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_rels/sheet1.xml.rels" ContentType="application/vnd.openxmlformats-package.relationships+xml"/>
  <Override PartName="/xl/worksheets/_rels/sheet9.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7.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sharedStrings.xml" ContentType="application/vnd.openxmlformats-officedocument.spreadsheetml.sharedStrings+xml"/>
  <Override PartName="/xl/comments2.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9.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Nápověda" sheetId="1" state="visible" r:id="rId2"/>
    <sheet name="Vstupní data" sheetId="2" state="visible" r:id="rId3"/>
    <sheet name="Výpočet škody" sheetId="3" state="visible" r:id="rId4"/>
    <sheet name="Tisk výsledků" sheetId="4" state="visible" r:id="rId5"/>
    <sheet name="Pril6-okus" sheetId="5" state="visible" r:id="rId6"/>
    <sheet name="K2" sheetId="6" state="visible" r:id="rId7"/>
    <sheet name="Pril3-drev" sheetId="7" state="visible" r:id="rId8"/>
    <sheet name="ha-pocty-vyhl" sheetId="8" state="visible" r:id="rId9"/>
    <sheet name="Pril1-THLPa" sheetId="9" state="visible" r:id="rId10"/>
    <sheet name="Pril2-uprHLPa" sheetId="10" state="visible" r:id="rId11"/>
    <sheet name="Pril9-K3" sheetId="11" state="visible" r:id="rId12"/>
    <sheet name="AVB-BS" sheetId="12" state="visible" r:id="rId13"/>
    <sheet name="druh škody" sheetId="13" state="visible" r:id="rId14"/>
    <sheet name="změny verze" sheetId="14" state="visible" r:id="rId15"/>
  </sheets>
  <definedNames>
    <definedName function="false" hidden="false" localSheetId="3" name="_xlnm.Print_Titles" vbProcedure="false">'Tisk výsledků'!$14:$14</definedName>
    <definedName function="false" hidden="false" name="Excel_BuiltIn__FilterDatabase_1" vbProcedure="false">#REF!</definedName>
    <definedName function="false" hidden="false" name="Excel_BuiltIn__FilterDatabase_12" vbProcedure="false">#REF!</definedName>
    <definedName function="false" hidden="false" name="Excel_BuiltIn__FilterDatabase_14" vbProcedure="false">#REF!</definedName>
    <definedName function="false" hidden="false" name="Excel_BuiltIn__FilterDatabase_7" vbProcedure="false">#REF!</definedName>
    <definedName function="false" hidden="false" name="Excel_BuiltIn__FilterDatabase_9" vbProcedure="false">#REF!</definedName>
    <definedName function="false" hidden="false" name="obdobi_do" vbProcedure="false">Nápověda!$A$45:$F$45</definedName>
    <definedName function="false" hidden="false" name="obdobi_od" vbProcedure="false">Nápověda!$A$44:$F$44</definedName>
  </definedNames>
  <calcPr iterateCount="100" refMode="A1" iterate="false" iterateDelta="0.001"/>
  <extLst>
    <ext xmlns:loext="http://schemas.libreoffice.org/" uri="{7626C862-2A13-11E5-B345-FEFF819CDC9F}">
      <loext:extCalcPr stringRefSyntax="CalcA1"/>
    </ext>
  </extLst>
</workbook>
</file>

<file path=xl/comments2.xml><?xml version="1.0" encoding="utf-8"?>
<comments xmlns="http://schemas.openxmlformats.org/spreadsheetml/2006/main" xmlns:xdr="http://schemas.openxmlformats.org/drawingml/2006/spreadsheetDrawing">
  <authors>
    <author>MK</author>
  </authors>
  <commentList>
    <comment ref="F3" authorId="0">
      <text>
        <r>
          <rPr>
            <sz val="10"/>
            <rFont val="Arial CE"/>
            <family val="2"/>
            <charset val="238"/>
          </rPr>
          <t xml:space="preserve">oddělení</t>
        </r>
      </text>
    </comment>
    <comment ref="G3" authorId="0">
      <text>
        <r>
          <rPr>
            <sz val="10"/>
            <rFont val="Arial CE"/>
            <family val="2"/>
            <charset val="238"/>
          </rPr>
          <t xml:space="preserve">dílec</t>
        </r>
      </text>
    </comment>
    <comment ref="H3" authorId="0">
      <text>
        <r>
          <rPr>
            <sz val="10"/>
            <rFont val="Arial CE"/>
            <family val="2"/>
            <charset val="238"/>
          </rPr>
          <t xml:space="preserve">porost</t>
        </r>
      </text>
    </comment>
    <comment ref="I3" authorId="0">
      <text>
        <r>
          <rPr>
            <sz val="10"/>
            <rFont val="Arial CE"/>
            <family val="2"/>
            <charset val="238"/>
          </rPr>
          <t xml:space="preserve">etáž</t>
        </r>
      </text>
    </comment>
    <comment ref="J3" authorId="0">
      <text>
        <r>
          <rPr>
            <sz val="10"/>
            <rFont val="Arial CE"/>
            <family val="2"/>
            <charset val="238"/>
          </rPr>
          <t xml:space="preserve">skutečná 
plocha etáže dle LHP</t>
        </r>
      </text>
    </comment>
    <comment ref="K3" authorId="0">
      <text>
        <r>
          <rPr>
            <sz val="10"/>
            <rFont val="Arial CE"/>
            <family val="2"/>
            <charset val="238"/>
          </rPr>
          <t xml:space="preserve">část plochy etáže, na které se vyskytuje poškození a ke které se vztahuje zastoupení dřeviny</t>
        </r>
      </text>
    </comment>
    <comment ref="L3" authorId="0">
      <text>
        <r>
          <rPr>
            <sz val="10"/>
            <rFont val="Arial CE"/>
            <family val="2"/>
            <charset val="238"/>
          </rPr>
          <t xml:space="preserve">Zkratka dřeviny dle Přílohy č. 4 k vyhlášce č. 84/1996 Sb.
Možno zadávat malými písmeny.</t>
        </r>
      </text>
    </comment>
    <comment ref="M3" authorId="0">
      <text>
        <r>
          <rPr>
            <sz val="10"/>
            <rFont val="Arial CE"/>
            <family val="2"/>
            <charset val="238"/>
          </rPr>
          <t xml:space="preserve">zastoupení dřeviny na ploše škody
</t>
        </r>
      </text>
    </comment>
    <comment ref="N3" authorId="0">
      <text>
        <r>
          <rPr>
            <sz val="10"/>
            <rFont val="Arial CE"/>
            <family val="2"/>
            <charset val="238"/>
          </rPr>
          <t xml:space="preserve">druh sadebního materiálu (SaMa):
prostokořenný SaMa (a přirozená obnova)
krytokořenný SaMa
poloodrostek nebo odrostek, prostokořenný i krytokořenný
(pro stanovení minimálního ha počtu jedinců dle vyhl. č. 456/2021 Sb.
</t>
        </r>
      </text>
    </comment>
    <comment ref="O3" authorId="0">
      <text>
        <r>
          <rPr>
            <sz val="10"/>
            <rFont val="Arial CE"/>
            <family val="2"/>
            <charset val="238"/>
          </rPr>
          <t xml:space="preserve">Počet poškozených jedinců (boční okus se nehodnotí, pokud není poškozen současně terminál)</t>
        </r>
      </text>
    </comment>
    <comment ref="P3" authorId="0">
      <text>
        <r>
          <rPr>
            <sz val="10"/>
            <rFont val="Arial CE"/>
            <family val="2"/>
            <charset val="238"/>
          </rPr>
          <t xml:space="preserve">Skutečný počet všech jedinců dřeviny na ploše škody</t>
        </r>
      </text>
    </comment>
    <comment ref="Q3" authorId="0">
      <text>
        <r>
          <rPr>
            <sz val="10"/>
            <rFont val="Arial CE"/>
            <family val="2"/>
            <charset val="238"/>
          </rPr>
          <t xml:space="preserve">Kontrola, zda podíl poškozených jedinců není menší než 1 % (škody pod 1 % se nehradí dle zákona o myslivosti)</t>
        </r>
      </text>
    </comment>
    <comment ref="R3" authorId="0">
      <text>
        <r>
          <rPr>
            <sz val="10"/>
            <rFont val="Arial CE"/>
            <family val="2"/>
            <charset val="238"/>
          </rPr>
          <t xml:space="preserve">Vybrat z nabídky:
terminál
terminál + boční 30-50 %
terminál + boční &gt;50 %
</t>
        </r>
      </text>
    </comment>
    <comment ref="T3" authorId="0">
      <text>
        <r>
          <rPr>
            <sz val="10"/>
            <rFont val="Arial CE"/>
            <family val="2"/>
            <charset val="238"/>
          </rPr>
          <t xml:space="preserve">Pokud se zadá přímo zničená plocha, vstupuje tato plocha přímo do výpočtu škody bez ohledu na to, zda byl v dalším poli zadán počet zničených jedinců či nikoliv.</t>
        </r>
      </text>
    </comment>
    <comment ref="U3" authorId="0">
      <text>
        <r>
          <rPr>
            <sz val="10"/>
            <rFont val="Arial CE"/>
            <family val="2"/>
            <charset val="238"/>
          </rPr>
          <t xml:space="preserve">Počet </t>
        </r>
        <r>
          <rPr>
            <b val="true"/>
            <sz val="10"/>
            <rFont val="Arial CE"/>
            <family val="2"/>
            <charset val="238"/>
          </rPr>
          <t xml:space="preserve">zničených</t>
        </r>
        <r>
          <rPr>
            <sz val="10"/>
            <rFont val="Arial CE"/>
            <family val="2"/>
            <charset val="238"/>
          </rPr>
          <t xml:space="preserve"> jedinců – pro výpočet plochy zničené kultury s použitím vyhláškových minimálních ha-počtů.
Použije se, pokud nelze stanovit plochu zničené kultury přímo.
Pokud se zadá jak zničená plocha, tak počet zničených jedinců, do výpočtu vstupuje přímo zadaná zničená plocha.</t>
        </r>
      </text>
    </comment>
    <comment ref="V3" authorId="0">
      <text>
        <r>
          <rPr>
            <sz val="10"/>
            <rFont val="Arial CE"/>
            <family val="2"/>
            <charset val="238"/>
          </rPr>
          <t xml:space="preserve">druh sadebního materiálu (SaMa):
prostokořenný SaMa (a přirozená obnova)
krytokořenný SaMa
poloodrostek nebo odrostek, prostokořenný i krytokořenný
(pro stanovení minimálního ha počtu jedinců dle vyhl. č. 456/2021 Sb.
</t>
        </r>
      </text>
    </comment>
    <comment ref="W3" authorId="0">
      <text>
        <r>
          <rPr>
            <sz val="10"/>
            <rFont val="Arial CE"/>
            <family val="2"/>
            <charset val="238"/>
          </rPr>
          <t xml:space="preserve">skutečný věk k 1.1. roku, kdy škoda vznikla</t>
        </r>
      </text>
    </comment>
    <comment ref="X3" authorId="0">
      <text>
        <r>
          <rPr>
            <sz val="10"/>
            <rFont val="Arial CE"/>
            <family val="2"/>
            <charset val="238"/>
          </rPr>
          <t xml:space="preserve">Zakmenění 1-10</t>
        </r>
      </text>
    </comment>
    <comment ref="Y3" authorId="0">
      <text>
        <r>
          <rPr>
            <sz val="10"/>
            <rFont val="Arial CE"/>
            <family val="2"/>
            <charset val="238"/>
          </rPr>
          <t xml:space="preserve">Použije se pouze pro věk &gt;5 let</t>
        </r>
      </text>
    </comment>
    <comment ref="Z3" authorId="0">
      <text>
        <r>
          <rPr>
            <sz val="10"/>
            <rFont val="Arial CE"/>
            <family val="2"/>
            <charset val="238"/>
          </rPr>
          <t xml:space="preserve">Použije se pouze pro věk &gt;5 let.
V případě rozdílů mezi relativními bonitami uvedenými v hospodářské knize lesního hospodářského plánu nebo lesní hospodářské osnovy a výsledkem převodu podle přílohy č. 10 k této vyhlášce se použijí hodnoty relativních bonit z této přílohy.</t>
        </r>
      </text>
    </comment>
    <comment ref="AA3" authorId="0">
      <text>
        <r>
          <rPr>
            <sz val="10"/>
            <rFont val="Arial CE"/>
            <family val="2"/>
            <charset val="238"/>
          </rPr>
          <t xml:space="preserve">Úprava hodnoty lesního porostu Hlpa
dle Přílohy č. 2 k vyhlášce č. 55/1999 Sb.
</t>
        </r>
      </text>
    </comment>
    <comment ref="AC3" authorId="0">
      <text>
        <r>
          <rPr>
            <sz val="10"/>
            <rFont val="Arial CE"/>
            <family val="2"/>
            <charset val="238"/>
          </rPr>
          <t xml:space="preserve">Celkový počet poškozených jedinců na ploše škody</t>
        </r>
      </text>
    </comment>
    <comment ref="AD3" authorId="0">
      <text>
        <r>
          <rPr>
            <sz val="10"/>
            <rFont val="Arial CE"/>
            <family val="2"/>
            <charset val="238"/>
          </rPr>
          <t xml:space="preserve">Skutečný počet všech jedinců dřeviny na ploše škody</t>
        </r>
      </text>
    </comment>
    <comment ref="AE3" authorId="0">
      <text>
        <r>
          <rPr>
            <sz val="10"/>
            <rFont val="Arial CE"/>
            <family val="2"/>
            <charset val="238"/>
          </rPr>
          <t xml:space="preserve">skutečný věk k 1.1. roku, kdy škoda vznikla</t>
        </r>
      </text>
    </comment>
    <comment ref="AF3" authorId="0">
      <text>
        <r>
          <rPr>
            <sz val="10"/>
            <rFont val="Arial CE"/>
            <family val="2"/>
            <charset val="238"/>
          </rPr>
          <t xml:space="preserve">Milan Košulič:
</t>
        </r>
        <r>
          <rPr>
            <sz val="8"/>
            <color rgb="FF000000"/>
            <rFont val="Tahoma"/>
            <family val="2"/>
            <charset val="238"/>
          </rPr>
          <t xml:space="preserve">předpokládané zakmenění 1-10 v době obmýtí</t>
        </r>
      </text>
    </comment>
    <comment ref="AG3" authorId="0">
      <text>
        <r>
          <rPr>
            <sz val="10"/>
            <rFont val="Arial CE"/>
            <family val="2"/>
            <charset val="238"/>
          </rPr>
          <t xml:space="preserve">Obmýtí se přebírá z lesního hospodářského plánu nebo lesní hospodářské osnovy. 
Je-li skutečný věk skupiny dřevin v porostu (porostní skupině) nebo obmýtí vyšší než maximální obmýtí skupiny dřevin uvedené v příloze č. 3, použijí se  maximální hodnoty této přílohy. (Toto je již ošetřeno ve výpočtové tabulce v listu „Výpočet škody“.)
</t>
        </r>
      </text>
    </comment>
    <comment ref="AH3" authorId="0">
      <text>
        <r>
          <rPr>
            <sz val="10"/>
            <rFont val="Arial CE"/>
            <family val="2"/>
            <charset val="238"/>
          </rPr>
          <t xml:space="preserve">Použije se pouze pro věk &gt;5 let</t>
        </r>
      </text>
    </comment>
    <comment ref="AI3" authorId="0">
      <text>
        <r>
          <rPr>
            <sz val="10"/>
            <rFont val="Arial CE"/>
            <family val="2"/>
            <charset val="238"/>
          </rPr>
          <t xml:space="preserve">Použije se pouze pro věk &gt;5 let.
V případě rozdílů mezi relativními bonitami uvedenými v hospodářské knize lesního hospodářského plánu nebo lesní hospodářské osnovy a výsledkem převodu podle přílohy č. 10 k této vyhlášce se použijí hodnoty relativních bonit z této přílohy.</t>
        </r>
      </text>
    </comment>
    <comment ref="AJ3" authorId="0">
      <text>
        <r>
          <rPr>
            <sz val="10"/>
            <rFont val="Arial CE"/>
            <family val="2"/>
            <charset val="238"/>
          </rPr>
          <t xml:space="preserve">srážky (přirážky) dle přílohy č. 2 k vyhl. 55/1999 Sb. (např. stupeň poškození i misemi, podíl souší v porostu</t>
        </r>
      </text>
    </comment>
    <comment ref="AK3" authorId="0">
      <text>
        <r>
          <rPr>
            <sz val="10"/>
            <rFont val="Arial CE"/>
            <family val="2"/>
            <charset val="238"/>
          </rPr>
          <t xml:space="preserve">Nepovinné pole. 
Pro sk.dř. smrk se vždy použije K3 z příl.9. Pro ostatní dřeviny se stanoví přiměřeně (pokud se K3 nezadá, použije se i pro ostatní dřeviny dle přílohy 9) </t>
        </r>
      </text>
    </comment>
  </commentList>
</comments>
</file>

<file path=xl/comments3.xml><?xml version="1.0" encoding="utf-8"?>
<comments xmlns="http://schemas.openxmlformats.org/spreadsheetml/2006/main" xmlns:xdr="http://schemas.openxmlformats.org/drawingml/2006/spreadsheetDrawing">
  <authors>
    <author>MK</author>
  </authors>
  <commentList>
    <comment ref="H3" authorId="0">
      <text>
        <r>
          <rPr>
            <sz val="10"/>
            <rFont val="Arial CE"/>
            <family val="2"/>
            <charset val="238"/>
          </rPr>
          <t xml:space="preserve">Milan Košulič:
</t>
        </r>
        <r>
          <rPr>
            <sz val="8"/>
            <color rgb="FF000000"/>
            <rFont val="Tahoma"/>
            <family val="2"/>
            <charset val="238"/>
          </rPr>
          <t xml:space="preserve">skutečná plocha, na které se vyskytuje poškození a ke které se vztahuje případně uvedené zastoupení dřeviny,
nemusí jít o celou plochu porostní skupiny</t>
        </r>
      </text>
    </comment>
    <comment ref="I3" authorId="0">
      <text>
        <r>
          <rPr>
            <sz val="10"/>
            <rFont val="Arial CE"/>
            <family val="2"/>
            <charset val="238"/>
          </rPr>
          <t xml:space="preserve">Zkratka dřeviny dle Přílohy č. 4 k vyhlášce č. 84/1996 Sb., ost  e</t>
        </r>
      </text>
    </comment>
    <comment ref="L3" authorId="0">
      <text>
        <r>
          <rPr>
            <sz val="10"/>
            <rFont val="Arial CE"/>
            <family val="2"/>
            <charset val="238"/>
          </rPr>
          <t xml:space="preserve">Milan Košulič:
</t>
        </r>
        <r>
          <rPr>
            <sz val="8"/>
            <color rgb="FF000000"/>
            <rFont val="Tahoma"/>
            <family val="2"/>
            <charset val="238"/>
          </rPr>
          <t xml:space="preserve">druh sadebního materiálu (SaMa):
k = krytokořenný SaMa
po = krytokořenný nebo prostokořenný poloodrostek nebo odrostek</t>
        </r>
      </text>
    </comment>
    <comment ref="M3" authorId="0">
      <text>
        <r>
          <rPr>
            <sz val="10"/>
            <rFont val="Arial CE"/>
            <family val="2"/>
            <charset val="238"/>
          </rPr>
          <t xml:space="preserve">nepoužije se
</t>
        </r>
      </text>
    </comment>
    <comment ref="N3" authorId="0">
      <text>
        <r>
          <rPr>
            <sz val="10"/>
            <rFont val="Arial CE"/>
            <family val="2"/>
            <charset val="238"/>
          </rPr>
          <t xml:space="preserve">Milan Košulič:
</t>
        </r>
        <r>
          <rPr>
            <sz val="8"/>
            <color rgb="FF000000"/>
            <rFont val="Tahoma"/>
            <family val="2"/>
            <charset val="238"/>
          </rPr>
          <t xml:space="preserve">z LHP
pro minimální ha-počty-dle vyhl. 456/2021 Sb. není potřeba</t>
        </r>
      </text>
    </comment>
    <comment ref="O3" authorId="0">
      <text>
        <r>
          <rPr>
            <sz val="10"/>
            <rFont val="Arial CE"/>
            <family val="2"/>
            <charset val="238"/>
          </rPr>
          <t xml:space="preserve">Počet poškozených jedinců (boční okus se nehodnotí, pokud není poškozen současně terminál)</t>
        </r>
      </text>
    </comment>
    <comment ref="P3" authorId="0">
      <text>
        <r>
          <rPr>
            <sz val="10"/>
            <rFont val="Arial CE"/>
            <family val="2"/>
            <charset val="238"/>
          </rPr>
          <t xml:space="preserve">Milan Košulič:
</t>
        </r>
        <r>
          <rPr>
            <sz val="8"/>
            <color rgb="FF000000"/>
            <rFont val="Tahoma"/>
            <family val="2"/>
            <charset val="238"/>
          </rPr>
          <t xml:space="preserve">vyhl.č.55/1999 Sb.</t>
        </r>
      </text>
    </comment>
    <comment ref="Q3" authorId="0">
      <text>
        <r>
          <rPr>
            <sz val="10"/>
            <rFont val="Arial CE"/>
            <family val="2"/>
            <charset val="238"/>
          </rPr>
          <t xml:space="preserve">Skupina dřevin dle přílohy č. 3 vyhl. 55/1999 Sb.</t>
        </r>
      </text>
    </comment>
    <comment ref="R3" authorId="0">
      <text>
        <r>
          <rPr>
            <sz val="10"/>
            <rFont val="Arial CE"/>
            <family val="2"/>
            <charset val="238"/>
          </rPr>
          <t xml:space="preserve">Milan Košulič:
</t>
        </r>
        <r>
          <rPr>
            <sz val="8"/>
            <color rgb="FF000000"/>
            <rFont val="Tahoma"/>
            <family val="2"/>
            <charset val="238"/>
          </rPr>
          <t xml:space="preserve">vyhl.č.55/1999 Sb.</t>
        </r>
      </text>
    </comment>
    <comment ref="S3" authorId="0">
      <text>
        <r>
          <rPr>
            <sz val="10"/>
            <rFont val="Arial CE"/>
            <family val="2"/>
            <charset val="238"/>
          </rPr>
          <t xml:space="preserve">Skupina dřevin dle Přílohy č. 4 k vyhlášce č. 456/2021 Sb.</t>
        </r>
      </text>
    </comment>
    <comment ref="T3" authorId="0">
      <text>
        <r>
          <rPr>
            <sz val="10"/>
            <rFont val="Arial CE"/>
            <family val="2"/>
            <charset val="238"/>
          </rPr>
          <t xml:space="preserve">Milan Košulič:
</t>
        </r>
        <r>
          <rPr>
            <sz val="8"/>
            <color rgb="FF000000"/>
            <rFont val="Tahoma"/>
            <family val="2"/>
            <charset val="238"/>
          </rPr>
          <t xml:space="preserve">vyhl. č. 456/2021 Sb. příloha č. 4, vyhláškový minimální počet jedinců dřeviny</t>
        </r>
      </text>
    </comment>
    <comment ref="U3" authorId="0">
      <text>
        <r>
          <rPr>
            <sz val="10"/>
            <rFont val="Arial CE"/>
            <family val="2"/>
            <charset val="238"/>
          </rPr>
          <t xml:space="preserve">Skutečný počet všech jedinců dané dřeviny na ploše dřeviny, k níž se vztahuje výpočet škody, zjištěný v porostu</t>
        </r>
      </text>
    </comment>
    <comment ref="AE3" authorId="0">
      <text>
        <r>
          <rPr>
            <sz val="10"/>
            <rFont val="Arial CE"/>
            <family val="2"/>
            <charset val="238"/>
          </rPr>
          <t xml:space="preserve">Milan Košulič:
</t>
        </r>
        <r>
          <rPr>
            <sz val="8"/>
            <color rgb="FF000000"/>
            <rFont val="Tahoma"/>
            <family val="2"/>
            <charset val="238"/>
          </rPr>
          <t xml:space="preserve">vyplní se buď:
- počet zničených jedinců celkem a hektarový počet podle přílohy č. 8 vyhl. č. 82/1996 Sb., pak se do výpočtu vezme podíl Np/N
- nebo do sloupce „znič.m2“ přímo výsledná (redukovaná) plocha poškození v m2</t>
        </r>
      </text>
    </comment>
    <comment ref="AI3" authorId="0">
      <text>
        <r>
          <rPr>
            <sz val="10"/>
            <rFont val="Arial CE"/>
            <family val="2"/>
            <charset val="238"/>
          </rPr>
          <t xml:space="preserve">Skupina dřevin dle Přílohy č. 4 k vyhlášce č. 456/2021 Sb.</t>
        </r>
      </text>
    </comment>
    <comment ref="AJ3" authorId="0">
      <text>
        <r>
          <rPr>
            <sz val="10"/>
            <rFont val="Arial CE"/>
            <family val="2"/>
            <charset val="238"/>
          </rPr>
          <t xml:space="preserve">Milan Košulič:
</t>
        </r>
        <r>
          <rPr>
            <sz val="8"/>
            <color rgb="FF000000"/>
            <rFont val="Tahoma"/>
            <family val="2"/>
            <charset val="238"/>
          </rPr>
          <t xml:space="preserve">druh sadebního materiálu (SaMa):
k = krytokořenný SaMa
po = krytokořenný nebo prostokořenný poloodrostek nebo odrostek</t>
        </r>
      </text>
    </comment>
    <comment ref="AK3" authorId="0">
      <text>
        <r>
          <rPr>
            <sz val="10"/>
            <rFont val="Arial CE"/>
            <family val="2"/>
            <charset val="238"/>
          </rPr>
          <t xml:space="preserve">Milan Košulič:
</t>
        </r>
        <r>
          <rPr>
            <sz val="8"/>
            <color rgb="FF000000"/>
            <rFont val="Tahoma"/>
            <family val="2"/>
            <charset val="238"/>
          </rPr>
          <t xml:space="preserve">vyhl. č. 456/2021 Sb. příloha č. 4, vyhláškový minimální počet jedinců dřeviny</t>
        </r>
      </text>
    </comment>
    <comment ref="AL3" authorId="0">
      <text>
        <r>
          <rPr>
            <sz val="10"/>
            <rFont val="Arial CE"/>
            <family val="2"/>
            <charset val="238"/>
          </rPr>
          <t xml:space="preserve">maximální plocha, na níž lze uplatnit zničení</t>
        </r>
      </text>
    </comment>
    <comment ref="AN3" authorId="0">
      <text>
        <r>
          <rPr>
            <sz val="10"/>
            <rFont val="Arial CE"/>
            <family val="2"/>
            <charset val="238"/>
          </rPr>
          <t xml:space="preserve">zničená plocha vstupující do výpočtu škody (buď přímo zadaná – přednostně -  nebo spočítaná dle počtu zničených jedinců)</t>
        </r>
      </text>
    </comment>
    <comment ref="AR3" authorId="0">
      <text>
        <r>
          <rPr>
            <sz val="10"/>
            <rFont val="Arial CE"/>
            <family val="2"/>
            <charset val="238"/>
          </rPr>
          <t xml:space="preserve">Milan Košulič:
</t>
        </r>
        <r>
          <rPr>
            <sz val="8"/>
            <color rgb="FF000000"/>
            <rFont val="Tahoma"/>
            <family val="2"/>
            <charset val="238"/>
          </rPr>
          <t xml:space="preserve">pokud věk&lt;=5; pak BS nepotřebuji</t>
        </r>
      </text>
    </comment>
    <comment ref="AS3" authorId="0">
      <text>
        <r>
          <rPr>
            <sz val="10"/>
            <rFont val="Arial CE"/>
            <family val="2"/>
            <charset val="238"/>
          </rPr>
          <t xml:space="preserve">kosulic.ls101:
</t>
        </r>
        <r>
          <rPr>
            <sz val="8"/>
            <color rgb="FF000000"/>
            <rFont val="Tahoma"/>
            <family val="2"/>
            <charset val="238"/>
          </rPr>
          <t xml:space="preserve">pro věk &gt;5</t>
        </r>
      </text>
    </comment>
    <comment ref="BD3" authorId="0">
      <text>
        <r>
          <rPr>
            <sz val="10"/>
            <rFont val="Arial CE"/>
            <family val="2"/>
            <charset val="238"/>
          </rPr>
          <t xml:space="preserve">Milan Košulič:
</t>
        </r>
        <r>
          <rPr>
            <sz val="8"/>
            <color rgb="FF000000"/>
            <rFont val="Tahoma"/>
            <family val="2"/>
            <charset val="238"/>
          </rPr>
          <t xml:space="preserve">skutečný věk porostu k 1.1. roku, kdy škoda vznikla</t>
        </r>
      </text>
    </comment>
    <comment ref="BE3" authorId="0">
      <text>
        <r>
          <rPr>
            <sz val="10"/>
            <rFont val="Arial CE"/>
            <family val="2"/>
            <charset val="238"/>
          </rPr>
          <t xml:space="preserve">Je zde jen za účelem porovnání s výpočtem ve SKOLu, do výpočtu podle vzorce ve vyhlášce vůbec nevstupuje</t>
        </r>
      </text>
    </comment>
    <comment ref="BF3" authorId="0">
      <text>
        <r>
          <rPr>
            <sz val="10"/>
            <rFont val="Arial CE"/>
            <family val="2"/>
            <charset val="238"/>
          </rPr>
          <t xml:space="preserve">Milan Košulič:
</t>
        </r>
        <r>
          <rPr>
            <sz val="8"/>
            <color rgb="FF000000"/>
            <rFont val="Tahoma"/>
            <family val="2"/>
            <charset val="238"/>
          </rPr>
          <t xml:space="preserve">celkový počet poškozených jedinců dané dřeviny</t>
        </r>
      </text>
    </comment>
    <comment ref="BG3" authorId="0">
      <text>
        <r>
          <rPr>
            <sz val="10"/>
            <rFont val="Arial CE"/>
            <family val="2"/>
            <charset val="238"/>
          </rPr>
          <t xml:space="preserve">skut.počet ks dané dřeviny na 1 ha
(do Skolu se zadává skutečně zjištěný celkový počet na 1 ha, proto již nemůže být dále redukován zakmeněním ani zastoupením dřeviny – proto nutno ve Skolu opravit současné zakmenění na 1,0)</t>
        </r>
      </text>
    </comment>
    <comment ref="BH3" authorId="0">
      <text>
        <r>
          <rPr>
            <sz val="10"/>
            <rFont val="Arial CE"/>
            <family val="2"/>
            <charset val="238"/>
          </rPr>
          <t xml:space="preserve">Milan Košulič:
</t>
        </r>
        <r>
          <rPr>
            <sz val="8"/>
            <color rgb="FF000000"/>
            <rFont val="Tahoma"/>
            <family val="2"/>
            <charset val="238"/>
          </rPr>
          <t xml:space="preserve">skutečný počet jedinců dané dřeviny na ploše škody
</t>
        </r>
      </text>
    </comment>
    <comment ref="BI3" authorId="0">
      <text>
        <r>
          <rPr>
            <sz val="10"/>
            <rFont val="Arial CE"/>
            <family val="2"/>
            <charset val="238"/>
          </rPr>
          <t xml:space="preserve">Milan Košulič:
</t>
        </r>
        <r>
          <rPr>
            <sz val="8"/>
            <color rgb="FF000000"/>
            <rFont val="Tahoma"/>
            <family val="2"/>
            <charset val="238"/>
          </rPr>
          <t xml:space="preserve">předpokládané zakmenění 1-10 v době obmýtí</t>
        </r>
      </text>
    </comment>
    <comment ref="BJ3" authorId="0">
      <text>
        <r>
          <rPr>
            <sz val="10"/>
            <rFont val="Arial CE"/>
            <family val="2"/>
            <charset val="238"/>
          </rPr>
          <t xml:space="preserve">Obmýtí se přebírá z lesního hospodářského plánu nebo lesní hospodářské osnovy.
Je-li skutečný věk skupiny dřevin v porostu (porostní skupině) nebo obmýtí vyšší než maximální obmýtí skupiny dřevin uvedené v příloze č. 3, použijí se maximální hodnoty této přílohy.</t>
        </r>
      </text>
    </comment>
    <comment ref="BN3" authorId="0">
      <text>
        <r>
          <rPr>
            <sz val="10"/>
            <rFont val="Arial CE"/>
            <family val="2"/>
            <charset val="238"/>
          </rPr>
          <t xml:space="preserve">Milan Košulič:
</t>
        </r>
        <r>
          <rPr>
            <sz val="8"/>
            <color rgb="FF000000"/>
            <rFont val="Tahoma"/>
            <family val="2"/>
            <charset val="238"/>
          </rPr>
          <t xml:space="preserve">(5) Údaje o souborech lesních typů, zastoupení dřevin v lesním porostu (porostní skupině), o jejich věku, bonitách a zakmenění se zjistí z lesního hospodářského plánu nebo lesní hospodářské osnovy2) nebo z oblastních plánů rozvoje lesů3) a ověří se, popřípadě upraví podle skutečného stavu.
(Jak to počítá Skol?)</t>
        </r>
      </text>
    </comment>
    <comment ref="BO3" authorId="0">
      <text>
        <r>
          <rPr>
            <sz val="10"/>
            <rFont val="Arial CE"/>
            <family val="2"/>
            <charset val="238"/>
          </rPr>
          <t xml:space="preserve">Milan Košulič:
</t>
        </r>
        <r>
          <rPr>
            <sz val="8"/>
            <color rgb="FF000000"/>
            <rFont val="Tahoma"/>
            <family val="2"/>
            <charset val="238"/>
          </rPr>
          <t xml:space="preserve">Příloha č. 1 vyhl.č.55/1999 Sb.</t>
        </r>
      </text>
    </comment>
    <comment ref="BP3" authorId="0">
      <text>
        <r>
          <rPr>
            <sz val="10"/>
            <rFont val="Arial CE"/>
            <family val="2"/>
            <charset val="238"/>
          </rPr>
          <t xml:space="preserve">Milan Košulič:
</t>
        </r>
        <r>
          <rPr>
            <sz val="8"/>
            <color rgb="FF000000"/>
            <rFont val="Tahoma"/>
            <family val="2"/>
            <charset val="238"/>
          </rPr>
          <t xml:space="preserve">vyhl.č.55/1999 Sb.</t>
        </r>
      </text>
    </comment>
    <comment ref="BT3" authorId="0">
      <text>
        <r>
          <rPr>
            <sz val="10"/>
            <rFont val="Arial CE"/>
            <family val="2"/>
            <charset val="238"/>
          </rPr>
          <t xml:space="preserve">Milan Košulič:
</t>
        </r>
        <r>
          <rPr>
            <sz val="8"/>
            <color rgb="FF000000"/>
            <rFont val="Tahoma"/>
            <family val="2"/>
            <charset val="238"/>
          </rPr>
          <t xml:space="preserve">Příloha č. 9 vyhl.č.55/1999 Sb.</t>
        </r>
      </text>
    </comment>
    <comment ref="BV3" authorId="0">
      <text>
        <r>
          <rPr>
            <sz val="10"/>
            <rFont val="Arial CE"/>
            <family val="2"/>
            <charset val="238"/>
          </rPr>
          <t xml:space="preserve">Milan Košulič:
</t>
        </r>
        <r>
          <rPr>
            <sz val="8"/>
            <color rgb="FF000000"/>
            <rFont val="Tahoma"/>
            <family val="2"/>
            <charset val="238"/>
          </rPr>
          <t xml:space="preserve">srážky (přirážky) dle přílohy č. 2 k vyhl. 55/1999 Sb. (např. stupeň poškození i misemi, podíl souší v porostu, poškození přibližováním)</t>
        </r>
      </text>
    </comment>
    <comment ref="BW3" authorId="0">
      <text>
        <r>
          <rPr>
            <sz val="10"/>
            <rFont val="Arial CE"/>
            <family val="2"/>
            <charset val="238"/>
          </rPr>
          <t xml:space="preserve">Jak to vstupuje do výpočtu ve skolu?</t>
        </r>
      </text>
    </comment>
    <comment ref="BX3" authorId="0">
      <text>
        <r>
          <rPr>
            <sz val="10"/>
            <rFont val="Arial CE"/>
            <family val="2"/>
            <charset val="238"/>
          </rPr>
          <t xml:space="preserve">Obmýtí se přebírá z lesního hospodářského plánu nebo lesní hospodářské osnovy.2) Je-li skutečný věk skupiny dřevin v porostu (porostní skupině) nebo obmýtí vyšší než maximální obmýtí skupiny dřevin uvedené v příloze č. 3, použijí se maximální hodnoty této přílohy.b,</t>
        </r>
      </text>
    </comment>
    <comment ref="BY3" authorId="0">
      <text>
        <r>
          <rPr>
            <sz val="10"/>
            <rFont val="Arial CE"/>
            <family val="2"/>
            <charset val="238"/>
          </rPr>
          <t xml:space="preserve">Dle přílohy 1 vyhl.55/1999 Sb.</t>
        </r>
      </text>
    </comment>
    <comment ref="BZ3" authorId="0">
      <text>
        <r>
          <rPr>
            <sz val="10"/>
            <rFont val="Arial CE"/>
            <family val="2"/>
            <charset val="238"/>
          </rPr>
          <t xml:space="preserve">Hodnoty lesního porostu ve věku a (dále jen "Hlpa") v jednotlivých vzorcích se vypočtou vynásobením Thlpa hodnotou aktuálního zakmenění lesního porostu, případně se upraví přirážkou a srážkami podle přílohy č. 2 se zdůvodněním a vynásobí se plochou skupiny dřevin v m2, na které k poškození došlo.</t>
        </r>
      </text>
    </comment>
    <comment ref="CD3" authorId="0">
      <text>
        <r>
          <rPr>
            <sz val="10"/>
            <rFont val="Arial CE"/>
            <family val="2"/>
            <charset val="238"/>
          </rPr>
          <t xml:space="preserve">S9.1 = Hlpu * K3 * (1 / 1,02^n) * Np / N
</t>
        </r>
      </text>
    </comment>
  </commentList>
</comments>
</file>

<file path=xl/comments7.xml><?xml version="1.0" encoding="utf-8"?>
<comments xmlns="http://schemas.openxmlformats.org/spreadsheetml/2006/main" xmlns:xdr="http://schemas.openxmlformats.org/drawingml/2006/spreadsheetDrawing">
  <authors>
    <author>MK</author>
  </authors>
  <commentList>
    <comment ref="I4" authorId="0">
      <text>
        <r>
          <rPr>
            <sz val="10"/>
            <rFont val="Arial CE"/>
            <family val="2"/>
            <charset val="238"/>
          </rPr>
          <t xml:space="preserve">Skupina dřevin dle Přílohy č. 3 k vyhlášce č. 55/1999 Sb.</t>
        </r>
      </text>
    </comment>
    <comment ref="J4" authorId="0">
      <text>
        <r>
          <rPr>
            <sz val="10"/>
            <rFont val="Arial CE"/>
            <family val="2"/>
            <charset val="238"/>
          </rPr>
          <t xml:space="preserve">Skupina dřevin dle Přílohy č. 4 k vyhlášce č. 456/2021 Sb.</t>
        </r>
      </text>
    </comment>
    <comment ref="L4" authorId="0">
      <text>
        <r>
          <rPr>
            <sz val="10"/>
            <rFont val="Arial CE"/>
            <family val="2"/>
            <charset val="238"/>
          </rPr>
          <t xml:space="preserve">Skupina dřevin dle Přílohy č. 3 k vyhlášce č. 55/1999 Sb. - zkratka pro převodní tabulku bonit</t>
        </r>
      </text>
    </comment>
  </commentList>
</comments>
</file>

<file path=xl/comments9.xml><?xml version="1.0" encoding="utf-8"?>
<comments xmlns="http://schemas.openxmlformats.org/spreadsheetml/2006/main" xmlns:xdr="http://schemas.openxmlformats.org/drawingml/2006/spreadsheetDrawing">
  <authors>
    <author>MK</author>
  </authors>
  <commentList>
    <comment ref="K29" authorId="0">
      <text>
        <r>
          <rPr>
            <sz val="10"/>
            <rFont val="Arial CE"/>
            <family val="2"/>
            <charset val="238"/>
          </rPr>
          <t xml:space="preserve">od 6.b.st. </t>
        </r>
        <r>
          <rPr>
            <sz val="12"/>
            <rFont val="Arial CE"/>
            <family val="2"/>
            <charset val="238"/>
          </rPr>
          <t xml:space="preserve">Hodnota </t>
        </r>
        <r>
          <rPr>
            <b val="true"/>
            <sz val="12"/>
            <rFont val="Arial CE"/>
            <family val="2"/>
            <charset val="238"/>
          </rPr>
          <t xml:space="preserve">Thlp</t>
        </r>
        <r>
          <rPr>
            <b val="true"/>
            <vertAlign val="subscript"/>
            <sz val="12"/>
            <rFont val="Arial CE"/>
            <family val="2"/>
            <charset val="238"/>
          </rPr>
          <t xml:space="preserve">a</t>
        </r>
        <r>
          <rPr>
            <sz val="12"/>
            <rFont val="Arial CE"/>
            <family val="2"/>
            <charset val="238"/>
          </rPr>
          <t xml:space="preserve">  = hodnota uvedená v 5. roce v tabulce č. 1</t>
        </r>
      </text>
    </comment>
  </commentList>
</comments>
</file>

<file path=xl/sharedStrings.xml><?xml version="1.0" encoding="utf-8"?>
<sst xmlns="http://schemas.openxmlformats.org/spreadsheetml/2006/main" count="7231" uniqueCount="680">
  <si>
    <t xml:space="preserve">Popis souboru pro výpočet škod zvěří dle vyhl. č. 55/1999 Sb. (ve znění platném k 1.1.2024)</t>
  </si>
  <si>
    <t xml:space="preserve">Verze 6.0</t>
  </si>
  <si>
    <t xml:space="preserve">Soubor počítá škody ze </t>
  </si>
  <si>
    <t xml:space="preserve">   zničení porostu (okusem, vytrháním, vytloukáním apod.)</t>
  </si>
  <si>
    <t xml:space="preserve">   snížení přírůstu v důsledku okusu</t>
  </si>
  <si>
    <t xml:space="preserve">   snížení kvality v důsledku loupání, ohryzu</t>
  </si>
  <si>
    <t xml:space="preserve">   mimořádných opatření</t>
  </si>
  <si>
    <t xml:space="preserve">Soubor obsahuje tabulkové hodnoty z příloh vyhl. č. 55/1999 Sb. ve znění platném od 1.1.2024</t>
  </si>
  <si>
    <t xml:space="preserve">Minimální hektarové počty jedinců při obnově lesa jsou převzaty z vyhl. č. 456/2021 Sb. platné od 1.7.2023</t>
  </si>
  <si>
    <t xml:space="preserve">Tabulky jsou připravené pro max. 1000 záznamů, v případě potřeby lze rozšířit zkopírováním funkcí do dalších řádků v listech Vstupní data, Výpočet škody a Tisk výsledků.</t>
  </si>
  <si>
    <t xml:space="preserve">Po zadání vstupních dat z terénního šetření a dat z LHP se automaticky načtou tabulkové hodnoty z vyhlášek a vypočítá se příslušná škoda.</t>
  </si>
  <si>
    <t xml:space="preserve">Vstupní data:</t>
  </si>
  <si>
    <t xml:space="preserve">Vstupní data se zadávají v listu „Vstupní data“, a to do nepodbarvených polí.</t>
  </si>
  <si>
    <t xml:space="preserve">List „Vstupní data“ je rozdělen na 5 oddílů podle druhu škody (skupin sloupců). V řádku 2 jsou jednotlivé skupiny barevně odlišeny. V prvním oddílu jsou společné údaje pro všechny druhy škod. V dalších oddílech se zadávají údaje potřebné pro konkrétní typ škody.</t>
  </si>
  <si>
    <t xml:space="preserve">V záhlaví listu jsou komentáře popisující jednotlivé vstupní parametry.</t>
  </si>
  <si>
    <t xml:space="preserve">Pokud vstupní tabulka obsahuje testovací data, pak je před „ostrým“ použitím smažte (nemažte obarvené sloupce s funkcemi pro načtení výsledků).</t>
  </si>
  <si>
    <t xml:space="preserve">Doporučuje se zadávat každou honitbu do samostatného souboru, jinak se musí při tisku výsledků pro uplatnění škody filtrovat jednotlivé honitby</t>
  </si>
  <si>
    <t xml:space="preserve">Pro zadávání dat je vhodnější vypnout automatické dokončování.</t>
  </si>
  <si>
    <t xml:space="preserve">Výpočet škody</t>
  </si>
  <si>
    <t xml:space="preserve">V tomto listu jsou všechny výpočty a nic se sem ručně nezadává.</t>
  </si>
  <si>
    <t xml:space="preserve">Tisk výsledků</t>
  </si>
  <si>
    <t xml:space="preserve">Zde se zadají identifikační a další údaje.</t>
  </si>
  <si>
    <t xml:space="preserve">Pokud ve vstupních datech jsou údaje za více honiteb, je pro uplatnění škody nutno před tiskem vyfiltrovat jednotlivé honitby</t>
  </si>
  <si>
    <t xml:space="preserve">Před tiskem se doporučuje zobrazit náhled a poté vytisknout jen ty strany, které obsahují škody. Jinak se tisknou 4 listy pro nastavených 100 záznamů.</t>
  </si>
  <si>
    <t xml:space="preserve">Vzorce a tabulkové hodnoty z vyhlášek jsou chráněné proti nechtěnému přepsání. Ochranu je možné vypnout odemknutím jednotlivých listů.</t>
  </si>
  <si>
    <t xml:space="preserve">Výpočet byl vytvořen a testován ve volně šiřitelném programu LibreOffice Calc. Měl by být plně funkční i v MS Excel.</t>
  </si>
  <si>
    <t xml:space="preserve">Přestože byl výpočet testován na rozsáhlém souboru dat, nelze vyloučit výskyt chyb. Autor neručí za správnost výsledků.</t>
  </si>
  <si>
    <t xml:space="preserve">Podrobný popis vstupních údajů</t>
  </si>
  <si>
    <t xml:space="preserve">V případě rozdílu mezi údajem v LHP/LHO a skutečným stavem v porostu se použije vždy skutečný stav.</t>
  </si>
  <si>
    <t xml:space="preserve">Společné údaje</t>
  </si>
  <si>
    <t xml:space="preserve">honitba</t>
  </si>
  <si>
    <t xml:space="preserve">Název honitby</t>
  </si>
  <si>
    <t xml:space="preserve">uživatel</t>
  </si>
  <si>
    <t xml:space="preserve">Uživatel honitby</t>
  </si>
  <si>
    <t xml:space="preserve">období od</t>
  </si>
  <si>
    <t xml:space="preserve">První den období, za které se uplatňují škody (přednastaveno v prvním řádku je 1.7.2021)</t>
  </si>
  <si>
    <t xml:space="preserve">období do</t>
  </si>
  <si>
    <t xml:space="preserve">Poslední den období, za které se uplatňují škody (přednastaveno v prvním řádku je 30.6.2022)</t>
  </si>
  <si>
    <t xml:space="preserve">LHC</t>
  </si>
  <si>
    <t xml:space="preserve">Lesní hospodářský celek</t>
  </si>
  <si>
    <t xml:space="preserve">ODD</t>
  </si>
  <si>
    <t xml:space="preserve">Oddělení</t>
  </si>
  <si>
    <t xml:space="preserve">D</t>
  </si>
  <si>
    <t xml:space="preserve">Dílec</t>
  </si>
  <si>
    <t xml:space="preserve">P</t>
  </si>
  <si>
    <t xml:space="preserve">Porost</t>
  </si>
  <si>
    <t xml:space="preserve">ET</t>
  </si>
  <si>
    <t xml:space="preserve">Etáž</t>
  </si>
  <si>
    <t xml:space="preserve">pl. ET (m2)</t>
  </si>
  <si>
    <t xml:space="preserve">Skutečná plocha etáže dle LHP</t>
  </si>
  <si>
    <t xml:space="preserve">plocha škody (m2)</t>
  </si>
  <si>
    <t xml:space="preserve">Část plochy etáže, na které se vyskytuje poškození a ke které se vztahuje zastoupení dřeviny vložené v poli „zast. (%)“. Může jít o celou plochu etáže, ale nemusí, např. v případech vložené skupiny MZD, na které je škoda, ale na zbytku plochy etáže s hlavní dřevinou škoda není nebo je výrazně jiná, nebo může jít o celkovou plochu chronicky okusovaných a neodrůstajících náletů v rámci etáže.</t>
  </si>
  <si>
    <t xml:space="preserve">DR</t>
  </si>
  <si>
    <t xml:space="preserve">Zkratka dřeviny dle Přílohy č. 4 k vyhlášce č. 84/1996 Sb.
Možno zadávat malými písmeny.</t>
  </si>
  <si>
    <t xml:space="preserve">zast. (%)</t>
  </si>
  <si>
    <t xml:space="preserve">Zastoupení dřeviny na ploše škody ve sl. „plocha škody (m2)“. </t>
  </si>
  <si>
    <t xml:space="preserve">S7.2 Škoda ze snížení přírůstu lesního porostu v důsledku okusu zvěří nebo hospodářskými zvířaty</t>
  </si>
  <si>
    <t xml:space="preserve">SaMa</t>
  </si>
  <si>
    <t xml:space="preserve">Druh sadebního materiálu (SaMa) pro stanovení minimálního ha počtu jedinců dle vyhl. č. 456/2021 Sb.:
  - prostokořenný SaMa (a přirozená obnova)
  - krytokořenný SaMa
  - poloodrostek nebo odrostek, prostokořenný i krytokořenný.
Údaj se vkládá výběrem z možností.</t>
  </si>
  <si>
    <t xml:space="preserve">Np (ks)</t>
  </si>
  <si>
    <t xml:space="preserve">Počet poškozených jedinců (boční okus se nehodnotí, pokud není poškozen současně terminál). Škodu je možné uplatnit jen do výše 1,3 násobku minimálního hektarového počtu jedinců dle vyhlášky č. 456/2021 Sb. Program tuto kontrolu a případnou redukci provede automaticky v listu „Výpočet škody“.</t>
  </si>
  <si>
    <t xml:space="preserve">N (ks)</t>
  </si>
  <si>
    <t xml:space="preserve">Skutečný počet všech jedinců dřeviny na ploše škody uvedené ve sl. „plocha škody (m2)“. Maximální počet všech jedinců pro výpočet škody nesmí být vyšší než 1,3 násobek minimálního hektarového počtu jedinců dle vyhlášky č. 456/2021 Sb. Program tuto kontrolu a případnou redukci provede automaticky v listu „Výpočet škody“.</t>
  </si>
  <si>
    <t xml:space="preserve">kontrola Np/N</t>
  </si>
  <si>
    <t xml:space="preserve">V poli je funkce pro kontrolu, zda podíl poškozených jedinců není menší než 1 % (škody do 1 % se nehradí dle zákona o myslivosti). Pokud je hodnota Np/N menší než 0,01, zobrazí se chybové hlášení.</t>
  </si>
  <si>
    <t xml:space="preserve">intenzita okusu (K2)</t>
  </si>
  <si>
    <t xml:space="preserve">Údaj o intenzitě okusu pro stanovení koeficientu K2. 
Vloží se výběrem z možností:
  - terminál
  - terminál + boční 30-50 %
  - terminál + boční &gt;50 %
Program v listi „Výpočet škody“ načte příslušnou hodnotu K2 z přílohy č. 8 vyhlášky č. 22/1999 Sb. ve znění platném k 3.7.2022 </t>
  </si>
  <si>
    <t xml:space="preserve">škoda okusem (Kč)</t>
  </si>
  <si>
    <t xml:space="preserve">Do tohoto pole program načte výslednou škodu ze snížení přírůstu za etáž a dřevinu z listu „Výpočet škody“</t>
  </si>
  <si>
    <t xml:space="preserve">S6 Škoda ze zničení lesního porostu v důsledku okusu zvěří nebo hospodářskými zvířaty</t>
  </si>
  <si>
    <t xml:space="preserve">zničená plocha (m2)</t>
  </si>
  <si>
    <t xml:space="preserve">Pokud se zadá zničená plocha, vstupuje tato plocha přímo do výpočtu škody bez ohledu na to, zda byl v dalším poli zadán počet zničených jedinců či nikoliv. Zničená plocha nesmí být větší než hodnota ve sl. „plocha škody (m2)“. 
Příkladem přímého zadání velikosti zničené plochy jsou velmi časté situace, kdy přirozená obnova vlivem chronického okusu neodrůstá a bez oplocení není možné dosáhnout stavu „zajištěnosti“. V této situaci lze doporučit postup dle metodiky Radka Kajfosze. Výchozími údaji jsou celková plocha chronicky okusovaných neodrůstajících náletů v porostu (etáži) a zákonná lhůta k zajištění kultury 7 let. Dle uvedené metodiky lze tedy uplatnit každoročně 1/7 (cca 15 %) plochy takových náletů jako každoročně zničenou plochu porostu. Takto vypočtená plocha, tedy 15 % z plochy škody uvedené ve sl. „plocha škody (m2)“ v oddílu „Společné údaje“, (přesněji: plocha dřeviny na ploše škody) se vloží do sl. „zničená plocha (m2)“.</t>
  </si>
  <si>
    <t xml:space="preserve">metodika Radka Kajfosze</t>
  </si>
  <si>
    <t xml:space="preserve">Nz (ks)</t>
  </si>
  <si>
    <r>
      <rPr>
        <sz val="10"/>
        <rFont val="Arial CE"/>
        <family val="2"/>
        <charset val="238"/>
      </rPr>
      <t xml:space="preserve">Počet </t>
    </r>
    <r>
      <rPr>
        <b val="true"/>
        <sz val="10"/>
        <rFont val="Arial CE"/>
        <family val="2"/>
        <charset val="238"/>
      </rPr>
      <t xml:space="preserve">zničených</t>
    </r>
    <r>
      <rPr>
        <sz val="10"/>
        <rFont val="Arial CE"/>
        <family val="2"/>
        <charset val="238"/>
      </rPr>
      <t xml:space="preserve"> jedinců – pro výpočet plochy zničené kultury s použitím vyhláškových minimálních ha-počtů.
Použije se, pokud nelze stanovit plochu zničené kultury přímo.
Program provede výpočet v listu „Výpočet škody“ jako podíl Nz/N, kde N je maximální hektarový počet jedinců dle vyhlášky č. 456/2021 Sb., nejvýše však do hodnoty uvedené ve sl. „plocha škody (m2)“. 
Pokud se zadá jak zničená plocha, tak počet zničených jedinců, do výpočtu vstupuje přímo zadaná zničená plocha a hodnota Nz se ignoruje.
</t>
    </r>
  </si>
  <si>
    <t xml:space="preserve">věk</t>
  </si>
  <si>
    <t xml:space="preserve">Skutečný věk k 1.1. roku, kdy škoda vznikla.</t>
  </si>
  <si>
    <t xml:space="preserve">zakmenění</t>
  </si>
  <si>
    <t xml:space="preserve">Zakmenění etáže. Vkládá se v násobcích 1, tedy hodnoty 1 až 10</t>
  </si>
  <si>
    <t xml:space="preserve">AVB</t>
  </si>
  <si>
    <t xml:space="preserve">Absolutní výšková bonita dle LHP/LHO. Program použije pro stanovení bonitního stupně (RB) převodní tabulku bonit z přílohy č. 10 vyhl. č. 55/1999 Sb.</t>
  </si>
  <si>
    <t xml:space="preserve">RB</t>
  </si>
  <si>
    <t xml:space="preserve">Bonitní stupeň se zadá pouze v případě, kdy v LHP/LHO není uvedena AVB. Pokud se zadá AVB i RB, program hodnotu RB ignoruje a použije převodní tabulku bonit z přílohy č. 10 vyhl. č. 55/1999 Sb.</t>
  </si>
  <si>
    <t xml:space="preserve">úprava HLPa (+ - %)</t>
  </si>
  <si>
    <t xml:space="preserve">Úprava hodnoty lesního porostu Hlpa dle Přílohy č. 2 k vyhlášce č. 55/1999 Sb. Uvede se v % se znaménkem „-“ (minus) v případě srážky
</t>
  </si>
  <si>
    <t xml:space="preserve">škoda zničením (Kč)</t>
  </si>
  <si>
    <t xml:space="preserve">Do tohoto pole program načte výslednou škodu ze zničení porostu za etáž a dřevinu z listu „Výpočet škody“</t>
  </si>
  <si>
    <t xml:space="preserve">S9.1 Škoda ze snížení kvality lesního porostu způsobená mechanickým poškozením loupáním a ohryzem zvěří</t>
  </si>
  <si>
    <t xml:space="preserve">Celkový počet poškozených jedinců na ploše škody.</t>
  </si>
  <si>
    <t xml:space="preserve">Skutečný počet všech jedinců dřeviny na ploše škody.</t>
  </si>
  <si>
    <t xml:space="preserve">předpokl. zakm. v době obmýtí (u) </t>
  </si>
  <si>
    <t xml:space="preserve">Předpokládané zakmenění v době obmýtí. Vkládá se v násobcích 1, tedy hodnoty 1 až 10.</t>
  </si>
  <si>
    <t xml:space="preserve">obmýtí dle LHP/LHO=u</t>
  </si>
  <si>
    <t xml:space="preserve">Obmýtí se přebírá z lesního hospodářského plánu nebo lesní hospodářské osnovy. 
Je-li skutečný věk skupiny dřevin v porostu (porostní skupině) nebo obmýtí vyšší než maximální obmýtí skupiny dřevin uvedené v příloze č. 3 vyhl. č. 55/1999 Sb., použijí se  maximální hodnoty z této přílohy. Program tuto kontrolu provede automaticky.</t>
  </si>
  <si>
    <t xml:space="preserve">úprava HLPa  (+ - %)
</t>
  </si>
  <si>
    <t xml:space="preserve">K3 mimo smrk</t>
  </si>
  <si>
    <t xml:space="preserve">Nepovinné pole.
Pro sk.dř. smrk se vždy použije K3 z příl.9. Pro ostatní dřeviny se stanoví přiměřeně a hodnota se vloží do tohoto pole. Pokud se K3 nezadá, použije se i pro ostatní dřeviny K3 dle přílohy 9.  </t>
  </si>
  <si>
    <t xml:space="preserve">škoda loupáním, ohryzem (Kč)</t>
  </si>
  <si>
    <t xml:space="preserve">Do tohoto pole program načte výslednou škodu ze snížení kvality porostu loupáním a ohryzem za etáž a dřevinu z listu „Výpočet škody“</t>
  </si>
  <si>
    <t xml:space="preserve">S11.1 Škoda z mimořádných opatření</t>
  </si>
  <si>
    <t xml:space="preserve">činnost</t>
  </si>
  <si>
    <t xml:space="preserve">Popis činnosti. Např. hodnota oplocení či jiné ochrany proti zvěři nad povinný minimální rozsah 1 % plochy lesa vlastníka v honitbě dle § 5 vyhl. č. 101/1996 Sb., nebo cena znaleckého posudku.</t>
  </si>
  <si>
    <t xml:space="preserve">m.j.</t>
  </si>
  <si>
    <t xml:space="preserve">měrná jednotka</t>
  </si>
  <si>
    <t xml:space="preserve">počet m.j.</t>
  </si>
  <si>
    <t xml:space="preserve">počet měrných jednotek (objem prací)</t>
  </si>
  <si>
    <t xml:space="preserve">sazba Kč/m.j.</t>
  </si>
  <si>
    <t xml:space="preserve">cena činnosti (Kč/m.j.)</t>
  </si>
  <si>
    <t xml:space="preserve">škoda z mimoř. opatření</t>
  </si>
  <si>
    <t xml:space="preserve">Do tohoto pole program načte výslednou škodu z mimořádných opatření za etáž a dřevinu z listu „Výpočet škody“</t>
  </si>
  <si>
    <t xml:space="preserve">celková škoda (Kč)</t>
  </si>
  <si>
    <t xml:space="preserve">Výsledná škoda za etáž a dřevinu.</t>
  </si>
  <si>
    <t xml:space="preserve">Autor: Milan Košulič</t>
  </si>
  <si>
    <t xml:space="preserve">společné údaje</t>
  </si>
  <si>
    <t xml:space="preserve">S7.2. okus</t>
  </si>
  <si>
    <t xml:space="preserve">S6 zničení</t>
  </si>
  <si>
    <t xml:space="preserve">S9.1 Loupání, ohryz</t>
  </si>
  <si>
    <t xml:space="preserve">S11.1 mimořádná opatření</t>
  </si>
  <si>
    <t xml:space="preserve">celkem za porost</t>
  </si>
  <si>
    <t xml:space="preserve">IF(BE4&gt;0;   VLOOKUP(VLOOKUP(BC4;$'Pril9-K3'.$L$8:$M$207;2;0);$'Pril9-K3'.$A$8:$J$16;LOOKUP(BM4;$'Pril9-K3'.$A$7:$J$7;$'Pril9-K3'.$A$5:$J$5);0);   "")</t>
  </si>
  <si>
    <t xml:space="preserve">re</t>
  </si>
  <si>
    <t xml:space="preserve">porost</t>
  </si>
  <si>
    <t xml:space="preserve">plocha etáže</t>
  </si>
  <si>
    <t xml:space="preserve">plocha šk.(m2)</t>
  </si>
  <si>
    <t xml:space="preserve">dře</t>
  </si>
  <si>
    <t xml:space="preserve">plocha dř.(m2)</t>
  </si>
  <si>
    <t xml:space="preserve">zast.dř.%</t>
  </si>
  <si>
    <t xml:space="preserve">CHS</t>
  </si>
  <si>
    <t xml:space="preserve">Np</t>
  </si>
  <si>
    <t xml:space="preserve">K2</t>
  </si>
  <si>
    <t xml:space="preserve">skupina dřevin</t>
  </si>
  <si>
    <t xml:space="preserve">Z</t>
  </si>
  <si>
    <t xml:space="preserve">sk.dřev.</t>
  </si>
  <si>
    <t xml:space="preserve">vyhl.ha-počet</t>
  </si>
  <si>
    <t xml:space="preserve">N</t>
  </si>
  <si>
    <t xml:space="preserve">Np max</t>
  </si>
  <si>
    <t xml:space="preserve">N max</t>
  </si>
  <si>
    <t xml:space="preserve">Np pro výp.</t>
  </si>
  <si>
    <t xml:space="preserve">N pro výp.</t>
  </si>
  <si>
    <t xml:space="preserve">pl.dř.pro výp.</t>
  </si>
  <si>
    <t xml:space="preserve">škoda okusem</t>
  </si>
  <si>
    <t xml:space="preserve">Kč/ks</t>
  </si>
  <si>
    <t xml:space="preserve">věk=a</t>
  </si>
  <si>
    <t xml:space="preserve">znič. m2</t>
  </si>
  <si>
    <t xml:space="preserve">k</t>
  </si>
  <si>
    <t xml:space="preserve">h/p</t>
  </si>
  <si>
    <t xml:space="preserve">vyhl. ha-počet</t>
  </si>
  <si>
    <t xml:space="preserve">max. pl. znič.</t>
  </si>
  <si>
    <t xml:space="preserve">vypočtená pl. znič.</t>
  </si>
  <si>
    <t xml:space="preserve">zak</t>
  </si>
  <si>
    <t xml:space="preserve">dř.dle příl3</t>
  </si>
  <si>
    <t xml:space="preserve">avb</t>
  </si>
  <si>
    <t xml:space="preserve">P0</t>
  </si>
  <si>
    <t xml:space="preserve">P1</t>
  </si>
  <si>
    <t xml:space="preserve">P2</t>
  </si>
  <si>
    <t xml:space="preserve">P3</t>
  </si>
  <si>
    <t xml:space="preserve">P4</t>
  </si>
  <si>
    <t xml:space="preserve">THLPa</t>
  </si>
  <si>
    <t xml:space="preserve">stup. pošk. imisemi</t>
  </si>
  <si>
    <t xml:space="preserve"> úpr.HLPa+ - %</t>
  </si>
  <si>
    <t xml:space="preserve">HLPa</t>
  </si>
  <si>
    <t xml:space="preserve">škoda zničením</t>
  </si>
  <si>
    <t xml:space="preserve">současné zakmenění</t>
  </si>
  <si>
    <t xml:space="preserve">N (ks/ha)</t>
  </si>
  <si>
    <t xml:space="preserve">zakm. v u </t>
  </si>
  <si>
    <t xml:space="preserve">obmýtí=u dle LHP</t>
  </si>
  <si>
    <t xml:space="preserve">max.obmýtí</t>
  </si>
  <si>
    <t xml:space="preserve">K3</t>
  </si>
  <si>
    <t xml:space="preserve"> + - %</t>
  </si>
  <si>
    <t xml:space="preserve">obmýtí pro výpočet</t>
  </si>
  <si>
    <t xml:space="preserve">THLPu</t>
  </si>
  <si>
    <t xml:space="preserve">HLPu</t>
  </si>
  <si>
    <t xml:space="preserve">n=u-a</t>
  </si>
  <si>
    <t xml:space="preserve">1,01^n</t>
  </si>
  <si>
    <t xml:space="preserve">Np/N</t>
  </si>
  <si>
    <t xml:space="preserve">škoda loupáním</t>
  </si>
  <si>
    <t xml:space="preserve">Kč/1 strom</t>
  </si>
  <si>
    <t xml:space="preserve">celková škoda Kč</t>
  </si>
  <si>
    <t xml:space="preserve">Výpočet škod zvěří na lesních porostech</t>
  </si>
  <si>
    <t xml:space="preserve">Období:</t>
  </si>
  <si>
    <t xml:space="preserve">1.7.2021 – 30.6.2022</t>
  </si>
  <si>
    <t xml:space="preserve">Vlastník lesa: </t>
  </si>
  <si>
    <t xml:space="preserve">Honitba:</t>
  </si>
  <si>
    <t xml:space="preserve">název </t>
  </si>
  <si>
    <t xml:space="preserve">Uživatel honitby:</t>
  </si>
  <si>
    <t xml:space="preserve">Zpracoval:</t>
  </si>
  <si>
    <t xml:space="preserve">jméno</t>
  </si>
  <si>
    <t xml:space="preserve">Dne:</t>
  </si>
  <si>
    <t xml:space="preserve">Vyjádření uživatele honitby:</t>
  </si>
  <si>
    <t xml:space="preserve">Honitba</t>
  </si>
  <si>
    <t xml:space="preserve">dřevina</t>
  </si>
  <si>
    <t xml:space="preserve">S6 
Zničení porostu (Kč)</t>
  </si>
  <si>
    <t xml:space="preserve">S7.2 
Snížení přírůstu okusem (Kč)</t>
  </si>
  <si>
    <t xml:space="preserve">S9.1. 
Snížení kvality loupáním a ohryzem (Kč)</t>
  </si>
  <si>
    <t xml:space="preserve">S11.1 
Mimořádná opatření (Kč)</t>
  </si>
  <si>
    <t xml:space="preserve">Škoda celkem (Kč</t>
  </si>
  <si>
    <t xml:space="preserve">Celkem za honitbu (Kč)</t>
  </si>
  <si>
    <t xml:space="preserve">detail dle JPRL:</t>
  </si>
  <si>
    <t xml:space="preserve">Příloha č. 6 k vyhlášce č. 55/1999 Sb. (Aktuální znění 01.01.2024)</t>
  </si>
  <si>
    <t xml:space="preserve">Hodnota ročního přírůstu Z podle skupin dřevin v Kč/m2 pro průměrnou bonitu</t>
  </si>
  <si>
    <t xml:space="preserve">Skupina dřevin</t>
  </si>
  <si>
    <t xml:space="preserve">Kč/m2 pro průměrnou bonitu</t>
  </si>
  <si>
    <t xml:space="preserve">smrk</t>
  </si>
  <si>
    <t xml:space="preserve">jedle</t>
  </si>
  <si>
    <t xml:space="preserve">borovice</t>
  </si>
  <si>
    <t xml:space="preserve">modřín</t>
  </si>
  <si>
    <t xml:space="preserve">douglaska</t>
  </si>
  <si>
    <t xml:space="preserve">buk</t>
  </si>
  <si>
    <t xml:space="preserve">dub</t>
  </si>
  <si>
    <t xml:space="preserve">jasan</t>
  </si>
  <si>
    <t xml:space="preserve">olše</t>
  </si>
  <si>
    <t xml:space="preserve">osika</t>
  </si>
  <si>
    <t xml:space="preserve">akát</t>
  </si>
  <si>
    <t xml:space="preserve">topol</t>
  </si>
  <si>
    <t xml:space="preserve">bříza</t>
  </si>
  <si>
    <t xml:space="preserve">Příloha č. 8 k vyhlášce č. 55/1999 Sb.</t>
  </si>
  <si>
    <t xml:space="preserve">Koeficient K2 vyjadřující míru poškození podle stupňů poškození okusem zvěří</t>
  </si>
  <si>
    <t xml:space="preserve">Koeficient K2 podle místa a intenzity poškození</t>
  </si>
  <si>
    <t xml:space="preserve">Terminál zničen</t>
  </si>
  <si>
    <t xml:space="preserve">Okus ostatních bočních výhonů</t>
  </si>
  <si>
    <t xml:space="preserve">30 - 50 %</t>
  </si>
  <si>
    <t xml:space="preserve">&gt; 50 %</t>
  </si>
  <si>
    <t xml:space="preserve">Jedle</t>
  </si>
  <si>
    <t xml:space="preserve">Smrk, modřín</t>
  </si>
  <si>
    <t xml:space="preserve">Ostatní dřeviny</t>
  </si>
  <si>
    <t xml:space="preserve">Koeficient K2 se určí jako součet dvou dílčích koeficientů přiznaných za jednotlivá kritéria poškození (terminální vrchol, okus bočních výhonů) pro danou skupinu dřevin.</t>
  </si>
  <si>
    <t xml:space="preserve">terminál</t>
  </si>
  <si>
    <t xml:space="preserve">JD-terminál</t>
  </si>
  <si>
    <t xml:space="preserve">terminál + boční 30-50 %</t>
  </si>
  <si>
    <t xml:space="preserve">JD-terminál + boční 30-50 %</t>
  </si>
  <si>
    <t xml:space="preserve">terminál + boční &gt;50 %</t>
  </si>
  <si>
    <t xml:space="preserve">JD-terminál + boční &gt;50 %</t>
  </si>
  <si>
    <t xml:space="preserve">SM,MD-terminál</t>
  </si>
  <si>
    <t xml:space="preserve">SM,MD-terminál + boční 30-50 %</t>
  </si>
  <si>
    <t xml:space="preserve">SM,MD-terminál + boční &gt;50 %</t>
  </si>
  <si>
    <t xml:space="preserve">ost.dř.-terminál</t>
  </si>
  <si>
    <t xml:space="preserve">ost.dř.-terminál + boční 30-50 %</t>
  </si>
  <si>
    <t xml:space="preserve">ost.dř.-terminál + boční &gt;50 %</t>
  </si>
  <si>
    <t xml:space="preserve">Příloha č. 3 k vyhlášce č. 55/1999 Sb.</t>
  </si>
  <si>
    <t xml:space="preserve">Příloha č. 4 k vyhlášce č. 84/1996 Sb.</t>
  </si>
  <si>
    <t xml:space="preserve">Sdružení jednotlivých lesních dřevin do jednotlivých skupin dřevin</t>
  </si>
  <si>
    <t xml:space="preserve">pro stanovení K2 u škody okusem</t>
  </si>
  <si>
    <t xml:space="preserve">pro AVB-BS</t>
  </si>
  <si>
    <t xml:space="preserve">dř</t>
  </si>
  <si>
    <t xml:space="preserve">dr/věk</t>
  </si>
  <si>
    <t xml:space="preserve">ID</t>
  </si>
  <si>
    <t xml:space="preserve">Dřeviny ve skupině</t>
  </si>
  <si>
    <t xml:space="preserve">Maximální obmýtí</t>
  </si>
  <si>
    <t xml:space="preserve">Č.</t>
  </si>
  <si>
    <t xml:space="preserve">ČESKÝ NÁZEV</t>
  </si>
  <si>
    <t xml:space="preserve">VĚDECKÝ NÁ ZEV</t>
  </si>
  <si>
    <t xml:space="preserve">ZKRATKA</t>
  </si>
  <si>
    <t xml:space="preserve">skup.dř.</t>
  </si>
  <si>
    <t xml:space="preserve">SM</t>
  </si>
  <si>
    <t xml:space="preserve">SM/do 60</t>
  </si>
  <si>
    <t xml:space="preserve">Smrk</t>
  </si>
  <si>
    <t xml:space="preserve">všechny druhy smrků</t>
  </si>
  <si>
    <t xml:space="preserve">smrk ztepilý</t>
  </si>
  <si>
    <t xml:space="preserve">Picea abies (L.) Karsten</t>
  </si>
  <si>
    <t xml:space="preserve">SM,MD</t>
  </si>
  <si>
    <t xml:space="preserve">sm</t>
  </si>
  <si>
    <t xml:space="preserve">všechny druhy jedlí</t>
  </si>
  <si>
    <t xml:space="preserve">smrk pichlavý</t>
  </si>
  <si>
    <t xml:space="preserve">Picea pungens Engelm.</t>
  </si>
  <si>
    <t xml:space="preserve">SMP</t>
  </si>
  <si>
    <t xml:space="preserve">ostatní jehl.</t>
  </si>
  <si>
    <t xml:space="preserve">ost.dř.</t>
  </si>
  <si>
    <t xml:space="preserve">Borovice</t>
  </si>
  <si>
    <t xml:space="preserve">všechny druhy borovic</t>
  </si>
  <si>
    <t xml:space="preserve">smrk černý</t>
  </si>
  <si>
    <t xml:space="preserve">Picea mariana (MuÍller) B. S. et P.</t>
  </si>
  <si>
    <t xml:space="preserve">SMC</t>
  </si>
  <si>
    <t xml:space="preserve">Modřín</t>
  </si>
  <si>
    <t xml:space="preserve">všechny druhy modřínů</t>
  </si>
  <si>
    <t xml:space="preserve">smrk sivý</t>
  </si>
  <si>
    <t xml:space="preserve">Picea glauca (Moench) Voss</t>
  </si>
  <si>
    <t xml:space="preserve">SMS</t>
  </si>
  <si>
    <t xml:space="preserve">Douglaska</t>
  </si>
  <si>
    <t xml:space="preserve">douglaska tisolistá</t>
  </si>
  <si>
    <t xml:space="preserve">smrk omorika</t>
  </si>
  <si>
    <t xml:space="preserve">Picea omorica (Pančič) Purkyně</t>
  </si>
  <si>
    <t xml:space="preserve">SMO</t>
  </si>
  <si>
    <t xml:space="preserve">Buk</t>
  </si>
  <si>
    <t xml:space="preserve">buk lesní, habr obecný, všechny druhy javorů, všechny druhy líp, jírovec maďal</t>
  </si>
  <si>
    <t xml:space="preserve">smrk Engelmannův</t>
  </si>
  <si>
    <t xml:space="preserve">Picea engelmannii Engelm.</t>
  </si>
  <si>
    <t xml:space="preserve">SME</t>
  </si>
  <si>
    <t xml:space="preserve">Dub</t>
  </si>
  <si>
    <t xml:space="preserve">všechny druhy dubů, všechny druhy jilmů, ořešák královský a černý, platan javorolistý, třešeň ptačí,
střemcha pozdní, hrušeň planá, jabloň, lesní, ostatní listnaté tvrdé</t>
  </si>
  <si>
    <t xml:space="preserve">smrky ostatní</t>
  </si>
  <si>
    <t xml:space="preserve"> </t>
  </si>
  <si>
    <t xml:space="preserve">SMX</t>
  </si>
  <si>
    <t xml:space="preserve">Jasan</t>
  </si>
  <si>
    <t xml:space="preserve">všechny druhy jasanů, pajasan žlaznatý</t>
  </si>
  <si>
    <t xml:space="preserve">jedle bělokorá</t>
  </si>
  <si>
    <t xml:space="preserve">Abies alba Mill.</t>
  </si>
  <si>
    <t xml:space="preserve">JD</t>
  </si>
  <si>
    <t xml:space="preserve">jd</t>
  </si>
  <si>
    <t xml:space="preserve">Olše</t>
  </si>
  <si>
    <t xml:space="preserve">všechny druhy olší, kaštanovník jedlý</t>
  </si>
  <si>
    <t xml:space="preserve">jedle obrovská</t>
  </si>
  <si>
    <t xml:space="preserve">Abies grandis (Douglas) Lindl.</t>
  </si>
  <si>
    <t xml:space="preserve">JDO</t>
  </si>
  <si>
    <t xml:space="preserve">Douglaska tisolistá, jedle obrovská, modřín opadavý</t>
  </si>
  <si>
    <t xml:space="preserve">Osika</t>
  </si>
  <si>
    <t xml:space="preserve">topol osika</t>
  </si>
  <si>
    <t xml:space="preserve">jedle ojíněná</t>
  </si>
  <si>
    <t xml:space="preserve">Abies concolor (Gord.) Hildebr.</t>
  </si>
  <si>
    <t xml:space="preserve">JDJ</t>
  </si>
  <si>
    <t xml:space="preserve">Akát</t>
  </si>
  <si>
    <t xml:space="preserve">trnovník akát</t>
  </si>
  <si>
    <t xml:space="preserve">jedle kavkazská</t>
  </si>
  <si>
    <t xml:space="preserve">Abies nordmanniana (Steven) Spach.</t>
  </si>
  <si>
    <t xml:space="preserve">JDK</t>
  </si>
  <si>
    <t xml:space="preserve">Topol</t>
  </si>
  <si>
    <t xml:space="preserve">všechny druhy topolů kromě osiky, všechny druhy vrb, ostatní měkké listnáče</t>
  </si>
  <si>
    <t xml:space="preserve">jedle vznešená</t>
  </si>
  <si>
    <t xml:space="preserve">Abies procera Rehder</t>
  </si>
  <si>
    <t xml:space="preserve">JDV</t>
  </si>
  <si>
    <t xml:space="preserve">Bříza</t>
  </si>
  <si>
    <t xml:space="preserve">všechny druhy bříz, všechny druhy jeřábů</t>
  </si>
  <si>
    <t xml:space="preserve">jedle ostatní</t>
  </si>
  <si>
    <t xml:space="preserve">JDX</t>
  </si>
  <si>
    <t xml:space="preserve">Pseudotsuga menziesii (Mirbel)Franco</t>
  </si>
  <si>
    <t xml:space="preserve">DG</t>
  </si>
  <si>
    <t xml:space="preserve">dg</t>
  </si>
  <si>
    <t xml:space="preserve">borovice lesní</t>
  </si>
  <si>
    <t xml:space="preserve">Pinus sylvestris L.</t>
  </si>
  <si>
    <t xml:space="preserve">BO</t>
  </si>
  <si>
    <t xml:space="preserve">bo</t>
  </si>
  <si>
    <t xml:space="preserve">borovice černá</t>
  </si>
  <si>
    <t xml:space="preserve">Pinus nigra Arnold</t>
  </si>
  <si>
    <t xml:space="preserve">BOC</t>
  </si>
  <si>
    <t xml:space="preserve">Borovice černá a ostatní exoty borovice</t>
  </si>
  <si>
    <t xml:space="preserve">borovice Banksova (banksovka)</t>
  </si>
  <si>
    <t xml:space="preserve">Pinus banksiana Lamb.</t>
  </si>
  <si>
    <t xml:space="preserve">BKS</t>
  </si>
  <si>
    <t xml:space="preserve">borovice vejmutovka</t>
  </si>
  <si>
    <t xml:space="preserve">Pinus strobus L.</t>
  </si>
  <si>
    <t xml:space="preserve">VJ</t>
  </si>
  <si>
    <t xml:space="preserve">borovice limba</t>
  </si>
  <si>
    <t xml:space="preserve">Pinus cembra L.</t>
  </si>
  <si>
    <t xml:space="preserve">LMB</t>
  </si>
  <si>
    <t xml:space="preserve">borovice pokroucená</t>
  </si>
  <si>
    <t xml:space="preserve">Pinus contorta Loudon</t>
  </si>
  <si>
    <t xml:space="preserve">BOP</t>
  </si>
  <si>
    <t xml:space="preserve">borovice ostatní</t>
  </si>
  <si>
    <t xml:space="preserve">BOX</t>
  </si>
  <si>
    <t xml:space="preserve">borovice kleč, kosodřevina</t>
  </si>
  <si>
    <t xml:space="preserve">Pinus mugo Turra</t>
  </si>
  <si>
    <t xml:space="preserve">KOS</t>
  </si>
  <si>
    <t xml:space="preserve">borovice kleč</t>
  </si>
  <si>
    <t xml:space="preserve">borovice blatka (b. bažinná)</t>
  </si>
  <si>
    <t xml:space="preserve">Pinus rotundata Link.</t>
  </si>
  <si>
    <t xml:space="preserve">BL</t>
  </si>
  <si>
    <t xml:space="preserve">modřín opadavý (m. evropský)</t>
  </si>
  <si>
    <t xml:space="preserve">Larix decidua Mill.</t>
  </si>
  <si>
    <t xml:space="preserve">MD</t>
  </si>
  <si>
    <t xml:space="preserve">md</t>
  </si>
  <si>
    <t xml:space="preserve">modříny ostatní</t>
  </si>
  <si>
    <t xml:space="preserve">MDX</t>
  </si>
  <si>
    <t xml:space="preserve">tis červený</t>
  </si>
  <si>
    <t xml:space="preserve">Taxus baccata L.</t>
  </si>
  <si>
    <t xml:space="preserve">TS</t>
  </si>
  <si>
    <t xml:space="preserve">jalovec obecný</t>
  </si>
  <si>
    <t xml:space="preserve">Juniperus communis L.</t>
  </si>
  <si>
    <t xml:space="preserve">JAL</t>
  </si>
  <si>
    <t xml:space="preserve">ostatní jehličnaté</t>
  </si>
  <si>
    <t xml:space="preserve">JX</t>
  </si>
  <si>
    <t xml:space="preserve">dub letní</t>
  </si>
  <si>
    <t xml:space="preserve">Quercus robur L.</t>
  </si>
  <si>
    <t xml:space="preserve">DB</t>
  </si>
  <si>
    <t xml:space="preserve">dub zimní, dub letní</t>
  </si>
  <si>
    <t xml:space="preserve">db</t>
  </si>
  <si>
    <t xml:space="preserve">dub letní slavonský</t>
  </si>
  <si>
    <t xml:space="preserve">Quercus robur L.f. slavonica Gayer</t>
  </si>
  <si>
    <t xml:space="preserve">DBS</t>
  </si>
  <si>
    <t xml:space="preserve">Lípy, jasany, ostatní duby, habr obecný, jilmy</t>
  </si>
  <si>
    <t xml:space="preserve">dub zimní</t>
  </si>
  <si>
    <t xml:space="preserve">Quercus petraea (Mattyschka) Liebl.</t>
  </si>
  <si>
    <t xml:space="preserve">DBZ</t>
  </si>
  <si>
    <t xml:space="preserve">dub červený</t>
  </si>
  <si>
    <t xml:space="preserve">Quercus rubra L.</t>
  </si>
  <si>
    <t xml:space="preserve">DBC</t>
  </si>
  <si>
    <t xml:space="preserve">dub pýřitý (šipák)</t>
  </si>
  <si>
    <t xml:space="preserve">Quercus pubescens Willd.</t>
  </si>
  <si>
    <t xml:space="preserve">DBP</t>
  </si>
  <si>
    <t xml:space="preserve">dub bahenní</t>
  </si>
  <si>
    <t xml:space="preserve">Quercus palustris Muenchh.</t>
  </si>
  <si>
    <t xml:space="preserve">DBB</t>
  </si>
  <si>
    <t xml:space="preserve">duby ostatní</t>
  </si>
  <si>
    <t xml:space="preserve">DBX</t>
  </si>
  <si>
    <t xml:space="preserve">dub cer</t>
  </si>
  <si>
    <t xml:space="preserve">Quercus cerris L.</t>
  </si>
  <si>
    <t xml:space="preserve">CER</t>
  </si>
  <si>
    <t xml:space="preserve">buk lesní</t>
  </si>
  <si>
    <t xml:space="preserve">Fagus silvatica L.</t>
  </si>
  <si>
    <t xml:space="preserve">BK</t>
  </si>
  <si>
    <t xml:space="preserve">bk</t>
  </si>
  <si>
    <t xml:space="preserve">habr obecný</t>
  </si>
  <si>
    <t xml:space="preserve">Carpinus betulus L.</t>
  </si>
  <si>
    <t xml:space="preserve">HB</t>
  </si>
  <si>
    <t xml:space="preserve">javor mléč</t>
  </si>
  <si>
    <t xml:space="preserve">Acer platanoides L.</t>
  </si>
  <si>
    <t xml:space="preserve">JV</t>
  </si>
  <si>
    <t xml:space="preserve">Javory, olše lepkavá</t>
  </si>
  <si>
    <t xml:space="preserve">javor klen</t>
  </si>
  <si>
    <t xml:space="preserve">Acer pseudoplatanus L.</t>
  </si>
  <si>
    <t xml:space="preserve">KL</t>
  </si>
  <si>
    <t xml:space="preserve">javor babyka</t>
  </si>
  <si>
    <t xml:space="preserve">Acer campestre L.</t>
  </si>
  <si>
    <t xml:space="preserve">BB</t>
  </si>
  <si>
    <t xml:space="preserve">javor jasanolistý</t>
  </si>
  <si>
    <t xml:space="preserve">Acer negundo L.</t>
  </si>
  <si>
    <t xml:space="preserve">JVJ</t>
  </si>
  <si>
    <t xml:space="preserve">javory ostatní</t>
  </si>
  <si>
    <t xml:space="preserve">JVX</t>
  </si>
  <si>
    <t xml:space="preserve">jasan ztepilý</t>
  </si>
  <si>
    <t xml:space="preserve">Fraxinus excelsior L..</t>
  </si>
  <si>
    <t xml:space="preserve">JS</t>
  </si>
  <si>
    <t xml:space="preserve">js</t>
  </si>
  <si>
    <t xml:space="preserve">jasan americký</t>
  </si>
  <si>
    <t xml:space="preserve">Fraxinus americana L.</t>
  </si>
  <si>
    <t xml:space="preserve">JSA</t>
  </si>
  <si>
    <t xml:space="preserve">jasan úzkolistý</t>
  </si>
  <si>
    <t xml:space="preserve">Fraxinus angustifolia Vahl</t>
  </si>
  <si>
    <t xml:space="preserve">JSU</t>
  </si>
  <si>
    <t xml:space="preserve">jilm habrolistý</t>
  </si>
  <si>
    <t xml:space="preserve">Ulmus minor Mill.</t>
  </si>
  <si>
    <t xml:space="preserve">JL</t>
  </si>
  <si>
    <t xml:space="preserve">jilm horský</t>
  </si>
  <si>
    <t xml:space="preserve">Ulmus glabra Hudson</t>
  </si>
  <si>
    <t xml:space="preserve">JLH</t>
  </si>
  <si>
    <t xml:space="preserve">jilm vaz</t>
  </si>
  <si>
    <t xml:space="preserve">Ulmus laevis Pallas</t>
  </si>
  <si>
    <t xml:space="preserve">JLV</t>
  </si>
  <si>
    <t xml:space="preserve">Robinia pseudacacia L..</t>
  </si>
  <si>
    <t xml:space="preserve">AK</t>
  </si>
  <si>
    <t xml:space="preserve">ostatní list.</t>
  </si>
  <si>
    <t xml:space="preserve">ak</t>
  </si>
  <si>
    <t xml:space="preserve">bříza bělokorá (b.bradavičnatá)</t>
  </si>
  <si>
    <t xml:space="preserve">Betula pendula Roth</t>
  </si>
  <si>
    <t xml:space="preserve">BR</t>
  </si>
  <si>
    <t xml:space="preserve">Topol osika, břízy, jeřáby, třešeň ptačí, vrba jíva, ořešáky</t>
  </si>
  <si>
    <t xml:space="preserve">br</t>
  </si>
  <si>
    <t xml:space="preserve">bříza pýřitá</t>
  </si>
  <si>
    <t xml:space="preserve">Betula pubescens Ehrh.</t>
  </si>
  <si>
    <t xml:space="preserve">BRP</t>
  </si>
  <si>
    <t xml:space="preserve">jeřáb ptačí</t>
  </si>
  <si>
    <t xml:space="preserve">Sorbus aucuparia L.</t>
  </si>
  <si>
    <t xml:space="preserve">JR</t>
  </si>
  <si>
    <t xml:space="preserve">jeřáb břek, břek</t>
  </si>
  <si>
    <t xml:space="preserve">Sorbus torminalis (L.) Crantz</t>
  </si>
  <si>
    <t xml:space="preserve">BRK</t>
  </si>
  <si>
    <t xml:space="preserve">jeřáb muk, muk</t>
  </si>
  <si>
    <t xml:space="preserve">Sorbus aria (L.) Crantz</t>
  </si>
  <si>
    <t xml:space="preserve">MK</t>
  </si>
  <si>
    <t xml:space="preserve">ořešák královský</t>
  </si>
  <si>
    <t xml:space="preserve">Juglans regia L.</t>
  </si>
  <si>
    <t xml:space="preserve">OR</t>
  </si>
  <si>
    <t xml:space="preserve">třešeň ptačí</t>
  </si>
  <si>
    <t xml:space="preserve">Cerasus avium (L.) Moench</t>
  </si>
  <si>
    <t xml:space="preserve">TR</t>
  </si>
  <si>
    <t xml:space="preserve">střemcha obecná</t>
  </si>
  <si>
    <t xml:space="preserve">Padus avium ill.</t>
  </si>
  <si>
    <t xml:space="preserve">STR</t>
  </si>
  <si>
    <t xml:space="preserve">hrušeň planá</t>
  </si>
  <si>
    <t xml:space="preserve">Pyrus pyraster (L.) Burgsd.</t>
  </si>
  <si>
    <t xml:space="preserve">HR</t>
  </si>
  <si>
    <t xml:space="preserve">jabloň lesní</t>
  </si>
  <si>
    <t xml:space="preserve">Malus sylvestris Mill.</t>
  </si>
  <si>
    <t xml:space="preserve">JB</t>
  </si>
  <si>
    <t xml:space="preserve">SM/61 – 80</t>
  </si>
  <si>
    <t xml:space="preserve">ostatní listnaté tvrdé</t>
  </si>
  <si>
    <t xml:space="preserve">LTX</t>
  </si>
  <si>
    <t xml:space="preserve">lípa malolistá (lípa srdčitá)</t>
  </si>
  <si>
    <t xml:space="preserve">Tilia cordata Mill.</t>
  </si>
  <si>
    <t xml:space="preserve">LP</t>
  </si>
  <si>
    <t xml:space="preserve">lípa velkolistá</t>
  </si>
  <si>
    <t xml:space="preserve">Tilia platyphyllos Scop.</t>
  </si>
  <si>
    <t xml:space="preserve">LPV</t>
  </si>
  <si>
    <t xml:space="preserve">lípa stříbrná (lípa plstnatá)</t>
  </si>
  <si>
    <t xml:space="preserve">Tilia tomentosa Moench</t>
  </si>
  <si>
    <t xml:space="preserve">LPS</t>
  </si>
  <si>
    <t xml:space="preserve">olše lepkavá</t>
  </si>
  <si>
    <t xml:space="preserve">Alnus glutinosa (L.) Gaertner</t>
  </si>
  <si>
    <t xml:space="preserve">OL</t>
  </si>
  <si>
    <t xml:space="preserve">ol</t>
  </si>
  <si>
    <t xml:space="preserve">olše šedá</t>
  </si>
  <si>
    <t xml:space="preserve">Alnus incana (L.) Moench</t>
  </si>
  <si>
    <t xml:space="preserve">OLS</t>
  </si>
  <si>
    <t xml:space="preserve">křestice zelená, olše zelená</t>
  </si>
  <si>
    <t xml:space="preserve">Duschekia alnobetula (Ehr.) Pouzar</t>
  </si>
  <si>
    <t xml:space="preserve">OLZ</t>
  </si>
  <si>
    <t xml:space="preserve">topol osika, osika obecná</t>
  </si>
  <si>
    <t xml:space="preserve">Populus tremula L.</t>
  </si>
  <si>
    <t xml:space="preserve">OS</t>
  </si>
  <si>
    <t xml:space="preserve">os</t>
  </si>
  <si>
    <t xml:space="preserve">topol bílý (linda)</t>
  </si>
  <si>
    <t xml:space="preserve">Populus alba L.</t>
  </si>
  <si>
    <t xml:space="preserve">TP</t>
  </si>
  <si>
    <t xml:space="preserve">tp</t>
  </si>
  <si>
    <t xml:space="preserve">topol černý</t>
  </si>
  <si>
    <t xml:space="preserve">Populus nigra L.</t>
  </si>
  <si>
    <t xml:space="preserve">TPC</t>
  </si>
  <si>
    <t xml:space="preserve">ostatní topoly nešlechtěné</t>
  </si>
  <si>
    <t xml:space="preserve">TPX</t>
  </si>
  <si>
    <t xml:space="preserve">topoly šlechtěné</t>
  </si>
  <si>
    <t xml:space="preserve">TPS</t>
  </si>
  <si>
    <t xml:space="preserve">Vrby stromové a topoly šlechtěné</t>
  </si>
  <si>
    <t xml:space="preserve">vrba jíva</t>
  </si>
  <si>
    <t xml:space="preserve">Salix caprea L.</t>
  </si>
  <si>
    <t xml:space="preserve">JIV</t>
  </si>
  <si>
    <t xml:space="preserve">vrba bílá, vrba křehká</t>
  </si>
  <si>
    <t xml:space="preserve">Salix alba, Salix fragilis L.</t>
  </si>
  <si>
    <t xml:space="preserve">VR</t>
  </si>
  <si>
    <t xml:space="preserve">jírovec maďal</t>
  </si>
  <si>
    <t xml:space="preserve">Aesculus hippocastanum L.</t>
  </si>
  <si>
    <t xml:space="preserve">KS</t>
  </si>
  <si>
    <t xml:space="preserve">kaštanovník jedlý</t>
  </si>
  <si>
    <t xml:space="preserve">Castanea sativa Mill.</t>
  </si>
  <si>
    <t xml:space="preserve">KJ</t>
  </si>
  <si>
    <t xml:space="preserve">pajasan láznatý</t>
  </si>
  <si>
    <t xml:space="preserve">Ailantus altissima (Miller) Swingle</t>
  </si>
  <si>
    <t xml:space="preserve">PJ</t>
  </si>
  <si>
    <t xml:space="preserve">ostatní listnaté měkké</t>
  </si>
  <si>
    <t xml:space="preserve">LMX</t>
  </si>
  <si>
    <t xml:space="preserve">keře</t>
  </si>
  <si>
    <t xml:space="preserve">KR</t>
  </si>
  <si>
    <t xml:space="preserve">SM/nad 80</t>
  </si>
  <si>
    <t xml:space="preserve">BO/do 60</t>
  </si>
  <si>
    <t xml:space="preserve">BO/61 – 80</t>
  </si>
  <si>
    <t xml:space="preserve">BO/nad 80</t>
  </si>
  <si>
    <t xml:space="preserve">JD/do 50</t>
  </si>
  <si>
    <t xml:space="preserve">JD/nad 50</t>
  </si>
  <si>
    <t xml:space="preserve">MD/do 50</t>
  </si>
  <si>
    <t xml:space="preserve">MD/nad 50</t>
  </si>
  <si>
    <t xml:space="preserve">DG/celý věk</t>
  </si>
  <si>
    <t xml:space="preserve">BK/do 80</t>
  </si>
  <si>
    <t xml:space="preserve">BK/nad 80</t>
  </si>
  <si>
    <t xml:space="preserve">DB/do 60</t>
  </si>
  <si>
    <t xml:space="preserve">DB/61 – 80</t>
  </si>
  <si>
    <t xml:space="preserve">DB/nad 80</t>
  </si>
  <si>
    <t xml:space="preserve">JS/celý věk</t>
  </si>
  <si>
    <t xml:space="preserve">OL/celý věk</t>
  </si>
  <si>
    <t xml:space="preserve">BR/celý věk</t>
  </si>
  <si>
    <t xml:space="preserve">OS/celý věk</t>
  </si>
  <si>
    <t xml:space="preserve">AK/do 50</t>
  </si>
  <si>
    <t xml:space="preserve">AK/nad 50</t>
  </si>
  <si>
    <t xml:space="preserve">TP/celý věk</t>
  </si>
  <si>
    <t xml:space="preserve">HB/do 50</t>
  </si>
  <si>
    <t xml:space="preserve">HB/nad 50</t>
  </si>
  <si>
    <t xml:space="preserve">Příloha č. 4 k vyhlášce č. 456/2021 Sb.</t>
  </si>
  <si>
    <t xml:space="preserve">Minimální počty jedinců jednotlivých druhů dřevin v tis. kusech na jeden hektar pozemku při obnově lesních porostů a zalesňování pozemků prohlášených za pozemky určené k plnění funkcí lesa</t>
  </si>
  <si>
    <t xml:space="preserve">Dřevina</t>
  </si>
  <si>
    <t xml:space="preserve">Minimální počty obnovovaných nebo zalesňovaných jedinců v tis. kusech na 1 hektar</t>
  </si>
  <si>
    <t xml:space="preserve">krytokořenné</t>
  </si>
  <si>
    <t xml:space="preserve">poloodrostky a odrostky</t>
  </si>
  <si>
    <t xml:space="preserve">Smrk ztepilý</t>
  </si>
  <si>
    <t xml:space="preserve">Jedle bělokorá</t>
  </si>
  <si>
    <t xml:space="preserve">Borovice lesní</t>
  </si>
  <si>
    <t xml:space="preserve">Borovice vejmutovka</t>
  </si>
  <si>
    <t xml:space="preserve">Borovice kleč</t>
  </si>
  <si>
    <t xml:space="preserve">ostatní jehličnany</t>
  </si>
  <si>
    <t xml:space="preserve">Dub zimní, dub letní</t>
  </si>
  <si>
    <t xml:space="preserve">Buk lesní</t>
  </si>
  <si>
    <t xml:space="preserve">ostatní listnáče</t>
  </si>
  <si>
    <t xml:space="preserve">pařezina</t>
  </si>
  <si>
    <t xml:space="preserve">1. Počet jedinců na 1 ha při obnově nebo zalesnění se odvodí součinem minimálních hektarových počtů procentem plánovaného zastoupení obnovované nebo zalesňované dřeviny.</t>
  </si>
  <si>
    <t xml:space="preserve">2. Při použití krytokořenných semenáčků a sazenic lze uvedené minimální hektarové počty obnovovaných nebo zalesňovaných jedinců snížit až o 10 %.</t>
  </si>
  <si>
    <t xml:space="preserve">3. Při použití prostokořenných nebo obalovaných poloodrostků a odrostků lze uvedené minimální hektarové počty obnovovaných nebo zalesňovaných jedinců snížit až o 20%. Poloodrostkem nebo odrostkem se rozumí rostlina vypěstovaná minimálně dvojnásobným školkováním, nebo kombinací školkování a podřezání kořenů nebo přesazení do obalů.</t>
  </si>
  <si>
    <t xml:space="preserve">4. U lesa nízkého a středního jsou jednotlivé, životaschopné pařezové nebo kořenové výhony považovány za samostatné jedince.</t>
  </si>
  <si>
    <t xml:space="preserve">5. Uvedený minimální počet jedinců stromových vrb a šlechtěných topolů se vztahuje pouze na obnovu nebo zalesňování sadebním materiálem vegetativního původu.</t>
  </si>
  <si>
    <t xml:space="preserve">Příloha č. 1 k vyhlášce č. 55/1999 Sb. ve znění platném od 1.1.2024</t>
  </si>
  <si>
    <t xml:space="preserve">tabulka 1: Tabulková hodnota lesního porostu Thlpa podle skupin lesních dřevin pro věk 1 až 5 let bez ohledu na bonity</t>
  </si>
  <si>
    <t xml:space="preserve">Tabulková hodnota lesního porostu Thlpa podle skupin lesních dřevin pro věk nad 5 let včetně až do maximálního obmýtí se zjistí pomocí vzorce Thlpa = P0 + P1 * a + P2 * a2 + P3 * a3</t>
  </si>
  <si>
    <t xml:space="preserve">pořadí sloupce</t>
  </si>
  <si>
    <t xml:space="preserve">věk porostu</t>
  </si>
  <si>
    <t xml:space="preserve">Topol </t>
  </si>
  <si>
    <t xml:space="preserve">průměr</t>
  </si>
  <si>
    <t xml:space="preserve">dříve:</t>
  </si>
  <si>
    <t xml:space="preserve">Příloha č. 2 k vyhlášce č. 55/1999 Sb.</t>
  </si>
  <si>
    <t xml:space="preserve">Úprava hodnoty lesního porostu Hlpa</t>
  </si>
  <si>
    <t xml:space="preserve">Max. srážky (-) a přirážka (+) v %</t>
  </si>
  <si>
    <t xml:space="preserve">Bonitní stupeň</t>
  </si>
  <si>
    <t xml:space="preserve">Kmeny postižené v horní části korunovým nebo kmenovým zlomem</t>
  </si>
  <si>
    <t xml:space="preserve">Kmeny postižené v horní části hnilobou jádra v průměrné délce</t>
  </si>
  <si>
    <t xml:space="preserve">2 m</t>
  </si>
  <si>
    <t xml:space="preserve">3 m</t>
  </si>
  <si>
    <t xml:space="preserve">4 m</t>
  </si>
  <si>
    <t xml:space="preserve">5 m</t>
  </si>
  <si>
    <t xml:space="preserve">Kmeny postižené v horní části korunovým
nebo kmenovým zlomem a v dolní části hnilobou jádra o prům. délce 2 m</t>
  </si>
  <si>
    <t xml:space="preserve">Mimořádně kvalitní porosty s výřezy 1. jak.tř.</t>
  </si>
  <si>
    <t xml:space="preserve">Les nízký</t>
  </si>
  <si>
    <t xml:space="preserve">Výskyt souší v porostu</t>
  </si>
  <si>
    <t xml:space="preserve">Porosty borovice černé a ceru s mimořádně nekvalitními výřezy</t>
  </si>
  <si>
    <t xml:space="preserve">Ostatní vlivy, např. škody způsobené střelbou, poddolováním lesa apod.</t>
  </si>
  <si>
    <t xml:space="preserve">Stupeň poškození imisemi</t>
  </si>
  <si>
    <t xml:space="preserve">I.</t>
  </si>
  <si>
    <t xml:space="preserve">II.</t>
  </si>
  <si>
    <t xml:space="preserve">III.a</t>
  </si>
  <si>
    <t xml:space="preserve">III.b</t>
  </si>
  <si>
    <t xml:space="preserve">IV.</t>
  </si>
  <si>
    <t xml:space="preserve">Příloha č. 9 k vyhlášce č. 55/1999 Sb.</t>
  </si>
  <si>
    <t xml:space="preserve">Koeficient K3 pro výpočet škody ze snížení kvality lesního porostu způsobené mechanickým poškozením stromů loupáním a ohryzem zvěří nebo přibližováním dříví apod.</t>
  </si>
  <si>
    <r>
      <rPr>
        <sz val="10"/>
        <rFont val="Arial CE"/>
        <family val="2"/>
        <charset val="238"/>
      </rPr>
      <t xml:space="preserve">Tabulka platí pro skupinu dřevin </t>
    </r>
    <r>
      <rPr>
        <b val="true"/>
        <sz val="10"/>
        <rFont val="Arial CE"/>
        <family val="2"/>
        <charset val="238"/>
      </rPr>
      <t xml:space="preserve">smrk</t>
    </r>
    <r>
      <rPr>
        <sz val="10"/>
        <rFont val="Arial CE"/>
        <family val="2"/>
        <charset val="238"/>
      </rPr>
      <t xml:space="preserve">. Pro ostatní skupiny dřevin se koeficient K3 stanoví přiměřeně.</t>
    </r>
  </si>
  <si>
    <t xml:space="preserve">pro skup. dř. smrk</t>
  </si>
  <si>
    <t xml:space="preserve">Bonita</t>
  </si>
  <si>
    <t xml:space="preserve">Nástup škody ve věku</t>
  </si>
  <si>
    <t xml:space="preserve">rozpětí</t>
  </si>
  <si>
    <t xml:space="preserve">do 29</t>
  </si>
  <si>
    <t xml:space="preserve">30 – 39</t>
  </si>
  <si>
    <t xml:space="preserve">40 – 49</t>
  </si>
  <si>
    <t xml:space="preserve">50 – 59</t>
  </si>
  <si>
    <t xml:space="preserve">60 – 69</t>
  </si>
  <si>
    <t xml:space="preserve">70 – 79</t>
  </si>
  <si>
    <t xml:space="preserve">80 – 89</t>
  </si>
  <si>
    <t xml:space="preserve">90 – 99</t>
  </si>
  <si>
    <t xml:space="preserve">100 a více</t>
  </si>
  <si>
    <t xml:space="preserve">51 – 59</t>
  </si>
  <si>
    <t xml:space="preserve">52 – 59</t>
  </si>
  <si>
    <t xml:space="preserve">53 – 59</t>
  </si>
  <si>
    <t xml:space="preserve">54 – 59</t>
  </si>
  <si>
    <t xml:space="preserve">55 – 59</t>
  </si>
  <si>
    <t xml:space="preserve">56 – 59</t>
  </si>
  <si>
    <t xml:space="preserve">57 – 59</t>
  </si>
  <si>
    <t xml:space="preserve">58 – 59</t>
  </si>
  <si>
    <t xml:space="preserve">59 – 59</t>
  </si>
  <si>
    <t xml:space="preserve">Absolutní výškové bonity</t>
  </si>
  <si>
    <t xml:space="preserve">Skupiny dřevin</t>
  </si>
  <si>
    <t xml:space="preserve">Věk</t>
  </si>
  <si>
    <t xml:space="preserve">Relativní bonity</t>
  </si>
  <si>
    <t xml:space="preserve">do 60</t>
  </si>
  <si>
    <t xml:space="preserve">-</t>
  </si>
  <si>
    <t xml:space="preserve">61 – 80</t>
  </si>
  <si>
    <t xml:space="preserve">nad 80</t>
  </si>
  <si>
    <t xml:space="preserve">do 50</t>
  </si>
  <si>
    <t xml:space="preserve">nad 50</t>
  </si>
  <si>
    <t xml:space="preserve">celý věk</t>
  </si>
  <si>
    <t xml:space="preserve">do 80</t>
  </si>
  <si>
    <t xml:space="preserve">zničení</t>
  </si>
  <si>
    <t xml:space="preserve">7.2</t>
  </si>
  <si>
    <t xml:space="preserve">okus</t>
  </si>
  <si>
    <t xml:space="preserve">9.1</t>
  </si>
  <si>
    <t xml:space="preserve">loupání</t>
  </si>
  <si>
    <t xml:space="preserve">11.1</t>
  </si>
  <si>
    <t xml:space="preserve">mimoř. opatření</t>
  </si>
  <si>
    <t xml:space="preserve">verze</t>
  </si>
  <si>
    <t xml:space="preserve">změny</t>
  </si>
  <si>
    <t xml:space="preserve">1.2</t>
  </si>
  <si>
    <t xml:space="preserve">odstraněna chyba v listu „Výpočet škody“ u zničení ve sl. „vyhl. ha-počet“ (chybný odkaz ve funkci, vracela výsledek #N/A v případě, kdy v řádku nebyl také okus) </t>
  </si>
  <si>
    <t xml:space="preserve">2.1</t>
  </si>
  <si>
    <t xml:space="preserve">Doplnění převodní tabulky bonit a výpočtu RB z AVB v případě, že je AVB zadána. AVB a převod dle tabulky mají přednost v případě, že jsou zadány AVB i RB</t>
  </si>
  <si>
    <t xml:space="preserve">3.1</t>
  </si>
  <si>
    <t xml:space="preserve">Doplnění výpočtu koeficientu okusu K2 ze zadané intenzity okusu v textovém tvaru výběrem z nabídky</t>
  </si>
  <si>
    <t xml:space="preserve">Nastavení ochrany proti nechtěnému přepsání vzorců nebo tabulkových hodnot.</t>
  </si>
  <si>
    <t xml:space="preserve">3.2</t>
  </si>
  <si>
    <t xml:space="preserve">Odstraněna chyba na ř. 12 v listu Výpočet škody – omylem přepsaný odkaz v buňce ve sl. dř. a ve sl. věk</t>
  </si>
  <si>
    <t xml:space="preserve">3.3</t>
  </si>
  <si>
    <t xml:space="preserve">Opraveny chyby, zejm. chybný výpočet THLPu u loupání – chybně použit skutečný věk „a“ místo věku obmýtí „u“ </t>
  </si>
  <si>
    <t xml:space="preserve">Doplněna kontrola pro chybný věk na vstupu a&lt;&gt;0</t>
  </si>
  <si>
    <t xml:space="preserve">Zvětšený rozsah na 1000 záznamů</t>
  </si>
  <si>
    <t xml:space="preserve">4.1</t>
  </si>
  <si>
    <t xml:space="preserve">Doplněna kontrola  u okusu na Np &lt; 1 % N (nehradí se škoda v lesních kulturách, ve kterých došlo okusem, vytloukáním nebo vyrýváním stromků ke každoročnímu poškození méně než 1 % jedinců – zák. 449/2001 Sb. o myslivosti)</t>
  </si>
  <si>
    <t xml:space="preserve">Doplněno vstupní pole pro K3 u loupání pro dřeviny mimo sk. dř. smrk. Dle vyhl. má být pro dřeviny mimo sk. dř. smrk stanoven přiměřeně. Pokud není zadán, použije se K3 dle vyhl. pro smrk. U smrku se bere K3 z vyhlášky vždy.</t>
  </si>
  <si>
    <t xml:space="preserve">4.2</t>
  </si>
  <si>
    <t xml:space="preserve">Změna u zadávání druhu SaMa u škody okusem: nově zadávání výběrem ze seznamu</t>
  </si>
  <si>
    <t xml:space="preserve">Do vstupní tabulky byly vloženy sloupce pro uživatele honitby, období, LHC </t>
  </si>
  <si>
    <t xml:space="preserve">4.3</t>
  </si>
  <si>
    <t xml:space="preserve">Změna u zadávání druhu SaMa u škody zničením: nově rovněž zadávání výběrem ze seznamu, stejně jako u okusu</t>
  </si>
  <si>
    <t xml:space="preserve">U škody zničením byl sloupec Np (ks) přejmenován na Nz (ks) z důvodu možné záměny – Np se použije pro škodu ze snížení přírůstu okusem, Nz pro výpočet plochy zničené kultury pro škodu ze zničeného porostu</t>
  </si>
  <si>
    <t xml:space="preserve">4.4</t>
  </si>
  <si>
    <t xml:space="preserve">Doplněna podrobná nápověda k vstupním údajům (list „Nápověda“)</t>
  </si>
  <si>
    <t xml:space="preserve">4.5</t>
  </si>
  <si>
    <t xml:space="preserve">Odstraněna chyba ve sl. věk u škody zničením i škody loupáním (byla nastavena chybně podmínka pro chybnou hodnotu věku 0).</t>
  </si>
  <si>
    <t xml:space="preserve">Odstraněna chyba ve vzorci pro výpočet škody zničením (chybně použitá funkce ISERROR).</t>
  </si>
  <si>
    <t xml:space="preserve">5.0</t>
  </si>
  <si>
    <t xml:space="preserve">Doplněna nápověda návodem na stanovení vstupních dat u škody zničením v důsledku chronického okusu a neodrůstání náletů dle metodiky Radka Kajfosze.</t>
  </si>
  <si>
    <t xml:space="preserve">6.0</t>
  </si>
  <si>
    <t xml:space="preserve">Aktualizace tabulkových hodnot podle vyhl. 440/2023 účinné od 1.1.2024 (hodnoty ročního přírůstu pro škodu okusem a tabulková hodnota lesního porostu ve věku 1-5 let)</t>
  </si>
</sst>
</file>

<file path=xl/styles.xml><?xml version="1.0" encoding="utf-8"?>
<styleSheet xmlns="http://schemas.openxmlformats.org/spreadsheetml/2006/main">
  <numFmts count="10">
    <numFmt numFmtId="164" formatCode="General"/>
    <numFmt numFmtId="165" formatCode="dd/mm/yyyy"/>
    <numFmt numFmtId="166" formatCode="#,##0.00\ [$Kč-405];[RED]\-#,##0.00\ [$Kč-405]"/>
    <numFmt numFmtId="167" formatCode="0.00\ %"/>
    <numFmt numFmtId="168" formatCode="General"/>
    <numFmt numFmtId="169" formatCode="@"/>
    <numFmt numFmtId="170" formatCode="0.0000000"/>
    <numFmt numFmtId="171" formatCode="0"/>
    <numFmt numFmtId="172" formatCode="0.00"/>
    <numFmt numFmtId="173" formatCode="#,##0.00"/>
  </numFmts>
  <fonts count="15">
    <font>
      <sz val="10"/>
      <name val="Arial CE"/>
      <family val="2"/>
      <charset val="238"/>
    </font>
    <font>
      <sz val="10"/>
      <name val="Arial"/>
      <family val="0"/>
      <charset val="238"/>
    </font>
    <font>
      <sz val="10"/>
      <name val="Arial"/>
      <family val="0"/>
      <charset val="238"/>
    </font>
    <font>
      <sz val="10"/>
      <name val="Arial"/>
      <family val="0"/>
      <charset val="238"/>
    </font>
    <font>
      <b val="true"/>
      <sz val="10"/>
      <name val="Arial CE"/>
      <family val="2"/>
      <charset val="238"/>
    </font>
    <font>
      <sz val="10"/>
      <color rgb="FF0000FF"/>
      <name val="Arial CE"/>
      <family val="2"/>
      <charset val="238"/>
    </font>
    <font>
      <sz val="10"/>
      <name val="Arial"/>
      <family val="2"/>
      <charset val="1"/>
    </font>
    <font>
      <sz val="10"/>
      <color rgb="FF000000"/>
      <name val="Arial"/>
      <family val="2"/>
      <charset val="1"/>
    </font>
    <font>
      <b val="true"/>
      <sz val="10"/>
      <name val="Arial"/>
      <family val="2"/>
      <charset val="1"/>
    </font>
    <font>
      <sz val="8"/>
      <color rgb="FF000000"/>
      <name val="Tahoma"/>
      <family val="2"/>
      <charset val="238"/>
    </font>
    <font>
      <sz val="8"/>
      <name val="Arial CE"/>
      <family val="2"/>
      <charset val="238"/>
    </font>
    <font>
      <b val="true"/>
      <sz val="8"/>
      <name val="Arial CE"/>
      <family val="2"/>
      <charset val="238"/>
    </font>
    <font>
      <sz val="12"/>
      <name val="Arial CE"/>
      <family val="2"/>
      <charset val="238"/>
    </font>
    <font>
      <b val="true"/>
      <sz val="12"/>
      <name val="Arial CE"/>
      <family val="2"/>
      <charset val="238"/>
    </font>
    <font>
      <b val="true"/>
      <vertAlign val="subscript"/>
      <sz val="12"/>
      <name val="Arial CE"/>
      <family val="2"/>
      <charset val="238"/>
    </font>
  </fonts>
  <fills count="12">
    <fill>
      <patternFill patternType="none"/>
    </fill>
    <fill>
      <patternFill patternType="gray125"/>
    </fill>
    <fill>
      <patternFill patternType="solid">
        <fgColor rgb="FFFFFF00"/>
        <bgColor rgb="FFFFFF00"/>
      </patternFill>
    </fill>
    <fill>
      <patternFill patternType="solid">
        <fgColor rgb="FFEEEEEE"/>
        <bgColor rgb="FFFFFFFF"/>
      </patternFill>
    </fill>
    <fill>
      <patternFill patternType="solid">
        <fgColor rgb="FF00FF99"/>
        <bgColor rgb="FF00FFFF"/>
      </patternFill>
    </fill>
    <fill>
      <patternFill patternType="solid">
        <fgColor rgb="FFFFA200"/>
        <bgColor rgb="FFFFCC00"/>
      </patternFill>
    </fill>
    <fill>
      <patternFill patternType="solid">
        <fgColor rgb="FF00CCFF"/>
        <bgColor rgb="FF33CCCC"/>
      </patternFill>
    </fill>
    <fill>
      <patternFill patternType="solid">
        <fgColor rgb="FFDDDDDD"/>
        <bgColor rgb="FFEEEEEE"/>
      </patternFill>
    </fill>
    <fill>
      <patternFill patternType="solid">
        <fgColor rgb="FFFF3300"/>
        <bgColor rgb="FFCC0000"/>
      </patternFill>
    </fill>
    <fill>
      <patternFill patternType="solid">
        <fgColor rgb="FFFFFFCC"/>
        <bgColor rgb="FFFFFFFF"/>
      </patternFill>
    </fill>
    <fill>
      <patternFill patternType="solid">
        <fgColor rgb="FFFFFF99"/>
        <bgColor rgb="FFFFFFCC"/>
      </patternFill>
    </fill>
    <fill>
      <patternFill patternType="solid">
        <fgColor rgb="FFFFCC99"/>
        <bgColor rgb="FFDDDDDD"/>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true" indent="0" shrinkToFit="false"/>
      <protection locked="true" hidden="false"/>
    </xf>
    <xf numFmtId="164" fontId="4" fillId="0" borderId="0" xfId="0" applyFont="true" applyBorder="true" applyAlignment="true" applyProtection="true">
      <alignment horizontal="left" vertical="center" textRotation="0" wrapText="true" indent="0" shrinkToFit="false"/>
      <protection locked="true" hidden="false"/>
    </xf>
    <xf numFmtId="165" fontId="4" fillId="0" borderId="0"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0" fillId="0" borderId="0"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bottom" textRotation="0" wrapText="true" indent="0" shrinkToFit="false"/>
      <protection locked="true" hidden="false"/>
    </xf>
    <xf numFmtId="164" fontId="4" fillId="2" borderId="0" xfId="0" applyFont="true" applyBorder="true" applyAlignment="true" applyProtection="true">
      <alignment horizontal="left"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5" fontId="4" fillId="0" borderId="0" xfId="0" applyFont="true" applyBorder="true" applyAlignment="true" applyProtection="true">
      <alignment horizontal="left" vertical="top" textRotation="0" wrapText="true" indent="0" shrinkToFit="false"/>
      <protection locked="true" hidden="false"/>
    </xf>
    <xf numFmtId="164" fontId="0" fillId="0" borderId="0" xfId="0" applyFont="true" applyBorder="false" applyAlignment="true" applyProtection="true">
      <alignment horizontal="left" vertical="top" textRotation="0" wrapText="tru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2" borderId="0" xfId="0" applyFont="true" applyBorder="true" applyAlignment="true" applyProtection="true">
      <alignment horizontal="left" vertical="top" textRotation="0" wrapText="true" indent="0" shrinkToFit="false"/>
      <protection locked="true" hidden="false"/>
    </xf>
    <xf numFmtId="165" fontId="0" fillId="0" borderId="0" xfId="0" applyFont="true" applyBorder="fals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left" vertical="bottom" textRotation="0" wrapText="false" indent="0" shrinkToFit="false"/>
      <protection locked="true" hidden="false"/>
    </xf>
    <xf numFmtId="164" fontId="6" fillId="3" borderId="0" xfId="0" applyFont="true" applyBorder="true" applyAlignment="true" applyProtection="true">
      <alignment horizontal="left" vertical="center" textRotation="0" wrapText="false" indent="0" shrinkToFit="false"/>
      <protection locked="true" hidden="false"/>
    </xf>
    <xf numFmtId="164" fontId="6" fillId="4" borderId="0" xfId="0" applyFont="true" applyBorder="false" applyAlignment="true" applyProtection="true">
      <alignment horizontal="left" vertical="bottom" textRotation="0" wrapText="false" indent="0" shrinkToFit="false"/>
      <protection locked="true" hidden="false"/>
    </xf>
    <xf numFmtId="164" fontId="6" fillId="4" borderId="0" xfId="0" applyFont="true" applyBorder="false" applyAlignment="true" applyProtection="true">
      <alignment horizontal="general" vertical="bottom" textRotation="0" wrapText="false" indent="0" shrinkToFit="false"/>
      <protection locked="true" hidden="false"/>
    </xf>
    <xf numFmtId="164" fontId="6" fillId="5" borderId="0" xfId="0" applyFont="true" applyBorder="false" applyAlignment="true" applyProtection="true">
      <alignment horizontal="general" vertical="bottom" textRotation="0" wrapText="false" indent="0" shrinkToFit="false"/>
      <protection locked="true" hidden="false"/>
    </xf>
    <xf numFmtId="164" fontId="6" fillId="6" borderId="0" xfId="0" applyFont="true" applyBorder="false" applyAlignment="true" applyProtection="true">
      <alignment horizontal="general" vertical="bottom" textRotation="0" wrapText="false" indent="0" shrinkToFit="false"/>
      <protection locked="true" hidden="false"/>
    </xf>
    <xf numFmtId="164" fontId="6" fillId="7" borderId="0" xfId="0" applyFont="true" applyBorder="true" applyAlignment="true" applyProtection="true">
      <alignment horizontal="left" vertical="center" textRotation="0" wrapText="false" indent="0" shrinkToFit="false"/>
      <protection locked="false" hidden="false"/>
    </xf>
    <xf numFmtId="166" fontId="6"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left" vertical="center" textRotation="0" wrapText="true" indent="0" shrinkToFit="false"/>
      <protection locked="true" hidden="false"/>
    </xf>
    <xf numFmtId="164" fontId="6" fillId="4" borderId="0" xfId="0" applyFont="true" applyBorder="false" applyAlignment="true" applyProtection="true">
      <alignment horizontal="center" vertical="center" textRotation="0" wrapText="true" indent="0" shrinkToFit="false"/>
      <protection locked="true" hidden="false"/>
    </xf>
    <xf numFmtId="164" fontId="6" fillId="5" borderId="0" xfId="0" applyFont="true" applyBorder="false" applyAlignment="true" applyProtection="true">
      <alignment horizontal="center" vertical="center" textRotation="0" wrapText="true" indent="0" shrinkToFit="false"/>
      <protection locked="true" hidden="false"/>
    </xf>
    <xf numFmtId="164" fontId="6" fillId="6" borderId="0" xfId="0" applyFont="true" applyBorder="fals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false" hidden="false"/>
    </xf>
    <xf numFmtId="164" fontId="6" fillId="7" borderId="0" xfId="0" applyFont="true" applyBorder="false" applyAlignment="true" applyProtection="true">
      <alignment horizontal="center" vertical="center" textRotation="0" wrapText="true" indent="0" shrinkToFit="false"/>
      <protection locked="fals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false" hidden="false"/>
    </xf>
    <xf numFmtId="165" fontId="6" fillId="0" borderId="0" xfId="0" applyFont="true" applyBorder="false" applyAlignment="true" applyProtection="true">
      <alignment horizontal="general" vertical="bottom" textRotation="0" wrapText="false" indent="0" shrinkToFit="false"/>
      <protection locked="false" hidden="false"/>
    </xf>
    <xf numFmtId="164" fontId="7" fillId="0" borderId="0" xfId="0" applyFont="true" applyBorder="true" applyAlignment="true" applyProtection="true">
      <alignment horizontal="right" vertical="top" textRotation="0" wrapText="true" indent="0" shrinkToFit="false"/>
      <protection locked="false" hidden="false"/>
    </xf>
    <xf numFmtId="164" fontId="7" fillId="0" borderId="0" xfId="0" applyFont="true" applyBorder="true" applyAlignment="true" applyProtection="true">
      <alignment horizontal="left" vertical="top" textRotation="0" wrapText="true" indent="0" shrinkToFit="false"/>
      <protection locked="false" hidden="false"/>
    </xf>
    <xf numFmtId="164" fontId="7" fillId="0" borderId="0" xfId="0" applyFont="true" applyBorder="true" applyAlignment="true" applyProtection="true">
      <alignment horizontal="center" vertical="top" textRotation="0" wrapText="true" indent="0" shrinkToFit="false"/>
      <protection locked="false" hidden="false"/>
    </xf>
    <xf numFmtId="164" fontId="6" fillId="0" borderId="0" xfId="0" applyFont="true" applyBorder="false" applyAlignment="true" applyProtection="true">
      <alignment horizontal="left" vertical="bottom" textRotation="0" wrapText="false" indent="0" shrinkToFit="false"/>
      <protection locked="false" hidden="false"/>
    </xf>
    <xf numFmtId="167" fontId="6" fillId="0" borderId="0" xfId="0" applyFont="true" applyBorder="false" applyAlignment="true" applyProtection="true">
      <alignment horizontal="general" vertical="bottom" textRotation="0" wrapText="false" indent="0" shrinkToFit="false"/>
      <protection locked="true" hidden="false"/>
    </xf>
    <xf numFmtId="168" fontId="8" fillId="7" borderId="0" xfId="0" applyFont="true" applyBorder="false" applyAlignment="true" applyProtection="true">
      <alignment horizontal="general" vertical="bottom" textRotation="0" wrapText="false" indent="0" shrinkToFit="false"/>
      <protection locked="true" hidden="false"/>
    </xf>
    <xf numFmtId="168" fontId="8"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false" hidden="false"/>
    </xf>
    <xf numFmtId="169" fontId="10" fillId="0" borderId="0" xfId="0" applyFont="true" applyBorder="false" applyAlignment="true" applyProtection="true">
      <alignment horizontal="general" vertical="bottom" textRotation="0" wrapText="false" indent="0" shrinkToFit="false"/>
      <protection locked="fals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false" hidden="false"/>
    </xf>
    <xf numFmtId="164" fontId="10" fillId="0" borderId="0" xfId="0" applyFont="true" applyBorder="true" applyAlignment="true" applyProtection="true">
      <alignment horizontal="left" vertical="center" textRotation="0" wrapText="true" indent="0" shrinkToFit="false"/>
      <protection locked="false" hidden="false"/>
    </xf>
    <xf numFmtId="164" fontId="10" fillId="4" borderId="0" xfId="0" applyFont="true" applyBorder="true" applyAlignment="true" applyProtection="true">
      <alignment horizontal="left" vertical="center" textRotation="0" wrapText="true" indent="0" shrinkToFit="false"/>
      <protection locked="false" hidden="false"/>
    </xf>
    <xf numFmtId="164" fontId="10" fillId="5" borderId="0" xfId="0" applyFont="true" applyBorder="true" applyAlignment="true" applyProtection="true">
      <alignment horizontal="left" vertical="center" textRotation="0" wrapText="false" indent="0" shrinkToFit="false"/>
      <protection locked="false" hidden="false"/>
    </xf>
    <xf numFmtId="164" fontId="10" fillId="6" borderId="0" xfId="0" applyFont="true" applyBorder="true" applyAlignment="true" applyProtection="true">
      <alignment horizontal="left" vertical="center" textRotation="0" wrapText="false" indent="0" shrinkToFit="false"/>
      <protection locked="false" hidden="false"/>
    </xf>
    <xf numFmtId="164" fontId="10" fillId="7" borderId="0" xfId="0" applyFont="true" applyBorder="true" applyAlignment="true" applyProtection="true">
      <alignment horizontal="left" vertical="center" textRotation="0" wrapText="false" indent="0" shrinkToFit="false"/>
      <protection locked="false" hidden="false"/>
    </xf>
    <xf numFmtId="164" fontId="10" fillId="8" borderId="0" xfId="0" applyFont="true" applyBorder="false" applyAlignment="true" applyProtection="true">
      <alignment horizontal="left" vertical="bottom" textRotation="0" wrapText="false" indent="0" shrinkToFit="false"/>
      <protection locked="false" hidden="false"/>
    </xf>
    <xf numFmtId="164" fontId="0" fillId="0" borderId="0" xfId="0" applyFont="false" applyBorder="false" applyAlignment="true" applyProtection="true">
      <alignment horizontal="left" vertical="bottom" textRotation="0" wrapText="false" indent="0" shrinkToFit="false"/>
      <protection locked="false" hidden="false"/>
    </xf>
    <xf numFmtId="164" fontId="10" fillId="0" borderId="0" xfId="0" applyFont="true" applyBorder="false" applyAlignment="true" applyProtection="true">
      <alignment horizontal="center" vertical="center" textRotation="0" wrapText="true" indent="0" shrinkToFit="false"/>
      <protection locked="false" hidden="false"/>
    </xf>
    <xf numFmtId="169" fontId="10" fillId="0" borderId="0" xfId="0" applyFont="true" applyBorder="false" applyAlignment="true" applyProtection="true">
      <alignment horizontal="center" vertical="center" textRotation="0" wrapText="true" indent="0" shrinkToFit="false"/>
      <protection locked="false" hidden="false"/>
    </xf>
    <xf numFmtId="164" fontId="10" fillId="0" borderId="0" xfId="0" applyFont="true" applyBorder="false" applyAlignment="true" applyProtection="true">
      <alignment horizontal="center" vertical="center" textRotation="0" wrapText="true" indent="0" shrinkToFit="false"/>
      <protection locked="true" hidden="false"/>
    </xf>
    <xf numFmtId="164" fontId="11" fillId="0" borderId="0" xfId="0" applyFont="true" applyBorder="false" applyAlignment="true" applyProtection="true">
      <alignment horizontal="center" vertical="center" textRotation="0" wrapText="true" indent="0" shrinkToFit="false"/>
      <protection locked="true" hidden="false"/>
    </xf>
    <xf numFmtId="164" fontId="10" fillId="2" borderId="0" xfId="0" applyFont="true" applyBorder="false" applyAlignment="true" applyProtection="true">
      <alignment horizontal="center" vertical="center" textRotation="0" wrapText="true" indent="0" shrinkToFit="false"/>
      <protection locked="false" hidden="false"/>
    </xf>
    <xf numFmtId="164" fontId="10" fillId="2" borderId="0" xfId="0" applyFont="true" applyBorder="false" applyAlignment="true" applyProtection="true">
      <alignment horizontal="center" vertical="center" textRotation="0" wrapText="true" indent="0" shrinkToFit="false"/>
      <protection locked="true" hidden="false"/>
    </xf>
    <xf numFmtId="170" fontId="10" fillId="0" borderId="0" xfId="0" applyFont="true" applyBorder="false" applyAlignment="true" applyProtection="true">
      <alignment horizontal="center" vertical="center" textRotation="0" wrapText="true" indent="0" shrinkToFit="false"/>
      <protection locked="true" hidden="false"/>
    </xf>
    <xf numFmtId="171" fontId="10" fillId="0" borderId="0" xfId="0" applyFont="true" applyBorder="false" applyAlignment="true" applyProtection="true">
      <alignment horizontal="center" vertical="center" textRotation="0" wrapText="true" indent="0" shrinkToFit="false"/>
      <protection locked="false" hidden="false"/>
    </xf>
    <xf numFmtId="164" fontId="10" fillId="9" borderId="0" xfId="0" applyFont="true" applyBorder="false" applyAlignment="true" applyProtection="true">
      <alignment horizontal="center" vertical="center" textRotation="0" wrapText="true" indent="0" shrinkToFit="false"/>
      <protection locked="false" hidden="false"/>
    </xf>
    <xf numFmtId="164" fontId="10" fillId="10" borderId="0" xfId="0" applyFont="true" applyBorder="false" applyAlignment="true" applyProtection="true">
      <alignment horizontal="center" vertical="center" textRotation="0" wrapText="true" indent="0" shrinkToFit="false"/>
      <protection locked="false" hidden="false"/>
    </xf>
    <xf numFmtId="164" fontId="11" fillId="0" borderId="0" xfId="0" applyFont="true" applyBorder="false" applyAlignment="true" applyProtection="true">
      <alignment horizontal="center" vertical="center" textRotation="0" wrapText="true" indent="0" shrinkToFit="false"/>
      <protection locked="false" hidden="false"/>
    </xf>
    <xf numFmtId="168" fontId="10" fillId="11" borderId="0" xfId="0" applyFont="true" applyBorder="false" applyAlignment="true" applyProtection="true">
      <alignment horizontal="general" vertical="bottom" textRotation="0" wrapText="false" indent="0" shrinkToFit="false"/>
      <protection locked="true" hidden="false"/>
    </xf>
    <xf numFmtId="168" fontId="11" fillId="11" borderId="0" xfId="0" applyFont="true" applyBorder="false" applyAlignment="true" applyProtection="true">
      <alignment horizontal="general" vertical="bottom" textRotation="0" wrapText="false" indent="0" shrinkToFit="false"/>
      <protection locked="true" hidden="false"/>
    </xf>
    <xf numFmtId="172" fontId="10" fillId="11" borderId="0" xfId="0" applyFont="true" applyBorder="false" applyAlignment="true" applyProtection="true">
      <alignment horizontal="general" vertical="bottom" textRotation="0" wrapText="false" indent="0" shrinkToFit="false"/>
      <protection locked="true" hidden="false"/>
    </xf>
    <xf numFmtId="168" fontId="10" fillId="11" borderId="0" xfId="0" applyFont="true" applyBorder="false" applyAlignment="true" applyProtection="true">
      <alignment horizontal="general" vertical="bottom" textRotation="0" wrapText="false" indent="0" shrinkToFit="false"/>
      <protection locked="false" hidden="false"/>
    </xf>
    <xf numFmtId="170" fontId="10" fillId="11" borderId="0" xfId="0" applyFont="true" applyBorder="false" applyAlignment="true" applyProtection="true">
      <alignment horizontal="general" vertical="bottom" textRotation="0" wrapText="false" indent="0" shrinkToFit="false"/>
      <protection locked="true" hidden="false"/>
    </xf>
    <xf numFmtId="171" fontId="10" fillId="0" borderId="0" xfId="0" applyFont="true" applyBorder="false" applyAlignment="true" applyProtection="true">
      <alignment horizontal="general" vertical="bottom" textRotation="0" wrapText="false" indent="0" shrinkToFit="false"/>
      <protection locked="false" hidden="false"/>
    </xf>
    <xf numFmtId="168" fontId="11" fillId="11" borderId="0" xfId="0" applyFont="true" applyBorder="false" applyAlignment="true" applyProtection="true">
      <alignment horizontal="general" vertical="bottom" textRotation="0" wrapText="false" indent="0" shrinkToFit="false"/>
      <protection locked="false" hidden="false"/>
    </xf>
    <xf numFmtId="173" fontId="10" fillId="11" borderId="0" xfId="0" applyFont="true" applyBorder="false" applyAlignment="true" applyProtection="true">
      <alignment horizontal="general" vertical="bottom" textRotation="0" wrapText="false" indent="0" shrinkToFit="false"/>
      <protection locked="false" hidden="false"/>
    </xf>
    <xf numFmtId="164" fontId="4" fillId="11" borderId="0" xfId="0" applyFont="true" applyBorder="false" applyAlignment="true" applyProtection="true">
      <alignment horizontal="general" vertical="bottom" textRotation="0" wrapText="false" indent="0" shrinkToFit="false"/>
      <protection locked="fals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false" hidden="false"/>
    </xf>
    <xf numFmtId="165" fontId="0" fillId="0" borderId="0" xfId="0" applyFont="false" applyBorder="false" applyAlignment="true" applyProtection="true">
      <alignment horizontal="general" vertical="bottom" textRotation="0" wrapText="false" indent="0" shrinkToFit="false"/>
      <protection locked="false" hidden="false"/>
    </xf>
    <xf numFmtId="164" fontId="0" fillId="0" borderId="0" xfId="0" applyFont="true" applyBorder="fals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center" vertical="top"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true" applyAlignment="true" applyProtection="true">
      <alignment horizontal="general" vertical="bottom" textRotation="0" wrapText="true" indent="0" shrinkToFit="false"/>
      <protection locked="true" hidden="false"/>
    </xf>
    <xf numFmtId="164" fontId="0" fillId="0" borderId="0" xfId="0" applyFont="true" applyBorder="tru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E"/>
        <charset val="238"/>
        <family val="2"/>
        <b val="1"/>
        <i val="0"/>
        <color rgb="FFFFFFFF"/>
        <sz val="10"/>
      </font>
      <fill>
        <patternFill>
          <bgColor rgb="FFCC0000"/>
        </patternFill>
      </fill>
    </dxf>
  </dxfs>
  <colors>
    <indexedColors>
      <rgbColor rgb="FF000000"/>
      <rgbColor rgb="FFFFFFFF"/>
      <rgbColor rgb="FFCC0000"/>
      <rgbColor rgb="FF00FF00"/>
      <rgbColor rgb="FF0000FF"/>
      <rgbColor rgb="FFFFFF00"/>
      <rgbColor rgb="FFFF00FF"/>
      <rgbColor rgb="FF00FF99"/>
      <rgbColor rgb="FF800000"/>
      <rgbColor rgb="FF008000"/>
      <rgbColor rgb="FF000080"/>
      <rgbColor rgb="FF808000"/>
      <rgbColor rgb="FF800080"/>
      <rgbColor rgb="FF008080"/>
      <rgbColor rgb="FFC0C0C0"/>
      <rgbColor rgb="FF808080"/>
      <rgbColor rgb="FF9999FF"/>
      <rgbColor rgb="FF993366"/>
      <rgbColor rgb="FFFFFFCC"/>
      <rgbColor rgb="FFEEEE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A200"/>
      <rgbColor rgb="FFFF33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prosilvabohemica.cz/wp-content/uploads/2022/07/Oceneni_skod_zveri_teorie-Kajfosz2022-1.pdf" TargetMode="Externa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3.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4.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5" activeCellId="0" sqref="A15"/>
    </sheetView>
  </sheetViews>
  <sheetFormatPr defaultColWidth="11.9140625" defaultRowHeight="12.8" zeroHeight="false" outlineLevelRow="0" outlineLevelCol="0"/>
  <cols>
    <col collapsed="false" customWidth="true" hidden="false" outlineLevel="0" max="1" min="1" style="1" width="23.15"/>
  </cols>
  <sheetData>
    <row r="1" customFormat="false" ht="12.8" hidden="false" customHeight="true" outlineLevel="0" collapsed="false">
      <c r="A1" s="2" t="s">
        <v>0</v>
      </c>
      <c r="B1" s="2"/>
      <c r="C1" s="2"/>
      <c r="D1" s="2"/>
      <c r="E1" s="2"/>
      <c r="F1" s="2"/>
    </row>
    <row r="2" customFormat="false" ht="12.8" hidden="false" customHeight="true" outlineLevel="0" collapsed="false">
      <c r="A2" s="2" t="s">
        <v>1</v>
      </c>
      <c r="B2" s="2"/>
      <c r="C2" s="2"/>
      <c r="D2" s="2"/>
      <c r="E2" s="2"/>
      <c r="F2" s="2"/>
    </row>
    <row r="3" s="4" customFormat="true" ht="12.8" hidden="false" customHeight="false" outlineLevel="0" collapsed="false">
      <c r="A3" s="3" t="n">
        <v>45364</v>
      </c>
      <c r="B3" s="3"/>
      <c r="C3" s="3"/>
      <c r="D3" s="3"/>
      <c r="E3" s="3"/>
      <c r="F3" s="3"/>
    </row>
    <row r="5" customFormat="false" ht="12.8" hidden="false" customHeight="true" outlineLevel="0" collapsed="false">
      <c r="A5" s="5" t="s">
        <v>2</v>
      </c>
      <c r="B5" s="5"/>
      <c r="C5" s="5"/>
      <c r="D5" s="5"/>
      <c r="E5" s="5"/>
      <c r="F5" s="5"/>
    </row>
    <row r="6" customFormat="false" ht="12.8" hidden="false" customHeight="true" outlineLevel="0" collapsed="false">
      <c r="A6" s="5" t="s">
        <v>3</v>
      </c>
      <c r="B6" s="5"/>
      <c r="C6" s="5"/>
      <c r="D6" s="5"/>
      <c r="E6" s="5"/>
      <c r="F6" s="5"/>
    </row>
    <row r="7" customFormat="false" ht="12.8" hidden="false" customHeight="true" outlineLevel="0" collapsed="false">
      <c r="A7" s="5" t="s">
        <v>4</v>
      </c>
      <c r="B7" s="5"/>
      <c r="C7" s="5"/>
      <c r="D7" s="5"/>
      <c r="E7" s="5"/>
      <c r="F7" s="5"/>
    </row>
    <row r="8" customFormat="false" ht="12.8" hidden="false" customHeight="true" outlineLevel="0" collapsed="false">
      <c r="A8" s="5" t="s">
        <v>5</v>
      </c>
      <c r="B8" s="5"/>
      <c r="C8" s="5"/>
      <c r="D8" s="5"/>
      <c r="E8" s="5"/>
      <c r="F8" s="5"/>
    </row>
    <row r="9" customFormat="false" ht="12.8" hidden="false" customHeight="true" outlineLevel="0" collapsed="false">
      <c r="A9" s="5" t="s">
        <v>6</v>
      </c>
      <c r="B9" s="5"/>
      <c r="C9" s="5"/>
      <c r="D9" s="5"/>
      <c r="E9" s="5"/>
      <c r="F9" s="5"/>
    </row>
    <row r="11" customFormat="false" ht="12.8" hidden="false" customHeight="true" outlineLevel="0" collapsed="false">
      <c r="A11" s="5" t="s">
        <v>7</v>
      </c>
      <c r="B11" s="5"/>
      <c r="C11" s="5"/>
      <c r="D11" s="5"/>
      <c r="E11" s="5"/>
      <c r="F11" s="5"/>
    </row>
    <row r="12" customFormat="false" ht="24.05" hidden="false" customHeight="true" outlineLevel="0" collapsed="false">
      <c r="A12" s="5" t="s">
        <v>8</v>
      </c>
      <c r="B12" s="5"/>
      <c r="C12" s="5"/>
      <c r="D12" s="5"/>
      <c r="E12" s="5"/>
      <c r="F12" s="5"/>
    </row>
    <row r="13" customFormat="false" ht="24.05" hidden="false" customHeight="true" outlineLevel="0" collapsed="false">
      <c r="A13" s="5" t="s">
        <v>9</v>
      </c>
      <c r="B13" s="5"/>
      <c r="C13" s="5"/>
      <c r="D13" s="5"/>
      <c r="E13" s="5"/>
      <c r="F13" s="5"/>
    </row>
    <row r="15" customFormat="false" ht="24.05" hidden="false" customHeight="true" outlineLevel="0" collapsed="false">
      <c r="A15" s="5" t="s">
        <v>10</v>
      </c>
      <c r="B15" s="5"/>
      <c r="C15" s="5"/>
      <c r="D15" s="5"/>
      <c r="E15" s="5"/>
      <c r="F15" s="5"/>
    </row>
    <row r="17" customFormat="false" ht="12.8" hidden="false" customHeight="false" outlineLevel="0" collapsed="false">
      <c r="A17" s="6" t="s">
        <v>11</v>
      </c>
    </row>
    <row r="18" customFormat="false" ht="12.8" hidden="false" customHeight="true" outlineLevel="0" collapsed="false">
      <c r="A18" s="5" t="s">
        <v>12</v>
      </c>
      <c r="B18" s="5"/>
      <c r="C18" s="5"/>
      <c r="D18" s="5"/>
      <c r="E18" s="5"/>
      <c r="F18" s="5"/>
    </row>
    <row r="19" customFormat="false" ht="35.5" hidden="false" customHeight="true" outlineLevel="0" collapsed="false">
      <c r="A19" s="5" t="s">
        <v>13</v>
      </c>
      <c r="B19" s="5"/>
      <c r="C19" s="5"/>
      <c r="D19" s="5"/>
      <c r="E19" s="5"/>
      <c r="F19" s="5"/>
    </row>
    <row r="20" customFormat="false" ht="12.8" hidden="false" customHeight="true" outlineLevel="0" collapsed="false">
      <c r="A20" s="5" t="s">
        <v>14</v>
      </c>
      <c r="B20" s="5"/>
      <c r="C20" s="5"/>
      <c r="D20" s="5"/>
      <c r="E20" s="5"/>
      <c r="F20" s="5"/>
    </row>
    <row r="21" customFormat="false" ht="24.05" hidden="false" customHeight="true" outlineLevel="0" collapsed="false">
      <c r="A21" s="5" t="s">
        <v>15</v>
      </c>
      <c r="B21" s="5"/>
      <c r="C21" s="5"/>
      <c r="D21" s="5"/>
      <c r="E21" s="5"/>
      <c r="F21" s="5"/>
    </row>
    <row r="22" customFormat="false" ht="24.05" hidden="false" customHeight="true" outlineLevel="0" collapsed="false">
      <c r="A22" s="5" t="s">
        <v>16</v>
      </c>
      <c r="B22" s="5"/>
      <c r="C22" s="5"/>
      <c r="D22" s="5"/>
      <c r="E22" s="5"/>
      <c r="F22" s="5"/>
    </row>
    <row r="23" customFormat="false" ht="12.8" hidden="false" customHeight="true" outlineLevel="0" collapsed="false">
      <c r="A23" s="5" t="s">
        <v>17</v>
      </c>
      <c r="B23" s="5"/>
      <c r="C23" s="5"/>
      <c r="D23" s="5"/>
      <c r="E23" s="5"/>
      <c r="F23" s="5"/>
    </row>
    <row r="25" customFormat="false" ht="12.8" hidden="false" customHeight="false" outlineLevel="0" collapsed="false">
      <c r="A25" s="6" t="s">
        <v>18</v>
      </c>
    </row>
    <row r="26" customFormat="false" ht="12.8" hidden="false" customHeight="true" outlineLevel="0" collapsed="false">
      <c r="A26" s="5" t="s">
        <v>19</v>
      </c>
      <c r="B26" s="5"/>
      <c r="C26" s="5"/>
      <c r="D26" s="5"/>
      <c r="E26" s="5"/>
      <c r="F26" s="5"/>
    </row>
    <row r="28" customFormat="false" ht="12.8" hidden="false" customHeight="false" outlineLevel="0" collapsed="false">
      <c r="A28" s="6" t="s">
        <v>20</v>
      </c>
    </row>
    <row r="29" customFormat="false" ht="12.8" hidden="false" customHeight="true" outlineLevel="0" collapsed="false">
      <c r="A29" s="5" t="s">
        <v>21</v>
      </c>
      <c r="B29" s="5"/>
      <c r="C29" s="5"/>
      <c r="D29" s="5"/>
      <c r="E29" s="5"/>
      <c r="F29" s="5"/>
    </row>
    <row r="30" customFormat="false" ht="24.05" hidden="false" customHeight="true" outlineLevel="0" collapsed="false">
      <c r="A30" s="5" t="s">
        <v>22</v>
      </c>
      <c r="B30" s="5"/>
      <c r="C30" s="5"/>
      <c r="D30" s="5"/>
      <c r="E30" s="5"/>
      <c r="F30" s="5"/>
    </row>
    <row r="31" customFormat="false" ht="24.05" hidden="false" customHeight="true" outlineLevel="0" collapsed="false">
      <c r="A31" s="5" t="s">
        <v>23</v>
      </c>
      <c r="B31" s="5"/>
      <c r="C31" s="5"/>
      <c r="D31" s="5"/>
      <c r="E31" s="5"/>
      <c r="F31" s="5"/>
    </row>
    <row r="33" customFormat="false" ht="24.05" hidden="false" customHeight="true" outlineLevel="0" collapsed="false">
      <c r="A33" s="5" t="s">
        <v>24</v>
      </c>
      <c r="B33" s="5"/>
      <c r="C33" s="5"/>
      <c r="D33" s="5"/>
      <c r="E33" s="5"/>
      <c r="F33" s="5"/>
    </row>
    <row r="34" customFormat="false" ht="24.05" hidden="false" customHeight="true" outlineLevel="0" collapsed="false">
      <c r="A34" s="5" t="s">
        <v>25</v>
      </c>
      <c r="B34" s="5"/>
      <c r="C34" s="5"/>
      <c r="D34" s="5"/>
      <c r="E34" s="5"/>
      <c r="F34" s="5"/>
    </row>
    <row r="35" customFormat="false" ht="24.05" hidden="false" customHeight="true" outlineLevel="0" collapsed="false">
      <c r="A35" s="5" t="s">
        <v>26</v>
      </c>
      <c r="B35" s="5"/>
      <c r="C35" s="5"/>
      <c r="D35" s="5"/>
      <c r="E35" s="5"/>
      <c r="F35" s="5"/>
    </row>
    <row r="37" customFormat="false" ht="12.8" hidden="false" customHeight="true" outlineLevel="0" collapsed="false">
      <c r="A37" s="7" t="s">
        <v>27</v>
      </c>
      <c r="B37" s="7"/>
      <c r="C37" s="7"/>
      <c r="D37" s="7"/>
      <c r="E37" s="7"/>
      <c r="F37" s="7"/>
    </row>
    <row r="38" customFormat="false" ht="24.05" hidden="false" customHeight="true" outlineLevel="0" collapsed="false">
      <c r="A38" s="5" t="s">
        <v>28</v>
      </c>
      <c r="B38" s="5"/>
      <c r="C38" s="5"/>
      <c r="D38" s="5"/>
      <c r="E38" s="5"/>
      <c r="F38" s="5"/>
    </row>
    <row r="39" customFormat="false" ht="12.8" hidden="false" customHeight="false" outlineLevel="0" collapsed="false">
      <c r="A39" s="8"/>
    </row>
    <row r="40" customFormat="false" ht="12.8" hidden="false" customHeight="true" outlineLevel="0" collapsed="false">
      <c r="A40" s="9" t="s">
        <v>29</v>
      </c>
      <c r="B40" s="9"/>
      <c r="C40" s="9"/>
      <c r="D40" s="9"/>
      <c r="E40" s="9"/>
      <c r="F40" s="9"/>
    </row>
    <row r="41" customFormat="false" ht="12.8" hidden="false" customHeight="false" outlineLevel="0" collapsed="false">
      <c r="A41" s="8"/>
    </row>
    <row r="42" s="12" customFormat="true" ht="12.8" hidden="false" customHeight="true" outlineLevel="0" collapsed="false">
      <c r="A42" s="10" t="s">
        <v>30</v>
      </c>
      <c r="B42" s="11" t="s">
        <v>31</v>
      </c>
      <c r="C42" s="11"/>
      <c r="D42" s="11"/>
      <c r="E42" s="11"/>
      <c r="F42" s="11"/>
    </row>
    <row r="43" s="12" customFormat="true" ht="12.8" hidden="false" customHeight="true" outlineLevel="0" collapsed="false">
      <c r="A43" s="10" t="s">
        <v>32</v>
      </c>
      <c r="B43" s="11" t="s">
        <v>33</v>
      </c>
      <c r="C43" s="11"/>
      <c r="D43" s="11"/>
      <c r="E43" s="11"/>
      <c r="F43" s="11"/>
    </row>
    <row r="44" s="12" customFormat="true" ht="24.05" hidden="false" customHeight="true" outlineLevel="0" collapsed="false">
      <c r="A44" s="10" t="s">
        <v>34</v>
      </c>
      <c r="B44" s="11" t="s">
        <v>35</v>
      </c>
      <c r="C44" s="11"/>
      <c r="D44" s="11"/>
      <c r="E44" s="11"/>
      <c r="F44" s="11"/>
    </row>
    <row r="45" s="12" customFormat="true" ht="24.05" hidden="false" customHeight="true" outlineLevel="0" collapsed="false">
      <c r="A45" s="10" t="s">
        <v>36</v>
      </c>
      <c r="B45" s="11" t="s">
        <v>37</v>
      </c>
      <c r="C45" s="11"/>
      <c r="D45" s="11"/>
      <c r="E45" s="11"/>
      <c r="F45" s="11"/>
    </row>
    <row r="46" s="12" customFormat="true" ht="12.8" hidden="false" customHeight="true" outlineLevel="0" collapsed="false">
      <c r="A46" s="10" t="s">
        <v>38</v>
      </c>
      <c r="B46" s="11" t="s">
        <v>39</v>
      </c>
      <c r="C46" s="11"/>
      <c r="D46" s="11"/>
      <c r="E46" s="11"/>
      <c r="F46" s="11"/>
    </row>
    <row r="47" s="12" customFormat="true" ht="12.8" hidden="false" customHeight="true" outlineLevel="0" collapsed="false">
      <c r="A47" s="10" t="s">
        <v>40</v>
      </c>
      <c r="B47" s="11" t="s">
        <v>41</v>
      </c>
      <c r="C47" s="11"/>
      <c r="D47" s="11"/>
      <c r="E47" s="11"/>
      <c r="F47" s="11"/>
    </row>
    <row r="48" s="12" customFormat="true" ht="12.8" hidden="false" customHeight="true" outlineLevel="0" collapsed="false">
      <c r="A48" s="10" t="s">
        <v>42</v>
      </c>
      <c r="B48" s="11" t="s">
        <v>43</v>
      </c>
      <c r="C48" s="11"/>
      <c r="D48" s="11"/>
      <c r="E48" s="11"/>
      <c r="F48" s="11"/>
    </row>
    <row r="49" s="12" customFormat="true" ht="12.8" hidden="false" customHeight="true" outlineLevel="0" collapsed="false">
      <c r="A49" s="10" t="s">
        <v>44</v>
      </c>
      <c r="B49" s="11" t="s">
        <v>45</v>
      </c>
      <c r="C49" s="11"/>
      <c r="D49" s="11"/>
      <c r="E49" s="11"/>
      <c r="F49" s="11"/>
    </row>
    <row r="50" s="12" customFormat="true" ht="12.8" hidden="false" customHeight="true" outlineLevel="0" collapsed="false">
      <c r="A50" s="10" t="s">
        <v>46</v>
      </c>
      <c r="B50" s="11" t="s">
        <v>47</v>
      </c>
      <c r="C50" s="11"/>
      <c r="D50" s="11"/>
      <c r="E50" s="11"/>
      <c r="F50" s="11"/>
    </row>
    <row r="51" s="12" customFormat="true" ht="12.8" hidden="false" customHeight="true" outlineLevel="0" collapsed="false">
      <c r="A51" s="10" t="s">
        <v>48</v>
      </c>
      <c r="B51" s="11" t="s">
        <v>49</v>
      </c>
      <c r="C51" s="11"/>
      <c r="D51" s="11"/>
      <c r="E51" s="11"/>
      <c r="F51" s="11"/>
    </row>
    <row r="52" s="12" customFormat="true" ht="69.85" hidden="false" customHeight="true" outlineLevel="0" collapsed="false">
      <c r="A52" s="10" t="s">
        <v>50</v>
      </c>
      <c r="B52" s="13" t="s">
        <v>51</v>
      </c>
      <c r="C52" s="13"/>
      <c r="D52" s="13"/>
      <c r="E52" s="13"/>
      <c r="F52" s="13"/>
    </row>
    <row r="53" customFormat="false" ht="24.05" hidden="false" customHeight="true" outlineLevel="0" collapsed="false">
      <c r="A53" s="10" t="s">
        <v>52</v>
      </c>
      <c r="B53" s="11" t="s">
        <v>53</v>
      </c>
      <c r="C53" s="11"/>
      <c r="D53" s="11"/>
      <c r="E53" s="11"/>
      <c r="F53" s="11"/>
    </row>
    <row r="54" customFormat="false" ht="12.8" hidden="false" customHeight="true" outlineLevel="0" collapsed="false">
      <c r="A54" s="14" t="s">
        <v>54</v>
      </c>
      <c r="B54" s="11" t="s">
        <v>55</v>
      </c>
      <c r="C54" s="11"/>
      <c r="D54" s="11"/>
      <c r="E54" s="11"/>
      <c r="F54" s="11"/>
    </row>
    <row r="55" customFormat="false" ht="12.8" hidden="false" customHeight="false" outlineLevel="0" collapsed="false">
      <c r="A55" s="14"/>
      <c r="B55" s="10"/>
      <c r="C55" s="12"/>
      <c r="D55" s="12"/>
      <c r="E55" s="12"/>
      <c r="F55" s="12"/>
    </row>
    <row r="56" customFormat="false" ht="24.05" hidden="false" customHeight="true" outlineLevel="0" collapsed="false">
      <c r="A56" s="9" t="s">
        <v>56</v>
      </c>
      <c r="B56" s="9"/>
      <c r="C56" s="9"/>
      <c r="D56" s="9"/>
      <c r="E56" s="9"/>
      <c r="F56" s="9"/>
    </row>
    <row r="57" customFormat="false" ht="12.8" hidden="false" customHeight="false" outlineLevel="0" collapsed="false">
      <c r="A57" s="14"/>
      <c r="B57" s="10"/>
      <c r="C57" s="12"/>
      <c r="D57" s="12"/>
      <c r="E57" s="12"/>
      <c r="F57" s="12"/>
    </row>
    <row r="58" customFormat="false" ht="69.75" hidden="false" customHeight="true" outlineLevel="0" collapsed="false">
      <c r="A58" s="14" t="s">
        <v>57</v>
      </c>
      <c r="B58" s="11" t="s">
        <v>58</v>
      </c>
      <c r="C58" s="11"/>
      <c r="D58" s="11"/>
      <c r="E58" s="11"/>
      <c r="F58" s="11"/>
    </row>
    <row r="59" customFormat="false" ht="58.4" hidden="false" customHeight="true" outlineLevel="0" collapsed="false">
      <c r="A59" s="10" t="s">
        <v>59</v>
      </c>
      <c r="B59" s="11" t="s">
        <v>60</v>
      </c>
      <c r="C59" s="11"/>
      <c r="D59" s="11"/>
      <c r="E59" s="11"/>
      <c r="F59" s="11"/>
    </row>
    <row r="60" customFormat="false" ht="58.4" hidden="false" customHeight="true" outlineLevel="0" collapsed="false">
      <c r="A60" s="10" t="s">
        <v>61</v>
      </c>
      <c r="B60" s="11" t="s">
        <v>62</v>
      </c>
      <c r="C60" s="11"/>
      <c r="D60" s="11"/>
      <c r="E60" s="11"/>
      <c r="F60" s="11"/>
    </row>
    <row r="61" customFormat="false" ht="35.6" hidden="false" customHeight="true" outlineLevel="0" collapsed="false">
      <c r="A61" s="10" t="s">
        <v>63</v>
      </c>
      <c r="B61" s="11" t="s">
        <v>64</v>
      </c>
      <c r="C61" s="11"/>
      <c r="D61" s="11"/>
      <c r="E61" s="11"/>
      <c r="F61" s="11"/>
    </row>
    <row r="62" customFormat="false" ht="81.3" hidden="false" customHeight="true" outlineLevel="0" collapsed="false">
      <c r="A62" s="10" t="s">
        <v>65</v>
      </c>
      <c r="B62" s="11" t="s">
        <v>66</v>
      </c>
      <c r="C62" s="11"/>
      <c r="D62" s="11"/>
      <c r="E62" s="11"/>
      <c r="F62" s="11"/>
    </row>
    <row r="63" customFormat="false" ht="24.05" hidden="false" customHeight="true" outlineLevel="0" collapsed="false">
      <c r="A63" s="10" t="s">
        <v>67</v>
      </c>
      <c r="B63" s="11" t="s">
        <v>68</v>
      </c>
      <c r="C63" s="11"/>
      <c r="D63" s="11"/>
      <c r="E63" s="11"/>
      <c r="F63" s="11"/>
    </row>
    <row r="64" customFormat="false" ht="12.8" hidden="false" customHeight="false" outlineLevel="0" collapsed="false">
      <c r="A64" s="10"/>
      <c r="B64" s="10"/>
      <c r="C64" s="12"/>
      <c r="D64" s="12"/>
      <c r="E64" s="12"/>
      <c r="F64" s="12"/>
    </row>
    <row r="65" customFormat="false" ht="12.8" hidden="false" customHeight="true" outlineLevel="0" collapsed="false">
      <c r="A65" s="9" t="s">
        <v>69</v>
      </c>
      <c r="B65" s="9"/>
      <c r="C65" s="9"/>
      <c r="D65" s="9"/>
      <c r="E65" s="9"/>
      <c r="F65" s="9"/>
    </row>
    <row r="66" customFormat="false" ht="12.8" hidden="false" customHeight="false" outlineLevel="0" collapsed="false">
      <c r="A66" s="10"/>
      <c r="B66" s="10"/>
      <c r="C66" s="12"/>
      <c r="D66" s="12"/>
      <c r="E66" s="12"/>
      <c r="F66" s="12"/>
    </row>
    <row r="67" customFormat="false" ht="184.9" hidden="false" customHeight="true" outlineLevel="0" collapsed="false">
      <c r="A67" s="10" t="s">
        <v>70</v>
      </c>
      <c r="B67" s="13" t="s">
        <v>71</v>
      </c>
      <c r="C67" s="13"/>
      <c r="D67" s="13"/>
      <c r="E67" s="13"/>
      <c r="F67" s="13"/>
      <c r="G67" s="15" t="s">
        <v>72</v>
      </c>
    </row>
    <row r="68" customFormat="false" ht="138.55" hidden="false" customHeight="true" outlineLevel="0" collapsed="false">
      <c r="A68" s="10" t="s">
        <v>73</v>
      </c>
      <c r="B68" s="11" t="s">
        <v>74</v>
      </c>
      <c r="C68" s="11"/>
      <c r="D68" s="11"/>
      <c r="E68" s="11"/>
      <c r="F68" s="11"/>
    </row>
    <row r="69" customFormat="false" ht="69.75" hidden="false" customHeight="true" outlineLevel="0" collapsed="false">
      <c r="A69" s="10" t="s">
        <v>57</v>
      </c>
      <c r="B69" s="11" t="s">
        <v>58</v>
      </c>
      <c r="C69" s="11"/>
      <c r="D69" s="11"/>
      <c r="E69" s="11"/>
      <c r="F69" s="11"/>
    </row>
    <row r="70" customFormat="false" ht="12.8" hidden="false" customHeight="true" outlineLevel="0" collapsed="false">
      <c r="A70" s="10" t="s">
        <v>75</v>
      </c>
      <c r="B70" s="11" t="s">
        <v>76</v>
      </c>
      <c r="C70" s="11"/>
      <c r="D70" s="11"/>
      <c r="E70" s="11"/>
      <c r="F70" s="11"/>
    </row>
    <row r="71" customFormat="false" ht="12.8" hidden="false" customHeight="true" outlineLevel="0" collapsed="false">
      <c r="A71" s="10" t="s">
        <v>77</v>
      </c>
      <c r="B71" s="11" t="s">
        <v>78</v>
      </c>
      <c r="C71" s="11"/>
      <c r="D71" s="11"/>
      <c r="E71" s="11"/>
      <c r="F71" s="11"/>
    </row>
    <row r="72" customFormat="false" ht="35.5" hidden="false" customHeight="true" outlineLevel="0" collapsed="false">
      <c r="A72" s="10" t="s">
        <v>79</v>
      </c>
      <c r="B72" s="11" t="s">
        <v>80</v>
      </c>
      <c r="C72" s="11"/>
      <c r="D72" s="11"/>
      <c r="E72" s="11"/>
      <c r="F72" s="11"/>
    </row>
    <row r="73" customFormat="false" ht="35.5" hidden="false" customHeight="true" outlineLevel="0" collapsed="false">
      <c r="A73" s="10" t="s">
        <v>81</v>
      </c>
      <c r="B73" s="11" t="s">
        <v>82</v>
      </c>
      <c r="C73" s="11"/>
      <c r="D73" s="11"/>
      <c r="E73" s="11"/>
      <c r="F73" s="11"/>
    </row>
    <row r="74" customFormat="false" ht="35.6" hidden="false" customHeight="true" outlineLevel="0" collapsed="false">
      <c r="A74" s="10" t="s">
        <v>83</v>
      </c>
      <c r="B74" s="11" t="s">
        <v>84</v>
      </c>
      <c r="C74" s="11"/>
      <c r="D74" s="11"/>
      <c r="E74" s="11"/>
      <c r="F74" s="11"/>
    </row>
    <row r="75" customFormat="false" ht="24.05" hidden="false" customHeight="true" outlineLevel="0" collapsed="false">
      <c r="A75" s="10" t="s">
        <v>85</v>
      </c>
      <c r="B75" s="11" t="s">
        <v>86</v>
      </c>
      <c r="C75" s="11"/>
      <c r="D75" s="11"/>
      <c r="E75" s="11"/>
      <c r="F75" s="11"/>
    </row>
    <row r="76" customFormat="false" ht="24.05" hidden="false" customHeight="false" outlineLevel="0" collapsed="false">
      <c r="A76" s="10"/>
      <c r="B76" s="10"/>
      <c r="C76" s="12"/>
      <c r="D76" s="12"/>
      <c r="E76" s="12"/>
      <c r="F76" s="12"/>
    </row>
    <row r="77" customFormat="false" ht="24.05" hidden="false" customHeight="true" outlineLevel="0" collapsed="false">
      <c r="A77" s="9" t="s">
        <v>87</v>
      </c>
      <c r="B77" s="9"/>
      <c r="C77" s="9"/>
      <c r="D77" s="9"/>
      <c r="E77" s="9"/>
      <c r="F77" s="9"/>
    </row>
    <row r="78" customFormat="false" ht="24.05" hidden="false" customHeight="false" outlineLevel="0" collapsed="false">
      <c r="A78" s="10"/>
      <c r="B78" s="10"/>
      <c r="C78" s="12"/>
      <c r="D78" s="12"/>
      <c r="E78" s="12"/>
      <c r="F78" s="12"/>
    </row>
    <row r="79" customFormat="false" ht="12.8" hidden="false" customHeight="true" outlineLevel="0" collapsed="false">
      <c r="A79" s="10" t="s">
        <v>59</v>
      </c>
      <c r="B79" s="11" t="s">
        <v>88</v>
      </c>
      <c r="C79" s="11"/>
      <c r="D79" s="11"/>
      <c r="E79" s="11"/>
      <c r="F79" s="11"/>
    </row>
    <row r="80" customFormat="false" ht="12.8" hidden="false" customHeight="true" outlineLevel="0" collapsed="false">
      <c r="A80" s="10" t="s">
        <v>61</v>
      </c>
      <c r="B80" s="11" t="s">
        <v>89</v>
      </c>
      <c r="C80" s="11"/>
      <c r="D80" s="11"/>
      <c r="E80" s="11"/>
      <c r="F80" s="11"/>
    </row>
    <row r="81" customFormat="false" ht="12.8" hidden="false" customHeight="true" outlineLevel="0" collapsed="false">
      <c r="A81" s="10" t="s">
        <v>75</v>
      </c>
      <c r="B81" s="11" t="s">
        <v>76</v>
      </c>
      <c r="C81" s="11"/>
      <c r="D81" s="11"/>
      <c r="E81" s="11"/>
      <c r="F81" s="11"/>
    </row>
    <row r="82" customFormat="false" ht="24.05" hidden="false" customHeight="true" outlineLevel="0" collapsed="false">
      <c r="A82" s="10" t="s">
        <v>90</v>
      </c>
      <c r="B82" s="11" t="s">
        <v>91</v>
      </c>
      <c r="C82" s="11"/>
      <c r="D82" s="11"/>
      <c r="E82" s="11"/>
      <c r="F82" s="11"/>
    </row>
    <row r="83" customFormat="false" ht="69.75" hidden="false" customHeight="true" outlineLevel="0" collapsed="false">
      <c r="A83" s="10" t="s">
        <v>92</v>
      </c>
      <c r="B83" s="11" t="s">
        <v>93</v>
      </c>
      <c r="C83" s="11"/>
      <c r="D83" s="11"/>
      <c r="E83" s="11"/>
      <c r="F83" s="11"/>
    </row>
    <row r="84" customFormat="false" ht="35.6" hidden="false" customHeight="true" outlineLevel="0" collapsed="false">
      <c r="A84" s="10" t="s">
        <v>79</v>
      </c>
      <c r="B84" s="11" t="s">
        <v>80</v>
      </c>
      <c r="C84" s="11"/>
      <c r="D84" s="11"/>
      <c r="E84" s="11"/>
      <c r="F84" s="11"/>
    </row>
    <row r="85" customFormat="false" ht="35.6" hidden="false" customHeight="true" outlineLevel="0" collapsed="false">
      <c r="A85" s="10" t="s">
        <v>81</v>
      </c>
      <c r="B85" s="11" t="s">
        <v>82</v>
      </c>
      <c r="C85" s="11"/>
      <c r="D85" s="11"/>
      <c r="E85" s="11"/>
      <c r="F85" s="11"/>
    </row>
    <row r="86" customFormat="false" ht="35.6" hidden="false" customHeight="true" outlineLevel="0" collapsed="false">
      <c r="A86" s="10" t="s">
        <v>94</v>
      </c>
      <c r="B86" s="11" t="s">
        <v>84</v>
      </c>
      <c r="C86" s="11"/>
      <c r="D86" s="11"/>
      <c r="E86" s="11"/>
      <c r="F86" s="11"/>
    </row>
    <row r="87" customFormat="false" ht="46.65" hidden="false" customHeight="true" outlineLevel="0" collapsed="false">
      <c r="A87" s="10" t="s">
        <v>95</v>
      </c>
      <c r="B87" s="11" t="s">
        <v>96</v>
      </c>
      <c r="C87" s="11"/>
      <c r="D87" s="11"/>
      <c r="E87" s="11"/>
      <c r="F87" s="11"/>
    </row>
    <row r="88" customFormat="false" ht="24.05" hidden="false" customHeight="true" outlineLevel="0" collapsed="false">
      <c r="A88" s="10" t="s">
        <v>97</v>
      </c>
      <c r="B88" s="11" t="s">
        <v>98</v>
      </c>
      <c r="C88" s="11"/>
      <c r="D88" s="11"/>
      <c r="E88" s="11"/>
      <c r="F88" s="11"/>
    </row>
    <row r="89" customFormat="false" ht="24.05" hidden="false" customHeight="false" outlineLevel="0" collapsed="false">
      <c r="A89" s="10"/>
      <c r="B89" s="10"/>
      <c r="C89" s="12"/>
      <c r="D89" s="12"/>
      <c r="E89" s="12"/>
      <c r="F89" s="12"/>
    </row>
    <row r="90" customFormat="false" ht="12.8" hidden="false" customHeight="true" outlineLevel="0" collapsed="false">
      <c r="A90" s="9" t="s">
        <v>99</v>
      </c>
      <c r="B90" s="9"/>
      <c r="C90" s="9"/>
      <c r="D90" s="9"/>
      <c r="E90" s="9"/>
      <c r="F90" s="9"/>
    </row>
    <row r="91" customFormat="false" ht="24.05" hidden="false" customHeight="false" outlineLevel="0" collapsed="false">
      <c r="A91" s="10"/>
      <c r="B91" s="10"/>
      <c r="C91" s="12"/>
      <c r="D91" s="12"/>
      <c r="E91" s="12"/>
      <c r="F91" s="12"/>
    </row>
    <row r="92" customFormat="false" ht="35.5" hidden="false" customHeight="true" outlineLevel="0" collapsed="false">
      <c r="A92" s="10" t="s">
        <v>100</v>
      </c>
      <c r="B92" s="11" t="s">
        <v>101</v>
      </c>
      <c r="C92" s="11"/>
      <c r="D92" s="11"/>
      <c r="E92" s="11"/>
      <c r="F92" s="11"/>
    </row>
    <row r="93" customFormat="false" ht="12.8" hidden="false" customHeight="true" outlineLevel="0" collapsed="false">
      <c r="A93" s="10" t="s">
        <v>102</v>
      </c>
      <c r="B93" s="11" t="s">
        <v>103</v>
      </c>
      <c r="C93" s="11"/>
      <c r="D93" s="11"/>
      <c r="E93" s="11"/>
      <c r="F93" s="11"/>
    </row>
    <row r="94" customFormat="false" ht="12.8" hidden="false" customHeight="true" outlineLevel="0" collapsed="false">
      <c r="A94" s="10" t="s">
        <v>104</v>
      </c>
      <c r="B94" s="11" t="s">
        <v>105</v>
      </c>
      <c r="C94" s="11"/>
      <c r="D94" s="11"/>
      <c r="E94" s="11"/>
      <c r="F94" s="11"/>
    </row>
    <row r="95" customFormat="false" ht="12.8" hidden="false" customHeight="true" outlineLevel="0" collapsed="false">
      <c r="A95" s="10" t="s">
        <v>106</v>
      </c>
      <c r="B95" s="11" t="s">
        <v>107</v>
      </c>
      <c r="C95" s="11"/>
      <c r="D95" s="11"/>
      <c r="E95" s="11"/>
      <c r="F95" s="11"/>
    </row>
    <row r="96" customFormat="false" ht="24.05" hidden="false" customHeight="true" outlineLevel="0" collapsed="false">
      <c r="A96" s="10" t="s">
        <v>108</v>
      </c>
      <c r="B96" s="11" t="s">
        <v>109</v>
      </c>
      <c r="C96" s="11"/>
      <c r="D96" s="11"/>
      <c r="E96" s="11"/>
      <c r="F96" s="11"/>
    </row>
    <row r="97" customFormat="false" ht="12.8" hidden="false" customHeight="true" outlineLevel="0" collapsed="false">
      <c r="A97" s="10" t="s">
        <v>110</v>
      </c>
      <c r="B97" s="11" t="s">
        <v>111</v>
      </c>
      <c r="C97" s="11"/>
      <c r="D97" s="11"/>
      <c r="E97" s="11"/>
      <c r="F97" s="11"/>
    </row>
    <row r="100" customFormat="false" ht="12.8" hidden="false" customHeight="false" outlineLevel="0" collapsed="false">
      <c r="A100" s="1" t="s">
        <v>112</v>
      </c>
    </row>
  </sheetData>
  <sheetProtection sheet="true" objects="true" scenarios="true"/>
  <mergeCells count="76">
    <mergeCell ref="A1:F1"/>
    <mergeCell ref="A2:F2"/>
    <mergeCell ref="A3:F3"/>
    <mergeCell ref="A5:F5"/>
    <mergeCell ref="A6:F6"/>
    <mergeCell ref="A7:F7"/>
    <mergeCell ref="A8:F8"/>
    <mergeCell ref="A9:F9"/>
    <mergeCell ref="A11:F11"/>
    <mergeCell ref="A12:F12"/>
    <mergeCell ref="A13:F13"/>
    <mergeCell ref="A15:F15"/>
    <mergeCell ref="A18:F18"/>
    <mergeCell ref="A19:F19"/>
    <mergeCell ref="A20:F20"/>
    <mergeCell ref="A21:F21"/>
    <mergeCell ref="A22:F22"/>
    <mergeCell ref="A23:F23"/>
    <mergeCell ref="A26:F26"/>
    <mergeCell ref="A29:F29"/>
    <mergeCell ref="A30:F30"/>
    <mergeCell ref="A31:F31"/>
    <mergeCell ref="A33:F33"/>
    <mergeCell ref="A34:F34"/>
    <mergeCell ref="A35:F35"/>
    <mergeCell ref="A37:F37"/>
    <mergeCell ref="A38:F38"/>
    <mergeCell ref="A40:F40"/>
    <mergeCell ref="B42:F42"/>
    <mergeCell ref="B43:F43"/>
    <mergeCell ref="B44:F44"/>
    <mergeCell ref="B45:F45"/>
    <mergeCell ref="B46:F46"/>
    <mergeCell ref="B47:F47"/>
    <mergeCell ref="B48:F48"/>
    <mergeCell ref="B49:F49"/>
    <mergeCell ref="B50:F50"/>
    <mergeCell ref="B51:F51"/>
    <mergeCell ref="B52:F52"/>
    <mergeCell ref="B53:F53"/>
    <mergeCell ref="B54:F54"/>
    <mergeCell ref="A56:F56"/>
    <mergeCell ref="B58:F58"/>
    <mergeCell ref="B59:F59"/>
    <mergeCell ref="B60:F60"/>
    <mergeCell ref="B61:F61"/>
    <mergeCell ref="B62:F62"/>
    <mergeCell ref="B63:F63"/>
    <mergeCell ref="A65:F65"/>
    <mergeCell ref="B67:F67"/>
    <mergeCell ref="B68:F68"/>
    <mergeCell ref="B69:F69"/>
    <mergeCell ref="B70:F70"/>
    <mergeCell ref="B71:F71"/>
    <mergeCell ref="B72:F72"/>
    <mergeCell ref="B73:F73"/>
    <mergeCell ref="B74:F74"/>
    <mergeCell ref="B75:F75"/>
    <mergeCell ref="A77:F77"/>
    <mergeCell ref="B79:F79"/>
    <mergeCell ref="B80:F80"/>
    <mergeCell ref="B81:F81"/>
    <mergeCell ref="B82:F82"/>
    <mergeCell ref="B83:F83"/>
    <mergeCell ref="B84:F84"/>
    <mergeCell ref="B85:F85"/>
    <mergeCell ref="B86:F86"/>
    <mergeCell ref="B87:F87"/>
    <mergeCell ref="B88:F88"/>
    <mergeCell ref="A90:F90"/>
    <mergeCell ref="B92:F92"/>
    <mergeCell ref="B93:F93"/>
    <mergeCell ref="B94:F94"/>
    <mergeCell ref="B95:F95"/>
    <mergeCell ref="B96:F96"/>
    <mergeCell ref="B97:F97"/>
  </mergeCells>
  <hyperlinks>
    <hyperlink ref="G67" r:id="rId1" display="metodika Radka Kajfosze"/>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4"/>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2" activeCellId="0" sqref="A2"/>
    </sheetView>
  </sheetViews>
  <sheetFormatPr defaultColWidth="11.4609375" defaultRowHeight="12.75" zeroHeight="false" outlineLevelRow="0" outlineLevelCol="0"/>
  <cols>
    <col collapsed="false" customWidth="true" hidden="false" outlineLevel="0" max="1" min="1" style="4" width="7.26"/>
    <col collapsed="false" customWidth="true" hidden="false" outlineLevel="0" max="2" min="2" style="18" width="36.51"/>
    <col collapsed="false" customWidth="true" hidden="false" outlineLevel="0" max="11" min="3" style="18" width="4.56"/>
  </cols>
  <sheetData>
    <row r="1" customFormat="false" ht="15.2" hidden="false" customHeight="true" outlineLevel="0" collapsed="false">
      <c r="A1" s="80" t="s">
        <v>581</v>
      </c>
      <c r="B1" s="80"/>
      <c r="C1" s="80"/>
      <c r="D1" s="80"/>
      <c r="E1" s="80"/>
    </row>
    <row r="2" customFormat="false" ht="15.2" hidden="false" customHeight="true" outlineLevel="0" collapsed="false">
      <c r="A2" s="80" t="s">
        <v>582</v>
      </c>
      <c r="B2" s="80"/>
      <c r="C2" s="80"/>
      <c r="D2" s="80"/>
      <c r="E2" s="80"/>
    </row>
    <row r="3" customFormat="false" ht="12.75" hidden="false" customHeight="false" outlineLevel="0" collapsed="false">
      <c r="A3" s="18"/>
      <c r="B3" s="4"/>
      <c r="C3" s="4"/>
      <c r="D3" s="4"/>
      <c r="E3" s="4"/>
    </row>
    <row r="4" customFormat="false" ht="12.75" hidden="false" customHeight="false" outlineLevel="0" collapsed="false">
      <c r="A4" s="18"/>
      <c r="B4" s="4"/>
      <c r="C4" s="80" t="s">
        <v>583</v>
      </c>
      <c r="D4" s="80"/>
      <c r="E4" s="80"/>
      <c r="F4" s="80"/>
      <c r="G4" s="80"/>
      <c r="H4" s="80"/>
      <c r="I4" s="80"/>
      <c r="J4" s="80"/>
      <c r="K4" s="80"/>
    </row>
    <row r="5" customFormat="false" ht="12.75" hidden="false" customHeight="false" outlineLevel="0" collapsed="false">
      <c r="C5" s="80" t="s">
        <v>584</v>
      </c>
      <c r="D5" s="80"/>
      <c r="E5" s="80"/>
      <c r="F5" s="80"/>
      <c r="G5" s="80"/>
      <c r="H5" s="80"/>
      <c r="I5" s="80"/>
      <c r="J5" s="80"/>
      <c r="K5" s="80"/>
    </row>
    <row r="6" customFormat="false" ht="12.75" hidden="false" customHeight="false" outlineLevel="0" collapsed="false">
      <c r="C6" s="18" t="n">
        <v>1</v>
      </c>
      <c r="D6" s="18" t="n">
        <v>2</v>
      </c>
      <c r="E6" s="18" t="n">
        <v>3</v>
      </c>
      <c r="F6" s="18" t="n">
        <v>4</v>
      </c>
      <c r="G6" s="18" t="n">
        <v>5</v>
      </c>
      <c r="H6" s="18" t="n">
        <v>6</v>
      </c>
      <c r="I6" s="18" t="n">
        <v>7</v>
      </c>
      <c r="J6" s="18" t="n">
        <v>8</v>
      </c>
      <c r="K6" s="18" t="n">
        <v>9</v>
      </c>
    </row>
    <row r="7" customFormat="false" ht="25.5" hidden="false" customHeight="false" outlineLevel="0" collapsed="false">
      <c r="A7" s="18" t="n">
        <v>1</v>
      </c>
      <c r="B7" s="18" t="s">
        <v>585</v>
      </c>
      <c r="C7" s="18" t="n">
        <v>-15</v>
      </c>
      <c r="D7" s="18" t="n">
        <v>-15</v>
      </c>
      <c r="E7" s="18" t="n">
        <v>-16</v>
      </c>
      <c r="F7" s="18" t="n">
        <v>-17</v>
      </c>
      <c r="G7" s="18" t="n">
        <v>-18</v>
      </c>
      <c r="H7" s="18" t="n">
        <v>-20</v>
      </c>
      <c r="I7" s="18" t="n">
        <v>-22</v>
      </c>
      <c r="J7" s="18" t="n">
        <v>-24</v>
      </c>
      <c r="K7" s="18" t="n">
        <v>-25</v>
      </c>
    </row>
    <row r="8" customFormat="false" ht="27" hidden="false" customHeight="true" outlineLevel="0" collapsed="false">
      <c r="A8" s="18" t="n">
        <v>2</v>
      </c>
      <c r="B8" s="18" t="s">
        <v>586</v>
      </c>
      <c r="C8" s="80" t="s">
        <v>290</v>
      </c>
      <c r="D8" s="80"/>
      <c r="E8" s="80"/>
      <c r="F8" s="80"/>
      <c r="G8" s="80"/>
      <c r="H8" s="80"/>
      <c r="I8" s="80"/>
      <c r="J8" s="80"/>
      <c r="K8" s="80"/>
    </row>
    <row r="9" customFormat="false" ht="12.75" hidden="false" customHeight="false" outlineLevel="0" collapsed="false">
      <c r="A9" s="18" t="n">
        <v>2.1</v>
      </c>
      <c r="B9" s="18" t="s">
        <v>587</v>
      </c>
      <c r="C9" s="18" t="n">
        <v>-11</v>
      </c>
      <c r="D9" s="18" t="n">
        <v>-12</v>
      </c>
      <c r="E9" s="18" t="n">
        <v>-13</v>
      </c>
      <c r="F9" s="18" t="n">
        <v>-14</v>
      </c>
      <c r="G9" s="18" t="n">
        <v>-15</v>
      </c>
      <c r="H9" s="18" t="n">
        <v>-17</v>
      </c>
      <c r="I9" s="18" t="n">
        <v>-19</v>
      </c>
      <c r="J9" s="18" t="n">
        <v>-22</v>
      </c>
      <c r="K9" s="18" t="n">
        <v>-26</v>
      </c>
    </row>
    <row r="10" customFormat="false" ht="12.75" hidden="false" customHeight="false" outlineLevel="0" collapsed="false">
      <c r="A10" s="18" t="n">
        <v>2.2</v>
      </c>
      <c r="B10" s="18" t="s">
        <v>588</v>
      </c>
      <c r="C10" s="18" t="n">
        <v>-14</v>
      </c>
      <c r="D10" s="18" t="n">
        <v>-14</v>
      </c>
      <c r="E10" s="18" t="n">
        <v>-15</v>
      </c>
      <c r="F10" s="18" t="n">
        <v>-17</v>
      </c>
      <c r="G10" s="18" t="n">
        <v>-19</v>
      </c>
      <c r="H10" s="18" t="n">
        <v>-21</v>
      </c>
      <c r="I10" s="18" t="n">
        <v>-23</v>
      </c>
      <c r="J10" s="18" t="n">
        <v>-26</v>
      </c>
      <c r="K10" s="18" t="n">
        <v>-30</v>
      </c>
    </row>
    <row r="11" customFormat="false" ht="12.75" hidden="false" customHeight="false" outlineLevel="0" collapsed="false">
      <c r="A11" s="18" t="n">
        <v>2.3</v>
      </c>
      <c r="B11" s="18" t="s">
        <v>589</v>
      </c>
      <c r="C11" s="18" t="n">
        <v>-19</v>
      </c>
      <c r="D11" s="18" t="n">
        <v>-20</v>
      </c>
      <c r="E11" s="18" t="n">
        <v>-21</v>
      </c>
      <c r="F11" s="18" t="n">
        <v>-23</v>
      </c>
      <c r="G11" s="18" t="n">
        <v>-24</v>
      </c>
      <c r="H11" s="18" t="n">
        <v>-27</v>
      </c>
      <c r="I11" s="18" t="n">
        <v>-30</v>
      </c>
      <c r="J11" s="18" t="n">
        <v>-34</v>
      </c>
      <c r="K11" s="18" t="n">
        <v>-38</v>
      </c>
    </row>
    <row r="12" customFormat="false" ht="12.75" hidden="false" customHeight="false" outlineLevel="0" collapsed="false">
      <c r="A12" s="18" t="n">
        <v>2.4</v>
      </c>
      <c r="B12" s="18" t="s">
        <v>590</v>
      </c>
      <c r="C12" s="18" t="n">
        <v>-28</v>
      </c>
      <c r="D12" s="18" t="n">
        <v>-29</v>
      </c>
      <c r="E12" s="18" t="n">
        <v>-31</v>
      </c>
      <c r="F12" s="18" t="n">
        <v>-33</v>
      </c>
      <c r="G12" s="18" t="n">
        <v>-35</v>
      </c>
      <c r="H12" s="18" t="n">
        <v>-39</v>
      </c>
      <c r="I12" s="18" t="n">
        <v>-43</v>
      </c>
      <c r="J12" s="18" t="n">
        <v>-47</v>
      </c>
      <c r="K12" s="18" t="n">
        <v>-52</v>
      </c>
    </row>
    <row r="13" customFormat="false" ht="38.25" hidden="false" customHeight="false" outlineLevel="0" collapsed="false">
      <c r="A13" s="18" t="n">
        <v>3</v>
      </c>
      <c r="B13" s="83" t="s">
        <v>591</v>
      </c>
      <c r="C13" s="18" t="n">
        <v>-22</v>
      </c>
      <c r="D13" s="18" t="n">
        <v>-24</v>
      </c>
      <c r="E13" s="18" t="n">
        <v>-27</v>
      </c>
      <c r="F13" s="18" t="n">
        <v>-30</v>
      </c>
      <c r="G13" s="18" t="n">
        <v>-32</v>
      </c>
      <c r="H13" s="18" t="n">
        <v>-33</v>
      </c>
      <c r="I13" s="18" t="n">
        <v>-34</v>
      </c>
      <c r="J13" s="18" t="n">
        <v>-35</v>
      </c>
      <c r="K13" s="18" t="n">
        <v>-36</v>
      </c>
    </row>
    <row r="14" customFormat="false" ht="25.5" hidden="false" customHeight="false" outlineLevel="0" collapsed="false">
      <c r="A14" s="18" t="n">
        <v>4</v>
      </c>
      <c r="B14" s="18" t="s">
        <v>592</v>
      </c>
      <c r="C14" s="18" t="s">
        <v>290</v>
      </c>
      <c r="D14" s="18" t="s">
        <v>290</v>
      </c>
      <c r="E14" s="18" t="s">
        <v>290</v>
      </c>
      <c r="F14" s="18" t="s">
        <v>290</v>
      </c>
      <c r="G14" s="18" t="n">
        <v>40</v>
      </c>
      <c r="H14" s="18" t="s">
        <v>290</v>
      </c>
      <c r="I14" s="18" t="s">
        <v>290</v>
      </c>
      <c r="J14" s="18" t="s">
        <v>290</v>
      </c>
      <c r="K14" s="18" t="s">
        <v>290</v>
      </c>
    </row>
    <row r="15" customFormat="false" ht="12.75" hidden="false" customHeight="false" outlineLevel="0" collapsed="false">
      <c r="A15" s="18" t="n">
        <v>5</v>
      </c>
      <c r="B15" s="18" t="s">
        <v>593</v>
      </c>
      <c r="C15" s="18" t="s">
        <v>290</v>
      </c>
      <c r="D15" s="18" t="s">
        <v>290</v>
      </c>
      <c r="E15" s="18" t="s">
        <v>290</v>
      </c>
      <c r="F15" s="18" t="s">
        <v>290</v>
      </c>
      <c r="G15" s="18" t="n">
        <v>-40</v>
      </c>
      <c r="H15" s="18" t="s">
        <v>290</v>
      </c>
      <c r="I15" s="18" t="s">
        <v>290</v>
      </c>
      <c r="J15" s="18" t="s">
        <v>290</v>
      </c>
      <c r="K15" s="18" t="s">
        <v>290</v>
      </c>
    </row>
    <row r="16" customFormat="false" ht="12.75" hidden="false" customHeight="false" outlineLevel="0" collapsed="false">
      <c r="A16" s="18" t="n">
        <v>6</v>
      </c>
      <c r="B16" s="18" t="s">
        <v>594</v>
      </c>
      <c r="C16" s="18" t="s">
        <v>290</v>
      </c>
      <c r="D16" s="18" t="s">
        <v>290</v>
      </c>
      <c r="E16" s="18" t="s">
        <v>290</v>
      </c>
      <c r="F16" s="18" t="s">
        <v>290</v>
      </c>
      <c r="G16" s="18" t="n">
        <v>-15</v>
      </c>
      <c r="H16" s="18" t="s">
        <v>290</v>
      </c>
      <c r="I16" s="18" t="s">
        <v>290</v>
      </c>
      <c r="J16" s="18" t="s">
        <v>290</v>
      </c>
      <c r="K16" s="18" t="s">
        <v>290</v>
      </c>
    </row>
    <row r="17" customFormat="false" ht="25.5" hidden="false" customHeight="false" outlineLevel="0" collapsed="false">
      <c r="A17" s="18" t="n">
        <v>7</v>
      </c>
      <c r="B17" s="18" t="s">
        <v>595</v>
      </c>
      <c r="C17" s="18" t="s">
        <v>290</v>
      </c>
      <c r="D17" s="18" t="s">
        <v>290</v>
      </c>
      <c r="E17" s="18" t="s">
        <v>290</v>
      </c>
      <c r="F17" s="18" t="s">
        <v>290</v>
      </c>
      <c r="G17" s="18" t="n">
        <v>-50</v>
      </c>
      <c r="H17" s="18" t="s">
        <v>290</v>
      </c>
      <c r="I17" s="18" t="s">
        <v>290</v>
      </c>
      <c r="J17" s="18" t="s">
        <v>290</v>
      </c>
      <c r="K17" s="18" t="s">
        <v>290</v>
      </c>
    </row>
    <row r="18" customFormat="false" ht="25.5" hidden="false" customHeight="false" outlineLevel="0" collapsed="false">
      <c r="A18" s="18" t="n">
        <v>8</v>
      </c>
      <c r="B18" s="18" t="s">
        <v>596</v>
      </c>
      <c r="C18" s="18" t="s">
        <v>290</v>
      </c>
      <c r="D18" s="18" t="s">
        <v>290</v>
      </c>
      <c r="E18" s="18" t="s">
        <v>290</v>
      </c>
      <c r="F18" s="18" t="s">
        <v>290</v>
      </c>
      <c r="G18" s="18" t="n">
        <v>-50</v>
      </c>
      <c r="H18" s="18" t="s">
        <v>290</v>
      </c>
      <c r="I18" s="18" t="s">
        <v>290</v>
      </c>
      <c r="J18" s="18" t="s">
        <v>290</v>
      </c>
      <c r="K18" s="18" t="s">
        <v>290</v>
      </c>
    </row>
    <row r="19" customFormat="false" ht="12.75" hidden="false" customHeight="false" outlineLevel="0" collapsed="false">
      <c r="A19" s="18" t="n">
        <v>9</v>
      </c>
      <c r="B19" s="18" t="s">
        <v>597</v>
      </c>
      <c r="C19" s="18" t="s">
        <v>290</v>
      </c>
      <c r="D19" s="18" t="s">
        <v>290</v>
      </c>
      <c r="E19" s="18" t="s">
        <v>290</v>
      </c>
      <c r="F19" s="18" t="s">
        <v>290</v>
      </c>
      <c r="G19" s="18" t="s">
        <v>290</v>
      </c>
      <c r="H19" s="18" t="s">
        <v>290</v>
      </c>
      <c r="I19" s="18" t="s">
        <v>290</v>
      </c>
      <c r="J19" s="18" t="s">
        <v>290</v>
      </c>
      <c r="K19" s="18" t="s">
        <v>290</v>
      </c>
    </row>
    <row r="20" customFormat="false" ht="12.75" hidden="false" customHeight="false" outlineLevel="0" collapsed="false">
      <c r="A20" s="18" t="n">
        <v>9.1</v>
      </c>
      <c r="B20" s="18" t="s">
        <v>598</v>
      </c>
      <c r="C20" s="18" t="s">
        <v>290</v>
      </c>
      <c r="D20" s="18" t="s">
        <v>290</v>
      </c>
      <c r="E20" s="18" t="s">
        <v>290</v>
      </c>
      <c r="F20" s="18" t="s">
        <v>290</v>
      </c>
      <c r="G20" s="18" t="n">
        <v>-20</v>
      </c>
      <c r="H20" s="18" t="s">
        <v>290</v>
      </c>
      <c r="I20" s="18" t="s">
        <v>290</v>
      </c>
      <c r="J20" s="18" t="s">
        <v>290</v>
      </c>
      <c r="K20" s="18" t="s">
        <v>290</v>
      </c>
    </row>
    <row r="21" customFormat="false" ht="12.75" hidden="false" customHeight="false" outlineLevel="0" collapsed="false">
      <c r="A21" s="18" t="n">
        <v>9.2</v>
      </c>
      <c r="B21" s="18" t="s">
        <v>599</v>
      </c>
      <c r="C21" s="18" t="s">
        <v>290</v>
      </c>
      <c r="D21" s="18" t="s">
        <v>290</v>
      </c>
      <c r="E21" s="18" t="s">
        <v>290</v>
      </c>
      <c r="F21" s="18" t="s">
        <v>290</v>
      </c>
      <c r="G21" s="18" t="n">
        <v>-30</v>
      </c>
      <c r="H21" s="18" t="s">
        <v>290</v>
      </c>
      <c r="I21" s="18" t="s">
        <v>290</v>
      </c>
      <c r="J21" s="18" t="s">
        <v>290</v>
      </c>
      <c r="K21" s="18" t="s">
        <v>290</v>
      </c>
    </row>
    <row r="22" customFormat="false" ht="12.75" hidden="false" customHeight="false" outlineLevel="0" collapsed="false">
      <c r="A22" s="18" t="n">
        <v>9.3</v>
      </c>
      <c r="B22" s="18" t="s">
        <v>600</v>
      </c>
      <c r="C22" s="18" t="s">
        <v>290</v>
      </c>
      <c r="D22" s="18" t="s">
        <v>290</v>
      </c>
      <c r="E22" s="18" t="s">
        <v>290</v>
      </c>
      <c r="F22" s="18" t="s">
        <v>290</v>
      </c>
      <c r="G22" s="18" t="n">
        <v>-40</v>
      </c>
      <c r="H22" s="18" t="s">
        <v>290</v>
      </c>
      <c r="I22" s="18" t="s">
        <v>290</v>
      </c>
      <c r="J22" s="18" t="s">
        <v>290</v>
      </c>
      <c r="K22" s="18" t="s">
        <v>290</v>
      </c>
    </row>
    <row r="23" customFormat="false" ht="12.75" hidden="false" customHeight="false" outlineLevel="0" collapsed="false">
      <c r="A23" s="18" t="n">
        <v>9.4</v>
      </c>
      <c r="B23" s="18" t="s">
        <v>601</v>
      </c>
      <c r="C23" s="18" t="s">
        <v>290</v>
      </c>
      <c r="D23" s="18" t="s">
        <v>290</v>
      </c>
      <c r="E23" s="18" t="s">
        <v>290</v>
      </c>
      <c r="F23" s="18" t="s">
        <v>290</v>
      </c>
      <c r="G23" s="18" t="n">
        <v>-60</v>
      </c>
      <c r="H23" s="18" t="s">
        <v>290</v>
      </c>
      <c r="I23" s="18" t="s">
        <v>290</v>
      </c>
      <c r="J23" s="18" t="s">
        <v>290</v>
      </c>
      <c r="K23" s="18" t="s">
        <v>290</v>
      </c>
    </row>
    <row r="24" customFormat="false" ht="12.75" hidden="false" customHeight="false" outlineLevel="0" collapsed="false">
      <c r="A24" s="18" t="n">
        <v>9.5</v>
      </c>
      <c r="B24" s="18" t="s">
        <v>602</v>
      </c>
      <c r="C24" s="18" t="s">
        <v>290</v>
      </c>
      <c r="D24" s="18" t="s">
        <v>290</v>
      </c>
      <c r="E24" s="18" t="s">
        <v>290</v>
      </c>
      <c r="F24" s="18" t="s">
        <v>290</v>
      </c>
      <c r="G24" s="18" t="n">
        <v>-80</v>
      </c>
      <c r="H24" s="18" t="s">
        <v>290</v>
      </c>
      <c r="I24" s="18" t="s">
        <v>290</v>
      </c>
      <c r="J24" s="18" t="s">
        <v>290</v>
      </c>
      <c r="K24" s="18" t="s">
        <v>290</v>
      </c>
    </row>
  </sheetData>
  <sheetProtection sheet="true" objects="true" scenarios="true"/>
  <mergeCells count="5">
    <mergeCell ref="A1:E1"/>
    <mergeCell ref="A2:E2"/>
    <mergeCell ref="C4:K4"/>
    <mergeCell ref="C5:K5"/>
    <mergeCell ref="C8:K8"/>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207"/>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A6" activeCellId="0" sqref="A6"/>
    </sheetView>
  </sheetViews>
  <sheetFormatPr defaultColWidth="11.4609375" defaultRowHeight="12.8" zeroHeight="false" outlineLevelRow="0" outlineLevelCol="0"/>
  <cols>
    <col collapsed="false" customWidth="true" hidden="false" outlineLevel="0" max="1" min="1" style="18" width="21.25"/>
    <col collapsed="false" customWidth="true" hidden="false" outlineLevel="0" max="10" min="2" style="18" width="7.11"/>
    <col collapsed="false" customWidth="true" hidden="false" outlineLevel="0" max="12" min="12" style="18" width="4.56"/>
  </cols>
  <sheetData>
    <row r="1" customFormat="false" ht="15.2" hidden="false" customHeight="true" outlineLevel="0" collapsed="false">
      <c r="A1" s="80" t="s">
        <v>603</v>
      </c>
      <c r="B1" s="80"/>
      <c r="C1" s="80"/>
      <c r="D1" s="80"/>
      <c r="E1" s="80"/>
      <c r="F1" s="80"/>
    </row>
    <row r="2" customFormat="false" ht="39" hidden="false" customHeight="true" outlineLevel="0" collapsed="false">
      <c r="A2" s="80" t="s">
        <v>604</v>
      </c>
      <c r="B2" s="80"/>
      <c r="C2" s="80"/>
      <c r="D2" s="80"/>
      <c r="E2" s="80"/>
      <c r="F2" s="80"/>
      <c r="G2" s="80"/>
    </row>
    <row r="3" customFormat="false" ht="27" hidden="false" customHeight="true" outlineLevel="0" collapsed="false">
      <c r="A3" s="80" t="s">
        <v>605</v>
      </c>
      <c r="B3" s="80"/>
      <c r="C3" s="80"/>
      <c r="D3" s="80"/>
      <c r="E3" s="80"/>
      <c r="F3" s="80"/>
      <c r="G3" s="80"/>
    </row>
    <row r="4" customFormat="false" ht="12.75" hidden="false" customHeight="false" outlineLevel="0" collapsed="false"/>
    <row r="5" customFormat="false" ht="12.75" hidden="false" customHeight="false" outlineLevel="0" collapsed="false">
      <c r="A5" s="18" t="s">
        <v>606</v>
      </c>
      <c r="B5" s="18" t="n">
        <v>2</v>
      </c>
      <c r="C5" s="18" t="n">
        <v>3</v>
      </c>
      <c r="D5" s="18" t="n">
        <v>4</v>
      </c>
      <c r="E5" s="18" t="n">
        <v>5</v>
      </c>
      <c r="F5" s="18" t="n">
        <v>6</v>
      </c>
      <c r="G5" s="18" t="n">
        <v>7</v>
      </c>
      <c r="H5" s="18" t="n">
        <v>8</v>
      </c>
      <c r="I5" s="18" t="n">
        <v>9</v>
      </c>
      <c r="J5" s="18" t="n">
        <v>10</v>
      </c>
    </row>
    <row r="6" customFormat="false" ht="12.75" hidden="false" customHeight="false" outlineLevel="0" collapsed="false">
      <c r="B6" s="80" t="s">
        <v>607</v>
      </c>
      <c r="C6" s="80"/>
      <c r="D6" s="80"/>
      <c r="E6" s="80"/>
      <c r="F6" s="80"/>
      <c r="G6" s="80"/>
      <c r="H6" s="80"/>
      <c r="I6" s="80"/>
      <c r="J6" s="80"/>
    </row>
    <row r="7" customFormat="false" ht="12.75" hidden="false" customHeight="false" outlineLevel="0" collapsed="false">
      <c r="A7" s="18" t="s">
        <v>608</v>
      </c>
      <c r="B7" s="18" t="n">
        <v>1</v>
      </c>
      <c r="C7" s="18" t="n">
        <v>2</v>
      </c>
      <c r="D7" s="18" t="n">
        <v>3</v>
      </c>
      <c r="E7" s="18" t="n">
        <v>4</v>
      </c>
      <c r="F7" s="18" t="n">
        <v>5</v>
      </c>
      <c r="G7" s="18" t="n">
        <v>6</v>
      </c>
      <c r="H7" s="18" t="n">
        <v>7</v>
      </c>
      <c r="I7" s="18" t="n">
        <v>8</v>
      </c>
      <c r="J7" s="18" t="n">
        <v>9</v>
      </c>
      <c r="L7" s="18" t="s">
        <v>75</v>
      </c>
      <c r="M7" s="18" t="s">
        <v>609</v>
      </c>
    </row>
    <row r="8" customFormat="false" ht="12.8" hidden="false" customHeight="false" outlineLevel="0" collapsed="false">
      <c r="A8" s="18" t="s">
        <v>610</v>
      </c>
      <c r="B8" s="18" t="n">
        <v>0.4</v>
      </c>
      <c r="C8" s="18" t="n">
        <v>0.41</v>
      </c>
      <c r="D8" s="18" t="n">
        <v>0.44</v>
      </c>
      <c r="E8" s="18" t="n">
        <v>0.43</v>
      </c>
      <c r="F8" s="18" t="n">
        <v>0.41</v>
      </c>
      <c r="G8" s="18" t="n">
        <v>0.39</v>
      </c>
      <c r="H8" s="18" t="n">
        <v>0.39</v>
      </c>
      <c r="I8" s="18" t="n">
        <v>0.33</v>
      </c>
      <c r="J8" s="18" t="n">
        <v>0.36</v>
      </c>
      <c r="L8" s="18" t="n">
        <v>1</v>
      </c>
      <c r="M8" s="18" t="s">
        <v>610</v>
      </c>
    </row>
    <row r="9" customFormat="false" ht="12.8" hidden="false" customHeight="false" outlineLevel="0" collapsed="false">
      <c r="A9" s="18" t="s">
        <v>611</v>
      </c>
      <c r="B9" s="18" t="n">
        <v>0.39</v>
      </c>
      <c r="C9" s="18" t="n">
        <v>0.4</v>
      </c>
      <c r="D9" s="18" t="n">
        <v>0.43</v>
      </c>
      <c r="E9" s="18" t="n">
        <v>0.42</v>
      </c>
      <c r="F9" s="18" t="n">
        <v>0.4</v>
      </c>
      <c r="G9" s="18" t="n">
        <v>0.38</v>
      </c>
      <c r="H9" s="18" t="n">
        <v>0.38</v>
      </c>
      <c r="I9" s="18" t="n">
        <v>0.32</v>
      </c>
      <c r="J9" s="18" t="n">
        <v>0.35</v>
      </c>
      <c r="L9" s="18" t="n">
        <v>2</v>
      </c>
      <c r="M9" s="18" t="s">
        <v>610</v>
      </c>
    </row>
    <row r="10" customFormat="false" ht="12.8" hidden="false" customHeight="false" outlineLevel="0" collapsed="false">
      <c r="A10" s="18" t="s">
        <v>612</v>
      </c>
      <c r="B10" s="18" t="n">
        <v>0.38</v>
      </c>
      <c r="C10" s="18" t="n">
        <v>0.39</v>
      </c>
      <c r="D10" s="18" t="n">
        <v>0.42</v>
      </c>
      <c r="E10" s="18" t="n">
        <v>0.41</v>
      </c>
      <c r="F10" s="18" t="n">
        <v>0.39</v>
      </c>
      <c r="G10" s="18" t="n">
        <v>0.36</v>
      </c>
      <c r="H10" s="18" t="n">
        <v>0.37</v>
      </c>
      <c r="I10" s="18" t="n">
        <v>0.31</v>
      </c>
      <c r="J10" s="18" t="n">
        <v>0.34</v>
      </c>
      <c r="L10" s="18" t="n">
        <v>3</v>
      </c>
      <c r="M10" s="18" t="s">
        <v>610</v>
      </c>
    </row>
    <row r="11" customFormat="false" ht="12.8" hidden="false" customHeight="false" outlineLevel="0" collapsed="false">
      <c r="A11" s="18" t="s">
        <v>613</v>
      </c>
      <c r="B11" s="18" t="n">
        <v>0.37</v>
      </c>
      <c r="C11" s="18" t="n">
        <v>0.38</v>
      </c>
      <c r="D11" s="18" t="n">
        <v>0.41</v>
      </c>
      <c r="E11" s="18" t="n">
        <v>0.4</v>
      </c>
      <c r="F11" s="18" t="n">
        <v>0.38</v>
      </c>
      <c r="G11" s="18" t="n">
        <v>0.34</v>
      </c>
      <c r="H11" s="18" t="n">
        <v>0.35</v>
      </c>
      <c r="I11" s="18" t="n">
        <v>0.3</v>
      </c>
      <c r="J11" s="18" t="n">
        <v>0.33</v>
      </c>
      <c r="L11" s="18" t="n">
        <v>4</v>
      </c>
      <c r="M11" s="18" t="s">
        <v>610</v>
      </c>
    </row>
    <row r="12" customFormat="false" ht="12.8" hidden="false" customHeight="false" outlineLevel="0" collapsed="false">
      <c r="A12" s="18" t="s">
        <v>614</v>
      </c>
      <c r="B12" s="18" t="n">
        <v>0.35</v>
      </c>
      <c r="C12" s="18" t="n">
        <v>0.36</v>
      </c>
      <c r="D12" s="18" t="n">
        <v>0.39</v>
      </c>
      <c r="E12" s="18" t="n">
        <v>0.38</v>
      </c>
      <c r="F12" s="18" t="n">
        <v>0.36</v>
      </c>
      <c r="G12" s="18" t="n">
        <v>0.33</v>
      </c>
      <c r="H12" s="18" t="n">
        <v>0.32</v>
      </c>
      <c r="I12" s="18" t="n">
        <v>0.27</v>
      </c>
      <c r="J12" s="18" t="n">
        <v>0.32</v>
      </c>
      <c r="L12" s="18" t="n">
        <v>5</v>
      </c>
      <c r="M12" s="18" t="s">
        <v>610</v>
      </c>
    </row>
    <row r="13" customFormat="false" ht="12.8" hidden="false" customHeight="false" outlineLevel="0" collapsed="false">
      <c r="A13" s="18" t="s">
        <v>615</v>
      </c>
      <c r="B13" s="18" t="n">
        <v>0.34</v>
      </c>
      <c r="C13" s="18" t="n">
        <v>0.35</v>
      </c>
      <c r="D13" s="18" t="n">
        <v>0.38</v>
      </c>
      <c r="E13" s="18" t="n">
        <v>0.37</v>
      </c>
      <c r="F13" s="18" t="n">
        <v>0.35</v>
      </c>
      <c r="G13" s="18" t="n">
        <v>0.32</v>
      </c>
      <c r="H13" s="18" t="n">
        <v>0.31</v>
      </c>
      <c r="I13" s="18" t="n">
        <v>0.25</v>
      </c>
      <c r="J13" s="18" t="n">
        <v>0.3</v>
      </c>
      <c r="L13" s="18" t="n">
        <v>6</v>
      </c>
      <c r="M13" s="18" t="s">
        <v>610</v>
      </c>
    </row>
    <row r="14" customFormat="false" ht="12.8" hidden="false" customHeight="false" outlineLevel="0" collapsed="false">
      <c r="A14" s="18" t="s">
        <v>616</v>
      </c>
      <c r="B14" s="18" t="n">
        <v>0.32</v>
      </c>
      <c r="C14" s="18" t="n">
        <v>0.33</v>
      </c>
      <c r="D14" s="18" t="n">
        <v>0.36</v>
      </c>
      <c r="E14" s="18" t="n">
        <v>0.36</v>
      </c>
      <c r="F14" s="18" t="n">
        <v>0.34</v>
      </c>
      <c r="G14" s="18" t="n">
        <v>0.31</v>
      </c>
      <c r="H14" s="18" t="n">
        <v>0.3</v>
      </c>
      <c r="I14" s="18" t="n">
        <v>0.24</v>
      </c>
      <c r="J14" s="18" t="n">
        <v>0.29</v>
      </c>
      <c r="L14" s="18" t="n">
        <v>7</v>
      </c>
      <c r="M14" s="18" t="s">
        <v>610</v>
      </c>
    </row>
    <row r="15" customFormat="false" ht="12.8" hidden="false" customHeight="false" outlineLevel="0" collapsed="false">
      <c r="A15" s="18" t="s">
        <v>617</v>
      </c>
      <c r="B15" s="18" t="n">
        <v>0.3</v>
      </c>
      <c r="C15" s="18" t="n">
        <v>0.31</v>
      </c>
      <c r="D15" s="18" t="n">
        <v>0.34</v>
      </c>
      <c r="E15" s="18" t="n">
        <v>0.33</v>
      </c>
      <c r="F15" s="18" t="n">
        <v>0.31</v>
      </c>
      <c r="G15" s="18" t="n">
        <v>0.27</v>
      </c>
      <c r="H15" s="18" t="n">
        <v>0.26</v>
      </c>
      <c r="I15" s="18" t="n">
        <v>0.2</v>
      </c>
      <c r="J15" s="18" t="n">
        <v>0.23</v>
      </c>
      <c r="L15" s="18" t="n">
        <v>8</v>
      </c>
      <c r="M15" s="18" t="s">
        <v>610</v>
      </c>
    </row>
    <row r="16" customFormat="false" ht="12.8" hidden="false" customHeight="false" outlineLevel="0" collapsed="false">
      <c r="A16" s="18" t="s">
        <v>618</v>
      </c>
      <c r="B16" s="18" t="n">
        <v>0.27</v>
      </c>
      <c r="C16" s="18" t="n">
        <v>0.28</v>
      </c>
      <c r="D16" s="18" t="n">
        <v>0.31</v>
      </c>
      <c r="E16" s="18" t="n">
        <v>0.31</v>
      </c>
      <c r="F16" s="18" t="n">
        <v>0.28</v>
      </c>
      <c r="G16" s="18" t="n">
        <v>0.24</v>
      </c>
      <c r="H16" s="18" t="n">
        <v>0.23</v>
      </c>
      <c r="I16" s="18" t="n">
        <v>0.15</v>
      </c>
      <c r="J16" s="18" t="n">
        <v>0.17</v>
      </c>
      <c r="L16" s="18" t="n">
        <v>9</v>
      </c>
      <c r="M16" s="18" t="s">
        <v>610</v>
      </c>
    </row>
    <row r="17" customFormat="false" ht="12.8" hidden="false" customHeight="false" outlineLevel="0" collapsed="false">
      <c r="L17" s="18" t="n">
        <v>10</v>
      </c>
      <c r="M17" s="18" t="s">
        <v>610</v>
      </c>
    </row>
    <row r="18" customFormat="false" ht="12.8" hidden="false" customHeight="false" outlineLevel="0" collapsed="false">
      <c r="L18" s="18" t="n">
        <v>11</v>
      </c>
      <c r="M18" s="18" t="s">
        <v>610</v>
      </c>
    </row>
    <row r="19" customFormat="false" ht="12.8" hidden="false" customHeight="false" outlineLevel="0" collapsed="false">
      <c r="L19" s="18" t="n">
        <v>12</v>
      </c>
      <c r="M19" s="18" t="s">
        <v>610</v>
      </c>
    </row>
    <row r="20" customFormat="false" ht="12.8" hidden="false" customHeight="false" outlineLevel="0" collapsed="false">
      <c r="L20" s="18" t="n">
        <v>13</v>
      </c>
      <c r="M20" s="18" t="s">
        <v>610</v>
      </c>
    </row>
    <row r="21" customFormat="false" ht="12.8" hidden="false" customHeight="false" outlineLevel="0" collapsed="false">
      <c r="L21" s="18" t="n">
        <v>14</v>
      </c>
      <c r="M21" s="18" t="s">
        <v>610</v>
      </c>
    </row>
    <row r="22" customFormat="false" ht="12.8" hidden="false" customHeight="false" outlineLevel="0" collapsed="false">
      <c r="L22" s="18" t="n">
        <v>15</v>
      </c>
      <c r="M22" s="18" t="s">
        <v>610</v>
      </c>
    </row>
    <row r="23" customFormat="false" ht="12.8" hidden="false" customHeight="false" outlineLevel="0" collapsed="false">
      <c r="L23" s="18" t="n">
        <v>16</v>
      </c>
      <c r="M23" s="18" t="s">
        <v>610</v>
      </c>
    </row>
    <row r="24" customFormat="false" ht="12.8" hidden="false" customHeight="false" outlineLevel="0" collapsed="false">
      <c r="L24" s="18" t="n">
        <v>17</v>
      </c>
      <c r="M24" s="18" t="s">
        <v>610</v>
      </c>
    </row>
    <row r="25" customFormat="false" ht="12.8" hidden="false" customHeight="false" outlineLevel="0" collapsed="false">
      <c r="L25" s="18" t="n">
        <v>18</v>
      </c>
      <c r="M25" s="18" t="s">
        <v>610</v>
      </c>
    </row>
    <row r="26" customFormat="false" ht="12.8" hidden="false" customHeight="false" outlineLevel="0" collapsed="false">
      <c r="L26" s="18" t="n">
        <v>19</v>
      </c>
      <c r="M26" s="18" t="s">
        <v>610</v>
      </c>
    </row>
    <row r="27" customFormat="false" ht="12.8" hidden="false" customHeight="false" outlineLevel="0" collapsed="false">
      <c r="L27" s="18" t="n">
        <v>20</v>
      </c>
      <c r="M27" s="18" t="s">
        <v>610</v>
      </c>
    </row>
    <row r="28" customFormat="false" ht="12.8" hidden="false" customHeight="false" outlineLevel="0" collapsed="false">
      <c r="L28" s="18" t="n">
        <v>21</v>
      </c>
      <c r="M28" s="18" t="s">
        <v>610</v>
      </c>
    </row>
    <row r="29" customFormat="false" ht="12.8" hidden="false" customHeight="false" outlineLevel="0" collapsed="false">
      <c r="L29" s="18" t="n">
        <v>22</v>
      </c>
      <c r="M29" s="18" t="s">
        <v>610</v>
      </c>
    </row>
    <row r="30" customFormat="false" ht="12.8" hidden="false" customHeight="false" outlineLevel="0" collapsed="false">
      <c r="L30" s="18" t="n">
        <v>23</v>
      </c>
      <c r="M30" s="18" t="s">
        <v>610</v>
      </c>
    </row>
    <row r="31" customFormat="false" ht="12.8" hidden="false" customHeight="false" outlineLevel="0" collapsed="false">
      <c r="L31" s="18" t="n">
        <v>24</v>
      </c>
      <c r="M31" s="18" t="s">
        <v>610</v>
      </c>
    </row>
    <row r="32" customFormat="false" ht="12.8" hidden="false" customHeight="false" outlineLevel="0" collapsed="false">
      <c r="L32" s="18" t="n">
        <v>25</v>
      </c>
      <c r="M32" s="18" t="s">
        <v>610</v>
      </c>
    </row>
    <row r="33" customFormat="false" ht="12.8" hidden="false" customHeight="false" outlineLevel="0" collapsed="false">
      <c r="L33" s="18" t="n">
        <v>26</v>
      </c>
      <c r="M33" s="18" t="s">
        <v>610</v>
      </c>
    </row>
    <row r="34" customFormat="false" ht="12.8" hidden="false" customHeight="false" outlineLevel="0" collapsed="false">
      <c r="L34" s="18" t="n">
        <v>27</v>
      </c>
      <c r="M34" s="18" t="s">
        <v>610</v>
      </c>
    </row>
    <row r="35" customFormat="false" ht="12.8" hidden="false" customHeight="false" outlineLevel="0" collapsed="false">
      <c r="L35" s="18" t="n">
        <v>28</v>
      </c>
      <c r="M35" s="18" t="s">
        <v>610</v>
      </c>
    </row>
    <row r="36" customFormat="false" ht="12.8" hidden="false" customHeight="false" outlineLevel="0" collapsed="false">
      <c r="L36" s="18" t="n">
        <v>29</v>
      </c>
      <c r="M36" s="18" t="s">
        <v>610</v>
      </c>
    </row>
    <row r="37" customFormat="false" ht="12.8" hidden="false" customHeight="false" outlineLevel="0" collapsed="false">
      <c r="L37" s="18" t="n">
        <v>30</v>
      </c>
      <c r="M37" s="18" t="s">
        <v>611</v>
      </c>
    </row>
    <row r="38" customFormat="false" ht="12.8" hidden="false" customHeight="false" outlineLevel="0" collapsed="false">
      <c r="L38" s="18" t="n">
        <v>31</v>
      </c>
      <c r="M38" s="18" t="s">
        <v>611</v>
      </c>
    </row>
    <row r="39" customFormat="false" ht="12.8" hidden="false" customHeight="false" outlineLevel="0" collapsed="false">
      <c r="L39" s="18" t="n">
        <v>32</v>
      </c>
      <c r="M39" s="18" t="s">
        <v>611</v>
      </c>
    </row>
    <row r="40" customFormat="false" ht="12.8" hidden="false" customHeight="false" outlineLevel="0" collapsed="false">
      <c r="L40" s="18" t="n">
        <v>33</v>
      </c>
      <c r="M40" s="18" t="s">
        <v>611</v>
      </c>
    </row>
    <row r="41" customFormat="false" ht="12.8" hidden="false" customHeight="false" outlineLevel="0" collapsed="false">
      <c r="L41" s="18" t="n">
        <v>34</v>
      </c>
      <c r="M41" s="18" t="s">
        <v>611</v>
      </c>
    </row>
    <row r="42" customFormat="false" ht="12.8" hidden="false" customHeight="false" outlineLevel="0" collapsed="false">
      <c r="L42" s="18" t="n">
        <v>35</v>
      </c>
      <c r="M42" s="18" t="s">
        <v>611</v>
      </c>
    </row>
    <row r="43" customFormat="false" ht="12.8" hidden="false" customHeight="false" outlineLevel="0" collapsed="false">
      <c r="L43" s="18" t="n">
        <v>36</v>
      </c>
      <c r="M43" s="18" t="s">
        <v>611</v>
      </c>
    </row>
    <row r="44" customFormat="false" ht="12.8" hidden="false" customHeight="false" outlineLevel="0" collapsed="false">
      <c r="L44" s="18" t="n">
        <v>37</v>
      </c>
      <c r="M44" s="18" t="s">
        <v>611</v>
      </c>
    </row>
    <row r="45" customFormat="false" ht="12.8" hidden="false" customHeight="false" outlineLevel="0" collapsed="false">
      <c r="L45" s="18" t="n">
        <v>38</v>
      </c>
      <c r="M45" s="18" t="s">
        <v>611</v>
      </c>
    </row>
    <row r="46" customFormat="false" ht="12.8" hidden="false" customHeight="false" outlineLevel="0" collapsed="false">
      <c r="L46" s="18" t="n">
        <v>39</v>
      </c>
      <c r="M46" s="18" t="s">
        <v>611</v>
      </c>
    </row>
    <row r="47" customFormat="false" ht="12.8" hidden="false" customHeight="false" outlineLevel="0" collapsed="false">
      <c r="L47" s="18" t="n">
        <v>40</v>
      </c>
      <c r="M47" s="18" t="s">
        <v>612</v>
      </c>
    </row>
    <row r="48" customFormat="false" ht="12.8" hidden="false" customHeight="false" outlineLevel="0" collapsed="false">
      <c r="L48" s="18" t="n">
        <v>41</v>
      </c>
      <c r="M48" s="18" t="s">
        <v>612</v>
      </c>
    </row>
    <row r="49" customFormat="false" ht="12.8" hidden="false" customHeight="false" outlineLevel="0" collapsed="false">
      <c r="L49" s="18" t="n">
        <v>42</v>
      </c>
      <c r="M49" s="18" t="s">
        <v>612</v>
      </c>
    </row>
    <row r="50" customFormat="false" ht="12.8" hidden="false" customHeight="false" outlineLevel="0" collapsed="false">
      <c r="L50" s="18" t="n">
        <v>43</v>
      </c>
      <c r="M50" s="18" t="s">
        <v>612</v>
      </c>
    </row>
    <row r="51" customFormat="false" ht="12.8" hidden="false" customHeight="false" outlineLevel="0" collapsed="false">
      <c r="L51" s="18" t="n">
        <v>44</v>
      </c>
      <c r="M51" s="18" t="s">
        <v>612</v>
      </c>
    </row>
    <row r="52" customFormat="false" ht="12.8" hidden="false" customHeight="false" outlineLevel="0" collapsed="false">
      <c r="L52" s="18" t="n">
        <v>45</v>
      </c>
      <c r="M52" s="18" t="s">
        <v>612</v>
      </c>
    </row>
    <row r="53" customFormat="false" ht="12.8" hidden="false" customHeight="false" outlineLevel="0" collapsed="false">
      <c r="L53" s="18" t="n">
        <v>46</v>
      </c>
      <c r="M53" s="18" t="s">
        <v>612</v>
      </c>
    </row>
    <row r="54" customFormat="false" ht="12.8" hidden="false" customHeight="false" outlineLevel="0" collapsed="false">
      <c r="L54" s="18" t="n">
        <v>47</v>
      </c>
      <c r="M54" s="18" t="s">
        <v>612</v>
      </c>
    </row>
    <row r="55" customFormat="false" ht="12.8" hidden="false" customHeight="false" outlineLevel="0" collapsed="false">
      <c r="L55" s="18" t="n">
        <v>48</v>
      </c>
      <c r="M55" s="18" t="s">
        <v>612</v>
      </c>
    </row>
    <row r="56" customFormat="false" ht="12.8" hidden="false" customHeight="false" outlineLevel="0" collapsed="false">
      <c r="L56" s="18" t="n">
        <v>49</v>
      </c>
      <c r="M56" s="18" t="s">
        <v>612</v>
      </c>
    </row>
    <row r="57" customFormat="false" ht="12.8" hidden="false" customHeight="false" outlineLevel="0" collapsed="false">
      <c r="L57" s="18" t="n">
        <v>50</v>
      </c>
      <c r="M57" s="18" t="s">
        <v>613</v>
      </c>
    </row>
    <row r="58" customFormat="false" ht="12.8" hidden="false" customHeight="false" outlineLevel="0" collapsed="false">
      <c r="L58" s="18" t="n">
        <v>51</v>
      </c>
      <c r="M58" s="18" t="s">
        <v>619</v>
      </c>
    </row>
    <row r="59" customFormat="false" ht="12.8" hidden="false" customHeight="false" outlineLevel="0" collapsed="false">
      <c r="L59" s="18" t="n">
        <v>52</v>
      </c>
      <c r="M59" s="18" t="s">
        <v>620</v>
      </c>
    </row>
    <row r="60" customFormat="false" ht="12.8" hidden="false" customHeight="false" outlineLevel="0" collapsed="false">
      <c r="L60" s="18" t="n">
        <v>53</v>
      </c>
      <c r="M60" s="18" t="s">
        <v>621</v>
      </c>
    </row>
    <row r="61" customFormat="false" ht="12.8" hidden="false" customHeight="false" outlineLevel="0" collapsed="false">
      <c r="L61" s="18" t="n">
        <v>54</v>
      </c>
      <c r="M61" s="18" t="s">
        <v>622</v>
      </c>
    </row>
    <row r="62" customFormat="false" ht="12.8" hidden="false" customHeight="false" outlineLevel="0" collapsed="false">
      <c r="L62" s="18" t="n">
        <v>55</v>
      </c>
      <c r="M62" s="18" t="s">
        <v>623</v>
      </c>
    </row>
    <row r="63" customFormat="false" ht="12.8" hidden="false" customHeight="false" outlineLevel="0" collapsed="false">
      <c r="L63" s="18" t="n">
        <v>56</v>
      </c>
      <c r="M63" s="18" t="s">
        <v>624</v>
      </c>
    </row>
    <row r="64" customFormat="false" ht="12.8" hidden="false" customHeight="false" outlineLevel="0" collapsed="false">
      <c r="L64" s="18" t="n">
        <v>57</v>
      </c>
      <c r="M64" s="18" t="s">
        <v>625</v>
      </c>
    </row>
    <row r="65" customFormat="false" ht="12.8" hidden="false" customHeight="false" outlineLevel="0" collapsed="false">
      <c r="L65" s="18" t="n">
        <v>58</v>
      </c>
      <c r="M65" s="18" t="s">
        <v>626</v>
      </c>
    </row>
    <row r="66" customFormat="false" ht="12.8" hidden="false" customHeight="false" outlineLevel="0" collapsed="false">
      <c r="L66" s="18" t="n">
        <v>59</v>
      </c>
      <c r="M66" s="18" t="s">
        <v>627</v>
      </c>
    </row>
    <row r="67" customFormat="false" ht="12.8" hidden="false" customHeight="false" outlineLevel="0" collapsed="false">
      <c r="L67" s="18" t="n">
        <v>60</v>
      </c>
      <c r="M67" s="18" t="s">
        <v>614</v>
      </c>
    </row>
    <row r="68" customFormat="false" ht="12.8" hidden="false" customHeight="false" outlineLevel="0" collapsed="false">
      <c r="L68" s="18" t="n">
        <v>61</v>
      </c>
      <c r="M68" s="18" t="s">
        <v>614</v>
      </c>
    </row>
    <row r="69" customFormat="false" ht="12.8" hidden="false" customHeight="false" outlineLevel="0" collapsed="false">
      <c r="L69" s="18" t="n">
        <v>62</v>
      </c>
      <c r="M69" s="18" t="s">
        <v>614</v>
      </c>
    </row>
    <row r="70" customFormat="false" ht="12.8" hidden="false" customHeight="false" outlineLevel="0" collapsed="false">
      <c r="L70" s="18" t="n">
        <v>63</v>
      </c>
      <c r="M70" s="18" t="s">
        <v>614</v>
      </c>
    </row>
    <row r="71" customFormat="false" ht="12.8" hidden="false" customHeight="false" outlineLevel="0" collapsed="false">
      <c r="L71" s="18" t="n">
        <v>64</v>
      </c>
      <c r="M71" s="18" t="s">
        <v>614</v>
      </c>
    </row>
    <row r="72" customFormat="false" ht="12.8" hidden="false" customHeight="false" outlineLevel="0" collapsed="false">
      <c r="L72" s="18" t="n">
        <v>65</v>
      </c>
      <c r="M72" s="18" t="s">
        <v>614</v>
      </c>
    </row>
    <row r="73" customFormat="false" ht="12.8" hidden="false" customHeight="false" outlineLevel="0" collapsed="false">
      <c r="L73" s="18" t="n">
        <v>66</v>
      </c>
      <c r="M73" s="18" t="s">
        <v>614</v>
      </c>
    </row>
    <row r="74" customFormat="false" ht="12.8" hidden="false" customHeight="false" outlineLevel="0" collapsed="false">
      <c r="L74" s="18" t="n">
        <v>67</v>
      </c>
      <c r="M74" s="18" t="s">
        <v>614</v>
      </c>
    </row>
    <row r="75" customFormat="false" ht="12.8" hidden="false" customHeight="false" outlineLevel="0" collapsed="false">
      <c r="L75" s="18" t="n">
        <v>68</v>
      </c>
      <c r="M75" s="18" t="s">
        <v>614</v>
      </c>
    </row>
    <row r="76" customFormat="false" ht="12.8" hidden="false" customHeight="false" outlineLevel="0" collapsed="false">
      <c r="L76" s="18" t="n">
        <v>69</v>
      </c>
      <c r="M76" s="18" t="s">
        <v>614</v>
      </c>
    </row>
    <row r="77" customFormat="false" ht="12.8" hidden="false" customHeight="false" outlineLevel="0" collapsed="false">
      <c r="L77" s="18" t="n">
        <v>70</v>
      </c>
      <c r="M77" s="18" t="s">
        <v>615</v>
      </c>
    </row>
    <row r="78" customFormat="false" ht="12.8" hidden="false" customHeight="false" outlineLevel="0" collapsed="false">
      <c r="L78" s="18" t="n">
        <v>71</v>
      </c>
      <c r="M78" s="18" t="s">
        <v>615</v>
      </c>
    </row>
    <row r="79" customFormat="false" ht="12.8" hidden="false" customHeight="false" outlineLevel="0" collapsed="false">
      <c r="L79" s="18" t="n">
        <v>72</v>
      </c>
      <c r="M79" s="18" t="s">
        <v>615</v>
      </c>
    </row>
    <row r="80" customFormat="false" ht="12.8" hidden="false" customHeight="false" outlineLevel="0" collapsed="false">
      <c r="L80" s="18" t="n">
        <v>73</v>
      </c>
      <c r="M80" s="18" t="s">
        <v>615</v>
      </c>
    </row>
    <row r="81" customFormat="false" ht="12.8" hidden="false" customHeight="false" outlineLevel="0" collapsed="false">
      <c r="L81" s="18" t="n">
        <v>74</v>
      </c>
      <c r="M81" s="18" t="s">
        <v>615</v>
      </c>
    </row>
    <row r="82" customFormat="false" ht="12.8" hidden="false" customHeight="false" outlineLevel="0" collapsed="false">
      <c r="L82" s="18" t="n">
        <v>75</v>
      </c>
      <c r="M82" s="18" t="s">
        <v>615</v>
      </c>
    </row>
    <row r="83" customFormat="false" ht="12.8" hidden="false" customHeight="false" outlineLevel="0" collapsed="false">
      <c r="L83" s="18" t="n">
        <v>76</v>
      </c>
      <c r="M83" s="18" t="s">
        <v>615</v>
      </c>
    </row>
    <row r="84" customFormat="false" ht="12.8" hidden="false" customHeight="false" outlineLevel="0" collapsed="false">
      <c r="L84" s="18" t="n">
        <v>77</v>
      </c>
      <c r="M84" s="18" t="s">
        <v>615</v>
      </c>
    </row>
    <row r="85" customFormat="false" ht="12.8" hidden="false" customHeight="false" outlineLevel="0" collapsed="false">
      <c r="L85" s="18" t="n">
        <v>78</v>
      </c>
      <c r="M85" s="18" t="s">
        <v>615</v>
      </c>
    </row>
    <row r="86" customFormat="false" ht="12.8" hidden="false" customHeight="false" outlineLevel="0" collapsed="false">
      <c r="L86" s="18" t="n">
        <v>79</v>
      </c>
      <c r="M86" s="18" t="s">
        <v>615</v>
      </c>
    </row>
    <row r="87" customFormat="false" ht="12.8" hidden="false" customHeight="false" outlineLevel="0" collapsed="false">
      <c r="L87" s="18" t="n">
        <v>80</v>
      </c>
      <c r="M87" s="18" t="s">
        <v>616</v>
      </c>
    </row>
    <row r="88" customFormat="false" ht="12.8" hidden="false" customHeight="false" outlineLevel="0" collapsed="false">
      <c r="L88" s="18" t="n">
        <v>81</v>
      </c>
      <c r="M88" s="18" t="s">
        <v>616</v>
      </c>
    </row>
    <row r="89" customFormat="false" ht="12.8" hidden="false" customHeight="false" outlineLevel="0" collapsed="false">
      <c r="L89" s="18" t="n">
        <v>82</v>
      </c>
      <c r="M89" s="18" t="s">
        <v>616</v>
      </c>
    </row>
    <row r="90" customFormat="false" ht="12.8" hidden="false" customHeight="false" outlineLevel="0" collapsed="false">
      <c r="L90" s="18" t="n">
        <v>83</v>
      </c>
      <c r="M90" s="18" t="s">
        <v>616</v>
      </c>
    </row>
    <row r="91" customFormat="false" ht="12.8" hidden="false" customHeight="false" outlineLevel="0" collapsed="false">
      <c r="L91" s="18" t="n">
        <v>84</v>
      </c>
      <c r="M91" s="18" t="s">
        <v>616</v>
      </c>
    </row>
    <row r="92" customFormat="false" ht="12.8" hidden="false" customHeight="false" outlineLevel="0" collapsed="false">
      <c r="L92" s="18" t="n">
        <v>85</v>
      </c>
      <c r="M92" s="18" t="s">
        <v>616</v>
      </c>
    </row>
    <row r="93" customFormat="false" ht="12.8" hidden="false" customHeight="false" outlineLevel="0" collapsed="false">
      <c r="L93" s="18" t="n">
        <v>86</v>
      </c>
      <c r="M93" s="18" t="s">
        <v>616</v>
      </c>
    </row>
    <row r="94" customFormat="false" ht="12.8" hidden="false" customHeight="false" outlineLevel="0" collapsed="false">
      <c r="L94" s="18" t="n">
        <v>87</v>
      </c>
      <c r="M94" s="18" t="s">
        <v>616</v>
      </c>
    </row>
    <row r="95" customFormat="false" ht="12.8" hidden="false" customHeight="false" outlineLevel="0" collapsed="false">
      <c r="L95" s="18" t="n">
        <v>88</v>
      </c>
      <c r="M95" s="18" t="s">
        <v>616</v>
      </c>
    </row>
    <row r="96" customFormat="false" ht="12.8" hidden="false" customHeight="false" outlineLevel="0" collapsed="false">
      <c r="L96" s="18" t="n">
        <v>89</v>
      </c>
      <c r="M96" s="18" t="s">
        <v>616</v>
      </c>
    </row>
    <row r="97" customFormat="false" ht="12.8" hidden="false" customHeight="false" outlineLevel="0" collapsed="false">
      <c r="L97" s="18" t="n">
        <v>90</v>
      </c>
      <c r="M97" s="18" t="s">
        <v>617</v>
      </c>
    </row>
    <row r="98" customFormat="false" ht="12.8" hidden="false" customHeight="false" outlineLevel="0" collapsed="false">
      <c r="L98" s="18" t="n">
        <v>91</v>
      </c>
      <c r="M98" s="18" t="s">
        <v>617</v>
      </c>
    </row>
    <row r="99" customFormat="false" ht="12.8" hidden="false" customHeight="false" outlineLevel="0" collapsed="false">
      <c r="L99" s="18" t="n">
        <v>92</v>
      </c>
      <c r="M99" s="18" t="s">
        <v>617</v>
      </c>
    </row>
    <row r="100" customFormat="false" ht="12.8" hidden="false" customHeight="false" outlineLevel="0" collapsed="false">
      <c r="L100" s="18" t="n">
        <v>93</v>
      </c>
      <c r="M100" s="18" t="s">
        <v>617</v>
      </c>
    </row>
    <row r="101" customFormat="false" ht="12.8" hidden="false" customHeight="false" outlineLevel="0" collapsed="false">
      <c r="L101" s="18" t="n">
        <v>94</v>
      </c>
      <c r="M101" s="18" t="s">
        <v>617</v>
      </c>
    </row>
    <row r="102" customFormat="false" ht="12.8" hidden="false" customHeight="false" outlineLevel="0" collapsed="false">
      <c r="L102" s="18" t="n">
        <v>95</v>
      </c>
      <c r="M102" s="18" t="s">
        <v>617</v>
      </c>
    </row>
    <row r="103" customFormat="false" ht="12.8" hidden="false" customHeight="false" outlineLevel="0" collapsed="false">
      <c r="L103" s="18" t="n">
        <v>96</v>
      </c>
      <c r="M103" s="18" t="s">
        <v>617</v>
      </c>
    </row>
    <row r="104" customFormat="false" ht="12.8" hidden="false" customHeight="false" outlineLevel="0" collapsed="false">
      <c r="L104" s="18" t="n">
        <v>97</v>
      </c>
      <c r="M104" s="18" t="s">
        <v>617</v>
      </c>
    </row>
    <row r="105" customFormat="false" ht="12.8" hidden="false" customHeight="false" outlineLevel="0" collapsed="false">
      <c r="L105" s="18" t="n">
        <v>98</v>
      </c>
      <c r="M105" s="18" t="s">
        <v>617</v>
      </c>
    </row>
    <row r="106" customFormat="false" ht="12.8" hidden="false" customHeight="false" outlineLevel="0" collapsed="false">
      <c r="L106" s="18" t="n">
        <v>99</v>
      </c>
      <c r="M106" s="18" t="s">
        <v>617</v>
      </c>
    </row>
    <row r="107" customFormat="false" ht="12.8" hidden="false" customHeight="false" outlineLevel="0" collapsed="false">
      <c r="L107" s="18" t="n">
        <v>100</v>
      </c>
      <c r="M107" s="18" t="s">
        <v>618</v>
      </c>
    </row>
    <row r="108" customFormat="false" ht="12.8" hidden="false" customHeight="false" outlineLevel="0" collapsed="false">
      <c r="L108" s="18" t="n">
        <v>101</v>
      </c>
      <c r="M108" s="18" t="s">
        <v>618</v>
      </c>
    </row>
    <row r="109" customFormat="false" ht="12.8" hidden="false" customHeight="false" outlineLevel="0" collapsed="false">
      <c r="L109" s="18" t="n">
        <v>102</v>
      </c>
      <c r="M109" s="18" t="s">
        <v>618</v>
      </c>
    </row>
    <row r="110" customFormat="false" ht="12.8" hidden="false" customHeight="false" outlineLevel="0" collapsed="false">
      <c r="L110" s="18" t="n">
        <v>103</v>
      </c>
      <c r="M110" s="18" t="s">
        <v>618</v>
      </c>
    </row>
    <row r="111" customFormat="false" ht="12.8" hidden="false" customHeight="false" outlineLevel="0" collapsed="false">
      <c r="L111" s="18" t="n">
        <v>104</v>
      </c>
      <c r="M111" s="18" t="s">
        <v>618</v>
      </c>
    </row>
    <row r="112" customFormat="false" ht="12.8" hidden="false" customHeight="false" outlineLevel="0" collapsed="false">
      <c r="L112" s="18" t="n">
        <v>105</v>
      </c>
      <c r="M112" s="18" t="s">
        <v>618</v>
      </c>
    </row>
    <row r="113" customFormat="false" ht="12.8" hidden="false" customHeight="false" outlineLevel="0" collapsed="false">
      <c r="L113" s="18" t="n">
        <v>106</v>
      </c>
      <c r="M113" s="18" t="s">
        <v>618</v>
      </c>
    </row>
    <row r="114" customFormat="false" ht="12.8" hidden="false" customHeight="false" outlineLevel="0" collapsed="false">
      <c r="L114" s="18" t="n">
        <v>107</v>
      </c>
      <c r="M114" s="18" t="s">
        <v>618</v>
      </c>
    </row>
    <row r="115" customFormat="false" ht="12.8" hidden="false" customHeight="false" outlineLevel="0" collapsed="false">
      <c r="L115" s="18" t="n">
        <v>108</v>
      </c>
      <c r="M115" s="18" t="s">
        <v>618</v>
      </c>
    </row>
    <row r="116" customFormat="false" ht="12.8" hidden="false" customHeight="false" outlineLevel="0" collapsed="false">
      <c r="L116" s="18" t="n">
        <v>109</v>
      </c>
      <c r="M116" s="18" t="s">
        <v>618</v>
      </c>
    </row>
    <row r="117" customFormat="false" ht="12.8" hidden="false" customHeight="false" outlineLevel="0" collapsed="false">
      <c r="L117" s="18" t="n">
        <v>110</v>
      </c>
      <c r="M117" s="18" t="s">
        <v>618</v>
      </c>
    </row>
    <row r="118" customFormat="false" ht="12.8" hidden="false" customHeight="false" outlineLevel="0" collapsed="false">
      <c r="L118" s="18" t="n">
        <v>111</v>
      </c>
      <c r="M118" s="18" t="s">
        <v>618</v>
      </c>
    </row>
    <row r="119" customFormat="false" ht="12.8" hidden="false" customHeight="false" outlineLevel="0" collapsed="false">
      <c r="L119" s="18" t="n">
        <v>112</v>
      </c>
      <c r="M119" s="18" t="s">
        <v>618</v>
      </c>
    </row>
    <row r="120" customFormat="false" ht="12.8" hidden="false" customHeight="false" outlineLevel="0" collapsed="false">
      <c r="L120" s="18" t="n">
        <v>113</v>
      </c>
      <c r="M120" s="18" t="s">
        <v>618</v>
      </c>
    </row>
    <row r="121" customFormat="false" ht="12.8" hidden="false" customHeight="false" outlineLevel="0" collapsed="false">
      <c r="L121" s="18" t="n">
        <v>114</v>
      </c>
      <c r="M121" s="18" t="s">
        <v>618</v>
      </c>
    </row>
    <row r="122" customFormat="false" ht="12.8" hidden="false" customHeight="false" outlineLevel="0" collapsed="false">
      <c r="L122" s="18" t="n">
        <v>115</v>
      </c>
      <c r="M122" s="18" t="s">
        <v>618</v>
      </c>
    </row>
    <row r="123" customFormat="false" ht="12.8" hidden="false" customHeight="false" outlineLevel="0" collapsed="false">
      <c r="L123" s="18" t="n">
        <v>116</v>
      </c>
      <c r="M123" s="18" t="s">
        <v>618</v>
      </c>
    </row>
    <row r="124" customFormat="false" ht="12.8" hidden="false" customHeight="false" outlineLevel="0" collapsed="false">
      <c r="L124" s="18" t="n">
        <v>117</v>
      </c>
      <c r="M124" s="18" t="s">
        <v>618</v>
      </c>
    </row>
    <row r="125" customFormat="false" ht="12.8" hidden="false" customHeight="false" outlineLevel="0" collapsed="false">
      <c r="L125" s="18" t="n">
        <v>118</v>
      </c>
      <c r="M125" s="18" t="s">
        <v>618</v>
      </c>
    </row>
    <row r="126" customFormat="false" ht="12.8" hidden="false" customHeight="false" outlineLevel="0" collapsed="false">
      <c r="L126" s="18" t="n">
        <v>119</v>
      </c>
      <c r="M126" s="18" t="s">
        <v>618</v>
      </c>
    </row>
    <row r="127" customFormat="false" ht="12.8" hidden="false" customHeight="false" outlineLevel="0" collapsed="false">
      <c r="L127" s="18" t="n">
        <v>120</v>
      </c>
      <c r="M127" s="18" t="s">
        <v>618</v>
      </c>
    </row>
    <row r="128" customFormat="false" ht="12.8" hidden="false" customHeight="false" outlineLevel="0" collapsed="false">
      <c r="L128" s="18" t="n">
        <v>121</v>
      </c>
      <c r="M128" s="18" t="s">
        <v>618</v>
      </c>
    </row>
    <row r="129" customFormat="false" ht="12.8" hidden="false" customHeight="false" outlineLevel="0" collapsed="false">
      <c r="L129" s="18" t="n">
        <v>122</v>
      </c>
      <c r="M129" s="18" t="s">
        <v>618</v>
      </c>
    </row>
    <row r="130" customFormat="false" ht="12.8" hidden="false" customHeight="false" outlineLevel="0" collapsed="false">
      <c r="L130" s="18" t="n">
        <v>123</v>
      </c>
      <c r="M130" s="18" t="s">
        <v>618</v>
      </c>
    </row>
    <row r="131" customFormat="false" ht="12.8" hidden="false" customHeight="false" outlineLevel="0" collapsed="false">
      <c r="L131" s="18" t="n">
        <v>124</v>
      </c>
      <c r="M131" s="18" t="s">
        <v>618</v>
      </c>
    </row>
    <row r="132" customFormat="false" ht="12.8" hidden="false" customHeight="false" outlineLevel="0" collapsed="false">
      <c r="L132" s="18" t="n">
        <v>125</v>
      </c>
      <c r="M132" s="18" t="s">
        <v>618</v>
      </c>
    </row>
    <row r="133" customFormat="false" ht="12.8" hidden="false" customHeight="false" outlineLevel="0" collapsed="false">
      <c r="L133" s="18" t="n">
        <v>126</v>
      </c>
      <c r="M133" s="18" t="s">
        <v>618</v>
      </c>
    </row>
    <row r="134" customFormat="false" ht="12.8" hidden="false" customHeight="false" outlineLevel="0" collapsed="false">
      <c r="L134" s="18" t="n">
        <v>127</v>
      </c>
      <c r="M134" s="18" t="s">
        <v>618</v>
      </c>
    </row>
    <row r="135" customFormat="false" ht="12.8" hidden="false" customHeight="false" outlineLevel="0" collapsed="false">
      <c r="L135" s="18" t="n">
        <v>128</v>
      </c>
      <c r="M135" s="18" t="s">
        <v>618</v>
      </c>
    </row>
    <row r="136" customFormat="false" ht="12.8" hidden="false" customHeight="false" outlineLevel="0" collapsed="false">
      <c r="L136" s="18" t="n">
        <v>129</v>
      </c>
      <c r="M136" s="18" t="s">
        <v>618</v>
      </c>
    </row>
    <row r="137" customFormat="false" ht="12.8" hidden="false" customHeight="false" outlineLevel="0" collapsed="false">
      <c r="L137" s="18" t="n">
        <v>130</v>
      </c>
      <c r="M137" s="18" t="s">
        <v>618</v>
      </c>
    </row>
    <row r="138" customFormat="false" ht="12.8" hidden="false" customHeight="false" outlineLevel="0" collapsed="false">
      <c r="L138" s="18" t="n">
        <v>131</v>
      </c>
      <c r="M138" s="18" t="s">
        <v>618</v>
      </c>
    </row>
    <row r="139" customFormat="false" ht="12.8" hidden="false" customHeight="false" outlineLevel="0" collapsed="false">
      <c r="L139" s="18" t="n">
        <v>132</v>
      </c>
      <c r="M139" s="18" t="s">
        <v>618</v>
      </c>
    </row>
    <row r="140" customFormat="false" ht="12.8" hidden="false" customHeight="false" outlineLevel="0" collapsed="false">
      <c r="L140" s="18" t="n">
        <v>133</v>
      </c>
      <c r="M140" s="18" t="s">
        <v>618</v>
      </c>
    </row>
    <row r="141" customFormat="false" ht="12.8" hidden="false" customHeight="false" outlineLevel="0" collapsed="false">
      <c r="L141" s="18" t="n">
        <v>134</v>
      </c>
      <c r="M141" s="18" t="s">
        <v>618</v>
      </c>
    </row>
    <row r="142" customFormat="false" ht="12.8" hidden="false" customHeight="false" outlineLevel="0" collapsed="false">
      <c r="L142" s="18" t="n">
        <v>135</v>
      </c>
      <c r="M142" s="18" t="s">
        <v>618</v>
      </c>
    </row>
    <row r="143" customFormat="false" ht="12.8" hidden="false" customHeight="false" outlineLevel="0" collapsed="false">
      <c r="L143" s="18" t="n">
        <v>136</v>
      </c>
      <c r="M143" s="18" t="s">
        <v>618</v>
      </c>
    </row>
    <row r="144" customFormat="false" ht="12.8" hidden="false" customHeight="false" outlineLevel="0" collapsed="false">
      <c r="L144" s="18" t="n">
        <v>137</v>
      </c>
      <c r="M144" s="18" t="s">
        <v>618</v>
      </c>
    </row>
    <row r="145" customFormat="false" ht="12.8" hidden="false" customHeight="false" outlineLevel="0" collapsed="false">
      <c r="L145" s="18" t="n">
        <v>138</v>
      </c>
      <c r="M145" s="18" t="s">
        <v>618</v>
      </c>
    </row>
    <row r="146" customFormat="false" ht="12.8" hidden="false" customHeight="false" outlineLevel="0" collapsed="false">
      <c r="L146" s="18" t="n">
        <v>139</v>
      </c>
      <c r="M146" s="18" t="s">
        <v>618</v>
      </c>
    </row>
    <row r="147" customFormat="false" ht="12.8" hidden="false" customHeight="false" outlineLevel="0" collapsed="false">
      <c r="L147" s="18" t="n">
        <v>140</v>
      </c>
      <c r="M147" s="18" t="s">
        <v>618</v>
      </c>
    </row>
    <row r="148" customFormat="false" ht="12.8" hidden="false" customHeight="false" outlineLevel="0" collapsed="false">
      <c r="L148" s="18" t="n">
        <v>141</v>
      </c>
      <c r="M148" s="18" t="s">
        <v>618</v>
      </c>
    </row>
    <row r="149" customFormat="false" ht="12.8" hidden="false" customHeight="false" outlineLevel="0" collapsed="false">
      <c r="L149" s="18" t="n">
        <v>142</v>
      </c>
      <c r="M149" s="18" t="s">
        <v>618</v>
      </c>
    </row>
    <row r="150" customFormat="false" ht="12.8" hidden="false" customHeight="false" outlineLevel="0" collapsed="false">
      <c r="L150" s="18" t="n">
        <v>143</v>
      </c>
      <c r="M150" s="18" t="s">
        <v>618</v>
      </c>
    </row>
    <row r="151" customFormat="false" ht="12.8" hidden="false" customHeight="false" outlineLevel="0" collapsed="false">
      <c r="L151" s="18" t="n">
        <v>144</v>
      </c>
      <c r="M151" s="18" t="s">
        <v>618</v>
      </c>
    </row>
    <row r="152" customFormat="false" ht="12.8" hidden="false" customHeight="false" outlineLevel="0" collapsed="false">
      <c r="L152" s="18" t="n">
        <v>145</v>
      </c>
      <c r="M152" s="18" t="s">
        <v>618</v>
      </c>
    </row>
    <row r="153" customFormat="false" ht="12.8" hidden="false" customHeight="false" outlineLevel="0" collapsed="false">
      <c r="L153" s="18" t="n">
        <v>146</v>
      </c>
      <c r="M153" s="18" t="s">
        <v>618</v>
      </c>
    </row>
    <row r="154" customFormat="false" ht="12.8" hidden="false" customHeight="false" outlineLevel="0" collapsed="false">
      <c r="L154" s="18" t="n">
        <v>147</v>
      </c>
      <c r="M154" s="18" t="s">
        <v>618</v>
      </c>
    </row>
    <row r="155" customFormat="false" ht="12.8" hidden="false" customHeight="false" outlineLevel="0" collapsed="false">
      <c r="L155" s="18" t="n">
        <v>148</v>
      </c>
      <c r="M155" s="18" t="s">
        <v>618</v>
      </c>
    </row>
    <row r="156" customFormat="false" ht="12.8" hidden="false" customHeight="false" outlineLevel="0" collapsed="false">
      <c r="L156" s="18" t="n">
        <v>149</v>
      </c>
      <c r="M156" s="18" t="s">
        <v>618</v>
      </c>
    </row>
    <row r="157" customFormat="false" ht="12.8" hidden="false" customHeight="false" outlineLevel="0" collapsed="false">
      <c r="L157" s="18" t="n">
        <v>150</v>
      </c>
      <c r="M157" s="18" t="s">
        <v>618</v>
      </c>
    </row>
    <row r="158" customFormat="false" ht="12.8" hidden="false" customHeight="false" outlineLevel="0" collapsed="false">
      <c r="L158" s="18" t="n">
        <v>151</v>
      </c>
      <c r="M158" s="18" t="s">
        <v>618</v>
      </c>
    </row>
    <row r="159" customFormat="false" ht="12.8" hidden="false" customHeight="false" outlineLevel="0" collapsed="false">
      <c r="L159" s="18" t="n">
        <v>152</v>
      </c>
      <c r="M159" s="18" t="s">
        <v>618</v>
      </c>
    </row>
    <row r="160" customFormat="false" ht="12.8" hidden="false" customHeight="false" outlineLevel="0" collapsed="false">
      <c r="L160" s="18" t="n">
        <v>153</v>
      </c>
      <c r="M160" s="18" t="s">
        <v>618</v>
      </c>
    </row>
    <row r="161" customFormat="false" ht="12.8" hidden="false" customHeight="false" outlineLevel="0" collapsed="false">
      <c r="L161" s="18" t="n">
        <v>154</v>
      </c>
      <c r="M161" s="18" t="s">
        <v>618</v>
      </c>
    </row>
    <row r="162" customFormat="false" ht="12.8" hidden="false" customHeight="false" outlineLevel="0" collapsed="false">
      <c r="L162" s="18" t="n">
        <v>155</v>
      </c>
      <c r="M162" s="18" t="s">
        <v>618</v>
      </c>
    </row>
    <row r="163" customFormat="false" ht="12.8" hidden="false" customHeight="false" outlineLevel="0" collapsed="false">
      <c r="L163" s="18" t="n">
        <v>156</v>
      </c>
      <c r="M163" s="18" t="s">
        <v>618</v>
      </c>
    </row>
    <row r="164" customFormat="false" ht="12.8" hidden="false" customHeight="false" outlineLevel="0" collapsed="false">
      <c r="L164" s="18" t="n">
        <v>157</v>
      </c>
      <c r="M164" s="18" t="s">
        <v>618</v>
      </c>
    </row>
    <row r="165" customFormat="false" ht="12.8" hidden="false" customHeight="false" outlineLevel="0" collapsed="false">
      <c r="L165" s="18" t="n">
        <v>158</v>
      </c>
      <c r="M165" s="18" t="s">
        <v>618</v>
      </c>
    </row>
    <row r="166" customFormat="false" ht="12.8" hidden="false" customHeight="false" outlineLevel="0" collapsed="false">
      <c r="L166" s="18" t="n">
        <v>159</v>
      </c>
      <c r="M166" s="18" t="s">
        <v>618</v>
      </c>
    </row>
    <row r="167" customFormat="false" ht="12.8" hidden="false" customHeight="false" outlineLevel="0" collapsed="false">
      <c r="L167" s="18" t="n">
        <v>160</v>
      </c>
      <c r="M167" s="18" t="s">
        <v>618</v>
      </c>
    </row>
    <row r="168" customFormat="false" ht="12.8" hidden="false" customHeight="false" outlineLevel="0" collapsed="false">
      <c r="L168" s="18" t="n">
        <v>161</v>
      </c>
      <c r="M168" s="18" t="s">
        <v>618</v>
      </c>
    </row>
    <row r="169" customFormat="false" ht="12.8" hidden="false" customHeight="false" outlineLevel="0" collapsed="false">
      <c r="L169" s="18" t="n">
        <v>162</v>
      </c>
      <c r="M169" s="18" t="s">
        <v>618</v>
      </c>
    </row>
    <row r="170" customFormat="false" ht="12.8" hidden="false" customHeight="false" outlineLevel="0" collapsed="false">
      <c r="L170" s="18" t="n">
        <v>163</v>
      </c>
      <c r="M170" s="18" t="s">
        <v>618</v>
      </c>
    </row>
    <row r="171" customFormat="false" ht="12.8" hidden="false" customHeight="false" outlineLevel="0" collapsed="false">
      <c r="L171" s="18" t="n">
        <v>164</v>
      </c>
      <c r="M171" s="18" t="s">
        <v>618</v>
      </c>
    </row>
    <row r="172" customFormat="false" ht="12.8" hidden="false" customHeight="false" outlineLevel="0" collapsed="false">
      <c r="L172" s="18" t="n">
        <v>165</v>
      </c>
      <c r="M172" s="18" t="s">
        <v>618</v>
      </c>
    </row>
    <row r="173" customFormat="false" ht="12.8" hidden="false" customHeight="false" outlineLevel="0" collapsed="false">
      <c r="L173" s="18" t="n">
        <v>166</v>
      </c>
      <c r="M173" s="18" t="s">
        <v>618</v>
      </c>
    </row>
    <row r="174" customFormat="false" ht="12.8" hidden="false" customHeight="false" outlineLevel="0" collapsed="false">
      <c r="L174" s="18" t="n">
        <v>167</v>
      </c>
      <c r="M174" s="18" t="s">
        <v>618</v>
      </c>
    </row>
    <row r="175" customFormat="false" ht="12.8" hidden="false" customHeight="false" outlineLevel="0" collapsed="false">
      <c r="L175" s="18" t="n">
        <v>168</v>
      </c>
      <c r="M175" s="18" t="s">
        <v>618</v>
      </c>
    </row>
    <row r="176" customFormat="false" ht="12.8" hidden="false" customHeight="false" outlineLevel="0" collapsed="false">
      <c r="L176" s="18" t="n">
        <v>169</v>
      </c>
      <c r="M176" s="18" t="s">
        <v>618</v>
      </c>
    </row>
    <row r="177" customFormat="false" ht="12.8" hidden="false" customHeight="false" outlineLevel="0" collapsed="false">
      <c r="L177" s="18" t="n">
        <v>170</v>
      </c>
      <c r="M177" s="18" t="s">
        <v>618</v>
      </c>
    </row>
    <row r="178" customFormat="false" ht="12.8" hidden="false" customHeight="false" outlineLevel="0" collapsed="false">
      <c r="L178" s="18" t="n">
        <v>171</v>
      </c>
      <c r="M178" s="18" t="s">
        <v>618</v>
      </c>
    </row>
    <row r="179" customFormat="false" ht="12.8" hidden="false" customHeight="false" outlineLevel="0" collapsed="false">
      <c r="L179" s="18" t="n">
        <v>172</v>
      </c>
      <c r="M179" s="18" t="s">
        <v>618</v>
      </c>
    </row>
    <row r="180" customFormat="false" ht="12.8" hidden="false" customHeight="false" outlineLevel="0" collapsed="false">
      <c r="L180" s="18" t="n">
        <v>173</v>
      </c>
      <c r="M180" s="18" t="s">
        <v>618</v>
      </c>
    </row>
    <row r="181" customFormat="false" ht="12.8" hidden="false" customHeight="false" outlineLevel="0" collapsed="false">
      <c r="L181" s="18" t="n">
        <v>174</v>
      </c>
      <c r="M181" s="18" t="s">
        <v>618</v>
      </c>
    </row>
    <row r="182" customFormat="false" ht="12.8" hidden="false" customHeight="false" outlineLevel="0" collapsed="false">
      <c r="L182" s="18" t="n">
        <v>175</v>
      </c>
      <c r="M182" s="18" t="s">
        <v>618</v>
      </c>
    </row>
    <row r="183" customFormat="false" ht="12.8" hidden="false" customHeight="false" outlineLevel="0" collapsed="false">
      <c r="L183" s="18" t="n">
        <v>176</v>
      </c>
      <c r="M183" s="18" t="s">
        <v>618</v>
      </c>
    </row>
    <row r="184" customFormat="false" ht="12.8" hidden="false" customHeight="false" outlineLevel="0" collapsed="false">
      <c r="L184" s="18" t="n">
        <v>177</v>
      </c>
      <c r="M184" s="18" t="s">
        <v>618</v>
      </c>
    </row>
    <row r="185" customFormat="false" ht="12.8" hidden="false" customHeight="false" outlineLevel="0" collapsed="false">
      <c r="L185" s="18" t="n">
        <v>178</v>
      </c>
      <c r="M185" s="18" t="s">
        <v>618</v>
      </c>
    </row>
    <row r="186" customFormat="false" ht="12.8" hidden="false" customHeight="false" outlineLevel="0" collapsed="false">
      <c r="L186" s="18" t="n">
        <v>179</v>
      </c>
      <c r="M186" s="18" t="s">
        <v>618</v>
      </c>
    </row>
    <row r="187" customFormat="false" ht="12.8" hidden="false" customHeight="false" outlineLevel="0" collapsed="false">
      <c r="L187" s="18" t="n">
        <v>180</v>
      </c>
      <c r="M187" s="18" t="s">
        <v>618</v>
      </c>
    </row>
    <row r="188" customFormat="false" ht="12.8" hidden="false" customHeight="false" outlineLevel="0" collapsed="false">
      <c r="L188" s="18" t="n">
        <v>181</v>
      </c>
      <c r="M188" s="18" t="s">
        <v>618</v>
      </c>
    </row>
    <row r="189" customFormat="false" ht="12.8" hidden="false" customHeight="false" outlineLevel="0" collapsed="false">
      <c r="L189" s="18" t="n">
        <v>182</v>
      </c>
      <c r="M189" s="18" t="s">
        <v>618</v>
      </c>
    </row>
    <row r="190" customFormat="false" ht="12.8" hidden="false" customHeight="false" outlineLevel="0" collapsed="false">
      <c r="L190" s="18" t="n">
        <v>183</v>
      </c>
      <c r="M190" s="18" t="s">
        <v>618</v>
      </c>
    </row>
    <row r="191" customFormat="false" ht="12.8" hidden="false" customHeight="false" outlineLevel="0" collapsed="false">
      <c r="L191" s="18" t="n">
        <v>184</v>
      </c>
      <c r="M191" s="18" t="s">
        <v>618</v>
      </c>
    </row>
    <row r="192" customFormat="false" ht="12.8" hidden="false" customHeight="false" outlineLevel="0" collapsed="false">
      <c r="L192" s="18" t="n">
        <v>185</v>
      </c>
      <c r="M192" s="18" t="s">
        <v>618</v>
      </c>
    </row>
    <row r="193" customFormat="false" ht="12.8" hidden="false" customHeight="false" outlineLevel="0" collapsed="false">
      <c r="L193" s="18" t="n">
        <v>186</v>
      </c>
      <c r="M193" s="18" t="s">
        <v>618</v>
      </c>
    </row>
    <row r="194" customFormat="false" ht="12.8" hidden="false" customHeight="false" outlineLevel="0" collapsed="false">
      <c r="L194" s="18" t="n">
        <v>187</v>
      </c>
      <c r="M194" s="18" t="s">
        <v>618</v>
      </c>
    </row>
    <row r="195" customFormat="false" ht="12.8" hidden="false" customHeight="false" outlineLevel="0" collapsed="false">
      <c r="L195" s="18" t="n">
        <v>188</v>
      </c>
      <c r="M195" s="18" t="s">
        <v>618</v>
      </c>
    </row>
    <row r="196" customFormat="false" ht="12.8" hidden="false" customHeight="false" outlineLevel="0" collapsed="false">
      <c r="L196" s="18" t="n">
        <v>189</v>
      </c>
      <c r="M196" s="18" t="s">
        <v>618</v>
      </c>
    </row>
    <row r="197" customFormat="false" ht="12.8" hidden="false" customHeight="false" outlineLevel="0" collapsed="false">
      <c r="L197" s="18" t="n">
        <v>190</v>
      </c>
      <c r="M197" s="18" t="s">
        <v>618</v>
      </c>
    </row>
    <row r="198" customFormat="false" ht="12.8" hidden="false" customHeight="false" outlineLevel="0" collapsed="false">
      <c r="L198" s="18" t="n">
        <v>191</v>
      </c>
      <c r="M198" s="18" t="s">
        <v>618</v>
      </c>
    </row>
    <row r="199" customFormat="false" ht="12.8" hidden="false" customHeight="false" outlineLevel="0" collapsed="false">
      <c r="L199" s="18" t="n">
        <v>192</v>
      </c>
      <c r="M199" s="18" t="s">
        <v>618</v>
      </c>
    </row>
    <row r="200" customFormat="false" ht="12.8" hidden="false" customHeight="false" outlineLevel="0" collapsed="false">
      <c r="L200" s="18" t="n">
        <v>193</v>
      </c>
      <c r="M200" s="18" t="s">
        <v>618</v>
      </c>
    </row>
    <row r="201" customFormat="false" ht="12.8" hidden="false" customHeight="false" outlineLevel="0" collapsed="false">
      <c r="L201" s="18" t="n">
        <v>194</v>
      </c>
      <c r="M201" s="18" t="s">
        <v>618</v>
      </c>
    </row>
    <row r="202" customFormat="false" ht="12.8" hidden="false" customHeight="false" outlineLevel="0" collapsed="false">
      <c r="L202" s="18" t="n">
        <v>195</v>
      </c>
      <c r="M202" s="18" t="s">
        <v>618</v>
      </c>
    </row>
    <row r="203" customFormat="false" ht="12.8" hidden="false" customHeight="false" outlineLevel="0" collapsed="false">
      <c r="L203" s="18" t="n">
        <v>196</v>
      </c>
      <c r="M203" s="18" t="s">
        <v>618</v>
      </c>
    </row>
    <row r="204" customFormat="false" ht="12.8" hidden="false" customHeight="false" outlineLevel="0" collapsed="false">
      <c r="L204" s="18" t="n">
        <v>197</v>
      </c>
      <c r="M204" s="18" t="s">
        <v>618</v>
      </c>
    </row>
    <row r="205" customFormat="false" ht="12.8" hidden="false" customHeight="false" outlineLevel="0" collapsed="false">
      <c r="L205" s="18" t="n">
        <v>198</v>
      </c>
      <c r="M205" s="18" t="s">
        <v>618</v>
      </c>
    </row>
    <row r="206" customFormat="false" ht="12.8" hidden="false" customHeight="false" outlineLevel="0" collapsed="false">
      <c r="L206" s="18" t="n">
        <v>199</v>
      </c>
      <c r="M206" s="18" t="s">
        <v>618</v>
      </c>
    </row>
    <row r="207" customFormat="false" ht="12.8" hidden="false" customHeight="false" outlineLevel="0" collapsed="false">
      <c r="L207" s="18" t="n">
        <v>200</v>
      </c>
      <c r="M207" s="18" t="s">
        <v>618</v>
      </c>
    </row>
  </sheetData>
  <sheetProtection sheet="true" objects="true" scenarios="true"/>
  <mergeCells count="4">
    <mergeCell ref="A1:F1"/>
    <mergeCell ref="A2:G2"/>
    <mergeCell ref="A3:G3"/>
    <mergeCell ref="B6:J6"/>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1" activeCellId="0" sqref="A11"/>
    </sheetView>
  </sheetViews>
  <sheetFormatPr defaultColWidth="11.83984375" defaultRowHeight="12.8" zeroHeight="false" outlineLevelRow="0" outlineLevelCol="0"/>
  <cols>
    <col collapsed="false" customWidth="true" hidden="false" outlineLevel="0" max="1" min="1" style="18" width="10.41"/>
    <col collapsed="false" customWidth="true" hidden="false" outlineLevel="0" max="2" min="2" style="18" width="8.19"/>
    <col collapsed="false" customWidth="true" hidden="false" outlineLevel="0" max="3" min="3" style="18" width="11.24"/>
    <col collapsed="false" customWidth="true" hidden="false" outlineLevel="0" max="19" min="4" style="75" width="4.74"/>
  </cols>
  <sheetData>
    <row r="1" customFormat="false" ht="12.8" hidden="false" customHeight="false" outlineLevel="0" collapsed="false">
      <c r="C1" s="18" t="n">
        <v>1</v>
      </c>
      <c r="D1" s="18" t="n">
        <v>2</v>
      </c>
      <c r="E1" s="18" t="n">
        <v>3</v>
      </c>
      <c r="F1" s="18" t="n">
        <v>4</v>
      </c>
      <c r="G1" s="18" t="n">
        <v>5</v>
      </c>
      <c r="H1" s="18" t="n">
        <v>6</v>
      </c>
      <c r="I1" s="18" t="n">
        <v>7</v>
      </c>
      <c r="J1" s="18" t="n">
        <v>8</v>
      </c>
      <c r="K1" s="18" t="n">
        <v>9</v>
      </c>
      <c r="L1" s="18" t="n">
        <v>10</v>
      </c>
      <c r="M1" s="18" t="n">
        <v>11</v>
      </c>
      <c r="N1" s="18" t="n">
        <v>12</v>
      </c>
      <c r="O1" s="18" t="n">
        <v>13</v>
      </c>
      <c r="P1" s="18" t="n">
        <v>14</v>
      </c>
      <c r="Q1" s="18" t="n">
        <v>15</v>
      </c>
      <c r="R1" s="18" t="n">
        <v>16</v>
      </c>
      <c r="S1" s="18" t="n">
        <v>17</v>
      </c>
    </row>
    <row r="2" customFormat="false" ht="12.8" hidden="false" customHeight="false" outlineLevel="0" collapsed="false">
      <c r="D2" s="18" t="s">
        <v>628</v>
      </c>
    </row>
    <row r="3" customFormat="false" ht="12.8" hidden="false" customHeight="false" outlineLevel="0" collapsed="false">
      <c r="A3" s="18" t="s">
        <v>629</v>
      </c>
      <c r="B3" s="18" t="s">
        <v>630</v>
      </c>
      <c r="D3" s="75" t="n">
        <v>10</v>
      </c>
      <c r="E3" s="75" t="n">
        <v>12</v>
      </c>
      <c r="F3" s="75" t="n">
        <v>14</v>
      </c>
      <c r="G3" s="75" t="n">
        <v>16</v>
      </c>
      <c r="H3" s="75" t="n">
        <v>18</v>
      </c>
      <c r="I3" s="75" t="n">
        <v>20</v>
      </c>
      <c r="J3" s="75" t="n">
        <v>22</v>
      </c>
      <c r="K3" s="75" t="n">
        <v>24</v>
      </c>
      <c r="L3" s="75" t="n">
        <v>26</v>
      </c>
      <c r="M3" s="75" t="n">
        <v>28</v>
      </c>
      <c r="N3" s="75" t="n">
        <v>30</v>
      </c>
      <c r="O3" s="75" t="n">
        <v>32</v>
      </c>
      <c r="P3" s="75" t="n">
        <v>34</v>
      </c>
      <c r="Q3" s="75" t="n">
        <v>36</v>
      </c>
      <c r="R3" s="75" t="n">
        <v>38</v>
      </c>
      <c r="S3" s="75" t="n">
        <v>40</v>
      </c>
    </row>
    <row r="4" customFormat="false" ht="12.8" hidden="false" customHeight="false" outlineLevel="0" collapsed="false">
      <c r="D4" s="18" t="s">
        <v>631</v>
      </c>
    </row>
    <row r="5" customFormat="false" ht="12.8" hidden="false" customHeight="false" outlineLevel="0" collapsed="false">
      <c r="A5" s="18" t="s">
        <v>253</v>
      </c>
      <c r="B5" s="18" t="s">
        <v>632</v>
      </c>
      <c r="C5" s="18" t="str">
        <f aca="false">CONCATENATE(A5,"/",B5)</f>
        <v>SM/do 60</v>
      </c>
      <c r="D5" s="75" t="s">
        <v>633</v>
      </c>
      <c r="E5" s="75" t="s">
        <v>633</v>
      </c>
      <c r="F5" s="75" t="n">
        <v>9</v>
      </c>
      <c r="G5" s="75" t="n">
        <v>7</v>
      </c>
      <c r="H5" s="75" t="n">
        <v>7</v>
      </c>
      <c r="I5" s="75" t="n">
        <v>6</v>
      </c>
      <c r="J5" s="75" t="n">
        <v>5</v>
      </c>
      <c r="K5" s="75" t="n">
        <v>4</v>
      </c>
      <c r="L5" s="75" t="n">
        <v>3</v>
      </c>
      <c r="M5" s="75" t="n">
        <v>3</v>
      </c>
      <c r="N5" s="75" t="n">
        <v>2</v>
      </c>
      <c r="O5" s="75" t="n">
        <v>1</v>
      </c>
      <c r="P5" s="75" t="n">
        <v>1</v>
      </c>
      <c r="Q5" s="75" t="n">
        <v>1</v>
      </c>
      <c r="R5" s="75" t="n">
        <v>1</v>
      </c>
      <c r="S5" s="75" t="s">
        <v>633</v>
      </c>
    </row>
    <row r="6" customFormat="false" ht="12.8" hidden="false" customHeight="false" outlineLevel="0" collapsed="false">
      <c r="A6" s="18" t="s">
        <v>253</v>
      </c>
      <c r="B6" s="18" t="s">
        <v>634</v>
      </c>
      <c r="C6" s="18" t="str">
        <f aca="false">CONCATENATE(A6,"/",B6)</f>
        <v>SM/61 – 80</v>
      </c>
      <c r="D6" s="75" t="s">
        <v>633</v>
      </c>
      <c r="E6" s="75" t="s">
        <v>633</v>
      </c>
      <c r="F6" s="75" t="n">
        <v>9</v>
      </c>
      <c r="G6" s="75" t="n">
        <v>8</v>
      </c>
      <c r="H6" s="75" t="n">
        <v>7</v>
      </c>
      <c r="I6" s="75" t="n">
        <v>6</v>
      </c>
      <c r="J6" s="75" t="n">
        <v>5</v>
      </c>
      <c r="K6" s="75" t="n">
        <v>5</v>
      </c>
      <c r="L6" s="75" t="n">
        <v>4</v>
      </c>
      <c r="M6" s="75" t="n">
        <v>3</v>
      </c>
      <c r="N6" s="75" t="n">
        <v>2</v>
      </c>
      <c r="O6" s="75" t="n">
        <v>1</v>
      </c>
      <c r="P6" s="75" t="n">
        <v>1</v>
      </c>
      <c r="Q6" s="75" t="n">
        <v>1</v>
      </c>
      <c r="R6" s="75" t="n">
        <v>1</v>
      </c>
      <c r="S6" s="75" t="s">
        <v>633</v>
      </c>
    </row>
    <row r="7" customFormat="false" ht="12.8" hidden="false" customHeight="false" outlineLevel="0" collapsed="false">
      <c r="A7" s="18" t="s">
        <v>253</v>
      </c>
      <c r="B7" s="18" t="s">
        <v>635</v>
      </c>
      <c r="C7" s="18" t="str">
        <f aca="false">CONCATENATE(A7,"/",B7)</f>
        <v>SM/nad 80</v>
      </c>
      <c r="D7" s="75" t="s">
        <v>633</v>
      </c>
      <c r="E7" s="75" t="s">
        <v>633</v>
      </c>
      <c r="F7" s="75" t="n">
        <v>9</v>
      </c>
      <c r="G7" s="75" t="n">
        <v>8</v>
      </c>
      <c r="H7" s="75" t="n">
        <v>8</v>
      </c>
      <c r="I7" s="75" t="n">
        <v>7</v>
      </c>
      <c r="J7" s="75" t="n">
        <v>6</v>
      </c>
      <c r="K7" s="75" t="n">
        <v>5</v>
      </c>
      <c r="L7" s="75" t="n">
        <v>4</v>
      </c>
      <c r="M7" s="75" t="n">
        <v>3</v>
      </c>
      <c r="N7" s="75" t="n">
        <v>2</v>
      </c>
      <c r="O7" s="75" t="n">
        <v>1</v>
      </c>
      <c r="P7" s="75" t="n">
        <v>1</v>
      </c>
      <c r="Q7" s="75" t="n">
        <v>1</v>
      </c>
      <c r="R7" s="75" t="n">
        <v>1</v>
      </c>
      <c r="S7" s="75" t="s">
        <v>633</v>
      </c>
    </row>
    <row r="8" customFormat="false" ht="12.8" hidden="false" customHeight="false" outlineLevel="0" collapsed="false">
      <c r="A8" s="18" t="s">
        <v>328</v>
      </c>
      <c r="B8" s="18" t="s">
        <v>632</v>
      </c>
      <c r="C8" s="18" t="str">
        <f aca="false">CONCATENATE(A8,"/",B8)</f>
        <v>BO/do 60</v>
      </c>
      <c r="D8" s="75" t="s">
        <v>633</v>
      </c>
      <c r="E8" s="75" t="n">
        <v>9</v>
      </c>
      <c r="F8" s="75" t="n">
        <v>8</v>
      </c>
      <c r="G8" s="75" t="n">
        <v>7</v>
      </c>
      <c r="H8" s="75" t="n">
        <v>6</v>
      </c>
      <c r="I8" s="75" t="n">
        <v>5</v>
      </c>
      <c r="J8" s="75" t="n">
        <v>4</v>
      </c>
      <c r="K8" s="75" t="n">
        <v>3</v>
      </c>
      <c r="L8" s="75" t="n">
        <v>2</v>
      </c>
      <c r="M8" s="75" t="n">
        <v>1</v>
      </c>
      <c r="N8" s="75" t="n">
        <v>1</v>
      </c>
      <c r="O8" s="75" t="n">
        <v>1</v>
      </c>
      <c r="P8" s="75" t="n">
        <v>1</v>
      </c>
      <c r="Q8" s="75" t="s">
        <v>633</v>
      </c>
      <c r="R8" s="75" t="s">
        <v>633</v>
      </c>
      <c r="S8" s="75" t="s">
        <v>633</v>
      </c>
    </row>
    <row r="9" customFormat="false" ht="12.8" hidden="false" customHeight="false" outlineLevel="0" collapsed="false">
      <c r="A9" s="18" t="s">
        <v>328</v>
      </c>
      <c r="B9" s="18" t="s">
        <v>634</v>
      </c>
      <c r="C9" s="18" t="str">
        <f aca="false">CONCATENATE(A9,"/",B9)</f>
        <v>BO/61 – 80</v>
      </c>
      <c r="D9" s="75" t="s">
        <v>633</v>
      </c>
      <c r="E9" s="75" t="n">
        <v>9</v>
      </c>
      <c r="F9" s="75" t="n">
        <v>8</v>
      </c>
      <c r="G9" s="75" t="n">
        <v>7</v>
      </c>
      <c r="H9" s="75" t="n">
        <v>7</v>
      </c>
      <c r="I9" s="75" t="n">
        <v>6</v>
      </c>
      <c r="J9" s="75" t="n">
        <v>5</v>
      </c>
      <c r="K9" s="75" t="n">
        <v>3</v>
      </c>
      <c r="L9" s="75" t="n">
        <v>2</v>
      </c>
      <c r="M9" s="75" t="n">
        <v>1</v>
      </c>
      <c r="N9" s="75" t="n">
        <v>1</v>
      </c>
      <c r="O9" s="75" t="n">
        <v>1</v>
      </c>
      <c r="P9" s="75" t="n">
        <v>1</v>
      </c>
      <c r="Q9" s="75" t="s">
        <v>633</v>
      </c>
      <c r="R9" s="75" t="s">
        <v>633</v>
      </c>
      <c r="S9" s="75" t="s">
        <v>633</v>
      </c>
    </row>
    <row r="10" customFormat="false" ht="12.8" hidden="false" customHeight="false" outlineLevel="0" collapsed="false">
      <c r="A10" s="18" t="s">
        <v>328</v>
      </c>
      <c r="B10" s="18" t="s">
        <v>635</v>
      </c>
      <c r="C10" s="18" t="str">
        <f aca="false">CONCATENATE(A10,"/",B10)</f>
        <v>BO/nad 80</v>
      </c>
      <c r="D10" s="75" t="s">
        <v>633</v>
      </c>
      <c r="E10" s="75" t="n">
        <v>9</v>
      </c>
      <c r="F10" s="75" t="n">
        <v>8</v>
      </c>
      <c r="G10" s="75" t="n">
        <v>8</v>
      </c>
      <c r="H10" s="75" t="n">
        <v>7</v>
      </c>
      <c r="I10" s="75" t="n">
        <v>6</v>
      </c>
      <c r="J10" s="75" t="n">
        <v>5</v>
      </c>
      <c r="K10" s="75" t="n">
        <v>4</v>
      </c>
      <c r="L10" s="75" t="n">
        <v>3</v>
      </c>
      <c r="M10" s="75" t="n">
        <v>1</v>
      </c>
      <c r="N10" s="75" t="n">
        <v>1</v>
      </c>
      <c r="O10" s="75" t="n">
        <v>1</v>
      </c>
      <c r="P10" s="75" t="n">
        <v>1</v>
      </c>
      <c r="Q10" s="75" t="s">
        <v>633</v>
      </c>
      <c r="R10" s="75" t="s">
        <v>633</v>
      </c>
      <c r="S10" s="75" t="s">
        <v>633</v>
      </c>
    </row>
    <row r="11" customFormat="false" ht="12.8" hidden="false" customHeight="false" outlineLevel="0" collapsed="false">
      <c r="A11" s="18" t="s">
        <v>296</v>
      </c>
      <c r="B11" s="18" t="s">
        <v>636</v>
      </c>
      <c r="C11" s="18" t="str">
        <f aca="false">CONCATENATE(A11,"/",B11)</f>
        <v>JD/do 50</v>
      </c>
      <c r="D11" s="75" t="s">
        <v>633</v>
      </c>
      <c r="E11" s="75" t="s">
        <v>633</v>
      </c>
      <c r="F11" s="75" t="s">
        <v>633</v>
      </c>
      <c r="G11" s="75" t="s">
        <v>633</v>
      </c>
      <c r="H11" s="75" t="n">
        <v>7</v>
      </c>
      <c r="I11" s="75" t="n">
        <v>5</v>
      </c>
      <c r="J11" s="75" t="n">
        <v>4</v>
      </c>
      <c r="K11" s="75" t="n">
        <v>3</v>
      </c>
      <c r="L11" s="75" t="n">
        <v>2</v>
      </c>
      <c r="M11" s="75" t="n">
        <v>1</v>
      </c>
      <c r="N11" s="75" t="n">
        <v>1</v>
      </c>
      <c r="O11" s="75" t="n">
        <v>1</v>
      </c>
      <c r="P11" s="75" t="n">
        <v>1</v>
      </c>
      <c r="Q11" s="75" t="n">
        <v>1</v>
      </c>
      <c r="R11" s="75" t="n">
        <v>1</v>
      </c>
      <c r="S11" s="75" t="n">
        <v>1</v>
      </c>
    </row>
    <row r="12" customFormat="false" ht="12.8" hidden="false" customHeight="false" outlineLevel="0" collapsed="false">
      <c r="A12" s="18" t="s">
        <v>296</v>
      </c>
      <c r="B12" s="18" t="s">
        <v>637</v>
      </c>
      <c r="C12" s="18" t="str">
        <f aca="false">CONCATENATE(A12,"/",B12)</f>
        <v>JD/nad 50</v>
      </c>
      <c r="D12" s="75" t="s">
        <v>633</v>
      </c>
      <c r="E12" s="75" t="s">
        <v>633</v>
      </c>
      <c r="F12" s="75" t="s">
        <v>633</v>
      </c>
      <c r="G12" s="75" t="s">
        <v>633</v>
      </c>
      <c r="H12" s="75" t="n">
        <v>8</v>
      </c>
      <c r="I12" s="75" t="n">
        <v>6</v>
      </c>
      <c r="J12" s="75" t="n">
        <v>5</v>
      </c>
      <c r="K12" s="75" t="n">
        <v>4</v>
      </c>
      <c r="L12" s="75" t="n">
        <v>3</v>
      </c>
      <c r="M12" s="75" t="n">
        <v>2</v>
      </c>
      <c r="N12" s="75" t="n">
        <v>1</v>
      </c>
      <c r="O12" s="75" t="n">
        <v>1</v>
      </c>
      <c r="P12" s="75" t="n">
        <v>1</v>
      </c>
      <c r="Q12" s="75" t="n">
        <v>1</v>
      </c>
      <c r="R12" s="75" t="n">
        <v>1</v>
      </c>
      <c r="S12" s="75" t="n">
        <v>1</v>
      </c>
    </row>
    <row r="13" customFormat="false" ht="12.8" hidden="false" customHeight="false" outlineLevel="0" collapsed="false">
      <c r="A13" s="18" t="s">
        <v>357</v>
      </c>
      <c r="B13" s="18" t="s">
        <v>636</v>
      </c>
      <c r="C13" s="18" t="str">
        <f aca="false">CONCATENATE(A13,"/",B13)</f>
        <v>MD/do 50</v>
      </c>
      <c r="D13" s="75" t="s">
        <v>633</v>
      </c>
      <c r="E13" s="75" t="n">
        <v>9</v>
      </c>
      <c r="F13" s="75" t="n">
        <v>8</v>
      </c>
      <c r="G13" s="75" t="n">
        <v>7</v>
      </c>
      <c r="H13" s="75" t="n">
        <v>6</v>
      </c>
      <c r="I13" s="75" t="n">
        <v>6</v>
      </c>
      <c r="J13" s="75" t="n">
        <v>5</v>
      </c>
      <c r="K13" s="75" t="n">
        <v>4</v>
      </c>
      <c r="L13" s="75" t="n">
        <v>2</v>
      </c>
      <c r="M13" s="75" t="n">
        <v>1</v>
      </c>
      <c r="N13" s="75" t="n">
        <v>1</v>
      </c>
      <c r="O13" s="75" t="n">
        <v>1</v>
      </c>
      <c r="P13" s="75" t="n">
        <v>1</v>
      </c>
      <c r="Q13" s="75" t="s">
        <v>633</v>
      </c>
      <c r="R13" s="75" t="s">
        <v>633</v>
      </c>
      <c r="S13" s="75" t="s">
        <v>633</v>
      </c>
    </row>
    <row r="14" customFormat="false" ht="12.8" hidden="false" customHeight="false" outlineLevel="0" collapsed="false">
      <c r="A14" s="18" t="s">
        <v>357</v>
      </c>
      <c r="B14" s="18" t="s">
        <v>637</v>
      </c>
      <c r="C14" s="18" t="str">
        <f aca="false">CONCATENATE(A14,"/",B14)</f>
        <v>MD/nad 50</v>
      </c>
      <c r="D14" s="75" t="s">
        <v>633</v>
      </c>
      <c r="E14" s="75" t="n">
        <v>9</v>
      </c>
      <c r="F14" s="75" t="n">
        <v>8</v>
      </c>
      <c r="G14" s="75" t="n">
        <v>7</v>
      </c>
      <c r="H14" s="75" t="n">
        <v>6</v>
      </c>
      <c r="I14" s="75" t="n">
        <v>5</v>
      </c>
      <c r="J14" s="75" t="n">
        <v>4</v>
      </c>
      <c r="K14" s="75" t="n">
        <v>3</v>
      </c>
      <c r="L14" s="75" t="n">
        <v>2</v>
      </c>
      <c r="M14" s="75" t="n">
        <v>1</v>
      </c>
      <c r="N14" s="75" t="n">
        <v>1</v>
      </c>
      <c r="O14" s="75" t="n">
        <v>1</v>
      </c>
      <c r="P14" s="75" t="n">
        <v>1</v>
      </c>
      <c r="Q14" s="75" t="s">
        <v>633</v>
      </c>
      <c r="R14" s="75" t="s">
        <v>633</v>
      </c>
      <c r="S14" s="75" t="s">
        <v>633</v>
      </c>
    </row>
    <row r="15" customFormat="false" ht="12.8" hidden="false" customHeight="false" outlineLevel="0" collapsed="false">
      <c r="A15" s="18" t="s">
        <v>324</v>
      </c>
      <c r="B15" s="18" t="s">
        <v>638</v>
      </c>
      <c r="C15" s="18" t="str">
        <f aca="false">CONCATENATE(A15,"/",B15)</f>
        <v>DG/celý věk</v>
      </c>
      <c r="D15" s="75" t="s">
        <v>633</v>
      </c>
      <c r="E15" s="75" t="s">
        <v>633</v>
      </c>
      <c r="F15" s="75" t="s">
        <v>633</v>
      </c>
      <c r="G15" s="75" t="s">
        <v>633</v>
      </c>
      <c r="H15" s="75" t="s">
        <v>633</v>
      </c>
      <c r="I15" s="75" t="s">
        <v>633</v>
      </c>
      <c r="J15" s="75" t="s">
        <v>633</v>
      </c>
      <c r="K15" s="75" t="s">
        <v>633</v>
      </c>
      <c r="L15" s="75" t="n">
        <v>5</v>
      </c>
      <c r="M15" s="75" t="n">
        <v>5</v>
      </c>
      <c r="N15" s="75" t="n">
        <v>5</v>
      </c>
      <c r="O15" s="75" t="n">
        <v>5</v>
      </c>
      <c r="P15" s="75" t="n">
        <v>5</v>
      </c>
      <c r="Q15" s="75" t="n">
        <v>5</v>
      </c>
      <c r="R15" s="75" t="n">
        <v>4</v>
      </c>
      <c r="S15" s="75" t="n">
        <v>3</v>
      </c>
    </row>
    <row r="16" customFormat="false" ht="12.8" hidden="false" customHeight="false" outlineLevel="0" collapsed="false">
      <c r="A16" s="18" t="s">
        <v>397</v>
      </c>
      <c r="B16" s="18" t="s">
        <v>639</v>
      </c>
      <c r="C16" s="18" t="str">
        <f aca="false">CONCATENATE(A16,"/",B16)</f>
        <v>BK/do 80</v>
      </c>
      <c r="D16" s="75" t="s">
        <v>633</v>
      </c>
      <c r="E16" s="75" t="s">
        <v>633</v>
      </c>
      <c r="F16" s="75" t="s">
        <v>633</v>
      </c>
      <c r="G16" s="75" t="n">
        <v>8</v>
      </c>
      <c r="H16" s="75" t="n">
        <v>7</v>
      </c>
      <c r="I16" s="75" t="n">
        <v>6</v>
      </c>
      <c r="J16" s="75" t="n">
        <v>5</v>
      </c>
      <c r="K16" s="75" t="n">
        <v>4</v>
      </c>
      <c r="L16" s="75" t="n">
        <v>3</v>
      </c>
      <c r="M16" s="75" t="n">
        <v>2</v>
      </c>
      <c r="N16" s="75" t="n">
        <v>1</v>
      </c>
      <c r="O16" s="75" t="n">
        <v>1</v>
      </c>
      <c r="P16" s="75" t="n">
        <v>1</v>
      </c>
      <c r="Q16" s="75" t="n">
        <v>1</v>
      </c>
      <c r="R16" s="75" t="n">
        <v>1</v>
      </c>
      <c r="S16" s="75" t="s">
        <v>633</v>
      </c>
    </row>
    <row r="17" customFormat="false" ht="12.8" hidden="false" customHeight="false" outlineLevel="0" collapsed="false">
      <c r="A17" s="18" t="s">
        <v>397</v>
      </c>
      <c r="B17" s="18" t="s">
        <v>635</v>
      </c>
      <c r="C17" s="18" t="str">
        <f aca="false">CONCATENATE(A17,"/",B17)</f>
        <v>BK/nad 80</v>
      </c>
      <c r="D17" s="75" t="s">
        <v>633</v>
      </c>
      <c r="E17" s="75" t="s">
        <v>633</v>
      </c>
      <c r="F17" s="75" t="s">
        <v>633</v>
      </c>
      <c r="G17" s="75" t="n">
        <v>8</v>
      </c>
      <c r="H17" s="75" t="n">
        <v>7</v>
      </c>
      <c r="I17" s="75" t="n">
        <v>6</v>
      </c>
      <c r="J17" s="75" t="n">
        <v>6</v>
      </c>
      <c r="K17" s="75" t="n">
        <v>5</v>
      </c>
      <c r="L17" s="75" t="n">
        <v>4</v>
      </c>
      <c r="M17" s="75" t="n">
        <v>3</v>
      </c>
      <c r="N17" s="75" t="n">
        <v>2</v>
      </c>
      <c r="O17" s="75" t="n">
        <v>1</v>
      </c>
      <c r="P17" s="75" t="n">
        <v>1</v>
      </c>
      <c r="Q17" s="75" t="n">
        <v>1</v>
      </c>
      <c r="R17" s="75" t="n">
        <v>1</v>
      </c>
      <c r="S17" s="75" t="s">
        <v>633</v>
      </c>
    </row>
    <row r="18" customFormat="false" ht="12.8" hidden="false" customHeight="false" outlineLevel="0" collapsed="false">
      <c r="A18" s="18" t="s">
        <v>371</v>
      </c>
      <c r="B18" s="18" t="s">
        <v>632</v>
      </c>
      <c r="C18" s="18" t="str">
        <f aca="false">CONCATENATE(A18,"/",B18)</f>
        <v>DB/do 60</v>
      </c>
      <c r="D18" s="75" t="s">
        <v>633</v>
      </c>
      <c r="E18" s="75" t="n">
        <v>8</v>
      </c>
      <c r="F18" s="75" t="n">
        <v>7</v>
      </c>
      <c r="G18" s="75" t="n">
        <v>7</v>
      </c>
      <c r="H18" s="75" t="n">
        <v>6</v>
      </c>
      <c r="I18" s="75" t="n">
        <v>5</v>
      </c>
      <c r="J18" s="75" t="n">
        <v>4</v>
      </c>
      <c r="K18" s="75" t="n">
        <v>3</v>
      </c>
      <c r="L18" s="75" t="n">
        <v>2</v>
      </c>
      <c r="M18" s="75" t="n">
        <v>1</v>
      </c>
      <c r="N18" s="75" t="n">
        <v>1</v>
      </c>
      <c r="O18" s="75" t="n">
        <v>1</v>
      </c>
      <c r="P18" s="75" t="n">
        <v>1</v>
      </c>
      <c r="Q18" s="75" t="s">
        <v>633</v>
      </c>
      <c r="R18" s="75" t="s">
        <v>633</v>
      </c>
      <c r="S18" s="75" t="s">
        <v>633</v>
      </c>
    </row>
    <row r="19" customFormat="false" ht="12.8" hidden="false" customHeight="false" outlineLevel="0" collapsed="false">
      <c r="A19" s="18" t="s">
        <v>371</v>
      </c>
      <c r="B19" s="18" t="s">
        <v>634</v>
      </c>
      <c r="C19" s="18" t="str">
        <f aca="false">CONCATENATE(A19,"/",B19)</f>
        <v>DB/61 – 80</v>
      </c>
      <c r="D19" s="75" t="s">
        <v>633</v>
      </c>
      <c r="E19" s="75" t="n">
        <v>9</v>
      </c>
      <c r="F19" s="75" t="n">
        <v>8</v>
      </c>
      <c r="G19" s="75" t="n">
        <v>7</v>
      </c>
      <c r="H19" s="75" t="n">
        <v>6</v>
      </c>
      <c r="I19" s="75" t="n">
        <v>5</v>
      </c>
      <c r="J19" s="75" t="n">
        <v>5</v>
      </c>
      <c r="K19" s="75" t="n">
        <v>4</v>
      </c>
      <c r="L19" s="75" t="n">
        <v>2</v>
      </c>
      <c r="M19" s="75" t="n">
        <v>1</v>
      </c>
      <c r="N19" s="75" t="n">
        <v>1</v>
      </c>
      <c r="O19" s="75" t="n">
        <v>1</v>
      </c>
      <c r="P19" s="75" t="n">
        <v>1</v>
      </c>
      <c r="Q19" s="75" t="s">
        <v>633</v>
      </c>
      <c r="R19" s="75" t="s">
        <v>633</v>
      </c>
      <c r="S19" s="75" t="s">
        <v>633</v>
      </c>
    </row>
    <row r="20" customFormat="false" ht="12.8" hidden="false" customHeight="false" outlineLevel="0" collapsed="false">
      <c r="A20" s="18" t="s">
        <v>371</v>
      </c>
      <c r="B20" s="18" t="s">
        <v>635</v>
      </c>
      <c r="C20" s="18" t="str">
        <f aca="false">CONCATENATE(A20,"/",B20)</f>
        <v>DB/nad 80</v>
      </c>
      <c r="D20" s="75" t="s">
        <v>633</v>
      </c>
      <c r="E20" s="75" t="n">
        <v>9</v>
      </c>
      <c r="F20" s="75" t="n">
        <v>8</v>
      </c>
      <c r="G20" s="75" t="n">
        <v>7</v>
      </c>
      <c r="H20" s="75" t="n">
        <v>7</v>
      </c>
      <c r="I20" s="75" t="n">
        <v>6</v>
      </c>
      <c r="J20" s="75" t="n">
        <v>5</v>
      </c>
      <c r="K20" s="75" t="n">
        <v>4</v>
      </c>
      <c r="L20" s="75" t="n">
        <v>2</v>
      </c>
      <c r="M20" s="75" t="n">
        <v>1</v>
      </c>
      <c r="N20" s="75" t="n">
        <v>1</v>
      </c>
      <c r="O20" s="75" t="n">
        <v>1</v>
      </c>
      <c r="P20" s="75" t="n">
        <v>1</v>
      </c>
      <c r="Q20" s="75" t="s">
        <v>633</v>
      </c>
      <c r="R20" s="75" t="s">
        <v>633</v>
      </c>
      <c r="S20" s="75" t="s">
        <v>633</v>
      </c>
    </row>
    <row r="21" customFormat="false" ht="12.8" hidden="false" customHeight="false" outlineLevel="0" collapsed="false">
      <c r="A21" s="18" t="s">
        <v>419</v>
      </c>
      <c r="B21" s="18" t="s">
        <v>638</v>
      </c>
      <c r="C21" s="18" t="str">
        <f aca="false">CONCATENATE(A21,"/",B21)</f>
        <v>JS/celý věk</v>
      </c>
      <c r="D21" s="75" t="s">
        <v>633</v>
      </c>
      <c r="E21" s="75" t="s">
        <v>633</v>
      </c>
      <c r="F21" s="75" t="s">
        <v>633</v>
      </c>
      <c r="G21" s="75" t="s">
        <v>633</v>
      </c>
      <c r="H21" s="75" t="n">
        <v>3</v>
      </c>
      <c r="I21" s="75" t="n">
        <v>3</v>
      </c>
      <c r="J21" s="75" t="n">
        <v>3</v>
      </c>
      <c r="K21" s="75" t="n">
        <v>3</v>
      </c>
      <c r="L21" s="75" t="n">
        <v>2</v>
      </c>
      <c r="M21" s="75" t="n">
        <v>2</v>
      </c>
      <c r="N21" s="75" t="n">
        <v>1</v>
      </c>
      <c r="O21" s="75" t="n">
        <v>1</v>
      </c>
      <c r="P21" s="75" t="n">
        <v>1</v>
      </c>
      <c r="Q21" s="75" t="s">
        <v>633</v>
      </c>
      <c r="R21" s="75" t="s">
        <v>633</v>
      </c>
      <c r="S21" s="75" t="s">
        <v>633</v>
      </c>
    </row>
    <row r="22" customFormat="false" ht="12.8" hidden="false" customHeight="false" outlineLevel="0" collapsed="false">
      <c r="A22" s="18" t="s">
        <v>486</v>
      </c>
      <c r="B22" s="18" t="s">
        <v>638</v>
      </c>
      <c r="C22" s="18" t="str">
        <f aca="false">CONCATENATE(A22,"/",B22)</f>
        <v>OL/celý věk</v>
      </c>
      <c r="D22" s="75" t="s">
        <v>633</v>
      </c>
      <c r="E22" s="75" t="s">
        <v>633</v>
      </c>
      <c r="F22" s="75" t="s">
        <v>633</v>
      </c>
      <c r="G22" s="75" t="s">
        <v>633</v>
      </c>
      <c r="H22" s="75" t="n">
        <v>5</v>
      </c>
      <c r="I22" s="75" t="n">
        <v>5</v>
      </c>
      <c r="J22" s="75" t="n">
        <v>4</v>
      </c>
      <c r="K22" s="75" t="n">
        <v>3</v>
      </c>
      <c r="L22" s="75" t="n">
        <v>2</v>
      </c>
      <c r="M22" s="75" t="n">
        <v>2</v>
      </c>
      <c r="N22" s="75" t="n">
        <v>1</v>
      </c>
      <c r="O22" s="75" t="s">
        <v>633</v>
      </c>
      <c r="P22" s="75" t="s">
        <v>633</v>
      </c>
      <c r="Q22" s="75" t="s">
        <v>633</v>
      </c>
      <c r="R22" s="75" t="s">
        <v>633</v>
      </c>
      <c r="S22" s="75" t="s">
        <v>633</v>
      </c>
    </row>
    <row r="23" customFormat="false" ht="12.8" hidden="false" customHeight="false" outlineLevel="0" collapsed="false">
      <c r="A23" s="18" t="s">
        <v>442</v>
      </c>
      <c r="B23" s="18" t="s">
        <v>638</v>
      </c>
      <c r="C23" s="18" t="str">
        <f aca="false">CONCATENATE(A23,"/",B23)</f>
        <v>BR/celý věk</v>
      </c>
      <c r="D23" s="75" t="s">
        <v>633</v>
      </c>
      <c r="E23" s="75" t="n">
        <v>3</v>
      </c>
      <c r="F23" s="75" t="n">
        <v>3</v>
      </c>
      <c r="G23" s="75" t="n">
        <v>3</v>
      </c>
      <c r="H23" s="75" t="n">
        <v>3</v>
      </c>
      <c r="I23" s="75" t="n">
        <v>3</v>
      </c>
      <c r="J23" s="75" t="n">
        <v>2</v>
      </c>
      <c r="K23" s="75" t="n">
        <v>1</v>
      </c>
      <c r="L23" s="75" t="n">
        <v>1</v>
      </c>
      <c r="M23" s="75" t="n">
        <v>1</v>
      </c>
      <c r="N23" s="75" t="s">
        <v>633</v>
      </c>
      <c r="O23" s="75" t="s">
        <v>633</v>
      </c>
      <c r="P23" s="75" t="s">
        <v>633</v>
      </c>
      <c r="Q23" s="75" t="s">
        <v>633</v>
      </c>
      <c r="R23" s="75" t="s">
        <v>633</v>
      </c>
      <c r="S23" s="75" t="s">
        <v>633</v>
      </c>
    </row>
    <row r="24" customFormat="false" ht="12.8" hidden="false" customHeight="false" outlineLevel="0" collapsed="false">
      <c r="A24" s="18" t="s">
        <v>496</v>
      </c>
      <c r="B24" s="18" t="s">
        <v>638</v>
      </c>
      <c r="C24" s="18" t="str">
        <f aca="false">CONCATENATE(A24,"/",B24)</f>
        <v>OS/celý věk</v>
      </c>
      <c r="D24" s="75" t="s">
        <v>633</v>
      </c>
      <c r="E24" s="75" t="n">
        <v>3</v>
      </c>
      <c r="F24" s="75" t="n">
        <v>3</v>
      </c>
      <c r="G24" s="75" t="n">
        <v>3</v>
      </c>
      <c r="H24" s="75" t="n">
        <v>3</v>
      </c>
      <c r="I24" s="75" t="n">
        <v>3</v>
      </c>
      <c r="J24" s="75" t="n">
        <v>2</v>
      </c>
      <c r="K24" s="75" t="n">
        <v>1</v>
      </c>
      <c r="L24" s="75" t="n">
        <v>1</v>
      </c>
      <c r="M24" s="75" t="n">
        <v>1</v>
      </c>
      <c r="N24" s="75" t="s">
        <v>633</v>
      </c>
      <c r="O24" s="75" t="s">
        <v>633</v>
      </c>
      <c r="P24" s="75" t="s">
        <v>633</v>
      </c>
      <c r="Q24" s="75" t="s">
        <v>633</v>
      </c>
      <c r="R24" s="75" t="s">
        <v>633</v>
      </c>
      <c r="S24" s="75" t="s">
        <v>633</v>
      </c>
    </row>
    <row r="25" customFormat="false" ht="12.8" hidden="false" customHeight="false" outlineLevel="0" collapsed="false">
      <c r="A25" s="18" t="s">
        <v>437</v>
      </c>
      <c r="B25" s="18" t="s">
        <v>636</v>
      </c>
      <c r="C25" s="18" t="str">
        <f aca="false">CONCATENATE(A25,"/",B25)</f>
        <v>AK/do 50</v>
      </c>
      <c r="D25" s="75" t="n">
        <v>9</v>
      </c>
      <c r="E25" s="75" t="n">
        <v>9</v>
      </c>
      <c r="F25" s="75" t="n">
        <v>9</v>
      </c>
      <c r="G25" s="75" t="n">
        <v>8</v>
      </c>
      <c r="H25" s="75" t="n">
        <v>7</v>
      </c>
      <c r="I25" s="75" t="n">
        <v>7</v>
      </c>
      <c r="J25" s="75" t="n">
        <v>6</v>
      </c>
      <c r="K25" s="75" t="n">
        <v>5</v>
      </c>
      <c r="L25" s="75" t="s">
        <v>633</v>
      </c>
      <c r="M25" s="75" t="s">
        <v>633</v>
      </c>
      <c r="N25" s="75" t="s">
        <v>633</v>
      </c>
      <c r="O25" s="75" t="s">
        <v>633</v>
      </c>
      <c r="P25" s="75" t="s">
        <v>633</v>
      </c>
      <c r="Q25" s="75" t="s">
        <v>633</v>
      </c>
      <c r="R25" s="75" t="s">
        <v>633</v>
      </c>
      <c r="S25" s="75" t="s">
        <v>633</v>
      </c>
    </row>
    <row r="26" customFormat="false" ht="12.8" hidden="false" customHeight="false" outlineLevel="0" collapsed="false">
      <c r="A26" s="18" t="s">
        <v>437</v>
      </c>
      <c r="B26" s="18" t="s">
        <v>637</v>
      </c>
      <c r="C26" s="18" t="str">
        <f aca="false">CONCATENATE(A26,"/",B26)</f>
        <v>AK/nad 50</v>
      </c>
      <c r="D26" s="75" t="n">
        <v>9</v>
      </c>
      <c r="E26" s="75" t="n">
        <v>8</v>
      </c>
      <c r="F26" s="75" t="n">
        <v>8</v>
      </c>
      <c r="G26" s="75" t="n">
        <v>7</v>
      </c>
      <c r="H26" s="75" t="n">
        <v>6</v>
      </c>
      <c r="I26" s="75" t="n">
        <v>6</v>
      </c>
      <c r="J26" s="75" t="n">
        <v>5</v>
      </c>
      <c r="K26" s="75" t="n">
        <v>4</v>
      </c>
      <c r="L26" s="75" t="s">
        <v>633</v>
      </c>
      <c r="M26" s="75" t="s">
        <v>633</v>
      </c>
      <c r="N26" s="75" t="s">
        <v>633</v>
      </c>
      <c r="O26" s="75" t="s">
        <v>633</v>
      </c>
      <c r="P26" s="75" t="s">
        <v>633</v>
      </c>
      <c r="Q26" s="75" t="s">
        <v>633</v>
      </c>
      <c r="R26" s="75" t="s">
        <v>633</v>
      </c>
      <c r="S26" s="75" t="s">
        <v>633</v>
      </c>
    </row>
    <row r="27" customFormat="false" ht="12.8" hidden="false" customHeight="false" outlineLevel="0" collapsed="false">
      <c r="A27" s="18" t="s">
        <v>500</v>
      </c>
      <c r="B27" s="18" t="s">
        <v>638</v>
      </c>
      <c r="C27" s="18" t="str">
        <f aca="false">CONCATENATE(A27,"/",B27)</f>
        <v>TP/celý věk</v>
      </c>
      <c r="D27" s="75" t="s">
        <v>633</v>
      </c>
      <c r="E27" s="75" t="s">
        <v>633</v>
      </c>
      <c r="F27" s="75" t="s">
        <v>633</v>
      </c>
      <c r="G27" s="75" t="n">
        <v>9</v>
      </c>
      <c r="H27" s="75" t="n">
        <v>9</v>
      </c>
      <c r="I27" s="75" t="n">
        <v>9</v>
      </c>
      <c r="J27" s="75" t="n">
        <v>9</v>
      </c>
      <c r="K27" s="75" t="n">
        <v>9</v>
      </c>
      <c r="L27" s="75" t="n">
        <v>8</v>
      </c>
      <c r="M27" s="75" t="n">
        <v>7</v>
      </c>
      <c r="N27" s="75" t="n">
        <v>6</v>
      </c>
      <c r="O27" s="75" t="s">
        <v>633</v>
      </c>
      <c r="P27" s="75" t="s">
        <v>633</v>
      </c>
      <c r="Q27" s="75" t="s">
        <v>633</v>
      </c>
      <c r="R27" s="75" t="s">
        <v>633</v>
      </c>
      <c r="S27" s="75" t="s">
        <v>633</v>
      </c>
    </row>
    <row r="28" customFormat="false" ht="12.8" hidden="false" customHeight="false" outlineLevel="0" collapsed="false">
      <c r="A28" s="18" t="s">
        <v>401</v>
      </c>
      <c r="B28" s="18" t="s">
        <v>636</v>
      </c>
      <c r="C28" s="18" t="str">
        <f aca="false">CONCATENATE(A28,"/",B28)</f>
        <v>HB/do 50</v>
      </c>
      <c r="D28" s="75" t="n">
        <v>9</v>
      </c>
      <c r="E28" s="75" t="n">
        <v>9</v>
      </c>
      <c r="F28" s="75" t="n">
        <v>8</v>
      </c>
      <c r="G28" s="75" t="n">
        <v>7</v>
      </c>
      <c r="H28" s="75" t="n">
        <v>6</v>
      </c>
      <c r="I28" s="75" t="n">
        <v>4</v>
      </c>
      <c r="J28" s="75" t="n">
        <v>2</v>
      </c>
      <c r="K28" s="75" t="s">
        <v>633</v>
      </c>
      <c r="L28" s="75" t="s">
        <v>633</v>
      </c>
      <c r="M28" s="75" t="s">
        <v>633</v>
      </c>
      <c r="N28" s="75" t="s">
        <v>633</v>
      </c>
      <c r="O28" s="75" t="s">
        <v>633</v>
      </c>
      <c r="P28" s="75" t="s">
        <v>633</v>
      </c>
      <c r="Q28" s="75" t="s">
        <v>633</v>
      </c>
      <c r="R28" s="75" t="s">
        <v>633</v>
      </c>
      <c r="S28" s="75" t="s">
        <v>633</v>
      </c>
    </row>
    <row r="29" customFormat="false" ht="12.8" hidden="false" customHeight="false" outlineLevel="0" collapsed="false">
      <c r="A29" s="18" t="s">
        <v>401</v>
      </c>
      <c r="B29" s="18" t="s">
        <v>637</v>
      </c>
      <c r="C29" s="18" t="str">
        <f aca="false">CONCATENATE(A29,"/",B29)</f>
        <v>HB/nad 50</v>
      </c>
      <c r="D29" s="75" t="n">
        <v>9</v>
      </c>
      <c r="E29" s="75" t="n">
        <v>9</v>
      </c>
      <c r="F29" s="75" t="n">
        <v>8</v>
      </c>
      <c r="G29" s="75" t="n">
        <v>6</v>
      </c>
      <c r="H29" s="75" t="n">
        <v>5</v>
      </c>
      <c r="I29" s="75" t="n">
        <v>3</v>
      </c>
      <c r="J29" s="75" t="n">
        <v>2</v>
      </c>
      <c r="K29" s="75" t="s">
        <v>633</v>
      </c>
      <c r="L29" s="75" t="s">
        <v>633</v>
      </c>
      <c r="M29" s="75" t="s">
        <v>633</v>
      </c>
      <c r="N29" s="75" t="s">
        <v>633</v>
      </c>
      <c r="O29" s="75" t="s">
        <v>633</v>
      </c>
      <c r="P29" s="75" t="s">
        <v>633</v>
      </c>
      <c r="Q29" s="75" t="s">
        <v>633</v>
      </c>
      <c r="R29" s="75" t="s">
        <v>633</v>
      </c>
      <c r="S29" s="75" t="s">
        <v>633</v>
      </c>
    </row>
  </sheetData>
  <sheetProtection sheet="true" objects="true" scenarios="true"/>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5"/>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5" activeCellId="0" sqref="B5"/>
    </sheetView>
  </sheetViews>
  <sheetFormatPr defaultColWidth="11.4609375" defaultRowHeight="12.75" zeroHeight="false" outlineLevelRow="0" outlineLevelCol="0"/>
  <cols>
    <col collapsed="false" customWidth="true" hidden="false" outlineLevel="0" max="1" min="1" style="18" width="5.12"/>
  </cols>
  <sheetData>
    <row r="2" customFormat="false" ht="12.75" hidden="false" customHeight="false" outlineLevel="0" collapsed="false">
      <c r="A2" s="18" t="n">
        <v>6</v>
      </c>
      <c r="B2" s="18" t="s">
        <v>640</v>
      </c>
    </row>
    <row r="3" customFormat="false" ht="12.75" hidden="false" customHeight="false" outlineLevel="0" collapsed="false">
      <c r="A3" s="18" t="s">
        <v>641</v>
      </c>
      <c r="B3" s="18" t="s">
        <v>642</v>
      </c>
    </row>
    <row r="4" customFormat="false" ht="12.75" hidden="false" customHeight="false" outlineLevel="0" collapsed="false">
      <c r="A4" s="18" t="s">
        <v>643</v>
      </c>
      <c r="B4" s="18" t="s">
        <v>644</v>
      </c>
    </row>
    <row r="5" customFormat="false" ht="12.75" hidden="false" customHeight="false" outlineLevel="0" collapsed="false">
      <c r="A5" s="18" t="s">
        <v>645</v>
      </c>
      <c r="B5" s="18" t="s">
        <v>646</v>
      </c>
    </row>
  </sheetData>
  <sheetProtection sheet="true" objects="true" scenarios="true"/>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80"/>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B31" activeCellId="0" sqref="B31"/>
    </sheetView>
  </sheetViews>
  <sheetFormatPr defaultColWidth="11.859375" defaultRowHeight="12.8" zeroHeight="false" outlineLevelRow="0" outlineLevelCol="0"/>
  <cols>
    <col collapsed="false" customWidth="true" hidden="false" outlineLevel="0" max="2" min="2" style="18" width="93.4"/>
  </cols>
  <sheetData>
    <row r="1" customFormat="false" ht="12.8" hidden="false" customHeight="false" outlineLevel="0" collapsed="false">
      <c r="A1" s="10" t="s">
        <v>647</v>
      </c>
      <c r="B1" s="10" t="s">
        <v>648</v>
      </c>
    </row>
    <row r="2" customFormat="false" ht="24.05" hidden="false" customHeight="false" outlineLevel="0" collapsed="false">
      <c r="A2" s="10" t="s">
        <v>649</v>
      </c>
      <c r="B2" s="10" t="s">
        <v>650</v>
      </c>
    </row>
    <row r="3" customFormat="false" ht="12.8" hidden="false" customHeight="false" outlineLevel="0" collapsed="false">
      <c r="A3" s="10"/>
      <c r="B3" s="10"/>
    </row>
    <row r="4" customFormat="false" ht="24.05" hidden="false" customHeight="false" outlineLevel="0" collapsed="false">
      <c r="A4" s="10" t="s">
        <v>651</v>
      </c>
      <c r="B4" s="10" t="s">
        <v>652</v>
      </c>
    </row>
    <row r="5" customFormat="false" ht="12.8" hidden="false" customHeight="false" outlineLevel="0" collapsed="false">
      <c r="A5" s="10"/>
      <c r="B5" s="10"/>
    </row>
    <row r="6" customFormat="false" ht="12.8" hidden="false" customHeight="false" outlineLevel="0" collapsed="false">
      <c r="A6" s="10" t="s">
        <v>653</v>
      </c>
      <c r="B6" s="10" t="s">
        <v>654</v>
      </c>
    </row>
    <row r="7" customFormat="false" ht="12.8" hidden="false" customHeight="false" outlineLevel="0" collapsed="false">
      <c r="A7" s="10"/>
      <c r="B7" s="10" t="s">
        <v>655</v>
      </c>
    </row>
    <row r="8" customFormat="false" ht="12.8" hidden="false" customHeight="false" outlineLevel="0" collapsed="false">
      <c r="A8" s="10"/>
      <c r="B8" s="10"/>
    </row>
    <row r="9" customFormat="false" ht="12.8" hidden="false" customHeight="false" outlineLevel="0" collapsed="false">
      <c r="A9" s="10" t="s">
        <v>656</v>
      </c>
      <c r="B9" s="10" t="s">
        <v>657</v>
      </c>
    </row>
    <row r="10" customFormat="false" ht="12.8" hidden="false" customHeight="false" outlineLevel="0" collapsed="false">
      <c r="A10" s="10"/>
      <c r="B10" s="10"/>
    </row>
    <row r="11" customFormat="false" ht="12.8" hidden="false" customHeight="false" outlineLevel="0" collapsed="false">
      <c r="A11" s="10" t="s">
        <v>658</v>
      </c>
      <c r="B11" s="10" t="s">
        <v>659</v>
      </c>
    </row>
    <row r="12" customFormat="false" ht="12.8" hidden="false" customHeight="false" outlineLevel="0" collapsed="false">
      <c r="A12" s="10"/>
      <c r="B12" s="10" t="s">
        <v>660</v>
      </c>
    </row>
    <row r="13" customFormat="false" ht="12.8" hidden="false" customHeight="false" outlineLevel="0" collapsed="false">
      <c r="A13" s="10"/>
      <c r="B13" s="10" t="s">
        <v>661</v>
      </c>
    </row>
    <row r="14" customFormat="false" ht="12.8" hidden="false" customHeight="false" outlineLevel="0" collapsed="false">
      <c r="A14" s="10"/>
      <c r="B14" s="10"/>
    </row>
    <row r="15" customFormat="false" ht="35.5" hidden="false" customHeight="false" outlineLevel="0" collapsed="false">
      <c r="A15" s="10" t="s">
        <v>662</v>
      </c>
      <c r="B15" s="10" t="s">
        <v>663</v>
      </c>
    </row>
    <row r="16" customFormat="false" ht="35.5" hidden="false" customHeight="false" outlineLevel="0" collapsed="false">
      <c r="A16" s="10"/>
      <c r="B16" s="10" t="s">
        <v>664</v>
      </c>
    </row>
    <row r="17" customFormat="false" ht="12.8" hidden="false" customHeight="false" outlineLevel="0" collapsed="false">
      <c r="A17" s="10"/>
      <c r="B17" s="10"/>
    </row>
    <row r="18" customFormat="false" ht="12.8" hidden="false" customHeight="false" outlineLevel="0" collapsed="false">
      <c r="A18" s="10" t="s">
        <v>665</v>
      </c>
      <c r="B18" s="10" t="s">
        <v>666</v>
      </c>
    </row>
    <row r="19" customFormat="false" ht="12.8" hidden="false" customHeight="false" outlineLevel="0" collapsed="false">
      <c r="A19" s="10"/>
      <c r="B19" s="10" t="s">
        <v>667</v>
      </c>
    </row>
    <row r="20" customFormat="false" ht="12.8" hidden="false" customHeight="false" outlineLevel="0" collapsed="false">
      <c r="A20" s="10"/>
      <c r="B20" s="10"/>
    </row>
    <row r="21" customFormat="false" ht="24.05" hidden="false" customHeight="false" outlineLevel="0" collapsed="false">
      <c r="A21" s="10" t="s">
        <v>668</v>
      </c>
      <c r="B21" s="10" t="s">
        <v>669</v>
      </c>
    </row>
    <row r="22" customFormat="false" ht="24.05" hidden="false" customHeight="false" outlineLevel="0" collapsed="false">
      <c r="A22" s="10"/>
      <c r="B22" s="10" t="s">
        <v>670</v>
      </c>
    </row>
    <row r="23" customFormat="false" ht="12.8" hidden="false" customHeight="false" outlineLevel="0" collapsed="false">
      <c r="A23" s="10"/>
      <c r="B23" s="10"/>
    </row>
    <row r="24" customFormat="false" ht="12.8" hidden="false" customHeight="false" outlineLevel="0" collapsed="false">
      <c r="A24" s="10" t="s">
        <v>671</v>
      </c>
      <c r="B24" s="10" t="s">
        <v>672</v>
      </c>
    </row>
    <row r="25" customFormat="false" ht="12.8" hidden="false" customHeight="false" outlineLevel="0" collapsed="false">
      <c r="A25" s="10"/>
      <c r="B25" s="10"/>
    </row>
    <row r="26" customFormat="false" ht="24.05" hidden="false" customHeight="false" outlineLevel="0" collapsed="false">
      <c r="A26" s="10" t="s">
        <v>673</v>
      </c>
      <c r="B26" s="10" t="s">
        <v>674</v>
      </c>
    </row>
    <row r="27" customFormat="false" ht="12.8" hidden="false" customHeight="false" outlineLevel="0" collapsed="false">
      <c r="A27" s="10"/>
      <c r="B27" s="10" t="s">
        <v>675</v>
      </c>
    </row>
    <row r="28" customFormat="false" ht="12.8" hidden="false" customHeight="false" outlineLevel="0" collapsed="false">
      <c r="A28" s="10"/>
      <c r="B28" s="10"/>
    </row>
    <row r="29" customFormat="false" ht="24.05" hidden="false" customHeight="false" outlineLevel="0" collapsed="false">
      <c r="A29" s="10" t="s">
        <v>676</v>
      </c>
      <c r="B29" s="10" t="s">
        <v>677</v>
      </c>
    </row>
    <row r="30" customFormat="false" ht="12.8" hidden="false" customHeight="false" outlineLevel="0" collapsed="false">
      <c r="A30" s="10"/>
      <c r="B30" s="10"/>
    </row>
    <row r="31" customFormat="false" ht="24.05" hidden="false" customHeight="false" outlineLevel="0" collapsed="false">
      <c r="A31" s="10" t="s">
        <v>678</v>
      </c>
      <c r="B31" s="10" t="s">
        <v>679</v>
      </c>
    </row>
    <row r="32" customFormat="false" ht="12.8" hidden="false" customHeight="false" outlineLevel="0" collapsed="false">
      <c r="A32" s="10"/>
      <c r="B32" s="10"/>
    </row>
    <row r="33" customFormat="false" ht="12.8" hidden="false" customHeight="false" outlineLevel="0" collapsed="false">
      <c r="A33" s="10"/>
      <c r="B33" s="10"/>
    </row>
    <row r="34" customFormat="false" ht="12.8" hidden="false" customHeight="false" outlineLevel="0" collapsed="false">
      <c r="A34" s="10"/>
      <c r="B34" s="10"/>
    </row>
    <row r="35" customFormat="false" ht="12.8" hidden="false" customHeight="false" outlineLevel="0" collapsed="false">
      <c r="A35" s="10"/>
      <c r="B35" s="10"/>
    </row>
    <row r="36" customFormat="false" ht="12.8" hidden="false" customHeight="false" outlineLevel="0" collapsed="false">
      <c r="A36" s="10"/>
      <c r="B36" s="10"/>
    </row>
    <row r="37" customFormat="false" ht="12.8" hidden="false" customHeight="false" outlineLevel="0" collapsed="false">
      <c r="A37" s="10"/>
      <c r="B37" s="10"/>
    </row>
    <row r="38" customFormat="false" ht="12.8" hidden="false" customHeight="false" outlineLevel="0" collapsed="false">
      <c r="A38" s="10"/>
      <c r="B38" s="10"/>
    </row>
    <row r="39" customFormat="false" ht="12.8" hidden="false" customHeight="false" outlineLevel="0" collapsed="false">
      <c r="A39" s="10"/>
      <c r="B39" s="10"/>
    </row>
    <row r="40" customFormat="false" ht="12.8" hidden="false" customHeight="false" outlineLevel="0" collapsed="false">
      <c r="A40" s="10"/>
      <c r="B40" s="10"/>
    </row>
    <row r="41" customFormat="false" ht="12.8" hidden="false" customHeight="false" outlineLevel="0" collapsed="false">
      <c r="A41" s="10"/>
      <c r="B41" s="10"/>
    </row>
    <row r="42" customFormat="false" ht="12.8" hidden="false" customHeight="false" outlineLevel="0" collapsed="false">
      <c r="A42" s="10"/>
      <c r="B42" s="10"/>
    </row>
    <row r="43" customFormat="false" ht="12.8" hidden="false" customHeight="false" outlineLevel="0" collapsed="false">
      <c r="A43" s="10"/>
      <c r="B43" s="10"/>
    </row>
    <row r="44" customFormat="false" ht="12.8" hidden="false" customHeight="false" outlineLevel="0" collapsed="false">
      <c r="A44" s="10"/>
      <c r="B44" s="10"/>
    </row>
    <row r="45" customFormat="false" ht="12.8" hidden="false" customHeight="false" outlineLevel="0" collapsed="false">
      <c r="A45" s="10"/>
      <c r="B45" s="10"/>
    </row>
    <row r="46" customFormat="false" ht="12.8" hidden="false" customHeight="false" outlineLevel="0" collapsed="false">
      <c r="A46" s="10"/>
      <c r="B46" s="10"/>
    </row>
    <row r="47" customFormat="false" ht="12.8" hidden="false" customHeight="false" outlineLevel="0" collapsed="false">
      <c r="A47" s="10"/>
      <c r="B47" s="10"/>
    </row>
    <row r="48" customFormat="false" ht="12.8" hidden="false" customHeight="false" outlineLevel="0" collapsed="false">
      <c r="A48" s="10"/>
      <c r="B48" s="10"/>
    </row>
    <row r="49" customFormat="false" ht="12.8" hidden="false" customHeight="false" outlineLevel="0" collapsed="false">
      <c r="A49" s="10"/>
      <c r="B49" s="10"/>
    </row>
    <row r="50" customFormat="false" ht="12.8" hidden="false" customHeight="false" outlineLevel="0" collapsed="false">
      <c r="A50" s="10"/>
      <c r="B50" s="10"/>
    </row>
    <row r="51" customFormat="false" ht="12.8" hidden="false" customHeight="false" outlineLevel="0" collapsed="false">
      <c r="A51" s="10"/>
      <c r="B51" s="10"/>
    </row>
    <row r="52" customFormat="false" ht="12.8" hidden="false" customHeight="false" outlineLevel="0" collapsed="false">
      <c r="A52" s="10"/>
      <c r="B52" s="10"/>
    </row>
    <row r="53" customFormat="false" ht="12.8" hidden="false" customHeight="false" outlineLevel="0" collapsed="false">
      <c r="A53" s="10"/>
      <c r="B53" s="10"/>
    </row>
    <row r="54" customFormat="false" ht="12.8" hidden="false" customHeight="false" outlineLevel="0" collapsed="false">
      <c r="A54" s="10"/>
      <c r="B54" s="10"/>
    </row>
    <row r="55" customFormat="false" ht="12.8" hidden="false" customHeight="false" outlineLevel="0" collapsed="false">
      <c r="A55" s="10"/>
      <c r="B55" s="10"/>
    </row>
    <row r="56" customFormat="false" ht="12.8" hidden="false" customHeight="false" outlineLevel="0" collapsed="false">
      <c r="A56" s="10"/>
      <c r="B56" s="10"/>
    </row>
    <row r="57" customFormat="false" ht="12.8" hidden="false" customHeight="false" outlineLevel="0" collapsed="false">
      <c r="A57" s="10"/>
      <c r="B57" s="10"/>
    </row>
    <row r="58" customFormat="false" ht="12.8" hidden="false" customHeight="false" outlineLevel="0" collapsed="false">
      <c r="A58" s="10"/>
      <c r="B58" s="10"/>
    </row>
    <row r="59" customFormat="false" ht="12.8" hidden="false" customHeight="false" outlineLevel="0" collapsed="false">
      <c r="A59" s="10"/>
      <c r="B59" s="10"/>
    </row>
    <row r="60" customFormat="false" ht="12.8" hidden="false" customHeight="false" outlineLevel="0" collapsed="false">
      <c r="A60" s="10"/>
      <c r="B60" s="10"/>
    </row>
    <row r="61" customFormat="false" ht="12.8" hidden="false" customHeight="false" outlineLevel="0" collapsed="false">
      <c r="A61" s="10"/>
      <c r="B61" s="10"/>
    </row>
    <row r="62" customFormat="false" ht="12.8" hidden="false" customHeight="false" outlineLevel="0" collapsed="false">
      <c r="A62" s="10"/>
      <c r="B62" s="10"/>
    </row>
    <row r="63" customFormat="false" ht="12.8" hidden="false" customHeight="false" outlineLevel="0" collapsed="false">
      <c r="A63" s="10"/>
      <c r="B63" s="10"/>
    </row>
    <row r="64" customFormat="false" ht="12.8" hidden="false" customHeight="false" outlineLevel="0" collapsed="false">
      <c r="A64" s="10"/>
      <c r="B64" s="10"/>
    </row>
    <row r="65" customFormat="false" ht="12.8" hidden="false" customHeight="false" outlineLevel="0" collapsed="false">
      <c r="A65" s="10"/>
      <c r="B65" s="10"/>
    </row>
    <row r="66" customFormat="false" ht="12.8" hidden="false" customHeight="false" outlineLevel="0" collapsed="false">
      <c r="A66" s="10"/>
      <c r="B66" s="10"/>
    </row>
    <row r="67" customFormat="false" ht="12.8" hidden="false" customHeight="false" outlineLevel="0" collapsed="false">
      <c r="A67" s="10"/>
      <c r="B67" s="10"/>
    </row>
    <row r="68" customFormat="false" ht="12.8" hidden="false" customHeight="false" outlineLevel="0" collapsed="false">
      <c r="A68" s="10"/>
      <c r="B68" s="10"/>
    </row>
    <row r="69" customFormat="false" ht="12.8" hidden="false" customHeight="false" outlineLevel="0" collapsed="false">
      <c r="A69" s="10"/>
      <c r="B69" s="10"/>
    </row>
    <row r="70" customFormat="false" ht="12.8" hidden="false" customHeight="false" outlineLevel="0" collapsed="false">
      <c r="A70" s="10"/>
      <c r="B70" s="10"/>
    </row>
    <row r="71" customFormat="false" ht="12.8" hidden="false" customHeight="false" outlineLevel="0" collapsed="false">
      <c r="A71" s="10"/>
      <c r="B71" s="10"/>
    </row>
    <row r="72" customFormat="false" ht="12.8" hidden="false" customHeight="false" outlineLevel="0" collapsed="false">
      <c r="A72" s="10"/>
      <c r="B72" s="10"/>
    </row>
    <row r="73" customFormat="false" ht="12.8" hidden="false" customHeight="false" outlineLevel="0" collapsed="false">
      <c r="A73" s="10"/>
      <c r="B73" s="10"/>
    </row>
    <row r="74" customFormat="false" ht="12.8" hidden="false" customHeight="false" outlineLevel="0" collapsed="false">
      <c r="A74" s="10"/>
      <c r="B74" s="10"/>
    </row>
    <row r="75" customFormat="false" ht="12.8" hidden="false" customHeight="false" outlineLevel="0" collapsed="false">
      <c r="A75" s="10"/>
      <c r="B75" s="10"/>
    </row>
    <row r="76" customFormat="false" ht="12.8" hidden="false" customHeight="false" outlineLevel="0" collapsed="false">
      <c r="A76" s="10"/>
      <c r="B76" s="10"/>
    </row>
    <row r="77" customFormat="false" ht="12.8" hidden="false" customHeight="false" outlineLevel="0" collapsed="false">
      <c r="A77" s="10"/>
      <c r="B77" s="10"/>
    </row>
    <row r="78" customFormat="false" ht="12.8" hidden="false" customHeight="false" outlineLevel="0" collapsed="false">
      <c r="A78" s="10"/>
      <c r="B78" s="10"/>
    </row>
    <row r="79" customFormat="false" ht="12.8" hidden="false" customHeight="false" outlineLevel="0" collapsed="false">
      <c r="A79" s="10"/>
      <c r="B79" s="10"/>
    </row>
    <row r="80" customFormat="false" ht="12.8" hidden="false" customHeight="false" outlineLevel="0" collapsed="false">
      <c r="A80" s="10"/>
      <c r="B80" s="10"/>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R1003"/>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3" topLeftCell="AF4" activePane="bottomLeft" state="frozen"/>
      <selection pane="topLeft" activeCell="A1" activeCellId="0" sqref="A1"/>
      <selection pane="bottomLeft" activeCell="AC4" activeCellId="0" sqref="AC4"/>
    </sheetView>
  </sheetViews>
  <sheetFormatPr defaultColWidth="11.94140625" defaultRowHeight="12.8" zeroHeight="false" outlineLevelRow="0" outlineLevelCol="0"/>
  <cols>
    <col collapsed="false" customWidth="false" hidden="false" outlineLevel="0" max="1" min="1" style="16" width="11.92"/>
    <col collapsed="false" customWidth="true" hidden="false" outlineLevel="0" max="4" min="2" style="16" width="11.32"/>
    <col collapsed="false" customWidth="true" hidden="false" outlineLevel="0" max="5" min="5" style="16" width="13.68"/>
    <col collapsed="false" customWidth="true" hidden="false" outlineLevel="0" max="6" min="6" style="17" width="5.43"/>
    <col collapsed="false" customWidth="true" hidden="false" outlineLevel="0" max="7" min="7" style="17" width="2.72"/>
    <col collapsed="false" customWidth="true" hidden="false" outlineLevel="0" max="8" min="8" style="17" width="2.64"/>
    <col collapsed="false" customWidth="true" hidden="false" outlineLevel="0" max="9" min="9" style="17" width="3.71"/>
    <col collapsed="false" customWidth="true" hidden="false" outlineLevel="0" max="11" min="10" style="16" width="8.44"/>
    <col collapsed="false" customWidth="true" hidden="false" outlineLevel="0" max="12" min="12" style="17" width="5.95"/>
    <col collapsed="false" customWidth="true" hidden="false" outlineLevel="0" max="13" min="13" style="16" width="6.08"/>
    <col collapsed="false" customWidth="true" hidden="false" outlineLevel="0" max="14" min="14" style="4" width="13.58"/>
    <col collapsed="false" customWidth="true" hidden="false" outlineLevel="0" max="16" min="15" style="18" width="8.94"/>
    <col collapsed="false" customWidth="true" hidden="false" outlineLevel="0" max="17" min="17" style="18" width="8.66"/>
    <col collapsed="false" customWidth="true" hidden="false" outlineLevel="0" max="18" min="18" style="18" width="22.62"/>
    <col collapsed="false" customWidth="true" hidden="false" outlineLevel="0" max="20" min="19" style="18" width="8.94"/>
    <col collapsed="false" customWidth="true" hidden="false" outlineLevel="0" max="21" min="21" style="18" width="6.49"/>
    <col collapsed="false" customWidth="true" hidden="false" outlineLevel="0" max="22" min="22" style="18" width="12.8"/>
    <col collapsed="false" customWidth="true" hidden="false" outlineLevel="0" max="23" min="23" style="18" width="5.21"/>
    <col collapsed="false" customWidth="true" hidden="false" outlineLevel="0" max="24" min="24" style="18" width="8.07"/>
    <col collapsed="false" customWidth="true" hidden="false" outlineLevel="0" max="26" min="25" style="18" width="5.52"/>
    <col collapsed="false" customWidth="true" hidden="false" outlineLevel="0" max="31" min="29" style="18" width="6.81"/>
    <col collapsed="false" customWidth="true" hidden="false" outlineLevel="0" max="33" min="33" style="18" width="9.15"/>
    <col collapsed="false" customWidth="true" hidden="false" outlineLevel="0" max="35" min="34" style="18" width="6.7"/>
    <col collapsed="false" customWidth="true" hidden="false" outlineLevel="0" max="36" min="36" style="18" width="8.86"/>
    <col collapsed="false" customWidth="true" hidden="false" outlineLevel="0" max="37" min="37" style="18" width="8.16"/>
    <col collapsed="false" customWidth="true" hidden="false" outlineLevel="0" max="39" min="39" style="12" width="31.2"/>
    <col collapsed="false" customWidth="true" hidden="false" outlineLevel="0" max="42" min="40" style="12" width="7.28"/>
    <col collapsed="false" customWidth="true" hidden="false" outlineLevel="0" max="43" min="43" style="12" width="11.57"/>
    <col collapsed="false" customWidth="true" hidden="false" outlineLevel="0" max="44" min="44" style="18" width="16.22"/>
  </cols>
  <sheetData>
    <row r="1" customFormat="false" ht="12.8" hidden="false" customHeight="false" outlineLevel="0" collapsed="false">
      <c r="N1" s="19"/>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row>
    <row r="2" customFormat="false" ht="12.8" hidden="false" customHeight="false" outlineLevel="0" collapsed="false">
      <c r="A2" s="20" t="s">
        <v>113</v>
      </c>
      <c r="B2" s="20"/>
      <c r="C2" s="20"/>
      <c r="D2" s="20"/>
      <c r="E2" s="20"/>
      <c r="F2" s="20"/>
      <c r="G2" s="20"/>
      <c r="H2" s="20"/>
      <c r="I2" s="20"/>
      <c r="J2" s="20"/>
      <c r="K2" s="20"/>
      <c r="L2" s="20"/>
      <c r="M2" s="20"/>
      <c r="N2" s="21" t="s">
        <v>114</v>
      </c>
      <c r="O2" s="22"/>
      <c r="P2" s="22"/>
      <c r="Q2" s="22"/>
      <c r="R2" s="22"/>
      <c r="S2" s="22" t="n">
        <f aca="false">SUM(S4:S1003)</f>
        <v>0</v>
      </c>
      <c r="T2" s="23" t="s">
        <v>115</v>
      </c>
      <c r="U2" s="23"/>
      <c r="V2" s="23"/>
      <c r="W2" s="23"/>
      <c r="X2" s="23"/>
      <c r="Y2" s="23"/>
      <c r="Z2" s="23"/>
      <c r="AA2" s="23"/>
      <c r="AB2" s="23" t="n">
        <f aca="false">SUM(AB4:AB1003)</f>
        <v>0</v>
      </c>
      <c r="AC2" s="24" t="s">
        <v>116</v>
      </c>
      <c r="AD2" s="24"/>
      <c r="AE2" s="24"/>
      <c r="AF2" s="24"/>
      <c r="AG2" s="24"/>
      <c r="AH2" s="24"/>
      <c r="AI2" s="24"/>
      <c r="AJ2" s="24"/>
      <c r="AK2" s="24"/>
      <c r="AL2" s="24" t="n">
        <f aca="false">SUM(AL4:AL1003)</f>
        <v>0</v>
      </c>
      <c r="AM2" s="25" t="s">
        <v>117</v>
      </c>
      <c r="AN2" s="25"/>
      <c r="AO2" s="25"/>
      <c r="AP2" s="25"/>
      <c r="AQ2" s="25" t="n">
        <f aca="false">SUM(AQ4:AQ1003)</f>
        <v>0</v>
      </c>
      <c r="AR2" s="26" t="n">
        <f aca="false">SUM(AR4:AR1003)</f>
        <v>0</v>
      </c>
    </row>
    <row r="3" s="34" customFormat="true" ht="46.65" hidden="false" customHeight="false" outlineLevel="0" collapsed="false">
      <c r="A3" s="27" t="s">
        <v>30</v>
      </c>
      <c r="B3" s="27" t="s">
        <v>32</v>
      </c>
      <c r="C3" s="27" t="s">
        <v>34</v>
      </c>
      <c r="D3" s="27" t="s">
        <v>36</v>
      </c>
      <c r="E3" s="27" t="s">
        <v>38</v>
      </c>
      <c r="F3" s="27" t="s">
        <v>40</v>
      </c>
      <c r="G3" s="27" t="s">
        <v>42</v>
      </c>
      <c r="H3" s="27" t="s">
        <v>44</v>
      </c>
      <c r="I3" s="27" t="s">
        <v>46</v>
      </c>
      <c r="J3" s="27" t="s">
        <v>48</v>
      </c>
      <c r="K3" s="27" t="s">
        <v>50</v>
      </c>
      <c r="L3" s="27" t="s">
        <v>52</v>
      </c>
      <c r="M3" s="27" t="s">
        <v>54</v>
      </c>
      <c r="N3" s="28" t="s">
        <v>57</v>
      </c>
      <c r="O3" s="27" t="s">
        <v>59</v>
      </c>
      <c r="P3" s="27" t="s">
        <v>61</v>
      </c>
      <c r="Q3" s="27" t="s">
        <v>63</v>
      </c>
      <c r="R3" s="27" t="s">
        <v>65</v>
      </c>
      <c r="S3" s="29" t="s">
        <v>67</v>
      </c>
      <c r="T3" s="27" t="s">
        <v>70</v>
      </c>
      <c r="U3" s="27" t="s">
        <v>73</v>
      </c>
      <c r="V3" s="28" t="s">
        <v>57</v>
      </c>
      <c r="W3" s="27" t="s">
        <v>75</v>
      </c>
      <c r="X3" s="27" t="s">
        <v>77</v>
      </c>
      <c r="Y3" s="27" t="s">
        <v>79</v>
      </c>
      <c r="Z3" s="27" t="s">
        <v>81</v>
      </c>
      <c r="AA3" s="27" t="s">
        <v>83</v>
      </c>
      <c r="AB3" s="30" t="s">
        <v>85</v>
      </c>
      <c r="AC3" s="27" t="s">
        <v>59</v>
      </c>
      <c r="AD3" s="27" t="s">
        <v>61</v>
      </c>
      <c r="AE3" s="27" t="s">
        <v>75</v>
      </c>
      <c r="AF3" s="27" t="s">
        <v>90</v>
      </c>
      <c r="AG3" s="27" t="s">
        <v>92</v>
      </c>
      <c r="AH3" s="27" t="s">
        <v>79</v>
      </c>
      <c r="AI3" s="27" t="s">
        <v>81</v>
      </c>
      <c r="AJ3" s="27" t="s">
        <v>94</v>
      </c>
      <c r="AK3" s="27" t="s">
        <v>95</v>
      </c>
      <c r="AL3" s="31" t="s">
        <v>97</v>
      </c>
      <c r="AM3" s="32" t="s">
        <v>100</v>
      </c>
      <c r="AN3" s="32" t="s">
        <v>102</v>
      </c>
      <c r="AO3" s="32" t="s">
        <v>104</v>
      </c>
      <c r="AP3" s="32" t="s">
        <v>106</v>
      </c>
      <c r="AQ3" s="33" t="s">
        <v>108</v>
      </c>
      <c r="AR3" s="27" t="s">
        <v>110</v>
      </c>
    </row>
    <row r="4" customFormat="false" ht="12.8" hidden="false" customHeight="false" outlineLevel="0" collapsed="false">
      <c r="A4" s="35"/>
      <c r="B4" s="35"/>
      <c r="C4" s="36" t="n">
        <v>44743</v>
      </c>
      <c r="D4" s="36" t="n">
        <v>44742</v>
      </c>
      <c r="E4" s="35"/>
      <c r="F4" s="37"/>
      <c r="G4" s="38"/>
      <c r="H4" s="38"/>
      <c r="I4" s="38"/>
      <c r="J4" s="37"/>
      <c r="K4" s="37"/>
      <c r="L4" s="39"/>
      <c r="M4" s="37"/>
      <c r="N4" s="40"/>
      <c r="O4" s="35"/>
      <c r="P4" s="35"/>
      <c r="Q4" s="41" t="str">
        <f aca="false">IF(P4&gt;0,IF(O4/P4&lt;0.01,"&lt; 1 %",""),"")</f>
        <v/>
      </c>
      <c r="R4" s="35"/>
      <c r="S4" s="22" t="n">
        <f aca="false">'Výpočet škody'!AA4</f>
        <v>0</v>
      </c>
      <c r="T4" s="37"/>
      <c r="U4" s="35"/>
      <c r="V4" s="40"/>
      <c r="W4" s="37"/>
      <c r="X4" s="35"/>
      <c r="Y4" s="35"/>
      <c r="Z4" s="35"/>
      <c r="AA4" s="35"/>
      <c r="AB4" s="23" t="n">
        <f aca="false">'Výpočet škody'!BB4</f>
        <v>0</v>
      </c>
      <c r="AC4" s="37"/>
      <c r="AD4" s="37"/>
      <c r="AE4" s="37"/>
      <c r="AF4" s="37"/>
      <c r="AG4" s="37"/>
      <c r="AH4" s="37"/>
      <c r="AI4" s="35"/>
      <c r="AJ4" s="35"/>
      <c r="AK4" s="35"/>
      <c r="AL4" s="24" t="n">
        <f aca="false">'Výpočet škody'!CD4</f>
        <v>0</v>
      </c>
      <c r="AM4" s="35"/>
      <c r="AN4" s="35"/>
      <c r="AO4" s="35"/>
      <c r="AP4" s="35"/>
      <c r="AQ4" s="42" t="n">
        <f aca="false">ROUND(AO4*AP4,0)</f>
        <v>0</v>
      </c>
      <c r="AR4" s="43" t="n">
        <f aca="false">S4+AB4+AL4+AQ4</f>
        <v>0</v>
      </c>
    </row>
    <row r="5" customFormat="false" ht="12.8" hidden="false" customHeight="false" outlineLevel="0" collapsed="false">
      <c r="A5" s="35"/>
      <c r="B5" s="35"/>
      <c r="C5" s="36"/>
      <c r="D5" s="36"/>
      <c r="E5" s="35"/>
      <c r="F5" s="37"/>
      <c r="G5" s="38"/>
      <c r="H5" s="38"/>
      <c r="I5" s="38"/>
      <c r="J5" s="37"/>
      <c r="K5" s="37"/>
      <c r="L5" s="39"/>
      <c r="M5" s="37"/>
      <c r="N5" s="40"/>
      <c r="O5" s="35"/>
      <c r="P5" s="35"/>
      <c r="Q5" s="41" t="str">
        <f aca="false">IF(P5&gt;0,IF(O5/P5&lt;0.01,"&lt; 1 %",""),"")</f>
        <v/>
      </c>
      <c r="R5" s="35"/>
      <c r="S5" s="22" t="n">
        <f aca="false">'Výpočet škody'!AA5</f>
        <v>0</v>
      </c>
      <c r="T5" s="37"/>
      <c r="U5" s="35"/>
      <c r="V5" s="40"/>
      <c r="W5" s="37"/>
      <c r="X5" s="35"/>
      <c r="Y5" s="35"/>
      <c r="Z5" s="35"/>
      <c r="AA5" s="35"/>
      <c r="AB5" s="23" t="n">
        <f aca="false">'Výpočet škody'!BB5</f>
        <v>0</v>
      </c>
      <c r="AC5" s="37"/>
      <c r="AD5" s="37"/>
      <c r="AE5" s="37"/>
      <c r="AF5" s="37"/>
      <c r="AG5" s="37"/>
      <c r="AH5" s="37"/>
      <c r="AI5" s="35"/>
      <c r="AJ5" s="35"/>
      <c r="AK5" s="35"/>
      <c r="AL5" s="24" t="n">
        <f aca="false">'Výpočet škody'!CD5</f>
        <v>0</v>
      </c>
      <c r="AM5" s="35"/>
      <c r="AN5" s="35"/>
      <c r="AO5" s="35"/>
      <c r="AP5" s="35"/>
      <c r="AQ5" s="42" t="n">
        <f aca="false">ROUND(AO5*AP5,0)</f>
        <v>0</v>
      </c>
      <c r="AR5" s="43" t="n">
        <f aca="false">S5+AB5+AL5+AQ5</f>
        <v>0</v>
      </c>
    </row>
    <row r="6" customFormat="false" ht="12.8" hidden="false" customHeight="false" outlineLevel="0" collapsed="false">
      <c r="A6" s="35"/>
      <c r="B6" s="35"/>
      <c r="C6" s="36"/>
      <c r="D6" s="36"/>
      <c r="E6" s="35"/>
      <c r="F6" s="37"/>
      <c r="G6" s="38"/>
      <c r="H6" s="38"/>
      <c r="I6" s="38"/>
      <c r="J6" s="37"/>
      <c r="K6" s="37"/>
      <c r="L6" s="39"/>
      <c r="M6" s="37"/>
      <c r="N6" s="40"/>
      <c r="O6" s="35"/>
      <c r="P6" s="35"/>
      <c r="Q6" s="41" t="str">
        <f aca="false">IF(P6&gt;0,IF(O6/P6&lt;0.01,"&lt; 1 %",""),"")</f>
        <v/>
      </c>
      <c r="R6" s="35"/>
      <c r="S6" s="22" t="n">
        <f aca="false">'Výpočet škody'!AA6</f>
        <v>0</v>
      </c>
      <c r="T6" s="37"/>
      <c r="U6" s="35"/>
      <c r="V6" s="40"/>
      <c r="W6" s="37"/>
      <c r="X6" s="35"/>
      <c r="Y6" s="35"/>
      <c r="Z6" s="35"/>
      <c r="AA6" s="35"/>
      <c r="AB6" s="23" t="n">
        <f aca="false">'Výpočet škody'!BB6</f>
        <v>0</v>
      </c>
      <c r="AC6" s="37"/>
      <c r="AD6" s="37"/>
      <c r="AE6" s="37"/>
      <c r="AF6" s="37"/>
      <c r="AG6" s="37"/>
      <c r="AH6" s="37"/>
      <c r="AI6" s="35"/>
      <c r="AJ6" s="35"/>
      <c r="AK6" s="35"/>
      <c r="AL6" s="24" t="n">
        <f aca="false">'Výpočet škody'!CD6</f>
        <v>0</v>
      </c>
      <c r="AM6" s="35"/>
      <c r="AN6" s="35"/>
      <c r="AO6" s="35"/>
      <c r="AP6" s="35"/>
      <c r="AQ6" s="42" t="n">
        <f aca="false">ROUND(AO6*AP6,0)</f>
        <v>0</v>
      </c>
      <c r="AR6" s="43" t="n">
        <f aca="false">S6+AB6+AL6+AQ6</f>
        <v>0</v>
      </c>
    </row>
    <row r="7" customFormat="false" ht="12.8" hidden="false" customHeight="false" outlineLevel="0" collapsed="false">
      <c r="A7" s="35"/>
      <c r="B7" s="35"/>
      <c r="C7" s="36"/>
      <c r="D7" s="36"/>
      <c r="E7" s="35"/>
      <c r="F7" s="37"/>
      <c r="G7" s="38"/>
      <c r="H7" s="38"/>
      <c r="I7" s="38"/>
      <c r="J7" s="37"/>
      <c r="K7" s="37"/>
      <c r="L7" s="39"/>
      <c r="M7" s="37"/>
      <c r="N7" s="40"/>
      <c r="O7" s="35"/>
      <c r="P7" s="35"/>
      <c r="Q7" s="41" t="str">
        <f aca="false">IF(P7&gt;0,IF(O7/P7&lt;0.01,"&lt; 1 %",""),"")</f>
        <v/>
      </c>
      <c r="R7" s="35"/>
      <c r="S7" s="22" t="n">
        <f aca="false">'Výpočet škody'!AA7</f>
        <v>0</v>
      </c>
      <c r="T7" s="37"/>
      <c r="U7" s="35"/>
      <c r="V7" s="40"/>
      <c r="W7" s="37"/>
      <c r="X7" s="35"/>
      <c r="Y7" s="35"/>
      <c r="Z7" s="35"/>
      <c r="AA7" s="35"/>
      <c r="AB7" s="23" t="n">
        <f aca="false">'Výpočet škody'!BB7</f>
        <v>0</v>
      </c>
      <c r="AC7" s="37"/>
      <c r="AD7" s="37"/>
      <c r="AE7" s="37"/>
      <c r="AF7" s="37"/>
      <c r="AG7" s="37"/>
      <c r="AH7" s="37"/>
      <c r="AI7" s="35"/>
      <c r="AJ7" s="35"/>
      <c r="AK7" s="35"/>
      <c r="AL7" s="24" t="n">
        <f aca="false">'Výpočet škody'!CD7</f>
        <v>0</v>
      </c>
      <c r="AM7" s="35"/>
      <c r="AN7" s="35"/>
      <c r="AO7" s="35"/>
      <c r="AP7" s="35"/>
      <c r="AQ7" s="42" t="n">
        <f aca="false">ROUND(AO7*AP7,0)</f>
        <v>0</v>
      </c>
      <c r="AR7" s="43" t="n">
        <f aca="false">S7+AB7+AL7+AQ7</f>
        <v>0</v>
      </c>
    </row>
    <row r="8" customFormat="false" ht="12.8" hidden="false" customHeight="false" outlineLevel="0" collapsed="false">
      <c r="A8" s="35"/>
      <c r="B8" s="35"/>
      <c r="C8" s="36"/>
      <c r="D8" s="36"/>
      <c r="E8" s="35"/>
      <c r="F8" s="37"/>
      <c r="G8" s="38"/>
      <c r="H8" s="38"/>
      <c r="I8" s="38"/>
      <c r="J8" s="37"/>
      <c r="K8" s="37"/>
      <c r="L8" s="39"/>
      <c r="M8" s="37"/>
      <c r="N8" s="40"/>
      <c r="O8" s="35"/>
      <c r="P8" s="35"/>
      <c r="Q8" s="41" t="str">
        <f aca="false">IF(P8&gt;0,IF(O8/P8&lt;0.01,"&lt; 1 %",""),"")</f>
        <v/>
      </c>
      <c r="R8" s="35"/>
      <c r="S8" s="22" t="n">
        <f aca="false">'Výpočet škody'!AA8</f>
        <v>0</v>
      </c>
      <c r="T8" s="37"/>
      <c r="U8" s="35"/>
      <c r="V8" s="40"/>
      <c r="W8" s="37"/>
      <c r="X8" s="35"/>
      <c r="Y8" s="35"/>
      <c r="Z8" s="35"/>
      <c r="AA8" s="35"/>
      <c r="AB8" s="23" t="n">
        <f aca="false">'Výpočet škody'!BB8</f>
        <v>0</v>
      </c>
      <c r="AC8" s="37"/>
      <c r="AD8" s="37"/>
      <c r="AE8" s="37"/>
      <c r="AF8" s="37"/>
      <c r="AG8" s="37"/>
      <c r="AH8" s="37"/>
      <c r="AI8" s="35"/>
      <c r="AJ8" s="35"/>
      <c r="AK8" s="35"/>
      <c r="AL8" s="24" t="n">
        <f aca="false">'Výpočet škody'!CD8</f>
        <v>0</v>
      </c>
      <c r="AM8" s="35"/>
      <c r="AN8" s="35"/>
      <c r="AO8" s="35"/>
      <c r="AP8" s="35"/>
      <c r="AQ8" s="42" t="n">
        <f aca="false">ROUND(AO8*AP8,0)</f>
        <v>0</v>
      </c>
      <c r="AR8" s="43" t="n">
        <f aca="false">S8+AB8+AL8+AQ8</f>
        <v>0</v>
      </c>
    </row>
    <row r="9" customFormat="false" ht="12.8" hidden="false" customHeight="false" outlineLevel="0" collapsed="false">
      <c r="A9" s="35"/>
      <c r="B9" s="35"/>
      <c r="C9" s="36"/>
      <c r="D9" s="36"/>
      <c r="E9" s="35"/>
      <c r="F9" s="37"/>
      <c r="G9" s="38"/>
      <c r="H9" s="38"/>
      <c r="I9" s="38"/>
      <c r="J9" s="37"/>
      <c r="K9" s="37"/>
      <c r="L9" s="39"/>
      <c r="M9" s="37"/>
      <c r="N9" s="40"/>
      <c r="O9" s="35"/>
      <c r="P9" s="35"/>
      <c r="Q9" s="41" t="str">
        <f aca="false">IF(P9&gt;0,IF(O9/P9&lt;0.01,"&lt; 1 %",""),"")</f>
        <v/>
      </c>
      <c r="R9" s="35"/>
      <c r="S9" s="22" t="n">
        <f aca="false">'Výpočet škody'!AA9</f>
        <v>0</v>
      </c>
      <c r="T9" s="37"/>
      <c r="U9" s="35"/>
      <c r="V9" s="40"/>
      <c r="W9" s="37"/>
      <c r="X9" s="35"/>
      <c r="Y9" s="35"/>
      <c r="Z9" s="35"/>
      <c r="AA9" s="35"/>
      <c r="AB9" s="23" t="n">
        <f aca="false">'Výpočet škody'!BB9</f>
        <v>0</v>
      </c>
      <c r="AC9" s="37"/>
      <c r="AD9" s="37"/>
      <c r="AE9" s="37"/>
      <c r="AF9" s="37"/>
      <c r="AG9" s="37"/>
      <c r="AH9" s="37"/>
      <c r="AI9" s="35"/>
      <c r="AJ9" s="35"/>
      <c r="AK9" s="35"/>
      <c r="AL9" s="24" t="n">
        <f aca="false">'Výpočet škody'!CD9</f>
        <v>0</v>
      </c>
      <c r="AM9" s="35"/>
      <c r="AN9" s="35"/>
      <c r="AO9" s="35"/>
      <c r="AP9" s="35"/>
      <c r="AQ9" s="42" t="n">
        <f aca="false">ROUND(AO9*AP9,0)</f>
        <v>0</v>
      </c>
      <c r="AR9" s="43" t="n">
        <f aca="false">S9+AB9+AL9+AQ9</f>
        <v>0</v>
      </c>
    </row>
    <row r="10" customFormat="false" ht="12.8" hidden="false" customHeight="false" outlineLevel="0" collapsed="false">
      <c r="A10" s="35"/>
      <c r="B10" s="35"/>
      <c r="C10" s="35"/>
      <c r="D10" s="35"/>
      <c r="E10" s="35"/>
      <c r="F10" s="37"/>
      <c r="G10" s="38"/>
      <c r="H10" s="38"/>
      <c r="I10" s="38"/>
      <c r="J10" s="37"/>
      <c r="K10" s="37"/>
      <c r="L10" s="39"/>
      <c r="M10" s="37"/>
      <c r="N10" s="40"/>
      <c r="O10" s="35"/>
      <c r="P10" s="35"/>
      <c r="Q10" s="41" t="str">
        <f aca="false">IF(P10&gt;0,IF(O10/P10&lt;0.01,"&lt; 1 %",""),"")</f>
        <v/>
      </c>
      <c r="R10" s="35"/>
      <c r="S10" s="22" t="n">
        <f aca="false">'Výpočet škody'!AA10</f>
        <v>0</v>
      </c>
      <c r="T10" s="35"/>
      <c r="U10" s="35"/>
      <c r="V10" s="40"/>
      <c r="W10" s="37"/>
      <c r="X10" s="35"/>
      <c r="Y10" s="35"/>
      <c r="Z10" s="35"/>
      <c r="AA10" s="35"/>
      <c r="AB10" s="23" t="n">
        <f aca="false">'Výpočet škody'!BB10</f>
        <v>0</v>
      </c>
      <c r="AC10" s="37"/>
      <c r="AD10" s="37"/>
      <c r="AE10" s="37"/>
      <c r="AF10" s="37"/>
      <c r="AG10" s="37"/>
      <c r="AH10" s="37"/>
      <c r="AI10" s="35"/>
      <c r="AJ10" s="35"/>
      <c r="AK10" s="35"/>
      <c r="AL10" s="24" t="n">
        <f aca="false">'Výpočet škody'!CD10</f>
        <v>0</v>
      </c>
      <c r="AM10" s="35"/>
      <c r="AN10" s="35"/>
      <c r="AO10" s="35"/>
      <c r="AP10" s="35"/>
      <c r="AQ10" s="42" t="n">
        <f aca="false">ROUND(AO10*AP10,0)</f>
        <v>0</v>
      </c>
      <c r="AR10" s="43" t="n">
        <f aca="false">S10+AB10+AL10+AQ10</f>
        <v>0</v>
      </c>
    </row>
    <row r="11" customFormat="false" ht="12.8" hidden="false" customHeight="false" outlineLevel="0" collapsed="false">
      <c r="A11" s="35"/>
      <c r="B11" s="35"/>
      <c r="C11" s="35"/>
      <c r="D11" s="35"/>
      <c r="E11" s="35"/>
      <c r="F11" s="37"/>
      <c r="G11" s="38"/>
      <c r="H11" s="38"/>
      <c r="I11" s="38"/>
      <c r="J11" s="37"/>
      <c r="K11" s="37"/>
      <c r="L11" s="39"/>
      <c r="M11" s="37"/>
      <c r="N11" s="40"/>
      <c r="O11" s="35"/>
      <c r="P11" s="35"/>
      <c r="Q11" s="41" t="str">
        <f aca="false">IF(P11&gt;0,IF(O11/P11&lt;0.01,"&lt; 1 %",""),"")</f>
        <v/>
      </c>
      <c r="R11" s="35"/>
      <c r="S11" s="22" t="n">
        <f aca="false">'Výpočet škody'!AA11</f>
        <v>0</v>
      </c>
      <c r="T11" s="35"/>
      <c r="U11" s="35"/>
      <c r="V11" s="40"/>
      <c r="W11" s="37"/>
      <c r="X11" s="35"/>
      <c r="Y11" s="35"/>
      <c r="Z11" s="35"/>
      <c r="AA11" s="35"/>
      <c r="AB11" s="23" t="n">
        <f aca="false">'Výpočet škody'!BB11</f>
        <v>0</v>
      </c>
      <c r="AC11" s="37"/>
      <c r="AD11" s="37"/>
      <c r="AE11" s="37"/>
      <c r="AF11" s="37"/>
      <c r="AG11" s="37"/>
      <c r="AH11" s="37"/>
      <c r="AI11" s="35"/>
      <c r="AJ11" s="35"/>
      <c r="AK11" s="35"/>
      <c r="AL11" s="24" t="n">
        <f aca="false">'Výpočet škody'!CD11</f>
        <v>0</v>
      </c>
      <c r="AM11" s="35"/>
      <c r="AN11" s="35"/>
      <c r="AO11" s="35"/>
      <c r="AP11" s="35"/>
      <c r="AQ11" s="42" t="n">
        <f aca="false">ROUND(AO11*AP11,0)</f>
        <v>0</v>
      </c>
      <c r="AR11" s="43" t="n">
        <f aca="false">S11+AB11+AL11+AQ11</f>
        <v>0</v>
      </c>
    </row>
    <row r="12" customFormat="false" ht="12.8" hidden="false" customHeight="false" outlineLevel="0" collapsed="false">
      <c r="A12" s="35"/>
      <c r="B12" s="35"/>
      <c r="C12" s="35"/>
      <c r="D12" s="35"/>
      <c r="E12" s="35"/>
      <c r="F12" s="37"/>
      <c r="G12" s="38"/>
      <c r="H12" s="38"/>
      <c r="I12" s="38"/>
      <c r="J12" s="37"/>
      <c r="K12" s="37"/>
      <c r="L12" s="39"/>
      <c r="M12" s="37"/>
      <c r="N12" s="40"/>
      <c r="O12" s="35"/>
      <c r="P12" s="35"/>
      <c r="Q12" s="41" t="str">
        <f aca="false">IF(P12&gt;0,IF(O12/P12&lt;0.01,"&lt; 1 %",""),"")</f>
        <v/>
      </c>
      <c r="R12" s="35"/>
      <c r="S12" s="22" t="n">
        <f aca="false">'Výpočet škody'!AA12</f>
        <v>0</v>
      </c>
      <c r="T12" s="35"/>
      <c r="U12" s="35"/>
      <c r="V12" s="40"/>
      <c r="W12" s="37"/>
      <c r="X12" s="35"/>
      <c r="Y12" s="35"/>
      <c r="Z12" s="35"/>
      <c r="AA12" s="35"/>
      <c r="AB12" s="23" t="n">
        <f aca="false">'Výpočet škody'!BB12</f>
        <v>0</v>
      </c>
      <c r="AC12" s="37"/>
      <c r="AD12" s="37"/>
      <c r="AE12" s="37"/>
      <c r="AF12" s="37"/>
      <c r="AG12" s="37"/>
      <c r="AH12" s="37"/>
      <c r="AI12" s="35"/>
      <c r="AJ12" s="35"/>
      <c r="AK12" s="35"/>
      <c r="AL12" s="24" t="n">
        <f aca="false">'Výpočet škody'!CD12</f>
        <v>0</v>
      </c>
      <c r="AM12" s="35"/>
      <c r="AN12" s="35"/>
      <c r="AO12" s="35"/>
      <c r="AP12" s="35"/>
      <c r="AQ12" s="42" t="n">
        <f aca="false">ROUND(AO12*AP12,0)</f>
        <v>0</v>
      </c>
      <c r="AR12" s="43" t="n">
        <f aca="false">S12+AB12+AL12+AQ12</f>
        <v>0</v>
      </c>
    </row>
    <row r="13" customFormat="false" ht="12.8" hidden="false" customHeight="false" outlineLevel="0" collapsed="false">
      <c r="A13" s="35"/>
      <c r="B13" s="35"/>
      <c r="C13" s="35"/>
      <c r="D13" s="35"/>
      <c r="E13" s="35"/>
      <c r="F13" s="37"/>
      <c r="G13" s="38"/>
      <c r="H13" s="38"/>
      <c r="I13" s="38"/>
      <c r="J13" s="37"/>
      <c r="K13" s="37"/>
      <c r="L13" s="39"/>
      <c r="M13" s="37"/>
      <c r="N13" s="40"/>
      <c r="O13" s="35"/>
      <c r="P13" s="35"/>
      <c r="Q13" s="41" t="str">
        <f aca="false">IF(P13&gt;0,IF(O13/P13&lt;0.01,"&lt; 1 %",""),"")</f>
        <v/>
      </c>
      <c r="R13" s="35"/>
      <c r="S13" s="22" t="n">
        <f aca="false">'Výpočet škody'!AA13</f>
        <v>0</v>
      </c>
      <c r="T13" s="35"/>
      <c r="U13" s="35"/>
      <c r="V13" s="40"/>
      <c r="W13" s="37"/>
      <c r="X13" s="35"/>
      <c r="Y13" s="35"/>
      <c r="Z13" s="35"/>
      <c r="AA13" s="35"/>
      <c r="AB13" s="23" t="n">
        <f aca="false">'Výpočet škody'!BB13</f>
        <v>0</v>
      </c>
      <c r="AC13" s="37"/>
      <c r="AD13" s="37"/>
      <c r="AE13" s="37"/>
      <c r="AF13" s="37"/>
      <c r="AG13" s="37"/>
      <c r="AH13" s="37"/>
      <c r="AI13" s="35"/>
      <c r="AJ13" s="35"/>
      <c r="AK13" s="35"/>
      <c r="AL13" s="24" t="n">
        <f aca="false">'Výpočet škody'!CD13</f>
        <v>0</v>
      </c>
      <c r="AM13" s="35"/>
      <c r="AN13" s="35"/>
      <c r="AO13" s="35"/>
      <c r="AP13" s="35"/>
      <c r="AQ13" s="42" t="n">
        <f aca="false">ROUND(AO13*AP13,0)</f>
        <v>0</v>
      </c>
      <c r="AR13" s="43" t="n">
        <f aca="false">S13+AB13+AL13+AQ13</f>
        <v>0</v>
      </c>
    </row>
    <row r="14" customFormat="false" ht="12.8" hidden="false" customHeight="false" outlineLevel="0" collapsed="false">
      <c r="A14" s="35"/>
      <c r="B14" s="35"/>
      <c r="C14" s="35"/>
      <c r="D14" s="35"/>
      <c r="E14" s="35"/>
      <c r="F14" s="37"/>
      <c r="G14" s="38"/>
      <c r="H14" s="38"/>
      <c r="I14" s="38"/>
      <c r="J14" s="37"/>
      <c r="K14" s="37"/>
      <c r="L14" s="39"/>
      <c r="M14" s="37"/>
      <c r="N14" s="40"/>
      <c r="O14" s="35"/>
      <c r="P14" s="35"/>
      <c r="Q14" s="41" t="str">
        <f aca="false">IF(P14&gt;0,IF(O14/P14&lt;0.01,"&lt; 1 %",""),"")</f>
        <v/>
      </c>
      <c r="R14" s="35"/>
      <c r="S14" s="22" t="n">
        <f aca="false">'Výpočet škody'!AA14</f>
        <v>0</v>
      </c>
      <c r="T14" s="35"/>
      <c r="U14" s="35"/>
      <c r="V14" s="40"/>
      <c r="W14" s="37"/>
      <c r="X14" s="35"/>
      <c r="Y14" s="35"/>
      <c r="Z14" s="35"/>
      <c r="AA14" s="35"/>
      <c r="AB14" s="23" t="n">
        <f aca="false">'Výpočet škody'!BB14</f>
        <v>0</v>
      </c>
      <c r="AC14" s="37"/>
      <c r="AD14" s="37"/>
      <c r="AE14" s="37"/>
      <c r="AF14" s="37"/>
      <c r="AG14" s="37"/>
      <c r="AH14" s="37"/>
      <c r="AI14" s="35"/>
      <c r="AJ14" s="35"/>
      <c r="AK14" s="35"/>
      <c r="AL14" s="24" t="n">
        <f aca="false">'Výpočet škody'!CD14</f>
        <v>0</v>
      </c>
      <c r="AM14" s="35"/>
      <c r="AN14" s="35"/>
      <c r="AO14" s="35"/>
      <c r="AP14" s="35"/>
      <c r="AQ14" s="42" t="n">
        <f aca="false">ROUND(AO14*AP14,0)</f>
        <v>0</v>
      </c>
      <c r="AR14" s="43" t="n">
        <f aca="false">S14+AB14+AL14+AQ14</f>
        <v>0</v>
      </c>
    </row>
    <row r="15" customFormat="false" ht="12.8" hidden="false" customHeight="false" outlineLevel="0" collapsed="false">
      <c r="A15" s="35"/>
      <c r="B15" s="35"/>
      <c r="C15" s="35"/>
      <c r="D15" s="35"/>
      <c r="E15" s="35"/>
      <c r="F15" s="37"/>
      <c r="G15" s="38"/>
      <c r="H15" s="38"/>
      <c r="I15" s="38"/>
      <c r="J15" s="37"/>
      <c r="K15" s="37"/>
      <c r="L15" s="39"/>
      <c r="M15" s="37"/>
      <c r="N15" s="40"/>
      <c r="O15" s="35"/>
      <c r="P15" s="35"/>
      <c r="Q15" s="41" t="str">
        <f aca="false">IF(P15&gt;0,IF(O15/P15&lt;0.01,"&lt; 1 %",""),"")</f>
        <v/>
      </c>
      <c r="R15" s="35"/>
      <c r="S15" s="22" t="n">
        <f aca="false">'Výpočet škody'!AA15</f>
        <v>0</v>
      </c>
      <c r="T15" s="35"/>
      <c r="U15" s="35"/>
      <c r="V15" s="40"/>
      <c r="W15" s="37"/>
      <c r="X15" s="35"/>
      <c r="Y15" s="35"/>
      <c r="Z15" s="35"/>
      <c r="AA15" s="35"/>
      <c r="AB15" s="23" t="n">
        <f aca="false">'Výpočet škody'!BB15</f>
        <v>0</v>
      </c>
      <c r="AC15" s="37"/>
      <c r="AD15" s="37"/>
      <c r="AE15" s="37"/>
      <c r="AF15" s="37"/>
      <c r="AG15" s="37"/>
      <c r="AH15" s="37"/>
      <c r="AI15" s="35"/>
      <c r="AJ15" s="35"/>
      <c r="AK15" s="35"/>
      <c r="AL15" s="24" t="n">
        <f aca="false">'Výpočet škody'!CD15</f>
        <v>0</v>
      </c>
      <c r="AM15" s="35"/>
      <c r="AN15" s="35"/>
      <c r="AO15" s="35"/>
      <c r="AP15" s="35"/>
      <c r="AQ15" s="42" t="n">
        <f aca="false">ROUND(AO15*AP15,0)</f>
        <v>0</v>
      </c>
      <c r="AR15" s="43" t="n">
        <f aca="false">S15+AB15+AL15+AQ15</f>
        <v>0</v>
      </c>
    </row>
    <row r="16" customFormat="false" ht="12.8" hidden="false" customHeight="false" outlineLevel="0" collapsed="false">
      <c r="A16" s="35"/>
      <c r="B16" s="35"/>
      <c r="C16" s="35"/>
      <c r="D16" s="35"/>
      <c r="E16" s="35"/>
      <c r="F16" s="37"/>
      <c r="G16" s="38"/>
      <c r="H16" s="38"/>
      <c r="I16" s="38"/>
      <c r="J16" s="37"/>
      <c r="K16" s="37"/>
      <c r="L16" s="39"/>
      <c r="M16" s="37"/>
      <c r="N16" s="40"/>
      <c r="O16" s="35"/>
      <c r="P16" s="35"/>
      <c r="Q16" s="41" t="str">
        <f aca="false">IF(P16&gt;0,IF(O16/P16&lt;0.01,"&lt; 1 %",""),"")</f>
        <v/>
      </c>
      <c r="R16" s="35"/>
      <c r="S16" s="22" t="n">
        <f aca="false">'Výpočet škody'!AA16</f>
        <v>0</v>
      </c>
      <c r="T16" s="35"/>
      <c r="U16" s="35"/>
      <c r="V16" s="40"/>
      <c r="W16" s="37"/>
      <c r="X16" s="35"/>
      <c r="Y16" s="35"/>
      <c r="Z16" s="35"/>
      <c r="AA16" s="35"/>
      <c r="AB16" s="23" t="n">
        <f aca="false">'Výpočet škody'!BB16</f>
        <v>0</v>
      </c>
      <c r="AC16" s="37"/>
      <c r="AD16" s="37"/>
      <c r="AE16" s="37"/>
      <c r="AF16" s="37"/>
      <c r="AG16" s="37"/>
      <c r="AH16" s="37"/>
      <c r="AI16" s="35"/>
      <c r="AJ16" s="35"/>
      <c r="AK16" s="35"/>
      <c r="AL16" s="24" t="n">
        <f aca="false">'Výpočet škody'!CD16</f>
        <v>0</v>
      </c>
      <c r="AM16" s="35"/>
      <c r="AN16" s="35"/>
      <c r="AO16" s="35"/>
      <c r="AP16" s="35"/>
      <c r="AQ16" s="42" t="n">
        <f aca="false">ROUND(AO16*AP16,0)</f>
        <v>0</v>
      </c>
      <c r="AR16" s="43" t="n">
        <f aca="false">S16+AB16+AL16+AQ16</f>
        <v>0</v>
      </c>
    </row>
    <row r="17" customFormat="false" ht="12.8" hidden="false" customHeight="false" outlineLevel="0" collapsed="false">
      <c r="A17" s="35"/>
      <c r="B17" s="35"/>
      <c r="C17" s="35"/>
      <c r="D17" s="35"/>
      <c r="E17" s="35"/>
      <c r="F17" s="37"/>
      <c r="G17" s="38"/>
      <c r="H17" s="38"/>
      <c r="I17" s="38"/>
      <c r="J17" s="37"/>
      <c r="K17" s="37"/>
      <c r="L17" s="39"/>
      <c r="M17" s="37"/>
      <c r="N17" s="40"/>
      <c r="O17" s="35"/>
      <c r="P17" s="35"/>
      <c r="Q17" s="41" t="str">
        <f aca="false">IF(P17&gt;0,IF(O17/P17&lt;0.01,"&lt; 1 %",""),"")</f>
        <v/>
      </c>
      <c r="R17" s="35"/>
      <c r="S17" s="22" t="n">
        <f aca="false">'Výpočet škody'!AA17</f>
        <v>0</v>
      </c>
      <c r="T17" s="35"/>
      <c r="U17" s="35"/>
      <c r="V17" s="40"/>
      <c r="W17" s="37"/>
      <c r="X17" s="35"/>
      <c r="Y17" s="35"/>
      <c r="Z17" s="35"/>
      <c r="AA17" s="35"/>
      <c r="AB17" s="23" t="n">
        <f aca="false">'Výpočet škody'!BB17</f>
        <v>0</v>
      </c>
      <c r="AC17" s="37"/>
      <c r="AD17" s="37"/>
      <c r="AE17" s="37"/>
      <c r="AF17" s="37"/>
      <c r="AG17" s="37"/>
      <c r="AH17" s="37"/>
      <c r="AI17" s="35"/>
      <c r="AJ17" s="35"/>
      <c r="AK17" s="35"/>
      <c r="AL17" s="24" t="n">
        <f aca="false">'Výpočet škody'!CD17</f>
        <v>0</v>
      </c>
      <c r="AM17" s="35"/>
      <c r="AN17" s="35"/>
      <c r="AO17" s="35"/>
      <c r="AP17" s="35"/>
      <c r="AQ17" s="42" t="n">
        <f aca="false">ROUND(AO17*AP17,0)</f>
        <v>0</v>
      </c>
      <c r="AR17" s="43" t="n">
        <f aca="false">S17+AB17+AL17+AQ17</f>
        <v>0</v>
      </c>
    </row>
    <row r="18" customFormat="false" ht="12.8" hidden="false" customHeight="false" outlineLevel="0" collapsed="false">
      <c r="A18" s="35"/>
      <c r="B18" s="35"/>
      <c r="C18" s="35"/>
      <c r="D18" s="35"/>
      <c r="E18" s="35"/>
      <c r="F18" s="37"/>
      <c r="G18" s="38"/>
      <c r="H18" s="38"/>
      <c r="I18" s="38"/>
      <c r="J18" s="37"/>
      <c r="K18" s="37"/>
      <c r="L18" s="39"/>
      <c r="M18" s="37"/>
      <c r="N18" s="40"/>
      <c r="O18" s="35"/>
      <c r="P18" s="35"/>
      <c r="Q18" s="41" t="str">
        <f aca="false">IF(P18&gt;0,IF(O18/P18&lt;0.01,"&lt; 1 %",""),"")</f>
        <v/>
      </c>
      <c r="R18" s="35"/>
      <c r="S18" s="22" t="n">
        <f aca="false">'Výpočet škody'!AA18</f>
        <v>0</v>
      </c>
      <c r="T18" s="35"/>
      <c r="U18" s="35"/>
      <c r="V18" s="40"/>
      <c r="W18" s="37"/>
      <c r="X18" s="35"/>
      <c r="Y18" s="35"/>
      <c r="Z18" s="35"/>
      <c r="AA18" s="35"/>
      <c r="AB18" s="23" t="n">
        <f aca="false">'Výpočet škody'!BB18</f>
        <v>0</v>
      </c>
      <c r="AC18" s="37"/>
      <c r="AD18" s="37"/>
      <c r="AE18" s="37"/>
      <c r="AF18" s="37"/>
      <c r="AG18" s="37"/>
      <c r="AH18" s="37"/>
      <c r="AI18" s="35"/>
      <c r="AJ18" s="35"/>
      <c r="AK18" s="35"/>
      <c r="AL18" s="24" t="n">
        <f aca="false">'Výpočet škody'!CD18</f>
        <v>0</v>
      </c>
      <c r="AM18" s="35"/>
      <c r="AN18" s="35"/>
      <c r="AO18" s="35"/>
      <c r="AP18" s="35"/>
      <c r="AQ18" s="42" t="n">
        <f aca="false">ROUND(AO18*AP18,0)</f>
        <v>0</v>
      </c>
      <c r="AR18" s="43" t="n">
        <f aca="false">S18+AB18+AL18+AQ18</f>
        <v>0</v>
      </c>
    </row>
    <row r="19" customFormat="false" ht="12.8" hidden="false" customHeight="false" outlineLevel="0" collapsed="false">
      <c r="A19" s="35"/>
      <c r="B19" s="35"/>
      <c r="C19" s="35"/>
      <c r="D19" s="35"/>
      <c r="E19" s="35"/>
      <c r="F19" s="37"/>
      <c r="G19" s="38"/>
      <c r="H19" s="38"/>
      <c r="I19" s="38"/>
      <c r="J19" s="37"/>
      <c r="K19" s="37"/>
      <c r="L19" s="39"/>
      <c r="M19" s="37"/>
      <c r="N19" s="40"/>
      <c r="O19" s="35"/>
      <c r="P19" s="35"/>
      <c r="Q19" s="41" t="str">
        <f aca="false">IF(P19&gt;0,IF(O19/P19&lt;0.01,"&lt; 1 %",""),"")</f>
        <v/>
      </c>
      <c r="R19" s="35"/>
      <c r="S19" s="22" t="n">
        <f aca="false">'Výpočet škody'!AA19</f>
        <v>0</v>
      </c>
      <c r="T19" s="35"/>
      <c r="U19" s="35"/>
      <c r="V19" s="40"/>
      <c r="W19" s="37"/>
      <c r="X19" s="35"/>
      <c r="Y19" s="35"/>
      <c r="Z19" s="35"/>
      <c r="AA19" s="35"/>
      <c r="AB19" s="23" t="n">
        <f aca="false">'Výpočet škody'!BB19</f>
        <v>0</v>
      </c>
      <c r="AC19" s="37"/>
      <c r="AD19" s="37"/>
      <c r="AE19" s="37"/>
      <c r="AF19" s="37"/>
      <c r="AG19" s="37"/>
      <c r="AH19" s="37"/>
      <c r="AI19" s="35"/>
      <c r="AJ19" s="35"/>
      <c r="AK19" s="35"/>
      <c r="AL19" s="24" t="n">
        <f aca="false">'Výpočet škody'!CD19</f>
        <v>0</v>
      </c>
      <c r="AM19" s="35"/>
      <c r="AN19" s="35"/>
      <c r="AO19" s="35"/>
      <c r="AP19" s="35"/>
      <c r="AQ19" s="42" t="n">
        <f aca="false">ROUND(AO19*AP19,0)</f>
        <v>0</v>
      </c>
      <c r="AR19" s="43" t="n">
        <f aca="false">S19+AB19+AL19+AQ19</f>
        <v>0</v>
      </c>
    </row>
    <row r="20" customFormat="false" ht="12.8" hidden="false" customHeight="false" outlineLevel="0" collapsed="false">
      <c r="A20" s="35"/>
      <c r="B20" s="35"/>
      <c r="C20" s="35"/>
      <c r="D20" s="35"/>
      <c r="E20" s="35"/>
      <c r="F20" s="37"/>
      <c r="G20" s="38"/>
      <c r="H20" s="38"/>
      <c r="I20" s="38"/>
      <c r="J20" s="37"/>
      <c r="K20" s="37"/>
      <c r="L20" s="39"/>
      <c r="M20" s="37"/>
      <c r="N20" s="40"/>
      <c r="O20" s="35"/>
      <c r="P20" s="35"/>
      <c r="Q20" s="41" t="str">
        <f aca="false">IF(P20&gt;0,IF(O20/P20&lt;0.01,"&lt; 1 %",""),"")</f>
        <v/>
      </c>
      <c r="R20" s="35"/>
      <c r="S20" s="22" t="n">
        <f aca="false">'Výpočet škody'!AA20</f>
        <v>0</v>
      </c>
      <c r="T20" s="35"/>
      <c r="U20" s="35"/>
      <c r="V20" s="40"/>
      <c r="W20" s="37" t="n">
        <v>10</v>
      </c>
      <c r="X20" s="35"/>
      <c r="Y20" s="35"/>
      <c r="Z20" s="35"/>
      <c r="AA20" s="35"/>
      <c r="AB20" s="23" t="n">
        <f aca="false">'Výpočet škody'!BB20</f>
        <v>0</v>
      </c>
      <c r="AC20" s="37"/>
      <c r="AD20" s="37"/>
      <c r="AE20" s="37"/>
      <c r="AF20" s="37"/>
      <c r="AG20" s="37"/>
      <c r="AH20" s="37"/>
      <c r="AI20" s="35"/>
      <c r="AJ20" s="35"/>
      <c r="AK20" s="35"/>
      <c r="AL20" s="24" t="n">
        <f aca="false">'Výpočet škody'!CD20</f>
        <v>0</v>
      </c>
      <c r="AM20" s="35"/>
      <c r="AN20" s="35"/>
      <c r="AO20" s="35"/>
      <c r="AP20" s="35"/>
      <c r="AQ20" s="42" t="n">
        <f aca="false">ROUND(AO20*AP20,0)</f>
        <v>0</v>
      </c>
      <c r="AR20" s="43" t="n">
        <f aca="false">S20+AB20+AL20+AQ20</f>
        <v>0</v>
      </c>
    </row>
    <row r="21" customFormat="false" ht="12.8" hidden="false" customHeight="false" outlineLevel="0" collapsed="false">
      <c r="A21" s="35"/>
      <c r="B21" s="35"/>
      <c r="C21" s="35"/>
      <c r="D21" s="35"/>
      <c r="E21" s="35"/>
      <c r="F21" s="37"/>
      <c r="G21" s="38"/>
      <c r="H21" s="38"/>
      <c r="I21" s="38"/>
      <c r="J21" s="37"/>
      <c r="K21" s="37"/>
      <c r="L21" s="39"/>
      <c r="M21" s="37"/>
      <c r="N21" s="40"/>
      <c r="O21" s="35"/>
      <c r="P21" s="35"/>
      <c r="Q21" s="41" t="str">
        <f aca="false">IF(P21&gt;0,IF(O21/P21&lt;0.01,"&lt; 1 %",""),"")</f>
        <v/>
      </c>
      <c r="R21" s="35"/>
      <c r="S21" s="22" t="n">
        <f aca="false">'Výpočet škody'!AA21</f>
        <v>0</v>
      </c>
      <c r="T21" s="35"/>
      <c r="U21" s="35"/>
      <c r="V21" s="40"/>
      <c r="W21" s="37"/>
      <c r="X21" s="35"/>
      <c r="Y21" s="35"/>
      <c r="Z21" s="35"/>
      <c r="AA21" s="35"/>
      <c r="AB21" s="23" t="n">
        <f aca="false">'Výpočet škody'!BB21</f>
        <v>0</v>
      </c>
      <c r="AC21" s="37"/>
      <c r="AD21" s="37"/>
      <c r="AE21" s="37"/>
      <c r="AF21" s="37"/>
      <c r="AG21" s="37"/>
      <c r="AH21" s="37"/>
      <c r="AI21" s="35"/>
      <c r="AJ21" s="35"/>
      <c r="AK21" s="35"/>
      <c r="AL21" s="24" t="n">
        <f aca="false">'Výpočet škody'!CD21</f>
        <v>0</v>
      </c>
      <c r="AM21" s="35"/>
      <c r="AN21" s="35"/>
      <c r="AO21" s="35"/>
      <c r="AP21" s="35"/>
      <c r="AQ21" s="42" t="n">
        <f aca="false">ROUND(AO21*AP21,0)</f>
        <v>0</v>
      </c>
      <c r="AR21" s="43" t="n">
        <f aca="false">S21+AB21+AL21+AQ21</f>
        <v>0</v>
      </c>
    </row>
    <row r="22" customFormat="false" ht="12.8" hidden="false" customHeight="false" outlineLevel="0" collapsed="false">
      <c r="A22" s="35"/>
      <c r="B22" s="35"/>
      <c r="C22" s="35"/>
      <c r="D22" s="35"/>
      <c r="E22" s="35"/>
      <c r="F22" s="37"/>
      <c r="G22" s="38"/>
      <c r="H22" s="38"/>
      <c r="I22" s="38"/>
      <c r="J22" s="37"/>
      <c r="K22" s="37"/>
      <c r="L22" s="39"/>
      <c r="M22" s="37"/>
      <c r="N22" s="40"/>
      <c r="O22" s="35"/>
      <c r="P22" s="35"/>
      <c r="Q22" s="41" t="str">
        <f aca="false">IF(P22&gt;0,IF(O22/P22&lt;0.01,"&lt; 1 %",""),"")</f>
        <v/>
      </c>
      <c r="R22" s="35"/>
      <c r="S22" s="22" t="n">
        <f aca="false">'Výpočet škody'!AA22</f>
        <v>0</v>
      </c>
      <c r="T22" s="35"/>
      <c r="U22" s="35"/>
      <c r="V22" s="40"/>
      <c r="W22" s="37"/>
      <c r="X22" s="35"/>
      <c r="Y22" s="35"/>
      <c r="Z22" s="35"/>
      <c r="AA22" s="35"/>
      <c r="AB22" s="23" t="n">
        <f aca="false">'Výpočet škody'!BB22</f>
        <v>0</v>
      </c>
      <c r="AC22" s="37"/>
      <c r="AD22" s="37"/>
      <c r="AE22" s="37"/>
      <c r="AF22" s="37"/>
      <c r="AG22" s="37"/>
      <c r="AH22" s="37"/>
      <c r="AI22" s="35"/>
      <c r="AJ22" s="35"/>
      <c r="AK22" s="35"/>
      <c r="AL22" s="24" t="n">
        <f aca="false">'Výpočet škody'!CD22</f>
        <v>0</v>
      </c>
      <c r="AM22" s="35"/>
      <c r="AN22" s="35"/>
      <c r="AO22" s="35"/>
      <c r="AP22" s="35"/>
      <c r="AQ22" s="42" t="n">
        <f aca="false">ROUND(AO22*AP22,0)</f>
        <v>0</v>
      </c>
      <c r="AR22" s="43" t="n">
        <f aca="false">S22+AB22+AL22+AQ22</f>
        <v>0</v>
      </c>
    </row>
    <row r="23" customFormat="false" ht="12.8" hidden="false" customHeight="false" outlineLevel="0" collapsed="false">
      <c r="A23" s="35"/>
      <c r="B23" s="35"/>
      <c r="C23" s="35"/>
      <c r="D23" s="35"/>
      <c r="E23" s="35"/>
      <c r="F23" s="37"/>
      <c r="G23" s="38"/>
      <c r="H23" s="38"/>
      <c r="I23" s="38"/>
      <c r="J23" s="37"/>
      <c r="K23" s="37"/>
      <c r="L23" s="39"/>
      <c r="M23" s="37"/>
      <c r="N23" s="40"/>
      <c r="O23" s="35"/>
      <c r="P23" s="35"/>
      <c r="Q23" s="41" t="str">
        <f aca="false">IF(P23&gt;0,IF(O23/P23&lt;0.01,"&lt; 1 %",""),"")</f>
        <v/>
      </c>
      <c r="R23" s="35"/>
      <c r="S23" s="22" t="n">
        <f aca="false">'Výpočet škody'!AA23</f>
        <v>0</v>
      </c>
      <c r="T23" s="35"/>
      <c r="U23" s="35"/>
      <c r="V23" s="40"/>
      <c r="W23" s="37"/>
      <c r="X23" s="35"/>
      <c r="Y23" s="35"/>
      <c r="Z23" s="35"/>
      <c r="AA23" s="35"/>
      <c r="AB23" s="23" t="n">
        <f aca="false">'Výpočet škody'!BB23</f>
        <v>0</v>
      </c>
      <c r="AC23" s="37"/>
      <c r="AD23" s="37"/>
      <c r="AE23" s="37"/>
      <c r="AF23" s="37"/>
      <c r="AG23" s="37"/>
      <c r="AH23" s="37"/>
      <c r="AI23" s="35"/>
      <c r="AJ23" s="35"/>
      <c r="AK23" s="35"/>
      <c r="AL23" s="24" t="n">
        <f aca="false">'Výpočet škody'!CD23</f>
        <v>0</v>
      </c>
      <c r="AM23" s="35"/>
      <c r="AN23" s="35"/>
      <c r="AO23" s="35"/>
      <c r="AP23" s="35"/>
      <c r="AQ23" s="42" t="n">
        <f aca="false">ROUND(AO23*AP23,0)</f>
        <v>0</v>
      </c>
      <c r="AR23" s="43" t="n">
        <f aca="false">S23+AB23+AL23+AQ23</f>
        <v>0</v>
      </c>
    </row>
    <row r="24" customFormat="false" ht="12.8" hidden="false" customHeight="false" outlineLevel="0" collapsed="false">
      <c r="A24" s="35"/>
      <c r="B24" s="35"/>
      <c r="C24" s="35"/>
      <c r="D24" s="35"/>
      <c r="E24" s="35"/>
      <c r="F24" s="37"/>
      <c r="G24" s="38"/>
      <c r="H24" s="38"/>
      <c r="I24" s="38"/>
      <c r="J24" s="37"/>
      <c r="K24" s="37"/>
      <c r="L24" s="39"/>
      <c r="M24" s="37"/>
      <c r="N24" s="40"/>
      <c r="O24" s="35"/>
      <c r="P24" s="35"/>
      <c r="Q24" s="41" t="str">
        <f aca="false">IF(P24&gt;0,IF(O24/P24&lt;0.01,"&lt; 1 %",""),"")</f>
        <v/>
      </c>
      <c r="R24" s="35"/>
      <c r="S24" s="22" t="n">
        <f aca="false">'Výpočet škody'!AA24</f>
        <v>0</v>
      </c>
      <c r="T24" s="35"/>
      <c r="U24" s="35"/>
      <c r="V24" s="40"/>
      <c r="W24" s="37"/>
      <c r="X24" s="35"/>
      <c r="Y24" s="35"/>
      <c r="Z24" s="35"/>
      <c r="AA24" s="35"/>
      <c r="AB24" s="23" t="n">
        <f aca="false">'Výpočet škody'!BB24</f>
        <v>0</v>
      </c>
      <c r="AC24" s="37"/>
      <c r="AD24" s="37"/>
      <c r="AE24" s="37"/>
      <c r="AF24" s="37"/>
      <c r="AG24" s="37"/>
      <c r="AH24" s="37"/>
      <c r="AI24" s="35"/>
      <c r="AJ24" s="35"/>
      <c r="AK24" s="35"/>
      <c r="AL24" s="24" t="n">
        <f aca="false">'Výpočet škody'!CD24</f>
        <v>0</v>
      </c>
      <c r="AM24" s="35"/>
      <c r="AN24" s="35"/>
      <c r="AO24" s="35"/>
      <c r="AP24" s="35"/>
      <c r="AQ24" s="42" t="n">
        <f aca="false">ROUND(AO24*AP24,0)</f>
        <v>0</v>
      </c>
      <c r="AR24" s="43" t="n">
        <f aca="false">S24+AB24+AL24+AQ24</f>
        <v>0</v>
      </c>
    </row>
    <row r="25" customFormat="false" ht="12.8" hidden="false" customHeight="false" outlineLevel="0" collapsed="false">
      <c r="A25" s="35"/>
      <c r="B25" s="35"/>
      <c r="C25" s="35"/>
      <c r="D25" s="35"/>
      <c r="E25" s="35"/>
      <c r="F25" s="37"/>
      <c r="G25" s="38"/>
      <c r="H25" s="38"/>
      <c r="I25" s="38"/>
      <c r="J25" s="37"/>
      <c r="K25" s="37"/>
      <c r="L25" s="39"/>
      <c r="M25" s="37"/>
      <c r="N25" s="40"/>
      <c r="O25" s="35"/>
      <c r="P25" s="35"/>
      <c r="Q25" s="41" t="str">
        <f aca="false">IF(P25&gt;0,IF(O25/P25&lt;0.01,"&lt; 1 %",""),"")</f>
        <v/>
      </c>
      <c r="R25" s="35"/>
      <c r="S25" s="22" t="n">
        <f aca="false">'Výpočet škody'!AA25</f>
        <v>0</v>
      </c>
      <c r="T25" s="35"/>
      <c r="U25" s="35"/>
      <c r="V25" s="40"/>
      <c r="W25" s="37"/>
      <c r="X25" s="35"/>
      <c r="Y25" s="35"/>
      <c r="Z25" s="35"/>
      <c r="AA25" s="35"/>
      <c r="AB25" s="23" t="n">
        <f aca="false">'Výpočet škody'!BB25</f>
        <v>0</v>
      </c>
      <c r="AC25" s="37"/>
      <c r="AD25" s="37"/>
      <c r="AE25" s="37"/>
      <c r="AF25" s="37"/>
      <c r="AG25" s="37"/>
      <c r="AH25" s="37"/>
      <c r="AI25" s="35"/>
      <c r="AJ25" s="35"/>
      <c r="AK25" s="35"/>
      <c r="AL25" s="24" t="n">
        <f aca="false">'Výpočet škody'!CD25</f>
        <v>0</v>
      </c>
      <c r="AM25" s="35"/>
      <c r="AN25" s="35"/>
      <c r="AO25" s="35"/>
      <c r="AP25" s="35"/>
      <c r="AQ25" s="42" t="n">
        <f aca="false">ROUND(AO25*AP25,0)</f>
        <v>0</v>
      </c>
      <c r="AR25" s="43" t="n">
        <f aca="false">S25+AB25+AL25+AQ25</f>
        <v>0</v>
      </c>
    </row>
    <row r="26" customFormat="false" ht="12.8" hidden="false" customHeight="false" outlineLevel="0" collapsed="false">
      <c r="A26" s="35"/>
      <c r="B26" s="35"/>
      <c r="C26" s="35"/>
      <c r="D26" s="35"/>
      <c r="E26" s="35"/>
      <c r="F26" s="37"/>
      <c r="G26" s="38"/>
      <c r="H26" s="38"/>
      <c r="I26" s="38"/>
      <c r="J26" s="37"/>
      <c r="K26" s="37"/>
      <c r="L26" s="39"/>
      <c r="M26" s="37"/>
      <c r="N26" s="40"/>
      <c r="O26" s="35"/>
      <c r="P26" s="35"/>
      <c r="Q26" s="41" t="str">
        <f aca="false">IF(P26&gt;0,IF(O26/P26&lt;0.01,"&lt; 1 %",""),"")</f>
        <v/>
      </c>
      <c r="R26" s="35"/>
      <c r="S26" s="22" t="n">
        <f aca="false">'Výpočet škody'!AA26</f>
        <v>0</v>
      </c>
      <c r="T26" s="35"/>
      <c r="U26" s="35"/>
      <c r="V26" s="40"/>
      <c r="W26" s="37"/>
      <c r="X26" s="35"/>
      <c r="Y26" s="35"/>
      <c r="Z26" s="35"/>
      <c r="AA26" s="35"/>
      <c r="AB26" s="23" t="n">
        <f aca="false">'Výpočet škody'!BB26</f>
        <v>0</v>
      </c>
      <c r="AC26" s="37"/>
      <c r="AD26" s="37"/>
      <c r="AE26" s="37"/>
      <c r="AF26" s="37"/>
      <c r="AG26" s="37"/>
      <c r="AH26" s="37"/>
      <c r="AI26" s="35"/>
      <c r="AJ26" s="35"/>
      <c r="AK26" s="35"/>
      <c r="AL26" s="24" t="n">
        <f aca="false">'Výpočet škody'!CD26</f>
        <v>0</v>
      </c>
      <c r="AM26" s="35"/>
      <c r="AN26" s="35"/>
      <c r="AO26" s="35"/>
      <c r="AP26" s="35"/>
      <c r="AQ26" s="42" t="n">
        <f aca="false">ROUND(AO26*AP26,0)</f>
        <v>0</v>
      </c>
      <c r="AR26" s="43" t="n">
        <f aca="false">S26+AB26+AL26+AQ26</f>
        <v>0</v>
      </c>
    </row>
    <row r="27" customFormat="false" ht="12.8" hidden="false" customHeight="false" outlineLevel="0" collapsed="false">
      <c r="A27" s="35"/>
      <c r="B27" s="35"/>
      <c r="C27" s="35"/>
      <c r="D27" s="35"/>
      <c r="E27" s="35"/>
      <c r="F27" s="37"/>
      <c r="G27" s="38"/>
      <c r="H27" s="38"/>
      <c r="I27" s="38"/>
      <c r="J27" s="37"/>
      <c r="K27" s="37"/>
      <c r="L27" s="39"/>
      <c r="M27" s="37"/>
      <c r="N27" s="40"/>
      <c r="O27" s="35"/>
      <c r="P27" s="35"/>
      <c r="Q27" s="41" t="str">
        <f aca="false">IF(P27&gt;0,IF(O27/P27&lt;0.01,"&lt; 1 %",""),"")</f>
        <v/>
      </c>
      <c r="R27" s="35"/>
      <c r="S27" s="22" t="n">
        <f aca="false">'Výpočet škody'!AA27</f>
        <v>0</v>
      </c>
      <c r="T27" s="35"/>
      <c r="U27" s="35"/>
      <c r="V27" s="40"/>
      <c r="W27" s="37"/>
      <c r="X27" s="35"/>
      <c r="Y27" s="35"/>
      <c r="Z27" s="35"/>
      <c r="AA27" s="35"/>
      <c r="AB27" s="23" t="n">
        <f aca="false">'Výpočet škody'!BB27</f>
        <v>0</v>
      </c>
      <c r="AC27" s="37"/>
      <c r="AD27" s="37"/>
      <c r="AE27" s="37"/>
      <c r="AF27" s="37"/>
      <c r="AG27" s="37"/>
      <c r="AH27" s="37"/>
      <c r="AI27" s="35"/>
      <c r="AJ27" s="35"/>
      <c r="AK27" s="35"/>
      <c r="AL27" s="24" t="n">
        <f aca="false">'Výpočet škody'!CD27</f>
        <v>0</v>
      </c>
      <c r="AM27" s="35"/>
      <c r="AN27" s="35"/>
      <c r="AO27" s="35"/>
      <c r="AP27" s="35"/>
      <c r="AQ27" s="42" t="n">
        <f aca="false">ROUND(AO27*AP27,0)</f>
        <v>0</v>
      </c>
      <c r="AR27" s="43" t="n">
        <f aca="false">S27+AB27+AL27+AQ27</f>
        <v>0</v>
      </c>
    </row>
    <row r="28" customFormat="false" ht="12.8" hidden="false" customHeight="false" outlineLevel="0" collapsed="false">
      <c r="A28" s="35"/>
      <c r="B28" s="35"/>
      <c r="C28" s="35"/>
      <c r="D28" s="35"/>
      <c r="E28" s="35"/>
      <c r="F28" s="37"/>
      <c r="G28" s="38"/>
      <c r="H28" s="38"/>
      <c r="I28" s="38"/>
      <c r="J28" s="37"/>
      <c r="K28" s="37"/>
      <c r="L28" s="39"/>
      <c r="M28" s="37"/>
      <c r="N28" s="40"/>
      <c r="O28" s="35"/>
      <c r="P28" s="35"/>
      <c r="Q28" s="41" t="str">
        <f aca="false">IF(P28&gt;0,IF(O28/P28&lt;0.01,"&lt; 1 %",""),"")</f>
        <v/>
      </c>
      <c r="R28" s="35"/>
      <c r="S28" s="22" t="n">
        <f aca="false">'Výpočet škody'!AA28</f>
        <v>0</v>
      </c>
      <c r="T28" s="35"/>
      <c r="U28" s="35"/>
      <c r="V28" s="40"/>
      <c r="W28" s="37"/>
      <c r="X28" s="35"/>
      <c r="Y28" s="35"/>
      <c r="Z28" s="35"/>
      <c r="AA28" s="35"/>
      <c r="AB28" s="23" t="n">
        <f aca="false">'Výpočet škody'!BB28</f>
        <v>0</v>
      </c>
      <c r="AC28" s="37"/>
      <c r="AD28" s="37"/>
      <c r="AE28" s="37"/>
      <c r="AF28" s="37"/>
      <c r="AG28" s="37"/>
      <c r="AH28" s="37"/>
      <c r="AI28" s="35"/>
      <c r="AJ28" s="35"/>
      <c r="AK28" s="35"/>
      <c r="AL28" s="24" t="n">
        <f aca="false">'Výpočet škody'!CD28</f>
        <v>0</v>
      </c>
      <c r="AM28" s="35"/>
      <c r="AN28" s="35"/>
      <c r="AO28" s="35"/>
      <c r="AP28" s="35"/>
      <c r="AQ28" s="42" t="n">
        <f aca="false">ROUND(AO28*AP28,0)</f>
        <v>0</v>
      </c>
      <c r="AR28" s="43" t="n">
        <f aca="false">S28+AB28+AL28+AQ28</f>
        <v>0</v>
      </c>
    </row>
    <row r="29" customFormat="false" ht="12.8" hidden="false" customHeight="false" outlineLevel="0" collapsed="false">
      <c r="A29" s="35"/>
      <c r="B29" s="35"/>
      <c r="C29" s="35"/>
      <c r="D29" s="35"/>
      <c r="E29" s="35"/>
      <c r="F29" s="37"/>
      <c r="G29" s="38"/>
      <c r="H29" s="38"/>
      <c r="I29" s="38"/>
      <c r="J29" s="37"/>
      <c r="K29" s="37"/>
      <c r="L29" s="39"/>
      <c r="M29" s="37"/>
      <c r="N29" s="40"/>
      <c r="O29" s="35"/>
      <c r="P29" s="35"/>
      <c r="Q29" s="41" t="str">
        <f aca="false">IF(P29&gt;0,IF(O29/P29&lt;0.01,"&lt; 1 %",""),"")</f>
        <v/>
      </c>
      <c r="R29" s="35"/>
      <c r="S29" s="22" t="n">
        <f aca="false">'Výpočet škody'!AA29</f>
        <v>0</v>
      </c>
      <c r="T29" s="35"/>
      <c r="U29" s="35"/>
      <c r="V29" s="40"/>
      <c r="W29" s="37"/>
      <c r="X29" s="35"/>
      <c r="Y29" s="35"/>
      <c r="Z29" s="35"/>
      <c r="AA29" s="35"/>
      <c r="AB29" s="23" t="n">
        <f aca="false">'Výpočet škody'!BB29</f>
        <v>0</v>
      </c>
      <c r="AC29" s="37"/>
      <c r="AD29" s="37"/>
      <c r="AE29" s="37"/>
      <c r="AF29" s="37"/>
      <c r="AG29" s="37"/>
      <c r="AH29" s="37"/>
      <c r="AI29" s="35"/>
      <c r="AJ29" s="35"/>
      <c r="AK29" s="35"/>
      <c r="AL29" s="24" t="n">
        <f aca="false">'Výpočet škody'!CD29</f>
        <v>0</v>
      </c>
      <c r="AM29" s="35"/>
      <c r="AN29" s="35"/>
      <c r="AO29" s="35"/>
      <c r="AP29" s="35"/>
      <c r="AQ29" s="42" t="n">
        <f aca="false">ROUND(AO29*AP29,0)</f>
        <v>0</v>
      </c>
      <c r="AR29" s="43" t="n">
        <f aca="false">S29+AB29+AL29+AQ29</f>
        <v>0</v>
      </c>
    </row>
    <row r="30" customFormat="false" ht="12.8" hidden="false" customHeight="false" outlineLevel="0" collapsed="false">
      <c r="A30" s="35"/>
      <c r="B30" s="35"/>
      <c r="C30" s="35"/>
      <c r="D30" s="35"/>
      <c r="E30" s="35"/>
      <c r="F30" s="37"/>
      <c r="G30" s="38"/>
      <c r="H30" s="38"/>
      <c r="I30" s="38"/>
      <c r="J30" s="37"/>
      <c r="K30" s="37"/>
      <c r="L30" s="39"/>
      <c r="M30" s="37"/>
      <c r="N30" s="40"/>
      <c r="O30" s="35"/>
      <c r="P30" s="35"/>
      <c r="Q30" s="41" t="str">
        <f aca="false">IF(P30&gt;0,IF(O30/P30&lt;0.01,"&lt; 1 %",""),"")</f>
        <v/>
      </c>
      <c r="R30" s="35"/>
      <c r="S30" s="22" t="n">
        <f aca="false">'Výpočet škody'!AA30</f>
        <v>0</v>
      </c>
      <c r="T30" s="35"/>
      <c r="U30" s="35"/>
      <c r="V30" s="40"/>
      <c r="W30" s="37"/>
      <c r="X30" s="35"/>
      <c r="Y30" s="35"/>
      <c r="Z30" s="35"/>
      <c r="AA30" s="35"/>
      <c r="AB30" s="23" t="n">
        <f aca="false">'Výpočet škody'!BB30</f>
        <v>0</v>
      </c>
      <c r="AC30" s="37"/>
      <c r="AD30" s="37"/>
      <c r="AE30" s="37"/>
      <c r="AF30" s="37"/>
      <c r="AG30" s="37"/>
      <c r="AH30" s="37"/>
      <c r="AI30" s="35"/>
      <c r="AJ30" s="35"/>
      <c r="AK30" s="35"/>
      <c r="AL30" s="24" t="n">
        <f aca="false">'Výpočet škody'!CD30</f>
        <v>0</v>
      </c>
      <c r="AM30" s="35"/>
      <c r="AN30" s="35"/>
      <c r="AO30" s="35"/>
      <c r="AP30" s="35"/>
      <c r="AQ30" s="42" t="n">
        <f aca="false">ROUND(AO30*AP30,0)</f>
        <v>0</v>
      </c>
      <c r="AR30" s="43" t="n">
        <f aca="false">S30+AB30+AL30+AQ30</f>
        <v>0</v>
      </c>
    </row>
    <row r="31" customFormat="false" ht="12.8" hidden="false" customHeight="false" outlineLevel="0" collapsed="false">
      <c r="A31" s="35"/>
      <c r="B31" s="35"/>
      <c r="C31" s="35"/>
      <c r="D31" s="35"/>
      <c r="E31" s="35"/>
      <c r="F31" s="37"/>
      <c r="G31" s="38"/>
      <c r="H31" s="38"/>
      <c r="I31" s="38"/>
      <c r="J31" s="37"/>
      <c r="K31" s="37"/>
      <c r="L31" s="39"/>
      <c r="M31" s="37"/>
      <c r="N31" s="40"/>
      <c r="O31" s="35"/>
      <c r="P31" s="35"/>
      <c r="Q31" s="41" t="str">
        <f aca="false">IF(P31&gt;0,IF(O31/P31&lt;0.01,"&lt; 1 %",""),"")</f>
        <v/>
      </c>
      <c r="R31" s="35"/>
      <c r="S31" s="22" t="n">
        <f aca="false">'Výpočet škody'!AA31</f>
        <v>0</v>
      </c>
      <c r="T31" s="35"/>
      <c r="U31" s="35"/>
      <c r="V31" s="40"/>
      <c r="W31" s="37"/>
      <c r="X31" s="35"/>
      <c r="Y31" s="35"/>
      <c r="Z31" s="35"/>
      <c r="AA31" s="35"/>
      <c r="AB31" s="23" t="n">
        <f aca="false">'Výpočet škody'!BB31</f>
        <v>0</v>
      </c>
      <c r="AC31" s="37"/>
      <c r="AD31" s="37"/>
      <c r="AE31" s="37"/>
      <c r="AF31" s="37"/>
      <c r="AG31" s="37"/>
      <c r="AH31" s="37"/>
      <c r="AI31" s="35"/>
      <c r="AJ31" s="35"/>
      <c r="AK31" s="35"/>
      <c r="AL31" s="24" t="n">
        <f aca="false">'Výpočet škody'!CD31</f>
        <v>0</v>
      </c>
      <c r="AM31" s="35"/>
      <c r="AN31" s="35"/>
      <c r="AO31" s="35"/>
      <c r="AP31" s="35"/>
      <c r="AQ31" s="42" t="n">
        <f aca="false">ROUND(AO31*AP31,0)</f>
        <v>0</v>
      </c>
      <c r="AR31" s="43" t="n">
        <f aca="false">S31+AB31+AL31+AQ31</f>
        <v>0</v>
      </c>
    </row>
    <row r="32" customFormat="false" ht="12.8" hidden="false" customHeight="false" outlineLevel="0" collapsed="false">
      <c r="A32" s="35"/>
      <c r="B32" s="35"/>
      <c r="C32" s="35"/>
      <c r="D32" s="35"/>
      <c r="E32" s="35"/>
      <c r="F32" s="37"/>
      <c r="G32" s="38"/>
      <c r="H32" s="38"/>
      <c r="I32" s="38"/>
      <c r="J32" s="37"/>
      <c r="K32" s="37"/>
      <c r="L32" s="39"/>
      <c r="M32" s="37"/>
      <c r="N32" s="40"/>
      <c r="O32" s="35"/>
      <c r="P32" s="35"/>
      <c r="Q32" s="41" t="str">
        <f aca="false">IF(P32&gt;0,IF(O32/P32&lt;0.01,"&lt; 1 %",""),"")</f>
        <v/>
      </c>
      <c r="R32" s="35"/>
      <c r="S32" s="22" t="n">
        <f aca="false">'Výpočet škody'!AA32</f>
        <v>0</v>
      </c>
      <c r="T32" s="35"/>
      <c r="U32" s="35"/>
      <c r="V32" s="40"/>
      <c r="W32" s="37"/>
      <c r="X32" s="35"/>
      <c r="Y32" s="35"/>
      <c r="Z32" s="35"/>
      <c r="AA32" s="35"/>
      <c r="AB32" s="23" t="n">
        <f aca="false">'Výpočet škody'!BB32</f>
        <v>0</v>
      </c>
      <c r="AC32" s="37"/>
      <c r="AD32" s="37"/>
      <c r="AE32" s="37"/>
      <c r="AF32" s="37"/>
      <c r="AG32" s="37"/>
      <c r="AH32" s="37"/>
      <c r="AI32" s="35"/>
      <c r="AJ32" s="35"/>
      <c r="AK32" s="35"/>
      <c r="AL32" s="24" t="n">
        <f aca="false">'Výpočet škody'!CD32</f>
        <v>0</v>
      </c>
      <c r="AM32" s="35"/>
      <c r="AN32" s="35"/>
      <c r="AO32" s="35"/>
      <c r="AP32" s="35"/>
      <c r="AQ32" s="42" t="n">
        <f aca="false">ROUND(AO32*AP32,0)</f>
        <v>0</v>
      </c>
      <c r="AR32" s="43" t="n">
        <f aca="false">S32+AB32+AL32+AQ32</f>
        <v>0</v>
      </c>
    </row>
    <row r="33" customFormat="false" ht="12.8" hidden="false" customHeight="false" outlineLevel="0" collapsed="false">
      <c r="A33" s="35"/>
      <c r="B33" s="35"/>
      <c r="C33" s="35"/>
      <c r="D33" s="35"/>
      <c r="E33" s="35"/>
      <c r="F33" s="37"/>
      <c r="G33" s="38"/>
      <c r="H33" s="38"/>
      <c r="I33" s="38"/>
      <c r="J33" s="37"/>
      <c r="K33" s="37"/>
      <c r="L33" s="39"/>
      <c r="M33" s="37"/>
      <c r="N33" s="40"/>
      <c r="O33" s="35"/>
      <c r="P33" s="35"/>
      <c r="Q33" s="41" t="str">
        <f aca="false">IF(P33&gt;0,IF(O33/P33&lt;0.01,"&lt; 1 %",""),"")</f>
        <v/>
      </c>
      <c r="R33" s="35"/>
      <c r="S33" s="22" t="n">
        <f aca="false">'Výpočet škody'!AA33</f>
        <v>0</v>
      </c>
      <c r="T33" s="35"/>
      <c r="U33" s="35"/>
      <c r="V33" s="40"/>
      <c r="W33" s="37"/>
      <c r="X33" s="35"/>
      <c r="Y33" s="35"/>
      <c r="Z33" s="35"/>
      <c r="AA33" s="35"/>
      <c r="AB33" s="23" t="n">
        <f aca="false">'Výpočet škody'!BB33</f>
        <v>0</v>
      </c>
      <c r="AC33" s="37"/>
      <c r="AD33" s="37"/>
      <c r="AE33" s="37"/>
      <c r="AF33" s="37"/>
      <c r="AG33" s="37"/>
      <c r="AH33" s="37"/>
      <c r="AI33" s="35"/>
      <c r="AJ33" s="35"/>
      <c r="AK33" s="35"/>
      <c r="AL33" s="24" t="n">
        <f aca="false">'Výpočet škody'!CD33</f>
        <v>0</v>
      </c>
      <c r="AM33" s="35"/>
      <c r="AN33" s="35"/>
      <c r="AO33" s="35"/>
      <c r="AP33" s="35"/>
      <c r="AQ33" s="42" t="n">
        <f aca="false">ROUND(AO33*AP33,0)</f>
        <v>0</v>
      </c>
      <c r="AR33" s="43" t="n">
        <f aca="false">S33+AB33+AL33+AQ33</f>
        <v>0</v>
      </c>
    </row>
    <row r="34" customFormat="false" ht="12.8" hidden="false" customHeight="false" outlineLevel="0" collapsed="false">
      <c r="A34" s="35"/>
      <c r="B34" s="35"/>
      <c r="C34" s="35"/>
      <c r="D34" s="35"/>
      <c r="E34" s="35"/>
      <c r="F34" s="37"/>
      <c r="G34" s="38"/>
      <c r="H34" s="38"/>
      <c r="I34" s="38"/>
      <c r="J34" s="37"/>
      <c r="K34" s="37"/>
      <c r="L34" s="39"/>
      <c r="M34" s="37"/>
      <c r="N34" s="40"/>
      <c r="O34" s="35"/>
      <c r="P34" s="35"/>
      <c r="Q34" s="41" t="str">
        <f aca="false">IF(P34&gt;0,IF(O34/P34&lt;0.01,"&lt; 1 %",""),"")</f>
        <v/>
      </c>
      <c r="R34" s="35"/>
      <c r="S34" s="22" t="n">
        <f aca="false">'Výpočet škody'!AA34</f>
        <v>0</v>
      </c>
      <c r="T34" s="35"/>
      <c r="U34" s="35"/>
      <c r="V34" s="40"/>
      <c r="W34" s="37"/>
      <c r="X34" s="35"/>
      <c r="Y34" s="35"/>
      <c r="Z34" s="35"/>
      <c r="AA34" s="35"/>
      <c r="AB34" s="23" t="n">
        <f aca="false">'Výpočet škody'!BB34</f>
        <v>0</v>
      </c>
      <c r="AC34" s="37"/>
      <c r="AD34" s="37"/>
      <c r="AE34" s="37"/>
      <c r="AF34" s="37"/>
      <c r="AG34" s="37"/>
      <c r="AH34" s="37"/>
      <c r="AI34" s="35"/>
      <c r="AJ34" s="35"/>
      <c r="AK34" s="35"/>
      <c r="AL34" s="24" t="n">
        <f aca="false">'Výpočet škody'!CD34</f>
        <v>0</v>
      </c>
      <c r="AM34" s="35"/>
      <c r="AN34" s="35"/>
      <c r="AO34" s="35"/>
      <c r="AP34" s="35"/>
      <c r="AQ34" s="42" t="n">
        <f aca="false">ROUND(AO34*AP34,0)</f>
        <v>0</v>
      </c>
      <c r="AR34" s="43" t="n">
        <f aca="false">S34+AB34+AL34+AQ34</f>
        <v>0</v>
      </c>
    </row>
    <row r="35" customFormat="false" ht="12.8" hidden="false" customHeight="false" outlineLevel="0" collapsed="false">
      <c r="A35" s="35"/>
      <c r="B35" s="35"/>
      <c r="C35" s="35"/>
      <c r="D35" s="35"/>
      <c r="E35" s="35"/>
      <c r="F35" s="37"/>
      <c r="G35" s="38"/>
      <c r="H35" s="38"/>
      <c r="I35" s="38"/>
      <c r="J35" s="37"/>
      <c r="K35" s="37"/>
      <c r="L35" s="39"/>
      <c r="M35" s="37"/>
      <c r="N35" s="40"/>
      <c r="O35" s="35"/>
      <c r="P35" s="35"/>
      <c r="Q35" s="41" t="str">
        <f aca="false">IF(P35&gt;0,IF(O35/P35&lt;0.01,"&lt; 1 %",""),"")</f>
        <v/>
      </c>
      <c r="R35" s="35"/>
      <c r="S35" s="22" t="n">
        <f aca="false">'Výpočet škody'!AA35</f>
        <v>0</v>
      </c>
      <c r="T35" s="35"/>
      <c r="U35" s="35"/>
      <c r="V35" s="40"/>
      <c r="W35" s="37"/>
      <c r="X35" s="35"/>
      <c r="Y35" s="35"/>
      <c r="Z35" s="35"/>
      <c r="AA35" s="35"/>
      <c r="AB35" s="23" t="n">
        <f aca="false">'Výpočet škody'!BB35</f>
        <v>0</v>
      </c>
      <c r="AC35" s="37"/>
      <c r="AD35" s="37"/>
      <c r="AE35" s="37"/>
      <c r="AF35" s="37"/>
      <c r="AG35" s="37"/>
      <c r="AH35" s="37"/>
      <c r="AI35" s="35"/>
      <c r="AJ35" s="35"/>
      <c r="AK35" s="35"/>
      <c r="AL35" s="24" t="n">
        <f aca="false">'Výpočet škody'!CD35</f>
        <v>0</v>
      </c>
      <c r="AM35" s="35"/>
      <c r="AN35" s="35"/>
      <c r="AO35" s="35"/>
      <c r="AP35" s="35"/>
      <c r="AQ35" s="42" t="n">
        <f aca="false">ROUND(AO35*AP35,0)</f>
        <v>0</v>
      </c>
      <c r="AR35" s="43" t="n">
        <f aca="false">S35+AB35+AL35+AQ35</f>
        <v>0</v>
      </c>
    </row>
    <row r="36" customFormat="false" ht="12.8" hidden="false" customHeight="false" outlineLevel="0" collapsed="false">
      <c r="A36" s="35"/>
      <c r="B36" s="35"/>
      <c r="C36" s="35"/>
      <c r="D36" s="35"/>
      <c r="E36" s="35"/>
      <c r="F36" s="37"/>
      <c r="G36" s="38"/>
      <c r="H36" s="38"/>
      <c r="I36" s="38"/>
      <c r="J36" s="37"/>
      <c r="K36" s="37"/>
      <c r="L36" s="39"/>
      <c r="M36" s="37"/>
      <c r="N36" s="40"/>
      <c r="O36" s="35"/>
      <c r="P36" s="35"/>
      <c r="Q36" s="41" t="str">
        <f aca="false">IF(P36&gt;0,IF(O36/P36&lt;0.01,"&lt; 1 %",""),"")</f>
        <v/>
      </c>
      <c r="R36" s="35"/>
      <c r="S36" s="22" t="n">
        <f aca="false">'Výpočet škody'!AA36</f>
        <v>0</v>
      </c>
      <c r="T36" s="35"/>
      <c r="U36" s="35"/>
      <c r="V36" s="40"/>
      <c r="W36" s="37"/>
      <c r="X36" s="35"/>
      <c r="Y36" s="35"/>
      <c r="Z36" s="35"/>
      <c r="AA36" s="35"/>
      <c r="AB36" s="23" t="n">
        <f aca="false">'Výpočet škody'!BB36</f>
        <v>0</v>
      </c>
      <c r="AC36" s="37"/>
      <c r="AD36" s="37"/>
      <c r="AE36" s="37"/>
      <c r="AF36" s="37"/>
      <c r="AG36" s="37"/>
      <c r="AH36" s="37"/>
      <c r="AI36" s="35"/>
      <c r="AJ36" s="35"/>
      <c r="AK36" s="35"/>
      <c r="AL36" s="24" t="n">
        <f aca="false">'Výpočet škody'!CD36</f>
        <v>0</v>
      </c>
      <c r="AM36" s="35"/>
      <c r="AN36" s="35"/>
      <c r="AO36" s="35"/>
      <c r="AP36" s="35"/>
      <c r="AQ36" s="42" t="n">
        <f aca="false">ROUND(AO36*AP36,0)</f>
        <v>0</v>
      </c>
      <c r="AR36" s="43" t="n">
        <f aca="false">S36+AB36+AL36+AQ36</f>
        <v>0</v>
      </c>
    </row>
    <row r="37" customFormat="false" ht="12.8" hidden="false" customHeight="false" outlineLevel="0" collapsed="false">
      <c r="A37" s="35"/>
      <c r="B37" s="35"/>
      <c r="C37" s="35"/>
      <c r="D37" s="35"/>
      <c r="E37" s="35"/>
      <c r="F37" s="37"/>
      <c r="G37" s="38"/>
      <c r="H37" s="38"/>
      <c r="I37" s="38"/>
      <c r="J37" s="37"/>
      <c r="K37" s="37"/>
      <c r="L37" s="39"/>
      <c r="M37" s="37"/>
      <c r="N37" s="40"/>
      <c r="O37" s="35"/>
      <c r="P37" s="35"/>
      <c r="Q37" s="41" t="str">
        <f aca="false">IF(P37&gt;0,IF(O37/P37&lt;0.01,"&lt; 1 %",""),"")</f>
        <v/>
      </c>
      <c r="R37" s="35"/>
      <c r="S37" s="22" t="n">
        <f aca="false">'Výpočet škody'!AA37</f>
        <v>0</v>
      </c>
      <c r="T37" s="35"/>
      <c r="U37" s="35"/>
      <c r="V37" s="40"/>
      <c r="W37" s="37"/>
      <c r="X37" s="35"/>
      <c r="Y37" s="35"/>
      <c r="Z37" s="35"/>
      <c r="AA37" s="35"/>
      <c r="AB37" s="23" t="n">
        <f aca="false">'Výpočet škody'!BB37</f>
        <v>0</v>
      </c>
      <c r="AC37" s="37"/>
      <c r="AD37" s="37"/>
      <c r="AE37" s="37"/>
      <c r="AF37" s="37"/>
      <c r="AG37" s="37"/>
      <c r="AH37" s="37"/>
      <c r="AI37" s="35"/>
      <c r="AJ37" s="35"/>
      <c r="AK37" s="35"/>
      <c r="AL37" s="24" t="n">
        <f aca="false">'Výpočet škody'!CD37</f>
        <v>0</v>
      </c>
      <c r="AM37" s="35"/>
      <c r="AN37" s="35"/>
      <c r="AO37" s="35"/>
      <c r="AP37" s="35"/>
      <c r="AQ37" s="42" t="n">
        <f aca="false">ROUND(AO37*AP37,0)</f>
        <v>0</v>
      </c>
      <c r="AR37" s="43" t="n">
        <f aca="false">S37+AB37+AL37+AQ37</f>
        <v>0</v>
      </c>
    </row>
    <row r="38" customFormat="false" ht="12.8" hidden="false" customHeight="false" outlineLevel="0" collapsed="false">
      <c r="A38" s="35"/>
      <c r="B38" s="35"/>
      <c r="C38" s="35"/>
      <c r="D38" s="35"/>
      <c r="E38" s="35"/>
      <c r="F38" s="37"/>
      <c r="G38" s="38"/>
      <c r="H38" s="38"/>
      <c r="I38" s="38"/>
      <c r="J38" s="37"/>
      <c r="K38" s="37"/>
      <c r="L38" s="39"/>
      <c r="M38" s="37"/>
      <c r="N38" s="40"/>
      <c r="O38" s="35"/>
      <c r="P38" s="35"/>
      <c r="Q38" s="41" t="str">
        <f aca="false">IF(P38&gt;0,IF(O38/P38&lt;0.01,"&lt; 1 %",""),"")</f>
        <v/>
      </c>
      <c r="R38" s="35"/>
      <c r="S38" s="22" t="n">
        <f aca="false">'Výpočet škody'!AA38</f>
        <v>0</v>
      </c>
      <c r="T38" s="35"/>
      <c r="U38" s="35"/>
      <c r="V38" s="40"/>
      <c r="W38" s="37"/>
      <c r="X38" s="35"/>
      <c r="Y38" s="35"/>
      <c r="Z38" s="35"/>
      <c r="AA38" s="35"/>
      <c r="AB38" s="23" t="n">
        <f aca="false">'Výpočet škody'!BB38</f>
        <v>0</v>
      </c>
      <c r="AC38" s="37"/>
      <c r="AD38" s="37"/>
      <c r="AE38" s="37"/>
      <c r="AF38" s="37"/>
      <c r="AG38" s="37"/>
      <c r="AH38" s="37"/>
      <c r="AI38" s="35"/>
      <c r="AJ38" s="35"/>
      <c r="AK38" s="35"/>
      <c r="AL38" s="24" t="n">
        <f aca="false">'Výpočet škody'!CD38</f>
        <v>0</v>
      </c>
      <c r="AM38" s="35"/>
      <c r="AN38" s="35"/>
      <c r="AO38" s="35"/>
      <c r="AP38" s="35"/>
      <c r="AQ38" s="42" t="n">
        <f aca="false">ROUND(AO38*AP38,0)</f>
        <v>0</v>
      </c>
      <c r="AR38" s="43" t="n">
        <f aca="false">S38+AB38+AL38+AQ38</f>
        <v>0</v>
      </c>
    </row>
    <row r="39" customFormat="false" ht="12.8" hidden="false" customHeight="false" outlineLevel="0" collapsed="false">
      <c r="A39" s="35"/>
      <c r="B39" s="35"/>
      <c r="C39" s="35"/>
      <c r="D39" s="35"/>
      <c r="E39" s="35"/>
      <c r="F39" s="37"/>
      <c r="G39" s="38"/>
      <c r="H39" s="38"/>
      <c r="I39" s="38"/>
      <c r="J39" s="37"/>
      <c r="K39" s="37"/>
      <c r="L39" s="39"/>
      <c r="M39" s="37"/>
      <c r="N39" s="40"/>
      <c r="O39" s="35"/>
      <c r="P39" s="35"/>
      <c r="Q39" s="41" t="str">
        <f aca="false">IF(P39&gt;0,IF(O39/P39&lt;0.01,"&lt; 1 %",""),"")</f>
        <v/>
      </c>
      <c r="R39" s="35"/>
      <c r="S39" s="22" t="n">
        <f aca="false">'Výpočet škody'!AA39</f>
        <v>0</v>
      </c>
      <c r="T39" s="35"/>
      <c r="U39" s="35"/>
      <c r="V39" s="40"/>
      <c r="W39" s="37"/>
      <c r="X39" s="35"/>
      <c r="Y39" s="35"/>
      <c r="Z39" s="35"/>
      <c r="AA39" s="35"/>
      <c r="AB39" s="23" t="n">
        <f aca="false">'Výpočet škody'!BB39</f>
        <v>0</v>
      </c>
      <c r="AC39" s="37"/>
      <c r="AD39" s="37"/>
      <c r="AE39" s="37"/>
      <c r="AF39" s="37"/>
      <c r="AG39" s="37"/>
      <c r="AH39" s="37"/>
      <c r="AI39" s="35"/>
      <c r="AJ39" s="35"/>
      <c r="AK39" s="35"/>
      <c r="AL39" s="24" t="n">
        <f aca="false">'Výpočet škody'!CD39</f>
        <v>0</v>
      </c>
      <c r="AM39" s="35"/>
      <c r="AN39" s="35"/>
      <c r="AO39" s="35"/>
      <c r="AP39" s="35"/>
      <c r="AQ39" s="42" t="n">
        <f aca="false">ROUND(AO39*AP39,0)</f>
        <v>0</v>
      </c>
      <c r="AR39" s="43" t="n">
        <f aca="false">S39+AB39+AL39+AQ39</f>
        <v>0</v>
      </c>
    </row>
    <row r="40" customFormat="false" ht="12.8" hidden="false" customHeight="false" outlineLevel="0" collapsed="false">
      <c r="A40" s="35"/>
      <c r="B40" s="35"/>
      <c r="C40" s="35"/>
      <c r="D40" s="35"/>
      <c r="E40" s="35"/>
      <c r="F40" s="37"/>
      <c r="G40" s="38"/>
      <c r="H40" s="38"/>
      <c r="I40" s="38"/>
      <c r="J40" s="37"/>
      <c r="K40" s="37"/>
      <c r="L40" s="39"/>
      <c r="M40" s="37"/>
      <c r="N40" s="40"/>
      <c r="O40" s="35"/>
      <c r="P40" s="35"/>
      <c r="Q40" s="41" t="str">
        <f aca="false">IF(P40&gt;0,IF(O40/P40&lt;0.01,"&lt; 1 %",""),"")</f>
        <v/>
      </c>
      <c r="R40" s="35"/>
      <c r="S40" s="22" t="n">
        <f aca="false">'Výpočet škody'!AA40</f>
        <v>0</v>
      </c>
      <c r="T40" s="35"/>
      <c r="U40" s="35"/>
      <c r="V40" s="40"/>
      <c r="W40" s="37"/>
      <c r="X40" s="35"/>
      <c r="Y40" s="35"/>
      <c r="Z40" s="35"/>
      <c r="AA40" s="35"/>
      <c r="AB40" s="23" t="n">
        <f aca="false">'Výpočet škody'!BB40</f>
        <v>0</v>
      </c>
      <c r="AC40" s="37"/>
      <c r="AD40" s="37"/>
      <c r="AE40" s="37"/>
      <c r="AF40" s="37"/>
      <c r="AG40" s="37"/>
      <c r="AH40" s="37"/>
      <c r="AI40" s="35"/>
      <c r="AJ40" s="35"/>
      <c r="AK40" s="35"/>
      <c r="AL40" s="24" t="n">
        <f aca="false">'Výpočet škody'!CD40</f>
        <v>0</v>
      </c>
      <c r="AM40" s="35"/>
      <c r="AN40" s="35"/>
      <c r="AO40" s="35"/>
      <c r="AP40" s="35"/>
      <c r="AQ40" s="42" t="n">
        <f aca="false">ROUND(AO40*AP40,0)</f>
        <v>0</v>
      </c>
      <c r="AR40" s="43" t="n">
        <f aca="false">S40+AB40+AL40+AQ40</f>
        <v>0</v>
      </c>
    </row>
    <row r="41" customFormat="false" ht="12.8" hidden="false" customHeight="false" outlineLevel="0" collapsed="false">
      <c r="A41" s="35"/>
      <c r="B41" s="35"/>
      <c r="C41" s="35"/>
      <c r="D41" s="35"/>
      <c r="E41" s="35"/>
      <c r="F41" s="37"/>
      <c r="G41" s="38"/>
      <c r="H41" s="38"/>
      <c r="I41" s="38"/>
      <c r="J41" s="37"/>
      <c r="K41" s="37"/>
      <c r="L41" s="39"/>
      <c r="M41" s="37"/>
      <c r="N41" s="40"/>
      <c r="O41" s="35"/>
      <c r="P41" s="35"/>
      <c r="Q41" s="41" t="str">
        <f aca="false">IF(P41&gt;0,IF(O41/P41&lt;0.01,"&lt; 1 %",""),"")</f>
        <v/>
      </c>
      <c r="R41" s="35"/>
      <c r="S41" s="22" t="n">
        <f aca="false">'Výpočet škody'!AA41</f>
        <v>0</v>
      </c>
      <c r="T41" s="35"/>
      <c r="U41" s="35"/>
      <c r="V41" s="40"/>
      <c r="W41" s="37"/>
      <c r="X41" s="35"/>
      <c r="Y41" s="35"/>
      <c r="Z41" s="35"/>
      <c r="AA41" s="35"/>
      <c r="AB41" s="23" t="n">
        <f aca="false">'Výpočet škody'!BB41</f>
        <v>0</v>
      </c>
      <c r="AC41" s="37"/>
      <c r="AD41" s="37"/>
      <c r="AE41" s="37"/>
      <c r="AF41" s="37"/>
      <c r="AG41" s="37"/>
      <c r="AH41" s="37"/>
      <c r="AI41" s="35"/>
      <c r="AJ41" s="35"/>
      <c r="AK41" s="35"/>
      <c r="AL41" s="24" t="n">
        <f aca="false">'Výpočet škody'!CD41</f>
        <v>0</v>
      </c>
      <c r="AM41" s="35"/>
      <c r="AN41" s="35"/>
      <c r="AO41" s="35"/>
      <c r="AP41" s="35"/>
      <c r="AQ41" s="42" t="n">
        <f aca="false">ROUND(AO41*AP41,0)</f>
        <v>0</v>
      </c>
      <c r="AR41" s="43" t="n">
        <f aca="false">S41+AB41+AL41+AQ41</f>
        <v>0</v>
      </c>
    </row>
    <row r="42" customFormat="false" ht="12.8" hidden="false" customHeight="false" outlineLevel="0" collapsed="false">
      <c r="A42" s="35"/>
      <c r="B42" s="35"/>
      <c r="C42" s="35"/>
      <c r="D42" s="35"/>
      <c r="E42" s="35"/>
      <c r="F42" s="37"/>
      <c r="G42" s="38"/>
      <c r="H42" s="38"/>
      <c r="I42" s="38"/>
      <c r="J42" s="37"/>
      <c r="K42" s="37"/>
      <c r="L42" s="39"/>
      <c r="M42" s="37"/>
      <c r="N42" s="40"/>
      <c r="O42" s="35"/>
      <c r="P42" s="35"/>
      <c r="Q42" s="41" t="str">
        <f aca="false">IF(P42&gt;0,IF(O42/P42&lt;0.01,"&lt; 1 %",""),"")</f>
        <v/>
      </c>
      <c r="R42" s="35"/>
      <c r="S42" s="22" t="n">
        <f aca="false">'Výpočet škody'!AA42</f>
        <v>0</v>
      </c>
      <c r="T42" s="35"/>
      <c r="U42" s="35"/>
      <c r="V42" s="40"/>
      <c r="W42" s="37"/>
      <c r="X42" s="35"/>
      <c r="Y42" s="35"/>
      <c r="Z42" s="35"/>
      <c r="AA42" s="35"/>
      <c r="AB42" s="23" t="n">
        <f aca="false">'Výpočet škody'!BB42</f>
        <v>0</v>
      </c>
      <c r="AC42" s="37"/>
      <c r="AD42" s="37"/>
      <c r="AE42" s="37"/>
      <c r="AF42" s="37"/>
      <c r="AG42" s="37"/>
      <c r="AH42" s="37"/>
      <c r="AI42" s="35"/>
      <c r="AJ42" s="35"/>
      <c r="AK42" s="35"/>
      <c r="AL42" s="24" t="n">
        <f aca="false">'Výpočet škody'!CD42</f>
        <v>0</v>
      </c>
      <c r="AM42" s="35"/>
      <c r="AN42" s="35"/>
      <c r="AO42" s="35"/>
      <c r="AP42" s="35"/>
      <c r="AQ42" s="42" t="n">
        <f aca="false">ROUND(AO42*AP42,0)</f>
        <v>0</v>
      </c>
      <c r="AR42" s="43" t="n">
        <f aca="false">S42+AB42+AL42+AQ42</f>
        <v>0</v>
      </c>
    </row>
    <row r="43" customFormat="false" ht="12.8" hidden="false" customHeight="false" outlineLevel="0" collapsed="false">
      <c r="A43" s="35"/>
      <c r="B43" s="35"/>
      <c r="C43" s="35"/>
      <c r="D43" s="35"/>
      <c r="E43" s="35"/>
      <c r="F43" s="37"/>
      <c r="G43" s="38"/>
      <c r="H43" s="38"/>
      <c r="I43" s="38"/>
      <c r="J43" s="37"/>
      <c r="K43" s="37"/>
      <c r="L43" s="39"/>
      <c r="M43" s="37"/>
      <c r="N43" s="40"/>
      <c r="O43" s="35"/>
      <c r="P43" s="35"/>
      <c r="Q43" s="41" t="str">
        <f aca="false">IF(P43&gt;0,IF(O43/P43&lt;0.01,"&lt; 1 %",""),"")</f>
        <v/>
      </c>
      <c r="R43" s="35"/>
      <c r="S43" s="22" t="n">
        <f aca="false">'Výpočet škody'!AA43</f>
        <v>0</v>
      </c>
      <c r="T43" s="35"/>
      <c r="U43" s="35"/>
      <c r="V43" s="40"/>
      <c r="W43" s="37"/>
      <c r="X43" s="35"/>
      <c r="Y43" s="35"/>
      <c r="Z43" s="35"/>
      <c r="AA43" s="35"/>
      <c r="AB43" s="23" t="n">
        <f aca="false">'Výpočet škody'!BB43</f>
        <v>0</v>
      </c>
      <c r="AC43" s="37"/>
      <c r="AD43" s="37"/>
      <c r="AE43" s="37"/>
      <c r="AF43" s="37"/>
      <c r="AG43" s="37"/>
      <c r="AH43" s="37"/>
      <c r="AI43" s="35"/>
      <c r="AJ43" s="35"/>
      <c r="AK43" s="35"/>
      <c r="AL43" s="24" t="n">
        <f aca="false">'Výpočet škody'!CD43</f>
        <v>0</v>
      </c>
      <c r="AM43" s="35"/>
      <c r="AN43" s="35"/>
      <c r="AO43" s="35"/>
      <c r="AP43" s="35"/>
      <c r="AQ43" s="42" t="n">
        <f aca="false">ROUND(AO43*AP43,0)</f>
        <v>0</v>
      </c>
      <c r="AR43" s="43" t="n">
        <f aca="false">S43+AB43+AL43+AQ43</f>
        <v>0</v>
      </c>
    </row>
    <row r="44" customFormat="false" ht="12.8" hidden="false" customHeight="false" outlineLevel="0" collapsed="false">
      <c r="A44" s="35"/>
      <c r="B44" s="35"/>
      <c r="C44" s="35"/>
      <c r="D44" s="35"/>
      <c r="E44" s="35"/>
      <c r="F44" s="37"/>
      <c r="G44" s="38"/>
      <c r="H44" s="38"/>
      <c r="I44" s="38"/>
      <c r="J44" s="37"/>
      <c r="K44" s="37"/>
      <c r="L44" s="39"/>
      <c r="M44" s="37"/>
      <c r="N44" s="40"/>
      <c r="O44" s="35"/>
      <c r="P44" s="35"/>
      <c r="Q44" s="41" t="str">
        <f aca="false">IF(P44&gt;0,IF(O44/P44&lt;0.01,"&lt; 1 %",""),"")</f>
        <v/>
      </c>
      <c r="R44" s="35"/>
      <c r="S44" s="22" t="n">
        <f aca="false">'Výpočet škody'!AA44</f>
        <v>0</v>
      </c>
      <c r="T44" s="35"/>
      <c r="U44" s="35"/>
      <c r="V44" s="40"/>
      <c r="W44" s="37"/>
      <c r="X44" s="35"/>
      <c r="Y44" s="35"/>
      <c r="Z44" s="35"/>
      <c r="AA44" s="35"/>
      <c r="AB44" s="23" t="n">
        <f aca="false">'Výpočet škody'!BB44</f>
        <v>0</v>
      </c>
      <c r="AC44" s="37"/>
      <c r="AD44" s="37"/>
      <c r="AE44" s="37"/>
      <c r="AF44" s="37"/>
      <c r="AG44" s="37"/>
      <c r="AH44" s="37"/>
      <c r="AI44" s="35"/>
      <c r="AJ44" s="35"/>
      <c r="AK44" s="35"/>
      <c r="AL44" s="24" t="n">
        <f aca="false">'Výpočet škody'!CD44</f>
        <v>0</v>
      </c>
      <c r="AM44" s="35"/>
      <c r="AN44" s="35"/>
      <c r="AO44" s="35"/>
      <c r="AP44" s="35"/>
      <c r="AQ44" s="42" t="n">
        <f aca="false">ROUND(AO44*AP44,0)</f>
        <v>0</v>
      </c>
      <c r="AR44" s="43" t="n">
        <f aca="false">S44+AB44+AL44+AQ44</f>
        <v>0</v>
      </c>
    </row>
    <row r="45" customFormat="false" ht="12.8" hidden="false" customHeight="false" outlineLevel="0" collapsed="false">
      <c r="A45" s="35"/>
      <c r="B45" s="35"/>
      <c r="C45" s="35"/>
      <c r="D45" s="35"/>
      <c r="E45" s="35"/>
      <c r="F45" s="37"/>
      <c r="G45" s="38"/>
      <c r="H45" s="38"/>
      <c r="I45" s="38"/>
      <c r="J45" s="37"/>
      <c r="K45" s="37"/>
      <c r="L45" s="39"/>
      <c r="M45" s="37"/>
      <c r="N45" s="40"/>
      <c r="O45" s="35"/>
      <c r="P45" s="35"/>
      <c r="Q45" s="41" t="str">
        <f aca="false">IF(P45&gt;0,IF(O45/P45&lt;0.01,"&lt; 1 %",""),"")</f>
        <v/>
      </c>
      <c r="R45" s="35"/>
      <c r="S45" s="22" t="n">
        <f aca="false">'Výpočet škody'!AA45</f>
        <v>0</v>
      </c>
      <c r="T45" s="35"/>
      <c r="U45" s="35"/>
      <c r="V45" s="40"/>
      <c r="W45" s="37"/>
      <c r="X45" s="35"/>
      <c r="Y45" s="35"/>
      <c r="Z45" s="35"/>
      <c r="AA45" s="35"/>
      <c r="AB45" s="23" t="n">
        <f aca="false">'Výpočet škody'!BB45</f>
        <v>0</v>
      </c>
      <c r="AC45" s="37"/>
      <c r="AD45" s="37"/>
      <c r="AE45" s="37"/>
      <c r="AF45" s="37"/>
      <c r="AG45" s="37"/>
      <c r="AH45" s="37"/>
      <c r="AI45" s="35"/>
      <c r="AJ45" s="35"/>
      <c r="AK45" s="35"/>
      <c r="AL45" s="24" t="n">
        <f aca="false">'Výpočet škody'!CD45</f>
        <v>0</v>
      </c>
      <c r="AM45" s="35"/>
      <c r="AN45" s="35"/>
      <c r="AO45" s="35"/>
      <c r="AP45" s="35"/>
      <c r="AQ45" s="42" t="n">
        <f aca="false">ROUND(AO45*AP45,0)</f>
        <v>0</v>
      </c>
      <c r="AR45" s="43" t="n">
        <f aca="false">S45+AB45+AL45+AQ45</f>
        <v>0</v>
      </c>
    </row>
    <row r="46" customFormat="false" ht="12.8" hidden="false" customHeight="false" outlineLevel="0" collapsed="false">
      <c r="A46" s="35"/>
      <c r="B46" s="35"/>
      <c r="C46" s="35"/>
      <c r="D46" s="35"/>
      <c r="E46" s="35"/>
      <c r="F46" s="37"/>
      <c r="G46" s="38"/>
      <c r="H46" s="38"/>
      <c r="I46" s="38"/>
      <c r="J46" s="37"/>
      <c r="K46" s="37"/>
      <c r="L46" s="39"/>
      <c r="M46" s="37"/>
      <c r="N46" s="40"/>
      <c r="O46" s="35"/>
      <c r="P46" s="35"/>
      <c r="Q46" s="41" t="str">
        <f aca="false">IF(P46&gt;0,IF(O46/P46&lt;0.01,"&lt; 1 %",""),"")</f>
        <v/>
      </c>
      <c r="R46" s="35"/>
      <c r="S46" s="22" t="n">
        <f aca="false">'Výpočet škody'!AA46</f>
        <v>0</v>
      </c>
      <c r="T46" s="35"/>
      <c r="U46" s="35"/>
      <c r="V46" s="40"/>
      <c r="W46" s="37"/>
      <c r="X46" s="35"/>
      <c r="Y46" s="35"/>
      <c r="Z46" s="35"/>
      <c r="AA46" s="35"/>
      <c r="AB46" s="23" t="n">
        <f aca="false">'Výpočet škody'!BB46</f>
        <v>0</v>
      </c>
      <c r="AC46" s="37"/>
      <c r="AD46" s="37"/>
      <c r="AE46" s="37"/>
      <c r="AF46" s="37"/>
      <c r="AG46" s="37"/>
      <c r="AH46" s="37"/>
      <c r="AI46" s="35"/>
      <c r="AJ46" s="35"/>
      <c r="AK46" s="35"/>
      <c r="AL46" s="24" t="n">
        <f aca="false">'Výpočet škody'!CD46</f>
        <v>0</v>
      </c>
      <c r="AM46" s="35"/>
      <c r="AN46" s="35"/>
      <c r="AO46" s="35"/>
      <c r="AP46" s="35"/>
      <c r="AQ46" s="42" t="n">
        <f aca="false">ROUND(AO46*AP46,0)</f>
        <v>0</v>
      </c>
      <c r="AR46" s="43" t="n">
        <f aca="false">S46+AB46+AL46+AQ46</f>
        <v>0</v>
      </c>
    </row>
    <row r="47" customFormat="false" ht="12.8" hidden="false" customHeight="false" outlineLevel="0" collapsed="false">
      <c r="A47" s="35"/>
      <c r="B47" s="35"/>
      <c r="C47" s="35"/>
      <c r="D47" s="35"/>
      <c r="E47" s="35"/>
      <c r="F47" s="37"/>
      <c r="G47" s="38"/>
      <c r="H47" s="38"/>
      <c r="I47" s="38"/>
      <c r="J47" s="37"/>
      <c r="K47" s="37"/>
      <c r="L47" s="39"/>
      <c r="M47" s="37"/>
      <c r="N47" s="40"/>
      <c r="O47" s="35"/>
      <c r="P47" s="35"/>
      <c r="Q47" s="41" t="str">
        <f aca="false">IF(P47&gt;0,IF(O47/P47&lt;0.01,"&lt; 1 %",""),"")</f>
        <v/>
      </c>
      <c r="R47" s="35"/>
      <c r="S47" s="22" t="n">
        <f aca="false">'Výpočet škody'!AA47</f>
        <v>0</v>
      </c>
      <c r="T47" s="35"/>
      <c r="U47" s="35"/>
      <c r="V47" s="40"/>
      <c r="W47" s="37"/>
      <c r="X47" s="35"/>
      <c r="Y47" s="35"/>
      <c r="Z47" s="35"/>
      <c r="AA47" s="35"/>
      <c r="AB47" s="23" t="n">
        <f aca="false">'Výpočet škody'!BB47</f>
        <v>0</v>
      </c>
      <c r="AC47" s="37"/>
      <c r="AD47" s="37"/>
      <c r="AE47" s="37"/>
      <c r="AF47" s="37"/>
      <c r="AG47" s="37"/>
      <c r="AH47" s="37"/>
      <c r="AI47" s="35"/>
      <c r="AJ47" s="35"/>
      <c r="AK47" s="35"/>
      <c r="AL47" s="24" t="n">
        <f aca="false">'Výpočet škody'!CD47</f>
        <v>0</v>
      </c>
      <c r="AM47" s="35"/>
      <c r="AN47" s="35"/>
      <c r="AO47" s="35"/>
      <c r="AP47" s="35"/>
      <c r="AQ47" s="42" t="n">
        <f aca="false">ROUND(AO47*AP47,0)</f>
        <v>0</v>
      </c>
      <c r="AR47" s="43" t="n">
        <f aca="false">S47+AB47+AL47+AQ47</f>
        <v>0</v>
      </c>
    </row>
    <row r="48" customFormat="false" ht="12.8" hidden="false" customHeight="false" outlineLevel="0" collapsed="false">
      <c r="A48" s="35"/>
      <c r="B48" s="35"/>
      <c r="C48" s="35"/>
      <c r="D48" s="35"/>
      <c r="E48" s="35"/>
      <c r="F48" s="37"/>
      <c r="G48" s="38"/>
      <c r="H48" s="38"/>
      <c r="I48" s="38"/>
      <c r="J48" s="37"/>
      <c r="K48" s="37"/>
      <c r="L48" s="39"/>
      <c r="M48" s="37"/>
      <c r="N48" s="40"/>
      <c r="O48" s="35"/>
      <c r="P48" s="35"/>
      <c r="Q48" s="41" t="str">
        <f aca="false">IF(P48&gt;0,IF(O48/P48&lt;0.01,"&lt; 1 %",""),"")</f>
        <v/>
      </c>
      <c r="R48" s="35"/>
      <c r="S48" s="22" t="n">
        <f aca="false">'Výpočet škody'!AA48</f>
        <v>0</v>
      </c>
      <c r="T48" s="35"/>
      <c r="U48" s="35"/>
      <c r="V48" s="40"/>
      <c r="W48" s="37"/>
      <c r="X48" s="35"/>
      <c r="Y48" s="35"/>
      <c r="Z48" s="35"/>
      <c r="AA48" s="35"/>
      <c r="AB48" s="23" t="n">
        <f aca="false">'Výpočet škody'!BB48</f>
        <v>0</v>
      </c>
      <c r="AC48" s="37"/>
      <c r="AD48" s="37"/>
      <c r="AE48" s="37"/>
      <c r="AF48" s="37"/>
      <c r="AG48" s="37"/>
      <c r="AH48" s="37"/>
      <c r="AI48" s="35"/>
      <c r="AJ48" s="35"/>
      <c r="AK48" s="35"/>
      <c r="AL48" s="24" t="n">
        <f aca="false">'Výpočet škody'!CD48</f>
        <v>0</v>
      </c>
      <c r="AM48" s="35"/>
      <c r="AN48" s="35"/>
      <c r="AO48" s="35"/>
      <c r="AP48" s="35"/>
      <c r="AQ48" s="42" t="n">
        <f aca="false">ROUND(AO48*AP48,0)</f>
        <v>0</v>
      </c>
      <c r="AR48" s="43" t="n">
        <f aca="false">S48+AB48+AL48+AQ48</f>
        <v>0</v>
      </c>
    </row>
    <row r="49" customFormat="false" ht="12.8" hidden="false" customHeight="false" outlineLevel="0" collapsed="false">
      <c r="A49" s="35"/>
      <c r="B49" s="35"/>
      <c r="C49" s="35"/>
      <c r="D49" s="35"/>
      <c r="E49" s="35"/>
      <c r="F49" s="37"/>
      <c r="G49" s="38"/>
      <c r="H49" s="38"/>
      <c r="I49" s="38"/>
      <c r="J49" s="37"/>
      <c r="K49" s="37"/>
      <c r="L49" s="39"/>
      <c r="M49" s="37"/>
      <c r="N49" s="40"/>
      <c r="O49" s="35"/>
      <c r="P49" s="35"/>
      <c r="Q49" s="41" t="str">
        <f aca="false">IF(P49&gt;0,IF(O49/P49&lt;0.01,"&lt; 1 %",""),"")</f>
        <v/>
      </c>
      <c r="R49" s="35"/>
      <c r="S49" s="22" t="n">
        <f aca="false">'Výpočet škody'!AA49</f>
        <v>0</v>
      </c>
      <c r="T49" s="35"/>
      <c r="U49" s="35"/>
      <c r="V49" s="40"/>
      <c r="W49" s="37"/>
      <c r="X49" s="35"/>
      <c r="Y49" s="35"/>
      <c r="Z49" s="35"/>
      <c r="AA49" s="35"/>
      <c r="AB49" s="23" t="n">
        <f aca="false">'Výpočet škody'!BB49</f>
        <v>0</v>
      </c>
      <c r="AC49" s="37"/>
      <c r="AD49" s="37"/>
      <c r="AE49" s="37"/>
      <c r="AF49" s="37"/>
      <c r="AG49" s="37"/>
      <c r="AH49" s="37"/>
      <c r="AI49" s="35"/>
      <c r="AJ49" s="35"/>
      <c r="AK49" s="35"/>
      <c r="AL49" s="24" t="n">
        <f aca="false">'Výpočet škody'!CD49</f>
        <v>0</v>
      </c>
      <c r="AM49" s="35"/>
      <c r="AN49" s="35"/>
      <c r="AO49" s="35"/>
      <c r="AP49" s="35"/>
      <c r="AQ49" s="42" t="n">
        <f aca="false">ROUND(AO49*AP49,0)</f>
        <v>0</v>
      </c>
      <c r="AR49" s="43" t="n">
        <f aca="false">S49+AB49+AL49+AQ49</f>
        <v>0</v>
      </c>
    </row>
    <row r="50" customFormat="false" ht="12.8" hidden="false" customHeight="false" outlineLevel="0" collapsed="false">
      <c r="A50" s="35"/>
      <c r="B50" s="35"/>
      <c r="C50" s="35"/>
      <c r="D50" s="35"/>
      <c r="E50" s="35"/>
      <c r="F50" s="37"/>
      <c r="G50" s="38"/>
      <c r="H50" s="38"/>
      <c r="I50" s="38"/>
      <c r="J50" s="37"/>
      <c r="K50" s="37"/>
      <c r="L50" s="39"/>
      <c r="M50" s="37"/>
      <c r="N50" s="40"/>
      <c r="O50" s="35"/>
      <c r="P50" s="35"/>
      <c r="Q50" s="41" t="str">
        <f aca="false">IF(P50&gt;0,IF(O50/P50&lt;0.01,"&lt; 1 %",""),"")</f>
        <v/>
      </c>
      <c r="R50" s="35"/>
      <c r="S50" s="22" t="n">
        <f aca="false">'Výpočet škody'!AA50</f>
        <v>0</v>
      </c>
      <c r="T50" s="35"/>
      <c r="U50" s="35"/>
      <c r="V50" s="40"/>
      <c r="W50" s="37"/>
      <c r="X50" s="35"/>
      <c r="Y50" s="35"/>
      <c r="Z50" s="35"/>
      <c r="AA50" s="35"/>
      <c r="AB50" s="23" t="n">
        <f aca="false">'Výpočet škody'!BB50</f>
        <v>0</v>
      </c>
      <c r="AC50" s="37"/>
      <c r="AD50" s="37"/>
      <c r="AE50" s="37"/>
      <c r="AF50" s="37"/>
      <c r="AG50" s="37"/>
      <c r="AH50" s="37"/>
      <c r="AI50" s="35"/>
      <c r="AJ50" s="35"/>
      <c r="AK50" s="35"/>
      <c r="AL50" s="24" t="n">
        <f aca="false">'Výpočet škody'!CD50</f>
        <v>0</v>
      </c>
      <c r="AM50" s="35"/>
      <c r="AN50" s="35"/>
      <c r="AO50" s="35"/>
      <c r="AP50" s="35"/>
      <c r="AQ50" s="42" t="n">
        <f aca="false">ROUND(AO50*AP50,0)</f>
        <v>0</v>
      </c>
      <c r="AR50" s="43" t="n">
        <f aca="false">S50+AB50+AL50+AQ50</f>
        <v>0</v>
      </c>
    </row>
    <row r="51" customFormat="false" ht="12.8" hidden="false" customHeight="false" outlineLevel="0" collapsed="false">
      <c r="A51" s="35"/>
      <c r="B51" s="35"/>
      <c r="C51" s="35"/>
      <c r="D51" s="35"/>
      <c r="E51" s="35"/>
      <c r="F51" s="37"/>
      <c r="G51" s="38"/>
      <c r="H51" s="38"/>
      <c r="I51" s="38"/>
      <c r="J51" s="37"/>
      <c r="K51" s="37"/>
      <c r="L51" s="39"/>
      <c r="M51" s="37"/>
      <c r="N51" s="40"/>
      <c r="O51" s="35"/>
      <c r="P51" s="35"/>
      <c r="Q51" s="41" t="str">
        <f aca="false">IF(P51&gt;0,IF(O51/P51&lt;0.01,"&lt; 1 %",""),"")</f>
        <v/>
      </c>
      <c r="R51" s="35"/>
      <c r="S51" s="22" t="n">
        <f aca="false">'Výpočet škody'!AA51</f>
        <v>0</v>
      </c>
      <c r="T51" s="35"/>
      <c r="U51" s="35"/>
      <c r="V51" s="40"/>
      <c r="W51" s="37"/>
      <c r="X51" s="35"/>
      <c r="Y51" s="35"/>
      <c r="Z51" s="35"/>
      <c r="AA51" s="35"/>
      <c r="AB51" s="23" t="n">
        <f aca="false">'Výpočet škody'!BB51</f>
        <v>0</v>
      </c>
      <c r="AC51" s="37"/>
      <c r="AD51" s="37"/>
      <c r="AE51" s="37"/>
      <c r="AF51" s="37"/>
      <c r="AG51" s="37"/>
      <c r="AH51" s="37"/>
      <c r="AI51" s="35"/>
      <c r="AJ51" s="35"/>
      <c r="AK51" s="35"/>
      <c r="AL51" s="24" t="n">
        <f aca="false">'Výpočet škody'!CD51</f>
        <v>0</v>
      </c>
      <c r="AM51" s="35"/>
      <c r="AN51" s="35"/>
      <c r="AO51" s="35"/>
      <c r="AP51" s="35"/>
      <c r="AQ51" s="42" t="n">
        <f aca="false">ROUND(AO51*AP51,0)</f>
        <v>0</v>
      </c>
      <c r="AR51" s="43" t="n">
        <f aca="false">S51+AB51+AL51+AQ51</f>
        <v>0</v>
      </c>
    </row>
    <row r="52" customFormat="false" ht="12.8" hidden="false" customHeight="false" outlineLevel="0" collapsed="false">
      <c r="A52" s="35"/>
      <c r="B52" s="35"/>
      <c r="C52" s="35"/>
      <c r="D52" s="35"/>
      <c r="E52" s="35"/>
      <c r="F52" s="37"/>
      <c r="G52" s="38"/>
      <c r="H52" s="38"/>
      <c r="I52" s="38"/>
      <c r="J52" s="37"/>
      <c r="K52" s="37"/>
      <c r="L52" s="39"/>
      <c r="M52" s="37"/>
      <c r="N52" s="40"/>
      <c r="O52" s="35"/>
      <c r="P52" s="35"/>
      <c r="Q52" s="41" t="str">
        <f aca="false">IF(P52&gt;0,IF(O52/P52&lt;0.01,"&lt; 1 %",""),"")</f>
        <v/>
      </c>
      <c r="R52" s="35"/>
      <c r="S52" s="22" t="n">
        <f aca="false">'Výpočet škody'!AA52</f>
        <v>0</v>
      </c>
      <c r="T52" s="35"/>
      <c r="U52" s="35"/>
      <c r="V52" s="40"/>
      <c r="W52" s="37"/>
      <c r="X52" s="35"/>
      <c r="Y52" s="35"/>
      <c r="Z52" s="35"/>
      <c r="AA52" s="35"/>
      <c r="AB52" s="23" t="n">
        <f aca="false">'Výpočet škody'!BB52</f>
        <v>0</v>
      </c>
      <c r="AC52" s="37"/>
      <c r="AD52" s="37"/>
      <c r="AE52" s="37"/>
      <c r="AF52" s="37"/>
      <c r="AG52" s="37"/>
      <c r="AH52" s="37"/>
      <c r="AI52" s="35"/>
      <c r="AJ52" s="35"/>
      <c r="AK52" s="35"/>
      <c r="AL52" s="24" t="n">
        <f aca="false">'Výpočet škody'!CD52</f>
        <v>0</v>
      </c>
      <c r="AM52" s="35"/>
      <c r="AN52" s="35"/>
      <c r="AO52" s="35"/>
      <c r="AP52" s="35"/>
      <c r="AQ52" s="42" t="n">
        <f aca="false">ROUND(AO52*AP52,0)</f>
        <v>0</v>
      </c>
      <c r="AR52" s="43" t="n">
        <f aca="false">S52+AB52+AL52+AQ52</f>
        <v>0</v>
      </c>
    </row>
    <row r="53" customFormat="false" ht="12.8" hidden="false" customHeight="false" outlineLevel="0" collapsed="false">
      <c r="A53" s="35"/>
      <c r="B53" s="35"/>
      <c r="C53" s="35"/>
      <c r="D53" s="35"/>
      <c r="E53" s="35"/>
      <c r="F53" s="37"/>
      <c r="G53" s="38"/>
      <c r="H53" s="38"/>
      <c r="I53" s="38"/>
      <c r="J53" s="37"/>
      <c r="K53" s="37"/>
      <c r="L53" s="39"/>
      <c r="M53" s="37"/>
      <c r="N53" s="40"/>
      <c r="O53" s="35"/>
      <c r="P53" s="35"/>
      <c r="Q53" s="41" t="str">
        <f aca="false">IF(P53&gt;0,IF(O53/P53&lt;0.01,"&lt; 1 %",""),"")</f>
        <v/>
      </c>
      <c r="R53" s="35"/>
      <c r="S53" s="22" t="n">
        <f aca="false">'Výpočet škody'!AA53</f>
        <v>0</v>
      </c>
      <c r="T53" s="35"/>
      <c r="U53" s="35"/>
      <c r="V53" s="40"/>
      <c r="W53" s="37"/>
      <c r="X53" s="35"/>
      <c r="Y53" s="35"/>
      <c r="Z53" s="35"/>
      <c r="AA53" s="35"/>
      <c r="AB53" s="23" t="n">
        <f aca="false">'Výpočet škody'!BB53</f>
        <v>0</v>
      </c>
      <c r="AC53" s="37"/>
      <c r="AD53" s="37"/>
      <c r="AE53" s="37"/>
      <c r="AF53" s="37"/>
      <c r="AG53" s="37"/>
      <c r="AH53" s="37"/>
      <c r="AI53" s="35"/>
      <c r="AJ53" s="35"/>
      <c r="AK53" s="35"/>
      <c r="AL53" s="24" t="n">
        <f aca="false">'Výpočet škody'!CD53</f>
        <v>0</v>
      </c>
      <c r="AM53" s="35"/>
      <c r="AN53" s="35"/>
      <c r="AO53" s="35"/>
      <c r="AP53" s="35"/>
      <c r="AQ53" s="42" t="n">
        <f aca="false">ROUND(AO53*AP53,0)</f>
        <v>0</v>
      </c>
      <c r="AR53" s="43" t="n">
        <f aca="false">S53+AB53+AL53+AQ53</f>
        <v>0</v>
      </c>
    </row>
    <row r="54" customFormat="false" ht="12.8" hidden="false" customHeight="false" outlineLevel="0" collapsed="false">
      <c r="A54" s="35"/>
      <c r="B54" s="35"/>
      <c r="C54" s="35"/>
      <c r="D54" s="35"/>
      <c r="E54" s="35"/>
      <c r="F54" s="37"/>
      <c r="G54" s="38"/>
      <c r="H54" s="38"/>
      <c r="I54" s="38"/>
      <c r="J54" s="37"/>
      <c r="K54" s="37"/>
      <c r="L54" s="39"/>
      <c r="M54" s="37"/>
      <c r="N54" s="40"/>
      <c r="O54" s="35"/>
      <c r="P54" s="35"/>
      <c r="Q54" s="41" t="str">
        <f aca="false">IF(P54&gt;0,IF(O54/P54&lt;0.01,"&lt; 1 %",""),"")</f>
        <v/>
      </c>
      <c r="R54" s="35"/>
      <c r="S54" s="22" t="n">
        <f aca="false">'Výpočet škody'!AA54</f>
        <v>0</v>
      </c>
      <c r="T54" s="35"/>
      <c r="U54" s="35"/>
      <c r="V54" s="40"/>
      <c r="W54" s="37"/>
      <c r="X54" s="35"/>
      <c r="Y54" s="35"/>
      <c r="Z54" s="35"/>
      <c r="AA54" s="35"/>
      <c r="AB54" s="23" t="n">
        <f aca="false">'Výpočet škody'!BB54</f>
        <v>0</v>
      </c>
      <c r="AC54" s="37"/>
      <c r="AD54" s="37"/>
      <c r="AE54" s="37"/>
      <c r="AF54" s="37"/>
      <c r="AG54" s="37"/>
      <c r="AH54" s="37"/>
      <c r="AI54" s="35"/>
      <c r="AJ54" s="35"/>
      <c r="AK54" s="35"/>
      <c r="AL54" s="24" t="n">
        <f aca="false">'Výpočet škody'!CD54</f>
        <v>0</v>
      </c>
      <c r="AM54" s="35"/>
      <c r="AN54" s="35"/>
      <c r="AO54" s="35"/>
      <c r="AP54" s="35"/>
      <c r="AQ54" s="42" t="n">
        <f aca="false">ROUND(AO54*AP54,0)</f>
        <v>0</v>
      </c>
      <c r="AR54" s="43" t="n">
        <f aca="false">S54+AB54+AL54+AQ54</f>
        <v>0</v>
      </c>
    </row>
    <row r="55" customFormat="false" ht="12.8" hidden="false" customHeight="false" outlineLevel="0" collapsed="false">
      <c r="A55" s="35"/>
      <c r="B55" s="35"/>
      <c r="C55" s="35"/>
      <c r="D55" s="35"/>
      <c r="E55" s="35"/>
      <c r="F55" s="37"/>
      <c r="G55" s="38"/>
      <c r="H55" s="38"/>
      <c r="I55" s="38"/>
      <c r="J55" s="37"/>
      <c r="K55" s="37"/>
      <c r="L55" s="39"/>
      <c r="M55" s="37"/>
      <c r="N55" s="40"/>
      <c r="O55" s="35"/>
      <c r="P55" s="35"/>
      <c r="Q55" s="41" t="str">
        <f aca="false">IF(P55&gt;0,IF(O55/P55&lt;0.01,"&lt; 1 %",""),"")</f>
        <v/>
      </c>
      <c r="R55" s="35"/>
      <c r="S55" s="22" t="n">
        <f aca="false">'Výpočet škody'!AA55</f>
        <v>0</v>
      </c>
      <c r="T55" s="35"/>
      <c r="U55" s="35"/>
      <c r="V55" s="40"/>
      <c r="W55" s="37"/>
      <c r="X55" s="35"/>
      <c r="Y55" s="35"/>
      <c r="Z55" s="35"/>
      <c r="AA55" s="35"/>
      <c r="AB55" s="23" t="n">
        <f aca="false">'Výpočet škody'!BB55</f>
        <v>0</v>
      </c>
      <c r="AC55" s="37"/>
      <c r="AD55" s="37"/>
      <c r="AE55" s="37"/>
      <c r="AF55" s="37"/>
      <c r="AG55" s="37"/>
      <c r="AH55" s="37"/>
      <c r="AI55" s="35"/>
      <c r="AJ55" s="35"/>
      <c r="AK55" s="35"/>
      <c r="AL55" s="24" t="n">
        <f aca="false">'Výpočet škody'!CD55</f>
        <v>0</v>
      </c>
      <c r="AM55" s="35"/>
      <c r="AN55" s="35"/>
      <c r="AO55" s="35"/>
      <c r="AP55" s="35"/>
      <c r="AQ55" s="42" t="n">
        <f aca="false">ROUND(AO55*AP55,0)</f>
        <v>0</v>
      </c>
      <c r="AR55" s="43" t="n">
        <f aca="false">S55+AB55+AL55+AQ55</f>
        <v>0</v>
      </c>
    </row>
    <row r="56" customFormat="false" ht="12.8" hidden="false" customHeight="false" outlineLevel="0" collapsed="false">
      <c r="A56" s="35"/>
      <c r="B56" s="35"/>
      <c r="C56" s="35"/>
      <c r="D56" s="35"/>
      <c r="E56" s="35"/>
      <c r="F56" s="37"/>
      <c r="G56" s="38"/>
      <c r="H56" s="38"/>
      <c r="I56" s="38"/>
      <c r="J56" s="37"/>
      <c r="K56" s="37"/>
      <c r="L56" s="39"/>
      <c r="M56" s="37"/>
      <c r="N56" s="40"/>
      <c r="O56" s="35"/>
      <c r="P56" s="35"/>
      <c r="Q56" s="41" t="str">
        <f aca="false">IF(P56&gt;0,IF(O56/P56&lt;0.01,"&lt; 1 %",""),"")</f>
        <v/>
      </c>
      <c r="R56" s="35"/>
      <c r="S56" s="22" t="n">
        <f aca="false">'Výpočet škody'!AA56</f>
        <v>0</v>
      </c>
      <c r="T56" s="35"/>
      <c r="U56" s="35"/>
      <c r="V56" s="40"/>
      <c r="W56" s="37"/>
      <c r="X56" s="35"/>
      <c r="Y56" s="35"/>
      <c r="Z56" s="35"/>
      <c r="AA56" s="35"/>
      <c r="AB56" s="23" t="n">
        <f aca="false">'Výpočet škody'!BB56</f>
        <v>0</v>
      </c>
      <c r="AC56" s="37"/>
      <c r="AD56" s="37"/>
      <c r="AE56" s="37"/>
      <c r="AF56" s="37"/>
      <c r="AG56" s="37"/>
      <c r="AH56" s="37"/>
      <c r="AI56" s="35"/>
      <c r="AJ56" s="35"/>
      <c r="AK56" s="35"/>
      <c r="AL56" s="24" t="n">
        <f aca="false">'Výpočet škody'!CD56</f>
        <v>0</v>
      </c>
      <c r="AM56" s="35"/>
      <c r="AN56" s="35"/>
      <c r="AO56" s="35"/>
      <c r="AP56" s="35"/>
      <c r="AQ56" s="42" t="n">
        <f aca="false">ROUND(AO56*AP56,0)</f>
        <v>0</v>
      </c>
      <c r="AR56" s="43" t="n">
        <f aca="false">S56+AB56+AL56+AQ56</f>
        <v>0</v>
      </c>
    </row>
    <row r="57" customFormat="false" ht="12.8" hidden="false" customHeight="false" outlineLevel="0" collapsed="false">
      <c r="A57" s="35"/>
      <c r="B57" s="35"/>
      <c r="C57" s="35"/>
      <c r="D57" s="35"/>
      <c r="E57" s="35"/>
      <c r="F57" s="37"/>
      <c r="G57" s="38"/>
      <c r="H57" s="38"/>
      <c r="I57" s="38"/>
      <c r="J57" s="37"/>
      <c r="K57" s="37"/>
      <c r="L57" s="39"/>
      <c r="M57" s="37"/>
      <c r="N57" s="40"/>
      <c r="O57" s="35"/>
      <c r="P57" s="35"/>
      <c r="Q57" s="41" t="str">
        <f aca="false">IF(P57&gt;0,IF(O57/P57&lt;0.01,"&lt; 1 %",""),"")</f>
        <v/>
      </c>
      <c r="R57" s="35"/>
      <c r="S57" s="22" t="n">
        <f aca="false">'Výpočet škody'!AA57</f>
        <v>0</v>
      </c>
      <c r="T57" s="35"/>
      <c r="U57" s="35"/>
      <c r="V57" s="40"/>
      <c r="W57" s="37"/>
      <c r="X57" s="35"/>
      <c r="Y57" s="35"/>
      <c r="Z57" s="35"/>
      <c r="AA57" s="35"/>
      <c r="AB57" s="23" t="n">
        <f aca="false">'Výpočet škody'!BB57</f>
        <v>0</v>
      </c>
      <c r="AC57" s="37"/>
      <c r="AD57" s="37"/>
      <c r="AE57" s="37"/>
      <c r="AF57" s="37"/>
      <c r="AG57" s="37"/>
      <c r="AH57" s="37"/>
      <c r="AI57" s="35"/>
      <c r="AJ57" s="35"/>
      <c r="AK57" s="35"/>
      <c r="AL57" s="24" t="n">
        <f aca="false">'Výpočet škody'!CD57</f>
        <v>0</v>
      </c>
      <c r="AM57" s="35"/>
      <c r="AN57" s="35"/>
      <c r="AO57" s="35"/>
      <c r="AP57" s="35"/>
      <c r="AQ57" s="42" t="n">
        <f aca="false">ROUND(AO57*AP57,0)</f>
        <v>0</v>
      </c>
      <c r="AR57" s="43" t="n">
        <f aca="false">S57+AB57+AL57+AQ57</f>
        <v>0</v>
      </c>
    </row>
    <row r="58" customFormat="false" ht="12.8" hidden="false" customHeight="false" outlineLevel="0" collapsed="false">
      <c r="A58" s="35"/>
      <c r="B58" s="35"/>
      <c r="C58" s="35"/>
      <c r="D58" s="35"/>
      <c r="E58" s="35"/>
      <c r="F58" s="37"/>
      <c r="G58" s="38"/>
      <c r="H58" s="38"/>
      <c r="I58" s="38"/>
      <c r="J58" s="37"/>
      <c r="K58" s="37"/>
      <c r="L58" s="39"/>
      <c r="M58" s="37"/>
      <c r="N58" s="40"/>
      <c r="O58" s="35"/>
      <c r="P58" s="35"/>
      <c r="Q58" s="41" t="str">
        <f aca="false">IF(P58&gt;0,IF(O58/P58&lt;0.01,"&lt; 1 %",""),"")</f>
        <v/>
      </c>
      <c r="R58" s="35"/>
      <c r="S58" s="22" t="n">
        <f aca="false">'Výpočet škody'!AA58</f>
        <v>0</v>
      </c>
      <c r="T58" s="35"/>
      <c r="U58" s="35"/>
      <c r="V58" s="40"/>
      <c r="W58" s="37"/>
      <c r="X58" s="35"/>
      <c r="Y58" s="35"/>
      <c r="Z58" s="35"/>
      <c r="AA58" s="35"/>
      <c r="AB58" s="23" t="n">
        <f aca="false">'Výpočet škody'!BB58</f>
        <v>0</v>
      </c>
      <c r="AC58" s="37"/>
      <c r="AD58" s="37"/>
      <c r="AE58" s="37"/>
      <c r="AF58" s="37"/>
      <c r="AG58" s="37"/>
      <c r="AH58" s="37"/>
      <c r="AI58" s="35"/>
      <c r="AJ58" s="35"/>
      <c r="AK58" s="35"/>
      <c r="AL58" s="24" t="n">
        <f aca="false">'Výpočet škody'!CD58</f>
        <v>0</v>
      </c>
      <c r="AM58" s="35"/>
      <c r="AN58" s="35"/>
      <c r="AO58" s="35"/>
      <c r="AP58" s="35"/>
      <c r="AQ58" s="42" t="n">
        <f aca="false">ROUND(AO58*AP58,0)</f>
        <v>0</v>
      </c>
      <c r="AR58" s="43" t="n">
        <f aca="false">S58+AB58+AL58+AQ58</f>
        <v>0</v>
      </c>
    </row>
    <row r="59" customFormat="false" ht="12.8" hidden="false" customHeight="false" outlineLevel="0" collapsed="false">
      <c r="A59" s="35"/>
      <c r="B59" s="35"/>
      <c r="C59" s="35"/>
      <c r="D59" s="35"/>
      <c r="E59" s="35"/>
      <c r="F59" s="37"/>
      <c r="G59" s="38"/>
      <c r="H59" s="38"/>
      <c r="I59" s="38"/>
      <c r="J59" s="37"/>
      <c r="K59" s="37"/>
      <c r="L59" s="39"/>
      <c r="M59" s="37"/>
      <c r="N59" s="40"/>
      <c r="O59" s="35"/>
      <c r="P59" s="35"/>
      <c r="Q59" s="41" t="str">
        <f aca="false">IF(P59&gt;0,IF(O59/P59&lt;0.01,"&lt; 1 %",""),"")</f>
        <v/>
      </c>
      <c r="R59" s="35"/>
      <c r="S59" s="22" t="n">
        <f aca="false">'Výpočet škody'!AA59</f>
        <v>0</v>
      </c>
      <c r="T59" s="35"/>
      <c r="U59" s="35"/>
      <c r="V59" s="40"/>
      <c r="W59" s="37"/>
      <c r="X59" s="35"/>
      <c r="Y59" s="35"/>
      <c r="Z59" s="35"/>
      <c r="AA59" s="35"/>
      <c r="AB59" s="23" t="n">
        <f aca="false">'Výpočet škody'!BB59</f>
        <v>0</v>
      </c>
      <c r="AC59" s="37"/>
      <c r="AD59" s="37"/>
      <c r="AE59" s="37"/>
      <c r="AF59" s="37"/>
      <c r="AG59" s="37"/>
      <c r="AH59" s="37"/>
      <c r="AI59" s="35"/>
      <c r="AJ59" s="35"/>
      <c r="AK59" s="35"/>
      <c r="AL59" s="24" t="n">
        <f aca="false">'Výpočet škody'!CD59</f>
        <v>0</v>
      </c>
      <c r="AM59" s="35"/>
      <c r="AN59" s="35"/>
      <c r="AO59" s="35"/>
      <c r="AP59" s="35"/>
      <c r="AQ59" s="42" t="n">
        <f aca="false">ROUND(AO59*AP59,0)</f>
        <v>0</v>
      </c>
      <c r="AR59" s="43" t="n">
        <f aca="false">S59+AB59+AL59+AQ59</f>
        <v>0</v>
      </c>
    </row>
    <row r="60" customFormat="false" ht="12.8" hidden="false" customHeight="false" outlineLevel="0" collapsed="false">
      <c r="A60" s="35"/>
      <c r="B60" s="35"/>
      <c r="C60" s="35"/>
      <c r="D60" s="35"/>
      <c r="E60" s="35"/>
      <c r="F60" s="37"/>
      <c r="G60" s="38"/>
      <c r="H60" s="38"/>
      <c r="I60" s="38"/>
      <c r="J60" s="37"/>
      <c r="K60" s="37"/>
      <c r="L60" s="39"/>
      <c r="M60" s="37"/>
      <c r="N60" s="40"/>
      <c r="O60" s="35"/>
      <c r="P60" s="35"/>
      <c r="Q60" s="41" t="str">
        <f aca="false">IF(P60&gt;0,IF(O60/P60&lt;0.01,"&lt; 1 %",""),"")</f>
        <v/>
      </c>
      <c r="R60" s="35"/>
      <c r="S60" s="22" t="n">
        <f aca="false">'Výpočet škody'!AA60</f>
        <v>0</v>
      </c>
      <c r="T60" s="35"/>
      <c r="U60" s="35"/>
      <c r="V60" s="40"/>
      <c r="W60" s="37"/>
      <c r="X60" s="35"/>
      <c r="Y60" s="35"/>
      <c r="Z60" s="35"/>
      <c r="AA60" s="35"/>
      <c r="AB60" s="23" t="n">
        <f aca="false">'Výpočet škody'!BB60</f>
        <v>0</v>
      </c>
      <c r="AC60" s="37"/>
      <c r="AD60" s="37"/>
      <c r="AE60" s="37"/>
      <c r="AF60" s="37"/>
      <c r="AG60" s="37"/>
      <c r="AH60" s="37"/>
      <c r="AI60" s="35"/>
      <c r="AJ60" s="35"/>
      <c r="AK60" s="35"/>
      <c r="AL60" s="24" t="n">
        <f aca="false">'Výpočet škody'!CD60</f>
        <v>0</v>
      </c>
      <c r="AM60" s="35"/>
      <c r="AN60" s="35"/>
      <c r="AO60" s="35"/>
      <c r="AP60" s="35"/>
      <c r="AQ60" s="42" t="n">
        <f aca="false">ROUND(AO60*AP60,0)</f>
        <v>0</v>
      </c>
      <c r="AR60" s="43" t="n">
        <f aca="false">S60+AB60+AL60+AQ60</f>
        <v>0</v>
      </c>
    </row>
    <row r="61" customFormat="false" ht="12.8" hidden="false" customHeight="false" outlineLevel="0" collapsed="false">
      <c r="A61" s="35"/>
      <c r="B61" s="35"/>
      <c r="C61" s="35"/>
      <c r="D61" s="35"/>
      <c r="E61" s="35"/>
      <c r="F61" s="37"/>
      <c r="G61" s="38"/>
      <c r="H61" s="38"/>
      <c r="I61" s="38"/>
      <c r="J61" s="37"/>
      <c r="K61" s="37"/>
      <c r="L61" s="39"/>
      <c r="M61" s="37"/>
      <c r="N61" s="40"/>
      <c r="O61" s="35"/>
      <c r="P61" s="35"/>
      <c r="Q61" s="41" t="str">
        <f aca="false">IF(P61&gt;0,IF(O61/P61&lt;0.01,"&lt; 1 %",""),"")</f>
        <v/>
      </c>
      <c r="R61" s="35"/>
      <c r="S61" s="22" t="n">
        <f aca="false">'Výpočet škody'!AA61</f>
        <v>0</v>
      </c>
      <c r="T61" s="35"/>
      <c r="U61" s="35"/>
      <c r="V61" s="40"/>
      <c r="W61" s="37"/>
      <c r="X61" s="35"/>
      <c r="Y61" s="35"/>
      <c r="Z61" s="35"/>
      <c r="AA61" s="35"/>
      <c r="AB61" s="23" t="n">
        <f aca="false">'Výpočet škody'!BB61</f>
        <v>0</v>
      </c>
      <c r="AC61" s="37"/>
      <c r="AD61" s="37"/>
      <c r="AE61" s="37"/>
      <c r="AF61" s="37"/>
      <c r="AG61" s="37"/>
      <c r="AH61" s="37"/>
      <c r="AI61" s="35"/>
      <c r="AJ61" s="35"/>
      <c r="AK61" s="35"/>
      <c r="AL61" s="24" t="n">
        <f aca="false">'Výpočet škody'!CD61</f>
        <v>0</v>
      </c>
      <c r="AM61" s="35"/>
      <c r="AN61" s="35"/>
      <c r="AO61" s="35"/>
      <c r="AP61" s="35"/>
      <c r="AQ61" s="42" t="n">
        <f aca="false">ROUND(AO61*AP61,0)</f>
        <v>0</v>
      </c>
      <c r="AR61" s="43" t="n">
        <f aca="false">S61+AB61+AL61+AQ61</f>
        <v>0</v>
      </c>
    </row>
    <row r="62" customFormat="false" ht="12.8" hidden="false" customHeight="false" outlineLevel="0" collapsed="false">
      <c r="A62" s="35"/>
      <c r="B62" s="35"/>
      <c r="C62" s="35"/>
      <c r="D62" s="35"/>
      <c r="E62" s="35"/>
      <c r="F62" s="37"/>
      <c r="G62" s="38"/>
      <c r="H62" s="38"/>
      <c r="I62" s="38"/>
      <c r="J62" s="37"/>
      <c r="K62" s="37"/>
      <c r="L62" s="39"/>
      <c r="M62" s="37"/>
      <c r="N62" s="40"/>
      <c r="O62" s="35"/>
      <c r="P62" s="35"/>
      <c r="Q62" s="41" t="str">
        <f aca="false">IF(P62&gt;0,IF(O62/P62&lt;0.01,"&lt; 1 %",""),"")</f>
        <v/>
      </c>
      <c r="R62" s="35"/>
      <c r="S62" s="22" t="n">
        <f aca="false">'Výpočet škody'!AA62</f>
        <v>0</v>
      </c>
      <c r="T62" s="35"/>
      <c r="U62" s="35"/>
      <c r="V62" s="40"/>
      <c r="W62" s="37"/>
      <c r="X62" s="35"/>
      <c r="Y62" s="35"/>
      <c r="Z62" s="35"/>
      <c r="AA62" s="35"/>
      <c r="AB62" s="23" t="n">
        <f aca="false">'Výpočet škody'!BB62</f>
        <v>0</v>
      </c>
      <c r="AC62" s="37"/>
      <c r="AD62" s="37"/>
      <c r="AE62" s="37"/>
      <c r="AF62" s="37"/>
      <c r="AG62" s="37"/>
      <c r="AH62" s="37"/>
      <c r="AI62" s="35"/>
      <c r="AJ62" s="35"/>
      <c r="AK62" s="35"/>
      <c r="AL62" s="24" t="n">
        <f aca="false">'Výpočet škody'!CD62</f>
        <v>0</v>
      </c>
      <c r="AM62" s="35"/>
      <c r="AN62" s="35"/>
      <c r="AO62" s="35"/>
      <c r="AP62" s="35"/>
      <c r="AQ62" s="42" t="n">
        <f aca="false">ROUND(AO62*AP62,0)</f>
        <v>0</v>
      </c>
      <c r="AR62" s="43" t="n">
        <f aca="false">S62+AB62+AL62+AQ62</f>
        <v>0</v>
      </c>
    </row>
    <row r="63" customFormat="false" ht="12.8" hidden="false" customHeight="false" outlineLevel="0" collapsed="false">
      <c r="A63" s="35"/>
      <c r="B63" s="35"/>
      <c r="C63" s="35"/>
      <c r="D63" s="35"/>
      <c r="E63" s="35"/>
      <c r="F63" s="37"/>
      <c r="G63" s="38"/>
      <c r="H63" s="38"/>
      <c r="I63" s="38"/>
      <c r="J63" s="37"/>
      <c r="K63" s="37"/>
      <c r="L63" s="39"/>
      <c r="M63" s="37"/>
      <c r="N63" s="40"/>
      <c r="O63" s="35"/>
      <c r="P63" s="35"/>
      <c r="Q63" s="41" t="str">
        <f aca="false">IF(P63&gt;0,IF(O63/P63&lt;0.01,"&lt; 1 %",""),"")</f>
        <v/>
      </c>
      <c r="R63" s="35"/>
      <c r="S63" s="22" t="n">
        <f aca="false">'Výpočet škody'!AA63</f>
        <v>0</v>
      </c>
      <c r="T63" s="35"/>
      <c r="U63" s="35"/>
      <c r="V63" s="40"/>
      <c r="W63" s="37"/>
      <c r="X63" s="35"/>
      <c r="Y63" s="35"/>
      <c r="Z63" s="35"/>
      <c r="AA63" s="35"/>
      <c r="AB63" s="23" t="n">
        <f aca="false">'Výpočet škody'!BB63</f>
        <v>0</v>
      </c>
      <c r="AC63" s="37"/>
      <c r="AD63" s="37"/>
      <c r="AE63" s="37"/>
      <c r="AF63" s="37"/>
      <c r="AG63" s="37"/>
      <c r="AH63" s="37"/>
      <c r="AI63" s="35"/>
      <c r="AJ63" s="35"/>
      <c r="AK63" s="35"/>
      <c r="AL63" s="24" t="n">
        <f aca="false">'Výpočet škody'!CD63</f>
        <v>0</v>
      </c>
      <c r="AM63" s="35"/>
      <c r="AN63" s="35"/>
      <c r="AO63" s="35"/>
      <c r="AP63" s="35"/>
      <c r="AQ63" s="42" t="n">
        <f aca="false">ROUND(AO63*AP63,0)</f>
        <v>0</v>
      </c>
      <c r="AR63" s="43" t="n">
        <f aca="false">S63+AB63+AL63+AQ63</f>
        <v>0</v>
      </c>
    </row>
    <row r="64" customFormat="false" ht="12.8" hidden="false" customHeight="false" outlineLevel="0" collapsed="false">
      <c r="A64" s="35"/>
      <c r="B64" s="35"/>
      <c r="C64" s="35"/>
      <c r="D64" s="35"/>
      <c r="E64" s="35"/>
      <c r="F64" s="37"/>
      <c r="G64" s="38"/>
      <c r="H64" s="38"/>
      <c r="I64" s="38"/>
      <c r="J64" s="37"/>
      <c r="K64" s="37"/>
      <c r="L64" s="39"/>
      <c r="M64" s="37"/>
      <c r="N64" s="40"/>
      <c r="O64" s="35"/>
      <c r="P64" s="35"/>
      <c r="Q64" s="41" t="str">
        <f aca="false">IF(P64&gt;0,IF(O64/P64&lt;0.01,"&lt; 1 %",""),"")</f>
        <v/>
      </c>
      <c r="R64" s="35"/>
      <c r="S64" s="22" t="n">
        <f aca="false">'Výpočet škody'!AA64</f>
        <v>0</v>
      </c>
      <c r="T64" s="35"/>
      <c r="U64" s="35"/>
      <c r="V64" s="40"/>
      <c r="W64" s="37"/>
      <c r="X64" s="35"/>
      <c r="Y64" s="35"/>
      <c r="Z64" s="35"/>
      <c r="AA64" s="35"/>
      <c r="AB64" s="23" t="n">
        <f aca="false">'Výpočet škody'!BB64</f>
        <v>0</v>
      </c>
      <c r="AC64" s="37"/>
      <c r="AD64" s="37"/>
      <c r="AE64" s="37"/>
      <c r="AF64" s="37"/>
      <c r="AG64" s="37"/>
      <c r="AH64" s="37"/>
      <c r="AI64" s="35"/>
      <c r="AJ64" s="35"/>
      <c r="AK64" s="35"/>
      <c r="AL64" s="24" t="n">
        <f aca="false">'Výpočet škody'!CD64</f>
        <v>0</v>
      </c>
      <c r="AM64" s="35"/>
      <c r="AN64" s="35"/>
      <c r="AO64" s="35"/>
      <c r="AP64" s="35"/>
      <c r="AQ64" s="42" t="n">
        <f aca="false">ROUND(AO64*AP64,0)</f>
        <v>0</v>
      </c>
      <c r="AR64" s="43" t="n">
        <f aca="false">S64+AB64+AL64+AQ64</f>
        <v>0</v>
      </c>
    </row>
    <row r="65" customFormat="false" ht="12.8" hidden="false" customHeight="false" outlineLevel="0" collapsed="false">
      <c r="A65" s="35"/>
      <c r="B65" s="35"/>
      <c r="C65" s="35"/>
      <c r="D65" s="35"/>
      <c r="E65" s="35"/>
      <c r="F65" s="37"/>
      <c r="G65" s="38"/>
      <c r="H65" s="38"/>
      <c r="I65" s="38"/>
      <c r="J65" s="37"/>
      <c r="K65" s="37"/>
      <c r="L65" s="39"/>
      <c r="M65" s="37"/>
      <c r="N65" s="40"/>
      <c r="O65" s="35"/>
      <c r="P65" s="35"/>
      <c r="Q65" s="41" t="str">
        <f aca="false">IF(P65&gt;0,IF(O65/P65&lt;0.01,"&lt; 1 %",""),"")</f>
        <v/>
      </c>
      <c r="R65" s="35"/>
      <c r="S65" s="22" t="n">
        <f aca="false">'Výpočet škody'!AA65</f>
        <v>0</v>
      </c>
      <c r="T65" s="35"/>
      <c r="U65" s="35"/>
      <c r="V65" s="40"/>
      <c r="W65" s="37"/>
      <c r="X65" s="35"/>
      <c r="Y65" s="35"/>
      <c r="Z65" s="35"/>
      <c r="AA65" s="35"/>
      <c r="AB65" s="23" t="n">
        <f aca="false">'Výpočet škody'!BB65</f>
        <v>0</v>
      </c>
      <c r="AC65" s="37"/>
      <c r="AD65" s="37"/>
      <c r="AE65" s="37"/>
      <c r="AF65" s="37"/>
      <c r="AG65" s="37"/>
      <c r="AH65" s="37"/>
      <c r="AI65" s="35"/>
      <c r="AJ65" s="35"/>
      <c r="AK65" s="35"/>
      <c r="AL65" s="24" t="n">
        <f aca="false">'Výpočet škody'!CD65</f>
        <v>0</v>
      </c>
      <c r="AM65" s="35"/>
      <c r="AN65" s="35"/>
      <c r="AO65" s="35"/>
      <c r="AP65" s="35"/>
      <c r="AQ65" s="42" t="n">
        <f aca="false">ROUND(AO65*AP65,0)</f>
        <v>0</v>
      </c>
      <c r="AR65" s="43" t="n">
        <f aca="false">S65+AB65+AL65+AQ65</f>
        <v>0</v>
      </c>
    </row>
    <row r="66" customFormat="false" ht="12.8" hidden="false" customHeight="false" outlineLevel="0" collapsed="false">
      <c r="A66" s="35"/>
      <c r="B66" s="35"/>
      <c r="C66" s="35"/>
      <c r="D66" s="35"/>
      <c r="E66" s="35"/>
      <c r="F66" s="37"/>
      <c r="G66" s="38"/>
      <c r="H66" s="38"/>
      <c r="I66" s="38"/>
      <c r="J66" s="37"/>
      <c r="K66" s="37"/>
      <c r="L66" s="39"/>
      <c r="M66" s="37"/>
      <c r="N66" s="40"/>
      <c r="O66" s="35"/>
      <c r="P66" s="35"/>
      <c r="Q66" s="41" t="str">
        <f aca="false">IF(P66&gt;0,IF(O66/P66&lt;0.01,"&lt; 1 %",""),"")</f>
        <v/>
      </c>
      <c r="R66" s="35"/>
      <c r="S66" s="22" t="n">
        <f aca="false">'Výpočet škody'!AA66</f>
        <v>0</v>
      </c>
      <c r="T66" s="35"/>
      <c r="U66" s="35"/>
      <c r="V66" s="40"/>
      <c r="W66" s="37"/>
      <c r="X66" s="35"/>
      <c r="Y66" s="35"/>
      <c r="Z66" s="35"/>
      <c r="AA66" s="35"/>
      <c r="AB66" s="23" t="n">
        <f aca="false">'Výpočet škody'!BB66</f>
        <v>0</v>
      </c>
      <c r="AC66" s="37"/>
      <c r="AD66" s="37"/>
      <c r="AE66" s="37"/>
      <c r="AF66" s="37"/>
      <c r="AG66" s="37"/>
      <c r="AH66" s="37"/>
      <c r="AI66" s="35"/>
      <c r="AJ66" s="35"/>
      <c r="AK66" s="35"/>
      <c r="AL66" s="24" t="n">
        <f aca="false">'Výpočet škody'!CD66</f>
        <v>0</v>
      </c>
      <c r="AM66" s="35"/>
      <c r="AN66" s="35"/>
      <c r="AO66" s="35"/>
      <c r="AP66" s="35"/>
      <c r="AQ66" s="42" t="n">
        <f aca="false">ROUND(AO66*AP66,0)</f>
        <v>0</v>
      </c>
      <c r="AR66" s="43" t="n">
        <f aca="false">S66+AB66+AL66+AQ66</f>
        <v>0</v>
      </c>
    </row>
    <row r="67" customFormat="false" ht="12.8" hidden="false" customHeight="false" outlineLevel="0" collapsed="false">
      <c r="A67" s="35"/>
      <c r="B67" s="35"/>
      <c r="C67" s="35"/>
      <c r="D67" s="35"/>
      <c r="E67" s="35"/>
      <c r="F67" s="37"/>
      <c r="G67" s="38"/>
      <c r="H67" s="38"/>
      <c r="I67" s="38"/>
      <c r="J67" s="37"/>
      <c r="K67" s="37"/>
      <c r="L67" s="39"/>
      <c r="M67" s="37"/>
      <c r="N67" s="40"/>
      <c r="O67" s="35"/>
      <c r="P67" s="35"/>
      <c r="Q67" s="41" t="str">
        <f aca="false">IF(P67&gt;0,IF(O67/P67&lt;0.01,"&lt; 1 %",""),"")</f>
        <v/>
      </c>
      <c r="R67" s="35"/>
      <c r="S67" s="22" t="n">
        <f aca="false">'Výpočet škody'!AA67</f>
        <v>0</v>
      </c>
      <c r="T67" s="35"/>
      <c r="U67" s="35"/>
      <c r="V67" s="40"/>
      <c r="W67" s="37"/>
      <c r="X67" s="35"/>
      <c r="Y67" s="35"/>
      <c r="Z67" s="35"/>
      <c r="AA67" s="35"/>
      <c r="AB67" s="23" t="n">
        <f aca="false">'Výpočet škody'!BB67</f>
        <v>0</v>
      </c>
      <c r="AC67" s="37"/>
      <c r="AD67" s="37"/>
      <c r="AE67" s="37"/>
      <c r="AF67" s="37"/>
      <c r="AG67" s="37"/>
      <c r="AH67" s="37"/>
      <c r="AI67" s="35"/>
      <c r="AJ67" s="35"/>
      <c r="AK67" s="35"/>
      <c r="AL67" s="24" t="n">
        <f aca="false">'Výpočet škody'!CD67</f>
        <v>0</v>
      </c>
      <c r="AM67" s="35"/>
      <c r="AN67" s="35"/>
      <c r="AO67" s="35"/>
      <c r="AP67" s="35"/>
      <c r="AQ67" s="42" t="n">
        <f aca="false">ROUND(AO67*AP67,0)</f>
        <v>0</v>
      </c>
      <c r="AR67" s="43" t="n">
        <f aca="false">S67+AB67+AL67+AQ67</f>
        <v>0</v>
      </c>
    </row>
    <row r="68" customFormat="false" ht="12.8" hidden="false" customHeight="false" outlineLevel="0" collapsed="false">
      <c r="A68" s="35"/>
      <c r="B68" s="35"/>
      <c r="C68" s="35"/>
      <c r="D68" s="35"/>
      <c r="E68" s="35"/>
      <c r="F68" s="37"/>
      <c r="G68" s="38"/>
      <c r="H68" s="38"/>
      <c r="I68" s="38"/>
      <c r="J68" s="37"/>
      <c r="K68" s="37"/>
      <c r="L68" s="39"/>
      <c r="M68" s="37"/>
      <c r="N68" s="40"/>
      <c r="O68" s="35"/>
      <c r="P68" s="35"/>
      <c r="Q68" s="41" t="str">
        <f aca="false">IF(P68&gt;0,IF(O68/P68&lt;0.01,"&lt; 1 %",""),"")</f>
        <v/>
      </c>
      <c r="R68" s="35"/>
      <c r="S68" s="22" t="n">
        <f aca="false">'Výpočet škody'!AA68</f>
        <v>0</v>
      </c>
      <c r="T68" s="35"/>
      <c r="U68" s="35"/>
      <c r="V68" s="40"/>
      <c r="W68" s="37"/>
      <c r="X68" s="35"/>
      <c r="Y68" s="35"/>
      <c r="Z68" s="35"/>
      <c r="AA68" s="35"/>
      <c r="AB68" s="23" t="n">
        <f aca="false">'Výpočet škody'!BB68</f>
        <v>0</v>
      </c>
      <c r="AC68" s="37"/>
      <c r="AD68" s="37"/>
      <c r="AE68" s="37"/>
      <c r="AF68" s="37"/>
      <c r="AG68" s="37"/>
      <c r="AH68" s="37"/>
      <c r="AI68" s="35"/>
      <c r="AJ68" s="35"/>
      <c r="AK68" s="35"/>
      <c r="AL68" s="24" t="n">
        <f aca="false">'Výpočet škody'!CD68</f>
        <v>0</v>
      </c>
      <c r="AM68" s="35"/>
      <c r="AN68" s="35"/>
      <c r="AO68" s="35"/>
      <c r="AP68" s="35"/>
      <c r="AQ68" s="42" t="n">
        <f aca="false">ROUND(AO68*AP68,0)</f>
        <v>0</v>
      </c>
      <c r="AR68" s="43" t="n">
        <f aca="false">S68+AB68+AL68+AQ68</f>
        <v>0</v>
      </c>
    </row>
    <row r="69" customFormat="false" ht="12.8" hidden="false" customHeight="false" outlineLevel="0" collapsed="false">
      <c r="A69" s="35"/>
      <c r="B69" s="35"/>
      <c r="C69" s="35"/>
      <c r="D69" s="35"/>
      <c r="E69" s="35"/>
      <c r="F69" s="37"/>
      <c r="G69" s="38"/>
      <c r="H69" s="38"/>
      <c r="I69" s="38"/>
      <c r="J69" s="37"/>
      <c r="K69" s="37"/>
      <c r="L69" s="39"/>
      <c r="M69" s="37"/>
      <c r="N69" s="40"/>
      <c r="O69" s="35"/>
      <c r="P69" s="35"/>
      <c r="Q69" s="41" t="str">
        <f aca="false">IF(P69&gt;0,IF(O69/P69&lt;0.01,"&lt; 1 %",""),"")</f>
        <v/>
      </c>
      <c r="R69" s="35"/>
      <c r="S69" s="22" t="n">
        <f aca="false">'Výpočet škody'!AA69</f>
        <v>0</v>
      </c>
      <c r="T69" s="35"/>
      <c r="U69" s="35"/>
      <c r="V69" s="40"/>
      <c r="W69" s="37"/>
      <c r="X69" s="35"/>
      <c r="Y69" s="35"/>
      <c r="Z69" s="35"/>
      <c r="AA69" s="35"/>
      <c r="AB69" s="23" t="n">
        <f aca="false">'Výpočet škody'!BB69</f>
        <v>0</v>
      </c>
      <c r="AC69" s="37"/>
      <c r="AD69" s="37"/>
      <c r="AE69" s="37"/>
      <c r="AF69" s="37"/>
      <c r="AG69" s="37"/>
      <c r="AH69" s="37"/>
      <c r="AI69" s="35"/>
      <c r="AJ69" s="35"/>
      <c r="AK69" s="35"/>
      <c r="AL69" s="24" t="n">
        <f aca="false">'Výpočet škody'!CD69</f>
        <v>0</v>
      </c>
      <c r="AM69" s="35"/>
      <c r="AN69" s="35"/>
      <c r="AO69" s="35"/>
      <c r="AP69" s="35"/>
      <c r="AQ69" s="42" t="n">
        <f aca="false">ROUND(AO69*AP69,0)</f>
        <v>0</v>
      </c>
      <c r="AR69" s="43" t="n">
        <f aca="false">S69+AB69+AL69+AQ69</f>
        <v>0</v>
      </c>
    </row>
    <row r="70" customFormat="false" ht="12.8" hidden="false" customHeight="false" outlineLevel="0" collapsed="false">
      <c r="A70" s="35"/>
      <c r="B70" s="35"/>
      <c r="C70" s="35"/>
      <c r="D70" s="35"/>
      <c r="E70" s="35"/>
      <c r="F70" s="37"/>
      <c r="G70" s="38"/>
      <c r="H70" s="38"/>
      <c r="I70" s="38"/>
      <c r="J70" s="37"/>
      <c r="K70" s="37"/>
      <c r="L70" s="39"/>
      <c r="M70" s="37"/>
      <c r="N70" s="40"/>
      <c r="O70" s="35"/>
      <c r="P70" s="35"/>
      <c r="Q70" s="41" t="str">
        <f aca="false">IF(P70&gt;0,IF(O70/P70&lt;0.01,"&lt; 1 %",""),"")</f>
        <v/>
      </c>
      <c r="R70" s="35"/>
      <c r="S70" s="22" t="n">
        <f aca="false">'Výpočet škody'!AA70</f>
        <v>0</v>
      </c>
      <c r="T70" s="35"/>
      <c r="U70" s="35"/>
      <c r="V70" s="40"/>
      <c r="W70" s="37"/>
      <c r="X70" s="35"/>
      <c r="Y70" s="35"/>
      <c r="Z70" s="35"/>
      <c r="AA70" s="35"/>
      <c r="AB70" s="23" t="n">
        <f aca="false">'Výpočet škody'!BB70</f>
        <v>0</v>
      </c>
      <c r="AC70" s="37"/>
      <c r="AD70" s="37"/>
      <c r="AE70" s="37"/>
      <c r="AF70" s="37"/>
      <c r="AG70" s="37"/>
      <c r="AH70" s="37"/>
      <c r="AI70" s="35"/>
      <c r="AJ70" s="35"/>
      <c r="AK70" s="35"/>
      <c r="AL70" s="24" t="n">
        <f aca="false">'Výpočet škody'!CD70</f>
        <v>0</v>
      </c>
      <c r="AM70" s="35"/>
      <c r="AN70" s="35"/>
      <c r="AO70" s="35"/>
      <c r="AP70" s="35"/>
      <c r="AQ70" s="42" t="n">
        <f aca="false">ROUND(AO70*AP70,0)</f>
        <v>0</v>
      </c>
      <c r="AR70" s="43" t="n">
        <f aca="false">S70+AB70+AL70+AQ70</f>
        <v>0</v>
      </c>
    </row>
    <row r="71" customFormat="false" ht="12.8" hidden="false" customHeight="false" outlineLevel="0" collapsed="false">
      <c r="A71" s="35"/>
      <c r="B71" s="35"/>
      <c r="C71" s="35"/>
      <c r="D71" s="35"/>
      <c r="E71" s="35"/>
      <c r="F71" s="37"/>
      <c r="G71" s="38"/>
      <c r="H71" s="38"/>
      <c r="I71" s="38"/>
      <c r="J71" s="37"/>
      <c r="K71" s="37"/>
      <c r="L71" s="39"/>
      <c r="M71" s="37"/>
      <c r="N71" s="40"/>
      <c r="O71" s="35"/>
      <c r="P71" s="35"/>
      <c r="Q71" s="41" t="str">
        <f aca="false">IF(P71&gt;0,IF(O71/P71&lt;0.01,"&lt; 1 %",""),"")</f>
        <v/>
      </c>
      <c r="R71" s="35"/>
      <c r="S71" s="22" t="n">
        <f aca="false">'Výpočet škody'!AA71</f>
        <v>0</v>
      </c>
      <c r="T71" s="35"/>
      <c r="U71" s="35"/>
      <c r="V71" s="40"/>
      <c r="W71" s="37"/>
      <c r="X71" s="35"/>
      <c r="Y71" s="35"/>
      <c r="Z71" s="35"/>
      <c r="AA71" s="35"/>
      <c r="AB71" s="23" t="n">
        <f aca="false">'Výpočet škody'!BB71</f>
        <v>0</v>
      </c>
      <c r="AC71" s="37"/>
      <c r="AD71" s="37"/>
      <c r="AE71" s="37"/>
      <c r="AF71" s="37"/>
      <c r="AG71" s="37"/>
      <c r="AH71" s="37"/>
      <c r="AI71" s="35"/>
      <c r="AJ71" s="35"/>
      <c r="AK71" s="35"/>
      <c r="AL71" s="24" t="n">
        <f aca="false">'Výpočet škody'!CD71</f>
        <v>0</v>
      </c>
      <c r="AM71" s="35"/>
      <c r="AN71" s="35"/>
      <c r="AO71" s="35"/>
      <c r="AP71" s="35"/>
      <c r="AQ71" s="42" t="n">
        <f aca="false">ROUND(AO71*AP71,0)</f>
        <v>0</v>
      </c>
      <c r="AR71" s="43" t="n">
        <f aca="false">S71+AB71+AL71+AQ71</f>
        <v>0</v>
      </c>
    </row>
    <row r="72" customFormat="false" ht="12.8" hidden="false" customHeight="false" outlineLevel="0" collapsed="false">
      <c r="A72" s="35"/>
      <c r="B72" s="35"/>
      <c r="C72" s="35"/>
      <c r="D72" s="35"/>
      <c r="E72" s="35"/>
      <c r="F72" s="37"/>
      <c r="G72" s="38"/>
      <c r="H72" s="38"/>
      <c r="I72" s="38"/>
      <c r="J72" s="37"/>
      <c r="K72" s="37"/>
      <c r="L72" s="39"/>
      <c r="M72" s="37"/>
      <c r="N72" s="40"/>
      <c r="O72" s="35"/>
      <c r="P72" s="35"/>
      <c r="Q72" s="41" t="str">
        <f aca="false">IF(P72&gt;0,IF(O72/P72&lt;0.01,"&lt; 1 %",""),"")</f>
        <v/>
      </c>
      <c r="R72" s="35"/>
      <c r="S72" s="22" t="n">
        <f aca="false">'Výpočet škody'!AA72</f>
        <v>0</v>
      </c>
      <c r="T72" s="35"/>
      <c r="U72" s="35"/>
      <c r="V72" s="40"/>
      <c r="W72" s="37"/>
      <c r="X72" s="35"/>
      <c r="Y72" s="35"/>
      <c r="Z72" s="35"/>
      <c r="AA72" s="35"/>
      <c r="AB72" s="23" t="n">
        <f aca="false">'Výpočet škody'!BB72</f>
        <v>0</v>
      </c>
      <c r="AC72" s="37"/>
      <c r="AD72" s="37"/>
      <c r="AE72" s="37"/>
      <c r="AF72" s="37"/>
      <c r="AG72" s="37"/>
      <c r="AH72" s="37"/>
      <c r="AI72" s="35"/>
      <c r="AJ72" s="35"/>
      <c r="AK72" s="35"/>
      <c r="AL72" s="24" t="n">
        <f aca="false">'Výpočet škody'!CD72</f>
        <v>0</v>
      </c>
      <c r="AM72" s="35"/>
      <c r="AN72" s="35"/>
      <c r="AO72" s="35"/>
      <c r="AP72" s="35"/>
      <c r="AQ72" s="42" t="n">
        <f aca="false">ROUND(AO72*AP72,0)</f>
        <v>0</v>
      </c>
      <c r="AR72" s="43" t="n">
        <f aca="false">S72+AB72+AL72+AQ72</f>
        <v>0</v>
      </c>
    </row>
    <row r="73" customFormat="false" ht="12.8" hidden="false" customHeight="false" outlineLevel="0" collapsed="false">
      <c r="A73" s="35"/>
      <c r="B73" s="35"/>
      <c r="C73" s="35"/>
      <c r="D73" s="35"/>
      <c r="E73" s="35"/>
      <c r="F73" s="37"/>
      <c r="G73" s="38"/>
      <c r="H73" s="38"/>
      <c r="I73" s="38"/>
      <c r="J73" s="37"/>
      <c r="K73" s="37"/>
      <c r="L73" s="39"/>
      <c r="M73" s="37"/>
      <c r="N73" s="40"/>
      <c r="O73" s="35"/>
      <c r="P73" s="35"/>
      <c r="Q73" s="41" t="str">
        <f aca="false">IF(P73&gt;0,IF(O73/P73&lt;0.01,"&lt; 1 %",""),"")</f>
        <v/>
      </c>
      <c r="R73" s="35"/>
      <c r="S73" s="22" t="n">
        <f aca="false">'Výpočet škody'!AA73</f>
        <v>0</v>
      </c>
      <c r="T73" s="35"/>
      <c r="U73" s="35"/>
      <c r="V73" s="40"/>
      <c r="W73" s="37"/>
      <c r="X73" s="35"/>
      <c r="Y73" s="35"/>
      <c r="Z73" s="35"/>
      <c r="AA73" s="35"/>
      <c r="AB73" s="23" t="n">
        <f aca="false">'Výpočet škody'!BB73</f>
        <v>0</v>
      </c>
      <c r="AC73" s="37"/>
      <c r="AD73" s="37"/>
      <c r="AE73" s="37"/>
      <c r="AF73" s="37"/>
      <c r="AG73" s="37"/>
      <c r="AH73" s="37"/>
      <c r="AI73" s="35"/>
      <c r="AJ73" s="35"/>
      <c r="AK73" s="35"/>
      <c r="AL73" s="24" t="n">
        <f aca="false">'Výpočet škody'!CD73</f>
        <v>0</v>
      </c>
      <c r="AM73" s="35"/>
      <c r="AN73" s="35"/>
      <c r="AO73" s="35"/>
      <c r="AP73" s="35"/>
      <c r="AQ73" s="42" t="n">
        <f aca="false">ROUND(AO73*AP73,0)</f>
        <v>0</v>
      </c>
      <c r="AR73" s="43" t="n">
        <f aca="false">S73+AB73+AL73+AQ73</f>
        <v>0</v>
      </c>
    </row>
    <row r="74" customFormat="false" ht="12.8" hidden="false" customHeight="false" outlineLevel="0" collapsed="false">
      <c r="A74" s="35"/>
      <c r="B74" s="35"/>
      <c r="C74" s="35"/>
      <c r="D74" s="35"/>
      <c r="E74" s="35"/>
      <c r="F74" s="37"/>
      <c r="G74" s="38"/>
      <c r="H74" s="38"/>
      <c r="I74" s="38"/>
      <c r="J74" s="37"/>
      <c r="K74" s="37"/>
      <c r="L74" s="39"/>
      <c r="M74" s="37"/>
      <c r="N74" s="40"/>
      <c r="O74" s="35"/>
      <c r="P74" s="35"/>
      <c r="Q74" s="41" t="str">
        <f aca="false">IF(P74&gt;0,IF(O74/P74&lt;0.01,"&lt; 1 %",""),"")</f>
        <v/>
      </c>
      <c r="R74" s="35"/>
      <c r="S74" s="22" t="n">
        <f aca="false">'Výpočet škody'!AA74</f>
        <v>0</v>
      </c>
      <c r="T74" s="35"/>
      <c r="U74" s="35"/>
      <c r="V74" s="40"/>
      <c r="W74" s="37"/>
      <c r="X74" s="35"/>
      <c r="Y74" s="35"/>
      <c r="Z74" s="35"/>
      <c r="AA74" s="35"/>
      <c r="AB74" s="23" t="n">
        <f aca="false">'Výpočet škody'!BB74</f>
        <v>0</v>
      </c>
      <c r="AC74" s="37"/>
      <c r="AD74" s="37"/>
      <c r="AE74" s="37"/>
      <c r="AF74" s="37"/>
      <c r="AG74" s="37"/>
      <c r="AH74" s="37"/>
      <c r="AI74" s="35"/>
      <c r="AJ74" s="35"/>
      <c r="AK74" s="35"/>
      <c r="AL74" s="24" t="n">
        <f aca="false">'Výpočet škody'!CD74</f>
        <v>0</v>
      </c>
      <c r="AM74" s="35"/>
      <c r="AN74" s="35"/>
      <c r="AO74" s="35"/>
      <c r="AP74" s="35"/>
      <c r="AQ74" s="42" t="n">
        <f aca="false">ROUND(AO74*AP74,0)</f>
        <v>0</v>
      </c>
      <c r="AR74" s="43" t="n">
        <f aca="false">S74+AB74+AL74+AQ74</f>
        <v>0</v>
      </c>
    </row>
    <row r="75" customFormat="false" ht="12.8" hidden="false" customHeight="false" outlineLevel="0" collapsed="false">
      <c r="A75" s="35"/>
      <c r="B75" s="35"/>
      <c r="C75" s="35"/>
      <c r="D75" s="35"/>
      <c r="E75" s="35"/>
      <c r="F75" s="37"/>
      <c r="G75" s="38"/>
      <c r="H75" s="38"/>
      <c r="I75" s="38"/>
      <c r="J75" s="37"/>
      <c r="K75" s="37"/>
      <c r="L75" s="39"/>
      <c r="M75" s="37"/>
      <c r="N75" s="40"/>
      <c r="O75" s="35"/>
      <c r="P75" s="35"/>
      <c r="Q75" s="41" t="str">
        <f aca="false">IF(P75&gt;0,IF(O75/P75&lt;0.01,"&lt; 1 %",""),"")</f>
        <v/>
      </c>
      <c r="R75" s="35"/>
      <c r="S75" s="22" t="n">
        <f aca="false">'Výpočet škody'!AA75</f>
        <v>0</v>
      </c>
      <c r="T75" s="35"/>
      <c r="U75" s="35"/>
      <c r="V75" s="40"/>
      <c r="W75" s="37"/>
      <c r="X75" s="35"/>
      <c r="Y75" s="35"/>
      <c r="Z75" s="35"/>
      <c r="AA75" s="35"/>
      <c r="AB75" s="23" t="n">
        <f aca="false">'Výpočet škody'!BB75</f>
        <v>0</v>
      </c>
      <c r="AC75" s="37"/>
      <c r="AD75" s="37"/>
      <c r="AE75" s="37"/>
      <c r="AF75" s="37"/>
      <c r="AG75" s="37"/>
      <c r="AH75" s="37"/>
      <c r="AI75" s="35"/>
      <c r="AJ75" s="35"/>
      <c r="AK75" s="35"/>
      <c r="AL75" s="24" t="n">
        <f aca="false">'Výpočet škody'!CD75</f>
        <v>0</v>
      </c>
      <c r="AM75" s="35"/>
      <c r="AN75" s="35"/>
      <c r="AO75" s="35"/>
      <c r="AP75" s="35"/>
      <c r="AQ75" s="42" t="n">
        <f aca="false">ROUND(AO75*AP75,0)</f>
        <v>0</v>
      </c>
      <c r="AR75" s="43" t="n">
        <f aca="false">S75+AB75+AL75+AQ75</f>
        <v>0</v>
      </c>
    </row>
    <row r="76" customFormat="false" ht="12.8" hidden="false" customHeight="false" outlineLevel="0" collapsed="false">
      <c r="A76" s="35"/>
      <c r="B76" s="35"/>
      <c r="C76" s="35"/>
      <c r="D76" s="35"/>
      <c r="E76" s="35"/>
      <c r="F76" s="37"/>
      <c r="G76" s="38"/>
      <c r="H76" s="38"/>
      <c r="I76" s="38"/>
      <c r="J76" s="37"/>
      <c r="K76" s="37"/>
      <c r="L76" s="39"/>
      <c r="M76" s="37"/>
      <c r="N76" s="40"/>
      <c r="O76" s="35"/>
      <c r="P76" s="35"/>
      <c r="Q76" s="41" t="str">
        <f aca="false">IF(P76&gt;0,IF(O76/P76&lt;0.01,"&lt; 1 %",""),"")</f>
        <v/>
      </c>
      <c r="R76" s="35"/>
      <c r="S76" s="22" t="n">
        <f aca="false">'Výpočet škody'!AA76</f>
        <v>0</v>
      </c>
      <c r="T76" s="35"/>
      <c r="U76" s="35"/>
      <c r="V76" s="40"/>
      <c r="W76" s="37"/>
      <c r="X76" s="35"/>
      <c r="Y76" s="35"/>
      <c r="Z76" s="35"/>
      <c r="AA76" s="35"/>
      <c r="AB76" s="23" t="n">
        <f aca="false">'Výpočet škody'!BB76</f>
        <v>0</v>
      </c>
      <c r="AC76" s="37"/>
      <c r="AD76" s="37"/>
      <c r="AE76" s="37"/>
      <c r="AF76" s="37"/>
      <c r="AG76" s="37"/>
      <c r="AH76" s="37"/>
      <c r="AI76" s="35"/>
      <c r="AJ76" s="35"/>
      <c r="AK76" s="35"/>
      <c r="AL76" s="24" t="n">
        <f aca="false">'Výpočet škody'!CD76</f>
        <v>0</v>
      </c>
      <c r="AM76" s="35"/>
      <c r="AN76" s="35"/>
      <c r="AO76" s="35"/>
      <c r="AP76" s="35"/>
      <c r="AQ76" s="42" t="n">
        <f aca="false">ROUND(AO76*AP76,0)</f>
        <v>0</v>
      </c>
      <c r="AR76" s="43" t="n">
        <f aca="false">S76+AB76+AL76+AQ76</f>
        <v>0</v>
      </c>
    </row>
    <row r="77" customFormat="false" ht="12.8" hidden="false" customHeight="false" outlineLevel="0" collapsed="false">
      <c r="A77" s="35"/>
      <c r="B77" s="35"/>
      <c r="C77" s="35"/>
      <c r="D77" s="35"/>
      <c r="E77" s="35"/>
      <c r="F77" s="37"/>
      <c r="G77" s="38"/>
      <c r="H77" s="38"/>
      <c r="I77" s="38"/>
      <c r="J77" s="37"/>
      <c r="K77" s="37"/>
      <c r="L77" s="39"/>
      <c r="M77" s="37"/>
      <c r="N77" s="40"/>
      <c r="O77" s="35"/>
      <c r="P77" s="35"/>
      <c r="Q77" s="41" t="str">
        <f aca="false">IF(P77&gt;0,IF(O77/P77&lt;0.01,"&lt; 1 %",""),"")</f>
        <v/>
      </c>
      <c r="R77" s="35"/>
      <c r="S77" s="22" t="n">
        <f aca="false">'Výpočet škody'!AA77</f>
        <v>0</v>
      </c>
      <c r="T77" s="35"/>
      <c r="U77" s="35"/>
      <c r="V77" s="40"/>
      <c r="W77" s="37"/>
      <c r="X77" s="35"/>
      <c r="Y77" s="35"/>
      <c r="Z77" s="35"/>
      <c r="AA77" s="35"/>
      <c r="AB77" s="23" t="n">
        <f aca="false">'Výpočet škody'!BB77</f>
        <v>0</v>
      </c>
      <c r="AC77" s="37"/>
      <c r="AD77" s="37"/>
      <c r="AE77" s="37"/>
      <c r="AF77" s="37"/>
      <c r="AG77" s="37"/>
      <c r="AH77" s="37"/>
      <c r="AI77" s="35"/>
      <c r="AJ77" s="35"/>
      <c r="AK77" s="35"/>
      <c r="AL77" s="24" t="n">
        <f aca="false">'Výpočet škody'!CD77</f>
        <v>0</v>
      </c>
      <c r="AM77" s="35"/>
      <c r="AN77" s="35"/>
      <c r="AO77" s="35"/>
      <c r="AP77" s="35"/>
      <c r="AQ77" s="42" t="n">
        <f aca="false">ROUND(AO77*AP77,0)</f>
        <v>0</v>
      </c>
      <c r="AR77" s="43" t="n">
        <f aca="false">S77+AB77+AL77+AQ77</f>
        <v>0</v>
      </c>
    </row>
    <row r="78" customFormat="false" ht="12.8" hidden="false" customHeight="false" outlineLevel="0" collapsed="false">
      <c r="A78" s="35"/>
      <c r="B78" s="35"/>
      <c r="C78" s="35"/>
      <c r="D78" s="35"/>
      <c r="E78" s="35"/>
      <c r="F78" s="37"/>
      <c r="G78" s="38"/>
      <c r="H78" s="38"/>
      <c r="I78" s="38"/>
      <c r="J78" s="37"/>
      <c r="K78" s="37"/>
      <c r="L78" s="39"/>
      <c r="M78" s="37"/>
      <c r="N78" s="40"/>
      <c r="O78" s="35"/>
      <c r="P78" s="35"/>
      <c r="Q78" s="41" t="str">
        <f aca="false">IF(P78&gt;0,IF(O78/P78&lt;0.01,"&lt; 1 %",""),"")</f>
        <v/>
      </c>
      <c r="R78" s="35"/>
      <c r="S78" s="22" t="n">
        <f aca="false">'Výpočet škody'!AA78</f>
        <v>0</v>
      </c>
      <c r="T78" s="35"/>
      <c r="U78" s="35"/>
      <c r="V78" s="40"/>
      <c r="W78" s="37"/>
      <c r="X78" s="35"/>
      <c r="Y78" s="35"/>
      <c r="Z78" s="35"/>
      <c r="AA78" s="35"/>
      <c r="AB78" s="23" t="n">
        <f aca="false">'Výpočet škody'!BB78</f>
        <v>0</v>
      </c>
      <c r="AC78" s="37"/>
      <c r="AD78" s="37"/>
      <c r="AE78" s="37"/>
      <c r="AF78" s="37"/>
      <c r="AG78" s="37"/>
      <c r="AH78" s="37"/>
      <c r="AI78" s="35"/>
      <c r="AJ78" s="35"/>
      <c r="AK78" s="35"/>
      <c r="AL78" s="24" t="n">
        <f aca="false">'Výpočet škody'!CD78</f>
        <v>0</v>
      </c>
      <c r="AM78" s="35"/>
      <c r="AN78" s="35"/>
      <c r="AO78" s="35"/>
      <c r="AP78" s="35"/>
      <c r="AQ78" s="42" t="n">
        <f aca="false">ROUND(AO78*AP78,0)</f>
        <v>0</v>
      </c>
      <c r="AR78" s="43" t="n">
        <f aca="false">S78+AB78+AL78+AQ78</f>
        <v>0</v>
      </c>
    </row>
    <row r="79" customFormat="false" ht="12.8" hidden="false" customHeight="false" outlineLevel="0" collapsed="false">
      <c r="A79" s="35"/>
      <c r="B79" s="35"/>
      <c r="C79" s="35"/>
      <c r="D79" s="35"/>
      <c r="E79" s="35"/>
      <c r="F79" s="37"/>
      <c r="G79" s="38"/>
      <c r="H79" s="38"/>
      <c r="I79" s="38"/>
      <c r="J79" s="37"/>
      <c r="K79" s="37"/>
      <c r="L79" s="39"/>
      <c r="M79" s="37"/>
      <c r="N79" s="40"/>
      <c r="O79" s="35"/>
      <c r="P79" s="35"/>
      <c r="Q79" s="41" t="str">
        <f aca="false">IF(P79&gt;0,IF(O79/P79&lt;0.01,"&lt; 1 %",""),"")</f>
        <v/>
      </c>
      <c r="R79" s="35"/>
      <c r="S79" s="22" t="n">
        <f aca="false">'Výpočet škody'!AA79</f>
        <v>0</v>
      </c>
      <c r="T79" s="35"/>
      <c r="U79" s="35"/>
      <c r="V79" s="40"/>
      <c r="W79" s="37"/>
      <c r="X79" s="35"/>
      <c r="Y79" s="35"/>
      <c r="Z79" s="35"/>
      <c r="AA79" s="35"/>
      <c r="AB79" s="23" t="n">
        <f aca="false">'Výpočet škody'!BB79</f>
        <v>0</v>
      </c>
      <c r="AC79" s="37"/>
      <c r="AD79" s="37"/>
      <c r="AE79" s="37"/>
      <c r="AF79" s="37"/>
      <c r="AG79" s="37"/>
      <c r="AH79" s="37"/>
      <c r="AI79" s="35"/>
      <c r="AJ79" s="35"/>
      <c r="AK79" s="35"/>
      <c r="AL79" s="24" t="n">
        <f aca="false">'Výpočet škody'!CD79</f>
        <v>0</v>
      </c>
      <c r="AM79" s="35"/>
      <c r="AN79" s="35"/>
      <c r="AO79" s="35"/>
      <c r="AP79" s="35"/>
      <c r="AQ79" s="42" t="n">
        <f aca="false">ROUND(AO79*AP79,0)</f>
        <v>0</v>
      </c>
      <c r="AR79" s="43" t="n">
        <f aca="false">S79+AB79+AL79+AQ79</f>
        <v>0</v>
      </c>
    </row>
    <row r="80" customFormat="false" ht="12.8" hidden="false" customHeight="false" outlineLevel="0" collapsed="false">
      <c r="A80" s="35"/>
      <c r="B80" s="35"/>
      <c r="C80" s="35"/>
      <c r="D80" s="35"/>
      <c r="E80" s="35"/>
      <c r="F80" s="37"/>
      <c r="G80" s="38"/>
      <c r="H80" s="38"/>
      <c r="I80" s="38"/>
      <c r="J80" s="37"/>
      <c r="K80" s="37"/>
      <c r="L80" s="39"/>
      <c r="M80" s="37"/>
      <c r="N80" s="40"/>
      <c r="O80" s="35"/>
      <c r="P80" s="35"/>
      <c r="Q80" s="41" t="str">
        <f aca="false">IF(P80&gt;0,IF(O80/P80&lt;0.01,"&lt; 1 %",""),"")</f>
        <v/>
      </c>
      <c r="R80" s="35"/>
      <c r="S80" s="22" t="n">
        <f aca="false">'Výpočet škody'!AA80</f>
        <v>0</v>
      </c>
      <c r="T80" s="35"/>
      <c r="U80" s="35"/>
      <c r="V80" s="40"/>
      <c r="W80" s="37"/>
      <c r="X80" s="35"/>
      <c r="Y80" s="35"/>
      <c r="Z80" s="35"/>
      <c r="AA80" s="35"/>
      <c r="AB80" s="23" t="n">
        <f aca="false">'Výpočet škody'!BB80</f>
        <v>0</v>
      </c>
      <c r="AC80" s="37"/>
      <c r="AD80" s="37"/>
      <c r="AE80" s="37"/>
      <c r="AF80" s="37"/>
      <c r="AG80" s="37"/>
      <c r="AH80" s="37"/>
      <c r="AI80" s="35"/>
      <c r="AJ80" s="35"/>
      <c r="AK80" s="35"/>
      <c r="AL80" s="24" t="n">
        <f aca="false">'Výpočet škody'!CD80</f>
        <v>0</v>
      </c>
      <c r="AM80" s="35"/>
      <c r="AN80" s="35"/>
      <c r="AO80" s="35"/>
      <c r="AP80" s="35"/>
      <c r="AQ80" s="42" t="n">
        <f aca="false">ROUND(AO80*AP80,0)</f>
        <v>0</v>
      </c>
      <c r="AR80" s="43" t="n">
        <f aca="false">S80+AB80+AL80+AQ80</f>
        <v>0</v>
      </c>
    </row>
    <row r="81" customFormat="false" ht="12.8" hidden="false" customHeight="false" outlineLevel="0" collapsed="false">
      <c r="A81" s="35"/>
      <c r="B81" s="35"/>
      <c r="C81" s="35"/>
      <c r="D81" s="35"/>
      <c r="E81" s="35"/>
      <c r="F81" s="37"/>
      <c r="G81" s="38"/>
      <c r="H81" s="38"/>
      <c r="I81" s="38"/>
      <c r="J81" s="37"/>
      <c r="K81" s="37"/>
      <c r="L81" s="39"/>
      <c r="M81" s="37"/>
      <c r="N81" s="40"/>
      <c r="O81" s="35"/>
      <c r="P81" s="35"/>
      <c r="Q81" s="41" t="str">
        <f aca="false">IF(P81&gt;0,IF(O81/P81&lt;0.01,"&lt; 1 %",""),"")</f>
        <v/>
      </c>
      <c r="R81" s="35"/>
      <c r="S81" s="22" t="n">
        <f aca="false">'Výpočet škody'!AA81</f>
        <v>0</v>
      </c>
      <c r="T81" s="35"/>
      <c r="U81" s="35"/>
      <c r="V81" s="40"/>
      <c r="W81" s="37"/>
      <c r="X81" s="35"/>
      <c r="Y81" s="35"/>
      <c r="Z81" s="35"/>
      <c r="AA81" s="35"/>
      <c r="AB81" s="23" t="n">
        <f aca="false">'Výpočet škody'!BB81</f>
        <v>0</v>
      </c>
      <c r="AC81" s="37"/>
      <c r="AD81" s="37"/>
      <c r="AE81" s="37"/>
      <c r="AF81" s="37"/>
      <c r="AG81" s="37"/>
      <c r="AH81" s="37"/>
      <c r="AI81" s="35"/>
      <c r="AJ81" s="35"/>
      <c r="AK81" s="35"/>
      <c r="AL81" s="24" t="n">
        <f aca="false">'Výpočet škody'!CD81</f>
        <v>0</v>
      </c>
      <c r="AM81" s="35"/>
      <c r="AN81" s="35"/>
      <c r="AO81" s="35"/>
      <c r="AP81" s="35"/>
      <c r="AQ81" s="42" t="n">
        <f aca="false">ROUND(AO81*AP81,0)</f>
        <v>0</v>
      </c>
      <c r="AR81" s="43" t="n">
        <f aca="false">S81+AB81+AL81+AQ81</f>
        <v>0</v>
      </c>
    </row>
    <row r="82" customFormat="false" ht="12.8" hidden="false" customHeight="false" outlineLevel="0" collapsed="false">
      <c r="A82" s="35"/>
      <c r="B82" s="35"/>
      <c r="C82" s="35"/>
      <c r="D82" s="35"/>
      <c r="E82" s="35"/>
      <c r="F82" s="37"/>
      <c r="G82" s="38"/>
      <c r="H82" s="38"/>
      <c r="I82" s="38"/>
      <c r="J82" s="37"/>
      <c r="K82" s="37"/>
      <c r="L82" s="39"/>
      <c r="M82" s="37"/>
      <c r="N82" s="40"/>
      <c r="O82" s="35"/>
      <c r="P82" s="35"/>
      <c r="Q82" s="41" t="str">
        <f aca="false">IF(P82&gt;0,IF(O82/P82&lt;0.01,"&lt; 1 %",""),"")</f>
        <v/>
      </c>
      <c r="R82" s="35"/>
      <c r="S82" s="22" t="n">
        <f aca="false">'Výpočet škody'!AA82</f>
        <v>0</v>
      </c>
      <c r="T82" s="35"/>
      <c r="U82" s="35"/>
      <c r="V82" s="40"/>
      <c r="W82" s="37"/>
      <c r="X82" s="35"/>
      <c r="Y82" s="35"/>
      <c r="Z82" s="35"/>
      <c r="AA82" s="35"/>
      <c r="AB82" s="23" t="n">
        <f aca="false">'Výpočet škody'!BB82</f>
        <v>0</v>
      </c>
      <c r="AC82" s="37"/>
      <c r="AD82" s="37"/>
      <c r="AE82" s="37"/>
      <c r="AF82" s="37"/>
      <c r="AG82" s="37"/>
      <c r="AH82" s="37"/>
      <c r="AI82" s="35"/>
      <c r="AJ82" s="35"/>
      <c r="AK82" s="35"/>
      <c r="AL82" s="24" t="n">
        <f aca="false">'Výpočet škody'!CD82</f>
        <v>0</v>
      </c>
      <c r="AM82" s="35"/>
      <c r="AN82" s="35"/>
      <c r="AO82" s="35"/>
      <c r="AP82" s="35"/>
      <c r="AQ82" s="42" t="n">
        <f aca="false">ROUND(AO82*AP82,0)</f>
        <v>0</v>
      </c>
      <c r="AR82" s="43" t="n">
        <f aca="false">S82+AB82+AL82+AQ82</f>
        <v>0</v>
      </c>
    </row>
    <row r="83" customFormat="false" ht="12.8" hidden="false" customHeight="false" outlineLevel="0" collapsed="false">
      <c r="A83" s="35"/>
      <c r="B83" s="35"/>
      <c r="C83" s="35"/>
      <c r="D83" s="35"/>
      <c r="E83" s="35"/>
      <c r="F83" s="37"/>
      <c r="G83" s="38"/>
      <c r="H83" s="38"/>
      <c r="I83" s="38"/>
      <c r="J83" s="37"/>
      <c r="K83" s="37"/>
      <c r="L83" s="39"/>
      <c r="M83" s="37"/>
      <c r="N83" s="40"/>
      <c r="O83" s="35"/>
      <c r="P83" s="35"/>
      <c r="Q83" s="41" t="str">
        <f aca="false">IF(P83&gt;0,IF(O83/P83&lt;0.01,"&lt; 1 %",""),"")</f>
        <v/>
      </c>
      <c r="R83" s="35"/>
      <c r="S83" s="22" t="n">
        <f aca="false">'Výpočet škody'!AA83</f>
        <v>0</v>
      </c>
      <c r="T83" s="35"/>
      <c r="U83" s="35"/>
      <c r="V83" s="40"/>
      <c r="W83" s="37"/>
      <c r="X83" s="35"/>
      <c r="Y83" s="35"/>
      <c r="Z83" s="35"/>
      <c r="AA83" s="35"/>
      <c r="AB83" s="23" t="n">
        <f aca="false">'Výpočet škody'!BB83</f>
        <v>0</v>
      </c>
      <c r="AC83" s="37"/>
      <c r="AD83" s="37"/>
      <c r="AE83" s="37"/>
      <c r="AF83" s="37"/>
      <c r="AG83" s="37"/>
      <c r="AH83" s="37"/>
      <c r="AI83" s="35"/>
      <c r="AJ83" s="35"/>
      <c r="AK83" s="35"/>
      <c r="AL83" s="24" t="n">
        <f aca="false">'Výpočet škody'!CD83</f>
        <v>0</v>
      </c>
      <c r="AM83" s="35"/>
      <c r="AN83" s="35"/>
      <c r="AO83" s="35"/>
      <c r="AP83" s="35"/>
      <c r="AQ83" s="42" t="n">
        <f aca="false">ROUND(AO83*AP83,0)</f>
        <v>0</v>
      </c>
      <c r="AR83" s="43" t="n">
        <f aca="false">S83+AB83+AL83+AQ83</f>
        <v>0</v>
      </c>
    </row>
    <row r="84" customFormat="false" ht="12.8" hidden="false" customHeight="false" outlineLevel="0" collapsed="false">
      <c r="A84" s="35"/>
      <c r="B84" s="35"/>
      <c r="C84" s="35"/>
      <c r="D84" s="35"/>
      <c r="E84" s="35"/>
      <c r="F84" s="37"/>
      <c r="G84" s="38"/>
      <c r="H84" s="38"/>
      <c r="I84" s="38"/>
      <c r="J84" s="37"/>
      <c r="K84" s="37"/>
      <c r="L84" s="39"/>
      <c r="M84" s="37"/>
      <c r="N84" s="40"/>
      <c r="O84" s="35"/>
      <c r="P84" s="35"/>
      <c r="Q84" s="41" t="str">
        <f aca="false">IF(P84&gt;0,IF(O84/P84&lt;0.01,"&lt; 1 %",""),"")</f>
        <v/>
      </c>
      <c r="R84" s="35"/>
      <c r="S84" s="22" t="n">
        <f aca="false">'Výpočet škody'!AA84</f>
        <v>0</v>
      </c>
      <c r="T84" s="35"/>
      <c r="U84" s="35"/>
      <c r="V84" s="40"/>
      <c r="W84" s="37"/>
      <c r="X84" s="35"/>
      <c r="Y84" s="35"/>
      <c r="Z84" s="35"/>
      <c r="AA84" s="35"/>
      <c r="AB84" s="23" t="n">
        <f aca="false">'Výpočet škody'!BB84</f>
        <v>0</v>
      </c>
      <c r="AC84" s="37"/>
      <c r="AD84" s="37"/>
      <c r="AE84" s="37"/>
      <c r="AF84" s="37"/>
      <c r="AG84" s="37"/>
      <c r="AH84" s="37"/>
      <c r="AI84" s="35"/>
      <c r="AJ84" s="35"/>
      <c r="AK84" s="35"/>
      <c r="AL84" s="24" t="n">
        <f aca="false">'Výpočet škody'!CD84</f>
        <v>0</v>
      </c>
      <c r="AM84" s="35"/>
      <c r="AN84" s="35"/>
      <c r="AO84" s="35"/>
      <c r="AP84" s="35"/>
      <c r="AQ84" s="42" t="n">
        <f aca="false">ROUND(AO84*AP84,0)</f>
        <v>0</v>
      </c>
      <c r="AR84" s="43" t="n">
        <f aca="false">S84+AB84+AL84+AQ84</f>
        <v>0</v>
      </c>
    </row>
    <row r="85" customFormat="false" ht="12.8" hidden="false" customHeight="false" outlineLevel="0" collapsed="false">
      <c r="A85" s="35"/>
      <c r="B85" s="35"/>
      <c r="C85" s="35"/>
      <c r="D85" s="35"/>
      <c r="E85" s="35"/>
      <c r="F85" s="37"/>
      <c r="G85" s="38"/>
      <c r="H85" s="38"/>
      <c r="I85" s="38"/>
      <c r="J85" s="37"/>
      <c r="K85" s="37"/>
      <c r="L85" s="39"/>
      <c r="M85" s="37"/>
      <c r="N85" s="40"/>
      <c r="O85" s="35"/>
      <c r="P85" s="35"/>
      <c r="Q85" s="41" t="str">
        <f aca="false">IF(P85&gt;0,IF(O85/P85&lt;0.01,"&lt; 1 %",""),"")</f>
        <v/>
      </c>
      <c r="R85" s="35"/>
      <c r="S85" s="22" t="n">
        <f aca="false">'Výpočet škody'!AA85</f>
        <v>0</v>
      </c>
      <c r="T85" s="35"/>
      <c r="U85" s="35"/>
      <c r="V85" s="40"/>
      <c r="W85" s="37"/>
      <c r="X85" s="35"/>
      <c r="Y85" s="35"/>
      <c r="Z85" s="35"/>
      <c r="AA85" s="35"/>
      <c r="AB85" s="23" t="n">
        <f aca="false">'Výpočet škody'!BB85</f>
        <v>0</v>
      </c>
      <c r="AC85" s="37"/>
      <c r="AD85" s="37"/>
      <c r="AE85" s="37"/>
      <c r="AF85" s="37"/>
      <c r="AG85" s="37"/>
      <c r="AH85" s="37"/>
      <c r="AI85" s="35"/>
      <c r="AJ85" s="35"/>
      <c r="AK85" s="35"/>
      <c r="AL85" s="24" t="n">
        <f aca="false">'Výpočet škody'!CD85</f>
        <v>0</v>
      </c>
      <c r="AM85" s="35"/>
      <c r="AN85" s="35"/>
      <c r="AO85" s="35"/>
      <c r="AP85" s="35"/>
      <c r="AQ85" s="42" t="n">
        <f aca="false">ROUND(AO85*AP85,0)</f>
        <v>0</v>
      </c>
      <c r="AR85" s="43" t="n">
        <f aca="false">S85+AB85+AL85+AQ85</f>
        <v>0</v>
      </c>
    </row>
    <row r="86" customFormat="false" ht="12.8" hidden="false" customHeight="false" outlineLevel="0" collapsed="false">
      <c r="A86" s="35"/>
      <c r="B86" s="35"/>
      <c r="C86" s="35"/>
      <c r="D86" s="35"/>
      <c r="E86" s="35"/>
      <c r="F86" s="37"/>
      <c r="G86" s="38"/>
      <c r="H86" s="38"/>
      <c r="I86" s="38"/>
      <c r="J86" s="37"/>
      <c r="K86" s="37"/>
      <c r="L86" s="39"/>
      <c r="M86" s="37"/>
      <c r="N86" s="40"/>
      <c r="O86" s="35"/>
      <c r="P86" s="35"/>
      <c r="Q86" s="41" t="str">
        <f aca="false">IF(P86&gt;0,IF(O86/P86&lt;0.01,"&lt; 1 %",""),"")</f>
        <v/>
      </c>
      <c r="R86" s="35"/>
      <c r="S86" s="22" t="n">
        <f aca="false">'Výpočet škody'!AA86</f>
        <v>0</v>
      </c>
      <c r="T86" s="35"/>
      <c r="U86" s="35"/>
      <c r="V86" s="40"/>
      <c r="W86" s="37"/>
      <c r="X86" s="35"/>
      <c r="Y86" s="35"/>
      <c r="Z86" s="35"/>
      <c r="AA86" s="35"/>
      <c r="AB86" s="23" t="n">
        <f aca="false">'Výpočet škody'!BB86</f>
        <v>0</v>
      </c>
      <c r="AC86" s="37"/>
      <c r="AD86" s="37"/>
      <c r="AE86" s="37"/>
      <c r="AF86" s="37"/>
      <c r="AG86" s="37"/>
      <c r="AH86" s="37"/>
      <c r="AI86" s="35"/>
      <c r="AJ86" s="35"/>
      <c r="AK86" s="35"/>
      <c r="AL86" s="24" t="n">
        <f aca="false">'Výpočet škody'!CD86</f>
        <v>0</v>
      </c>
      <c r="AM86" s="35"/>
      <c r="AN86" s="35"/>
      <c r="AO86" s="35"/>
      <c r="AP86" s="35"/>
      <c r="AQ86" s="42" t="n">
        <f aca="false">ROUND(AO86*AP86,0)</f>
        <v>0</v>
      </c>
      <c r="AR86" s="43" t="n">
        <f aca="false">S86+AB86+AL86+AQ86</f>
        <v>0</v>
      </c>
    </row>
    <row r="87" customFormat="false" ht="12.8" hidden="false" customHeight="false" outlineLevel="0" collapsed="false">
      <c r="A87" s="35"/>
      <c r="B87" s="35"/>
      <c r="C87" s="35"/>
      <c r="D87" s="35"/>
      <c r="E87" s="35"/>
      <c r="F87" s="37"/>
      <c r="G87" s="38"/>
      <c r="H87" s="38"/>
      <c r="I87" s="38"/>
      <c r="J87" s="37"/>
      <c r="K87" s="37"/>
      <c r="L87" s="39"/>
      <c r="M87" s="37"/>
      <c r="N87" s="40"/>
      <c r="O87" s="35"/>
      <c r="P87" s="35"/>
      <c r="Q87" s="41" t="str">
        <f aca="false">IF(P87&gt;0,IF(O87/P87&lt;0.01,"&lt; 1 %",""),"")</f>
        <v/>
      </c>
      <c r="R87" s="35"/>
      <c r="S87" s="22" t="n">
        <f aca="false">'Výpočet škody'!AA87</f>
        <v>0</v>
      </c>
      <c r="T87" s="35"/>
      <c r="U87" s="35"/>
      <c r="V87" s="40"/>
      <c r="W87" s="37"/>
      <c r="X87" s="35"/>
      <c r="Y87" s="35"/>
      <c r="Z87" s="35"/>
      <c r="AA87" s="35"/>
      <c r="AB87" s="23" t="n">
        <f aca="false">'Výpočet škody'!BB87</f>
        <v>0</v>
      </c>
      <c r="AC87" s="37"/>
      <c r="AD87" s="37"/>
      <c r="AE87" s="37"/>
      <c r="AF87" s="37"/>
      <c r="AG87" s="37"/>
      <c r="AH87" s="37"/>
      <c r="AI87" s="35"/>
      <c r="AJ87" s="35"/>
      <c r="AK87" s="35"/>
      <c r="AL87" s="24" t="n">
        <f aca="false">'Výpočet škody'!CD87</f>
        <v>0</v>
      </c>
      <c r="AM87" s="35"/>
      <c r="AN87" s="35"/>
      <c r="AO87" s="35"/>
      <c r="AP87" s="35"/>
      <c r="AQ87" s="42" t="n">
        <f aca="false">ROUND(AO87*AP87,0)</f>
        <v>0</v>
      </c>
      <c r="AR87" s="43" t="n">
        <f aca="false">S87+AB87+AL87+AQ87</f>
        <v>0</v>
      </c>
    </row>
    <row r="88" customFormat="false" ht="12.8" hidden="false" customHeight="false" outlineLevel="0" collapsed="false">
      <c r="A88" s="35"/>
      <c r="B88" s="35"/>
      <c r="C88" s="35"/>
      <c r="D88" s="35"/>
      <c r="E88" s="35"/>
      <c r="F88" s="37"/>
      <c r="G88" s="38"/>
      <c r="H88" s="38"/>
      <c r="I88" s="38"/>
      <c r="J88" s="37"/>
      <c r="K88" s="37"/>
      <c r="L88" s="39"/>
      <c r="M88" s="37"/>
      <c r="N88" s="40"/>
      <c r="O88" s="35"/>
      <c r="P88" s="35"/>
      <c r="Q88" s="41" t="str">
        <f aca="false">IF(P88&gt;0,IF(O88/P88&lt;0.01,"&lt; 1 %",""),"")</f>
        <v/>
      </c>
      <c r="R88" s="35"/>
      <c r="S88" s="22" t="n">
        <f aca="false">'Výpočet škody'!AA88</f>
        <v>0</v>
      </c>
      <c r="T88" s="35"/>
      <c r="U88" s="35"/>
      <c r="V88" s="40"/>
      <c r="W88" s="37"/>
      <c r="X88" s="35"/>
      <c r="Y88" s="35"/>
      <c r="Z88" s="35"/>
      <c r="AA88" s="35"/>
      <c r="AB88" s="23" t="n">
        <f aca="false">'Výpočet škody'!BB88</f>
        <v>0</v>
      </c>
      <c r="AC88" s="37"/>
      <c r="AD88" s="37"/>
      <c r="AE88" s="37"/>
      <c r="AF88" s="37"/>
      <c r="AG88" s="37"/>
      <c r="AH88" s="37"/>
      <c r="AI88" s="35"/>
      <c r="AJ88" s="35"/>
      <c r="AK88" s="35"/>
      <c r="AL88" s="24" t="n">
        <f aca="false">'Výpočet škody'!CD88</f>
        <v>0</v>
      </c>
      <c r="AM88" s="35"/>
      <c r="AN88" s="35"/>
      <c r="AO88" s="35"/>
      <c r="AP88" s="35"/>
      <c r="AQ88" s="42" t="n">
        <f aca="false">ROUND(AO88*AP88,0)</f>
        <v>0</v>
      </c>
      <c r="AR88" s="43" t="n">
        <f aca="false">S88+AB88+AL88+AQ88</f>
        <v>0</v>
      </c>
    </row>
    <row r="89" customFormat="false" ht="12.8" hidden="false" customHeight="false" outlineLevel="0" collapsed="false">
      <c r="A89" s="35"/>
      <c r="B89" s="35"/>
      <c r="C89" s="35"/>
      <c r="D89" s="35"/>
      <c r="E89" s="35"/>
      <c r="F89" s="37"/>
      <c r="G89" s="38"/>
      <c r="H89" s="38"/>
      <c r="I89" s="38"/>
      <c r="J89" s="37"/>
      <c r="K89" s="37"/>
      <c r="L89" s="39"/>
      <c r="M89" s="37"/>
      <c r="N89" s="40"/>
      <c r="O89" s="35"/>
      <c r="P89" s="35"/>
      <c r="Q89" s="41" t="str">
        <f aca="false">IF(P89&gt;0,IF(O89/P89&lt;0.01,"&lt; 1 %",""),"")</f>
        <v/>
      </c>
      <c r="R89" s="35"/>
      <c r="S89" s="22" t="n">
        <f aca="false">'Výpočet škody'!AA89</f>
        <v>0</v>
      </c>
      <c r="T89" s="35"/>
      <c r="U89" s="35"/>
      <c r="V89" s="40"/>
      <c r="W89" s="37"/>
      <c r="X89" s="35"/>
      <c r="Y89" s="35"/>
      <c r="Z89" s="35"/>
      <c r="AA89" s="35"/>
      <c r="AB89" s="23" t="n">
        <f aca="false">'Výpočet škody'!BB89</f>
        <v>0</v>
      </c>
      <c r="AC89" s="37"/>
      <c r="AD89" s="37"/>
      <c r="AE89" s="37"/>
      <c r="AF89" s="37"/>
      <c r="AG89" s="37"/>
      <c r="AH89" s="37"/>
      <c r="AI89" s="35"/>
      <c r="AJ89" s="35"/>
      <c r="AK89" s="35"/>
      <c r="AL89" s="24" t="n">
        <f aca="false">'Výpočet škody'!CD89</f>
        <v>0</v>
      </c>
      <c r="AM89" s="35"/>
      <c r="AN89" s="35"/>
      <c r="AO89" s="35"/>
      <c r="AP89" s="35"/>
      <c r="AQ89" s="42" t="n">
        <f aca="false">ROUND(AO89*AP89,0)</f>
        <v>0</v>
      </c>
      <c r="AR89" s="43" t="n">
        <f aca="false">S89+AB89+AL89+AQ89</f>
        <v>0</v>
      </c>
    </row>
    <row r="90" customFormat="false" ht="12.8" hidden="false" customHeight="false" outlineLevel="0" collapsed="false">
      <c r="A90" s="35"/>
      <c r="B90" s="35"/>
      <c r="C90" s="35"/>
      <c r="D90" s="35"/>
      <c r="E90" s="35"/>
      <c r="F90" s="37"/>
      <c r="G90" s="38"/>
      <c r="H90" s="38"/>
      <c r="I90" s="38"/>
      <c r="J90" s="37"/>
      <c r="K90" s="37"/>
      <c r="L90" s="39"/>
      <c r="M90" s="37"/>
      <c r="N90" s="40"/>
      <c r="O90" s="35"/>
      <c r="P90" s="35"/>
      <c r="Q90" s="41" t="str">
        <f aca="false">IF(P90&gt;0,IF(O90/P90&lt;0.01,"&lt; 1 %",""),"")</f>
        <v/>
      </c>
      <c r="R90" s="35"/>
      <c r="S90" s="22" t="n">
        <f aca="false">'Výpočet škody'!AA90</f>
        <v>0</v>
      </c>
      <c r="T90" s="35"/>
      <c r="U90" s="35"/>
      <c r="V90" s="40"/>
      <c r="W90" s="37"/>
      <c r="X90" s="35"/>
      <c r="Y90" s="35"/>
      <c r="Z90" s="35"/>
      <c r="AA90" s="35"/>
      <c r="AB90" s="23" t="n">
        <f aca="false">'Výpočet škody'!BB90</f>
        <v>0</v>
      </c>
      <c r="AC90" s="37"/>
      <c r="AD90" s="37"/>
      <c r="AE90" s="37"/>
      <c r="AF90" s="37"/>
      <c r="AG90" s="37"/>
      <c r="AH90" s="37"/>
      <c r="AI90" s="35"/>
      <c r="AJ90" s="35"/>
      <c r="AK90" s="35"/>
      <c r="AL90" s="24" t="n">
        <f aca="false">'Výpočet škody'!CD90</f>
        <v>0</v>
      </c>
      <c r="AM90" s="35"/>
      <c r="AN90" s="35"/>
      <c r="AO90" s="35"/>
      <c r="AP90" s="35"/>
      <c r="AQ90" s="42" t="n">
        <f aca="false">ROUND(AO90*AP90,0)</f>
        <v>0</v>
      </c>
      <c r="AR90" s="43" t="n">
        <f aca="false">S90+AB90+AL90+AQ90</f>
        <v>0</v>
      </c>
    </row>
    <row r="91" customFormat="false" ht="12.8" hidden="false" customHeight="false" outlineLevel="0" collapsed="false">
      <c r="A91" s="35"/>
      <c r="B91" s="35"/>
      <c r="C91" s="35"/>
      <c r="D91" s="35"/>
      <c r="E91" s="35"/>
      <c r="F91" s="37"/>
      <c r="G91" s="38"/>
      <c r="H91" s="38"/>
      <c r="I91" s="38"/>
      <c r="J91" s="37"/>
      <c r="K91" s="37"/>
      <c r="L91" s="39"/>
      <c r="M91" s="37"/>
      <c r="N91" s="40"/>
      <c r="O91" s="35"/>
      <c r="P91" s="35"/>
      <c r="Q91" s="41" t="str">
        <f aca="false">IF(P91&gt;0,IF(O91/P91&lt;0.01,"&lt; 1 %",""),"")</f>
        <v/>
      </c>
      <c r="R91" s="35"/>
      <c r="S91" s="22" t="n">
        <f aca="false">'Výpočet škody'!AA91</f>
        <v>0</v>
      </c>
      <c r="T91" s="35"/>
      <c r="U91" s="35"/>
      <c r="V91" s="40"/>
      <c r="W91" s="37"/>
      <c r="X91" s="35"/>
      <c r="Y91" s="35"/>
      <c r="Z91" s="35"/>
      <c r="AA91" s="35"/>
      <c r="AB91" s="23" t="n">
        <f aca="false">'Výpočet škody'!BB91</f>
        <v>0</v>
      </c>
      <c r="AC91" s="37"/>
      <c r="AD91" s="37"/>
      <c r="AE91" s="37"/>
      <c r="AF91" s="37"/>
      <c r="AG91" s="37"/>
      <c r="AH91" s="37"/>
      <c r="AI91" s="35"/>
      <c r="AJ91" s="35"/>
      <c r="AK91" s="35"/>
      <c r="AL91" s="24" t="n">
        <f aca="false">'Výpočet škody'!CD91</f>
        <v>0</v>
      </c>
      <c r="AM91" s="35"/>
      <c r="AN91" s="35"/>
      <c r="AO91" s="35"/>
      <c r="AP91" s="35"/>
      <c r="AQ91" s="42" t="n">
        <f aca="false">ROUND(AO91*AP91,0)</f>
        <v>0</v>
      </c>
      <c r="AR91" s="43" t="n">
        <f aca="false">S91+AB91+AL91+AQ91</f>
        <v>0</v>
      </c>
    </row>
    <row r="92" customFormat="false" ht="12.8" hidden="false" customHeight="false" outlineLevel="0" collapsed="false">
      <c r="A92" s="35"/>
      <c r="B92" s="35"/>
      <c r="C92" s="35"/>
      <c r="D92" s="35"/>
      <c r="E92" s="35"/>
      <c r="F92" s="37"/>
      <c r="G92" s="38"/>
      <c r="H92" s="38"/>
      <c r="I92" s="38"/>
      <c r="J92" s="37"/>
      <c r="K92" s="37"/>
      <c r="L92" s="39"/>
      <c r="M92" s="37"/>
      <c r="N92" s="40"/>
      <c r="O92" s="35"/>
      <c r="P92" s="35"/>
      <c r="Q92" s="41" t="str">
        <f aca="false">IF(P92&gt;0,IF(O92/P92&lt;0.01,"&lt; 1 %",""),"")</f>
        <v/>
      </c>
      <c r="R92" s="35"/>
      <c r="S92" s="22" t="n">
        <f aca="false">'Výpočet škody'!AA92</f>
        <v>0</v>
      </c>
      <c r="T92" s="35"/>
      <c r="U92" s="35"/>
      <c r="V92" s="40"/>
      <c r="W92" s="37"/>
      <c r="X92" s="35"/>
      <c r="Y92" s="35"/>
      <c r="Z92" s="35"/>
      <c r="AA92" s="35"/>
      <c r="AB92" s="23" t="n">
        <f aca="false">'Výpočet škody'!BB92</f>
        <v>0</v>
      </c>
      <c r="AC92" s="37"/>
      <c r="AD92" s="37"/>
      <c r="AE92" s="37"/>
      <c r="AF92" s="37"/>
      <c r="AG92" s="37"/>
      <c r="AH92" s="37"/>
      <c r="AI92" s="35"/>
      <c r="AJ92" s="35"/>
      <c r="AK92" s="35"/>
      <c r="AL92" s="24" t="n">
        <f aca="false">'Výpočet škody'!CD92</f>
        <v>0</v>
      </c>
      <c r="AM92" s="35"/>
      <c r="AN92" s="35"/>
      <c r="AO92" s="35"/>
      <c r="AP92" s="35"/>
      <c r="AQ92" s="42" t="n">
        <f aca="false">ROUND(AO92*AP92,0)</f>
        <v>0</v>
      </c>
      <c r="AR92" s="43" t="n">
        <f aca="false">S92+AB92+AL92+AQ92</f>
        <v>0</v>
      </c>
    </row>
    <row r="93" customFormat="false" ht="12.8" hidden="false" customHeight="false" outlineLevel="0" collapsed="false">
      <c r="A93" s="35"/>
      <c r="B93" s="35"/>
      <c r="C93" s="35"/>
      <c r="D93" s="35"/>
      <c r="E93" s="35"/>
      <c r="F93" s="37"/>
      <c r="G93" s="38"/>
      <c r="H93" s="38"/>
      <c r="I93" s="38"/>
      <c r="J93" s="37"/>
      <c r="K93" s="37"/>
      <c r="L93" s="39"/>
      <c r="M93" s="37"/>
      <c r="N93" s="40"/>
      <c r="O93" s="35"/>
      <c r="P93" s="35"/>
      <c r="Q93" s="41" t="str">
        <f aca="false">IF(P93&gt;0,IF(O93/P93&lt;0.01,"&lt; 1 %",""),"")</f>
        <v/>
      </c>
      <c r="R93" s="35"/>
      <c r="S93" s="22" t="n">
        <f aca="false">'Výpočet škody'!AA93</f>
        <v>0</v>
      </c>
      <c r="T93" s="35"/>
      <c r="U93" s="35"/>
      <c r="V93" s="40"/>
      <c r="W93" s="37"/>
      <c r="X93" s="35"/>
      <c r="Y93" s="35"/>
      <c r="Z93" s="35"/>
      <c r="AA93" s="35"/>
      <c r="AB93" s="23" t="n">
        <f aca="false">'Výpočet škody'!BB93</f>
        <v>0</v>
      </c>
      <c r="AC93" s="37"/>
      <c r="AD93" s="37"/>
      <c r="AE93" s="37"/>
      <c r="AF93" s="37"/>
      <c r="AG93" s="37"/>
      <c r="AH93" s="37"/>
      <c r="AI93" s="35"/>
      <c r="AJ93" s="35"/>
      <c r="AK93" s="35"/>
      <c r="AL93" s="24" t="n">
        <f aca="false">'Výpočet škody'!CD93</f>
        <v>0</v>
      </c>
      <c r="AM93" s="35"/>
      <c r="AN93" s="35"/>
      <c r="AO93" s="35"/>
      <c r="AP93" s="35"/>
      <c r="AQ93" s="42" t="n">
        <f aca="false">ROUND(AO93*AP93,0)</f>
        <v>0</v>
      </c>
      <c r="AR93" s="43" t="n">
        <f aca="false">S93+AB93+AL93+AQ93</f>
        <v>0</v>
      </c>
    </row>
    <row r="94" customFormat="false" ht="12.8" hidden="false" customHeight="false" outlineLevel="0" collapsed="false">
      <c r="A94" s="35"/>
      <c r="B94" s="35"/>
      <c r="C94" s="35"/>
      <c r="D94" s="35"/>
      <c r="E94" s="35"/>
      <c r="F94" s="37"/>
      <c r="G94" s="38"/>
      <c r="H94" s="38"/>
      <c r="I94" s="38"/>
      <c r="J94" s="37"/>
      <c r="K94" s="37"/>
      <c r="L94" s="39"/>
      <c r="M94" s="37"/>
      <c r="N94" s="40"/>
      <c r="O94" s="35"/>
      <c r="P94" s="35"/>
      <c r="Q94" s="41" t="str">
        <f aca="false">IF(P94&gt;0,IF(O94/P94&lt;0.01,"&lt; 1 %",""),"")</f>
        <v/>
      </c>
      <c r="R94" s="35"/>
      <c r="S94" s="22" t="n">
        <f aca="false">'Výpočet škody'!AA94</f>
        <v>0</v>
      </c>
      <c r="T94" s="35"/>
      <c r="U94" s="35"/>
      <c r="V94" s="40"/>
      <c r="W94" s="37"/>
      <c r="X94" s="35"/>
      <c r="Y94" s="35"/>
      <c r="Z94" s="35"/>
      <c r="AA94" s="35"/>
      <c r="AB94" s="23" t="n">
        <f aca="false">'Výpočet škody'!BB94</f>
        <v>0</v>
      </c>
      <c r="AC94" s="37"/>
      <c r="AD94" s="37"/>
      <c r="AE94" s="37"/>
      <c r="AF94" s="37"/>
      <c r="AG94" s="37"/>
      <c r="AH94" s="37"/>
      <c r="AI94" s="35"/>
      <c r="AJ94" s="35"/>
      <c r="AK94" s="35"/>
      <c r="AL94" s="24" t="n">
        <f aca="false">'Výpočet škody'!CD94</f>
        <v>0</v>
      </c>
      <c r="AM94" s="35"/>
      <c r="AN94" s="35"/>
      <c r="AO94" s="35"/>
      <c r="AP94" s="35"/>
      <c r="AQ94" s="42" t="n">
        <f aca="false">ROUND(AO94*AP94,0)</f>
        <v>0</v>
      </c>
      <c r="AR94" s="43" t="n">
        <f aca="false">S94+AB94+AL94+AQ94</f>
        <v>0</v>
      </c>
    </row>
    <row r="95" customFormat="false" ht="12.8" hidden="false" customHeight="false" outlineLevel="0" collapsed="false">
      <c r="A95" s="35"/>
      <c r="B95" s="35"/>
      <c r="C95" s="35"/>
      <c r="D95" s="35"/>
      <c r="E95" s="35"/>
      <c r="F95" s="37"/>
      <c r="G95" s="38"/>
      <c r="H95" s="38"/>
      <c r="I95" s="38"/>
      <c r="J95" s="37"/>
      <c r="K95" s="37"/>
      <c r="L95" s="39"/>
      <c r="M95" s="37"/>
      <c r="N95" s="40"/>
      <c r="O95" s="35"/>
      <c r="P95" s="35"/>
      <c r="Q95" s="41" t="str">
        <f aca="false">IF(P95&gt;0,IF(O95/P95&lt;0.01,"&lt; 1 %",""),"")</f>
        <v/>
      </c>
      <c r="R95" s="35"/>
      <c r="S95" s="22" t="n">
        <f aca="false">'Výpočet škody'!AA95</f>
        <v>0</v>
      </c>
      <c r="T95" s="35"/>
      <c r="U95" s="35"/>
      <c r="V95" s="40"/>
      <c r="W95" s="37"/>
      <c r="X95" s="35"/>
      <c r="Y95" s="35"/>
      <c r="Z95" s="35"/>
      <c r="AA95" s="35"/>
      <c r="AB95" s="23" t="n">
        <f aca="false">'Výpočet škody'!BB95</f>
        <v>0</v>
      </c>
      <c r="AC95" s="37"/>
      <c r="AD95" s="37"/>
      <c r="AE95" s="37"/>
      <c r="AF95" s="37"/>
      <c r="AG95" s="37"/>
      <c r="AH95" s="37"/>
      <c r="AI95" s="35"/>
      <c r="AJ95" s="35"/>
      <c r="AK95" s="35"/>
      <c r="AL95" s="24" t="n">
        <f aca="false">'Výpočet škody'!CD95</f>
        <v>0</v>
      </c>
      <c r="AM95" s="35"/>
      <c r="AN95" s="35"/>
      <c r="AO95" s="35"/>
      <c r="AP95" s="35"/>
      <c r="AQ95" s="42" t="n">
        <f aca="false">ROUND(AO95*AP95,0)</f>
        <v>0</v>
      </c>
      <c r="AR95" s="43" t="n">
        <f aca="false">S95+AB95+AL95+AQ95</f>
        <v>0</v>
      </c>
    </row>
    <row r="96" customFormat="false" ht="12.8" hidden="false" customHeight="false" outlineLevel="0" collapsed="false">
      <c r="A96" s="35"/>
      <c r="B96" s="35"/>
      <c r="C96" s="35"/>
      <c r="D96" s="35"/>
      <c r="E96" s="35"/>
      <c r="F96" s="37"/>
      <c r="G96" s="38"/>
      <c r="H96" s="38"/>
      <c r="I96" s="38"/>
      <c r="J96" s="37"/>
      <c r="K96" s="37"/>
      <c r="L96" s="39"/>
      <c r="M96" s="37"/>
      <c r="N96" s="40"/>
      <c r="O96" s="35"/>
      <c r="P96" s="35"/>
      <c r="Q96" s="41" t="str">
        <f aca="false">IF(P96&gt;0,IF(O96/P96&lt;0.01,"&lt; 1 %",""),"")</f>
        <v/>
      </c>
      <c r="R96" s="35"/>
      <c r="S96" s="22" t="n">
        <f aca="false">'Výpočet škody'!AA96</f>
        <v>0</v>
      </c>
      <c r="T96" s="35"/>
      <c r="U96" s="35"/>
      <c r="V96" s="40"/>
      <c r="W96" s="37"/>
      <c r="X96" s="35"/>
      <c r="Y96" s="35"/>
      <c r="Z96" s="35"/>
      <c r="AA96" s="35"/>
      <c r="AB96" s="23" t="n">
        <f aca="false">'Výpočet škody'!BB96</f>
        <v>0</v>
      </c>
      <c r="AC96" s="37"/>
      <c r="AD96" s="37"/>
      <c r="AE96" s="37"/>
      <c r="AF96" s="37"/>
      <c r="AG96" s="37"/>
      <c r="AH96" s="37"/>
      <c r="AI96" s="35"/>
      <c r="AJ96" s="35"/>
      <c r="AK96" s="35"/>
      <c r="AL96" s="24" t="n">
        <f aca="false">'Výpočet škody'!CD96</f>
        <v>0</v>
      </c>
      <c r="AM96" s="35"/>
      <c r="AN96" s="35"/>
      <c r="AO96" s="35"/>
      <c r="AP96" s="35"/>
      <c r="AQ96" s="42" t="n">
        <f aca="false">ROUND(AO96*AP96,0)</f>
        <v>0</v>
      </c>
      <c r="AR96" s="43" t="n">
        <f aca="false">S96+AB96+AL96+AQ96</f>
        <v>0</v>
      </c>
    </row>
    <row r="97" customFormat="false" ht="12.8" hidden="false" customHeight="false" outlineLevel="0" collapsed="false">
      <c r="A97" s="35"/>
      <c r="B97" s="35"/>
      <c r="C97" s="35"/>
      <c r="D97" s="35"/>
      <c r="E97" s="35"/>
      <c r="F97" s="37"/>
      <c r="G97" s="38"/>
      <c r="H97" s="38"/>
      <c r="I97" s="38"/>
      <c r="J97" s="37"/>
      <c r="K97" s="37"/>
      <c r="L97" s="39"/>
      <c r="M97" s="37"/>
      <c r="N97" s="40"/>
      <c r="O97" s="35"/>
      <c r="P97" s="35"/>
      <c r="Q97" s="41" t="str">
        <f aca="false">IF(P97&gt;0,IF(O97/P97&lt;0.01,"&lt; 1 %",""),"")</f>
        <v/>
      </c>
      <c r="R97" s="35"/>
      <c r="S97" s="22" t="n">
        <f aca="false">'Výpočet škody'!AA97</f>
        <v>0</v>
      </c>
      <c r="T97" s="35"/>
      <c r="U97" s="35"/>
      <c r="V97" s="40"/>
      <c r="W97" s="37"/>
      <c r="X97" s="35"/>
      <c r="Y97" s="35"/>
      <c r="Z97" s="35"/>
      <c r="AA97" s="35"/>
      <c r="AB97" s="23" t="n">
        <f aca="false">'Výpočet škody'!BB97</f>
        <v>0</v>
      </c>
      <c r="AC97" s="37"/>
      <c r="AD97" s="37"/>
      <c r="AE97" s="37"/>
      <c r="AF97" s="37"/>
      <c r="AG97" s="37"/>
      <c r="AH97" s="37"/>
      <c r="AI97" s="35"/>
      <c r="AJ97" s="35"/>
      <c r="AK97" s="35"/>
      <c r="AL97" s="24" t="n">
        <f aca="false">'Výpočet škody'!CD97</f>
        <v>0</v>
      </c>
      <c r="AM97" s="35"/>
      <c r="AN97" s="35"/>
      <c r="AO97" s="35"/>
      <c r="AP97" s="35"/>
      <c r="AQ97" s="42" t="n">
        <f aca="false">ROUND(AO97*AP97,0)</f>
        <v>0</v>
      </c>
      <c r="AR97" s="43" t="n">
        <f aca="false">S97+AB97+AL97+AQ97</f>
        <v>0</v>
      </c>
    </row>
    <row r="98" customFormat="false" ht="12.8" hidden="false" customHeight="false" outlineLevel="0" collapsed="false">
      <c r="A98" s="35"/>
      <c r="B98" s="35"/>
      <c r="C98" s="35"/>
      <c r="D98" s="35"/>
      <c r="E98" s="35"/>
      <c r="F98" s="37"/>
      <c r="G98" s="38"/>
      <c r="H98" s="38"/>
      <c r="I98" s="38"/>
      <c r="J98" s="37"/>
      <c r="K98" s="37"/>
      <c r="L98" s="39"/>
      <c r="M98" s="37"/>
      <c r="N98" s="40"/>
      <c r="O98" s="35"/>
      <c r="P98" s="35"/>
      <c r="Q98" s="41" t="str">
        <f aca="false">IF(P98&gt;0,IF(O98/P98&lt;0.01,"&lt; 1 %",""),"")</f>
        <v/>
      </c>
      <c r="R98" s="35"/>
      <c r="S98" s="22" t="n">
        <f aca="false">'Výpočet škody'!AA98</f>
        <v>0</v>
      </c>
      <c r="T98" s="35"/>
      <c r="U98" s="35"/>
      <c r="V98" s="40"/>
      <c r="W98" s="37"/>
      <c r="X98" s="35"/>
      <c r="Y98" s="35"/>
      <c r="Z98" s="35"/>
      <c r="AA98" s="35"/>
      <c r="AB98" s="23" t="n">
        <f aca="false">'Výpočet škody'!BB98</f>
        <v>0</v>
      </c>
      <c r="AC98" s="37"/>
      <c r="AD98" s="37"/>
      <c r="AE98" s="37"/>
      <c r="AF98" s="37"/>
      <c r="AG98" s="37"/>
      <c r="AH98" s="37"/>
      <c r="AI98" s="35"/>
      <c r="AJ98" s="35"/>
      <c r="AK98" s="35"/>
      <c r="AL98" s="24" t="n">
        <f aca="false">'Výpočet škody'!CD98</f>
        <v>0</v>
      </c>
      <c r="AM98" s="35"/>
      <c r="AN98" s="35"/>
      <c r="AO98" s="35"/>
      <c r="AP98" s="35"/>
      <c r="AQ98" s="42" t="n">
        <f aca="false">ROUND(AO98*AP98,0)</f>
        <v>0</v>
      </c>
      <c r="AR98" s="43" t="n">
        <f aca="false">S98+AB98+AL98+AQ98</f>
        <v>0</v>
      </c>
    </row>
    <row r="99" customFormat="false" ht="12.8" hidden="false" customHeight="false" outlineLevel="0" collapsed="false">
      <c r="A99" s="35"/>
      <c r="B99" s="35"/>
      <c r="C99" s="35"/>
      <c r="D99" s="35"/>
      <c r="E99" s="35"/>
      <c r="F99" s="37"/>
      <c r="G99" s="38"/>
      <c r="H99" s="38"/>
      <c r="I99" s="38"/>
      <c r="J99" s="37"/>
      <c r="K99" s="37"/>
      <c r="L99" s="39"/>
      <c r="M99" s="37"/>
      <c r="N99" s="40"/>
      <c r="O99" s="35"/>
      <c r="P99" s="35"/>
      <c r="Q99" s="41" t="str">
        <f aca="false">IF(P99&gt;0,IF(O99/P99&lt;0.01,"&lt; 1 %",""),"")</f>
        <v/>
      </c>
      <c r="R99" s="35"/>
      <c r="S99" s="22" t="n">
        <f aca="false">'Výpočet škody'!AA99</f>
        <v>0</v>
      </c>
      <c r="T99" s="35"/>
      <c r="U99" s="35"/>
      <c r="V99" s="40"/>
      <c r="W99" s="37"/>
      <c r="X99" s="35"/>
      <c r="Y99" s="35"/>
      <c r="Z99" s="35"/>
      <c r="AA99" s="35"/>
      <c r="AB99" s="23" t="n">
        <f aca="false">'Výpočet škody'!BB99</f>
        <v>0</v>
      </c>
      <c r="AC99" s="37"/>
      <c r="AD99" s="37"/>
      <c r="AE99" s="37"/>
      <c r="AF99" s="37"/>
      <c r="AG99" s="37"/>
      <c r="AH99" s="37"/>
      <c r="AI99" s="35"/>
      <c r="AJ99" s="35"/>
      <c r="AK99" s="35"/>
      <c r="AL99" s="24" t="n">
        <f aca="false">'Výpočet škody'!CD99</f>
        <v>0</v>
      </c>
      <c r="AM99" s="35"/>
      <c r="AN99" s="35"/>
      <c r="AO99" s="35"/>
      <c r="AP99" s="35"/>
      <c r="AQ99" s="42" t="n">
        <f aca="false">ROUND(AO99*AP99,0)</f>
        <v>0</v>
      </c>
      <c r="AR99" s="43" t="n">
        <f aca="false">S99+AB99+AL99+AQ99</f>
        <v>0</v>
      </c>
    </row>
    <row r="100" customFormat="false" ht="12.8" hidden="false" customHeight="false" outlineLevel="0" collapsed="false">
      <c r="A100" s="35"/>
      <c r="B100" s="35"/>
      <c r="C100" s="35"/>
      <c r="D100" s="35"/>
      <c r="E100" s="35"/>
      <c r="F100" s="37"/>
      <c r="G100" s="38"/>
      <c r="H100" s="38"/>
      <c r="I100" s="38"/>
      <c r="J100" s="37"/>
      <c r="K100" s="37"/>
      <c r="L100" s="39"/>
      <c r="M100" s="37"/>
      <c r="N100" s="40"/>
      <c r="O100" s="35"/>
      <c r="P100" s="35"/>
      <c r="Q100" s="41" t="str">
        <f aca="false">IF(P100&gt;0,IF(O100/P100&lt;0.01,"&lt; 1 %",""),"")</f>
        <v/>
      </c>
      <c r="R100" s="35"/>
      <c r="S100" s="22" t="n">
        <f aca="false">'Výpočet škody'!AA100</f>
        <v>0</v>
      </c>
      <c r="T100" s="35"/>
      <c r="U100" s="35"/>
      <c r="V100" s="40"/>
      <c r="W100" s="37"/>
      <c r="X100" s="35"/>
      <c r="Y100" s="35"/>
      <c r="Z100" s="35"/>
      <c r="AA100" s="35"/>
      <c r="AB100" s="23" t="n">
        <f aca="false">'Výpočet škody'!BB100</f>
        <v>0</v>
      </c>
      <c r="AC100" s="37"/>
      <c r="AD100" s="37"/>
      <c r="AE100" s="37"/>
      <c r="AF100" s="37"/>
      <c r="AG100" s="37"/>
      <c r="AH100" s="37"/>
      <c r="AI100" s="35"/>
      <c r="AJ100" s="35"/>
      <c r="AK100" s="35"/>
      <c r="AL100" s="24" t="n">
        <f aca="false">'Výpočet škody'!CD100</f>
        <v>0</v>
      </c>
      <c r="AM100" s="35"/>
      <c r="AN100" s="35"/>
      <c r="AO100" s="35"/>
      <c r="AP100" s="35"/>
      <c r="AQ100" s="42" t="n">
        <f aca="false">ROUND(AO100*AP100,0)</f>
        <v>0</v>
      </c>
      <c r="AR100" s="43" t="n">
        <f aca="false">S100+AB100+AL100+AQ100</f>
        <v>0</v>
      </c>
    </row>
    <row r="101" customFormat="false" ht="12.8" hidden="false" customHeight="false" outlineLevel="0" collapsed="false">
      <c r="A101" s="35"/>
      <c r="B101" s="35"/>
      <c r="C101" s="35"/>
      <c r="D101" s="35"/>
      <c r="E101" s="35"/>
      <c r="F101" s="37"/>
      <c r="G101" s="38"/>
      <c r="H101" s="38"/>
      <c r="I101" s="38"/>
      <c r="J101" s="37"/>
      <c r="K101" s="37"/>
      <c r="L101" s="39"/>
      <c r="M101" s="37"/>
      <c r="N101" s="40"/>
      <c r="O101" s="35"/>
      <c r="P101" s="35"/>
      <c r="Q101" s="41" t="str">
        <f aca="false">IF(P101&gt;0,IF(O101/P101&lt;0.01,"&lt; 1 %",""),"")</f>
        <v/>
      </c>
      <c r="R101" s="35"/>
      <c r="S101" s="22" t="n">
        <f aca="false">'Výpočet škody'!AA101</f>
        <v>0</v>
      </c>
      <c r="T101" s="35"/>
      <c r="U101" s="35"/>
      <c r="V101" s="40"/>
      <c r="W101" s="37"/>
      <c r="X101" s="35"/>
      <c r="Y101" s="35"/>
      <c r="Z101" s="35"/>
      <c r="AA101" s="35"/>
      <c r="AB101" s="23" t="n">
        <f aca="false">'Výpočet škody'!BB101</f>
        <v>0</v>
      </c>
      <c r="AC101" s="37"/>
      <c r="AD101" s="37"/>
      <c r="AE101" s="37"/>
      <c r="AF101" s="37"/>
      <c r="AG101" s="37"/>
      <c r="AH101" s="37"/>
      <c r="AI101" s="35"/>
      <c r="AJ101" s="35"/>
      <c r="AK101" s="35"/>
      <c r="AL101" s="24" t="n">
        <f aca="false">'Výpočet škody'!CD101</f>
        <v>0</v>
      </c>
      <c r="AM101" s="35"/>
      <c r="AN101" s="35"/>
      <c r="AO101" s="35"/>
      <c r="AP101" s="35"/>
      <c r="AQ101" s="42" t="n">
        <f aca="false">ROUND(AO101*AP101,0)</f>
        <v>0</v>
      </c>
      <c r="AR101" s="43" t="n">
        <f aca="false">S101+AB101+AL101+AQ101</f>
        <v>0</v>
      </c>
    </row>
    <row r="102" customFormat="false" ht="12.8" hidden="false" customHeight="false" outlineLevel="0" collapsed="false">
      <c r="A102" s="35"/>
      <c r="B102" s="35"/>
      <c r="C102" s="35"/>
      <c r="D102" s="35"/>
      <c r="E102" s="35"/>
      <c r="F102" s="37"/>
      <c r="G102" s="38"/>
      <c r="H102" s="38"/>
      <c r="I102" s="38"/>
      <c r="J102" s="37"/>
      <c r="K102" s="37"/>
      <c r="L102" s="39"/>
      <c r="M102" s="37"/>
      <c r="N102" s="40"/>
      <c r="O102" s="35"/>
      <c r="P102" s="35"/>
      <c r="Q102" s="41" t="str">
        <f aca="false">IF(P102&gt;0,IF(O102/P102&lt;0.01,"&lt; 1 %",""),"")</f>
        <v/>
      </c>
      <c r="R102" s="35"/>
      <c r="S102" s="22" t="n">
        <f aca="false">'Výpočet škody'!AA102</f>
        <v>0</v>
      </c>
      <c r="T102" s="35"/>
      <c r="U102" s="35"/>
      <c r="V102" s="40"/>
      <c r="W102" s="37"/>
      <c r="X102" s="35"/>
      <c r="Y102" s="35"/>
      <c r="Z102" s="35"/>
      <c r="AA102" s="35"/>
      <c r="AB102" s="23" t="n">
        <f aca="false">'Výpočet škody'!BB102</f>
        <v>0</v>
      </c>
      <c r="AC102" s="37"/>
      <c r="AD102" s="37"/>
      <c r="AE102" s="37"/>
      <c r="AF102" s="37"/>
      <c r="AG102" s="37"/>
      <c r="AH102" s="37"/>
      <c r="AI102" s="35"/>
      <c r="AJ102" s="35"/>
      <c r="AK102" s="35"/>
      <c r="AL102" s="24" t="n">
        <f aca="false">'Výpočet škody'!CD102</f>
        <v>0</v>
      </c>
      <c r="AM102" s="35"/>
      <c r="AN102" s="35"/>
      <c r="AO102" s="35"/>
      <c r="AP102" s="35"/>
      <c r="AQ102" s="42" t="n">
        <f aca="false">ROUND(AO102*AP102,0)</f>
        <v>0</v>
      </c>
      <c r="AR102" s="43" t="n">
        <f aca="false">S102+AB102+AL102+AQ102</f>
        <v>0</v>
      </c>
    </row>
    <row r="103" customFormat="false" ht="12.8" hidden="false" customHeight="false" outlineLevel="0" collapsed="false">
      <c r="A103" s="35"/>
      <c r="B103" s="35"/>
      <c r="C103" s="35"/>
      <c r="D103" s="35"/>
      <c r="E103" s="35"/>
      <c r="F103" s="37"/>
      <c r="G103" s="38"/>
      <c r="H103" s="38"/>
      <c r="I103" s="38"/>
      <c r="J103" s="37"/>
      <c r="K103" s="37"/>
      <c r="L103" s="39"/>
      <c r="M103" s="35"/>
      <c r="N103" s="40"/>
      <c r="O103" s="35"/>
      <c r="P103" s="35"/>
      <c r="Q103" s="41" t="str">
        <f aca="false">IF(P103&gt;0,IF(O103/P103&lt;0.01,"&lt; 1 %",""),"")</f>
        <v/>
      </c>
      <c r="R103" s="35"/>
      <c r="S103" s="22" t="n">
        <f aca="false">'Výpočet škody'!AA103</f>
        <v>0</v>
      </c>
      <c r="T103" s="35"/>
      <c r="U103" s="35"/>
      <c r="V103" s="40"/>
      <c r="W103" s="37"/>
      <c r="X103" s="35"/>
      <c r="Y103" s="35"/>
      <c r="Z103" s="35"/>
      <c r="AA103" s="35"/>
      <c r="AB103" s="23" t="n">
        <f aca="false">'Výpočet škody'!BB103</f>
        <v>0</v>
      </c>
      <c r="AC103" s="37"/>
      <c r="AD103" s="37"/>
      <c r="AE103" s="37"/>
      <c r="AF103" s="37"/>
      <c r="AG103" s="37"/>
      <c r="AH103" s="37"/>
      <c r="AI103" s="35"/>
      <c r="AJ103" s="35"/>
      <c r="AK103" s="35"/>
      <c r="AL103" s="24" t="n">
        <f aca="false">'Výpočet škody'!CD103</f>
        <v>0</v>
      </c>
      <c r="AM103" s="35"/>
      <c r="AN103" s="35"/>
      <c r="AO103" s="35"/>
      <c r="AP103" s="35"/>
      <c r="AQ103" s="42" t="n">
        <f aca="false">ROUND(AO103*AP103,0)</f>
        <v>0</v>
      </c>
      <c r="AR103" s="43" t="n">
        <f aca="false">S103+AB103+AL103+AQ103</f>
        <v>0</v>
      </c>
    </row>
    <row r="104" customFormat="false" ht="12.8" hidden="false" customHeight="false" outlineLevel="0" collapsed="false">
      <c r="N104" s="40"/>
      <c r="O104" s="16"/>
      <c r="P104" s="16"/>
      <c r="Q104" s="41" t="str">
        <f aca="false">IF(P104&gt;0,IF(O104/P104&lt;0.01,"&lt; 1 %",""),"")</f>
        <v/>
      </c>
      <c r="R104" s="16"/>
      <c r="S104" s="22" t="n">
        <f aca="false">'Výpočet škody'!AA104</f>
        <v>0</v>
      </c>
      <c r="T104" s="35"/>
      <c r="U104" s="35"/>
      <c r="V104" s="40"/>
      <c r="W104" s="37"/>
      <c r="X104" s="35"/>
      <c r="Y104" s="35"/>
      <c r="Z104" s="35"/>
      <c r="AA104" s="35"/>
      <c r="AB104" s="23" t="n">
        <f aca="false">'Výpočet škody'!BB104</f>
        <v>0</v>
      </c>
      <c r="AC104" s="37"/>
      <c r="AD104" s="37"/>
      <c r="AE104" s="37"/>
      <c r="AF104" s="37"/>
      <c r="AG104" s="37"/>
      <c r="AH104" s="37"/>
      <c r="AI104" s="35"/>
      <c r="AJ104" s="35"/>
      <c r="AK104" s="35"/>
      <c r="AL104" s="24" t="n">
        <f aca="false">'Výpočet škody'!CD104</f>
        <v>0</v>
      </c>
      <c r="AM104" s="35"/>
      <c r="AN104" s="35"/>
      <c r="AO104" s="35"/>
      <c r="AP104" s="35"/>
      <c r="AQ104" s="42" t="n">
        <f aca="false">ROUND(AO104*AP104,0)</f>
        <v>0</v>
      </c>
      <c r="AR104" s="43" t="n">
        <f aca="false">S104+AB104+AL104+AQ104</f>
        <v>0</v>
      </c>
    </row>
    <row r="105" customFormat="false" ht="12.8" hidden="false" customHeight="false" outlineLevel="0" collapsed="false">
      <c r="N105" s="40"/>
      <c r="O105" s="16"/>
      <c r="P105" s="16"/>
      <c r="Q105" s="41" t="str">
        <f aca="false">IF(P105&gt;0,IF(O105/P105&lt;0.01,"&lt; 1 %",""),"")</f>
        <v/>
      </c>
      <c r="R105" s="16"/>
      <c r="S105" s="22" t="n">
        <f aca="false">'Výpočet škody'!AA105</f>
        <v>0</v>
      </c>
      <c r="T105" s="35"/>
      <c r="U105" s="35"/>
      <c r="V105" s="40"/>
      <c r="W105" s="37"/>
      <c r="X105" s="35"/>
      <c r="Y105" s="35"/>
      <c r="Z105" s="35"/>
      <c r="AA105" s="35"/>
      <c r="AB105" s="23" t="n">
        <f aca="false">'Výpočet škody'!BB105</f>
        <v>0</v>
      </c>
      <c r="AC105" s="37"/>
      <c r="AD105" s="37"/>
      <c r="AE105" s="37"/>
      <c r="AF105" s="37"/>
      <c r="AG105" s="37"/>
      <c r="AH105" s="37"/>
      <c r="AI105" s="35"/>
      <c r="AJ105" s="35"/>
      <c r="AK105" s="35"/>
      <c r="AL105" s="24" t="n">
        <f aca="false">'Výpočet škody'!CD105</f>
        <v>0</v>
      </c>
      <c r="AM105" s="35"/>
      <c r="AN105" s="35"/>
      <c r="AO105" s="35"/>
      <c r="AP105" s="35"/>
      <c r="AQ105" s="42" t="n">
        <f aca="false">ROUND(AO105*AP105,0)</f>
        <v>0</v>
      </c>
      <c r="AR105" s="43" t="n">
        <f aca="false">S105+AB105+AL105+AQ105</f>
        <v>0</v>
      </c>
    </row>
    <row r="106" customFormat="false" ht="12.8" hidden="false" customHeight="false" outlineLevel="0" collapsed="false">
      <c r="N106" s="40"/>
      <c r="O106" s="16"/>
      <c r="P106" s="16"/>
      <c r="Q106" s="41" t="str">
        <f aca="false">IF(P106&gt;0,IF(O106/P106&lt;0.01,"&lt; 1 %",""),"")</f>
        <v/>
      </c>
      <c r="R106" s="16"/>
      <c r="S106" s="22" t="n">
        <f aca="false">'Výpočet škody'!AA106</f>
        <v>0</v>
      </c>
      <c r="T106" s="35"/>
      <c r="U106" s="35"/>
      <c r="V106" s="40"/>
      <c r="W106" s="37"/>
      <c r="X106" s="35"/>
      <c r="Y106" s="35"/>
      <c r="Z106" s="35"/>
      <c r="AA106" s="35"/>
      <c r="AB106" s="23" t="n">
        <f aca="false">'Výpočet škody'!BB106</f>
        <v>0</v>
      </c>
      <c r="AC106" s="37"/>
      <c r="AD106" s="37"/>
      <c r="AE106" s="37"/>
      <c r="AF106" s="37"/>
      <c r="AG106" s="37"/>
      <c r="AH106" s="37"/>
      <c r="AI106" s="35"/>
      <c r="AJ106" s="35"/>
      <c r="AK106" s="35"/>
      <c r="AL106" s="24" t="n">
        <f aca="false">'Výpočet škody'!CD106</f>
        <v>0</v>
      </c>
      <c r="AM106" s="35"/>
      <c r="AN106" s="35"/>
      <c r="AO106" s="35"/>
      <c r="AP106" s="35"/>
      <c r="AQ106" s="42" t="n">
        <f aca="false">ROUND(AO106*AP106,0)</f>
        <v>0</v>
      </c>
      <c r="AR106" s="43" t="n">
        <f aca="false">S106+AB106+AL106+AQ106</f>
        <v>0</v>
      </c>
    </row>
    <row r="107" customFormat="false" ht="12.8" hidden="false" customHeight="false" outlineLevel="0" collapsed="false">
      <c r="N107" s="40"/>
      <c r="O107" s="16"/>
      <c r="P107" s="16"/>
      <c r="Q107" s="41" t="str">
        <f aca="false">IF(P107&gt;0,IF(O107/P107&lt;0.01,"&lt; 1 %",""),"")</f>
        <v/>
      </c>
      <c r="R107" s="16"/>
      <c r="S107" s="22" t="n">
        <f aca="false">'Výpočet škody'!AA107</f>
        <v>0</v>
      </c>
      <c r="T107" s="35"/>
      <c r="U107" s="35"/>
      <c r="V107" s="40"/>
      <c r="W107" s="37"/>
      <c r="X107" s="35"/>
      <c r="Y107" s="35"/>
      <c r="Z107" s="35"/>
      <c r="AA107" s="35"/>
      <c r="AB107" s="23" t="n">
        <f aca="false">'Výpočet škody'!BB107</f>
        <v>0</v>
      </c>
      <c r="AC107" s="37"/>
      <c r="AD107" s="37"/>
      <c r="AE107" s="37"/>
      <c r="AF107" s="37"/>
      <c r="AG107" s="37"/>
      <c r="AH107" s="37"/>
      <c r="AI107" s="35"/>
      <c r="AJ107" s="35"/>
      <c r="AK107" s="35"/>
      <c r="AL107" s="24" t="n">
        <f aca="false">'Výpočet škody'!CD107</f>
        <v>0</v>
      </c>
      <c r="AM107" s="35"/>
      <c r="AN107" s="35"/>
      <c r="AO107" s="35"/>
      <c r="AP107" s="35"/>
      <c r="AQ107" s="42" t="n">
        <f aca="false">ROUND(AO107*AP107,0)</f>
        <v>0</v>
      </c>
      <c r="AR107" s="43" t="n">
        <f aca="false">S107+AB107+AL107+AQ107</f>
        <v>0</v>
      </c>
    </row>
    <row r="108" customFormat="false" ht="12.8" hidden="false" customHeight="false" outlineLevel="0" collapsed="false">
      <c r="N108" s="40"/>
      <c r="O108" s="16"/>
      <c r="P108" s="16"/>
      <c r="Q108" s="41" t="str">
        <f aca="false">IF(P108&gt;0,IF(O108/P108&lt;0.01,"&lt; 1 %",""),"")</f>
        <v/>
      </c>
      <c r="R108" s="16"/>
      <c r="S108" s="22" t="n">
        <f aca="false">'Výpočet škody'!AA108</f>
        <v>0</v>
      </c>
      <c r="T108" s="35"/>
      <c r="U108" s="35"/>
      <c r="V108" s="40"/>
      <c r="W108" s="37"/>
      <c r="X108" s="35"/>
      <c r="Y108" s="35"/>
      <c r="Z108" s="35"/>
      <c r="AA108" s="35"/>
      <c r="AB108" s="23" t="n">
        <f aca="false">'Výpočet škody'!BB108</f>
        <v>0</v>
      </c>
      <c r="AC108" s="37"/>
      <c r="AD108" s="37"/>
      <c r="AE108" s="37"/>
      <c r="AF108" s="37"/>
      <c r="AG108" s="37"/>
      <c r="AH108" s="37"/>
      <c r="AI108" s="35"/>
      <c r="AJ108" s="35"/>
      <c r="AK108" s="35"/>
      <c r="AL108" s="24" t="n">
        <f aca="false">'Výpočet škody'!CD108</f>
        <v>0</v>
      </c>
      <c r="AM108" s="35"/>
      <c r="AN108" s="35"/>
      <c r="AO108" s="35"/>
      <c r="AP108" s="35"/>
      <c r="AQ108" s="42" t="n">
        <f aca="false">ROUND(AO108*AP108,0)</f>
        <v>0</v>
      </c>
      <c r="AR108" s="43" t="n">
        <f aca="false">S108+AB108+AL108+AQ108</f>
        <v>0</v>
      </c>
    </row>
    <row r="109" customFormat="false" ht="12.8" hidden="false" customHeight="false" outlineLevel="0" collapsed="false">
      <c r="N109" s="40"/>
      <c r="O109" s="16"/>
      <c r="P109" s="16"/>
      <c r="Q109" s="41" t="str">
        <f aca="false">IF(P109&gt;0,IF(O109/P109&lt;0.01,"&lt; 1 %",""),"")</f>
        <v/>
      </c>
      <c r="R109" s="16"/>
      <c r="S109" s="22" t="n">
        <f aca="false">'Výpočet škody'!AA109</f>
        <v>0</v>
      </c>
      <c r="T109" s="35"/>
      <c r="U109" s="35"/>
      <c r="V109" s="40"/>
      <c r="W109" s="37"/>
      <c r="X109" s="35"/>
      <c r="Y109" s="35"/>
      <c r="Z109" s="35"/>
      <c r="AA109" s="35"/>
      <c r="AB109" s="23" t="n">
        <f aca="false">'Výpočet škody'!BB109</f>
        <v>0</v>
      </c>
      <c r="AC109" s="37"/>
      <c r="AD109" s="37"/>
      <c r="AE109" s="37"/>
      <c r="AF109" s="37"/>
      <c r="AG109" s="37"/>
      <c r="AH109" s="37"/>
      <c r="AI109" s="35"/>
      <c r="AJ109" s="35"/>
      <c r="AK109" s="35"/>
      <c r="AL109" s="24" t="n">
        <f aca="false">'Výpočet škody'!CD109</f>
        <v>0</v>
      </c>
      <c r="AM109" s="35"/>
      <c r="AN109" s="35"/>
      <c r="AO109" s="35"/>
      <c r="AP109" s="35"/>
      <c r="AQ109" s="42" t="n">
        <f aca="false">ROUND(AO109*AP109,0)</f>
        <v>0</v>
      </c>
      <c r="AR109" s="43" t="n">
        <f aca="false">S109+AB109+AL109+AQ109</f>
        <v>0</v>
      </c>
    </row>
    <row r="110" customFormat="false" ht="12.8" hidden="false" customHeight="false" outlineLevel="0" collapsed="false">
      <c r="N110" s="40"/>
      <c r="O110" s="16"/>
      <c r="P110" s="16"/>
      <c r="Q110" s="41" t="str">
        <f aca="false">IF(P110&gt;0,IF(O110/P110&lt;0.01,"&lt; 1 %",""),"")</f>
        <v/>
      </c>
      <c r="R110" s="16"/>
      <c r="S110" s="22" t="n">
        <f aca="false">'Výpočet škody'!AA110</f>
        <v>0</v>
      </c>
      <c r="T110" s="35"/>
      <c r="U110" s="35"/>
      <c r="V110" s="40"/>
      <c r="W110" s="37"/>
      <c r="X110" s="35"/>
      <c r="Y110" s="35"/>
      <c r="Z110" s="35"/>
      <c r="AA110" s="35"/>
      <c r="AB110" s="23" t="n">
        <f aca="false">'Výpočet škody'!BB110</f>
        <v>0</v>
      </c>
      <c r="AC110" s="37"/>
      <c r="AD110" s="37"/>
      <c r="AE110" s="37"/>
      <c r="AF110" s="37"/>
      <c r="AG110" s="37"/>
      <c r="AH110" s="37"/>
      <c r="AI110" s="35"/>
      <c r="AJ110" s="35"/>
      <c r="AK110" s="35"/>
      <c r="AL110" s="24" t="n">
        <f aca="false">'Výpočet škody'!CD110</f>
        <v>0</v>
      </c>
      <c r="AM110" s="35"/>
      <c r="AN110" s="35"/>
      <c r="AO110" s="35"/>
      <c r="AP110" s="35"/>
      <c r="AQ110" s="42" t="n">
        <f aca="false">ROUND(AO110*AP110,0)</f>
        <v>0</v>
      </c>
      <c r="AR110" s="43" t="n">
        <f aca="false">S110+AB110+AL110+AQ110</f>
        <v>0</v>
      </c>
    </row>
    <row r="111" customFormat="false" ht="12.8" hidden="false" customHeight="false" outlineLevel="0" collapsed="false">
      <c r="N111" s="40"/>
      <c r="O111" s="16"/>
      <c r="P111" s="16"/>
      <c r="Q111" s="41" t="str">
        <f aca="false">IF(P111&gt;0,IF(O111/P111&lt;0.01,"&lt; 1 %",""),"")</f>
        <v/>
      </c>
      <c r="R111" s="16"/>
      <c r="S111" s="22" t="n">
        <f aca="false">'Výpočet škody'!AA111</f>
        <v>0</v>
      </c>
      <c r="T111" s="35"/>
      <c r="U111" s="35"/>
      <c r="V111" s="40"/>
      <c r="W111" s="37"/>
      <c r="X111" s="35"/>
      <c r="Y111" s="35"/>
      <c r="Z111" s="35"/>
      <c r="AA111" s="35"/>
      <c r="AB111" s="23" t="n">
        <f aca="false">'Výpočet škody'!BB111</f>
        <v>0</v>
      </c>
      <c r="AC111" s="37"/>
      <c r="AD111" s="37"/>
      <c r="AE111" s="37"/>
      <c r="AF111" s="37"/>
      <c r="AG111" s="37"/>
      <c r="AH111" s="37"/>
      <c r="AI111" s="35"/>
      <c r="AJ111" s="35"/>
      <c r="AK111" s="35"/>
      <c r="AL111" s="24" t="n">
        <f aca="false">'Výpočet škody'!CD111</f>
        <v>0</v>
      </c>
      <c r="AM111" s="35"/>
      <c r="AN111" s="35"/>
      <c r="AO111" s="35"/>
      <c r="AP111" s="35"/>
      <c r="AQ111" s="42" t="n">
        <f aca="false">ROUND(AO111*AP111,0)</f>
        <v>0</v>
      </c>
      <c r="AR111" s="43" t="n">
        <f aca="false">S111+AB111+AL111+AQ111</f>
        <v>0</v>
      </c>
    </row>
    <row r="112" customFormat="false" ht="12.8" hidden="false" customHeight="false" outlineLevel="0" collapsed="false">
      <c r="N112" s="40"/>
      <c r="O112" s="16"/>
      <c r="P112" s="16"/>
      <c r="Q112" s="41" t="str">
        <f aca="false">IF(P112&gt;0,IF(O112/P112&lt;0.01,"&lt; 1 %",""),"")</f>
        <v/>
      </c>
      <c r="R112" s="16"/>
      <c r="S112" s="22" t="n">
        <f aca="false">'Výpočet škody'!AA112</f>
        <v>0</v>
      </c>
      <c r="T112" s="35"/>
      <c r="U112" s="35"/>
      <c r="V112" s="40"/>
      <c r="W112" s="37"/>
      <c r="X112" s="35"/>
      <c r="Y112" s="35"/>
      <c r="Z112" s="35"/>
      <c r="AA112" s="35"/>
      <c r="AB112" s="23" t="n">
        <f aca="false">'Výpočet škody'!BB112</f>
        <v>0</v>
      </c>
      <c r="AC112" s="37"/>
      <c r="AD112" s="37"/>
      <c r="AE112" s="37"/>
      <c r="AF112" s="37"/>
      <c r="AG112" s="37"/>
      <c r="AH112" s="37"/>
      <c r="AI112" s="35"/>
      <c r="AJ112" s="35"/>
      <c r="AK112" s="35"/>
      <c r="AL112" s="24" t="n">
        <f aca="false">'Výpočet škody'!CD112</f>
        <v>0</v>
      </c>
      <c r="AM112" s="35"/>
      <c r="AN112" s="35"/>
      <c r="AO112" s="35"/>
      <c r="AP112" s="35"/>
      <c r="AQ112" s="42" t="n">
        <f aca="false">ROUND(AO112*AP112,0)</f>
        <v>0</v>
      </c>
      <c r="AR112" s="43" t="n">
        <f aca="false">S112+AB112+AL112+AQ112</f>
        <v>0</v>
      </c>
    </row>
    <row r="113" customFormat="false" ht="12.8" hidden="false" customHeight="false" outlineLevel="0" collapsed="false">
      <c r="N113" s="40"/>
      <c r="O113" s="16"/>
      <c r="P113" s="16"/>
      <c r="Q113" s="41" t="str">
        <f aca="false">IF(P113&gt;0,IF(O113/P113&lt;0.01,"&lt; 1 %",""),"")</f>
        <v/>
      </c>
      <c r="R113" s="16"/>
      <c r="S113" s="22" t="n">
        <f aca="false">'Výpočet škody'!AA113</f>
        <v>0</v>
      </c>
      <c r="T113" s="35"/>
      <c r="U113" s="35"/>
      <c r="V113" s="40"/>
      <c r="W113" s="37"/>
      <c r="X113" s="35"/>
      <c r="Y113" s="35"/>
      <c r="Z113" s="35"/>
      <c r="AA113" s="35"/>
      <c r="AB113" s="23" t="n">
        <f aca="false">'Výpočet škody'!BB113</f>
        <v>0</v>
      </c>
      <c r="AC113" s="37"/>
      <c r="AD113" s="37"/>
      <c r="AE113" s="37"/>
      <c r="AF113" s="37"/>
      <c r="AG113" s="37"/>
      <c r="AH113" s="37"/>
      <c r="AI113" s="35"/>
      <c r="AJ113" s="35"/>
      <c r="AK113" s="35"/>
      <c r="AL113" s="24" t="n">
        <f aca="false">'Výpočet škody'!CD113</f>
        <v>0</v>
      </c>
      <c r="AM113" s="35"/>
      <c r="AN113" s="35"/>
      <c r="AO113" s="35"/>
      <c r="AP113" s="35"/>
      <c r="AQ113" s="42" t="n">
        <f aca="false">ROUND(AO113*AP113,0)</f>
        <v>0</v>
      </c>
      <c r="AR113" s="43" t="n">
        <f aca="false">S113+AB113+AL113+AQ113</f>
        <v>0</v>
      </c>
    </row>
    <row r="114" customFormat="false" ht="12.8" hidden="false" customHeight="false" outlineLevel="0" collapsed="false">
      <c r="N114" s="40"/>
      <c r="O114" s="16"/>
      <c r="P114" s="16"/>
      <c r="Q114" s="41" t="str">
        <f aca="false">IF(P114&gt;0,IF(O114/P114&lt;0.01,"&lt; 1 %",""),"")</f>
        <v/>
      </c>
      <c r="R114" s="16"/>
      <c r="S114" s="22" t="n">
        <f aca="false">'Výpočet škody'!AA114</f>
        <v>0</v>
      </c>
      <c r="T114" s="35"/>
      <c r="U114" s="35"/>
      <c r="V114" s="40"/>
      <c r="W114" s="37"/>
      <c r="X114" s="35"/>
      <c r="Y114" s="35"/>
      <c r="Z114" s="35"/>
      <c r="AA114" s="35"/>
      <c r="AB114" s="23" t="n">
        <f aca="false">'Výpočet škody'!BB114</f>
        <v>0</v>
      </c>
      <c r="AC114" s="37"/>
      <c r="AD114" s="37"/>
      <c r="AE114" s="37"/>
      <c r="AF114" s="37"/>
      <c r="AG114" s="37"/>
      <c r="AH114" s="37"/>
      <c r="AI114" s="35"/>
      <c r="AJ114" s="35"/>
      <c r="AK114" s="35"/>
      <c r="AL114" s="24" t="n">
        <f aca="false">'Výpočet škody'!CD114</f>
        <v>0</v>
      </c>
      <c r="AM114" s="35"/>
      <c r="AN114" s="35"/>
      <c r="AO114" s="35"/>
      <c r="AP114" s="35"/>
      <c r="AQ114" s="42" t="n">
        <f aca="false">ROUND(AO114*AP114,0)</f>
        <v>0</v>
      </c>
      <c r="AR114" s="43" t="n">
        <f aca="false">S114+AB114+AL114+AQ114</f>
        <v>0</v>
      </c>
    </row>
    <row r="115" customFormat="false" ht="12.8" hidden="false" customHeight="false" outlineLevel="0" collapsed="false">
      <c r="N115" s="40"/>
      <c r="O115" s="16"/>
      <c r="P115" s="16"/>
      <c r="Q115" s="41" t="str">
        <f aca="false">IF(P115&gt;0,IF(O115/P115&lt;0.01,"&lt; 1 %",""),"")</f>
        <v/>
      </c>
      <c r="R115" s="16"/>
      <c r="S115" s="22" t="n">
        <f aca="false">'Výpočet škody'!AA115</f>
        <v>0</v>
      </c>
      <c r="T115" s="35"/>
      <c r="U115" s="35"/>
      <c r="V115" s="40"/>
      <c r="W115" s="37"/>
      <c r="X115" s="35"/>
      <c r="Y115" s="35"/>
      <c r="Z115" s="35"/>
      <c r="AA115" s="35"/>
      <c r="AB115" s="23" t="n">
        <f aca="false">'Výpočet škody'!BB115</f>
        <v>0</v>
      </c>
      <c r="AC115" s="37"/>
      <c r="AD115" s="37"/>
      <c r="AE115" s="37"/>
      <c r="AF115" s="37"/>
      <c r="AG115" s="37"/>
      <c r="AH115" s="37"/>
      <c r="AI115" s="35"/>
      <c r="AJ115" s="35"/>
      <c r="AK115" s="35"/>
      <c r="AL115" s="24" t="n">
        <f aca="false">'Výpočet škody'!CD115</f>
        <v>0</v>
      </c>
      <c r="AM115" s="35"/>
      <c r="AN115" s="35"/>
      <c r="AO115" s="35"/>
      <c r="AP115" s="35"/>
      <c r="AQ115" s="42" t="n">
        <f aca="false">ROUND(AO115*AP115,0)</f>
        <v>0</v>
      </c>
      <c r="AR115" s="43" t="n">
        <f aca="false">S115+AB115+AL115+AQ115</f>
        <v>0</v>
      </c>
    </row>
    <row r="116" customFormat="false" ht="12.8" hidden="false" customHeight="false" outlineLevel="0" collapsed="false">
      <c r="N116" s="40"/>
      <c r="O116" s="16"/>
      <c r="P116" s="16"/>
      <c r="Q116" s="41" t="str">
        <f aca="false">IF(P116&gt;0,IF(O116/P116&lt;0.01,"&lt; 1 %",""),"")</f>
        <v/>
      </c>
      <c r="R116" s="16"/>
      <c r="S116" s="22" t="n">
        <f aca="false">'Výpočet škody'!AA116</f>
        <v>0</v>
      </c>
      <c r="T116" s="35"/>
      <c r="U116" s="35"/>
      <c r="V116" s="40"/>
      <c r="W116" s="37"/>
      <c r="X116" s="35"/>
      <c r="Y116" s="35"/>
      <c r="Z116" s="35"/>
      <c r="AA116" s="35"/>
      <c r="AB116" s="23" t="n">
        <f aca="false">'Výpočet škody'!BB116</f>
        <v>0</v>
      </c>
      <c r="AC116" s="37"/>
      <c r="AD116" s="37"/>
      <c r="AE116" s="37"/>
      <c r="AF116" s="37"/>
      <c r="AG116" s="37"/>
      <c r="AH116" s="37"/>
      <c r="AI116" s="35"/>
      <c r="AJ116" s="35"/>
      <c r="AK116" s="35"/>
      <c r="AL116" s="24" t="n">
        <f aca="false">'Výpočet škody'!CD116</f>
        <v>0</v>
      </c>
      <c r="AM116" s="35"/>
      <c r="AN116" s="35"/>
      <c r="AO116" s="35"/>
      <c r="AP116" s="35"/>
      <c r="AQ116" s="42" t="n">
        <f aca="false">ROUND(AO116*AP116,0)</f>
        <v>0</v>
      </c>
      <c r="AR116" s="43" t="n">
        <f aca="false">S116+AB116+AL116+AQ116</f>
        <v>0</v>
      </c>
    </row>
    <row r="117" customFormat="false" ht="12.8" hidden="false" customHeight="false" outlineLevel="0" collapsed="false">
      <c r="N117" s="40"/>
      <c r="O117" s="16"/>
      <c r="P117" s="16"/>
      <c r="Q117" s="41" t="str">
        <f aca="false">IF(P117&gt;0,IF(O117/P117&lt;0.01,"&lt; 1 %",""),"")</f>
        <v/>
      </c>
      <c r="R117" s="16"/>
      <c r="S117" s="22" t="n">
        <f aca="false">'Výpočet škody'!AA117</f>
        <v>0</v>
      </c>
      <c r="T117" s="35"/>
      <c r="U117" s="35"/>
      <c r="V117" s="40"/>
      <c r="W117" s="37"/>
      <c r="X117" s="35"/>
      <c r="Y117" s="35"/>
      <c r="Z117" s="35"/>
      <c r="AA117" s="35"/>
      <c r="AB117" s="23" t="n">
        <f aca="false">'Výpočet škody'!BB117</f>
        <v>0</v>
      </c>
      <c r="AC117" s="37"/>
      <c r="AD117" s="37"/>
      <c r="AE117" s="37"/>
      <c r="AF117" s="37"/>
      <c r="AG117" s="37"/>
      <c r="AH117" s="37"/>
      <c r="AI117" s="35"/>
      <c r="AJ117" s="35"/>
      <c r="AK117" s="35"/>
      <c r="AL117" s="24" t="n">
        <f aca="false">'Výpočet škody'!CD117</f>
        <v>0</v>
      </c>
      <c r="AM117" s="35"/>
      <c r="AN117" s="35"/>
      <c r="AO117" s="35"/>
      <c r="AP117" s="35"/>
      <c r="AQ117" s="42" t="n">
        <f aca="false">ROUND(AO117*AP117,0)</f>
        <v>0</v>
      </c>
      <c r="AR117" s="43" t="n">
        <f aca="false">S117+AB117+AL117+AQ117</f>
        <v>0</v>
      </c>
    </row>
    <row r="118" customFormat="false" ht="12.8" hidden="false" customHeight="false" outlineLevel="0" collapsed="false">
      <c r="N118" s="40"/>
      <c r="O118" s="16"/>
      <c r="P118" s="16"/>
      <c r="Q118" s="41" t="str">
        <f aca="false">IF(P118&gt;0,IF(O118/P118&lt;0.01,"&lt; 1 %",""),"")</f>
        <v/>
      </c>
      <c r="R118" s="16"/>
      <c r="S118" s="22" t="n">
        <f aca="false">'Výpočet škody'!AA118</f>
        <v>0</v>
      </c>
      <c r="T118" s="35"/>
      <c r="U118" s="35"/>
      <c r="V118" s="40"/>
      <c r="W118" s="37"/>
      <c r="X118" s="35"/>
      <c r="Y118" s="35"/>
      <c r="Z118" s="35"/>
      <c r="AA118" s="35"/>
      <c r="AB118" s="23" t="n">
        <f aca="false">'Výpočet škody'!BB118</f>
        <v>0</v>
      </c>
      <c r="AC118" s="37"/>
      <c r="AD118" s="37"/>
      <c r="AE118" s="37"/>
      <c r="AF118" s="37"/>
      <c r="AG118" s="37"/>
      <c r="AH118" s="37"/>
      <c r="AI118" s="35"/>
      <c r="AJ118" s="35"/>
      <c r="AK118" s="35"/>
      <c r="AL118" s="24" t="n">
        <f aca="false">'Výpočet škody'!CD118</f>
        <v>0</v>
      </c>
      <c r="AM118" s="35"/>
      <c r="AN118" s="35"/>
      <c r="AO118" s="35"/>
      <c r="AP118" s="35"/>
      <c r="AQ118" s="42" t="n">
        <f aca="false">ROUND(AO118*AP118,0)</f>
        <v>0</v>
      </c>
      <c r="AR118" s="43" t="n">
        <f aca="false">S118+AB118+AL118+AQ118</f>
        <v>0</v>
      </c>
    </row>
    <row r="119" customFormat="false" ht="12.8" hidden="false" customHeight="false" outlineLevel="0" collapsed="false">
      <c r="N119" s="40"/>
      <c r="O119" s="16"/>
      <c r="P119" s="16"/>
      <c r="Q119" s="41" t="str">
        <f aca="false">IF(P119&gt;0,IF(O119/P119&lt;0.01,"&lt; 1 %",""),"")</f>
        <v/>
      </c>
      <c r="R119" s="16"/>
      <c r="S119" s="22" t="n">
        <f aca="false">'Výpočet škody'!AA119</f>
        <v>0</v>
      </c>
      <c r="T119" s="35"/>
      <c r="U119" s="35"/>
      <c r="V119" s="40"/>
      <c r="W119" s="37"/>
      <c r="X119" s="35"/>
      <c r="Y119" s="35"/>
      <c r="Z119" s="35"/>
      <c r="AA119" s="35"/>
      <c r="AB119" s="23" t="n">
        <f aca="false">'Výpočet škody'!BB119</f>
        <v>0</v>
      </c>
      <c r="AC119" s="37"/>
      <c r="AD119" s="37"/>
      <c r="AE119" s="37"/>
      <c r="AF119" s="37"/>
      <c r="AG119" s="37"/>
      <c r="AH119" s="37"/>
      <c r="AI119" s="35"/>
      <c r="AJ119" s="35"/>
      <c r="AK119" s="35"/>
      <c r="AL119" s="24" t="n">
        <f aca="false">'Výpočet škody'!CD119</f>
        <v>0</v>
      </c>
      <c r="AM119" s="35"/>
      <c r="AN119" s="35"/>
      <c r="AO119" s="35"/>
      <c r="AP119" s="35"/>
      <c r="AQ119" s="42" t="n">
        <f aca="false">ROUND(AO119*AP119,0)</f>
        <v>0</v>
      </c>
      <c r="AR119" s="43" t="n">
        <f aca="false">S119+AB119+AL119+AQ119</f>
        <v>0</v>
      </c>
    </row>
    <row r="120" customFormat="false" ht="12.8" hidden="false" customHeight="false" outlineLevel="0" collapsed="false">
      <c r="N120" s="40"/>
      <c r="O120" s="16"/>
      <c r="P120" s="16"/>
      <c r="Q120" s="41" t="str">
        <f aca="false">IF(P120&gt;0,IF(O120/P120&lt;0.01,"&lt; 1 %",""),"")</f>
        <v/>
      </c>
      <c r="R120" s="16"/>
      <c r="S120" s="22" t="n">
        <f aca="false">'Výpočet škody'!AA120</f>
        <v>0</v>
      </c>
      <c r="T120" s="35"/>
      <c r="U120" s="35"/>
      <c r="V120" s="40"/>
      <c r="W120" s="37"/>
      <c r="X120" s="35"/>
      <c r="Y120" s="35"/>
      <c r="Z120" s="35"/>
      <c r="AA120" s="35"/>
      <c r="AB120" s="23" t="n">
        <f aca="false">'Výpočet škody'!BB120</f>
        <v>0</v>
      </c>
      <c r="AC120" s="37"/>
      <c r="AD120" s="37"/>
      <c r="AE120" s="37"/>
      <c r="AF120" s="37"/>
      <c r="AG120" s="37"/>
      <c r="AH120" s="37"/>
      <c r="AI120" s="35"/>
      <c r="AJ120" s="35"/>
      <c r="AK120" s="35"/>
      <c r="AL120" s="24" t="n">
        <f aca="false">'Výpočet škody'!CD120</f>
        <v>0</v>
      </c>
      <c r="AM120" s="35"/>
      <c r="AN120" s="35"/>
      <c r="AO120" s="35"/>
      <c r="AP120" s="35"/>
      <c r="AQ120" s="42" t="n">
        <f aca="false">ROUND(AO120*AP120,0)</f>
        <v>0</v>
      </c>
      <c r="AR120" s="43" t="n">
        <f aca="false">S120+AB120+AL120+AQ120</f>
        <v>0</v>
      </c>
    </row>
    <row r="121" customFormat="false" ht="12.8" hidden="false" customHeight="false" outlineLevel="0" collapsed="false">
      <c r="N121" s="40"/>
      <c r="O121" s="16"/>
      <c r="P121" s="16"/>
      <c r="Q121" s="41" t="str">
        <f aca="false">IF(P121&gt;0,IF(O121/P121&lt;0.01,"&lt; 1 %",""),"")</f>
        <v/>
      </c>
      <c r="R121" s="16"/>
      <c r="S121" s="22" t="n">
        <f aca="false">'Výpočet škody'!AA121</f>
        <v>0</v>
      </c>
      <c r="T121" s="35"/>
      <c r="U121" s="35"/>
      <c r="V121" s="40"/>
      <c r="W121" s="37"/>
      <c r="X121" s="35"/>
      <c r="Y121" s="35"/>
      <c r="Z121" s="35"/>
      <c r="AA121" s="35"/>
      <c r="AB121" s="23" t="n">
        <f aca="false">'Výpočet škody'!BB121</f>
        <v>0</v>
      </c>
      <c r="AC121" s="37"/>
      <c r="AD121" s="37"/>
      <c r="AE121" s="37"/>
      <c r="AF121" s="37"/>
      <c r="AG121" s="37"/>
      <c r="AH121" s="37"/>
      <c r="AI121" s="35"/>
      <c r="AJ121" s="35"/>
      <c r="AK121" s="35"/>
      <c r="AL121" s="24" t="n">
        <f aca="false">'Výpočet škody'!CD121</f>
        <v>0</v>
      </c>
      <c r="AM121" s="35"/>
      <c r="AN121" s="35"/>
      <c r="AO121" s="35"/>
      <c r="AP121" s="35"/>
      <c r="AQ121" s="42" t="n">
        <f aca="false">ROUND(AO121*AP121,0)</f>
        <v>0</v>
      </c>
      <c r="AR121" s="43" t="n">
        <f aca="false">S121+AB121+AL121+AQ121</f>
        <v>0</v>
      </c>
    </row>
    <row r="122" customFormat="false" ht="12.8" hidden="false" customHeight="false" outlineLevel="0" collapsed="false">
      <c r="N122" s="40"/>
      <c r="O122" s="16"/>
      <c r="P122" s="16"/>
      <c r="Q122" s="41" t="str">
        <f aca="false">IF(P122&gt;0,IF(O122/P122&lt;0.01,"&lt; 1 %",""),"")</f>
        <v/>
      </c>
      <c r="R122" s="16"/>
      <c r="S122" s="22" t="n">
        <f aca="false">'Výpočet škody'!AA122</f>
        <v>0</v>
      </c>
      <c r="T122" s="35"/>
      <c r="U122" s="35"/>
      <c r="V122" s="40"/>
      <c r="W122" s="37"/>
      <c r="X122" s="35"/>
      <c r="Y122" s="35"/>
      <c r="Z122" s="35"/>
      <c r="AA122" s="35"/>
      <c r="AB122" s="23" t="n">
        <f aca="false">'Výpočet škody'!BB122</f>
        <v>0</v>
      </c>
      <c r="AC122" s="37"/>
      <c r="AD122" s="37"/>
      <c r="AE122" s="37"/>
      <c r="AF122" s="37"/>
      <c r="AG122" s="37"/>
      <c r="AH122" s="37"/>
      <c r="AI122" s="35"/>
      <c r="AJ122" s="35"/>
      <c r="AK122" s="35"/>
      <c r="AL122" s="24" t="n">
        <f aca="false">'Výpočet škody'!CD122</f>
        <v>0</v>
      </c>
      <c r="AM122" s="35"/>
      <c r="AN122" s="35"/>
      <c r="AO122" s="35"/>
      <c r="AP122" s="35"/>
      <c r="AQ122" s="42" t="n">
        <f aca="false">ROUND(AO122*AP122,0)</f>
        <v>0</v>
      </c>
      <c r="AR122" s="43" t="n">
        <f aca="false">S122+AB122+AL122+AQ122</f>
        <v>0</v>
      </c>
    </row>
    <row r="123" customFormat="false" ht="12.8" hidden="false" customHeight="false" outlineLevel="0" collapsed="false">
      <c r="N123" s="40"/>
      <c r="O123" s="16"/>
      <c r="P123" s="16"/>
      <c r="Q123" s="41" t="str">
        <f aca="false">IF(P123&gt;0,IF(O123/P123&lt;0.01,"&lt; 1 %",""),"")</f>
        <v/>
      </c>
      <c r="R123" s="16"/>
      <c r="S123" s="22" t="n">
        <f aca="false">'Výpočet škody'!AA123</f>
        <v>0</v>
      </c>
      <c r="T123" s="35"/>
      <c r="U123" s="35"/>
      <c r="V123" s="40"/>
      <c r="W123" s="37"/>
      <c r="X123" s="35"/>
      <c r="Y123" s="35"/>
      <c r="Z123" s="35"/>
      <c r="AA123" s="35"/>
      <c r="AB123" s="23" t="n">
        <f aca="false">'Výpočet škody'!BB123</f>
        <v>0</v>
      </c>
      <c r="AC123" s="37"/>
      <c r="AD123" s="37"/>
      <c r="AE123" s="37"/>
      <c r="AF123" s="37"/>
      <c r="AG123" s="37"/>
      <c r="AH123" s="37"/>
      <c r="AI123" s="35"/>
      <c r="AJ123" s="35"/>
      <c r="AK123" s="35"/>
      <c r="AL123" s="24" t="n">
        <f aca="false">'Výpočet škody'!CD123</f>
        <v>0</v>
      </c>
      <c r="AM123" s="35"/>
      <c r="AN123" s="35"/>
      <c r="AO123" s="35"/>
      <c r="AP123" s="35"/>
      <c r="AQ123" s="42" t="n">
        <f aca="false">ROUND(AO123*AP123,0)</f>
        <v>0</v>
      </c>
      <c r="AR123" s="43" t="n">
        <f aca="false">S123+AB123+AL123+AQ123</f>
        <v>0</v>
      </c>
    </row>
    <row r="124" customFormat="false" ht="12.8" hidden="false" customHeight="false" outlineLevel="0" collapsed="false">
      <c r="N124" s="40"/>
      <c r="O124" s="16"/>
      <c r="P124" s="16"/>
      <c r="Q124" s="41" t="str">
        <f aca="false">IF(P124&gt;0,IF(O124/P124&lt;0.01,"&lt; 1 %",""),"")</f>
        <v/>
      </c>
      <c r="R124" s="16"/>
      <c r="S124" s="22" t="n">
        <f aca="false">'Výpočet škody'!AA124</f>
        <v>0</v>
      </c>
      <c r="T124" s="35"/>
      <c r="U124" s="35"/>
      <c r="V124" s="40"/>
      <c r="W124" s="37"/>
      <c r="X124" s="35"/>
      <c r="Y124" s="35"/>
      <c r="Z124" s="35"/>
      <c r="AA124" s="35"/>
      <c r="AB124" s="23" t="n">
        <f aca="false">'Výpočet škody'!BB124</f>
        <v>0</v>
      </c>
      <c r="AC124" s="37"/>
      <c r="AD124" s="37"/>
      <c r="AE124" s="37"/>
      <c r="AF124" s="37"/>
      <c r="AG124" s="37"/>
      <c r="AH124" s="37"/>
      <c r="AI124" s="35"/>
      <c r="AJ124" s="35"/>
      <c r="AK124" s="35"/>
      <c r="AL124" s="24" t="n">
        <f aca="false">'Výpočet škody'!CD124</f>
        <v>0</v>
      </c>
      <c r="AM124" s="35"/>
      <c r="AN124" s="35"/>
      <c r="AO124" s="35"/>
      <c r="AP124" s="35"/>
      <c r="AQ124" s="42" t="n">
        <f aca="false">ROUND(AO124*AP124,0)</f>
        <v>0</v>
      </c>
      <c r="AR124" s="43" t="n">
        <f aca="false">S124+AB124+AL124+AQ124</f>
        <v>0</v>
      </c>
    </row>
    <row r="125" customFormat="false" ht="12.8" hidden="false" customHeight="false" outlineLevel="0" collapsed="false">
      <c r="N125" s="40"/>
      <c r="O125" s="16"/>
      <c r="P125" s="16"/>
      <c r="Q125" s="41" t="str">
        <f aca="false">IF(P125&gt;0,IF(O125/P125&lt;0.01,"&lt; 1 %",""),"")</f>
        <v/>
      </c>
      <c r="R125" s="16"/>
      <c r="S125" s="22" t="n">
        <f aca="false">'Výpočet škody'!AA125</f>
        <v>0</v>
      </c>
      <c r="T125" s="35"/>
      <c r="U125" s="35"/>
      <c r="V125" s="40"/>
      <c r="W125" s="37"/>
      <c r="X125" s="35"/>
      <c r="Y125" s="35"/>
      <c r="Z125" s="35"/>
      <c r="AA125" s="35"/>
      <c r="AB125" s="23" t="n">
        <f aca="false">'Výpočet škody'!BB125</f>
        <v>0</v>
      </c>
      <c r="AC125" s="37"/>
      <c r="AD125" s="37"/>
      <c r="AE125" s="37"/>
      <c r="AF125" s="37"/>
      <c r="AG125" s="37"/>
      <c r="AH125" s="37"/>
      <c r="AI125" s="35"/>
      <c r="AJ125" s="35"/>
      <c r="AK125" s="35"/>
      <c r="AL125" s="24" t="n">
        <f aca="false">'Výpočet škody'!CD125</f>
        <v>0</v>
      </c>
      <c r="AM125" s="35"/>
      <c r="AN125" s="35"/>
      <c r="AO125" s="35"/>
      <c r="AP125" s="35"/>
      <c r="AQ125" s="42" t="n">
        <f aca="false">ROUND(AO125*AP125,0)</f>
        <v>0</v>
      </c>
      <c r="AR125" s="43" t="n">
        <f aca="false">S125+AB125+AL125+AQ125</f>
        <v>0</v>
      </c>
    </row>
    <row r="126" customFormat="false" ht="12.8" hidden="false" customHeight="false" outlineLevel="0" collapsed="false">
      <c r="N126" s="40"/>
      <c r="O126" s="16"/>
      <c r="P126" s="16"/>
      <c r="Q126" s="41" t="str">
        <f aca="false">IF(P126&gt;0,IF(O126/P126&lt;0.01,"&lt; 1 %",""),"")</f>
        <v/>
      </c>
      <c r="R126" s="16"/>
      <c r="S126" s="22" t="n">
        <f aca="false">'Výpočet škody'!AA126</f>
        <v>0</v>
      </c>
      <c r="T126" s="35"/>
      <c r="U126" s="35"/>
      <c r="V126" s="40"/>
      <c r="W126" s="37"/>
      <c r="X126" s="35"/>
      <c r="Y126" s="35"/>
      <c r="Z126" s="35"/>
      <c r="AA126" s="35"/>
      <c r="AB126" s="23" t="n">
        <f aca="false">'Výpočet škody'!BB126</f>
        <v>0</v>
      </c>
      <c r="AC126" s="37"/>
      <c r="AD126" s="37"/>
      <c r="AE126" s="37"/>
      <c r="AF126" s="37"/>
      <c r="AG126" s="37"/>
      <c r="AH126" s="37"/>
      <c r="AI126" s="35"/>
      <c r="AJ126" s="35"/>
      <c r="AK126" s="35"/>
      <c r="AL126" s="24" t="n">
        <f aca="false">'Výpočet škody'!CD126</f>
        <v>0</v>
      </c>
      <c r="AM126" s="35"/>
      <c r="AN126" s="35"/>
      <c r="AO126" s="35"/>
      <c r="AP126" s="35"/>
      <c r="AQ126" s="42" t="n">
        <f aca="false">ROUND(AO126*AP126,0)</f>
        <v>0</v>
      </c>
      <c r="AR126" s="43" t="n">
        <f aca="false">S126+AB126+AL126+AQ126</f>
        <v>0</v>
      </c>
    </row>
    <row r="127" customFormat="false" ht="12.8" hidden="false" customHeight="false" outlineLevel="0" collapsed="false">
      <c r="N127" s="40"/>
      <c r="O127" s="16"/>
      <c r="P127" s="16"/>
      <c r="Q127" s="41" t="str">
        <f aca="false">IF(P127&gt;0,IF(O127/P127&lt;0.01,"&lt; 1 %",""),"")</f>
        <v/>
      </c>
      <c r="R127" s="16"/>
      <c r="S127" s="22" t="n">
        <f aca="false">'Výpočet škody'!AA127</f>
        <v>0</v>
      </c>
      <c r="T127" s="35"/>
      <c r="U127" s="35"/>
      <c r="V127" s="40"/>
      <c r="W127" s="37"/>
      <c r="X127" s="35"/>
      <c r="Y127" s="35"/>
      <c r="Z127" s="35"/>
      <c r="AA127" s="35"/>
      <c r="AB127" s="23" t="n">
        <f aca="false">'Výpočet škody'!BB127</f>
        <v>0</v>
      </c>
      <c r="AC127" s="37"/>
      <c r="AD127" s="37"/>
      <c r="AE127" s="37"/>
      <c r="AF127" s="37"/>
      <c r="AG127" s="37"/>
      <c r="AH127" s="37"/>
      <c r="AI127" s="35"/>
      <c r="AJ127" s="35"/>
      <c r="AK127" s="35"/>
      <c r="AL127" s="24" t="n">
        <f aca="false">'Výpočet škody'!CD127</f>
        <v>0</v>
      </c>
      <c r="AM127" s="35"/>
      <c r="AN127" s="35"/>
      <c r="AO127" s="35"/>
      <c r="AP127" s="35"/>
      <c r="AQ127" s="42" t="n">
        <f aca="false">ROUND(AO127*AP127,0)</f>
        <v>0</v>
      </c>
      <c r="AR127" s="43" t="n">
        <f aca="false">S127+AB127+AL127+AQ127</f>
        <v>0</v>
      </c>
    </row>
    <row r="128" customFormat="false" ht="12.8" hidden="false" customHeight="false" outlineLevel="0" collapsed="false">
      <c r="N128" s="40"/>
      <c r="O128" s="16"/>
      <c r="P128" s="16"/>
      <c r="Q128" s="41" t="str">
        <f aca="false">IF(P128&gt;0,IF(O128/P128&lt;0.01,"&lt; 1 %",""),"")</f>
        <v/>
      </c>
      <c r="R128" s="16"/>
      <c r="S128" s="22" t="n">
        <f aca="false">'Výpočet škody'!AA128</f>
        <v>0</v>
      </c>
      <c r="T128" s="35"/>
      <c r="U128" s="35"/>
      <c r="V128" s="40"/>
      <c r="W128" s="37"/>
      <c r="X128" s="35"/>
      <c r="Y128" s="35"/>
      <c r="Z128" s="35"/>
      <c r="AA128" s="35"/>
      <c r="AB128" s="23" t="n">
        <f aca="false">'Výpočet škody'!BB128</f>
        <v>0</v>
      </c>
      <c r="AC128" s="37"/>
      <c r="AD128" s="37"/>
      <c r="AE128" s="37"/>
      <c r="AF128" s="37"/>
      <c r="AG128" s="37"/>
      <c r="AH128" s="37"/>
      <c r="AI128" s="35"/>
      <c r="AJ128" s="35"/>
      <c r="AK128" s="35"/>
      <c r="AL128" s="24" t="n">
        <f aca="false">'Výpočet škody'!CD128</f>
        <v>0</v>
      </c>
      <c r="AM128" s="35"/>
      <c r="AN128" s="35"/>
      <c r="AO128" s="35"/>
      <c r="AP128" s="35"/>
      <c r="AQ128" s="42" t="n">
        <f aca="false">ROUND(AO128*AP128,0)</f>
        <v>0</v>
      </c>
      <c r="AR128" s="43" t="n">
        <f aca="false">S128+AB128+AL128+AQ128</f>
        <v>0</v>
      </c>
    </row>
    <row r="129" customFormat="false" ht="12.8" hidden="false" customHeight="false" outlineLevel="0" collapsed="false">
      <c r="N129" s="40"/>
      <c r="O129" s="16"/>
      <c r="P129" s="16"/>
      <c r="Q129" s="41" t="str">
        <f aca="false">IF(P129&gt;0,IF(O129/P129&lt;0.01,"&lt; 1 %",""),"")</f>
        <v/>
      </c>
      <c r="R129" s="16"/>
      <c r="S129" s="22" t="n">
        <f aca="false">'Výpočet škody'!AA129</f>
        <v>0</v>
      </c>
      <c r="T129" s="35"/>
      <c r="U129" s="35"/>
      <c r="V129" s="40"/>
      <c r="W129" s="37"/>
      <c r="X129" s="35"/>
      <c r="Y129" s="35"/>
      <c r="Z129" s="35"/>
      <c r="AA129" s="35"/>
      <c r="AB129" s="23" t="n">
        <f aca="false">'Výpočet škody'!BB129</f>
        <v>0</v>
      </c>
      <c r="AC129" s="37"/>
      <c r="AD129" s="37"/>
      <c r="AE129" s="37"/>
      <c r="AF129" s="37"/>
      <c r="AG129" s="37"/>
      <c r="AH129" s="37"/>
      <c r="AI129" s="35"/>
      <c r="AJ129" s="35"/>
      <c r="AK129" s="35"/>
      <c r="AL129" s="24" t="n">
        <f aca="false">'Výpočet škody'!CD129</f>
        <v>0</v>
      </c>
      <c r="AM129" s="35"/>
      <c r="AN129" s="35"/>
      <c r="AO129" s="35"/>
      <c r="AP129" s="35"/>
      <c r="AQ129" s="42" t="n">
        <f aca="false">ROUND(AO129*AP129,0)</f>
        <v>0</v>
      </c>
      <c r="AR129" s="43" t="n">
        <f aca="false">S129+AB129+AL129+AQ129</f>
        <v>0</v>
      </c>
    </row>
    <row r="130" customFormat="false" ht="12.8" hidden="false" customHeight="false" outlineLevel="0" collapsed="false">
      <c r="N130" s="40"/>
      <c r="O130" s="16"/>
      <c r="P130" s="16"/>
      <c r="Q130" s="41" t="str">
        <f aca="false">IF(P130&gt;0,IF(O130/P130&lt;0.01,"&lt; 1 %",""),"")</f>
        <v/>
      </c>
      <c r="R130" s="16"/>
      <c r="S130" s="22" t="n">
        <f aca="false">'Výpočet škody'!AA130</f>
        <v>0</v>
      </c>
      <c r="T130" s="35"/>
      <c r="U130" s="35"/>
      <c r="V130" s="40"/>
      <c r="W130" s="37"/>
      <c r="X130" s="35"/>
      <c r="Y130" s="35"/>
      <c r="Z130" s="35"/>
      <c r="AA130" s="35"/>
      <c r="AB130" s="23" t="n">
        <f aca="false">'Výpočet škody'!BB130</f>
        <v>0</v>
      </c>
      <c r="AC130" s="37"/>
      <c r="AD130" s="37"/>
      <c r="AE130" s="37"/>
      <c r="AF130" s="37"/>
      <c r="AG130" s="37"/>
      <c r="AH130" s="37"/>
      <c r="AI130" s="35"/>
      <c r="AJ130" s="35"/>
      <c r="AK130" s="35"/>
      <c r="AL130" s="24" t="n">
        <f aca="false">'Výpočet škody'!CD130</f>
        <v>0</v>
      </c>
      <c r="AM130" s="35"/>
      <c r="AN130" s="35"/>
      <c r="AO130" s="35"/>
      <c r="AP130" s="35"/>
      <c r="AQ130" s="42" t="n">
        <f aca="false">ROUND(AO130*AP130,0)</f>
        <v>0</v>
      </c>
      <c r="AR130" s="43" t="n">
        <f aca="false">S130+AB130+AL130+AQ130</f>
        <v>0</v>
      </c>
    </row>
    <row r="131" customFormat="false" ht="12.8" hidden="false" customHeight="false" outlineLevel="0" collapsed="false">
      <c r="N131" s="40"/>
      <c r="O131" s="16"/>
      <c r="P131" s="16"/>
      <c r="Q131" s="41" t="str">
        <f aca="false">IF(P131&gt;0,IF(O131/P131&lt;0.01,"&lt; 1 %",""),"")</f>
        <v/>
      </c>
      <c r="R131" s="16"/>
      <c r="S131" s="22" t="n">
        <f aca="false">'Výpočet škody'!AA131</f>
        <v>0</v>
      </c>
      <c r="T131" s="35"/>
      <c r="U131" s="35"/>
      <c r="V131" s="40"/>
      <c r="W131" s="37"/>
      <c r="X131" s="35"/>
      <c r="Y131" s="35"/>
      <c r="Z131" s="35"/>
      <c r="AA131" s="35"/>
      <c r="AB131" s="23" t="n">
        <f aca="false">'Výpočet škody'!BB131</f>
        <v>0</v>
      </c>
      <c r="AC131" s="37"/>
      <c r="AD131" s="37"/>
      <c r="AE131" s="37"/>
      <c r="AF131" s="37"/>
      <c r="AG131" s="37"/>
      <c r="AH131" s="37"/>
      <c r="AI131" s="35"/>
      <c r="AJ131" s="35"/>
      <c r="AK131" s="35"/>
      <c r="AL131" s="24" t="n">
        <f aca="false">'Výpočet škody'!CD131</f>
        <v>0</v>
      </c>
      <c r="AM131" s="35"/>
      <c r="AN131" s="35"/>
      <c r="AO131" s="35"/>
      <c r="AP131" s="35"/>
      <c r="AQ131" s="42" t="n">
        <f aca="false">ROUND(AO131*AP131,0)</f>
        <v>0</v>
      </c>
      <c r="AR131" s="43" t="n">
        <f aca="false">S131+AB131+AL131+AQ131</f>
        <v>0</v>
      </c>
    </row>
    <row r="132" customFormat="false" ht="12.8" hidden="false" customHeight="false" outlineLevel="0" collapsed="false">
      <c r="N132" s="40"/>
      <c r="O132" s="16"/>
      <c r="P132" s="16"/>
      <c r="Q132" s="41" t="str">
        <f aca="false">IF(P132&gt;0,IF(O132/P132&lt;0.01,"&lt; 1 %",""),"")</f>
        <v/>
      </c>
      <c r="R132" s="16"/>
      <c r="S132" s="22" t="n">
        <f aca="false">'Výpočet škody'!AA132</f>
        <v>0</v>
      </c>
      <c r="T132" s="35"/>
      <c r="U132" s="35"/>
      <c r="V132" s="40"/>
      <c r="W132" s="37"/>
      <c r="X132" s="35"/>
      <c r="Y132" s="35"/>
      <c r="Z132" s="35"/>
      <c r="AA132" s="35"/>
      <c r="AB132" s="23" t="n">
        <f aca="false">'Výpočet škody'!BB132</f>
        <v>0</v>
      </c>
      <c r="AC132" s="37"/>
      <c r="AD132" s="37"/>
      <c r="AE132" s="37"/>
      <c r="AF132" s="37"/>
      <c r="AG132" s="37"/>
      <c r="AH132" s="37"/>
      <c r="AI132" s="35"/>
      <c r="AJ132" s="35"/>
      <c r="AK132" s="35"/>
      <c r="AL132" s="24" t="n">
        <f aca="false">'Výpočet škody'!CD132</f>
        <v>0</v>
      </c>
      <c r="AM132" s="35"/>
      <c r="AN132" s="35"/>
      <c r="AO132" s="35"/>
      <c r="AP132" s="35"/>
      <c r="AQ132" s="42" t="n">
        <f aca="false">ROUND(AO132*AP132,0)</f>
        <v>0</v>
      </c>
      <c r="AR132" s="43" t="n">
        <f aca="false">S132+AB132+AL132+AQ132</f>
        <v>0</v>
      </c>
    </row>
    <row r="133" customFormat="false" ht="12.8" hidden="false" customHeight="false" outlineLevel="0" collapsed="false">
      <c r="N133" s="40"/>
      <c r="O133" s="16"/>
      <c r="P133" s="16"/>
      <c r="Q133" s="41" t="str">
        <f aca="false">IF(P133&gt;0,IF(O133/P133&lt;0.01,"&lt; 1 %",""),"")</f>
        <v/>
      </c>
      <c r="R133" s="16"/>
      <c r="S133" s="22" t="n">
        <f aca="false">'Výpočet škody'!AA133</f>
        <v>0</v>
      </c>
      <c r="T133" s="35"/>
      <c r="U133" s="35"/>
      <c r="V133" s="40"/>
      <c r="W133" s="37"/>
      <c r="X133" s="35"/>
      <c r="Y133" s="35"/>
      <c r="Z133" s="35"/>
      <c r="AA133" s="35"/>
      <c r="AB133" s="23" t="n">
        <f aca="false">'Výpočet škody'!BB133</f>
        <v>0</v>
      </c>
      <c r="AC133" s="37"/>
      <c r="AD133" s="37"/>
      <c r="AE133" s="37"/>
      <c r="AF133" s="37"/>
      <c r="AG133" s="37"/>
      <c r="AH133" s="37"/>
      <c r="AI133" s="35"/>
      <c r="AJ133" s="35"/>
      <c r="AK133" s="35"/>
      <c r="AL133" s="24" t="n">
        <f aca="false">'Výpočet škody'!CD133</f>
        <v>0</v>
      </c>
      <c r="AM133" s="35"/>
      <c r="AN133" s="35"/>
      <c r="AO133" s="35"/>
      <c r="AP133" s="35"/>
      <c r="AQ133" s="42" t="n">
        <f aca="false">ROUND(AO133*AP133,0)</f>
        <v>0</v>
      </c>
      <c r="AR133" s="43" t="n">
        <f aca="false">S133+AB133+AL133+AQ133</f>
        <v>0</v>
      </c>
    </row>
    <row r="134" customFormat="false" ht="12.8" hidden="false" customHeight="false" outlineLevel="0" collapsed="false">
      <c r="N134" s="40"/>
      <c r="O134" s="16"/>
      <c r="P134" s="16"/>
      <c r="Q134" s="41" t="str">
        <f aca="false">IF(P134&gt;0,IF(O134/P134&lt;0.01,"&lt; 1 %",""),"")</f>
        <v/>
      </c>
      <c r="R134" s="16"/>
      <c r="S134" s="22" t="n">
        <f aca="false">'Výpočet škody'!AA134</f>
        <v>0</v>
      </c>
      <c r="T134" s="35"/>
      <c r="U134" s="35"/>
      <c r="V134" s="40"/>
      <c r="W134" s="37"/>
      <c r="X134" s="35"/>
      <c r="Y134" s="35"/>
      <c r="Z134" s="35"/>
      <c r="AA134" s="35"/>
      <c r="AB134" s="23" t="n">
        <f aca="false">'Výpočet škody'!BB134</f>
        <v>0</v>
      </c>
      <c r="AC134" s="37"/>
      <c r="AD134" s="37"/>
      <c r="AE134" s="37"/>
      <c r="AF134" s="37"/>
      <c r="AG134" s="37"/>
      <c r="AH134" s="37"/>
      <c r="AI134" s="35"/>
      <c r="AJ134" s="35"/>
      <c r="AK134" s="35"/>
      <c r="AL134" s="24" t="n">
        <f aca="false">'Výpočet škody'!CD134</f>
        <v>0</v>
      </c>
      <c r="AM134" s="35"/>
      <c r="AN134" s="35"/>
      <c r="AO134" s="35"/>
      <c r="AP134" s="35"/>
      <c r="AQ134" s="42" t="n">
        <f aca="false">ROUND(AO134*AP134,0)</f>
        <v>0</v>
      </c>
      <c r="AR134" s="43" t="n">
        <f aca="false">S134+AB134+AL134+AQ134</f>
        <v>0</v>
      </c>
    </row>
    <row r="135" customFormat="false" ht="12.8" hidden="false" customHeight="false" outlineLevel="0" collapsed="false">
      <c r="N135" s="40"/>
      <c r="O135" s="16"/>
      <c r="P135" s="16"/>
      <c r="Q135" s="41" t="str">
        <f aca="false">IF(P135&gt;0,IF(O135/P135&lt;0.01,"&lt; 1 %",""),"")</f>
        <v/>
      </c>
      <c r="R135" s="16"/>
      <c r="S135" s="22" t="n">
        <f aca="false">'Výpočet škody'!AA135</f>
        <v>0</v>
      </c>
      <c r="T135" s="35"/>
      <c r="U135" s="35"/>
      <c r="V135" s="40"/>
      <c r="W135" s="37"/>
      <c r="X135" s="35"/>
      <c r="Y135" s="35"/>
      <c r="Z135" s="35"/>
      <c r="AA135" s="35"/>
      <c r="AB135" s="23" t="n">
        <f aca="false">'Výpočet škody'!BB135</f>
        <v>0</v>
      </c>
      <c r="AC135" s="37"/>
      <c r="AD135" s="37"/>
      <c r="AE135" s="37"/>
      <c r="AF135" s="37"/>
      <c r="AG135" s="37"/>
      <c r="AH135" s="37"/>
      <c r="AI135" s="35"/>
      <c r="AJ135" s="35"/>
      <c r="AK135" s="35"/>
      <c r="AL135" s="24" t="n">
        <f aca="false">'Výpočet škody'!CD135</f>
        <v>0</v>
      </c>
      <c r="AM135" s="35"/>
      <c r="AN135" s="35"/>
      <c r="AO135" s="35"/>
      <c r="AP135" s="35"/>
      <c r="AQ135" s="42" t="n">
        <f aca="false">ROUND(AO135*AP135,0)</f>
        <v>0</v>
      </c>
      <c r="AR135" s="43" t="n">
        <f aca="false">S135+AB135+AL135+AQ135</f>
        <v>0</v>
      </c>
    </row>
    <row r="136" customFormat="false" ht="12.8" hidden="false" customHeight="false" outlineLevel="0" collapsed="false">
      <c r="N136" s="40"/>
      <c r="O136" s="16"/>
      <c r="P136" s="16"/>
      <c r="Q136" s="41" t="str">
        <f aca="false">IF(P136&gt;0,IF(O136/P136&lt;0.01,"&lt; 1 %",""),"")</f>
        <v/>
      </c>
      <c r="R136" s="16"/>
      <c r="S136" s="22" t="n">
        <f aca="false">'Výpočet škody'!AA136</f>
        <v>0</v>
      </c>
      <c r="T136" s="35"/>
      <c r="U136" s="35"/>
      <c r="V136" s="40"/>
      <c r="W136" s="37"/>
      <c r="X136" s="35"/>
      <c r="Y136" s="35"/>
      <c r="Z136" s="35"/>
      <c r="AA136" s="35"/>
      <c r="AB136" s="23" t="n">
        <f aca="false">'Výpočet škody'!BB136</f>
        <v>0</v>
      </c>
      <c r="AC136" s="37"/>
      <c r="AD136" s="37"/>
      <c r="AE136" s="37"/>
      <c r="AF136" s="37"/>
      <c r="AG136" s="37"/>
      <c r="AH136" s="37"/>
      <c r="AI136" s="35"/>
      <c r="AJ136" s="35"/>
      <c r="AK136" s="35"/>
      <c r="AL136" s="24" t="n">
        <f aca="false">'Výpočet škody'!CD136</f>
        <v>0</v>
      </c>
      <c r="AM136" s="35"/>
      <c r="AN136" s="35"/>
      <c r="AO136" s="35"/>
      <c r="AP136" s="35"/>
      <c r="AQ136" s="42" t="n">
        <f aca="false">ROUND(AO136*AP136,0)</f>
        <v>0</v>
      </c>
      <c r="AR136" s="43" t="n">
        <f aca="false">S136+AB136+AL136+AQ136</f>
        <v>0</v>
      </c>
    </row>
    <row r="137" customFormat="false" ht="12.8" hidden="false" customHeight="false" outlineLevel="0" collapsed="false">
      <c r="N137" s="40"/>
      <c r="O137" s="16"/>
      <c r="P137" s="16"/>
      <c r="Q137" s="41" t="str">
        <f aca="false">IF(P137&gt;0,IF(O137/P137&lt;0.01,"&lt; 1 %",""),"")</f>
        <v/>
      </c>
      <c r="R137" s="16"/>
      <c r="S137" s="22" t="n">
        <f aca="false">'Výpočet škody'!AA137</f>
        <v>0</v>
      </c>
      <c r="T137" s="35"/>
      <c r="U137" s="35"/>
      <c r="V137" s="40"/>
      <c r="W137" s="37"/>
      <c r="X137" s="35"/>
      <c r="Y137" s="35"/>
      <c r="Z137" s="35"/>
      <c r="AA137" s="35"/>
      <c r="AB137" s="23" t="n">
        <f aca="false">'Výpočet škody'!BB137</f>
        <v>0</v>
      </c>
      <c r="AC137" s="37"/>
      <c r="AD137" s="37"/>
      <c r="AE137" s="37"/>
      <c r="AF137" s="37"/>
      <c r="AG137" s="37"/>
      <c r="AH137" s="37"/>
      <c r="AI137" s="35"/>
      <c r="AJ137" s="35"/>
      <c r="AK137" s="35"/>
      <c r="AL137" s="24" t="n">
        <f aca="false">'Výpočet škody'!CD137</f>
        <v>0</v>
      </c>
      <c r="AM137" s="35"/>
      <c r="AN137" s="35"/>
      <c r="AO137" s="35"/>
      <c r="AP137" s="35"/>
      <c r="AQ137" s="42" t="n">
        <f aca="false">ROUND(AO137*AP137,0)</f>
        <v>0</v>
      </c>
      <c r="AR137" s="43" t="n">
        <f aca="false">S137+AB137+AL137+AQ137</f>
        <v>0</v>
      </c>
    </row>
    <row r="138" customFormat="false" ht="12.8" hidden="false" customHeight="false" outlineLevel="0" collapsed="false">
      <c r="N138" s="40"/>
      <c r="O138" s="16"/>
      <c r="P138" s="16"/>
      <c r="Q138" s="41" t="str">
        <f aca="false">IF(P138&gt;0,IF(O138/P138&lt;0.01,"&lt; 1 %",""),"")</f>
        <v/>
      </c>
      <c r="R138" s="16"/>
      <c r="S138" s="22" t="n">
        <f aca="false">'Výpočet škody'!AA138</f>
        <v>0</v>
      </c>
      <c r="T138" s="35"/>
      <c r="U138" s="35"/>
      <c r="V138" s="40"/>
      <c r="W138" s="37"/>
      <c r="X138" s="35"/>
      <c r="Y138" s="35"/>
      <c r="Z138" s="35"/>
      <c r="AA138" s="35"/>
      <c r="AB138" s="23" t="n">
        <f aca="false">'Výpočet škody'!BB138</f>
        <v>0</v>
      </c>
      <c r="AC138" s="37"/>
      <c r="AD138" s="37"/>
      <c r="AE138" s="37"/>
      <c r="AF138" s="37"/>
      <c r="AG138" s="37"/>
      <c r="AH138" s="37"/>
      <c r="AI138" s="35"/>
      <c r="AJ138" s="35"/>
      <c r="AK138" s="35"/>
      <c r="AL138" s="24" t="n">
        <f aca="false">'Výpočet škody'!CD138</f>
        <v>0</v>
      </c>
      <c r="AM138" s="35"/>
      <c r="AN138" s="35"/>
      <c r="AO138" s="35"/>
      <c r="AP138" s="35"/>
      <c r="AQ138" s="42" t="n">
        <f aca="false">ROUND(AO138*AP138,0)</f>
        <v>0</v>
      </c>
      <c r="AR138" s="43" t="n">
        <f aca="false">S138+AB138+AL138+AQ138</f>
        <v>0</v>
      </c>
    </row>
    <row r="139" customFormat="false" ht="12.8" hidden="false" customHeight="false" outlineLevel="0" collapsed="false">
      <c r="N139" s="40"/>
      <c r="O139" s="16"/>
      <c r="P139" s="16"/>
      <c r="Q139" s="41" t="str">
        <f aca="false">IF(P139&gt;0,IF(O139/P139&lt;0.01,"&lt; 1 %",""),"")</f>
        <v/>
      </c>
      <c r="R139" s="16"/>
      <c r="S139" s="22" t="n">
        <f aca="false">'Výpočet škody'!AA139</f>
        <v>0</v>
      </c>
      <c r="T139" s="35"/>
      <c r="U139" s="35"/>
      <c r="V139" s="40"/>
      <c r="W139" s="37"/>
      <c r="X139" s="35"/>
      <c r="Y139" s="35"/>
      <c r="Z139" s="35"/>
      <c r="AA139" s="35"/>
      <c r="AB139" s="23" t="n">
        <f aca="false">'Výpočet škody'!BB139</f>
        <v>0</v>
      </c>
      <c r="AC139" s="37"/>
      <c r="AD139" s="37"/>
      <c r="AE139" s="37"/>
      <c r="AF139" s="37"/>
      <c r="AG139" s="37"/>
      <c r="AH139" s="37"/>
      <c r="AI139" s="35"/>
      <c r="AJ139" s="35"/>
      <c r="AK139" s="35"/>
      <c r="AL139" s="24" t="n">
        <f aca="false">'Výpočet škody'!CD139</f>
        <v>0</v>
      </c>
      <c r="AM139" s="35"/>
      <c r="AN139" s="35"/>
      <c r="AO139" s="35"/>
      <c r="AP139" s="35"/>
      <c r="AQ139" s="42" t="n">
        <f aca="false">ROUND(AO139*AP139,0)</f>
        <v>0</v>
      </c>
      <c r="AR139" s="43" t="n">
        <f aca="false">S139+AB139+AL139+AQ139</f>
        <v>0</v>
      </c>
    </row>
    <row r="140" customFormat="false" ht="12.8" hidden="false" customHeight="false" outlineLevel="0" collapsed="false">
      <c r="N140" s="40"/>
      <c r="O140" s="16"/>
      <c r="P140" s="16"/>
      <c r="Q140" s="41" t="str">
        <f aca="false">IF(P140&gt;0,IF(O140/P140&lt;0.01,"&lt; 1 %",""),"")</f>
        <v/>
      </c>
      <c r="R140" s="16"/>
      <c r="S140" s="22" t="n">
        <f aca="false">'Výpočet škody'!AA140</f>
        <v>0</v>
      </c>
      <c r="T140" s="35"/>
      <c r="U140" s="35"/>
      <c r="V140" s="40"/>
      <c r="W140" s="37"/>
      <c r="X140" s="35"/>
      <c r="Y140" s="35"/>
      <c r="Z140" s="35"/>
      <c r="AA140" s="35"/>
      <c r="AB140" s="23" t="n">
        <f aca="false">'Výpočet škody'!BB140</f>
        <v>0</v>
      </c>
      <c r="AC140" s="37"/>
      <c r="AD140" s="37"/>
      <c r="AE140" s="37"/>
      <c r="AF140" s="37"/>
      <c r="AG140" s="37"/>
      <c r="AH140" s="37"/>
      <c r="AI140" s="35"/>
      <c r="AJ140" s="35"/>
      <c r="AK140" s="35"/>
      <c r="AL140" s="24" t="n">
        <f aca="false">'Výpočet škody'!CD140</f>
        <v>0</v>
      </c>
      <c r="AM140" s="35"/>
      <c r="AN140" s="35"/>
      <c r="AO140" s="35"/>
      <c r="AP140" s="35"/>
      <c r="AQ140" s="42" t="n">
        <f aca="false">ROUND(AO140*AP140,0)</f>
        <v>0</v>
      </c>
      <c r="AR140" s="43" t="n">
        <f aca="false">S140+AB140+AL140+AQ140</f>
        <v>0</v>
      </c>
    </row>
    <row r="141" customFormat="false" ht="12.8" hidden="false" customHeight="false" outlineLevel="0" collapsed="false">
      <c r="N141" s="40"/>
      <c r="O141" s="16"/>
      <c r="P141" s="16"/>
      <c r="Q141" s="41" t="str">
        <f aca="false">IF(P141&gt;0,IF(O141/P141&lt;0.01,"&lt; 1 %",""),"")</f>
        <v/>
      </c>
      <c r="R141" s="16"/>
      <c r="S141" s="22" t="n">
        <f aca="false">'Výpočet škody'!AA141</f>
        <v>0</v>
      </c>
      <c r="T141" s="35"/>
      <c r="U141" s="35"/>
      <c r="V141" s="40"/>
      <c r="W141" s="37"/>
      <c r="X141" s="35"/>
      <c r="Y141" s="35"/>
      <c r="Z141" s="35"/>
      <c r="AA141" s="35"/>
      <c r="AB141" s="23" t="n">
        <f aca="false">'Výpočet škody'!BB141</f>
        <v>0</v>
      </c>
      <c r="AC141" s="37"/>
      <c r="AD141" s="37"/>
      <c r="AE141" s="37"/>
      <c r="AF141" s="37"/>
      <c r="AG141" s="37"/>
      <c r="AH141" s="37"/>
      <c r="AI141" s="35"/>
      <c r="AJ141" s="35"/>
      <c r="AK141" s="35"/>
      <c r="AL141" s="24" t="n">
        <f aca="false">'Výpočet škody'!CD141</f>
        <v>0</v>
      </c>
      <c r="AM141" s="35"/>
      <c r="AN141" s="35"/>
      <c r="AO141" s="35"/>
      <c r="AP141" s="35"/>
      <c r="AQ141" s="42" t="n">
        <f aca="false">ROUND(AO141*AP141,0)</f>
        <v>0</v>
      </c>
      <c r="AR141" s="43" t="n">
        <f aca="false">S141+AB141+AL141+AQ141</f>
        <v>0</v>
      </c>
    </row>
    <row r="142" customFormat="false" ht="12.8" hidden="false" customHeight="false" outlineLevel="0" collapsed="false">
      <c r="N142" s="40"/>
      <c r="O142" s="16"/>
      <c r="P142" s="16"/>
      <c r="Q142" s="41" t="str">
        <f aca="false">IF(P142&gt;0,IF(O142/P142&lt;0.01,"&lt; 1 %",""),"")</f>
        <v/>
      </c>
      <c r="R142" s="16"/>
      <c r="S142" s="22" t="n">
        <f aca="false">'Výpočet škody'!AA142</f>
        <v>0</v>
      </c>
      <c r="T142" s="35"/>
      <c r="U142" s="35"/>
      <c r="V142" s="40"/>
      <c r="W142" s="37"/>
      <c r="X142" s="35"/>
      <c r="Y142" s="35"/>
      <c r="Z142" s="35"/>
      <c r="AA142" s="35"/>
      <c r="AB142" s="23" t="n">
        <f aca="false">'Výpočet škody'!BB142</f>
        <v>0</v>
      </c>
      <c r="AC142" s="37"/>
      <c r="AD142" s="37"/>
      <c r="AE142" s="37"/>
      <c r="AF142" s="37"/>
      <c r="AG142" s="37"/>
      <c r="AH142" s="37"/>
      <c r="AI142" s="35"/>
      <c r="AJ142" s="35"/>
      <c r="AK142" s="35"/>
      <c r="AL142" s="24" t="n">
        <f aca="false">'Výpočet škody'!CD142</f>
        <v>0</v>
      </c>
      <c r="AM142" s="35"/>
      <c r="AN142" s="35"/>
      <c r="AO142" s="35"/>
      <c r="AP142" s="35"/>
      <c r="AQ142" s="42" t="n">
        <f aca="false">ROUND(AO142*AP142,0)</f>
        <v>0</v>
      </c>
      <c r="AR142" s="43" t="n">
        <f aca="false">S142+AB142+AL142+AQ142</f>
        <v>0</v>
      </c>
    </row>
    <row r="143" customFormat="false" ht="12.8" hidden="false" customHeight="false" outlineLevel="0" collapsed="false">
      <c r="N143" s="40"/>
      <c r="O143" s="16"/>
      <c r="P143" s="16"/>
      <c r="Q143" s="41" t="str">
        <f aca="false">IF(P143&gt;0,IF(O143/P143&lt;0.01,"&lt; 1 %",""),"")</f>
        <v/>
      </c>
      <c r="R143" s="16"/>
      <c r="S143" s="22" t="n">
        <f aca="false">'Výpočet škody'!AA143</f>
        <v>0</v>
      </c>
      <c r="T143" s="35"/>
      <c r="U143" s="35"/>
      <c r="V143" s="40"/>
      <c r="W143" s="37"/>
      <c r="X143" s="35"/>
      <c r="Y143" s="35"/>
      <c r="Z143" s="35"/>
      <c r="AA143" s="35"/>
      <c r="AB143" s="23" t="n">
        <f aca="false">'Výpočet škody'!BB143</f>
        <v>0</v>
      </c>
      <c r="AC143" s="37"/>
      <c r="AD143" s="37"/>
      <c r="AE143" s="37"/>
      <c r="AF143" s="37"/>
      <c r="AG143" s="37"/>
      <c r="AH143" s="37"/>
      <c r="AI143" s="35"/>
      <c r="AJ143" s="35"/>
      <c r="AK143" s="35"/>
      <c r="AL143" s="24" t="n">
        <f aca="false">'Výpočet škody'!CD143</f>
        <v>0</v>
      </c>
      <c r="AM143" s="35"/>
      <c r="AN143" s="35"/>
      <c r="AO143" s="35"/>
      <c r="AP143" s="35"/>
      <c r="AQ143" s="42" t="n">
        <f aca="false">ROUND(AO143*AP143,0)</f>
        <v>0</v>
      </c>
      <c r="AR143" s="43" t="n">
        <f aca="false">S143+AB143+AL143+AQ143</f>
        <v>0</v>
      </c>
    </row>
    <row r="144" customFormat="false" ht="12.8" hidden="false" customHeight="false" outlineLevel="0" collapsed="false">
      <c r="N144" s="40"/>
      <c r="O144" s="16"/>
      <c r="P144" s="16"/>
      <c r="Q144" s="41" t="str">
        <f aca="false">IF(P144&gt;0,IF(O144/P144&lt;0.01,"&lt; 1 %",""),"")</f>
        <v/>
      </c>
      <c r="R144" s="16"/>
      <c r="S144" s="22" t="n">
        <f aca="false">'Výpočet škody'!AA144</f>
        <v>0</v>
      </c>
      <c r="T144" s="35"/>
      <c r="U144" s="35"/>
      <c r="V144" s="40"/>
      <c r="W144" s="37"/>
      <c r="X144" s="35"/>
      <c r="Y144" s="35"/>
      <c r="Z144" s="35"/>
      <c r="AA144" s="35"/>
      <c r="AB144" s="23" t="n">
        <f aca="false">'Výpočet škody'!BB144</f>
        <v>0</v>
      </c>
      <c r="AC144" s="37"/>
      <c r="AD144" s="37"/>
      <c r="AE144" s="37"/>
      <c r="AF144" s="37"/>
      <c r="AG144" s="37"/>
      <c r="AH144" s="37"/>
      <c r="AI144" s="35"/>
      <c r="AJ144" s="35"/>
      <c r="AK144" s="35"/>
      <c r="AL144" s="24" t="n">
        <f aca="false">'Výpočet škody'!CD144</f>
        <v>0</v>
      </c>
      <c r="AM144" s="35"/>
      <c r="AN144" s="35"/>
      <c r="AO144" s="35"/>
      <c r="AP144" s="35"/>
      <c r="AQ144" s="42" t="n">
        <f aca="false">ROUND(AO144*AP144,0)</f>
        <v>0</v>
      </c>
      <c r="AR144" s="43" t="n">
        <f aca="false">S144+AB144+AL144+AQ144</f>
        <v>0</v>
      </c>
    </row>
    <row r="145" customFormat="false" ht="12.8" hidden="false" customHeight="false" outlineLevel="0" collapsed="false">
      <c r="N145" s="40"/>
      <c r="O145" s="16"/>
      <c r="P145" s="16"/>
      <c r="Q145" s="41" t="str">
        <f aca="false">IF(P145&gt;0,IF(O145/P145&lt;0.01,"&lt; 1 %",""),"")</f>
        <v/>
      </c>
      <c r="R145" s="16"/>
      <c r="S145" s="22" t="n">
        <f aca="false">'Výpočet škody'!AA145</f>
        <v>0</v>
      </c>
      <c r="T145" s="35"/>
      <c r="U145" s="35"/>
      <c r="V145" s="40"/>
      <c r="W145" s="37"/>
      <c r="X145" s="35"/>
      <c r="Y145" s="35"/>
      <c r="Z145" s="35"/>
      <c r="AA145" s="35"/>
      <c r="AB145" s="23" t="n">
        <f aca="false">'Výpočet škody'!BB145</f>
        <v>0</v>
      </c>
      <c r="AC145" s="37"/>
      <c r="AD145" s="37"/>
      <c r="AE145" s="37"/>
      <c r="AF145" s="37"/>
      <c r="AG145" s="37"/>
      <c r="AH145" s="37"/>
      <c r="AI145" s="35"/>
      <c r="AJ145" s="35"/>
      <c r="AK145" s="35"/>
      <c r="AL145" s="24" t="n">
        <f aca="false">'Výpočet škody'!CD145</f>
        <v>0</v>
      </c>
      <c r="AM145" s="35"/>
      <c r="AN145" s="35"/>
      <c r="AO145" s="35"/>
      <c r="AP145" s="35"/>
      <c r="AQ145" s="42" t="n">
        <f aca="false">ROUND(AO145*AP145,0)</f>
        <v>0</v>
      </c>
      <c r="AR145" s="43" t="n">
        <f aca="false">S145+AB145+AL145+AQ145</f>
        <v>0</v>
      </c>
    </row>
    <row r="146" customFormat="false" ht="12.8" hidden="false" customHeight="false" outlineLevel="0" collapsed="false">
      <c r="N146" s="40"/>
      <c r="O146" s="16"/>
      <c r="P146" s="16"/>
      <c r="Q146" s="41" t="str">
        <f aca="false">IF(P146&gt;0,IF(O146/P146&lt;0.01,"&lt; 1 %",""),"")</f>
        <v/>
      </c>
      <c r="R146" s="16"/>
      <c r="S146" s="22" t="n">
        <f aca="false">'Výpočet škody'!AA146</f>
        <v>0</v>
      </c>
      <c r="T146" s="35"/>
      <c r="U146" s="35"/>
      <c r="V146" s="40"/>
      <c r="W146" s="37"/>
      <c r="X146" s="35"/>
      <c r="Y146" s="35"/>
      <c r="Z146" s="35"/>
      <c r="AA146" s="35"/>
      <c r="AB146" s="23" t="n">
        <f aca="false">'Výpočet škody'!BB146</f>
        <v>0</v>
      </c>
      <c r="AC146" s="37"/>
      <c r="AD146" s="37"/>
      <c r="AE146" s="37"/>
      <c r="AF146" s="37"/>
      <c r="AG146" s="37"/>
      <c r="AH146" s="37"/>
      <c r="AI146" s="35"/>
      <c r="AJ146" s="35"/>
      <c r="AK146" s="35"/>
      <c r="AL146" s="24" t="n">
        <f aca="false">'Výpočet škody'!CD146</f>
        <v>0</v>
      </c>
      <c r="AM146" s="35"/>
      <c r="AN146" s="35"/>
      <c r="AO146" s="35"/>
      <c r="AP146" s="35"/>
      <c r="AQ146" s="42" t="n">
        <f aca="false">ROUND(AO146*AP146,0)</f>
        <v>0</v>
      </c>
      <c r="AR146" s="43" t="n">
        <f aca="false">S146+AB146+AL146+AQ146</f>
        <v>0</v>
      </c>
    </row>
    <row r="147" customFormat="false" ht="12.8" hidden="false" customHeight="false" outlineLevel="0" collapsed="false">
      <c r="N147" s="40"/>
      <c r="O147" s="16"/>
      <c r="P147" s="16"/>
      <c r="Q147" s="41" t="str">
        <f aca="false">IF(P147&gt;0,IF(O147/P147&lt;0.01,"&lt; 1 %",""),"")</f>
        <v/>
      </c>
      <c r="R147" s="16"/>
      <c r="S147" s="22" t="n">
        <f aca="false">'Výpočet škody'!AA147</f>
        <v>0</v>
      </c>
      <c r="T147" s="35"/>
      <c r="U147" s="35"/>
      <c r="V147" s="40"/>
      <c r="W147" s="37"/>
      <c r="X147" s="35"/>
      <c r="Y147" s="35"/>
      <c r="Z147" s="35"/>
      <c r="AA147" s="35"/>
      <c r="AB147" s="23" t="n">
        <f aca="false">'Výpočet škody'!BB147</f>
        <v>0</v>
      </c>
      <c r="AC147" s="37"/>
      <c r="AD147" s="37"/>
      <c r="AE147" s="37"/>
      <c r="AF147" s="37"/>
      <c r="AG147" s="37"/>
      <c r="AH147" s="37"/>
      <c r="AI147" s="35"/>
      <c r="AJ147" s="35"/>
      <c r="AK147" s="35"/>
      <c r="AL147" s="24" t="n">
        <f aca="false">'Výpočet škody'!CD147</f>
        <v>0</v>
      </c>
      <c r="AM147" s="35"/>
      <c r="AN147" s="35"/>
      <c r="AO147" s="35"/>
      <c r="AP147" s="35"/>
      <c r="AQ147" s="42" t="n">
        <f aca="false">ROUND(AO147*AP147,0)</f>
        <v>0</v>
      </c>
      <c r="AR147" s="43" t="n">
        <f aca="false">S147+AB147+AL147+AQ147</f>
        <v>0</v>
      </c>
    </row>
    <row r="148" customFormat="false" ht="12.8" hidden="false" customHeight="false" outlineLevel="0" collapsed="false">
      <c r="N148" s="40"/>
      <c r="O148" s="16"/>
      <c r="P148" s="16"/>
      <c r="Q148" s="41" t="str">
        <f aca="false">IF(P148&gt;0,IF(O148/P148&lt;0.01,"&lt; 1 %",""),"")</f>
        <v/>
      </c>
      <c r="R148" s="16"/>
      <c r="S148" s="22" t="n">
        <f aca="false">'Výpočet škody'!AA148</f>
        <v>0</v>
      </c>
      <c r="T148" s="35"/>
      <c r="U148" s="35"/>
      <c r="V148" s="40"/>
      <c r="W148" s="37"/>
      <c r="X148" s="35"/>
      <c r="Y148" s="35"/>
      <c r="Z148" s="35"/>
      <c r="AA148" s="35"/>
      <c r="AB148" s="23" t="n">
        <f aca="false">'Výpočet škody'!BB148</f>
        <v>0</v>
      </c>
      <c r="AC148" s="37"/>
      <c r="AD148" s="37"/>
      <c r="AE148" s="37"/>
      <c r="AF148" s="37"/>
      <c r="AG148" s="37"/>
      <c r="AH148" s="37"/>
      <c r="AI148" s="35"/>
      <c r="AJ148" s="35"/>
      <c r="AK148" s="35"/>
      <c r="AL148" s="24" t="n">
        <f aca="false">'Výpočet škody'!CD148</f>
        <v>0</v>
      </c>
      <c r="AM148" s="35"/>
      <c r="AN148" s="35"/>
      <c r="AO148" s="35"/>
      <c r="AP148" s="35"/>
      <c r="AQ148" s="42" t="n">
        <f aca="false">ROUND(AO148*AP148,0)</f>
        <v>0</v>
      </c>
      <c r="AR148" s="43" t="n">
        <f aca="false">S148+AB148+AL148+AQ148</f>
        <v>0</v>
      </c>
    </row>
    <row r="149" customFormat="false" ht="12.8" hidden="false" customHeight="false" outlineLevel="0" collapsed="false">
      <c r="N149" s="40"/>
      <c r="O149" s="16"/>
      <c r="P149" s="16"/>
      <c r="Q149" s="41" t="str">
        <f aca="false">IF(P149&gt;0,IF(O149/P149&lt;0.01,"&lt; 1 %",""),"")</f>
        <v/>
      </c>
      <c r="R149" s="16"/>
      <c r="S149" s="22" t="n">
        <f aca="false">'Výpočet škody'!AA149</f>
        <v>0</v>
      </c>
      <c r="T149" s="35"/>
      <c r="U149" s="35"/>
      <c r="V149" s="40"/>
      <c r="W149" s="37"/>
      <c r="X149" s="35"/>
      <c r="Y149" s="35"/>
      <c r="Z149" s="35"/>
      <c r="AA149" s="35"/>
      <c r="AB149" s="23" t="n">
        <f aca="false">'Výpočet škody'!BB149</f>
        <v>0</v>
      </c>
      <c r="AC149" s="37"/>
      <c r="AD149" s="37"/>
      <c r="AE149" s="37"/>
      <c r="AF149" s="37"/>
      <c r="AG149" s="37"/>
      <c r="AH149" s="37"/>
      <c r="AI149" s="35"/>
      <c r="AJ149" s="35"/>
      <c r="AK149" s="35"/>
      <c r="AL149" s="24" t="n">
        <f aca="false">'Výpočet škody'!CD149</f>
        <v>0</v>
      </c>
      <c r="AM149" s="35"/>
      <c r="AN149" s="35"/>
      <c r="AO149" s="35"/>
      <c r="AP149" s="35"/>
      <c r="AQ149" s="42" t="n">
        <f aca="false">ROUND(AO149*AP149,0)</f>
        <v>0</v>
      </c>
      <c r="AR149" s="43" t="n">
        <f aca="false">S149+AB149+AL149+AQ149</f>
        <v>0</v>
      </c>
    </row>
    <row r="150" customFormat="false" ht="12.8" hidden="false" customHeight="false" outlineLevel="0" collapsed="false">
      <c r="N150" s="40"/>
      <c r="O150" s="16"/>
      <c r="P150" s="16"/>
      <c r="Q150" s="41" t="str">
        <f aca="false">IF(P150&gt;0,IF(O150/P150&lt;0.01,"&lt; 1 %",""),"")</f>
        <v/>
      </c>
      <c r="R150" s="16"/>
      <c r="S150" s="22" t="n">
        <f aca="false">'Výpočet škody'!AA150</f>
        <v>0</v>
      </c>
      <c r="T150" s="35"/>
      <c r="U150" s="35"/>
      <c r="V150" s="40"/>
      <c r="W150" s="37"/>
      <c r="X150" s="35"/>
      <c r="Y150" s="35"/>
      <c r="Z150" s="35"/>
      <c r="AA150" s="35"/>
      <c r="AB150" s="23" t="n">
        <f aca="false">'Výpočet škody'!BB150</f>
        <v>0</v>
      </c>
      <c r="AC150" s="37"/>
      <c r="AD150" s="37"/>
      <c r="AE150" s="37"/>
      <c r="AF150" s="37"/>
      <c r="AG150" s="37"/>
      <c r="AH150" s="37"/>
      <c r="AI150" s="35"/>
      <c r="AJ150" s="35"/>
      <c r="AK150" s="35"/>
      <c r="AL150" s="24" t="n">
        <f aca="false">'Výpočet škody'!CD150</f>
        <v>0</v>
      </c>
      <c r="AM150" s="35"/>
      <c r="AN150" s="35"/>
      <c r="AO150" s="35"/>
      <c r="AP150" s="35"/>
      <c r="AQ150" s="42" t="n">
        <f aca="false">ROUND(AO150*AP150,0)</f>
        <v>0</v>
      </c>
      <c r="AR150" s="43" t="n">
        <f aca="false">S150+AB150+AL150+AQ150</f>
        <v>0</v>
      </c>
    </row>
    <row r="151" customFormat="false" ht="12.8" hidden="false" customHeight="false" outlineLevel="0" collapsed="false">
      <c r="N151" s="40"/>
      <c r="O151" s="16"/>
      <c r="P151" s="16"/>
      <c r="Q151" s="41" t="str">
        <f aca="false">IF(P151&gt;0,IF(O151/P151&lt;0.01,"&lt; 1 %",""),"")</f>
        <v/>
      </c>
      <c r="R151" s="16"/>
      <c r="S151" s="22" t="n">
        <f aca="false">'Výpočet škody'!AA151</f>
        <v>0</v>
      </c>
      <c r="T151" s="35"/>
      <c r="U151" s="35"/>
      <c r="V151" s="40"/>
      <c r="W151" s="37"/>
      <c r="X151" s="35"/>
      <c r="Y151" s="35"/>
      <c r="Z151" s="35"/>
      <c r="AA151" s="35"/>
      <c r="AB151" s="23" t="n">
        <f aca="false">'Výpočet škody'!BB151</f>
        <v>0</v>
      </c>
      <c r="AC151" s="37"/>
      <c r="AD151" s="37"/>
      <c r="AE151" s="37"/>
      <c r="AF151" s="37"/>
      <c r="AG151" s="37"/>
      <c r="AH151" s="37"/>
      <c r="AI151" s="35"/>
      <c r="AJ151" s="35"/>
      <c r="AK151" s="35"/>
      <c r="AL151" s="24" t="n">
        <f aca="false">'Výpočet škody'!CD151</f>
        <v>0</v>
      </c>
      <c r="AM151" s="35"/>
      <c r="AN151" s="35"/>
      <c r="AO151" s="35"/>
      <c r="AP151" s="35"/>
      <c r="AQ151" s="42" t="n">
        <f aca="false">ROUND(AO151*AP151,0)</f>
        <v>0</v>
      </c>
      <c r="AR151" s="43" t="n">
        <f aca="false">S151+AB151+AL151+AQ151</f>
        <v>0</v>
      </c>
    </row>
    <row r="152" customFormat="false" ht="12.8" hidden="false" customHeight="false" outlineLevel="0" collapsed="false">
      <c r="N152" s="40"/>
      <c r="O152" s="16"/>
      <c r="P152" s="16"/>
      <c r="Q152" s="41" t="str">
        <f aca="false">IF(P152&gt;0,IF(O152/P152&lt;0.01,"&lt; 1 %",""),"")</f>
        <v/>
      </c>
      <c r="R152" s="16"/>
      <c r="S152" s="22" t="n">
        <f aca="false">'Výpočet škody'!AA152</f>
        <v>0</v>
      </c>
      <c r="T152" s="35"/>
      <c r="U152" s="35"/>
      <c r="V152" s="40"/>
      <c r="W152" s="37"/>
      <c r="X152" s="35"/>
      <c r="Y152" s="35"/>
      <c r="Z152" s="35"/>
      <c r="AA152" s="35"/>
      <c r="AB152" s="23" t="n">
        <f aca="false">'Výpočet škody'!BB152</f>
        <v>0</v>
      </c>
      <c r="AC152" s="37"/>
      <c r="AD152" s="37"/>
      <c r="AE152" s="37"/>
      <c r="AF152" s="37"/>
      <c r="AG152" s="37"/>
      <c r="AH152" s="37"/>
      <c r="AI152" s="35"/>
      <c r="AJ152" s="35"/>
      <c r="AK152" s="35"/>
      <c r="AL152" s="24" t="n">
        <f aca="false">'Výpočet škody'!CD152</f>
        <v>0</v>
      </c>
      <c r="AM152" s="35"/>
      <c r="AN152" s="35"/>
      <c r="AO152" s="35"/>
      <c r="AP152" s="35"/>
      <c r="AQ152" s="42" t="n">
        <f aca="false">ROUND(AO152*AP152,0)</f>
        <v>0</v>
      </c>
      <c r="AR152" s="43" t="n">
        <f aca="false">S152+AB152+AL152+AQ152</f>
        <v>0</v>
      </c>
    </row>
    <row r="153" customFormat="false" ht="12.8" hidden="false" customHeight="false" outlineLevel="0" collapsed="false">
      <c r="N153" s="40"/>
      <c r="O153" s="16"/>
      <c r="P153" s="16"/>
      <c r="Q153" s="41" t="str">
        <f aca="false">IF(P153&gt;0,IF(O153/P153&lt;0.01,"&lt; 1 %",""),"")</f>
        <v/>
      </c>
      <c r="R153" s="16"/>
      <c r="S153" s="22" t="n">
        <f aca="false">'Výpočet škody'!AA153</f>
        <v>0</v>
      </c>
      <c r="T153" s="35"/>
      <c r="U153" s="35"/>
      <c r="V153" s="40"/>
      <c r="W153" s="37"/>
      <c r="X153" s="35"/>
      <c r="Y153" s="35"/>
      <c r="Z153" s="35"/>
      <c r="AA153" s="35"/>
      <c r="AB153" s="23" t="n">
        <f aca="false">'Výpočet škody'!BB153</f>
        <v>0</v>
      </c>
      <c r="AC153" s="37"/>
      <c r="AD153" s="37"/>
      <c r="AE153" s="37"/>
      <c r="AF153" s="37"/>
      <c r="AG153" s="37"/>
      <c r="AH153" s="37"/>
      <c r="AI153" s="35"/>
      <c r="AJ153" s="35"/>
      <c r="AK153" s="35"/>
      <c r="AL153" s="24" t="n">
        <f aca="false">'Výpočet škody'!CD153</f>
        <v>0</v>
      </c>
      <c r="AM153" s="35"/>
      <c r="AN153" s="35"/>
      <c r="AO153" s="35"/>
      <c r="AP153" s="35"/>
      <c r="AQ153" s="42" t="n">
        <f aca="false">ROUND(AO153*AP153,0)</f>
        <v>0</v>
      </c>
      <c r="AR153" s="43" t="n">
        <f aca="false">S153+AB153+AL153+AQ153</f>
        <v>0</v>
      </c>
    </row>
    <row r="154" customFormat="false" ht="12.8" hidden="false" customHeight="false" outlineLevel="0" collapsed="false">
      <c r="N154" s="40"/>
      <c r="O154" s="16"/>
      <c r="P154" s="16"/>
      <c r="Q154" s="41" t="str">
        <f aca="false">IF(P154&gt;0,IF(O154/P154&lt;0.01,"&lt; 1 %",""),"")</f>
        <v/>
      </c>
      <c r="R154" s="16"/>
      <c r="S154" s="22" t="n">
        <f aca="false">'Výpočet škody'!AA154</f>
        <v>0</v>
      </c>
      <c r="T154" s="35"/>
      <c r="U154" s="35"/>
      <c r="V154" s="40"/>
      <c r="W154" s="37"/>
      <c r="X154" s="35"/>
      <c r="Y154" s="35"/>
      <c r="Z154" s="35"/>
      <c r="AA154" s="35"/>
      <c r="AB154" s="23" t="n">
        <f aca="false">'Výpočet škody'!BB154</f>
        <v>0</v>
      </c>
      <c r="AC154" s="37"/>
      <c r="AD154" s="37"/>
      <c r="AE154" s="37"/>
      <c r="AF154" s="37"/>
      <c r="AG154" s="37"/>
      <c r="AH154" s="37"/>
      <c r="AI154" s="35"/>
      <c r="AJ154" s="35"/>
      <c r="AK154" s="35"/>
      <c r="AL154" s="24" t="n">
        <f aca="false">'Výpočet škody'!CD154</f>
        <v>0</v>
      </c>
      <c r="AM154" s="35"/>
      <c r="AN154" s="35"/>
      <c r="AO154" s="35"/>
      <c r="AP154" s="35"/>
      <c r="AQ154" s="42" t="n">
        <f aca="false">ROUND(AO154*AP154,0)</f>
        <v>0</v>
      </c>
      <c r="AR154" s="43" t="n">
        <f aca="false">S154+AB154+AL154+AQ154</f>
        <v>0</v>
      </c>
    </row>
    <row r="155" customFormat="false" ht="12.8" hidden="false" customHeight="false" outlineLevel="0" collapsed="false">
      <c r="N155" s="40"/>
      <c r="O155" s="16"/>
      <c r="P155" s="16"/>
      <c r="Q155" s="41" t="str">
        <f aca="false">IF(P155&gt;0,IF(O155/P155&lt;0.01,"&lt; 1 %",""),"")</f>
        <v/>
      </c>
      <c r="R155" s="16"/>
      <c r="S155" s="22" t="n">
        <f aca="false">'Výpočet škody'!AA155</f>
        <v>0</v>
      </c>
      <c r="T155" s="35"/>
      <c r="U155" s="35"/>
      <c r="V155" s="40"/>
      <c r="W155" s="37"/>
      <c r="X155" s="35"/>
      <c r="Y155" s="35"/>
      <c r="Z155" s="35"/>
      <c r="AA155" s="35"/>
      <c r="AB155" s="23" t="n">
        <f aca="false">'Výpočet škody'!BB155</f>
        <v>0</v>
      </c>
      <c r="AC155" s="37"/>
      <c r="AD155" s="37"/>
      <c r="AE155" s="37"/>
      <c r="AF155" s="37"/>
      <c r="AG155" s="37"/>
      <c r="AH155" s="37"/>
      <c r="AI155" s="35"/>
      <c r="AJ155" s="35"/>
      <c r="AK155" s="35"/>
      <c r="AL155" s="24" t="n">
        <f aca="false">'Výpočet škody'!CD155</f>
        <v>0</v>
      </c>
      <c r="AM155" s="35"/>
      <c r="AN155" s="35"/>
      <c r="AO155" s="35"/>
      <c r="AP155" s="35"/>
      <c r="AQ155" s="42" t="n">
        <f aca="false">ROUND(AO155*AP155,0)</f>
        <v>0</v>
      </c>
      <c r="AR155" s="43" t="n">
        <f aca="false">S155+AB155+AL155+AQ155</f>
        <v>0</v>
      </c>
    </row>
    <row r="156" customFormat="false" ht="12.8" hidden="false" customHeight="false" outlineLevel="0" collapsed="false">
      <c r="N156" s="40"/>
      <c r="O156" s="16"/>
      <c r="P156" s="16"/>
      <c r="Q156" s="41" t="str">
        <f aca="false">IF(P156&gt;0,IF(O156/P156&lt;0.01,"&lt; 1 %",""),"")</f>
        <v/>
      </c>
      <c r="R156" s="16"/>
      <c r="S156" s="22" t="n">
        <f aca="false">'Výpočet škody'!AA156</f>
        <v>0</v>
      </c>
      <c r="T156" s="35"/>
      <c r="U156" s="35"/>
      <c r="V156" s="40"/>
      <c r="W156" s="37"/>
      <c r="X156" s="35"/>
      <c r="Y156" s="35"/>
      <c r="Z156" s="35"/>
      <c r="AA156" s="35"/>
      <c r="AB156" s="23" t="n">
        <f aca="false">'Výpočet škody'!BB156</f>
        <v>0</v>
      </c>
      <c r="AC156" s="37"/>
      <c r="AD156" s="37"/>
      <c r="AE156" s="37"/>
      <c r="AF156" s="37"/>
      <c r="AG156" s="37"/>
      <c r="AH156" s="37"/>
      <c r="AI156" s="35"/>
      <c r="AJ156" s="35"/>
      <c r="AK156" s="35"/>
      <c r="AL156" s="24" t="n">
        <f aca="false">'Výpočet škody'!CD156</f>
        <v>0</v>
      </c>
      <c r="AM156" s="35"/>
      <c r="AN156" s="35"/>
      <c r="AO156" s="35"/>
      <c r="AP156" s="35"/>
      <c r="AQ156" s="42" t="n">
        <f aca="false">ROUND(AO156*AP156,0)</f>
        <v>0</v>
      </c>
      <c r="AR156" s="43" t="n">
        <f aca="false">S156+AB156+AL156+AQ156</f>
        <v>0</v>
      </c>
    </row>
    <row r="157" customFormat="false" ht="12.8" hidden="false" customHeight="false" outlineLevel="0" collapsed="false">
      <c r="N157" s="40"/>
      <c r="O157" s="16"/>
      <c r="P157" s="16"/>
      <c r="Q157" s="41" t="str">
        <f aca="false">IF(P157&gt;0,IF(O157/P157&lt;0.01,"&lt; 1 %",""),"")</f>
        <v/>
      </c>
      <c r="R157" s="16"/>
      <c r="S157" s="22" t="n">
        <f aca="false">'Výpočet škody'!AA157</f>
        <v>0</v>
      </c>
      <c r="T157" s="35"/>
      <c r="U157" s="35"/>
      <c r="V157" s="40"/>
      <c r="W157" s="37"/>
      <c r="X157" s="35"/>
      <c r="Y157" s="35"/>
      <c r="Z157" s="35"/>
      <c r="AA157" s="35"/>
      <c r="AB157" s="23" t="n">
        <f aca="false">'Výpočet škody'!BB157</f>
        <v>0</v>
      </c>
      <c r="AC157" s="37"/>
      <c r="AD157" s="37"/>
      <c r="AE157" s="37"/>
      <c r="AF157" s="37"/>
      <c r="AG157" s="37"/>
      <c r="AH157" s="37"/>
      <c r="AI157" s="35"/>
      <c r="AJ157" s="35"/>
      <c r="AK157" s="35"/>
      <c r="AL157" s="24" t="n">
        <f aca="false">'Výpočet škody'!CD157</f>
        <v>0</v>
      </c>
      <c r="AM157" s="35"/>
      <c r="AN157" s="35"/>
      <c r="AO157" s="35"/>
      <c r="AP157" s="35"/>
      <c r="AQ157" s="42" t="n">
        <f aca="false">ROUND(AO157*AP157,0)</f>
        <v>0</v>
      </c>
      <c r="AR157" s="43" t="n">
        <f aca="false">S157+AB157+AL157+AQ157</f>
        <v>0</v>
      </c>
    </row>
    <row r="158" customFormat="false" ht="12.8" hidden="false" customHeight="false" outlineLevel="0" collapsed="false">
      <c r="N158" s="40"/>
      <c r="O158" s="16"/>
      <c r="P158" s="16"/>
      <c r="Q158" s="41" t="str">
        <f aca="false">IF(P158&gt;0,IF(O158/P158&lt;0.01,"&lt; 1 %",""),"")</f>
        <v/>
      </c>
      <c r="R158" s="16"/>
      <c r="S158" s="22" t="n">
        <f aca="false">'Výpočet škody'!AA158</f>
        <v>0</v>
      </c>
      <c r="T158" s="35"/>
      <c r="U158" s="35"/>
      <c r="V158" s="40"/>
      <c r="W158" s="37"/>
      <c r="X158" s="35"/>
      <c r="Y158" s="35"/>
      <c r="Z158" s="35"/>
      <c r="AA158" s="35"/>
      <c r="AB158" s="23" t="n">
        <f aca="false">'Výpočet škody'!BB158</f>
        <v>0</v>
      </c>
      <c r="AC158" s="37"/>
      <c r="AD158" s="37"/>
      <c r="AE158" s="37"/>
      <c r="AF158" s="37"/>
      <c r="AG158" s="37"/>
      <c r="AH158" s="37"/>
      <c r="AI158" s="35"/>
      <c r="AJ158" s="35"/>
      <c r="AK158" s="35"/>
      <c r="AL158" s="24" t="n">
        <f aca="false">'Výpočet škody'!CD158</f>
        <v>0</v>
      </c>
      <c r="AM158" s="35"/>
      <c r="AN158" s="35"/>
      <c r="AO158" s="35"/>
      <c r="AP158" s="35"/>
      <c r="AQ158" s="42" t="n">
        <f aca="false">ROUND(AO158*AP158,0)</f>
        <v>0</v>
      </c>
      <c r="AR158" s="43" t="n">
        <f aca="false">S158+AB158+AL158+AQ158</f>
        <v>0</v>
      </c>
    </row>
    <row r="159" customFormat="false" ht="12.8" hidden="false" customHeight="false" outlineLevel="0" collapsed="false">
      <c r="N159" s="40"/>
      <c r="O159" s="16"/>
      <c r="P159" s="16"/>
      <c r="Q159" s="41" t="str">
        <f aca="false">IF(P159&gt;0,IF(O159/P159&lt;0.01,"&lt; 1 %",""),"")</f>
        <v/>
      </c>
      <c r="R159" s="16"/>
      <c r="S159" s="22" t="n">
        <f aca="false">'Výpočet škody'!AA159</f>
        <v>0</v>
      </c>
      <c r="T159" s="35"/>
      <c r="U159" s="35"/>
      <c r="V159" s="40"/>
      <c r="W159" s="37"/>
      <c r="X159" s="35"/>
      <c r="Y159" s="35"/>
      <c r="Z159" s="35"/>
      <c r="AA159" s="35"/>
      <c r="AB159" s="23" t="n">
        <f aca="false">'Výpočet škody'!BB159</f>
        <v>0</v>
      </c>
      <c r="AC159" s="37"/>
      <c r="AD159" s="37"/>
      <c r="AE159" s="37"/>
      <c r="AF159" s="37"/>
      <c r="AG159" s="37"/>
      <c r="AH159" s="37"/>
      <c r="AI159" s="35"/>
      <c r="AJ159" s="35"/>
      <c r="AK159" s="35"/>
      <c r="AL159" s="24" t="n">
        <f aca="false">'Výpočet škody'!CD159</f>
        <v>0</v>
      </c>
      <c r="AM159" s="35"/>
      <c r="AN159" s="35"/>
      <c r="AO159" s="35"/>
      <c r="AP159" s="35"/>
      <c r="AQ159" s="42" t="n">
        <f aca="false">ROUND(AO159*AP159,0)</f>
        <v>0</v>
      </c>
      <c r="AR159" s="43" t="n">
        <f aca="false">S159+AB159+AL159+AQ159</f>
        <v>0</v>
      </c>
    </row>
    <row r="160" customFormat="false" ht="12.8" hidden="false" customHeight="false" outlineLevel="0" collapsed="false">
      <c r="N160" s="40"/>
      <c r="O160" s="16"/>
      <c r="P160" s="16"/>
      <c r="Q160" s="41" t="str">
        <f aca="false">IF(P160&gt;0,IF(O160/P160&lt;0.01,"&lt; 1 %",""),"")</f>
        <v/>
      </c>
      <c r="R160" s="16"/>
      <c r="S160" s="22" t="n">
        <f aca="false">'Výpočet škody'!AA160</f>
        <v>0</v>
      </c>
      <c r="T160" s="35"/>
      <c r="U160" s="35"/>
      <c r="V160" s="40"/>
      <c r="W160" s="37"/>
      <c r="X160" s="35"/>
      <c r="Y160" s="35"/>
      <c r="Z160" s="35"/>
      <c r="AA160" s="35"/>
      <c r="AB160" s="23" t="n">
        <f aca="false">'Výpočet škody'!BB160</f>
        <v>0</v>
      </c>
      <c r="AC160" s="37"/>
      <c r="AD160" s="37"/>
      <c r="AE160" s="37"/>
      <c r="AF160" s="37"/>
      <c r="AG160" s="37"/>
      <c r="AH160" s="37"/>
      <c r="AI160" s="35"/>
      <c r="AJ160" s="35"/>
      <c r="AK160" s="35"/>
      <c r="AL160" s="24" t="n">
        <f aca="false">'Výpočet škody'!CD160</f>
        <v>0</v>
      </c>
      <c r="AM160" s="35"/>
      <c r="AN160" s="35"/>
      <c r="AO160" s="35"/>
      <c r="AP160" s="35"/>
      <c r="AQ160" s="42" t="n">
        <f aca="false">ROUND(AO160*AP160,0)</f>
        <v>0</v>
      </c>
      <c r="AR160" s="43" t="n">
        <f aca="false">S160+AB160+AL160+AQ160</f>
        <v>0</v>
      </c>
    </row>
    <row r="161" customFormat="false" ht="12.8" hidden="false" customHeight="false" outlineLevel="0" collapsed="false">
      <c r="N161" s="40"/>
      <c r="O161" s="16"/>
      <c r="P161" s="16"/>
      <c r="Q161" s="41" t="str">
        <f aca="false">IF(P161&gt;0,IF(O161/P161&lt;0.01,"&lt; 1 %",""),"")</f>
        <v/>
      </c>
      <c r="R161" s="16"/>
      <c r="S161" s="22" t="n">
        <f aca="false">'Výpočet škody'!AA161</f>
        <v>0</v>
      </c>
      <c r="T161" s="35"/>
      <c r="U161" s="35"/>
      <c r="V161" s="40"/>
      <c r="W161" s="37"/>
      <c r="X161" s="35"/>
      <c r="Y161" s="35"/>
      <c r="Z161" s="35"/>
      <c r="AA161" s="35"/>
      <c r="AB161" s="23" t="n">
        <f aca="false">'Výpočet škody'!BB161</f>
        <v>0</v>
      </c>
      <c r="AC161" s="37"/>
      <c r="AD161" s="37"/>
      <c r="AE161" s="37"/>
      <c r="AF161" s="37"/>
      <c r="AG161" s="37"/>
      <c r="AH161" s="37"/>
      <c r="AI161" s="35"/>
      <c r="AJ161" s="35"/>
      <c r="AK161" s="35"/>
      <c r="AL161" s="24" t="n">
        <f aca="false">'Výpočet škody'!CD161</f>
        <v>0</v>
      </c>
      <c r="AM161" s="35"/>
      <c r="AN161" s="35"/>
      <c r="AO161" s="35"/>
      <c r="AP161" s="35"/>
      <c r="AQ161" s="42" t="n">
        <f aca="false">ROUND(AO161*AP161,0)</f>
        <v>0</v>
      </c>
      <c r="AR161" s="43" t="n">
        <f aca="false">S161+AB161+AL161+AQ161</f>
        <v>0</v>
      </c>
    </row>
    <row r="162" customFormat="false" ht="12.8" hidden="false" customHeight="false" outlineLevel="0" collapsed="false">
      <c r="N162" s="40"/>
      <c r="O162" s="16"/>
      <c r="P162" s="16"/>
      <c r="Q162" s="41" t="str">
        <f aca="false">IF(P162&gt;0,IF(O162/P162&lt;0.01,"&lt; 1 %",""),"")</f>
        <v/>
      </c>
      <c r="R162" s="16"/>
      <c r="S162" s="22" t="n">
        <f aca="false">'Výpočet škody'!AA162</f>
        <v>0</v>
      </c>
      <c r="T162" s="35"/>
      <c r="U162" s="35"/>
      <c r="V162" s="40"/>
      <c r="W162" s="37"/>
      <c r="X162" s="35"/>
      <c r="Y162" s="35"/>
      <c r="Z162" s="35"/>
      <c r="AA162" s="35"/>
      <c r="AB162" s="23" t="n">
        <f aca="false">'Výpočet škody'!BB162</f>
        <v>0</v>
      </c>
      <c r="AC162" s="37"/>
      <c r="AD162" s="37"/>
      <c r="AE162" s="37"/>
      <c r="AF162" s="37"/>
      <c r="AG162" s="37"/>
      <c r="AH162" s="37"/>
      <c r="AI162" s="35"/>
      <c r="AJ162" s="35"/>
      <c r="AK162" s="35"/>
      <c r="AL162" s="24" t="n">
        <f aca="false">'Výpočet škody'!CD162</f>
        <v>0</v>
      </c>
      <c r="AM162" s="35"/>
      <c r="AN162" s="35"/>
      <c r="AO162" s="35"/>
      <c r="AP162" s="35"/>
      <c r="AQ162" s="42" t="n">
        <f aca="false">ROUND(AO162*AP162,0)</f>
        <v>0</v>
      </c>
      <c r="AR162" s="43" t="n">
        <f aca="false">S162+AB162+AL162+AQ162</f>
        <v>0</v>
      </c>
    </row>
    <row r="163" customFormat="false" ht="12.8" hidden="false" customHeight="false" outlineLevel="0" collapsed="false">
      <c r="N163" s="40"/>
      <c r="O163" s="16"/>
      <c r="P163" s="16"/>
      <c r="Q163" s="41" t="str">
        <f aca="false">IF(P163&gt;0,IF(O163/P163&lt;0.01,"&lt; 1 %",""),"")</f>
        <v/>
      </c>
      <c r="R163" s="16"/>
      <c r="S163" s="22" t="n">
        <f aca="false">'Výpočet škody'!AA163</f>
        <v>0</v>
      </c>
      <c r="T163" s="35"/>
      <c r="U163" s="35"/>
      <c r="V163" s="40"/>
      <c r="W163" s="37"/>
      <c r="X163" s="35"/>
      <c r="Y163" s="35"/>
      <c r="Z163" s="35"/>
      <c r="AA163" s="35"/>
      <c r="AB163" s="23" t="n">
        <f aca="false">'Výpočet škody'!BB163</f>
        <v>0</v>
      </c>
      <c r="AC163" s="37"/>
      <c r="AD163" s="37"/>
      <c r="AE163" s="37"/>
      <c r="AF163" s="37"/>
      <c r="AG163" s="37"/>
      <c r="AH163" s="37"/>
      <c r="AI163" s="35"/>
      <c r="AJ163" s="35"/>
      <c r="AK163" s="35"/>
      <c r="AL163" s="24" t="n">
        <f aca="false">'Výpočet škody'!CD163</f>
        <v>0</v>
      </c>
      <c r="AM163" s="35"/>
      <c r="AN163" s="35"/>
      <c r="AO163" s="35"/>
      <c r="AP163" s="35"/>
      <c r="AQ163" s="42" t="n">
        <f aca="false">ROUND(AO163*AP163,0)</f>
        <v>0</v>
      </c>
      <c r="AR163" s="43" t="n">
        <f aca="false">S163+AB163+AL163+AQ163</f>
        <v>0</v>
      </c>
    </row>
    <row r="164" customFormat="false" ht="12.8" hidden="false" customHeight="false" outlineLevel="0" collapsed="false">
      <c r="N164" s="40"/>
      <c r="O164" s="16"/>
      <c r="P164" s="16"/>
      <c r="Q164" s="41" t="str">
        <f aca="false">IF(P164&gt;0,IF(O164/P164&lt;0.01,"&lt; 1 %",""),"")</f>
        <v/>
      </c>
      <c r="R164" s="16"/>
      <c r="S164" s="22" t="n">
        <f aca="false">'Výpočet škody'!AA164</f>
        <v>0</v>
      </c>
      <c r="T164" s="35"/>
      <c r="U164" s="35"/>
      <c r="V164" s="40"/>
      <c r="W164" s="37"/>
      <c r="X164" s="35"/>
      <c r="Y164" s="35"/>
      <c r="Z164" s="35"/>
      <c r="AA164" s="35"/>
      <c r="AB164" s="23" t="n">
        <f aca="false">'Výpočet škody'!BB164</f>
        <v>0</v>
      </c>
      <c r="AC164" s="37"/>
      <c r="AD164" s="37"/>
      <c r="AE164" s="37"/>
      <c r="AF164" s="37"/>
      <c r="AG164" s="37"/>
      <c r="AH164" s="37"/>
      <c r="AI164" s="35"/>
      <c r="AJ164" s="35"/>
      <c r="AK164" s="35"/>
      <c r="AL164" s="24" t="n">
        <f aca="false">'Výpočet škody'!CD164</f>
        <v>0</v>
      </c>
      <c r="AM164" s="35"/>
      <c r="AN164" s="35"/>
      <c r="AO164" s="35"/>
      <c r="AP164" s="35"/>
      <c r="AQ164" s="42" t="n">
        <f aca="false">ROUND(AO164*AP164,0)</f>
        <v>0</v>
      </c>
      <c r="AR164" s="43" t="n">
        <f aca="false">S164+AB164+AL164+AQ164</f>
        <v>0</v>
      </c>
    </row>
    <row r="165" customFormat="false" ht="12.8" hidden="false" customHeight="false" outlineLevel="0" collapsed="false">
      <c r="N165" s="40"/>
      <c r="O165" s="16"/>
      <c r="P165" s="16"/>
      <c r="Q165" s="41" t="str">
        <f aca="false">IF(P165&gt;0,IF(O165/P165&lt;0.01,"&lt; 1 %",""),"")</f>
        <v/>
      </c>
      <c r="R165" s="35"/>
      <c r="S165" s="22" t="n">
        <f aca="false">'Výpočet škody'!AA165</f>
        <v>0</v>
      </c>
      <c r="T165" s="35"/>
      <c r="U165" s="35"/>
      <c r="V165" s="40"/>
      <c r="W165" s="37"/>
      <c r="X165" s="35"/>
      <c r="Y165" s="35"/>
      <c r="Z165" s="35"/>
      <c r="AA165" s="35"/>
      <c r="AB165" s="23" t="n">
        <f aca="false">'Výpočet škody'!BB165</f>
        <v>0</v>
      </c>
      <c r="AC165" s="37"/>
      <c r="AD165" s="37"/>
      <c r="AE165" s="37"/>
      <c r="AF165" s="37"/>
      <c r="AG165" s="37"/>
      <c r="AH165" s="37"/>
      <c r="AI165" s="35"/>
      <c r="AJ165" s="35"/>
      <c r="AK165" s="35"/>
      <c r="AL165" s="24" t="n">
        <f aca="false">'Výpočet škody'!CD165</f>
        <v>0</v>
      </c>
      <c r="AM165" s="35"/>
      <c r="AN165" s="35"/>
      <c r="AO165" s="35"/>
      <c r="AP165" s="35"/>
      <c r="AQ165" s="42" t="n">
        <f aca="false">ROUND(AO165*AP165,0)</f>
        <v>0</v>
      </c>
      <c r="AR165" s="43" t="n">
        <f aca="false">S165+AB165+AL165+AQ165</f>
        <v>0</v>
      </c>
    </row>
    <row r="166" customFormat="false" ht="12.8" hidden="false" customHeight="false" outlineLevel="0" collapsed="false">
      <c r="N166" s="40"/>
      <c r="O166" s="16"/>
      <c r="P166" s="16"/>
      <c r="Q166" s="41" t="str">
        <f aca="false">IF(P166&gt;0,IF(O166/P166&lt;0.01,"&lt; 1 %",""),"")</f>
        <v/>
      </c>
      <c r="R166" s="35"/>
      <c r="S166" s="22" t="n">
        <f aca="false">'Výpočet škody'!AA166</f>
        <v>0</v>
      </c>
      <c r="T166" s="35"/>
      <c r="U166" s="35"/>
      <c r="V166" s="40"/>
      <c r="W166" s="37"/>
      <c r="X166" s="35"/>
      <c r="Y166" s="35"/>
      <c r="Z166" s="35"/>
      <c r="AA166" s="35"/>
      <c r="AB166" s="23" t="n">
        <f aca="false">'Výpočet škody'!BB166</f>
        <v>0</v>
      </c>
      <c r="AC166" s="37"/>
      <c r="AD166" s="37"/>
      <c r="AE166" s="37"/>
      <c r="AF166" s="37"/>
      <c r="AG166" s="37"/>
      <c r="AH166" s="37"/>
      <c r="AI166" s="35"/>
      <c r="AJ166" s="35"/>
      <c r="AK166" s="35"/>
      <c r="AL166" s="24" t="n">
        <f aca="false">'Výpočet škody'!CD166</f>
        <v>0</v>
      </c>
      <c r="AM166" s="35"/>
      <c r="AN166" s="35"/>
      <c r="AO166" s="35"/>
      <c r="AP166" s="35"/>
      <c r="AQ166" s="42" t="n">
        <f aca="false">ROUND(AO166*AP166,0)</f>
        <v>0</v>
      </c>
      <c r="AR166" s="43" t="n">
        <f aca="false">S166+AB166+AL166+AQ166</f>
        <v>0</v>
      </c>
    </row>
    <row r="167" customFormat="false" ht="12.8" hidden="false" customHeight="false" outlineLevel="0" collapsed="false">
      <c r="N167" s="40"/>
      <c r="O167" s="16"/>
      <c r="P167" s="16"/>
      <c r="Q167" s="41" t="str">
        <f aca="false">IF(P167&gt;0,IF(O167/P167&lt;0.01,"&lt; 1 %",""),"")</f>
        <v/>
      </c>
      <c r="R167" s="35"/>
      <c r="S167" s="22" t="n">
        <f aca="false">'Výpočet škody'!AA167</f>
        <v>0</v>
      </c>
      <c r="T167" s="35"/>
      <c r="U167" s="35"/>
      <c r="V167" s="40"/>
      <c r="W167" s="37"/>
      <c r="X167" s="35"/>
      <c r="Y167" s="35"/>
      <c r="Z167" s="35"/>
      <c r="AA167" s="35"/>
      <c r="AB167" s="23" t="n">
        <f aca="false">'Výpočet škody'!BB167</f>
        <v>0</v>
      </c>
      <c r="AC167" s="37"/>
      <c r="AD167" s="37"/>
      <c r="AE167" s="37"/>
      <c r="AF167" s="37"/>
      <c r="AG167" s="37"/>
      <c r="AH167" s="37"/>
      <c r="AI167" s="35"/>
      <c r="AJ167" s="35"/>
      <c r="AK167" s="35"/>
      <c r="AL167" s="24" t="n">
        <f aca="false">'Výpočet škody'!CD167</f>
        <v>0</v>
      </c>
      <c r="AM167" s="35"/>
      <c r="AN167" s="35"/>
      <c r="AO167" s="35"/>
      <c r="AP167" s="35"/>
      <c r="AQ167" s="42" t="n">
        <f aca="false">ROUND(AO167*AP167,0)</f>
        <v>0</v>
      </c>
      <c r="AR167" s="43" t="n">
        <f aca="false">S167+AB167+AL167+AQ167</f>
        <v>0</v>
      </c>
    </row>
    <row r="168" customFormat="false" ht="12.8" hidden="false" customHeight="false" outlineLevel="0" collapsed="false">
      <c r="N168" s="40"/>
      <c r="O168" s="16"/>
      <c r="P168" s="16"/>
      <c r="Q168" s="41" t="str">
        <f aca="false">IF(P168&gt;0,IF(O168/P168&lt;0.01,"&lt; 1 %",""),"")</f>
        <v/>
      </c>
      <c r="R168" s="35"/>
      <c r="S168" s="22" t="n">
        <f aca="false">'Výpočet škody'!AA168</f>
        <v>0</v>
      </c>
      <c r="T168" s="35"/>
      <c r="U168" s="35"/>
      <c r="V168" s="40"/>
      <c r="W168" s="37"/>
      <c r="X168" s="35"/>
      <c r="Y168" s="35"/>
      <c r="Z168" s="35"/>
      <c r="AA168" s="35"/>
      <c r="AB168" s="23" t="n">
        <f aca="false">'Výpočet škody'!BB168</f>
        <v>0</v>
      </c>
      <c r="AC168" s="37"/>
      <c r="AD168" s="37"/>
      <c r="AE168" s="37"/>
      <c r="AF168" s="37"/>
      <c r="AG168" s="37"/>
      <c r="AH168" s="37"/>
      <c r="AI168" s="35"/>
      <c r="AJ168" s="35"/>
      <c r="AK168" s="35"/>
      <c r="AL168" s="24" t="n">
        <f aca="false">'Výpočet škody'!CD168</f>
        <v>0</v>
      </c>
      <c r="AM168" s="35"/>
      <c r="AN168" s="35"/>
      <c r="AO168" s="35"/>
      <c r="AP168" s="35"/>
      <c r="AQ168" s="42" t="n">
        <f aca="false">ROUND(AO168*AP168,0)</f>
        <v>0</v>
      </c>
      <c r="AR168" s="43" t="n">
        <f aca="false">S168+AB168+AL168+AQ168</f>
        <v>0</v>
      </c>
    </row>
    <row r="169" customFormat="false" ht="12.8" hidden="false" customHeight="false" outlineLevel="0" collapsed="false">
      <c r="N169" s="40"/>
      <c r="O169" s="16"/>
      <c r="P169" s="16"/>
      <c r="Q169" s="41" t="str">
        <f aca="false">IF(P169&gt;0,IF(O169/P169&lt;0.01,"&lt; 1 %",""),"")</f>
        <v/>
      </c>
      <c r="R169" s="35"/>
      <c r="S169" s="22" t="n">
        <f aca="false">'Výpočet škody'!AA169</f>
        <v>0</v>
      </c>
      <c r="T169" s="35"/>
      <c r="U169" s="35"/>
      <c r="V169" s="40"/>
      <c r="W169" s="37"/>
      <c r="X169" s="35"/>
      <c r="Y169" s="35"/>
      <c r="Z169" s="35"/>
      <c r="AA169" s="35"/>
      <c r="AB169" s="23" t="n">
        <f aca="false">'Výpočet škody'!BB169</f>
        <v>0</v>
      </c>
      <c r="AC169" s="37"/>
      <c r="AD169" s="37"/>
      <c r="AE169" s="37"/>
      <c r="AF169" s="37"/>
      <c r="AG169" s="37"/>
      <c r="AH169" s="37"/>
      <c r="AI169" s="35"/>
      <c r="AJ169" s="35"/>
      <c r="AK169" s="35"/>
      <c r="AL169" s="24" t="n">
        <f aca="false">'Výpočet škody'!CD169</f>
        <v>0</v>
      </c>
      <c r="AM169" s="35"/>
      <c r="AN169" s="35"/>
      <c r="AO169" s="35"/>
      <c r="AP169" s="35"/>
      <c r="AQ169" s="42" t="n">
        <f aca="false">ROUND(AO169*AP169,0)</f>
        <v>0</v>
      </c>
      <c r="AR169" s="43" t="n">
        <f aca="false">S169+AB169+AL169+AQ169</f>
        <v>0</v>
      </c>
    </row>
    <row r="170" customFormat="false" ht="12.8" hidden="false" customHeight="false" outlineLevel="0" collapsed="false">
      <c r="N170" s="40"/>
      <c r="O170" s="16"/>
      <c r="P170" s="16"/>
      <c r="Q170" s="41" t="str">
        <f aca="false">IF(P170&gt;0,IF(O170/P170&lt;0.01,"&lt; 1 %",""),"")</f>
        <v/>
      </c>
      <c r="R170" s="35"/>
      <c r="S170" s="22" t="n">
        <f aca="false">'Výpočet škody'!AA170</f>
        <v>0</v>
      </c>
      <c r="T170" s="35"/>
      <c r="U170" s="35"/>
      <c r="V170" s="40"/>
      <c r="W170" s="37"/>
      <c r="X170" s="35"/>
      <c r="Y170" s="35"/>
      <c r="Z170" s="35"/>
      <c r="AA170" s="35"/>
      <c r="AB170" s="23" t="n">
        <f aca="false">'Výpočet škody'!BB170</f>
        <v>0</v>
      </c>
      <c r="AC170" s="37"/>
      <c r="AD170" s="37"/>
      <c r="AE170" s="37"/>
      <c r="AF170" s="37"/>
      <c r="AG170" s="37"/>
      <c r="AH170" s="37"/>
      <c r="AI170" s="35"/>
      <c r="AJ170" s="35"/>
      <c r="AK170" s="35"/>
      <c r="AL170" s="24" t="n">
        <f aca="false">'Výpočet škody'!CD170</f>
        <v>0</v>
      </c>
      <c r="AM170" s="35"/>
      <c r="AN170" s="35"/>
      <c r="AO170" s="35"/>
      <c r="AP170" s="35"/>
      <c r="AQ170" s="42" t="n">
        <f aca="false">ROUND(AO170*AP170,0)</f>
        <v>0</v>
      </c>
      <c r="AR170" s="43" t="n">
        <f aca="false">S170+AB170+AL170+AQ170</f>
        <v>0</v>
      </c>
    </row>
    <row r="171" customFormat="false" ht="12.8" hidden="false" customHeight="false" outlineLevel="0" collapsed="false">
      <c r="N171" s="40"/>
      <c r="O171" s="16"/>
      <c r="P171" s="16"/>
      <c r="Q171" s="41" t="str">
        <f aca="false">IF(P171&gt;0,IF(O171/P171&lt;0.01,"&lt; 1 %",""),"")</f>
        <v/>
      </c>
      <c r="R171" s="35"/>
      <c r="S171" s="22" t="n">
        <f aca="false">'Výpočet škody'!AA171</f>
        <v>0</v>
      </c>
      <c r="T171" s="35"/>
      <c r="U171" s="35"/>
      <c r="V171" s="40"/>
      <c r="W171" s="37"/>
      <c r="X171" s="35"/>
      <c r="Y171" s="35"/>
      <c r="Z171" s="35"/>
      <c r="AA171" s="35"/>
      <c r="AB171" s="23" t="n">
        <f aca="false">'Výpočet škody'!BB171</f>
        <v>0</v>
      </c>
      <c r="AC171" s="37"/>
      <c r="AD171" s="37"/>
      <c r="AE171" s="37"/>
      <c r="AF171" s="37"/>
      <c r="AG171" s="37"/>
      <c r="AH171" s="37"/>
      <c r="AI171" s="35"/>
      <c r="AJ171" s="35"/>
      <c r="AK171" s="35"/>
      <c r="AL171" s="24" t="n">
        <f aca="false">'Výpočet škody'!CD171</f>
        <v>0</v>
      </c>
      <c r="AM171" s="35"/>
      <c r="AN171" s="35"/>
      <c r="AO171" s="35"/>
      <c r="AP171" s="35"/>
      <c r="AQ171" s="42" t="n">
        <f aca="false">ROUND(AO171*AP171,0)</f>
        <v>0</v>
      </c>
      <c r="AR171" s="43" t="n">
        <f aca="false">S171+AB171+AL171+AQ171</f>
        <v>0</v>
      </c>
    </row>
    <row r="172" customFormat="false" ht="12.8" hidden="false" customHeight="false" outlineLevel="0" collapsed="false">
      <c r="N172" s="40"/>
      <c r="O172" s="16"/>
      <c r="P172" s="16"/>
      <c r="Q172" s="41" t="str">
        <f aca="false">IF(P172&gt;0,IF(O172/P172&lt;0.01,"&lt; 1 %",""),"")</f>
        <v/>
      </c>
      <c r="R172" s="35"/>
      <c r="S172" s="22" t="n">
        <f aca="false">'Výpočet škody'!AA172</f>
        <v>0</v>
      </c>
      <c r="T172" s="35"/>
      <c r="U172" s="35"/>
      <c r="V172" s="40"/>
      <c r="W172" s="37"/>
      <c r="X172" s="35"/>
      <c r="Y172" s="35"/>
      <c r="Z172" s="35"/>
      <c r="AA172" s="35"/>
      <c r="AB172" s="23" t="n">
        <f aca="false">'Výpočet škody'!BB172</f>
        <v>0</v>
      </c>
      <c r="AC172" s="37"/>
      <c r="AD172" s="37"/>
      <c r="AE172" s="37"/>
      <c r="AF172" s="37"/>
      <c r="AG172" s="37"/>
      <c r="AH172" s="37"/>
      <c r="AI172" s="35"/>
      <c r="AJ172" s="35"/>
      <c r="AK172" s="35"/>
      <c r="AL172" s="24" t="n">
        <f aca="false">'Výpočet škody'!CD172</f>
        <v>0</v>
      </c>
      <c r="AM172" s="35"/>
      <c r="AN172" s="35"/>
      <c r="AO172" s="35"/>
      <c r="AP172" s="35"/>
      <c r="AQ172" s="42" t="n">
        <f aca="false">ROUND(AO172*AP172,0)</f>
        <v>0</v>
      </c>
      <c r="AR172" s="43" t="n">
        <f aca="false">S172+AB172+AL172+AQ172</f>
        <v>0</v>
      </c>
    </row>
    <row r="173" customFormat="false" ht="12.8" hidden="false" customHeight="false" outlineLevel="0" collapsed="false">
      <c r="N173" s="40"/>
      <c r="O173" s="16"/>
      <c r="P173" s="16"/>
      <c r="Q173" s="41" t="str">
        <f aca="false">IF(P173&gt;0,IF(O173/P173&lt;0.01,"&lt; 1 %",""),"")</f>
        <v/>
      </c>
      <c r="R173" s="35"/>
      <c r="S173" s="22" t="n">
        <f aca="false">'Výpočet škody'!AA173</f>
        <v>0</v>
      </c>
      <c r="T173" s="35"/>
      <c r="U173" s="35"/>
      <c r="V173" s="40"/>
      <c r="W173" s="37"/>
      <c r="X173" s="35"/>
      <c r="Y173" s="35"/>
      <c r="Z173" s="35"/>
      <c r="AA173" s="35"/>
      <c r="AB173" s="23" t="n">
        <f aca="false">'Výpočet škody'!BB173</f>
        <v>0</v>
      </c>
      <c r="AC173" s="37"/>
      <c r="AD173" s="37"/>
      <c r="AE173" s="37"/>
      <c r="AF173" s="37"/>
      <c r="AG173" s="37"/>
      <c r="AH173" s="37"/>
      <c r="AI173" s="35"/>
      <c r="AJ173" s="35"/>
      <c r="AK173" s="35"/>
      <c r="AL173" s="24" t="n">
        <f aca="false">'Výpočet škody'!CD173</f>
        <v>0</v>
      </c>
      <c r="AM173" s="35"/>
      <c r="AN173" s="35"/>
      <c r="AO173" s="35"/>
      <c r="AP173" s="35"/>
      <c r="AQ173" s="42" t="n">
        <f aca="false">ROUND(AO173*AP173,0)</f>
        <v>0</v>
      </c>
      <c r="AR173" s="43" t="n">
        <f aca="false">S173+AB173+AL173+AQ173</f>
        <v>0</v>
      </c>
    </row>
    <row r="174" customFormat="false" ht="12.8" hidden="false" customHeight="false" outlineLevel="0" collapsed="false">
      <c r="N174" s="40"/>
      <c r="O174" s="16"/>
      <c r="P174" s="16"/>
      <c r="Q174" s="41" t="str">
        <f aca="false">IF(P174&gt;0,IF(O174/P174&lt;0.01,"&lt; 1 %",""),"")</f>
        <v/>
      </c>
      <c r="R174" s="35"/>
      <c r="S174" s="22" t="n">
        <f aca="false">'Výpočet škody'!AA174</f>
        <v>0</v>
      </c>
      <c r="T174" s="35"/>
      <c r="U174" s="35"/>
      <c r="V174" s="40"/>
      <c r="W174" s="37"/>
      <c r="X174" s="35"/>
      <c r="Y174" s="35"/>
      <c r="Z174" s="35"/>
      <c r="AA174" s="35"/>
      <c r="AB174" s="23" t="n">
        <f aca="false">'Výpočet škody'!BB174</f>
        <v>0</v>
      </c>
      <c r="AC174" s="37"/>
      <c r="AD174" s="37"/>
      <c r="AE174" s="37"/>
      <c r="AF174" s="37"/>
      <c r="AG174" s="37"/>
      <c r="AH174" s="37"/>
      <c r="AI174" s="35"/>
      <c r="AJ174" s="35"/>
      <c r="AK174" s="35"/>
      <c r="AL174" s="24" t="n">
        <f aca="false">'Výpočet škody'!CD174</f>
        <v>0</v>
      </c>
      <c r="AM174" s="35"/>
      <c r="AN174" s="35"/>
      <c r="AO174" s="35"/>
      <c r="AP174" s="35"/>
      <c r="AQ174" s="42" t="n">
        <f aca="false">ROUND(AO174*AP174,0)</f>
        <v>0</v>
      </c>
      <c r="AR174" s="43" t="n">
        <f aca="false">S174+AB174+AL174+AQ174</f>
        <v>0</v>
      </c>
    </row>
    <row r="175" customFormat="false" ht="12.8" hidden="false" customHeight="false" outlineLevel="0" collapsed="false">
      <c r="N175" s="40"/>
      <c r="O175" s="16"/>
      <c r="P175" s="16"/>
      <c r="Q175" s="41" t="str">
        <f aca="false">IF(P175&gt;0,IF(O175/P175&lt;0.01,"&lt; 1 %",""),"")</f>
        <v/>
      </c>
      <c r="R175" s="35"/>
      <c r="S175" s="22" t="n">
        <f aca="false">'Výpočet škody'!AA175</f>
        <v>0</v>
      </c>
      <c r="T175" s="35"/>
      <c r="U175" s="35"/>
      <c r="V175" s="40"/>
      <c r="W175" s="37"/>
      <c r="X175" s="35"/>
      <c r="Y175" s="35"/>
      <c r="Z175" s="35"/>
      <c r="AA175" s="35"/>
      <c r="AB175" s="23" t="n">
        <f aca="false">'Výpočet škody'!BB175</f>
        <v>0</v>
      </c>
      <c r="AC175" s="37"/>
      <c r="AD175" s="37"/>
      <c r="AE175" s="37"/>
      <c r="AF175" s="37"/>
      <c r="AG175" s="37"/>
      <c r="AH175" s="37"/>
      <c r="AI175" s="35"/>
      <c r="AJ175" s="35"/>
      <c r="AK175" s="35"/>
      <c r="AL175" s="24" t="n">
        <f aca="false">'Výpočet škody'!CD175</f>
        <v>0</v>
      </c>
      <c r="AM175" s="35"/>
      <c r="AN175" s="35"/>
      <c r="AO175" s="35"/>
      <c r="AP175" s="35"/>
      <c r="AQ175" s="42" t="n">
        <f aca="false">ROUND(AO175*AP175,0)</f>
        <v>0</v>
      </c>
      <c r="AR175" s="43" t="n">
        <f aca="false">S175+AB175+AL175+AQ175</f>
        <v>0</v>
      </c>
    </row>
    <row r="176" customFormat="false" ht="12.8" hidden="false" customHeight="false" outlineLevel="0" collapsed="false">
      <c r="N176" s="40"/>
      <c r="O176" s="16"/>
      <c r="P176" s="16"/>
      <c r="Q176" s="41" t="str">
        <f aca="false">IF(P176&gt;0,IF(O176/P176&lt;0.01,"&lt; 1 %",""),"")</f>
        <v/>
      </c>
      <c r="R176" s="35"/>
      <c r="S176" s="22" t="n">
        <f aca="false">'Výpočet škody'!AA176</f>
        <v>0</v>
      </c>
      <c r="T176" s="35"/>
      <c r="U176" s="35"/>
      <c r="V176" s="40"/>
      <c r="W176" s="37"/>
      <c r="X176" s="35"/>
      <c r="Y176" s="35"/>
      <c r="Z176" s="35"/>
      <c r="AA176" s="35"/>
      <c r="AB176" s="23" t="n">
        <f aca="false">'Výpočet škody'!BB176</f>
        <v>0</v>
      </c>
      <c r="AC176" s="37"/>
      <c r="AD176" s="37"/>
      <c r="AE176" s="37"/>
      <c r="AF176" s="37"/>
      <c r="AG176" s="37"/>
      <c r="AH176" s="37"/>
      <c r="AI176" s="35"/>
      <c r="AJ176" s="35"/>
      <c r="AK176" s="35"/>
      <c r="AL176" s="24" t="n">
        <f aca="false">'Výpočet škody'!CD176</f>
        <v>0</v>
      </c>
      <c r="AM176" s="35"/>
      <c r="AN176" s="35"/>
      <c r="AO176" s="35"/>
      <c r="AP176" s="35"/>
      <c r="AQ176" s="42" t="n">
        <f aca="false">ROUND(AO176*AP176,0)</f>
        <v>0</v>
      </c>
      <c r="AR176" s="43" t="n">
        <f aca="false">S176+AB176+AL176+AQ176</f>
        <v>0</v>
      </c>
    </row>
    <row r="177" customFormat="false" ht="12.8" hidden="false" customHeight="false" outlineLevel="0" collapsed="false">
      <c r="N177" s="40"/>
      <c r="O177" s="16"/>
      <c r="P177" s="16"/>
      <c r="Q177" s="41" t="str">
        <f aca="false">IF(P177&gt;0,IF(O177/P177&lt;0.01,"&lt; 1 %",""),"")</f>
        <v/>
      </c>
      <c r="R177" s="35"/>
      <c r="S177" s="22" t="n">
        <f aca="false">'Výpočet škody'!AA177</f>
        <v>0</v>
      </c>
      <c r="T177" s="35"/>
      <c r="U177" s="35"/>
      <c r="V177" s="40"/>
      <c r="W177" s="37"/>
      <c r="X177" s="35"/>
      <c r="Y177" s="35"/>
      <c r="Z177" s="35"/>
      <c r="AA177" s="35"/>
      <c r="AB177" s="23" t="n">
        <f aca="false">'Výpočet škody'!BB177</f>
        <v>0</v>
      </c>
      <c r="AC177" s="37"/>
      <c r="AD177" s="37"/>
      <c r="AE177" s="37"/>
      <c r="AF177" s="37"/>
      <c r="AG177" s="37"/>
      <c r="AH177" s="37"/>
      <c r="AI177" s="35"/>
      <c r="AJ177" s="35"/>
      <c r="AK177" s="35"/>
      <c r="AL177" s="24" t="n">
        <f aca="false">'Výpočet škody'!CD177</f>
        <v>0</v>
      </c>
      <c r="AM177" s="35"/>
      <c r="AN177" s="35"/>
      <c r="AO177" s="35"/>
      <c r="AP177" s="35"/>
      <c r="AQ177" s="42" t="n">
        <f aca="false">ROUND(AO177*AP177,0)</f>
        <v>0</v>
      </c>
      <c r="AR177" s="43" t="n">
        <f aca="false">S177+AB177+AL177+AQ177</f>
        <v>0</v>
      </c>
    </row>
    <row r="178" customFormat="false" ht="12.8" hidden="false" customHeight="false" outlineLevel="0" collapsed="false">
      <c r="N178" s="40"/>
      <c r="O178" s="16"/>
      <c r="P178" s="16"/>
      <c r="Q178" s="41" t="str">
        <f aca="false">IF(P178&gt;0,IF(O178/P178&lt;0.01,"&lt; 1 %",""),"")</f>
        <v/>
      </c>
      <c r="R178" s="35"/>
      <c r="S178" s="22" t="n">
        <f aca="false">'Výpočet škody'!AA178</f>
        <v>0</v>
      </c>
      <c r="T178" s="35"/>
      <c r="U178" s="35"/>
      <c r="V178" s="40"/>
      <c r="W178" s="37"/>
      <c r="X178" s="35"/>
      <c r="Y178" s="35"/>
      <c r="Z178" s="35"/>
      <c r="AA178" s="35"/>
      <c r="AB178" s="23" t="n">
        <f aca="false">'Výpočet škody'!BB178</f>
        <v>0</v>
      </c>
      <c r="AC178" s="37"/>
      <c r="AD178" s="37"/>
      <c r="AE178" s="37"/>
      <c r="AF178" s="37"/>
      <c r="AG178" s="37"/>
      <c r="AH178" s="37"/>
      <c r="AI178" s="35"/>
      <c r="AJ178" s="35"/>
      <c r="AK178" s="35"/>
      <c r="AL178" s="24" t="n">
        <f aca="false">'Výpočet škody'!CD178</f>
        <v>0</v>
      </c>
      <c r="AM178" s="35"/>
      <c r="AN178" s="35"/>
      <c r="AO178" s="35"/>
      <c r="AP178" s="35"/>
      <c r="AQ178" s="42" t="n">
        <f aca="false">ROUND(AO178*AP178,0)</f>
        <v>0</v>
      </c>
      <c r="AR178" s="43" t="n">
        <f aca="false">S178+AB178+AL178+AQ178</f>
        <v>0</v>
      </c>
    </row>
    <row r="179" customFormat="false" ht="12.8" hidden="false" customHeight="false" outlineLevel="0" collapsed="false">
      <c r="N179" s="40"/>
      <c r="O179" s="16"/>
      <c r="P179" s="16"/>
      <c r="Q179" s="41" t="str">
        <f aca="false">IF(P179&gt;0,IF(O179/P179&lt;0.01,"&lt; 1 %",""),"")</f>
        <v/>
      </c>
      <c r="R179" s="16"/>
      <c r="S179" s="22" t="n">
        <f aca="false">'Výpočet škody'!AA179</f>
        <v>0</v>
      </c>
      <c r="T179" s="35"/>
      <c r="U179" s="35"/>
      <c r="V179" s="40"/>
      <c r="W179" s="37"/>
      <c r="X179" s="35"/>
      <c r="Y179" s="35"/>
      <c r="Z179" s="35"/>
      <c r="AA179" s="35"/>
      <c r="AB179" s="23" t="n">
        <f aca="false">'Výpočet škody'!BB179</f>
        <v>0</v>
      </c>
      <c r="AC179" s="37"/>
      <c r="AD179" s="37"/>
      <c r="AE179" s="37"/>
      <c r="AF179" s="37"/>
      <c r="AG179" s="37"/>
      <c r="AH179" s="37"/>
      <c r="AI179" s="35"/>
      <c r="AJ179" s="35"/>
      <c r="AK179" s="35"/>
      <c r="AL179" s="24" t="n">
        <f aca="false">'Výpočet škody'!CD179</f>
        <v>0</v>
      </c>
      <c r="AM179" s="35"/>
      <c r="AN179" s="35"/>
      <c r="AO179" s="35"/>
      <c r="AP179" s="35"/>
      <c r="AQ179" s="42" t="n">
        <f aca="false">ROUND(AO179*AP179,0)</f>
        <v>0</v>
      </c>
      <c r="AR179" s="43" t="n">
        <f aca="false">S179+AB179+AL179+AQ179</f>
        <v>0</v>
      </c>
    </row>
    <row r="180" customFormat="false" ht="12.8" hidden="false" customHeight="false" outlineLevel="0" collapsed="false">
      <c r="N180" s="40"/>
      <c r="O180" s="16"/>
      <c r="P180" s="16"/>
      <c r="Q180" s="41" t="str">
        <f aca="false">IF(P180&gt;0,IF(O180/P180&lt;0.01,"&lt; 1 %",""),"")</f>
        <v/>
      </c>
      <c r="R180" s="16"/>
      <c r="S180" s="22" t="n">
        <f aca="false">'Výpočet škody'!AA180</f>
        <v>0</v>
      </c>
      <c r="T180" s="35"/>
      <c r="U180" s="35"/>
      <c r="V180" s="40"/>
      <c r="W180" s="37"/>
      <c r="X180" s="35"/>
      <c r="Y180" s="35"/>
      <c r="Z180" s="35"/>
      <c r="AA180" s="35"/>
      <c r="AB180" s="23" t="n">
        <f aca="false">'Výpočet škody'!BB180</f>
        <v>0</v>
      </c>
      <c r="AC180" s="37"/>
      <c r="AD180" s="37"/>
      <c r="AE180" s="37"/>
      <c r="AF180" s="37"/>
      <c r="AG180" s="37"/>
      <c r="AH180" s="37"/>
      <c r="AI180" s="35"/>
      <c r="AJ180" s="35"/>
      <c r="AK180" s="35"/>
      <c r="AL180" s="24" t="n">
        <f aca="false">'Výpočet škody'!CD180</f>
        <v>0</v>
      </c>
      <c r="AM180" s="35"/>
      <c r="AN180" s="35"/>
      <c r="AO180" s="35"/>
      <c r="AP180" s="35"/>
      <c r="AQ180" s="42" t="n">
        <f aca="false">ROUND(AO180*AP180,0)</f>
        <v>0</v>
      </c>
      <c r="AR180" s="43" t="n">
        <f aca="false">S180+AB180+AL180+AQ180</f>
        <v>0</v>
      </c>
    </row>
    <row r="181" customFormat="false" ht="12.8" hidden="false" customHeight="false" outlineLevel="0" collapsed="false">
      <c r="N181" s="40"/>
      <c r="O181" s="16"/>
      <c r="P181" s="16"/>
      <c r="Q181" s="41" t="str">
        <f aca="false">IF(P181&gt;0,IF(O181/P181&lt;0.01,"&lt; 1 %",""),"")</f>
        <v/>
      </c>
      <c r="R181" s="16"/>
      <c r="S181" s="22" t="n">
        <f aca="false">'Výpočet škody'!AA181</f>
        <v>0</v>
      </c>
      <c r="T181" s="35"/>
      <c r="U181" s="35"/>
      <c r="V181" s="40"/>
      <c r="W181" s="37"/>
      <c r="X181" s="35"/>
      <c r="Y181" s="35"/>
      <c r="Z181" s="35"/>
      <c r="AA181" s="35"/>
      <c r="AB181" s="23" t="n">
        <f aca="false">'Výpočet škody'!BB181</f>
        <v>0</v>
      </c>
      <c r="AC181" s="37"/>
      <c r="AD181" s="37"/>
      <c r="AE181" s="37"/>
      <c r="AF181" s="37"/>
      <c r="AG181" s="37"/>
      <c r="AH181" s="37"/>
      <c r="AI181" s="35"/>
      <c r="AJ181" s="35"/>
      <c r="AK181" s="35"/>
      <c r="AL181" s="24" t="n">
        <f aca="false">'Výpočet škody'!CD181</f>
        <v>0</v>
      </c>
      <c r="AM181" s="35"/>
      <c r="AN181" s="35"/>
      <c r="AO181" s="35"/>
      <c r="AP181" s="35"/>
      <c r="AQ181" s="42" t="n">
        <f aca="false">ROUND(AO181*AP181,0)</f>
        <v>0</v>
      </c>
      <c r="AR181" s="43" t="n">
        <f aca="false">S181+AB181+AL181+AQ181</f>
        <v>0</v>
      </c>
    </row>
    <row r="182" customFormat="false" ht="12.8" hidden="false" customHeight="false" outlineLevel="0" collapsed="false">
      <c r="N182" s="40"/>
      <c r="O182" s="16"/>
      <c r="P182" s="16"/>
      <c r="Q182" s="41" t="str">
        <f aca="false">IF(P182&gt;0,IF(O182/P182&lt;0.01,"&lt; 1 %",""),"")</f>
        <v/>
      </c>
      <c r="R182" s="16"/>
      <c r="S182" s="22" t="n">
        <f aca="false">'Výpočet škody'!AA182</f>
        <v>0</v>
      </c>
      <c r="T182" s="35"/>
      <c r="U182" s="35"/>
      <c r="V182" s="40"/>
      <c r="W182" s="37"/>
      <c r="X182" s="35"/>
      <c r="Y182" s="35"/>
      <c r="Z182" s="35"/>
      <c r="AA182" s="35"/>
      <c r="AB182" s="23" t="n">
        <f aca="false">'Výpočet škody'!BB182</f>
        <v>0</v>
      </c>
      <c r="AC182" s="37"/>
      <c r="AD182" s="37"/>
      <c r="AE182" s="37"/>
      <c r="AF182" s="37"/>
      <c r="AG182" s="37"/>
      <c r="AH182" s="37"/>
      <c r="AI182" s="35"/>
      <c r="AJ182" s="35"/>
      <c r="AK182" s="35"/>
      <c r="AL182" s="24" t="n">
        <f aca="false">'Výpočet škody'!CD182</f>
        <v>0</v>
      </c>
      <c r="AM182" s="35"/>
      <c r="AN182" s="35"/>
      <c r="AO182" s="35"/>
      <c r="AP182" s="35"/>
      <c r="AQ182" s="42" t="n">
        <f aca="false">ROUND(AO182*AP182,0)</f>
        <v>0</v>
      </c>
      <c r="AR182" s="43" t="n">
        <f aca="false">S182+AB182+AL182+AQ182</f>
        <v>0</v>
      </c>
    </row>
    <row r="183" customFormat="false" ht="12.8" hidden="false" customHeight="false" outlineLevel="0" collapsed="false">
      <c r="N183" s="40"/>
      <c r="O183" s="16"/>
      <c r="P183" s="16"/>
      <c r="Q183" s="41" t="str">
        <f aca="false">IF(P183&gt;0,IF(O183/P183&lt;0.01,"&lt; 1 %",""),"")</f>
        <v/>
      </c>
      <c r="R183" s="16"/>
      <c r="S183" s="22" t="n">
        <f aca="false">'Výpočet škody'!AA183</f>
        <v>0</v>
      </c>
      <c r="T183" s="35"/>
      <c r="U183" s="35"/>
      <c r="V183" s="40"/>
      <c r="W183" s="37"/>
      <c r="X183" s="35"/>
      <c r="Y183" s="35"/>
      <c r="Z183" s="35"/>
      <c r="AA183" s="35"/>
      <c r="AB183" s="23" t="n">
        <f aca="false">'Výpočet škody'!BB183</f>
        <v>0</v>
      </c>
      <c r="AC183" s="37"/>
      <c r="AD183" s="37"/>
      <c r="AE183" s="37"/>
      <c r="AF183" s="37"/>
      <c r="AG183" s="37"/>
      <c r="AH183" s="37"/>
      <c r="AI183" s="35"/>
      <c r="AJ183" s="35"/>
      <c r="AK183" s="35"/>
      <c r="AL183" s="24" t="n">
        <f aca="false">'Výpočet škody'!CD183</f>
        <v>0</v>
      </c>
      <c r="AM183" s="35"/>
      <c r="AN183" s="35"/>
      <c r="AO183" s="35"/>
      <c r="AP183" s="35"/>
      <c r="AQ183" s="42" t="n">
        <f aca="false">ROUND(AO183*AP183,0)</f>
        <v>0</v>
      </c>
      <c r="AR183" s="43" t="n">
        <f aca="false">S183+AB183+AL183+AQ183</f>
        <v>0</v>
      </c>
    </row>
    <row r="184" customFormat="false" ht="12.8" hidden="false" customHeight="false" outlineLevel="0" collapsed="false">
      <c r="N184" s="40"/>
      <c r="O184" s="16"/>
      <c r="P184" s="16"/>
      <c r="Q184" s="41" t="str">
        <f aca="false">IF(P184&gt;0,IF(O184/P184&lt;0.01,"&lt; 1 %",""),"")</f>
        <v/>
      </c>
      <c r="R184" s="16"/>
      <c r="S184" s="22" t="n">
        <f aca="false">'Výpočet škody'!AA184</f>
        <v>0</v>
      </c>
      <c r="T184" s="35"/>
      <c r="U184" s="35"/>
      <c r="V184" s="40"/>
      <c r="W184" s="37"/>
      <c r="X184" s="35"/>
      <c r="Y184" s="35"/>
      <c r="Z184" s="35"/>
      <c r="AA184" s="35"/>
      <c r="AB184" s="23" t="n">
        <f aca="false">'Výpočet škody'!BB184</f>
        <v>0</v>
      </c>
      <c r="AC184" s="37"/>
      <c r="AD184" s="37"/>
      <c r="AE184" s="37"/>
      <c r="AF184" s="37"/>
      <c r="AG184" s="37"/>
      <c r="AH184" s="37"/>
      <c r="AI184" s="35"/>
      <c r="AJ184" s="35"/>
      <c r="AK184" s="35"/>
      <c r="AL184" s="24" t="n">
        <f aca="false">'Výpočet škody'!CD184</f>
        <v>0</v>
      </c>
      <c r="AM184" s="35"/>
      <c r="AN184" s="35"/>
      <c r="AO184" s="35"/>
      <c r="AP184" s="35"/>
      <c r="AQ184" s="42" t="n">
        <f aca="false">ROUND(AO184*AP184,0)</f>
        <v>0</v>
      </c>
      <c r="AR184" s="43" t="n">
        <f aca="false">S184+AB184+AL184+AQ184</f>
        <v>0</v>
      </c>
    </row>
    <row r="185" customFormat="false" ht="12.8" hidden="false" customHeight="false" outlineLevel="0" collapsed="false">
      <c r="N185" s="40"/>
      <c r="O185" s="16"/>
      <c r="P185" s="16"/>
      <c r="Q185" s="41" t="str">
        <f aca="false">IF(P185&gt;0,IF(O185/P185&lt;0.01,"&lt; 1 %",""),"")</f>
        <v/>
      </c>
      <c r="R185" s="35"/>
      <c r="S185" s="22" t="n">
        <f aca="false">'Výpočet škody'!AA185</f>
        <v>0</v>
      </c>
      <c r="T185" s="35"/>
      <c r="U185" s="35"/>
      <c r="V185" s="40"/>
      <c r="W185" s="37"/>
      <c r="X185" s="35"/>
      <c r="Y185" s="35"/>
      <c r="Z185" s="35"/>
      <c r="AA185" s="35"/>
      <c r="AB185" s="23" t="n">
        <f aca="false">'Výpočet škody'!BB185</f>
        <v>0</v>
      </c>
      <c r="AC185" s="37"/>
      <c r="AD185" s="37"/>
      <c r="AE185" s="37"/>
      <c r="AF185" s="37"/>
      <c r="AG185" s="37"/>
      <c r="AH185" s="37"/>
      <c r="AI185" s="35"/>
      <c r="AJ185" s="35"/>
      <c r="AK185" s="35"/>
      <c r="AL185" s="24" t="n">
        <f aca="false">'Výpočet škody'!CD185</f>
        <v>0</v>
      </c>
      <c r="AM185" s="35"/>
      <c r="AN185" s="35"/>
      <c r="AO185" s="35"/>
      <c r="AP185" s="35"/>
      <c r="AQ185" s="42" t="n">
        <f aca="false">ROUND(AO185*AP185,0)</f>
        <v>0</v>
      </c>
      <c r="AR185" s="43" t="n">
        <f aca="false">S185+AB185+AL185+AQ185</f>
        <v>0</v>
      </c>
    </row>
    <row r="186" customFormat="false" ht="12.8" hidden="false" customHeight="false" outlineLevel="0" collapsed="false">
      <c r="N186" s="40"/>
      <c r="O186" s="16"/>
      <c r="P186" s="16"/>
      <c r="Q186" s="41" t="str">
        <f aca="false">IF(P186&gt;0,IF(O186/P186&lt;0.01,"&lt; 1 %",""),"")</f>
        <v/>
      </c>
      <c r="R186" s="35"/>
      <c r="S186" s="22" t="n">
        <f aca="false">'Výpočet škody'!AA186</f>
        <v>0</v>
      </c>
      <c r="T186" s="35"/>
      <c r="U186" s="35"/>
      <c r="V186" s="40"/>
      <c r="W186" s="37"/>
      <c r="X186" s="35"/>
      <c r="Y186" s="35"/>
      <c r="Z186" s="35"/>
      <c r="AA186" s="35"/>
      <c r="AB186" s="23" t="n">
        <f aca="false">'Výpočet škody'!BB186</f>
        <v>0</v>
      </c>
      <c r="AC186" s="37"/>
      <c r="AD186" s="37"/>
      <c r="AE186" s="37"/>
      <c r="AF186" s="37"/>
      <c r="AG186" s="37"/>
      <c r="AH186" s="37"/>
      <c r="AI186" s="35"/>
      <c r="AJ186" s="35"/>
      <c r="AK186" s="35"/>
      <c r="AL186" s="24" t="n">
        <f aca="false">'Výpočet škody'!CD186</f>
        <v>0</v>
      </c>
      <c r="AM186" s="35"/>
      <c r="AN186" s="35"/>
      <c r="AO186" s="35"/>
      <c r="AP186" s="35"/>
      <c r="AQ186" s="42" t="n">
        <f aca="false">ROUND(AO186*AP186,0)</f>
        <v>0</v>
      </c>
      <c r="AR186" s="43" t="n">
        <f aca="false">S186+AB186+AL186+AQ186</f>
        <v>0</v>
      </c>
    </row>
    <row r="187" customFormat="false" ht="12.8" hidden="false" customHeight="false" outlineLevel="0" collapsed="false">
      <c r="N187" s="40"/>
      <c r="O187" s="16"/>
      <c r="P187" s="16"/>
      <c r="Q187" s="41" t="str">
        <f aca="false">IF(P187&gt;0,IF(O187/P187&lt;0.01,"&lt; 1 %",""),"")</f>
        <v/>
      </c>
      <c r="R187" s="35"/>
      <c r="S187" s="22" t="n">
        <f aca="false">'Výpočet škody'!AA187</f>
        <v>0</v>
      </c>
      <c r="T187" s="35"/>
      <c r="U187" s="35"/>
      <c r="V187" s="40"/>
      <c r="W187" s="37"/>
      <c r="X187" s="35"/>
      <c r="Y187" s="35"/>
      <c r="Z187" s="35"/>
      <c r="AA187" s="35"/>
      <c r="AB187" s="23" t="n">
        <f aca="false">'Výpočet škody'!BB187</f>
        <v>0</v>
      </c>
      <c r="AC187" s="37"/>
      <c r="AD187" s="37"/>
      <c r="AE187" s="37"/>
      <c r="AF187" s="37"/>
      <c r="AG187" s="37"/>
      <c r="AH187" s="37"/>
      <c r="AI187" s="35"/>
      <c r="AJ187" s="35"/>
      <c r="AK187" s="35"/>
      <c r="AL187" s="24" t="n">
        <f aca="false">'Výpočet škody'!CD187</f>
        <v>0</v>
      </c>
      <c r="AM187" s="35"/>
      <c r="AN187" s="35"/>
      <c r="AO187" s="35"/>
      <c r="AP187" s="35"/>
      <c r="AQ187" s="42" t="n">
        <f aca="false">ROUND(AO187*AP187,0)</f>
        <v>0</v>
      </c>
      <c r="AR187" s="43" t="n">
        <f aca="false">S187+AB187+AL187+AQ187</f>
        <v>0</v>
      </c>
    </row>
    <row r="188" customFormat="false" ht="12.8" hidden="false" customHeight="false" outlineLevel="0" collapsed="false">
      <c r="N188" s="40"/>
      <c r="O188" s="16"/>
      <c r="P188" s="16"/>
      <c r="Q188" s="41" t="str">
        <f aca="false">IF(P188&gt;0,IF(O188/P188&lt;0.01,"&lt; 1 %",""),"")</f>
        <v/>
      </c>
      <c r="R188" s="35"/>
      <c r="S188" s="22" t="n">
        <f aca="false">'Výpočet škody'!AA188</f>
        <v>0</v>
      </c>
      <c r="T188" s="35"/>
      <c r="U188" s="35"/>
      <c r="V188" s="40"/>
      <c r="W188" s="37"/>
      <c r="X188" s="35"/>
      <c r="Y188" s="35"/>
      <c r="Z188" s="35"/>
      <c r="AA188" s="35"/>
      <c r="AB188" s="23" t="n">
        <f aca="false">'Výpočet škody'!BB188</f>
        <v>0</v>
      </c>
      <c r="AC188" s="37"/>
      <c r="AD188" s="37"/>
      <c r="AE188" s="37"/>
      <c r="AF188" s="37"/>
      <c r="AG188" s="37"/>
      <c r="AH188" s="37"/>
      <c r="AI188" s="35"/>
      <c r="AJ188" s="35"/>
      <c r="AK188" s="35"/>
      <c r="AL188" s="24" t="n">
        <f aca="false">'Výpočet škody'!CD188</f>
        <v>0</v>
      </c>
      <c r="AM188" s="35"/>
      <c r="AN188" s="35"/>
      <c r="AO188" s="35"/>
      <c r="AP188" s="35"/>
      <c r="AQ188" s="42" t="n">
        <f aca="false">ROUND(AO188*AP188,0)</f>
        <v>0</v>
      </c>
      <c r="AR188" s="43" t="n">
        <f aca="false">S188+AB188+AL188+AQ188</f>
        <v>0</v>
      </c>
    </row>
    <row r="189" customFormat="false" ht="12.8" hidden="false" customHeight="false" outlineLevel="0" collapsed="false">
      <c r="N189" s="40"/>
      <c r="O189" s="16"/>
      <c r="P189" s="16"/>
      <c r="Q189" s="41" t="str">
        <f aca="false">IF(P189&gt;0,IF(O189/P189&lt;0.01,"&lt; 1 %",""),"")</f>
        <v/>
      </c>
      <c r="R189" s="35"/>
      <c r="S189" s="22" t="n">
        <f aca="false">'Výpočet škody'!AA189</f>
        <v>0</v>
      </c>
      <c r="T189" s="35"/>
      <c r="U189" s="35"/>
      <c r="V189" s="40"/>
      <c r="W189" s="37"/>
      <c r="X189" s="35"/>
      <c r="Y189" s="35"/>
      <c r="Z189" s="35"/>
      <c r="AA189" s="35"/>
      <c r="AB189" s="23" t="n">
        <f aca="false">'Výpočet škody'!BB189</f>
        <v>0</v>
      </c>
      <c r="AC189" s="37"/>
      <c r="AD189" s="37"/>
      <c r="AE189" s="37"/>
      <c r="AF189" s="37"/>
      <c r="AG189" s="37"/>
      <c r="AH189" s="37"/>
      <c r="AI189" s="35"/>
      <c r="AJ189" s="35"/>
      <c r="AK189" s="35"/>
      <c r="AL189" s="24" t="n">
        <f aca="false">'Výpočet škody'!CD189</f>
        <v>0</v>
      </c>
      <c r="AM189" s="35"/>
      <c r="AN189" s="35"/>
      <c r="AO189" s="35"/>
      <c r="AP189" s="35"/>
      <c r="AQ189" s="42" t="n">
        <f aca="false">ROUND(AO189*AP189,0)</f>
        <v>0</v>
      </c>
      <c r="AR189" s="43" t="n">
        <f aca="false">S189+AB189+AL189+AQ189</f>
        <v>0</v>
      </c>
    </row>
    <row r="190" customFormat="false" ht="12.8" hidden="false" customHeight="false" outlineLevel="0" collapsed="false">
      <c r="N190" s="40"/>
      <c r="O190" s="16"/>
      <c r="P190" s="16"/>
      <c r="Q190" s="41" t="str">
        <f aca="false">IF(P190&gt;0,IF(O190/P190&lt;0.01,"&lt; 1 %",""),"")</f>
        <v/>
      </c>
      <c r="R190" s="35"/>
      <c r="S190" s="22" t="n">
        <f aca="false">'Výpočet škody'!AA190</f>
        <v>0</v>
      </c>
      <c r="T190" s="35"/>
      <c r="U190" s="35"/>
      <c r="V190" s="40"/>
      <c r="W190" s="37"/>
      <c r="X190" s="35"/>
      <c r="Y190" s="35"/>
      <c r="Z190" s="35"/>
      <c r="AA190" s="35"/>
      <c r="AB190" s="23" t="n">
        <f aca="false">'Výpočet škody'!BB190</f>
        <v>0</v>
      </c>
      <c r="AC190" s="37"/>
      <c r="AD190" s="37"/>
      <c r="AE190" s="37"/>
      <c r="AF190" s="37"/>
      <c r="AG190" s="37"/>
      <c r="AH190" s="37"/>
      <c r="AI190" s="35"/>
      <c r="AJ190" s="35"/>
      <c r="AK190" s="35"/>
      <c r="AL190" s="24" t="n">
        <f aca="false">'Výpočet škody'!CD190</f>
        <v>0</v>
      </c>
      <c r="AM190" s="35"/>
      <c r="AN190" s="35"/>
      <c r="AO190" s="35"/>
      <c r="AP190" s="35"/>
      <c r="AQ190" s="42" t="n">
        <f aca="false">ROUND(AO190*AP190,0)</f>
        <v>0</v>
      </c>
      <c r="AR190" s="43" t="n">
        <f aca="false">S190+AB190+AL190+AQ190</f>
        <v>0</v>
      </c>
    </row>
    <row r="191" customFormat="false" ht="12.8" hidden="false" customHeight="false" outlineLevel="0" collapsed="false">
      <c r="N191" s="40"/>
      <c r="O191" s="16"/>
      <c r="P191" s="16"/>
      <c r="Q191" s="41" t="str">
        <f aca="false">IF(P191&gt;0,IF(O191/P191&lt;0.01,"&lt; 1 %",""),"")</f>
        <v/>
      </c>
      <c r="R191" s="35"/>
      <c r="S191" s="22" t="n">
        <f aca="false">'Výpočet škody'!AA191</f>
        <v>0</v>
      </c>
      <c r="T191" s="35"/>
      <c r="U191" s="35"/>
      <c r="V191" s="40"/>
      <c r="W191" s="37"/>
      <c r="X191" s="35"/>
      <c r="Y191" s="35"/>
      <c r="Z191" s="35"/>
      <c r="AA191" s="35"/>
      <c r="AB191" s="23" t="n">
        <f aca="false">'Výpočet škody'!BB191</f>
        <v>0</v>
      </c>
      <c r="AC191" s="37"/>
      <c r="AD191" s="37"/>
      <c r="AE191" s="37"/>
      <c r="AF191" s="37"/>
      <c r="AG191" s="37"/>
      <c r="AH191" s="37"/>
      <c r="AI191" s="35"/>
      <c r="AJ191" s="35"/>
      <c r="AK191" s="35"/>
      <c r="AL191" s="24" t="n">
        <f aca="false">'Výpočet škody'!CD191</f>
        <v>0</v>
      </c>
      <c r="AM191" s="35"/>
      <c r="AN191" s="35"/>
      <c r="AO191" s="35"/>
      <c r="AP191" s="35"/>
      <c r="AQ191" s="42" t="n">
        <f aca="false">ROUND(AO191*AP191,0)</f>
        <v>0</v>
      </c>
      <c r="AR191" s="43" t="n">
        <f aca="false">S191+AB191+AL191+AQ191</f>
        <v>0</v>
      </c>
    </row>
    <row r="192" customFormat="false" ht="12.8" hidden="false" customHeight="false" outlineLevel="0" collapsed="false">
      <c r="N192" s="40"/>
      <c r="O192" s="16"/>
      <c r="P192" s="16"/>
      <c r="Q192" s="41" t="str">
        <f aca="false">IF(P192&gt;0,IF(O192/P192&lt;0.01,"&lt; 1 %",""),"")</f>
        <v/>
      </c>
      <c r="R192" s="35"/>
      <c r="S192" s="22" t="n">
        <f aca="false">'Výpočet škody'!AA192</f>
        <v>0</v>
      </c>
      <c r="T192" s="35"/>
      <c r="U192" s="35"/>
      <c r="V192" s="40"/>
      <c r="W192" s="37"/>
      <c r="X192" s="35"/>
      <c r="Y192" s="35"/>
      <c r="Z192" s="35"/>
      <c r="AA192" s="35"/>
      <c r="AB192" s="23" t="n">
        <f aca="false">'Výpočet škody'!BB192</f>
        <v>0</v>
      </c>
      <c r="AC192" s="37"/>
      <c r="AD192" s="37"/>
      <c r="AE192" s="37"/>
      <c r="AF192" s="37"/>
      <c r="AG192" s="37"/>
      <c r="AH192" s="37"/>
      <c r="AI192" s="35"/>
      <c r="AJ192" s="35"/>
      <c r="AK192" s="35"/>
      <c r="AL192" s="24" t="n">
        <f aca="false">'Výpočet škody'!CD192</f>
        <v>0</v>
      </c>
      <c r="AM192" s="35"/>
      <c r="AN192" s="35"/>
      <c r="AO192" s="35"/>
      <c r="AP192" s="35"/>
      <c r="AQ192" s="42" t="n">
        <f aca="false">ROUND(AO192*AP192,0)</f>
        <v>0</v>
      </c>
      <c r="AR192" s="43" t="n">
        <f aca="false">S192+AB192+AL192+AQ192</f>
        <v>0</v>
      </c>
    </row>
    <row r="193" customFormat="false" ht="12.8" hidden="false" customHeight="false" outlineLevel="0" collapsed="false">
      <c r="N193" s="40"/>
      <c r="O193" s="16"/>
      <c r="P193" s="16"/>
      <c r="Q193" s="41" t="str">
        <f aca="false">IF(P193&gt;0,IF(O193/P193&lt;0.01,"&lt; 1 %",""),"")</f>
        <v/>
      </c>
      <c r="R193" s="35"/>
      <c r="S193" s="22" t="n">
        <f aca="false">'Výpočet škody'!AA193</f>
        <v>0</v>
      </c>
      <c r="T193" s="35"/>
      <c r="U193" s="35"/>
      <c r="V193" s="40"/>
      <c r="W193" s="37"/>
      <c r="X193" s="35"/>
      <c r="Y193" s="35"/>
      <c r="Z193" s="35"/>
      <c r="AA193" s="35"/>
      <c r="AB193" s="23" t="n">
        <f aca="false">'Výpočet škody'!BB193</f>
        <v>0</v>
      </c>
      <c r="AC193" s="37"/>
      <c r="AD193" s="37"/>
      <c r="AE193" s="37"/>
      <c r="AF193" s="37"/>
      <c r="AG193" s="37"/>
      <c r="AH193" s="37"/>
      <c r="AI193" s="35"/>
      <c r="AJ193" s="35"/>
      <c r="AK193" s="35"/>
      <c r="AL193" s="24" t="n">
        <f aca="false">'Výpočet škody'!CD193</f>
        <v>0</v>
      </c>
      <c r="AM193" s="35"/>
      <c r="AN193" s="35"/>
      <c r="AO193" s="35"/>
      <c r="AP193" s="35"/>
      <c r="AQ193" s="42" t="n">
        <f aca="false">ROUND(AO193*AP193,0)</f>
        <v>0</v>
      </c>
      <c r="AR193" s="43" t="n">
        <f aca="false">S193+AB193+AL193+AQ193</f>
        <v>0</v>
      </c>
    </row>
    <row r="194" customFormat="false" ht="12.8" hidden="false" customHeight="false" outlineLevel="0" collapsed="false">
      <c r="N194" s="40"/>
      <c r="O194" s="16"/>
      <c r="P194" s="16"/>
      <c r="Q194" s="41" t="str">
        <f aca="false">IF(P194&gt;0,IF(O194/P194&lt;0.01,"&lt; 1 %",""),"")</f>
        <v/>
      </c>
      <c r="R194" s="35"/>
      <c r="S194" s="22" t="n">
        <f aca="false">'Výpočet škody'!AA194</f>
        <v>0</v>
      </c>
      <c r="T194" s="35"/>
      <c r="U194" s="35"/>
      <c r="V194" s="40"/>
      <c r="W194" s="37"/>
      <c r="X194" s="35"/>
      <c r="Y194" s="35"/>
      <c r="Z194" s="35"/>
      <c r="AA194" s="35"/>
      <c r="AB194" s="23" t="n">
        <f aca="false">'Výpočet škody'!BB194</f>
        <v>0</v>
      </c>
      <c r="AC194" s="37"/>
      <c r="AD194" s="37"/>
      <c r="AE194" s="37"/>
      <c r="AF194" s="37"/>
      <c r="AG194" s="37"/>
      <c r="AH194" s="37"/>
      <c r="AI194" s="35"/>
      <c r="AJ194" s="35"/>
      <c r="AK194" s="35"/>
      <c r="AL194" s="24" t="n">
        <f aca="false">'Výpočet škody'!CD194</f>
        <v>0</v>
      </c>
      <c r="AM194" s="35"/>
      <c r="AN194" s="35"/>
      <c r="AO194" s="35"/>
      <c r="AP194" s="35"/>
      <c r="AQ194" s="42" t="n">
        <f aca="false">ROUND(AO194*AP194,0)</f>
        <v>0</v>
      </c>
      <c r="AR194" s="43" t="n">
        <f aca="false">S194+AB194+AL194+AQ194</f>
        <v>0</v>
      </c>
    </row>
    <row r="195" customFormat="false" ht="12.8" hidden="false" customHeight="false" outlineLevel="0" collapsed="false">
      <c r="N195" s="40"/>
      <c r="O195" s="16"/>
      <c r="P195" s="16"/>
      <c r="Q195" s="41" t="str">
        <f aca="false">IF(P195&gt;0,IF(O195/P195&lt;0.01,"&lt; 1 %",""),"")</f>
        <v/>
      </c>
      <c r="R195" s="35"/>
      <c r="S195" s="22" t="n">
        <f aca="false">'Výpočet škody'!AA195</f>
        <v>0</v>
      </c>
      <c r="T195" s="35"/>
      <c r="U195" s="35"/>
      <c r="V195" s="40"/>
      <c r="W195" s="37"/>
      <c r="X195" s="35"/>
      <c r="Y195" s="35"/>
      <c r="Z195" s="35"/>
      <c r="AA195" s="35"/>
      <c r="AB195" s="23" t="n">
        <f aca="false">'Výpočet škody'!BB195</f>
        <v>0</v>
      </c>
      <c r="AC195" s="37"/>
      <c r="AD195" s="37"/>
      <c r="AE195" s="37"/>
      <c r="AF195" s="37"/>
      <c r="AG195" s="37"/>
      <c r="AH195" s="37"/>
      <c r="AI195" s="35"/>
      <c r="AJ195" s="35"/>
      <c r="AK195" s="35"/>
      <c r="AL195" s="24" t="n">
        <f aca="false">'Výpočet škody'!CD195</f>
        <v>0</v>
      </c>
      <c r="AM195" s="35"/>
      <c r="AN195" s="35"/>
      <c r="AO195" s="35"/>
      <c r="AP195" s="35"/>
      <c r="AQ195" s="42" t="n">
        <f aca="false">ROUND(AO195*AP195,0)</f>
        <v>0</v>
      </c>
      <c r="AR195" s="43" t="n">
        <f aca="false">S195+AB195+AL195+AQ195</f>
        <v>0</v>
      </c>
    </row>
    <row r="196" customFormat="false" ht="12.8" hidden="false" customHeight="false" outlineLevel="0" collapsed="false">
      <c r="N196" s="40"/>
      <c r="O196" s="16"/>
      <c r="P196" s="16"/>
      <c r="Q196" s="41" t="str">
        <f aca="false">IF(P196&gt;0,IF(O196/P196&lt;0.01,"&lt; 1 %",""),"")</f>
        <v/>
      </c>
      <c r="R196" s="35"/>
      <c r="S196" s="22" t="n">
        <f aca="false">'Výpočet škody'!AA196</f>
        <v>0</v>
      </c>
      <c r="T196" s="35"/>
      <c r="U196" s="35"/>
      <c r="V196" s="40"/>
      <c r="W196" s="37"/>
      <c r="X196" s="35"/>
      <c r="Y196" s="35"/>
      <c r="Z196" s="35"/>
      <c r="AA196" s="35"/>
      <c r="AB196" s="23" t="n">
        <f aca="false">'Výpočet škody'!BB196</f>
        <v>0</v>
      </c>
      <c r="AC196" s="37"/>
      <c r="AD196" s="37"/>
      <c r="AE196" s="37"/>
      <c r="AF196" s="37"/>
      <c r="AG196" s="37"/>
      <c r="AH196" s="37"/>
      <c r="AI196" s="35"/>
      <c r="AJ196" s="35"/>
      <c r="AK196" s="35"/>
      <c r="AL196" s="24" t="n">
        <f aca="false">'Výpočet škody'!CD196</f>
        <v>0</v>
      </c>
      <c r="AM196" s="35"/>
      <c r="AN196" s="35"/>
      <c r="AO196" s="35"/>
      <c r="AP196" s="35"/>
      <c r="AQ196" s="42" t="n">
        <f aca="false">ROUND(AO196*AP196,0)</f>
        <v>0</v>
      </c>
      <c r="AR196" s="43" t="n">
        <f aca="false">S196+AB196+AL196+AQ196</f>
        <v>0</v>
      </c>
    </row>
    <row r="197" customFormat="false" ht="12.8" hidden="false" customHeight="false" outlineLevel="0" collapsed="false">
      <c r="N197" s="40"/>
      <c r="O197" s="16"/>
      <c r="P197" s="16"/>
      <c r="Q197" s="41" t="str">
        <f aca="false">IF(P197&gt;0,IF(O197/P197&lt;0.01,"&lt; 1 %",""),"")</f>
        <v/>
      </c>
      <c r="R197" s="35"/>
      <c r="S197" s="22" t="n">
        <f aca="false">'Výpočet škody'!AA197</f>
        <v>0</v>
      </c>
      <c r="T197" s="35"/>
      <c r="U197" s="35"/>
      <c r="V197" s="40"/>
      <c r="W197" s="37"/>
      <c r="X197" s="35"/>
      <c r="Y197" s="35"/>
      <c r="Z197" s="35"/>
      <c r="AA197" s="35"/>
      <c r="AB197" s="23" t="n">
        <f aca="false">'Výpočet škody'!BB197</f>
        <v>0</v>
      </c>
      <c r="AC197" s="37"/>
      <c r="AD197" s="37"/>
      <c r="AE197" s="37"/>
      <c r="AF197" s="37"/>
      <c r="AG197" s="37"/>
      <c r="AH197" s="37"/>
      <c r="AI197" s="35"/>
      <c r="AJ197" s="35"/>
      <c r="AK197" s="35"/>
      <c r="AL197" s="24" t="n">
        <f aca="false">'Výpočet škody'!CD197</f>
        <v>0</v>
      </c>
      <c r="AM197" s="35"/>
      <c r="AN197" s="35"/>
      <c r="AO197" s="35"/>
      <c r="AP197" s="35"/>
      <c r="AQ197" s="42" t="n">
        <f aca="false">ROUND(AO197*AP197,0)</f>
        <v>0</v>
      </c>
      <c r="AR197" s="43" t="n">
        <f aca="false">S197+AB197+AL197+AQ197</f>
        <v>0</v>
      </c>
    </row>
    <row r="198" customFormat="false" ht="12.8" hidden="false" customHeight="false" outlineLevel="0" collapsed="false">
      <c r="N198" s="40"/>
      <c r="O198" s="16"/>
      <c r="P198" s="16"/>
      <c r="Q198" s="41" t="str">
        <f aca="false">IF(P198&gt;0,IF(O198/P198&lt;0.01,"&lt; 1 %",""),"")</f>
        <v/>
      </c>
      <c r="R198" s="35"/>
      <c r="S198" s="22" t="n">
        <f aca="false">'Výpočet škody'!AA198</f>
        <v>0</v>
      </c>
      <c r="T198" s="35"/>
      <c r="U198" s="35"/>
      <c r="V198" s="40"/>
      <c r="W198" s="37"/>
      <c r="X198" s="35"/>
      <c r="Y198" s="35"/>
      <c r="Z198" s="35"/>
      <c r="AA198" s="35"/>
      <c r="AB198" s="23" t="n">
        <f aca="false">'Výpočet škody'!BB198</f>
        <v>0</v>
      </c>
      <c r="AC198" s="37"/>
      <c r="AD198" s="37"/>
      <c r="AE198" s="37"/>
      <c r="AF198" s="37"/>
      <c r="AG198" s="37"/>
      <c r="AH198" s="37"/>
      <c r="AI198" s="35"/>
      <c r="AJ198" s="35"/>
      <c r="AK198" s="35"/>
      <c r="AL198" s="24" t="n">
        <f aca="false">'Výpočet škody'!CD198</f>
        <v>0</v>
      </c>
      <c r="AM198" s="35"/>
      <c r="AN198" s="35"/>
      <c r="AO198" s="35"/>
      <c r="AP198" s="35"/>
      <c r="AQ198" s="42" t="n">
        <f aca="false">ROUND(AO198*AP198,0)</f>
        <v>0</v>
      </c>
      <c r="AR198" s="43" t="n">
        <f aca="false">S198+AB198+AL198+AQ198</f>
        <v>0</v>
      </c>
    </row>
    <row r="199" customFormat="false" ht="12.8" hidden="false" customHeight="false" outlineLevel="0" collapsed="false">
      <c r="N199" s="40"/>
      <c r="O199" s="16"/>
      <c r="P199" s="16"/>
      <c r="Q199" s="41" t="str">
        <f aca="false">IF(P199&gt;0,IF(O199/P199&lt;0.01,"&lt; 1 %",""),"")</f>
        <v/>
      </c>
      <c r="R199" s="35"/>
      <c r="S199" s="22" t="n">
        <f aca="false">'Výpočet škody'!AA199</f>
        <v>0</v>
      </c>
      <c r="T199" s="35"/>
      <c r="U199" s="35"/>
      <c r="V199" s="40"/>
      <c r="W199" s="37"/>
      <c r="X199" s="35"/>
      <c r="Y199" s="35"/>
      <c r="Z199" s="35"/>
      <c r="AA199" s="35"/>
      <c r="AB199" s="23" t="n">
        <f aca="false">'Výpočet škody'!BB199</f>
        <v>0</v>
      </c>
      <c r="AC199" s="37"/>
      <c r="AD199" s="37"/>
      <c r="AE199" s="37"/>
      <c r="AF199" s="37"/>
      <c r="AG199" s="37"/>
      <c r="AH199" s="37"/>
      <c r="AI199" s="35"/>
      <c r="AJ199" s="35"/>
      <c r="AK199" s="35"/>
      <c r="AL199" s="24" t="n">
        <f aca="false">'Výpočet škody'!CD199</f>
        <v>0</v>
      </c>
      <c r="AM199" s="35"/>
      <c r="AN199" s="35"/>
      <c r="AO199" s="35"/>
      <c r="AP199" s="35"/>
      <c r="AQ199" s="42" t="n">
        <f aca="false">ROUND(AO199*AP199,0)</f>
        <v>0</v>
      </c>
      <c r="AR199" s="43" t="n">
        <f aca="false">S199+AB199+AL199+AQ199</f>
        <v>0</v>
      </c>
    </row>
    <row r="200" customFormat="false" ht="12.8" hidden="false" customHeight="false" outlineLevel="0" collapsed="false">
      <c r="N200" s="40"/>
      <c r="O200" s="16"/>
      <c r="P200" s="16"/>
      <c r="Q200" s="41" t="str">
        <f aca="false">IF(P200&gt;0,IF(O200/P200&lt;0.01,"&lt; 1 %",""),"")</f>
        <v/>
      </c>
      <c r="R200" s="16"/>
      <c r="S200" s="22" t="n">
        <f aca="false">'Výpočet škody'!AA200</f>
        <v>0</v>
      </c>
      <c r="T200" s="35"/>
      <c r="U200" s="35"/>
      <c r="V200" s="40"/>
      <c r="W200" s="37"/>
      <c r="X200" s="35"/>
      <c r="Y200" s="35"/>
      <c r="Z200" s="35"/>
      <c r="AA200" s="35"/>
      <c r="AB200" s="23" t="n">
        <f aca="false">'Výpočet škody'!BB200</f>
        <v>0</v>
      </c>
      <c r="AC200" s="37"/>
      <c r="AD200" s="37"/>
      <c r="AE200" s="37"/>
      <c r="AF200" s="37"/>
      <c r="AG200" s="37"/>
      <c r="AH200" s="37"/>
      <c r="AI200" s="35"/>
      <c r="AJ200" s="35"/>
      <c r="AK200" s="35"/>
      <c r="AL200" s="24" t="n">
        <f aca="false">'Výpočet škody'!CD200</f>
        <v>0</v>
      </c>
      <c r="AM200" s="35"/>
      <c r="AN200" s="35"/>
      <c r="AO200" s="35"/>
      <c r="AP200" s="35"/>
      <c r="AQ200" s="42" t="n">
        <f aca="false">ROUND(AO200*AP200,0)</f>
        <v>0</v>
      </c>
      <c r="AR200" s="43" t="n">
        <f aca="false">S200+AB200+AL200+AQ200</f>
        <v>0</v>
      </c>
    </row>
    <row r="201" customFormat="false" ht="12.8" hidden="false" customHeight="false" outlineLevel="0" collapsed="false">
      <c r="N201" s="40"/>
      <c r="O201" s="16"/>
      <c r="P201" s="16"/>
      <c r="Q201" s="41" t="str">
        <f aca="false">IF(P201&gt;0,IF(O201/P201&lt;0.01,"&lt; 1 %",""),"")</f>
        <v/>
      </c>
      <c r="R201" s="16"/>
      <c r="S201" s="22" t="n">
        <f aca="false">'Výpočet škody'!AA201</f>
        <v>0</v>
      </c>
      <c r="T201" s="35"/>
      <c r="U201" s="35"/>
      <c r="V201" s="40"/>
      <c r="W201" s="37"/>
      <c r="X201" s="35"/>
      <c r="Y201" s="35"/>
      <c r="Z201" s="35"/>
      <c r="AA201" s="35"/>
      <c r="AB201" s="23" t="n">
        <f aca="false">'Výpočet škody'!BB201</f>
        <v>0</v>
      </c>
      <c r="AC201" s="37"/>
      <c r="AD201" s="37"/>
      <c r="AE201" s="37"/>
      <c r="AF201" s="37"/>
      <c r="AG201" s="37"/>
      <c r="AH201" s="37"/>
      <c r="AI201" s="35"/>
      <c r="AJ201" s="35"/>
      <c r="AK201" s="35"/>
      <c r="AL201" s="24" t="n">
        <f aca="false">'Výpočet škody'!CD201</f>
        <v>0</v>
      </c>
      <c r="AM201" s="35"/>
      <c r="AN201" s="35"/>
      <c r="AO201" s="35"/>
      <c r="AP201" s="35"/>
      <c r="AQ201" s="42" t="n">
        <f aca="false">ROUND(AO201*AP201,0)</f>
        <v>0</v>
      </c>
      <c r="AR201" s="43" t="n">
        <f aca="false">S201+AB201+AL201+AQ201</f>
        <v>0</v>
      </c>
    </row>
    <row r="202" customFormat="false" ht="12.8" hidden="false" customHeight="false" outlineLevel="0" collapsed="false">
      <c r="N202" s="40"/>
      <c r="O202" s="16"/>
      <c r="P202" s="16"/>
      <c r="Q202" s="41" t="str">
        <f aca="false">IF(P202&gt;0,IF(O202/P202&lt;0.01,"&lt; 1 %",""),"")</f>
        <v/>
      </c>
      <c r="R202" s="16"/>
      <c r="S202" s="22" t="n">
        <f aca="false">'Výpočet škody'!AA202</f>
        <v>0</v>
      </c>
      <c r="T202" s="35"/>
      <c r="U202" s="35"/>
      <c r="V202" s="40"/>
      <c r="W202" s="37"/>
      <c r="X202" s="35"/>
      <c r="Y202" s="35"/>
      <c r="Z202" s="35"/>
      <c r="AA202" s="35"/>
      <c r="AB202" s="23" t="n">
        <f aca="false">'Výpočet škody'!BB202</f>
        <v>0</v>
      </c>
      <c r="AC202" s="37"/>
      <c r="AD202" s="37"/>
      <c r="AE202" s="37"/>
      <c r="AF202" s="37"/>
      <c r="AG202" s="37"/>
      <c r="AH202" s="37"/>
      <c r="AI202" s="35"/>
      <c r="AJ202" s="35"/>
      <c r="AK202" s="35"/>
      <c r="AL202" s="24" t="n">
        <f aca="false">'Výpočet škody'!CD202</f>
        <v>0</v>
      </c>
      <c r="AM202" s="35"/>
      <c r="AN202" s="35"/>
      <c r="AO202" s="35"/>
      <c r="AP202" s="35"/>
      <c r="AQ202" s="42" t="n">
        <f aca="false">ROUND(AO202*AP202,0)</f>
        <v>0</v>
      </c>
      <c r="AR202" s="43" t="n">
        <f aca="false">S202+AB202+AL202+AQ202</f>
        <v>0</v>
      </c>
    </row>
    <row r="203" customFormat="false" ht="12.8" hidden="false" customHeight="false" outlineLevel="0" collapsed="false">
      <c r="N203" s="40"/>
      <c r="O203" s="16"/>
      <c r="P203" s="16"/>
      <c r="Q203" s="41" t="str">
        <f aca="false">IF(P203&gt;0,IF(O203/P203&lt;0.01,"&lt; 1 %",""),"")</f>
        <v/>
      </c>
      <c r="R203" s="35"/>
      <c r="S203" s="22" t="n">
        <f aca="false">'Výpočet škody'!AA203</f>
        <v>0</v>
      </c>
      <c r="T203" s="35"/>
      <c r="U203" s="35"/>
      <c r="V203" s="40"/>
      <c r="W203" s="37"/>
      <c r="X203" s="35"/>
      <c r="Y203" s="35"/>
      <c r="Z203" s="35"/>
      <c r="AA203" s="35"/>
      <c r="AB203" s="23" t="n">
        <f aca="false">'Výpočet škody'!BB203</f>
        <v>0</v>
      </c>
      <c r="AC203" s="37"/>
      <c r="AD203" s="37"/>
      <c r="AE203" s="37"/>
      <c r="AF203" s="37"/>
      <c r="AG203" s="37"/>
      <c r="AH203" s="37"/>
      <c r="AI203" s="35"/>
      <c r="AJ203" s="35"/>
      <c r="AK203" s="35"/>
      <c r="AL203" s="24" t="n">
        <f aca="false">'Výpočet škody'!CD203</f>
        <v>0</v>
      </c>
      <c r="AM203" s="35"/>
      <c r="AN203" s="35"/>
      <c r="AO203" s="35"/>
      <c r="AP203" s="35"/>
      <c r="AQ203" s="42" t="n">
        <f aca="false">ROUND(AO203*AP203,0)</f>
        <v>0</v>
      </c>
      <c r="AR203" s="43" t="n">
        <f aca="false">S203+AB203+AL203+AQ203</f>
        <v>0</v>
      </c>
    </row>
    <row r="204" customFormat="false" ht="12.8" hidden="false" customHeight="false" outlineLevel="0" collapsed="false">
      <c r="N204" s="40"/>
      <c r="O204" s="16"/>
      <c r="P204" s="16"/>
      <c r="Q204" s="41" t="str">
        <f aca="false">IF(P204&gt;0,IF(O204/P204&lt;0.01,"&lt; 1 %",""),"")</f>
        <v/>
      </c>
      <c r="R204" s="35"/>
      <c r="S204" s="22" t="n">
        <f aca="false">'Výpočet škody'!AA204</f>
        <v>0</v>
      </c>
      <c r="T204" s="35"/>
      <c r="U204" s="35"/>
      <c r="V204" s="40"/>
      <c r="W204" s="37"/>
      <c r="X204" s="35"/>
      <c r="Y204" s="35"/>
      <c r="Z204" s="35"/>
      <c r="AA204" s="35"/>
      <c r="AB204" s="23" t="n">
        <f aca="false">'Výpočet škody'!BB204</f>
        <v>0</v>
      </c>
      <c r="AC204" s="37"/>
      <c r="AD204" s="37"/>
      <c r="AE204" s="37"/>
      <c r="AF204" s="37"/>
      <c r="AG204" s="37"/>
      <c r="AH204" s="37"/>
      <c r="AI204" s="35"/>
      <c r="AJ204" s="35"/>
      <c r="AK204" s="35"/>
      <c r="AL204" s="24" t="n">
        <f aca="false">'Výpočet škody'!CD204</f>
        <v>0</v>
      </c>
      <c r="AM204" s="35"/>
      <c r="AN204" s="35"/>
      <c r="AO204" s="35"/>
      <c r="AP204" s="35"/>
      <c r="AQ204" s="42" t="n">
        <f aca="false">ROUND(AO204*AP204,0)</f>
        <v>0</v>
      </c>
      <c r="AR204" s="43" t="n">
        <f aca="false">S204+AB204+AL204+AQ204</f>
        <v>0</v>
      </c>
    </row>
    <row r="205" customFormat="false" ht="12.8" hidden="false" customHeight="false" outlineLevel="0" collapsed="false">
      <c r="N205" s="40"/>
      <c r="O205" s="16"/>
      <c r="P205" s="16"/>
      <c r="Q205" s="41" t="str">
        <f aca="false">IF(P205&gt;0,IF(O205/P205&lt;0.01,"&lt; 1 %",""),"")</f>
        <v/>
      </c>
      <c r="R205" s="35"/>
      <c r="S205" s="22" t="n">
        <f aca="false">'Výpočet škody'!AA205</f>
        <v>0</v>
      </c>
      <c r="T205" s="35"/>
      <c r="U205" s="35"/>
      <c r="V205" s="40"/>
      <c r="W205" s="37"/>
      <c r="X205" s="35"/>
      <c r="Y205" s="35"/>
      <c r="Z205" s="35"/>
      <c r="AA205" s="35"/>
      <c r="AB205" s="23" t="n">
        <f aca="false">'Výpočet škody'!BB205</f>
        <v>0</v>
      </c>
      <c r="AC205" s="37"/>
      <c r="AD205" s="37"/>
      <c r="AE205" s="37"/>
      <c r="AF205" s="37"/>
      <c r="AG205" s="37"/>
      <c r="AH205" s="37"/>
      <c r="AI205" s="35"/>
      <c r="AJ205" s="35"/>
      <c r="AK205" s="35"/>
      <c r="AL205" s="24" t="n">
        <f aca="false">'Výpočet škody'!CD205</f>
        <v>0</v>
      </c>
      <c r="AM205" s="35"/>
      <c r="AN205" s="35"/>
      <c r="AO205" s="35"/>
      <c r="AP205" s="35"/>
      <c r="AQ205" s="42" t="n">
        <f aca="false">ROUND(AO205*AP205,0)</f>
        <v>0</v>
      </c>
      <c r="AR205" s="43" t="n">
        <f aca="false">S205+AB205+AL205+AQ205</f>
        <v>0</v>
      </c>
    </row>
    <row r="206" customFormat="false" ht="12.8" hidden="false" customHeight="false" outlineLevel="0" collapsed="false">
      <c r="N206" s="40"/>
      <c r="O206" s="16"/>
      <c r="P206" s="16"/>
      <c r="Q206" s="41" t="str">
        <f aca="false">IF(P206&gt;0,IF(O206/P206&lt;0.01,"&lt; 1 %",""),"")</f>
        <v/>
      </c>
      <c r="R206" s="35"/>
      <c r="S206" s="22" t="n">
        <f aca="false">'Výpočet škody'!AA206</f>
        <v>0</v>
      </c>
      <c r="T206" s="35"/>
      <c r="U206" s="35"/>
      <c r="V206" s="40"/>
      <c r="W206" s="37"/>
      <c r="X206" s="35"/>
      <c r="Y206" s="35"/>
      <c r="Z206" s="35"/>
      <c r="AA206" s="35"/>
      <c r="AB206" s="23" t="n">
        <f aca="false">'Výpočet škody'!BB206</f>
        <v>0</v>
      </c>
      <c r="AC206" s="37"/>
      <c r="AD206" s="37"/>
      <c r="AE206" s="37"/>
      <c r="AF206" s="37"/>
      <c r="AG206" s="37"/>
      <c r="AH206" s="37"/>
      <c r="AI206" s="35"/>
      <c r="AJ206" s="35"/>
      <c r="AK206" s="35"/>
      <c r="AL206" s="24" t="n">
        <f aca="false">'Výpočet škody'!CD206</f>
        <v>0</v>
      </c>
      <c r="AM206" s="35"/>
      <c r="AN206" s="35"/>
      <c r="AO206" s="35"/>
      <c r="AP206" s="35"/>
      <c r="AQ206" s="42" t="n">
        <f aca="false">ROUND(AO206*AP206,0)</f>
        <v>0</v>
      </c>
      <c r="AR206" s="43" t="n">
        <f aca="false">S206+AB206+AL206+AQ206</f>
        <v>0</v>
      </c>
    </row>
    <row r="207" customFormat="false" ht="12.8" hidden="false" customHeight="false" outlineLevel="0" collapsed="false">
      <c r="N207" s="40"/>
      <c r="O207" s="16"/>
      <c r="P207" s="16"/>
      <c r="Q207" s="41" t="str">
        <f aca="false">IF(P207&gt;0,IF(O207/P207&lt;0.01,"&lt; 1 %",""),"")</f>
        <v/>
      </c>
      <c r="R207" s="35"/>
      <c r="S207" s="22" t="n">
        <f aca="false">'Výpočet škody'!AA207</f>
        <v>0</v>
      </c>
      <c r="T207" s="35"/>
      <c r="U207" s="35"/>
      <c r="V207" s="40"/>
      <c r="W207" s="37"/>
      <c r="X207" s="35"/>
      <c r="Y207" s="35"/>
      <c r="Z207" s="35"/>
      <c r="AA207" s="35"/>
      <c r="AB207" s="23" t="n">
        <f aca="false">'Výpočet škody'!BB207</f>
        <v>0</v>
      </c>
      <c r="AC207" s="37"/>
      <c r="AD207" s="37"/>
      <c r="AE207" s="37"/>
      <c r="AF207" s="37"/>
      <c r="AG207" s="37"/>
      <c r="AH207" s="37"/>
      <c r="AI207" s="35"/>
      <c r="AJ207" s="35"/>
      <c r="AK207" s="35"/>
      <c r="AL207" s="24" t="n">
        <f aca="false">'Výpočet škody'!CD207</f>
        <v>0</v>
      </c>
      <c r="AM207" s="35"/>
      <c r="AN207" s="35"/>
      <c r="AO207" s="35"/>
      <c r="AP207" s="35"/>
      <c r="AQ207" s="42" t="n">
        <f aca="false">ROUND(AO207*AP207,0)</f>
        <v>0</v>
      </c>
      <c r="AR207" s="43" t="n">
        <f aca="false">S207+AB207+AL207+AQ207</f>
        <v>0</v>
      </c>
    </row>
    <row r="208" customFormat="false" ht="12.8" hidden="false" customHeight="false" outlineLevel="0" collapsed="false">
      <c r="N208" s="40"/>
      <c r="O208" s="16"/>
      <c r="P208" s="16"/>
      <c r="Q208" s="41" t="str">
        <f aca="false">IF(P208&gt;0,IF(O208/P208&lt;0.01,"&lt; 1 %",""),"")</f>
        <v/>
      </c>
      <c r="R208" s="35"/>
      <c r="S208" s="22" t="n">
        <f aca="false">'Výpočet škody'!AA208</f>
        <v>0</v>
      </c>
      <c r="T208" s="35"/>
      <c r="U208" s="35"/>
      <c r="V208" s="40"/>
      <c r="W208" s="37"/>
      <c r="X208" s="35"/>
      <c r="Y208" s="35"/>
      <c r="Z208" s="35"/>
      <c r="AA208" s="35"/>
      <c r="AB208" s="23" t="n">
        <f aca="false">'Výpočet škody'!BB208</f>
        <v>0</v>
      </c>
      <c r="AC208" s="37"/>
      <c r="AD208" s="37"/>
      <c r="AE208" s="37"/>
      <c r="AF208" s="37"/>
      <c r="AG208" s="37"/>
      <c r="AH208" s="37"/>
      <c r="AI208" s="35"/>
      <c r="AJ208" s="35"/>
      <c r="AK208" s="35"/>
      <c r="AL208" s="24" t="n">
        <f aca="false">'Výpočet škody'!CD208</f>
        <v>0</v>
      </c>
      <c r="AM208" s="35"/>
      <c r="AN208" s="35"/>
      <c r="AO208" s="35"/>
      <c r="AP208" s="35"/>
      <c r="AQ208" s="42" t="n">
        <f aca="false">ROUND(AO208*AP208,0)</f>
        <v>0</v>
      </c>
      <c r="AR208" s="43" t="n">
        <f aca="false">S208+AB208+AL208+AQ208</f>
        <v>0</v>
      </c>
    </row>
    <row r="209" customFormat="false" ht="12.8" hidden="false" customHeight="false" outlineLevel="0" collapsed="false">
      <c r="N209" s="40"/>
      <c r="O209" s="16"/>
      <c r="P209" s="16"/>
      <c r="Q209" s="41" t="str">
        <f aca="false">IF(P209&gt;0,IF(O209/P209&lt;0.01,"&lt; 1 %",""),"")</f>
        <v/>
      </c>
      <c r="R209" s="35"/>
      <c r="S209" s="22" t="n">
        <f aca="false">'Výpočet škody'!AA209</f>
        <v>0</v>
      </c>
      <c r="T209" s="35"/>
      <c r="U209" s="35"/>
      <c r="V209" s="40"/>
      <c r="W209" s="37"/>
      <c r="X209" s="35"/>
      <c r="Y209" s="35"/>
      <c r="Z209" s="35"/>
      <c r="AA209" s="35"/>
      <c r="AB209" s="23" t="n">
        <f aca="false">'Výpočet škody'!BB209</f>
        <v>0</v>
      </c>
      <c r="AC209" s="37"/>
      <c r="AD209" s="37"/>
      <c r="AE209" s="37"/>
      <c r="AF209" s="37"/>
      <c r="AG209" s="37"/>
      <c r="AH209" s="37"/>
      <c r="AI209" s="35"/>
      <c r="AJ209" s="35"/>
      <c r="AK209" s="35"/>
      <c r="AL209" s="24" t="n">
        <f aca="false">'Výpočet škody'!CD209</f>
        <v>0</v>
      </c>
      <c r="AM209" s="35"/>
      <c r="AN209" s="35"/>
      <c r="AO209" s="35"/>
      <c r="AP209" s="35"/>
      <c r="AQ209" s="42" t="n">
        <f aca="false">ROUND(AO209*AP209,0)</f>
        <v>0</v>
      </c>
      <c r="AR209" s="43" t="n">
        <f aca="false">S209+AB209+AL209+AQ209</f>
        <v>0</v>
      </c>
    </row>
    <row r="210" customFormat="false" ht="12.8" hidden="false" customHeight="false" outlineLevel="0" collapsed="false">
      <c r="N210" s="40"/>
      <c r="O210" s="16"/>
      <c r="P210" s="16"/>
      <c r="Q210" s="41" t="str">
        <f aca="false">IF(P210&gt;0,IF(O210/P210&lt;0.01,"&lt; 1 %",""),"")</f>
        <v/>
      </c>
      <c r="R210" s="35"/>
      <c r="S210" s="22" t="n">
        <f aca="false">'Výpočet škody'!AA210</f>
        <v>0</v>
      </c>
      <c r="T210" s="35"/>
      <c r="U210" s="35"/>
      <c r="V210" s="40"/>
      <c r="W210" s="37"/>
      <c r="X210" s="35"/>
      <c r="Y210" s="35"/>
      <c r="Z210" s="35"/>
      <c r="AA210" s="35"/>
      <c r="AB210" s="23" t="n">
        <f aca="false">'Výpočet škody'!BB210</f>
        <v>0</v>
      </c>
      <c r="AC210" s="37"/>
      <c r="AD210" s="37"/>
      <c r="AE210" s="37"/>
      <c r="AF210" s="37"/>
      <c r="AG210" s="37"/>
      <c r="AH210" s="37"/>
      <c r="AI210" s="35"/>
      <c r="AJ210" s="35"/>
      <c r="AK210" s="35"/>
      <c r="AL210" s="24" t="n">
        <f aca="false">'Výpočet škody'!CD210</f>
        <v>0</v>
      </c>
      <c r="AM210" s="35"/>
      <c r="AN210" s="35"/>
      <c r="AO210" s="35"/>
      <c r="AP210" s="35"/>
      <c r="AQ210" s="42" t="n">
        <f aca="false">ROUND(AO210*AP210,0)</f>
        <v>0</v>
      </c>
      <c r="AR210" s="43" t="n">
        <f aca="false">S210+AB210+AL210+AQ210</f>
        <v>0</v>
      </c>
    </row>
    <row r="211" customFormat="false" ht="12.8" hidden="false" customHeight="false" outlineLevel="0" collapsed="false">
      <c r="N211" s="40"/>
      <c r="O211" s="16"/>
      <c r="P211" s="16"/>
      <c r="Q211" s="41" t="str">
        <f aca="false">IF(P211&gt;0,IF(O211/P211&lt;0.01,"&lt; 1 %",""),"")</f>
        <v/>
      </c>
      <c r="R211" s="35"/>
      <c r="S211" s="22" t="n">
        <f aca="false">'Výpočet škody'!AA211</f>
        <v>0</v>
      </c>
      <c r="T211" s="35"/>
      <c r="U211" s="35"/>
      <c r="V211" s="40"/>
      <c r="W211" s="37"/>
      <c r="X211" s="35"/>
      <c r="Y211" s="35"/>
      <c r="Z211" s="35"/>
      <c r="AA211" s="35"/>
      <c r="AB211" s="23" t="n">
        <f aca="false">'Výpočet škody'!BB211</f>
        <v>0</v>
      </c>
      <c r="AC211" s="37"/>
      <c r="AD211" s="37"/>
      <c r="AE211" s="37"/>
      <c r="AF211" s="37"/>
      <c r="AG211" s="37"/>
      <c r="AH211" s="37"/>
      <c r="AI211" s="35"/>
      <c r="AJ211" s="35"/>
      <c r="AK211" s="35"/>
      <c r="AL211" s="24" t="n">
        <f aca="false">'Výpočet škody'!CD211</f>
        <v>0</v>
      </c>
      <c r="AM211" s="35"/>
      <c r="AN211" s="35"/>
      <c r="AO211" s="35"/>
      <c r="AP211" s="35"/>
      <c r="AQ211" s="42" t="n">
        <f aca="false">ROUND(AO211*AP211,0)</f>
        <v>0</v>
      </c>
      <c r="AR211" s="43" t="n">
        <f aca="false">S211+AB211+AL211+AQ211</f>
        <v>0</v>
      </c>
    </row>
    <row r="212" customFormat="false" ht="12.8" hidden="false" customHeight="false" outlineLevel="0" collapsed="false">
      <c r="N212" s="40"/>
      <c r="O212" s="16"/>
      <c r="P212" s="16"/>
      <c r="Q212" s="41" t="str">
        <f aca="false">IF(P212&gt;0,IF(O212/P212&lt;0.01,"&lt; 1 %",""),"")</f>
        <v/>
      </c>
      <c r="R212" s="35"/>
      <c r="S212" s="22" t="n">
        <f aca="false">'Výpočet škody'!AA212</f>
        <v>0</v>
      </c>
      <c r="T212" s="35"/>
      <c r="U212" s="35"/>
      <c r="V212" s="40"/>
      <c r="W212" s="37"/>
      <c r="X212" s="35"/>
      <c r="Y212" s="35"/>
      <c r="Z212" s="35"/>
      <c r="AA212" s="35"/>
      <c r="AB212" s="23" t="n">
        <f aca="false">'Výpočet škody'!BB212</f>
        <v>0</v>
      </c>
      <c r="AC212" s="37"/>
      <c r="AD212" s="37"/>
      <c r="AE212" s="37"/>
      <c r="AF212" s="37"/>
      <c r="AG212" s="37"/>
      <c r="AH212" s="37"/>
      <c r="AI212" s="35"/>
      <c r="AJ212" s="35"/>
      <c r="AK212" s="35"/>
      <c r="AL212" s="24" t="n">
        <f aca="false">'Výpočet škody'!CD212</f>
        <v>0</v>
      </c>
      <c r="AM212" s="35"/>
      <c r="AN212" s="35"/>
      <c r="AO212" s="35"/>
      <c r="AP212" s="35"/>
      <c r="AQ212" s="42" t="n">
        <f aca="false">ROUND(AO212*AP212,0)</f>
        <v>0</v>
      </c>
      <c r="AR212" s="43" t="n">
        <f aca="false">S212+AB212+AL212+AQ212</f>
        <v>0</v>
      </c>
    </row>
    <row r="213" customFormat="false" ht="12.8" hidden="false" customHeight="false" outlineLevel="0" collapsed="false">
      <c r="N213" s="40"/>
      <c r="O213" s="16"/>
      <c r="P213" s="16"/>
      <c r="Q213" s="41" t="str">
        <f aca="false">IF(P213&gt;0,IF(O213/P213&lt;0.01,"&lt; 1 %",""),"")</f>
        <v/>
      </c>
      <c r="R213" s="35"/>
      <c r="S213" s="22" t="n">
        <f aca="false">'Výpočet škody'!AA213</f>
        <v>0</v>
      </c>
      <c r="T213" s="35"/>
      <c r="U213" s="35"/>
      <c r="V213" s="40"/>
      <c r="W213" s="37"/>
      <c r="X213" s="35"/>
      <c r="Y213" s="35"/>
      <c r="Z213" s="35"/>
      <c r="AA213" s="35"/>
      <c r="AB213" s="23" t="n">
        <f aca="false">'Výpočet škody'!BB213</f>
        <v>0</v>
      </c>
      <c r="AC213" s="37"/>
      <c r="AD213" s="37"/>
      <c r="AE213" s="37"/>
      <c r="AF213" s="37"/>
      <c r="AG213" s="37"/>
      <c r="AH213" s="37"/>
      <c r="AI213" s="35"/>
      <c r="AJ213" s="35"/>
      <c r="AK213" s="35"/>
      <c r="AL213" s="24" t="n">
        <f aca="false">'Výpočet škody'!CD213</f>
        <v>0</v>
      </c>
      <c r="AM213" s="35"/>
      <c r="AN213" s="35"/>
      <c r="AO213" s="35"/>
      <c r="AP213" s="35"/>
      <c r="AQ213" s="42" t="n">
        <f aca="false">ROUND(AO213*AP213,0)</f>
        <v>0</v>
      </c>
      <c r="AR213" s="43" t="n">
        <f aca="false">S213+AB213+AL213+AQ213</f>
        <v>0</v>
      </c>
    </row>
    <row r="214" customFormat="false" ht="12.8" hidden="false" customHeight="false" outlineLevel="0" collapsed="false">
      <c r="N214" s="40"/>
      <c r="O214" s="16"/>
      <c r="P214" s="16"/>
      <c r="Q214" s="41" t="str">
        <f aca="false">IF(P214&gt;0,IF(O214/P214&lt;0.01,"&lt; 1 %",""),"")</f>
        <v/>
      </c>
      <c r="R214" s="35"/>
      <c r="S214" s="22" t="n">
        <f aca="false">'Výpočet škody'!AA214</f>
        <v>0</v>
      </c>
      <c r="T214" s="35"/>
      <c r="U214" s="35"/>
      <c r="V214" s="40"/>
      <c r="W214" s="37"/>
      <c r="X214" s="35"/>
      <c r="Y214" s="35"/>
      <c r="Z214" s="35"/>
      <c r="AA214" s="35"/>
      <c r="AB214" s="23" t="n">
        <f aca="false">'Výpočet škody'!BB214</f>
        <v>0</v>
      </c>
      <c r="AC214" s="37"/>
      <c r="AD214" s="37"/>
      <c r="AE214" s="37"/>
      <c r="AF214" s="37"/>
      <c r="AG214" s="37"/>
      <c r="AH214" s="37"/>
      <c r="AI214" s="35"/>
      <c r="AJ214" s="35"/>
      <c r="AK214" s="35"/>
      <c r="AL214" s="24" t="n">
        <f aca="false">'Výpočet škody'!CD214</f>
        <v>0</v>
      </c>
      <c r="AM214" s="35"/>
      <c r="AN214" s="35"/>
      <c r="AO214" s="35"/>
      <c r="AP214" s="35"/>
      <c r="AQ214" s="42" t="n">
        <f aca="false">ROUND(AO214*AP214,0)</f>
        <v>0</v>
      </c>
      <c r="AR214" s="43" t="n">
        <f aca="false">S214+AB214+AL214+AQ214</f>
        <v>0</v>
      </c>
    </row>
    <row r="215" customFormat="false" ht="12.8" hidden="false" customHeight="false" outlineLevel="0" collapsed="false">
      <c r="N215" s="40"/>
      <c r="O215" s="16"/>
      <c r="P215" s="16"/>
      <c r="Q215" s="41" t="str">
        <f aca="false">IF(P215&gt;0,IF(O215/P215&lt;0.01,"&lt; 1 %",""),"")</f>
        <v/>
      </c>
      <c r="R215" s="35"/>
      <c r="S215" s="22" t="n">
        <f aca="false">'Výpočet škody'!AA215</f>
        <v>0</v>
      </c>
      <c r="T215" s="35"/>
      <c r="U215" s="35"/>
      <c r="V215" s="40"/>
      <c r="W215" s="37"/>
      <c r="X215" s="35"/>
      <c r="Y215" s="35"/>
      <c r="Z215" s="35"/>
      <c r="AA215" s="35"/>
      <c r="AB215" s="23" t="n">
        <f aca="false">'Výpočet škody'!BB215</f>
        <v>0</v>
      </c>
      <c r="AC215" s="37"/>
      <c r="AD215" s="37"/>
      <c r="AE215" s="37"/>
      <c r="AF215" s="37"/>
      <c r="AG215" s="37"/>
      <c r="AH215" s="37"/>
      <c r="AI215" s="35"/>
      <c r="AJ215" s="35"/>
      <c r="AK215" s="35"/>
      <c r="AL215" s="24" t="n">
        <f aca="false">'Výpočet škody'!CD215</f>
        <v>0</v>
      </c>
      <c r="AM215" s="35"/>
      <c r="AN215" s="35"/>
      <c r="AO215" s="35"/>
      <c r="AP215" s="35"/>
      <c r="AQ215" s="42" t="n">
        <f aca="false">ROUND(AO215*AP215,0)</f>
        <v>0</v>
      </c>
      <c r="AR215" s="43" t="n">
        <f aca="false">S215+AB215+AL215+AQ215</f>
        <v>0</v>
      </c>
    </row>
    <row r="216" customFormat="false" ht="12.8" hidden="false" customHeight="false" outlineLevel="0" collapsed="false">
      <c r="N216" s="40"/>
      <c r="O216" s="16"/>
      <c r="P216" s="16"/>
      <c r="Q216" s="41" t="str">
        <f aca="false">IF(P216&gt;0,IF(O216/P216&lt;0.01,"&lt; 1 %",""),"")</f>
        <v/>
      </c>
      <c r="R216" s="35"/>
      <c r="S216" s="22" t="n">
        <f aca="false">'Výpočet škody'!AA216</f>
        <v>0</v>
      </c>
      <c r="T216" s="35"/>
      <c r="U216" s="35"/>
      <c r="V216" s="40"/>
      <c r="W216" s="37"/>
      <c r="X216" s="35"/>
      <c r="Y216" s="35"/>
      <c r="Z216" s="35"/>
      <c r="AA216" s="35"/>
      <c r="AB216" s="23" t="n">
        <f aca="false">'Výpočet škody'!BB216</f>
        <v>0</v>
      </c>
      <c r="AC216" s="37"/>
      <c r="AD216" s="37"/>
      <c r="AE216" s="37"/>
      <c r="AF216" s="37"/>
      <c r="AG216" s="37"/>
      <c r="AH216" s="37"/>
      <c r="AI216" s="35"/>
      <c r="AJ216" s="35"/>
      <c r="AK216" s="35"/>
      <c r="AL216" s="24" t="n">
        <f aca="false">'Výpočet škody'!CD216</f>
        <v>0</v>
      </c>
      <c r="AM216" s="35"/>
      <c r="AN216" s="35"/>
      <c r="AO216" s="35"/>
      <c r="AP216" s="35"/>
      <c r="AQ216" s="42" t="n">
        <f aca="false">ROUND(AO216*AP216,0)</f>
        <v>0</v>
      </c>
      <c r="AR216" s="43" t="n">
        <f aca="false">S216+AB216+AL216+AQ216</f>
        <v>0</v>
      </c>
    </row>
    <row r="217" customFormat="false" ht="12.8" hidden="false" customHeight="false" outlineLevel="0" collapsed="false">
      <c r="N217" s="40"/>
      <c r="O217" s="16"/>
      <c r="P217" s="16"/>
      <c r="Q217" s="41" t="str">
        <f aca="false">IF(P217&gt;0,IF(O217/P217&lt;0.01,"&lt; 1 %",""),"")</f>
        <v/>
      </c>
      <c r="R217" s="35"/>
      <c r="S217" s="22" t="n">
        <f aca="false">'Výpočet škody'!AA217</f>
        <v>0</v>
      </c>
      <c r="T217" s="35"/>
      <c r="U217" s="35"/>
      <c r="V217" s="40"/>
      <c r="W217" s="37"/>
      <c r="X217" s="35"/>
      <c r="Y217" s="35"/>
      <c r="Z217" s="35"/>
      <c r="AA217" s="35"/>
      <c r="AB217" s="23" t="n">
        <f aca="false">'Výpočet škody'!BB217</f>
        <v>0</v>
      </c>
      <c r="AC217" s="37"/>
      <c r="AD217" s="37"/>
      <c r="AE217" s="37"/>
      <c r="AF217" s="37"/>
      <c r="AG217" s="37"/>
      <c r="AH217" s="37"/>
      <c r="AI217" s="35"/>
      <c r="AJ217" s="35"/>
      <c r="AK217" s="35"/>
      <c r="AL217" s="24" t="n">
        <f aca="false">'Výpočet škody'!CD217</f>
        <v>0</v>
      </c>
      <c r="AM217" s="35"/>
      <c r="AN217" s="35"/>
      <c r="AO217" s="35"/>
      <c r="AP217" s="35"/>
      <c r="AQ217" s="42" t="n">
        <f aca="false">ROUND(AO217*AP217,0)</f>
        <v>0</v>
      </c>
      <c r="AR217" s="43" t="n">
        <f aca="false">S217+AB217+AL217+AQ217</f>
        <v>0</v>
      </c>
    </row>
    <row r="218" customFormat="false" ht="12.8" hidden="false" customHeight="false" outlineLevel="0" collapsed="false">
      <c r="N218" s="40"/>
      <c r="O218" s="16"/>
      <c r="P218" s="16"/>
      <c r="Q218" s="41" t="str">
        <f aca="false">IF(P218&gt;0,IF(O218/P218&lt;0.01,"&lt; 1 %",""),"")</f>
        <v/>
      </c>
      <c r="R218" s="35"/>
      <c r="S218" s="22" t="n">
        <f aca="false">'Výpočet škody'!AA218</f>
        <v>0</v>
      </c>
      <c r="T218" s="35"/>
      <c r="U218" s="35"/>
      <c r="V218" s="40"/>
      <c r="W218" s="37"/>
      <c r="X218" s="35"/>
      <c r="Y218" s="35"/>
      <c r="Z218" s="35"/>
      <c r="AA218" s="35"/>
      <c r="AB218" s="23" t="n">
        <f aca="false">'Výpočet škody'!BB218</f>
        <v>0</v>
      </c>
      <c r="AC218" s="37"/>
      <c r="AD218" s="37"/>
      <c r="AE218" s="37"/>
      <c r="AF218" s="37"/>
      <c r="AG218" s="37"/>
      <c r="AH218" s="37"/>
      <c r="AI218" s="35"/>
      <c r="AJ218" s="35"/>
      <c r="AK218" s="35"/>
      <c r="AL218" s="24" t="n">
        <f aca="false">'Výpočet škody'!CD218</f>
        <v>0</v>
      </c>
      <c r="AM218" s="35"/>
      <c r="AN218" s="35"/>
      <c r="AO218" s="35"/>
      <c r="AP218" s="35"/>
      <c r="AQ218" s="42" t="n">
        <f aca="false">ROUND(AO218*AP218,0)</f>
        <v>0</v>
      </c>
      <c r="AR218" s="43" t="n">
        <f aca="false">S218+AB218+AL218+AQ218</f>
        <v>0</v>
      </c>
    </row>
    <row r="219" customFormat="false" ht="12.8" hidden="false" customHeight="false" outlineLevel="0" collapsed="false">
      <c r="N219" s="40"/>
      <c r="O219" s="16"/>
      <c r="P219" s="16"/>
      <c r="Q219" s="41" t="str">
        <f aca="false">IF(P219&gt;0,IF(O219/P219&lt;0.01,"&lt; 1 %",""),"")</f>
        <v/>
      </c>
      <c r="R219" s="35"/>
      <c r="S219" s="22" t="n">
        <f aca="false">'Výpočet škody'!AA219</f>
        <v>0</v>
      </c>
      <c r="T219" s="35"/>
      <c r="U219" s="35"/>
      <c r="V219" s="40"/>
      <c r="W219" s="37"/>
      <c r="X219" s="35"/>
      <c r="Y219" s="35"/>
      <c r="Z219" s="35"/>
      <c r="AA219" s="35"/>
      <c r="AB219" s="23" t="n">
        <f aca="false">'Výpočet škody'!BB219</f>
        <v>0</v>
      </c>
      <c r="AC219" s="37"/>
      <c r="AD219" s="37"/>
      <c r="AE219" s="37"/>
      <c r="AF219" s="37"/>
      <c r="AG219" s="37"/>
      <c r="AH219" s="37"/>
      <c r="AI219" s="35"/>
      <c r="AJ219" s="35"/>
      <c r="AK219" s="35"/>
      <c r="AL219" s="24" t="n">
        <f aca="false">'Výpočet škody'!CD219</f>
        <v>0</v>
      </c>
      <c r="AM219" s="35"/>
      <c r="AN219" s="35"/>
      <c r="AO219" s="35"/>
      <c r="AP219" s="35"/>
      <c r="AQ219" s="42" t="n">
        <f aca="false">ROUND(AO219*AP219,0)</f>
        <v>0</v>
      </c>
      <c r="AR219" s="43" t="n">
        <f aca="false">S219+AB219+AL219+AQ219</f>
        <v>0</v>
      </c>
    </row>
    <row r="220" customFormat="false" ht="12.8" hidden="false" customHeight="false" outlineLevel="0" collapsed="false">
      <c r="N220" s="40"/>
      <c r="O220" s="16"/>
      <c r="P220" s="16"/>
      <c r="Q220" s="41" t="str">
        <f aca="false">IF(P220&gt;0,IF(O220/P220&lt;0.01,"&lt; 1 %",""),"")</f>
        <v/>
      </c>
      <c r="R220" s="35"/>
      <c r="S220" s="22" t="n">
        <f aca="false">'Výpočet škody'!AA220</f>
        <v>0</v>
      </c>
      <c r="T220" s="35"/>
      <c r="U220" s="35"/>
      <c r="V220" s="40"/>
      <c r="W220" s="37"/>
      <c r="X220" s="35"/>
      <c r="Y220" s="35"/>
      <c r="Z220" s="35"/>
      <c r="AA220" s="35"/>
      <c r="AB220" s="23" t="n">
        <f aca="false">'Výpočet škody'!BB220</f>
        <v>0</v>
      </c>
      <c r="AC220" s="37"/>
      <c r="AD220" s="37"/>
      <c r="AE220" s="37"/>
      <c r="AF220" s="37"/>
      <c r="AG220" s="37"/>
      <c r="AH220" s="37"/>
      <c r="AI220" s="35"/>
      <c r="AJ220" s="35"/>
      <c r="AK220" s="35"/>
      <c r="AL220" s="24" t="n">
        <f aca="false">'Výpočet škody'!CD220</f>
        <v>0</v>
      </c>
      <c r="AM220" s="35"/>
      <c r="AN220" s="35"/>
      <c r="AO220" s="35"/>
      <c r="AP220" s="35"/>
      <c r="AQ220" s="42" t="n">
        <f aca="false">ROUND(AO220*AP220,0)</f>
        <v>0</v>
      </c>
      <c r="AR220" s="43" t="n">
        <f aca="false">S220+AB220+AL220+AQ220</f>
        <v>0</v>
      </c>
    </row>
    <row r="221" customFormat="false" ht="12.8" hidden="false" customHeight="false" outlineLevel="0" collapsed="false">
      <c r="N221" s="40"/>
      <c r="O221" s="16"/>
      <c r="P221" s="16"/>
      <c r="Q221" s="41" t="str">
        <f aca="false">IF(P221&gt;0,IF(O221/P221&lt;0.01,"&lt; 1 %",""),"")</f>
        <v/>
      </c>
      <c r="R221" s="35"/>
      <c r="S221" s="22" t="n">
        <f aca="false">'Výpočet škody'!AA221</f>
        <v>0</v>
      </c>
      <c r="T221" s="35"/>
      <c r="U221" s="35"/>
      <c r="V221" s="40"/>
      <c r="W221" s="37"/>
      <c r="X221" s="35"/>
      <c r="Y221" s="35"/>
      <c r="Z221" s="35"/>
      <c r="AA221" s="35"/>
      <c r="AB221" s="23" t="n">
        <f aca="false">'Výpočet škody'!BB221</f>
        <v>0</v>
      </c>
      <c r="AC221" s="37"/>
      <c r="AD221" s="37"/>
      <c r="AE221" s="37"/>
      <c r="AF221" s="37"/>
      <c r="AG221" s="37"/>
      <c r="AH221" s="37"/>
      <c r="AI221" s="35"/>
      <c r="AJ221" s="35"/>
      <c r="AK221" s="35"/>
      <c r="AL221" s="24" t="n">
        <f aca="false">'Výpočet škody'!CD221</f>
        <v>0</v>
      </c>
      <c r="AM221" s="35"/>
      <c r="AN221" s="35"/>
      <c r="AO221" s="35"/>
      <c r="AP221" s="35"/>
      <c r="AQ221" s="42" t="n">
        <f aca="false">ROUND(AO221*AP221,0)</f>
        <v>0</v>
      </c>
      <c r="AR221" s="43" t="n">
        <f aca="false">S221+AB221+AL221+AQ221</f>
        <v>0</v>
      </c>
    </row>
    <row r="222" customFormat="false" ht="12.8" hidden="false" customHeight="false" outlineLevel="0" collapsed="false">
      <c r="N222" s="40"/>
      <c r="O222" s="16"/>
      <c r="P222" s="16"/>
      <c r="Q222" s="41" t="str">
        <f aca="false">IF(P222&gt;0,IF(O222/P222&lt;0.01,"&lt; 1 %",""),"")</f>
        <v/>
      </c>
      <c r="R222" s="35"/>
      <c r="S222" s="22" t="n">
        <f aca="false">'Výpočet škody'!AA222</f>
        <v>0</v>
      </c>
      <c r="T222" s="35"/>
      <c r="U222" s="35"/>
      <c r="V222" s="40"/>
      <c r="W222" s="37"/>
      <c r="X222" s="35"/>
      <c r="Y222" s="35"/>
      <c r="Z222" s="35"/>
      <c r="AA222" s="35"/>
      <c r="AB222" s="23" t="n">
        <f aca="false">'Výpočet škody'!BB222</f>
        <v>0</v>
      </c>
      <c r="AC222" s="37"/>
      <c r="AD222" s="37"/>
      <c r="AE222" s="37"/>
      <c r="AF222" s="37"/>
      <c r="AG222" s="37"/>
      <c r="AH222" s="37"/>
      <c r="AI222" s="35"/>
      <c r="AJ222" s="35"/>
      <c r="AK222" s="35"/>
      <c r="AL222" s="24" t="n">
        <f aca="false">'Výpočet škody'!CD222</f>
        <v>0</v>
      </c>
      <c r="AM222" s="35"/>
      <c r="AN222" s="35"/>
      <c r="AO222" s="35"/>
      <c r="AP222" s="35"/>
      <c r="AQ222" s="42" t="n">
        <f aca="false">ROUND(AO222*AP222,0)</f>
        <v>0</v>
      </c>
      <c r="AR222" s="43" t="n">
        <f aca="false">S222+AB222+AL222+AQ222</f>
        <v>0</v>
      </c>
    </row>
    <row r="223" customFormat="false" ht="12.8" hidden="false" customHeight="false" outlineLevel="0" collapsed="false">
      <c r="N223" s="40"/>
      <c r="O223" s="16"/>
      <c r="P223" s="16"/>
      <c r="Q223" s="41" t="str">
        <f aca="false">IF(P223&gt;0,IF(O223/P223&lt;0.01,"&lt; 1 %",""),"")</f>
        <v/>
      </c>
      <c r="R223" s="35"/>
      <c r="S223" s="22" t="n">
        <f aca="false">'Výpočet škody'!AA223</f>
        <v>0</v>
      </c>
      <c r="T223" s="35"/>
      <c r="U223" s="35"/>
      <c r="V223" s="40"/>
      <c r="W223" s="37"/>
      <c r="X223" s="35"/>
      <c r="Y223" s="35"/>
      <c r="Z223" s="35"/>
      <c r="AA223" s="35"/>
      <c r="AB223" s="23" t="n">
        <f aca="false">'Výpočet škody'!BB223</f>
        <v>0</v>
      </c>
      <c r="AC223" s="37"/>
      <c r="AD223" s="37"/>
      <c r="AE223" s="37"/>
      <c r="AF223" s="37"/>
      <c r="AG223" s="37"/>
      <c r="AH223" s="37"/>
      <c r="AI223" s="35"/>
      <c r="AJ223" s="35"/>
      <c r="AK223" s="35"/>
      <c r="AL223" s="24" t="n">
        <f aca="false">'Výpočet škody'!CD223</f>
        <v>0</v>
      </c>
      <c r="AM223" s="35"/>
      <c r="AN223" s="35"/>
      <c r="AO223" s="35"/>
      <c r="AP223" s="35"/>
      <c r="AQ223" s="42" t="n">
        <f aca="false">ROUND(AO223*AP223,0)</f>
        <v>0</v>
      </c>
      <c r="AR223" s="43" t="n">
        <f aca="false">S223+AB223+AL223+AQ223</f>
        <v>0</v>
      </c>
    </row>
    <row r="224" customFormat="false" ht="12.8" hidden="false" customHeight="false" outlineLevel="0" collapsed="false">
      <c r="N224" s="40"/>
      <c r="O224" s="16"/>
      <c r="P224" s="16"/>
      <c r="Q224" s="41" t="str">
        <f aca="false">IF(P224&gt;0,IF(O224/P224&lt;0.01,"&lt; 1 %",""),"")</f>
        <v/>
      </c>
      <c r="R224" s="35"/>
      <c r="S224" s="22" t="n">
        <f aca="false">'Výpočet škody'!AA224</f>
        <v>0</v>
      </c>
      <c r="T224" s="35"/>
      <c r="U224" s="35"/>
      <c r="V224" s="40"/>
      <c r="W224" s="37"/>
      <c r="X224" s="35"/>
      <c r="Y224" s="35"/>
      <c r="Z224" s="35"/>
      <c r="AA224" s="35"/>
      <c r="AB224" s="23" t="n">
        <f aca="false">'Výpočet škody'!BB224</f>
        <v>0</v>
      </c>
      <c r="AC224" s="37"/>
      <c r="AD224" s="37"/>
      <c r="AE224" s="37"/>
      <c r="AF224" s="37"/>
      <c r="AG224" s="37"/>
      <c r="AH224" s="37"/>
      <c r="AI224" s="35"/>
      <c r="AJ224" s="35"/>
      <c r="AK224" s="35"/>
      <c r="AL224" s="24" t="n">
        <f aca="false">'Výpočet škody'!CD224</f>
        <v>0</v>
      </c>
      <c r="AM224" s="35"/>
      <c r="AN224" s="35"/>
      <c r="AO224" s="35"/>
      <c r="AP224" s="35"/>
      <c r="AQ224" s="42" t="n">
        <f aca="false">ROUND(AO224*AP224,0)</f>
        <v>0</v>
      </c>
      <c r="AR224" s="43" t="n">
        <f aca="false">S224+AB224+AL224+AQ224</f>
        <v>0</v>
      </c>
    </row>
    <row r="225" customFormat="false" ht="12.8" hidden="false" customHeight="false" outlineLevel="0" collapsed="false">
      <c r="N225" s="40"/>
      <c r="O225" s="16"/>
      <c r="P225" s="16"/>
      <c r="Q225" s="41" t="str">
        <f aca="false">IF(P225&gt;0,IF(O225/P225&lt;0.01,"&lt; 1 %",""),"")</f>
        <v/>
      </c>
      <c r="R225" s="35"/>
      <c r="S225" s="22" t="n">
        <f aca="false">'Výpočet škody'!AA225</f>
        <v>0</v>
      </c>
      <c r="T225" s="35"/>
      <c r="U225" s="35"/>
      <c r="V225" s="40"/>
      <c r="W225" s="37"/>
      <c r="X225" s="35"/>
      <c r="Y225" s="35"/>
      <c r="Z225" s="35"/>
      <c r="AA225" s="35"/>
      <c r="AB225" s="23" t="n">
        <f aca="false">'Výpočet škody'!BB225</f>
        <v>0</v>
      </c>
      <c r="AC225" s="37"/>
      <c r="AD225" s="37"/>
      <c r="AE225" s="37"/>
      <c r="AF225" s="37"/>
      <c r="AG225" s="37"/>
      <c r="AH225" s="37"/>
      <c r="AI225" s="35"/>
      <c r="AJ225" s="35"/>
      <c r="AK225" s="35"/>
      <c r="AL225" s="24" t="n">
        <f aca="false">'Výpočet škody'!CD225</f>
        <v>0</v>
      </c>
      <c r="AM225" s="35"/>
      <c r="AN225" s="35"/>
      <c r="AO225" s="35"/>
      <c r="AP225" s="35"/>
      <c r="AQ225" s="42" t="n">
        <f aca="false">ROUND(AO225*AP225,0)</f>
        <v>0</v>
      </c>
      <c r="AR225" s="43" t="n">
        <f aca="false">S225+AB225+AL225+AQ225</f>
        <v>0</v>
      </c>
    </row>
    <row r="226" customFormat="false" ht="12.8" hidden="false" customHeight="false" outlineLevel="0" collapsed="false">
      <c r="N226" s="40"/>
      <c r="O226" s="16"/>
      <c r="P226" s="16"/>
      <c r="Q226" s="41" t="str">
        <f aca="false">IF(P226&gt;0,IF(O226/P226&lt;0.01,"&lt; 1 %",""),"")</f>
        <v/>
      </c>
      <c r="R226" s="35"/>
      <c r="S226" s="22" t="n">
        <f aca="false">'Výpočet škody'!AA226</f>
        <v>0</v>
      </c>
      <c r="T226" s="35"/>
      <c r="U226" s="35"/>
      <c r="V226" s="40"/>
      <c r="W226" s="37"/>
      <c r="X226" s="35"/>
      <c r="Y226" s="35"/>
      <c r="Z226" s="35"/>
      <c r="AA226" s="35"/>
      <c r="AB226" s="23" t="n">
        <f aca="false">'Výpočet škody'!BB226</f>
        <v>0</v>
      </c>
      <c r="AC226" s="37"/>
      <c r="AD226" s="37"/>
      <c r="AE226" s="37"/>
      <c r="AF226" s="37"/>
      <c r="AG226" s="37"/>
      <c r="AH226" s="37"/>
      <c r="AI226" s="35"/>
      <c r="AJ226" s="35"/>
      <c r="AK226" s="35"/>
      <c r="AL226" s="24" t="n">
        <f aca="false">'Výpočet škody'!CD226</f>
        <v>0</v>
      </c>
      <c r="AM226" s="35"/>
      <c r="AN226" s="35"/>
      <c r="AO226" s="35"/>
      <c r="AP226" s="35"/>
      <c r="AQ226" s="42" t="n">
        <f aca="false">ROUND(AO226*AP226,0)</f>
        <v>0</v>
      </c>
      <c r="AR226" s="43" t="n">
        <f aca="false">S226+AB226+AL226+AQ226</f>
        <v>0</v>
      </c>
    </row>
    <row r="227" customFormat="false" ht="12.8" hidden="false" customHeight="false" outlineLevel="0" collapsed="false">
      <c r="N227" s="40"/>
      <c r="O227" s="16"/>
      <c r="P227" s="16"/>
      <c r="Q227" s="41" t="str">
        <f aca="false">IF(P227&gt;0,IF(O227/P227&lt;0.01,"&lt; 1 %",""),"")</f>
        <v/>
      </c>
      <c r="R227" s="35"/>
      <c r="S227" s="22" t="n">
        <f aca="false">'Výpočet škody'!AA227</f>
        <v>0</v>
      </c>
      <c r="T227" s="35"/>
      <c r="U227" s="35"/>
      <c r="V227" s="40"/>
      <c r="W227" s="37"/>
      <c r="X227" s="35"/>
      <c r="Y227" s="35"/>
      <c r="Z227" s="35"/>
      <c r="AA227" s="35"/>
      <c r="AB227" s="23" t="n">
        <f aca="false">'Výpočet škody'!BB227</f>
        <v>0</v>
      </c>
      <c r="AC227" s="37"/>
      <c r="AD227" s="37"/>
      <c r="AE227" s="37"/>
      <c r="AF227" s="37"/>
      <c r="AG227" s="37"/>
      <c r="AH227" s="37"/>
      <c r="AI227" s="35"/>
      <c r="AJ227" s="35"/>
      <c r="AK227" s="35"/>
      <c r="AL227" s="24" t="n">
        <f aca="false">'Výpočet škody'!CD227</f>
        <v>0</v>
      </c>
      <c r="AM227" s="35"/>
      <c r="AN227" s="35"/>
      <c r="AO227" s="35"/>
      <c r="AP227" s="35"/>
      <c r="AQ227" s="42" t="n">
        <f aca="false">ROUND(AO227*AP227,0)</f>
        <v>0</v>
      </c>
      <c r="AR227" s="43" t="n">
        <f aca="false">S227+AB227+AL227+AQ227</f>
        <v>0</v>
      </c>
    </row>
    <row r="228" customFormat="false" ht="12.8" hidden="false" customHeight="false" outlineLevel="0" collapsed="false">
      <c r="N228" s="40"/>
      <c r="O228" s="16"/>
      <c r="P228" s="16"/>
      <c r="Q228" s="41" t="str">
        <f aca="false">IF(P228&gt;0,IF(O228/P228&lt;0.01,"&lt; 1 %",""),"")</f>
        <v/>
      </c>
      <c r="R228" s="35"/>
      <c r="S228" s="22" t="n">
        <f aca="false">'Výpočet škody'!AA228</f>
        <v>0</v>
      </c>
      <c r="T228" s="35"/>
      <c r="U228" s="35"/>
      <c r="V228" s="40"/>
      <c r="W228" s="37"/>
      <c r="X228" s="35"/>
      <c r="Y228" s="35"/>
      <c r="Z228" s="35"/>
      <c r="AA228" s="35"/>
      <c r="AB228" s="23" t="n">
        <f aca="false">'Výpočet škody'!BB228</f>
        <v>0</v>
      </c>
      <c r="AC228" s="37"/>
      <c r="AD228" s="37"/>
      <c r="AE228" s="37"/>
      <c r="AF228" s="37"/>
      <c r="AG228" s="37"/>
      <c r="AH228" s="37"/>
      <c r="AI228" s="35"/>
      <c r="AJ228" s="35"/>
      <c r="AK228" s="35"/>
      <c r="AL228" s="24" t="n">
        <f aca="false">'Výpočet škody'!CD228</f>
        <v>0</v>
      </c>
      <c r="AM228" s="35"/>
      <c r="AN228" s="35"/>
      <c r="AO228" s="35"/>
      <c r="AP228" s="35"/>
      <c r="AQ228" s="42" t="n">
        <f aca="false">ROUND(AO228*AP228,0)</f>
        <v>0</v>
      </c>
      <c r="AR228" s="43" t="n">
        <f aca="false">S228+AB228+AL228+AQ228</f>
        <v>0</v>
      </c>
    </row>
    <row r="229" customFormat="false" ht="12.8" hidden="false" customHeight="false" outlineLevel="0" collapsed="false">
      <c r="N229" s="40"/>
      <c r="O229" s="16"/>
      <c r="P229" s="16"/>
      <c r="Q229" s="41" t="str">
        <f aca="false">IF(P229&gt;0,IF(O229/P229&lt;0.01,"&lt; 1 %",""),"")</f>
        <v/>
      </c>
      <c r="R229" s="35"/>
      <c r="S229" s="22" t="n">
        <f aca="false">'Výpočet škody'!AA229</f>
        <v>0</v>
      </c>
      <c r="T229" s="35"/>
      <c r="U229" s="35"/>
      <c r="V229" s="40"/>
      <c r="W229" s="37"/>
      <c r="X229" s="35"/>
      <c r="Y229" s="35"/>
      <c r="Z229" s="35"/>
      <c r="AA229" s="35"/>
      <c r="AB229" s="23" t="n">
        <f aca="false">'Výpočet škody'!BB229</f>
        <v>0</v>
      </c>
      <c r="AC229" s="37"/>
      <c r="AD229" s="37"/>
      <c r="AE229" s="37"/>
      <c r="AF229" s="37"/>
      <c r="AG229" s="37"/>
      <c r="AH229" s="37"/>
      <c r="AI229" s="35"/>
      <c r="AJ229" s="35"/>
      <c r="AK229" s="35"/>
      <c r="AL229" s="24" t="n">
        <f aca="false">'Výpočet škody'!CD229</f>
        <v>0</v>
      </c>
      <c r="AM229" s="35"/>
      <c r="AN229" s="35"/>
      <c r="AO229" s="35"/>
      <c r="AP229" s="35"/>
      <c r="AQ229" s="42" t="n">
        <f aca="false">ROUND(AO229*AP229,0)</f>
        <v>0</v>
      </c>
      <c r="AR229" s="43" t="n">
        <f aca="false">S229+AB229+AL229+AQ229</f>
        <v>0</v>
      </c>
    </row>
    <row r="230" customFormat="false" ht="12.8" hidden="false" customHeight="false" outlineLevel="0" collapsed="false">
      <c r="N230" s="40"/>
      <c r="O230" s="16"/>
      <c r="P230" s="16"/>
      <c r="Q230" s="41" t="str">
        <f aca="false">IF(P230&gt;0,IF(O230/P230&lt;0.01,"&lt; 1 %",""),"")</f>
        <v/>
      </c>
      <c r="R230" s="16"/>
      <c r="S230" s="22" t="n">
        <f aca="false">'Výpočet škody'!AA230</f>
        <v>0</v>
      </c>
      <c r="T230" s="35"/>
      <c r="U230" s="35"/>
      <c r="V230" s="40"/>
      <c r="W230" s="37"/>
      <c r="X230" s="35"/>
      <c r="Y230" s="35"/>
      <c r="Z230" s="35"/>
      <c r="AA230" s="35"/>
      <c r="AB230" s="23" t="n">
        <f aca="false">'Výpočet škody'!BB230</f>
        <v>0</v>
      </c>
      <c r="AC230" s="37"/>
      <c r="AD230" s="37"/>
      <c r="AE230" s="37"/>
      <c r="AF230" s="37"/>
      <c r="AG230" s="37"/>
      <c r="AH230" s="37"/>
      <c r="AI230" s="35"/>
      <c r="AJ230" s="35"/>
      <c r="AK230" s="35"/>
      <c r="AL230" s="24" t="n">
        <f aca="false">'Výpočet škody'!CD230</f>
        <v>0</v>
      </c>
      <c r="AM230" s="35"/>
      <c r="AN230" s="35"/>
      <c r="AO230" s="35"/>
      <c r="AP230" s="35"/>
      <c r="AQ230" s="42" t="n">
        <f aca="false">ROUND(AO230*AP230,0)</f>
        <v>0</v>
      </c>
      <c r="AR230" s="43" t="n">
        <f aca="false">S230+AB230+AL230+AQ230</f>
        <v>0</v>
      </c>
    </row>
    <row r="231" customFormat="false" ht="12.8" hidden="false" customHeight="false" outlineLevel="0" collapsed="false">
      <c r="N231" s="40"/>
      <c r="O231" s="16"/>
      <c r="P231" s="16"/>
      <c r="Q231" s="41" t="str">
        <f aca="false">IF(P231&gt;0,IF(O231/P231&lt;0.01,"&lt; 1 %",""),"")</f>
        <v/>
      </c>
      <c r="R231" s="16"/>
      <c r="S231" s="22" t="n">
        <f aca="false">'Výpočet škody'!AA231</f>
        <v>0</v>
      </c>
      <c r="T231" s="35"/>
      <c r="U231" s="35"/>
      <c r="V231" s="40"/>
      <c r="W231" s="37"/>
      <c r="X231" s="35"/>
      <c r="Y231" s="35"/>
      <c r="Z231" s="35"/>
      <c r="AA231" s="35"/>
      <c r="AB231" s="23" t="n">
        <f aca="false">'Výpočet škody'!BB231</f>
        <v>0</v>
      </c>
      <c r="AC231" s="37"/>
      <c r="AD231" s="37"/>
      <c r="AE231" s="37"/>
      <c r="AF231" s="37"/>
      <c r="AG231" s="37"/>
      <c r="AH231" s="37"/>
      <c r="AI231" s="35"/>
      <c r="AJ231" s="35"/>
      <c r="AK231" s="35"/>
      <c r="AL231" s="24" t="n">
        <f aca="false">'Výpočet škody'!CD231</f>
        <v>0</v>
      </c>
      <c r="AM231" s="35"/>
      <c r="AN231" s="35"/>
      <c r="AO231" s="35"/>
      <c r="AP231" s="35"/>
      <c r="AQ231" s="42" t="n">
        <f aca="false">ROUND(AO231*AP231,0)</f>
        <v>0</v>
      </c>
      <c r="AR231" s="43" t="n">
        <f aca="false">S231+AB231+AL231+AQ231</f>
        <v>0</v>
      </c>
    </row>
    <row r="232" customFormat="false" ht="12.8" hidden="false" customHeight="false" outlineLevel="0" collapsed="false">
      <c r="N232" s="40"/>
      <c r="O232" s="16"/>
      <c r="P232" s="16"/>
      <c r="Q232" s="41" t="str">
        <f aca="false">IF(P232&gt;0,IF(O232/P232&lt;0.01,"&lt; 1 %",""),"")</f>
        <v/>
      </c>
      <c r="R232" s="16"/>
      <c r="S232" s="22" t="n">
        <f aca="false">'Výpočet škody'!AA232</f>
        <v>0</v>
      </c>
      <c r="T232" s="35"/>
      <c r="U232" s="35"/>
      <c r="V232" s="40"/>
      <c r="W232" s="37"/>
      <c r="X232" s="35"/>
      <c r="Y232" s="35"/>
      <c r="Z232" s="35"/>
      <c r="AA232" s="35"/>
      <c r="AB232" s="23" t="n">
        <f aca="false">'Výpočet škody'!BB232</f>
        <v>0</v>
      </c>
      <c r="AC232" s="37"/>
      <c r="AD232" s="37"/>
      <c r="AE232" s="37"/>
      <c r="AF232" s="37"/>
      <c r="AG232" s="37"/>
      <c r="AH232" s="37"/>
      <c r="AI232" s="35"/>
      <c r="AJ232" s="35"/>
      <c r="AK232" s="35"/>
      <c r="AL232" s="24" t="n">
        <f aca="false">'Výpočet škody'!CD232</f>
        <v>0</v>
      </c>
      <c r="AM232" s="35"/>
      <c r="AN232" s="35"/>
      <c r="AO232" s="35"/>
      <c r="AP232" s="35"/>
      <c r="AQ232" s="42" t="n">
        <f aca="false">ROUND(AO232*AP232,0)</f>
        <v>0</v>
      </c>
      <c r="AR232" s="43" t="n">
        <f aca="false">S232+AB232+AL232+AQ232</f>
        <v>0</v>
      </c>
    </row>
    <row r="233" customFormat="false" ht="12.8" hidden="false" customHeight="false" outlineLevel="0" collapsed="false">
      <c r="N233" s="40"/>
      <c r="O233" s="16"/>
      <c r="P233" s="16"/>
      <c r="Q233" s="41" t="str">
        <f aca="false">IF(P233&gt;0,IF(O233/P233&lt;0.01,"&lt; 1 %",""),"")</f>
        <v/>
      </c>
      <c r="R233" s="16"/>
      <c r="S233" s="22" t="n">
        <f aca="false">'Výpočet škody'!AA233</f>
        <v>0</v>
      </c>
      <c r="T233" s="35"/>
      <c r="U233" s="35"/>
      <c r="V233" s="40"/>
      <c r="W233" s="37"/>
      <c r="X233" s="35"/>
      <c r="Y233" s="35"/>
      <c r="Z233" s="35"/>
      <c r="AA233" s="35"/>
      <c r="AB233" s="23" t="n">
        <f aca="false">'Výpočet škody'!BB233</f>
        <v>0</v>
      </c>
      <c r="AC233" s="37"/>
      <c r="AD233" s="37"/>
      <c r="AE233" s="37"/>
      <c r="AF233" s="37"/>
      <c r="AG233" s="37"/>
      <c r="AH233" s="37"/>
      <c r="AI233" s="35"/>
      <c r="AJ233" s="35"/>
      <c r="AK233" s="35"/>
      <c r="AL233" s="24" t="n">
        <f aca="false">'Výpočet škody'!CD233</f>
        <v>0</v>
      </c>
      <c r="AM233" s="35"/>
      <c r="AN233" s="35"/>
      <c r="AO233" s="35"/>
      <c r="AP233" s="35"/>
      <c r="AQ233" s="42" t="n">
        <f aca="false">ROUND(AO233*AP233,0)</f>
        <v>0</v>
      </c>
      <c r="AR233" s="43" t="n">
        <f aca="false">S233+AB233+AL233+AQ233</f>
        <v>0</v>
      </c>
    </row>
    <row r="234" customFormat="false" ht="12.8" hidden="false" customHeight="false" outlineLevel="0" collapsed="false">
      <c r="N234" s="40"/>
      <c r="O234" s="16"/>
      <c r="P234" s="16"/>
      <c r="Q234" s="41" t="str">
        <f aca="false">IF(P234&gt;0,IF(O234/P234&lt;0.01,"&lt; 1 %",""),"")</f>
        <v/>
      </c>
      <c r="R234" s="16"/>
      <c r="S234" s="22" t="n">
        <f aca="false">'Výpočet škody'!AA234</f>
        <v>0</v>
      </c>
      <c r="T234" s="35"/>
      <c r="U234" s="35"/>
      <c r="V234" s="40"/>
      <c r="W234" s="37"/>
      <c r="X234" s="35"/>
      <c r="Y234" s="35"/>
      <c r="Z234" s="35"/>
      <c r="AA234" s="35"/>
      <c r="AB234" s="23" t="n">
        <f aca="false">'Výpočet škody'!BB234</f>
        <v>0</v>
      </c>
      <c r="AC234" s="37"/>
      <c r="AD234" s="37"/>
      <c r="AE234" s="37"/>
      <c r="AF234" s="37"/>
      <c r="AG234" s="37"/>
      <c r="AH234" s="37"/>
      <c r="AI234" s="35"/>
      <c r="AJ234" s="35"/>
      <c r="AK234" s="35"/>
      <c r="AL234" s="24" t="n">
        <f aca="false">'Výpočet škody'!CD234</f>
        <v>0</v>
      </c>
      <c r="AM234" s="35"/>
      <c r="AN234" s="35"/>
      <c r="AO234" s="35"/>
      <c r="AP234" s="35"/>
      <c r="AQ234" s="42" t="n">
        <f aca="false">ROUND(AO234*AP234,0)</f>
        <v>0</v>
      </c>
      <c r="AR234" s="43" t="n">
        <f aca="false">S234+AB234+AL234+AQ234</f>
        <v>0</v>
      </c>
    </row>
    <row r="235" customFormat="false" ht="12.8" hidden="false" customHeight="false" outlineLevel="0" collapsed="false">
      <c r="N235" s="40"/>
      <c r="O235" s="16"/>
      <c r="P235" s="16"/>
      <c r="Q235" s="41" t="str">
        <f aca="false">IF(P235&gt;0,IF(O235/P235&lt;0.01,"&lt; 1 %",""),"")</f>
        <v/>
      </c>
      <c r="R235" s="35"/>
      <c r="S235" s="22" t="n">
        <f aca="false">'Výpočet škody'!AA235</f>
        <v>0</v>
      </c>
      <c r="T235" s="35"/>
      <c r="U235" s="35"/>
      <c r="V235" s="40"/>
      <c r="W235" s="37"/>
      <c r="X235" s="35"/>
      <c r="Y235" s="35"/>
      <c r="Z235" s="35"/>
      <c r="AA235" s="35"/>
      <c r="AB235" s="23" t="n">
        <f aca="false">'Výpočet škody'!BB235</f>
        <v>0</v>
      </c>
      <c r="AC235" s="37"/>
      <c r="AD235" s="37"/>
      <c r="AE235" s="37"/>
      <c r="AF235" s="37"/>
      <c r="AG235" s="37"/>
      <c r="AH235" s="37"/>
      <c r="AI235" s="35"/>
      <c r="AJ235" s="35"/>
      <c r="AK235" s="35"/>
      <c r="AL235" s="24" t="n">
        <f aca="false">'Výpočet škody'!CD235</f>
        <v>0</v>
      </c>
      <c r="AM235" s="35"/>
      <c r="AN235" s="35"/>
      <c r="AO235" s="35"/>
      <c r="AP235" s="35"/>
      <c r="AQ235" s="42" t="n">
        <f aca="false">ROUND(AO235*AP235,0)</f>
        <v>0</v>
      </c>
      <c r="AR235" s="43" t="n">
        <f aca="false">S235+AB235+AL235+AQ235</f>
        <v>0</v>
      </c>
    </row>
    <row r="236" customFormat="false" ht="12.8" hidden="false" customHeight="false" outlineLevel="0" collapsed="false">
      <c r="N236" s="40"/>
      <c r="O236" s="16"/>
      <c r="P236" s="16"/>
      <c r="Q236" s="41" t="str">
        <f aca="false">IF(P236&gt;0,IF(O236/P236&lt;0.01,"&lt; 1 %",""),"")</f>
        <v/>
      </c>
      <c r="R236" s="35"/>
      <c r="S236" s="22" t="n">
        <f aca="false">'Výpočet škody'!AA236</f>
        <v>0</v>
      </c>
      <c r="T236" s="35"/>
      <c r="U236" s="35"/>
      <c r="V236" s="40"/>
      <c r="W236" s="37"/>
      <c r="X236" s="35"/>
      <c r="Y236" s="35"/>
      <c r="Z236" s="35"/>
      <c r="AA236" s="35"/>
      <c r="AB236" s="23" t="n">
        <f aca="false">'Výpočet škody'!BB236</f>
        <v>0</v>
      </c>
      <c r="AC236" s="37"/>
      <c r="AD236" s="37"/>
      <c r="AE236" s="37"/>
      <c r="AF236" s="37"/>
      <c r="AG236" s="37"/>
      <c r="AH236" s="37"/>
      <c r="AI236" s="35"/>
      <c r="AJ236" s="35"/>
      <c r="AK236" s="35"/>
      <c r="AL236" s="24" t="n">
        <f aca="false">'Výpočet škody'!CD236</f>
        <v>0</v>
      </c>
      <c r="AM236" s="35"/>
      <c r="AN236" s="35"/>
      <c r="AO236" s="35"/>
      <c r="AP236" s="35"/>
      <c r="AQ236" s="42" t="n">
        <f aca="false">ROUND(AO236*AP236,0)</f>
        <v>0</v>
      </c>
      <c r="AR236" s="43" t="n">
        <f aca="false">S236+AB236+AL236+AQ236</f>
        <v>0</v>
      </c>
    </row>
    <row r="237" customFormat="false" ht="12.8" hidden="false" customHeight="false" outlineLevel="0" collapsed="false">
      <c r="N237" s="40"/>
      <c r="O237" s="16"/>
      <c r="P237" s="16"/>
      <c r="Q237" s="41" t="str">
        <f aca="false">IF(P237&gt;0,IF(O237/P237&lt;0.01,"&lt; 1 %",""),"")</f>
        <v/>
      </c>
      <c r="R237" s="16"/>
      <c r="S237" s="22" t="n">
        <f aca="false">'Výpočet škody'!AA237</f>
        <v>0</v>
      </c>
      <c r="T237" s="35"/>
      <c r="U237" s="35"/>
      <c r="V237" s="40"/>
      <c r="W237" s="37"/>
      <c r="X237" s="35"/>
      <c r="Y237" s="35"/>
      <c r="Z237" s="35"/>
      <c r="AA237" s="35"/>
      <c r="AB237" s="23" t="n">
        <f aca="false">'Výpočet škody'!BB237</f>
        <v>0</v>
      </c>
      <c r="AC237" s="37"/>
      <c r="AD237" s="37"/>
      <c r="AE237" s="37"/>
      <c r="AF237" s="37"/>
      <c r="AG237" s="37"/>
      <c r="AH237" s="37"/>
      <c r="AI237" s="35"/>
      <c r="AJ237" s="35"/>
      <c r="AK237" s="35"/>
      <c r="AL237" s="24" t="n">
        <f aca="false">'Výpočet škody'!CD237</f>
        <v>0</v>
      </c>
      <c r="AM237" s="35"/>
      <c r="AN237" s="35"/>
      <c r="AO237" s="35"/>
      <c r="AP237" s="35"/>
      <c r="AQ237" s="42" t="n">
        <f aca="false">ROUND(AO237*AP237,0)</f>
        <v>0</v>
      </c>
      <c r="AR237" s="43" t="n">
        <f aca="false">S237+AB237+AL237+AQ237</f>
        <v>0</v>
      </c>
    </row>
    <row r="238" customFormat="false" ht="12.8" hidden="false" customHeight="false" outlineLevel="0" collapsed="false">
      <c r="N238" s="40"/>
      <c r="O238" s="16"/>
      <c r="P238" s="16"/>
      <c r="Q238" s="41" t="str">
        <f aca="false">IF(P238&gt;0,IF(O238/P238&lt;0.01,"&lt; 1 %",""),"")</f>
        <v/>
      </c>
      <c r="R238" s="35"/>
      <c r="S238" s="22" t="n">
        <f aca="false">'Výpočet škody'!AA238</f>
        <v>0</v>
      </c>
      <c r="T238" s="35"/>
      <c r="U238" s="35"/>
      <c r="V238" s="40"/>
      <c r="W238" s="37"/>
      <c r="X238" s="35"/>
      <c r="Y238" s="35"/>
      <c r="Z238" s="35"/>
      <c r="AA238" s="35"/>
      <c r="AB238" s="23" t="n">
        <f aca="false">'Výpočet škody'!BB238</f>
        <v>0</v>
      </c>
      <c r="AC238" s="37"/>
      <c r="AD238" s="37"/>
      <c r="AE238" s="37"/>
      <c r="AF238" s="37"/>
      <c r="AG238" s="37"/>
      <c r="AH238" s="37"/>
      <c r="AI238" s="35"/>
      <c r="AJ238" s="35"/>
      <c r="AK238" s="35"/>
      <c r="AL238" s="24" t="n">
        <f aca="false">'Výpočet škody'!CD238</f>
        <v>0</v>
      </c>
      <c r="AM238" s="35"/>
      <c r="AN238" s="35"/>
      <c r="AO238" s="35"/>
      <c r="AP238" s="35"/>
      <c r="AQ238" s="42" t="n">
        <f aca="false">ROUND(AO238*AP238,0)</f>
        <v>0</v>
      </c>
      <c r="AR238" s="43" t="n">
        <f aca="false">S238+AB238+AL238+AQ238</f>
        <v>0</v>
      </c>
    </row>
    <row r="239" customFormat="false" ht="12.8" hidden="false" customHeight="false" outlineLevel="0" collapsed="false">
      <c r="N239" s="40"/>
      <c r="O239" s="16"/>
      <c r="P239" s="16"/>
      <c r="Q239" s="41" t="str">
        <f aca="false">IF(P239&gt;0,IF(O239/P239&lt;0.01,"&lt; 1 %",""),"")</f>
        <v/>
      </c>
      <c r="R239" s="35"/>
      <c r="S239" s="22" t="n">
        <f aca="false">'Výpočet škody'!AA239</f>
        <v>0</v>
      </c>
      <c r="T239" s="35"/>
      <c r="U239" s="35"/>
      <c r="V239" s="40"/>
      <c r="W239" s="37"/>
      <c r="X239" s="35"/>
      <c r="Y239" s="35"/>
      <c r="Z239" s="35"/>
      <c r="AA239" s="35"/>
      <c r="AB239" s="23" t="n">
        <f aca="false">'Výpočet škody'!BB239</f>
        <v>0</v>
      </c>
      <c r="AC239" s="37"/>
      <c r="AD239" s="37"/>
      <c r="AE239" s="37"/>
      <c r="AF239" s="37"/>
      <c r="AG239" s="37"/>
      <c r="AH239" s="37"/>
      <c r="AI239" s="35"/>
      <c r="AJ239" s="35"/>
      <c r="AK239" s="35"/>
      <c r="AL239" s="24" t="n">
        <f aca="false">'Výpočet škody'!CD239</f>
        <v>0</v>
      </c>
      <c r="AM239" s="35"/>
      <c r="AN239" s="35"/>
      <c r="AO239" s="35"/>
      <c r="AP239" s="35"/>
      <c r="AQ239" s="42" t="n">
        <f aca="false">ROUND(AO239*AP239,0)</f>
        <v>0</v>
      </c>
      <c r="AR239" s="43" t="n">
        <f aca="false">S239+AB239+AL239+AQ239</f>
        <v>0</v>
      </c>
    </row>
    <row r="240" customFormat="false" ht="12.8" hidden="false" customHeight="false" outlineLevel="0" collapsed="false">
      <c r="N240" s="40"/>
      <c r="O240" s="16"/>
      <c r="P240" s="16"/>
      <c r="Q240" s="41" t="str">
        <f aca="false">IF(P240&gt;0,IF(O240/P240&lt;0.01,"&lt; 1 %",""),"")</f>
        <v/>
      </c>
      <c r="R240" s="35"/>
      <c r="S240" s="22" t="n">
        <f aca="false">'Výpočet škody'!AA240</f>
        <v>0</v>
      </c>
      <c r="T240" s="35"/>
      <c r="U240" s="35"/>
      <c r="V240" s="40"/>
      <c r="W240" s="37"/>
      <c r="X240" s="35"/>
      <c r="Y240" s="35"/>
      <c r="Z240" s="35"/>
      <c r="AA240" s="35"/>
      <c r="AB240" s="23" t="n">
        <f aca="false">'Výpočet škody'!BB240</f>
        <v>0</v>
      </c>
      <c r="AC240" s="37"/>
      <c r="AD240" s="37"/>
      <c r="AE240" s="37"/>
      <c r="AF240" s="37"/>
      <c r="AG240" s="37"/>
      <c r="AH240" s="37"/>
      <c r="AI240" s="35"/>
      <c r="AJ240" s="35"/>
      <c r="AK240" s="35"/>
      <c r="AL240" s="24" t="n">
        <f aca="false">'Výpočet škody'!CD240</f>
        <v>0</v>
      </c>
      <c r="AM240" s="35"/>
      <c r="AN240" s="35"/>
      <c r="AO240" s="35"/>
      <c r="AP240" s="35"/>
      <c r="AQ240" s="42" t="n">
        <f aca="false">ROUND(AO240*AP240,0)</f>
        <v>0</v>
      </c>
      <c r="AR240" s="43" t="n">
        <f aca="false">S240+AB240+AL240+AQ240</f>
        <v>0</v>
      </c>
    </row>
    <row r="241" customFormat="false" ht="12.8" hidden="false" customHeight="false" outlineLevel="0" collapsed="false">
      <c r="N241" s="40"/>
      <c r="O241" s="16"/>
      <c r="P241" s="16"/>
      <c r="Q241" s="41" t="str">
        <f aca="false">IF(P241&gt;0,IF(O241/P241&lt;0.01,"&lt; 1 %",""),"")</f>
        <v/>
      </c>
      <c r="R241" s="35"/>
      <c r="S241" s="22" t="n">
        <f aca="false">'Výpočet škody'!AA241</f>
        <v>0</v>
      </c>
      <c r="T241" s="35"/>
      <c r="U241" s="35"/>
      <c r="V241" s="40"/>
      <c r="W241" s="37"/>
      <c r="X241" s="35"/>
      <c r="Y241" s="35"/>
      <c r="Z241" s="35"/>
      <c r="AA241" s="35"/>
      <c r="AB241" s="23" t="n">
        <f aca="false">'Výpočet škody'!BB241</f>
        <v>0</v>
      </c>
      <c r="AC241" s="37"/>
      <c r="AD241" s="37"/>
      <c r="AE241" s="37"/>
      <c r="AF241" s="37"/>
      <c r="AG241" s="37"/>
      <c r="AH241" s="37"/>
      <c r="AI241" s="35"/>
      <c r="AJ241" s="35"/>
      <c r="AK241" s="35"/>
      <c r="AL241" s="24" t="n">
        <f aca="false">'Výpočet škody'!CD241</f>
        <v>0</v>
      </c>
      <c r="AM241" s="35"/>
      <c r="AN241" s="35"/>
      <c r="AO241" s="35"/>
      <c r="AP241" s="35"/>
      <c r="AQ241" s="42" t="n">
        <f aca="false">ROUND(AO241*AP241,0)</f>
        <v>0</v>
      </c>
      <c r="AR241" s="43" t="n">
        <f aca="false">S241+AB241+AL241+AQ241</f>
        <v>0</v>
      </c>
    </row>
    <row r="242" customFormat="false" ht="12.8" hidden="false" customHeight="false" outlineLevel="0" collapsed="false">
      <c r="N242" s="40"/>
      <c r="O242" s="16"/>
      <c r="P242" s="16"/>
      <c r="Q242" s="41" t="str">
        <f aca="false">IF(P242&gt;0,IF(O242/P242&lt;0.01,"&lt; 1 %",""),"")</f>
        <v/>
      </c>
      <c r="R242" s="35"/>
      <c r="S242" s="22" t="n">
        <f aca="false">'Výpočet škody'!AA242</f>
        <v>0</v>
      </c>
      <c r="T242" s="35"/>
      <c r="U242" s="35"/>
      <c r="V242" s="40"/>
      <c r="W242" s="37"/>
      <c r="X242" s="35"/>
      <c r="Y242" s="35"/>
      <c r="Z242" s="35"/>
      <c r="AA242" s="35"/>
      <c r="AB242" s="23" t="n">
        <f aca="false">'Výpočet škody'!BB242</f>
        <v>0</v>
      </c>
      <c r="AC242" s="37"/>
      <c r="AD242" s="37"/>
      <c r="AE242" s="37"/>
      <c r="AF242" s="37"/>
      <c r="AG242" s="37"/>
      <c r="AH242" s="37"/>
      <c r="AI242" s="35"/>
      <c r="AJ242" s="35"/>
      <c r="AK242" s="35"/>
      <c r="AL242" s="24" t="n">
        <f aca="false">'Výpočet škody'!CD242</f>
        <v>0</v>
      </c>
      <c r="AM242" s="35"/>
      <c r="AN242" s="35"/>
      <c r="AO242" s="35"/>
      <c r="AP242" s="35"/>
      <c r="AQ242" s="42" t="n">
        <f aca="false">ROUND(AO242*AP242,0)</f>
        <v>0</v>
      </c>
      <c r="AR242" s="43" t="n">
        <f aca="false">S242+AB242+AL242+AQ242</f>
        <v>0</v>
      </c>
    </row>
    <row r="243" customFormat="false" ht="12.8" hidden="false" customHeight="false" outlineLevel="0" collapsed="false">
      <c r="N243" s="40"/>
      <c r="O243" s="16"/>
      <c r="P243" s="16"/>
      <c r="Q243" s="41" t="str">
        <f aca="false">IF(P243&gt;0,IF(O243/P243&lt;0.01,"&lt; 1 %",""),"")</f>
        <v/>
      </c>
      <c r="R243" s="35"/>
      <c r="S243" s="22" t="n">
        <f aca="false">'Výpočet škody'!AA243</f>
        <v>0</v>
      </c>
      <c r="T243" s="35"/>
      <c r="U243" s="35"/>
      <c r="V243" s="40"/>
      <c r="W243" s="37"/>
      <c r="X243" s="35"/>
      <c r="Y243" s="35"/>
      <c r="Z243" s="35"/>
      <c r="AA243" s="35"/>
      <c r="AB243" s="23" t="n">
        <f aca="false">'Výpočet škody'!BB243</f>
        <v>0</v>
      </c>
      <c r="AC243" s="37"/>
      <c r="AD243" s="37"/>
      <c r="AE243" s="37"/>
      <c r="AF243" s="37"/>
      <c r="AG243" s="37"/>
      <c r="AH243" s="37"/>
      <c r="AI243" s="35"/>
      <c r="AJ243" s="35"/>
      <c r="AK243" s="35"/>
      <c r="AL243" s="24" t="n">
        <f aca="false">'Výpočet škody'!CD243</f>
        <v>0</v>
      </c>
      <c r="AM243" s="35"/>
      <c r="AN243" s="35"/>
      <c r="AO243" s="35"/>
      <c r="AP243" s="35"/>
      <c r="AQ243" s="42" t="n">
        <f aca="false">ROUND(AO243*AP243,0)</f>
        <v>0</v>
      </c>
      <c r="AR243" s="43" t="n">
        <f aca="false">S243+AB243+AL243+AQ243</f>
        <v>0</v>
      </c>
    </row>
    <row r="244" customFormat="false" ht="12.8" hidden="false" customHeight="false" outlineLevel="0" collapsed="false">
      <c r="N244" s="40"/>
      <c r="O244" s="16"/>
      <c r="P244" s="16"/>
      <c r="Q244" s="41" t="str">
        <f aca="false">IF(P244&gt;0,IF(O244/P244&lt;0.01,"&lt; 1 %",""),"")</f>
        <v/>
      </c>
      <c r="R244" s="35"/>
      <c r="S244" s="22" t="n">
        <f aca="false">'Výpočet škody'!AA244</f>
        <v>0</v>
      </c>
      <c r="T244" s="35"/>
      <c r="U244" s="35"/>
      <c r="V244" s="40"/>
      <c r="W244" s="37"/>
      <c r="X244" s="35"/>
      <c r="Y244" s="35"/>
      <c r="Z244" s="35"/>
      <c r="AA244" s="35"/>
      <c r="AB244" s="23" t="n">
        <f aca="false">'Výpočet škody'!BB244</f>
        <v>0</v>
      </c>
      <c r="AC244" s="37"/>
      <c r="AD244" s="37"/>
      <c r="AE244" s="37"/>
      <c r="AF244" s="37"/>
      <c r="AG244" s="37"/>
      <c r="AH244" s="37"/>
      <c r="AI244" s="35"/>
      <c r="AJ244" s="35"/>
      <c r="AK244" s="35"/>
      <c r="AL244" s="24" t="n">
        <f aca="false">'Výpočet škody'!CD244</f>
        <v>0</v>
      </c>
      <c r="AM244" s="35"/>
      <c r="AN244" s="35"/>
      <c r="AO244" s="35"/>
      <c r="AP244" s="35"/>
      <c r="AQ244" s="42" t="n">
        <f aca="false">ROUND(AO244*AP244,0)</f>
        <v>0</v>
      </c>
      <c r="AR244" s="43" t="n">
        <f aca="false">S244+AB244+AL244+AQ244</f>
        <v>0</v>
      </c>
    </row>
    <row r="245" customFormat="false" ht="12.8" hidden="false" customHeight="false" outlineLevel="0" collapsed="false">
      <c r="N245" s="40"/>
      <c r="O245" s="16"/>
      <c r="P245" s="16"/>
      <c r="Q245" s="41" t="str">
        <f aca="false">IF(P245&gt;0,IF(O245/P245&lt;0.01,"&lt; 1 %",""),"")</f>
        <v/>
      </c>
      <c r="R245" s="35"/>
      <c r="S245" s="22" t="n">
        <f aca="false">'Výpočet škody'!AA245</f>
        <v>0</v>
      </c>
      <c r="T245" s="35"/>
      <c r="U245" s="35"/>
      <c r="V245" s="40"/>
      <c r="W245" s="37"/>
      <c r="X245" s="35"/>
      <c r="Y245" s="35"/>
      <c r="Z245" s="35"/>
      <c r="AA245" s="35"/>
      <c r="AB245" s="23" t="n">
        <f aca="false">'Výpočet škody'!BB245</f>
        <v>0</v>
      </c>
      <c r="AC245" s="37"/>
      <c r="AD245" s="37"/>
      <c r="AE245" s="37"/>
      <c r="AF245" s="37"/>
      <c r="AG245" s="37"/>
      <c r="AH245" s="37"/>
      <c r="AI245" s="35"/>
      <c r="AJ245" s="35"/>
      <c r="AK245" s="35"/>
      <c r="AL245" s="24" t="n">
        <f aca="false">'Výpočet škody'!CD245</f>
        <v>0</v>
      </c>
      <c r="AM245" s="35"/>
      <c r="AN245" s="35"/>
      <c r="AO245" s="35"/>
      <c r="AP245" s="35"/>
      <c r="AQ245" s="42" t="n">
        <f aca="false">ROUND(AO245*AP245,0)</f>
        <v>0</v>
      </c>
      <c r="AR245" s="43" t="n">
        <f aca="false">S245+AB245+AL245+AQ245</f>
        <v>0</v>
      </c>
    </row>
    <row r="246" customFormat="false" ht="12.8" hidden="false" customHeight="false" outlineLevel="0" collapsed="false">
      <c r="N246" s="40"/>
      <c r="O246" s="16"/>
      <c r="P246" s="16"/>
      <c r="Q246" s="41" t="str">
        <f aca="false">IF(P246&gt;0,IF(O246/P246&lt;0.01,"&lt; 1 %",""),"")</f>
        <v/>
      </c>
      <c r="R246" s="35"/>
      <c r="S246" s="22" t="n">
        <f aca="false">'Výpočet škody'!AA246</f>
        <v>0</v>
      </c>
      <c r="T246" s="35"/>
      <c r="U246" s="35"/>
      <c r="V246" s="40"/>
      <c r="W246" s="37"/>
      <c r="X246" s="35"/>
      <c r="Y246" s="35"/>
      <c r="Z246" s="35"/>
      <c r="AA246" s="35"/>
      <c r="AB246" s="23" t="n">
        <f aca="false">'Výpočet škody'!BB246</f>
        <v>0</v>
      </c>
      <c r="AC246" s="37"/>
      <c r="AD246" s="37"/>
      <c r="AE246" s="37"/>
      <c r="AF246" s="37"/>
      <c r="AG246" s="37"/>
      <c r="AH246" s="37"/>
      <c r="AI246" s="35"/>
      <c r="AJ246" s="35"/>
      <c r="AK246" s="35"/>
      <c r="AL246" s="24" t="n">
        <f aca="false">'Výpočet škody'!CD246</f>
        <v>0</v>
      </c>
      <c r="AM246" s="35"/>
      <c r="AN246" s="35"/>
      <c r="AO246" s="35"/>
      <c r="AP246" s="35"/>
      <c r="AQ246" s="42" t="n">
        <f aca="false">ROUND(AO246*AP246,0)</f>
        <v>0</v>
      </c>
      <c r="AR246" s="43" t="n">
        <f aca="false">S246+AB246+AL246+AQ246</f>
        <v>0</v>
      </c>
    </row>
    <row r="247" customFormat="false" ht="12.8" hidden="false" customHeight="false" outlineLevel="0" collapsed="false">
      <c r="N247" s="40"/>
      <c r="O247" s="16"/>
      <c r="P247" s="16"/>
      <c r="Q247" s="41" t="str">
        <f aca="false">IF(P247&gt;0,IF(O247/P247&lt;0.01,"&lt; 1 %",""),"")</f>
        <v/>
      </c>
      <c r="R247" s="35"/>
      <c r="S247" s="22" t="n">
        <f aca="false">'Výpočet škody'!AA247</f>
        <v>0</v>
      </c>
      <c r="T247" s="35"/>
      <c r="U247" s="35"/>
      <c r="V247" s="40"/>
      <c r="W247" s="37"/>
      <c r="X247" s="35"/>
      <c r="Y247" s="35"/>
      <c r="Z247" s="35"/>
      <c r="AA247" s="35"/>
      <c r="AB247" s="23" t="n">
        <f aca="false">'Výpočet škody'!BB247</f>
        <v>0</v>
      </c>
      <c r="AC247" s="37"/>
      <c r="AD247" s="37"/>
      <c r="AE247" s="37"/>
      <c r="AF247" s="37"/>
      <c r="AG247" s="37"/>
      <c r="AH247" s="37"/>
      <c r="AI247" s="35"/>
      <c r="AJ247" s="35"/>
      <c r="AK247" s="35"/>
      <c r="AL247" s="24" t="n">
        <f aca="false">'Výpočet škody'!CD247</f>
        <v>0</v>
      </c>
      <c r="AM247" s="35"/>
      <c r="AN247" s="35"/>
      <c r="AO247" s="35"/>
      <c r="AP247" s="35"/>
      <c r="AQ247" s="42" t="n">
        <f aca="false">ROUND(AO247*AP247,0)</f>
        <v>0</v>
      </c>
      <c r="AR247" s="43" t="n">
        <f aca="false">S247+AB247+AL247+AQ247</f>
        <v>0</v>
      </c>
    </row>
    <row r="248" customFormat="false" ht="12.8" hidden="false" customHeight="false" outlineLevel="0" collapsed="false">
      <c r="N248" s="40"/>
      <c r="O248" s="16"/>
      <c r="P248" s="16"/>
      <c r="Q248" s="41" t="str">
        <f aca="false">IF(P248&gt;0,IF(O248/P248&lt;0.01,"&lt; 1 %",""),"")</f>
        <v/>
      </c>
      <c r="R248" s="35"/>
      <c r="S248" s="22" t="n">
        <f aca="false">'Výpočet škody'!AA248</f>
        <v>0</v>
      </c>
      <c r="T248" s="35"/>
      <c r="U248" s="35"/>
      <c r="V248" s="40"/>
      <c r="W248" s="37"/>
      <c r="X248" s="35"/>
      <c r="Y248" s="35"/>
      <c r="Z248" s="35"/>
      <c r="AA248" s="35"/>
      <c r="AB248" s="23" t="n">
        <f aca="false">'Výpočet škody'!BB248</f>
        <v>0</v>
      </c>
      <c r="AC248" s="37"/>
      <c r="AD248" s="37"/>
      <c r="AE248" s="37"/>
      <c r="AF248" s="37"/>
      <c r="AG248" s="37"/>
      <c r="AH248" s="37"/>
      <c r="AI248" s="35"/>
      <c r="AJ248" s="35"/>
      <c r="AK248" s="35"/>
      <c r="AL248" s="24" t="n">
        <f aca="false">'Výpočet škody'!CD248</f>
        <v>0</v>
      </c>
      <c r="AM248" s="35"/>
      <c r="AN248" s="35"/>
      <c r="AO248" s="35"/>
      <c r="AP248" s="35"/>
      <c r="AQ248" s="42" t="n">
        <f aca="false">ROUND(AO248*AP248,0)</f>
        <v>0</v>
      </c>
      <c r="AR248" s="43" t="n">
        <f aca="false">S248+AB248+AL248+AQ248</f>
        <v>0</v>
      </c>
    </row>
    <row r="249" customFormat="false" ht="12.8" hidden="false" customHeight="false" outlineLevel="0" collapsed="false">
      <c r="N249" s="40"/>
      <c r="O249" s="16"/>
      <c r="P249" s="16"/>
      <c r="Q249" s="41" t="str">
        <f aca="false">IF(P249&gt;0,IF(O249/P249&lt;0.01,"&lt; 1 %",""),"")</f>
        <v/>
      </c>
      <c r="R249" s="35"/>
      <c r="S249" s="22" t="n">
        <f aca="false">'Výpočet škody'!AA249</f>
        <v>0</v>
      </c>
      <c r="T249" s="35"/>
      <c r="U249" s="35"/>
      <c r="V249" s="40"/>
      <c r="W249" s="37"/>
      <c r="X249" s="35"/>
      <c r="Y249" s="35"/>
      <c r="Z249" s="35"/>
      <c r="AA249" s="35"/>
      <c r="AB249" s="23" t="n">
        <f aca="false">'Výpočet škody'!BB249</f>
        <v>0</v>
      </c>
      <c r="AC249" s="37"/>
      <c r="AD249" s="37"/>
      <c r="AE249" s="37"/>
      <c r="AF249" s="37"/>
      <c r="AG249" s="37"/>
      <c r="AH249" s="37"/>
      <c r="AI249" s="35"/>
      <c r="AJ249" s="35"/>
      <c r="AK249" s="35"/>
      <c r="AL249" s="24" t="n">
        <f aca="false">'Výpočet škody'!CD249</f>
        <v>0</v>
      </c>
      <c r="AM249" s="35"/>
      <c r="AN249" s="35"/>
      <c r="AO249" s="35"/>
      <c r="AP249" s="35"/>
      <c r="AQ249" s="42" t="n">
        <f aca="false">ROUND(AO249*AP249,0)</f>
        <v>0</v>
      </c>
      <c r="AR249" s="43" t="n">
        <f aca="false">S249+AB249+AL249+AQ249</f>
        <v>0</v>
      </c>
    </row>
    <row r="250" customFormat="false" ht="12.8" hidden="false" customHeight="false" outlineLevel="0" collapsed="false">
      <c r="N250" s="40"/>
      <c r="O250" s="16"/>
      <c r="P250" s="16"/>
      <c r="Q250" s="41" t="str">
        <f aca="false">IF(P250&gt;0,IF(O250/P250&lt;0.01,"&lt; 1 %",""),"")</f>
        <v/>
      </c>
      <c r="R250" s="35"/>
      <c r="S250" s="22" t="n">
        <f aca="false">'Výpočet škody'!AA250</f>
        <v>0</v>
      </c>
      <c r="T250" s="35"/>
      <c r="U250" s="35"/>
      <c r="V250" s="40"/>
      <c r="W250" s="37"/>
      <c r="X250" s="35"/>
      <c r="Y250" s="35"/>
      <c r="Z250" s="35"/>
      <c r="AA250" s="35"/>
      <c r="AB250" s="23" t="n">
        <f aca="false">'Výpočet škody'!BB250</f>
        <v>0</v>
      </c>
      <c r="AC250" s="37"/>
      <c r="AD250" s="37"/>
      <c r="AE250" s="37"/>
      <c r="AF250" s="37"/>
      <c r="AG250" s="37"/>
      <c r="AH250" s="37"/>
      <c r="AI250" s="35"/>
      <c r="AJ250" s="35"/>
      <c r="AK250" s="35"/>
      <c r="AL250" s="24" t="n">
        <f aca="false">'Výpočet škody'!CD250</f>
        <v>0</v>
      </c>
      <c r="AM250" s="35"/>
      <c r="AN250" s="35"/>
      <c r="AO250" s="35"/>
      <c r="AP250" s="35"/>
      <c r="AQ250" s="42" t="n">
        <f aca="false">ROUND(AO250*AP250,0)</f>
        <v>0</v>
      </c>
      <c r="AR250" s="43" t="n">
        <f aca="false">S250+AB250+AL250+AQ250</f>
        <v>0</v>
      </c>
    </row>
    <row r="251" customFormat="false" ht="12.8" hidden="false" customHeight="false" outlineLevel="0" collapsed="false">
      <c r="N251" s="40"/>
      <c r="O251" s="16"/>
      <c r="P251" s="16"/>
      <c r="Q251" s="41" t="str">
        <f aca="false">IF(P251&gt;0,IF(O251/P251&lt;0.01,"&lt; 1 %",""),"")</f>
        <v/>
      </c>
      <c r="R251" s="35"/>
      <c r="S251" s="22" t="n">
        <f aca="false">'Výpočet škody'!AA251</f>
        <v>0</v>
      </c>
      <c r="T251" s="35"/>
      <c r="U251" s="35"/>
      <c r="V251" s="40"/>
      <c r="W251" s="37"/>
      <c r="X251" s="35"/>
      <c r="Y251" s="35"/>
      <c r="Z251" s="35"/>
      <c r="AA251" s="35"/>
      <c r="AB251" s="23" t="n">
        <f aca="false">'Výpočet škody'!BB251</f>
        <v>0</v>
      </c>
      <c r="AC251" s="37"/>
      <c r="AD251" s="37"/>
      <c r="AE251" s="37"/>
      <c r="AF251" s="37"/>
      <c r="AG251" s="37"/>
      <c r="AH251" s="37"/>
      <c r="AI251" s="35"/>
      <c r="AJ251" s="35"/>
      <c r="AK251" s="35"/>
      <c r="AL251" s="24" t="n">
        <f aca="false">'Výpočet škody'!CD251</f>
        <v>0</v>
      </c>
      <c r="AM251" s="35"/>
      <c r="AN251" s="35"/>
      <c r="AO251" s="35"/>
      <c r="AP251" s="35"/>
      <c r="AQ251" s="42" t="n">
        <f aca="false">ROUND(AO251*AP251,0)</f>
        <v>0</v>
      </c>
      <c r="AR251" s="43" t="n">
        <f aca="false">S251+AB251+AL251+AQ251</f>
        <v>0</v>
      </c>
    </row>
    <row r="252" customFormat="false" ht="12.8" hidden="false" customHeight="false" outlineLevel="0" collapsed="false">
      <c r="N252" s="40"/>
      <c r="O252" s="16"/>
      <c r="P252" s="16"/>
      <c r="Q252" s="41" t="str">
        <f aca="false">IF(P252&gt;0,IF(O252/P252&lt;0.01,"&lt; 1 %",""),"")</f>
        <v/>
      </c>
      <c r="R252" s="35"/>
      <c r="S252" s="22" t="n">
        <f aca="false">'Výpočet škody'!AA252</f>
        <v>0</v>
      </c>
      <c r="T252" s="35"/>
      <c r="U252" s="35"/>
      <c r="V252" s="40"/>
      <c r="W252" s="37"/>
      <c r="X252" s="35"/>
      <c r="Y252" s="35"/>
      <c r="Z252" s="35"/>
      <c r="AA252" s="35"/>
      <c r="AB252" s="23" t="n">
        <f aca="false">'Výpočet škody'!BB252</f>
        <v>0</v>
      </c>
      <c r="AC252" s="37"/>
      <c r="AD252" s="37"/>
      <c r="AE252" s="37"/>
      <c r="AF252" s="37"/>
      <c r="AG252" s="37"/>
      <c r="AH252" s="37"/>
      <c r="AI252" s="35"/>
      <c r="AJ252" s="35"/>
      <c r="AK252" s="35"/>
      <c r="AL252" s="24" t="n">
        <f aca="false">'Výpočet škody'!CD252</f>
        <v>0</v>
      </c>
      <c r="AM252" s="35"/>
      <c r="AN252" s="35"/>
      <c r="AO252" s="35"/>
      <c r="AP252" s="35"/>
      <c r="AQ252" s="42" t="n">
        <f aca="false">ROUND(AO252*AP252,0)</f>
        <v>0</v>
      </c>
      <c r="AR252" s="43" t="n">
        <f aca="false">S252+AB252+AL252+AQ252</f>
        <v>0</v>
      </c>
    </row>
    <row r="253" customFormat="false" ht="12.8" hidden="false" customHeight="false" outlineLevel="0" collapsed="false">
      <c r="N253" s="40"/>
      <c r="O253" s="16"/>
      <c r="P253" s="16"/>
      <c r="Q253" s="41" t="str">
        <f aca="false">IF(P253&gt;0,IF(O253/P253&lt;0.01,"&lt; 1 %",""),"")</f>
        <v/>
      </c>
      <c r="R253" s="35"/>
      <c r="S253" s="22" t="n">
        <f aca="false">'Výpočet škody'!AA253</f>
        <v>0</v>
      </c>
      <c r="T253" s="35"/>
      <c r="U253" s="35"/>
      <c r="V253" s="40"/>
      <c r="W253" s="37"/>
      <c r="X253" s="35"/>
      <c r="Y253" s="35"/>
      <c r="Z253" s="35"/>
      <c r="AA253" s="35"/>
      <c r="AB253" s="23" t="n">
        <f aca="false">'Výpočet škody'!BB253</f>
        <v>0</v>
      </c>
      <c r="AC253" s="37"/>
      <c r="AD253" s="37"/>
      <c r="AE253" s="37"/>
      <c r="AF253" s="37"/>
      <c r="AG253" s="37"/>
      <c r="AH253" s="37"/>
      <c r="AI253" s="35"/>
      <c r="AJ253" s="35"/>
      <c r="AK253" s="35"/>
      <c r="AL253" s="24" t="n">
        <f aca="false">'Výpočet škody'!CD253</f>
        <v>0</v>
      </c>
      <c r="AM253" s="35"/>
      <c r="AN253" s="35"/>
      <c r="AO253" s="35"/>
      <c r="AP253" s="35"/>
      <c r="AQ253" s="42" t="n">
        <f aca="false">ROUND(AO253*AP253,0)</f>
        <v>0</v>
      </c>
      <c r="AR253" s="43" t="n">
        <f aca="false">S253+AB253+AL253+AQ253</f>
        <v>0</v>
      </c>
    </row>
    <row r="254" customFormat="false" ht="12.8" hidden="false" customHeight="false" outlineLevel="0" collapsed="false">
      <c r="N254" s="40"/>
      <c r="O254" s="16"/>
      <c r="P254" s="16"/>
      <c r="Q254" s="41" t="str">
        <f aca="false">IF(P254&gt;0,IF(O254/P254&lt;0.01,"&lt; 1 %",""),"")</f>
        <v/>
      </c>
      <c r="R254" s="35"/>
      <c r="S254" s="22" t="n">
        <f aca="false">'Výpočet škody'!AA254</f>
        <v>0</v>
      </c>
      <c r="T254" s="35"/>
      <c r="U254" s="35"/>
      <c r="V254" s="40"/>
      <c r="W254" s="37"/>
      <c r="X254" s="35"/>
      <c r="Y254" s="35"/>
      <c r="Z254" s="35"/>
      <c r="AA254" s="35"/>
      <c r="AB254" s="23" t="n">
        <f aca="false">'Výpočet škody'!BB254</f>
        <v>0</v>
      </c>
      <c r="AC254" s="37"/>
      <c r="AD254" s="37"/>
      <c r="AE254" s="37"/>
      <c r="AF254" s="37"/>
      <c r="AG254" s="37"/>
      <c r="AH254" s="37"/>
      <c r="AI254" s="35"/>
      <c r="AJ254" s="35"/>
      <c r="AK254" s="35"/>
      <c r="AL254" s="24" t="n">
        <f aca="false">'Výpočet škody'!CD254</f>
        <v>0</v>
      </c>
      <c r="AM254" s="35"/>
      <c r="AN254" s="35"/>
      <c r="AO254" s="35"/>
      <c r="AP254" s="35"/>
      <c r="AQ254" s="42" t="n">
        <f aca="false">ROUND(AO254*AP254,0)</f>
        <v>0</v>
      </c>
      <c r="AR254" s="43" t="n">
        <f aca="false">S254+AB254+AL254+AQ254</f>
        <v>0</v>
      </c>
    </row>
    <row r="255" customFormat="false" ht="12.8" hidden="false" customHeight="false" outlineLevel="0" collapsed="false">
      <c r="N255" s="40"/>
      <c r="O255" s="16"/>
      <c r="P255" s="16"/>
      <c r="Q255" s="41" t="str">
        <f aca="false">IF(P255&gt;0,IF(O255/P255&lt;0.01,"&lt; 1 %",""),"")</f>
        <v/>
      </c>
      <c r="R255" s="35"/>
      <c r="S255" s="22" t="n">
        <f aca="false">'Výpočet škody'!AA255</f>
        <v>0</v>
      </c>
      <c r="T255" s="35"/>
      <c r="U255" s="35"/>
      <c r="V255" s="40"/>
      <c r="W255" s="37"/>
      <c r="X255" s="35"/>
      <c r="Y255" s="35"/>
      <c r="Z255" s="35"/>
      <c r="AA255" s="35"/>
      <c r="AB255" s="23" t="n">
        <f aca="false">'Výpočet škody'!BB255</f>
        <v>0</v>
      </c>
      <c r="AC255" s="37"/>
      <c r="AD255" s="37"/>
      <c r="AE255" s="37"/>
      <c r="AF255" s="37"/>
      <c r="AG255" s="37"/>
      <c r="AH255" s="37"/>
      <c r="AI255" s="35"/>
      <c r="AJ255" s="35"/>
      <c r="AK255" s="35"/>
      <c r="AL255" s="24" t="n">
        <f aca="false">'Výpočet škody'!CD255</f>
        <v>0</v>
      </c>
      <c r="AM255" s="35"/>
      <c r="AN255" s="35"/>
      <c r="AO255" s="35"/>
      <c r="AP255" s="35"/>
      <c r="AQ255" s="42" t="n">
        <f aca="false">ROUND(AO255*AP255,0)</f>
        <v>0</v>
      </c>
      <c r="AR255" s="43" t="n">
        <f aca="false">S255+AB255+AL255+AQ255</f>
        <v>0</v>
      </c>
    </row>
    <row r="256" customFormat="false" ht="12.8" hidden="false" customHeight="false" outlineLevel="0" collapsed="false">
      <c r="N256" s="40"/>
      <c r="O256" s="16"/>
      <c r="P256" s="16"/>
      <c r="Q256" s="41" t="str">
        <f aca="false">IF(P256&gt;0,IF(O256/P256&lt;0.01,"&lt; 1 %",""),"")</f>
        <v/>
      </c>
      <c r="R256" s="35"/>
      <c r="S256" s="22" t="n">
        <f aca="false">'Výpočet škody'!AA256</f>
        <v>0</v>
      </c>
      <c r="T256" s="35"/>
      <c r="U256" s="35"/>
      <c r="V256" s="40"/>
      <c r="W256" s="37"/>
      <c r="X256" s="35"/>
      <c r="Y256" s="35"/>
      <c r="Z256" s="35"/>
      <c r="AA256" s="35"/>
      <c r="AB256" s="23" t="n">
        <f aca="false">'Výpočet škody'!BB256</f>
        <v>0</v>
      </c>
      <c r="AC256" s="37"/>
      <c r="AD256" s="37"/>
      <c r="AE256" s="37"/>
      <c r="AF256" s="37"/>
      <c r="AG256" s="37"/>
      <c r="AH256" s="37"/>
      <c r="AI256" s="35"/>
      <c r="AJ256" s="35"/>
      <c r="AK256" s="35"/>
      <c r="AL256" s="24" t="n">
        <f aca="false">'Výpočet škody'!CD256</f>
        <v>0</v>
      </c>
      <c r="AM256" s="35"/>
      <c r="AN256" s="35"/>
      <c r="AO256" s="35"/>
      <c r="AP256" s="35"/>
      <c r="AQ256" s="42" t="n">
        <f aca="false">ROUND(AO256*AP256,0)</f>
        <v>0</v>
      </c>
      <c r="AR256" s="43" t="n">
        <f aca="false">S256+AB256+AL256+AQ256</f>
        <v>0</v>
      </c>
    </row>
    <row r="257" customFormat="false" ht="12.8" hidden="false" customHeight="false" outlineLevel="0" collapsed="false">
      <c r="N257" s="40"/>
      <c r="O257" s="16"/>
      <c r="P257" s="16"/>
      <c r="Q257" s="41" t="str">
        <f aca="false">IF(P257&gt;0,IF(O257/P257&lt;0.01,"&lt; 1 %",""),"")</f>
        <v/>
      </c>
      <c r="R257" s="35"/>
      <c r="S257" s="22" t="n">
        <f aca="false">'Výpočet škody'!AA257</f>
        <v>0</v>
      </c>
      <c r="T257" s="35"/>
      <c r="U257" s="35"/>
      <c r="V257" s="40"/>
      <c r="W257" s="37"/>
      <c r="X257" s="35"/>
      <c r="Y257" s="35"/>
      <c r="Z257" s="35"/>
      <c r="AA257" s="35"/>
      <c r="AB257" s="23" t="n">
        <f aca="false">'Výpočet škody'!BB257</f>
        <v>0</v>
      </c>
      <c r="AC257" s="37"/>
      <c r="AD257" s="37"/>
      <c r="AE257" s="37"/>
      <c r="AF257" s="37"/>
      <c r="AG257" s="37"/>
      <c r="AH257" s="37"/>
      <c r="AI257" s="35"/>
      <c r="AJ257" s="35"/>
      <c r="AK257" s="35"/>
      <c r="AL257" s="24" t="n">
        <f aca="false">'Výpočet škody'!CD257</f>
        <v>0</v>
      </c>
      <c r="AM257" s="35"/>
      <c r="AN257" s="35"/>
      <c r="AO257" s="35"/>
      <c r="AP257" s="35"/>
      <c r="AQ257" s="42" t="n">
        <f aca="false">ROUND(AO257*AP257,0)</f>
        <v>0</v>
      </c>
      <c r="AR257" s="43" t="n">
        <f aca="false">S257+AB257+AL257+AQ257</f>
        <v>0</v>
      </c>
    </row>
    <row r="258" customFormat="false" ht="12.8" hidden="false" customHeight="false" outlineLevel="0" collapsed="false">
      <c r="N258" s="40"/>
      <c r="O258" s="16"/>
      <c r="P258" s="16"/>
      <c r="Q258" s="41" t="str">
        <f aca="false">IF(P258&gt;0,IF(O258/P258&lt;0.01,"&lt; 1 %",""),"")</f>
        <v/>
      </c>
      <c r="R258" s="35"/>
      <c r="S258" s="22" t="n">
        <f aca="false">'Výpočet škody'!AA258</f>
        <v>0</v>
      </c>
      <c r="T258" s="35"/>
      <c r="U258" s="35"/>
      <c r="V258" s="40"/>
      <c r="W258" s="37"/>
      <c r="X258" s="35"/>
      <c r="Y258" s="35"/>
      <c r="Z258" s="35"/>
      <c r="AA258" s="35"/>
      <c r="AB258" s="23" t="n">
        <f aca="false">'Výpočet škody'!BB258</f>
        <v>0</v>
      </c>
      <c r="AC258" s="37"/>
      <c r="AD258" s="37"/>
      <c r="AE258" s="37"/>
      <c r="AF258" s="37"/>
      <c r="AG258" s="37"/>
      <c r="AH258" s="37"/>
      <c r="AI258" s="35"/>
      <c r="AJ258" s="35"/>
      <c r="AK258" s="35"/>
      <c r="AL258" s="24" t="n">
        <f aca="false">'Výpočet škody'!CD258</f>
        <v>0</v>
      </c>
      <c r="AM258" s="35"/>
      <c r="AN258" s="35"/>
      <c r="AO258" s="35"/>
      <c r="AP258" s="35"/>
      <c r="AQ258" s="42" t="n">
        <f aca="false">ROUND(AO258*AP258,0)</f>
        <v>0</v>
      </c>
      <c r="AR258" s="43" t="n">
        <f aca="false">S258+AB258+AL258+AQ258</f>
        <v>0</v>
      </c>
    </row>
    <row r="259" customFormat="false" ht="12.8" hidden="false" customHeight="false" outlineLevel="0" collapsed="false">
      <c r="N259" s="40"/>
      <c r="O259" s="16"/>
      <c r="P259" s="16"/>
      <c r="Q259" s="41" t="str">
        <f aca="false">IF(P259&gt;0,IF(O259/P259&lt;0.01,"&lt; 1 %",""),"")</f>
        <v/>
      </c>
      <c r="R259" s="35"/>
      <c r="S259" s="22" t="n">
        <f aca="false">'Výpočet škody'!AA259</f>
        <v>0</v>
      </c>
      <c r="T259" s="35"/>
      <c r="U259" s="35"/>
      <c r="V259" s="40"/>
      <c r="W259" s="37"/>
      <c r="X259" s="35"/>
      <c r="Y259" s="35"/>
      <c r="Z259" s="35"/>
      <c r="AA259" s="35"/>
      <c r="AB259" s="23" t="n">
        <f aca="false">'Výpočet škody'!BB259</f>
        <v>0</v>
      </c>
      <c r="AC259" s="37"/>
      <c r="AD259" s="37"/>
      <c r="AE259" s="37"/>
      <c r="AF259" s="37"/>
      <c r="AG259" s="37"/>
      <c r="AH259" s="37"/>
      <c r="AI259" s="35"/>
      <c r="AJ259" s="35"/>
      <c r="AK259" s="35"/>
      <c r="AL259" s="24" t="n">
        <f aca="false">'Výpočet škody'!CD259</f>
        <v>0</v>
      </c>
      <c r="AM259" s="35"/>
      <c r="AN259" s="35"/>
      <c r="AO259" s="35"/>
      <c r="AP259" s="35"/>
      <c r="AQ259" s="42" t="n">
        <f aca="false">ROUND(AO259*AP259,0)</f>
        <v>0</v>
      </c>
      <c r="AR259" s="43" t="n">
        <f aca="false">S259+AB259+AL259+AQ259</f>
        <v>0</v>
      </c>
    </row>
    <row r="260" customFormat="false" ht="12.8" hidden="false" customHeight="false" outlineLevel="0" collapsed="false">
      <c r="N260" s="40"/>
      <c r="O260" s="16"/>
      <c r="P260" s="16"/>
      <c r="Q260" s="41" t="str">
        <f aca="false">IF(P260&gt;0,IF(O260/P260&lt;0.01,"&lt; 1 %",""),"")</f>
        <v/>
      </c>
      <c r="R260" s="35"/>
      <c r="S260" s="22" t="n">
        <f aca="false">'Výpočet škody'!AA260</f>
        <v>0</v>
      </c>
      <c r="T260" s="35"/>
      <c r="U260" s="35"/>
      <c r="V260" s="40"/>
      <c r="W260" s="37"/>
      <c r="X260" s="35"/>
      <c r="Y260" s="35"/>
      <c r="Z260" s="35"/>
      <c r="AA260" s="35"/>
      <c r="AB260" s="23" t="n">
        <f aca="false">'Výpočet škody'!BB260</f>
        <v>0</v>
      </c>
      <c r="AC260" s="37"/>
      <c r="AD260" s="37"/>
      <c r="AE260" s="37"/>
      <c r="AF260" s="37"/>
      <c r="AG260" s="37"/>
      <c r="AH260" s="37"/>
      <c r="AI260" s="35"/>
      <c r="AJ260" s="35"/>
      <c r="AK260" s="35"/>
      <c r="AL260" s="24" t="n">
        <f aca="false">'Výpočet škody'!CD260</f>
        <v>0</v>
      </c>
      <c r="AM260" s="35"/>
      <c r="AN260" s="35"/>
      <c r="AO260" s="35"/>
      <c r="AP260" s="35"/>
      <c r="AQ260" s="42" t="n">
        <f aca="false">ROUND(AO260*AP260,0)</f>
        <v>0</v>
      </c>
      <c r="AR260" s="43" t="n">
        <f aca="false">S260+AB260+AL260+AQ260</f>
        <v>0</v>
      </c>
    </row>
    <row r="261" customFormat="false" ht="12.8" hidden="false" customHeight="false" outlineLevel="0" collapsed="false">
      <c r="N261" s="40"/>
      <c r="O261" s="16"/>
      <c r="P261" s="16"/>
      <c r="Q261" s="41" t="str">
        <f aca="false">IF(P261&gt;0,IF(O261/P261&lt;0.01,"&lt; 1 %",""),"")</f>
        <v/>
      </c>
      <c r="R261" s="35"/>
      <c r="S261" s="22" t="n">
        <f aca="false">'Výpočet škody'!AA261</f>
        <v>0</v>
      </c>
      <c r="T261" s="35"/>
      <c r="U261" s="35"/>
      <c r="V261" s="40"/>
      <c r="W261" s="37"/>
      <c r="X261" s="35"/>
      <c r="Y261" s="35"/>
      <c r="Z261" s="35"/>
      <c r="AA261" s="35"/>
      <c r="AB261" s="23" t="n">
        <f aca="false">'Výpočet škody'!BB261</f>
        <v>0</v>
      </c>
      <c r="AC261" s="37"/>
      <c r="AD261" s="37"/>
      <c r="AE261" s="37"/>
      <c r="AF261" s="37"/>
      <c r="AG261" s="37"/>
      <c r="AH261" s="37"/>
      <c r="AI261" s="35"/>
      <c r="AJ261" s="35"/>
      <c r="AK261" s="35"/>
      <c r="AL261" s="24" t="n">
        <f aca="false">'Výpočet škody'!CD261</f>
        <v>0</v>
      </c>
      <c r="AM261" s="35"/>
      <c r="AN261" s="35"/>
      <c r="AO261" s="35"/>
      <c r="AP261" s="35"/>
      <c r="AQ261" s="42" t="n">
        <f aca="false">ROUND(AO261*AP261,0)</f>
        <v>0</v>
      </c>
      <c r="AR261" s="43" t="n">
        <f aca="false">S261+AB261+AL261+AQ261</f>
        <v>0</v>
      </c>
    </row>
    <row r="262" customFormat="false" ht="12.8" hidden="false" customHeight="false" outlineLevel="0" collapsed="false">
      <c r="N262" s="40"/>
      <c r="O262" s="16"/>
      <c r="P262" s="16"/>
      <c r="Q262" s="41" t="str">
        <f aca="false">IF(P262&gt;0,IF(O262/P262&lt;0.01,"&lt; 1 %",""),"")</f>
        <v/>
      </c>
      <c r="R262" s="35"/>
      <c r="S262" s="22" t="n">
        <f aca="false">'Výpočet škody'!AA262</f>
        <v>0</v>
      </c>
      <c r="T262" s="35"/>
      <c r="U262" s="35"/>
      <c r="V262" s="40"/>
      <c r="W262" s="37"/>
      <c r="X262" s="35"/>
      <c r="Y262" s="35"/>
      <c r="Z262" s="35"/>
      <c r="AA262" s="35"/>
      <c r="AB262" s="23" t="n">
        <f aca="false">'Výpočet škody'!BB262</f>
        <v>0</v>
      </c>
      <c r="AC262" s="37"/>
      <c r="AD262" s="37"/>
      <c r="AE262" s="37"/>
      <c r="AF262" s="37"/>
      <c r="AG262" s="37"/>
      <c r="AH262" s="37"/>
      <c r="AI262" s="35"/>
      <c r="AJ262" s="35"/>
      <c r="AK262" s="35"/>
      <c r="AL262" s="24" t="n">
        <f aca="false">'Výpočet škody'!CD262</f>
        <v>0</v>
      </c>
      <c r="AM262" s="35"/>
      <c r="AN262" s="35"/>
      <c r="AO262" s="35"/>
      <c r="AP262" s="35"/>
      <c r="AQ262" s="42" t="n">
        <f aca="false">ROUND(AO262*AP262,0)</f>
        <v>0</v>
      </c>
      <c r="AR262" s="43" t="n">
        <f aca="false">S262+AB262+AL262+AQ262</f>
        <v>0</v>
      </c>
    </row>
    <row r="263" customFormat="false" ht="12.8" hidden="false" customHeight="false" outlineLevel="0" collapsed="false">
      <c r="N263" s="40"/>
      <c r="O263" s="16"/>
      <c r="P263" s="16"/>
      <c r="Q263" s="41" t="str">
        <f aca="false">IF(P263&gt;0,IF(O263/P263&lt;0.01,"&lt; 1 %",""),"")</f>
        <v/>
      </c>
      <c r="R263" s="35"/>
      <c r="S263" s="22" t="n">
        <f aca="false">'Výpočet škody'!AA263</f>
        <v>0</v>
      </c>
      <c r="T263" s="35"/>
      <c r="U263" s="35"/>
      <c r="V263" s="40"/>
      <c r="W263" s="37"/>
      <c r="X263" s="35"/>
      <c r="Y263" s="35"/>
      <c r="Z263" s="35"/>
      <c r="AA263" s="35"/>
      <c r="AB263" s="23" t="n">
        <f aca="false">'Výpočet škody'!BB263</f>
        <v>0</v>
      </c>
      <c r="AC263" s="37"/>
      <c r="AD263" s="37"/>
      <c r="AE263" s="37"/>
      <c r="AF263" s="37"/>
      <c r="AG263" s="37"/>
      <c r="AH263" s="37"/>
      <c r="AI263" s="35"/>
      <c r="AJ263" s="35"/>
      <c r="AK263" s="35"/>
      <c r="AL263" s="24" t="n">
        <f aca="false">'Výpočet škody'!CD263</f>
        <v>0</v>
      </c>
      <c r="AM263" s="35"/>
      <c r="AN263" s="35"/>
      <c r="AO263" s="35"/>
      <c r="AP263" s="35"/>
      <c r="AQ263" s="42" t="n">
        <f aca="false">ROUND(AO263*AP263,0)</f>
        <v>0</v>
      </c>
      <c r="AR263" s="43" t="n">
        <f aca="false">S263+AB263+AL263+AQ263</f>
        <v>0</v>
      </c>
    </row>
    <row r="264" customFormat="false" ht="12.8" hidden="false" customHeight="false" outlineLevel="0" collapsed="false">
      <c r="N264" s="40"/>
      <c r="O264" s="16"/>
      <c r="P264" s="16"/>
      <c r="Q264" s="41" t="str">
        <f aca="false">IF(P264&gt;0,IF(O264/P264&lt;0.01,"&lt; 1 %",""),"")</f>
        <v/>
      </c>
      <c r="R264" s="35"/>
      <c r="S264" s="22" t="n">
        <f aca="false">'Výpočet škody'!AA264</f>
        <v>0</v>
      </c>
      <c r="T264" s="35"/>
      <c r="U264" s="35"/>
      <c r="V264" s="40"/>
      <c r="W264" s="37"/>
      <c r="X264" s="35"/>
      <c r="Y264" s="35"/>
      <c r="Z264" s="35"/>
      <c r="AA264" s="35"/>
      <c r="AB264" s="23" t="n">
        <f aca="false">'Výpočet škody'!BB264</f>
        <v>0</v>
      </c>
      <c r="AC264" s="37"/>
      <c r="AD264" s="37"/>
      <c r="AE264" s="37"/>
      <c r="AF264" s="37"/>
      <c r="AG264" s="37"/>
      <c r="AH264" s="37"/>
      <c r="AI264" s="35"/>
      <c r="AJ264" s="35"/>
      <c r="AK264" s="35"/>
      <c r="AL264" s="24" t="n">
        <f aca="false">'Výpočet škody'!CD264</f>
        <v>0</v>
      </c>
      <c r="AM264" s="35"/>
      <c r="AN264" s="35"/>
      <c r="AO264" s="35"/>
      <c r="AP264" s="35"/>
      <c r="AQ264" s="42" t="n">
        <f aca="false">ROUND(AO264*AP264,0)</f>
        <v>0</v>
      </c>
      <c r="AR264" s="43" t="n">
        <f aca="false">S264+AB264+AL264+AQ264</f>
        <v>0</v>
      </c>
    </row>
    <row r="265" customFormat="false" ht="12.8" hidden="false" customHeight="false" outlineLevel="0" collapsed="false">
      <c r="N265" s="40"/>
      <c r="O265" s="16"/>
      <c r="P265" s="16"/>
      <c r="Q265" s="41" t="str">
        <f aca="false">IF(P265&gt;0,IF(O265/P265&lt;0.01,"&lt; 1 %",""),"")</f>
        <v/>
      </c>
      <c r="R265" s="35"/>
      <c r="S265" s="22" t="n">
        <f aca="false">'Výpočet škody'!AA265</f>
        <v>0</v>
      </c>
      <c r="T265" s="35"/>
      <c r="U265" s="35"/>
      <c r="V265" s="40"/>
      <c r="W265" s="37"/>
      <c r="X265" s="35"/>
      <c r="Y265" s="35"/>
      <c r="Z265" s="35"/>
      <c r="AA265" s="35"/>
      <c r="AB265" s="23" t="n">
        <f aca="false">'Výpočet škody'!BB265</f>
        <v>0</v>
      </c>
      <c r="AC265" s="37"/>
      <c r="AD265" s="37"/>
      <c r="AE265" s="37"/>
      <c r="AF265" s="37"/>
      <c r="AG265" s="37"/>
      <c r="AH265" s="37"/>
      <c r="AI265" s="35"/>
      <c r="AJ265" s="35"/>
      <c r="AK265" s="35"/>
      <c r="AL265" s="24" t="n">
        <f aca="false">'Výpočet škody'!CD265</f>
        <v>0</v>
      </c>
      <c r="AM265" s="35"/>
      <c r="AN265" s="35"/>
      <c r="AO265" s="35"/>
      <c r="AP265" s="35"/>
      <c r="AQ265" s="42" t="n">
        <f aca="false">ROUND(AO265*AP265,0)</f>
        <v>0</v>
      </c>
      <c r="AR265" s="43" t="n">
        <f aca="false">S265+AB265+AL265+AQ265</f>
        <v>0</v>
      </c>
    </row>
    <row r="266" customFormat="false" ht="12.8" hidden="false" customHeight="false" outlineLevel="0" collapsed="false">
      <c r="N266" s="40"/>
      <c r="O266" s="16"/>
      <c r="P266" s="16"/>
      <c r="Q266" s="41" t="str">
        <f aca="false">IF(P266&gt;0,IF(O266/P266&lt;0.01,"&lt; 1 %",""),"")</f>
        <v/>
      </c>
      <c r="R266" s="35"/>
      <c r="S266" s="22" t="n">
        <f aca="false">'Výpočet škody'!AA266</f>
        <v>0</v>
      </c>
      <c r="T266" s="35"/>
      <c r="U266" s="35"/>
      <c r="V266" s="40"/>
      <c r="W266" s="37"/>
      <c r="X266" s="35"/>
      <c r="Y266" s="35"/>
      <c r="Z266" s="35"/>
      <c r="AA266" s="35"/>
      <c r="AB266" s="23" t="n">
        <f aca="false">'Výpočet škody'!BB266</f>
        <v>0</v>
      </c>
      <c r="AC266" s="37"/>
      <c r="AD266" s="37"/>
      <c r="AE266" s="37"/>
      <c r="AF266" s="37"/>
      <c r="AG266" s="37"/>
      <c r="AH266" s="37"/>
      <c r="AI266" s="35"/>
      <c r="AJ266" s="35"/>
      <c r="AK266" s="35"/>
      <c r="AL266" s="24" t="n">
        <f aca="false">'Výpočet škody'!CD266</f>
        <v>0</v>
      </c>
      <c r="AM266" s="35"/>
      <c r="AN266" s="35"/>
      <c r="AO266" s="35"/>
      <c r="AP266" s="35"/>
      <c r="AQ266" s="42" t="n">
        <f aca="false">ROUND(AO266*AP266,0)</f>
        <v>0</v>
      </c>
      <c r="AR266" s="43" t="n">
        <f aca="false">S266+AB266+AL266+AQ266</f>
        <v>0</v>
      </c>
    </row>
    <row r="267" customFormat="false" ht="12.8" hidden="false" customHeight="false" outlineLevel="0" collapsed="false">
      <c r="N267" s="40"/>
      <c r="O267" s="16"/>
      <c r="P267" s="16"/>
      <c r="Q267" s="41" t="str">
        <f aca="false">IF(P267&gt;0,IF(O267/P267&lt;0.01,"&lt; 1 %",""),"")</f>
        <v/>
      </c>
      <c r="R267" s="35"/>
      <c r="S267" s="22" t="n">
        <f aca="false">'Výpočet škody'!AA267</f>
        <v>0</v>
      </c>
      <c r="T267" s="35"/>
      <c r="U267" s="35"/>
      <c r="V267" s="40"/>
      <c r="W267" s="37"/>
      <c r="X267" s="35"/>
      <c r="Y267" s="35"/>
      <c r="Z267" s="35"/>
      <c r="AA267" s="35"/>
      <c r="AB267" s="23" t="n">
        <f aca="false">'Výpočet škody'!BB267</f>
        <v>0</v>
      </c>
      <c r="AC267" s="37"/>
      <c r="AD267" s="37"/>
      <c r="AE267" s="37"/>
      <c r="AF267" s="37"/>
      <c r="AG267" s="37"/>
      <c r="AH267" s="37"/>
      <c r="AI267" s="35"/>
      <c r="AJ267" s="35"/>
      <c r="AK267" s="35"/>
      <c r="AL267" s="24" t="n">
        <f aca="false">'Výpočet škody'!CD267</f>
        <v>0</v>
      </c>
      <c r="AM267" s="35"/>
      <c r="AN267" s="35"/>
      <c r="AO267" s="35"/>
      <c r="AP267" s="35"/>
      <c r="AQ267" s="42" t="n">
        <f aca="false">ROUND(AO267*AP267,0)</f>
        <v>0</v>
      </c>
      <c r="AR267" s="43" t="n">
        <f aca="false">S267+AB267+AL267+AQ267</f>
        <v>0</v>
      </c>
    </row>
    <row r="268" customFormat="false" ht="12.8" hidden="false" customHeight="false" outlineLevel="0" collapsed="false">
      <c r="N268" s="40"/>
      <c r="O268" s="16"/>
      <c r="P268" s="16"/>
      <c r="Q268" s="41" t="str">
        <f aca="false">IF(P268&gt;0,IF(O268/P268&lt;0.01,"&lt; 1 %",""),"")</f>
        <v/>
      </c>
      <c r="R268" s="35"/>
      <c r="S268" s="22" t="n">
        <f aca="false">'Výpočet škody'!AA268</f>
        <v>0</v>
      </c>
      <c r="T268" s="35"/>
      <c r="U268" s="35"/>
      <c r="V268" s="40"/>
      <c r="W268" s="37"/>
      <c r="X268" s="35"/>
      <c r="Y268" s="35"/>
      <c r="Z268" s="35"/>
      <c r="AA268" s="35"/>
      <c r="AB268" s="23" t="n">
        <f aca="false">'Výpočet škody'!BB268</f>
        <v>0</v>
      </c>
      <c r="AC268" s="37"/>
      <c r="AD268" s="37"/>
      <c r="AE268" s="37"/>
      <c r="AF268" s="37"/>
      <c r="AG268" s="37"/>
      <c r="AH268" s="37"/>
      <c r="AI268" s="35"/>
      <c r="AJ268" s="35"/>
      <c r="AK268" s="35"/>
      <c r="AL268" s="24" t="n">
        <f aca="false">'Výpočet škody'!CD268</f>
        <v>0</v>
      </c>
      <c r="AM268" s="35"/>
      <c r="AN268" s="35"/>
      <c r="AO268" s="35"/>
      <c r="AP268" s="35"/>
      <c r="AQ268" s="42" t="n">
        <f aca="false">ROUND(AO268*AP268,0)</f>
        <v>0</v>
      </c>
      <c r="AR268" s="43" t="n">
        <f aca="false">S268+AB268+AL268+AQ268</f>
        <v>0</v>
      </c>
    </row>
    <row r="269" customFormat="false" ht="12.8" hidden="false" customHeight="false" outlineLevel="0" collapsed="false">
      <c r="N269" s="40"/>
      <c r="O269" s="16"/>
      <c r="P269" s="16"/>
      <c r="Q269" s="41" t="str">
        <f aca="false">IF(P269&gt;0,IF(O269/P269&lt;0.01,"&lt; 1 %",""),"")</f>
        <v/>
      </c>
      <c r="R269" s="35"/>
      <c r="S269" s="22" t="n">
        <f aca="false">'Výpočet škody'!AA269</f>
        <v>0</v>
      </c>
      <c r="T269" s="35"/>
      <c r="U269" s="35"/>
      <c r="V269" s="40"/>
      <c r="W269" s="37"/>
      <c r="X269" s="35"/>
      <c r="Y269" s="35"/>
      <c r="Z269" s="35"/>
      <c r="AA269" s="35"/>
      <c r="AB269" s="23" t="n">
        <f aca="false">'Výpočet škody'!BB269</f>
        <v>0</v>
      </c>
      <c r="AC269" s="37"/>
      <c r="AD269" s="37"/>
      <c r="AE269" s="37"/>
      <c r="AF269" s="37"/>
      <c r="AG269" s="37"/>
      <c r="AH269" s="37"/>
      <c r="AI269" s="35"/>
      <c r="AJ269" s="35"/>
      <c r="AK269" s="35"/>
      <c r="AL269" s="24" t="n">
        <f aca="false">'Výpočet škody'!CD269</f>
        <v>0</v>
      </c>
      <c r="AM269" s="35"/>
      <c r="AN269" s="35"/>
      <c r="AO269" s="35"/>
      <c r="AP269" s="35"/>
      <c r="AQ269" s="42" t="n">
        <f aca="false">ROUND(AO269*AP269,0)</f>
        <v>0</v>
      </c>
      <c r="AR269" s="43" t="n">
        <f aca="false">S269+AB269+AL269+AQ269</f>
        <v>0</v>
      </c>
    </row>
    <row r="270" customFormat="false" ht="12.8" hidden="false" customHeight="false" outlineLevel="0" collapsed="false">
      <c r="N270" s="40"/>
      <c r="O270" s="16"/>
      <c r="P270" s="16"/>
      <c r="Q270" s="41" t="str">
        <f aca="false">IF(P270&gt;0,IF(O270/P270&lt;0.01,"&lt; 1 %",""),"")</f>
        <v/>
      </c>
      <c r="R270" s="35"/>
      <c r="S270" s="22" t="n">
        <f aca="false">'Výpočet škody'!AA270</f>
        <v>0</v>
      </c>
      <c r="T270" s="35"/>
      <c r="U270" s="35"/>
      <c r="V270" s="40"/>
      <c r="W270" s="37"/>
      <c r="X270" s="35"/>
      <c r="Y270" s="35"/>
      <c r="Z270" s="35"/>
      <c r="AA270" s="35"/>
      <c r="AB270" s="23" t="n">
        <f aca="false">'Výpočet škody'!BB270</f>
        <v>0</v>
      </c>
      <c r="AC270" s="37"/>
      <c r="AD270" s="37"/>
      <c r="AE270" s="37"/>
      <c r="AF270" s="37"/>
      <c r="AG270" s="37"/>
      <c r="AH270" s="37"/>
      <c r="AI270" s="35"/>
      <c r="AJ270" s="35"/>
      <c r="AK270" s="35"/>
      <c r="AL270" s="24" t="n">
        <f aca="false">'Výpočet škody'!CD270</f>
        <v>0</v>
      </c>
      <c r="AM270" s="35"/>
      <c r="AN270" s="35"/>
      <c r="AO270" s="35"/>
      <c r="AP270" s="35"/>
      <c r="AQ270" s="42" t="n">
        <f aca="false">ROUND(AO270*AP270,0)</f>
        <v>0</v>
      </c>
      <c r="AR270" s="43" t="n">
        <f aca="false">S270+AB270+AL270+AQ270</f>
        <v>0</v>
      </c>
    </row>
    <row r="271" customFormat="false" ht="12.8" hidden="false" customHeight="false" outlineLevel="0" collapsed="false">
      <c r="N271" s="40"/>
      <c r="O271" s="16"/>
      <c r="P271" s="16"/>
      <c r="Q271" s="41" t="str">
        <f aca="false">IF(P271&gt;0,IF(O271/P271&lt;0.01,"&lt; 1 %",""),"")</f>
        <v/>
      </c>
      <c r="R271" s="35"/>
      <c r="S271" s="22" t="n">
        <f aca="false">'Výpočet škody'!AA271</f>
        <v>0</v>
      </c>
      <c r="T271" s="35"/>
      <c r="U271" s="35"/>
      <c r="V271" s="40"/>
      <c r="W271" s="37"/>
      <c r="X271" s="35"/>
      <c r="Y271" s="35"/>
      <c r="Z271" s="35"/>
      <c r="AA271" s="35"/>
      <c r="AB271" s="23" t="n">
        <f aca="false">'Výpočet škody'!BB271</f>
        <v>0</v>
      </c>
      <c r="AC271" s="37"/>
      <c r="AD271" s="37"/>
      <c r="AE271" s="37"/>
      <c r="AF271" s="37"/>
      <c r="AG271" s="37"/>
      <c r="AH271" s="37"/>
      <c r="AI271" s="35"/>
      <c r="AJ271" s="35"/>
      <c r="AK271" s="35"/>
      <c r="AL271" s="24" t="n">
        <f aca="false">'Výpočet škody'!CD271</f>
        <v>0</v>
      </c>
      <c r="AM271" s="35"/>
      <c r="AN271" s="35"/>
      <c r="AO271" s="35"/>
      <c r="AP271" s="35"/>
      <c r="AQ271" s="42" t="n">
        <f aca="false">ROUND(AO271*AP271,0)</f>
        <v>0</v>
      </c>
      <c r="AR271" s="43" t="n">
        <f aca="false">S271+AB271+AL271+AQ271</f>
        <v>0</v>
      </c>
    </row>
    <row r="272" customFormat="false" ht="12.8" hidden="false" customHeight="false" outlineLevel="0" collapsed="false">
      <c r="N272" s="40"/>
      <c r="O272" s="16"/>
      <c r="P272" s="16"/>
      <c r="Q272" s="41" t="str">
        <f aca="false">IF(P272&gt;0,IF(O272/P272&lt;0.01,"&lt; 1 %",""),"")</f>
        <v/>
      </c>
      <c r="R272" s="35"/>
      <c r="S272" s="22" t="n">
        <f aca="false">'Výpočet škody'!AA272</f>
        <v>0</v>
      </c>
      <c r="T272" s="35"/>
      <c r="U272" s="35"/>
      <c r="V272" s="40"/>
      <c r="W272" s="37"/>
      <c r="X272" s="35"/>
      <c r="Y272" s="35"/>
      <c r="Z272" s="35"/>
      <c r="AA272" s="35"/>
      <c r="AB272" s="23" t="n">
        <f aca="false">'Výpočet škody'!BB272</f>
        <v>0</v>
      </c>
      <c r="AC272" s="37"/>
      <c r="AD272" s="37"/>
      <c r="AE272" s="37"/>
      <c r="AF272" s="37"/>
      <c r="AG272" s="37"/>
      <c r="AH272" s="37"/>
      <c r="AI272" s="35"/>
      <c r="AJ272" s="35"/>
      <c r="AK272" s="35"/>
      <c r="AL272" s="24" t="n">
        <f aca="false">'Výpočet škody'!CD272</f>
        <v>0</v>
      </c>
      <c r="AM272" s="35"/>
      <c r="AN272" s="35"/>
      <c r="AO272" s="35"/>
      <c r="AP272" s="35"/>
      <c r="AQ272" s="42" t="n">
        <f aca="false">ROUND(AO272*AP272,0)</f>
        <v>0</v>
      </c>
      <c r="AR272" s="43" t="n">
        <f aca="false">S272+AB272+AL272+AQ272</f>
        <v>0</v>
      </c>
    </row>
    <row r="273" customFormat="false" ht="12.8" hidden="false" customHeight="false" outlineLevel="0" collapsed="false">
      <c r="N273" s="40"/>
      <c r="O273" s="16"/>
      <c r="P273" s="16"/>
      <c r="Q273" s="41" t="str">
        <f aca="false">IF(P273&gt;0,IF(O273/P273&lt;0.01,"&lt; 1 %",""),"")</f>
        <v/>
      </c>
      <c r="R273" s="35"/>
      <c r="S273" s="22" t="n">
        <f aca="false">'Výpočet škody'!AA273</f>
        <v>0</v>
      </c>
      <c r="T273" s="35"/>
      <c r="U273" s="35"/>
      <c r="V273" s="40"/>
      <c r="W273" s="37"/>
      <c r="X273" s="35"/>
      <c r="Y273" s="35"/>
      <c r="Z273" s="35"/>
      <c r="AA273" s="35"/>
      <c r="AB273" s="23" t="n">
        <f aca="false">'Výpočet škody'!BB273</f>
        <v>0</v>
      </c>
      <c r="AC273" s="37"/>
      <c r="AD273" s="37"/>
      <c r="AE273" s="37"/>
      <c r="AF273" s="37"/>
      <c r="AG273" s="37"/>
      <c r="AH273" s="37"/>
      <c r="AI273" s="35"/>
      <c r="AJ273" s="35"/>
      <c r="AK273" s="35"/>
      <c r="AL273" s="24" t="n">
        <f aca="false">'Výpočet škody'!CD273</f>
        <v>0</v>
      </c>
      <c r="AM273" s="35"/>
      <c r="AN273" s="35"/>
      <c r="AO273" s="35"/>
      <c r="AP273" s="35"/>
      <c r="AQ273" s="42" t="n">
        <f aca="false">ROUND(AO273*AP273,0)</f>
        <v>0</v>
      </c>
      <c r="AR273" s="43" t="n">
        <f aca="false">S273+AB273+AL273+AQ273</f>
        <v>0</v>
      </c>
    </row>
    <row r="274" customFormat="false" ht="12.8" hidden="false" customHeight="false" outlineLevel="0" collapsed="false">
      <c r="N274" s="40"/>
      <c r="O274" s="16"/>
      <c r="P274" s="16"/>
      <c r="Q274" s="41" t="str">
        <f aca="false">IF(P274&gt;0,IF(O274/P274&lt;0.01,"&lt; 1 %",""),"")</f>
        <v/>
      </c>
      <c r="R274" s="35"/>
      <c r="S274" s="22" t="n">
        <f aca="false">'Výpočet škody'!AA274</f>
        <v>0</v>
      </c>
      <c r="T274" s="35"/>
      <c r="U274" s="35"/>
      <c r="V274" s="40"/>
      <c r="W274" s="37"/>
      <c r="X274" s="35"/>
      <c r="Y274" s="35"/>
      <c r="Z274" s="35"/>
      <c r="AA274" s="35"/>
      <c r="AB274" s="23" t="n">
        <f aca="false">'Výpočet škody'!BB274</f>
        <v>0</v>
      </c>
      <c r="AC274" s="37"/>
      <c r="AD274" s="37"/>
      <c r="AE274" s="37"/>
      <c r="AF274" s="37"/>
      <c r="AG274" s="37"/>
      <c r="AH274" s="37"/>
      <c r="AI274" s="35"/>
      <c r="AJ274" s="35"/>
      <c r="AK274" s="35"/>
      <c r="AL274" s="24" t="n">
        <f aca="false">'Výpočet škody'!CD274</f>
        <v>0</v>
      </c>
      <c r="AM274" s="35"/>
      <c r="AN274" s="35"/>
      <c r="AO274" s="35"/>
      <c r="AP274" s="35"/>
      <c r="AQ274" s="42" t="n">
        <f aca="false">ROUND(AO274*AP274,0)</f>
        <v>0</v>
      </c>
      <c r="AR274" s="43" t="n">
        <f aca="false">S274+AB274+AL274+AQ274</f>
        <v>0</v>
      </c>
    </row>
    <row r="275" customFormat="false" ht="12.8" hidden="false" customHeight="false" outlineLevel="0" collapsed="false">
      <c r="N275" s="40"/>
      <c r="O275" s="16"/>
      <c r="P275" s="16"/>
      <c r="Q275" s="41" t="str">
        <f aca="false">IF(P275&gt;0,IF(O275/P275&lt;0.01,"&lt; 1 %",""),"")</f>
        <v/>
      </c>
      <c r="R275" s="35"/>
      <c r="S275" s="22" t="n">
        <f aca="false">'Výpočet škody'!AA275</f>
        <v>0</v>
      </c>
      <c r="T275" s="35"/>
      <c r="U275" s="35"/>
      <c r="V275" s="40"/>
      <c r="W275" s="37"/>
      <c r="X275" s="35"/>
      <c r="Y275" s="35"/>
      <c r="Z275" s="35"/>
      <c r="AA275" s="35"/>
      <c r="AB275" s="23" t="n">
        <f aca="false">'Výpočet škody'!BB275</f>
        <v>0</v>
      </c>
      <c r="AC275" s="37"/>
      <c r="AD275" s="37"/>
      <c r="AE275" s="37"/>
      <c r="AF275" s="37"/>
      <c r="AG275" s="37"/>
      <c r="AH275" s="37"/>
      <c r="AI275" s="35"/>
      <c r="AJ275" s="35"/>
      <c r="AK275" s="35"/>
      <c r="AL275" s="24" t="n">
        <f aca="false">'Výpočet škody'!CD275</f>
        <v>0</v>
      </c>
      <c r="AM275" s="35"/>
      <c r="AN275" s="35"/>
      <c r="AO275" s="35"/>
      <c r="AP275" s="35"/>
      <c r="AQ275" s="42" t="n">
        <f aca="false">ROUND(AO275*AP275,0)</f>
        <v>0</v>
      </c>
      <c r="AR275" s="43" t="n">
        <f aca="false">S275+AB275+AL275+AQ275</f>
        <v>0</v>
      </c>
    </row>
    <row r="276" customFormat="false" ht="12.8" hidden="false" customHeight="false" outlineLevel="0" collapsed="false">
      <c r="N276" s="40"/>
      <c r="O276" s="16"/>
      <c r="P276" s="16"/>
      <c r="Q276" s="41" t="str">
        <f aca="false">IF(P276&gt;0,IF(O276/P276&lt;0.01,"&lt; 1 %",""),"")</f>
        <v/>
      </c>
      <c r="R276" s="35"/>
      <c r="S276" s="22" t="n">
        <f aca="false">'Výpočet škody'!AA276</f>
        <v>0</v>
      </c>
      <c r="T276" s="35"/>
      <c r="U276" s="35"/>
      <c r="V276" s="40"/>
      <c r="W276" s="37"/>
      <c r="X276" s="35"/>
      <c r="Y276" s="35"/>
      <c r="Z276" s="35"/>
      <c r="AA276" s="35"/>
      <c r="AB276" s="23" t="n">
        <f aca="false">'Výpočet škody'!BB276</f>
        <v>0</v>
      </c>
      <c r="AC276" s="37"/>
      <c r="AD276" s="37"/>
      <c r="AE276" s="37"/>
      <c r="AF276" s="37"/>
      <c r="AG276" s="37"/>
      <c r="AH276" s="37"/>
      <c r="AI276" s="35"/>
      <c r="AJ276" s="35"/>
      <c r="AK276" s="35"/>
      <c r="AL276" s="24" t="n">
        <f aca="false">'Výpočet škody'!CD276</f>
        <v>0</v>
      </c>
      <c r="AM276" s="35"/>
      <c r="AN276" s="35"/>
      <c r="AO276" s="35"/>
      <c r="AP276" s="35"/>
      <c r="AQ276" s="42" t="n">
        <f aca="false">ROUND(AO276*AP276,0)</f>
        <v>0</v>
      </c>
      <c r="AR276" s="43" t="n">
        <f aca="false">S276+AB276+AL276+AQ276</f>
        <v>0</v>
      </c>
    </row>
    <row r="277" customFormat="false" ht="12.8" hidden="false" customHeight="false" outlineLevel="0" collapsed="false">
      <c r="N277" s="40"/>
      <c r="O277" s="16"/>
      <c r="P277" s="16"/>
      <c r="Q277" s="41" t="str">
        <f aca="false">IF(P277&gt;0,IF(O277/P277&lt;0.01,"&lt; 1 %",""),"")</f>
        <v/>
      </c>
      <c r="R277" s="35"/>
      <c r="S277" s="22" t="n">
        <f aca="false">'Výpočet škody'!AA277</f>
        <v>0</v>
      </c>
      <c r="T277" s="35"/>
      <c r="U277" s="35"/>
      <c r="V277" s="40"/>
      <c r="W277" s="37"/>
      <c r="X277" s="35"/>
      <c r="Y277" s="35"/>
      <c r="Z277" s="35"/>
      <c r="AA277" s="35"/>
      <c r="AB277" s="23" t="n">
        <f aca="false">'Výpočet škody'!BB277</f>
        <v>0</v>
      </c>
      <c r="AC277" s="37"/>
      <c r="AD277" s="37"/>
      <c r="AE277" s="37"/>
      <c r="AF277" s="37"/>
      <c r="AG277" s="37"/>
      <c r="AH277" s="37"/>
      <c r="AI277" s="35"/>
      <c r="AJ277" s="35"/>
      <c r="AK277" s="35"/>
      <c r="AL277" s="24" t="n">
        <f aca="false">'Výpočet škody'!CD277</f>
        <v>0</v>
      </c>
      <c r="AM277" s="35"/>
      <c r="AN277" s="35"/>
      <c r="AO277" s="35"/>
      <c r="AP277" s="35"/>
      <c r="AQ277" s="42" t="n">
        <f aca="false">ROUND(AO277*AP277,0)</f>
        <v>0</v>
      </c>
      <c r="AR277" s="43" t="n">
        <f aca="false">S277+AB277+AL277+AQ277</f>
        <v>0</v>
      </c>
    </row>
    <row r="278" customFormat="false" ht="12.8" hidden="false" customHeight="false" outlineLevel="0" collapsed="false">
      <c r="N278" s="40"/>
      <c r="O278" s="16"/>
      <c r="P278" s="16"/>
      <c r="Q278" s="41" t="str">
        <f aca="false">IF(P278&gt;0,IF(O278/P278&lt;0.01,"&lt; 1 %",""),"")</f>
        <v/>
      </c>
      <c r="R278" s="35"/>
      <c r="S278" s="22" t="n">
        <f aca="false">'Výpočet škody'!AA278</f>
        <v>0</v>
      </c>
      <c r="T278" s="35"/>
      <c r="U278" s="35"/>
      <c r="V278" s="40"/>
      <c r="W278" s="37"/>
      <c r="X278" s="35"/>
      <c r="Y278" s="35"/>
      <c r="Z278" s="35"/>
      <c r="AA278" s="35"/>
      <c r="AB278" s="23" t="n">
        <f aca="false">'Výpočet škody'!BB278</f>
        <v>0</v>
      </c>
      <c r="AC278" s="37"/>
      <c r="AD278" s="37"/>
      <c r="AE278" s="37"/>
      <c r="AF278" s="37"/>
      <c r="AG278" s="37"/>
      <c r="AH278" s="37"/>
      <c r="AI278" s="35"/>
      <c r="AJ278" s="35"/>
      <c r="AK278" s="35"/>
      <c r="AL278" s="24" t="n">
        <f aca="false">'Výpočet škody'!CD278</f>
        <v>0</v>
      </c>
      <c r="AM278" s="35"/>
      <c r="AN278" s="35"/>
      <c r="AO278" s="35"/>
      <c r="AP278" s="35"/>
      <c r="AQ278" s="42" t="n">
        <f aca="false">ROUND(AO278*AP278,0)</f>
        <v>0</v>
      </c>
      <c r="AR278" s="43" t="n">
        <f aca="false">S278+AB278+AL278+AQ278</f>
        <v>0</v>
      </c>
    </row>
    <row r="279" customFormat="false" ht="12.8" hidden="false" customHeight="false" outlineLevel="0" collapsed="false">
      <c r="N279" s="40"/>
      <c r="O279" s="16"/>
      <c r="P279" s="16"/>
      <c r="Q279" s="41" t="str">
        <f aca="false">IF(P279&gt;0,IF(O279/P279&lt;0.01,"&lt; 1 %",""),"")</f>
        <v/>
      </c>
      <c r="R279" s="35"/>
      <c r="S279" s="22" t="n">
        <f aca="false">'Výpočet škody'!AA279</f>
        <v>0</v>
      </c>
      <c r="T279" s="35"/>
      <c r="U279" s="35"/>
      <c r="V279" s="40"/>
      <c r="W279" s="37"/>
      <c r="X279" s="35"/>
      <c r="Y279" s="35"/>
      <c r="Z279" s="35"/>
      <c r="AA279" s="35"/>
      <c r="AB279" s="23" t="n">
        <f aca="false">'Výpočet škody'!BB279</f>
        <v>0</v>
      </c>
      <c r="AC279" s="37"/>
      <c r="AD279" s="37"/>
      <c r="AE279" s="37"/>
      <c r="AF279" s="37"/>
      <c r="AG279" s="37"/>
      <c r="AH279" s="37"/>
      <c r="AI279" s="35"/>
      <c r="AJ279" s="35"/>
      <c r="AK279" s="35"/>
      <c r="AL279" s="24" t="n">
        <f aca="false">'Výpočet škody'!CD279</f>
        <v>0</v>
      </c>
      <c r="AM279" s="35"/>
      <c r="AN279" s="35"/>
      <c r="AO279" s="35"/>
      <c r="AP279" s="35"/>
      <c r="AQ279" s="42" t="n">
        <f aca="false">ROUND(AO279*AP279,0)</f>
        <v>0</v>
      </c>
      <c r="AR279" s="43" t="n">
        <f aca="false">S279+AB279+AL279+AQ279</f>
        <v>0</v>
      </c>
    </row>
    <row r="280" customFormat="false" ht="12.8" hidden="false" customHeight="false" outlineLevel="0" collapsed="false">
      <c r="N280" s="40"/>
      <c r="O280" s="16"/>
      <c r="P280" s="16"/>
      <c r="Q280" s="41" t="str">
        <f aca="false">IF(P280&gt;0,IF(O280/P280&lt;0.01,"&lt; 1 %",""),"")</f>
        <v/>
      </c>
      <c r="R280" s="35"/>
      <c r="S280" s="22" t="n">
        <f aca="false">'Výpočet škody'!AA280</f>
        <v>0</v>
      </c>
      <c r="T280" s="35"/>
      <c r="U280" s="35"/>
      <c r="V280" s="40"/>
      <c r="W280" s="37"/>
      <c r="X280" s="35"/>
      <c r="Y280" s="35"/>
      <c r="Z280" s="35"/>
      <c r="AA280" s="35"/>
      <c r="AB280" s="23" t="n">
        <f aca="false">'Výpočet škody'!BB280</f>
        <v>0</v>
      </c>
      <c r="AC280" s="37"/>
      <c r="AD280" s="37"/>
      <c r="AE280" s="37"/>
      <c r="AF280" s="37"/>
      <c r="AG280" s="37"/>
      <c r="AH280" s="37"/>
      <c r="AI280" s="35"/>
      <c r="AJ280" s="35"/>
      <c r="AK280" s="35"/>
      <c r="AL280" s="24" t="n">
        <f aca="false">'Výpočet škody'!CD280</f>
        <v>0</v>
      </c>
      <c r="AM280" s="35"/>
      <c r="AN280" s="35"/>
      <c r="AO280" s="35"/>
      <c r="AP280" s="35"/>
      <c r="AQ280" s="42" t="n">
        <f aca="false">ROUND(AO280*AP280,0)</f>
        <v>0</v>
      </c>
      <c r="AR280" s="43" t="n">
        <f aca="false">S280+AB280+AL280+AQ280</f>
        <v>0</v>
      </c>
    </row>
    <row r="281" customFormat="false" ht="12.8" hidden="false" customHeight="false" outlineLevel="0" collapsed="false">
      <c r="N281" s="40"/>
      <c r="O281" s="16"/>
      <c r="P281" s="16"/>
      <c r="Q281" s="41" t="str">
        <f aca="false">IF(P281&gt;0,IF(O281/P281&lt;0.01,"&lt; 1 %",""),"")</f>
        <v/>
      </c>
      <c r="R281" s="16"/>
      <c r="S281" s="22" t="n">
        <f aca="false">'Výpočet škody'!AA281</f>
        <v>0</v>
      </c>
      <c r="T281" s="35"/>
      <c r="U281" s="35"/>
      <c r="V281" s="40"/>
      <c r="W281" s="37"/>
      <c r="X281" s="35"/>
      <c r="Y281" s="35"/>
      <c r="Z281" s="35"/>
      <c r="AA281" s="35"/>
      <c r="AB281" s="23" t="n">
        <f aca="false">'Výpočet škody'!BB281</f>
        <v>0</v>
      </c>
      <c r="AC281" s="37"/>
      <c r="AD281" s="37"/>
      <c r="AE281" s="37"/>
      <c r="AF281" s="37"/>
      <c r="AG281" s="37"/>
      <c r="AH281" s="37"/>
      <c r="AI281" s="35"/>
      <c r="AJ281" s="35"/>
      <c r="AK281" s="35"/>
      <c r="AL281" s="24" t="n">
        <f aca="false">'Výpočet škody'!CD281</f>
        <v>0</v>
      </c>
      <c r="AM281" s="35"/>
      <c r="AN281" s="35"/>
      <c r="AO281" s="35"/>
      <c r="AP281" s="35"/>
      <c r="AQ281" s="42" t="n">
        <f aca="false">ROUND(AO281*AP281,0)</f>
        <v>0</v>
      </c>
      <c r="AR281" s="43" t="n">
        <f aca="false">S281+AB281+AL281+AQ281</f>
        <v>0</v>
      </c>
    </row>
    <row r="282" customFormat="false" ht="12.8" hidden="false" customHeight="false" outlineLevel="0" collapsed="false">
      <c r="N282" s="40"/>
      <c r="O282" s="16"/>
      <c r="P282" s="16"/>
      <c r="Q282" s="41" t="str">
        <f aca="false">IF(P282&gt;0,IF(O282/P282&lt;0.01,"&lt; 1 %",""),"")</f>
        <v/>
      </c>
      <c r="R282" s="16"/>
      <c r="S282" s="22" t="n">
        <f aca="false">'Výpočet škody'!AA282</f>
        <v>0</v>
      </c>
      <c r="T282" s="35"/>
      <c r="U282" s="35"/>
      <c r="V282" s="40"/>
      <c r="W282" s="37"/>
      <c r="X282" s="35"/>
      <c r="Y282" s="35"/>
      <c r="Z282" s="35"/>
      <c r="AA282" s="35"/>
      <c r="AB282" s="23" t="n">
        <f aca="false">'Výpočet škody'!BB282</f>
        <v>0</v>
      </c>
      <c r="AC282" s="37"/>
      <c r="AD282" s="37"/>
      <c r="AE282" s="37"/>
      <c r="AF282" s="37"/>
      <c r="AG282" s="37"/>
      <c r="AH282" s="37"/>
      <c r="AI282" s="35"/>
      <c r="AJ282" s="35"/>
      <c r="AK282" s="35"/>
      <c r="AL282" s="24" t="n">
        <f aca="false">'Výpočet škody'!CD282</f>
        <v>0</v>
      </c>
      <c r="AM282" s="35"/>
      <c r="AN282" s="35"/>
      <c r="AO282" s="35"/>
      <c r="AP282" s="35"/>
      <c r="AQ282" s="42" t="n">
        <f aca="false">ROUND(AO282*AP282,0)</f>
        <v>0</v>
      </c>
      <c r="AR282" s="43" t="n">
        <f aca="false">S282+AB282+AL282+AQ282</f>
        <v>0</v>
      </c>
    </row>
    <row r="283" customFormat="false" ht="12.8" hidden="false" customHeight="false" outlineLevel="0" collapsed="false">
      <c r="N283" s="40"/>
      <c r="O283" s="16"/>
      <c r="P283" s="16"/>
      <c r="Q283" s="41" t="str">
        <f aca="false">IF(P283&gt;0,IF(O283/P283&lt;0.01,"&lt; 1 %",""),"")</f>
        <v/>
      </c>
      <c r="R283" s="16"/>
      <c r="S283" s="22" t="n">
        <f aca="false">'Výpočet škody'!AA283</f>
        <v>0</v>
      </c>
      <c r="T283" s="35"/>
      <c r="U283" s="35"/>
      <c r="V283" s="40"/>
      <c r="W283" s="37"/>
      <c r="X283" s="35"/>
      <c r="Y283" s="35"/>
      <c r="Z283" s="35"/>
      <c r="AA283" s="35"/>
      <c r="AB283" s="23" t="n">
        <f aca="false">'Výpočet škody'!BB283</f>
        <v>0</v>
      </c>
      <c r="AC283" s="37"/>
      <c r="AD283" s="37"/>
      <c r="AE283" s="37"/>
      <c r="AF283" s="37"/>
      <c r="AG283" s="37"/>
      <c r="AH283" s="37"/>
      <c r="AI283" s="35"/>
      <c r="AJ283" s="35"/>
      <c r="AK283" s="35"/>
      <c r="AL283" s="24" t="n">
        <f aca="false">'Výpočet škody'!CD283</f>
        <v>0</v>
      </c>
      <c r="AM283" s="35"/>
      <c r="AN283" s="35"/>
      <c r="AO283" s="35"/>
      <c r="AP283" s="35"/>
      <c r="AQ283" s="42" t="n">
        <f aca="false">ROUND(AO283*AP283,0)</f>
        <v>0</v>
      </c>
      <c r="AR283" s="43" t="n">
        <f aca="false">S283+AB283+AL283+AQ283</f>
        <v>0</v>
      </c>
    </row>
    <row r="284" customFormat="false" ht="12.8" hidden="false" customHeight="false" outlineLevel="0" collapsed="false">
      <c r="N284" s="40"/>
      <c r="O284" s="16"/>
      <c r="P284" s="16"/>
      <c r="Q284" s="41" t="str">
        <f aca="false">IF(P284&gt;0,IF(O284/P284&lt;0.01,"&lt; 1 %",""),"")</f>
        <v/>
      </c>
      <c r="R284" s="16"/>
      <c r="S284" s="22" t="n">
        <f aca="false">'Výpočet škody'!AA284</f>
        <v>0</v>
      </c>
      <c r="T284" s="35"/>
      <c r="U284" s="35"/>
      <c r="V284" s="40"/>
      <c r="W284" s="37"/>
      <c r="X284" s="35"/>
      <c r="Y284" s="35"/>
      <c r="Z284" s="35"/>
      <c r="AA284" s="35"/>
      <c r="AB284" s="23" t="n">
        <f aca="false">'Výpočet škody'!BB284</f>
        <v>0</v>
      </c>
      <c r="AC284" s="37"/>
      <c r="AD284" s="37"/>
      <c r="AE284" s="37"/>
      <c r="AF284" s="37"/>
      <c r="AG284" s="37"/>
      <c r="AH284" s="37"/>
      <c r="AI284" s="35"/>
      <c r="AJ284" s="35"/>
      <c r="AK284" s="35"/>
      <c r="AL284" s="24" t="n">
        <f aca="false">'Výpočet škody'!CD284</f>
        <v>0</v>
      </c>
      <c r="AM284" s="35"/>
      <c r="AN284" s="35"/>
      <c r="AO284" s="35"/>
      <c r="AP284" s="35"/>
      <c r="AQ284" s="42" t="n">
        <f aca="false">ROUND(AO284*AP284,0)</f>
        <v>0</v>
      </c>
      <c r="AR284" s="43" t="n">
        <f aca="false">S284+AB284+AL284+AQ284</f>
        <v>0</v>
      </c>
    </row>
    <row r="285" customFormat="false" ht="12.8" hidden="false" customHeight="false" outlineLevel="0" collapsed="false">
      <c r="N285" s="40"/>
      <c r="O285" s="16"/>
      <c r="P285" s="16"/>
      <c r="Q285" s="41" t="str">
        <f aca="false">IF(P285&gt;0,IF(O285/P285&lt;0.01,"&lt; 1 %",""),"")</f>
        <v/>
      </c>
      <c r="R285" s="16"/>
      <c r="S285" s="22" t="n">
        <f aca="false">'Výpočet škody'!AA285</f>
        <v>0</v>
      </c>
      <c r="T285" s="35"/>
      <c r="U285" s="35"/>
      <c r="V285" s="40"/>
      <c r="W285" s="37"/>
      <c r="X285" s="35"/>
      <c r="Y285" s="35"/>
      <c r="Z285" s="35"/>
      <c r="AA285" s="35"/>
      <c r="AB285" s="23" t="n">
        <f aca="false">'Výpočet škody'!BB285</f>
        <v>0</v>
      </c>
      <c r="AC285" s="37"/>
      <c r="AD285" s="37"/>
      <c r="AE285" s="37"/>
      <c r="AF285" s="37"/>
      <c r="AG285" s="37"/>
      <c r="AH285" s="37"/>
      <c r="AI285" s="35"/>
      <c r="AJ285" s="35"/>
      <c r="AK285" s="35"/>
      <c r="AL285" s="24" t="n">
        <f aca="false">'Výpočet škody'!CD285</f>
        <v>0</v>
      </c>
      <c r="AM285" s="35"/>
      <c r="AN285" s="35"/>
      <c r="AO285" s="35"/>
      <c r="AP285" s="35"/>
      <c r="AQ285" s="42" t="n">
        <f aca="false">ROUND(AO285*AP285,0)</f>
        <v>0</v>
      </c>
      <c r="AR285" s="43" t="n">
        <f aca="false">S285+AB285+AL285+AQ285</f>
        <v>0</v>
      </c>
    </row>
    <row r="286" customFormat="false" ht="12.8" hidden="false" customHeight="false" outlineLevel="0" collapsed="false">
      <c r="N286" s="40"/>
      <c r="O286" s="16"/>
      <c r="P286" s="16"/>
      <c r="Q286" s="41" t="str">
        <f aca="false">IF(P286&gt;0,IF(O286/P286&lt;0.01,"&lt; 1 %",""),"")</f>
        <v/>
      </c>
      <c r="R286" s="16"/>
      <c r="S286" s="22" t="n">
        <f aca="false">'Výpočet škody'!AA286</f>
        <v>0</v>
      </c>
      <c r="T286" s="35"/>
      <c r="U286" s="35"/>
      <c r="V286" s="40"/>
      <c r="W286" s="37"/>
      <c r="X286" s="35"/>
      <c r="Y286" s="35"/>
      <c r="Z286" s="35"/>
      <c r="AA286" s="35"/>
      <c r="AB286" s="23" t="n">
        <f aca="false">'Výpočet škody'!BB286</f>
        <v>0</v>
      </c>
      <c r="AC286" s="37"/>
      <c r="AD286" s="37"/>
      <c r="AE286" s="37"/>
      <c r="AF286" s="37"/>
      <c r="AG286" s="37"/>
      <c r="AH286" s="37"/>
      <c r="AI286" s="35"/>
      <c r="AJ286" s="35"/>
      <c r="AK286" s="35"/>
      <c r="AL286" s="24" t="n">
        <f aca="false">'Výpočet škody'!CD286</f>
        <v>0</v>
      </c>
      <c r="AM286" s="35"/>
      <c r="AN286" s="35"/>
      <c r="AO286" s="35"/>
      <c r="AP286" s="35"/>
      <c r="AQ286" s="42" t="n">
        <f aca="false">ROUND(AO286*AP286,0)</f>
        <v>0</v>
      </c>
      <c r="AR286" s="43" t="n">
        <f aca="false">S286+AB286+AL286+AQ286</f>
        <v>0</v>
      </c>
    </row>
    <row r="287" customFormat="false" ht="12.8" hidden="false" customHeight="false" outlineLevel="0" collapsed="false">
      <c r="N287" s="40"/>
      <c r="O287" s="16"/>
      <c r="P287" s="16"/>
      <c r="Q287" s="41" t="str">
        <f aca="false">IF(P287&gt;0,IF(O287/P287&lt;0.01,"&lt; 1 %",""),"")</f>
        <v/>
      </c>
      <c r="R287" s="16"/>
      <c r="S287" s="22" t="n">
        <f aca="false">'Výpočet škody'!AA287</f>
        <v>0</v>
      </c>
      <c r="T287" s="35"/>
      <c r="U287" s="35"/>
      <c r="V287" s="40"/>
      <c r="W287" s="37"/>
      <c r="X287" s="35"/>
      <c r="Y287" s="35"/>
      <c r="Z287" s="35"/>
      <c r="AA287" s="35"/>
      <c r="AB287" s="23" t="n">
        <f aca="false">'Výpočet škody'!BB287</f>
        <v>0</v>
      </c>
      <c r="AC287" s="37"/>
      <c r="AD287" s="37"/>
      <c r="AE287" s="37"/>
      <c r="AF287" s="37"/>
      <c r="AG287" s="37"/>
      <c r="AH287" s="37"/>
      <c r="AI287" s="35"/>
      <c r="AJ287" s="35"/>
      <c r="AK287" s="35"/>
      <c r="AL287" s="24" t="n">
        <f aca="false">'Výpočet škody'!CD287</f>
        <v>0</v>
      </c>
      <c r="AM287" s="35"/>
      <c r="AN287" s="35"/>
      <c r="AO287" s="35"/>
      <c r="AP287" s="35"/>
      <c r="AQ287" s="42" t="n">
        <f aca="false">ROUND(AO287*AP287,0)</f>
        <v>0</v>
      </c>
      <c r="AR287" s="43" t="n">
        <f aca="false">S287+AB287+AL287+AQ287</f>
        <v>0</v>
      </c>
    </row>
    <row r="288" customFormat="false" ht="12.8" hidden="false" customHeight="false" outlineLevel="0" collapsed="false">
      <c r="N288" s="40"/>
      <c r="O288" s="16"/>
      <c r="P288" s="16"/>
      <c r="Q288" s="41" t="str">
        <f aca="false">IF(P288&gt;0,IF(O288/P288&lt;0.01,"&lt; 1 %",""),"")</f>
        <v/>
      </c>
      <c r="R288" s="16"/>
      <c r="S288" s="22" t="n">
        <f aca="false">'Výpočet škody'!AA288</f>
        <v>0</v>
      </c>
      <c r="T288" s="35"/>
      <c r="U288" s="35"/>
      <c r="V288" s="40"/>
      <c r="W288" s="37"/>
      <c r="X288" s="35"/>
      <c r="Y288" s="35"/>
      <c r="Z288" s="35"/>
      <c r="AA288" s="35"/>
      <c r="AB288" s="23" t="n">
        <f aca="false">'Výpočet škody'!BB288</f>
        <v>0</v>
      </c>
      <c r="AC288" s="37"/>
      <c r="AD288" s="37"/>
      <c r="AE288" s="37"/>
      <c r="AF288" s="37"/>
      <c r="AG288" s="37"/>
      <c r="AH288" s="37"/>
      <c r="AI288" s="35"/>
      <c r="AJ288" s="35"/>
      <c r="AK288" s="35"/>
      <c r="AL288" s="24" t="n">
        <f aca="false">'Výpočet škody'!CD288</f>
        <v>0</v>
      </c>
      <c r="AM288" s="35"/>
      <c r="AN288" s="35"/>
      <c r="AO288" s="35"/>
      <c r="AP288" s="35"/>
      <c r="AQ288" s="42" t="n">
        <f aca="false">ROUND(AO288*AP288,0)</f>
        <v>0</v>
      </c>
      <c r="AR288" s="43" t="n">
        <f aca="false">S288+AB288+AL288+AQ288</f>
        <v>0</v>
      </c>
    </row>
    <row r="289" customFormat="false" ht="12.8" hidden="false" customHeight="false" outlineLevel="0" collapsed="false">
      <c r="N289" s="40"/>
      <c r="O289" s="16"/>
      <c r="P289" s="16"/>
      <c r="Q289" s="41" t="str">
        <f aca="false">IF(P289&gt;0,IF(O289/P289&lt;0.01,"&lt; 1 %",""),"")</f>
        <v/>
      </c>
      <c r="R289" s="16"/>
      <c r="S289" s="22" t="n">
        <f aca="false">'Výpočet škody'!AA289</f>
        <v>0</v>
      </c>
      <c r="T289" s="35"/>
      <c r="U289" s="35"/>
      <c r="V289" s="40"/>
      <c r="W289" s="37"/>
      <c r="X289" s="35"/>
      <c r="Y289" s="35"/>
      <c r="Z289" s="35"/>
      <c r="AA289" s="35"/>
      <c r="AB289" s="23" t="n">
        <f aca="false">'Výpočet škody'!BB289</f>
        <v>0</v>
      </c>
      <c r="AC289" s="37"/>
      <c r="AD289" s="37"/>
      <c r="AE289" s="37"/>
      <c r="AF289" s="37"/>
      <c r="AG289" s="37"/>
      <c r="AH289" s="37"/>
      <c r="AI289" s="35"/>
      <c r="AJ289" s="35"/>
      <c r="AK289" s="35"/>
      <c r="AL289" s="24" t="n">
        <f aca="false">'Výpočet škody'!CD289</f>
        <v>0</v>
      </c>
      <c r="AM289" s="35"/>
      <c r="AN289" s="35"/>
      <c r="AO289" s="35"/>
      <c r="AP289" s="35"/>
      <c r="AQ289" s="42" t="n">
        <f aca="false">ROUND(AO289*AP289,0)</f>
        <v>0</v>
      </c>
      <c r="AR289" s="43" t="n">
        <f aca="false">S289+AB289+AL289+AQ289</f>
        <v>0</v>
      </c>
    </row>
    <row r="290" customFormat="false" ht="12.8" hidden="false" customHeight="false" outlineLevel="0" collapsed="false">
      <c r="N290" s="40"/>
      <c r="O290" s="16"/>
      <c r="P290" s="16"/>
      <c r="Q290" s="41" t="str">
        <f aca="false">IF(P290&gt;0,IF(O290/P290&lt;0.01,"&lt; 1 %",""),"")</f>
        <v/>
      </c>
      <c r="R290" s="16"/>
      <c r="S290" s="22" t="n">
        <f aca="false">'Výpočet škody'!AA290</f>
        <v>0</v>
      </c>
      <c r="T290" s="35"/>
      <c r="U290" s="35"/>
      <c r="V290" s="40"/>
      <c r="W290" s="37"/>
      <c r="X290" s="35"/>
      <c r="Y290" s="35"/>
      <c r="Z290" s="35"/>
      <c r="AA290" s="35"/>
      <c r="AB290" s="23" t="n">
        <f aca="false">'Výpočet škody'!BB290</f>
        <v>0</v>
      </c>
      <c r="AC290" s="37"/>
      <c r="AD290" s="37"/>
      <c r="AE290" s="37"/>
      <c r="AF290" s="37"/>
      <c r="AG290" s="37"/>
      <c r="AH290" s="37"/>
      <c r="AI290" s="35"/>
      <c r="AJ290" s="35"/>
      <c r="AK290" s="35"/>
      <c r="AL290" s="24" t="n">
        <f aca="false">'Výpočet škody'!CD290</f>
        <v>0</v>
      </c>
      <c r="AM290" s="35"/>
      <c r="AN290" s="35"/>
      <c r="AO290" s="35"/>
      <c r="AP290" s="35"/>
      <c r="AQ290" s="42" t="n">
        <f aca="false">ROUND(AO290*AP290,0)</f>
        <v>0</v>
      </c>
      <c r="AR290" s="43" t="n">
        <f aca="false">S290+AB290+AL290+AQ290</f>
        <v>0</v>
      </c>
    </row>
    <row r="291" customFormat="false" ht="12.8" hidden="false" customHeight="false" outlineLevel="0" collapsed="false">
      <c r="N291" s="40"/>
      <c r="O291" s="16"/>
      <c r="P291" s="16"/>
      <c r="Q291" s="41" t="str">
        <f aca="false">IF(P291&gt;0,IF(O291/P291&lt;0.01,"&lt; 1 %",""),"")</f>
        <v/>
      </c>
      <c r="R291" s="16"/>
      <c r="S291" s="22" t="n">
        <f aca="false">'Výpočet škody'!AA291</f>
        <v>0</v>
      </c>
      <c r="T291" s="35"/>
      <c r="U291" s="35"/>
      <c r="V291" s="40"/>
      <c r="W291" s="37"/>
      <c r="X291" s="35"/>
      <c r="Y291" s="35"/>
      <c r="Z291" s="35"/>
      <c r="AA291" s="35"/>
      <c r="AB291" s="23" t="n">
        <f aca="false">'Výpočet škody'!BB291</f>
        <v>0</v>
      </c>
      <c r="AC291" s="37"/>
      <c r="AD291" s="37"/>
      <c r="AE291" s="37"/>
      <c r="AF291" s="37"/>
      <c r="AG291" s="37"/>
      <c r="AH291" s="37"/>
      <c r="AI291" s="35"/>
      <c r="AJ291" s="35"/>
      <c r="AK291" s="35"/>
      <c r="AL291" s="24" t="n">
        <f aca="false">'Výpočet škody'!CD291</f>
        <v>0</v>
      </c>
      <c r="AM291" s="35"/>
      <c r="AN291" s="35"/>
      <c r="AO291" s="35"/>
      <c r="AP291" s="35"/>
      <c r="AQ291" s="42" t="n">
        <f aca="false">ROUND(AO291*AP291,0)</f>
        <v>0</v>
      </c>
      <c r="AR291" s="43" t="n">
        <f aca="false">S291+AB291+AL291+AQ291</f>
        <v>0</v>
      </c>
    </row>
    <row r="292" customFormat="false" ht="12.8" hidden="false" customHeight="false" outlineLevel="0" collapsed="false">
      <c r="N292" s="40"/>
      <c r="O292" s="16"/>
      <c r="P292" s="16"/>
      <c r="Q292" s="41" t="str">
        <f aca="false">IF(P292&gt;0,IF(O292/P292&lt;0.01,"&lt; 1 %",""),"")</f>
        <v/>
      </c>
      <c r="R292" s="16"/>
      <c r="S292" s="22" t="n">
        <f aca="false">'Výpočet škody'!AA292</f>
        <v>0</v>
      </c>
      <c r="T292" s="35"/>
      <c r="U292" s="35"/>
      <c r="V292" s="40"/>
      <c r="W292" s="37"/>
      <c r="X292" s="35"/>
      <c r="Y292" s="35"/>
      <c r="Z292" s="35"/>
      <c r="AA292" s="35"/>
      <c r="AB292" s="23" t="n">
        <f aca="false">'Výpočet škody'!BB292</f>
        <v>0</v>
      </c>
      <c r="AC292" s="37"/>
      <c r="AD292" s="37"/>
      <c r="AE292" s="37"/>
      <c r="AF292" s="37"/>
      <c r="AG292" s="37"/>
      <c r="AH292" s="37"/>
      <c r="AI292" s="35"/>
      <c r="AJ292" s="35"/>
      <c r="AK292" s="35"/>
      <c r="AL292" s="24" t="n">
        <f aca="false">'Výpočet škody'!CD292</f>
        <v>0</v>
      </c>
      <c r="AM292" s="35"/>
      <c r="AN292" s="35"/>
      <c r="AO292" s="35"/>
      <c r="AP292" s="35"/>
      <c r="AQ292" s="42" t="n">
        <f aca="false">ROUND(AO292*AP292,0)</f>
        <v>0</v>
      </c>
      <c r="AR292" s="43" t="n">
        <f aca="false">S292+AB292+AL292+AQ292</f>
        <v>0</v>
      </c>
    </row>
    <row r="293" customFormat="false" ht="12.8" hidden="false" customHeight="false" outlineLevel="0" collapsed="false">
      <c r="N293" s="40"/>
      <c r="O293" s="16"/>
      <c r="P293" s="16"/>
      <c r="Q293" s="41" t="str">
        <f aca="false">IF(P293&gt;0,IF(O293/P293&lt;0.01,"&lt; 1 %",""),"")</f>
        <v/>
      </c>
      <c r="R293" s="16"/>
      <c r="S293" s="22" t="n">
        <f aca="false">'Výpočet škody'!AA293</f>
        <v>0</v>
      </c>
      <c r="T293" s="35"/>
      <c r="U293" s="35"/>
      <c r="V293" s="40"/>
      <c r="W293" s="37"/>
      <c r="X293" s="35"/>
      <c r="Y293" s="35"/>
      <c r="Z293" s="35"/>
      <c r="AA293" s="35"/>
      <c r="AB293" s="23" t="n">
        <f aca="false">'Výpočet škody'!BB293</f>
        <v>0</v>
      </c>
      <c r="AC293" s="37"/>
      <c r="AD293" s="37"/>
      <c r="AE293" s="37"/>
      <c r="AF293" s="37"/>
      <c r="AG293" s="37"/>
      <c r="AH293" s="37"/>
      <c r="AI293" s="35"/>
      <c r="AJ293" s="35"/>
      <c r="AK293" s="35"/>
      <c r="AL293" s="24" t="n">
        <f aca="false">'Výpočet škody'!CD293</f>
        <v>0</v>
      </c>
      <c r="AM293" s="35"/>
      <c r="AN293" s="35"/>
      <c r="AO293" s="35"/>
      <c r="AP293" s="35"/>
      <c r="AQ293" s="42" t="n">
        <f aca="false">ROUND(AO293*AP293,0)</f>
        <v>0</v>
      </c>
      <c r="AR293" s="43" t="n">
        <f aca="false">S293+AB293+AL293+AQ293</f>
        <v>0</v>
      </c>
    </row>
    <row r="294" customFormat="false" ht="12.8" hidden="false" customHeight="false" outlineLevel="0" collapsed="false">
      <c r="N294" s="40"/>
      <c r="O294" s="16"/>
      <c r="P294" s="16"/>
      <c r="Q294" s="41" t="str">
        <f aca="false">IF(P294&gt;0,IF(O294/P294&lt;0.01,"&lt; 1 %",""),"")</f>
        <v/>
      </c>
      <c r="R294" s="16"/>
      <c r="S294" s="22" t="n">
        <f aca="false">'Výpočet škody'!AA294</f>
        <v>0</v>
      </c>
      <c r="T294" s="35"/>
      <c r="U294" s="35"/>
      <c r="V294" s="40"/>
      <c r="W294" s="37"/>
      <c r="X294" s="35"/>
      <c r="Y294" s="35"/>
      <c r="Z294" s="35"/>
      <c r="AA294" s="35"/>
      <c r="AB294" s="23" t="n">
        <f aca="false">'Výpočet škody'!BB294</f>
        <v>0</v>
      </c>
      <c r="AC294" s="37"/>
      <c r="AD294" s="37"/>
      <c r="AE294" s="37"/>
      <c r="AF294" s="37"/>
      <c r="AG294" s="37"/>
      <c r="AH294" s="37"/>
      <c r="AI294" s="35"/>
      <c r="AJ294" s="35"/>
      <c r="AK294" s="35"/>
      <c r="AL294" s="24" t="n">
        <f aca="false">'Výpočet škody'!CD294</f>
        <v>0</v>
      </c>
      <c r="AM294" s="35"/>
      <c r="AN294" s="35"/>
      <c r="AO294" s="35"/>
      <c r="AP294" s="35"/>
      <c r="AQ294" s="42" t="n">
        <f aca="false">ROUND(AO294*AP294,0)</f>
        <v>0</v>
      </c>
      <c r="AR294" s="43" t="n">
        <f aca="false">S294+AB294+AL294+AQ294</f>
        <v>0</v>
      </c>
    </row>
    <row r="295" customFormat="false" ht="12.8" hidden="false" customHeight="false" outlineLevel="0" collapsed="false">
      <c r="N295" s="40"/>
      <c r="O295" s="16"/>
      <c r="P295" s="16"/>
      <c r="Q295" s="41" t="str">
        <f aca="false">IF(P295&gt;0,IF(O295/P295&lt;0.01,"&lt; 1 %",""),"")</f>
        <v/>
      </c>
      <c r="R295" s="16"/>
      <c r="S295" s="22" t="n">
        <f aca="false">'Výpočet škody'!AA295</f>
        <v>0</v>
      </c>
      <c r="T295" s="35"/>
      <c r="U295" s="35"/>
      <c r="V295" s="40"/>
      <c r="W295" s="37"/>
      <c r="X295" s="35"/>
      <c r="Y295" s="35"/>
      <c r="Z295" s="35"/>
      <c r="AA295" s="35"/>
      <c r="AB295" s="23" t="n">
        <f aca="false">'Výpočet škody'!BB295</f>
        <v>0</v>
      </c>
      <c r="AC295" s="37"/>
      <c r="AD295" s="37"/>
      <c r="AE295" s="37"/>
      <c r="AF295" s="37"/>
      <c r="AG295" s="37"/>
      <c r="AH295" s="37"/>
      <c r="AI295" s="35"/>
      <c r="AJ295" s="35"/>
      <c r="AK295" s="35"/>
      <c r="AL295" s="24" t="n">
        <f aca="false">'Výpočet škody'!CD295</f>
        <v>0</v>
      </c>
      <c r="AM295" s="35"/>
      <c r="AN295" s="35"/>
      <c r="AO295" s="35"/>
      <c r="AP295" s="35"/>
      <c r="AQ295" s="42" t="n">
        <f aca="false">ROUND(AO295*AP295,0)</f>
        <v>0</v>
      </c>
      <c r="AR295" s="43" t="n">
        <f aca="false">S295+AB295+AL295+AQ295</f>
        <v>0</v>
      </c>
    </row>
    <row r="296" customFormat="false" ht="12.8" hidden="false" customHeight="false" outlineLevel="0" collapsed="false">
      <c r="N296" s="40"/>
      <c r="O296" s="16"/>
      <c r="P296" s="16"/>
      <c r="Q296" s="41" t="str">
        <f aca="false">IF(P296&gt;0,IF(O296/P296&lt;0.01,"&lt; 1 %",""),"")</f>
        <v/>
      </c>
      <c r="R296" s="16"/>
      <c r="S296" s="22" t="n">
        <f aca="false">'Výpočet škody'!AA296</f>
        <v>0</v>
      </c>
      <c r="T296" s="35"/>
      <c r="U296" s="35"/>
      <c r="V296" s="40"/>
      <c r="W296" s="37"/>
      <c r="X296" s="35"/>
      <c r="Y296" s="35"/>
      <c r="Z296" s="35"/>
      <c r="AA296" s="35"/>
      <c r="AB296" s="23" t="n">
        <f aca="false">'Výpočet škody'!BB296</f>
        <v>0</v>
      </c>
      <c r="AC296" s="37"/>
      <c r="AD296" s="37"/>
      <c r="AE296" s="37"/>
      <c r="AF296" s="37"/>
      <c r="AG296" s="37"/>
      <c r="AH296" s="37"/>
      <c r="AI296" s="35"/>
      <c r="AJ296" s="35"/>
      <c r="AK296" s="35"/>
      <c r="AL296" s="24" t="n">
        <f aca="false">'Výpočet škody'!CD296</f>
        <v>0</v>
      </c>
      <c r="AM296" s="35"/>
      <c r="AN296" s="35"/>
      <c r="AO296" s="35"/>
      <c r="AP296" s="35"/>
      <c r="AQ296" s="42" t="n">
        <f aca="false">ROUND(AO296*AP296,0)</f>
        <v>0</v>
      </c>
      <c r="AR296" s="43" t="n">
        <f aca="false">S296+AB296+AL296+AQ296</f>
        <v>0</v>
      </c>
    </row>
    <row r="297" customFormat="false" ht="12.8" hidden="false" customHeight="false" outlineLevel="0" collapsed="false">
      <c r="N297" s="40"/>
      <c r="O297" s="16"/>
      <c r="P297" s="16"/>
      <c r="Q297" s="41" t="str">
        <f aca="false">IF(P297&gt;0,IF(O297/P297&lt;0.01,"&lt; 1 %",""),"")</f>
        <v/>
      </c>
      <c r="R297" s="16"/>
      <c r="S297" s="22" t="n">
        <f aca="false">'Výpočet škody'!AA297</f>
        <v>0</v>
      </c>
      <c r="T297" s="35"/>
      <c r="U297" s="35"/>
      <c r="V297" s="40"/>
      <c r="W297" s="37"/>
      <c r="X297" s="35"/>
      <c r="Y297" s="35"/>
      <c r="Z297" s="35"/>
      <c r="AA297" s="35"/>
      <c r="AB297" s="23" t="n">
        <f aca="false">'Výpočet škody'!BB297</f>
        <v>0</v>
      </c>
      <c r="AC297" s="37"/>
      <c r="AD297" s="37"/>
      <c r="AE297" s="37"/>
      <c r="AF297" s="37"/>
      <c r="AG297" s="37"/>
      <c r="AH297" s="37"/>
      <c r="AI297" s="35"/>
      <c r="AJ297" s="35"/>
      <c r="AK297" s="35"/>
      <c r="AL297" s="24" t="n">
        <f aca="false">'Výpočet škody'!CD297</f>
        <v>0</v>
      </c>
      <c r="AM297" s="35"/>
      <c r="AN297" s="35"/>
      <c r="AO297" s="35"/>
      <c r="AP297" s="35"/>
      <c r="AQ297" s="42" t="n">
        <f aca="false">ROUND(AO297*AP297,0)</f>
        <v>0</v>
      </c>
      <c r="AR297" s="43" t="n">
        <f aca="false">S297+AB297+AL297+AQ297</f>
        <v>0</v>
      </c>
    </row>
    <row r="298" customFormat="false" ht="12.8" hidden="false" customHeight="false" outlineLevel="0" collapsed="false">
      <c r="N298" s="40"/>
      <c r="O298" s="16"/>
      <c r="P298" s="16"/>
      <c r="Q298" s="41" t="str">
        <f aca="false">IF(P298&gt;0,IF(O298/P298&lt;0.01,"&lt; 1 %",""),"")</f>
        <v/>
      </c>
      <c r="R298" s="16"/>
      <c r="S298" s="22" t="n">
        <f aca="false">'Výpočet škody'!AA298</f>
        <v>0</v>
      </c>
      <c r="T298" s="35"/>
      <c r="U298" s="35"/>
      <c r="V298" s="40"/>
      <c r="W298" s="37"/>
      <c r="X298" s="35"/>
      <c r="Y298" s="35"/>
      <c r="Z298" s="35"/>
      <c r="AA298" s="35"/>
      <c r="AB298" s="23" t="n">
        <f aca="false">'Výpočet škody'!BB298</f>
        <v>0</v>
      </c>
      <c r="AC298" s="37"/>
      <c r="AD298" s="37"/>
      <c r="AE298" s="37"/>
      <c r="AF298" s="37"/>
      <c r="AG298" s="37"/>
      <c r="AH298" s="37"/>
      <c r="AI298" s="35"/>
      <c r="AJ298" s="35"/>
      <c r="AK298" s="35"/>
      <c r="AL298" s="24" t="n">
        <f aca="false">'Výpočet škody'!CD298</f>
        <v>0</v>
      </c>
      <c r="AM298" s="35"/>
      <c r="AN298" s="35"/>
      <c r="AO298" s="35"/>
      <c r="AP298" s="35"/>
      <c r="AQ298" s="42" t="n">
        <f aca="false">ROUND(AO298*AP298,0)</f>
        <v>0</v>
      </c>
      <c r="AR298" s="43" t="n">
        <f aca="false">S298+AB298+AL298+AQ298</f>
        <v>0</v>
      </c>
    </row>
    <row r="299" customFormat="false" ht="12.8" hidden="false" customHeight="false" outlineLevel="0" collapsed="false">
      <c r="N299" s="40"/>
      <c r="O299" s="16"/>
      <c r="P299" s="16"/>
      <c r="Q299" s="41" t="str">
        <f aca="false">IF(P299&gt;0,IF(O299/P299&lt;0.01,"&lt; 1 %",""),"")</f>
        <v/>
      </c>
      <c r="R299" s="16"/>
      <c r="S299" s="22" t="n">
        <f aca="false">'Výpočet škody'!AA299</f>
        <v>0</v>
      </c>
      <c r="T299" s="35"/>
      <c r="U299" s="35"/>
      <c r="V299" s="40"/>
      <c r="W299" s="37"/>
      <c r="X299" s="35"/>
      <c r="Y299" s="35"/>
      <c r="Z299" s="35"/>
      <c r="AA299" s="35"/>
      <c r="AB299" s="23" t="n">
        <f aca="false">'Výpočet škody'!BB299</f>
        <v>0</v>
      </c>
      <c r="AC299" s="37"/>
      <c r="AD299" s="37"/>
      <c r="AE299" s="37"/>
      <c r="AF299" s="37"/>
      <c r="AG299" s="37"/>
      <c r="AH299" s="37"/>
      <c r="AI299" s="35"/>
      <c r="AJ299" s="35"/>
      <c r="AK299" s="35"/>
      <c r="AL299" s="24" t="n">
        <f aca="false">'Výpočet škody'!CD299</f>
        <v>0</v>
      </c>
      <c r="AM299" s="35"/>
      <c r="AN299" s="35"/>
      <c r="AO299" s="35"/>
      <c r="AP299" s="35"/>
      <c r="AQ299" s="42" t="n">
        <f aca="false">ROUND(AO299*AP299,0)</f>
        <v>0</v>
      </c>
      <c r="AR299" s="43" t="n">
        <f aca="false">S299+AB299+AL299+AQ299</f>
        <v>0</v>
      </c>
    </row>
    <row r="300" customFormat="false" ht="12.8" hidden="false" customHeight="false" outlineLevel="0" collapsed="false">
      <c r="N300" s="40"/>
      <c r="O300" s="16"/>
      <c r="P300" s="16"/>
      <c r="Q300" s="41" t="str">
        <f aca="false">IF(P300&gt;0,IF(O300/P300&lt;0.01,"&lt; 1 %",""),"")</f>
        <v/>
      </c>
      <c r="R300" s="16"/>
      <c r="S300" s="22" t="n">
        <f aca="false">'Výpočet škody'!AA300</f>
        <v>0</v>
      </c>
      <c r="T300" s="35"/>
      <c r="U300" s="35"/>
      <c r="V300" s="40"/>
      <c r="W300" s="37"/>
      <c r="X300" s="35"/>
      <c r="Y300" s="35"/>
      <c r="Z300" s="35"/>
      <c r="AA300" s="35"/>
      <c r="AB300" s="23" t="n">
        <f aca="false">'Výpočet škody'!BB300</f>
        <v>0</v>
      </c>
      <c r="AC300" s="37"/>
      <c r="AD300" s="37"/>
      <c r="AE300" s="37"/>
      <c r="AF300" s="37"/>
      <c r="AG300" s="37"/>
      <c r="AH300" s="37"/>
      <c r="AI300" s="35"/>
      <c r="AJ300" s="35"/>
      <c r="AK300" s="35"/>
      <c r="AL300" s="24" t="n">
        <f aca="false">'Výpočet škody'!CD300</f>
        <v>0</v>
      </c>
      <c r="AM300" s="35"/>
      <c r="AN300" s="35"/>
      <c r="AO300" s="35"/>
      <c r="AP300" s="35"/>
      <c r="AQ300" s="42" t="n">
        <f aca="false">ROUND(AO300*AP300,0)</f>
        <v>0</v>
      </c>
      <c r="AR300" s="43" t="n">
        <f aca="false">S300+AB300+AL300+AQ300</f>
        <v>0</v>
      </c>
    </row>
    <row r="301" customFormat="false" ht="12.8" hidden="false" customHeight="false" outlineLevel="0" collapsed="false">
      <c r="N301" s="40"/>
      <c r="O301" s="16"/>
      <c r="P301" s="16"/>
      <c r="Q301" s="41" t="str">
        <f aca="false">IF(P301&gt;0,IF(O301/P301&lt;0.01,"&lt; 1 %",""),"")</f>
        <v/>
      </c>
      <c r="R301" s="16"/>
      <c r="S301" s="22" t="n">
        <f aca="false">'Výpočet škody'!AA301</f>
        <v>0</v>
      </c>
      <c r="T301" s="35"/>
      <c r="U301" s="35"/>
      <c r="V301" s="40"/>
      <c r="W301" s="37"/>
      <c r="X301" s="35"/>
      <c r="Y301" s="35"/>
      <c r="Z301" s="35"/>
      <c r="AA301" s="35"/>
      <c r="AB301" s="23" t="n">
        <f aca="false">'Výpočet škody'!BB301</f>
        <v>0</v>
      </c>
      <c r="AC301" s="37"/>
      <c r="AD301" s="37"/>
      <c r="AE301" s="37"/>
      <c r="AF301" s="37"/>
      <c r="AG301" s="37"/>
      <c r="AH301" s="37"/>
      <c r="AI301" s="35"/>
      <c r="AJ301" s="35"/>
      <c r="AK301" s="35"/>
      <c r="AL301" s="24" t="n">
        <f aca="false">'Výpočet škody'!CD301</f>
        <v>0</v>
      </c>
      <c r="AM301" s="35"/>
      <c r="AN301" s="35"/>
      <c r="AO301" s="35"/>
      <c r="AP301" s="35"/>
      <c r="AQ301" s="42" t="n">
        <f aca="false">ROUND(AO301*AP301,0)</f>
        <v>0</v>
      </c>
      <c r="AR301" s="43" t="n">
        <f aca="false">S301+AB301+AL301+AQ301</f>
        <v>0</v>
      </c>
    </row>
    <row r="302" customFormat="false" ht="12.8" hidden="false" customHeight="false" outlineLevel="0" collapsed="false">
      <c r="N302" s="40"/>
      <c r="O302" s="16"/>
      <c r="P302" s="16"/>
      <c r="Q302" s="41" t="str">
        <f aca="false">IF(P302&gt;0,IF(O302/P302&lt;0.01,"&lt; 1 %",""),"")</f>
        <v/>
      </c>
      <c r="R302" s="16"/>
      <c r="S302" s="22" t="n">
        <f aca="false">'Výpočet škody'!AA302</f>
        <v>0</v>
      </c>
      <c r="T302" s="35"/>
      <c r="U302" s="35"/>
      <c r="V302" s="40"/>
      <c r="W302" s="37"/>
      <c r="X302" s="35"/>
      <c r="Y302" s="35"/>
      <c r="Z302" s="35"/>
      <c r="AA302" s="35"/>
      <c r="AB302" s="23" t="n">
        <f aca="false">'Výpočet škody'!BB302</f>
        <v>0</v>
      </c>
      <c r="AC302" s="37"/>
      <c r="AD302" s="37"/>
      <c r="AE302" s="37"/>
      <c r="AF302" s="37"/>
      <c r="AG302" s="37"/>
      <c r="AH302" s="37"/>
      <c r="AI302" s="35"/>
      <c r="AJ302" s="35"/>
      <c r="AK302" s="35"/>
      <c r="AL302" s="24" t="n">
        <f aca="false">'Výpočet škody'!CD302</f>
        <v>0</v>
      </c>
      <c r="AM302" s="35"/>
      <c r="AN302" s="35"/>
      <c r="AO302" s="35"/>
      <c r="AP302" s="35"/>
      <c r="AQ302" s="42" t="n">
        <f aca="false">ROUND(AO302*AP302,0)</f>
        <v>0</v>
      </c>
      <c r="AR302" s="43" t="n">
        <f aca="false">S302+AB302+AL302+AQ302</f>
        <v>0</v>
      </c>
    </row>
    <row r="303" customFormat="false" ht="12.8" hidden="false" customHeight="false" outlineLevel="0" collapsed="false">
      <c r="N303" s="40"/>
      <c r="O303" s="16"/>
      <c r="P303" s="16"/>
      <c r="Q303" s="41" t="str">
        <f aca="false">IF(P303&gt;0,IF(O303/P303&lt;0.01,"&lt; 1 %",""),"")</f>
        <v/>
      </c>
      <c r="R303" s="16"/>
      <c r="S303" s="22" t="n">
        <f aca="false">'Výpočet škody'!AA303</f>
        <v>0</v>
      </c>
      <c r="T303" s="35"/>
      <c r="U303" s="35"/>
      <c r="V303" s="40"/>
      <c r="W303" s="37"/>
      <c r="X303" s="35"/>
      <c r="Y303" s="35"/>
      <c r="Z303" s="35"/>
      <c r="AA303" s="35"/>
      <c r="AB303" s="23" t="n">
        <f aca="false">'Výpočet škody'!BB303</f>
        <v>0</v>
      </c>
      <c r="AC303" s="37"/>
      <c r="AD303" s="37"/>
      <c r="AE303" s="37"/>
      <c r="AF303" s="37"/>
      <c r="AG303" s="37"/>
      <c r="AH303" s="37"/>
      <c r="AI303" s="35"/>
      <c r="AJ303" s="35"/>
      <c r="AK303" s="35"/>
      <c r="AL303" s="24" t="n">
        <f aca="false">'Výpočet škody'!CD303</f>
        <v>0</v>
      </c>
      <c r="AM303" s="35"/>
      <c r="AN303" s="35"/>
      <c r="AO303" s="35"/>
      <c r="AP303" s="35"/>
      <c r="AQ303" s="42" t="n">
        <f aca="false">ROUND(AO303*AP303,0)</f>
        <v>0</v>
      </c>
      <c r="AR303" s="43" t="n">
        <f aca="false">S303+AB303+AL303+AQ303</f>
        <v>0</v>
      </c>
    </row>
    <row r="304" customFormat="false" ht="12.8" hidden="false" customHeight="false" outlineLevel="0" collapsed="false">
      <c r="N304" s="40"/>
      <c r="O304" s="16"/>
      <c r="P304" s="16"/>
      <c r="Q304" s="41" t="str">
        <f aca="false">IF(P304&gt;0,IF(O304/P304&lt;0.01,"&lt; 1 %",""),"")</f>
        <v/>
      </c>
      <c r="R304" s="16"/>
      <c r="S304" s="22" t="n">
        <f aca="false">'Výpočet škody'!AA304</f>
        <v>0</v>
      </c>
      <c r="T304" s="35"/>
      <c r="U304" s="35"/>
      <c r="V304" s="40"/>
      <c r="W304" s="37"/>
      <c r="X304" s="35"/>
      <c r="Y304" s="35"/>
      <c r="Z304" s="35"/>
      <c r="AA304" s="35"/>
      <c r="AB304" s="23" t="n">
        <f aca="false">'Výpočet škody'!BB304</f>
        <v>0</v>
      </c>
      <c r="AC304" s="37"/>
      <c r="AD304" s="37"/>
      <c r="AE304" s="37"/>
      <c r="AF304" s="37"/>
      <c r="AG304" s="37"/>
      <c r="AH304" s="37"/>
      <c r="AI304" s="35"/>
      <c r="AJ304" s="35"/>
      <c r="AK304" s="35"/>
      <c r="AL304" s="24" t="n">
        <f aca="false">'Výpočet škody'!CD304</f>
        <v>0</v>
      </c>
      <c r="AM304" s="35"/>
      <c r="AN304" s="35"/>
      <c r="AO304" s="35"/>
      <c r="AP304" s="35"/>
      <c r="AQ304" s="42" t="n">
        <f aca="false">ROUND(AO304*AP304,0)</f>
        <v>0</v>
      </c>
      <c r="AR304" s="43" t="n">
        <f aca="false">S304+AB304+AL304+AQ304</f>
        <v>0</v>
      </c>
    </row>
    <row r="305" customFormat="false" ht="12.8" hidden="false" customHeight="false" outlineLevel="0" collapsed="false">
      <c r="N305" s="40"/>
      <c r="O305" s="16"/>
      <c r="P305" s="16"/>
      <c r="Q305" s="41" t="str">
        <f aca="false">IF(P305&gt;0,IF(O305/P305&lt;0.01,"&lt; 1 %",""),"")</f>
        <v/>
      </c>
      <c r="R305" s="16"/>
      <c r="S305" s="22" t="n">
        <f aca="false">'Výpočet škody'!AA305</f>
        <v>0</v>
      </c>
      <c r="T305" s="35"/>
      <c r="U305" s="35"/>
      <c r="V305" s="40"/>
      <c r="W305" s="37"/>
      <c r="X305" s="35"/>
      <c r="Y305" s="35"/>
      <c r="Z305" s="35"/>
      <c r="AA305" s="35"/>
      <c r="AB305" s="23" t="n">
        <f aca="false">'Výpočet škody'!BB305</f>
        <v>0</v>
      </c>
      <c r="AC305" s="37"/>
      <c r="AD305" s="37"/>
      <c r="AE305" s="37"/>
      <c r="AF305" s="37"/>
      <c r="AG305" s="37"/>
      <c r="AH305" s="37"/>
      <c r="AI305" s="35"/>
      <c r="AJ305" s="35"/>
      <c r="AK305" s="35"/>
      <c r="AL305" s="24" t="n">
        <f aca="false">'Výpočet škody'!CD305</f>
        <v>0</v>
      </c>
      <c r="AM305" s="35"/>
      <c r="AN305" s="35"/>
      <c r="AO305" s="35"/>
      <c r="AP305" s="35"/>
      <c r="AQ305" s="42" t="n">
        <f aca="false">ROUND(AO305*AP305,0)</f>
        <v>0</v>
      </c>
      <c r="AR305" s="43" t="n">
        <f aca="false">S305+AB305+AL305+AQ305</f>
        <v>0</v>
      </c>
    </row>
    <row r="306" customFormat="false" ht="12.8" hidden="false" customHeight="false" outlineLevel="0" collapsed="false">
      <c r="N306" s="40"/>
      <c r="O306" s="16"/>
      <c r="P306" s="16"/>
      <c r="Q306" s="41" t="str">
        <f aca="false">IF(P306&gt;0,IF(O306/P306&lt;0.01,"&lt; 1 %",""),"")</f>
        <v/>
      </c>
      <c r="R306" s="16"/>
      <c r="S306" s="22" t="n">
        <f aca="false">'Výpočet škody'!AA306</f>
        <v>0</v>
      </c>
      <c r="T306" s="35"/>
      <c r="U306" s="35"/>
      <c r="V306" s="40"/>
      <c r="W306" s="37"/>
      <c r="X306" s="35"/>
      <c r="Y306" s="35"/>
      <c r="Z306" s="35"/>
      <c r="AA306" s="35"/>
      <c r="AB306" s="23" t="n">
        <f aca="false">'Výpočet škody'!BB306</f>
        <v>0</v>
      </c>
      <c r="AC306" s="37"/>
      <c r="AD306" s="37"/>
      <c r="AE306" s="37"/>
      <c r="AF306" s="37"/>
      <c r="AG306" s="37"/>
      <c r="AH306" s="37"/>
      <c r="AI306" s="35"/>
      <c r="AJ306" s="35"/>
      <c r="AK306" s="35"/>
      <c r="AL306" s="24" t="n">
        <f aca="false">'Výpočet škody'!CD306</f>
        <v>0</v>
      </c>
      <c r="AM306" s="35"/>
      <c r="AN306" s="35"/>
      <c r="AO306" s="35"/>
      <c r="AP306" s="35"/>
      <c r="AQ306" s="42" t="n">
        <f aca="false">ROUND(AO306*AP306,0)</f>
        <v>0</v>
      </c>
      <c r="AR306" s="43" t="n">
        <f aca="false">S306+AB306+AL306+AQ306</f>
        <v>0</v>
      </c>
    </row>
    <row r="307" customFormat="false" ht="12.8" hidden="false" customHeight="false" outlineLevel="0" collapsed="false">
      <c r="N307" s="40"/>
      <c r="O307" s="16"/>
      <c r="P307" s="16"/>
      <c r="Q307" s="41" t="str">
        <f aca="false">IF(P307&gt;0,IF(O307/P307&lt;0.01,"&lt; 1 %",""),"")</f>
        <v/>
      </c>
      <c r="R307" s="16"/>
      <c r="S307" s="22" t="n">
        <f aca="false">'Výpočet škody'!AA307</f>
        <v>0</v>
      </c>
      <c r="T307" s="35"/>
      <c r="U307" s="35"/>
      <c r="V307" s="40"/>
      <c r="W307" s="37"/>
      <c r="X307" s="35"/>
      <c r="Y307" s="35"/>
      <c r="Z307" s="35"/>
      <c r="AA307" s="35"/>
      <c r="AB307" s="23" t="n">
        <f aca="false">'Výpočet škody'!BB307</f>
        <v>0</v>
      </c>
      <c r="AC307" s="37"/>
      <c r="AD307" s="37"/>
      <c r="AE307" s="37"/>
      <c r="AF307" s="37"/>
      <c r="AG307" s="37"/>
      <c r="AH307" s="37"/>
      <c r="AI307" s="35"/>
      <c r="AJ307" s="35"/>
      <c r="AK307" s="35"/>
      <c r="AL307" s="24" t="n">
        <f aca="false">'Výpočet škody'!CD307</f>
        <v>0</v>
      </c>
      <c r="AM307" s="35"/>
      <c r="AN307" s="35"/>
      <c r="AO307" s="35"/>
      <c r="AP307" s="35"/>
      <c r="AQ307" s="42" t="n">
        <f aca="false">ROUND(AO307*AP307,0)</f>
        <v>0</v>
      </c>
      <c r="AR307" s="43" t="n">
        <f aca="false">S307+AB307+AL307+AQ307</f>
        <v>0</v>
      </c>
    </row>
    <row r="308" customFormat="false" ht="12.8" hidden="false" customHeight="false" outlineLevel="0" collapsed="false">
      <c r="N308" s="40"/>
      <c r="O308" s="16"/>
      <c r="P308" s="16"/>
      <c r="Q308" s="41" t="str">
        <f aca="false">IF(P308&gt;0,IF(O308/P308&lt;0.01,"&lt; 1 %",""),"")</f>
        <v/>
      </c>
      <c r="R308" s="16"/>
      <c r="S308" s="22" t="n">
        <f aca="false">'Výpočet škody'!AA308</f>
        <v>0</v>
      </c>
      <c r="T308" s="35"/>
      <c r="U308" s="35"/>
      <c r="V308" s="40"/>
      <c r="W308" s="37"/>
      <c r="X308" s="35"/>
      <c r="Y308" s="35"/>
      <c r="Z308" s="35"/>
      <c r="AA308" s="35"/>
      <c r="AB308" s="23" t="n">
        <f aca="false">'Výpočet škody'!BB308</f>
        <v>0</v>
      </c>
      <c r="AC308" s="37"/>
      <c r="AD308" s="37"/>
      <c r="AE308" s="37"/>
      <c r="AF308" s="37"/>
      <c r="AG308" s="37"/>
      <c r="AH308" s="37"/>
      <c r="AI308" s="35"/>
      <c r="AJ308" s="35"/>
      <c r="AK308" s="35"/>
      <c r="AL308" s="24" t="n">
        <f aca="false">'Výpočet škody'!CD308</f>
        <v>0</v>
      </c>
      <c r="AM308" s="35"/>
      <c r="AN308" s="35"/>
      <c r="AO308" s="35"/>
      <c r="AP308" s="35"/>
      <c r="AQ308" s="42" t="n">
        <f aca="false">ROUND(AO308*AP308,0)</f>
        <v>0</v>
      </c>
      <c r="AR308" s="43" t="n">
        <f aca="false">S308+AB308+AL308+AQ308</f>
        <v>0</v>
      </c>
    </row>
    <row r="309" customFormat="false" ht="12.8" hidden="false" customHeight="false" outlineLevel="0" collapsed="false">
      <c r="N309" s="40"/>
      <c r="O309" s="16"/>
      <c r="P309" s="16"/>
      <c r="Q309" s="41" t="str">
        <f aca="false">IF(P309&gt;0,IF(O309/P309&lt;0.01,"&lt; 1 %",""),"")</f>
        <v/>
      </c>
      <c r="R309" s="16"/>
      <c r="S309" s="22" t="n">
        <f aca="false">'Výpočet škody'!AA309</f>
        <v>0</v>
      </c>
      <c r="T309" s="35"/>
      <c r="U309" s="35"/>
      <c r="V309" s="40"/>
      <c r="W309" s="37"/>
      <c r="X309" s="35"/>
      <c r="Y309" s="35"/>
      <c r="Z309" s="35"/>
      <c r="AA309" s="35"/>
      <c r="AB309" s="23" t="n">
        <f aca="false">'Výpočet škody'!BB309</f>
        <v>0</v>
      </c>
      <c r="AC309" s="37"/>
      <c r="AD309" s="37"/>
      <c r="AE309" s="37"/>
      <c r="AF309" s="37"/>
      <c r="AG309" s="37"/>
      <c r="AH309" s="37"/>
      <c r="AI309" s="35"/>
      <c r="AJ309" s="35"/>
      <c r="AK309" s="35"/>
      <c r="AL309" s="24" t="n">
        <f aca="false">'Výpočet škody'!CD309</f>
        <v>0</v>
      </c>
      <c r="AM309" s="35"/>
      <c r="AN309" s="35"/>
      <c r="AO309" s="35"/>
      <c r="AP309" s="35"/>
      <c r="AQ309" s="42" t="n">
        <f aca="false">ROUND(AO309*AP309,0)</f>
        <v>0</v>
      </c>
      <c r="AR309" s="43" t="n">
        <f aca="false">S309+AB309+AL309+AQ309</f>
        <v>0</v>
      </c>
    </row>
    <row r="310" customFormat="false" ht="12.8" hidden="false" customHeight="false" outlineLevel="0" collapsed="false">
      <c r="N310" s="40"/>
      <c r="O310" s="16"/>
      <c r="P310" s="16"/>
      <c r="Q310" s="41" t="str">
        <f aca="false">IF(P310&gt;0,IF(O310/P310&lt;0.01,"&lt; 1 %",""),"")</f>
        <v/>
      </c>
      <c r="R310" s="16"/>
      <c r="S310" s="22" t="n">
        <f aca="false">'Výpočet škody'!AA310</f>
        <v>0</v>
      </c>
      <c r="T310" s="35"/>
      <c r="U310" s="35"/>
      <c r="V310" s="40"/>
      <c r="W310" s="37"/>
      <c r="X310" s="35"/>
      <c r="Y310" s="35"/>
      <c r="Z310" s="35"/>
      <c r="AA310" s="35"/>
      <c r="AB310" s="23" t="n">
        <f aca="false">'Výpočet škody'!BB310</f>
        <v>0</v>
      </c>
      <c r="AC310" s="37"/>
      <c r="AD310" s="37"/>
      <c r="AE310" s="37"/>
      <c r="AF310" s="37"/>
      <c r="AG310" s="37"/>
      <c r="AH310" s="37"/>
      <c r="AI310" s="35"/>
      <c r="AJ310" s="35"/>
      <c r="AK310" s="35"/>
      <c r="AL310" s="24" t="n">
        <f aca="false">'Výpočet škody'!CD310</f>
        <v>0</v>
      </c>
      <c r="AM310" s="35"/>
      <c r="AN310" s="35"/>
      <c r="AO310" s="35"/>
      <c r="AP310" s="35"/>
      <c r="AQ310" s="42" t="n">
        <f aca="false">ROUND(AO310*AP310,0)</f>
        <v>0</v>
      </c>
      <c r="AR310" s="43" t="n">
        <f aca="false">S310+AB310+AL310+AQ310</f>
        <v>0</v>
      </c>
    </row>
    <row r="311" customFormat="false" ht="12.8" hidden="false" customHeight="false" outlineLevel="0" collapsed="false">
      <c r="N311" s="40"/>
      <c r="O311" s="16"/>
      <c r="P311" s="16"/>
      <c r="Q311" s="41" t="str">
        <f aca="false">IF(P311&gt;0,IF(O311/P311&lt;0.01,"&lt; 1 %",""),"")</f>
        <v/>
      </c>
      <c r="R311" s="16"/>
      <c r="S311" s="22" t="n">
        <f aca="false">'Výpočet škody'!AA311</f>
        <v>0</v>
      </c>
      <c r="T311" s="35"/>
      <c r="U311" s="35"/>
      <c r="V311" s="40"/>
      <c r="W311" s="37"/>
      <c r="X311" s="35"/>
      <c r="Y311" s="35"/>
      <c r="Z311" s="35"/>
      <c r="AA311" s="35"/>
      <c r="AB311" s="23" t="n">
        <f aca="false">'Výpočet škody'!BB311</f>
        <v>0</v>
      </c>
      <c r="AC311" s="37"/>
      <c r="AD311" s="37"/>
      <c r="AE311" s="37"/>
      <c r="AF311" s="37"/>
      <c r="AG311" s="37"/>
      <c r="AH311" s="37"/>
      <c r="AI311" s="35"/>
      <c r="AJ311" s="35"/>
      <c r="AK311" s="35"/>
      <c r="AL311" s="24" t="n">
        <f aca="false">'Výpočet škody'!CD311</f>
        <v>0</v>
      </c>
      <c r="AM311" s="35"/>
      <c r="AN311" s="35"/>
      <c r="AO311" s="35"/>
      <c r="AP311" s="35"/>
      <c r="AQ311" s="42" t="n">
        <f aca="false">ROUND(AO311*AP311,0)</f>
        <v>0</v>
      </c>
      <c r="AR311" s="43" t="n">
        <f aca="false">S311+AB311+AL311+AQ311</f>
        <v>0</v>
      </c>
    </row>
    <row r="312" customFormat="false" ht="12.8" hidden="false" customHeight="false" outlineLevel="0" collapsed="false">
      <c r="N312" s="40"/>
      <c r="O312" s="16"/>
      <c r="P312" s="16"/>
      <c r="Q312" s="41" t="str">
        <f aca="false">IF(P312&gt;0,IF(O312/P312&lt;0.01,"&lt; 1 %",""),"")</f>
        <v/>
      </c>
      <c r="R312" s="16"/>
      <c r="S312" s="22" t="n">
        <f aca="false">'Výpočet škody'!AA312</f>
        <v>0</v>
      </c>
      <c r="T312" s="35"/>
      <c r="U312" s="35"/>
      <c r="V312" s="40"/>
      <c r="W312" s="37"/>
      <c r="X312" s="35"/>
      <c r="Y312" s="35"/>
      <c r="Z312" s="35"/>
      <c r="AA312" s="35"/>
      <c r="AB312" s="23" t="n">
        <f aca="false">'Výpočet škody'!BB312</f>
        <v>0</v>
      </c>
      <c r="AC312" s="37"/>
      <c r="AD312" s="37"/>
      <c r="AE312" s="37"/>
      <c r="AF312" s="37"/>
      <c r="AG312" s="37"/>
      <c r="AH312" s="37"/>
      <c r="AI312" s="35"/>
      <c r="AJ312" s="35"/>
      <c r="AK312" s="35"/>
      <c r="AL312" s="24" t="n">
        <f aca="false">'Výpočet škody'!CD312</f>
        <v>0</v>
      </c>
      <c r="AM312" s="35"/>
      <c r="AN312" s="35"/>
      <c r="AO312" s="35"/>
      <c r="AP312" s="35"/>
      <c r="AQ312" s="42" t="n">
        <f aca="false">ROUND(AO312*AP312,0)</f>
        <v>0</v>
      </c>
      <c r="AR312" s="43" t="n">
        <f aca="false">S312+AB312+AL312+AQ312</f>
        <v>0</v>
      </c>
    </row>
    <row r="313" customFormat="false" ht="12.8" hidden="false" customHeight="false" outlineLevel="0" collapsed="false">
      <c r="N313" s="40"/>
      <c r="O313" s="16"/>
      <c r="P313" s="16"/>
      <c r="Q313" s="41" t="str">
        <f aca="false">IF(P313&gt;0,IF(O313/P313&lt;0.01,"&lt; 1 %",""),"")</f>
        <v/>
      </c>
      <c r="R313" s="16"/>
      <c r="S313" s="22" t="n">
        <f aca="false">'Výpočet škody'!AA313</f>
        <v>0</v>
      </c>
      <c r="T313" s="35"/>
      <c r="U313" s="35"/>
      <c r="V313" s="40"/>
      <c r="W313" s="37"/>
      <c r="X313" s="35"/>
      <c r="Y313" s="35"/>
      <c r="Z313" s="35"/>
      <c r="AA313" s="35"/>
      <c r="AB313" s="23" t="n">
        <f aca="false">'Výpočet škody'!BB313</f>
        <v>0</v>
      </c>
      <c r="AC313" s="37"/>
      <c r="AD313" s="37"/>
      <c r="AE313" s="37"/>
      <c r="AF313" s="37"/>
      <c r="AG313" s="37"/>
      <c r="AH313" s="37"/>
      <c r="AI313" s="35"/>
      <c r="AJ313" s="35"/>
      <c r="AK313" s="35"/>
      <c r="AL313" s="24" t="n">
        <f aca="false">'Výpočet škody'!CD313</f>
        <v>0</v>
      </c>
      <c r="AM313" s="35"/>
      <c r="AN313" s="35"/>
      <c r="AO313" s="35"/>
      <c r="AP313" s="35"/>
      <c r="AQ313" s="42" t="n">
        <f aca="false">ROUND(AO313*AP313,0)</f>
        <v>0</v>
      </c>
      <c r="AR313" s="43" t="n">
        <f aca="false">S313+AB313+AL313+AQ313</f>
        <v>0</v>
      </c>
    </row>
    <row r="314" customFormat="false" ht="12.8" hidden="false" customHeight="false" outlineLevel="0" collapsed="false">
      <c r="N314" s="40"/>
      <c r="O314" s="16"/>
      <c r="P314" s="16"/>
      <c r="Q314" s="41" t="str">
        <f aca="false">IF(P314&gt;0,IF(O314/P314&lt;0.01,"&lt; 1 %",""),"")</f>
        <v/>
      </c>
      <c r="R314" s="16"/>
      <c r="S314" s="22" t="n">
        <f aca="false">'Výpočet škody'!AA314</f>
        <v>0</v>
      </c>
      <c r="T314" s="35"/>
      <c r="U314" s="35"/>
      <c r="V314" s="40"/>
      <c r="W314" s="37"/>
      <c r="X314" s="35"/>
      <c r="Y314" s="35"/>
      <c r="Z314" s="35"/>
      <c r="AA314" s="35"/>
      <c r="AB314" s="23" t="n">
        <f aca="false">'Výpočet škody'!BB314</f>
        <v>0</v>
      </c>
      <c r="AC314" s="37"/>
      <c r="AD314" s="37"/>
      <c r="AE314" s="37"/>
      <c r="AF314" s="37"/>
      <c r="AG314" s="37"/>
      <c r="AH314" s="37"/>
      <c r="AI314" s="35"/>
      <c r="AJ314" s="35"/>
      <c r="AK314" s="35"/>
      <c r="AL314" s="24" t="n">
        <f aca="false">'Výpočet škody'!CD314</f>
        <v>0</v>
      </c>
      <c r="AM314" s="35"/>
      <c r="AN314" s="35"/>
      <c r="AO314" s="35"/>
      <c r="AP314" s="35"/>
      <c r="AQ314" s="42" t="n">
        <f aca="false">ROUND(AO314*AP314,0)</f>
        <v>0</v>
      </c>
      <c r="AR314" s="43" t="n">
        <f aca="false">S314+AB314+AL314+AQ314</f>
        <v>0</v>
      </c>
    </row>
    <row r="315" customFormat="false" ht="12.8" hidden="false" customHeight="false" outlineLevel="0" collapsed="false">
      <c r="N315" s="40"/>
      <c r="O315" s="16"/>
      <c r="P315" s="16"/>
      <c r="Q315" s="41" t="str">
        <f aca="false">IF(P315&gt;0,IF(O315/P315&lt;0.01,"&lt; 1 %",""),"")</f>
        <v/>
      </c>
      <c r="R315" s="16"/>
      <c r="S315" s="22" t="n">
        <f aca="false">'Výpočet škody'!AA315</f>
        <v>0</v>
      </c>
      <c r="T315" s="35"/>
      <c r="U315" s="35"/>
      <c r="V315" s="40"/>
      <c r="W315" s="37"/>
      <c r="X315" s="35"/>
      <c r="Y315" s="35"/>
      <c r="Z315" s="35"/>
      <c r="AA315" s="35"/>
      <c r="AB315" s="23" t="n">
        <f aca="false">'Výpočet škody'!BB315</f>
        <v>0</v>
      </c>
      <c r="AC315" s="37"/>
      <c r="AD315" s="37"/>
      <c r="AE315" s="37"/>
      <c r="AF315" s="37"/>
      <c r="AG315" s="37"/>
      <c r="AH315" s="37"/>
      <c r="AI315" s="35"/>
      <c r="AJ315" s="35"/>
      <c r="AK315" s="35"/>
      <c r="AL315" s="24" t="n">
        <f aca="false">'Výpočet škody'!CD315</f>
        <v>0</v>
      </c>
      <c r="AM315" s="35"/>
      <c r="AN315" s="35"/>
      <c r="AO315" s="35"/>
      <c r="AP315" s="35"/>
      <c r="AQ315" s="42" t="n">
        <f aca="false">ROUND(AO315*AP315,0)</f>
        <v>0</v>
      </c>
      <c r="AR315" s="43" t="n">
        <f aca="false">S315+AB315+AL315+AQ315</f>
        <v>0</v>
      </c>
    </row>
    <row r="316" customFormat="false" ht="12.8" hidden="false" customHeight="false" outlineLevel="0" collapsed="false">
      <c r="N316" s="40"/>
      <c r="O316" s="16"/>
      <c r="P316" s="16"/>
      <c r="Q316" s="41" t="str">
        <f aca="false">IF(P316&gt;0,IF(O316/P316&lt;0.01,"&lt; 1 %",""),"")</f>
        <v/>
      </c>
      <c r="R316" s="16"/>
      <c r="S316" s="22" t="n">
        <f aca="false">'Výpočet škody'!AA316</f>
        <v>0</v>
      </c>
      <c r="T316" s="35"/>
      <c r="U316" s="35"/>
      <c r="V316" s="40"/>
      <c r="W316" s="37"/>
      <c r="X316" s="35"/>
      <c r="Y316" s="35"/>
      <c r="Z316" s="35"/>
      <c r="AA316" s="35"/>
      <c r="AB316" s="23" t="n">
        <f aca="false">'Výpočet škody'!BB316</f>
        <v>0</v>
      </c>
      <c r="AC316" s="37"/>
      <c r="AD316" s="37"/>
      <c r="AE316" s="37"/>
      <c r="AF316" s="37"/>
      <c r="AG316" s="37"/>
      <c r="AH316" s="37"/>
      <c r="AI316" s="35"/>
      <c r="AJ316" s="35"/>
      <c r="AK316" s="35"/>
      <c r="AL316" s="24" t="n">
        <f aca="false">'Výpočet škody'!CD316</f>
        <v>0</v>
      </c>
      <c r="AM316" s="35"/>
      <c r="AN316" s="35"/>
      <c r="AO316" s="35"/>
      <c r="AP316" s="35"/>
      <c r="AQ316" s="42" t="n">
        <f aca="false">ROUND(AO316*AP316,0)</f>
        <v>0</v>
      </c>
      <c r="AR316" s="43" t="n">
        <f aca="false">S316+AB316+AL316+AQ316</f>
        <v>0</v>
      </c>
    </row>
    <row r="317" customFormat="false" ht="12.8" hidden="false" customHeight="false" outlineLevel="0" collapsed="false">
      <c r="N317" s="40"/>
      <c r="O317" s="16"/>
      <c r="P317" s="16"/>
      <c r="Q317" s="41" t="str">
        <f aca="false">IF(P317&gt;0,IF(O317/P317&lt;0.01,"&lt; 1 %",""),"")</f>
        <v/>
      </c>
      <c r="R317" s="16"/>
      <c r="S317" s="22" t="n">
        <f aca="false">'Výpočet škody'!AA317</f>
        <v>0</v>
      </c>
      <c r="T317" s="35"/>
      <c r="U317" s="35"/>
      <c r="V317" s="40"/>
      <c r="W317" s="37"/>
      <c r="X317" s="35"/>
      <c r="Y317" s="35"/>
      <c r="Z317" s="35"/>
      <c r="AA317" s="35"/>
      <c r="AB317" s="23" t="n">
        <f aca="false">'Výpočet škody'!BB317</f>
        <v>0</v>
      </c>
      <c r="AC317" s="37"/>
      <c r="AD317" s="37"/>
      <c r="AE317" s="37"/>
      <c r="AF317" s="37"/>
      <c r="AG317" s="37"/>
      <c r="AH317" s="37"/>
      <c r="AI317" s="35"/>
      <c r="AJ317" s="35"/>
      <c r="AK317" s="35"/>
      <c r="AL317" s="24" t="n">
        <f aca="false">'Výpočet škody'!CD317</f>
        <v>0</v>
      </c>
      <c r="AM317" s="35"/>
      <c r="AN317" s="35"/>
      <c r="AO317" s="35"/>
      <c r="AP317" s="35"/>
      <c r="AQ317" s="42" t="n">
        <f aca="false">ROUND(AO317*AP317,0)</f>
        <v>0</v>
      </c>
      <c r="AR317" s="43" t="n">
        <f aca="false">S317+AB317+AL317+AQ317</f>
        <v>0</v>
      </c>
    </row>
    <row r="318" customFormat="false" ht="12.8" hidden="false" customHeight="false" outlineLevel="0" collapsed="false">
      <c r="N318" s="40"/>
      <c r="O318" s="16"/>
      <c r="P318" s="16"/>
      <c r="Q318" s="41" t="str">
        <f aca="false">IF(P318&gt;0,IF(O318/P318&lt;0.01,"&lt; 1 %",""),"")</f>
        <v/>
      </c>
      <c r="R318" s="16"/>
      <c r="S318" s="22" t="n">
        <f aca="false">'Výpočet škody'!AA318</f>
        <v>0</v>
      </c>
      <c r="T318" s="35"/>
      <c r="U318" s="35"/>
      <c r="V318" s="40"/>
      <c r="W318" s="37"/>
      <c r="X318" s="35"/>
      <c r="Y318" s="35"/>
      <c r="Z318" s="35"/>
      <c r="AA318" s="35"/>
      <c r="AB318" s="23" t="n">
        <f aca="false">'Výpočet škody'!BB318</f>
        <v>0</v>
      </c>
      <c r="AC318" s="37"/>
      <c r="AD318" s="37"/>
      <c r="AE318" s="37"/>
      <c r="AF318" s="37"/>
      <c r="AG318" s="37"/>
      <c r="AH318" s="37"/>
      <c r="AI318" s="35"/>
      <c r="AJ318" s="35"/>
      <c r="AK318" s="35"/>
      <c r="AL318" s="24" t="n">
        <f aca="false">'Výpočet škody'!CD318</f>
        <v>0</v>
      </c>
      <c r="AM318" s="35"/>
      <c r="AN318" s="35"/>
      <c r="AO318" s="35"/>
      <c r="AP318" s="35"/>
      <c r="AQ318" s="42" t="n">
        <f aca="false">ROUND(AO318*AP318,0)</f>
        <v>0</v>
      </c>
      <c r="AR318" s="43" t="n">
        <f aca="false">S318+AB318+AL318+AQ318</f>
        <v>0</v>
      </c>
    </row>
    <row r="319" customFormat="false" ht="12.8" hidden="false" customHeight="false" outlineLevel="0" collapsed="false">
      <c r="N319" s="40"/>
      <c r="O319" s="16"/>
      <c r="P319" s="16"/>
      <c r="Q319" s="41" t="str">
        <f aca="false">IF(P319&gt;0,IF(O319/P319&lt;0.01,"&lt; 1 %",""),"")</f>
        <v/>
      </c>
      <c r="R319" s="16"/>
      <c r="S319" s="22" t="n">
        <f aca="false">'Výpočet škody'!AA319</f>
        <v>0</v>
      </c>
      <c r="T319" s="35"/>
      <c r="U319" s="35"/>
      <c r="V319" s="40"/>
      <c r="W319" s="37"/>
      <c r="X319" s="35"/>
      <c r="Y319" s="35"/>
      <c r="Z319" s="35"/>
      <c r="AA319" s="35"/>
      <c r="AB319" s="23" t="n">
        <f aca="false">'Výpočet škody'!BB319</f>
        <v>0</v>
      </c>
      <c r="AC319" s="37"/>
      <c r="AD319" s="37"/>
      <c r="AE319" s="37"/>
      <c r="AF319" s="37"/>
      <c r="AG319" s="37"/>
      <c r="AH319" s="37"/>
      <c r="AI319" s="35"/>
      <c r="AJ319" s="35"/>
      <c r="AK319" s="35"/>
      <c r="AL319" s="24" t="n">
        <f aca="false">'Výpočet škody'!CD319</f>
        <v>0</v>
      </c>
      <c r="AM319" s="35"/>
      <c r="AN319" s="35"/>
      <c r="AO319" s="35"/>
      <c r="AP319" s="35"/>
      <c r="AQ319" s="42" t="n">
        <f aca="false">ROUND(AO319*AP319,0)</f>
        <v>0</v>
      </c>
      <c r="AR319" s="43" t="n">
        <f aca="false">S319+AB319+AL319+AQ319</f>
        <v>0</v>
      </c>
    </row>
    <row r="320" customFormat="false" ht="12.8" hidden="false" customHeight="false" outlineLevel="0" collapsed="false">
      <c r="N320" s="40"/>
      <c r="O320" s="16"/>
      <c r="P320" s="16"/>
      <c r="Q320" s="41" t="str">
        <f aca="false">IF(P320&gt;0,IF(O320/P320&lt;0.01,"&lt; 1 %",""),"")</f>
        <v/>
      </c>
      <c r="R320" s="16"/>
      <c r="S320" s="22" t="n">
        <f aca="false">'Výpočet škody'!AA320</f>
        <v>0</v>
      </c>
      <c r="T320" s="35"/>
      <c r="U320" s="35"/>
      <c r="V320" s="40"/>
      <c r="W320" s="37"/>
      <c r="X320" s="35"/>
      <c r="Y320" s="35"/>
      <c r="Z320" s="35"/>
      <c r="AA320" s="35"/>
      <c r="AB320" s="23" t="n">
        <f aca="false">'Výpočet škody'!BB320</f>
        <v>0</v>
      </c>
      <c r="AC320" s="37"/>
      <c r="AD320" s="37"/>
      <c r="AE320" s="37"/>
      <c r="AF320" s="37"/>
      <c r="AG320" s="37"/>
      <c r="AH320" s="37"/>
      <c r="AI320" s="35"/>
      <c r="AJ320" s="35"/>
      <c r="AK320" s="35"/>
      <c r="AL320" s="24" t="n">
        <f aca="false">'Výpočet škody'!CD320</f>
        <v>0</v>
      </c>
      <c r="AM320" s="35"/>
      <c r="AN320" s="35"/>
      <c r="AO320" s="35"/>
      <c r="AP320" s="35"/>
      <c r="AQ320" s="42" t="n">
        <f aca="false">ROUND(AO320*AP320,0)</f>
        <v>0</v>
      </c>
      <c r="AR320" s="43" t="n">
        <f aca="false">S320+AB320+AL320+AQ320</f>
        <v>0</v>
      </c>
    </row>
    <row r="321" customFormat="false" ht="12.8" hidden="false" customHeight="false" outlineLevel="0" collapsed="false">
      <c r="N321" s="40"/>
      <c r="O321" s="16"/>
      <c r="P321" s="16"/>
      <c r="Q321" s="41" t="str">
        <f aca="false">IF(P321&gt;0,IF(O321/P321&lt;0.01,"&lt; 1 %",""),"")</f>
        <v/>
      </c>
      <c r="R321" s="16"/>
      <c r="S321" s="22" t="n">
        <f aca="false">'Výpočet škody'!AA321</f>
        <v>0</v>
      </c>
      <c r="T321" s="35"/>
      <c r="U321" s="35"/>
      <c r="V321" s="40"/>
      <c r="W321" s="37"/>
      <c r="X321" s="35"/>
      <c r="Y321" s="35"/>
      <c r="Z321" s="35"/>
      <c r="AA321" s="35"/>
      <c r="AB321" s="23" t="n">
        <f aca="false">'Výpočet škody'!BB321</f>
        <v>0</v>
      </c>
      <c r="AC321" s="37"/>
      <c r="AD321" s="37"/>
      <c r="AE321" s="37"/>
      <c r="AF321" s="37"/>
      <c r="AG321" s="37"/>
      <c r="AH321" s="37"/>
      <c r="AI321" s="35"/>
      <c r="AJ321" s="35"/>
      <c r="AK321" s="35"/>
      <c r="AL321" s="24" t="n">
        <f aca="false">'Výpočet škody'!CD321</f>
        <v>0</v>
      </c>
      <c r="AM321" s="35"/>
      <c r="AN321" s="35"/>
      <c r="AO321" s="35"/>
      <c r="AP321" s="35"/>
      <c r="AQ321" s="42" t="n">
        <f aca="false">ROUND(AO321*AP321,0)</f>
        <v>0</v>
      </c>
      <c r="AR321" s="43" t="n">
        <f aca="false">S321+AB321+AL321+AQ321</f>
        <v>0</v>
      </c>
    </row>
    <row r="322" customFormat="false" ht="12.8" hidden="false" customHeight="false" outlineLevel="0" collapsed="false">
      <c r="N322" s="40"/>
      <c r="O322" s="16"/>
      <c r="P322" s="16"/>
      <c r="Q322" s="41" t="str">
        <f aca="false">IF(P322&gt;0,IF(O322/P322&lt;0.01,"&lt; 1 %",""),"")</f>
        <v/>
      </c>
      <c r="R322" s="16"/>
      <c r="S322" s="22" t="n">
        <f aca="false">'Výpočet škody'!AA322</f>
        <v>0</v>
      </c>
      <c r="T322" s="35"/>
      <c r="U322" s="35"/>
      <c r="V322" s="40"/>
      <c r="W322" s="37"/>
      <c r="X322" s="35"/>
      <c r="Y322" s="35"/>
      <c r="Z322" s="35"/>
      <c r="AA322" s="35"/>
      <c r="AB322" s="23" t="n">
        <f aca="false">'Výpočet škody'!BB322</f>
        <v>0</v>
      </c>
      <c r="AC322" s="37"/>
      <c r="AD322" s="37"/>
      <c r="AE322" s="37"/>
      <c r="AF322" s="37"/>
      <c r="AG322" s="37"/>
      <c r="AH322" s="37"/>
      <c r="AI322" s="35"/>
      <c r="AJ322" s="35"/>
      <c r="AK322" s="35"/>
      <c r="AL322" s="24" t="n">
        <f aca="false">'Výpočet škody'!CD322</f>
        <v>0</v>
      </c>
      <c r="AM322" s="35"/>
      <c r="AN322" s="35"/>
      <c r="AO322" s="35"/>
      <c r="AP322" s="35"/>
      <c r="AQ322" s="42" t="n">
        <f aca="false">ROUND(AO322*AP322,0)</f>
        <v>0</v>
      </c>
      <c r="AR322" s="43" t="n">
        <f aca="false">S322+AB322+AL322+AQ322</f>
        <v>0</v>
      </c>
    </row>
    <row r="323" customFormat="false" ht="12.8" hidden="false" customHeight="false" outlineLevel="0" collapsed="false">
      <c r="N323" s="40"/>
      <c r="O323" s="16"/>
      <c r="P323" s="16"/>
      <c r="Q323" s="41" t="str">
        <f aca="false">IF(P323&gt;0,IF(O323/P323&lt;0.01,"&lt; 1 %",""),"")</f>
        <v/>
      </c>
      <c r="R323" s="16"/>
      <c r="S323" s="22" t="n">
        <f aca="false">'Výpočet škody'!AA323</f>
        <v>0</v>
      </c>
      <c r="T323" s="35"/>
      <c r="U323" s="35"/>
      <c r="V323" s="40"/>
      <c r="W323" s="37"/>
      <c r="X323" s="35"/>
      <c r="Y323" s="35"/>
      <c r="Z323" s="35"/>
      <c r="AA323" s="35"/>
      <c r="AB323" s="23" t="n">
        <f aca="false">'Výpočet škody'!BB323</f>
        <v>0</v>
      </c>
      <c r="AC323" s="37"/>
      <c r="AD323" s="37"/>
      <c r="AE323" s="37"/>
      <c r="AF323" s="37"/>
      <c r="AG323" s="37"/>
      <c r="AH323" s="37"/>
      <c r="AI323" s="35"/>
      <c r="AJ323" s="35"/>
      <c r="AK323" s="35"/>
      <c r="AL323" s="24" t="n">
        <f aca="false">'Výpočet škody'!CD323</f>
        <v>0</v>
      </c>
      <c r="AM323" s="35"/>
      <c r="AN323" s="35"/>
      <c r="AO323" s="35"/>
      <c r="AP323" s="35"/>
      <c r="AQ323" s="42" t="n">
        <f aca="false">ROUND(AO323*AP323,0)</f>
        <v>0</v>
      </c>
      <c r="AR323" s="43" t="n">
        <f aca="false">S323+AB323+AL323+AQ323</f>
        <v>0</v>
      </c>
    </row>
    <row r="324" customFormat="false" ht="12.8" hidden="false" customHeight="false" outlineLevel="0" collapsed="false">
      <c r="N324" s="40"/>
      <c r="O324" s="16"/>
      <c r="P324" s="16"/>
      <c r="Q324" s="41" t="str">
        <f aca="false">IF(P324&gt;0,IF(O324/P324&lt;0.01,"&lt; 1 %",""),"")</f>
        <v/>
      </c>
      <c r="R324" s="16"/>
      <c r="S324" s="22" t="n">
        <f aca="false">'Výpočet škody'!AA324</f>
        <v>0</v>
      </c>
      <c r="T324" s="35"/>
      <c r="U324" s="35"/>
      <c r="V324" s="40"/>
      <c r="W324" s="37"/>
      <c r="X324" s="35"/>
      <c r="Y324" s="35"/>
      <c r="Z324" s="35"/>
      <c r="AA324" s="35"/>
      <c r="AB324" s="23" t="n">
        <f aca="false">'Výpočet škody'!BB324</f>
        <v>0</v>
      </c>
      <c r="AC324" s="37"/>
      <c r="AD324" s="37"/>
      <c r="AE324" s="37"/>
      <c r="AF324" s="37"/>
      <c r="AG324" s="37"/>
      <c r="AH324" s="37"/>
      <c r="AI324" s="35"/>
      <c r="AJ324" s="35"/>
      <c r="AK324" s="35"/>
      <c r="AL324" s="24" t="n">
        <f aca="false">'Výpočet škody'!CD324</f>
        <v>0</v>
      </c>
      <c r="AM324" s="35"/>
      <c r="AN324" s="35"/>
      <c r="AO324" s="35"/>
      <c r="AP324" s="35"/>
      <c r="AQ324" s="42" t="n">
        <f aca="false">ROUND(AO324*AP324,0)</f>
        <v>0</v>
      </c>
      <c r="AR324" s="43" t="n">
        <f aca="false">S324+AB324+AL324+AQ324</f>
        <v>0</v>
      </c>
    </row>
    <row r="325" customFormat="false" ht="12.8" hidden="false" customHeight="false" outlineLevel="0" collapsed="false">
      <c r="N325" s="40"/>
      <c r="O325" s="16"/>
      <c r="P325" s="16"/>
      <c r="Q325" s="41" t="str">
        <f aca="false">IF(P325&gt;0,IF(O325/P325&lt;0.01,"&lt; 1 %",""),"")</f>
        <v/>
      </c>
      <c r="R325" s="16"/>
      <c r="S325" s="22" t="n">
        <f aca="false">'Výpočet škody'!AA325</f>
        <v>0</v>
      </c>
      <c r="T325" s="35"/>
      <c r="U325" s="35"/>
      <c r="V325" s="40"/>
      <c r="W325" s="37"/>
      <c r="X325" s="35"/>
      <c r="Y325" s="35"/>
      <c r="Z325" s="35"/>
      <c r="AA325" s="35"/>
      <c r="AB325" s="23" t="n">
        <f aca="false">'Výpočet škody'!BB325</f>
        <v>0</v>
      </c>
      <c r="AC325" s="37"/>
      <c r="AD325" s="37"/>
      <c r="AE325" s="37"/>
      <c r="AF325" s="37"/>
      <c r="AG325" s="37"/>
      <c r="AH325" s="37"/>
      <c r="AI325" s="35"/>
      <c r="AJ325" s="35"/>
      <c r="AK325" s="35"/>
      <c r="AL325" s="24" t="n">
        <f aca="false">'Výpočet škody'!CD325</f>
        <v>0</v>
      </c>
      <c r="AM325" s="35"/>
      <c r="AN325" s="35"/>
      <c r="AO325" s="35"/>
      <c r="AP325" s="35"/>
      <c r="AQ325" s="42" t="n">
        <f aca="false">ROUND(AO325*AP325,0)</f>
        <v>0</v>
      </c>
      <c r="AR325" s="43" t="n">
        <f aca="false">S325+AB325+AL325+AQ325</f>
        <v>0</v>
      </c>
    </row>
    <row r="326" customFormat="false" ht="12.8" hidden="false" customHeight="false" outlineLevel="0" collapsed="false">
      <c r="N326" s="40"/>
      <c r="O326" s="16"/>
      <c r="P326" s="16"/>
      <c r="Q326" s="41" t="str">
        <f aca="false">IF(P326&gt;0,IF(O326/P326&lt;0.01,"&lt; 1 %",""),"")</f>
        <v/>
      </c>
      <c r="R326" s="35"/>
      <c r="S326" s="22" t="n">
        <f aca="false">'Výpočet škody'!AA326</f>
        <v>0</v>
      </c>
      <c r="T326" s="35"/>
      <c r="U326" s="35"/>
      <c r="V326" s="40"/>
      <c r="W326" s="37"/>
      <c r="X326" s="35"/>
      <c r="Y326" s="35"/>
      <c r="Z326" s="35"/>
      <c r="AA326" s="35"/>
      <c r="AB326" s="23" t="n">
        <f aca="false">'Výpočet škody'!BB326</f>
        <v>0</v>
      </c>
      <c r="AC326" s="37"/>
      <c r="AD326" s="37"/>
      <c r="AE326" s="37"/>
      <c r="AF326" s="37"/>
      <c r="AG326" s="37"/>
      <c r="AH326" s="37"/>
      <c r="AI326" s="35"/>
      <c r="AJ326" s="35"/>
      <c r="AK326" s="35"/>
      <c r="AL326" s="24" t="n">
        <f aca="false">'Výpočet škody'!CD326</f>
        <v>0</v>
      </c>
      <c r="AM326" s="35"/>
      <c r="AN326" s="35"/>
      <c r="AO326" s="35"/>
      <c r="AP326" s="35"/>
      <c r="AQ326" s="42" t="n">
        <f aca="false">ROUND(AO326*AP326,0)</f>
        <v>0</v>
      </c>
      <c r="AR326" s="43" t="n">
        <f aca="false">S326+AB326+AL326+AQ326</f>
        <v>0</v>
      </c>
    </row>
    <row r="327" customFormat="false" ht="12.8" hidden="false" customHeight="false" outlineLevel="0" collapsed="false">
      <c r="N327" s="40"/>
      <c r="O327" s="16"/>
      <c r="P327" s="16"/>
      <c r="Q327" s="41" t="str">
        <f aca="false">IF(P327&gt;0,IF(O327/P327&lt;0.01,"&lt; 1 %",""),"")</f>
        <v/>
      </c>
      <c r="R327" s="35"/>
      <c r="S327" s="22" t="n">
        <f aca="false">'Výpočet škody'!AA327</f>
        <v>0</v>
      </c>
      <c r="T327" s="35"/>
      <c r="U327" s="35"/>
      <c r="V327" s="40"/>
      <c r="W327" s="37"/>
      <c r="X327" s="35"/>
      <c r="Y327" s="35"/>
      <c r="Z327" s="35"/>
      <c r="AA327" s="35"/>
      <c r="AB327" s="23" t="n">
        <f aca="false">'Výpočet škody'!BB327</f>
        <v>0</v>
      </c>
      <c r="AC327" s="37"/>
      <c r="AD327" s="37"/>
      <c r="AE327" s="37"/>
      <c r="AF327" s="37"/>
      <c r="AG327" s="37"/>
      <c r="AH327" s="37"/>
      <c r="AI327" s="35"/>
      <c r="AJ327" s="35"/>
      <c r="AK327" s="35"/>
      <c r="AL327" s="24" t="n">
        <f aca="false">'Výpočet škody'!CD327</f>
        <v>0</v>
      </c>
      <c r="AM327" s="35"/>
      <c r="AN327" s="35"/>
      <c r="AO327" s="35"/>
      <c r="AP327" s="35"/>
      <c r="AQ327" s="42" t="n">
        <f aca="false">ROUND(AO327*AP327,0)</f>
        <v>0</v>
      </c>
      <c r="AR327" s="43" t="n">
        <f aca="false">S327+AB327+AL327+AQ327</f>
        <v>0</v>
      </c>
    </row>
    <row r="328" customFormat="false" ht="12.8" hidden="false" customHeight="false" outlineLevel="0" collapsed="false">
      <c r="N328" s="40"/>
      <c r="O328" s="16"/>
      <c r="P328" s="16"/>
      <c r="Q328" s="41" t="str">
        <f aca="false">IF(P328&gt;0,IF(O328/P328&lt;0.01,"&lt; 1 %",""),"")</f>
        <v/>
      </c>
      <c r="R328" s="35"/>
      <c r="S328" s="22" t="n">
        <f aca="false">'Výpočet škody'!AA328</f>
        <v>0</v>
      </c>
      <c r="T328" s="35"/>
      <c r="U328" s="35"/>
      <c r="V328" s="40"/>
      <c r="W328" s="37"/>
      <c r="X328" s="35"/>
      <c r="Y328" s="35"/>
      <c r="Z328" s="35"/>
      <c r="AA328" s="35"/>
      <c r="AB328" s="23" t="n">
        <f aca="false">'Výpočet škody'!BB328</f>
        <v>0</v>
      </c>
      <c r="AC328" s="37"/>
      <c r="AD328" s="37"/>
      <c r="AE328" s="37"/>
      <c r="AF328" s="37"/>
      <c r="AG328" s="37"/>
      <c r="AH328" s="37"/>
      <c r="AI328" s="35"/>
      <c r="AJ328" s="35"/>
      <c r="AK328" s="35"/>
      <c r="AL328" s="24" t="n">
        <f aca="false">'Výpočet škody'!CD328</f>
        <v>0</v>
      </c>
      <c r="AM328" s="35"/>
      <c r="AN328" s="35"/>
      <c r="AO328" s="35"/>
      <c r="AP328" s="35"/>
      <c r="AQ328" s="42" t="n">
        <f aca="false">ROUND(AO328*AP328,0)</f>
        <v>0</v>
      </c>
      <c r="AR328" s="43" t="n">
        <f aca="false">S328+AB328+AL328+AQ328</f>
        <v>0</v>
      </c>
    </row>
    <row r="329" customFormat="false" ht="12.8" hidden="false" customHeight="false" outlineLevel="0" collapsed="false">
      <c r="N329" s="40"/>
      <c r="O329" s="16"/>
      <c r="P329" s="16"/>
      <c r="Q329" s="41" t="str">
        <f aca="false">IF(P329&gt;0,IF(O329/P329&lt;0.01,"&lt; 1 %",""),"")</f>
        <v/>
      </c>
      <c r="R329" s="35"/>
      <c r="S329" s="22" t="n">
        <f aca="false">'Výpočet škody'!AA329</f>
        <v>0</v>
      </c>
      <c r="T329" s="35"/>
      <c r="U329" s="35"/>
      <c r="V329" s="40"/>
      <c r="W329" s="37"/>
      <c r="X329" s="35"/>
      <c r="Y329" s="35"/>
      <c r="Z329" s="35"/>
      <c r="AA329" s="35"/>
      <c r="AB329" s="23" t="n">
        <f aca="false">'Výpočet škody'!BB329</f>
        <v>0</v>
      </c>
      <c r="AC329" s="37"/>
      <c r="AD329" s="37"/>
      <c r="AE329" s="37"/>
      <c r="AF329" s="37"/>
      <c r="AG329" s="37"/>
      <c r="AH329" s="37"/>
      <c r="AI329" s="35"/>
      <c r="AJ329" s="35"/>
      <c r="AK329" s="35"/>
      <c r="AL329" s="24" t="n">
        <f aca="false">'Výpočet škody'!CD329</f>
        <v>0</v>
      </c>
      <c r="AM329" s="35"/>
      <c r="AN329" s="35"/>
      <c r="AO329" s="35"/>
      <c r="AP329" s="35"/>
      <c r="AQ329" s="42" t="n">
        <f aca="false">ROUND(AO329*AP329,0)</f>
        <v>0</v>
      </c>
      <c r="AR329" s="43" t="n">
        <f aca="false">S329+AB329+AL329+AQ329</f>
        <v>0</v>
      </c>
    </row>
    <row r="330" customFormat="false" ht="12.8" hidden="false" customHeight="false" outlineLevel="0" collapsed="false">
      <c r="N330" s="40"/>
      <c r="O330" s="16"/>
      <c r="P330" s="16"/>
      <c r="Q330" s="41" t="str">
        <f aca="false">IF(P330&gt;0,IF(O330/P330&lt;0.01,"&lt; 1 %",""),"")</f>
        <v/>
      </c>
      <c r="R330" s="35"/>
      <c r="S330" s="22" t="n">
        <f aca="false">'Výpočet škody'!AA330</f>
        <v>0</v>
      </c>
      <c r="T330" s="35"/>
      <c r="U330" s="35"/>
      <c r="V330" s="40"/>
      <c r="W330" s="37"/>
      <c r="X330" s="35"/>
      <c r="Y330" s="35"/>
      <c r="Z330" s="35"/>
      <c r="AA330" s="35"/>
      <c r="AB330" s="23" t="n">
        <f aca="false">'Výpočet škody'!BB330</f>
        <v>0</v>
      </c>
      <c r="AC330" s="37"/>
      <c r="AD330" s="37"/>
      <c r="AE330" s="37"/>
      <c r="AF330" s="37"/>
      <c r="AG330" s="37"/>
      <c r="AH330" s="37"/>
      <c r="AI330" s="35"/>
      <c r="AJ330" s="35"/>
      <c r="AK330" s="35"/>
      <c r="AL330" s="24" t="n">
        <f aca="false">'Výpočet škody'!CD330</f>
        <v>0</v>
      </c>
      <c r="AM330" s="35"/>
      <c r="AN330" s="35"/>
      <c r="AO330" s="35"/>
      <c r="AP330" s="35"/>
      <c r="AQ330" s="42" t="n">
        <f aca="false">ROUND(AO330*AP330,0)</f>
        <v>0</v>
      </c>
      <c r="AR330" s="43" t="n">
        <f aca="false">S330+AB330+AL330+AQ330</f>
        <v>0</v>
      </c>
    </row>
    <row r="331" customFormat="false" ht="12.8" hidden="false" customHeight="false" outlineLevel="0" collapsed="false">
      <c r="N331" s="40"/>
      <c r="O331" s="16"/>
      <c r="P331" s="16"/>
      <c r="Q331" s="41" t="str">
        <f aca="false">IF(P331&gt;0,IF(O331/P331&lt;0.01,"&lt; 1 %",""),"")</f>
        <v/>
      </c>
      <c r="R331" s="35"/>
      <c r="S331" s="22" t="n">
        <f aca="false">'Výpočet škody'!AA331</f>
        <v>0</v>
      </c>
      <c r="T331" s="35"/>
      <c r="U331" s="35"/>
      <c r="V331" s="40"/>
      <c r="W331" s="37"/>
      <c r="X331" s="35"/>
      <c r="Y331" s="35"/>
      <c r="Z331" s="35"/>
      <c r="AA331" s="35"/>
      <c r="AB331" s="23" t="n">
        <f aca="false">'Výpočet škody'!BB331</f>
        <v>0</v>
      </c>
      <c r="AC331" s="37"/>
      <c r="AD331" s="37"/>
      <c r="AE331" s="37"/>
      <c r="AF331" s="37"/>
      <c r="AG331" s="37"/>
      <c r="AH331" s="37"/>
      <c r="AI331" s="35"/>
      <c r="AJ331" s="35"/>
      <c r="AK331" s="35"/>
      <c r="AL331" s="24" t="n">
        <f aca="false">'Výpočet škody'!CD331</f>
        <v>0</v>
      </c>
      <c r="AM331" s="35"/>
      <c r="AN331" s="35"/>
      <c r="AO331" s="35"/>
      <c r="AP331" s="35"/>
      <c r="AQ331" s="42" t="n">
        <f aca="false">ROUND(AO331*AP331,0)</f>
        <v>0</v>
      </c>
      <c r="AR331" s="43" t="n">
        <f aca="false">S331+AB331+AL331+AQ331</f>
        <v>0</v>
      </c>
    </row>
    <row r="332" customFormat="false" ht="12.8" hidden="false" customHeight="false" outlineLevel="0" collapsed="false">
      <c r="N332" s="40"/>
      <c r="O332" s="16"/>
      <c r="P332" s="16"/>
      <c r="Q332" s="41" t="str">
        <f aca="false">IF(P332&gt;0,IF(O332/P332&lt;0.01,"&lt; 1 %",""),"")</f>
        <v/>
      </c>
      <c r="R332" s="35"/>
      <c r="S332" s="22" t="n">
        <f aca="false">'Výpočet škody'!AA332</f>
        <v>0</v>
      </c>
      <c r="T332" s="35"/>
      <c r="U332" s="35"/>
      <c r="V332" s="40"/>
      <c r="W332" s="37"/>
      <c r="X332" s="35"/>
      <c r="Y332" s="35"/>
      <c r="Z332" s="35"/>
      <c r="AA332" s="35"/>
      <c r="AB332" s="23" t="n">
        <f aca="false">'Výpočet škody'!BB332</f>
        <v>0</v>
      </c>
      <c r="AC332" s="37"/>
      <c r="AD332" s="37"/>
      <c r="AE332" s="37"/>
      <c r="AF332" s="37"/>
      <c r="AG332" s="37"/>
      <c r="AH332" s="37"/>
      <c r="AI332" s="35"/>
      <c r="AJ332" s="35"/>
      <c r="AK332" s="35"/>
      <c r="AL332" s="24" t="n">
        <f aca="false">'Výpočet škody'!CD332</f>
        <v>0</v>
      </c>
      <c r="AM332" s="35"/>
      <c r="AN332" s="35"/>
      <c r="AO332" s="35"/>
      <c r="AP332" s="35"/>
      <c r="AQ332" s="42" t="n">
        <f aca="false">ROUND(AO332*AP332,0)</f>
        <v>0</v>
      </c>
      <c r="AR332" s="43" t="n">
        <f aca="false">S332+AB332+AL332+AQ332</f>
        <v>0</v>
      </c>
    </row>
    <row r="333" customFormat="false" ht="12.8" hidden="false" customHeight="false" outlineLevel="0" collapsed="false">
      <c r="N333" s="40"/>
      <c r="O333" s="16"/>
      <c r="P333" s="16"/>
      <c r="Q333" s="41" t="str">
        <f aca="false">IF(P333&gt;0,IF(O333/P333&lt;0.01,"&lt; 1 %",""),"")</f>
        <v/>
      </c>
      <c r="R333" s="35"/>
      <c r="S333" s="22" t="n">
        <f aca="false">'Výpočet škody'!AA333</f>
        <v>0</v>
      </c>
      <c r="T333" s="35"/>
      <c r="U333" s="35"/>
      <c r="V333" s="40"/>
      <c r="W333" s="37"/>
      <c r="X333" s="35"/>
      <c r="Y333" s="35"/>
      <c r="Z333" s="35"/>
      <c r="AA333" s="35"/>
      <c r="AB333" s="23" t="n">
        <f aca="false">'Výpočet škody'!BB333</f>
        <v>0</v>
      </c>
      <c r="AC333" s="37"/>
      <c r="AD333" s="37"/>
      <c r="AE333" s="37"/>
      <c r="AF333" s="37"/>
      <c r="AG333" s="37"/>
      <c r="AH333" s="37"/>
      <c r="AI333" s="35"/>
      <c r="AJ333" s="35"/>
      <c r="AK333" s="35"/>
      <c r="AL333" s="24" t="n">
        <f aca="false">'Výpočet škody'!CD333</f>
        <v>0</v>
      </c>
      <c r="AM333" s="35"/>
      <c r="AN333" s="35"/>
      <c r="AO333" s="35"/>
      <c r="AP333" s="35"/>
      <c r="AQ333" s="42" t="n">
        <f aca="false">ROUND(AO333*AP333,0)</f>
        <v>0</v>
      </c>
      <c r="AR333" s="43" t="n">
        <f aca="false">S333+AB333+AL333+AQ333</f>
        <v>0</v>
      </c>
    </row>
    <row r="334" customFormat="false" ht="12.8" hidden="false" customHeight="false" outlineLevel="0" collapsed="false">
      <c r="N334" s="40"/>
      <c r="O334" s="16"/>
      <c r="P334" s="16"/>
      <c r="Q334" s="41" t="str">
        <f aca="false">IF(P334&gt;0,IF(O334/P334&lt;0.01,"&lt; 1 %",""),"")</f>
        <v/>
      </c>
      <c r="R334" s="35"/>
      <c r="S334" s="22" t="n">
        <f aca="false">'Výpočet škody'!AA334</f>
        <v>0</v>
      </c>
      <c r="T334" s="35"/>
      <c r="U334" s="35"/>
      <c r="V334" s="40"/>
      <c r="W334" s="37"/>
      <c r="X334" s="35"/>
      <c r="Y334" s="35"/>
      <c r="Z334" s="35"/>
      <c r="AA334" s="35"/>
      <c r="AB334" s="23" t="n">
        <f aca="false">'Výpočet škody'!BB334</f>
        <v>0</v>
      </c>
      <c r="AC334" s="37"/>
      <c r="AD334" s="37"/>
      <c r="AE334" s="37"/>
      <c r="AF334" s="37"/>
      <c r="AG334" s="37"/>
      <c r="AH334" s="37"/>
      <c r="AI334" s="35"/>
      <c r="AJ334" s="35"/>
      <c r="AK334" s="35"/>
      <c r="AL334" s="24" t="n">
        <f aca="false">'Výpočet škody'!CD334</f>
        <v>0</v>
      </c>
      <c r="AM334" s="35"/>
      <c r="AN334" s="35"/>
      <c r="AO334" s="35"/>
      <c r="AP334" s="35"/>
      <c r="AQ334" s="42" t="n">
        <f aca="false">ROUND(AO334*AP334,0)</f>
        <v>0</v>
      </c>
      <c r="AR334" s="43" t="n">
        <f aca="false">S334+AB334+AL334+AQ334</f>
        <v>0</v>
      </c>
    </row>
    <row r="335" customFormat="false" ht="12.8" hidden="false" customHeight="false" outlineLevel="0" collapsed="false">
      <c r="N335" s="40"/>
      <c r="O335" s="16"/>
      <c r="P335" s="16"/>
      <c r="Q335" s="41" t="str">
        <f aca="false">IF(P335&gt;0,IF(O335/P335&lt;0.01,"&lt; 1 %",""),"")</f>
        <v/>
      </c>
      <c r="R335" s="35"/>
      <c r="S335" s="22" t="n">
        <f aca="false">'Výpočet škody'!AA335</f>
        <v>0</v>
      </c>
      <c r="T335" s="35"/>
      <c r="U335" s="35"/>
      <c r="V335" s="40"/>
      <c r="W335" s="37"/>
      <c r="X335" s="35"/>
      <c r="Y335" s="35"/>
      <c r="Z335" s="35"/>
      <c r="AA335" s="35"/>
      <c r="AB335" s="23" t="n">
        <f aca="false">'Výpočet škody'!BB335</f>
        <v>0</v>
      </c>
      <c r="AC335" s="37"/>
      <c r="AD335" s="37"/>
      <c r="AE335" s="37"/>
      <c r="AF335" s="37"/>
      <c r="AG335" s="37"/>
      <c r="AH335" s="37"/>
      <c r="AI335" s="35"/>
      <c r="AJ335" s="35"/>
      <c r="AK335" s="35"/>
      <c r="AL335" s="24" t="n">
        <f aca="false">'Výpočet škody'!CD335</f>
        <v>0</v>
      </c>
      <c r="AM335" s="35"/>
      <c r="AN335" s="35"/>
      <c r="AO335" s="35"/>
      <c r="AP335" s="35"/>
      <c r="AQ335" s="42" t="n">
        <f aca="false">ROUND(AO335*AP335,0)</f>
        <v>0</v>
      </c>
      <c r="AR335" s="43" t="n">
        <f aca="false">S335+AB335+AL335+AQ335</f>
        <v>0</v>
      </c>
    </row>
    <row r="336" customFormat="false" ht="12.8" hidden="false" customHeight="false" outlineLevel="0" collapsed="false">
      <c r="N336" s="40"/>
      <c r="O336" s="16"/>
      <c r="P336" s="16"/>
      <c r="Q336" s="41" t="str">
        <f aca="false">IF(P336&gt;0,IF(O336/P336&lt;0.01,"&lt; 1 %",""),"")</f>
        <v/>
      </c>
      <c r="R336" s="35"/>
      <c r="S336" s="22" t="n">
        <f aca="false">'Výpočet škody'!AA336</f>
        <v>0</v>
      </c>
      <c r="T336" s="35"/>
      <c r="U336" s="35"/>
      <c r="V336" s="40"/>
      <c r="W336" s="37"/>
      <c r="X336" s="35"/>
      <c r="Y336" s="35"/>
      <c r="Z336" s="35"/>
      <c r="AA336" s="35"/>
      <c r="AB336" s="23" t="n">
        <f aca="false">'Výpočet škody'!BB336</f>
        <v>0</v>
      </c>
      <c r="AC336" s="37"/>
      <c r="AD336" s="37"/>
      <c r="AE336" s="37"/>
      <c r="AF336" s="37"/>
      <c r="AG336" s="37"/>
      <c r="AH336" s="37"/>
      <c r="AI336" s="35"/>
      <c r="AJ336" s="35"/>
      <c r="AK336" s="35"/>
      <c r="AL336" s="24" t="n">
        <f aca="false">'Výpočet škody'!CD336</f>
        <v>0</v>
      </c>
      <c r="AM336" s="35"/>
      <c r="AN336" s="35"/>
      <c r="AO336" s="35"/>
      <c r="AP336" s="35"/>
      <c r="AQ336" s="42" t="n">
        <f aca="false">ROUND(AO336*AP336,0)</f>
        <v>0</v>
      </c>
      <c r="AR336" s="43" t="n">
        <f aca="false">S336+AB336+AL336+AQ336</f>
        <v>0</v>
      </c>
    </row>
    <row r="337" customFormat="false" ht="12.8" hidden="false" customHeight="false" outlineLevel="0" collapsed="false">
      <c r="N337" s="40"/>
      <c r="O337" s="16"/>
      <c r="P337" s="16"/>
      <c r="Q337" s="41" t="str">
        <f aca="false">IF(P337&gt;0,IF(O337/P337&lt;0.01,"&lt; 1 %",""),"")</f>
        <v/>
      </c>
      <c r="R337" s="35"/>
      <c r="S337" s="22" t="n">
        <f aca="false">'Výpočet škody'!AA337</f>
        <v>0</v>
      </c>
      <c r="T337" s="35"/>
      <c r="U337" s="35"/>
      <c r="V337" s="40"/>
      <c r="W337" s="37"/>
      <c r="X337" s="35"/>
      <c r="Y337" s="35"/>
      <c r="Z337" s="35"/>
      <c r="AA337" s="35"/>
      <c r="AB337" s="23" t="n">
        <f aca="false">'Výpočet škody'!BB337</f>
        <v>0</v>
      </c>
      <c r="AC337" s="37"/>
      <c r="AD337" s="37"/>
      <c r="AE337" s="37"/>
      <c r="AF337" s="37"/>
      <c r="AG337" s="37"/>
      <c r="AH337" s="37"/>
      <c r="AI337" s="35"/>
      <c r="AJ337" s="35"/>
      <c r="AK337" s="35"/>
      <c r="AL337" s="24" t="n">
        <f aca="false">'Výpočet škody'!CD337</f>
        <v>0</v>
      </c>
      <c r="AM337" s="35"/>
      <c r="AN337" s="35"/>
      <c r="AO337" s="35"/>
      <c r="AP337" s="35"/>
      <c r="AQ337" s="42" t="n">
        <f aca="false">ROUND(AO337*AP337,0)</f>
        <v>0</v>
      </c>
      <c r="AR337" s="43" t="n">
        <f aca="false">S337+AB337+AL337+AQ337</f>
        <v>0</v>
      </c>
    </row>
    <row r="338" customFormat="false" ht="12.8" hidden="false" customHeight="false" outlineLevel="0" collapsed="false">
      <c r="N338" s="40"/>
      <c r="O338" s="16"/>
      <c r="P338" s="16"/>
      <c r="Q338" s="41" t="str">
        <f aca="false">IF(P338&gt;0,IF(O338/P338&lt;0.01,"&lt; 1 %",""),"")</f>
        <v/>
      </c>
      <c r="R338" s="35"/>
      <c r="S338" s="22" t="n">
        <f aca="false">'Výpočet škody'!AA338</f>
        <v>0</v>
      </c>
      <c r="T338" s="35"/>
      <c r="U338" s="35"/>
      <c r="V338" s="40"/>
      <c r="W338" s="37"/>
      <c r="X338" s="35"/>
      <c r="Y338" s="35"/>
      <c r="Z338" s="35"/>
      <c r="AA338" s="35"/>
      <c r="AB338" s="23" t="n">
        <f aca="false">'Výpočet škody'!BB338</f>
        <v>0</v>
      </c>
      <c r="AC338" s="37"/>
      <c r="AD338" s="37"/>
      <c r="AE338" s="37"/>
      <c r="AF338" s="37"/>
      <c r="AG338" s="37"/>
      <c r="AH338" s="37"/>
      <c r="AI338" s="35"/>
      <c r="AJ338" s="35"/>
      <c r="AK338" s="35"/>
      <c r="AL338" s="24" t="n">
        <f aca="false">'Výpočet škody'!CD338</f>
        <v>0</v>
      </c>
      <c r="AM338" s="35"/>
      <c r="AN338" s="35"/>
      <c r="AO338" s="35"/>
      <c r="AP338" s="35"/>
      <c r="AQ338" s="42" t="n">
        <f aca="false">ROUND(AO338*AP338,0)</f>
        <v>0</v>
      </c>
      <c r="AR338" s="43" t="n">
        <f aca="false">S338+AB338+AL338+AQ338</f>
        <v>0</v>
      </c>
    </row>
    <row r="339" customFormat="false" ht="12.8" hidden="false" customHeight="false" outlineLevel="0" collapsed="false">
      <c r="N339" s="40"/>
      <c r="O339" s="16"/>
      <c r="P339" s="16"/>
      <c r="Q339" s="41" t="str">
        <f aca="false">IF(P339&gt;0,IF(O339/P339&lt;0.01,"&lt; 1 %",""),"")</f>
        <v/>
      </c>
      <c r="R339" s="35"/>
      <c r="S339" s="22" t="n">
        <f aca="false">'Výpočet škody'!AA339</f>
        <v>0</v>
      </c>
      <c r="T339" s="35"/>
      <c r="U339" s="35"/>
      <c r="V339" s="40"/>
      <c r="W339" s="37"/>
      <c r="X339" s="35"/>
      <c r="Y339" s="35"/>
      <c r="Z339" s="35"/>
      <c r="AA339" s="35"/>
      <c r="AB339" s="23" t="n">
        <f aca="false">'Výpočet škody'!BB339</f>
        <v>0</v>
      </c>
      <c r="AC339" s="37"/>
      <c r="AD339" s="37"/>
      <c r="AE339" s="37"/>
      <c r="AF339" s="37"/>
      <c r="AG339" s="37"/>
      <c r="AH339" s="37"/>
      <c r="AI339" s="35"/>
      <c r="AJ339" s="35"/>
      <c r="AK339" s="35"/>
      <c r="AL339" s="24" t="n">
        <f aca="false">'Výpočet škody'!CD339</f>
        <v>0</v>
      </c>
      <c r="AM339" s="35"/>
      <c r="AN339" s="35"/>
      <c r="AO339" s="35"/>
      <c r="AP339" s="35"/>
      <c r="AQ339" s="42" t="n">
        <f aca="false">ROUND(AO339*AP339,0)</f>
        <v>0</v>
      </c>
      <c r="AR339" s="43" t="n">
        <f aca="false">S339+AB339+AL339+AQ339</f>
        <v>0</v>
      </c>
    </row>
    <row r="340" customFormat="false" ht="12.8" hidden="false" customHeight="false" outlineLevel="0" collapsed="false">
      <c r="N340" s="40"/>
      <c r="O340" s="16"/>
      <c r="P340" s="16"/>
      <c r="Q340" s="41" t="str">
        <f aca="false">IF(P340&gt;0,IF(O340/P340&lt;0.01,"&lt; 1 %",""),"")</f>
        <v/>
      </c>
      <c r="R340" s="35"/>
      <c r="S340" s="22" t="n">
        <f aca="false">'Výpočet škody'!AA340</f>
        <v>0</v>
      </c>
      <c r="T340" s="35"/>
      <c r="U340" s="35"/>
      <c r="V340" s="40"/>
      <c r="W340" s="37"/>
      <c r="X340" s="35"/>
      <c r="Y340" s="35"/>
      <c r="Z340" s="35"/>
      <c r="AA340" s="35"/>
      <c r="AB340" s="23" t="n">
        <f aca="false">'Výpočet škody'!BB340</f>
        <v>0</v>
      </c>
      <c r="AC340" s="37"/>
      <c r="AD340" s="37"/>
      <c r="AE340" s="37"/>
      <c r="AF340" s="37"/>
      <c r="AG340" s="37"/>
      <c r="AH340" s="37"/>
      <c r="AI340" s="35"/>
      <c r="AJ340" s="35"/>
      <c r="AK340" s="35"/>
      <c r="AL340" s="24" t="n">
        <f aca="false">'Výpočet škody'!CD340</f>
        <v>0</v>
      </c>
      <c r="AM340" s="35"/>
      <c r="AN340" s="35"/>
      <c r="AO340" s="35"/>
      <c r="AP340" s="35"/>
      <c r="AQ340" s="42" t="n">
        <f aca="false">ROUND(AO340*AP340,0)</f>
        <v>0</v>
      </c>
      <c r="AR340" s="43" t="n">
        <f aca="false">S340+AB340+AL340+AQ340</f>
        <v>0</v>
      </c>
    </row>
    <row r="341" customFormat="false" ht="12.8" hidden="false" customHeight="false" outlineLevel="0" collapsed="false">
      <c r="N341" s="40"/>
      <c r="O341" s="16"/>
      <c r="P341" s="16"/>
      <c r="Q341" s="41" t="str">
        <f aca="false">IF(P341&gt;0,IF(O341/P341&lt;0.01,"&lt; 1 %",""),"")</f>
        <v/>
      </c>
      <c r="R341" s="35"/>
      <c r="S341" s="22" t="n">
        <f aca="false">'Výpočet škody'!AA341</f>
        <v>0</v>
      </c>
      <c r="T341" s="35"/>
      <c r="U341" s="35"/>
      <c r="V341" s="40"/>
      <c r="W341" s="37"/>
      <c r="X341" s="35"/>
      <c r="Y341" s="35"/>
      <c r="Z341" s="35"/>
      <c r="AA341" s="35"/>
      <c r="AB341" s="23" t="n">
        <f aca="false">'Výpočet škody'!BB341</f>
        <v>0</v>
      </c>
      <c r="AC341" s="37"/>
      <c r="AD341" s="37"/>
      <c r="AE341" s="37"/>
      <c r="AF341" s="37"/>
      <c r="AG341" s="37"/>
      <c r="AH341" s="37"/>
      <c r="AI341" s="35"/>
      <c r="AJ341" s="35"/>
      <c r="AK341" s="35"/>
      <c r="AL341" s="24" t="n">
        <f aca="false">'Výpočet škody'!CD341</f>
        <v>0</v>
      </c>
      <c r="AM341" s="35"/>
      <c r="AN341" s="35"/>
      <c r="AO341" s="35"/>
      <c r="AP341" s="35"/>
      <c r="AQ341" s="42" t="n">
        <f aca="false">ROUND(AO341*AP341,0)</f>
        <v>0</v>
      </c>
      <c r="AR341" s="43" t="n">
        <f aca="false">S341+AB341+AL341+AQ341</f>
        <v>0</v>
      </c>
    </row>
    <row r="342" customFormat="false" ht="12.8" hidden="false" customHeight="false" outlineLevel="0" collapsed="false">
      <c r="N342" s="40"/>
      <c r="O342" s="16"/>
      <c r="P342" s="16"/>
      <c r="Q342" s="41" t="str">
        <f aca="false">IF(P342&gt;0,IF(O342/P342&lt;0.01,"&lt; 1 %",""),"")</f>
        <v/>
      </c>
      <c r="R342" s="35"/>
      <c r="S342" s="22" t="n">
        <f aca="false">'Výpočet škody'!AA342</f>
        <v>0</v>
      </c>
      <c r="T342" s="35"/>
      <c r="U342" s="35"/>
      <c r="V342" s="40"/>
      <c r="W342" s="37"/>
      <c r="X342" s="35"/>
      <c r="Y342" s="35"/>
      <c r="Z342" s="35"/>
      <c r="AA342" s="35"/>
      <c r="AB342" s="23" t="n">
        <f aca="false">'Výpočet škody'!BB342</f>
        <v>0</v>
      </c>
      <c r="AC342" s="37"/>
      <c r="AD342" s="37"/>
      <c r="AE342" s="37"/>
      <c r="AF342" s="37"/>
      <c r="AG342" s="37"/>
      <c r="AH342" s="37"/>
      <c r="AI342" s="35"/>
      <c r="AJ342" s="35"/>
      <c r="AK342" s="35"/>
      <c r="AL342" s="24" t="n">
        <f aca="false">'Výpočet škody'!CD342</f>
        <v>0</v>
      </c>
      <c r="AM342" s="35"/>
      <c r="AN342" s="35"/>
      <c r="AO342" s="35"/>
      <c r="AP342" s="35"/>
      <c r="AQ342" s="42" t="n">
        <f aca="false">ROUND(AO342*AP342,0)</f>
        <v>0</v>
      </c>
      <c r="AR342" s="43" t="n">
        <f aca="false">S342+AB342+AL342+AQ342</f>
        <v>0</v>
      </c>
    </row>
    <row r="343" customFormat="false" ht="12.8" hidden="false" customHeight="false" outlineLevel="0" collapsed="false">
      <c r="N343" s="40"/>
      <c r="O343" s="16"/>
      <c r="P343" s="16"/>
      <c r="Q343" s="41" t="str">
        <f aca="false">IF(P343&gt;0,IF(O343/P343&lt;0.01,"&lt; 1 %",""),"")</f>
        <v/>
      </c>
      <c r="R343" s="35"/>
      <c r="S343" s="22" t="n">
        <f aca="false">'Výpočet škody'!AA343</f>
        <v>0</v>
      </c>
      <c r="T343" s="35"/>
      <c r="U343" s="35"/>
      <c r="V343" s="40"/>
      <c r="W343" s="37"/>
      <c r="X343" s="35"/>
      <c r="Y343" s="35"/>
      <c r="Z343" s="35"/>
      <c r="AA343" s="35"/>
      <c r="AB343" s="23" t="n">
        <f aca="false">'Výpočet škody'!BB343</f>
        <v>0</v>
      </c>
      <c r="AC343" s="37"/>
      <c r="AD343" s="37"/>
      <c r="AE343" s="37"/>
      <c r="AF343" s="37"/>
      <c r="AG343" s="37"/>
      <c r="AH343" s="37"/>
      <c r="AI343" s="35"/>
      <c r="AJ343" s="35"/>
      <c r="AK343" s="35"/>
      <c r="AL343" s="24" t="n">
        <f aca="false">'Výpočet škody'!CD343</f>
        <v>0</v>
      </c>
      <c r="AM343" s="35"/>
      <c r="AN343" s="35"/>
      <c r="AO343" s="35"/>
      <c r="AP343" s="35"/>
      <c r="AQ343" s="42" t="n">
        <f aca="false">ROUND(AO343*AP343,0)</f>
        <v>0</v>
      </c>
      <c r="AR343" s="43" t="n">
        <f aca="false">S343+AB343+AL343+AQ343</f>
        <v>0</v>
      </c>
    </row>
    <row r="344" customFormat="false" ht="12.8" hidden="false" customHeight="false" outlineLevel="0" collapsed="false">
      <c r="N344" s="40"/>
      <c r="O344" s="16"/>
      <c r="P344" s="16"/>
      <c r="Q344" s="41" t="str">
        <f aca="false">IF(P344&gt;0,IF(O344/P344&lt;0.01,"&lt; 1 %",""),"")</f>
        <v/>
      </c>
      <c r="R344" s="35"/>
      <c r="S344" s="22" t="n">
        <f aca="false">'Výpočet škody'!AA344</f>
        <v>0</v>
      </c>
      <c r="T344" s="35"/>
      <c r="U344" s="35"/>
      <c r="V344" s="40"/>
      <c r="W344" s="37"/>
      <c r="X344" s="35"/>
      <c r="Y344" s="35"/>
      <c r="Z344" s="35"/>
      <c r="AA344" s="35"/>
      <c r="AB344" s="23" t="n">
        <f aca="false">'Výpočet škody'!BB344</f>
        <v>0</v>
      </c>
      <c r="AC344" s="37"/>
      <c r="AD344" s="37"/>
      <c r="AE344" s="37"/>
      <c r="AF344" s="37"/>
      <c r="AG344" s="37"/>
      <c r="AH344" s="37"/>
      <c r="AI344" s="35"/>
      <c r="AJ344" s="35"/>
      <c r="AK344" s="35"/>
      <c r="AL344" s="24" t="n">
        <f aca="false">'Výpočet škody'!CD344</f>
        <v>0</v>
      </c>
      <c r="AM344" s="35"/>
      <c r="AN344" s="35"/>
      <c r="AO344" s="35"/>
      <c r="AP344" s="35"/>
      <c r="AQ344" s="42" t="n">
        <f aca="false">ROUND(AO344*AP344,0)</f>
        <v>0</v>
      </c>
      <c r="AR344" s="43" t="n">
        <f aca="false">S344+AB344+AL344+AQ344</f>
        <v>0</v>
      </c>
    </row>
    <row r="345" customFormat="false" ht="12.8" hidden="false" customHeight="false" outlineLevel="0" collapsed="false">
      <c r="N345" s="40"/>
      <c r="O345" s="16"/>
      <c r="P345" s="16"/>
      <c r="Q345" s="41" t="str">
        <f aca="false">IF(P345&gt;0,IF(O345/P345&lt;0.01,"&lt; 1 %",""),"")</f>
        <v/>
      </c>
      <c r="R345" s="35"/>
      <c r="S345" s="22" t="n">
        <f aca="false">'Výpočet škody'!AA345</f>
        <v>0</v>
      </c>
      <c r="T345" s="35"/>
      <c r="U345" s="35"/>
      <c r="V345" s="40"/>
      <c r="W345" s="37"/>
      <c r="X345" s="35"/>
      <c r="Y345" s="35"/>
      <c r="Z345" s="35"/>
      <c r="AA345" s="35"/>
      <c r="AB345" s="23" t="n">
        <f aca="false">'Výpočet škody'!BB345</f>
        <v>0</v>
      </c>
      <c r="AC345" s="37"/>
      <c r="AD345" s="37"/>
      <c r="AE345" s="37"/>
      <c r="AF345" s="37"/>
      <c r="AG345" s="37"/>
      <c r="AH345" s="37"/>
      <c r="AI345" s="35"/>
      <c r="AJ345" s="35"/>
      <c r="AK345" s="35"/>
      <c r="AL345" s="24" t="n">
        <f aca="false">'Výpočet škody'!CD345</f>
        <v>0</v>
      </c>
      <c r="AM345" s="35"/>
      <c r="AN345" s="35"/>
      <c r="AO345" s="35"/>
      <c r="AP345" s="35"/>
      <c r="AQ345" s="42" t="n">
        <f aca="false">ROUND(AO345*AP345,0)</f>
        <v>0</v>
      </c>
      <c r="AR345" s="43" t="n">
        <f aca="false">S345+AB345+AL345+AQ345</f>
        <v>0</v>
      </c>
    </row>
    <row r="346" customFormat="false" ht="12.8" hidden="false" customHeight="false" outlineLevel="0" collapsed="false">
      <c r="N346" s="40"/>
      <c r="O346" s="16"/>
      <c r="P346" s="16"/>
      <c r="Q346" s="41" t="str">
        <f aca="false">IF(P346&gt;0,IF(O346/P346&lt;0.01,"&lt; 1 %",""),"")</f>
        <v/>
      </c>
      <c r="R346" s="35"/>
      <c r="S346" s="22" t="n">
        <f aca="false">'Výpočet škody'!AA346</f>
        <v>0</v>
      </c>
      <c r="T346" s="35"/>
      <c r="U346" s="35"/>
      <c r="V346" s="40"/>
      <c r="W346" s="37"/>
      <c r="X346" s="35"/>
      <c r="Y346" s="35"/>
      <c r="Z346" s="35"/>
      <c r="AA346" s="35"/>
      <c r="AB346" s="23" t="n">
        <f aca="false">'Výpočet škody'!BB346</f>
        <v>0</v>
      </c>
      <c r="AC346" s="37"/>
      <c r="AD346" s="37"/>
      <c r="AE346" s="37"/>
      <c r="AF346" s="37"/>
      <c r="AG346" s="37"/>
      <c r="AH346" s="37"/>
      <c r="AI346" s="35"/>
      <c r="AJ346" s="35"/>
      <c r="AK346" s="35"/>
      <c r="AL346" s="24" t="n">
        <f aca="false">'Výpočet škody'!CD346</f>
        <v>0</v>
      </c>
      <c r="AM346" s="35"/>
      <c r="AN346" s="35"/>
      <c r="AO346" s="35"/>
      <c r="AP346" s="35"/>
      <c r="AQ346" s="42" t="n">
        <f aca="false">ROUND(AO346*AP346,0)</f>
        <v>0</v>
      </c>
      <c r="AR346" s="43" t="n">
        <f aca="false">S346+AB346+AL346+AQ346</f>
        <v>0</v>
      </c>
    </row>
    <row r="347" customFormat="false" ht="12.8" hidden="false" customHeight="false" outlineLevel="0" collapsed="false">
      <c r="N347" s="40"/>
      <c r="O347" s="16"/>
      <c r="P347" s="16"/>
      <c r="Q347" s="41" t="str">
        <f aca="false">IF(P347&gt;0,IF(O347/P347&lt;0.01,"&lt; 1 %",""),"")</f>
        <v/>
      </c>
      <c r="R347" s="35"/>
      <c r="S347" s="22" t="n">
        <f aca="false">'Výpočet škody'!AA347</f>
        <v>0</v>
      </c>
      <c r="T347" s="35"/>
      <c r="U347" s="35"/>
      <c r="V347" s="40"/>
      <c r="W347" s="37"/>
      <c r="X347" s="35"/>
      <c r="Y347" s="35"/>
      <c r="Z347" s="35"/>
      <c r="AA347" s="35"/>
      <c r="AB347" s="23" t="n">
        <f aca="false">'Výpočet škody'!BB347</f>
        <v>0</v>
      </c>
      <c r="AC347" s="37"/>
      <c r="AD347" s="37"/>
      <c r="AE347" s="37"/>
      <c r="AF347" s="37"/>
      <c r="AG347" s="37"/>
      <c r="AH347" s="37"/>
      <c r="AI347" s="35"/>
      <c r="AJ347" s="35"/>
      <c r="AK347" s="35"/>
      <c r="AL347" s="24" t="n">
        <f aca="false">'Výpočet škody'!CD347</f>
        <v>0</v>
      </c>
      <c r="AM347" s="35"/>
      <c r="AN347" s="35"/>
      <c r="AO347" s="35"/>
      <c r="AP347" s="35"/>
      <c r="AQ347" s="42" t="n">
        <f aca="false">ROUND(AO347*AP347,0)</f>
        <v>0</v>
      </c>
      <c r="AR347" s="43" t="n">
        <f aca="false">S347+AB347+AL347+AQ347</f>
        <v>0</v>
      </c>
    </row>
    <row r="348" customFormat="false" ht="12.8" hidden="false" customHeight="false" outlineLevel="0" collapsed="false">
      <c r="N348" s="40"/>
      <c r="O348" s="16"/>
      <c r="P348" s="16"/>
      <c r="Q348" s="41" t="str">
        <f aca="false">IF(P348&gt;0,IF(O348/P348&lt;0.01,"&lt; 1 %",""),"")</f>
        <v/>
      </c>
      <c r="R348" s="35"/>
      <c r="S348" s="22" t="n">
        <f aca="false">'Výpočet škody'!AA348</f>
        <v>0</v>
      </c>
      <c r="T348" s="35"/>
      <c r="U348" s="35"/>
      <c r="V348" s="40"/>
      <c r="W348" s="37"/>
      <c r="X348" s="35"/>
      <c r="Y348" s="35"/>
      <c r="Z348" s="35"/>
      <c r="AA348" s="35"/>
      <c r="AB348" s="23" t="n">
        <f aca="false">'Výpočet škody'!BB348</f>
        <v>0</v>
      </c>
      <c r="AC348" s="37"/>
      <c r="AD348" s="37"/>
      <c r="AE348" s="37"/>
      <c r="AF348" s="37"/>
      <c r="AG348" s="37"/>
      <c r="AH348" s="37"/>
      <c r="AI348" s="35"/>
      <c r="AJ348" s="35"/>
      <c r="AK348" s="35"/>
      <c r="AL348" s="24" t="n">
        <f aca="false">'Výpočet škody'!CD348</f>
        <v>0</v>
      </c>
      <c r="AM348" s="35"/>
      <c r="AN348" s="35"/>
      <c r="AO348" s="35"/>
      <c r="AP348" s="35"/>
      <c r="AQ348" s="42" t="n">
        <f aca="false">ROUND(AO348*AP348,0)</f>
        <v>0</v>
      </c>
      <c r="AR348" s="43" t="n">
        <f aca="false">S348+AB348+AL348+AQ348</f>
        <v>0</v>
      </c>
    </row>
    <row r="349" customFormat="false" ht="12.8" hidden="false" customHeight="false" outlineLevel="0" collapsed="false">
      <c r="N349" s="40"/>
      <c r="O349" s="16"/>
      <c r="P349" s="16"/>
      <c r="Q349" s="41" t="str">
        <f aca="false">IF(P349&gt;0,IF(O349/P349&lt;0.01,"&lt; 1 %",""),"")</f>
        <v/>
      </c>
      <c r="R349" s="35"/>
      <c r="S349" s="22" t="n">
        <f aca="false">'Výpočet škody'!AA349</f>
        <v>0</v>
      </c>
      <c r="T349" s="35"/>
      <c r="U349" s="35"/>
      <c r="V349" s="40"/>
      <c r="W349" s="37"/>
      <c r="X349" s="35"/>
      <c r="Y349" s="35"/>
      <c r="Z349" s="35"/>
      <c r="AA349" s="35"/>
      <c r="AB349" s="23" t="n">
        <f aca="false">'Výpočet škody'!BB349</f>
        <v>0</v>
      </c>
      <c r="AC349" s="37"/>
      <c r="AD349" s="37"/>
      <c r="AE349" s="37"/>
      <c r="AF349" s="37"/>
      <c r="AG349" s="37"/>
      <c r="AH349" s="37"/>
      <c r="AI349" s="35"/>
      <c r="AJ349" s="35"/>
      <c r="AK349" s="35"/>
      <c r="AL349" s="24" t="n">
        <f aca="false">'Výpočet škody'!CD349</f>
        <v>0</v>
      </c>
      <c r="AM349" s="35"/>
      <c r="AN349" s="35"/>
      <c r="AO349" s="35"/>
      <c r="AP349" s="35"/>
      <c r="AQ349" s="42" t="n">
        <f aca="false">ROUND(AO349*AP349,0)</f>
        <v>0</v>
      </c>
      <c r="AR349" s="43" t="n">
        <f aca="false">S349+AB349+AL349+AQ349</f>
        <v>0</v>
      </c>
    </row>
    <row r="350" customFormat="false" ht="12.8" hidden="false" customHeight="false" outlineLevel="0" collapsed="false">
      <c r="N350" s="40"/>
      <c r="O350" s="16"/>
      <c r="P350" s="16"/>
      <c r="Q350" s="41" t="str">
        <f aca="false">IF(P350&gt;0,IF(O350/P350&lt;0.01,"&lt; 1 %",""),"")</f>
        <v/>
      </c>
      <c r="R350" s="35"/>
      <c r="S350" s="22" t="n">
        <f aca="false">'Výpočet škody'!AA350</f>
        <v>0</v>
      </c>
      <c r="T350" s="35"/>
      <c r="U350" s="35"/>
      <c r="V350" s="40"/>
      <c r="W350" s="37"/>
      <c r="X350" s="35"/>
      <c r="Y350" s="35"/>
      <c r="Z350" s="35"/>
      <c r="AA350" s="35"/>
      <c r="AB350" s="23" t="n">
        <f aca="false">'Výpočet škody'!BB350</f>
        <v>0</v>
      </c>
      <c r="AC350" s="37"/>
      <c r="AD350" s="37"/>
      <c r="AE350" s="37"/>
      <c r="AF350" s="37"/>
      <c r="AG350" s="37"/>
      <c r="AH350" s="37"/>
      <c r="AI350" s="35"/>
      <c r="AJ350" s="35"/>
      <c r="AK350" s="35"/>
      <c r="AL350" s="24" t="n">
        <f aca="false">'Výpočet škody'!CD350</f>
        <v>0</v>
      </c>
      <c r="AM350" s="35"/>
      <c r="AN350" s="35"/>
      <c r="AO350" s="35"/>
      <c r="AP350" s="35"/>
      <c r="AQ350" s="42" t="n">
        <f aca="false">ROUND(AO350*AP350,0)</f>
        <v>0</v>
      </c>
      <c r="AR350" s="43" t="n">
        <f aca="false">S350+AB350+AL350+AQ350</f>
        <v>0</v>
      </c>
    </row>
    <row r="351" customFormat="false" ht="12.8" hidden="false" customHeight="false" outlineLevel="0" collapsed="false">
      <c r="N351" s="40"/>
      <c r="O351" s="16"/>
      <c r="P351" s="16"/>
      <c r="Q351" s="41" t="str">
        <f aca="false">IF(P351&gt;0,IF(O351/P351&lt;0.01,"&lt; 1 %",""),"")</f>
        <v/>
      </c>
      <c r="R351" s="35"/>
      <c r="S351" s="22" t="n">
        <f aca="false">'Výpočet škody'!AA351</f>
        <v>0</v>
      </c>
      <c r="T351" s="35"/>
      <c r="U351" s="35"/>
      <c r="V351" s="40"/>
      <c r="W351" s="37"/>
      <c r="X351" s="35"/>
      <c r="Y351" s="35"/>
      <c r="Z351" s="35"/>
      <c r="AA351" s="35"/>
      <c r="AB351" s="23" t="n">
        <f aca="false">'Výpočet škody'!BB351</f>
        <v>0</v>
      </c>
      <c r="AC351" s="37"/>
      <c r="AD351" s="37"/>
      <c r="AE351" s="37"/>
      <c r="AF351" s="37"/>
      <c r="AG351" s="37"/>
      <c r="AH351" s="37"/>
      <c r="AI351" s="35"/>
      <c r="AJ351" s="35"/>
      <c r="AK351" s="35"/>
      <c r="AL351" s="24" t="n">
        <f aca="false">'Výpočet škody'!CD351</f>
        <v>0</v>
      </c>
      <c r="AM351" s="35"/>
      <c r="AN351" s="35"/>
      <c r="AO351" s="35"/>
      <c r="AP351" s="35"/>
      <c r="AQ351" s="42" t="n">
        <f aca="false">ROUND(AO351*AP351,0)</f>
        <v>0</v>
      </c>
      <c r="AR351" s="43" t="n">
        <f aca="false">S351+AB351+AL351+AQ351</f>
        <v>0</v>
      </c>
    </row>
    <row r="352" customFormat="false" ht="12.8" hidden="false" customHeight="false" outlineLevel="0" collapsed="false">
      <c r="N352" s="40"/>
      <c r="O352" s="16"/>
      <c r="P352" s="16"/>
      <c r="Q352" s="41" t="str">
        <f aca="false">IF(P352&gt;0,IF(O352/P352&lt;0.01,"&lt; 1 %",""),"")</f>
        <v/>
      </c>
      <c r="R352" s="35"/>
      <c r="S352" s="22" t="n">
        <f aca="false">'Výpočet škody'!AA352</f>
        <v>0</v>
      </c>
      <c r="T352" s="35"/>
      <c r="U352" s="35"/>
      <c r="V352" s="40"/>
      <c r="W352" s="37"/>
      <c r="X352" s="35"/>
      <c r="Y352" s="35"/>
      <c r="Z352" s="35"/>
      <c r="AA352" s="35"/>
      <c r="AB352" s="23" t="n">
        <f aca="false">'Výpočet škody'!BB352</f>
        <v>0</v>
      </c>
      <c r="AC352" s="37"/>
      <c r="AD352" s="37"/>
      <c r="AE352" s="37"/>
      <c r="AF352" s="37"/>
      <c r="AG352" s="37"/>
      <c r="AH352" s="37"/>
      <c r="AI352" s="35"/>
      <c r="AJ352" s="35"/>
      <c r="AK352" s="35"/>
      <c r="AL352" s="24" t="n">
        <f aca="false">'Výpočet škody'!CD352</f>
        <v>0</v>
      </c>
      <c r="AM352" s="35"/>
      <c r="AN352" s="35"/>
      <c r="AO352" s="35"/>
      <c r="AP352" s="35"/>
      <c r="AQ352" s="42" t="n">
        <f aca="false">ROUND(AO352*AP352,0)</f>
        <v>0</v>
      </c>
      <c r="AR352" s="43" t="n">
        <f aca="false">S352+AB352+AL352+AQ352</f>
        <v>0</v>
      </c>
    </row>
    <row r="353" customFormat="false" ht="12.8" hidden="false" customHeight="false" outlineLevel="0" collapsed="false">
      <c r="N353" s="40"/>
      <c r="O353" s="16"/>
      <c r="P353" s="16"/>
      <c r="Q353" s="41" t="str">
        <f aca="false">IF(P353&gt;0,IF(O353/P353&lt;0.01,"&lt; 1 %",""),"")</f>
        <v/>
      </c>
      <c r="R353" s="35"/>
      <c r="S353" s="22" t="n">
        <f aca="false">'Výpočet škody'!AA353</f>
        <v>0</v>
      </c>
      <c r="T353" s="35"/>
      <c r="U353" s="35"/>
      <c r="V353" s="40"/>
      <c r="W353" s="37"/>
      <c r="X353" s="35"/>
      <c r="Y353" s="35"/>
      <c r="Z353" s="35"/>
      <c r="AA353" s="35"/>
      <c r="AB353" s="23" t="n">
        <f aca="false">'Výpočet škody'!BB353</f>
        <v>0</v>
      </c>
      <c r="AC353" s="37"/>
      <c r="AD353" s="37"/>
      <c r="AE353" s="37"/>
      <c r="AF353" s="37"/>
      <c r="AG353" s="37"/>
      <c r="AH353" s="37"/>
      <c r="AI353" s="35"/>
      <c r="AJ353" s="35"/>
      <c r="AK353" s="35"/>
      <c r="AL353" s="24" t="n">
        <f aca="false">'Výpočet škody'!CD353</f>
        <v>0</v>
      </c>
      <c r="AM353" s="35"/>
      <c r="AN353" s="35"/>
      <c r="AO353" s="35"/>
      <c r="AP353" s="35"/>
      <c r="AQ353" s="42" t="n">
        <f aca="false">ROUND(AO353*AP353,0)</f>
        <v>0</v>
      </c>
      <c r="AR353" s="43" t="n">
        <f aca="false">S353+AB353+AL353+AQ353</f>
        <v>0</v>
      </c>
    </row>
    <row r="354" customFormat="false" ht="12.8" hidden="false" customHeight="false" outlineLevel="0" collapsed="false">
      <c r="N354" s="40"/>
      <c r="O354" s="16"/>
      <c r="P354" s="16"/>
      <c r="Q354" s="41" t="str">
        <f aca="false">IF(P354&gt;0,IF(O354/P354&lt;0.01,"&lt; 1 %",""),"")</f>
        <v/>
      </c>
      <c r="R354" s="35"/>
      <c r="S354" s="22" t="n">
        <f aca="false">'Výpočet škody'!AA354</f>
        <v>0</v>
      </c>
      <c r="T354" s="35"/>
      <c r="U354" s="35"/>
      <c r="V354" s="40"/>
      <c r="W354" s="37"/>
      <c r="X354" s="35"/>
      <c r="Y354" s="35"/>
      <c r="Z354" s="35"/>
      <c r="AA354" s="35"/>
      <c r="AB354" s="23" t="n">
        <f aca="false">'Výpočet škody'!BB354</f>
        <v>0</v>
      </c>
      <c r="AC354" s="37"/>
      <c r="AD354" s="37"/>
      <c r="AE354" s="37"/>
      <c r="AF354" s="37"/>
      <c r="AG354" s="37"/>
      <c r="AH354" s="37"/>
      <c r="AI354" s="35"/>
      <c r="AJ354" s="35"/>
      <c r="AK354" s="35"/>
      <c r="AL354" s="24" t="n">
        <f aca="false">'Výpočet škody'!CD354</f>
        <v>0</v>
      </c>
      <c r="AM354" s="35"/>
      <c r="AN354" s="35"/>
      <c r="AO354" s="35"/>
      <c r="AP354" s="35"/>
      <c r="AQ354" s="42" t="n">
        <f aca="false">ROUND(AO354*AP354,0)</f>
        <v>0</v>
      </c>
      <c r="AR354" s="43" t="n">
        <f aca="false">S354+AB354+AL354+AQ354</f>
        <v>0</v>
      </c>
    </row>
    <row r="355" customFormat="false" ht="12.8" hidden="false" customHeight="false" outlineLevel="0" collapsed="false">
      <c r="N355" s="40"/>
      <c r="O355" s="16"/>
      <c r="P355" s="16"/>
      <c r="Q355" s="41" t="str">
        <f aca="false">IF(P355&gt;0,IF(O355/P355&lt;0.01,"&lt; 1 %",""),"")</f>
        <v/>
      </c>
      <c r="R355" s="35"/>
      <c r="S355" s="22" t="n">
        <f aca="false">'Výpočet škody'!AA355</f>
        <v>0</v>
      </c>
      <c r="T355" s="35"/>
      <c r="U355" s="35"/>
      <c r="V355" s="40"/>
      <c r="W355" s="37"/>
      <c r="X355" s="35"/>
      <c r="Y355" s="35"/>
      <c r="Z355" s="35"/>
      <c r="AA355" s="35"/>
      <c r="AB355" s="23" t="n">
        <f aca="false">'Výpočet škody'!BB355</f>
        <v>0</v>
      </c>
      <c r="AC355" s="37"/>
      <c r="AD355" s="37"/>
      <c r="AE355" s="37"/>
      <c r="AF355" s="37"/>
      <c r="AG355" s="37"/>
      <c r="AH355" s="37"/>
      <c r="AI355" s="35"/>
      <c r="AJ355" s="35"/>
      <c r="AK355" s="35"/>
      <c r="AL355" s="24" t="n">
        <f aca="false">'Výpočet škody'!CD355</f>
        <v>0</v>
      </c>
      <c r="AM355" s="35"/>
      <c r="AN355" s="35"/>
      <c r="AO355" s="35"/>
      <c r="AP355" s="35"/>
      <c r="AQ355" s="42" t="n">
        <f aca="false">ROUND(AO355*AP355,0)</f>
        <v>0</v>
      </c>
      <c r="AR355" s="43" t="n">
        <f aca="false">S355+AB355+AL355+AQ355</f>
        <v>0</v>
      </c>
    </row>
    <row r="356" customFormat="false" ht="12.8" hidden="false" customHeight="false" outlineLevel="0" collapsed="false">
      <c r="N356" s="40"/>
      <c r="O356" s="16"/>
      <c r="P356" s="16"/>
      <c r="Q356" s="41" t="str">
        <f aca="false">IF(P356&gt;0,IF(O356/P356&lt;0.01,"&lt; 1 %",""),"")</f>
        <v/>
      </c>
      <c r="R356" s="35"/>
      <c r="S356" s="22" t="n">
        <f aca="false">'Výpočet škody'!AA356</f>
        <v>0</v>
      </c>
      <c r="T356" s="35"/>
      <c r="U356" s="35"/>
      <c r="V356" s="40"/>
      <c r="W356" s="37"/>
      <c r="X356" s="35"/>
      <c r="Y356" s="35"/>
      <c r="Z356" s="35"/>
      <c r="AA356" s="35"/>
      <c r="AB356" s="23" t="n">
        <f aca="false">'Výpočet škody'!BB356</f>
        <v>0</v>
      </c>
      <c r="AC356" s="37"/>
      <c r="AD356" s="37"/>
      <c r="AE356" s="37"/>
      <c r="AF356" s="37"/>
      <c r="AG356" s="37"/>
      <c r="AH356" s="37"/>
      <c r="AI356" s="35"/>
      <c r="AJ356" s="35"/>
      <c r="AK356" s="35"/>
      <c r="AL356" s="24" t="n">
        <f aca="false">'Výpočet škody'!CD356</f>
        <v>0</v>
      </c>
      <c r="AM356" s="35"/>
      <c r="AN356" s="35"/>
      <c r="AO356" s="35"/>
      <c r="AP356" s="35"/>
      <c r="AQ356" s="42" t="n">
        <f aca="false">ROUND(AO356*AP356,0)</f>
        <v>0</v>
      </c>
      <c r="AR356" s="43" t="n">
        <f aca="false">S356+AB356+AL356+AQ356</f>
        <v>0</v>
      </c>
    </row>
    <row r="357" customFormat="false" ht="12.8" hidden="false" customHeight="false" outlineLevel="0" collapsed="false">
      <c r="N357" s="40"/>
      <c r="O357" s="16"/>
      <c r="P357" s="16"/>
      <c r="Q357" s="41" t="str">
        <f aca="false">IF(P357&gt;0,IF(O357/P357&lt;0.01,"&lt; 1 %",""),"")</f>
        <v/>
      </c>
      <c r="R357" s="35"/>
      <c r="S357" s="22" t="n">
        <f aca="false">'Výpočet škody'!AA357</f>
        <v>0</v>
      </c>
      <c r="T357" s="35"/>
      <c r="U357" s="35"/>
      <c r="V357" s="40"/>
      <c r="W357" s="37"/>
      <c r="X357" s="35"/>
      <c r="Y357" s="35"/>
      <c r="Z357" s="35"/>
      <c r="AA357" s="35"/>
      <c r="AB357" s="23" t="n">
        <f aca="false">'Výpočet škody'!BB357</f>
        <v>0</v>
      </c>
      <c r="AC357" s="37"/>
      <c r="AD357" s="37"/>
      <c r="AE357" s="37"/>
      <c r="AF357" s="37"/>
      <c r="AG357" s="37"/>
      <c r="AH357" s="37"/>
      <c r="AI357" s="35"/>
      <c r="AJ357" s="35"/>
      <c r="AK357" s="35"/>
      <c r="AL357" s="24" t="n">
        <f aca="false">'Výpočet škody'!CD357</f>
        <v>0</v>
      </c>
      <c r="AM357" s="35"/>
      <c r="AN357" s="35"/>
      <c r="AO357" s="35"/>
      <c r="AP357" s="35"/>
      <c r="AQ357" s="42" t="n">
        <f aca="false">ROUND(AO357*AP357,0)</f>
        <v>0</v>
      </c>
      <c r="AR357" s="43" t="n">
        <f aca="false">S357+AB357+AL357+AQ357</f>
        <v>0</v>
      </c>
    </row>
    <row r="358" customFormat="false" ht="12.8" hidden="false" customHeight="false" outlineLevel="0" collapsed="false">
      <c r="N358" s="40"/>
      <c r="O358" s="16"/>
      <c r="P358" s="16"/>
      <c r="Q358" s="41" t="str">
        <f aca="false">IF(P358&gt;0,IF(O358/P358&lt;0.01,"&lt; 1 %",""),"")</f>
        <v/>
      </c>
      <c r="R358" s="35"/>
      <c r="S358" s="22" t="n">
        <f aca="false">'Výpočet škody'!AA358</f>
        <v>0</v>
      </c>
      <c r="T358" s="35"/>
      <c r="U358" s="35"/>
      <c r="V358" s="40"/>
      <c r="W358" s="37"/>
      <c r="X358" s="35"/>
      <c r="Y358" s="35"/>
      <c r="Z358" s="35"/>
      <c r="AA358" s="35"/>
      <c r="AB358" s="23" t="n">
        <f aca="false">'Výpočet škody'!BB358</f>
        <v>0</v>
      </c>
      <c r="AC358" s="37"/>
      <c r="AD358" s="37"/>
      <c r="AE358" s="37"/>
      <c r="AF358" s="37"/>
      <c r="AG358" s="37"/>
      <c r="AH358" s="37"/>
      <c r="AI358" s="35"/>
      <c r="AJ358" s="35"/>
      <c r="AK358" s="35"/>
      <c r="AL358" s="24" t="n">
        <f aca="false">'Výpočet škody'!CD358</f>
        <v>0</v>
      </c>
      <c r="AM358" s="35"/>
      <c r="AN358" s="35"/>
      <c r="AO358" s="35"/>
      <c r="AP358" s="35"/>
      <c r="AQ358" s="42" t="n">
        <f aca="false">ROUND(AO358*AP358,0)</f>
        <v>0</v>
      </c>
      <c r="AR358" s="43" t="n">
        <f aca="false">S358+AB358+AL358+AQ358</f>
        <v>0</v>
      </c>
    </row>
    <row r="359" customFormat="false" ht="12.8" hidden="false" customHeight="false" outlineLevel="0" collapsed="false">
      <c r="N359" s="40"/>
      <c r="O359" s="16"/>
      <c r="P359" s="16"/>
      <c r="Q359" s="41" t="str">
        <f aca="false">IF(P359&gt;0,IF(O359/P359&lt;0.01,"&lt; 1 %",""),"")</f>
        <v/>
      </c>
      <c r="R359" s="35"/>
      <c r="S359" s="22" t="n">
        <f aca="false">'Výpočet škody'!AA359</f>
        <v>0</v>
      </c>
      <c r="T359" s="35"/>
      <c r="U359" s="35"/>
      <c r="V359" s="40"/>
      <c r="W359" s="37"/>
      <c r="X359" s="35"/>
      <c r="Y359" s="35"/>
      <c r="Z359" s="35"/>
      <c r="AA359" s="35"/>
      <c r="AB359" s="23" t="n">
        <f aca="false">'Výpočet škody'!BB359</f>
        <v>0</v>
      </c>
      <c r="AC359" s="37"/>
      <c r="AD359" s="37"/>
      <c r="AE359" s="37"/>
      <c r="AF359" s="37"/>
      <c r="AG359" s="37"/>
      <c r="AH359" s="37"/>
      <c r="AI359" s="35"/>
      <c r="AJ359" s="35"/>
      <c r="AK359" s="35"/>
      <c r="AL359" s="24" t="n">
        <f aca="false">'Výpočet škody'!CD359</f>
        <v>0</v>
      </c>
      <c r="AM359" s="35"/>
      <c r="AN359" s="35"/>
      <c r="AO359" s="35"/>
      <c r="AP359" s="35"/>
      <c r="AQ359" s="42" t="n">
        <f aca="false">ROUND(AO359*AP359,0)</f>
        <v>0</v>
      </c>
      <c r="AR359" s="43" t="n">
        <f aca="false">S359+AB359+AL359+AQ359</f>
        <v>0</v>
      </c>
    </row>
    <row r="360" customFormat="false" ht="12.8" hidden="false" customHeight="false" outlineLevel="0" collapsed="false">
      <c r="N360" s="40"/>
      <c r="O360" s="16"/>
      <c r="P360" s="16"/>
      <c r="Q360" s="41" t="str">
        <f aca="false">IF(P360&gt;0,IF(O360/P360&lt;0.01,"&lt; 1 %",""),"")</f>
        <v/>
      </c>
      <c r="R360" s="35"/>
      <c r="S360" s="22" t="n">
        <f aca="false">'Výpočet škody'!AA360</f>
        <v>0</v>
      </c>
      <c r="T360" s="35"/>
      <c r="U360" s="35"/>
      <c r="V360" s="40"/>
      <c r="W360" s="37"/>
      <c r="X360" s="35"/>
      <c r="Y360" s="35"/>
      <c r="Z360" s="35"/>
      <c r="AA360" s="35"/>
      <c r="AB360" s="23" t="n">
        <f aca="false">'Výpočet škody'!BB360</f>
        <v>0</v>
      </c>
      <c r="AC360" s="37"/>
      <c r="AD360" s="37"/>
      <c r="AE360" s="37"/>
      <c r="AF360" s="37"/>
      <c r="AG360" s="37"/>
      <c r="AH360" s="37"/>
      <c r="AI360" s="35"/>
      <c r="AJ360" s="35"/>
      <c r="AK360" s="35"/>
      <c r="AL360" s="24" t="n">
        <f aca="false">'Výpočet škody'!CD360</f>
        <v>0</v>
      </c>
      <c r="AM360" s="35"/>
      <c r="AN360" s="35"/>
      <c r="AO360" s="35"/>
      <c r="AP360" s="35"/>
      <c r="AQ360" s="42" t="n">
        <f aca="false">ROUND(AO360*AP360,0)</f>
        <v>0</v>
      </c>
      <c r="AR360" s="43" t="n">
        <f aca="false">S360+AB360+AL360+AQ360</f>
        <v>0</v>
      </c>
    </row>
    <row r="361" customFormat="false" ht="12.8" hidden="false" customHeight="false" outlineLevel="0" collapsed="false">
      <c r="N361" s="40"/>
      <c r="O361" s="16"/>
      <c r="P361" s="16"/>
      <c r="Q361" s="41" t="str">
        <f aca="false">IF(P361&gt;0,IF(O361/P361&lt;0.01,"&lt; 1 %",""),"")</f>
        <v/>
      </c>
      <c r="R361" s="35"/>
      <c r="S361" s="22" t="n">
        <f aca="false">'Výpočet škody'!AA361</f>
        <v>0</v>
      </c>
      <c r="T361" s="35"/>
      <c r="U361" s="35"/>
      <c r="V361" s="40"/>
      <c r="W361" s="37"/>
      <c r="X361" s="35"/>
      <c r="Y361" s="35"/>
      <c r="Z361" s="35"/>
      <c r="AA361" s="35"/>
      <c r="AB361" s="23" t="n">
        <f aca="false">'Výpočet škody'!BB361</f>
        <v>0</v>
      </c>
      <c r="AC361" s="37"/>
      <c r="AD361" s="37"/>
      <c r="AE361" s="37"/>
      <c r="AF361" s="37"/>
      <c r="AG361" s="37"/>
      <c r="AH361" s="37"/>
      <c r="AI361" s="35"/>
      <c r="AJ361" s="35"/>
      <c r="AK361" s="35"/>
      <c r="AL361" s="24" t="n">
        <f aca="false">'Výpočet škody'!CD361</f>
        <v>0</v>
      </c>
      <c r="AM361" s="35"/>
      <c r="AN361" s="35"/>
      <c r="AO361" s="35"/>
      <c r="AP361" s="35"/>
      <c r="AQ361" s="42" t="n">
        <f aca="false">ROUND(AO361*AP361,0)</f>
        <v>0</v>
      </c>
      <c r="AR361" s="43" t="n">
        <f aca="false">S361+AB361+AL361+AQ361</f>
        <v>0</v>
      </c>
    </row>
    <row r="362" customFormat="false" ht="12.8" hidden="false" customHeight="false" outlineLevel="0" collapsed="false">
      <c r="N362" s="40"/>
      <c r="O362" s="16"/>
      <c r="P362" s="16"/>
      <c r="Q362" s="41" t="str">
        <f aca="false">IF(P362&gt;0,IF(O362/P362&lt;0.01,"&lt; 1 %",""),"")</f>
        <v/>
      </c>
      <c r="R362" s="35"/>
      <c r="S362" s="22" t="n">
        <f aca="false">'Výpočet škody'!AA362</f>
        <v>0</v>
      </c>
      <c r="T362" s="35"/>
      <c r="U362" s="35"/>
      <c r="V362" s="40"/>
      <c r="W362" s="37"/>
      <c r="X362" s="35"/>
      <c r="Y362" s="35"/>
      <c r="Z362" s="35"/>
      <c r="AA362" s="35"/>
      <c r="AB362" s="23" t="n">
        <f aca="false">'Výpočet škody'!BB362</f>
        <v>0</v>
      </c>
      <c r="AC362" s="37"/>
      <c r="AD362" s="37"/>
      <c r="AE362" s="37"/>
      <c r="AF362" s="37"/>
      <c r="AG362" s="37"/>
      <c r="AH362" s="37"/>
      <c r="AI362" s="35"/>
      <c r="AJ362" s="35"/>
      <c r="AK362" s="35"/>
      <c r="AL362" s="24" t="n">
        <f aca="false">'Výpočet škody'!CD362</f>
        <v>0</v>
      </c>
      <c r="AM362" s="35"/>
      <c r="AN362" s="35"/>
      <c r="AO362" s="35"/>
      <c r="AP362" s="35"/>
      <c r="AQ362" s="42" t="n">
        <f aca="false">ROUND(AO362*AP362,0)</f>
        <v>0</v>
      </c>
      <c r="AR362" s="43" t="n">
        <f aca="false">S362+AB362+AL362+AQ362</f>
        <v>0</v>
      </c>
    </row>
    <row r="363" customFormat="false" ht="12.8" hidden="false" customHeight="false" outlineLevel="0" collapsed="false">
      <c r="N363" s="40"/>
      <c r="O363" s="16"/>
      <c r="P363" s="16"/>
      <c r="Q363" s="41" t="str">
        <f aca="false">IF(P363&gt;0,IF(O363/P363&lt;0.01,"&lt; 1 %",""),"")</f>
        <v/>
      </c>
      <c r="R363" s="35"/>
      <c r="S363" s="22" t="n">
        <f aca="false">'Výpočet škody'!AA363</f>
        <v>0</v>
      </c>
      <c r="T363" s="35"/>
      <c r="U363" s="35"/>
      <c r="V363" s="40"/>
      <c r="W363" s="37"/>
      <c r="X363" s="35"/>
      <c r="Y363" s="35"/>
      <c r="Z363" s="35"/>
      <c r="AA363" s="35"/>
      <c r="AB363" s="23" t="n">
        <f aca="false">'Výpočet škody'!BB363</f>
        <v>0</v>
      </c>
      <c r="AC363" s="37"/>
      <c r="AD363" s="37"/>
      <c r="AE363" s="37"/>
      <c r="AF363" s="37"/>
      <c r="AG363" s="37"/>
      <c r="AH363" s="37"/>
      <c r="AI363" s="35"/>
      <c r="AJ363" s="35"/>
      <c r="AK363" s="35"/>
      <c r="AL363" s="24" t="n">
        <f aca="false">'Výpočet škody'!CD363</f>
        <v>0</v>
      </c>
      <c r="AM363" s="35"/>
      <c r="AN363" s="35"/>
      <c r="AO363" s="35"/>
      <c r="AP363" s="35"/>
      <c r="AQ363" s="42" t="n">
        <f aca="false">ROUND(AO363*AP363,0)</f>
        <v>0</v>
      </c>
      <c r="AR363" s="43" t="n">
        <f aca="false">S363+AB363+AL363+AQ363</f>
        <v>0</v>
      </c>
    </row>
    <row r="364" customFormat="false" ht="12.8" hidden="false" customHeight="false" outlineLevel="0" collapsed="false">
      <c r="N364" s="40"/>
      <c r="O364" s="16"/>
      <c r="P364" s="16"/>
      <c r="Q364" s="41" t="str">
        <f aca="false">IF(P364&gt;0,IF(O364/P364&lt;0.01,"&lt; 1 %",""),"")</f>
        <v/>
      </c>
      <c r="R364" s="35"/>
      <c r="S364" s="22" t="n">
        <f aca="false">'Výpočet škody'!AA364</f>
        <v>0</v>
      </c>
      <c r="T364" s="35"/>
      <c r="U364" s="35"/>
      <c r="V364" s="40"/>
      <c r="W364" s="37"/>
      <c r="X364" s="35"/>
      <c r="Y364" s="35"/>
      <c r="Z364" s="35"/>
      <c r="AA364" s="35"/>
      <c r="AB364" s="23" t="n">
        <f aca="false">'Výpočet škody'!BB364</f>
        <v>0</v>
      </c>
      <c r="AC364" s="37"/>
      <c r="AD364" s="37"/>
      <c r="AE364" s="37"/>
      <c r="AF364" s="37"/>
      <c r="AG364" s="37"/>
      <c r="AH364" s="37"/>
      <c r="AI364" s="35"/>
      <c r="AJ364" s="35"/>
      <c r="AK364" s="35"/>
      <c r="AL364" s="24" t="n">
        <f aca="false">'Výpočet škody'!CD364</f>
        <v>0</v>
      </c>
      <c r="AM364" s="35"/>
      <c r="AN364" s="35"/>
      <c r="AO364" s="35"/>
      <c r="AP364" s="35"/>
      <c r="AQ364" s="42" t="n">
        <f aca="false">ROUND(AO364*AP364,0)</f>
        <v>0</v>
      </c>
      <c r="AR364" s="43" t="n">
        <f aca="false">S364+AB364+AL364+AQ364</f>
        <v>0</v>
      </c>
    </row>
    <row r="365" customFormat="false" ht="12.8" hidden="false" customHeight="false" outlineLevel="0" collapsed="false">
      <c r="N365" s="40"/>
      <c r="O365" s="16"/>
      <c r="P365" s="16"/>
      <c r="Q365" s="41" t="str">
        <f aca="false">IF(P365&gt;0,IF(O365/P365&lt;0.01,"&lt; 1 %",""),"")</f>
        <v/>
      </c>
      <c r="R365" s="35"/>
      <c r="S365" s="22" t="n">
        <f aca="false">'Výpočet škody'!AA365</f>
        <v>0</v>
      </c>
      <c r="T365" s="35"/>
      <c r="U365" s="35"/>
      <c r="V365" s="40"/>
      <c r="W365" s="37"/>
      <c r="X365" s="35"/>
      <c r="Y365" s="35"/>
      <c r="Z365" s="35"/>
      <c r="AA365" s="35"/>
      <c r="AB365" s="23" t="n">
        <f aca="false">'Výpočet škody'!BB365</f>
        <v>0</v>
      </c>
      <c r="AC365" s="37"/>
      <c r="AD365" s="37"/>
      <c r="AE365" s="37"/>
      <c r="AF365" s="37"/>
      <c r="AG365" s="37"/>
      <c r="AH365" s="37"/>
      <c r="AI365" s="35"/>
      <c r="AJ365" s="35"/>
      <c r="AK365" s="35"/>
      <c r="AL365" s="24" t="n">
        <f aca="false">'Výpočet škody'!CD365</f>
        <v>0</v>
      </c>
      <c r="AM365" s="35"/>
      <c r="AN365" s="35"/>
      <c r="AO365" s="35"/>
      <c r="AP365" s="35"/>
      <c r="AQ365" s="42" t="n">
        <f aca="false">ROUND(AO365*AP365,0)</f>
        <v>0</v>
      </c>
      <c r="AR365" s="43" t="n">
        <f aca="false">S365+AB365+AL365+AQ365</f>
        <v>0</v>
      </c>
    </row>
    <row r="366" customFormat="false" ht="12.8" hidden="false" customHeight="false" outlineLevel="0" collapsed="false">
      <c r="N366" s="40"/>
      <c r="O366" s="16"/>
      <c r="P366" s="16"/>
      <c r="Q366" s="41" t="str">
        <f aca="false">IF(P366&gt;0,IF(O366/P366&lt;0.01,"&lt; 1 %",""),"")</f>
        <v/>
      </c>
      <c r="R366" s="35"/>
      <c r="S366" s="22" t="n">
        <f aca="false">'Výpočet škody'!AA366</f>
        <v>0</v>
      </c>
      <c r="T366" s="35"/>
      <c r="U366" s="35"/>
      <c r="V366" s="40"/>
      <c r="W366" s="37"/>
      <c r="X366" s="35"/>
      <c r="Y366" s="35"/>
      <c r="Z366" s="35"/>
      <c r="AA366" s="35"/>
      <c r="AB366" s="23" t="n">
        <f aca="false">'Výpočet škody'!BB366</f>
        <v>0</v>
      </c>
      <c r="AC366" s="37"/>
      <c r="AD366" s="37"/>
      <c r="AE366" s="37"/>
      <c r="AF366" s="37"/>
      <c r="AG366" s="37"/>
      <c r="AH366" s="37"/>
      <c r="AI366" s="35"/>
      <c r="AJ366" s="35"/>
      <c r="AK366" s="35"/>
      <c r="AL366" s="24" t="n">
        <f aca="false">'Výpočet škody'!CD366</f>
        <v>0</v>
      </c>
      <c r="AM366" s="35"/>
      <c r="AN366" s="35"/>
      <c r="AO366" s="35"/>
      <c r="AP366" s="35"/>
      <c r="AQ366" s="42" t="n">
        <f aca="false">ROUND(AO366*AP366,0)</f>
        <v>0</v>
      </c>
      <c r="AR366" s="43" t="n">
        <f aca="false">S366+AB366+AL366+AQ366</f>
        <v>0</v>
      </c>
    </row>
    <row r="367" customFormat="false" ht="12.8" hidden="false" customHeight="false" outlineLevel="0" collapsed="false">
      <c r="N367" s="40"/>
      <c r="O367" s="16"/>
      <c r="P367" s="16"/>
      <c r="Q367" s="41" t="str">
        <f aca="false">IF(P367&gt;0,IF(O367/P367&lt;0.01,"&lt; 1 %",""),"")</f>
        <v/>
      </c>
      <c r="R367" s="16"/>
      <c r="S367" s="22" t="n">
        <f aca="false">'Výpočet škody'!AA367</f>
        <v>0</v>
      </c>
      <c r="T367" s="35"/>
      <c r="U367" s="35"/>
      <c r="V367" s="40"/>
      <c r="W367" s="37"/>
      <c r="X367" s="35"/>
      <c r="Y367" s="35"/>
      <c r="Z367" s="35"/>
      <c r="AA367" s="35"/>
      <c r="AB367" s="23" t="n">
        <f aca="false">'Výpočet škody'!BB367</f>
        <v>0</v>
      </c>
      <c r="AC367" s="37"/>
      <c r="AD367" s="37"/>
      <c r="AE367" s="37"/>
      <c r="AF367" s="37"/>
      <c r="AG367" s="37"/>
      <c r="AH367" s="37"/>
      <c r="AI367" s="35"/>
      <c r="AJ367" s="35"/>
      <c r="AK367" s="35"/>
      <c r="AL367" s="24" t="n">
        <f aca="false">'Výpočet škody'!CD367</f>
        <v>0</v>
      </c>
      <c r="AM367" s="35"/>
      <c r="AN367" s="35"/>
      <c r="AO367" s="35"/>
      <c r="AP367" s="35"/>
      <c r="AQ367" s="42" t="n">
        <f aca="false">ROUND(AO367*AP367,0)</f>
        <v>0</v>
      </c>
      <c r="AR367" s="43" t="n">
        <f aca="false">S367+AB367+AL367+AQ367</f>
        <v>0</v>
      </c>
    </row>
    <row r="368" customFormat="false" ht="12.8" hidden="false" customHeight="false" outlineLevel="0" collapsed="false">
      <c r="N368" s="40"/>
      <c r="O368" s="16"/>
      <c r="P368" s="16"/>
      <c r="Q368" s="41" t="str">
        <f aca="false">IF(P368&gt;0,IF(O368/P368&lt;0.01,"&lt; 1 %",""),"")</f>
        <v/>
      </c>
      <c r="R368" s="16"/>
      <c r="S368" s="22" t="n">
        <f aca="false">'Výpočet škody'!AA368</f>
        <v>0</v>
      </c>
      <c r="T368" s="35"/>
      <c r="U368" s="35"/>
      <c r="V368" s="40"/>
      <c r="W368" s="37"/>
      <c r="X368" s="35"/>
      <c r="Y368" s="35"/>
      <c r="Z368" s="35"/>
      <c r="AA368" s="35"/>
      <c r="AB368" s="23" t="n">
        <f aca="false">'Výpočet škody'!BB368</f>
        <v>0</v>
      </c>
      <c r="AC368" s="37"/>
      <c r="AD368" s="37"/>
      <c r="AE368" s="37"/>
      <c r="AF368" s="37"/>
      <c r="AG368" s="37"/>
      <c r="AH368" s="37"/>
      <c r="AI368" s="35"/>
      <c r="AJ368" s="35"/>
      <c r="AK368" s="35"/>
      <c r="AL368" s="24" t="n">
        <f aca="false">'Výpočet škody'!CD368</f>
        <v>0</v>
      </c>
      <c r="AM368" s="35"/>
      <c r="AN368" s="35"/>
      <c r="AO368" s="35"/>
      <c r="AP368" s="35"/>
      <c r="AQ368" s="42" t="n">
        <f aca="false">ROUND(AO368*AP368,0)</f>
        <v>0</v>
      </c>
      <c r="AR368" s="43" t="n">
        <f aca="false">S368+AB368+AL368+AQ368</f>
        <v>0</v>
      </c>
    </row>
    <row r="369" customFormat="false" ht="12.8" hidden="false" customHeight="false" outlineLevel="0" collapsed="false">
      <c r="N369" s="40"/>
      <c r="O369" s="16"/>
      <c r="P369" s="16"/>
      <c r="Q369" s="41" t="str">
        <f aca="false">IF(P369&gt;0,IF(O369/P369&lt;0.01,"&lt; 1 %",""),"")</f>
        <v/>
      </c>
      <c r="R369" s="16"/>
      <c r="S369" s="22" t="n">
        <f aca="false">'Výpočet škody'!AA369</f>
        <v>0</v>
      </c>
      <c r="T369" s="35"/>
      <c r="U369" s="35"/>
      <c r="V369" s="40"/>
      <c r="W369" s="37"/>
      <c r="X369" s="35"/>
      <c r="Y369" s="35"/>
      <c r="Z369" s="35"/>
      <c r="AA369" s="35"/>
      <c r="AB369" s="23" t="n">
        <f aca="false">'Výpočet škody'!BB369</f>
        <v>0</v>
      </c>
      <c r="AC369" s="37"/>
      <c r="AD369" s="37"/>
      <c r="AE369" s="37"/>
      <c r="AF369" s="37"/>
      <c r="AG369" s="37"/>
      <c r="AH369" s="37"/>
      <c r="AI369" s="35"/>
      <c r="AJ369" s="35"/>
      <c r="AK369" s="35"/>
      <c r="AL369" s="24" t="n">
        <f aca="false">'Výpočet škody'!CD369</f>
        <v>0</v>
      </c>
      <c r="AM369" s="35"/>
      <c r="AN369" s="35"/>
      <c r="AO369" s="35"/>
      <c r="AP369" s="35"/>
      <c r="AQ369" s="42" t="n">
        <f aca="false">ROUND(AO369*AP369,0)</f>
        <v>0</v>
      </c>
      <c r="AR369" s="43" t="n">
        <f aca="false">S369+AB369+AL369+AQ369</f>
        <v>0</v>
      </c>
    </row>
    <row r="370" customFormat="false" ht="12.8" hidden="false" customHeight="false" outlineLevel="0" collapsed="false">
      <c r="N370" s="40"/>
      <c r="O370" s="16"/>
      <c r="P370" s="16"/>
      <c r="Q370" s="41" t="str">
        <f aca="false">IF(P370&gt;0,IF(O370/P370&lt;0.01,"&lt; 1 %",""),"")</f>
        <v/>
      </c>
      <c r="R370" s="16"/>
      <c r="S370" s="22" t="n">
        <f aca="false">'Výpočet škody'!AA370</f>
        <v>0</v>
      </c>
      <c r="T370" s="35"/>
      <c r="U370" s="35"/>
      <c r="V370" s="40"/>
      <c r="W370" s="37"/>
      <c r="X370" s="35"/>
      <c r="Y370" s="35"/>
      <c r="Z370" s="35"/>
      <c r="AA370" s="35"/>
      <c r="AB370" s="23" t="n">
        <f aca="false">'Výpočet škody'!BB370</f>
        <v>0</v>
      </c>
      <c r="AC370" s="37"/>
      <c r="AD370" s="37"/>
      <c r="AE370" s="37"/>
      <c r="AF370" s="37"/>
      <c r="AG370" s="37"/>
      <c r="AH370" s="37"/>
      <c r="AI370" s="35"/>
      <c r="AJ370" s="35"/>
      <c r="AK370" s="35"/>
      <c r="AL370" s="24" t="n">
        <f aca="false">'Výpočet škody'!CD370</f>
        <v>0</v>
      </c>
      <c r="AM370" s="35"/>
      <c r="AN370" s="35"/>
      <c r="AO370" s="35"/>
      <c r="AP370" s="35"/>
      <c r="AQ370" s="42" t="n">
        <f aca="false">ROUND(AO370*AP370,0)</f>
        <v>0</v>
      </c>
      <c r="AR370" s="43" t="n">
        <f aca="false">S370+AB370+AL370+AQ370</f>
        <v>0</v>
      </c>
    </row>
    <row r="371" customFormat="false" ht="12.8" hidden="false" customHeight="false" outlineLevel="0" collapsed="false">
      <c r="N371" s="40"/>
      <c r="O371" s="16"/>
      <c r="P371" s="16"/>
      <c r="Q371" s="41" t="str">
        <f aca="false">IF(P371&gt;0,IF(O371/P371&lt;0.01,"&lt; 1 %",""),"")</f>
        <v/>
      </c>
      <c r="R371" s="16"/>
      <c r="S371" s="22" t="n">
        <f aca="false">'Výpočet škody'!AA371</f>
        <v>0</v>
      </c>
      <c r="T371" s="35"/>
      <c r="U371" s="35"/>
      <c r="V371" s="40"/>
      <c r="W371" s="37"/>
      <c r="X371" s="35"/>
      <c r="Y371" s="35"/>
      <c r="Z371" s="35"/>
      <c r="AA371" s="35"/>
      <c r="AB371" s="23" t="n">
        <f aca="false">'Výpočet škody'!BB371</f>
        <v>0</v>
      </c>
      <c r="AC371" s="37"/>
      <c r="AD371" s="37"/>
      <c r="AE371" s="37"/>
      <c r="AF371" s="37"/>
      <c r="AG371" s="37"/>
      <c r="AH371" s="37"/>
      <c r="AI371" s="35"/>
      <c r="AJ371" s="35"/>
      <c r="AK371" s="35"/>
      <c r="AL371" s="24" t="n">
        <f aca="false">'Výpočet škody'!CD371</f>
        <v>0</v>
      </c>
      <c r="AM371" s="35"/>
      <c r="AN371" s="35"/>
      <c r="AO371" s="35"/>
      <c r="AP371" s="35"/>
      <c r="AQ371" s="42" t="n">
        <f aca="false">ROUND(AO371*AP371,0)</f>
        <v>0</v>
      </c>
      <c r="AR371" s="43" t="n">
        <f aca="false">S371+AB371+AL371+AQ371</f>
        <v>0</v>
      </c>
    </row>
    <row r="372" customFormat="false" ht="12.8" hidden="false" customHeight="false" outlineLevel="0" collapsed="false">
      <c r="N372" s="40"/>
      <c r="O372" s="16"/>
      <c r="P372" s="16"/>
      <c r="Q372" s="41" t="str">
        <f aca="false">IF(P372&gt;0,IF(O372/P372&lt;0.01,"&lt; 1 %",""),"")</f>
        <v/>
      </c>
      <c r="R372" s="16"/>
      <c r="S372" s="22" t="n">
        <f aca="false">'Výpočet škody'!AA372</f>
        <v>0</v>
      </c>
      <c r="T372" s="35"/>
      <c r="U372" s="35"/>
      <c r="V372" s="40"/>
      <c r="W372" s="37"/>
      <c r="X372" s="35"/>
      <c r="Y372" s="35"/>
      <c r="Z372" s="35"/>
      <c r="AA372" s="35"/>
      <c r="AB372" s="23" t="n">
        <f aca="false">'Výpočet škody'!BB372</f>
        <v>0</v>
      </c>
      <c r="AC372" s="37"/>
      <c r="AD372" s="37"/>
      <c r="AE372" s="37"/>
      <c r="AF372" s="37"/>
      <c r="AG372" s="37"/>
      <c r="AH372" s="37"/>
      <c r="AI372" s="35"/>
      <c r="AJ372" s="35"/>
      <c r="AK372" s="35"/>
      <c r="AL372" s="24" t="n">
        <f aca="false">'Výpočet škody'!CD372</f>
        <v>0</v>
      </c>
      <c r="AM372" s="35"/>
      <c r="AN372" s="35"/>
      <c r="AO372" s="35"/>
      <c r="AP372" s="35"/>
      <c r="AQ372" s="42" t="n">
        <f aca="false">ROUND(AO372*AP372,0)</f>
        <v>0</v>
      </c>
      <c r="AR372" s="43" t="n">
        <f aca="false">S372+AB372+AL372+AQ372</f>
        <v>0</v>
      </c>
    </row>
    <row r="373" customFormat="false" ht="12.8" hidden="false" customHeight="false" outlineLevel="0" collapsed="false">
      <c r="N373" s="40"/>
      <c r="O373" s="16"/>
      <c r="P373" s="16"/>
      <c r="Q373" s="41" t="str">
        <f aca="false">IF(P373&gt;0,IF(O373/P373&lt;0.01,"&lt; 1 %",""),"")</f>
        <v/>
      </c>
      <c r="R373" s="16"/>
      <c r="S373" s="22" t="n">
        <f aca="false">'Výpočet škody'!AA373</f>
        <v>0</v>
      </c>
      <c r="T373" s="35"/>
      <c r="U373" s="35"/>
      <c r="V373" s="40"/>
      <c r="W373" s="37"/>
      <c r="X373" s="35"/>
      <c r="Y373" s="35"/>
      <c r="Z373" s="35"/>
      <c r="AA373" s="35"/>
      <c r="AB373" s="23" t="n">
        <f aca="false">'Výpočet škody'!BB373</f>
        <v>0</v>
      </c>
      <c r="AC373" s="37"/>
      <c r="AD373" s="37"/>
      <c r="AE373" s="37"/>
      <c r="AF373" s="37"/>
      <c r="AG373" s="37"/>
      <c r="AH373" s="37"/>
      <c r="AI373" s="35"/>
      <c r="AJ373" s="35"/>
      <c r="AK373" s="35"/>
      <c r="AL373" s="24" t="n">
        <f aca="false">'Výpočet škody'!CD373</f>
        <v>0</v>
      </c>
      <c r="AM373" s="35"/>
      <c r="AN373" s="35"/>
      <c r="AO373" s="35"/>
      <c r="AP373" s="35"/>
      <c r="AQ373" s="42" t="n">
        <f aca="false">ROUND(AO373*AP373,0)</f>
        <v>0</v>
      </c>
      <c r="AR373" s="43" t="n">
        <f aca="false">S373+AB373+AL373+AQ373</f>
        <v>0</v>
      </c>
    </row>
    <row r="374" customFormat="false" ht="12.8" hidden="false" customHeight="false" outlineLevel="0" collapsed="false">
      <c r="N374" s="40"/>
      <c r="O374" s="16"/>
      <c r="P374" s="16"/>
      <c r="Q374" s="41" t="str">
        <f aca="false">IF(P374&gt;0,IF(O374/P374&lt;0.01,"&lt; 1 %",""),"")</f>
        <v/>
      </c>
      <c r="R374" s="16"/>
      <c r="S374" s="22" t="n">
        <f aca="false">'Výpočet škody'!AA374</f>
        <v>0</v>
      </c>
      <c r="T374" s="35"/>
      <c r="U374" s="35"/>
      <c r="V374" s="40"/>
      <c r="W374" s="37"/>
      <c r="X374" s="35"/>
      <c r="Y374" s="35"/>
      <c r="Z374" s="35"/>
      <c r="AA374" s="35"/>
      <c r="AB374" s="23" t="n">
        <f aca="false">'Výpočet škody'!BB374</f>
        <v>0</v>
      </c>
      <c r="AC374" s="37"/>
      <c r="AD374" s="37"/>
      <c r="AE374" s="37"/>
      <c r="AF374" s="37"/>
      <c r="AG374" s="37"/>
      <c r="AH374" s="37"/>
      <c r="AI374" s="35"/>
      <c r="AJ374" s="35"/>
      <c r="AK374" s="35"/>
      <c r="AL374" s="24" t="n">
        <f aca="false">'Výpočet škody'!CD374</f>
        <v>0</v>
      </c>
      <c r="AM374" s="35"/>
      <c r="AN374" s="35"/>
      <c r="AO374" s="35"/>
      <c r="AP374" s="35"/>
      <c r="AQ374" s="42" t="n">
        <f aca="false">ROUND(AO374*AP374,0)</f>
        <v>0</v>
      </c>
      <c r="AR374" s="43" t="n">
        <f aca="false">S374+AB374+AL374+AQ374</f>
        <v>0</v>
      </c>
    </row>
    <row r="375" customFormat="false" ht="12.8" hidden="false" customHeight="false" outlineLevel="0" collapsed="false">
      <c r="N375" s="40"/>
      <c r="O375" s="16"/>
      <c r="P375" s="16"/>
      <c r="Q375" s="41" t="str">
        <f aca="false">IF(P375&gt;0,IF(O375/P375&lt;0.01,"&lt; 1 %",""),"")</f>
        <v/>
      </c>
      <c r="R375" s="16"/>
      <c r="S375" s="22" t="n">
        <f aca="false">'Výpočet škody'!AA375</f>
        <v>0</v>
      </c>
      <c r="T375" s="35"/>
      <c r="U375" s="35"/>
      <c r="V375" s="40"/>
      <c r="W375" s="37"/>
      <c r="X375" s="35"/>
      <c r="Y375" s="35"/>
      <c r="Z375" s="35"/>
      <c r="AA375" s="35"/>
      <c r="AB375" s="23" t="n">
        <f aca="false">'Výpočet škody'!BB375</f>
        <v>0</v>
      </c>
      <c r="AC375" s="37"/>
      <c r="AD375" s="37"/>
      <c r="AE375" s="37"/>
      <c r="AF375" s="37"/>
      <c r="AG375" s="37"/>
      <c r="AH375" s="37"/>
      <c r="AI375" s="35"/>
      <c r="AJ375" s="35"/>
      <c r="AK375" s="35"/>
      <c r="AL375" s="24" t="n">
        <f aca="false">'Výpočet škody'!CD375</f>
        <v>0</v>
      </c>
      <c r="AM375" s="35"/>
      <c r="AN375" s="35"/>
      <c r="AO375" s="35"/>
      <c r="AP375" s="35"/>
      <c r="AQ375" s="42" t="n">
        <f aca="false">ROUND(AO375*AP375,0)</f>
        <v>0</v>
      </c>
      <c r="AR375" s="43" t="n">
        <f aca="false">S375+AB375+AL375+AQ375</f>
        <v>0</v>
      </c>
    </row>
    <row r="376" customFormat="false" ht="12.8" hidden="false" customHeight="false" outlineLevel="0" collapsed="false">
      <c r="N376" s="40"/>
      <c r="O376" s="16"/>
      <c r="P376" s="16"/>
      <c r="Q376" s="41" t="str">
        <f aca="false">IF(P376&gt;0,IF(O376/P376&lt;0.01,"&lt; 1 %",""),"")</f>
        <v/>
      </c>
      <c r="R376" s="35"/>
      <c r="S376" s="22" t="n">
        <f aca="false">'Výpočet škody'!AA376</f>
        <v>0</v>
      </c>
      <c r="T376" s="35"/>
      <c r="U376" s="35"/>
      <c r="V376" s="40"/>
      <c r="W376" s="37"/>
      <c r="X376" s="35"/>
      <c r="Y376" s="35"/>
      <c r="Z376" s="35"/>
      <c r="AA376" s="35"/>
      <c r="AB376" s="23" t="n">
        <f aca="false">'Výpočet škody'!BB376</f>
        <v>0</v>
      </c>
      <c r="AC376" s="37"/>
      <c r="AD376" s="37"/>
      <c r="AE376" s="37"/>
      <c r="AF376" s="37"/>
      <c r="AG376" s="37"/>
      <c r="AH376" s="37"/>
      <c r="AI376" s="35"/>
      <c r="AJ376" s="35"/>
      <c r="AK376" s="35"/>
      <c r="AL376" s="24" t="n">
        <f aca="false">'Výpočet škody'!CD376</f>
        <v>0</v>
      </c>
      <c r="AM376" s="35"/>
      <c r="AN376" s="35"/>
      <c r="AO376" s="35"/>
      <c r="AP376" s="35"/>
      <c r="AQ376" s="42" t="n">
        <f aca="false">ROUND(AO376*AP376,0)</f>
        <v>0</v>
      </c>
      <c r="AR376" s="43" t="n">
        <f aca="false">S376+AB376+AL376+AQ376</f>
        <v>0</v>
      </c>
    </row>
    <row r="377" customFormat="false" ht="12.8" hidden="false" customHeight="false" outlineLevel="0" collapsed="false">
      <c r="N377" s="40"/>
      <c r="O377" s="16"/>
      <c r="P377" s="16"/>
      <c r="Q377" s="41" t="str">
        <f aca="false">IF(P377&gt;0,IF(O377/P377&lt;0.01,"&lt; 1 %",""),"")</f>
        <v/>
      </c>
      <c r="R377" s="16"/>
      <c r="S377" s="22" t="n">
        <f aca="false">'Výpočet škody'!AA377</f>
        <v>0</v>
      </c>
      <c r="T377" s="35"/>
      <c r="U377" s="35"/>
      <c r="V377" s="40"/>
      <c r="W377" s="37"/>
      <c r="X377" s="35"/>
      <c r="Y377" s="35"/>
      <c r="Z377" s="35"/>
      <c r="AA377" s="35"/>
      <c r="AB377" s="23" t="n">
        <f aca="false">'Výpočet škody'!BB377</f>
        <v>0</v>
      </c>
      <c r="AC377" s="37"/>
      <c r="AD377" s="37"/>
      <c r="AE377" s="37"/>
      <c r="AF377" s="37"/>
      <c r="AG377" s="37"/>
      <c r="AH377" s="37"/>
      <c r="AI377" s="35"/>
      <c r="AJ377" s="35"/>
      <c r="AK377" s="35"/>
      <c r="AL377" s="24" t="n">
        <f aca="false">'Výpočet škody'!CD377</f>
        <v>0</v>
      </c>
      <c r="AM377" s="35"/>
      <c r="AN377" s="35"/>
      <c r="AO377" s="35"/>
      <c r="AP377" s="35"/>
      <c r="AQ377" s="42" t="n">
        <f aca="false">ROUND(AO377*AP377,0)</f>
        <v>0</v>
      </c>
      <c r="AR377" s="43" t="n">
        <f aca="false">S377+AB377+AL377+AQ377</f>
        <v>0</v>
      </c>
    </row>
    <row r="378" customFormat="false" ht="12.8" hidden="false" customHeight="false" outlineLevel="0" collapsed="false">
      <c r="N378" s="40"/>
      <c r="O378" s="16"/>
      <c r="P378" s="16"/>
      <c r="Q378" s="41" t="str">
        <f aca="false">IF(P378&gt;0,IF(O378/P378&lt;0.01,"&lt; 1 %",""),"")</f>
        <v/>
      </c>
      <c r="R378" s="16"/>
      <c r="S378" s="22" t="n">
        <f aca="false">'Výpočet škody'!AA378</f>
        <v>0</v>
      </c>
      <c r="T378" s="35"/>
      <c r="U378" s="35"/>
      <c r="V378" s="40"/>
      <c r="W378" s="37"/>
      <c r="X378" s="35"/>
      <c r="Y378" s="35"/>
      <c r="Z378" s="35"/>
      <c r="AA378" s="35"/>
      <c r="AB378" s="23" t="n">
        <f aca="false">'Výpočet škody'!BB378</f>
        <v>0</v>
      </c>
      <c r="AC378" s="37"/>
      <c r="AD378" s="37"/>
      <c r="AE378" s="37"/>
      <c r="AF378" s="37"/>
      <c r="AG378" s="37"/>
      <c r="AH378" s="37"/>
      <c r="AI378" s="35"/>
      <c r="AJ378" s="35"/>
      <c r="AK378" s="35"/>
      <c r="AL378" s="24" t="n">
        <f aca="false">'Výpočet škody'!CD378</f>
        <v>0</v>
      </c>
      <c r="AM378" s="35"/>
      <c r="AN378" s="35"/>
      <c r="AO378" s="35"/>
      <c r="AP378" s="35"/>
      <c r="AQ378" s="42" t="n">
        <f aca="false">ROUND(AO378*AP378,0)</f>
        <v>0</v>
      </c>
      <c r="AR378" s="43" t="n">
        <f aca="false">S378+AB378+AL378+AQ378</f>
        <v>0</v>
      </c>
    </row>
    <row r="379" customFormat="false" ht="12.8" hidden="false" customHeight="false" outlineLevel="0" collapsed="false">
      <c r="N379" s="40"/>
      <c r="O379" s="16"/>
      <c r="P379" s="16"/>
      <c r="Q379" s="41" t="str">
        <f aca="false">IF(P379&gt;0,IF(O379/P379&lt;0.01,"&lt; 1 %",""),"")</f>
        <v/>
      </c>
      <c r="R379" s="16"/>
      <c r="S379" s="22" t="n">
        <f aca="false">'Výpočet škody'!AA379</f>
        <v>0</v>
      </c>
      <c r="T379" s="35"/>
      <c r="U379" s="35"/>
      <c r="V379" s="40"/>
      <c r="W379" s="37"/>
      <c r="X379" s="35"/>
      <c r="Y379" s="35"/>
      <c r="Z379" s="35"/>
      <c r="AA379" s="35"/>
      <c r="AB379" s="23" t="n">
        <f aca="false">'Výpočet škody'!BB379</f>
        <v>0</v>
      </c>
      <c r="AC379" s="37"/>
      <c r="AD379" s="37"/>
      <c r="AE379" s="37"/>
      <c r="AF379" s="37"/>
      <c r="AG379" s="37"/>
      <c r="AH379" s="37"/>
      <c r="AI379" s="35"/>
      <c r="AJ379" s="35"/>
      <c r="AK379" s="35"/>
      <c r="AL379" s="24" t="n">
        <f aca="false">'Výpočet škody'!CD379</f>
        <v>0</v>
      </c>
      <c r="AM379" s="35"/>
      <c r="AN379" s="35"/>
      <c r="AO379" s="35"/>
      <c r="AP379" s="35"/>
      <c r="AQ379" s="42" t="n">
        <f aca="false">ROUND(AO379*AP379,0)</f>
        <v>0</v>
      </c>
      <c r="AR379" s="43" t="n">
        <f aca="false">S379+AB379+AL379+AQ379</f>
        <v>0</v>
      </c>
    </row>
    <row r="380" customFormat="false" ht="12.8" hidden="false" customHeight="false" outlineLevel="0" collapsed="false">
      <c r="N380" s="40"/>
      <c r="O380" s="16"/>
      <c r="P380" s="16"/>
      <c r="Q380" s="41" t="str">
        <f aca="false">IF(P380&gt;0,IF(O380/P380&lt;0.01,"&lt; 1 %",""),"")</f>
        <v/>
      </c>
      <c r="R380" s="16"/>
      <c r="S380" s="22" t="n">
        <f aca="false">'Výpočet škody'!AA380</f>
        <v>0</v>
      </c>
      <c r="T380" s="35"/>
      <c r="U380" s="35"/>
      <c r="V380" s="40"/>
      <c r="W380" s="37"/>
      <c r="X380" s="35"/>
      <c r="Y380" s="35"/>
      <c r="Z380" s="35"/>
      <c r="AA380" s="35"/>
      <c r="AB380" s="23" t="n">
        <f aca="false">'Výpočet škody'!BB380</f>
        <v>0</v>
      </c>
      <c r="AC380" s="37"/>
      <c r="AD380" s="37"/>
      <c r="AE380" s="37"/>
      <c r="AF380" s="37"/>
      <c r="AG380" s="37"/>
      <c r="AH380" s="37"/>
      <c r="AI380" s="35"/>
      <c r="AJ380" s="35"/>
      <c r="AK380" s="35"/>
      <c r="AL380" s="24" t="n">
        <f aca="false">'Výpočet škody'!CD380</f>
        <v>0</v>
      </c>
      <c r="AM380" s="35"/>
      <c r="AN380" s="35"/>
      <c r="AO380" s="35"/>
      <c r="AP380" s="35"/>
      <c r="AQ380" s="42" t="n">
        <f aca="false">ROUND(AO380*AP380,0)</f>
        <v>0</v>
      </c>
      <c r="AR380" s="43" t="n">
        <f aca="false">S380+AB380+AL380+AQ380</f>
        <v>0</v>
      </c>
    </row>
    <row r="381" customFormat="false" ht="12.8" hidden="false" customHeight="false" outlineLevel="0" collapsed="false">
      <c r="N381" s="40"/>
      <c r="O381" s="16"/>
      <c r="P381" s="16"/>
      <c r="Q381" s="41" t="str">
        <f aca="false">IF(P381&gt;0,IF(O381/P381&lt;0.01,"&lt; 1 %",""),"")</f>
        <v/>
      </c>
      <c r="R381" s="16"/>
      <c r="S381" s="22" t="n">
        <f aca="false">'Výpočet škody'!AA381</f>
        <v>0</v>
      </c>
      <c r="T381" s="35"/>
      <c r="U381" s="35"/>
      <c r="V381" s="40"/>
      <c r="W381" s="37"/>
      <c r="X381" s="35"/>
      <c r="Y381" s="35"/>
      <c r="Z381" s="35"/>
      <c r="AA381" s="35"/>
      <c r="AB381" s="23" t="n">
        <f aca="false">'Výpočet škody'!BB381</f>
        <v>0</v>
      </c>
      <c r="AC381" s="37"/>
      <c r="AD381" s="37"/>
      <c r="AE381" s="37"/>
      <c r="AF381" s="37"/>
      <c r="AG381" s="37"/>
      <c r="AH381" s="37"/>
      <c r="AI381" s="35"/>
      <c r="AJ381" s="35"/>
      <c r="AK381" s="35"/>
      <c r="AL381" s="24" t="n">
        <f aca="false">'Výpočet škody'!CD381</f>
        <v>0</v>
      </c>
      <c r="AM381" s="35"/>
      <c r="AN381" s="35"/>
      <c r="AO381" s="35"/>
      <c r="AP381" s="35"/>
      <c r="AQ381" s="42" t="n">
        <f aca="false">ROUND(AO381*AP381,0)</f>
        <v>0</v>
      </c>
      <c r="AR381" s="43" t="n">
        <f aca="false">S381+AB381+AL381+AQ381</f>
        <v>0</v>
      </c>
    </row>
    <row r="382" customFormat="false" ht="12.8" hidden="false" customHeight="false" outlineLevel="0" collapsed="false">
      <c r="N382" s="40"/>
      <c r="O382" s="16"/>
      <c r="P382" s="16"/>
      <c r="Q382" s="41" t="str">
        <f aca="false">IF(P382&gt;0,IF(O382/P382&lt;0.01,"&lt; 1 %",""),"")</f>
        <v/>
      </c>
      <c r="R382" s="35"/>
      <c r="S382" s="22" t="n">
        <f aca="false">'Výpočet škody'!AA382</f>
        <v>0</v>
      </c>
      <c r="T382" s="35"/>
      <c r="U382" s="35"/>
      <c r="V382" s="40"/>
      <c r="W382" s="37"/>
      <c r="X382" s="35"/>
      <c r="Y382" s="35"/>
      <c r="Z382" s="35"/>
      <c r="AA382" s="35"/>
      <c r="AB382" s="23" t="n">
        <f aca="false">'Výpočet škody'!BB382</f>
        <v>0</v>
      </c>
      <c r="AC382" s="37"/>
      <c r="AD382" s="37"/>
      <c r="AE382" s="37"/>
      <c r="AF382" s="37"/>
      <c r="AG382" s="37"/>
      <c r="AH382" s="37"/>
      <c r="AI382" s="35"/>
      <c r="AJ382" s="35"/>
      <c r="AK382" s="35"/>
      <c r="AL382" s="24" t="n">
        <f aca="false">'Výpočet škody'!CD382</f>
        <v>0</v>
      </c>
      <c r="AM382" s="35"/>
      <c r="AN382" s="35"/>
      <c r="AO382" s="35"/>
      <c r="AP382" s="35"/>
      <c r="AQ382" s="42" t="n">
        <f aca="false">ROUND(AO382*AP382,0)</f>
        <v>0</v>
      </c>
      <c r="AR382" s="43" t="n">
        <f aca="false">S382+AB382+AL382+AQ382</f>
        <v>0</v>
      </c>
    </row>
    <row r="383" customFormat="false" ht="12.8" hidden="false" customHeight="false" outlineLevel="0" collapsed="false">
      <c r="N383" s="40"/>
      <c r="O383" s="16"/>
      <c r="P383" s="16"/>
      <c r="Q383" s="41" t="str">
        <f aca="false">IF(P383&gt;0,IF(O383/P383&lt;0.01,"&lt; 1 %",""),"")</f>
        <v/>
      </c>
      <c r="R383" s="35"/>
      <c r="S383" s="22" t="n">
        <f aca="false">'Výpočet škody'!AA383</f>
        <v>0</v>
      </c>
      <c r="T383" s="35"/>
      <c r="U383" s="35"/>
      <c r="V383" s="40"/>
      <c r="W383" s="37"/>
      <c r="X383" s="35"/>
      <c r="Y383" s="35"/>
      <c r="Z383" s="35"/>
      <c r="AA383" s="35"/>
      <c r="AB383" s="23" t="n">
        <f aca="false">'Výpočet škody'!BB383</f>
        <v>0</v>
      </c>
      <c r="AC383" s="37"/>
      <c r="AD383" s="37"/>
      <c r="AE383" s="37"/>
      <c r="AF383" s="37"/>
      <c r="AG383" s="37"/>
      <c r="AH383" s="37"/>
      <c r="AI383" s="35"/>
      <c r="AJ383" s="35"/>
      <c r="AK383" s="35"/>
      <c r="AL383" s="24" t="n">
        <f aca="false">'Výpočet škody'!CD383</f>
        <v>0</v>
      </c>
      <c r="AM383" s="35"/>
      <c r="AN383" s="35"/>
      <c r="AO383" s="35"/>
      <c r="AP383" s="35"/>
      <c r="AQ383" s="42" t="n">
        <f aca="false">ROUND(AO383*AP383,0)</f>
        <v>0</v>
      </c>
      <c r="AR383" s="43" t="n">
        <f aca="false">S383+AB383+AL383+AQ383</f>
        <v>0</v>
      </c>
    </row>
    <row r="384" customFormat="false" ht="12.8" hidden="false" customHeight="false" outlineLevel="0" collapsed="false">
      <c r="N384" s="40"/>
      <c r="O384" s="16"/>
      <c r="P384" s="16"/>
      <c r="Q384" s="41" t="str">
        <f aca="false">IF(P384&gt;0,IF(O384/P384&lt;0.01,"&lt; 1 %",""),"")</f>
        <v/>
      </c>
      <c r="R384" s="16"/>
      <c r="S384" s="22" t="n">
        <f aca="false">'Výpočet škody'!AA384</f>
        <v>0</v>
      </c>
      <c r="T384" s="35"/>
      <c r="U384" s="35"/>
      <c r="V384" s="40"/>
      <c r="W384" s="37"/>
      <c r="X384" s="35"/>
      <c r="Y384" s="35"/>
      <c r="Z384" s="35"/>
      <c r="AA384" s="35"/>
      <c r="AB384" s="23" t="n">
        <f aca="false">'Výpočet škody'!BB384</f>
        <v>0</v>
      </c>
      <c r="AC384" s="37"/>
      <c r="AD384" s="37"/>
      <c r="AE384" s="37"/>
      <c r="AF384" s="37"/>
      <c r="AG384" s="37"/>
      <c r="AH384" s="37"/>
      <c r="AI384" s="35"/>
      <c r="AJ384" s="35"/>
      <c r="AK384" s="35"/>
      <c r="AL384" s="24" t="n">
        <f aca="false">'Výpočet škody'!CD384</f>
        <v>0</v>
      </c>
      <c r="AM384" s="35"/>
      <c r="AN384" s="35"/>
      <c r="AO384" s="35"/>
      <c r="AP384" s="35"/>
      <c r="AQ384" s="42" t="n">
        <f aca="false">ROUND(AO384*AP384,0)</f>
        <v>0</v>
      </c>
      <c r="AR384" s="43" t="n">
        <f aca="false">S384+AB384+AL384+AQ384</f>
        <v>0</v>
      </c>
    </row>
    <row r="385" customFormat="false" ht="12.8" hidden="false" customHeight="false" outlineLevel="0" collapsed="false">
      <c r="N385" s="40"/>
      <c r="O385" s="16"/>
      <c r="P385" s="16"/>
      <c r="Q385" s="41" t="str">
        <f aca="false">IF(P385&gt;0,IF(O385/P385&lt;0.01,"&lt; 1 %",""),"")</f>
        <v/>
      </c>
      <c r="R385" s="35"/>
      <c r="S385" s="22" t="n">
        <f aca="false">'Výpočet škody'!AA385</f>
        <v>0</v>
      </c>
      <c r="T385" s="35"/>
      <c r="U385" s="35"/>
      <c r="V385" s="40"/>
      <c r="W385" s="37"/>
      <c r="X385" s="35"/>
      <c r="Y385" s="35"/>
      <c r="Z385" s="35"/>
      <c r="AA385" s="35"/>
      <c r="AB385" s="23" t="n">
        <f aca="false">'Výpočet škody'!BB385</f>
        <v>0</v>
      </c>
      <c r="AC385" s="37"/>
      <c r="AD385" s="37"/>
      <c r="AE385" s="37"/>
      <c r="AF385" s="37"/>
      <c r="AG385" s="37"/>
      <c r="AH385" s="37"/>
      <c r="AI385" s="35"/>
      <c r="AJ385" s="35"/>
      <c r="AK385" s="35"/>
      <c r="AL385" s="24" t="n">
        <f aca="false">'Výpočet škody'!CD385</f>
        <v>0</v>
      </c>
      <c r="AM385" s="35"/>
      <c r="AN385" s="35"/>
      <c r="AO385" s="35"/>
      <c r="AP385" s="35"/>
      <c r="AQ385" s="42" t="n">
        <f aca="false">ROUND(AO385*AP385,0)</f>
        <v>0</v>
      </c>
      <c r="AR385" s="43" t="n">
        <f aca="false">S385+AB385+AL385+AQ385</f>
        <v>0</v>
      </c>
    </row>
    <row r="386" customFormat="false" ht="12.8" hidden="false" customHeight="false" outlineLevel="0" collapsed="false">
      <c r="N386" s="40"/>
      <c r="O386" s="16"/>
      <c r="P386" s="16"/>
      <c r="Q386" s="41" t="str">
        <f aca="false">IF(P386&gt;0,IF(O386/P386&lt;0.01,"&lt; 1 %",""),"")</f>
        <v/>
      </c>
      <c r="R386" s="16"/>
      <c r="S386" s="22" t="n">
        <f aca="false">'Výpočet škody'!AA386</f>
        <v>0</v>
      </c>
      <c r="T386" s="35"/>
      <c r="U386" s="35"/>
      <c r="V386" s="40"/>
      <c r="W386" s="37"/>
      <c r="X386" s="35"/>
      <c r="Y386" s="35"/>
      <c r="Z386" s="35"/>
      <c r="AA386" s="35"/>
      <c r="AB386" s="23" t="n">
        <f aca="false">'Výpočet škody'!BB386</f>
        <v>0</v>
      </c>
      <c r="AC386" s="37"/>
      <c r="AD386" s="37"/>
      <c r="AE386" s="37"/>
      <c r="AF386" s="37"/>
      <c r="AG386" s="37"/>
      <c r="AH386" s="37"/>
      <c r="AI386" s="35"/>
      <c r="AJ386" s="35"/>
      <c r="AK386" s="35"/>
      <c r="AL386" s="24" t="n">
        <f aca="false">'Výpočet škody'!CD386</f>
        <v>0</v>
      </c>
      <c r="AM386" s="35"/>
      <c r="AN386" s="35"/>
      <c r="AO386" s="35"/>
      <c r="AP386" s="35"/>
      <c r="AQ386" s="42" t="n">
        <f aca="false">ROUND(AO386*AP386,0)</f>
        <v>0</v>
      </c>
      <c r="AR386" s="43" t="n">
        <f aca="false">S386+AB386+AL386+AQ386</f>
        <v>0</v>
      </c>
    </row>
    <row r="387" customFormat="false" ht="12.8" hidden="false" customHeight="false" outlineLevel="0" collapsed="false">
      <c r="N387" s="40"/>
      <c r="O387" s="16"/>
      <c r="P387" s="16"/>
      <c r="Q387" s="41" t="str">
        <f aca="false">IF(P387&gt;0,IF(O387/P387&lt;0.01,"&lt; 1 %",""),"")</f>
        <v/>
      </c>
      <c r="R387" s="16"/>
      <c r="S387" s="22" t="n">
        <f aca="false">'Výpočet škody'!AA387</f>
        <v>0</v>
      </c>
      <c r="T387" s="35"/>
      <c r="U387" s="35"/>
      <c r="V387" s="40"/>
      <c r="W387" s="37"/>
      <c r="X387" s="35"/>
      <c r="Y387" s="35"/>
      <c r="Z387" s="35"/>
      <c r="AA387" s="35"/>
      <c r="AB387" s="23" t="n">
        <f aca="false">'Výpočet škody'!BB387</f>
        <v>0</v>
      </c>
      <c r="AC387" s="37"/>
      <c r="AD387" s="37"/>
      <c r="AE387" s="37"/>
      <c r="AF387" s="37"/>
      <c r="AG387" s="37"/>
      <c r="AH387" s="37"/>
      <c r="AI387" s="35"/>
      <c r="AJ387" s="35"/>
      <c r="AK387" s="35"/>
      <c r="AL387" s="24" t="n">
        <f aca="false">'Výpočet škody'!CD387</f>
        <v>0</v>
      </c>
      <c r="AM387" s="35"/>
      <c r="AN387" s="35"/>
      <c r="AO387" s="35"/>
      <c r="AP387" s="35"/>
      <c r="AQ387" s="42" t="n">
        <f aca="false">ROUND(AO387*AP387,0)</f>
        <v>0</v>
      </c>
      <c r="AR387" s="43" t="n">
        <f aca="false">S387+AB387+AL387+AQ387</f>
        <v>0</v>
      </c>
    </row>
    <row r="388" customFormat="false" ht="12.8" hidden="false" customHeight="false" outlineLevel="0" collapsed="false">
      <c r="N388" s="40"/>
      <c r="O388" s="16"/>
      <c r="P388" s="16"/>
      <c r="Q388" s="41" t="str">
        <f aca="false">IF(P388&gt;0,IF(O388/P388&lt;0.01,"&lt; 1 %",""),"")</f>
        <v/>
      </c>
      <c r="R388" s="16"/>
      <c r="S388" s="22" t="n">
        <f aca="false">'Výpočet škody'!AA388</f>
        <v>0</v>
      </c>
      <c r="T388" s="35"/>
      <c r="U388" s="35"/>
      <c r="V388" s="40"/>
      <c r="W388" s="37"/>
      <c r="X388" s="35"/>
      <c r="Y388" s="35"/>
      <c r="Z388" s="35"/>
      <c r="AA388" s="35"/>
      <c r="AB388" s="23" t="n">
        <f aca="false">'Výpočet škody'!BB388</f>
        <v>0</v>
      </c>
      <c r="AC388" s="37"/>
      <c r="AD388" s="37"/>
      <c r="AE388" s="37"/>
      <c r="AF388" s="37"/>
      <c r="AG388" s="37"/>
      <c r="AH388" s="37"/>
      <c r="AI388" s="35"/>
      <c r="AJ388" s="35"/>
      <c r="AK388" s="35"/>
      <c r="AL388" s="24" t="n">
        <f aca="false">'Výpočet škody'!CD388</f>
        <v>0</v>
      </c>
      <c r="AM388" s="35"/>
      <c r="AN388" s="35"/>
      <c r="AO388" s="35"/>
      <c r="AP388" s="35"/>
      <c r="AQ388" s="42" t="n">
        <f aca="false">ROUND(AO388*AP388,0)</f>
        <v>0</v>
      </c>
      <c r="AR388" s="43" t="n">
        <f aca="false">S388+AB388+AL388+AQ388</f>
        <v>0</v>
      </c>
    </row>
    <row r="389" customFormat="false" ht="12.8" hidden="false" customHeight="false" outlineLevel="0" collapsed="false">
      <c r="N389" s="40"/>
      <c r="O389" s="16"/>
      <c r="P389" s="16"/>
      <c r="Q389" s="41" t="str">
        <f aca="false">IF(P389&gt;0,IF(O389/P389&lt;0.01,"&lt; 1 %",""),"")</f>
        <v/>
      </c>
      <c r="R389" s="16"/>
      <c r="S389" s="22" t="n">
        <f aca="false">'Výpočet škody'!AA389</f>
        <v>0</v>
      </c>
      <c r="T389" s="35"/>
      <c r="U389" s="35"/>
      <c r="V389" s="40"/>
      <c r="W389" s="37"/>
      <c r="X389" s="35"/>
      <c r="Y389" s="35"/>
      <c r="Z389" s="35"/>
      <c r="AA389" s="35"/>
      <c r="AB389" s="23" t="n">
        <f aca="false">'Výpočet škody'!BB389</f>
        <v>0</v>
      </c>
      <c r="AC389" s="37"/>
      <c r="AD389" s="37"/>
      <c r="AE389" s="37"/>
      <c r="AF389" s="37"/>
      <c r="AG389" s="37"/>
      <c r="AH389" s="37"/>
      <c r="AI389" s="35"/>
      <c r="AJ389" s="35"/>
      <c r="AK389" s="35"/>
      <c r="AL389" s="24" t="n">
        <f aca="false">'Výpočet škody'!CD389</f>
        <v>0</v>
      </c>
      <c r="AM389" s="35"/>
      <c r="AN389" s="35"/>
      <c r="AO389" s="35"/>
      <c r="AP389" s="35"/>
      <c r="AQ389" s="42" t="n">
        <f aca="false">ROUND(AO389*AP389,0)</f>
        <v>0</v>
      </c>
      <c r="AR389" s="43" t="n">
        <f aca="false">S389+AB389+AL389+AQ389</f>
        <v>0</v>
      </c>
    </row>
    <row r="390" customFormat="false" ht="12.8" hidden="false" customHeight="false" outlineLevel="0" collapsed="false">
      <c r="N390" s="40"/>
      <c r="O390" s="16"/>
      <c r="P390" s="16"/>
      <c r="Q390" s="41" t="str">
        <f aca="false">IF(P390&gt;0,IF(O390/P390&lt;0.01,"&lt; 1 %",""),"")</f>
        <v/>
      </c>
      <c r="R390" s="16"/>
      <c r="S390" s="22" t="n">
        <f aca="false">'Výpočet škody'!AA390</f>
        <v>0</v>
      </c>
      <c r="T390" s="35"/>
      <c r="U390" s="35"/>
      <c r="V390" s="40"/>
      <c r="W390" s="37"/>
      <c r="X390" s="35"/>
      <c r="Y390" s="35"/>
      <c r="Z390" s="35"/>
      <c r="AA390" s="35"/>
      <c r="AB390" s="23" t="n">
        <f aca="false">'Výpočet škody'!BB390</f>
        <v>0</v>
      </c>
      <c r="AC390" s="37"/>
      <c r="AD390" s="37"/>
      <c r="AE390" s="37"/>
      <c r="AF390" s="37"/>
      <c r="AG390" s="37"/>
      <c r="AH390" s="37"/>
      <c r="AI390" s="35"/>
      <c r="AJ390" s="35"/>
      <c r="AK390" s="35"/>
      <c r="AL390" s="24" t="n">
        <f aca="false">'Výpočet škody'!CD390</f>
        <v>0</v>
      </c>
      <c r="AM390" s="35"/>
      <c r="AN390" s="35"/>
      <c r="AO390" s="35"/>
      <c r="AP390" s="35"/>
      <c r="AQ390" s="42" t="n">
        <f aca="false">ROUND(AO390*AP390,0)</f>
        <v>0</v>
      </c>
      <c r="AR390" s="43" t="n">
        <f aca="false">S390+AB390+AL390+AQ390</f>
        <v>0</v>
      </c>
    </row>
    <row r="391" customFormat="false" ht="12.8" hidden="false" customHeight="false" outlineLevel="0" collapsed="false">
      <c r="N391" s="40"/>
      <c r="O391" s="16"/>
      <c r="P391" s="16"/>
      <c r="Q391" s="41" t="str">
        <f aca="false">IF(P391&gt;0,IF(O391/P391&lt;0.01,"&lt; 1 %",""),"")</f>
        <v/>
      </c>
      <c r="R391" s="16"/>
      <c r="S391" s="22" t="n">
        <f aca="false">'Výpočet škody'!AA391</f>
        <v>0</v>
      </c>
      <c r="T391" s="35"/>
      <c r="U391" s="35"/>
      <c r="V391" s="40"/>
      <c r="W391" s="37"/>
      <c r="X391" s="35"/>
      <c r="Y391" s="35"/>
      <c r="Z391" s="35"/>
      <c r="AA391" s="35"/>
      <c r="AB391" s="23" t="n">
        <f aca="false">'Výpočet škody'!BB391</f>
        <v>0</v>
      </c>
      <c r="AC391" s="37"/>
      <c r="AD391" s="37"/>
      <c r="AE391" s="37"/>
      <c r="AF391" s="37"/>
      <c r="AG391" s="37"/>
      <c r="AH391" s="37"/>
      <c r="AI391" s="35"/>
      <c r="AJ391" s="35"/>
      <c r="AK391" s="35"/>
      <c r="AL391" s="24" t="n">
        <f aca="false">'Výpočet škody'!CD391</f>
        <v>0</v>
      </c>
      <c r="AM391" s="35"/>
      <c r="AN391" s="35"/>
      <c r="AO391" s="35"/>
      <c r="AP391" s="35"/>
      <c r="AQ391" s="42" t="n">
        <f aca="false">ROUND(AO391*AP391,0)</f>
        <v>0</v>
      </c>
      <c r="AR391" s="43" t="n">
        <f aca="false">S391+AB391+AL391+AQ391</f>
        <v>0</v>
      </c>
    </row>
    <row r="392" customFormat="false" ht="12.8" hidden="false" customHeight="false" outlineLevel="0" collapsed="false">
      <c r="N392" s="40"/>
      <c r="O392" s="16"/>
      <c r="P392" s="16"/>
      <c r="Q392" s="41" t="str">
        <f aca="false">IF(P392&gt;0,IF(O392/P392&lt;0.01,"&lt; 1 %",""),"")</f>
        <v/>
      </c>
      <c r="R392" s="16"/>
      <c r="S392" s="22" t="n">
        <f aca="false">'Výpočet škody'!AA392</f>
        <v>0</v>
      </c>
      <c r="T392" s="35"/>
      <c r="U392" s="35"/>
      <c r="V392" s="40"/>
      <c r="W392" s="37"/>
      <c r="X392" s="35"/>
      <c r="Y392" s="35"/>
      <c r="Z392" s="35"/>
      <c r="AA392" s="35"/>
      <c r="AB392" s="23" t="n">
        <f aca="false">'Výpočet škody'!BB392</f>
        <v>0</v>
      </c>
      <c r="AC392" s="37"/>
      <c r="AD392" s="37"/>
      <c r="AE392" s="37"/>
      <c r="AF392" s="37"/>
      <c r="AG392" s="37"/>
      <c r="AH392" s="37"/>
      <c r="AI392" s="35"/>
      <c r="AJ392" s="35"/>
      <c r="AK392" s="35"/>
      <c r="AL392" s="24" t="n">
        <f aca="false">'Výpočet škody'!CD392</f>
        <v>0</v>
      </c>
      <c r="AM392" s="35"/>
      <c r="AN392" s="35"/>
      <c r="AO392" s="35"/>
      <c r="AP392" s="35"/>
      <c r="AQ392" s="42" t="n">
        <f aca="false">ROUND(AO392*AP392,0)</f>
        <v>0</v>
      </c>
      <c r="AR392" s="43" t="n">
        <f aca="false">S392+AB392+AL392+AQ392</f>
        <v>0</v>
      </c>
    </row>
    <row r="393" customFormat="false" ht="12.8" hidden="false" customHeight="false" outlineLevel="0" collapsed="false">
      <c r="N393" s="40"/>
      <c r="O393" s="16"/>
      <c r="P393" s="16"/>
      <c r="Q393" s="41" t="str">
        <f aca="false">IF(P393&gt;0,IF(O393/P393&lt;0.01,"&lt; 1 %",""),"")</f>
        <v/>
      </c>
      <c r="R393" s="16"/>
      <c r="S393" s="22" t="n">
        <f aca="false">'Výpočet škody'!AA393</f>
        <v>0</v>
      </c>
      <c r="T393" s="35"/>
      <c r="U393" s="35"/>
      <c r="V393" s="40"/>
      <c r="W393" s="37"/>
      <c r="X393" s="35"/>
      <c r="Y393" s="35"/>
      <c r="Z393" s="35"/>
      <c r="AA393" s="35"/>
      <c r="AB393" s="23" t="n">
        <f aca="false">'Výpočet škody'!BB393</f>
        <v>0</v>
      </c>
      <c r="AC393" s="37"/>
      <c r="AD393" s="37"/>
      <c r="AE393" s="37"/>
      <c r="AF393" s="37"/>
      <c r="AG393" s="37"/>
      <c r="AH393" s="37"/>
      <c r="AI393" s="35"/>
      <c r="AJ393" s="35"/>
      <c r="AK393" s="35"/>
      <c r="AL393" s="24" t="n">
        <f aca="false">'Výpočet škody'!CD393</f>
        <v>0</v>
      </c>
      <c r="AM393" s="35"/>
      <c r="AN393" s="35"/>
      <c r="AO393" s="35"/>
      <c r="AP393" s="35"/>
      <c r="AQ393" s="42" t="n">
        <f aca="false">ROUND(AO393*AP393,0)</f>
        <v>0</v>
      </c>
      <c r="AR393" s="43" t="n">
        <f aca="false">S393+AB393+AL393+AQ393</f>
        <v>0</v>
      </c>
    </row>
    <row r="394" customFormat="false" ht="12.8" hidden="false" customHeight="false" outlineLevel="0" collapsed="false">
      <c r="N394" s="40"/>
      <c r="O394" s="16"/>
      <c r="P394" s="16"/>
      <c r="Q394" s="41" t="str">
        <f aca="false">IF(P394&gt;0,IF(O394/P394&lt;0.01,"&lt; 1 %",""),"")</f>
        <v/>
      </c>
      <c r="R394" s="16"/>
      <c r="S394" s="22" t="n">
        <f aca="false">'Výpočet škody'!AA394</f>
        <v>0</v>
      </c>
      <c r="T394" s="35"/>
      <c r="U394" s="35"/>
      <c r="V394" s="40"/>
      <c r="W394" s="37"/>
      <c r="X394" s="35"/>
      <c r="Y394" s="35"/>
      <c r="Z394" s="35"/>
      <c r="AA394" s="35"/>
      <c r="AB394" s="23" t="n">
        <f aca="false">'Výpočet škody'!BB394</f>
        <v>0</v>
      </c>
      <c r="AC394" s="37"/>
      <c r="AD394" s="37"/>
      <c r="AE394" s="37"/>
      <c r="AF394" s="37"/>
      <c r="AG394" s="37"/>
      <c r="AH394" s="37"/>
      <c r="AI394" s="35"/>
      <c r="AJ394" s="35"/>
      <c r="AK394" s="35"/>
      <c r="AL394" s="24" t="n">
        <f aca="false">'Výpočet škody'!CD394</f>
        <v>0</v>
      </c>
      <c r="AM394" s="35"/>
      <c r="AN394" s="35"/>
      <c r="AO394" s="35"/>
      <c r="AP394" s="35"/>
      <c r="AQ394" s="42" t="n">
        <f aca="false">ROUND(AO394*AP394,0)</f>
        <v>0</v>
      </c>
      <c r="AR394" s="43" t="n">
        <f aca="false">S394+AB394+AL394+AQ394</f>
        <v>0</v>
      </c>
    </row>
    <row r="395" customFormat="false" ht="12.8" hidden="false" customHeight="false" outlineLevel="0" collapsed="false">
      <c r="N395" s="40"/>
      <c r="O395" s="16"/>
      <c r="P395" s="16"/>
      <c r="Q395" s="41" t="str">
        <f aca="false">IF(P395&gt;0,IF(O395/P395&lt;0.01,"&lt; 1 %",""),"")</f>
        <v/>
      </c>
      <c r="R395" s="16"/>
      <c r="S395" s="22" t="n">
        <f aca="false">'Výpočet škody'!AA395</f>
        <v>0</v>
      </c>
      <c r="T395" s="35"/>
      <c r="U395" s="35"/>
      <c r="V395" s="40"/>
      <c r="W395" s="37"/>
      <c r="X395" s="35"/>
      <c r="Y395" s="35"/>
      <c r="Z395" s="35"/>
      <c r="AA395" s="35"/>
      <c r="AB395" s="23" t="n">
        <f aca="false">'Výpočet škody'!BB395</f>
        <v>0</v>
      </c>
      <c r="AC395" s="37"/>
      <c r="AD395" s="37"/>
      <c r="AE395" s="37"/>
      <c r="AF395" s="37"/>
      <c r="AG395" s="37"/>
      <c r="AH395" s="37"/>
      <c r="AI395" s="35"/>
      <c r="AJ395" s="35"/>
      <c r="AK395" s="35"/>
      <c r="AL395" s="24" t="n">
        <f aca="false">'Výpočet škody'!CD395</f>
        <v>0</v>
      </c>
      <c r="AM395" s="35"/>
      <c r="AN395" s="35"/>
      <c r="AO395" s="35"/>
      <c r="AP395" s="35"/>
      <c r="AQ395" s="42" t="n">
        <f aca="false">ROUND(AO395*AP395,0)</f>
        <v>0</v>
      </c>
      <c r="AR395" s="43" t="n">
        <f aca="false">S395+AB395+AL395+AQ395</f>
        <v>0</v>
      </c>
    </row>
    <row r="396" customFormat="false" ht="12.8" hidden="false" customHeight="false" outlineLevel="0" collapsed="false">
      <c r="N396" s="40"/>
      <c r="O396" s="16"/>
      <c r="P396" s="16"/>
      <c r="Q396" s="41" t="str">
        <f aca="false">IF(P396&gt;0,IF(O396/P396&lt;0.01,"&lt; 1 %",""),"")</f>
        <v/>
      </c>
      <c r="R396" s="16"/>
      <c r="S396" s="22" t="n">
        <f aca="false">'Výpočet škody'!AA396</f>
        <v>0</v>
      </c>
      <c r="T396" s="35"/>
      <c r="U396" s="35"/>
      <c r="V396" s="40"/>
      <c r="W396" s="37"/>
      <c r="X396" s="35"/>
      <c r="Y396" s="35"/>
      <c r="Z396" s="35"/>
      <c r="AA396" s="35"/>
      <c r="AB396" s="23" t="n">
        <f aca="false">'Výpočet škody'!BB396</f>
        <v>0</v>
      </c>
      <c r="AC396" s="37"/>
      <c r="AD396" s="37"/>
      <c r="AE396" s="37"/>
      <c r="AF396" s="37"/>
      <c r="AG396" s="37"/>
      <c r="AH396" s="37"/>
      <c r="AI396" s="35"/>
      <c r="AJ396" s="35"/>
      <c r="AK396" s="35"/>
      <c r="AL396" s="24" t="n">
        <f aca="false">'Výpočet škody'!CD396</f>
        <v>0</v>
      </c>
      <c r="AM396" s="35"/>
      <c r="AN396" s="35"/>
      <c r="AO396" s="35"/>
      <c r="AP396" s="35"/>
      <c r="AQ396" s="42" t="n">
        <f aca="false">ROUND(AO396*AP396,0)</f>
        <v>0</v>
      </c>
      <c r="AR396" s="43" t="n">
        <f aca="false">S396+AB396+AL396+AQ396</f>
        <v>0</v>
      </c>
    </row>
    <row r="397" customFormat="false" ht="12.8" hidden="false" customHeight="false" outlineLevel="0" collapsed="false">
      <c r="N397" s="40"/>
      <c r="O397" s="16"/>
      <c r="P397" s="16"/>
      <c r="Q397" s="41" t="str">
        <f aca="false">IF(P397&gt;0,IF(O397/P397&lt;0.01,"&lt; 1 %",""),"")</f>
        <v/>
      </c>
      <c r="R397" s="16"/>
      <c r="S397" s="22" t="n">
        <f aca="false">'Výpočet škody'!AA397</f>
        <v>0</v>
      </c>
      <c r="T397" s="35"/>
      <c r="U397" s="35"/>
      <c r="V397" s="40"/>
      <c r="W397" s="37"/>
      <c r="X397" s="35"/>
      <c r="Y397" s="35"/>
      <c r="Z397" s="35"/>
      <c r="AA397" s="35"/>
      <c r="AB397" s="23" t="n">
        <f aca="false">'Výpočet škody'!BB397</f>
        <v>0</v>
      </c>
      <c r="AC397" s="37"/>
      <c r="AD397" s="37"/>
      <c r="AE397" s="37"/>
      <c r="AF397" s="37"/>
      <c r="AG397" s="37"/>
      <c r="AH397" s="37"/>
      <c r="AI397" s="35"/>
      <c r="AJ397" s="35"/>
      <c r="AK397" s="35"/>
      <c r="AL397" s="24" t="n">
        <f aca="false">'Výpočet škody'!CD397</f>
        <v>0</v>
      </c>
      <c r="AM397" s="35"/>
      <c r="AN397" s="35"/>
      <c r="AO397" s="35"/>
      <c r="AP397" s="35"/>
      <c r="AQ397" s="42" t="n">
        <f aca="false">ROUND(AO397*AP397,0)</f>
        <v>0</v>
      </c>
      <c r="AR397" s="43" t="n">
        <f aca="false">S397+AB397+AL397+AQ397</f>
        <v>0</v>
      </c>
    </row>
    <row r="398" customFormat="false" ht="12.8" hidden="false" customHeight="false" outlineLevel="0" collapsed="false">
      <c r="N398" s="40"/>
      <c r="O398" s="16"/>
      <c r="P398" s="16"/>
      <c r="Q398" s="41" t="str">
        <f aca="false">IF(P398&gt;0,IF(O398/P398&lt;0.01,"&lt; 1 %",""),"")</f>
        <v/>
      </c>
      <c r="R398" s="16"/>
      <c r="S398" s="22" t="n">
        <f aca="false">'Výpočet škody'!AA398</f>
        <v>0</v>
      </c>
      <c r="T398" s="35"/>
      <c r="U398" s="35"/>
      <c r="V398" s="40"/>
      <c r="W398" s="37"/>
      <c r="X398" s="35"/>
      <c r="Y398" s="35"/>
      <c r="Z398" s="35"/>
      <c r="AA398" s="35"/>
      <c r="AB398" s="23" t="n">
        <f aca="false">'Výpočet škody'!BB398</f>
        <v>0</v>
      </c>
      <c r="AC398" s="37"/>
      <c r="AD398" s="37"/>
      <c r="AE398" s="37"/>
      <c r="AF398" s="37"/>
      <c r="AG398" s="37"/>
      <c r="AH398" s="37"/>
      <c r="AI398" s="35"/>
      <c r="AJ398" s="35"/>
      <c r="AK398" s="35"/>
      <c r="AL398" s="24" t="n">
        <f aca="false">'Výpočet škody'!CD398</f>
        <v>0</v>
      </c>
      <c r="AM398" s="35"/>
      <c r="AN398" s="35"/>
      <c r="AO398" s="35"/>
      <c r="AP398" s="35"/>
      <c r="AQ398" s="42" t="n">
        <f aca="false">ROUND(AO398*AP398,0)</f>
        <v>0</v>
      </c>
      <c r="AR398" s="43" t="n">
        <f aca="false">S398+AB398+AL398+AQ398</f>
        <v>0</v>
      </c>
    </row>
    <row r="399" customFormat="false" ht="12.8" hidden="false" customHeight="false" outlineLevel="0" collapsed="false">
      <c r="N399" s="40"/>
      <c r="O399" s="16"/>
      <c r="P399" s="16"/>
      <c r="Q399" s="41" t="str">
        <f aca="false">IF(P399&gt;0,IF(O399/P399&lt;0.01,"&lt; 1 %",""),"")</f>
        <v/>
      </c>
      <c r="R399" s="16"/>
      <c r="S399" s="22" t="n">
        <f aca="false">'Výpočet škody'!AA399</f>
        <v>0</v>
      </c>
      <c r="T399" s="35"/>
      <c r="U399" s="35"/>
      <c r="V399" s="40"/>
      <c r="W399" s="37"/>
      <c r="X399" s="35"/>
      <c r="Y399" s="35"/>
      <c r="Z399" s="35"/>
      <c r="AA399" s="35"/>
      <c r="AB399" s="23" t="n">
        <f aca="false">'Výpočet škody'!BB399</f>
        <v>0</v>
      </c>
      <c r="AC399" s="37"/>
      <c r="AD399" s="37"/>
      <c r="AE399" s="37"/>
      <c r="AF399" s="37"/>
      <c r="AG399" s="37"/>
      <c r="AH399" s="37"/>
      <c r="AI399" s="35"/>
      <c r="AJ399" s="35"/>
      <c r="AK399" s="35"/>
      <c r="AL399" s="24" t="n">
        <f aca="false">'Výpočet škody'!CD399</f>
        <v>0</v>
      </c>
      <c r="AM399" s="35"/>
      <c r="AN399" s="35"/>
      <c r="AO399" s="35"/>
      <c r="AP399" s="35"/>
      <c r="AQ399" s="42" t="n">
        <f aca="false">ROUND(AO399*AP399,0)</f>
        <v>0</v>
      </c>
      <c r="AR399" s="43" t="n">
        <f aca="false">S399+AB399+AL399+AQ399</f>
        <v>0</v>
      </c>
    </row>
    <row r="400" customFormat="false" ht="12.8" hidden="false" customHeight="false" outlineLevel="0" collapsed="false">
      <c r="N400" s="40"/>
      <c r="O400" s="16"/>
      <c r="P400" s="16"/>
      <c r="Q400" s="41" t="str">
        <f aca="false">IF(P400&gt;0,IF(O400/P400&lt;0.01,"&lt; 1 %",""),"")</f>
        <v/>
      </c>
      <c r="R400" s="16"/>
      <c r="S400" s="22" t="n">
        <f aca="false">'Výpočet škody'!AA400</f>
        <v>0</v>
      </c>
      <c r="T400" s="35"/>
      <c r="U400" s="35"/>
      <c r="V400" s="40"/>
      <c r="W400" s="37"/>
      <c r="X400" s="35"/>
      <c r="Y400" s="35"/>
      <c r="Z400" s="35"/>
      <c r="AA400" s="35"/>
      <c r="AB400" s="23" t="n">
        <f aca="false">'Výpočet škody'!BB400</f>
        <v>0</v>
      </c>
      <c r="AC400" s="37"/>
      <c r="AD400" s="37"/>
      <c r="AE400" s="37"/>
      <c r="AF400" s="37"/>
      <c r="AG400" s="37"/>
      <c r="AH400" s="37"/>
      <c r="AI400" s="35"/>
      <c r="AJ400" s="35"/>
      <c r="AK400" s="35"/>
      <c r="AL400" s="24" t="n">
        <f aca="false">'Výpočet škody'!CD400</f>
        <v>0</v>
      </c>
      <c r="AM400" s="35"/>
      <c r="AN400" s="35"/>
      <c r="AO400" s="35"/>
      <c r="AP400" s="35"/>
      <c r="AQ400" s="42" t="n">
        <f aca="false">ROUND(AO400*AP400,0)</f>
        <v>0</v>
      </c>
      <c r="AR400" s="43" t="n">
        <f aca="false">S400+AB400+AL400+AQ400</f>
        <v>0</v>
      </c>
    </row>
    <row r="401" customFormat="false" ht="12.8" hidden="false" customHeight="false" outlineLevel="0" collapsed="false">
      <c r="N401" s="40"/>
      <c r="O401" s="16"/>
      <c r="P401" s="16"/>
      <c r="Q401" s="41" t="str">
        <f aca="false">IF(P401&gt;0,IF(O401/P401&lt;0.01,"&lt; 1 %",""),"")</f>
        <v/>
      </c>
      <c r="R401" s="16"/>
      <c r="S401" s="22" t="n">
        <f aca="false">'Výpočet škody'!AA401</f>
        <v>0</v>
      </c>
      <c r="T401" s="35"/>
      <c r="U401" s="35"/>
      <c r="V401" s="40"/>
      <c r="W401" s="37"/>
      <c r="X401" s="35"/>
      <c r="Y401" s="35"/>
      <c r="Z401" s="35"/>
      <c r="AA401" s="35"/>
      <c r="AB401" s="23" t="n">
        <f aca="false">'Výpočet škody'!BB401</f>
        <v>0</v>
      </c>
      <c r="AC401" s="37"/>
      <c r="AD401" s="37"/>
      <c r="AE401" s="37"/>
      <c r="AF401" s="37"/>
      <c r="AG401" s="37"/>
      <c r="AH401" s="37"/>
      <c r="AI401" s="35"/>
      <c r="AJ401" s="35"/>
      <c r="AK401" s="35"/>
      <c r="AL401" s="24" t="n">
        <f aca="false">'Výpočet škody'!CD401</f>
        <v>0</v>
      </c>
      <c r="AM401" s="35"/>
      <c r="AN401" s="35"/>
      <c r="AO401" s="35"/>
      <c r="AP401" s="35"/>
      <c r="AQ401" s="42" t="n">
        <f aca="false">ROUND(AO401*AP401,0)</f>
        <v>0</v>
      </c>
      <c r="AR401" s="43" t="n">
        <f aca="false">S401+AB401+AL401+AQ401</f>
        <v>0</v>
      </c>
    </row>
    <row r="402" customFormat="false" ht="12.8" hidden="false" customHeight="false" outlineLevel="0" collapsed="false">
      <c r="N402" s="40"/>
      <c r="O402" s="16"/>
      <c r="P402" s="16"/>
      <c r="Q402" s="41" t="str">
        <f aca="false">IF(P402&gt;0,IF(O402/P402&lt;0.01,"&lt; 1 %",""),"")</f>
        <v/>
      </c>
      <c r="R402" s="16"/>
      <c r="S402" s="22" t="n">
        <f aca="false">'Výpočet škody'!AA402</f>
        <v>0</v>
      </c>
      <c r="T402" s="35"/>
      <c r="U402" s="35"/>
      <c r="V402" s="40"/>
      <c r="W402" s="37"/>
      <c r="X402" s="35"/>
      <c r="Y402" s="35"/>
      <c r="Z402" s="35"/>
      <c r="AA402" s="35"/>
      <c r="AB402" s="23" t="n">
        <f aca="false">'Výpočet škody'!BB402</f>
        <v>0</v>
      </c>
      <c r="AC402" s="37"/>
      <c r="AD402" s="37"/>
      <c r="AE402" s="37"/>
      <c r="AF402" s="37"/>
      <c r="AG402" s="37"/>
      <c r="AH402" s="37"/>
      <c r="AI402" s="35"/>
      <c r="AJ402" s="35"/>
      <c r="AK402" s="35"/>
      <c r="AL402" s="24" t="n">
        <f aca="false">'Výpočet škody'!CD402</f>
        <v>0</v>
      </c>
      <c r="AM402" s="35"/>
      <c r="AN402" s="35"/>
      <c r="AO402" s="35"/>
      <c r="AP402" s="35"/>
      <c r="AQ402" s="42" t="n">
        <f aca="false">ROUND(AO402*AP402,0)</f>
        <v>0</v>
      </c>
      <c r="AR402" s="43" t="n">
        <f aca="false">S402+AB402+AL402+AQ402</f>
        <v>0</v>
      </c>
    </row>
    <row r="403" customFormat="false" ht="12.8" hidden="false" customHeight="false" outlineLevel="0" collapsed="false">
      <c r="N403" s="40"/>
      <c r="O403" s="16"/>
      <c r="P403" s="16"/>
      <c r="Q403" s="41" t="str">
        <f aca="false">IF(P403&gt;0,IF(O403/P403&lt;0.01,"&lt; 1 %",""),"")</f>
        <v/>
      </c>
      <c r="R403" s="16"/>
      <c r="S403" s="22" t="n">
        <f aca="false">'Výpočet škody'!AA403</f>
        <v>0</v>
      </c>
      <c r="T403" s="35"/>
      <c r="U403" s="35"/>
      <c r="V403" s="40"/>
      <c r="W403" s="37"/>
      <c r="X403" s="35"/>
      <c r="Y403" s="35"/>
      <c r="Z403" s="35"/>
      <c r="AA403" s="35"/>
      <c r="AB403" s="23" t="n">
        <f aca="false">'Výpočet škody'!BB403</f>
        <v>0</v>
      </c>
      <c r="AC403" s="37"/>
      <c r="AD403" s="37"/>
      <c r="AE403" s="37"/>
      <c r="AF403" s="37"/>
      <c r="AG403" s="37"/>
      <c r="AH403" s="37"/>
      <c r="AI403" s="35"/>
      <c r="AJ403" s="35"/>
      <c r="AK403" s="35"/>
      <c r="AL403" s="24" t="n">
        <f aca="false">'Výpočet škody'!CD403</f>
        <v>0</v>
      </c>
      <c r="AM403" s="35"/>
      <c r="AN403" s="35"/>
      <c r="AO403" s="35"/>
      <c r="AP403" s="35"/>
      <c r="AQ403" s="42" t="n">
        <f aca="false">ROUND(AO403*AP403,0)</f>
        <v>0</v>
      </c>
      <c r="AR403" s="43" t="n">
        <f aca="false">S403+AB403+AL403+AQ403</f>
        <v>0</v>
      </c>
    </row>
    <row r="404" customFormat="false" ht="12.8" hidden="false" customHeight="false" outlineLevel="0" collapsed="false">
      <c r="N404" s="40"/>
      <c r="O404" s="16"/>
      <c r="P404" s="16"/>
      <c r="Q404" s="41" t="str">
        <f aca="false">IF(P404&gt;0,IF(O404/P404&lt;0.01,"&lt; 1 %",""),"")</f>
        <v/>
      </c>
      <c r="R404" s="16"/>
      <c r="S404" s="22" t="n">
        <f aca="false">'Výpočet škody'!AA404</f>
        <v>0</v>
      </c>
      <c r="T404" s="35"/>
      <c r="U404" s="35"/>
      <c r="V404" s="40"/>
      <c r="W404" s="37"/>
      <c r="X404" s="35"/>
      <c r="Y404" s="35"/>
      <c r="Z404" s="35"/>
      <c r="AA404" s="35"/>
      <c r="AB404" s="23" t="n">
        <f aca="false">'Výpočet škody'!BB404</f>
        <v>0</v>
      </c>
      <c r="AC404" s="37"/>
      <c r="AD404" s="37"/>
      <c r="AE404" s="37"/>
      <c r="AF404" s="37"/>
      <c r="AG404" s="37"/>
      <c r="AH404" s="37"/>
      <c r="AI404" s="35"/>
      <c r="AJ404" s="35"/>
      <c r="AK404" s="35"/>
      <c r="AL404" s="24" t="n">
        <f aca="false">'Výpočet škody'!CD404</f>
        <v>0</v>
      </c>
      <c r="AM404" s="35"/>
      <c r="AN404" s="35"/>
      <c r="AO404" s="35"/>
      <c r="AP404" s="35"/>
      <c r="AQ404" s="42" t="n">
        <f aca="false">ROUND(AO404*AP404,0)</f>
        <v>0</v>
      </c>
      <c r="AR404" s="43" t="n">
        <f aca="false">S404+AB404+AL404+AQ404</f>
        <v>0</v>
      </c>
    </row>
    <row r="405" customFormat="false" ht="12.8" hidden="false" customHeight="false" outlineLevel="0" collapsed="false">
      <c r="N405" s="40"/>
      <c r="O405" s="16"/>
      <c r="P405" s="16"/>
      <c r="Q405" s="41" t="str">
        <f aca="false">IF(P405&gt;0,IF(O405/P405&lt;0.01,"&lt; 1 %",""),"")</f>
        <v/>
      </c>
      <c r="R405" s="16"/>
      <c r="S405" s="22" t="n">
        <f aca="false">'Výpočet škody'!AA405</f>
        <v>0</v>
      </c>
      <c r="T405" s="35"/>
      <c r="U405" s="35"/>
      <c r="V405" s="40"/>
      <c r="W405" s="37"/>
      <c r="X405" s="35"/>
      <c r="Y405" s="35"/>
      <c r="Z405" s="35"/>
      <c r="AA405" s="35"/>
      <c r="AB405" s="23" t="n">
        <f aca="false">'Výpočet škody'!BB405</f>
        <v>0</v>
      </c>
      <c r="AC405" s="37"/>
      <c r="AD405" s="37"/>
      <c r="AE405" s="37"/>
      <c r="AF405" s="37"/>
      <c r="AG405" s="37"/>
      <c r="AH405" s="37"/>
      <c r="AI405" s="35"/>
      <c r="AJ405" s="35"/>
      <c r="AK405" s="35"/>
      <c r="AL405" s="24" t="n">
        <f aca="false">'Výpočet škody'!CD405</f>
        <v>0</v>
      </c>
      <c r="AM405" s="35"/>
      <c r="AN405" s="35"/>
      <c r="AO405" s="35"/>
      <c r="AP405" s="35"/>
      <c r="AQ405" s="42" t="n">
        <f aca="false">ROUND(AO405*AP405,0)</f>
        <v>0</v>
      </c>
      <c r="AR405" s="43" t="n">
        <f aca="false">S405+AB405+AL405+AQ405</f>
        <v>0</v>
      </c>
    </row>
    <row r="406" customFormat="false" ht="12.8" hidden="false" customHeight="false" outlineLevel="0" collapsed="false">
      <c r="N406" s="40"/>
      <c r="O406" s="16"/>
      <c r="P406" s="16"/>
      <c r="Q406" s="41" t="str">
        <f aca="false">IF(P406&gt;0,IF(O406/P406&lt;0.01,"&lt; 1 %",""),"")</f>
        <v/>
      </c>
      <c r="R406" s="16"/>
      <c r="S406" s="22" t="n">
        <f aca="false">'Výpočet škody'!AA406</f>
        <v>0</v>
      </c>
      <c r="T406" s="35"/>
      <c r="U406" s="35"/>
      <c r="V406" s="40"/>
      <c r="W406" s="37"/>
      <c r="X406" s="35"/>
      <c r="Y406" s="35"/>
      <c r="Z406" s="35"/>
      <c r="AA406" s="35"/>
      <c r="AB406" s="23" t="n">
        <f aca="false">'Výpočet škody'!BB406</f>
        <v>0</v>
      </c>
      <c r="AC406" s="37"/>
      <c r="AD406" s="37"/>
      <c r="AE406" s="37"/>
      <c r="AF406" s="37"/>
      <c r="AG406" s="37"/>
      <c r="AH406" s="37"/>
      <c r="AI406" s="35"/>
      <c r="AJ406" s="35"/>
      <c r="AK406" s="35"/>
      <c r="AL406" s="24" t="n">
        <f aca="false">'Výpočet škody'!CD406</f>
        <v>0</v>
      </c>
      <c r="AM406" s="35"/>
      <c r="AN406" s="35"/>
      <c r="AO406" s="35"/>
      <c r="AP406" s="35"/>
      <c r="AQ406" s="42" t="n">
        <f aca="false">ROUND(AO406*AP406,0)</f>
        <v>0</v>
      </c>
      <c r="AR406" s="43" t="n">
        <f aca="false">S406+AB406+AL406+AQ406</f>
        <v>0</v>
      </c>
    </row>
    <row r="407" customFormat="false" ht="12.8" hidden="false" customHeight="false" outlineLevel="0" collapsed="false">
      <c r="N407" s="40"/>
      <c r="O407" s="16"/>
      <c r="P407" s="16"/>
      <c r="Q407" s="41" t="str">
        <f aca="false">IF(P407&gt;0,IF(O407/P407&lt;0.01,"&lt; 1 %",""),"")</f>
        <v/>
      </c>
      <c r="R407" s="16"/>
      <c r="S407" s="22" t="n">
        <f aca="false">'Výpočet škody'!AA407</f>
        <v>0</v>
      </c>
      <c r="T407" s="35"/>
      <c r="U407" s="35"/>
      <c r="V407" s="40"/>
      <c r="W407" s="37"/>
      <c r="X407" s="35"/>
      <c r="Y407" s="35"/>
      <c r="Z407" s="35"/>
      <c r="AA407" s="35"/>
      <c r="AB407" s="23" t="n">
        <f aca="false">'Výpočet škody'!BB407</f>
        <v>0</v>
      </c>
      <c r="AC407" s="37"/>
      <c r="AD407" s="37"/>
      <c r="AE407" s="37"/>
      <c r="AF407" s="37"/>
      <c r="AG407" s="37"/>
      <c r="AH407" s="37"/>
      <c r="AI407" s="35"/>
      <c r="AJ407" s="35"/>
      <c r="AK407" s="35"/>
      <c r="AL407" s="24" t="n">
        <f aca="false">'Výpočet škody'!CD407</f>
        <v>0</v>
      </c>
      <c r="AM407" s="35"/>
      <c r="AN407" s="35"/>
      <c r="AO407" s="35"/>
      <c r="AP407" s="35"/>
      <c r="AQ407" s="42" t="n">
        <f aca="false">ROUND(AO407*AP407,0)</f>
        <v>0</v>
      </c>
      <c r="AR407" s="43" t="n">
        <f aca="false">S407+AB407+AL407+AQ407</f>
        <v>0</v>
      </c>
    </row>
    <row r="408" customFormat="false" ht="12.8" hidden="false" customHeight="false" outlineLevel="0" collapsed="false">
      <c r="N408" s="40"/>
      <c r="O408" s="16"/>
      <c r="P408" s="16"/>
      <c r="Q408" s="41" t="str">
        <f aca="false">IF(P408&gt;0,IF(O408/P408&lt;0.01,"&lt; 1 %",""),"")</f>
        <v/>
      </c>
      <c r="R408" s="16"/>
      <c r="S408" s="22" t="n">
        <f aca="false">'Výpočet škody'!AA408</f>
        <v>0</v>
      </c>
      <c r="T408" s="35"/>
      <c r="U408" s="35"/>
      <c r="V408" s="40"/>
      <c r="W408" s="37"/>
      <c r="X408" s="35"/>
      <c r="Y408" s="35"/>
      <c r="Z408" s="35"/>
      <c r="AA408" s="35"/>
      <c r="AB408" s="23" t="n">
        <f aca="false">'Výpočet škody'!BB408</f>
        <v>0</v>
      </c>
      <c r="AC408" s="37"/>
      <c r="AD408" s="37"/>
      <c r="AE408" s="37"/>
      <c r="AF408" s="37"/>
      <c r="AG408" s="37"/>
      <c r="AH408" s="37"/>
      <c r="AI408" s="35"/>
      <c r="AJ408" s="35"/>
      <c r="AK408" s="35"/>
      <c r="AL408" s="24" t="n">
        <f aca="false">'Výpočet škody'!CD408</f>
        <v>0</v>
      </c>
      <c r="AM408" s="35"/>
      <c r="AN408" s="35"/>
      <c r="AO408" s="35"/>
      <c r="AP408" s="35"/>
      <c r="AQ408" s="42" t="n">
        <f aca="false">ROUND(AO408*AP408,0)</f>
        <v>0</v>
      </c>
      <c r="AR408" s="43" t="n">
        <f aca="false">S408+AB408+AL408+AQ408</f>
        <v>0</v>
      </c>
    </row>
    <row r="409" customFormat="false" ht="12.8" hidden="false" customHeight="false" outlineLevel="0" collapsed="false">
      <c r="N409" s="40"/>
      <c r="O409" s="16"/>
      <c r="P409" s="16"/>
      <c r="Q409" s="41" t="str">
        <f aca="false">IF(P409&gt;0,IF(O409/P409&lt;0.01,"&lt; 1 %",""),"")</f>
        <v/>
      </c>
      <c r="R409" s="35"/>
      <c r="S409" s="22" t="n">
        <f aca="false">'Výpočet škody'!AA409</f>
        <v>0</v>
      </c>
      <c r="T409" s="35"/>
      <c r="U409" s="35"/>
      <c r="V409" s="40"/>
      <c r="W409" s="37"/>
      <c r="X409" s="35"/>
      <c r="Y409" s="35"/>
      <c r="Z409" s="35"/>
      <c r="AA409" s="35"/>
      <c r="AB409" s="23" t="n">
        <f aca="false">'Výpočet škody'!BB409</f>
        <v>0</v>
      </c>
      <c r="AC409" s="37"/>
      <c r="AD409" s="37"/>
      <c r="AE409" s="37"/>
      <c r="AF409" s="37"/>
      <c r="AG409" s="37"/>
      <c r="AH409" s="37"/>
      <c r="AI409" s="35"/>
      <c r="AJ409" s="35"/>
      <c r="AK409" s="35"/>
      <c r="AL409" s="24" t="n">
        <f aca="false">'Výpočet škody'!CD409</f>
        <v>0</v>
      </c>
      <c r="AM409" s="35"/>
      <c r="AN409" s="35"/>
      <c r="AO409" s="35"/>
      <c r="AP409" s="35"/>
      <c r="AQ409" s="42" t="n">
        <f aca="false">ROUND(AO409*AP409,0)</f>
        <v>0</v>
      </c>
      <c r="AR409" s="43" t="n">
        <f aca="false">S409+AB409+AL409+AQ409</f>
        <v>0</v>
      </c>
    </row>
    <row r="410" customFormat="false" ht="12.8" hidden="false" customHeight="false" outlineLevel="0" collapsed="false">
      <c r="N410" s="40"/>
      <c r="O410" s="16"/>
      <c r="P410" s="16"/>
      <c r="Q410" s="41" t="str">
        <f aca="false">IF(P410&gt;0,IF(O410/P410&lt;0.01,"&lt; 1 %",""),"")</f>
        <v/>
      </c>
      <c r="R410" s="16"/>
      <c r="S410" s="22" t="n">
        <f aca="false">'Výpočet škody'!AA410</f>
        <v>0</v>
      </c>
      <c r="T410" s="35"/>
      <c r="U410" s="35"/>
      <c r="V410" s="40"/>
      <c r="W410" s="37"/>
      <c r="X410" s="35"/>
      <c r="Y410" s="35"/>
      <c r="Z410" s="35"/>
      <c r="AA410" s="35"/>
      <c r="AB410" s="23" t="n">
        <f aca="false">'Výpočet škody'!BB410</f>
        <v>0</v>
      </c>
      <c r="AC410" s="37"/>
      <c r="AD410" s="37"/>
      <c r="AE410" s="37"/>
      <c r="AF410" s="37"/>
      <c r="AG410" s="37"/>
      <c r="AH410" s="37"/>
      <c r="AI410" s="35"/>
      <c r="AJ410" s="35"/>
      <c r="AK410" s="35"/>
      <c r="AL410" s="24" t="n">
        <f aca="false">'Výpočet škody'!CD410</f>
        <v>0</v>
      </c>
      <c r="AM410" s="35"/>
      <c r="AN410" s="35"/>
      <c r="AO410" s="35"/>
      <c r="AP410" s="35"/>
      <c r="AQ410" s="42" t="n">
        <f aca="false">ROUND(AO410*AP410,0)</f>
        <v>0</v>
      </c>
      <c r="AR410" s="43" t="n">
        <f aca="false">S410+AB410+AL410+AQ410</f>
        <v>0</v>
      </c>
    </row>
    <row r="411" customFormat="false" ht="12.8" hidden="false" customHeight="false" outlineLevel="0" collapsed="false">
      <c r="N411" s="40"/>
      <c r="O411" s="16"/>
      <c r="P411" s="16"/>
      <c r="Q411" s="41" t="str">
        <f aca="false">IF(P411&gt;0,IF(O411/P411&lt;0.01,"&lt; 1 %",""),"")</f>
        <v/>
      </c>
      <c r="R411" s="35"/>
      <c r="S411" s="22" t="n">
        <f aca="false">'Výpočet škody'!AA411</f>
        <v>0</v>
      </c>
      <c r="T411" s="35"/>
      <c r="U411" s="35"/>
      <c r="V411" s="40"/>
      <c r="W411" s="37"/>
      <c r="X411" s="35"/>
      <c r="Y411" s="35"/>
      <c r="Z411" s="35"/>
      <c r="AA411" s="35"/>
      <c r="AB411" s="23" t="n">
        <f aca="false">'Výpočet škody'!BB411</f>
        <v>0</v>
      </c>
      <c r="AC411" s="37"/>
      <c r="AD411" s="37"/>
      <c r="AE411" s="37"/>
      <c r="AF411" s="37"/>
      <c r="AG411" s="37"/>
      <c r="AH411" s="37"/>
      <c r="AI411" s="35"/>
      <c r="AJ411" s="35"/>
      <c r="AK411" s="35"/>
      <c r="AL411" s="24" t="n">
        <f aca="false">'Výpočet škody'!CD411</f>
        <v>0</v>
      </c>
      <c r="AM411" s="35"/>
      <c r="AN411" s="35"/>
      <c r="AO411" s="35"/>
      <c r="AP411" s="35"/>
      <c r="AQ411" s="42" t="n">
        <f aca="false">ROUND(AO411*AP411,0)</f>
        <v>0</v>
      </c>
      <c r="AR411" s="43" t="n">
        <f aca="false">S411+AB411+AL411+AQ411</f>
        <v>0</v>
      </c>
    </row>
    <row r="412" customFormat="false" ht="12.8" hidden="false" customHeight="false" outlineLevel="0" collapsed="false">
      <c r="N412" s="40"/>
      <c r="O412" s="16"/>
      <c r="P412" s="16"/>
      <c r="Q412" s="41" t="str">
        <f aca="false">IF(P412&gt;0,IF(O412/P412&lt;0.01,"&lt; 1 %",""),"")</f>
        <v/>
      </c>
      <c r="R412" s="35"/>
      <c r="S412" s="22" t="n">
        <f aca="false">'Výpočet škody'!AA412</f>
        <v>0</v>
      </c>
      <c r="T412" s="35"/>
      <c r="U412" s="35"/>
      <c r="V412" s="40"/>
      <c r="W412" s="37"/>
      <c r="X412" s="35"/>
      <c r="Y412" s="35"/>
      <c r="Z412" s="35"/>
      <c r="AA412" s="35"/>
      <c r="AB412" s="23" t="n">
        <f aca="false">'Výpočet škody'!BB412</f>
        <v>0</v>
      </c>
      <c r="AC412" s="37"/>
      <c r="AD412" s="37"/>
      <c r="AE412" s="37"/>
      <c r="AF412" s="37"/>
      <c r="AG412" s="37"/>
      <c r="AH412" s="37"/>
      <c r="AI412" s="35"/>
      <c r="AJ412" s="35"/>
      <c r="AK412" s="35"/>
      <c r="AL412" s="24" t="n">
        <f aca="false">'Výpočet škody'!CD412</f>
        <v>0</v>
      </c>
      <c r="AM412" s="35"/>
      <c r="AN412" s="35"/>
      <c r="AO412" s="35"/>
      <c r="AP412" s="35"/>
      <c r="AQ412" s="42" t="n">
        <f aca="false">ROUND(AO412*AP412,0)</f>
        <v>0</v>
      </c>
      <c r="AR412" s="43" t="n">
        <f aca="false">S412+AB412+AL412+AQ412</f>
        <v>0</v>
      </c>
    </row>
    <row r="413" customFormat="false" ht="12.8" hidden="false" customHeight="false" outlineLevel="0" collapsed="false">
      <c r="N413" s="40"/>
      <c r="O413" s="16"/>
      <c r="P413" s="16"/>
      <c r="Q413" s="41" t="str">
        <f aca="false">IF(P413&gt;0,IF(O413/P413&lt;0.01,"&lt; 1 %",""),"")</f>
        <v/>
      </c>
      <c r="R413" s="35"/>
      <c r="S413" s="22" t="n">
        <f aca="false">'Výpočet škody'!AA413</f>
        <v>0</v>
      </c>
      <c r="T413" s="35"/>
      <c r="U413" s="35"/>
      <c r="V413" s="40"/>
      <c r="W413" s="37"/>
      <c r="X413" s="35"/>
      <c r="Y413" s="35"/>
      <c r="Z413" s="35"/>
      <c r="AA413" s="35"/>
      <c r="AB413" s="23" t="n">
        <f aca="false">'Výpočet škody'!BB413</f>
        <v>0</v>
      </c>
      <c r="AC413" s="37"/>
      <c r="AD413" s="37"/>
      <c r="AE413" s="37"/>
      <c r="AF413" s="37"/>
      <c r="AG413" s="37"/>
      <c r="AH413" s="37"/>
      <c r="AI413" s="35"/>
      <c r="AJ413" s="35"/>
      <c r="AK413" s="35"/>
      <c r="AL413" s="24" t="n">
        <f aca="false">'Výpočet škody'!CD413</f>
        <v>0</v>
      </c>
      <c r="AM413" s="35"/>
      <c r="AN413" s="35"/>
      <c r="AO413" s="35"/>
      <c r="AP413" s="35"/>
      <c r="AQ413" s="42" t="n">
        <f aca="false">ROUND(AO413*AP413,0)</f>
        <v>0</v>
      </c>
      <c r="AR413" s="43" t="n">
        <f aca="false">S413+AB413+AL413+AQ413</f>
        <v>0</v>
      </c>
    </row>
    <row r="414" customFormat="false" ht="12.8" hidden="false" customHeight="false" outlineLevel="0" collapsed="false">
      <c r="N414" s="40"/>
      <c r="O414" s="16"/>
      <c r="P414" s="16"/>
      <c r="Q414" s="41" t="str">
        <f aca="false">IF(P414&gt;0,IF(O414/P414&lt;0.01,"&lt; 1 %",""),"")</f>
        <v/>
      </c>
      <c r="R414" s="35"/>
      <c r="S414" s="22" t="n">
        <f aca="false">'Výpočet škody'!AA414</f>
        <v>0</v>
      </c>
      <c r="T414" s="35"/>
      <c r="U414" s="35"/>
      <c r="V414" s="40"/>
      <c r="W414" s="37"/>
      <c r="X414" s="35"/>
      <c r="Y414" s="35"/>
      <c r="Z414" s="35"/>
      <c r="AA414" s="35"/>
      <c r="AB414" s="23" t="n">
        <f aca="false">'Výpočet škody'!BB414</f>
        <v>0</v>
      </c>
      <c r="AC414" s="37"/>
      <c r="AD414" s="37"/>
      <c r="AE414" s="37"/>
      <c r="AF414" s="37"/>
      <c r="AG414" s="37"/>
      <c r="AH414" s="37"/>
      <c r="AI414" s="35"/>
      <c r="AJ414" s="35"/>
      <c r="AK414" s="35"/>
      <c r="AL414" s="24" t="n">
        <f aca="false">'Výpočet škody'!CD414</f>
        <v>0</v>
      </c>
      <c r="AM414" s="35"/>
      <c r="AN414" s="35"/>
      <c r="AO414" s="35"/>
      <c r="AP414" s="35"/>
      <c r="AQ414" s="42" t="n">
        <f aca="false">ROUND(AO414*AP414,0)</f>
        <v>0</v>
      </c>
      <c r="AR414" s="43" t="n">
        <f aca="false">S414+AB414+AL414+AQ414</f>
        <v>0</v>
      </c>
    </row>
    <row r="415" customFormat="false" ht="12.8" hidden="false" customHeight="false" outlineLevel="0" collapsed="false">
      <c r="N415" s="40"/>
      <c r="O415" s="16"/>
      <c r="P415" s="16"/>
      <c r="Q415" s="41" t="str">
        <f aca="false">IF(P415&gt;0,IF(O415/P415&lt;0.01,"&lt; 1 %",""),"")</f>
        <v/>
      </c>
      <c r="R415" s="16"/>
      <c r="S415" s="22" t="n">
        <f aca="false">'Výpočet škody'!AA415</f>
        <v>0</v>
      </c>
      <c r="T415" s="35"/>
      <c r="U415" s="35"/>
      <c r="V415" s="40"/>
      <c r="W415" s="37"/>
      <c r="X415" s="35"/>
      <c r="Y415" s="35"/>
      <c r="Z415" s="35"/>
      <c r="AA415" s="35"/>
      <c r="AB415" s="23" t="n">
        <f aca="false">'Výpočet škody'!BB415</f>
        <v>0</v>
      </c>
      <c r="AC415" s="37"/>
      <c r="AD415" s="37"/>
      <c r="AE415" s="37"/>
      <c r="AF415" s="37"/>
      <c r="AG415" s="37"/>
      <c r="AH415" s="37"/>
      <c r="AI415" s="35"/>
      <c r="AJ415" s="35"/>
      <c r="AK415" s="35"/>
      <c r="AL415" s="24" t="n">
        <f aca="false">'Výpočet škody'!CD415</f>
        <v>0</v>
      </c>
      <c r="AM415" s="35"/>
      <c r="AN415" s="35"/>
      <c r="AO415" s="35"/>
      <c r="AP415" s="35"/>
      <c r="AQ415" s="42" t="n">
        <f aca="false">ROUND(AO415*AP415,0)</f>
        <v>0</v>
      </c>
      <c r="AR415" s="43" t="n">
        <f aca="false">S415+AB415+AL415+AQ415</f>
        <v>0</v>
      </c>
    </row>
    <row r="416" customFormat="false" ht="12.8" hidden="false" customHeight="false" outlineLevel="0" collapsed="false">
      <c r="N416" s="40"/>
      <c r="O416" s="16"/>
      <c r="P416" s="16"/>
      <c r="Q416" s="41" t="str">
        <f aca="false">IF(P416&gt;0,IF(O416/P416&lt;0.01,"&lt; 1 %",""),"")</f>
        <v/>
      </c>
      <c r="R416" s="16"/>
      <c r="S416" s="22" t="n">
        <f aca="false">'Výpočet škody'!AA416</f>
        <v>0</v>
      </c>
      <c r="T416" s="35"/>
      <c r="U416" s="35"/>
      <c r="V416" s="40"/>
      <c r="W416" s="37"/>
      <c r="X416" s="35"/>
      <c r="Y416" s="35"/>
      <c r="Z416" s="35"/>
      <c r="AA416" s="35"/>
      <c r="AB416" s="23" t="n">
        <f aca="false">'Výpočet škody'!BB416</f>
        <v>0</v>
      </c>
      <c r="AC416" s="37"/>
      <c r="AD416" s="37"/>
      <c r="AE416" s="37"/>
      <c r="AF416" s="37"/>
      <c r="AG416" s="37"/>
      <c r="AH416" s="37"/>
      <c r="AI416" s="35"/>
      <c r="AJ416" s="35"/>
      <c r="AK416" s="35"/>
      <c r="AL416" s="24" t="n">
        <f aca="false">'Výpočet škody'!CD416</f>
        <v>0</v>
      </c>
      <c r="AM416" s="35"/>
      <c r="AN416" s="35"/>
      <c r="AO416" s="35"/>
      <c r="AP416" s="35"/>
      <c r="AQ416" s="42" t="n">
        <f aca="false">ROUND(AO416*AP416,0)</f>
        <v>0</v>
      </c>
      <c r="AR416" s="43" t="n">
        <f aca="false">S416+AB416+AL416+AQ416</f>
        <v>0</v>
      </c>
    </row>
    <row r="417" customFormat="false" ht="12.8" hidden="false" customHeight="false" outlineLevel="0" collapsed="false">
      <c r="N417" s="40"/>
      <c r="O417" s="16"/>
      <c r="P417" s="16"/>
      <c r="Q417" s="41" t="str">
        <f aca="false">IF(P417&gt;0,IF(O417/P417&lt;0.01,"&lt; 1 %",""),"")</f>
        <v/>
      </c>
      <c r="R417" s="16"/>
      <c r="S417" s="22" t="n">
        <f aca="false">'Výpočet škody'!AA417</f>
        <v>0</v>
      </c>
      <c r="T417" s="35"/>
      <c r="U417" s="35"/>
      <c r="V417" s="40"/>
      <c r="W417" s="37"/>
      <c r="X417" s="35"/>
      <c r="Y417" s="35"/>
      <c r="Z417" s="35"/>
      <c r="AA417" s="35"/>
      <c r="AB417" s="23" t="n">
        <f aca="false">'Výpočet škody'!BB417</f>
        <v>0</v>
      </c>
      <c r="AC417" s="37"/>
      <c r="AD417" s="37"/>
      <c r="AE417" s="37"/>
      <c r="AF417" s="37"/>
      <c r="AG417" s="37"/>
      <c r="AH417" s="37"/>
      <c r="AI417" s="35"/>
      <c r="AJ417" s="35"/>
      <c r="AK417" s="35"/>
      <c r="AL417" s="24" t="n">
        <f aca="false">'Výpočet škody'!CD417</f>
        <v>0</v>
      </c>
      <c r="AM417" s="35"/>
      <c r="AN417" s="35"/>
      <c r="AO417" s="35"/>
      <c r="AP417" s="35"/>
      <c r="AQ417" s="42" t="n">
        <f aca="false">ROUND(AO417*AP417,0)</f>
        <v>0</v>
      </c>
      <c r="AR417" s="43" t="n">
        <f aca="false">S417+AB417+AL417+AQ417</f>
        <v>0</v>
      </c>
    </row>
    <row r="418" customFormat="false" ht="12.8" hidden="false" customHeight="false" outlineLevel="0" collapsed="false">
      <c r="N418" s="40"/>
      <c r="O418" s="16"/>
      <c r="P418" s="16"/>
      <c r="Q418" s="41" t="str">
        <f aca="false">IF(P418&gt;0,IF(O418/P418&lt;0.01,"&lt; 1 %",""),"")</f>
        <v/>
      </c>
      <c r="R418" s="16"/>
      <c r="S418" s="22" t="n">
        <f aca="false">'Výpočet škody'!AA418</f>
        <v>0</v>
      </c>
      <c r="T418" s="35"/>
      <c r="U418" s="35"/>
      <c r="V418" s="40"/>
      <c r="W418" s="37"/>
      <c r="X418" s="35"/>
      <c r="Y418" s="35"/>
      <c r="Z418" s="35"/>
      <c r="AA418" s="35"/>
      <c r="AB418" s="23" t="n">
        <f aca="false">'Výpočet škody'!BB418</f>
        <v>0</v>
      </c>
      <c r="AC418" s="37"/>
      <c r="AD418" s="37"/>
      <c r="AE418" s="37"/>
      <c r="AF418" s="37"/>
      <c r="AG418" s="37"/>
      <c r="AH418" s="37"/>
      <c r="AI418" s="35"/>
      <c r="AJ418" s="35"/>
      <c r="AK418" s="35"/>
      <c r="AL418" s="24" t="n">
        <f aca="false">'Výpočet škody'!CD418</f>
        <v>0</v>
      </c>
      <c r="AM418" s="35"/>
      <c r="AN418" s="35"/>
      <c r="AO418" s="35"/>
      <c r="AP418" s="35"/>
      <c r="AQ418" s="42" t="n">
        <f aca="false">ROUND(AO418*AP418,0)</f>
        <v>0</v>
      </c>
      <c r="AR418" s="43" t="n">
        <f aca="false">S418+AB418+AL418+AQ418</f>
        <v>0</v>
      </c>
    </row>
    <row r="419" customFormat="false" ht="12.8" hidden="false" customHeight="false" outlineLevel="0" collapsed="false">
      <c r="N419" s="40"/>
      <c r="O419" s="16"/>
      <c r="P419" s="16"/>
      <c r="Q419" s="41" t="str">
        <f aca="false">IF(P419&gt;0,IF(O419/P419&lt;0.01,"&lt; 1 %",""),"")</f>
        <v/>
      </c>
      <c r="R419" s="16"/>
      <c r="S419" s="22" t="n">
        <f aca="false">'Výpočet škody'!AA419</f>
        <v>0</v>
      </c>
      <c r="T419" s="35"/>
      <c r="U419" s="35"/>
      <c r="V419" s="40"/>
      <c r="W419" s="37"/>
      <c r="X419" s="35"/>
      <c r="Y419" s="35"/>
      <c r="Z419" s="35"/>
      <c r="AA419" s="35"/>
      <c r="AB419" s="23" t="n">
        <f aca="false">'Výpočet škody'!BB419</f>
        <v>0</v>
      </c>
      <c r="AC419" s="37"/>
      <c r="AD419" s="37"/>
      <c r="AE419" s="37"/>
      <c r="AF419" s="37"/>
      <c r="AG419" s="37"/>
      <c r="AH419" s="37"/>
      <c r="AI419" s="35"/>
      <c r="AJ419" s="35"/>
      <c r="AK419" s="35"/>
      <c r="AL419" s="24" t="n">
        <f aca="false">'Výpočet škody'!CD419</f>
        <v>0</v>
      </c>
      <c r="AM419" s="35"/>
      <c r="AN419" s="35"/>
      <c r="AO419" s="35"/>
      <c r="AP419" s="35"/>
      <c r="AQ419" s="42" t="n">
        <f aca="false">ROUND(AO419*AP419,0)</f>
        <v>0</v>
      </c>
      <c r="AR419" s="43" t="n">
        <f aca="false">S419+AB419+AL419+AQ419</f>
        <v>0</v>
      </c>
    </row>
    <row r="420" customFormat="false" ht="12.8" hidden="false" customHeight="false" outlineLevel="0" collapsed="false">
      <c r="N420" s="40"/>
      <c r="O420" s="16"/>
      <c r="P420" s="16"/>
      <c r="Q420" s="41" t="str">
        <f aca="false">IF(P420&gt;0,IF(O420/P420&lt;0.01,"&lt; 1 %",""),"")</f>
        <v/>
      </c>
      <c r="R420" s="16"/>
      <c r="S420" s="22" t="n">
        <f aca="false">'Výpočet škody'!AA420</f>
        <v>0</v>
      </c>
      <c r="T420" s="35"/>
      <c r="U420" s="35"/>
      <c r="V420" s="40"/>
      <c r="W420" s="37"/>
      <c r="X420" s="35"/>
      <c r="Y420" s="35"/>
      <c r="Z420" s="35"/>
      <c r="AA420" s="35"/>
      <c r="AB420" s="23" t="n">
        <f aca="false">'Výpočet škody'!BB420</f>
        <v>0</v>
      </c>
      <c r="AC420" s="37"/>
      <c r="AD420" s="37"/>
      <c r="AE420" s="37"/>
      <c r="AF420" s="37"/>
      <c r="AG420" s="37"/>
      <c r="AH420" s="37"/>
      <c r="AI420" s="35"/>
      <c r="AJ420" s="35"/>
      <c r="AK420" s="35"/>
      <c r="AL420" s="24" t="n">
        <f aca="false">'Výpočet škody'!CD420</f>
        <v>0</v>
      </c>
      <c r="AM420" s="35"/>
      <c r="AN420" s="35"/>
      <c r="AO420" s="35"/>
      <c r="AP420" s="35"/>
      <c r="AQ420" s="42" t="n">
        <f aca="false">ROUND(AO420*AP420,0)</f>
        <v>0</v>
      </c>
      <c r="AR420" s="43" t="n">
        <f aca="false">S420+AB420+AL420+AQ420</f>
        <v>0</v>
      </c>
    </row>
    <row r="421" customFormat="false" ht="12.8" hidden="false" customHeight="false" outlineLevel="0" collapsed="false">
      <c r="N421" s="40"/>
      <c r="O421" s="16"/>
      <c r="P421" s="16"/>
      <c r="Q421" s="41" t="str">
        <f aca="false">IF(P421&gt;0,IF(O421/P421&lt;0.01,"&lt; 1 %",""),"")</f>
        <v/>
      </c>
      <c r="R421" s="16"/>
      <c r="S421" s="22" t="n">
        <f aca="false">'Výpočet škody'!AA421</f>
        <v>0</v>
      </c>
      <c r="T421" s="35"/>
      <c r="U421" s="35"/>
      <c r="V421" s="40"/>
      <c r="W421" s="37"/>
      <c r="X421" s="35"/>
      <c r="Y421" s="35"/>
      <c r="Z421" s="35"/>
      <c r="AA421" s="35"/>
      <c r="AB421" s="23" t="n">
        <f aca="false">'Výpočet škody'!BB421</f>
        <v>0</v>
      </c>
      <c r="AC421" s="37"/>
      <c r="AD421" s="37"/>
      <c r="AE421" s="37"/>
      <c r="AF421" s="37"/>
      <c r="AG421" s="37"/>
      <c r="AH421" s="37"/>
      <c r="AI421" s="35"/>
      <c r="AJ421" s="35"/>
      <c r="AK421" s="35"/>
      <c r="AL421" s="24" t="n">
        <f aca="false">'Výpočet škody'!CD421</f>
        <v>0</v>
      </c>
      <c r="AM421" s="35"/>
      <c r="AN421" s="35"/>
      <c r="AO421" s="35"/>
      <c r="AP421" s="35"/>
      <c r="AQ421" s="42" t="n">
        <f aca="false">ROUND(AO421*AP421,0)</f>
        <v>0</v>
      </c>
      <c r="AR421" s="43" t="n">
        <f aca="false">S421+AB421+AL421+AQ421</f>
        <v>0</v>
      </c>
    </row>
    <row r="422" customFormat="false" ht="12.8" hidden="false" customHeight="false" outlineLevel="0" collapsed="false">
      <c r="N422" s="40"/>
      <c r="O422" s="16"/>
      <c r="P422" s="16"/>
      <c r="Q422" s="41" t="str">
        <f aca="false">IF(P422&gt;0,IF(O422/P422&lt;0.01,"&lt; 1 %",""),"")</f>
        <v/>
      </c>
      <c r="R422" s="16"/>
      <c r="S422" s="22" t="n">
        <f aca="false">'Výpočet škody'!AA422</f>
        <v>0</v>
      </c>
      <c r="T422" s="35"/>
      <c r="U422" s="35"/>
      <c r="V422" s="40"/>
      <c r="W422" s="37"/>
      <c r="X422" s="35"/>
      <c r="Y422" s="35"/>
      <c r="Z422" s="35"/>
      <c r="AA422" s="35"/>
      <c r="AB422" s="23" t="n">
        <f aca="false">'Výpočet škody'!BB422</f>
        <v>0</v>
      </c>
      <c r="AC422" s="37"/>
      <c r="AD422" s="37"/>
      <c r="AE422" s="37"/>
      <c r="AF422" s="37"/>
      <c r="AG422" s="37"/>
      <c r="AH422" s="37"/>
      <c r="AI422" s="35"/>
      <c r="AJ422" s="35"/>
      <c r="AK422" s="35"/>
      <c r="AL422" s="24" t="n">
        <f aca="false">'Výpočet škody'!CD422</f>
        <v>0</v>
      </c>
      <c r="AM422" s="35"/>
      <c r="AN422" s="35"/>
      <c r="AO422" s="35"/>
      <c r="AP422" s="35"/>
      <c r="AQ422" s="42" t="n">
        <f aca="false">ROUND(AO422*AP422,0)</f>
        <v>0</v>
      </c>
      <c r="AR422" s="43" t="n">
        <f aca="false">S422+AB422+AL422+AQ422</f>
        <v>0</v>
      </c>
    </row>
    <row r="423" customFormat="false" ht="12.8" hidden="false" customHeight="false" outlineLevel="0" collapsed="false">
      <c r="N423" s="40"/>
      <c r="O423" s="16"/>
      <c r="P423" s="16"/>
      <c r="Q423" s="41" t="str">
        <f aca="false">IF(P423&gt;0,IF(O423/P423&lt;0.01,"&lt; 1 %",""),"")</f>
        <v/>
      </c>
      <c r="R423" s="16"/>
      <c r="S423" s="22" t="n">
        <f aca="false">'Výpočet škody'!AA423</f>
        <v>0</v>
      </c>
      <c r="T423" s="35"/>
      <c r="U423" s="35"/>
      <c r="V423" s="40"/>
      <c r="W423" s="37"/>
      <c r="X423" s="35"/>
      <c r="Y423" s="35"/>
      <c r="Z423" s="35"/>
      <c r="AA423" s="35"/>
      <c r="AB423" s="23" t="n">
        <f aca="false">'Výpočet škody'!BB423</f>
        <v>0</v>
      </c>
      <c r="AC423" s="37"/>
      <c r="AD423" s="37"/>
      <c r="AE423" s="37"/>
      <c r="AF423" s="37"/>
      <c r="AG423" s="37"/>
      <c r="AH423" s="37"/>
      <c r="AI423" s="35"/>
      <c r="AJ423" s="35"/>
      <c r="AK423" s="35"/>
      <c r="AL423" s="24" t="n">
        <f aca="false">'Výpočet škody'!CD423</f>
        <v>0</v>
      </c>
      <c r="AM423" s="35"/>
      <c r="AN423" s="35"/>
      <c r="AO423" s="35"/>
      <c r="AP423" s="35"/>
      <c r="AQ423" s="42" t="n">
        <f aca="false">ROUND(AO423*AP423,0)</f>
        <v>0</v>
      </c>
      <c r="AR423" s="43" t="n">
        <f aca="false">S423+AB423+AL423+AQ423</f>
        <v>0</v>
      </c>
    </row>
    <row r="424" customFormat="false" ht="12.8" hidden="false" customHeight="false" outlineLevel="0" collapsed="false">
      <c r="N424" s="40"/>
      <c r="O424" s="16"/>
      <c r="P424" s="16"/>
      <c r="Q424" s="41" t="str">
        <f aca="false">IF(P424&gt;0,IF(O424/P424&lt;0.01,"&lt; 1 %",""),"")</f>
        <v/>
      </c>
      <c r="R424" s="16"/>
      <c r="S424" s="22" t="n">
        <f aca="false">'Výpočet škody'!AA424</f>
        <v>0</v>
      </c>
      <c r="T424" s="35"/>
      <c r="U424" s="35"/>
      <c r="V424" s="40"/>
      <c r="W424" s="37"/>
      <c r="X424" s="35"/>
      <c r="Y424" s="35"/>
      <c r="Z424" s="35"/>
      <c r="AA424" s="35"/>
      <c r="AB424" s="23" t="n">
        <f aca="false">'Výpočet škody'!BB424</f>
        <v>0</v>
      </c>
      <c r="AC424" s="37"/>
      <c r="AD424" s="37"/>
      <c r="AE424" s="37"/>
      <c r="AF424" s="37"/>
      <c r="AG424" s="37"/>
      <c r="AH424" s="37"/>
      <c r="AI424" s="35"/>
      <c r="AJ424" s="35"/>
      <c r="AK424" s="35"/>
      <c r="AL424" s="24" t="n">
        <f aca="false">'Výpočet škody'!CD424</f>
        <v>0</v>
      </c>
      <c r="AM424" s="35"/>
      <c r="AN424" s="35"/>
      <c r="AO424" s="35"/>
      <c r="AP424" s="35"/>
      <c r="AQ424" s="42" t="n">
        <f aca="false">ROUND(AO424*AP424,0)</f>
        <v>0</v>
      </c>
      <c r="AR424" s="43" t="n">
        <f aca="false">S424+AB424+AL424+AQ424</f>
        <v>0</v>
      </c>
    </row>
    <row r="425" customFormat="false" ht="12.8" hidden="false" customHeight="false" outlineLevel="0" collapsed="false">
      <c r="N425" s="40"/>
      <c r="O425" s="16"/>
      <c r="P425" s="16"/>
      <c r="Q425" s="41" t="str">
        <f aca="false">IF(P425&gt;0,IF(O425/P425&lt;0.01,"&lt; 1 %",""),"")</f>
        <v/>
      </c>
      <c r="R425" s="16"/>
      <c r="S425" s="22" t="n">
        <f aca="false">'Výpočet škody'!AA425</f>
        <v>0</v>
      </c>
      <c r="T425" s="35"/>
      <c r="U425" s="35"/>
      <c r="V425" s="40"/>
      <c r="W425" s="37"/>
      <c r="X425" s="35"/>
      <c r="Y425" s="35"/>
      <c r="Z425" s="35"/>
      <c r="AA425" s="35"/>
      <c r="AB425" s="23" t="n">
        <f aca="false">'Výpočet škody'!BB425</f>
        <v>0</v>
      </c>
      <c r="AC425" s="37"/>
      <c r="AD425" s="37"/>
      <c r="AE425" s="37"/>
      <c r="AF425" s="37"/>
      <c r="AG425" s="37"/>
      <c r="AH425" s="37"/>
      <c r="AI425" s="35"/>
      <c r="AJ425" s="35"/>
      <c r="AK425" s="35"/>
      <c r="AL425" s="24" t="n">
        <f aca="false">'Výpočet škody'!CD425</f>
        <v>0</v>
      </c>
      <c r="AM425" s="35"/>
      <c r="AN425" s="35"/>
      <c r="AO425" s="35"/>
      <c r="AP425" s="35"/>
      <c r="AQ425" s="42" t="n">
        <f aca="false">ROUND(AO425*AP425,0)</f>
        <v>0</v>
      </c>
      <c r="AR425" s="43" t="n">
        <f aca="false">S425+AB425+AL425+AQ425</f>
        <v>0</v>
      </c>
    </row>
    <row r="426" customFormat="false" ht="12.8" hidden="false" customHeight="false" outlineLevel="0" collapsed="false">
      <c r="N426" s="40"/>
      <c r="O426" s="16"/>
      <c r="P426" s="16"/>
      <c r="Q426" s="41" t="str">
        <f aca="false">IF(P426&gt;0,IF(O426/P426&lt;0.01,"&lt; 1 %",""),"")</f>
        <v/>
      </c>
      <c r="R426" s="16"/>
      <c r="S426" s="22" t="n">
        <f aca="false">'Výpočet škody'!AA426</f>
        <v>0</v>
      </c>
      <c r="T426" s="35"/>
      <c r="U426" s="35"/>
      <c r="V426" s="40"/>
      <c r="W426" s="37"/>
      <c r="X426" s="35"/>
      <c r="Y426" s="35"/>
      <c r="Z426" s="35"/>
      <c r="AA426" s="35"/>
      <c r="AB426" s="23" t="n">
        <f aca="false">'Výpočet škody'!BB426</f>
        <v>0</v>
      </c>
      <c r="AC426" s="37"/>
      <c r="AD426" s="37"/>
      <c r="AE426" s="37"/>
      <c r="AF426" s="37"/>
      <c r="AG426" s="37"/>
      <c r="AH426" s="37"/>
      <c r="AI426" s="35"/>
      <c r="AJ426" s="35"/>
      <c r="AK426" s="35"/>
      <c r="AL426" s="24" t="n">
        <f aca="false">'Výpočet škody'!CD426</f>
        <v>0</v>
      </c>
      <c r="AM426" s="35"/>
      <c r="AN426" s="35"/>
      <c r="AO426" s="35"/>
      <c r="AP426" s="35"/>
      <c r="AQ426" s="42" t="n">
        <f aca="false">ROUND(AO426*AP426,0)</f>
        <v>0</v>
      </c>
      <c r="AR426" s="43" t="n">
        <f aca="false">S426+AB426+AL426+AQ426</f>
        <v>0</v>
      </c>
    </row>
    <row r="427" customFormat="false" ht="12.8" hidden="false" customHeight="false" outlineLevel="0" collapsed="false">
      <c r="N427" s="40"/>
      <c r="O427" s="16"/>
      <c r="P427" s="16"/>
      <c r="Q427" s="41" t="str">
        <f aca="false">IF(P427&gt;0,IF(O427/P427&lt;0.01,"&lt; 1 %",""),"")</f>
        <v/>
      </c>
      <c r="R427" s="16"/>
      <c r="S427" s="22" t="n">
        <f aca="false">'Výpočet škody'!AA427</f>
        <v>0</v>
      </c>
      <c r="T427" s="35"/>
      <c r="U427" s="35"/>
      <c r="V427" s="40"/>
      <c r="W427" s="37"/>
      <c r="X427" s="35"/>
      <c r="Y427" s="35"/>
      <c r="Z427" s="35"/>
      <c r="AA427" s="35"/>
      <c r="AB427" s="23" t="n">
        <f aca="false">'Výpočet škody'!BB427</f>
        <v>0</v>
      </c>
      <c r="AC427" s="37"/>
      <c r="AD427" s="37"/>
      <c r="AE427" s="37"/>
      <c r="AF427" s="37"/>
      <c r="AG427" s="37"/>
      <c r="AH427" s="37"/>
      <c r="AI427" s="35"/>
      <c r="AJ427" s="35"/>
      <c r="AK427" s="35"/>
      <c r="AL427" s="24" t="n">
        <f aca="false">'Výpočet škody'!CD427</f>
        <v>0</v>
      </c>
      <c r="AM427" s="35"/>
      <c r="AN427" s="35"/>
      <c r="AO427" s="35"/>
      <c r="AP427" s="35"/>
      <c r="AQ427" s="42" t="n">
        <f aca="false">ROUND(AO427*AP427,0)</f>
        <v>0</v>
      </c>
      <c r="AR427" s="43" t="n">
        <f aca="false">S427+AB427+AL427+AQ427</f>
        <v>0</v>
      </c>
    </row>
    <row r="428" customFormat="false" ht="12.8" hidden="false" customHeight="false" outlineLevel="0" collapsed="false">
      <c r="N428" s="40"/>
      <c r="O428" s="16"/>
      <c r="P428" s="16"/>
      <c r="Q428" s="41" t="str">
        <f aca="false">IF(P428&gt;0,IF(O428/P428&lt;0.01,"&lt; 1 %",""),"")</f>
        <v/>
      </c>
      <c r="R428" s="16"/>
      <c r="S428" s="22" t="n">
        <f aca="false">'Výpočet škody'!AA428</f>
        <v>0</v>
      </c>
      <c r="T428" s="35"/>
      <c r="U428" s="35"/>
      <c r="V428" s="40"/>
      <c r="W428" s="37"/>
      <c r="X428" s="35"/>
      <c r="Y428" s="35"/>
      <c r="Z428" s="35"/>
      <c r="AA428" s="35"/>
      <c r="AB428" s="23" t="n">
        <f aca="false">'Výpočet škody'!BB428</f>
        <v>0</v>
      </c>
      <c r="AC428" s="37"/>
      <c r="AD428" s="37"/>
      <c r="AE428" s="37"/>
      <c r="AF428" s="37"/>
      <c r="AG428" s="37"/>
      <c r="AH428" s="37"/>
      <c r="AI428" s="35"/>
      <c r="AJ428" s="35"/>
      <c r="AK428" s="35"/>
      <c r="AL428" s="24" t="n">
        <f aca="false">'Výpočet škody'!CD428</f>
        <v>0</v>
      </c>
      <c r="AM428" s="35"/>
      <c r="AN428" s="35"/>
      <c r="AO428" s="35"/>
      <c r="AP428" s="35"/>
      <c r="AQ428" s="42" t="n">
        <f aca="false">ROUND(AO428*AP428,0)</f>
        <v>0</v>
      </c>
      <c r="AR428" s="43" t="n">
        <f aca="false">S428+AB428+AL428+AQ428</f>
        <v>0</v>
      </c>
    </row>
    <row r="429" customFormat="false" ht="12.8" hidden="false" customHeight="false" outlineLevel="0" collapsed="false">
      <c r="N429" s="40"/>
      <c r="O429" s="16"/>
      <c r="P429" s="16"/>
      <c r="Q429" s="41" t="str">
        <f aca="false">IF(P429&gt;0,IF(O429/P429&lt;0.01,"&lt; 1 %",""),"")</f>
        <v/>
      </c>
      <c r="R429" s="16"/>
      <c r="S429" s="22" t="n">
        <f aca="false">'Výpočet škody'!AA429</f>
        <v>0</v>
      </c>
      <c r="T429" s="35"/>
      <c r="U429" s="35"/>
      <c r="V429" s="40"/>
      <c r="W429" s="37"/>
      <c r="X429" s="35"/>
      <c r="Y429" s="35"/>
      <c r="Z429" s="35"/>
      <c r="AA429" s="35"/>
      <c r="AB429" s="23" t="n">
        <f aca="false">'Výpočet škody'!BB429</f>
        <v>0</v>
      </c>
      <c r="AC429" s="37"/>
      <c r="AD429" s="37"/>
      <c r="AE429" s="37"/>
      <c r="AF429" s="37"/>
      <c r="AG429" s="37"/>
      <c r="AH429" s="37"/>
      <c r="AI429" s="35"/>
      <c r="AJ429" s="35"/>
      <c r="AK429" s="35"/>
      <c r="AL429" s="24" t="n">
        <f aca="false">'Výpočet škody'!CD429</f>
        <v>0</v>
      </c>
      <c r="AM429" s="35"/>
      <c r="AN429" s="35"/>
      <c r="AO429" s="35"/>
      <c r="AP429" s="35"/>
      <c r="AQ429" s="42" t="n">
        <f aca="false">ROUND(AO429*AP429,0)</f>
        <v>0</v>
      </c>
      <c r="AR429" s="43" t="n">
        <f aca="false">S429+AB429+AL429+AQ429</f>
        <v>0</v>
      </c>
    </row>
    <row r="430" customFormat="false" ht="12.8" hidden="false" customHeight="false" outlineLevel="0" collapsed="false">
      <c r="N430" s="40"/>
      <c r="O430" s="16"/>
      <c r="P430" s="16"/>
      <c r="Q430" s="41" t="str">
        <f aca="false">IF(P430&gt;0,IF(O430/P430&lt;0.01,"&lt; 1 %",""),"")</f>
        <v/>
      </c>
      <c r="R430" s="16"/>
      <c r="S430" s="22" t="n">
        <f aca="false">'Výpočet škody'!AA430</f>
        <v>0</v>
      </c>
      <c r="T430" s="35"/>
      <c r="U430" s="35"/>
      <c r="V430" s="40"/>
      <c r="W430" s="37"/>
      <c r="X430" s="35"/>
      <c r="Y430" s="35"/>
      <c r="Z430" s="35"/>
      <c r="AA430" s="35"/>
      <c r="AB430" s="23" t="n">
        <f aca="false">'Výpočet škody'!BB430</f>
        <v>0</v>
      </c>
      <c r="AC430" s="37"/>
      <c r="AD430" s="37"/>
      <c r="AE430" s="37"/>
      <c r="AF430" s="37"/>
      <c r="AG430" s="37"/>
      <c r="AH430" s="37"/>
      <c r="AI430" s="35"/>
      <c r="AJ430" s="35"/>
      <c r="AK430" s="35"/>
      <c r="AL430" s="24" t="n">
        <f aca="false">'Výpočet škody'!CD430</f>
        <v>0</v>
      </c>
      <c r="AM430" s="35"/>
      <c r="AN430" s="35"/>
      <c r="AO430" s="35"/>
      <c r="AP430" s="35"/>
      <c r="AQ430" s="42" t="n">
        <f aca="false">ROUND(AO430*AP430,0)</f>
        <v>0</v>
      </c>
      <c r="AR430" s="43" t="n">
        <f aca="false">S430+AB430+AL430+AQ430</f>
        <v>0</v>
      </c>
    </row>
    <row r="431" customFormat="false" ht="12.8" hidden="false" customHeight="false" outlineLevel="0" collapsed="false">
      <c r="N431" s="40"/>
      <c r="O431" s="16"/>
      <c r="P431" s="16"/>
      <c r="Q431" s="41" t="str">
        <f aca="false">IF(P431&gt;0,IF(O431/P431&lt;0.01,"&lt; 1 %",""),"")</f>
        <v/>
      </c>
      <c r="R431" s="16"/>
      <c r="S431" s="22" t="n">
        <f aca="false">'Výpočet škody'!AA431</f>
        <v>0</v>
      </c>
      <c r="T431" s="35"/>
      <c r="U431" s="35"/>
      <c r="V431" s="40"/>
      <c r="W431" s="37"/>
      <c r="X431" s="35"/>
      <c r="Y431" s="35"/>
      <c r="Z431" s="35"/>
      <c r="AA431" s="35"/>
      <c r="AB431" s="23" t="n">
        <f aca="false">'Výpočet škody'!BB431</f>
        <v>0</v>
      </c>
      <c r="AC431" s="37"/>
      <c r="AD431" s="37"/>
      <c r="AE431" s="37"/>
      <c r="AF431" s="37"/>
      <c r="AG431" s="37"/>
      <c r="AH431" s="37"/>
      <c r="AI431" s="35"/>
      <c r="AJ431" s="35"/>
      <c r="AK431" s="35"/>
      <c r="AL431" s="24" t="n">
        <f aca="false">'Výpočet škody'!CD431</f>
        <v>0</v>
      </c>
      <c r="AM431" s="35"/>
      <c r="AN431" s="35"/>
      <c r="AO431" s="35"/>
      <c r="AP431" s="35"/>
      <c r="AQ431" s="42" t="n">
        <f aca="false">ROUND(AO431*AP431,0)</f>
        <v>0</v>
      </c>
      <c r="AR431" s="43" t="n">
        <f aca="false">S431+AB431+AL431+AQ431</f>
        <v>0</v>
      </c>
    </row>
    <row r="432" customFormat="false" ht="12.8" hidden="false" customHeight="false" outlineLevel="0" collapsed="false">
      <c r="N432" s="40"/>
      <c r="O432" s="16"/>
      <c r="P432" s="16"/>
      <c r="Q432" s="41" t="str">
        <f aca="false">IF(P432&gt;0,IF(O432/P432&lt;0.01,"&lt; 1 %",""),"")</f>
        <v/>
      </c>
      <c r="R432" s="16"/>
      <c r="S432" s="22" t="n">
        <f aca="false">'Výpočet škody'!AA432</f>
        <v>0</v>
      </c>
      <c r="T432" s="35"/>
      <c r="U432" s="35"/>
      <c r="V432" s="40"/>
      <c r="W432" s="37"/>
      <c r="X432" s="35"/>
      <c r="Y432" s="35"/>
      <c r="Z432" s="35"/>
      <c r="AA432" s="35"/>
      <c r="AB432" s="23" t="n">
        <f aca="false">'Výpočet škody'!BB432</f>
        <v>0</v>
      </c>
      <c r="AC432" s="37"/>
      <c r="AD432" s="37"/>
      <c r="AE432" s="37"/>
      <c r="AF432" s="37"/>
      <c r="AG432" s="37"/>
      <c r="AH432" s="37"/>
      <c r="AI432" s="35"/>
      <c r="AJ432" s="35"/>
      <c r="AK432" s="35"/>
      <c r="AL432" s="24" t="n">
        <f aca="false">'Výpočet škody'!CD432</f>
        <v>0</v>
      </c>
      <c r="AM432" s="35"/>
      <c r="AN432" s="35"/>
      <c r="AO432" s="35"/>
      <c r="AP432" s="35"/>
      <c r="AQ432" s="42" t="n">
        <f aca="false">ROUND(AO432*AP432,0)</f>
        <v>0</v>
      </c>
      <c r="AR432" s="43" t="n">
        <f aca="false">S432+AB432+AL432+AQ432</f>
        <v>0</v>
      </c>
    </row>
    <row r="433" customFormat="false" ht="12.8" hidden="false" customHeight="false" outlineLevel="0" collapsed="false">
      <c r="N433" s="40"/>
      <c r="O433" s="16"/>
      <c r="P433" s="16"/>
      <c r="Q433" s="41" t="str">
        <f aca="false">IF(P433&gt;0,IF(O433/P433&lt;0.01,"&lt; 1 %",""),"")</f>
        <v/>
      </c>
      <c r="R433" s="16"/>
      <c r="S433" s="22" t="n">
        <f aca="false">'Výpočet škody'!AA433</f>
        <v>0</v>
      </c>
      <c r="T433" s="35"/>
      <c r="U433" s="35"/>
      <c r="V433" s="40"/>
      <c r="W433" s="37"/>
      <c r="X433" s="35"/>
      <c r="Y433" s="35"/>
      <c r="Z433" s="35"/>
      <c r="AA433" s="35"/>
      <c r="AB433" s="23" t="n">
        <f aca="false">'Výpočet škody'!BB433</f>
        <v>0</v>
      </c>
      <c r="AC433" s="37"/>
      <c r="AD433" s="37"/>
      <c r="AE433" s="37"/>
      <c r="AF433" s="37"/>
      <c r="AG433" s="37"/>
      <c r="AH433" s="37"/>
      <c r="AI433" s="35"/>
      <c r="AJ433" s="35"/>
      <c r="AK433" s="35"/>
      <c r="AL433" s="24" t="n">
        <f aca="false">'Výpočet škody'!CD433</f>
        <v>0</v>
      </c>
      <c r="AM433" s="35"/>
      <c r="AN433" s="35"/>
      <c r="AO433" s="35"/>
      <c r="AP433" s="35"/>
      <c r="AQ433" s="42" t="n">
        <f aca="false">ROUND(AO433*AP433,0)</f>
        <v>0</v>
      </c>
      <c r="AR433" s="43" t="n">
        <f aca="false">S433+AB433+AL433+AQ433</f>
        <v>0</v>
      </c>
    </row>
    <row r="434" customFormat="false" ht="12.8" hidden="false" customHeight="false" outlineLevel="0" collapsed="false">
      <c r="N434" s="40"/>
      <c r="O434" s="16"/>
      <c r="P434" s="16"/>
      <c r="Q434" s="41" t="str">
        <f aca="false">IF(P434&gt;0,IF(O434/P434&lt;0.01,"&lt; 1 %",""),"")</f>
        <v/>
      </c>
      <c r="R434" s="16"/>
      <c r="S434" s="22" t="n">
        <f aca="false">'Výpočet škody'!AA434</f>
        <v>0</v>
      </c>
      <c r="T434" s="35"/>
      <c r="U434" s="35"/>
      <c r="V434" s="40"/>
      <c r="W434" s="37"/>
      <c r="X434" s="35"/>
      <c r="Y434" s="35"/>
      <c r="Z434" s="35"/>
      <c r="AA434" s="35"/>
      <c r="AB434" s="23" t="n">
        <f aca="false">'Výpočet škody'!BB434</f>
        <v>0</v>
      </c>
      <c r="AC434" s="37"/>
      <c r="AD434" s="37"/>
      <c r="AE434" s="37"/>
      <c r="AF434" s="37"/>
      <c r="AG434" s="37"/>
      <c r="AH434" s="37"/>
      <c r="AI434" s="35"/>
      <c r="AJ434" s="35"/>
      <c r="AK434" s="35"/>
      <c r="AL434" s="24" t="n">
        <f aca="false">'Výpočet škody'!CD434</f>
        <v>0</v>
      </c>
      <c r="AM434" s="35"/>
      <c r="AN434" s="35"/>
      <c r="AO434" s="35"/>
      <c r="AP434" s="35"/>
      <c r="AQ434" s="42" t="n">
        <f aca="false">ROUND(AO434*AP434,0)</f>
        <v>0</v>
      </c>
      <c r="AR434" s="43" t="n">
        <f aca="false">S434+AB434+AL434+AQ434</f>
        <v>0</v>
      </c>
    </row>
    <row r="435" customFormat="false" ht="12.8" hidden="false" customHeight="false" outlineLevel="0" collapsed="false">
      <c r="N435" s="40"/>
      <c r="O435" s="16"/>
      <c r="P435" s="16"/>
      <c r="Q435" s="41" t="str">
        <f aca="false">IF(P435&gt;0,IF(O435/P435&lt;0.01,"&lt; 1 %",""),"")</f>
        <v/>
      </c>
      <c r="R435" s="16"/>
      <c r="S435" s="22" t="n">
        <f aca="false">'Výpočet škody'!AA435</f>
        <v>0</v>
      </c>
      <c r="T435" s="35"/>
      <c r="U435" s="35"/>
      <c r="V435" s="40"/>
      <c r="W435" s="37"/>
      <c r="X435" s="35"/>
      <c r="Y435" s="35"/>
      <c r="Z435" s="35"/>
      <c r="AA435" s="35"/>
      <c r="AB435" s="23" t="n">
        <f aca="false">'Výpočet škody'!BB435</f>
        <v>0</v>
      </c>
      <c r="AC435" s="37"/>
      <c r="AD435" s="37"/>
      <c r="AE435" s="37"/>
      <c r="AF435" s="37"/>
      <c r="AG435" s="37"/>
      <c r="AH435" s="37"/>
      <c r="AI435" s="35"/>
      <c r="AJ435" s="35"/>
      <c r="AK435" s="35"/>
      <c r="AL435" s="24" t="n">
        <f aca="false">'Výpočet škody'!CD435</f>
        <v>0</v>
      </c>
      <c r="AM435" s="35"/>
      <c r="AN435" s="35"/>
      <c r="AO435" s="35"/>
      <c r="AP435" s="35"/>
      <c r="AQ435" s="42" t="n">
        <f aca="false">ROUND(AO435*AP435,0)</f>
        <v>0</v>
      </c>
      <c r="AR435" s="43" t="n">
        <f aca="false">S435+AB435+AL435+AQ435</f>
        <v>0</v>
      </c>
    </row>
    <row r="436" customFormat="false" ht="12.8" hidden="false" customHeight="false" outlineLevel="0" collapsed="false">
      <c r="N436" s="40"/>
      <c r="O436" s="16"/>
      <c r="P436" s="16"/>
      <c r="Q436" s="41" t="str">
        <f aca="false">IF(P436&gt;0,IF(O436/P436&lt;0.01,"&lt; 1 %",""),"")</f>
        <v/>
      </c>
      <c r="R436" s="16"/>
      <c r="S436" s="22" t="n">
        <f aca="false">'Výpočet škody'!AA436</f>
        <v>0</v>
      </c>
      <c r="T436" s="35"/>
      <c r="U436" s="35"/>
      <c r="V436" s="40"/>
      <c r="W436" s="37"/>
      <c r="X436" s="35"/>
      <c r="Y436" s="35"/>
      <c r="Z436" s="35"/>
      <c r="AA436" s="35"/>
      <c r="AB436" s="23" t="n">
        <f aca="false">'Výpočet škody'!BB436</f>
        <v>0</v>
      </c>
      <c r="AC436" s="37"/>
      <c r="AD436" s="37"/>
      <c r="AE436" s="37"/>
      <c r="AF436" s="37"/>
      <c r="AG436" s="37"/>
      <c r="AH436" s="37"/>
      <c r="AI436" s="35"/>
      <c r="AJ436" s="35"/>
      <c r="AK436" s="35"/>
      <c r="AL436" s="24" t="n">
        <f aca="false">'Výpočet škody'!CD436</f>
        <v>0</v>
      </c>
      <c r="AM436" s="35"/>
      <c r="AN436" s="35"/>
      <c r="AO436" s="35"/>
      <c r="AP436" s="35"/>
      <c r="AQ436" s="42" t="n">
        <f aca="false">ROUND(AO436*AP436,0)</f>
        <v>0</v>
      </c>
      <c r="AR436" s="43" t="n">
        <f aca="false">S436+AB436+AL436+AQ436</f>
        <v>0</v>
      </c>
    </row>
    <row r="437" customFormat="false" ht="12.8" hidden="false" customHeight="false" outlineLevel="0" collapsed="false">
      <c r="N437" s="40"/>
      <c r="O437" s="16"/>
      <c r="P437" s="16"/>
      <c r="Q437" s="41" t="str">
        <f aca="false">IF(P437&gt;0,IF(O437/P437&lt;0.01,"&lt; 1 %",""),"")</f>
        <v/>
      </c>
      <c r="R437" s="16"/>
      <c r="S437" s="22" t="n">
        <f aca="false">'Výpočet škody'!AA437</f>
        <v>0</v>
      </c>
      <c r="T437" s="35"/>
      <c r="U437" s="35"/>
      <c r="V437" s="40"/>
      <c r="W437" s="37"/>
      <c r="X437" s="35"/>
      <c r="Y437" s="35"/>
      <c r="Z437" s="35"/>
      <c r="AA437" s="35"/>
      <c r="AB437" s="23" t="n">
        <f aca="false">'Výpočet škody'!BB437</f>
        <v>0</v>
      </c>
      <c r="AC437" s="37"/>
      <c r="AD437" s="37"/>
      <c r="AE437" s="37"/>
      <c r="AF437" s="37"/>
      <c r="AG437" s="37"/>
      <c r="AH437" s="37"/>
      <c r="AI437" s="35"/>
      <c r="AJ437" s="35"/>
      <c r="AK437" s="35"/>
      <c r="AL437" s="24" t="n">
        <f aca="false">'Výpočet škody'!CD437</f>
        <v>0</v>
      </c>
      <c r="AM437" s="35"/>
      <c r="AN437" s="35"/>
      <c r="AO437" s="35"/>
      <c r="AP437" s="35"/>
      <c r="AQ437" s="42" t="n">
        <f aca="false">ROUND(AO437*AP437,0)</f>
        <v>0</v>
      </c>
      <c r="AR437" s="43" t="n">
        <f aca="false">S437+AB437+AL437+AQ437</f>
        <v>0</v>
      </c>
    </row>
    <row r="438" customFormat="false" ht="12.8" hidden="false" customHeight="false" outlineLevel="0" collapsed="false">
      <c r="N438" s="40"/>
      <c r="O438" s="16"/>
      <c r="P438" s="16"/>
      <c r="Q438" s="41" t="str">
        <f aca="false">IF(P438&gt;0,IF(O438/P438&lt;0.01,"&lt; 1 %",""),"")</f>
        <v/>
      </c>
      <c r="R438" s="16"/>
      <c r="S438" s="22" t="n">
        <f aca="false">'Výpočet škody'!AA438</f>
        <v>0</v>
      </c>
      <c r="T438" s="35"/>
      <c r="U438" s="35"/>
      <c r="V438" s="40"/>
      <c r="W438" s="37"/>
      <c r="X438" s="35"/>
      <c r="Y438" s="35"/>
      <c r="Z438" s="35"/>
      <c r="AA438" s="35"/>
      <c r="AB438" s="23" t="n">
        <f aca="false">'Výpočet škody'!BB438</f>
        <v>0</v>
      </c>
      <c r="AC438" s="37"/>
      <c r="AD438" s="37"/>
      <c r="AE438" s="37"/>
      <c r="AF438" s="37"/>
      <c r="AG438" s="37"/>
      <c r="AH438" s="37"/>
      <c r="AI438" s="35"/>
      <c r="AJ438" s="35"/>
      <c r="AK438" s="35"/>
      <c r="AL438" s="24" t="n">
        <f aca="false">'Výpočet škody'!CD438</f>
        <v>0</v>
      </c>
      <c r="AM438" s="35"/>
      <c r="AN438" s="35"/>
      <c r="AO438" s="35"/>
      <c r="AP438" s="35"/>
      <c r="AQ438" s="42" t="n">
        <f aca="false">ROUND(AO438*AP438,0)</f>
        <v>0</v>
      </c>
      <c r="AR438" s="43" t="n">
        <f aca="false">S438+AB438+AL438+AQ438</f>
        <v>0</v>
      </c>
    </row>
    <row r="439" customFormat="false" ht="12.8" hidden="false" customHeight="false" outlineLevel="0" collapsed="false">
      <c r="N439" s="40"/>
      <c r="O439" s="16"/>
      <c r="P439" s="16"/>
      <c r="Q439" s="41" t="str">
        <f aca="false">IF(P439&gt;0,IF(O439/P439&lt;0.01,"&lt; 1 %",""),"")</f>
        <v/>
      </c>
      <c r="R439" s="16"/>
      <c r="S439" s="22" t="n">
        <f aca="false">'Výpočet škody'!AA439</f>
        <v>0</v>
      </c>
      <c r="T439" s="35"/>
      <c r="U439" s="35"/>
      <c r="V439" s="40"/>
      <c r="W439" s="37"/>
      <c r="X439" s="35"/>
      <c r="Y439" s="35"/>
      <c r="Z439" s="35"/>
      <c r="AA439" s="35"/>
      <c r="AB439" s="23" t="n">
        <f aca="false">'Výpočet škody'!BB439</f>
        <v>0</v>
      </c>
      <c r="AC439" s="37"/>
      <c r="AD439" s="37"/>
      <c r="AE439" s="37"/>
      <c r="AF439" s="37"/>
      <c r="AG439" s="37"/>
      <c r="AH439" s="37"/>
      <c r="AI439" s="35"/>
      <c r="AJ439" s="35"/>
      <c r="AK439" s="35"/>
      <c r="AL439" s="24" t="n">
        <f aca="false">'Výpočet škody'!CD439</f>
        <v>0</v>
      </c>
      <c r="AM439" s="35"/>
      <c r="AN439" s="35"/>
      <c r="AO439" s="35"/>
      <c r="AP439" s="35"/>
      <c r="AQ439" s="42" t="n">
        <f aca="false">ROUND(AO439*AP439,0)</f>
        <v>0</v>
      </c>
      <c r="AR439" s="43" t="n">
        <f aca="false">S439+AB439+AL439+AQ439</f>
        <v>0</v>
      </c>
    </row>
    <row r="440" customFormat="false" ht="12.8" hidden="false" customHeight="false" outlineLevel="0" collapsed="false">
      <c r="N440" s="40"/>
      <c r="O440" s="16"/>
      <c r="P440" s="16"/>
      <c r="Q440" s="41" t="str">
        <f aca="false">IF(P440&gt;0,IF(O440/P440&lt;0.01,"&lt; 1 %",""),"")</f>
        <v/>
      </c>
      <c r="R440" s="16"/>
      <c r="S440" s="22" t="n">
        <f aca="false">'Výpočet škody'!AA440</f>
        <v>0</v>
      </c>
      <c r="T440" s="35"/>
      <c r="U440" s="35"/>
      <c r="V440" s="40"/>
      <c r="W440" s="37"/>
      <c r="X440" s="35"/>
      <c r="Y440" s="35"/>
      <c r="Z440" s="35"/>
      <c r="AA440" s="35"/>
      <c r="AB440" s="23" t="n">
        <f aca="false">'Výpočet škody'!BB440</f>
        <v>0</v>
      </c>
      <c r="AC440" s="37"/>
      <c r="AD440" s="37"/>
      <c r="AE440" s="37"/>
      <c r="AF440" s="37"/>
      <c r="AG440" s="37"/>
      <c r="AH440" s="37"/>
      <c r="AI440" s="35"/>
      <c r="AJ440" s="35"/>
      <c r="AK440" s="35"/>
      <c r="AL440" s="24" t="n">
        <f aca="false">'Výpočet škody'!CD440</f>
        <v>0</v>
      </c>
      <c r="AM440" s="35"/>
      <c r="AN440" s="35"/>
      <c r="AO440" s="35"/>
      <c r="AP440" s="35"/>
      <c r="AQ440" s="42" t="n">
        <f aca="false">ROUND(AO440*AP440,0)</f>
        <v>0</v>
      </c>
      <c r="AR440" s="43" t="n">
        <f aca="false">S440+AB440+AL440+AQ440</f>
        <v>0</v>
      </c>
    </row>
    <row r="441" customFormat="false" ht="12.8" hidden="false" customHeight="false" outlineLevel="0" collapsed="false">
      <c r="N441" s="40"/>
      <c r="O441" s="16"/>
      <c r="P441" s="16"/>
      <c r="Q441" s="41" t="str">
        <f aca="false">IF(P441&gt;0,IF(O441/P441&lt;0.01,"&lt; 1 %",""),"")</f>
        <v/>
      </c>
      <c r="R441" s="16"/>
      <c r="S441" s="22" t="n">
        <f aca="false">'Výpočet škody'!AA441</f>
        <v>0</v>
      </c>
      <c r="T441" s="35"/>
      <c r="U441" s="35"/>
      <c r="V441" s="40"/>
      <c r="W441" s="37"/>
      <c r="X441" s="35"/>
      <c r="Y441" s="35"/>
      <c r="Z441" s="35"/>
      <c r="AA441" s="35"/>
      <c r="AB441" s="23" t="n">
        <f aca="false">'Výpočet škody'!BB441</f>
        <v>0</v>
      </c>
      <c r="AC441" s="37"/>
      <c r="AD441" s="37"/>
      <c r="AE441" s="37"/>
      <c r="AF441" s="37"/>
      <c r="AG441" s="37"/>
      <c r="AH441" s="37"/>
      <c r="AI441" s="35"/>
      <c r="AJ441" s="35"/>
      <c r="AK441" s="35"/>
      <c r="AL441" s="24" t="n">
        <f aca="false">'Výpočet škody'!CD441</f>
        <v>0</v>
      </c>
      <c r="AM441" s="35"/>
      <c r="AN441" s="35"/>
      <c r="AO441" s="35"/>
      <c r="AP441" s="35"/>
      <c r="AQ441" s="42" t="n">
        <f aca="false">ROUND(AO441*AP441,0)</f>
        <v>0</v>
      </c>
      <c r="AR441" s="43" t="n">
        <f aca="false">S441+AB441+AL441+AQ441</f>
        <v>0</v>
      </c>
    </row>
    <row r="442" customFormat="false" ht="12.8" hidden="false" customHeight="false" outlineLevel="0" collapsed="false">
      <c r="N442" s="40"/>
      <c r="O442" s="16"/>
      <c r="P442" s="16"/>
      <c r="Q442" s="41" t="str">
        <f aca="false">IF(P442&gt;0,IF(O442/P442&lt;0.01,"&lt; 1 %",""),"")</f>
        <v/>
      </c>
      <c r="R442" s="35"/>
      <c r="S442" s="22" t="n">
        <f aca="false">'Výpočet škody'!AA442</f>
        <v>0</v>
      </c>
      <c r="T442" s="35"/>
      <c r="U442" s="35"/>
      <c r="V442" s="40"/>
      <c r="W442" s="37"/>
      <c r="X442" s="35"/>
      <c r="Y442" s="35"/>
      <c r="Z442" s="35"/>
      <c r="AA442" s="35"/>
      <c r="AB442" s="23" t="n">
        <f aca="false">'Výpočet škody'!BB442</f>
        <v>0</v>
      </c>
      <c r="AC442" s="37"/>
      <c r="AD442" s="37"/>
      <c r="AE442" s="37"/>
      <c r="AF442" s="37"/>
      <c r="AG442" s="37"/>
      <c r="AH442" s="37"/>
      <c r="AI442" s="35"/>
      <c r="AJ442" s="35"/>
      <c r="AK442" s="35"/>
      <c r="AL442" s="24" t="n">
        <f aca="false">'Výpočet škody'!CD442</f>
        <v>0</v>
      </c>
      <c r="AM442" s="35"/>
      <c r="AN442" s="35"/>
      <c r="AO442" s="35"/>
      <c r="AP442" s="35"/>
      <c r="AQ442" s="42" t="n">
        <f aca="false">ROUND(AO442*AP442,0)</f>
        <v>0</v>
      </c>
      <c r="AR442" s="43" t="n">
        <f aca="false">S442+AB442+AL442+AQ442</f>
        <v>0</v>
      </c>
    </row>
    <row r="443" customFormat="false" ht="12.8" hidden="false" customHeight="false" outlineLevel="0" collapsed="false">
      <c r="N443" s="40"/>
      <c r="O443" s="16"/>
      <c r="P443" s="16"/>
      <c r="Q443" s="41" t="str">
        <f aca="false">IF(P443&gt;0,IF(O443/P443&lt;0.01,"&lt; 1 %",""),"")</f>
        <v/>
      </c>
      <c r="R443" s="35"/>
      <c r="S443" s="22" t="n">
        <f aca="false">'Výpočet škody'!AA443</f>
        <v>0</v>
      </c>
      <c r="T443" s="35"/>
      <c r="U443" s="35"/>
      <c r="V443" s="40"/>
      <c r="W443" s="37"/>
      <c r="X443" s="35"/>
      <c r="Y443" s="35"/>
      <c r="Z443" s="35"/>
      <c r="AA443" s="35"/>
      <c r="AB443" s="23" t="n">
        <f aca="false">'Výpočet škody'!BB443</f>
        <v>0</v>
      </c>
      <c r="AC443" s="37"/>
      <c r="AD443" s="37"/>
      <c r="AE443" s="37"/>
      <c r="AF443" s="37"/>
      <c r="AG443" s="37"/>
      <c r="AH443" s="37"/>
      <c r="AI443" s="35"/>
      <c r="AJ443" s="35"/>
      <c r="AK443" s="35"/>
      <c r="AL443" s="24" t="n">
        <f aca="false">'Výpočet škody'!CD443</f>
        <v>0</v>
      </c>
      <c r="AM443" s="35"/>
      <c r="AN443" s="35"/>
      <c r="AO443" s="35"/>
      <c r="AP443" s="35"/>
      <c r="AQ443" s="42" t="n">
        <f aca="false">ROUND(AO443*AP443,0)</f>
        <v>0</v>
      </c>
      <c r="AR443" s="43" t="n">
        <f aca="false">S443+AB443+AL443+AQ443</f>
        <v>0</v>
      </c>
    </row>
    <row r="444" customFormat="false" ht="12.8" hidden="false" customHeight="false" outlineLevel="0" collapsed="false">
      <c r="N444" s="40"/>
      <c r="O444" s="16"/>
      <c r="P444" s="16"/>
      <c r="Q444" s="41" t="str">
        <f aca="false">IF(P444&gt;0,IF(O444/P444&lt;0.01,"&lt; 1 %",""),"")</f>
        <v/>
      </c>
      <c r="R444" s="35"/>
      <c r="S444" s="22" t="n">
        <f aca="false">'Výpočet škody'!AA444</f>
        <v>0</v>
      </c>
      <c r="T444" s="35"/>
      <c r="U444" s="35"/>
      <c r="V444" s="40"/>
      <c r="W444" s="37"/>
      <c r="X444" s="35"/>
      <c r="Y444" s="35"/>
      <c r="Z444" s="35"/>
      <c r="AA444" s="35"/>
      <c r="AB444" s="23" t="n">
        <f aca="false">'Výpočet škody'!BB444</f>
        <v>0</v>
      </c>
      <c r="AC444" s="37"/>
      <c r="AD444" s="37"/>
      <c r="AE444" s="37"/>
      <c r="AF444" s="37"/>
      <c r="AG444" s="37"/>
      <c r="AH444" s="37"/>
      <c r="AI444" s="35"/>
      <c r="AJ444" s="35"/>
      <c r="AK444" s="35"/>
      <c r="AL444" s="24" t="n">
        <f aca="false">'Výpočet škody'!CD444</f>
        <v>0</v>
      </c>
      <c r="AM444" s="35"/>
      <c r="AN444" s="35"/>
      <c r="AO444" s="35"/>
      <c r="AP444" s="35"/>
      <c r="AQ444" s="42" t="n">
        <f aca="false">ROUND(AO444*AP444,0)</f>
        <v>0</v>
      </c>
      <c r="AR444" s="43" t="n">
        <f aca="false">S444+AB444+AL444+AQ444</f>
        <v>0</v>
      </c>
    </row>
    <row r="445" customFormat="false" ht="12.8" hidden="false" customHeight="false" outlineLevel="0" collapsed="false">
      <c r="N445" s="40"/>
      <c r="O445" s="16"/>
      <c r="P445" s="16"/>
      <c r="Q445" s="41" t="str">
        <f aca="false">IF(P445&gt;0,IF(O445/P445&lt;0.01,"&lt; 1 %",""),"")</f>
        <v/>
      </c>
      <c r="R445" s="35"/>
      <c r="S445" s="22" t="n">
        <f aca="false">'Výpočet škody'!AA445</f>
        <v>0</v>
      </c>
      <c r="T445" s="35"/>
      <c r="U445" s="35"/>
      <c r="V445" s="40"/>
      <c r="W445" s="37"/>
      <c r="X445" s="35"/>
      <c r="Y445" s="35"/>
      <c r="Z445" s="35"/>
      <c r="AA445" s="35"/>
      <c r="AB445" s="23" t="n">
        <f aca="false">'Výpočet škody'!BB445</f>
        <v>0</v>
      </c>
      <c r="AC445" s="37"/>
      <c r="AD445" s="37"/>
      <c r="AE445" s="37"/>
      <c r="AF445" s="37"/>
      <c r="AG445" s="37"/>
      <c r="AH445" s="37"/>
      <c r="AI445" s="35"/>
      <c r="AJ445" s="35"/>
      <c r="AK445" s="35"/>
      <c r="AL445" s="24" t="n">
        <f aca="false">'Výpočet škody'!CD445</f>
        <v>0</v>
      </c>
      <c r="AM445" s="35"/>
      <c r="AN445" s="35"/>
      <c r="AO445" s="35"/>
      <c r="AP445" s="35"/>
      <c r="AQ445" s="42" t="n">
        <f aca="false">ROUND(AO445*AP445,0)</f>
        <v>0</v>
      </c>
      <c r="AR445" s="43" t="n">
        <f aca="false">S445+AB445+AL445+AQ445</f>
        <v>0</v>
      </c>
    </row>
    <row r="446" customFormat="false" ht="12.8" hidden="false" customHeight="false" outlineLevel="0" collapsed="false">
      <c r="N446" s="40"/>
      <c r="O446" s="16"/>
      <c r="P446" s="16"/>
      <c r="Q446" s="41" t="str">
        <f aca="false">IF(P446&gt;0,IF(O446/P446&lt;0.01,"&lt; 1 %",""),"")</f>
        <v/>
      </c>
      <c r="R446" s="35"/>
      <c r="S446" s="22" t="n">
        <f aca="false">'Výpočet škody'!AA446</f>
        <v>0</v>
      </c>
      <c r="T446" s="35"/>
      <c r="U446" s="35"/>
      <c r="V446" s="40"/>
      <c r="W446" s="37"/>
      <c r="X446" s="35"/>
      <c r="Y446" s="35"/>
      <c r="Z446" s="35"/>
      <c r="AA446" s="35"/>
      <c r="AB446" s="23" t="n">
        <f aca="false">'Výpočet škody'!BB446</f>
        <v>0</v>
      </c>
      <c r="AC446" s="37"/>
      <c r="AD446" s="37"/>
      <c r="AE446" s="37"/>
      <c r="AF446" s="37"/>
      <c r="AG446" s="37"/>
      <c r="AH446" s="37"/>
      <c r="AI446" s="35"/>
      <c r="AJ446" s="35"/>
      <c r="AK446" s="35"/>
      <c r="AL446" s="24" t="n">
        <f aca="false">'Výpočet škody'!CD446</f>
        <v>0</v>
      </c>
      <c r="AM446" s="35"/>
      <c r="AN446" s="35"/>
      <c r="AO446" s="35"/>
      <c r="AP446" s="35"/>
      <c r="AQ446" s="42" t="n">
        <f aca="false">ROUND(AO446*AP446,0)</f>
        <v>0</v>
      </c>
      <c r="AR446" s="43" t="n">
        <f aca="false">S446+AB446+AL446+AQ446</f>
        <v>0</v>
      </c>
    </row>
    <row r="447" customFormat="false" ht="12.8" hidden="false" customHeight="false" outlineLevel="0" collapsed="false">
      <c r="N447" s="40"/>
      <c r="O447" s="16"/>
      <c r="P447" s="16"/>
      <c r="Q447" s="41" t="str">
        <f aca="false">IF(P447&gt;0,IF(O447/P447&lt;0.01,"&lt; 1 %",""),"")</f>
        <v/>
      </c>
      <c r="R447" s="35"/>
      <c r="S447" s="22" t="n">
        <f aca="false">'Výpočet škody'!AA447</f>
        <v>0</v>
      </c>
      <c r="T447" s="35"/>
      <c r="U447" s="35"/>
      <c r="V447" s="40"/>
      <c r="W447" s="37"/>
      <c r="X447" s="35"/>
      <c r="Y447" s="35"/>
      <c r="Z447" s="35"/>
      <c r="AA447" s="35"/>
      <c r="AB447" s="23" t="n">
        <f aca="false">'Výpočet škody'!BB447</f>
        <v>0</v>
      </c>
      <c r="AC447" s="37"/>
      <c r="AD447" s="37"/>
      <c r="AE447" s="37"/>
      <c r="AF447" s="37"/>
      <c r="AG447" s="37"/>
      <c r="AH447" s="37"/>
      <c r="AI447" s="35"/>
      <c r="AJ447" s="35"/>
      <c r="AK447" s="35"/>
      <c r="AL447" s="24" t="n">
        <f aca="false">'Výpočet škody'!CD447</f>
        <v>0</v>
      </c>
      <c r="AM447" s="35"/>
      <c r="AN447" s="35"/>
      <c r="AO447" s="35"/>
      <c r="AP447" s="35"/>
      <c r="AQ447" s="42" t="n">
        <f aca="false">ROUND(AO447*AP447,0)</f>
        <v>0</v>
      </c>
      <c r="AR447" s="43" t="n">
        <f aca="false">S447+AB447+AL447+AQ447</f>
        <v>0</v>
      </c>
    </row>
    <row r="448" customFormat="false" ht="12.8" hidden="false" customHeight="false" outlineLevel="0" collapsed="false">
      <c r="N448" s="40"/>
      <c r="O448" s="16"/>
      <c r="P448" s="16"/>
      <c r="Q448" s="41" t="str">
        <f aca="false">IF(P448&gt;0,IF(O448/P448&lt;0.01,"&lt; 1 %",""),"")</f>
        <v/>
      </c>
      <c r="R448" s="35"/>
      <c r="S448" s="22" t="n">
        <f aca="false">'Výpočet škody'!AA448</f>
        <v>0</v>
      </c>
      <c r="T448" s="35"/>
      <c r="U448" s="35"/>
      <c r="V448" s="40"/>
      <c r="W448" s="37"/>
      <c r="X448" s="35"/>
      <c r="Y448" s="35"/>
      <c r="Z448" s="35"/>
      <c r="AA448" s="35"/>
      <c r="AB448" s="23" t="n">
        <f aca="false">'Výpočet škody'!BB448</f>
        <v>0</v>
      </c>
      <c r="AC448" s="37"/>
      <c r="AD448" s="37"/>
      <c r="AE448" s="37"/>
      <c r="AF448" s="37"/>
      <c r="AG448" s="37"/>
      <c r="AH448" s="37"/>
      <c r="AI448" s="35"/>
      <c r="AJ448" s="35"/>
      <c r="AK448" s="35"/>
      <c r="AL448" s="24" t="n">
        <f aca="false">'Výpočet škody'!CD448</f>
        <v>0</v>
      </c>
      <c r="AM448" s="35"/>
      <c r="AN448" s="35"/>
      <c r="AO448" s="35"/>
      <c r="AP448" s="35"/>
      <c r="AQ448" s="42" t="n">
        <f aca="false">ROUND(AO448*AP448,0)</f>
        <v>0</v>
      </c>
      <c r="AR448" s="43" t="n">
        <f aca="false">S448+AB448+AL448+AQ448</f>
        <v>0</v>
      </c>
    </row>
    <row r="449" customFormat="false" ht="12.8" hidden="false" customHeight="false" outlineLevel="0" collapsed="false">
      <c r="N449" s="40"/>
      <c r="O449" s="16"/>
      <c r="P449" s="16"/>
      <c r="Q449" s="41" t="str">
        <f aca="false">IF(P449&gt;0,IF(O449/P449&lt;0.01,"&lt; 1 %",""),"")</f>
        <v/>
      </c>
      <c r="R449" s="35"/>
      <c r="S449" s="22" t="n">
        <f aca="false">'Výpočet škody'!AA449</f>
        <v>0</v>
      </c>
      <c r="T449" s="35"/>
      <c r="U449" s="35"/>
      <c r="V449" s="40"/>
      <c r="W449" s="37"/>
      <c r="X449" s="35"/>
      <c r="Y449" s="35"/>
      <c r="Z449" s="35"/>
      <c r="AA449" s="35"/>
      <c r="AB449" s="23" t="n">
        <f aca="false">'Výpočet škody'!BB449</f>
        <v>0</v>
      </c>
      <c r="AC449" s="37"/>
      <c r="AD449" s="37"/>
      <c r="AE449" s="37"/>
      <c r="AF449" s="37"/>
      <c r="AG449" s="37"/>
      <c r="AH449" s="37"/>
      <c r="AI449" s="35"/>
      <c r="AJ449" s="35"/>
      <c r="AK449" s="35"/>
      <c r="AL449" s="24" t="n">
        <f aca="false">'Výpočet škody'!CD449</f>
        <v>0</v>
      </c>
      <c r="AM449" s="35"/>
      <c r="AN449" s="35"/>
      <c r="AO449" s="35"/>
      <c r="AP449" s="35"/>
      <c r="AQ449" s="42" t="n">
        <f aca="false">ROUND(AO449*AP449,0)</f>
        <v>0</v>
      </c>
      <c r="AR449" s="43" t="n">
        <f aca="false">S449+AB449+AL449+AQ449</f>
        <v>0</v>
      </c>
    </row>
    <row r="450" customFormat="false" ht="12.8" hidden="false" customHeight="false" outlineLevel="0" collapsed="false">
      <c r="N450" s="40"/>
      <c r="O450" s="16"/>
      <c r="P450" s="16"/>
      <c r="Q450" s="41" t="str">
        <f aca="false">IF(P450&gt;0,IF(O450/P450&lt;0.01,"&lt; 1 %",""),"")</f>
        <v/>
      </c>
      <c r="R450" s="16"/>
      <c r="S450" s="22" t="n">
        <f aca="false">'Výpočet škody'!AA450</f>
        <v>0</v>
      </c>
      <c r="T450" s="35"/>
      <c r="U450" s="35"/>
      <c r="V450" s="40"/>
      <c r="W450" s="37"/>
      <c r="X450" s="35"/>
      <c r="Y450" s="35"/>
      <c r="Z450" s="35"/>
      <c r="AA450" s="35"/>
      <c r="AB450" s="23" t="n">
        <f aca="false">'Výpočet škody'!BB450</f>
        <v>0</v>
      </c>
      <c r="AC450" s="37"/>
      <c r="AD450" s="37"/>
      <c r="AE450" s="37"/>
      <c r="AF450" s="37"/>
      <c r="AG450" s="37"/>
      <c r="AH450" s="37"/>
      <c r="AI450" s="35"/>
      <c r="AJ450" s="35"/>
      <c r="AK450" s="35"/>
      <c r="AL450" s="24" t="n">
        <f aca="false">'Výpočet škody'!CD450</f>
        <v>0</v>
      </c>
      <c r="AM450" s="35"/>
      <c r="AN450" s="35"/>
      <c r="AO450" s="35"/>
      <c r="AP450" s="35"/>
      <c r="AQ450" s="42" t="n">
        <f aca="false">ROUND(AO450*AP450,0)</f>
        <v>0</v>
      </c>
      <c r="AR450" s="43" t="n">
        <f aca="false">S450+AB450+AL450+AQ450</f>
        <v>0</v>
      </c>
    </row>
    <row r="451" customFormat="false" ht="12.8" hidden="false" customHeight="false" outlineLevel="0" collapsed="false">
      <c r="N451" s="40"/>
      <c r="O451" s="16"/>
      <c r="P451" s="16"/>
      <c r="Q451" s="41" t="str">
        <f aca="false">IF(P451&gt;0,IF(O451/P451&lt;0.01,"&lt; 1 %",""),"")</f>
        <v/>
      </c>
      <c r="R451" s="16"/>
      <c r="S451" s="22" t="n">
        <f aca="false">'Výpočet škody'!AA451</f>
        <v>0</v>
      </c>
      <c r="T451" s="35"/>
      <c r="U451" s="35"/>
      <c r="V451" s="40"/>
      <c r="W451" s="37"/>
      <c r="X451" s="35"/>
      <c r="Y451" s="35"/>
      <c r="Z451" s="35"/>
      <c r="AA451" s="35"/>
      <c r="AB451" s="23" t="n">
        <f aca="false">'Výpočet škody'!BB451</f>
        <v>0</v>
      </c>
      <c r="AC451" s="37"/>
      <c r="AD451" s="37"/>
      <c r="AE451" s="37"/>
      <c r="AF451" s="37"/>
      <c r="AG451" s="37"/>
      <c r="AH451" s="37"/>
      <c r="AI451" s="35"/>
      <c r="AJ451" s="35"/>
      <c r="AK451" s="35"/>
      <c r="AL451" s="24" t="n">
        <f aca="false">'Výpočet škody'!CD451</f>
        <v>0</v>
      </c>
      <c r="AM451" s="35"/>
      <c r="AN451" s="35"/>
      <c r="AO451" s="35"/>
      <c r="AP451" s="35"/>
      <c r="AQ451" s="42" t="n">
        <f aca="false">ROUND(AO451*AP451,0)</f>
        <v>0</v>
      </c>
      <c r="AR451" s="43" t="n">
        <f aca="false">S451+AB451+AL451+AQ451</f>
        <v>0</v>
      </c>
    </row>
    <row r="452" customFormat="false" ht="12.8" hidden="false" customHeight="false" outlineLevel="0" collapsed="false">
      <c r="N452" s="40"/>
      <c r="O452" s="16"/>
      <c r="P452" s="16"/>
      <c r="Q452" s="41" t="str">
        <f aca="false">IF(P452&gt;0,IF(O452/P452&lt;0.01,"&lt; 1 %",""),"")</f>
        <v/>
      </c>
      <c r="R452" s="16"/>
      <c r="S452" s="22" t="n">
        <f aca="false">'Výpočet škody'!AA452</f>
        <v>0</v>
      </c>
      <c r="T452" s="35"/>
      <c r="U452" s="35"/>
      <c r="V452" s="40"/>
      <c r="W452" s="37"/>
      <c r="X452" s="35"/>
      <c r="Y452" s="35"/>
      <c r="Z452" s="35"/>
      <c r="AA452" s="35"/>
      <c r="AB452" s="23" t="n">
        <f aca="false">'Výpočet škody'!BB452</f>
        <v>0</v>
      </c>
      <c r="AC452" s="37"/>
      <c r="AD452" s="37"/>
      <c r="AE452" s="37"/>
      <c r="AF452" s="37"/>
      <c r="AG452" s="37"/>
      <c r="AH452" s="37"/>
      <c r="AI452" s="35"/>
      <c r="AJ452" s="35"/>
      <c r="AK452" s="35"/>
      <c r="AL452" s="24" t="n">
        <f aca="false">'Výpočet škody'!CD452</f>
        <v>0</v>
      </c>
      <c r="AM452" s="35"/>
      <c r="AN452" s="35"/>
      <c r="AO452" s="35"/>
      <c r="AP452" s="35"/>
      <c r="AQ452" s="42" t="n">
        <f aca="false">ROUND(AO452*AP452,0)</f>
        <v>0</v>
      </c>
      <c r="AR452" s="43" t="n">
        <f aca="false">S452+AB452+AL452+AQ452</f>
        <v>0</v>
      </c>
    </row>
    <row r="453" customFormat="false" ht="12.8" hidden="false" customHeight="false" outlineLevel="0" collapsed="false">
      <c r="N453" s="40"/>
      <c r="O453" s="16"/>
      <c r="P453" s="16"/>
      <c r="Q453" s="41" t="str">
        <f aca="false">IF(P453&gt;0,IF(O453/P453&lt;0.01,"&lt; 1 %",""),"")</f>
        <v/>
      </c>
      <c r="R453" s="16"/>
      <c r="S453" s="22" t="n">
        <f aca="false">'Výpočet škody'!AA453</f>
        <v>0</v>
      </c>
      <c r="T453" s="35"/>
      <c r="U453" s="35"/>
      <c r="V453" s="40"/>
      <c r="W453" s="37"/>
      <c r="X453" s="35"/>
      <c r="Y453" s="35"/>
      <c r="Z453" s="35"/>
      <c r="AA453" s="35"/>
      <c r="AB453" s="23" t="n">
        <f aca="false">'Výpočet škody'!BB453</f>
        <v>0</v>
      </c>
      <c r="AC453" s="37"/>
      <c r="AD453" s="37"/>
      <c r="AE453" s="37"/>
      <c r="AF453" s="37"/>
      <c r="AG453" s="37"/>
      <c r="AH453" s="37"/>
      <c r="AI453" s="35"/>
      <c r="AJ453" s="35"/>
      <c r="AK453" s="35"/>
      <c r="AL453" s="24" t="n">
        <f aca="false">'Výpočet škody'!CD453</f>
        <v>0</v>
      </c>
      <c r="AM453" s="35"/>
      <c r="AN453" s="35"/>
      <c r="AO453" s="35"/>
      <c r="AP453" s="35"/>
      <c r="AQ453" s="42" t="n">
        <f aca="false">ROUND(AO453*AP453,0)</f>
        <v>0</v>
      </c>
      <c r="AR453" s="43" t="n">
        <f aca="false">S453+AB453+AL453+AQ453</f>
        <v>0</v>
      </c>
    </row>
    <row r="454" customFormat="false" ht="12.8" hidden="false" customHeight="false" outlineLevel="0" collapsed="false">
      <c r="N454" s="40"/>
      <c r="O454" s="16"/>
      <c r="P454" s="16"/>
      <c r="Q454" s="41" t="str">
        <f aca="false">IF(P454&gt;0,IF(O454/P454&lt;0.01,"&lt; 1 %",""),"")</f>
        <v/>
      </c>
      <c r="R454" s="16"/>
      <c r="S454" s="22" t="n">
        <f aca="false">'Výpočet škody'!AA454</f>
        <v>0</v>
      </c>
      <c r="T454" s="35"/>
      <c r="U454" s="35"/>
      <c r="V454" s="40"/>
      <c r="W454" s="37"/>
      <c r="X454" s="35"/>
      <c r="Y454" s="35"/>
      <c r="Z454" s="35"/>
      <c r="AA454" s="35"/>
      <c r="AB454" s="23" t="n">
        <f aca="false">'Výpočet škody'!BB454</f>
        <v>0</v>
      </c>
      <c r="AC454" s="37"/>
      <c r="AD454" s="37"/>
      <c r="AE454" s="37"/>
      <c r="AF454" s="37"/>
      <c r="AG454" s="37"/>
      <c r="AH454" s="37"/>
      <c r="AI454" s="35"/>
      <c r="AJ454" s="35"/>
      <c r="AK454" s="35"/>
      <c r="AL454" s="24" t="n">
        <f aca="false">'Výpočet škody'!CD454</f>
        <v>0</v>
      </c>
      <c r="AM454" s="35"/>
      <c r="AN454" s="35"/>
      <c r="AO454" s="35"/>
      <c r="AP454" s="35"/>
      <c r="AQ454" s="42" t="n">
        <f aca="false">ROUND(AO454*AP454,0)</f>
        <v>0</v>
      </c>
      <c r="AR454" s="43" t="n">
        <f aca="false">S454+AB454+AL454+AQ454</f>
        <v>0</v>
      </c>
    </row>
    <row r="455" customFormat="false" ht="12.8" hidden="false" customHeight="false" outlineLevel="0" collapsed="false">
      <c r="N455" s="40"/>
      <c r="O455" s="16"/>
      <c r="P455" s="16"/>
      <c r="Q455" s="41" t="str">
        <f aca="false">IF(P455&gt;0,IF(O455/P455&lt;0.01,"&lt; 1 %",""),"")</f>
        <v/>
      </c>
      <c r="R455" s="16"/>
      <c r="S455" s="22" t="n">
        <f aca="false">'Výpočet škody'!AA455</f>
        <v>0</v>
      </c>
      <c r="T455" s="35"/>
      <c r="U455" s="35"/>
      <c r="V455" s="40"/>
      <c r="W455" s="37"/>
      <c r="X455" s="35"/>
      <c r="Y455" s="35"/>
      <c r="Z455" s="35"/>
      <c r="AA455" s="35"/>
      <c r="AB455" s="23" t="n">
        <f aca="false">'Výpočet škody'!BB455</f>
        <v>0</v>
      </c>
      <c r="AC455" s="37"/>
      <c r="AD455" s="37"/>
      <c r="AE455" s="37"/>
      <c r="AF455" s="37"/>
      <c r="AG455" s="37"/>
      <c r="AH455" s="37"/>
      <c r="AI455" s="35"/>
      <c r="AJ455" s="35"/>
      <c r="AK455" s="35"/>
      <c r="AL455" s="24" t="n">
        <f aca="false">'Výpočet škody'!CD455</f>
        <v>0</v>
      </c>
      <c r="AM455" s="35"/>
      <c r="AN455" s="35"/>
      <c r="AO455" s="35"/>
      <c r="AP455" s="35"/>
      <c r="AQ455" s="42" t="n">
        <f aca="false">ROUND(AO455*AP455,0)</f>
        <v>0</v>
      </c>
      <c r="AR455" s="43" t="n">
        <f aca="false">S455+AB455+AL455+AQ455</f>
        <v>0</v>
      </c>
    </row>
    <row r="456" customFormat="false" ht="12.8" hidden="false" customHeight="false" outlineLevel="0" collapsed="false">
      <c r="N456" s="40"/>
      <c r="O456" s="16"/>
      <c r="P456" s="16"/>
      <c r="Q456" s="41" t="str">
        <f aca="false">IF(P456&gt;0,IF(O456/P456&lt;0.01,"&lt; 1 %",""),"")</f>
        <v/>
      </c>
      <c r="R456" s="16"/>
      <c r="S456" s="22" t="n">
        <f aca="false">'Výpočet škody'!AA456</f>
        <v>0</v>
      </c>
      <c r="T456" s="35"/>
      <c r="U456" s="35"/>
      <c r="V456" s="40"/>
      <c r="W456" s="37"/>
      <c r="X456" s="35"/>
      <c r="Y456" s="35"/>
      <c r="Z456" s="35"/>
      <c r="AA456" s="35"/>
      <c r="AB456" s="23" t="n">
        <f aca="false">'Výpočet škody'!BB456</f>
        <v>0</v>
      </c>
      <c r="AC456" s="37"/>
      <c r="AD456" s="37"/>
      <c r="AE456" s="37"/>
      <c r="AF456" s="37"/>
      <c r="AG456" s="37"/>
      <c r="AH456" s="37"/>
      <c r="AI456" s="35"/>
      <c r="AJ456" s="35"/>
      <c r="AK456" s="35"/>
      <c r="AL456" s="24" t="n">
        <f aca="false">'Výpočet škody'!CD456</f>
        <v>0</v>
      </c>
      <c r="AM456" s="35"/>
      <c r="AN456" s="35"/>
      <c r="AO456" s="35"/>
      <c r="AP456" s="35"/>
      <c r="AQ456" s="42" t="n">
        <f aca="false">ROUND(AO456*AP456,0)</f>
        <v>0</v>
      </c>
      <c r="AR456" s="43" t="n">
        <f aca="false">S456+AB456+AL456+AQ456</f>
        <v>0</v>
      </c>
    </row>
    <row r="457" customFormat="false" ht="12.8" hidden="false" customHeight="false" outlineLevel="0" collapsed="false">
      <c r="N457" s="40"/>
      <c r="O457" s="16"/>
      <c r="P457" s="16"/>
      <c r="Q457" s="41" t="str">
        <f aca="false">IF(P457&gt;0,IF(O457/P457&lt;0.01,"&lt; 1 %",""),"")</f>
        <v/>
      </c>
      <c r="R457" s="16"/>
      <c r="S457" s="22" t="n">
        <f aca="false">'Výpočet škody'!AA457</f>
        <v>0</v>
      </c>
      <c r="T457" s="35"/>
      <c r="U457" s="35"/>
      <c r="V457" s="40"/>
      <c r="W457" s="37"/>
      <c r="X457" s="35"/>
      <c r="Y457" s="35"/>
      <c r="Z457" s="35"/>
      <c r="AA457" s="35"/>
      <c r="AB457" s="23" t="n">
        <f aca="false">'Výpočet škody'!BB457</f>
        <v>0</v>
      </c>
      <c r="AC457" s="37"/>
      <c r="AD457" s="37"/>
      <c r="AE457" s="37"/>
      <c r="AF457" s="37"/>
      <c r="AG457" s="37"/>
      <c r="AH457" s="37"/>
      <c r="AI457" s="35"/>
      <c r="AJ457" s="35"/>
      <c r="AK457" s="35"/>
      <c r="AL457" s="24" t="n">
        <f aca="false">'Výpočet škody'!CD457</f>
        <v>0</v>
      </c>
      <c r="AM457" s="35"/>
      <c r="AN457" s="35"/>
      <c r="AO457" s="35"/>
      <c r="AP457" s="35"/>
      <c r="AQ457" s="42" t="n">
        <f aca="false">ROUND(AO457*AP457,0)</f>
        <v>0</v>
      </c>
      <c r="AR457" s="43" t="n">
        <f aca="false">S457+AB457+AL457+AQ457</f>
        <v>0</v>
      </c>
    </row>
    <row r="458" customFormat="false" ht="12.8" hidden="false" customHeight="false" outlineLevel="0" collapsed="false">
      <c r="N458" s="40"/>
      <c r="O458" s="16"/>
      <c r="P458" s="16"/>
      <c r="Q458" s="41" t="str">
        <f aca="false">IF(P458&gt;0,IF(O458/P458&lt;0.01,"&lt; 1 %",""),"")</f>
        <v/>
      </c>
      <c r="R458" s="16"/>
      <c r="S458" s="22" t="n">
        <f aca="false">'Výpočet škody'!AA458</f>
        <v>0</v>
      </c>
      <c r="T458" s="35"/>
      <c r="U458" s="35"/>
      <c r="V458" s="40"/>
      <c r="W458" s="37"/>
      <c r="X458" s="35"/>
      <c r="Y458" s="35"/>
      <c r="Z458" s="35"/>
      <c r="AA458" s="35"/>
      <c r="AB458" s="23" t="n">
        <f aca="false">'Výpočet škody'!BB458</f>
        <v>0</v>
      </c>
      <c r="AC458" s="37"/>
      <c r="AD458" s="37"/>
      <c r="AE458" s="37"/>
      <c r="AF458" s="37"/>
      <c r="AG458" s="37"/>
      <c r="AH458" s="37"/>
      <c r="AI458" s="35"/>
      <c r="AJ458" s="35"/>
      <c r="AK458" s="35"/>
      <c r="AL458" s="24" t="n">
        <f aca="false">'Výpočet škody'!CD458</f>
        <v>0</v>
      </c>
      <c r="AM458" s="35"/>
      <c r="AN458" s="35"/>
      <c r="AO458" s="35"/>
      <c r="AP458" s="35"/>
      <c r="AQ458" s="42" t="n">
        <f aca="false">ROUND(AO458*AP458,0)</f>
        <v>0</v>
      </c>
      <c r="AR458" s="43" t="n">
        <f aca="false">S458+AB458+AL458+AQ458</f>
        <v>0</v>
      </c>
    </row>
    <row r="459" customFormat="false" ht="12.8" hidden="false" customHeight="false" outlineLevel="0" collapsed="false">
      <c r="N459" s="40"/>
      <c r="O459" s="16"/>
      <c r="P459" s="16"/>
      <c r="Q459" s="41" t="str">
        <f aca="false">IF(P459&gt;0,IF(O459/P459&lt;0.01,"&lt; 1 %",""),"")</f>
        <v/>
      </c>
      <c r="R459" s="16"/>
      <c r="S459" s="22" t="n">
        <f aca="false">'Výpočet škody'!AA459</f>
        <v>0</v>
      </c>
      <c r="T459" s="35"/>
      <c r="U459" s="35"/>
      <c r="V459" s="40"/>
      <c r="W459" s="37"/>
      <c r="X459" s="35"/>
      <c r="Y459" s="35"/>
      <c r="Z459" s="35"/>
      <c r="AA459" s="35"/>
      <c r="AB459" s="23" t="n">
        <f aca="false">'Výpočet škody'!BB459</f>
        <v>0</v>
      </c>
      <c r="AC459" s="37"/>
      <c r="AD459" s="37"/>
      <c r="AE459" s="37"/>
      <c r="AF459" s="37"/>
      <c r="AG459" s="37"/>
      <c r="AH459" s="37"/>
      <c r="AI459" s="35"/>
      <c r="AJ459" s="35"/>
      <c r="AK459" s="35"/>
      <c r="AL459" s="24" t="n">
        <f aca="false">'Výpočet škody'!CD459</f>
        <v>0</v>
      </c>
      <c r="AM459" s="35"/>
      <c r="AN459" s="35"/>
      <c r="AO459" s="35"/>
      <c r="AP459" s="35"/>
      <c r="AQ459" s="42" t="n">
        <f aca="false">ROUND(AO459*AP459,0)</f>
        <v>0</v>
      </c>
      <c r="AR459" s="43" t="n">
        <f aca="false">S459+AB459+AL459+AQ459</f>
        <v>0</v>
      </c>
    </row>
    <row r="460" customFormat="false" ht="12.8" hidden="false" customHeight="false" outlineLevel="0" collapsed="false">
      <c r="N460" s="40"/>
      <c r="O460" s="16"/>
      <c r="P460" s="16"/>
      <c r="Q460" s="41" t="str">
        <f aca="false">IF(P460&gt;0,IF(O460/P460&lt;0.01,"&lt; 1 %",""),"")</f>
        <v/>
      </c>
      <c r="R460" s="16"/>
      <c r="S460" s="22" t="n">
        <f aca="false">'Výpočet škody'!AA460</f>
        <v>0</v>
      </c>
      <c r="T460" s="35"/>
      <c r="U460" s="35"/>
      <c r="V460" s="40"/>
      <c r="W460" s="37"/>
      <c r="X460" s="35"/>
      <c r="Y460" s="35"/>
      <c r="Z460" s="35"/>
      <c r="AA460" s="35"/>
      <c r="AB460" s="23" t="n">
        <f aca="false">'Výpočet škody'!BB460</f>
        <v>0</v>
      </c>
      <c r="AC460" s="37"/>
      <c r="AD460" s="37"/>
      <c r="AE460" s="37"/>
      <c r="AF460" s="37"/>
      <c r="AG460" s="37"/>
      <c r="AH460" s="37"/>
      <c r="AI460" s="35"/>
      <c r="AJ460" s="35"/>
      <c r="AK460" s="35"/>
      <c r="AL460" s="24" t="n">
        <f aca="false">'Výpočet škody'!CD460</f>
        <v>0</v>
      </c>
      <c r="AM460" s="35"/>
      <c r="AN460" s="35"/>
      <c r="AO460" s="35"/>
      <c r="AP460" s="35"/>
      <c r="AQ460" s="42" t="n">
        <f aca="false">ROUND(AO460*AP460,0)</f>
        <v>0</v>
      </c>
      <c r="AR460" s="43" t="n">
        <f aca="false">S460+AB460+AL460+AQ460</f>
        <v>0</v>
      </c>
    </row>
    <row r="461" customFormat="false" ht="12.8" hidden="false" customHeight="false" outlineLevel="0" collapsed="false">
      <c r="N461" s="40"/>
      <c r="O461" s="16"/>
      <c r="P461" s="16"/>
      <c r="Q461" s="41" t="str">
        <f aca="false">IF(P461&gt;0,IF(O461/P461&lt;0.01,"&lt; 1 %",""),"")</f>
        <v/>
      </c>
      <c r="R461" s="16"/>
      <c r="S461" s="22" t="n">
        <f aca="false">'Výpočet škody'!AA461</f>
        <v>0</v>
      </c>
      <c r="T461" s="35"/>
      <c r="U461" s="35"/>
      <c r="V461" s="40"/>
      <c r="W461" s="37"/>
      <c r="X461" s="35"/>
      <c r="Y461" s="35"/>
      <c r="Z461" s="35"/>
      <c r="AA461" s="35"/>
      <c r="AB461" s="23" t="n">
        <f aca="false">'Výpočet škody'!BB461</f>
        <v>0</v>
      </c>
      <c r="AC461" s="37"/>
      <c r="AD461" s="37"/>
      <c r="AE461" s="37"/>
      <c r="AF461" s="37"/>
      <c r="AG461" s="37"/>
      <c r="AH461" s="37"/>
      <c r="AI461" s="35"/>
      <c r="AJ461" s="35"/>
      <c r="AK461" s="35"/>
      <c r="AL461" s="24" t="n">
        <f aca="false">'Výpočet škody'!CD461</f>
        <v>0</v>
      </c>
      <c r="AM461" s="35"/>
      <c r="AN461" s="35"/>
      <c r="AO461" s="35"/>
      <c r="AP461" s="35"/>
      <c r="AQ461" s="42" t="n">
        <f aca="false">ROUND(AO461*AP461,0)</f>
        <v>0</v>
      </c>
      <c r="AR461" s="43" t="n">
        <f aca="false">S461+AB461+AL461+AQ461</f>
        <v>0</v>
      </c>
    </row>
    <row r="462" customFormat="false" ht="12.8" hidden="false" customHeight="false" outlineLevel="0" collapsed="false">
      <c r="N462" s="40"/>
      <c r="O462" s="16"/>
      <c r="P462" s="16"/>
      <c r="Q462" s="41" t="str">
        <f aca="false">IF(P462&gt;0,IF(O462/P462&lt;0.01,"&lt; 1 %",""),"")</f>
        <v/>
      </c>
      <c r="R462" s="16"/>
      <c r="S462" s="22" t="n">
        <f aca="false">'Výpočet škody'!AA462</f>
        <v>0</v>
      </c>
      <c r="T462" s="35"/>
      <c r="U462" s="35"/>
      <c r="V462" s="40"/>
      <c r="W462" s="37"/>
      <c r="X462" s="35"/>
      <c r="Y462" s="35"/>
      <c r="Z462" s="35"/>
      <c r="AA462" s="35"/>
      <c r="AB462" s="23" t="n">
        <f aca="false">'Výpočet škody'!BB462</f>
        <v>0</v>
      </c>
      <c r="AC462" s="37"/>
      <c r="AD462" s="37"/>
      <c r="AE462" s="37"/>
      <c r="AF462" s="37"/>
      <c r="AG462" s="37"/>
      <c r="AH462" s="37"/>
      <c r="AI462" s="35"/>
      <c r="AJ462" s="35"/>
      <c r="AK462" s="35"/>
      <c r="AL462" s="24" t="n">
        <f aca="false">'Výpočet škody'!CD462</f>
        <v>0</v>
      </c>
      <c r="AM462" s="35"/>
      <c r="AN462" s="35"/>
      <c r="AO462" s="35"/>
      <c r="AP462" s="35"/>
      <c r="AQ462" s="42" t="n">
        <f aca="false">ROUND(AO462*AP462,0)</f>
        <v>0</v>
      </c>
      <c r="AR462" s="43" t="n">
        <f aca="false">S462+AB462+AL462+AQ462</f>
        <v>0</v>
      </c>
    </row>
    <row r="463" customFormat="false" ht="12.8" hidden="false" customHeight="false" outlineLevel="0" collapsed="false">
      <c r="N463" s="40"/>
      <c r="O463" s="16"/>
      <c r="P463" s="16"/>
      <c r="Q463" s="41" t="str">
        <f aca="false">IF(P463&gt;0,IF(O463/P463&lt;0.01,"&lt; 1 %",""),"")</f>
        <v/>
      </c>
      <c r="R463" s="16"/>
      <c r="S463" s="22" t="n">
        <f aca="false">'Výpočet škody'!AA463</f>
        <v>0</v>
      </c>
      <c r="T463" s="35"/>
      <c r="U463" s="35"/>
      <c r="V463" s="40"/>
      <c r="W463" s="37"/>
      <c r="X463" s="35"/>
      <c r="Y463" s="35"/>
      <c r="Z463" s="35"/>
      <c r="AA463" s="35"/>
      <c r="AB463" s="23" t="n">
        <f aca="false">'Výpočet škody'!BB463</f>
        <v>0</v>
      </c>
      <c r="AC463" s="37"/>
      <c r="AD463" s="37"/>
      <c r="AE463" s="37"/>
      <c r="AF463" s="37"/>
      <c r="AG463" s="37"/>
      <c r="AH463" s="37"/>
      <c r="AI463" s="35"/>
      <c r="AJ463" s="35"/>
      <c r="AK463" s="35"/>
      <c r="AL463" s="24" t="n">
        <f aca="false">'Výpočet škody'!CD463</f>
        <v>0</v>
      </c>
      <c r="AM463" s="35"/>
      <c r="AN463" s="35"/>
      <c r="AO463" s="35"/>
      <c r="AP463" s="35"/>
      <c r="AQ463" s="42" t="n">
        <f aca="false">ROUND(AO463*AP463,0)</f>
        <v>0</v>
      </c>
      <c r="AR463" s="43" t="n">
        <f aca="false">S463+AB463+AL463+AQ463</f>
        <v>0</v>
      </c>
    </row>
    <row r="464" customFormat="false" ht="12.8" hidden="false" customHeight="false" outlineLevel="0" collapsed="false">
      <c r="N464" s="40"/>
      <c r="O464" s="16"/>
      <c r="P464" s="16"/>
      <c r="Q464" s="41" t="str">
        <f aca="false">IF(P464&gt;0,IF(O464/P464&lt;0.01,"&lt; 1 %",""),"")</f>
        <v/>
      </c>
      <c r="R464" s="16"/>
      <c r="S464" s="22" t="n">
        <f aca="false">'Výpočet škody'!AA464</f>
        <v>0</v>
      </c>
      <c r="T464" s="35"/>
      <c r="U464" s="35"/>
      <c r="V464" s="40"/>
      <c r="W464" s="37"/>
      <c r="X464" s="35"/>
      <c r="Y464" s="35"/>
      <c r="Z464" s="35"/>
      <c r="AA464" s="35"/>
      <c r="AB464" s="23" t="n">
        <f aca="false">'Výpočet škody'!BB464</f>
        <v>0</v>
      </c>
      <c r="AC464" s="37"/>
      <c r="AD464" s="37"/>
      <c r="AE464" s="37"/>
      <c r="AF464" s="37"/>
      <c r="AG464" s="37"/>
      <c r="AH464" s="37"/>
      <c r="AI464" s="35"/>
      <c r="AJ464" s="35"/>
      <c r="AK464" s="35"/>
      <c r="AL464" s="24" t="n">
        <f aca="false">'Výpočet škody'!CD464</f>
        <v>0</v>
      </c>
      <c r="AM464" s="35"/>
      <c r="AN464" s="35"/>
      <c r="AO464" s="35"/>
      <c r="AP464" s="35"/>
      <c r="AQ464" s="42" t="n">
        <f aca="false">ROUND(AO464*AP464,0)</f>
        <v>0</v>
      </c>
      <c r="AR464" s="43" t="n">
        <f aca="false">S464+AB464+AL464+AQ464</f>
        <v>0</v>
      </c>
    </row>
    <row r="465" customFormat="false" ht="12.8" hidden="false" customHeight="false" outlineLevel="0" collapsed="false">
      <c r="N465" s="40"/>
      <c r="O465" s="16"/>
      <c r="P465" s="16"/>
      <c r="Q465" s="41" t="str">
        <f aca="false">IF(P465&gt;0,IF(O465/P465&lt;0.01,"&lt; 1 %",""),"")</f>
        <v/>
      </c>
      <c r="R465" s="16"/>
      <c r="S465" s="22" t="n">
        <f aca="false">'Výpočet škody'!AA465</f>
        <v>0</v>
      </c>
      <c r="T465" s="35"/>
      <c r="U465" s="35"/>
      <c r="V465" s="40"/>
      <c r="W465" s="37"/>
      <c r="X465" s="35"/>
      <c r="Y465" s="35"/>
      <c r="Z465" s="35"/>
      <c r="AA465" s="35"/>
      <c r="AB465" s="23" t="n">
        <f aca="false">'Výpočet škody'!BB465</f>
        <v>0</v>
      </c>
      <c r="AC465" s="37"/>
      <c r="AD465" s="37"/>
      <c r="AE465" s="37"/>
      <c r="AF465" s="37"/>
      <c r="AG465" s="37"/>
      <c r="AH465" s="37"/>
      <c r="AI465" s="35"/>
      <c r="AJ465" s="35"/>
      <c r="AK465" s="35"/>
      <c r="AL465" s="24" t="n">
        <f aca="false">'Výpočet škody'!CD465</f>
        <v>0</v>
      </c>
      <c r="AM465" s="35"/>
      <c r="AN465" s="35"/>
      <c r="AO465" s="35"/>
      <c r="AP465" s="35"/>
      <c r="AQ465" s="42" t="n">
        <f aca="false">ROUND(AO465*AP465,0)</f>
        <v>0</v>
      </c>
      <c r="AR465" s="43" t="n">
        <f aca="false">S465+AB465+AL465+AQ465</f>
        <v>0</v>
      </c>
    </row>
    <row r="466" customFormat="false" ht="12.8" hidden="false" customHeight="false" outlineLevel="0" collapsed="false">
      <c r="N466" s="40"/>
      <c r="O466" s="16"/>
      <c r="P466" s="16"/>
      <c r="Q466" s="41" t="str">
        <f aca="false">IF(P466&gt;0,IF(O466/P466&lt;0.01,"&lt; 1 %",""),"")</f>
        <v/>
      </c>
      <c r="R466" s="16"/>
      <c r="S466" s="22" t="n">
        <f aca="false">'Výpočet škody'!AA466</f>
        <v>0</v>
      </c>
      <c r="T466" s="35"/>
      <c r="U466" s="35"/>
      <c r="V466" s="40"/>
      <c r="W466" s="37"/>
      <c r="X466" s="35"/>
      <c r="Y466" s="35"/>
      <c r="Z466" s="35"/>
      <c r="AA466" s="35"/>
      <c r="AB466" s="23" t="n">
        <f aca="false">'Výpočet škody'!BB466</f>
        <v>0</v>
      </c>
      <c r="AC466" s="37"/>
      <c r="AD466" s="37"/>
      <c r="AE466" s="37"/>
      <c r="AF466" s="37"/>
      <c r="AG466" s="37"/>
      <c r="AH466" s="37"/>
      <c r="AI466" s="35"/>
      <c r="AJ466" s="35"/>
      <c r="AK466" s="35"/>
      <c r="AL466" s="24" t="n">
        <f aca="false">'Výpočet škody'!CD466</f>
        <v>0</v>
      </c>
      <c r="AM466" s="35"/>
      <c r="AN466" s="35"/>
      <c r="AO466" s="35"/>
      <c r="AP466" s="35"/>
      <c r="AQ466" s="42" t="n">
        <f aca="false">ROUND(AO466*AP466,0)</f>
        <v>0</v>
      </c>
      <c r="AR466" s="43" t="n">
        <f aca="false">S466+AB466+AL466+AQ466</f>
        <v>0</v>
      </c>
    </row>
    <row r="467" customFormat="false" ht="12.8" hidden="false" customHeight="false" outlineLevel="0" collapsed="false">
      <c r="N467" s="40"/>
      <c r="O467" s="16"/>
      <c r="P467" s="16"/>
      <c r="Q467" s="41" t="str">
        <f aca="false">IF(P467&gt;0,IF(O467/P467&lt;0.01,"&lt; 1 %",""),"")</f>
        <v/>
      </c>
      <c r="R467" s="16"/>
      <c r="S467" s="22" t="n">
        <f aca="false">'Výpočet škody'!AA467</f>
        <v>0</v>
      </c>
      <c r="T467" s="35"/>
      <c r="U467" s="35"/>
      <c r="V467" s="40"/>
      <c r="W467" s="37"/>
      <c r="X467" s="35"/>
      <c r="Y467" s="35"/>
      <c r="Z467" s="35"/>
      <c r="AA467" s="35"/>
      <c r="AB467" s="23" t="n">
        <f aca="false">'Výpočet škody'!BB467</f>
        <v>0</v>
      </c>
      <c r="AC467" s="37"/>
      <c r="AD467" s="37"/>
      <c r="AE467" s="37"/>
      <c r="AF467" s="37"/>
      <c r="AG467" s="37"/>
      <c r="AH467" s="37"/>
      <c r="AI467" s="35"/>
      <c r="AJ467" s="35"/>
      <c r="AK467" s="35"/>
      <c r="AL467" s="24" t="n">
        <f aca="false">'Výpočet škody'!CD467</f>
        <v>0</v>
      </c>
      <c r="AM467" s="35"/>
      <c r="AN467" s="35"/>
      <c r="AO467" s="35"/>
      <c r="AP467" s="35"/>
      <c r="AQ467" s="42" t="n">
        <f aca="false">ROUND(AO467*AP467,0)</f>
        <v>0</v>
      </c>
      <c r="AR467" s="43" t="n">
        <f aca="false">S467+AB467+AL467+AQ467</f>
        <v>0</v>
      </c>
    </row>
    <row r="468" customFormat="false" ht="12.8" hidden="false" customHeight="false" outlineLevel="0" collapsed="false">
      <c r="N468" s="40"/>
      <c r="O468" s="16"/>
      <c r="P468" s="16"/>
      <c r="Q468" s="41" t="str">
        <f aca="false">IF(P468&gt;0,IF(O468/P468&lt;0.01,"&lt; 1 %",""),"")</f>
        <v/>
      </c>
      <c r="R468" s="16"/>
      <c r="S468" s="22" t="n">
        <f aca="false">'Výpočet škody'!AA468</f>
        <v>0</v>
      </c>
      <c r="T468" s="35"/>
      <c r="U468" s="35"/>
      <c r="V468" s="40"/>
      <c r="W468" s="37"/>
      <c r="X468" s="35"/>
      <c r="Y468" s="35"/>
      <c r="Z468" s="35"/>
      <c r="AA468" s="35"/>
      <c r="AB468" s="23" t="n">
        <f aca="false">'Výpočet škody'!BB468</f>
        <v>0</v>
      </c>
      <c r="AC468" s="37"/>
      <c r="AD468" s="37"/>
      <c r="AE468" s="37"/>
      <c r="AF468" s="37"/>
      <c r="AG468" s="37"/>
      <c r="AH468" s="37"/>
      <c r="AI468" s="35"/>
      <c r="AJ468" s="35"/>
      <c r="AK468" s="35"/>
      <c r="AL468" s="24" t="n">
        <f aca="false">'Výpočet škody'!CD468</f>
        <v>0</v>
      </c>
      <c r="AM468" s="35"/>
      <c r="AN468" s="35"/>
      <c r="AO468" s="35"/>
      <c r="AP468" s="35"/>
      <c r="AQ468" s="42" t="n">
        <f aca="false">ROUND(AO468*AP468,0)</f>
        <v>0</v>
      </c>
      <c r="AR468" s="43" t="n">
        <f aca="false">S468+AB468+AL468+AQ468</f>
        <v>0</v>
      </c>
    </row>
    <row r="469" customFormat="false" ht="12.8" hidden="false" customHeight="false" outlineLevel="0" collapsed="false">
      <c r="N469" s="40"/>
      <c r="O469" s="16"/>
      <c r="P469" s="16"/>
      <c r="Q469" s="41" t="str">
        <f aca="false">IF(P469&gt;0,IF(O469/P469&lt;0.01,"&lt; 1 %",""),"")</f>
        <v/>
      </c>
      <c r="R469" s="16"/>
      <c r="S469" s="22" t="n">
        <f aca="false">'Výpočet škody'!AA469</f>
        <v>0</v>
      </c>
      <c r="T469" s="35"/>
      <c r="U469" s="35"/>
      <c r="V469" s="40"/>
      <c r="W469" s="37"/>
      <c r="X469" s="35"/>
      <c r="Y469" s="35"/>
      <c r="Z469" s="35"/>
      <c r="AA469" s="35"/>
      <c r="AB469" s="23" t="n">
        <f aca="false">'Výpočet škody'!BB469</f>
        <v>0</v>
      </c>
      <c r="AC469" s="37"/>
      <c r="AD469" s="37"/>
      <c r="AE469" s="37"/>
      <c r="AF469" s="37"/>
      <c r="AG469" s="37"/>
      <c r="AH469" s="37"/>
      <c r="AI469" s="35"/>
      <c r="AJ469" s="35"/>
      <c r="AK469" s="35"/>
      <c r="AL469" s="24" t="n">
        <f aca="false">'Výpočet škody'!CD469</f>
        <v>0</v>
      </c>
      <c r="AM469" s="35"/>
      <c r="AN469" s="35"/>
      <c r="AO469" s="35"/>
      <c r="AP469" s="35"/>
      <c r="AQ469" s="42" t="n">
        <f aca="false">ROUND(AO469*AP469,0)</f>
        <v>0</v>
      </c>
      <c r="AR469" s="43" t="n">
        <f aca="false">S469+AB469+AL469+AQ469</f>
        <v>0</v>
      </c>
    </row>
    <row r="470" customFormat="false" ht="12.8" hidden="false" customHeight="false" outlineLevel="0" collapsed="false">
      <c r="N470" s="40"/>
      <c r="O470" s="16"/>
      <c r="P470" s="16"/>
      <c r="Q470" s="41" t="str">
        <f aca="false">IF(P470&gt;0,IF(O470/P470&lt;0.01,"&lt; 1 %",""),"")</f>
        <v/>
      </c>
      <c r="R470" s="16"/>
      <c r="S470" s="22" t="n">
        <f aca="false">'Výpočet škody'!AA470</f>
        <v>0</v>
      </c>
      <c r="T470" s="35"/>
      <c r="U470" s="35"/>
      <c r="V470" s="40"/>
      <c r="W470" s="37"/>
      <c r="X470" s="35"/>
      <c r="Y470" s="35"/>
      <c r="Z470" s="35"/>
      <c r="AA470" s="35"/>
      <c r="AB470" s="23" t="n">
        <f aca="false">'Výpočet škody'!BB470</f>
        <v>0</v>
      </c>
      <c r="AC470" s="37"/>
      <c r="AD470" s="37"/>
      <c r="AE470" s="37"/>
      <c r="AF470" s="37"/>
      <c r="AG470" s="37"/>
      <c r="AH470" s="37"/>
      <c r="AI470" s="35"/>
      <c r="AJ470" s="35"/>
      <c r="AK470" s="35"/>
      <c r="AL470" s="24" t="n">
        <f aca="false">'Výpočet škody'!CD470</f>
        <v>0</v>
      </c>
      <c r="AM470" s="35"/>
      <c r="AN470" s="35"/>
      <c r="AO470" s="35"/>
      <c r="AP470" s="35"/>
      <c r="AQ470" s="42" t="n">
        <f aca="false">ROUND(AO470*AP470,0)</f>
        <v>0</v>
      </c>
      <c r="AR470" s="43" t="n">
        <f aca="false">S470+AB470+AL470+AQ470</f>
        <v>0</v>
      </c>
    </row>
    <row r="471" customFormat="false" ht="12.8" hidden="false" customHeight="false" outlineLevel="0" collapsed="false">
      <c r="N471" s="40"/>
      <c r="O471" s="16"/>
      <c r="P471" s="16"/>
      <c r="Q471" s="41" t="str">
        <f aca="false">IF(P471&gt;0,IF(O471/P471&lt;0.01,"&lt; 1 %",""),"")</f>
        <v/>
      </c>
      <c r="R471" s="16"/>
      <c r="S471" s="22" t="n">
        <f aca="false">'Výpočet škody'!AA471</f>
        <v>0</v>
      </c>
      <c r="T471" s="35"/>
      <c r="U471" s="35"/>
      <c r="V471" s="40"/>
      <c r="W471" s="37"/>
      <c r="X471" s="35"/>
      <c r="Y471" s="35"/>
      <c r="Z471" s="35"/>
      <c r="AA471" s="35"/>
      <c r="AB471" s="23" t="n">
        <f aca="false">'Výpočet škody'!BB471</f>
        <v>0</v>
      </c>
      <c r="AC471" s="37"/>
      <c r="AD471" s="37"/>
      <c r="AE471" s="37"/>
      <c r="AF471" s="37"/>
      <c r="AG471" s="37"/>
      <c r="AH471" s="37"/>
      <c r="AI471" s="35"/>
      <c r="AJ471" s="35"/>
      <c r="AK471" s="35"/>
      <c r="AL471" s="24" t="n">
        <f aca="false">'Výpočet škody'!CD471</f>
        <v>0</v>
      </c>
      <c r="AM471" s="35"/>
      <c r="AN471" s="35"/>
      <c r="AO471" s="35"/>
      <c r="AP471" s="35"/>
      <c r="AQ471" s="42" t="n">
        <f aca="false">ROUND(AO471*AP471,0)</f>
        <v>0</v>
      </c>
      <c r="AR471" s="43" t="n">
        <f aca="false">S471+AB471+AL471+AQ471</f>
        <v>0</v>
      </c>
    </row>
    <row r="472" customFormat="false" ht="12.8" hidden="false" customHeight="false" outlineLevel="0" collapsed="false">
      <c r="N472" s="40"/>
      <c r="O472" s="16"/>
      <c r="P472" s="16"/>
      <c r="Q472" s="41" t="str">
        <f aca="false">IF(P472&gt;0,IF(O472/P472&lt;0.01,"&lt; 1 %",""),"")</f>
        <v/>
      </c>
      <c r="R472" s="16"/>
      <c r="S472" s="22" t="n">
        <f aca="false">'Výpočet škody'!AA472</f>
        <v>0</v>
      </c>
      <c r="T472" s="35"/>
      <c r="U472" s="35"/>
      <c r="V472" s="40"/>
      <c r="W472" s="37"/>
      <c r="X472" s="35"/>
      <c r="Y472" s="35"/>
      <c r="Z472" s="35"/>
      <c r="AA472" s="35"/>
      <c r="AB472" s="23" t="n">
        <f aca="false">'Výpočet škody'!BB472</f>
        <v>0</v>
      </c>
      <c r="AC472" s="37"/>
      <c r="AD472" s="37"/>
      <c r="AE472" s="37"/>
      <c r="AF472" s="37"/>
      <c r="AG472" s="37"/>
      <c r="AH472" s="37"/>
      <c r="AI472" s="35"/>
      <c r="AJ472" s="35"/>
      <c r="AK472" s="35"/>
      <c r="AL472" s="24" t="n">
        <f aca="false">'Výpočet škody'!CD472</f>
        <v>0</v>
      </c>
      <c r="AM472" s="35"/>
      <c r="AN472" s="35"/>
      <c r="AO472" s="35"/>
      <c r="AP472" s="35"/>
      <c r="AQ472" s="42" t="n">
        <f aca="false">ROUND(AO472*AP472,0)</f>
        <v>0</v>
      </c>
      <c r="AR472" s="43" t="n">
        <f aca="false">S472+AB472+AL472+AQ472</f>
        <v>0</v>
      </c>
    </row>
    <row r="473" customFormat="false" ht="12.8" hidden="false" customHeight="false" outlineLevel="0" collapsed="false">
      <c r="N473" s="40"/>
      <c r="O473" s="16"/>
      <c r="P473" s="16"/>
      <c r="Q473" s="41" t="str">
        <f aca="false">IF(P473&gt;0,IF(O473/P473&lt;0.01,"&lt; 1 %",""),"")</f>
        <v/>
      </c>
      <c r="R473" s="16"/>
      <c r="S473" s="22" t="n">
        <f aca="false">'Výpočet škody'!AA473</f>
        <v>0</v>
      </c>
      <c r="T473" s="35"/>
      <c r="U473" s="35"/>
      <c r="V473" s="40"/>
      <c r="W473" s="37"/>
      <c r="X473" s="35"/>
      <c r="Y473" s="35"/>
      <c r="Z473" s="35"/>
      <c r="AA473" s="35"/>
      <c r="AB473" s="23" t="n">
        <f aca="false">'Výpočet škody'!BB473</f>
        <v>0</v>
      </c>
      <c r="AC473" s="37"/>
      <c r="AD473" s="37"/>
      <c r="AE473" s="37"/>
      <c r="AF473" s="37"/>
      <c r="AG473" s="37"/>
      <c r="AH473" s="37"/>
      <c r="AI473" s="35"/>
      <c r="AJ473" s="35"/>
      <c r="AK473" s="35"/>
      <c r="AL473" s="24" t="n">
        <f aca="false">'Výpočet škody'!CD473</f>
        <v>0</v>
      </c>
      <c r="AM473" s="35"/>
      <c r="AN473" s="35"/>
      <c r="AO473" s="35"/>
      <c r="AP473" s="35"/>
      <c r="AQ473" s="42" t="n">
        <f aca="false">ROUND(AO473*AP473,0)</f>
        <v>0</v>
      </c>
      <c r="AR473" s="43" t="n">
        <f aca="false">S473+AB473+AL473+AQ473</f>
        <v>0</v>
      </c>
    </row>
    <row r="474" customFormat="false" ht="12.8" hidden="false" customHeight="false" outlineLevel="0" collapsed="false">
      <c r="N474" s="40"/>
      <c r="O474" s="16"/>
      <c r="P474" s="16"/>
      <c r="Q474" s="41" t="str">
        <f aca="false">IF(P474&gt;0,IF(O474/P474&lt;0.01,"&lt; 1 %",""),"")</f>
        <v/>
      </c>
      <c r="R474" s="16"/>
      <c r="S474" s="22" t="n">
        <f aca="false">'Výpočet škody'!AA474</f>
        <v>0</v>
      </c>
      <c r="T474" s="35"/>
      <c r="U474" s="35"/>
      <c r="V474" s="40"/>
      <c r="W474" s="37"/>
      <c r="X474" s="35"/>
      <c r="Y474" s="35"/>
      <c r="Z474" s="35"/>
      <c r="AA474" s="35"/>
      <c r="AB474" s="23" t="n">
        <f aca="false">'Výpočet škody'!BB474</f>
        <v>0</v>
      </c>
      <c r="AC474" s="37"/>
      <c r="AD474" s="37"/>
      <c r="AE474" s="37"/>
      <c r="AF474" s="37"/>
      <c r="AG474" s="37"/>
      <c r="AH474" s="37"/>
      <c r="AI474" s="35"/>
      <c r="AJ474" s="35"/>
      <c r="AK474" s="35"/>
      <c r="AL474" s="24" t="n">
        <f aca="false">'Výpočet škody'!CD474</f>
        <v>0</v>
      </c>
      <c r="AM474" s="35"/>
      <c r="AN474" s="35"/>
      <c r="AO474" s="35"/>
      <c r="AP474" s="35"/>
      <c r="AQ474" s="42" t="n">
        <f aca="false">ROUND(AO474*AP474,0)</f>
        <v>0</v>
      </c>
      <c r="AR474" s="43" t="n">
        <f aca="false">S474+AB474+AL474+AQ474</f>
        <v>0</v>
      </c>
    </row>
    <row r="475" customFormat="false" ht="12.8" hidden="false" customHeight="false" outlineLevel="0" collapsed="false">
      <c r="N475" s="40"/>
      <c r="O475" s="16"/>
      <c r="P475" s="16"/>
      <c r="Q475" s="41" t="str">
        <f aca="false">IF(P475&gt;0,IF(O475/P475&lt;0.01,"&lt; 1 %",""),"")</f>
        <v/>
      </c>
      <c r="R475" s="16"/>
      <c r="S475" s="22" t="n">
        <f aca="false">'Výpočet škody'!AA475</f>
        <v>0</v>
      </c>
      <c r="T475" s="35"/>
      <c r="U475" s="35"/>
      <c r="V475" s="40"/>
      <c r="W475" s="37"/>
      <c r="X475" s="35"/>
      <c r="Y475" s="35"/>
      <c r="Z475" s="35"/>
      <c r="AA475" s="35"/>
      <c r="AB475" s="23" t="n">
        <f aca="false">'Výpočet škody'!BB475</f>
        <v>0</v>
      </c>
      <c r="AC475" s="37"/>
      <c r="AD475" s="37"/>
      <c r="AE475" s="37"/>
      <c r="AF475" s="37"/>
      <c r="AG475" s="37"/>
      <c r="AH475" s="37"/>
      <c r="AI475" s="35"/>
      <c r="AJ475" s="35"/>
      <c r="AK475" s="35"/>
      <c r="AL475" s="24" t="n">
        <f aca="false">'Výpočet škody'!CD475</f>
        <v>0</v>
      </c>
      <c r="AM475" s="35"/>
      <c r="AN475" s="35"/>
      <c r="AO475" s="35"/>
      <c r="AP475" s="35"/>
      <c r="AQ475" s="42" t="n">
        <f aca="false">ROUND(AO475*AP475,0)</f>
        <v>0</v>
      </c>
      <c r="AR475" s="43" t="n">
        <f aca="false">S475+AB475+AL475+AQ475</f>
        <v>0</v>
      </c>
    </row>
    <row r="476" customFormat="false" ht="12.8" hidden="false" customHeight="false" outlineLevel="0" collapsed="false">
      <c r="N476" s="40"/>
      <c r="O476" s="16"/>
      <c r="P476" s="16"/>
      <c r="Q476" s="41" t="str">
        <f aca="false">IF(P476&gt;0,IF(O476/P476&lt;0.01,"&lt; 1 %",""),"")</f>
        <v/>
      </c>
      <c r="R476" s="16"/>
      <c r="S476" s="22" t="n">
        <f aca="false">'Výpočet škody'!AA476</f>
        <v>0</v>
      </c>
      <c r="T476" s="35"/>
      <c r="U476" s="35"/>
      <c r="V476" s="40"/>
      <c r="W476" s="37"/>
      <c r="X476" s="35"/>
      <c r="Y476" s="35"/>
      <c r="Z476" s="35"/>
      <c r="AA476" s="35"/>
      <c r="AB476" s="23" t="n">
        <f aca="false">'Výpočet škody'!BB476</f>
        <v>0</v>
      </c>
      <c r="AC476" s="37"/>
      <c r="AD476" s="37"/>
      <c r="AE476" s="37"/>
      <c r="AF476" s="37"/>
      <c r="AG476" s="37"/>
      <c r="AH476" s="37"/>
      <c r="AI476" s="35"/>
      <c r="AJ476" s="35"/>
      <c r="AK476" s="35"/>
      <c r="AL476" s="24" t="n">
        <f aca="false">'Výpočet škody'!CD476</f>
        <v>0</v>
      </c>
      <c r="AM476" s="35"/>
      <c r="AN476" s="35"/>
      <c r="AO476" s="35"/>
      <c r="AP476" s="35"/>
      <c r="AQ476" s="42" t="n">
        <f aca="false">ROUND(AO476*AP476,0)</f>
        <v>0</v>
      </c>
      <c r="AR476" s="43" t="n">
        <f aca="false">S476+AB476+AL476+AQ476</f>
        <v>0</v>
      </c>
    </row>
    <row r="477" customFormat="false" ht="12.8" hidden="false" customHeight="false" outlineLevel="0" collapsed="false">
      <c r="N477" s="40"/>
      <c r="O477" s="16"/>
      <c r="P477" s="16"/>
      <c r="Q477" s="41" t="str">
        <f aca="false">IF(P477&gt;0,IF(O477/P477&lt;0.01,"&lt; 1 %",""),"")</f>
        <v/>
      </c>
      <c r="R477" s="16"/>
      <c r="S477" s="22" t="n">
        <f aca="false">'Výpočet škody'!AA477</f>
        <v>0</v>
      </c>
      <c r="T477" s="35"/>
      <c r="U477" s="35"/>
      <c r="V477" s="40"/>
      <c r="W477" s="37"/>
      <c r="X477" s="35"/>
      <c r="Y477" s="35"/>
      <c r="Z477" s="35"/>
      <c r="AA477" s="35"/>
      <c r="AB477" s="23" t="n">
        <f aca="false">'Výpočet škody'!BB477</f>
        <v>0</v>
      </c>
      <c r="AC477" s="37"/>
      <c r="AD477" s="37"/>
      <c r="AE477" s="37"/>
      <c r="AF477" s="37"/>
      <c r="AG477" s="37"/>
      <c r="AH477" s="37"/>
      <c r="AI477" s="35"/>
      <c r="AJ477" s="35"/>
      <c r="AK477" s="35"/>
      <c r="AL477" s="24" t="n">
        <f aca="false">'Výpočet škody'!CD477</f>
        <v>0</v>
      </c>
      <c r="AM477" s="35"/>
      <c r="AN477" s="35"/>
      <c r="AO477" s="35"/>
      <c r="AP477" s="35"/>
      <c r="AQ477" s="42" t="n">
        <f aca="false">ROUND(AO477*AP477,0)</f>
        <v>0</v>
      </c>
      <c r="AR477" s="43" t="n">
        <f aca="false">S477+AB477+AL477+AQ477</f>
        <v>0</v>
      </c>
    </row>
    <row r="478" customFormat="false" ht="12.8" hidden="false" customHeight="false" outlineLevel="0" collapsed="false">
      <c r="N478" s="40"/>
      <c r="O478" s="16"/>
      <c r="P478" s="16"/>
      <c r="Q478" s="41" t="str">
        <f aca="false">IF(P478&gt;0,IF(O478/P478&lt;0.01,"&lt; 1 %",""),"")</f>
        <v/>
      </c>
      <c r="R478" s="16"/>
      <c r="S478" s="22" t="n">
        <f aca="false">'Výpočet škody'!AA478</f>
        <v>0</v>
      </c>
      <c r="T478" s="35"/>
      <c r="U478" s="35"/>
      <c r="V478" s="40"/>
      <c r="W478" s="37"/>
      <c r="X478" s="35"/>
      <c r="Y478" s="35"/>
      <c r="Z478" s="35"/>
      <c r="AA478" s="35"/>
      <c r="AB478" s="23" t="n">
        <f aca="false">'Výpočet škody'!BB478</f>
        <v>0</v>
      </c>
      <c r="AC478" s="37"/>
      <c r="AD478" s="37"/>
      <c r="AE478" s="37"/>
      <c r="AF478" s="37"/>
      <c r="AG478" s="37"/>
      <c r="AH478" s="37"/>
      <c r="AI478" s="35"/>
      <c r="AJ478" s="35"/>
      <c r="AK478" s="35"/>
      <c r="AL478" s="24" t="n">
        <f aca="false">'Výpočet škody'!CD478</f>
        <v>0</v>
      </c>
      <c r="AM478" s="35"/>
      <c r="AN478" s="35"/>
      <c r="AO478" s="35"/>
      <c r="AP478" s="35"/>
      <c r="AQ478" s="42" t="n">
        <f aca="false">ROUND(AO478*AP478,0)</f>
        <v>0</v>
      </c>
      <c r="AR478" s="43" t="n">
        <f aca="false">S478+AB478+AL478+AQ478</f>
        <v>0</v>
      </c>
    </row>
    <row r="479" customFormat="false" ht="12.8" hidden="false" customHeight="false" outlineLevel="0" collapsed="false">
      <c r="N479" s="40"/>
      <c r="O479" s="16"/>
      <c r="P479" s="16"/>
      <c r="Q479" s="41" t="str">
        <f aca="false">IF(P479&gt;0,IF(O479/P479&lt;0.01,"&lt; 1 %",""),"")</f>
        <v/>
      </c>
      <c r="R479" s="16"/>
      <c r="S479" s="22" t="n">
        <f aca="false">'Výpočet škody'!AA479</f>
        <v>0</v>
      </c>
      <c r="T479" s="35"/>
      <c r="U479" s="35"/>
      <c r="V479" s="40"/>
      <c r="W479" s="37"/>
      <c r="X479" s="35"/>
      <c r="Y479" s="35"/>
      <c r="Z479" s="35"/>
      <c r="AA479" s="35"/>
      <c r="AB479" s="23" t="n">
        <f aca="false">'Výpočet škody'!BB479</f>
        <v>0</v>
      </c>
      <c r="AC479" s="37"/>
      <c r="AD479" s="37"/>
      <c r="AE479" s="37"/>
      <c r="AF479" s="37"/>
      <c r="AG479" s="37"/>
      <c r="AH479" s="37"/>
      <c r="AI479" s="35"/>
      <c r="AJ479" s="35"/>
      <c r="AK479" s="35"/>
      <c r="AL479" s="24" t="n">
        <f aca="false">'Výpočet škody'!CD479</f>
        <v>0</v>
      </c>
      <c r="AM479" s="35"/>
      <c r="AN479" s="35"/>
      <c r="AO479" s="35"/>
      <c r="AP479" s="35"/>
      <c r="AQ479" s="42" t="n">
        <f aca="false">ROUND(AO479*AP479,0)</f>
        <v>0</v>
      </c>
      <c r="AR479" s="43" t="n">
        <f aca="false">S479+AB479+AL479+AQ479</f>
        <v>0</v>
      </c>
    </row>
    <row r="480" customFormat="false" ht="12.8" hidden="false" customHeight="false" outlineLevel="0" collapsed="false">
      <c r="N480" s="40"/>
      <c r="O480" s="16"/>
      <c r="P480" s="16"/>
      <c r="Q480" s="41" t="str">
        <f aca="false">IF(P480&gt;0,IF(O480/P480&lt;0.01,"&lt; 1 %",""),"")</f>
        <v/>
      </c>
      <c r="R480" s="16"/>
      <c r="S480" s="22" t="n">
        <f aca="false">'Výpočet škody'!AA480</f>
        <v>0</v>
      </c>
      <c r="T480" s="35"/>
      <c r="U480" s="35"/>
      <c r="V480" s="40"/>
      <c r="W480" s="37"/>
      <c r="X480" s="35"/>
      <c r="Y480" s="35"/>
      <c r="Z480" s="35"/>
      <c r="AA480" s="35"/>
      <c r="AB480" s="23" t="n">
        <f aca="false">'Výpočet škody'!BB480</f>
        <v>0</v>
      </c>
      <c r="AC480" s="37"/>
      <c r="AD480" s="37"/>
      <c r="AE480" s="37"/>
      <c r="AF480" s="37"/>
      <c r="AG480" s="37"/>
      <c r="AH480" s="37"/>
      <c r="AI480" s="35"/>
      <c r="AJ480" s="35"/>
      <c r="AK480" s="35"/>
      <c r="AL480" s="24" t="n">
        <f aca="false">'Výpočet škody'!CD480</f>
        <v>0</v>
      </c>
      <c r="AM480" s="35"/>
      <c r="AN480" s="35"/>
      <c r="AO480" s="35"/>
      <c r="AP480" s="35"/>
      <c r="AQ480" s="42" t="n">
        <f aca="false">ROUND(AO480*AP480,0)</f>
        <v>0</v>
      </c>
      <c r="AR480" s="43" t="n">
        <f aca="false">S480+AB480+AL480+AQ480</f>
        <v>0</v>
      </c>
    </row>
    <row r="481" customFormat="false" ht="12.8" hidden="false" customHeight="false" outlineLevel="0" collapsed="false">
      <c r="N481" s="40"/>
      <c r="O481" s="16"/>
      <c r="P481" s="16"/>
      <c r="Q481" s="41" t="str">
        <f aca="false">IF(P481&gt;0,IF(O481/P481&lt;0.01,"&lt; 1 %",""),"")</f>
        <v/>
      </c>
      <c r="R481" s="16"/>
      <c r="S481" s="22" t="n">
        <f aca="false">'Výpočet škody'!AA481</f>
        <v>0</v>
      </c>
      <c r="T481" s="35"/>
      <c r="U481" s="35"/>
      <c r="V481" s="40"/>
      <c r="W481" s="37"/>
      <c r="X481" s="35"/>
      <c r="Y481" s="35"/>
      <c r="Z481" s="35"/>
      <c r="AA481" s="35"/>
      <c r="AB481" s="23" t="n">
        <f aca="false">'Výpočet škody'!BB481</f>
        <v>0</v>
      </c>
      <c r="AC481" s="37"/>
      <c r="AD481" s="37"/>
      <c r="AE481" s="37"/>
      <c r="AF481" s="37"/>
      <c r="AG481" s="37"/>
      <c r="AH481" s="37"/>
      <c r="AI481" s="35"/>
      <c r="AJ481" s="35"/>
      <c r="AK481" s="35"/>
      <c r="AL481" s="24" t="n">
        <f aca="false">'Výpočet škody'!CD481</f>
        <v>0</v>
      </c>
      <c r="AM481" s="35"/>
      <c r="AN481" s="35"/>
      <c r="AO481" s="35"/>
      <c r="AP481" s="35"/>
      <c r="AQ481" s="42" t="n">
        <f aca="false">ROUND(AO481*AP481,0)</f>
        <v>0</v>
      </c>
      <c r="AR481" s="43" t="n">
        <f aca="false">S481+AB481+AL481+AQ481</f>
        <v>0</v>
      </c>
    </row>
    <row r="482" customFormat="false" ht="12.8" hidden="false" customHeight="false" outlineLevel="0" collapsed="false">
      <c r="N482" s="40"/>
      <c r="O482" s="16"/>
      <c r="P482" s="16"/>
      <c r="Q482" s="41" t="str">
        <f aca="false">IF(P482&gt;0,IF(O482/P482&lt;0.01,"&lt; 1 %",""),"")</f>
        <v/>
      </c>
      <c r="R482" s="16"/>
      <c r="S482" s="22" t="n">
        <f aca="false">'Výpočet škody'!AA482</f>
        <v>0</v>
      </c>
      <c r="T482" s="35"/>
      <c r="U482" s="35"/>
      <c r="V482" s="40"/>
      <c r="W482" s="37"/>
      <c r="X482" s="35"/>
      <c r="Y482" s="35"/>
      <c r="Z482" s="35"/>
      <c r="AA482" s="35"/>
      <c r="AB482" s="23" t="n">
        <f aca="false">'Výpočet škody'!BB482</f>
        <v>0</v>
      </c>
      <c r="AC482" s="37"/>
      <c r="AD482" s="37"/>
      <c r="AE482" s="37"/>
      <c r="AF482" s="37"/>
      <c r="AG482" s="37"/>
      <c r="AH482" s="37"/>
      <c r="AI482" s="35"/>
      <c r="AJ482" s="35"/>
      <c r="AK482" s="35"/>
      <c r="AL482" s="24" t="n">
        <f aca="false">'Výpočet škody'!CD482</f>
        <v>0</v>
      </c>
      <c r="AM482" s="35"/>
      <c r="AN482" s="35"/>
      <c r="AO482" s="35"/>
      <c r="AP482" s="35"/>
      <c r="AQ482" s="42" t="n">
        <f aca="false">ROUND(AO482*AP482,0)</f>
        <v>0</v>
      </c>
      <c r="AR482" s="43" t="n">
        <f aca="false">S482+AB482+AL482+AQ482</f>
        <v>0</v>
      </c>
    </row>
    <row r="483" customFormat="false" ht="12.8" hidden="false" customHeight="false" outlineLevel="0" collapsed="false">
      <c r="N483" s="40"/>
      <c r="O483" s="16"/>
      <c r="P483" s="16"/>
      <c r="Q483" s="41" t="str">
        <f aca="false">IF(P483&gt;0,IF(O483/P483&lt;0.01,"&lt; 1 %",""),"")</f>
        <v/>
      </c>
      <c r="R483" s="35"/>
      <c r="S483" s="22" t="n">
        <f aca="false">'Výpočet škody'!AA483</f>
        <v>0</v>
      </c>
      <c r="T483" s="35"/>
      <c r="U483" s="35"/>
      <c r="V483" s="40"/>
      <c r="W483" s="37"/>
      <c r="X483" s="35"/>
      <c r="Y483" s="35"/>
      <c r="Z483" s="35"/>
      <c r="AA483" s="35"/>
      <c r="AB483" s="23" t="n">
        <f aca="false">'Výpočet škody'!BB483</f>
        <v>0</v>
      </c>
      <c r="AC483" s="37"/>
      <c r="AD483" s="37"/>
      <c r="AE483" s="37"/>
      <c r="AF483" s="37"/>
      <c r="AG483" s="37"/>
      <c r="AH483" s="37"/>
      <c r="AI483" s="35"/>
      <c r="AJ483" s="35"/>
      <c r="AK483" s="35"/>
      <c r="AL483" s="24" t="n">
        <f aca="false">'Výpočet škody'!CD483</f>
        <v>0</v>
      </c>
      <c r="AM483" s="35"/>
      <c r="AN483" s="35"/>
      <c r="AO483" s="35"/>
      <c r="AP483" s="35"/>
      <c r="AQ483" s="42" t="n">
        <f aca="false">ROUND(AO483*AP483,0)</f>
        <v>0</v>
      </c>
      <c r="AR483" s="43" t="n">
        <f aca="false">S483+AB483+AL483+AQ483</f>
        <v>0</v>
      </c>
    </row>
    <row r="484" customFormat="false" ht="12.8" hidden="false" customHeight="false" outlineLevel="0" collapsed="false">
      <c r="N484" s="40"/>
      <c r="O484" s="16"/>
      <c r="P484" s="16"/>
      <c r="Q484" s="41" t="str">
        <f aca="false">IF(P484&gt;0,IF(O484/P484&lt;0.01,"&lt; 1 %",""),"")</f>
        <v/>
      </c>
      <c r="R484" s="35"/>
      <c r="S484" s="22" t="n">
        <f aca="false">'Výpočet škody'!AA484</f>
        <v>0</v>
      </c>
      <c r="T484" s="35"/>
      <c r="U484" s="35"/>
      <c r="V484" s="40"/>
      <c r="W484" s="37"/>
      <c r="X484" s="35"/>
      <c r="Y484" s="35"/>
      <c r="Z484" s="35"/>
      <c r="AA484" s="35"/>
      <c r="AB484" s="23" t="n">
        <f aca="false">'Výpočet škody'!BB484</f>
        <v>0</v>
      </c>
      <c r="AC484" s="37"/>
      <c r="AD484" s="37"/>
      <c r="AE484" s="37"/>
      <c r="AF484" s="37"/>
      <c r="AG484" s="37"/>
      <c r="AH484" s="37"/>
      <c r="AI484" s="35"/>
      <c r="AJ484" s="35"/>
      <c r="AK484" s="35"/>
      <c r="AL484" s="24" t="n">
        <f aca="false">'Výpočet škody'!CD484</f>
        <v>0</v>
      </c>
      <c r="AM484" s="35"/>
      <c r="AN484" s="35"/>
      <c r="AO484" s="35"/>
      <c r="AP484" s="35"/>
      <c r="AQ484" s="42" t="n">
        <f aca="false">ROUND(AO484*AP484,0)</f>
        <v>0</v>
      </c>
      <c r="AR484" s="43" t="n">
        <f aca="false">S484+AB484+AL484+AQ484</f>
        <v>0</v>
      </c>
    </row>
    <row r="485" customFormat="false" ht="12.8" hidden="false" customHeight="false" outlineLevel="0" collapsed="false">
      <c r="N485" s="40"/>
      <c r="O485" s="16"/>
      <c r="P485" s="16"/>
      <c r="Q485" s="41" t="str">
        <f aca="false">IF(P485&gt;0,IF(O485/P485&lt;0.01,"&lt; 1 %",""),"")</f>
        <v/>
      </c>
      <c r="R485" s="35"/>
      <c r="S485" s="22" t="n">
        <f aca="false">'Výpočet škody'!AA485</f>
        <v>0</v>
      </c>
      <c r="T485" s="35"/>
      <c r="U485" s="35"/>
      <c r="V485" s="40"/>
      <c r="W485" s="37"/>
      <c r="X485" s="35"/>
      <c r="Y485" s="35"/>
      <c r="Z485" s="35"/>
      <c r="AA485" s="35"/>
      <c r="AB485" s="23" t="n">
        <f aca="false">'Výpočet škody'!BB485</f>
        <v>0</v>
      </c>
      <c r="AC485" s="37"/>
      <c r="AD485" s="37"/>
      <c r="AE485" s="37"/>
      <c r="AF485" s="37"/>
      <c r="AG485" s="37"/>
      <c r="AH485" s="37"/>
      <c r="AI485" s="35"/>
      <c r="AJ485" s="35"/>
      <c r="AK485" s="35"/>
      <c r="AL485" s="24" t="n">
        <f aca="false">'Výpočet škody'!CD485</f>
        <v>0</v>
      </c>
      <c r="AM485" s="35"/>
      <c r="AN485" s="35"/>
      <c r="AO485" s="35"/>
      <c r="AP485" s="35"/>
      <c r="AQ485" s="42" t="n">
        <f aca="false">ROUND(AO485*AP485,0)</f>
        <v>0</v>
      </c>
      <c r="AR485" s="43" t="n">
        <f aca="false">S485+AB485+AL485+AQ485</f>
        <v>0</v>
      </c>
    </row>
    <row r="486" customFormat="false" ht="12.8" hidden="false" customHeight="false" outlineLevel="0" collapsed="false">
      <c r="N486" s="40"/>
      <c r="O486" s="16"/>
      <c r="P486" s="16"/>
      <c r="Q486" s="41" t="str">
        <f aca="false">IF(P486&gt;0,IF(O486/P486&lt;0.01,"&lt; 1 %",""),"")</f>
        <v/>
      </c>
      <c r="R486" s="35"/>
      <c r="S486" s="22" t="n">
        <f aca="false">'Výpočet škody'!AA486</f>
        <v>0</v>
      </c>
      <c r="T486" s="35"/>
      <c r="U486" s="35"/>
      <c r="V486" s="40"/>
      <c r="W486" s="37"/>
      <c r="X486" s="35"/>
      <c r="Y486" s="35"/>
      <c r="Z486" s="35"/>
      <c r="AA486" s="35"/>
      <c r="AB486" s="23" t="n">
        <f aca="false">'Výpočet škody'!BB486</f>
        <v>0</v>
      </c>
      <c r="AC486" s="37"/>
      <c r="AD486" s="37"/>
      <c r="AE486" s="37"/>
      <c r="AF486" s="37"/>
      <c r="AG486" s="37"/>
      <c r="AH486" s="37"/>
      <c r="AI486" s="35"/>
      <c r="AJ486" s="35"/>
      <c r="AK486" s="35"/>
      <c r="AL486" s="24" t="n">
        <f aca="false">'Výpočet škody'!CD486</f>
        <v>0</v>
      </c>
      <c r="AM486" s="35"/>
      <c r="AN486" s="35"/>
      <c r="AO486" s="35"/>
      <c r="AP486" s="35"/>
      <c r="AQ486" s="42" t="n">
        <f aca="false">ROUND(AO486*AP486,0)</f>
        <v>0</v>
      </c>
      <c r="AR486" s="43" t="n">
        <f aca="false">S486+AB486+AL486+AQ486</f>
        <v>0</v>
      </c>
    </row>
    <row r="487" customFormat="false" ht="12.8" hidden="false" customHeight="false" outlineLevel="0" collapsed="false">
      <c r="N487" s="40"/>
      <c r="O487" s="16"/>
      <c r="P487" s="16"/>
      <c r="Q487" s="41" t="str">
        <f aca="false">IF(P487&gt;0,IF(O487/P487&lt;0.01,"&lt; 1 %",""),"")</f>
        <v/>
      </c>
      <c r="R487" s="35"/>
      <c r="S487" s="22" t="n">
        <f aca="false">'Výpočet škody'!AA487</f>
        <v>0</v>
      </c>
      <c r="T487" s="35"/>
      <c r="U487" s="35"/>
      <c r="V487" s="40"/>
      <c r="W487" s="37"/>
      <c r="X487" s="35"/>
      <c r="Y487" s="35"/>
      <c r="Z487" s="35"/>
      <c r="AA487" s="35"/>
      <c r="AB487" s="23" t="n">
        <f aca="false">'Výpočet škody'!BB487</f>
        <v>0</v>
      </c>
      <c r="AC487" s="37"/>
      <c r="AD487" s="37"/>
      <c r="AE487" s="37"/>
      <c r="AF487" s="37"/>
      <c r="AG487" s="37"/>
      <c r="AH487" s="37"/>
      <c r="AI487" s="35"/>
      <c r="AJ487" s="35"/>
      <c r="AK487" s="35"/>
      <c r="AL487" s="24" t="n">
        <f aca="false">'Výpočet škody'!CD487</f>
        <v>0</v>
      </c>
      <c r="AM487" s="35"/>
      <c r="AN487" s="35"/>
      <c r="AO487" s="35"/>
      <c r="AP487" s="35"/>
      <c r="AQ487" s="42" t="n">
        <f aca="false">ROUND(AO487*AP487,0)</f>
        <v>0</v>
      </c>
      <c r="AR487" s="43" t="n">
        <f aca="false">S487+AB487+AL487+AQ487</f>
        <v>0</v>
      </c>
    </row>
    <row r="488" customFormat="false" ht="12.8" hidden="false" customHeight="false" outlineLevel="0" collapsed="false">
      <c r="N488" s="40"/>
      <c r="O488" s="16"/>
      <c r="P488" s="16"/>
      <c r="Q488" s="41" t="str">
        <f aca="false">IF(P488&gt;0,IF(O488/P488&lt;0.01,"&lt; 1 %",""),"")</f>
        <v/>
      </c>
      <c r="R488" s="35"/>
      <c r="S488" s="22" t="n">
        <f aca="false">'Výpočet škody'!AA488</f>
        <v>0</v>
      </c>
      <c r="T488" s="35"/>
      <c r="U488" s="35"/>
      <c r="V488" s="40"/>
      <c r="W488" s="37"/>
      <c r="X488" s="35"/>
      <c r="Y488" s="35"/>
      <c r="Z488" s="35"/>
      <c r="AA488" s="35"/>
      <c r="AB488" s="23" t="n">
        <f aca="false">'Výpočet škody'!BB488</f>
        <v>0</v>
      </c>
      <c r="AC488" s="37"/>
      <c r="AD488" s="37"/>
      <c r="AE488" s="37"/>
      <c r="AF488" s="37"/>
      <c r="AG488" s="37"/>
      <c r="AH488" s="37"/>
      <c r="AI488" s="35"/>
      <c r="AJ488" s="35"/>
      <c r="AK488" s="35"/>
      <c r="AL488" s="24" t="n">
        <f aca="false">'Výpočet škody'!CD488</f>
        <v>0</v>
      </c>
      <c r="AM488" s="35"/>
      <c r="AN488" s="35"/>
      <c r="AO488" s="35"/>
      <c r="AP488" s="35"/>
      <c r="AQ488" s="42" t="n">
        <f aca="false">ROUND(AO488*AP488,0)</f>
        <v>0</v>
      </c>
      <c r="AR488" s="43" t="n">
        <f aca="false">S488+AB488+AL488+AQ488</f>
        <v>0</v>
      </c>
    </row>
    <row r="489" customFormat="false" ht="12.8" hidden="false" customHeight="false" outlineLevel="0" collapsed="false">
      <c r="N489" s="40"/>
      <c r="O489" s="16"/>
      <c r="P489" s="16"/>
      <c r="Q489" s="41" t="str">
        <f aca="false">IF(P489&gt;0,IF(O489/P489&lt;0.01,"&lt; 1 %",""),"")</f>
        <v/>
      </c>
      <c r="R489" s="35"/>
      <c r="S489" s="22" t="n">
        <f aca="false">'Výpočet škody'!AA489</f>
        <v>0</v>
      </c>
      <c r="T489" s="35"/>
      <c r="U489" s="35"/>
      <c r="V489" s="40"/>
      <c r="W489" s="37"/>
      <c r="X489" s="35"/>
      <c r="Y489" s="35"/>
      <c r="Z489" s="35"/>
      <c r="AA489" s="35"/>
      <c r="AB489" s="23" t="n">
        <f aca="false">'Výpočet škody'!BB489</f>
        <v>0</v>
      </c>
      <c r="AC489" s="37"/>
      <c r="AD489" s="37"/>
      <c r="AE489" s="37"/>
      <c r="AF489" s="37"/>
      <c r="AG489" s="37"/>
      <c r="AH489" s="37"/>
      <c r="AI489" s="35"/>
      <c r="AJ489" s="35"/>
      <c r="AK489" s="35"/>
      <c r="AL489" s="24" t="n">
        <f aca="false">'Výpočet škody'!CD489</f>
        <v>0</v>
      </c>
      <c r="AM489" s="35"/>
      <c r="AN489" s="35"/>
      <c r="AO489" s="35"/>
      <c r="AP489" s="35"/>
      <c r="AQ489" s="42" t="n">
        <f aca="false">ROUND(AO489*AP489,0)</f>
        <v>0</v>
      </c>
      <c r="AR489" s="43" t="n">
        <f aca="false">S489+AB489+AL489+AQ489</f>
        <v>0</v>
      </c>
    </row>
    <row r="490" customFormat="false" ht="12.8" hidden="false" customHeight="false" outlineLevel="0" collapsed="false">
      <c r="N490" s="40"/>
      <c r="O490" s="16"/>
      <c r="P490" s="16"/>
      <c r="Q490" s="41" t="str">
        <f aca="false">IF(P490&gt;0,IF(O490/P490&lt;0.01,"&lt; 1 %",""),"")</f>
        <v/>
      </c>
      <c r="R490" s="35"/>
      <c r="S490" s="22" t="n">
        <f aca="false">'Výpočet škody'!AA490</f>
        <v>0</v>
      </c>
      <c r="T490" s="35"/>
      <c r="U490" s="35"/>
      <c r="V490" s="40"/>
      <c r="W490" s="37"/>
      <c r="X490" s="35"/>
      <c r="Y490" s="35"/>
      <c r="Z490" s="35"/>
      <c r="AA490" s="35"/>
      <c r="AB490" s="23" t="n">
        <f aca="false">'Výpočet škody'!BB490</f>
        <v>0</v>
      </c>
      <c r="AC490" s="37"/>
      <c r="AD490" s="37"/>
      <c r="AE490" s="37"/>
      <c r="AF490" s="37"/>
      <c r="AG490" s="37"/>
      <c r="AH490" s="37"/>
      <c r="AI490" s="35"/>
      <c r="AJ490" s="35"/>
      <c r="AK490" s="35"/>
      <c r="AL490" s="24" t="n">
        <f aca="false">'Výpočet škody'!CD490</f>
        <v>0</v>
      </c>
      <c r="AM490" s="35"/>
      <c r="AN490" s="35"/>
      <c r="AO490" s="35"/>
      <c r="AP490" s="35"/>
      <c r="AQ490" s="42" t="n">
        <f aca="false">ROUND(AO490*AP490,0)</f>
        <v>0</v>
      </c>
      <c r="AR490" s="43" t="n">
        <f aca="false">S490+AB490+AL490+AQ490</f>
        <v>0</v>
      </c>
    </row>
    <row r="491" customFormat="false" ht="12.8" hidden="false" customHeight="false" outlineLevel="0" collapsed="false">
      <c r="N491" s="40"/>
      <c r="O491" s="16"/>
      <c r="P491" s="16"/>
      <c r="Q491" s="41" t="str">
        <f aca="false">IF(P491&gt;0,IF(O491/P491&lt;0.01,"&lt; 1 %",""),"")</f>
        <v/>
      </c>
      <c r="R491" s="35"/>
      <c r="S491" s="22" t="n">
        <f aca="false">'Výpočet škody'!AA491</f>
        <v>0</v>
      </c>
      <c r="T491" s="35"/>
      <c r="U491" s="35"/>
      <c r="V491" s="40"/>
      <c r="W491" s="37"/>
      <c r="X491" s="35"/>
      <c r="Y491" s="35"/>
      <c r="Z491" s="35"/>
      <c r="AA491" s="35"/>
      <c r="AB491" s="23" t="n">
        <f aca="false">'Výpočet škody'!BB491</f>
        <v>0</v>
      </c>
      <c r="AC491" s="37"/>
      <c r="AD491" s="37"/>
      <c r="AE491" s="37"/>
      <c r="AF491" s="37"/>
      <c r="AG491" s="37"/>
      <c r="AH491" s="37"/>
      <c r="AI491" s="35"/>
      <c r="AJ491" s="35"/>
      <c r="AK491" s="35"/>
      <c r="AL491" s="24" t="n">
        <f aca="false">'Výpočet škody'!CD491</f>
        <v>0</v>
      </c>
      <c r="AM491" s="35"/>
      <c r="AN491" s="35"/>
      <c r="AO491" s="35"/>
      <c r="AP491" s="35"/>
      <c r="AQ491" s="42" t="n">
        <f aca="false">ROUND(AO491*AP491,0)</f>
        <v>0</v>
      </c>
      <c r="AR491" s="43" t="n">
        <f aca="false">S491+AB491+AL491+AQ491</f>
        <v>0</v>
      </c>
    </row>
    <row r="492" customFormat="false" ht="12.8" hidden="false" customHeight="false" outlineLevel="0" collapsed="false">
      <c r="N492" s="40"/>
      <c r="O492" s="16"/>
      <c r="P492" s="16"/>
      <c r="Q492" s="41" t="str">
        <f aca="false">IF(P492&gt;0,IF(O492/P492&lt;0.01,"&lt; 1 %",""),"")</f>
        <v/>
      </c>
      <c r="R492" s="16"/>
      <c r="S492" s="22" t="n">
        <f aca="false">'Výpočet škody'!AA492</f>
        <v>0</v>
      </c>
      <c r="T492" s="35"/>
      <c r="U492" s="35"/>
      <c r="V492" s="40"/>
      <c r="W492" s="37"/>
      <c r="X492" s="35"/>
      <c r="Y492" s="35"/>
      <c r="Z492" s="35"/>
      <c r="AA492" s="35"/>
      <c r="AB492" s="23" t="n">
        <f aca="false">'Výpočet škody'!BB492</f>
        <v>0</v>
      </c>
      <c r="AC492" s="37"/>
      <c r="AD492" s="37"/>
      <c r="AE492" s="37"/>
      <c r="AF492" s="37"/>
      <c r="AG492" s="37"/>
      <c r="AH492" s="37"/>
      <c r="AI492" s="35"/>
      <c r="AJ492" s="35"/>
      <c r="AK492" s="35"/>
      <c r="AL492" s="24" t="n">
        <f aca="false">'Výpočet škody'!CD492</f>
        <v>0</v>
      </c>
      <c r="AM492" s="35"/>
      <c r="AN492" s="35"/>
      <c r="AO492" s="35"/>
      <c r="AP492" s="35"/>
      <c r="AQ492" s="42" t="n">
        <f aca="false">ROUND(AO492*AP492,0)</f>
        <v>0</v>
      </c>
      <c r="AR492" s="43" t="n">
        <f aca="false">S492+AB492+AL492+AQ492</f>
        <v>0</v>
      </c>
    </row>
    <row r="493" customFormat="false" ht="12.8" hidden="false" customHeight="false" outlineLevel="0" collapsed="false">
      <c r="N493" s="40"/>
      <c r="O493" s="16"/>
      <c r="P493" s="16"/>
      <c r="Q493" s="41" t="str">
        <f aca="false">IF(P493&gt;0,IF(O493/P493&lt;0.01,"&lt; 1 %",""),"")</f>
        <v/>
      </c>
      <c r="R493" s="16"/>
      <c r="S493" s="22" t="n">
        <f aca="false">'Výpočet škody'!AA493</f>
        <v>0</v>
      </c>
      <c r="T493" s="35"/>
      <c r="U493" s="35"/>
      <c r="V493" s="40"/>
      <c r="W493" s="37"/>
      <c r="X493" s="35"/>
      <c r="Y493" s="35"/>
      <c r="Z493" s="35"/>
      <c r="AA493" s="35"/>
      <c r="AB493" s="23" t="n">
        <f aca="false">'Výpočet škody'!BB493</f>
        <v>0</v>
      </c>
      <c r="AC493" s="37"/>
      <c r="AD493" s="37"/>
      <c r="AE493" s="37"/>
      <c r="AF493" s="37"/>
      <c r="AG493" s="37"/>
      <c r="AH493" s="37"/>
      <c r="AI493" s="35"/>
      <c r="AJ493" s="35"/>
      <c r="AK493" s="35"/>
      <c r="AL493" s="24" t="n">
        <f aca="false">'Výpočet škody'!CD493</f>
        <v>0</v>
      </c>
      <c r="AM493" s="35"/>
      <c r="AN493" s="35"/>
      <c r="AO493" s="35"/>
      <c r="AP493" s="35"/>
      <c r="AQ493" s="42" t="n">
        <f aca="false">ROUND(AO493*AP493,0)</f>
        <v>0</v>
      </c>
      <c r="AR493" s="43" t="n">
        <f aca="false">S493+AB493+AL493+AQ493</f>
        <v>0</v>
      </c>
    </row>
    <row r="494" customFormat="false" ht="12.8" hidden="false" customHeight="false" outlineLevel="0" collapsed="false">
      <c r="N494" s="40"/>
      <c r="O494" s="16"/>
      <c r="P494" s="16"/>
      <c r="Q494" s="41" t="str">
        <f aca="false">IF(P494&gt;0,IF(O494/P494&lt;0.01,"&lt; 1 %",""),"")</f>
        <v/>
      </c>
      <c r="R494" s="16"/>
      <c r="S494" s="22" t="n">
        <f aca="false">'Výpočet škody'!AA494</f>
        <v>0</v>
      </c>
      <c r="T494" s="35"/>
      <c r="U494" s="35"/>
      <c r="V494" s="40"/>
      <c r="W494" s="37"/>
      <c r="X494" s="35"/>
      <c r="Y494" s="35"/>
      <c r="Z494" s="35"/>
      <c r="AA494" s="35"/>
      <c r="AB494" s="23" t="n">
        <f aca="false">'Výpočet škody'!BB494</f>
        <v>0</v>
      </c>
      <c r="AC494" s="37"/>
      <c r="AD494" s="37"/>
      <c r="AE494" s="37"/>
      <c r="AF494" s="37"/>
      <c r="AG494" s="37"/>
      <c r="AH494" s="37"/>
      <c r="AI494" s="35"/>
      <c r="AJ494" s="35"/>
      <c r="AK494" s="35"/>
      <c r="AL494" s="24" t="n">
        <f aca="false">'Výpočet škody'!CD494</f>
        <v>0</v>
      </c>
      <c r="AM494" s="35"/>
      <c r="AN494" s="35"/>
      <c r="AO494" s="35"/>
      <c r="AP494" s="35"/>
      <c r="AQ494" s="42" t="n">
        <f aca="false">ROUND(AO494*AP494,0)</f>
        <v>0</v>
      </c>
      <c r="AR494" s="43" t="n">
        <f aca="false">S494+AB494+AL494+AQ494</f>
        <v>0</v>
      </c>
    </row>
    <row r="495" customFormat="false" ht="12.8" hidden="false" customHeight="false" outlineLevel="0" collapsed="false">
      <c r="N495" s="40"/>
      <c r="O495" s="16"/>
      <c r="P495" s="16"/>
      <c r="Q495" s="41" t="str">
        <f aca="false">IF(P495&gt;0,IF(O495/P495&lt;0.01,"&lt; 1 %",""),"")</f>
        <v/>
      </c>
      <c r="R495" s="16"/>
      <c r="S495" s="22" t="n">
        <f aca="false">'Výpočet škody'!AA495</f>
        <v>0</v>
      </c>
      <c r="T495" s="35"/>
      <c r="U495" s="35"/>
      <c r="V495" s="40"/>
      <c r="W495" s="37"/>
      <c r="X495" s="35"/>
      <c r="Y495" s="35"/>
      <c r="Z495" s="35"/>
      <c r="AA495" s="35"/>
      <c r="AB495" s="23" t="n">
        <f aca="false">'Výpočet škody'!BB495</f>
        <v>0</v>
      </c>
      <c r="AC495" s="37"/>
      <c r="AD495" s="37"/>
      <c r="AE495" s="37"/>
      <c r="AF495" s="37"/>
      <c r="AG495" s="37"/>
      <c r="AH495" s="37"/>
      <c r="AI495" s="35"/>
      <c r="AJ495" s="35"/>
      <c r="AK495" s="35"/>
      <c r="AL495" s="24" t="n">
        <f aca="false">'Výpočet škody'!CD495</f>
        <v>0</v>
      </c>
      <c r="AM495" s="35"/>
      <c r="AN495" s="35"/>
      <c r="AO495" s="35"/>
      <c r="AP495" s="35"/>
      <c r="AQ495" s="42" t="n">
        <f aca="false">ROUND(AO495*AP495,0)</f>
        <v>0</v>
      </c>
      <c r="AR495" s="43" t="n">
        <f aca="false">S495+AB495+AL495+AQ495</f>
        <v>0</v>
      </c>
    </row>
    <row r="496" customFormat="false" ht="12.8" hidden="false" customHeight="false" outlineLevel="0" collapsed="false">
      <c r="N496" s="40"/>
      <c r="O496" s="16"/>
      <c r="P496" s="16"/>
      <c r="Q496" s="41" t="str">
        <f aca="false">IF(P496&gt;0,IF(O496/P496&lt;0.01,"&lt; 1 %",""),"")</f>
        <v/>
      </c>
      <c r="R496" s="16"/>
      <c r="S496" s="22" t="n">
        <f aca="false">'Výpočet škody'!AA496</f>
        <v>0</v>
      </c>
      <c r="T496" s="35"/>
      <c r="U496" s="35"/>
      <c r="V496" s="40"/>
      <c r="W496" s="37"/>
      <c r="X496" s="35"/>
      <c r="Y496" s="35"/>
      <c r="Z496" s="35"/>
      <c r="AA496" s="35"/>
      <c r="AB496" s="23" t="n">
        <f aca="false">'Výpočet škody'!BB496</f>
        <v>0</v>
      </c>
      <c r="AC496" s="37"/>
      <c r="AD496" s="37"/>
      <c r="AE496" s="37"/>
      <c r="AF496" s="37"/>
      <c r="AG496" s="37"/>
      <c r="AH496" s="37"/>
      <c r="AI496" s="35"/>
      <c r="AJ496" s="35"/>
      <c r="AK496" s="35"/>
      <c r="AL496" s="24" t="n">
        <f aca="false">'Výpočet škody'!CD496</f>
        <v>0</v>
      </c>
      <c r="AM496" s="35"/>
      <c r="AN496" s="35"/>
      <c r="AO496" s="35"/>
      <c r="AP496" s="35"/>
      <c r="AQ496" s="42" t="n">
        <f aca="false">ROUND(AO496*AP496,0)</f>
        <v>0</v>
      </c>
      <c r="AR496" s="43" t="n">
        <f aca="false">S496+AB496+AL496+AQ496</f>
        <v>0</v>
      </c>
    </row>
    <row r="497" customFormat="false" ht="12.8" hidden="false" customHeight="false" outlineLevel="0" collapsed="false">
      <c r="N497" s="40"/>
      <c r="O497" s="16"/>
      <c r="P497" s="16"/>
      <c r="Q497" s="41" t="str">
        <f aca="false">IF(P497&gt;0,IF(O497/P497&lt;0.01,"&lt; 1 %",""),"")</f>
        <v/>
      </c>
      <c r="R497" s="16"/>
      <c r="S497" s="22" t="n">
        <f aca="false">'Výpočet škody'!AA497</f>
        <v>0</v>
      </c>
      <c r="T497" s="35"/>
      <c r="U497" s="35"/>
      <c r="V497" s="40"/>
      <c r="W497" s="37"/>
      <c r="X497" s="35"/>
      <c r="Y497" s="35"/>
      <c r="Z497" s="35"/>
      <c r="AA497" s="35"/>
      <c r="AB497" s="23" t="n">
        <f aca="false">'Výpočet škody'!BB497</f>
        <v>0</v>
      </c>
      <c r="AC497" s="37"/>
      <c r="AD497" s="37"/>
      <c r="AE497" s="37"/>
      <c r="AF497" s="37"/>
      <c r="AG497" s="37"/>
      <c r="AH497" s="37"/>
      <c r="AI497" s="35"/>
      <c r="AJ497" s="35"/>
      <c r="AK497" s="35"/>
      <c r="AL497" s="24" t="n">
        <f aca="false">'Výpočet škody'!CD497</f>
        <v>0</v>
      </c>
      <c r="AM497" s="35"/>
      <c r="AN497" s="35"/>
      <c r="AO497" s="35"/>
      <c r="AP497" s="35"/>
      <c r="AQ497" s="42" t="n">
        <f aca="false">ROUND(AO497*AP497,0)</f>
        <v>0</v>
      </c>
      <c r="AR497" s="43" t="n">
        <f aca="false">S497+AB497+AL497+AQ497</f>
        <v>0</v>
      </c>
    </row>
    <row r="498" customFormat="false" ht="12.8" hidden="false" customHeight="false" outlineLevel="0" collapsed="false">
      <c r="N498" s="40"/>
      <c r="O498" s="16"/>
      <c r="P498" s="16"/>
      <c r="Q498" s="41" t="str">
        <f aca="false">IF(P498&gt;0,IF(O498/P498&lt;0.01,"&lt; 1 %",""),"")</f>
        <v/>
      </c>
      <c r="R498" s="16"/>
      <c r="S498" s="22" t="n">
        <f aca="false">'Výpočet škody'!AA498</f>
        <v>0</v>
      </c>
      <c r="T498" s="35"/>
      <c r="U498" s="35"/>
      <c r="V498" s="40"/>
      <c r="W498" s="37"/>
      <c r="X498" s="35"/>
      <c r="Y498" s="35"/>
      <c r="Z498" s="35"/>
      <c r="AA498" s="35"/>
      <c r="AB498" s="23" t="n">
        <f aca="false">'Výpočet škody'!BB498</f>
        <v>0</v>
      </c>
      <c r="AC498" s="37"/>
      <c r="AD498" s="37"/>
      <c r="AE498" s="37"/>
      <c r="AF498" s="37"/>
      <c r="AG498" s="37"/>
      <c r="AH498" s="37"/>
      <c r="AI498" s="35"/>
      <c r="AJ498" s="35"/>
      <c r="AK498" s="35"/>
      <c r="AL498" s="24" t="n">
        <f aca="false">'Výpočet škody'!CD498</f>
        <v>0</v>
      </c>
      <c r="AM498" s="35"/>
      <c r="AN498" s="35"/>
      <c r="AO498" s="35"/>
      <c r="AP498" s="35"/>
      <c r="AQ498" s="42" t="n">
        <f aca="false">ROUND(AO498*AP498,0)</f>
        <v>0</v>
      </c>
      <c r="AR498" s="43" t="n">
        <f aca="false">S498+AB498+AL498+AQ498</f>
        <v>0</v>
      </c>
    </row>
    <row r="499" customFormat="false" ht="12.8" hidden="false" customHeight="false" outlineLevel="0" collapsed="false">
      <c r="N499" s="40"/>
      <c r="O499" s="16"/>
      <c r="P499" s="16"/>
      <c r="Q499" s="41" t="str">
        <f aca="false">IF(P499&gt;0,IF(O499/P499&lt;0.01,"&lt; 1 %",""),"")</f>
        <v/>
      </c>
      <c r="R499" s="16"/>
      <c r="S499" s="22" t="n">
        <f aca="false">'Výpočet škody'!AA499</f>
        <v>0</v>
      </c>
      <c r="T499" s="35"/>
      <c r="U499" s="35"/>
      <c r="V499" s="40"/>
      <c r="W499" s="37"/>
      <c r="X499" s="35"/>
      <c r="Y499" s="35"/>
      <c r="Z499" s="35"/>
      <c r="AA499" s="35"/>
      <c r="AB499" s="23" t="n">
        <f aca="false">'Výpočet škody'!BB499</f>
        <v>0</v>
      </c>
      <c r="AC499" s="37"/>
      <c r="AD499" s="37"/>
      <c r="AE499" s="37"/>
      <c r="AF499" s="37"/>
      <c r="AG499" s="37"/>
      <c r="AH499" s="37"/>
      <c r="AI499" s="35"/>
      <c r="AJ499" s="35"/>
      <c r="AK499" s="35"/>
      <c r="AL499" s="24" t="n">
        <f aca="false">'Výpočet škody'!CD499</f>
        <v>0</v>
      </c>
      <c r="AM499" s="35"/>
      <c r="AN499" s="35"/>
      <c r="AO499" s="35"/>
      <c r="AP499" s="35"/>
      <c r="AQ499" s="42" t="n">
        <f aca="false">ROUND(AO499*AP499,0)</f>
        <v>0</v>
      </c>
      <c r="AR499" s="43" t="n">
        <f aca="false">S499+AB499+AL499+AQ499</f>
        <v>0</v>
      </c>
    </row>
    <row r="500" customFormat="false" ht="12.8" hidden="false" customHeight="false" outlineLevel="0" collapsed="false">
      <c r="N500" s="40"/>
      <c r="O500" s="16"/>
      <c r="P500" s="16"/>
      <c r="Q500" s="41" t="str">
        <f aca="false">IF(P500&gt;0,IF(O500/P500&lt;0.01,"&lt; 1 %",""),"")</f>
        <v/>
      </c>
      <c r="R500" s="16"/>
      <c r="S500" s="22" t="n">
        <f aca="false">'Výpočet škody'!AA500</f>
        <v>0</v>
      </c>
      <c r="T500" s="35"/>
      <c r="U500" s="35"/>
      <c r="V500" s="40"/>
      <c r="W500" s="37"/>
      <c r="X500" s="35"/>
      <c r="Y500" s="35"/>
      <c r="Z500" s="35"/>
      <c r="AA500" s="35"/>
      <c r="AB500" s="23" t="n">
        <f aca="false">'Výpočet škody'!BB500</f>
        <v>0</v>
      </c>
      <c r="AC500" s="37"/>
      <c r="AD500" s="37"/>
      <c r="AE500" s="37"/>
      <c r="AF500" s="37"/>
      <c r="AG500" s="37"/>
      <c r="AH500" s="37"/>
      <c r="AI500" s="35"/>
      <c r="AJ500" s="35"/>
      <c r="AK500" s="35"/>
      <c r="AL500" s="24" t="n">
        <f aca="false">'Výpočet škody'!CD500</f>
        <v>0</v>
      </c>
      <c r="AM500" s="35"/>
      <c r="AN500" s="35"/>
      <c r="AO500" s="35"/>
      <c r="AP500" s="35"/>
      <c r="AQ500" s="42" t="n">
        <f aca="false">ROUND(AO500*AP500,0)</f>
        <v>0</v>
      </c>
      <c r="AR500" s="43" t="n">
        <f aca="false">S500+AB500+AL500+AQ500</f>
        <v>0</v>
      </c>
    </row>
    <row r="501" customFormat="false" ht="12.8" hidden="false" customHeight="false" outlineLevel="0" collapsed="false">
      <c r="N501" s="40"/>
      <c r="O501" s="16"/>
      <c r="P501" s="16"/>
      <c r="Q501" s="41" t="str">
        <f aca="false">IF(P501&gt;0,IF(O501/P501&lt;0.01,"&lt; 1 %",""),"")</f>
        <v/>
      </c>
      <c r="R501" s="16"/>
      <c r="S501" s="22" t="n">
        <f aca="false">'Výpočet škody'!AA501</f>
        <v>0</v>
      </c>
      <c r="T501" s="35"/>
      <c r="U501" s="35"/>
      <c r="V501" s="40"/>
      <c r="W501" s="37"/>
      <c r="X501" s="35"/>
      <c r="Y501" s="35"/>
      <c r="Z501" s="35"/>
      <c r="AA501" s="35"/>
      <c r="AB501" s="23" t="n">
        <f aca="false">'Výpočet škody'!BB501</f>
        <v>0</v>
      </c>
      <c r="AC501" s="37"/>
      <c r="AD501" s="37"/>
      <c r="AE501" s="37"/>
      <c r="AF501" s="37"/>
      <c r="AG501" s="37"/>
      <c r="AH501" s="37"/>
      <c r="AI501" s="35"/>
      <c r="AJ501" s="35"/>
      <c r="AK501" s="35"/>
      <c r="AL501" s="24" t="n">
        <f aca="false">'Výpočet škody'!CD501</f>
        <v>0</v>
      </c>
      <c r="AM501" s="35"/>
      <c r="AN501" s="35"/>
      <c r="AO501" s="35"/>
      <c r="AP501" s="35"/>
      <c r="AQ501" s="42" t="n">
        <f aca="false">ROUND(AO501*AP501,0)</f>
        <v>0</v>
      </c>
      <c r="AR501" s="43" t="n">
        <f aca="false">S501+AB501+AL501+AQ501</f>
        <v>0</v>
      </c>
    </row>
    <row r="502" customFormat="false" ht="12.8" hidden="false" customHeight="false" outlineLevel="0" collapsed="false">
      <c r="N502" s="40"/>
      <c r="O502" s="16"/>
      <c r="P502" s="16"/>
      <c r="Q502" s="41" t="str">
        <f aca="false">IF(P502&gt;0,IF(O502/P502&lt;0.01,"&lt; 1 %",""),"")</f>
        <v/>
      </c>
      <c r="R502" s="16"/>
      <c r="S502" s="22" t="n">
        <f aca="false">'Výpočet škody'!AA502</f>
        <v>0</v>
      </c>
      <c r="T502" s="35"/>
      <c r="U502" s="35"/>
      <c r="V502" s="40"/>
      <c r="W502" s="37"/>
      <c r="X502" s="35"/>
      <c r="Y502" s="35"/>
      <c r="Z502" s="35"/>
      <c r="AA502" s="35"/>
      <c r="AB502" s="23" t="n">
        <f aca="false">'Výpočet škody'!BB502</f>
        <v>0</v>
      </c>
      <c r="AC502" s="37"/>
      <c r="AD502" s="37"/>
      <c r="AE502" s="37"/>
      <c r="AF502" s="37"/>
      <c r="AG502" s="37"/>
      <c r="AH502" s="37"/>
      <c r="AI502" s="35"/>
      <c r="AJ502" s="35"/>
      <c r="AK502" s="35"/>
      <c r="AL502" s="24" t="n">
        <f aca="false">'Výpočet škody'!CD502</f>
        <v>0</v>
      </c>
      <c r="AM502" s="35"/>
      <c r="AN502" s="35"/>
      <c r="AO502" s="35"/>
      <c r="AP502" s="35"/>
      <c r="AQ502" s="42" t="n">
        <f aca="false">ROUND(AO502*AP502,0)</f>
        <v>0</v>
      </c>
      <c r="AR502" s="43" t="n">
        <f aca="false">S502+AB502+AL502+AQ502</f>
        <v>0</v>
      </c>
    </row>
    <row r="503" customFormat="false" ht="12.8" hidden="false" customHeight="false" outlineLevel="0" collapsed="false">
      <c r="N503" s="40"/>
      <c r="O503" s="16"/>
      <c r="P503" s="16"/>
      <c r="Q503" s="41" t="str">
        <f aca="false">IF(P503&gt;0,IF(O503/P503&lt;0.01,"&lt; 1 %",""),"")</f>
        <v/>
      </c>
      <c r="R503" s="16"/>
      <c r="S503" s="22" t="n">
        <f aca="false">'Výpočet škody'!AA503</f>
        <v>0</v>
      </c>
      <c r="T503" s="35"/>
      <c r="U503" s="35"/>
      <c r="V503" s="40"/>
      <c r="W503" s="37"/>
      <c r="X503" s="35"/>
      <c r="Y503" s="35"/>
      <c r="Z503" s="35"/>
      <c r="AA503" s="35"/>
      <c r="AB503" s="23" t="n">
        <f aca="false">'Výpočet škody'!BB503</f>
        <v>0</v>
      </c>
      <c r="AC503" s="37"/>
      <c r="AD503" s="37"/>
      <c r="AE503" s="37"/>
      <c r="AF503" s="37"/>
      <c r="AG503" s="37"/>
      <c r="AH503" s="37"/>
      <c r="AI503" s="35"/>
      <c r="AJ503" s="35"/>
      <c r="AK503" s="35"/>
      <c r="AL503" s="24" t="n">
        <f aca="false">'Výpočet škody'!CD503</f>
        <v>0</v>
      </c>
      <c r="AM503" s="35"/>
      <c r="AN503" s="35"/>
      <c r="AO503" s="35"/>
      <c r="AP503" s="35"/>
      <c r="AQ503" s="42" t="n">
        <f aca="false">ROUND(AO503*AP503,0)</f>
        <v>0</v>
      </c>
      <c r="AR503" s="43" t="n">
        <f aca="false">S503+AB503+AL503+AQ503</f>
        <v>0</v>
      </c>
    </row>
    <row r="504" customFormat="false" ht="12.8" hidden="false" customHeight="false" outlineLevel="0" collapsed="false">
      <c r="N504" s="40"/>
      <c r="O504" s="16"/>
      <c r="P504" s="16"/>
      <c r="Q504" s="41" t="str">
        <f aca="false">IF(P504&gt;0,IF(O504/P504&lt;0.01,"&lt; 1 %",""),"")</f>
        <v/>
      </c>
      <c r="R504" s="16"/>
      <c r="S504" s="22" t="n">
        <f aca="false">'Výpočet škody'!AA504</f>
        <v>0</v>
      </c>
      <c r="T504" s="35"/>
      <c r="U504" s="35"/>
      <c r="V504" s="40"/>
      <c r="W504" s="37"/>
      <c r="X504" s="35"/>
      <c r="Y504" s="35"/>
      <c r="Z504" s="35"/>
      <c r="AA504" s="35"/>
      <c r="AB504" s="23" t="n">
        <f aca="false">'Výpočet škody'!BB504</f>
        <v>0</v>
      </c>
      <c r="AC504" s="37"/>
      <c r="AD504" s="37"/>
      <c r="AE504" s="37"/>
      <c r="AF504" s="37"/>
      <c r="AG504" s="37"/>
      <c r="AH504" s="37"/>
      <c r="AI504" s="35"/>
      <c r="AJ504" s="35"/>
      <c r="AK504" s="35"/>
      <c r="AL504" s="24" t="n">
        <f aca="false">'Výpočet škody'!CD504</f>
        <v>0</v>
      </c>
      <c r="AM504" s="35"/>
      <c r="AN504" s="35"/>
      <c r="AO504" s="35"/>
      <c r="AP504" s="35"/>
      <c r="AQ504" s="42" t="n">
        <f aca="false">ROUND(AO504*AP504,0)</f>
        <v>0</v>
      </c>
      <c r="AR504" s="43" t="n">
        <f aca="false">S504+AB504+AL504+AQ504</f>
        <v>0</v>
      </c>
    </row>
    <row r="505" customFormat="false" ht="12.8" hidden="false" customHeight="false" outlineLevel="0" collapsed="false">
      <c r="N505" s="40"/>
      <c r="O505" s="16"/>
      <c r="P505" s="16"/>
      <c r="Q505" s="41" t="str">
        <f aca="false">IF(P505&gt;0,IF(O505/P505&lt;0.01,"&lt; 1 %",""),"")</f>
        <v/>
      </c>
      <c r="R505" s="16"/>
      <c r="S505" s="22" t="n">
        <f aca="false">'Výpočet škody'!AA505</f>
        <v>0</v>
      </c>
      <c r="T505" s="35"/>
      <c r="U505" s="35"/>
      <c r="V505" s="40"/>
      <c r="W505" s="37"/>
      <c r="X505" s="35"/>
      <c r="Y505" s="35"/>
      <c r="Z505" s="35"/>
      <c r="AA505" s="35"/>
      <c r="AB505" s="23" t="n">
        <f aca="false">'Výpočet škody'!BB505</f>
        <v>0</v>
      </c>
      <c r="AC505" s="37"/>
      <c r="AD505" s="37"/>
      <c r="AE505" s="37"/>
      <c r="AF505" s="37"/>
      <c r="AG505" s="37"/>
      <c r="AH505" s="37"/>
      <c r="AI505" s="35"/>
      <c r="AJ505" s="35"/>
      <c r="AK505" s="35"/>
      <c r="AL505" s="24" t="n">
        <f aca="false">'Výpočet škody'!CD505</f>
        <v>0</v>
      </c>
      <c r="AM505" s="35"/>
      <c r="AN505" s="35"/>
      <c r="AO505" s="35"/>
      <c r="AP505" s="35"/>
      <c r="AQ505" s="42" t="n">
        <f aca="false">ROUND(AO505*AP505,0)</f>
        <v>0</v>
      </c>
      <c r="AR505" s="43" t="n">
        <f aca="false">S505+AB505+AL505+AQ505</f>
        <v>0</v>
      </c>
    </row>
    <row r="506" customFormat="false" ht="12.8" hidden="false" customHeight="false" outlineLevel="0" collapsed="false">
      <c r="N506" s="40"/>
      <c r="O506" s="16"/>
      <c r="P506" s="16"/>
      <c r="Q506" s="41" t="str">
        <f aca="false">IF(P506&gt;0,IF(O506/P506&lt;0.01,"&lt; 1 %",""),"")</f>
        <v/>
      </c>
      <c r="R506" s="16"/>
      <c r="S506" s="22" t="n">
        <f aca="false">'Výpočet škody'!AA506</f>
        <v>0</v>
      </c>
      <c r="T506" s="35"/>
      <c r="U506" s="35"/>
      <c r="V506" s="40"/>
      <c r="W506" s="37"/>
      <c r="X506" s="35"/>
      <c r="Y506" s="35"/>
      <c r="Z506" s="35"/>
      <c r="AA506" s="35"/>
      <c r="AB506" s="23" t="n">
        <f aca="false">'Výpočet škody'!BB506</f>
        <v>0</v>
      </c>
      <c r="AC506" s="37"/>
      <c r="AD506" s="37"/>
      <c r="AE506" s="37"/>
      <c r="AF506" s="37"/>
      <c r="AG506" s="37"/>
      <c r="AH506" s="37"/>
      <c r="AI506" s="35"/>
      <c r="AJ506" s="35"/>
      <c r="AK506" s="35"/>
      <c r="AL506" s="24" t="n">
        <f aca="false">'Výpočet škody'!CD506</f>
        <v>0</v>
      </c>
      <c r="AM506" s="35"/>
      <c r="AN506" s="35"/>
      <c r="AO506" s="35"/>
      <c r="AP506" s="35"/>
      <c r="AQ506" s="42" t="n">
        <f aca="false">ROUND(AO506*AP506,0)</f>
        <v>0</v>
      </c>
      <c r="AR506" s="43" t="n">
        <f aca="false">S506+AB506+AL506+AQ506</f>
        <v>0</v>
      </c>
    </row>
    <row r="507" customFormat="false" ht="12.8" hidden="false" customHeight="false" outlineLevel="0" collapsed="false">
      <c r="N507" s="40"/>
      <c r="O507" s="16"/>
      <c r="P507" s="16"/>
      <c r="Q507" s="41" t="str">
        <f aca="false">IF(P507&gt;0,IF(O507/P507&lt;0.01,"&lt; 1 %",""),"")</f>
        <v/>
      </c>
      <c r="R507" s="16"/>
      <c r="S507" s="22" t="n">
        <f aca="false">'Výpočet škody'!AA507</f>
        <v>0</v>
      </c>
      <c r="T507" s="35"/>
      <c r="U507" s="35"/>
      <c r="V507" s="40"/>
      <c r="W507" s="37"/>
      <c r="X507" s="35"/>
      <c r="Y507" s="35"/>
      <c r="Z507" s="35"/>
      <c r="AA507" s="35"/>
      <c r="AB507" s="23" t="n">
        <f aca="false">'Výpočet škody'!BB507</f>
        <v>0</v>
      </c>
      <c r="AC507" s="37"/>
      <c r="AD507" s="37"/>
      <c r="AE507" s="37"/>
      <c r="AF507" s="37"/>
      <c r="AG507" s="37"/>
      <c r="AH507" s="37"/>
      <c r="AI507" s="35"/>
      <c r="AJ507" s="35"/>
      <c r="AK507" s="35"/>
      <c r="AL507" s="24" t="n">
        <f aca="false">'Výpočet škody'!CD507</f>
        <v>0</v>
      </c>
      <c r="AM507" s="35"/>
      <c r="AN507" s="35"/>
      <c r="AO507" s="35"/>
      <c r="AP507" s="35"/>
      <c r="AQ507" s="42" t="n">
        <f aca="false">ROUND(AO507*AP507,0)</f>
        <v>0</v>
      </c>
      <c r="AR507" s="43" t="n">
        <f aca="false">S507+AB507+AL507+AQ507</f>
        <v>0</v>
      </c>
    </row>
    <row r="508" customFormat="false" ht="12.8" hidden="false" customHeight="false" outlineLevel="0" collapsed="false">
      <c r="N508" s="40"/>
      <c r="O508" s="16"/>
      <c r="P508" s="16"/>
      <c r="Q508" s="41" t="str">
        <f aca="false">IF(P508&gt;0,IF(O508/P508&lt;0.01,"&lt; 1 %",""),"")</f>
        <v/>
      </c>
      <c r="R508" s="16"/>
      <c r="S508" s="22" t="n">
        <f aca="false">'Výpočet škody'!AA508</f>
        <v>0</v>
      </c>
      <c r="T508" s="35"/>
      <c r="U508" s="35"/>
      <c r="V508" s="40"/>
      <c r="W508" s="37"/>
      <c r="X508" s="35"/>
      <c r="Y508" s="35"/>
      <c r="Z508" s="35"/>
      <c r="AA508" s="35"/>
      <c r="AB508" s="23" t="n">
        <f aca="false">'Výpočet škody'!BB508</f>
        <v>0</v>
      </c>
      <c r="AC508" s="37"/>
      <c r="AD508" s="37"/>
      <c r="AE508" s="37"/>
      <c r="AF508" s="37"/>
      <c r="AG508" s="37"/>
      <c r="AH508" s="37"/>
      <c r="AI508" s="35"/>
      <c r="AJ508" s="35"/>
      <c r="AK508" s="35"/>
      <c r="AL508" s="24" t="n">
        <f aca="false">'Výpočet škody'!CD508</f>
        <v>0</v>
      </c>
      <c r="AM508" s="35"/>
      <c r="AN508" s="35"/>
      <c r="AO508" s="35"/>
      <c r="AP508" s="35"/>
      <c r="AQ508" s="42" t="n">
        <f aca="false">ROUND(AO508*AP508,0)</f>
        <v>0</v>
      </c>
      <c r="AR508" s="43" t="n">
        <f aca="false">S508+AB508+AL508+AQ508</f>
        <v>0</v>
      </c>
    </row>
    <row r="509" customFormat="false" ht="12.8" hidden="false" customHeight="false" outlineLevel="0" collapsed="false">
      <c r="N509" s="40"/>
      <c r="O509" s="16"/>
      <c r="P509" s="16"/>
      <c r="Q509" s="41" t="str">
        <f aca="false">IF(P509&gt;0,IF(O509/P509&lt;0.01,"&lt; 1 %",""),"")</f>
        <v/>
      </c>
      <c r="R509" s="16"/>
      <c r="S509" s="22" t="n">
        <f aca="false">'Výpočet škody'!AA509</f>
        <v>0</v>
      </c>
      <c r="T509" s="35"/>
      <c r="U509" s="35"/>
      <c r="V509" s="40"/>
      <c r="W509" s="37"/>
      <c r="X509" s="35"/>
      <c r="Y509" s="35"/>
      <c r="Z509" s="35"/>
      <c r="AA509" s="35"/>
      <c r="AB509" s="23" t="n">
        <f aca="false">'Výpočet škody'!BB509</f>
        <v>0</v>
      </c>
      <c r="AC509" s="37"/>
      <c r="AD509" s="37"/>
      <c r="AE509" s="37"/>
      <c r="AF509" s="37"/>
      <c r="AG509" s="37"/>
      <c r="AH509" s="37"/>
      <c r="AI509" s="35"/>
      <c r="AJ509" s="35"/>
      <c r="AK509" s="35"/>
      <c r="AL509" s="24" t="n">
        <f aca="false">'Výpočet škody'!CD509</f>
        <v>0</v>
      </c>
      <c r="AM509" s="35"/>
      <c r="AN509" s="35"/>
      <c r="AO509" s="35"/>
      <c r="AP509" s="35"/>
      <c r="AQ509" s="42" t="n">
        <f aca="false">ROUND(AO509*AP509,0)</f>
        <v>0</v>
      </c>
      <c r="AR509" s="43" t="n">
        <f aca="false">S509+AB509+AL509+AQ509</f>
        <v>0</v>
      </c>
    </row>
    <row r="510" customFormat="false" ht="12.8" hidden="false" customHeight="false" outlineLevel="0" collapsed="false">
      <c r="N510" s="40"/>
      <c r="O510" s="16"/>
      <c r="P510" s="16"/>
      <c r="Q510" s="41" t="str">
        <f aca="false">IF(P510&gt;0,IF(O510/P510&lt;0.01,"&lt; 1 %",""),"")</f>
        <v/>
      </c>
      <c r="R510" s="16"/>
      <c r="S510" s="22" t="n">
        <f aca="false">'Výpočet škody'!AA510</f>
        <v>0</v>
      </c>
      <c r="T510" s="35"/>
      <c r="U510" s="35"/>
      <c r="V510" s="40"/>
      <c r="W510" s="37"/>
      <c r="X510" s="35"/>
      <c r="Y510" s="35"/>
      <c r="Z510" s="35"/>
      <c r="AA510" s="35"/>
      <c r="AB510" s="23" t="n">
        <f aca="false">'Výpočet škody'!BB510</f>
        <v>0</v>
      </c>
      <c r="AC510" s="37"/>
      <c r="AD510" s="37"/>
      <c r="AE510" s="37"/>
      <c r="AF510" s="37"/>
      <c r="AG510" s="37"/>
      <c r="AH510" s="37"/>
      <c r="AI510" s="35"/>
      <c r="AJ510" s="35"/>
      <c r="AK510" s="35"/>
      <c r="AL510" s="24" t="n">
        <f aca="false">'Výpočet škody'!CD510</f>
        <v>0</v>
      </c>
      <c r="AM510" s="35"/>
      <c r="AN510" s="35"/>
      <c r="AO510" s="35"/>
      <c r="AP510" s="35"/>
      <c r="AQ510" s="42" t="n">
        <f aca="false">ROUND(AO510*AP510,0)</f>
        <v>0</v>
      </c>
      <c r="AR510" s="43" t="n">
        <f aca="false">S510+AB510+AL510+AQ510</f>
        <v>0</v>
      </c>
    </row>
    <row r="511" customFormat="false" ht="12.8" hidden="false" customHeight="false" outlineLevel="0" collapsed="false">
      <c r="N511" s="40"/>
      <c r="O511" s="16"/>
      <c r="P511" s="16"/>
      <c r="Q511" s="41" t="str">
        <f aca="false">IF(P511&gt;0,IF(O511/P511&lt;0.01,"&lt; 1 %",""),"")</f>
        <v/>
      </c>
      <c r="R511" s="16"/>
      <c r="S511" s="22" t="n">
        <f aca="false">'Výpočet škody'!AA511</f>
        <v>0</v>
      </c>
      <c r="T511" s="35"/>
      <c r="U511" s="35"/>
      <c r="V511" s="40"/>
      <c r="W511" s="37"/>
      <c r="X511" s="35"/>
      <c r="Y511" s="35"/>
      <c r="Z511" s="35"/>
      <c r="AA511" s="35"/>
      <c r="AB511" s="23" t="n">
        <f aca="false">'Výpočet škody'!BB511</f>
        <v>0</v>
      </c>
      <c r="AC511" s="37"/>
      <c r="AD511" s="37"/>
      <c r="AE511" s="37"/>
      <c r="AF511" s="37"/>
      <c r="AG511" s="37"/>
      <c r="AH511" s="37"/>
      <c r="AI511" s="35"/>
      <c r="AJ511" s="35"/>
      <c r="AK511" s="35"/>
      <c r="AL511" s="24" t="n">
        <f aca="false">'Výpočet škody'!CD511</f>
        <v>0</v>
      </c>
      <c r="AM511" s="35"/>
      <c r="AN511" s="35"/>
      <c r="AO511" s="35"/>
      <c r="AP511" s="35"/>
      <c r="AQ511" s="42" t="n">
        <f aca="false">ROUND(AO511*AP511,0)</f>
        <v>0</v>
      </c>
      <c r="AR511" s="43" t="n">
        <f aca="false">S511+AB511+AL511+AQ511</f>
        <v>0</v>
      </c>
    </row>
    <row r="512" customFormat="false" ht="12.8" hidden="false" customHeight="false" outlineLevel="0" collapsed="false">
      <c r="N512" s="40"/>
      <c r="O512" s="16"/>
      <c r="P512" s="16"/>
      <c r="Q512" s="41" t="str">
        <f aca="false">IF(P512&gt;0,IF(O512/P512&lt;0.01,"&lt; 1 %",""),"")</f>
        <v/>
      </c>
      <c r="R512" s="16"/>
      <c r="S512" s="22" t="n">
        <f aca="false">'Výpočet škody'!AA512</f>
        <v>0</v>
      </c>
      <c r="T512" s="35"/>
      <c r="U512" s="35"/>
      <c r="V512" s="40"/>
      <c r="W512" s="37"/>
      <c r="X512" s="35"/>
      <c r="Y512" s="35"/>
      <c r="Z512" s="35"/>
      <c r="AA512" s="35"/>
      <c r="AB512" s="23" t="n">
        <f aca="false">'Výpočet škody'!BB512</f>
        <v>0</v>
      </c>
      <c r="AC512" s="37"/>
      <c r="AD512" s="37"/>
      <c r="AE512" s="37"/>
      <c r="AF512" s="37"/>
      <c r="AG512" s="37"/>
      <c r="AH512" s="37"/>
      <c r="AI512" s="35"/>
      <c r="AJ512" s="35"/>
      <c r="AK512" s="35"/>
      <c r="AL512" s="24" t="n">
        <f aca="false">'Výpočet škody'!CD512</f>
        <v>0</v>
      </c>
      <c r="AM512" s="35"/>
      <c r="AN512" s="35"/>
      <c r="AO512" s="35"/>
      <c r="AP512" s="35"/>
      <c r="AQ512" s="42" t="n">
        <f aca="false">ROUND(AO512*AP512,0)</f>
        <v>0</v>
      </c>
      <c r="AR512" s="43" t="n">
        <f aca="false">S512+AB512+AL512+AQ512</f>
        <v>0</v>
      </c>
    </row>
    <row r="513" customFormat="false" ht="12.8" hidden="false" customHeight="false" outlineLevel="0" collapsed="false">
      <c r="N513" s="40"/>
      <c r="O513" s="16"/>
      <c r="P513" s="16"/>
      <c r="Q513" s="41" t="str">
        <f aca="false">IF(P513&gt;0,IF(O513/P513&lt;0.01,"&lt; 1 %",""),"")</f>
        <v/>
      </c>
      <c r="R513" s="16"/>
      <c r="S513" s="22" t="n">
        <f aca="false">'Výpočet škody'!AA513</f>
        <v>0</v>
      </c>
      <c r="T513" s="35"/>
      <c r="U513" s="35"/>
      <c r="V513" s="40"/>
      <c r="W513" s="37"/>
      <c r="X513" s="35"/>
      <c r="Y513" s="35"/>
      <c r="Z513" s="35"/>
      <c r="AA513" s="35"/>
      <c r="AB513" s="23" t="n">
        <f aca="false">'Výpočet škody'!BB513</f>
        <v>0</v>
      </c>
      <c r="AC513" s="37"/>
      <c r="AD513" s="37"/>
      <c r="AE513" s="37"/>
      <c r="AF513" s="37"/>
      <c r="AG513" s="37"/>
      <c r="AH513" s="37"/>
      <c r="AI513" s="35"/>
      <c r="AJ513" s="35"/>
      <c r="AK513" s="35"/>
      <c r="AL513" s="24" t="n">
        <f aca="false">'Výpočet škody'!CD513</f>
        <v>0</v>
      </c>
      <c r="AM513" s="35"/>
      <c r="AN513" s="35"/>
      <c r="AO513" s="35"/>
      <c r="AP513" s="35"/>
      <c r="AQ513" s="42" t="n">
        <f aca="false">ROUND(AO513*AP513,0)</f>
        <v>0</v>
      </c>
      <c r="AR513" s="43" t="n">
        <f aca="false">S513+AB513+AL513+AQ513</f>
        <v>0</v>
      </c>
    </row>
    <row r="514" customFormat="false" ht="12.8" hidden="false" customHeight="false" outlineLevel="0" collapsed="false">
      <c r="N514" s="40"/>
      <c r="O514" s="16"/>
      <c r="P514" s="16"/>
      <c r="Q514" s="41" t="str">
        <f aca="false">IF(P514&gt;0,IF(O514/P514&lt;0.01,"&lt; 1 %",""),"")</f>
        <v/>
      </c>
      <c r="R514" s="16"/>
      <c r="S514" s="22" t="n">
        <f aca="false">'Výpočet škody'!AA514</f>
        <v>0</v>
      </c>
      <c r="T514" s="35"/>
      <c r="U514" s="35"/>
      <c r="V514" s="40"/>
      <c r="W514" s="37"/>
      <c r="X514" s="35"/>
      <c r="Y514" s="35"/>
      <c r="Z514" s="35"/>
      <c r="AA514" s="35"/>
      <c r="AB514" s="23" t="n">
        <f aca="false">'Výpočet škody'!BB514</f>
        <v>0</v>
      </c>
      <c r="AC514" s="37"/>
      <c r="AD514" s="37"/>
      <c r="AE514" s="37"/>
      <c r="AF514" s="37"/>
      <c r="AG514" s="37"/>
      <c r="AH514" s="37"/>
      <c r="AI514" s="35"/>
      <c r="AJ514" s="35"/>
      <c r="AK514" s="35"/>
      <c r="AL514" s="24" t="n">
        <f aca="false">'Výpočet škody'!CD514</f>
        <v>0</v>
      </c>
      <c r="AM514" s="35"/>
      <c r="AN514" s="35"/>
      <c r="AO514" s="35"/>
      <c r="AP514" s="35"/>
      <c r="AQ514" s="42" t="n">
        <f aca="false">ROUND(AO514*AP514,0)</f>
        <v>0</v>
      </c>
      <c r="AR514" s="43" t="n">
        <f aca="false">S514+AB514+AL514+AQ514</f>
        <v>0</v>
      </c>
    </row>
    <row r="515" customFormat="false" ht="12.8" hidden="false" customHeight="false" outlineLevel="0" collapsed="false">
      <c r="N515" s="40"/>
      <c r="O515" s="16"/>
      <c r="P515" s="16"/>
      <c r="Q515" s="41" t="str">
        <f aca="false">IF(P515&gt;0,IF(O515/P515&lt;0.01,"&lt; 1 %",""),"")</f>
        <v/>
      </c>
      <c r="R515" s="16"/>
      <c r="S515" s="22" t="n">
        <f aca="false">'Výpočet škody'!AA515</f>
        <v>0</v>
      </c>
      <c r="T515" s="35"/>
      <c r="U515" s="35"/>
      <c r="V515" s="40"/>
      <c r="W515" s="37"/>
      <c r="X515" s="35"/>
      <c r="Y515" s="35"/>
      <c r="Z515" s="35"/>
      <c r="AA515" s="35"/>
      <c r="AB515" s="23" t="n">
        <f aca="false">'Výpočet škody'!BB515</f>
        <v>0</v>
      </c>
      <c r="AC515" s="37"/>
      <c r="AD515" s="37"/>
      <c r="AE515" s="37"/>
      <c r="AF515" s="37"/>
      <c r="AG515" s="37"/>
      <c r="AH515" s="37"/>
      <c r="AI515" s="35"/>
      <c r="AJ515" s="35"/>
      <c r="AK515" s="35"/>
      <c r="AL515" s="24" t="n">
        <f aca="false">'Výpočet škody'!CD515</f>
        <v>0</v>
      </c>
      <c r="AM515" s="35"/>
      <c r="AN515" s="35"/>
      <c r="AO515" s="35"/>
      <c r="AP515" s="35"/>
      <c r="AQ515" s="42" t="n">
        <f aca="false">ROUND(AO515*AP515,0)</f>
        <v>0</v>
      </c>
      <c r="AR515" s="43" t="n">
        <f aca="false">S515+AB515+AL515+AQ515</f>
        <v>0</v>
      </c>
    </row>
    <row r="516" customFormat="false" ht="12.8" hidden="false" customHeight="false" outlineLevel="0" collapsed="false">
      <c r="N516" s="40"/>
      <c r="O516" s="16"/>
      <c r="P516" s="16"/>
      <c r="Q516" s="41" t="str">
        <f aca="false">IF(P516&gt;0,IF(O516/P516&lt;0.01,"&lt; 1 %",""),"")</f>
        <v/>
      </c>
      <c r="R516" s="16"/>
      <c r="S516" s="22" t="n">
        <f aca="false">'Výpočet škody'!AA516</f>
        <v>0</v>
      </c>
      <c r="T516" s="35"/>
      <c r="U516" s="35"/>
      <c r="V516" s="40"/>
      <c r="W516" s="37"/>
      <c r="X516" s="35"/>
      <c r="Y516" s="35"/>
      <c r="Z516" s="35"/>
      <c r="AA516" s="35"/>
      <c r="AB516" s="23" t="n">
        <f aca="false">'Výpočet škody'!BB516</f>
        <v>0</v>
      </c>
      <c r="AC516" s="37"/>
      <c r="AD516" s="37"/>
      <c r="AE516" s="37"/>
      <c r="AF516" s="37"/>
      <c r="AG516" s="37"/>
      <c r="AH516" s="37"/>
      <c r="AI516" s="35"/>
      <c r="AJ516" s="35"/>
      <c r="AK516" s="35"/>
      <c r="AL516" s="24" t="n">
        <f aca="false">'Výpočet škody'!CD516</f>
        <v>0</v>
      </c>
      <c r="AM516" s="35"/>
      <c r="AN516" s="35"/>
      <c r="AO516" s="35"/>
      <c r="AP516" s="35"/>
      <c r="AQ516" s="42" t="n">
        <f aca="false">ROUND(AO516*AP516,0)</f>
        <v>0</v>
      </c>
      <c r="AR516" s="43" t="n">
        <f aca="false">S516+AB516+AL516+AQ516</f>
        <v>0</v>
      </c>
    </row>
    <row r="517" customFormat="false" ht="12.8" hidden="false" customHeight="false" outlineLevel="0" collapsed="false">
      <c r="N517" s="40"/>
      <c r="O517" s="16"/>
      <c r="P517" s="16"/>
      <c r="Q517" s="41" t="str">
        <f aca="false">IF(P517&gt;0,IF(O517/P517&lt;0.01,"&lt; 1 %",""),"")</f>
        <v/>
      </c>
      <c r="R517" s="16"/>
      <c r="S517" s="22" t="n">
        <f aca="false">'Výpočet škody'!AA517</f>
        <v>0</v>
      </c>
      <c r="T517" s="35"/>
      <c r="U517" s="35"/>
      <c r="V517" s="40"/>
      <c r="W517" s="37"/>
      <c r="X517" s="35"/>
      <c r="Y517" s="35"/>
      <c r="Z517" s="35"/>
      <c r="AA517" s="35"/>
      <c r="AB517" s="23" t="n">
        <f aca="false">'Výpočet škody'!BB517</f>
        <v>0</v>
      </c>
      <c r="AC517" s="37"/>
      <c r="AD517" s="37"/>
      <c r="AE517" s="37"/>
      <c r="AF517" s="37"/>
      <c r="AG517" s="37"/>
      <c r="AH517" s="37"/>
      <c r="AI517" s="35"/>
      <c r="AJ517" s="35"/>
      <c r="AK517" s="35"/>
      <c r="AL517" s="24" t="n">
        <f aca="false">'Výpočet škody'!CD517</f>
        <v>0</v>
      </c>
      <c r="AM517" s="35"/>
      <c r="AN517" s="35"/>
      <c r="AO517" s="35"/>
      <c r="AP517" s="35"/>
      <c r="AQ517" s="42" t="n">
        <f aca="false">ROUND(AO517*AP517,0)</f>
        <v>0</v>
      </c>
      <c r="AR517" s="43" t="n">
        <f aca="false">S517+AB517+AL517+AQ517</f>
        <v>0</v>
      </c>
    </row>
    <row r="518" customFormat="false" ht="12.8" hidden="false" customHeight="false" outlineLevel="0" collapsed="false">
      <c r="N518" s="40"/>
      <c r="O518" s="16"/>
      <c r="P518" s="16"/>
      <c r="Q518" s="41" t="str">
        <f aca="false">IF(P518&gt;0,IF(O518/P518&lt;0.01,"&lt; 1 %",""),"")</f>
        <v/>
      </c>
      <c r="R518" s="16"/>
      <c r="S518" s="22" t="n">
        <f aca="false">'Výpočet škody'!AA518</f>
        <v>0</v>
      </c>
      <c r="T518" s="35"/>
      <c r="U518" s="35"/>
      <c r="V518" s="40"/>
      <c r="W518" s="37"/>
      <c r="X518" s="35"/>
      <c r="Y518" s="35"/>
      <c r="Z518" s="35"/>
      <c r="AA518" s="35"/>
      <c r="AB518" s="23" t="n">
        <f aca="false">'Výpočet škody'!BB518</f>
        <v>0</v>
      </c>
      <c r="AC518" s="37"/>
      <c r="AD518" s="37"/>
      <c r="AE518" s="37"/>
      <c r="AF518" s="37"/>
      <c r="AG518" s="37"/>
      <c r="AH518" s="37"/>
      <c r="AI518" s="35"/>
      <c r="AJ518" s="35"/>
      <c r="AK518" s="35"/>
      <c r="AL518" s="24" t="n">
        <f aca="false">'Výpočet škody'!CD518</f>
        <v>0</v>
      </c>
      <c r="AM518" s="35"/>
      <c r="AN518" s="35"/>
      <c r="AO518" s="35"/>
      <c r="AP518" s="35"/>
      <c r="AQ518" s="42" t="n">
        <f aca="false">ROUND(AO518*AP518,0)</f>
        <v>0</v>
      </c>
      <c r="AR518" s="43" t="n">
        <f aca="false">S518+AB518+AL518+AQ518</f>
        <v>0</v>
      </c>
    </row>
    <row r="519" customFormat="false" ht="12.8" hidden="false" customHeight="false" outlineLevel="0" collapsed="false">
      <c r="N519" s="40"/>
      <c r="O519" s="16"/>
      <c r="P519" s="16"/>
      <c r="Q519" s="41" t="str">
        <f aca="false">IF(P519&gt;0,IF(O519/P519&lt;0.01,"&lt; 1 %",""),"")</f>
        <v/>
      </c>
      <c r="R519" s="16"/>
      <c r="S519" s="22" t="n">
        <f aca="false">'Výpočet škody'!AA519</f>
        <v>0</v>
      </c>
      <c r="T519" s="35"/>
      <c r="U519" s="35"/>
      <c r="V519" s="40"/>
      <c r="W519" s="37"/>
      <c r="X519" s="35"/>
      <c r="Y519" s="35"/>
      <c r="Z519" s="35"/>
      <c r="AA519" s="35"/>
      <c r="AB519" s="23" t="n">
        <f aca="false">'Výpočet škody'!BB519</f>
        <v>0</v>
      </c>
      <c r="AC519" s="37"/>
      <c r="AD519" s="37"/>
      <c r="AE519" s="37"/>
      <c r="AF519" s="37"/>
      <c r="AG519" s="37"/>
      <c r="AH519" s="37"/>
      <c r="AI519" s="35"/>
      <c r="AJ519" s="35"/>
      <c r="AK519" s="35"/>
      <c r="AL519" s="24" t="n">
        <f aca="false">'Výpočet škody'!CD519</f>
        <v>0</v>
      </c>
      <c r="AM519" s="35"/>
      <c r="AN519" s="35"/>
      <c r="AO519" s="35"/>
      <c r="AP519" s="35"/>
      <c r="AQ519" s="42" t="n">
        <f aca="false">ROUND(AO519*AP519,0)</f>
        <v>0</v>
      </c>
      <c r="AR519" s="43" t="n">
        <f aca="false">S519+AB519+AL519+AQ519</f>
        <v>0</v>
      </c>
    </row>
    <row r="520" customFormat="false" ht="12.8" hidden="false" customHeight="false" outlineLevel="0" collapsed="false">
      <c r="N520" s="40"/>
      <c r="O520" s="16"/>
      <c r="P520" s="16"/>
      <c r="Q520" s="41" t="str">
        <f aca="false">IF(P520&gt;0,IF(O520/P520&lt;0.01,"&lt; 1 %",""),"")</f>
        <v/>
      </c>
      <c r="R520" s="16"/>
      <c r="S520" s="22" t="n">
        <f aca="false">'Výpočet škody'!AA520</f>
        <v>0</v>
      </c>
      <c r="T520" s="35"/>
      <c r="U520" s="35"/>
      <c r="V520" s="40"/>
      <c r="W520" s="37"/>
      <c r="X520" s="35"/>
      <c r="Y520" s="35"/>
      <c r="Z520" s="35"/>
      <c r="AA520" s="35"/>
      <c r="AB520" s="23" t="n">
        <f aca="false">'Výpočet škody'!BB520</f>
        <v>0</v>
      </c>
      <c r="AC520" s="37"/>
      <c r="AD520" s="37"/>
      <c r="AE520" s="37"/>
      <c r="AF520" s="37"/>
      <c r="AG520" s="37"/>
      <c r="AH520" s="37"/>
      <c r="AI520" s="35"/>
      <c r="AJ520" s="35"/>
      <c r="AK520" s="35"/>
      <c r="AL520" s="24" t="n">
        <f aca="false">'Výpočet škody'!CD520</f>
        <v>0</v>
      </c>
      <c r="AM520" s="35"/>
      <c r="AN520" s="35"/>
      <c r="AO520" s="35"/>
      <c r="AP520" s="35"/>
      <c r="AQ520" s="42" t="n">
        <f aca="false">ROUND(AO520*AP520,0)</f>
        <v>0</v>
      </c>
      <c r="AR520" s="43" t="n">
        <f aca="false">S520+AB520+AL520+AQ520</f>
        <v>0</v>
      </c>
    </row>
    <row r="521" customFormat="false" ht="12.8" hidden="false" customHeight="false" outlineLevel="0" collapsed="false">
      <c r="N521" s="40"/>
      <c r="O521" s="16"/>
      <c r="P521" s="16"/>
      <c r="Q521" s="41" t="str">
        <f aca="false">IF(P521&gt;0,IF(O521/P521&lt;0.01,"&lt; 1 %",""),"")</f>
        <v/>
      </c>
      <c r="R521" s="16"/>
      <c r="S521" s="22" t="n">
        <f aca="false">'Výpočet škody'!AA521</f>
        <v>0</v>
      </c>
      <c r="T521" s="35"/>
      <c r="U521" s="35"/>
      <c r="V521" s="40"/>
      <c r="W521" s="37"/>
      <c r="X521" s="35"/>
      <c r="Y521" s="35"/>
      <c r="Z521" s="35"/>
      <c r="AA521" s="35"/>
      <c r="AB521" s="23" t="n">
        <f aca="false">'Výpočet škody'!BB521</f>
        <v>0</v>
      </c>
      <c r="AC521" s="37"/>
      <c r="AD521" s="37"/>
      <c r="AE521" s="37"/>
      <c r="AF521" s="37"/>
      <c r="AG521" s="37"/>
      <c r="AH521" s="37"/>
      <c r="AI521" s="35"/>
      <c r="AJ521" s="35"/>
      <c r="AK521" s="35"/>
      <c r="AL521" s="24" t="n">
        <f aca="false">'Výpočet škody'!CD521</f>
        <v>0</v>
      </c>
      <c r="AM521" s="35"/>
      <c r="AN521" s="35"/>
      <c r="AO521" s="35"/>
      <c r="AP521" s="35"/>
      <c r="AQ521" s="42" t="n">
        <f aca="false">ROUND(AO521*AP521,0)</f>
        <v>0</v>
      </c>
      <c r="AR521" s="43" t="n">
        <f aca="false">S521+AB521+AL521+AQ521</f>
        <v>0</v>
      </c>
    </row>
    <row r="522" customFormat="false" ht="12.8" hidden="false" customHeight="false" outlineLevel="0" collapsed="false">
      <c r="N522" s="40"/>
      <c r="O522" s="16"/>
      <c r="P522" s="16"/>
      <c r="Q522" s="41" t="str">
        <f aca="false">IF(P522&gt;0,IF(O522/P522&lt;0.01,"&lt; 1 %",""),"")</f>
        <v/>
      </c>
      <c r="R522" s="16"/>
      <c r="S522" s="22" t="n">
        <f aca="false">'Výpočet škody'!AA522</f>
        <v>0</v>
      </c>
      <c r="T522" s="35"/>
      <c r="U522" s="35"/>
      <c r="V522" s="40"/>
      <c r="W522" s="37"/>
      <c r="X522" s="35"/>
      <c r="Y522" s="35"/>
      <c r="Z522" s="35"/>
      <c r="AA522" s="35"/>
      <c r="AB522" s="23" t="n">
        <f aca="false">'Výpočet škody'!BB522</f>
        <v>0</v>
      </c>
      <c r="AC522" s="37"/>
      <c r="AD522" s="37"/>
      <c r="AE522" s="37"/>
      <c r="AF522" s="37"/>
      <c r="AG522" s="37"/>
      <c r="AH522" s="37"/>
      <c r="AI522" s="35"/>
      <c r="AJ522" s="35"/>
      <c r="AK522" s="35"/>
      <c r="AL522" s="24" t="n">
        <f aca="false">'Výpočet škody'!CD522</f>
        <v>0</v>
      </c>
      <c r="AM522" s="35"/>
      <c r="AN522" s="35"/>
      <c r="AO522" s="35"/>
      <c r="AP522" s="35"/>
      <c r="AQ522" s="42" t="n">
        <f aca="false">ROUND(AO522*AP522,0)</f>
        <v>0</v>
      </c>
      <c r="AR522" s="43" t="n">
        <f aca="false">S522+AB522+AL522+AQ522</f>
        <v>0</v>
      </c>
    </row>
    <row r="523" customFormat="false" ht="12.8" hidden="false" customHeight="false" outlineLevel="0" collapsed="false">
      <c r="N523" s="40"/>
      <c r="O523" s="16"/>
      <c r="P523" s="16"/>
      <c r="Q523" s="41" t="str">
        <f aca="false">IF(P523&gt;0,IF(O523/P523&lt;0.01,"&lt; 1 %",""),"")</f>
        <v/>
      </c>
      <c r="R523" s="16"/>
      <c r="S523" s="22" t="n">
        <f aca="false">'Výpočet škody'!AA523</f>
        <v>0</v>
      </c>
      <c r="T523" s="35"/>
      <c r="U523" s="35"/>
      <c r="V523" s="40"/>
      <c r="W523" s="37"/>
      <c r="X523" s="35"/>
      <c r="Y523" s="35"/>
      <c r="Z523" s="35"/>
      <c r="AA523" s="35"/>
      <c r="AB523" s="23" t="n">
        <f aca="false">'Výpočet škody'!BB523</f>
        <v>0</v>
      </c>
      <c r="AC523" s="37"/>
      <c r="AD523" s="37"/>
      <c r="AE523" s="37"/>
      <c r="AF523" s="37"/>
      <c r="AG523" s="37"/>
      <c r="AH523" s="37"/>
      <c r="AI523" s="35"/>
      <c r="AJ523" s="35"/>
      <c r="AK523" s="35"/>
      <c r="AL523" s="24" t="n">
        <f aca="false">'Výpočet škody'!CD523</f>
        <v>0</v>
      </c>
      <c r="AM523" s="35"/>
      <c r="AN523" s="35"/>
      <c r="AO523" s="35"/>
      <c r="AP523" s="35"/>
      <c r="AQ523" s="42" t="n">
        <f aca="false">ROUND(AO523*AP523,0)</f>
        <v>0</v>
      </c>
      <c r="AR523" s="43" t="n">
        <f aca="false">S523+AB523+AL523+AQ523</f>
        <v>0</v>
      </c>
    </row>
    <row r="524" customFormat="false" ht="12.8" hidden="false" customHeight="false" outlineLevel="0" collapsed="false">
      <c r="N524" s="40"/>
      <c r="O524" s="16"/>
      <c r="P524" s="16"/>
      <c r="Q524" s="41" t="str">
        <f aca="false">IF(P524&gt;0,IF(O524/P524&lt;0.01,"&lt; 1 %",""),"")</f>
        <v/>
      </c>
      <c r="R524" s="16"/>
      <c r="S524" s="22" t="n">
        <f aca="false">'Výpočet škody'!AA524</f>
        <v>0</v>
      </c>
      <c r="T524" s="35"/>
      <c r="U524" s="35"/>
      <c r="V524" s="40"/>
      <c r="W524" s="37"/>
      <c r="X524" s="35"/>
      <c r="Y524" s="35"/>
      <c r="Z524" s="35"/>
      <c r="AA524" s="35"/>
      <c r="AB524" s="23" t="n">
        <f aca="false">'Výpočet škody'!BB524</f>
        <v>0</v>
      </c>
      <c r="AC524" s="37"/>
      <c r="AD524" s="37"/>
      <c r="AE524" s="37"/>
      <c r="AF524" s="37"/>
      <c r="AG524" s="37"/>
      <c r="AH524" s="37"/>
      <c r="AI524" s="35"/>
      <c r="AJ524" s="35"/>
      <c r="AK524" s="35"/>
      <c r="AL524" s="24" t="n">
        <f aca="false">'Výpočet škody'!CD524</f>
        <v>0</v>
      </c>
      <c r="AM524" s="35"/>
      <c r="AN524" s="35"/>
      <c r="AO524" s="35"/>
      <c r="AP524" s="35"/>
      <c r="AQ524" s="42" t="n">
        <f aca="false">ROUND(AO524*AP524,0)</f>
        <v>0</v>
      </c>
      <c r="AR524" s="43" t="n">
        <f aca="false">S524+AB524+AL524+AQ524</f>
        <v>0</v>
      </c>
    </row>
    <row r="525" customFormat="false" ht="12.8" hidden="false" customHeight="false" outlineLevel="0" collapsed="false">
      <c r="N525" s="40"/>
      <c r="O525" s="16"/>
      <c r="P525" s="16"/>
      <c r="Q525" s="41" t="str">
        <f aca="false">IF(P525&gt;0,IF(O525/P525&lt;0.01,"&lt; 1 %",""),"")</f>
        <v/>
      </c>
      <c r="R525" s="16"/>
      <c r="S525" s="22" t="n">
        <f aca="false">'Výpočet škody'!AA525</f>
        <v>0</v>
      </c>
      <c r="T525" s="35"/>
      <c r="U525" s="35"/>
      <c r="V525" s="40"/>
      <c r="W525" s="37"/>
      <c r="X525" s="35"/>
      <c r="Y525" s="35"/>
      <c r="Z525" s="35"/>
      <c r="AA525" s="35"/>
      <c r="AB525" s="23" t="n">
        <f aca="false">'Výpočet škody'!BB525</f>
        <v>0</v>
      </c>
      <c r="AC525" s="37"/>
      <c r="AD525" s="37"/>
      <c r="AE525" s="37"/>
      <c r="AF525" s="37"/>
      <c r="AG525" s="37"/>
      <c r="AH525" s="37"/>
      <c r="AI525" s="35"/>
      <c r="AJ525" s="35"/>
      <c r="AK525" s="35"/>
      <c r="AL525" s="24" t="n">
        <f aca="false">'Výpočet škody'!CD525</f>
        <v>0</v>
      </c>
      <c r="AM525" s="35"/>
      <c r="AN525" s="35"/>
      <c r="AO525" s="35"/>
      <c r="AP525" s="35"/>
      <c r="AQ525" s="42" t="n">
        <f aca="false">ROUND(AO525*AP525,0)</f>
        <v>0</v>
      </c>
      <c r="AR525" s="43" t="n">
        <f aca="false">S525+AB525+AL525+AQ525</f>
        <v>0</v>
      </c>
    </row>
    <row r="526" customFormat="false" ht="12.8" hidden="false" customHeight="false" outlineLevel="0" collapsed="false">
      <c r="N526" s="40"/>
      <c r="O526" s="16"/>
      <c r="P526" s="16"/>
      <c r="Q526" s="41" t="str">
        <f aca="false">IF(P526&gt;0,IF(O526/P526&lt;0.01,"&lt; 1 %",""),"")</f>
        <v/>
      </c>
      <c r="R526" s="16"/>
      <c r="S526" s="22" t="n">
        <f aca="false">'Výpočet škody'!AA526</f>
        <v>0</v>
      </c>
      <c r="T526" s="35"/>
      <c r="U526" s="35"/>
      <c r="V526" s="40"/>
      <c r="W526" s="37"/>
      <c r="X526" s="35"/>
      <c r="Y526" s="35"/>
      <c r="Z526" s="35"/>
      <c r="AA526" s="35"/>
      <c r="AB526" s="23" t="n">
        <f aca="false">'Výpočet škody'!BB526</f>
        <v>0</v>
      </c>
      <c r="AC526" s="37"/>
      <c r="AD526" s="37"/>
      <c r="AE526" s="37"/>
      <c r="AF526" s="37"/>
      <c r="AG526" s="37"/>
      <c r="AH526" s="37"/>
      <c r="AI526" s="35"/>
      <c r="AJ526" s="35"/>
      <c r="AK526" s="35"/>
      <c r="AL526" s="24" t="n">
        <f aca="false">'Výpočet škody'!CD526</f>
        <v>0</v>
      </c>
      <c r="AM526" s="35"/>
      <c r="AN526" s="35"/>
      <c r="AO526" s="35"/>
      <c r="AP526" s="35"/>
      <c r="AQ526" s="42" t="n">
        <f aca="false">ROUND(AO526*AP526,0)</f>
        <v>0</v>
      </c>
      <c r="AR526" s="43" t="n">
        <f aca="false">S526+AB526+AL526+AQ526</f>
        <v>0</v>
      </c>
    </row>
    <row r="527" customFormat="false" ht="12.8" hidden="false" customHeight="false" outlineLevel="0" collapsed="false">
      <c r="N527" s="40"/>
      <c r="O527" s="16"/>
      <c r="P527" s="16"/>
      <c r="Q527" s="41" t="str">
        <f aca="false">IF(P527&gt;0,IF(O527/P527&lt;0.01,"&lt; 1 %",""),"")</f>
        <v/>
      </c>
      <c r="R527" s="16"/>
      <c r="S527" s="22" t="n">
        <f aca="false">'Výpočet škody'!AA527</f>
        <v>0</v>
      </c>
      <c r="T527" s="35"/>
      <c r="U527" s="35"/>
      <c r="V527" s="40"/>
      <c r="W527" s="37"/>
      <c r="X527" s="35"/>
      <c r="Y527" s="35"/>
      <c r="Z527" s="35"/>
      <c r="AA527" s="35"/>
      <c r="AB527" s="23" t="n">
        <f aca="false">'Výpočet škody'!BB527</f>
        <v>0</v>
      </c>
      <c r="AC527" s="37"/>
      <c r="AD527" s="37"/>
      <c r="AE527" s="37"/>
      <c r="AF527" s="37"/>
      <c r="AG527" s="37"/>
      <c r="AH527" s="37"/>
      <c r="AI527" s="35"/>
      <c r="AJ527" s="35"/>
      <c r="AK527" s="35"/>
      <c r="AL527" s="24" t="n">
        <f aca="false">'Výpočet škody'!CD527</f>
        <v>0</v>
      </c>
      <c r="AM527" s="35"/>
      <c r="AN527" s="35"/>
      <c r="AO527" s="35"/>
      <c r="AP527" s="35"/>
      <c r="AQ527" s="42" t="n">
        <f aca="false">ROUND(AO527*AP527,0)</f>
        <v>0</v>
      </c>
      <c r="AR527" s="43" t="n">
        <f aca="false">S527+AB527+AL527+AQ527</f>
        <v>0</v>
      </c>
    </row>
    <row r="528" customFormat="false" ht="12.8" hidden="false" customHeight="false" outlineLevel="0" collapsed="false">
      <c r="N528" s="40"/>
      <c r="O528" s="16"/>
      <c r="P528" s="16"/>
      <c r="Q528" s="41" t="str">
        <f aca="false">IF(P528&gt;0,IF(O528/P528&lt;0.01,"&lt; 1 %",""),"")</f>
        <v/>
      </c>
      <c r="R528" s="16"/>
      <c r="S528" s="22" t="n">
        <f aca="false">'Výpočet škody'!AA528</f>
        <v>0</v>
      </c>
      <c r="T528" s="35"/>
      <c r="U528" s="35"/>
      <c r="V528" s="40"/>
      <c r="W528" s="37"/>
      <c r="X528" s="35"/>
      <c r="Y528" s="35"/>
      <c r="Z528" s="35"/>
      <c r="AA528" s="35"/>
      <c r="AB528" s="23" t="n">
        <f aca="false">'Výpočet škody'!BB528</f>
        <v>0</v>
      </c>
      <c r="AC528" s="37"/>
      <c r="AD528" s="37"/>
      <c r="AE528" s="37"/>
      <c r="AF528" s="37"/>
      <c r="AG528" s="37"/>
      <c r="AH528" s="37"/>
      <c r="AI528" s="35"/>
      <c r="AJ528" s="35"/>
      <c r="AK528" s="35"/>
      <c r="AL528" s="24" t="n">
        <f aca="false">'Výpočet škody'!CD528</f>
        <v>0</v>
      </c>
      <c r="AM528" s="35"/>
      <c r="AN528" s="35"/>
      <c r="AO528" s="35"/>
      <c r="AP528" s="35"/>
      <c r="AQ528" s="42" t="n">
        <f aca="false">ROUND(AO528*AP528,0)</f>
        <v>0</v>
      </c>
      <c r="AR528" s="43" t="n">
        <f aca="false">S528+AB528+AL528+AQ528</f>
        <v>0</v>
      </c>
    </row>
    <row r="529" customFormat="false" ht="12.8" hidden="false" customHeight="false" outlineLevel="0" collapsed="false">
      <c r="N529" s="40"/>
      <c r="O529" s="16"/>
      <c r="P529" s="16"/>
      <c r="Q529" s="41" t="str">
        <f aca="false">IF(P529&gt;0,IF(O529/P529&lt;0.01,"&lt; 1 %",""),"")</f>
        <v/>
      </c>
      <c r="R529" s="16"/>
      <c r="S529" s="22" t="n">
        <f aca="false">'Výpočet škody'!AA529</f>
        <v>0</v>
      </c>
      <c r="T529" s="35"/>
      <c r="U529" s="35"/>
      <c r="V529" s="40"/>
      <c r="W529" s="37"/>
      <c r="X529" s="35"/>
      <c r="Y529" s="35"/>
      <c r="Z529" s="35"/>
      <c r="AA529" s="35"/>
      <c r="AB529" s="23" t="n">
        <f aca="false">'Výpočet škody'!BB529</f>
        <v>0</v>
      </c>
      <c r="AC529" s="37"/>
      <c r="AD529" s="37"/>
      <c r="AE529" s="37"/>
      <c r="AF529" s="37"/>
      <c r="AG529" s="37"/>
      <c r="AH529" s="37"/>
      <c r="AI529" s="35"/>
      <c r="AJ529" s="35"/>
      <c r="AK529" s="35"/>
      <c r="AL529" s="24" t="n">
        <f aca="false">'Výpočet škody'!CD529</f>
        <v>0</v>
      </c>
      <c r="AM529" s="35"/>
      <c r="AN529" s="35"/>
      <c r="AO529" s="35"/>
      <c r="AP529" s="35"/>
      <c r="AQ529" s="42" t="n">
        <f aca="false">ROUND(AO529*AP529,0)</f>
        <v>0</v>
      </c>
      <c r="AR529" s="43" t="n">
        <f aca="false">S529+AB529+AL529+AQ529</f>
        <v>0</v>
      </c>
    </row>
    <row r="530" customFormat="false" ht="12.8" hidden="false" customHeight="false" outlineLevel="0" collapsed="false">
      <c r="N530" s="40"/>
      <c r="O530" s="16"/>
      <c r="P530" s="16"/>
      <c r="Q530" s="41" t="str">
        <f aca="false">IF(P530&gt;0,IF(O530/P530&lt;0.01,"&lt; 1 %",""),"")</f>
        <v/>
      </c>
      <c r="R530" s="16"/>
      <c r="S530" s="22" t="n">
        <f aca="false">'Výpočet škody'!AA530</f>
        <v>0</v>
      </c>
      <c r="T530" s="35"/>
      <c r="U530" s="35"/>
      <c r="V530" s="40"/>
      <c r="W530" s="37"/>
      <c r="X530" s="35"/>
      <c r="Y530" s="35"/>
      <c r="Z530" s="35"/>
      <c r="AA530" s="35"/>
      <c r="AB530" s="23" t="n">
        <f aca="false">'Výpočet škody'!BB530</f>
        <v>0</v>
      </c>
      <c r="AC530" s="37"/>
      <c r="AD530" s="37"/>
      <c r="AE530" s="37"/>
      <c r="AF530" s="37"/>
      <c r="AG530" s="37"/>
      <c r="AH530" s="37"/>
      <c r="AI530" s="35"/>
      <c r="AJ530" s="35"/>
      <c r="AK530" s="35"/>
      <c r="AL530" s="24" t="n">
        <f aca="false">'Výpočet škody'!CD530</f>
        <v>0</v>
      </c>
      <c r="AM530" s="35"/>
      <c r="AN530" s="35"/>
      <c r="AO530" s="35"/>
      <c r="AP530" s="35"/>
      <c r="AQ530" s="42" t="n">
        <f aca="false">ROUND(AO530*AP530,0)</f>
        <v>0</v>
      </c>
      <c r="AR530" s="43" t="n">
        <f aca="false">S530+AB530+AL530+AQ530</f>
        <v>0</v>
      </c>
    </row>
    <row r="531" customFormat="false" ht="12.8" hidden="false" customHeight="false" outlineLevel="0" collapsed="false">
      <c r="N531" s="40"/>
      <c r="O531" s="16"/>
      <c r="P531" s="16"/>
      <c r="Q531" s="41" t="str">
        <f aca="false">IF(P531&gt;0,IF(O531/P531&lt;0.01,"&lt; 1 %",""),"")</f>
        <v/>
      </c>
      <c r="R531" s="16"/>
      <c r="S531" s="22" t="n">
        <f aca="false">'Výpočet škody'!AA531</f>
        <v>0</v>
      </c>
      <c r="T531" s="35"/>
      <c r="U531" s="35"/>
      <c r="V531" s="40"/>
      <c r="W531" s="37"/>
      <c r="X531" s="35"/>
      <c r="Y531" s="35"/>
      <c r="Z531" s="35"/>
      <c r="AA531" s="35"/>
      <c r="AB531" s="23" t="n">
        <f aca="false">'Výpočet škody'!BB531</f>
        <v>0</v>
      </c>
      <c r="AC531" s="37"/>
      <c r="AD531" s="37"/>
      <c r="AE531" s="37"/>
      <c r="AF531" s="37"/>
      <c r="AG531" s="37"/>
      <c r="AH531" s="37"/>
      <c r="AI531" s="35"/>
      <c r="AJ531" s="35"/>
      <c r="AK531" s="35"/>
      <c r="AL531" s="24" t="n">
        <f aca="false">'Výpočet škody'!CD531</f>
        <v>0</v>
      </c>
      <c r="AM531" s="35"/>
      <c r="AN531" s="35"/>
      <c r="AO531" s="35"/>
      <c r="AP531" s="35"/>
      <c r="AQ531" s="42" t="n">
        <f aca="false">ROUND(AO531*AP531,0)</f>
        <v>0</v>
      </c>
      <c r="AR531" s="43" t="n">
        <f aca="false">S531+AB531+AL531+AQ531</f>
        <v>0</v>
      </c>
    </row>
    <row r="532" customFormat="false" ht="12.8" hidden="false" customHeight="false" outlineLevel="0" collapsed="false">
      <c r="N532" s="40"/>
      <c r="O532" s="16"/>
      <c r="P532" s="16"/>
      <c r="Q532" s="41" t="str">
        <f aca="false">IF(P532&gt;0,IF(O532/P532&lt;0.01,"&lt; 1 %",""),"")</f>
        <v/>
      </c>
      <c r="R532" s="16"/>
      <c r="S532" s="22" t="n">
        <f aca="false">'Výpočet škody'!AA532</f>
        <v>0</v>
      </c>
      <c r="T532" s="35"/>
      <c r="U532" s="35"/>
      <c r="V532" s="40"/>
      <c r="W532" s="37"/>
      <c r="X532" s="35"/>
      <c r="Y532" s="35"/>
      <c r="Z532" s="35"/>
      <c r="AA532" s="35"/>
      <c r="AB532" s="23" t="n">
        <f aca="false">'Výpočet škody'!BB532</f>
        <v>0</v>
      </c>
      <c r="AC532" s="37"/>
      <c r="AD532" s="37"/>
      <c r="AE532" s="37"/>
      <c r="AF532" s="37"/>
      <c r="AG532" s="37"/>
      <c r="AH532" s="37"/>
      <c r="AI532" s="35"/>
      <c r="AJ532" s="35"/>
      <c r="AK532" s="35"/>
      <c r="AL532" s="24" t="n">
        <f aca="false">'Výpočet škody'!CD532</f>
        <v>0</v>
      </c>
      <c r="AM532" s="35"/>
      <c r="AN532" s="35"/>
      <c r="AO532" s="35"/>
      <c r="AP532" s="35"/>
      <c r="AQ532" s="42" t="n">
        <f aca="false">ROUND(AO532*AP532,0)</f>
        <v>0</v>
      </c>
      <c r="AR532" s="43" t="n">
        <f aca="false">S532+AB532+AL532+AQ532</f>
        <v>0</v>
      </c>
    </row>
    <row r="533" customFormat="false" ht="12.8" hidden="false" customHeight="false" outlineLevel="0" collapsed="false">
      <c r="N533" s="40"/>
      <c r="O533" s="16"/>
      <c r="P533" s="16"/>
      <c r="Q533" s="41" t="str">
        <f aca="false">IF(P533&gt;0,IF(O533/P533&lt;0.01,"&lt; 1 %",""),"")</f>
        <v/>
      </c>
      <c r="R533" s="16"/>
      <c r="S533" s="22" t="n">
        <f aca="false">'Výpočet škody'!AA533</f>
        <v>0</v>
      </c>
      <c r="T533" s="35"/>
      <c r="U533" s="35"/>
      <c r="V533" s="40"/>
      <c r="W533" s="37"/>
      <c r="X533" s="35"/>
      <c r="Y533" s="35"/>
      <c r="Z533" s="35"/>
      <c r="AA533" s="35"/>
      <c r="AB533" s="23" t="n">
        <f aca="false">'Výpočet škody'!BB533</f>
        <v>0</v>
      </c>
      <c r="AC533" s="37"/>
      <c r="AD533" s="37"/>
      <c r="AE533" s="37"/>
      <c r="AF533" s="37"/>
      <c r="AG533" s="37"/>
      <c r="AH533" s="37"/>
      <c r="AI533" s="35"/>
      <c r="AJ533" s="35"/>
      <c r="AK533" s="35"/>
      <c r="AL533" s="24" t="n">
        <f aca="false">'Výpočet škody'!CD533</f>
        <v>0</v>
      </c>
      <c r="AM533" s="35"/>
      <c r="AN533" s="35"/>
      <c r="AO533" s="35"/>
      <c r="AP533" s="35"/>
      <c r="AQ533" s="42" t="n">
        <f aca="false">ROUND(AO533*AP533,0)</f>
        <v>0</v>
      </c>
      <c r="AR533" s="43" t="n">
        <f aca="false">S533+AB533+AL533+AQ533</f>
        <v>0</v>
      </c>
    </row>
    <row r="534" customFormat="false" ht="12.8" hidden="false" customHeight="false" outlineLevel="0" collapsed="false">
      <c r="N534" s="40"/>
      <c r="O534" s="16"/>
      <c r="P534" s="16"/>
      <c r="Q534" s="41" t="str">
        <f aca="false">IF(P534&gt;0,IF(O534/P534&lt;0.01,"&lt; 1 %",""),"")</f>
        <v/>
      </c>
      <c r="R534" s="16"/>
      <c r="S534" s="22" t="n">
        <f aca="false">'Výpočet škody'!AA534</f>
        <v>0</v>
      </c>
      <c r="T534" s="35"/>
      <c r="U534" s="35"/>
      <c r="V534" s="40"/>
      <c r="W534" s="37"/>
      <c r="X534" s="35"/>
      <c r="Y534" s="35"/>
      <c r="Z534" s="35"/>
      <c r="AA534" s="35"/>
      <c r="AB534" s="23" t="n">
        <f aca="false">'Výpočet škody'!BB534</f>
        <v>0</v>
      </c>
      <c r="AC534" s="37"/>
      <c r="AD534" s="37"/>
      <c r="AE534" s="37"/>
      <c r="AF534" s="37"/>
      <c r="AG534" s="37"/>
      <c r="AH534" s="37"/>
      <c r="AI534" s="35"/>
      <c r="AJ534" s="35"/>
      <c r="AK534" s="35"/>
      <c r="AL534" s="24" t="n">
        <f aca="false">'Výpočet škody'!CD534</f>
        <v>0</v>
      </c>
      <c r="AM534" s="35"/>
      <c r="AN534" s="35"/>
      <c r="AO534" s="35"/>
      <c r="AP534" s="35"/>
      <c r="AQ534" s="42" t="n">
        <f aca="false">ROUND(AO534*AP534,0)</f>
        <v>0</v>
      </c>
      <c r="AR534" s="43" t="n">
        <f aca="false">S534+AB534+AL534+AQ534</f>
        <v>0</v>
      </c>
    </row>
    <row r="535" customFormat="false" ht="12.8" hidden="false" customHeight="false" outlineLevel="0" collapsed="false">
      <c r="N535" s="40"/>
      <c r="O535" s="16"/>
      <c r="P535" s="16"/>
      <c r="Q535" s="41" t="str">
        <f aca="false">IF(P535&gt;0,IF(O535/P535&lt;0.01,"&lt; 1 %",""),"")</f>
        <v/>
      </c>
      <c r="R535" s="16"/>
      <c r="S535" s="22" t="n">
        <f aca="false">'Výpočet škody'!AA535</f>
        <v>0</v>
      </c>
      <c r="T535" s="35"/>
      <c r="U535" s="35"/>
      <c r="V535" s="40"/>
      <c r="W535" s="37"/>
      <c r="X535" s="35"/>
      <c r="Y535" s="35"/>
      <c r="Z535" s="35"/>
      <c r="AA535" s="35"/>
      <c r="AB535" s="23" t="n">
        <f aca="false">'Výpočet škody'!BB535</f>
        <v>0</v>
      </c>
      <c r="AC535" s="37"/>
      <c r="AD535" s="37"/>
      <c r="AE535" s="37"/>
      <c r="AF535" s="37"/>
      <c r="AG535" s="37"/>
      <c r="AH535" s="37"/>
      <c r="AI535" s="35"/>
      <c r="AJ535" s="35"/>
      <c r="AK535" s="35"/>
      <c r="AL535" s="24" t="n">
        <f aca="false">'Výpočet škody'!CD535</f>
        <v>0</v>
      </c>
      <c r="AM535" s="35"/>
      <c r="AN535" s="35"/>
      <c r="AO535" s="35"/>
      <c r="AP535" s="35"/>
      <c r="AQ535" s="42" t="n">
        <f aca="false">ROUND(AO535*AP535,0)</f>
        <v>0</v>
      </c>
      <c r="AR535" s="43" t="n">
        <f aca="false">S535+AB535+AL535+AQ535</f>
        <v>0</v>
      </c>
    </row>
    <row r="536" customFormat="false" ht="12.8" hidden="false" customHeight="false" outlineLevel="0" collapsed="false">
      <c r="N536" s="40"/>
      <c r="O536" s="16"/>
      <c r="P536" s="16"/>
      <c r="Q536" s="41" t="str">
        <f aca="false">IF(P536&gt;0,IF(O536/P536&lt;0.01,"&lt; 1 %",""),"")</f>
        <v/>
      </c>
      <c r="R536" s="16"/>
      <c r="S536" s="22" t="n">
        <f aca="false">'Výpočet škody'!AA536</f>
        <v>0</v>
      </c>
      <c r="T536" s="35"/>
      <c r="U536" s="35"/>
      <c r="V536" s="40"/>
      <c r="W536" s="37"/>
      <c r="X536" s="35"/>
      <c r="Y536" s="35"/>
      <c r="Z536" s="35"/>
      <c r="AA536" s="35"/>
      <c r="AB536" s="23" t="n">
        <f aca="false">'Výpočet škody'!BB536</f>
        <v>0</v>
      </c>
      <c r="AC536" s="37"/>
      <c r="AD536" s="37"/>
      <c r="AE536" s="37"/>
      <c r="AF536" s="37"/>
      <c r="AG536" s="37"/>
      <c r="AH536" s="37"/>
      <c r="AI536" s="35"/>
      <c r="AJ536" s="35"/>
      <c r="AK536" s="35"/>
      <c r="AL536" s="24" t="n">
        <f aca="false">'Výpočet škody'!CD536</f>
        <v>0</v>
      </c>
      <c r="AM536" s="35"/>
      <c r="AN536" s="35"/>
      <c r="AO536" s="35"/>
      <c r="AP536" s="35"/>
      <c r="AQ536" s="42" t="n">
        <f aca="false">ROUND(AO536*AP536,0)</f>
        <v>0</v>
      </c>
      <c r="AR536" s="43" t="n">
        <f aca="false">S536+AB536+AL536+AQ536</f>
        <v>0</v>
      </c>
    </row>
    <row r="537" customFormat="false" ht="12.8" hidden="false" customHeight="false" outlineLevel="0" collapsed="false">
      <c r="N537" s="40"/>
      <c r="O537" s="16"/>
      <c r="P537" s="16"/>
      <c r="Q537" s="41" t="str">
        <f aca="false">IF(P537&gt;0,IF(O537/P537&lt;0.01,"&lt; 1 %",""),"")</f>
        <v/>
      </c>
      <c r="R537" s="16"/>
      <c r="S537" s="22" t="n">
        <f aca="false">'Výpočet škody'!AA537</f>
        <v>0</v>
      </c>
      <c r="T537" s="35"/>
      <c r="U537" s="35"/>
      <c r="V537" s="40"/>
      <c r="W537" s="37"/>
      <c r="X537" s="35"/>
      <c r="Y537" s="35"/>
      <c r="Z537" s="35"/>
      <c r="AA537" s="35"/>
      <c r="AB537" s="23" t="n">
        <f aca="false">'Výpočet škody'!BB537</f>
        <v>0</v>
      </c>
      <c r="AC537" s="37"/>
      <c r="AD537" s="37"/>
      <c r="AE537" s="37"/>
      <c r="AF537" s="37"/>
      <c r="AG537" s="37"/>
      <c r="AH537" s="37"/>
      <c r="AI537" s="35"/>
      <c r="AJ537" s="35"/>
      <c r="AK537" s="35"/>
      <c r="AL537" s="24" t="n">
        <f aca="false">'Výpočet škody'!CD537</f>
        <v>0</v>
      </c>
      <c r="AM537" s="35"/>
      <c r="AN537" s="35"/>
      <c r="AO537" s="35"/>
      <c r="AP537" s="35"/>
      <c r="AQ537" s="42" t="n">
        <f aca="false">ROUND(AO537*AP537,0)</f>
        <v>0</v>
      </c>
      <c r="AR537" s="43" t="n">
        <f aca="false">S537+AB537+AL537+AQ537</f>
        <v>0</v>
      </c>
    </row>
    <row r="538" customFormat="false" ht="12.8" hidden="false" customHeight="false" outlineLevel="0" collapsed="false">
      <c r="N538" s="40"/>
      <c r="O538" s="16"/>
      <c r="P538" s="16"/>
      <c r="Q538" s="41" t="str">
        <f aca="false">IF(P538&gt;0,IF(O538/P538&lt;0.01,"&lt; 1 %",""),"")</f>
        <v/>
      </c>
      <c r="R538" s="16"/>
      <c r="S538" s="22" t="n">
        <f aca="false">'Výpočet škody'!AA538</f>
        <v>0</v>
      </c>
      <c r="T538" s="35"/>
      <c r="U538" s="35"/>
      <c r="V538" s="40"/>
      <c r="W538" s="37"/>
      <c r="X538" s="35"/>
      <c r="Y538" s="35"/>
      <c r="Z538" s="35"/>
      <c r="AA538" s="35"/>
      <c r="AB538" s="23" t="n">
        <f aca="false">'Výpočet škody'!BB538</f>
        <v>0</v>
      </c>
      <c r="AC538" s="37"/>
      <c r="AD538" s="37"/>
      <c r="AE538" s="37"/>
      <c r="AF538" s="37"/>
      <c r="AG538" s="37"/>
      <c r="AH538" s="37"/>
      <c r="AI538" s="35"/>
      <c r="AJ538" s="35"/>
      <c r="AK538" s="35"/>
      <c r="AL538" s="24" t="n">
        <f aca="false">'Výpočet škody'!CD538</f>
        <v>0</v>
      </c>
      <c r="AM538" s="35"/>
      <c r="AN538" s="35"/>
      <c r="AO538" s="35"/>
      <c r="AP538" s="35"/>
      <c r="AQ538" s="42" t="n">
        <f aca="false">ROUND(AO538*AP538,0)</f>
        <v>0</v>
      </c>
      <c r="AR538" s="43" t="n">
        <f aca="false">S538+AB538+AL538+AQ538</f>
        <v>0</v>
      </c>
    </row>
    <row r="539" customFormat="false" ht="12.8" hidden="false" customHeight="false" outlineLevel="0" collapsed="false">
      <c r="N539" s="40"/>
      <c r="O539" s="16"/>
      <c r="P539" s="16"/>
      <c r="Q539" s="41" t="str">
        <f aca="false">IF(P539&gt;0,IF(O539/P539&lt;0.01,"&lt; 1 %",""),"")</f>
        <v/>
      </c>
      <c r="R539" s="16"/>
      <c r="S539" s="22" t="n">
        <f aca="false">'Výpočet škody'!AA539</f>
        <v>0</v>
      </c>
      <c r="T539" s="35"/>
      <c r="U539" s="35"/>
      <c r="V539" s="40"/>
      <c r="W539" s="37"/>
      <c r="X539" s="35"/>
      <c r="Y539" s="35"/>
      <c r="Z539" s="35"/>
      <c r="AA539" s="35"/>
      <c r="AB539" s="23" t="n">
        <f aca="false">'Výpočet škody'!BB539</f>
        <v>0</v>
      </c>
      <c r="AC539" s="37"/>
      <c r="AD539" s="37"/>
      <c r="AE539" s="37"/>
      <c r="AF539" s="37"/>
      <c r="AG539" s="37"/>
      <c r="AH539" s="37"/>
      <c r="AI539" s="35"/>
      <c r="AJ539" s="35"/>
      <c r="AK539" s="35"/>
      <c r="AL539" s="24" t="n">
        <f aca="false">'Výpočet škody'!CD539</f>
        <v>0</v>
      </c>
      <c r="AM539" s="35"/>
      <c r="AN539" s="35"/>
      <c r="AO539" s="35"/>
      <c r="AP539" s="35"/>
      <c r="AQ539" s="42" t="n">
        <f aca="false">ROUND(AO539*AP539,0)</f>
        <v>0</v>
      </c>
      <c r="AR539" s="43" t="n">
        <f aca="false">S539+AB539+AL539+AQ539</f>
        <v>0</v>
      </c>
    </row>
    <row r="540" customFormat="false" ht="12.8" hidden="false" customHeight="false" outlineLevel="0" collapsed="false">
      <c r="N540" s="40"/>
      <c r="O540" s="16"/>
      <c r="P540" s="16"/>
      <c r="Q540" s="41" t="str">
        <f aca="false">IF(P540&gt;0,IF(O540/P540&lt;0.01,"&lt; 1 %",""),"")</f>
        <v/>
      </c>
      <c r="R540" s="16"/>
      <c r="S540" s="22" t="n">
        <f aca="false">'Výpočet škody'!AA540</f>
        <v>0</v>
      </c>
      <c r="T540" s="35"/>
      <c r="U540" s="35"/>
      <c r="V540" s="40"/>
      <c r="W540" s="37"/>
      <c r="X540" s="35"/>
      <c r="Y540" s="35"/>
      <c r="Z540" s="35"/>
      <c r="AA540" s="35"/>
      <c r="AB540" s="23" t="n">
        <f aca="false">'Výpočet škody'!BB540</f>
        <v>0</v>
      </c>
      <c r="AC540" s="37"/>
      <c r="AD540" s="37"/>
      <c r="AE540" s="37"/>
      <c r="AF540" s="37"/>
      <c r="AG540" s="37"/>
      <c r="AH540" s="37"/>
      <c r="AI540" s="35"/>
      <c r="AJ540" s="35"/>
      <c r="AK540" s="35"/>
      <c r="AL540" s="24" t="n">
        <f aca="false">'Výpočet škody'!CD540</f>
        <v>0</v>
      </c>
      <c r="AM540" s="35"/>
      <c r="AN540" s="35"/>
      <c r="AO540" s="35"/>
      <c r="AP540" s="35"/>
      <c r="AQ540" s="42" t="n">
        <f aca="false">ROUND(AO540*AP540,0)</f>
        <v>0</v>
      </c>
      <c r="AR540" s="43" t="n">
        <f aca="false">S540+AB540+AL540+AQ540</f>
        <v>0</v>
      </c>
    </row>
    <row r="541" customFormat="false" ht="12.8" hidden="false" customHeight="false" outlineLevel="0" collapsed="false">
      <c r="N541" s="40"/>
      <c r="O541" s="16"/>
      <c r="P541" s="16"/>
      <c r="Q541" s="41" t="str">
        <f aca="false">IF(P541&gt;0,IF(O541/P541&lt;0.01,"&lt; 1 %",""),"")</f>
        <v/>
      </c>
      <c r="R541" s="16"/>
      <c r="S541" s="22" t="n">
        <f aca="false">'Výpočet škody'!AA541</f>
        <v>0</v>
      </c>
      <c r="T541" s="35"/>
      <c r="U541" s="35"/>
      <c r="V541" s="40"/>
      <c r="W541" s="37"/>
      <c r="X541" s="35"/>
      <c r="Y541" s="35"/>
      <c r="Z541" s="35"/>
      <c r="AA541" s="35"/>
      <c r="AB541" s="23" t="n">
        <f aca="false">'Výpočet škody'!BB541</f>
        <v>0</v>
      </c>
      <c r="AC541" s="37"/>
      <c r="AD541" s="37"/>
      <c r="AE541" s="37"/>
      <c r="AF541" s="37"/>
      <c r="AG541" s="37"/>
      <c r="AH541" s="37"/>
      <c r="AI541" s="35"/>
      <c r="AJ541" s="35"/>
      <c r="AK541" s="35"/>
      <c r="AL541" s="24" t="n">
        <f aca="false">'Výpočet škody'!CD541</f>
        <v>0</v>
      </c>
      <c r="AM541" s="35"/>
      <c r="AN541" s="35"/>
      <c r="AO541" s="35"/>
      <c r="AP541" s="35"/>
      <c r="AQ541" s="42" t="n">
        <f aca="false">ROUND(AO541*AP541,0)</f>
        <v>0</v>
      </c>
      <c r="AR541" s="43" t="n">
        <f aca="false">S541+AB541+AL541+AQ541</f>
        <v>0</v>
      </c>
    </row>
    <row r="542" customFormat="false" ht="12.8" hidden="false" customHeight="false" outlineLevel="0" collapsed="false">
      <c r="N542" s="40"/>
      <c r="O542" s="16"/>
      <c r="P542" s="16"/>
      <c r="Q542" s="41" t="str">
        <f aca="false">IF(P542&gt;0,IF(O542/P542&lt;0.01,"&lt; 1 %",""),"")</f>
        <v/>
      </c>
      <c r="R542" s="16"/>
      <c r="S542" s="22" t="n">
        <f aca="false">'Výpočet škody'!AA542</f>
        <v>0</v>
      </c>
      <c r="T542" s="35"/>
      <c r="U542" s="35"/>
      <c r="V542" s="40"/>
      <c r="W542" s="37"/>
      <c r="X542" s="35"/>
      <c r="Y542" s="35"/>
      <c r="Z542" s="35"/>
      <c r="AA542" s="35"/>
      <c r="AB542" s="23" t="n">
        <f aca="false">'Výpočet škody'!BB542</f>
        <v>0</v>
      </c>
      <c r="AC542" s="37"/>
      <c r="AD542" s="37"/>
      <c r="AE542" s="37"/>
      <c r="AF542" s="37"/>
      <c r="AG542" s="37"/>
      <c r="AH542" s="37"/>
      <c r="AI542" s="35"/>
      <c r="AJ542" s="35"/>
      <c r="AK542" s="35"/>
      <c r="AL542" s="24" t="n">
        <f aca="false">'Výpočet škody'!CD542</f>
        <v>0</v>
      </c>
      <c r="AM542" s="35"/>
      <c r="AN542" s="35"/>
      <c r="AO542" s="35"/>
      <c r="AP542" s="35"/>
      <c r="AQ542" s="42" t="n">
        <f aca="false">ROUND(AO542*AP542,0)</f>
        <v>0</v>
      </c>
      <c r="AR542" s="43" t="n">
        <f aca="false">S542+AB542+AL542+AQ542</f>
        <v>0</v>
      </c>
    </row>
    <row r="543" customFormat="false" ht="12.8" hidden="false" customHeight="false" outlineLevel="0" collapsed="false">
      <c r="N543" s="40"/>
      <c r="O543" s="16"/>
      <c r="P543" s="16"/>
      <c r="Q543" s="41" t="str">
        <f aca="false">IF(P543&gt;0,IF(O543/P543&lt;0.01,"&lt; 1 %",""),"")</f>
        <v/>
      </c>
      <c r="R543" s="16"/>
      <c r="S543" s="22" t="n">
        <f aca="false">'Výpočet škody'!AA543</f>
        <v>0</v>
      </c>
      <c r="T543" s="35"/>
      <c r="U543" s="35"/>
      <c r="V543" s="40"/>
      <c r="W543" s="37"/>
      <c r="X543" s="35"/>
      <c r="Y543" s="35"/>
      <c r="Z543" s="35"/>
      <c r="AA543" s="35"/>
      <c r="AB543" s="23" t="n">
        <f aca="false">'Výpočet škody'!BB543</f>
        <v>0</v>
      </c>
      <c r="AC543" s="37"/>
      <c r="AD543" s="37"/>
      <c r="AE543" s="37"/>
      <c r="AF543" s="37"/>
      <c r="AG543" s="37"/>
      <c r="AH543" s="37"/>
      <c r="AI543" s="35"/>
      <c r="AJ543" s="35"/>
      <c r="AK543" s="35"/>
      <c r="AL543" s="24" t="n">
        <f aca="false">'Výpočet škody'!CD543</f>
        <v>0</v>
      </c>
      <c r="AM543" s="35"/>
      <c r="AN543" s="35"/>
      <c r="AO543" s="35"/>
      <c r="AP543" s="35"/>
      <c r="AQ543" s="42" t="n">
        <f aca="false">ROUND(AO543*AP543,0)</f>
        <v>0</v>
      </c>
      <c r="AR543" s="43" t="n">
        <f aca="false">S543+AB543+AL543+AQ543</f>
        <v>0</v>
      </c>
    </row>
    <row r="544" customFormat="false" ht="12.8" hidden="false" customHeight="false" outlineLevel="0" collapsed="false">
      <c r="N544" s="40"/>
      <c r="O544" s="16"/>
      <c r="P544" s="16"/>
      <c r="Q544" s="41" t="str">
        <f aca="false">IF(P544&gt;0,IF(O544/P544&lt;0.01,"&lt; 1 %",""),"")</f>
        <v/>
      </c>
      <c r="R544" s="16"/>
      <c r="S544" s="22" t="n">
        <f aca="false">'Výpočet škody'!AA544</f>
        <v>0</v>
      </c>
      <c r="T544" s="35"/>
      <c r="U544" s="35"/>
      <c r="V544" s="40"/>
      <c r="W544" s="37"/>
      <c r="X544" s="35"/>
      <c r="Y544" s="35"/>
      <c r="Z544" s="35"/>
      <c r="AA544" s="35"/>
      <c r="AB544" s="23" t="n">
        <f aca="false">'Výpočet škody'!BB544</f>
        <v>0</v>
      </c>
      <c r="AC544" s="37"/>
      <c r="AD544" s="37"/>
      <c r="AE544" s="37"/>
      <c r="AF544" s="37"/>
      <c r="AG544" s="37"/>
      <c r="AH544" s="37"/>
      <c r="AI544" s="35"/>
      <c r="AJ544" s="35"/>
      <c r="AK544" s="35"/>
      <c r="AL544" s="24" t="n">
        <f aca="false">'Výpočet škody'!CD544</f>
        <v>0</v>
      </c>
      <c r="AM544" s="35"/>
      <c r="AN544" s="35"/>
      <c r="AO544" s="35"/>
      <c r="AP544" s="35"/>
      <c r="AQ544" s="42" t="n">
        <f aca="false">ROUND(AO544*AP544,0)</f>
        <v>0</v>
      </c>
      <c r="AR544" s="43" t="n">
        <f aca="false">S544+AB544+AL544+AQ544</f>
        <v>0</v>
      </c>
    </row>
    <row r="545" customFormat="false" ht="12.8" hidden="false" customHeight="false" outlineLevel="0" collapsed="false">
      <c r="N545" s="40"/>
      <c r="O545" s="16"/>
      <c r="P545" s="16"/>
      <c r="Q545" s="41" t="str">
        <f aca="false">IF(P545&gt;0,IF(O545/P545&lt;0.01,"&lt; 1 %",""),"")</f>
        <v/>
      </c>
      <c r="R545" s="16"/>
      <c r="S545" s="22" t="n">
        <f aca="false">'Výpočet škody'!AA545</f>
        <v>0</v>
      </c>
      <c r="T545" s="35"/>
      <c r="U545" s="35"/>
      <c r="V545" s="40"/>
      <c r="W545" s="37"/>
      <c r="X545" s="35"/>
      <c r="Y545" s="35"/>
      <c r="Z545" s="35"/>
      <c r="AA545" s="35"/>
      <c r="AB545" s="23" t="n">
        <f aca="false">'Výpočet škody'!BB545</f>
        <v>0</v>
      </c>
      <c r="AC545" s="37"/>
      <c r="AD545" s="37"/>
      <c r="AE545" s="37"/>
      <c r="AF545" s="37"/>
      <c r="AG545" s="37"/>
      <c r="AH545" s="37"/>
      <c r="AI545" s="35"/>
      <c r="AJ545" s="35"/>
      <c r="AK545" s="35"/>
      <c r="AL545" s="24" t="n">
        <f aca="false">'Výpočet škody'!CD545</f>
        <v>0</v>
      </c>
      <c r="AM545" s="35"/>
      <c r="AN545" s="35"/>
      <c r="AO545" s="35"/>
      <c r="AP545" s="35"/>
      <c r="AQ545" s="42" t="n">
        <f aca="false">ROUND(AO545*AP545,0)</f>
        <v>0</v>
      </c>
      <c r="AR545" s="43" t="n">
        <f aca="false">S545+AB545+AL545+AQ545</f>
        <v>0</v>
      </c>
    </row>
    <row r="546" customFormat="false" ht="12.8" hidden="false" customHeight="false" outlineLevel="0" collapsed="false">
      <c r="N546" s="40"/>
      <c r="O546" s="16"/>
      <c r="P546" s="16"/>
      <c r="Q546" s="41" t="str">
        <f aca="false">IF(P546&gt;0,IF(O546/P546&lt;0.01,"&lt; 1 %",""),"")</f>
        <v/>
      </c>
      <c r="R546" s="16"/>
      <c r="S546" s="22" t="n">
        <f aca="false">'Výpočet škody'!AA546</f>
        <v>0</v>
      </c>
      <c r="T546" s="35"/>
      <c r="U546" s="35"/>
      <c r="V546" s="40"/>
      <c r="W546" s="37"/>
      <c r="X546" s="35"/>
      <c r="Y546" s="35"/>
      <c r="Z546" s="35"/>
      <c r="AA546" s="35"/>
      <c r="AB546" s="23" t="n">
        <f aca="false">'Výpočet škody'!BB546</f>
        <v>0</v>
      </c>
      <c r="AC546" s="37"/>
      <c r="AD546" s="37"/>
      <c r="AE546" s="37"/>
      <c r="AF546" s="37"/>
      <c r="AG546" s="37"/>
      <c r="AH546" s="37"/>
      <c r="AI546" s="35"/>
      <c r="AJ546" s="35"/>
      <c r="AK546" s="35"/>
      <c r="AL546" s="24" t="n">
        <f aca="false">'Výpočet škody'!CD546</f>
        <v>0</v>
      </c>
      <c r="AM546" s="35"/>
      <c r="AN546" s="35"/>
      <c r="AO546" s="35"/>
      <c r="AP546" s="35"/>
      <c r="AQ546" s="42" t="n">
        <f aca="false">ROUND(AO546*AP546,0)</f>
        <v>0</v>
      </c>
      <c r="AR546" s="43" t="n">
        <f aca="false">S546+AB546+AL546+AQ546</f>
        <v>0</v>
      </c>
    </row>
    <row r="547" customFormat="false" ht="12.8" hidden="false" customHeight="false" outlineLevel="0" collapsed="false">
      <c r="N547" s="40"/>
      <c r="O547" s="16"/>
      <c r="P547" s="16"/>
      <c r="Q547" s="41" t="str">
        <f aca="false">IF(P547&gt;0,IF(O547/P547&lt;0.01,"&lt; 1 %",""),"")</f>
        <v/>
      </c>
      <c r="R547" s="16"/>
      <c r="S547" s="22" t="n">
        <f aca="false">'Výpočet škody'!AA547</f>
        <v>0</v>
      </c>
      <c r="T547" s="35"/>
      <c r="U547" s="35"/>
      <c r="V547" s="40"/>
      <c r="W547" s="37"/>
      <c r="X547" s="35"/>
      <c r="Y547" s="35"/>
      <c r="Z547" s="35"/>
      <c r="AA547" s="35"/>
      <c r="AB547" s="23" t="n">
        <f aca="false">'Výpočet škody'!BB547</f>
        <v>0</v>
      </c>
      <c r="AC547" s="37"/>
      <c r="AD547" s="37"/>
      <c r="AE547" s="37"/>
      <c r="AF547" s="37"/>
      <c r="AG547" s="37"/>
      <c r="AH547" s="37"/>
      <c r="AI547" s="35"/>
      <c r="AJ547" s="35"/>
      <c r="AK547" s="35"/>
      <c r="AL547" s="24" t="n">
        <f aca="false">'Výpočet škody'!CD547</f>
        <v>0</v>
      </c>
      <c r="AM547" s="35"/>
      <c r="AN547" s="35"/>
      <c r="AO547" s="35"/>
      <c r="AP547" s="35"/>
      <c r="AQ547" s="42" t="n">
        <f aca="false">ROUND(AO547*AP547,0)</f>
        <v>0</v>
      </c>
      <c r="AR547" s="43" t="n">
        <f aca="false">S547+AB547+AL547+AQ547</f>
        <v>0</v>
      </c>
    </row>
    <row r="548" customFormat="false" ht="12.8" hidden="false" customHeight="false" outlineLevel="0" collapsed="false">
      <c r="N548" s="40"/>
      <c r="O548" s="16"/>
      <c r="P548" s="16"/>
      <c r="Q548" s="41" t="str">
        <f aca="false">IF(P548&gt;0,IF(O548/P548&lt;0.01,"&lt; 1 %",""),"")</f>
        <v/>
      </c>
      <c r="R548" s="16"/>
      <c r="S548" s="22" t="n">
        <f aca="false">'Výpočet škody'!AA548</f>
        <v>0</v>
      </c>
      <c r="T548" s="35"/>
      <c r="U548" s="35"/>
      <c r="V548" s="40"/>
      <c r="W548" s="37"/>
      <c r="X548" s="35"/>
      <c r="Y548" s="35"/>
      <c r="Z548" s="35"/>
      <c r="AA548" s="35"/>
      <c r="AB548" s="23" t="n">
        <f aca="false">'Výpočet škody'!BB548</f>
        <v>0</v>
      </c>
      <c r="AC548" s="37"/>
      <c r="AD548" s="37"/>
      <c r="AE548" s="37"/>
      <c r="AF548" s="37"/>
      <c r="AG548" s="37"/>
      <c r="AH548" s="37"/>
      <c r="AI548" s="35"/>
      <c r="AJ548" s="35"/>
      <c r="AK548" s="35"/>
      <c r="AL548" s="24" t="n">
        <f aca="false">'Výpočet škody'!CD548</f>
        <v>0</v>
      </c>
      <c r="AM548" s="35"/>
      <c r="AN548" s="35"/>
      <c r="AO548" s="35"/>
      <c r="AP548" s="35"/>
      <c r="AQ548" s="42" t="n">
        <f aca="false">ROUND(AO548*AP548,0)</f>
        <v>0</v>
      </c>
      <c r="AR548" s="43" t="n">
        <f aca="false">S548+AB548+AL548+AQ548</f>
        <v>0</v>
      </c>
    </row>
    <row r="549" customFormat="false" ht="12.8" hidden="false" customHeight="false" outlineLevel="0" collapsed="false">
      <c r="N549" s="40"/>
      <c r="O549" s="16"/>
      <c r="P549" s="16"/>
      <c r="Q549" s="41" t="str">
        <f aca="false">IF(P549&gt;0,IF(O549/P549&lt;0.01,"&lt; 1 %",""),"")</f>
        <v/>
      </c>
      <c r="R549" s="16"/>
      <c r="S549" s="22" t="n">
        <f aca="false">'Výpočet škody'!AA549</f>
        <v>0</v>
      </c>
      <c r="T549" s="35"/>
      <c r="U549" s="35"/>
      <c r="V549" s="40"/>
      <c r="W549" s="37"/>
      <c r="X549" s="35"/>
      <c r="Y549" s="35"/>
      <c r="Z549" s="35"/>
      <c r="AA549" s="35"/>
      <c r="AB549" s="23" t="n">
        <f aca="false">'Výpočet škody'!BB549</f>
        <v>0</v>
      </c>
      <c r="AC549" s="37"/>
      <c r="AD549" s="37"/>
      <c r="AE549" s="37"/>
      <c r="AF549" s="37"/>
      <c r="AG549" s="37"/>
      <c r="AH549" s="37"/>
      <c r="AI549" s="35"/>
      <c r="AJ549" s="35"/>
      <c r="AK549" s="35"/>
      <c r="AL549" s="24" t="n">
        <f aca="false">'Výpočet škody'!CD549</f>
        <v>0</v>
      </c>
      <c r="AM549" s="35"/>
      <c r="AN549" s="35"/>
      <c r="AO549" s="35"/>
      <c r="AP549" s="35"/>
      <c r="AQ549" s="42" t="n">
        <f aca="false">ROUND(AO549*AP549,0)</f>
        <v>0</v>
      </c>
      <c r="AR549" s="43" t="n">
        <f aca="false">S549+AB549+AL549+AQ549</f>
        <v>0</v>
      </c>
    </row>
    <row r="550" customFormat="false" ht="12.8" hidden="false" customHeight="false" outlineLevel="0" collapsed="false">
      <c r="N550" s="40"/>
      <c r="O550" s="16"/>
      <c r="P550" s="16"/>
      <c r="Q550" s="41" t="str">
        <f aca="false">IF(P550&gt;0,IF(O550/P550&lt;0.01,"&lt; 1 %",""),"")</f>
        <v/>
      </c>
      <c r="R550" s="16"/>
      <c r="S550" s="22" t="n">
        <f aca="false">'Výpočet škody'!AA550</f>
        <v>0</v>
      </c>
      <c r="T550" s="35"/>
      <c r="U550" s="35"/>
      <c r="V550" s="40"/>
      <c r="W550" s="37"/>
      <c r="X550" s="35"/>
      <c r="Y550" s="35"/>
      <c r="Z550" s="35"/>
      <c r="AA550" s="35"/>
      <c r="AB550" s="23" t="n">
        <f aca="false">'Výpočet škody'!BB550</f>
        <v>0</v>
      </c>
      <c r="AC550" s="37"/>
      <c r="AD550" s="37"/>
      <c r="AE550" s="37"/>
      <c r="AF550" s="37"/>
      <c r="AG550" s="37"/>
      <c r="AH550" s="37"/>
      <c r="AI550" s="35"/>
      <c r="AJ550" s="35"/>
      <c r="AK550" s="35"/>
      <c r="AL550" s="24" t="n">
        <f aca="false">'Výpočet škody'!CD550</f>
        <v>0</v>
      </c>
      <c r="AM550" s="35"/>
      <c r="AN550" s="35"/>
      <c r="AO550" s="35"/>
      <c r="AP550" s="35"/>
      <c r="AQ550" s="42" t="n">
        <f aca="false">ROUND(AO550*AP550,0)</f>
        <v>0</v>
      </c>
      <c r="AR550" s="43" t="n">
        <f aca="false">S550+AB550+AL550+AQ550</f>
        <v>0</v>
      </c>
    </row>
    <row r="551" customFormat="false" ht="12.8" hidden="false" customHeight="false" outlineLevel="0" collapsed="false">
      <c r="N551" s="40"/>
      <c r="O551" s="16"/>
      <c r="P551" s="16"/>
      <c r="Q551" s="41" t="str">
        <f aca="false">IF(P551&gt;0,IF(O551/P551&lt;0.01,"&lt; 1 %",""),"")</f>
        <v/>
      </c>
      <c r="R551" s="16"/>
      <c r="S551" s="22" t="n">
        <f aca="false">'Výpočet škody'!AA551</f>
        <v>0</v>
      </c>
      <c r="T551" s="35"/>
      <c r="U551" s="35"/>
      <c r="V551" s="40"/>
      <c r="W551" s="37"/>
      <c r="X551" s="35"/>
      <c r="Y551" s="35"/>
      <c r="Z551" s="35"/>
      <c r="AA551" s="35"/>
      <c r="AB551" s="23" t="n">
        <f aca="false">'Výpočet škody'!BB551</f>
        <v>0</v>
      </c>
      <c r="AC551" s="37"/>
      <c r="AD551" s="37"/>
      <c r="AE551" s="37"/>
      <c r="AF551" s="37"/>
      <c r="AG551" s="37"/>
      <c r="AH551" s="37"/>
      <c r="AI551" s="35"/>
      <c r="AJ551" s="35"/>
      <c r="AK551" s="35"/>
      <c r="AL551" s="24" t="n">
        <f aca="false">'Výpočet škody'!CD551</f>
        <v>0</v>
      </c>
      <c r="AM551" s="35"/>
      <c r="AN551" s="35"/>
      <c r="AO551" s="35"/>
      <c r="AP551" s="35"/>
      <c r="AQ551" s="42" t="n">
        <f aca="false">ROUND(AO551*AP551,0)</f>
        <v>0</v>
      </c>
      <c r="AR551" s="43" t="n">
        <f aca="false">S551+AB551+AL551+AQ551</f>
        <v>0</v>
      </c>
    </row>
    <row r="552" customFormat="false" ht="12.8" hidden="false" customHeight="false" outlineLevel="0" collapsed="false">
      <c r="N552" s="40"/>
      <c r="O552" s="16"/>
      <c r="P552" s="16"/>
      <c r="Q552" s="41" t="str">
        <f aca="false">IF(P552&gt;0,IF(O552/P552&lt;0.01,"&lt; 1 %",""),"")</f>
        <v/>
      </c>
      <c r="R552" s="16"/>
      <c r="S552" s="22" t="n">
        <f aca="false">'Výpočet škody'!AA552</f>
        <v>0</v>
      </c>
      <c r="T552" s="35"/>
      <c r="U552" s="35"/>
      <c r="V552" s="40"/>
      <c r="W552" s="37"/>
      <c r="X552" s="35"/>
      <c r="Y552" s="35"/>
      <c r="Z552" s="35"/>
      <c r="AA552" s="35"/>
      <c r="AB552" s="23" t="n">
        <f aca="false">'Výpočet škody'!BB552</f>
        <v>0</v>
      </c>
      <c r="AC552" s="37"/>
      <c r="AD552" s="37"/>
      <c r="AE552" s="37"/>
      <c r="AF552" s="37"/>
      <c r="AG552" s="37"/>
      <c r="AH552" s="37"/>
      <c r="AI552" s="35"/>
      <c r="AJ552" s="35"/>
      <c r="AK552" s="35"/>
      <c r="AL552" s="24" t="n">
        <f aca="false">'Výpočet škody'!CD552</f>
        <v>0</v>
      </c>
      <c r="AM552" s="35"/>
      <c r="AN552" s="35"/>
      <c r="AO552" s="35"/>
      <c r="AP552" s="35"/>
      <c r="AQ552" s="42" t="n">
        <f aca="false">ROUND(AO552*AP552,0)</f>
        <v>0</v>
      </c>
      <c r="AR552" s="43" t="n">
        <f aca="false">S552+AB552+AL552+AQ552</f>
        <v>0</v>
      </c>
    </row>
    <row r="553" customFormat="false" ht="12.8" hidden="false" customHeight="false" outlineLevel="0" collapsed="false">
      <c r="N553" s="40"/>
      <c r="O553" s="16"/>
      <c r="P553" s="16"/>
      <c r="Q553" s="41" t="str">
        <f aca="false">IF(P553&gt;0,IF(O553/P553&lt;0.01,"&lt; 1 %",""),"")</f>
        <v/>
      </c>
      <c r="R553" s="16"/>
      <c r="S553" s="22" t="n">
        <f aca="false">'Výpočet škody'!AA553</f>
        <v>0</v>
      </c>
      <c r="T553" s="35"/>
      <c r="U553" s="35"/>
      <c r="V553" s="40"/>
      <c r="W553" s="37"/>
      <c r="X553" s="35"/>
      <c r="Y553" s="35"/>
      <c r="Z553" s="35"/>
      <c r="AA553" s="35"/>
      <c r="AB553" s="23" t="n">
        <f aca="false">'Výpočet škody'!BB553</f>
        <v>0</v>
      </c>
      <c r="AC553" s="37"/>
      <c r="AD553" s="37"/>
      <c r="AE553" s="37"/>
      <c r="AF553" s="37"/>
      <c r="AG553" s="37"/>
      <c r="AH553" s="37"/>
      <c r="AI553" s="35"/>
      <c r="AJ553" s="35"/>
      <c r="AK553" s="35"/>
      <c r="AL553" s="24" t="n">
        <f aca="false">'Výpočet škody'!CD553</f>
        <v>0</v>
      </c>
      <c r="AM553" s="35"/>
      <c r="AN553" s="35"/>
      <c r="AO553" s="35"/>
      <c r="AP553" s="35"/>
      <c r="AQ553" s="42" t="n">
        <f aca="false">ROUND(AO553*AP553,0)</f>
        <v>0</v>
      </c>
      <c r="AR553" s="43" t="n">
        <f aca="false">S553+AB553+AL553+AQ553</f>
        <v>0</v>
      </c>
    </row>
    <row r="554" customFormat="false" ht="12.8" hidden="false" customHeight="false" outlineLevel="0" collapsed="false">
      <c r="N554" s="40"/>
      <c r="O554" s="16"/>
      <c r="P554" s="16"/>
      <c r="Q554" s="41" t="str">
        <f aca="false">IF(P554&gt;0,IF(O554/P554&lt;0.01,"&lt; 1 %",""),"")</f>
        <v/>
      </c>
      <c r="R554" s="35"/>
      <c r="S554" s="22" t="n">
        <f aca="false">'Výpočet škody'!AA554</f>
        <v>0</v>
      </c>
      <c r="T554" s="35"/>
      <c r="U554" s="35"/>
      <c r="V554" s="40"/>
      <c r="W554" s="37"/>
      <c r="X554" s="35"/>
      <c r="Y554" s="35"/>
      <c r="Z554" s="35"/>
      <c r="AA554" s="35"/>
      <c r="AB554" s="23" t="n">
        <f aca="false">'Výpočet škody'!BB554</f>
        <v>0</v>
      </c>
      <c r="AC554" s="37"/>
      <c r="AD554" s="37"/>
      <c r="AE554" s="37"/>
      <c r="AF554" s="37"/>
      <c r="AG554" s="37"/>
      <c r="AH554" s="37"/>
      <c r="AI554" s="35"/>
      <c r="AJ554" s="35"/>
      <c r="AK554" s="35"/>
      <c r="AL554" s="24" t="n">
        <f aca="false">'Výpočet škody'!CD554</f>
        <v>0</v>
      </c>
      <c r="AM554" s="35"/>
      <c r="AN554" s="35"/>
      <c r="AO554" s="35"/>
      <c r="AP554" s="35"/>
      <c r="AQ554" s="42" t="n">
        <f aca="false">ROUND(AO554*AP554,0)</f>
        <v>0</v>
      </c>
      <c r="AR554" s="43" t="n">
        <f aca="false">S554+AB554+AL554+AQ554</f>
        <v>0</v>
      </c>
    </row>
    <row r="555" customFormat="false" ht="12.8" hidden="false" customHeight="false" outlineLevel="0" collapsed="false">
      <c r="N555" s="40"/>
      <c r="O555" s="16"/>
      <c r="P555" s="16"/>
      <c r="Q555" s="41" t="str">
        <f aca="false">IF(P555&gt;0,IF(O555/P555&lt;0.01,"&lt; 1 %",""),"")</f>
        <v/>
      </c>
      <c r="R555" s="35"/>
      <c r="S555" s="22" t="n">
        <f aca="false">'Výpočet škody'!AA555</f>
        <v>0</v>
      </c>
      <c r="T555" s="35"/>
      <c r="U555" s="35"/>
      <c r="V555" s="40"/>
      <c r="W555" s="37"/>
      <c r="X555" s="35"/>
      <c r="Y555" s="35"/>
      <c r="Z555" s="35"/>
      <c r="AA555" s="35"/>
      <c r="AB555" s="23" t="n">
        <f aca="false">'Výpočet škody'!BB555</f>
        <v>0</v>
      </c>
      <c r="AC555" s="37"/>
      <c r="AD555" s="37"/>
      <c r="AE555" s="37"/>
      <c r="AF555" s="37"/>
      <c r="AG555" s="37"/>
      <c r="AH555" s="37"/>
      <c r="AI555" s="35"/>
      <c r="AJ555" s="35"/>
      <c r="AK555" s="35"/>
      <c r="AL555" s="24" t="n">
        <f aca="false">'Výpočet škody'!CD555</f>
        <v>0</v>
      </c>
      <c r="AM555" s="35"/>
      <c r="AN555" s="35"/>
      <c r="AO555" s="35"/>
      <c r="AP555" s="35"/>
      <c r="AQ555" s="42" t="n">
        <f aca="false">ROUND(AO555*AP555,0)</f>
        <v>0</v>
      </c>
      <c r="AR555" s="43" t="n">
        <f aca="false">S555+AB555+AL555+AQ555</f>
        <v>0</v>
      </c>
    </row>
    <row r="556" customFormat="false" ht="12.8" hidden="false" customHeight="false" outlineLevel="0" collapsed="false">
      <c r="N556" s="40"/>
      <c r="O556" s="16"/>
      <c r="P556" s="16"/>
      <c r="Q556" s="41" t="str">
        <f aca="false">IF(P556&gt;0,IF(O556/P556&lt;0.01,"&lt; 1 %",""),"")</f>
        <v/>
      </c>
      <c r="R556" s="35"/>
      <c r="S556" s="22" t="n">
        <f aca="false">'Výpočet škody'!AA556</f>
        <v>0</v>
      </c>
      <c r="T556" s="35"/>
      <c r="U556" s="35"/>
      <c r="V556" s="40"/>
      <c r="W556" s="37"/>
      <c r="X556" s="35"/>
      <c r="Y556" s="35"/>
      <c r="Z556" s="35"/>
      <c r="AA556" s="35"/>
      <c r="AB556" s="23" t="n">
        <f aca="false">'Výpočet škody'!BB556</f>
        <v>0</v>
      </c>
      <c r="AC556" s="37"/>
      <c r="AD556" s="37"/>
      <c r="AE556" s="37"/>
      <c r="AF556" s="37"/>
      <c r="AG556" s="37"/>
      <c r="AH556" s="37"/>
      <c r="AI556" s="35"/>
      <c r="AJ556" s="35"/>
      <c r="AK556" s="35"/>
      <c r="AL556" s="24" t="n">
        <f aca="false">'Výpočet škody'!CD556</f>
        <v>0</v>
      </c>
      <c r="AM556" s="35"/>
      <c r="AN556" s="35"/>
      <c r="AO556" s="35"/>
      <c r="AP556" s="35"/>
      <c r="AQ556" s="42" t="n">
        <f aca="false">ROUND(AO556*AP556,0)</f>
        <v>0</v>
      </c>
      <c r="AR556" s="43" t="n">
        <f aca="false">S556+AB556+AL556+AQ556</f>
        <v>0</v>
      </c>
    </row>
    <row r="557" customFormat="false" ht="12.8" hidden="false" customHeight="false" outlineLevel="0" collapsed="false">
      <c r="N557" s="40"/>
      <c r="O557" s="16"/>
      <c r="P557" s="16"/>
      <c r="Q557" s="41" t="str">
        <f aca="false">IF(P557&gt;0,IF(O557/P557&lt;0.01,"&lt; 1 %",""),"")</f>
        <v/>
      </c>
      <c r="R557" s="35"/>
      <c r="S557" s="22" t="n">
        <f aca="false">'Výpočet škody'!AA557</f>
        <v>0</v>
      </c>
      <c r="T557" s="35"/>
      <c r="U557" s="35"/>
      <c r="V557" s="40"/>
      <c r="W557" s="37"/>
      <c r="X557" s="35"/>
      <c r="Y557" s="35"/>
      <c r="Z557" s="35"/>
      <c r="AA557" s="35"/>
      <c r="AB557" s="23" t="n">
        <f aca="false">'Výpočet škody'!BB557</f>
        <v>0</v>
      </c>
      <c r="AC557" s="37"/>
      <c r="AD557" s="37"/>
      <c r="AE557" s="37"/>
      <c r="AF557" s="37"/>
      <c r="AG557" s="37"/>
      <c r="AH557" s="37"/>
      <c r="AI557" s="35"/>
      <c r="AJ557" s="35"/>
      <c r="AK557" s="35"/>
      <c r="AL557" s="24" t="n">
        <f aca="false">'Výpočet škody'!CD557</f>
        <v>0</v>
      </c>
      <c r="AM557" s="35"/>
      <c r="AN557" s="35"/>
      <c r="AO557" s="35"/>
      <c r="AP557" s="35"/>
      <c r="AQ557" s="42" t="n">
        <f aca="false">ROUND(AO557*AP557,0)</f>
        <v>0</v>
      </c>
      <c r="AR557" s="43" t="n">
        <f aca="false">S557+AB557+AL557+AQ557</f>
        <v>0</v>
      </c>
    </row>
    <row r="558" customFormat="false" ht="12.8" hidden="false" customHeight="false" outlineLevel="0" collapsed="false">
      <c r="N558" s="40"/>
      <c r="O558" s="16"/>
      <c r="P558" s="16"/>
      <c r="Q558" s="41" t="str">
        <f aca="false">IF(P558&gt;0,IF(O558/P558&lt;0.01,"&lt; 1 %",""),"")</f>
        <v/>
      </c>
      <c r="R558" s="35"/>
      <c r="S558" s="22" t="n">
        <f aca="false">'Výpočet škody'!AA558</f>
        <v>0</v>
      </c>
      <c r="T558" s="35"/>
      <c r="U558" s="35"/>
      <c r="V558" s="40"/>
      <c r="W558" s="37"/>
      <c r="X558" s="35"/>
      <c r="Y558" s="35"/>
      <c r="Z558" s="35"/>
      <c r="AA558" s="35"/>
      <c r="AB558" s="23" t="n">
        <f aca="false">'Výpočet škody'!BB558</f>
        <v>0</v>
      </c>
      <c r="AC558" s="37"/>
      <c r="AD558" s="37"/>
      <c r="AE558" s="37"/>
      <c r="AF558" s="37"/>
      <c r="AG558" s="37"/>
      <c r="AH558" s="37"/>
      <c r="AI558" s="35"/>
      <c r="AJ558" s="35"/>
      <c r="AK558" s="35"/>
      <c r="AL558" s="24" t="n">
        <f aca="false">'Výpočet škody'!CD558</f>
        <v>0</v>
      </c>
      <c r="AM558" s="35"/>
      <c r="AN558" s="35"/>
      <c r="AO558" s="35"/>
      <c r="AP558" s="35"/>
      <c r="AQ558" s="42" t="n">
        <f aca="false">ROUND(AO558*AP558,0)</f>
        <v>0</v>
      </c>
      <c r="AR558" s="43" t="n">
        <f aca="false">S558+AB558+AL558+AQ558</f>
        <v>0</v>
      </c>
    </row>
    <row r="559" customFormat="false" ht="12.8" hidden="false" customHeight="false" outlineLevel="0" collapsed="false">
      <c r="N559" s="40"/>
      <c r="O559" s="16"/>
      <c r="P559" s="16"/>
      <c r="Q559" s="41" t="str">
        <f aca="false">IF(P559&gt;0,IF(O559/P559&lt;0.01,"&lt; 1 %",""),"")</f>
        <v/>
      </c>
      <c r="R559" s="35"/>
      <c r="S559" s="22" t="n">
        <f aca="false">'Výpočet škody'!AA559</f>
        <v>0</v>
      </c>
      <c r="T559" s="35"/>
      <c r="U559" s="35"/>
      <c r="V559" s="40"/>
      <c r="W559" s="37"/>
      <c r="X559" s="35"/>
      <c r="Y559" s="35"/>
      <c r="Z559" s="35"/>
      <c r="AA559" s="35"/>
      <c r="AB559" s="23" t="n">
        <f aca="false">'Výpočet škody'!BB559</f>
        <v>0</v>
      </c>
      <c r="AC559" s="37"/>
      <c r="AD559" s="37"/>
      <c r="AE559" s="37"/>
      <c r="AF559" s="37"/>
      <c r="AG559" s="37"/>
      <c r="AH559" s="37"/>
      <c r="AI559" s="35"/>
      <c r="AJ559" s="35"/>
      <c r="AK559" s="35"/>
      <c r="AL559" s="24" t="n">
        <f aca="false">'Výpočet škody'!CD559</f>
        <v>0</v>
      </c>
      <c r="AM559" s="35"/>
      <c r="AN559" s="35"/>
      <c r="AO559" s="35"/>
      <c r="AP559" s="35"/>
      <c r="AQ559" s="42" t="n">
        <f aca="false">ROUND(AO559*AP559,0)</f>
        <v>0</v>
      </c>
      <c r="AR559" s="43" t="n">
        <f aca="false">S559+AB559+AL559+AQ559</f>
        <v>0</v>
      </c>
    </row>
    <row r="560" customFormat="false" ht="12.8" hidden="false" customHeight="false" outlineLevel="0" collapsed="false">
      <c r="N560" s="40"/>
      <c r="O560" s="16"/>
      <c r="P560" s="16"/>
      <c r="Q560" s="41" t="str">
        <f aca="false">IF(P560&gt;0,IF(O560/P560&lt;0.01,"&lt; 1 %",""),"")</f>
        <v/>
      </c>
      <c r="R560" s="35"/>
      <c r="S560" s="22" t="n">
        <f aca="false">'Výpočet škody'!AA560</f>
        <v>0</v>
      </c>
      <c r="T560" s="35"/>
      <c r="U560" s="35"/>
      <c r="V560" s="40"/>
      <c r="W560" s="37"/>
      <c r="X560" s="35"/>
      <c r="Y560" s="35"/>
      <c r="Z560" s="35"/>
      <c r="AA560" s="35"/>
      <c r="AB560" s="23" t="n">
        <f aca="false">'Výpočet škody'!BB560</f>
        <v>0</v>
      </c>
      <c r="AC560" s="37"/>
      <c r="AD560" s="37"/>
      <c r="AE560" s="37"/>
      <c r="AF560" s="37"/>
      <c r="AG560" s="37"/>
      <c r="AH560" s="37"/>
      <c r="AI560" s="35"/>
      <c r="AJ560" s="35"/>
      <c r="AK560" s="35"/>
      <c r="AL560" s="24" t="n">
        <f aca="false">'Výpočet škody'!CD560</f>
        <v>0</v>
      </c>
      <c r="AM560" s="35"/>
      <c r="AN560" s="35"/>
      <c r="AO560" s="35"/>
      <c r="AP560" s="35"/>
      <c r="AQ560" s="42" t="n">
        <f aca="false">ROUND(AO560*AP560,0)</f>
        <v>0</v>
      </c>
      <c r="AR560" s="43" t="n">
        <f aca="false">S560+AB560+AL560+AQ560</f>
        <v>0</v>
      </c>
    </row>
    <row r="561" customFormat="false" ht="12.8" hidden="false" customHeight="false" outlineLevel="0" collapsed="false">
      <c r="N561" s="40"/>
      <c r="O561" s="16"/>
      <c r="P561" s="16"/>
      <c r="Q561" s="41" t="str">
        <f aca="false">IF(P561&gt;0,IF(O561/P561&lt;0.01,"&lt; 1 %",""),"")</f>
        <v/>
      </c>
      <c r="R561" s="35"/>
      <c r="S561" s="22" t="n">
        <f aca="false">'Výpočet škody'!AA561</f>
        <v>0</v>
      </c>
      <c r="T561" s="35"/>
      <c r="U561" s="35"/>
      <c r="V561" s="40"/>
      <c r="W561" s="37"/>
      <c r="X561" s="35"/>
      <c r="Y561" s="35"/>
      <c r="Z561" s="35"/>
      <c r="AA561" s="35"/>
      <c r="AB561" s="23" t="n">
        <f aca="false">'Výpočet škody'!BB561</f>
        <v>0</v>
      </c>
      <c r="AC561" s="37"/>
      <c r="AD561" s="37"/>
      <c r="AE561" s="37"/>
      <c r="AF561" s="37"/>
      <c r="AG561" s="37"/>
      <c r="AH561" s="37"/>
      <c r="AI561" s="35"/>
      <c r="AJ561" s="35"/>
      <c r="AK561" s="35"/>
      <c r="AL561" s="24" t="n">
        <f aca="false">'Výpočet škody'!CD561</f>
        <v>0</v>
      </c>
      <c r="AM561" s="35"/>
      <c r="AN561" s="35"/>
      <c r="AO561" s="35"/>
      <c r="AP561" s="35"/>
      <c r="AQ561" s="42" t="n">
        <f aca="false">ROUND(AO561*AP561,0)</f>
        <v>0</v>
      </c>
      <c r="AR561" s="43" t="n">
        <f aca="false">S561+AB561+AL561+AQ561</f>
        <v>0</v>
      </c>
    </row>
    <row r="562" customFormat="false" ht="12.8" hidden="false" customHeight="false" outlineLevel="0" collapsed="false">
      <c r="N562" s="40"/>
      <c r="O562" s="16"/>
      <c r="P562" s="16"/>
      <c r="Q562" s="41" t="str">
        <f aca="false">IF(P562&gt;0,IF(O562/P562&lt;0.01,"&lt; 1 %",""),"")</f>
        <v/>
      </c>
      <c r="R562" s="35"/>
      <c r="S562" s="22" t="n">
        <f aca="false">'Výpočet škody'!AA562</f>
        <v>0</v>
      </c>
      <c r="T562" s="35"/>
      <c r="U562" s="35"/>
      <c r="V562" s="40"/>
      <c r="W562" s="37"/>
      <c r="X562" s="35"/>
      <c r="Y562" s="35"/>
      <c r="Z562" s="35"/>
      <c r="AA562" s="35"/>
      <c r="AB562" s="23" t="n">
        <f aca="false">'Výpočet škody'!BB562</f>
        <v>0</v>
      </c>
      <c r="AC562" s="37"/>
      <c r="AD562" s="37"/>
      <c r="AE562" s="37"/>
      <c r="AF562" s="37"/>
      <c r="AG562" s="37"/>
      <c r="AH562" s="37"/>
      <c r="AI562" s="35"/>
      <c r="AJ562" s="35"/>
      <c r="AK562" s="35"/>
      <c r="AL562" s="24" t="n">
        <f aca="false">'Výpočet škody'!CD562</f>
        <v>0</v>
      </c>
      <c r="AM562" s="35"/>
      <c r="AN562" s="35"/>
      <c r="AO562" s="35"/>
      <c r="AP562" s="35"/>
      <c r="AQ562" s="42" t="n">
        <f aca="false">ROUND(AO562*AP562,0)</f>
        <v>0</v>
      </c>
      <c r="AR562" s="43" t="n">
        <f aca="false">S562+AB562+AL562+AQ562</f>
        <v>0</v>
      </c>
    </row>
    <row r="563" customFormat="false" ht="12.8" hidden="false" customHeight="false" outlineLevel="0" collapsed="false">
      <c r="N563" s="40"/>
      <c r="O563" s="16"/>
      <c r="P563" s="16"/>
      <c r="Q563" s="41" t="str">
        <f aca="false">IF(P563&gt;0,IF(O563/P563&lt;0.01,"&lt; 1 %",""),"")</f>
        <v/>
      </c>
      <c r="R563" s="35"/>
      <c r="S563" s="22" t="n">
        <f aca="false">'Výpočet škody'!AA563</f>
        <v>0</v>
      </c>
      <c r="T563" s="35"/>
      <c r="U563" s="35"/>
      <c r="V563" s="40"/>
      <c r="W563" s="37"/>
      <c r="X563" s="35"/>
      <c r="Y563" s="35"/>
      <c r="Z563" s="35"/>
      <c r="AA563" s="35"/>
      <c r="AB563" s="23" t="n">
        <f aca="false">'Výpočet škody'!BB563</f>
        <v>0</v>
      </c>
      <c r="AC563" s="37"/>
      <c r="AD563" s="37"/>
      <c r="AE563" s="37"/>
      <c r="AF563" s="37"/>
      <c r="AG563" s="37"/>
      <c r="AH563" s="37"/>
      <c r="AI563" s="35"/>
      <c r="AJ563" s="35"/>
      <c r="AK563" s="35"/>
      <c r="AL563" s="24" t="n">
        <f aca="false">'Výpočet škody'!CD563</f>
        <v>0</v>
      </c>
      <c r="AM563" s="35"/>
      <c r="AN563" s="35"/>
      <c r="AO563" s="35"/>
      <c r="AP563" s="35"/>
      <c r="AQ563" s="42" t="n">
        <f aca="false">ROUND(AO563*AP563,0)</f>
        <v>0</v>
      </c>
      <c r="AR563" s="43" t="n">
        <f aca="false">S563+AB563+AL563+AQ563</f>
        <v>0</v>
      </c>
    </row>
    <row r="564" customFormat="false" ht="12.8" hidden="false" customHeight="false" outlineLevel="0" collapsed="false">
      <c r="N564" s="40"/>
      <c r="O564" s="16"/>
      <c r="P564" s="16"/>
      <c r="Q564" s="41" t="str">
        <f aca="false">IF(P564&gt;0,IF(O564/P564&lt;0.01,"&lt; 1 %",""),"")</f>
        <v/>
      </c>
      <c r="R564" s="35"/>
      <c r="S564" s="22" t="n">
        <f aca="false">'Výpočet škody'!AA564</f>
        <v>0</v>
      </c>
      <c r="T564" s="35"/>
      <c r="U564" s="35"/>
      <c r="V564" s="40"/>
      <c r="W564" s="37"/>
      <c r="X564" s="35"/>
      <c r="Y564" s="35"/>
      <c r="Z564" s="35"/>
      <c r="AA564" s="35"/>
      <c r="AB564" s="23" t="n">
        <f aca="false">'Výpočet škody'!BB564</f>
        <v>0</v>
      </c>
      <c r="AC564" s="37"/>
      <c r="AD564" s="37"/>
      <c r="AE564" s="37"/>
      <c r="AF564" s="37"/>
      <c r="AG564" s="37"/>
      <c r="AH564" s="37"/>
      <c r="AI564" s="35"/>
      <c r="AJ564" s="35"/>
      <c r="AK564" s="35"/>
      <c r="AL564" s="24" t="n">
        <f aca="false">'Výpočet škody'!CD564</f>
        <v>0</v>
      </c>
      <c r="AM564" s="35"/>
      <c r="AN564" s="35"/>
      <c r="AO564" s="35"/>
      <c r="AP564" s="35"/>
      <c r="AQ564" s="42" t="n">
        <f aca="false">ROUND(AO564*AP564,0)</f>
        <v>0</v>
      </c>
      <c r="AR564" s="43" t="n">
        <f aca="false">S564+AB564+AL564+AQ564</f>
        <v>0</v>
      </c>
    </row>
    <row r="565" customFormat="false" ht="12.8" hidden="false" customHeight="false" outlineLevel="0" collapsed="false">
      <c r="N565" s="40"/>
      <c r="O565" s="16"/>
      <c r="P565" s="16"/>
      <c r="Q565" s="41" t="str">
        <f aca="false">IF(P565&gt;0,IF(O565/P565&lt;0.01,"&lt; 1 %",""),"")</f>
        <v/>
      </c>
      <c r="R565" s="35"/>
      <c r="S565" s="22" t="n">
        <f aca="false">'Výpočet škody'!AA565</f>
        <v>0</v>
      </c>
      <c r="T565" s="35"/>
      <c r="U565" s="35"/>
      <c r="V565" s="40"/>
      <c r="W565" s="37"/>
      <c r="X565" s="35"/>
      <c r="Y565" s="35"/>
      <c r="Z565" s="35"/>
      <c r="AA565" s="35"/>
      <c r="AB565" s="23" t="n">
        <f aca="false">'Výpočet škody'!BB565</f>
        <v>0</v>
      </c>
      <c r="AC565" s="37"/>
      <c r="AD565" s="37"/>
      <c r="AE565" s="37"/>
      <c r="AF565" s="37"/>
      <c r="AG565" s="37"/>
      <c r="AH565" s="37"/>
      <c r="AI565" s="35"/>
      <c r="AJ565" s="35"/>
      <c r="AK565" s="35"/>
      <c r="AL565" s="24" t="n">
        <f aca="false">'Výpočet škody'!CD565</f>
        <v>0</v>
      </c>
      <c r="AM565" s="35"/>
      <c r="AN565" s="35"/>
      <c r="AO565" s="35"/>
      <c r="AP565" s="35"/>
      <c r="AQ565" s="42" t="n">
        <f aca="false">ROUND(AO565*AP565,0)</f>
        <v>0</v>
      </c>
      <c r="AR565" s="43" t="n">
        <f aca="false">S565+AB565+AL565+AQ565</f>
        <v>0</v>
      </c>
    </row>
    <row r="566" customFormat="false" ht="12.8" hidden="false" customHeight="false" outlineLevel="0" collapsed="false">
      <c r="N566" s="40"/>
      <c r="O566" s="16"/>
      <c r="P566" s="16"/>
      <c r="Q566" s="41" t="str">
        <f aca="false">IF(P566&gt;0,IF(O566/P566&lt;0.01,"&lt; 1 %",""),"")</f>
        <v/>
      </c>
      <c r="R566" s="35"/>
      <c r="S566" s="22" t="n">
        <f aca="false">'Výpočet škody'!AA566</f>
        <v>0</v>
      </c>
      <c r="T566" s="35"/>
      <c r="U566" s="35"/>
      <c r="V566" s="40"/>
      <c r="W566" s="37"/>
      <c r="X566" s="35"/>
      <c r="Y566" s="35"/>
      <c r="Z566" s="35"/>
      <c r="AA566" s="35"/>
      <c r="AB566" s="23" t="n">
        <f aca="false">'Výpočet škody'!BB566</f>
        <v>0</v>
      </c>
      <c r="AC566" s="37"/>
      <c r="AD566" s="37"/>
      <c r="AE566" s="37"/>
      <c r="AF566" s="37"/>
      <c r="AG566" s="37"/>
      <c r="AH566" s="37"/>
      <c r="AI566" s="35"/>
      <c r="AJ566" s="35"/>
      <c r="AK566" s="35"/>
      <c r="AL566" s="24" t="n">
        <f aca="false">'Výpočet škody'!CD566</f>
        <v>0</v>
      </c>
      <c r="AM566" s="35"/>
      <c r="AN566" s="35"/>
      <c r="AO566" s="35"/>
      <c r="AP566" s="35"/>
      <c r="AQ566" s="42" t="n">
        <f aca="false">ROUND(AO566*AP566,0)</f>
        <v>0</v>
      </c>
      <c r="AR566" s="43" t="n">
        <f aca="false">S566+AB566+AL566+AQ566</f>
        <v>0</v>
      </c>
    </row>
    <row r="567" customFormat="false" ht="12.8" hidden="false" customHeight="false" outlineLevel="0" collapsed="false">
      <c r="N567" s="40"/>
      <c r="O567" s="16"/>
      <c r="P567" s="16"/>
      <c r="Q567" s="41" t="str">
        <f aca="false">IF(P567&gt;0,IF(O567/P567&lt;0.01,"&lt; 1 %",""),"")</f>
        <v/>
      </c>
      <c r="R567" s="35"/>
      <c r="S567" s="22" t="n">
        <f aca="false">'Výpočet škody'!AA567</f>
        <v>0</v>
      </c>
      <c r="T567" s="35"/>
      <c r="U567" s="35"/>
      <c r="V567" s="40"/>
      <c r="W567" s="37"/>
      <c r="X567" s="35"/>
      <c r="Y567" s="35"/>
      <c r="Z567" s="35"/>
      <c r="AA567" s="35"/>
      <c r="AB567" s="23" t="n">
        <f aca="false">'Výpočet škody'!BB567</f>
        <v>0</v>
      </c>
      <c r="AC567" s="37"/>
      <c r="AD567" s="37"/>
      <c r="AE567" s="37"/>
      <c r="AF567" s="37"/>
      <c r="AG567" s="37"/>
      <c r="AH567" s="37"/>
      <c r="AI567" s="35"/>
      <c r="AJ567" s="35"/>
      <c r="AK567" s="35"/>
      <c r="AL567" s="24" t="n">
        <f aca="false">'Výpočet škody'!CD567</f>
        <v>0</v>
      </c>
      <c r="AM567" s="35"/>
      <c r="AN567" s="35"/>
      <c r="AO567" s="35"/>
      <c r="AP567" s="35"/>
      <c r="AQ567" s="42" t="n">
        <f aca="false">ROUND(AO567*AP567,0)</f>
        <v>0</v>
      </c>
      <c r="AR567" s="43" t="n">
        <f aca="false">S567+AB567+AL567+AQ567</f>
        <v>0</v>
      </c>
    </row>
    <row r="568" customFormat="false" ht="12.8" hidden="false" customHeight="false" outlineLevel="0" collapsed="false">
      <c r="N568" s="40"/>
      <c r="O568" s="16"/>
      <c r="P568" s="16"/>
      <c r="Q568" s="41" t="str">
        <f aca="false">IF(P568&gt;0,IF(O568/P568&lt;0.01,"&lt; 1 %",""),"")</f>
        <v/>
      </c>
      <c r="R568" s="35"/>
      <c r="S568" s="22" t="n">
        <f aca="false">'Výpočet škody'!AA568</f>
        <v>0</v>
      </c>
      <c r="T568" s="35"/>
      <c r="U568" s="35"/>
      <c r="V568" s="40"/>
      <c r="W568" s="37"/>
      <c r="X568" s="35"/>
      <c r="Y568" s="35"/>
      <c r="Z568" s="35"/>
      <c r="AA568" s="35"/>
      <c r="AB568" s="23" t="n">
        <f aca="false">'Výpočet škody'!BB568</f>
        <v>0</v>
      </c>
      <c r="AC568" s="37"/>
      <c r="AD568" s="37"/>
      <c r="AE568" s="37"/>
      <c r="AF568" s="37"/>
      <c r="AG568" s="37"/>
      <c r="AH568" s="37"/>
      <c r="AI568" s="35"/>
      <c r="AJ568" s="35"/>
      <c r="AK568" s="35"/>
      <c r="AL568" s="24" t="n">
        <f aca="false">'Výpočet škody'!CD568</f>
        <v>0</v>
      </c>
      <c r="AM568" s="35"/>
      <c r="AN568" s="35"/>
      <c r="AO568" s="35"/>
      <c r="AP568" s="35"/>
      <c r="AQ568" s="42" t="n">
        <f aca="false">ROUND(AO568*AP568,0)</f>
        <v>0</v>
      </c>
      <c r="AR568" s="43" t="n">
        <f aca="false">S568+AB568+AL568+AQ568</f>
        <v>0</v>
      </c>
    </row>
    <row r="569" customFormat="false" ht="12.8" hidden="false" customHeight="false" outlineLevel="0" collapsed="false">
      <c r="N569" s="40"/>
      <c r="O569" s="16"/>
      <c r="P569" s="16"/>
      <c r="Q569" s="41" t="str">
        <f aca="false">IF(P569&gt;0,IF(O569/P569&lt;0.01,"&lt; 1 %",""),"")</f>
        <v/>
      </c>
      <c r="R569" s="35"/>
      <c r="S569" s="22" t="n">
        <f aca="false">'Výpočet škody'!AA569</f>
        <v>0</v>
      </c>
      <c r="T569" s="35"/>
      <c r="U569" s="35"/>
      <c r="V569" s="40"/>
      <c r="W569" s="37"/>
      <c r="X569" s="35"/>
      <c r="Y569" s="35"/>
      <c r="Z569" s="35"/>
      <c r="AA569" s="35"/>
      <c r="AB569" s="23" t="n">
        <f aca="false">'Výpočet škody'!BB569</f>
        <v>0</v>
      </c>
      <c r="AC569" s="37"/>
      <c r="AD569" s="37"/>
      <c r="AE569" s="37"/>
      <c r="AF569" s="37"/>
      <c r="AG569" s="37"/>
      <c r="AH569" s="37"/>
      <c r="AI569" s="35"/>
      <c r="AJ569" s="35"/>
      <c r="AK569" s="35"/>
      <c r="AL569" s="24" t="n">
        <f aca="false">'Výpočet škody'!CD569</f>
        <v>0</v>
      </c>
      <c r="AM569" s="35"/>
      <c r="AN569" s="35"/>
      <c r="AO569" s="35"/>
      <c r="AP569" s="35"/>
      <c r="AQ569" s="42" t="n">
        <f aca="false">ROUND(AO569*AP569,0)</f>
        <v>0</v>
      </c>
      <c r="AR569" s="43" t="n">
        <f aca="false">S569+AB569+AL569+AQ569</f>
        <v>0</v>
      </c>
    </row>
    <row r="570" customFormat="false" ht="12.8" hidden="false" customHeight="false" outlineLevel="0" collapsed="false">
      <c r="N570" s="40"/>
      <c r="O570" s="16"/>
      <c r="P570" s="16"/>
      <c r="Q570" s="41" t="str">
        <f aca="false">IF(P570&gt;0,IF(O570/P570&lt;0.01,"&lt; 1 %",""),"")</f>
        <v/>
      </c>
      <c r="R570" s="35"/>
      <c r="S570" s="22" t="n">
        <f aca="false">'Výpočet škody'!AA570</f>
        <v>0</v>
      </c>
      <c r="T570" s="35"/>
      <c r="U570" s="35"/>
      <c r="V570" s="40"/>
      <c r="W570" s="37"/>
      <c r="X570" s="35"/>
      <c r="Y570" s="35"/>
      <c r="Z570" s="35"/>
      <c r="AA570" s="35"/>
      <c r="AB570" s="23" t="n">
        <f aca="false">'Výpočet škody'!BB570</f>
        <v>0</v>
      </c>
      <c r="AC570" s="37"/>
      <c r="AD570" s="37"/>
      <c r="AE570" s="37"/>
      <c r="AF570" s="37"/>
      <c r="AG570" s="37"/>
      <c r="AH570" s="37"/>
      <c r="AI570" s="35"/>
      <c r="AJ570" s="35"/>
      <c r="AK570" s="35"/>
      <c r="AL570" s="24" t="n">
        <f aca="false">'Výpočet škody'!CD570</f>
        <v>0</v>
      </c>
      <c r="AM570" s="35"/>
      <c r="AN570" s="35"/>
      <c r="AO570" s="35"/>
      <c r="AP570" s="35"/>
      <c r="AQ570" s="42" t="n">
        <f aca="false">ROUND(AO570*AP570,0)</f>
        <v>0</v>
      </c>
      <c r="AR570" s="43" t="n">
        <f aca="false">S570+AB570+AL570+AQ570</f>
        <v>0</v>
      </c>
    </row>
    <row r="571" customFormat="false" ht="12.8" hidden="false" customHeight="false" outlineLevel="0" collapsed="false">
      <c r="N571" s="40"/>
      <c r="O571" s="16"/>
      <c r="P571" s="16"/>
      <c r="Q571" s="41" t="str">
        <f aca="false">IF(P571&gt;0,IF(O571/P571&lt;0.01,"&lt; 1 %",""),"")</f>
        <v/>
      </c>
      <c r="R571" s="35"/>
      <c r="S571" s="22" t="n">
        <f aca="false">'Výpočet škody'!AA571</f>
        <v>0</v>
      </c>
      <c r="T571" s="35"/>
      <c r="U571" s="35"/>
      <c r="V571" s="40"/>
      <c r="W571" s="37"/>
      <c r="X571" s="35"/>
      <c r="Y571" s="35"/>
      <c r="Z571" s="35"/>
      <c r="AA571" s="35"/>
      <c r="AB571" s="23" t="n">
        <f aca="false">'Výpočet škody'!BB571</f>
        <v>0</v>
      </c>
      <c r="AC571" s="37"/>
      <c r="AD571" s="37"/>
      <c r="AE571" s="37"/>
      <c r="AF571" s="37"/>
      <c r="AG571" s="37"/>
      <c r="AH571" s="37"/>
      <c r="AI571" s="35"/>
      <c r="AJ571" s="35"/>
      <c r="AK571" s="35"/>
      <c r="AL571" s="24" t="n">
        <f aca="false">'Výpočet škody'!CD571</f>
        <v>0</v>
      </c>
      <c r="AM571" s="35"/>
      <c r="AN571" s="35"/>
      <c r="AO571" s="35"/>
      <c r="AP571" s="35"/>
      <c r="AQ571" s="42" t="n">
        <f aca="false">ROUND(AO571*AP571,0)</f>
        <v>0</v>
      </c>
      <c r="AR571" s="43" t="n">
        <f aca="false">S571+AB571+AL571+AQ571</f>
        <v>0</v>
      </c>
    </row>
    <row r="572" customFormat="false" ht="12.8" hidden="false" customHeight="false" outlineLevel="0" collapsed="false">
      <c r="N572" s="40"/>
      <c r="O572" s="16"/>
      <c r="P572" s="16"/>
      <c r="Q572" s="41" t="str">
        <f aca="false">IF(P572&gt;0,IF(O572/P572&lt;0.01,"&lt; 1 %",""),"")</f>
        <v/>
      </c>
      <c r="R572" s="35"/>
      <c r="S572" s="22" t="n">
        <f aca="false">'Výpočet škody'!AA572</f>
        <v>0</v>
      </c>
      <c r="T572" s="35"/>
      <c r="U572" s="35"/>
      <c r="V572" s="40"/>
      <c r="W572" s="37"/>
      <c r="X572" s="35"/>
      <c r="Y572" s="35"/>
      <c r="Z572" s="35"/>
      <c r="AA572" s="35"/>
      <c r="AB572" s="23" t="n">
        <f aca="false">'Výpočet škody'!BB572</f>
        <v>0</v>
      </c>
      <c r="AC572" s="37"/>
      <c r="AD572" s="37"/>
      <c r="AE572" s="37"/>
      <c r="AF572" s="37"/>
      <c r="AG572" s="37"/>
      <c r="AH572" s="37"/>
      <c r="AI572" s="35"/>
      <c r="AJ572" s="35"/>
      <c r="AK572" s="35"/>
      <c r="AL572" s="24" t="n">
        <f aca="false">'Výpočet škody'!CD572</f>
        <v>0</v>
      </c>
      <c r="AM572" s="35"/>
      <c r="AN572" s="35"/>
      <c r="AO572" s="35"/>
      <c r="AP572" s="35"/>
      <c r="AQ572" s="42" t="n">
        <f aca="false">ROUND(AO572*AP572,0)</f>
        <v>0</v>
      </c>
      <c r="AR572" s="43" t="n">
        <f aca="false">S572+AB572+AL572+AQ572</f>
        <v>0</v>
      </c>
    </row>
    <row r="573" customFormat="false" ht="12.8" hidden="false" customHeight="false" outlineLevel="0" collapsed="false">
      <c r="N573" s="40"/>
      <c r="O573" s="16"/>
      <c r="P573" s="16"/>
      <c r="Q573" s="41" t="str">
        <f aca="false">IF(P573&gt;0,IF(O573/P573&lt;0.01,"&lt; 1 %",""),"")</f>
        <v/>
      </c>
      <c r="R573" s="35"/>
      <c r="S573" s="22" t="n">
        <f aca="false">'Výpočet škody'!AA573</f>
        <v>0</v>
      </c>
      <c r="T573" s="35"/>
      <c r="U573" s="35"/>
      <c r="V573" s="40"/>
      <c r="W573" s="37"/>
      <c r="X573" s="35"/>
      <c r="Y573" s="35"/>
      <c r="Z573" s="35"/>
      <c r="AA573" s="35"/>
      <c r="AB573" s="23" t="n">
        <f aca="false">'Výpočet škody'!BB573</f>
        <v>0</v>
      </c>
      <c r="AC573" s="37"/>
      <c r="AD573" s="37"/>
      <c r="AE573" s="37"/>
      <c r="AF573" s="37"/>
      <c r="AG573" s="37"/>
      <c r="AH573" s="37"/>
      <c r="AI573" s="35"/>
      <c r="AJ573" s="35"/>
      <c r="AK573" s="35"/>
      <c r="AL573" s="24" t="n">
        <f aca="false">'Výpočet škody'!CD573</f>
        <v>0</v>
      </c>
      <c r="AM573" s="35"/>
      <c r="AN573" s="35"/>
      <c r="AO573" s="35"/>
      <c r="AP573" s="35"/>
      <c r="AQ573" s="42" t="n">
        <f aca="false">ROUND(AO573*AP573,0)</f>
        <v>0</v>
      </c>
      <c r="AR573" s="43" t="n">
        <f aca="false">S573+AB573+AL573+AQ573</f>
        <v>0</v>
      </c>
    </row>
    <row r="574" customFormat="false" ht="12.8" hidden="false" customHeight="false" outlineLevel="0" collapsed="false">
      <c r="N574" s="40"/>
      <c r="O574" s="16"/>
      <c r="P574" s="16"/>
      <c r="Q574" s="41" t="str">
        <f aca="false">IF(P574&gt;0,IF(O574/P574&lt;0.01,"&lt; 1 %",""),"")</f>
        <v/>
      </c>
      <c r="R574" s="35"/>
      <c r="S574" s="22" t="n">
        <f aca="false">'Výpočet škody'!AA574</f>
        <v>0</v>
      </c>
      <c r="T574" s="35"/>
      <c r="U574" s="35"/>
      <c r="V574" s="40"/>
      <c r="W574" s="37"/>
      <c r="X574" s="35"/>
      <c r="Y574" s="35"/>
      <c r="Z574" s="35"/>
      <c r="AA574" s="35"/>
      <c r="AB574" s="23" t="n">
        <f aca="false">'Výpočet škody'!BB574</f>
        <v>0</v>
      </c>
      <c r="AC574" s="37"/>
      <c r="AD574" s="37"/>
      <c r="AE574" s="37"/>
      <c r="AF574" s="37"/>
      <c r="AG574" s="37"/>
      <c r="AH574" s="37"/>
      <c r="AI574" s="35"/>
      <c r="AJ574" s="35"/>
      <c r="AK574" s="35"/>
      <c r="AL574" s="24" t="n">
        <f aca="false">'Výpočet škody'!CD574</f>
        <v>0</v>
      </c>
      <c r="AM574" s="35"/>
      <c r="AN574" s="35"/>
      <c r="AO574" s="35"/>
      <c r="AP574" s="35"/>
      <c r="AQ574" s="42" t="n">
        <f aca="false">ROUND(AO574*AP574,0)</f>
        <v>0</v>
      </c>
      <c r="AR574" s="43" t="n">
        <f aca="false">S574+AB574+AL574+AQ574</f>
        <v>0</v>
      </c>
    </row>
    <row r="575" customFormat="false" ht="12.8" hidden="false" customHeight="false" outlineLevel="0" collapsed="false">
      <c r="N575" s="40"/>
      <c r="O575" s="16"/>
      <c r="P575" s="16"/>
      <c r="Q575" s="41" t="str">
        <f aca="false">IF(P575&gt;0,IF(O575/P575&lt;0.01,"&lt; 1 %",""),"")</f>
        <v/>
      </c>
      <c r="R575" s="35"/>
      <c r="S575" s="22" t="n">
        <f aca="false">'Výpočet škody'!AA575</f>
        <v>0</v>
      </c>
      <c r="T575" s="35"/>
      <c r="U575" s="35"/>
      <c r="V575" s="40"/>
      <c r="W575" s="37"/>
      <c r="X575" s="35"/>
      <c r="Y575" s="35"/>
      <c r="Z575" s="35"/>
      <c r="AA575" s="35"/>
      <c r="AB575" s="23" t="n">
        <f aca="false">'Výpočet škody'!BB575</f>
        <v>0</v>
      </c>
      <c r="AC575" s="37"/>
      <c r="AD575" s="37"/>
      <c r="AE575" s="37"/>
      <c r="AF575" s="37"/>
      <c r="AG575" s="37"/>
      <c r="AH575" s="37"/>
      <c r="AI575" s="35"/>
      <c r="AJ575" s="35"/>
      <c r="AK575" s="35"/>
      <c r="AL575" s="24" t="n">
        <f aca="false">'Výpočet škody'!CD575</f>
        <v>0</v>
      </c>
      <c r="AM575" s="35"/>
      <c r="AN575" s="35"/>
      <c r="AO575" s="35"/>
      <c r="AP575" s="35"/>
      <c r="AQ575" s="42" t="n">
        <f aca="false">ROUND(AO575*AP575,0)</f>
        <v>0</v>
      </c>
      <c r="AR575" s="43" t="n">
        <f aca="false">S575+AB575+AL575+AQ575</f>
        <v>0</v>
      </c>
    </row>
    <row r="576" customFormat="false" ht="12.8" hidden="false" customHeight="false" outlineLevel="0" collapsed="false">
      <c r="N576" s="40"/>
      <c r="O576" s="16"/>
      <c r="P576" s="16"/>
      <c r="Q576" s="41" t="str">
        <f aca="false">IF(P576&gt;0,IF(O576/P576&lt;0.01,"&lt; 1 %",""),"")</f>
        <v/>
      </c>
      <c r="R576" s="35"/>
      <c r="S576" s="22" t="n">
        <f aca="false">'Výpočet škody'!AA576</f>
        <v>0</v>
      </c>
      <c r="T576" s="35"/>
      <c r="U576" s="35"/>
      <c r="V576" s="40"/>
      <c r="W576" s="37"/>
      <c r="X576" s="35"/>
      <c r="Y576" s="35"/>
      <c r="Z576" s="35"/>
      <c r="AA576" s="35"/>
      <c r="AB576" s="23" t="n">
        <f aca="false">'Výpočet škody'!BB576</f>
        <v>0</v>
      </c>
      <c r="AC576" s="37"/>
      <c r="AD576" s="37"/>
      <c r="AE576" s="37"/>
      <c r="AF576" s="37"/>
      <c r="AG576" s="37"/>
      <c r="AH576" s="37"/>
      <c r="AI576" s="35"/>
      <c r="AJ576" s="35"/>
      <c r="AK576" s="35"/>
      <c r="AL576" s="24" t="n">
        <f aca="false">'Výpočet škody'!CD576</f>
        <v>0</v>
      </c>
      <c r="AM576" s="35"/>
      <c r="AN576" s="35"/>
      <c r="AO576" s="35"/>
      <c r="AP576" s="35"/>
      <c r="AQ576" s="42" t="n">
        <f aca="false">ROUND(AO576*AP576,0)</f>
        <v>0</v>
      </c>
      <c r="AR576" s="43" t="n">
        <f aca="false">S576+AB576+AL576+AQ576</f>
        <v>0</v>
      </c>
    </row>
    <row r="577" customFormat="false" ht="12.8" hidden="false" customHeight="false" outlineLevel="0" collapsed="false">
      <c r="N577" s="40"/>
      <c r="O577" s="16"/>
      <c r="P577" s="16"/>
      <c r="Q577" s="41" t="str">
        <f aca="false">IF(P577&gt;0,IF(O577/P577&lt;0.01,"&lt; 1 %",""),"")</f>
        <v/>
      </c>
      <c r="R577" s="35"/>
      <c r="S577" s="22" t="n">
        <f aca="false">'Výpočet škody'!AA577</f>
        <v>0</v>
      </c>
      <c r="T577" s="35"/>
      <c r="U577" s="35"/>
      <c r="V577" s="40"/>
      <c r="W577" s="37"/>
      <c r="X577" s="35"/>
      <c r="Y577" s="35"/>
      <c r="Z577" s="35"/>
      <c r="AA577" s="35"/>
      <c r="AB577" s="23" t="n">
        <f aca="false">'Výpočet škody'!BB577</f>
        <v>0</v>
      </c>
      <c r="AC577" s="37"/>
      <c r="AD577" s="37"/>
      <c r="AE577" s="37"/>
      <c r="AF577" s="37"/>
      <c r="AG577" s="37"/>
      <c r="AH577" s="37"/>
      <c r="AI577" s="35"/>
      <c r="AJ577" s="35"/>
      <c r="AK577" s="35"/>
      <c r="AL577" s="24" t="n">
        <f aca="false">'Výpočet škody'!CD577</f>
        <v>0</v>
      </c>
      <c r="AM577" s="35"/>
      <c r="AN577" s="35"/>
      <c r="AO577" s="35"/>
      <c r="AP577" s="35"/>
      <c r="AQ577" s="42" t="n">
        <f aca="false">ROUND(AO577*AP577,0)</f>
        <v>0</v>
      </c>
      <c r="AR577" s="43" t="n">
        <f aca="false">S577+AB577+AL577+AQ577</f>
        <v>0</v>
      </c>
    </row>
    <row r="578" customFormat="false" ht="12.8" hidden="false" customHeight="false" outlineLevel="0" collapsed="false">
      <c r="N578" s="40"/>
      <c r="O578" s="16"/>
      <c r="P578" s="16"/>
      <c r="Q578" s="41" t="str">
        <f aca="false">IF(P578&gt;0,IF(O578/P578&lt;0.01,"&lt; 1 %",""),"")</f>
        <v/>
      </c>
      <c r="R578" s="35"/>
      <c r="S578" s="22" t="n">
        <f aca="false">'Výpočet škody'!AA578</f>
        <v>0</v>
      </c>
      <c r="T578" s="35"/>
      <c r="U578" s="35"/>
      <c r="V578" s="40"/>
      <c r="W578" s="37"/>
      <c r="X578" s="35"/>
      <c r="Y578" s="35"/>
      <c r="Z578" s="35"/>
      <c r="AA578" s="35"/>
      <c r="AB578" s="23" t="n">
        <f aca="false">'Výpočet škody'!BB578</f>
        <v>0</v>
      </c>
      <c r="AC578" s="37"/>
      <c r="AD578" s="37"/>
      <c r="AE578" s="37"/>
      <c r="AF578" s="37"/>
      <c r="AG578" s="37"/>
      <c r="AH578" s="37"/>
      <c r="AI578" s="35"/>
      <c r="AJ578" s="35"/>
      <c r="AK578" s="35"/>
      <c r="AL578" s="24" t="n">
        <f aca="false">'Výpočet škody'!CD578</f>
        <v>0</v>
      </c>
      <c r="AM578" s="35"/>
      <c r="AN578" s="35"/>
      <c r="AO578" s="35"/>
      <c r="AP578" s="35"/>
      <c r="AQ578" s="42" t="n">
        <f aca="false">ROUND(AO578*AP578,0)</f>
        <v>0</v>
      </c>
      <c r="AR578" s="43" t="n">
        <f aca="false">S578+AB578+AL578+AQ578</f>
        <v>0</v>
      </c>
    </row>
    <row r="579" customFormat="false" ht="12.8" hidden="false" customHeight="false" outlineLevel="0" collapsed="false">
      <c r="N579" s="40"/>
      <c r="O579" s="16"/>
      <c r="P579" s="16"/>
      <c r="Q579" s="41" t="str">
        <f aca="false">IF(P579&gt;0,IF(O579/P579&lt;0.01,"&lt; 1 %",""),"")</f>
        <v/>
      </c>
      <c r="R579" s="35"/>
      <c r="S579" s="22" t="n">
        <f aca="false">'Výpočet škody'!AA579</f>
        <v>0</v>
      </c>
      <c r="T579" s="35"/>
      <c r="U579" s="35"/>
      <c r="V579" s="40"/>
      <c r="W579" s="37"/>
      <c r="X579" s="35"/>
      <c r="Y579" s="35"/>
      <c r="Z579" s="35"/>
      <c r="AA579" s="35"/>
      <c r="AB579" s="23" t="n">
        <f aca="false">'Výpočet škody'!BB579</f>
        <v>0</v>
      </c>
      <c r="AC579" s="37"/>
      <c r="AD579" s="37"/>
      <c r="AE579" s="37"/>
      <c r="AF579" s="37"/>
      <c r="AG579" s="37"/>
      <c r="AH579" s="37"/>
      <c r="AI579" s="35"/>
      <c r="AJ579" s="35"/>
      <c r="AK579" s="35"/>
      <c r="AL579" s="24" t="n">
        <f aca="false">'Výpočet škody'!CD579</f>
        <v>0</v>
      </c>
      <c r="AM579" s="35"/>
      <c r="AN579" s="35"/>
      <c r="AO579" s="35"/>
      <c r="AP579" s="35"/>
      <c r="AQ579" s="42" t="n">
        <f aca="false">ROUND(AO579*AP579,0)</f>
        <v>0</v>
      </c>
      <c r="AR579" s="43" t="n">
        <f aca="false">S579+AB579+AL579+AQ579</f>
        <v>0</v>
      </c>
    </row>
    <row r="580" customFormat="false" ht="12.8" hidden="false" customHeight="false" outlineLevel="0" collapsed="false">
      <c r="N580" s="40"/>
      <c r="O580" s="16"/>
      <c r="P580" s="16"/>
      <c r="Q580" s="41" t="str">
        <f aca="false">IF(P580&gt;0,IF(O580/P580&lt;0.01,"&lt; 1 %",""),"")</f>
        <v/>
      </c>
      <c r="R580" s="35"/>
      <c r="S580" s="22" t="n">
        <f aca="false">'Výpočet škody'!AA580</f>
        <v>0</v>
      </c>
      <c r="T580" s="35"/>
      <c r="U580" s="35"/>
      <c r="V580" s="40"/>
      <c r="W580" s="37"/>
      <c r="X580" s="35"/>
      <c r="Y580" s="35"/>
      <c r="Z580" s="35"/>
      <c r="AA580" s="35"/>
      <c r="AB580" s="23" t="n">
        <f aca="false">'Výpočet škody'!BB580</f>
        <v>0</v>
      </c>
      <c r="AC580" s="37"/>
      <c r="AD580" s="37"/>
      <c r="AE580" s="37"/>
      <c r="AF580" s="37"/>
      <c r="AG580" s="37"/>
      <c r="AH580" s="37"/>
      <c r="AI580" s="35"/>
      <c r="AJ580" s="35"/>
      <c r="AK580" s="35"/>
      <c r="AL580" s="24" t="n">
        <f aca="false">'Výpočet škody'!CD580</f>
        <v>0</v>
      </c>
      <c r="AM580" s="35"/>
      <c r="AN580" s="35"/>
      <c r="AO580" s="35"/>
      <c r="AP580" s="35"/>
      <c r="AQ580" s="42" t="n">
        <f aca="false">ROUND(AO580*AP580,0)</f>
        <v>0</v>
      </c>
      <c r="AR580" s="43" t="n">
        <f aca="false">S580+AB580+AL580+AQ580</f>
        <v>0</v>
      </c>
    </row>
    <row r="581" customFormat="false" ht="12.8" hidden="false" customHeight="false" outlineLevel="0" collapsed="false">
      <c r="N581" s="40"/>
      <c r="O581" s="16"/>
      <c r="P581" s="16"/>
      <c r="Q581" s="41" t="str">
        <f aca="false">IF(P581&gt;0,IF(O581/P581&lt;0.01,"&lt; 1 %",""),"")</f>
        <v/>
      </c>
      <c r="R581" s="35"/>
      <c r="S581" s="22" t="n">
        <f aca="false">'Výpočet škody'!AA581</f>
        <v>0</v>
      </c>
      <c r="T581" s="35"/>
      <c r="U581" s="35"/>
      <c r="V581" s="40"/>
      <c r="W581" s="37"/>
      <c r="X581" s="35"/>
      <c r="Y581" s="35"/>
      <c r="Z581" s="35"/>
      <c r="AA581" s="35"/>
      <c r="AB581" s="23" t="n">
        <f aca="false">'Výpočet škody'!BB581</f>
        <v>0</v>
      </c>
      <c r="AC581" s="37"/>
      <c r="AD581" s="37"/>
      <c r="AE581" s="37"/>
      <c r="AF581" s="37"/>
      <c r="AG581" s="37"/>
      <c r="AH581" s="37"/>
      <c r="AI581" s="35"/>
      <c r="AJ581" s="35"/>
      <c r="AK581" s="35"/>
      <c r="AL581" s="24" t="n">
        <f aca="false">'Výpočet škody'!CD581</f>
        <v>0</v>
      </c>
      <c r="AM581" s="35"/>
      <c r="AN581" s="35"/>
      <c r="AO581" s="35"/>
      <c r="AP581" s="35"/>
      <c r="AQ581" s="42" t="n">
        <f aca="false">ROUND(AO581*AP581,0)</f>
        <v>0</v>
      </c>
      <c r="AR581" s="43" t="n">
        <f aca="false">S581+AB581+AL581+AQ581</f>
        <v>0</v>
      </c>
    </row>
    <row r="582" customFormat="false" ht="12.8" hidden="false" customHeight="false" outlineLevel="0" collapsed="false">
      <c r="N582" s="40"/>
      <c r="O582" s="16"/>
      <c r="P582" s="16"/>
      <c r="Q582" s="41" t="str">
        <f aca="false">IF(P582&gt;0,IF(O582/P582&lt;0.01,"&lt; 1 %",""),"")</f>
        <v/>
      </c>
      <c r="R582" s="35"/>
      <c r="S582" s="22" t="n">
        <f aca="false">'Výpočet škody'!AA582</f>
        <v>0</v>
      </c>
      <c r="T582" s="35"/>
      <c r="U582" s="35"/>
      <c r="V582" s="40"/>
      <c r="W582" s="37"/>
      <c r="X582" s="35"/>
      <c r="Y582" s="35"/>
      <c r="Z582" s="35"/>
      <c r="AA582" s="35"/>
      <c r="AB582" s="23" t="n">
        <f aca="false">'Výpočet škody'!BB582</f>
        <v>0</v>
      </c>
      <c r="AC582" s="37"/>
      <c r="AD582" s="37"/>
      <c r="AE582" s="37"/>
      <c r="AF582" s="37"/>
      <c r="AG582" s="37"/>
      <c r="AH582" s="37"/>
      <c r="AI582" s="35"/>
      <c r="AJ582" s="35"/>
      <c r="AK582" s="35"/>
      <c r="AL582" s="24" t="n">
        <f aca="false">'Výpočet škody'!CD582</f>
        <v>0</v>
      </c>
      <c r="AM582" s="35"/>
      <c r="AN582" s="35"/>
      <c r="AO582" s="35"/>
      <c r="AP582" s="35"/>
      <c r="AQ582" s="42" t="n">
        <f aca="false">ROUND(AO582*AP582,0)</f>
        <v>0</v>
      </c>
      <c r="AR582" s="43" t="n">
        <f aca="false">S582+AB582+AL582+AQ582</f>
        <v>0</v>
      </c>
    </row>
    <row r="583" customFormat="false" ht="12.8" hidden="false" customHeight="false" outlineLevel="0" collapsed="false">
      <c r="N583" s="40"/>
      <c r="O583" s="16"/>
      <c r="P583" s="16"/>
      <c r="Q583" s="41" t="str">
        <f aca="false">IF(P583&gt;0,IF(O583/P583&lt;0.01,"&lt; 1 %",""),"")</f>
        <v/>
      </c>
      <c r="R583" s="35"/>
      <c r="S583" s="22" t="n">
        <f aca="false">'Výpočet škody'!AA583</f>
        <v>0</v>
      </c>
      <c r="T583" s="35"/>
      <c r="U583" s="35"/>
      <c r="V583" s="40"/>
      <c r="W583" s="37"/>
      <c r="X583" s="35"/>
      <c r="Y583" s="35"/>
      <c r="Z583" s="35"/>
      <c r="AA583" s="35"/>
      <c r="AB583" s="23" t="n">
        <f aca="false">'Výpočet škody'!BB583</f>
        <v>0</v>
      </c>
      <c r="AC583" s="37"/>
      <c r="AD583" s="37"/>
      <c r="AE583" s="37"/>
      <c r="AF583" s="37"/>
      <c r="AG583" s="37"/>
      <c r="AH583" s="37"/>
      <c r="AI583" s="35"/>
      <c r="AJ583" s="35"/>
      <c r="AK583" s="35"/>
      <c r="AL583" s="24" t="n">
        <f aca="false">'Výpočet škody'!CD583</f>
        <v>0</v>
      </c>
      <c r="AM583" s="35"/>
      <c r="AN583" s="35"/>
      <c r="AO583" s="35"/>
      <c r="AP583" s="35"/>
      <c r="AQ583" s="42" t="n">
        <f aca="false">ROUND(AO583*AP583,0)</f>
        <v>0</v>
      </c>
      <c r="AR583" s="43" t="n">
        <f aca="false">S583+AB583+AL583+AQ583</f>
        <v>0</v>
      </c>
    </row>
    <row r="584" customFormat="false" ht="12.8" hidden="false" customHeight="false" outlineLevel="0" collapsed="false">
      <c r="N584" s="40"/>
      <c r="O584" s="16"/>
      <c r="P584" s="16"/>
      <c r="Q584" s="41" t="str">
        <f aca="false">IF(P584&gt;0,IF(O584/P584&lt;0.01,"&lt; 1 %",""),"")</f>
        <v/>
      </c>
      <c r="R584" s="16"/>
      <c r="S584" s="22" t="n">
        <f aca="false">'Výpočet škody'!AA584</f>
        <v>0</v>
      </c>
      <c r="T584" s="35"/>
      <c r="U584" s="35"/>
      <c r="V584" s="40"/>
      <c r="W584" s="37"/>
      <c r="X584" s="35"/>
      <c r="Y584" s="35"/>
      <c r="Z584" s="35"/>
      <c r="AA584" s="35"/>
      <c r="AB584" s="23" t="n">
        <f aca="false">'Výpočet škody'!BB584</f>
        <v>0</v>
      </c>
      <c r="AC584" s="37"/>
      <c r="AD584" s="37"/>
      <c r="AE584" s="37"/>
      <c r="AF584" s="37"/>
      <c r="AG584" s="37"/>
      <c r="AH584" s="37"/>
      <c r="AI584" s="35"/>
      <c r="AJ584" s="35"/>
      <c r="AK584" s="35"/>
      <c r="AL584" s="24" t="n">
        <f aca="false">'Výpočet škody'!CD584</f>
        <v>0</v>
      </c>
      <c r="AM584" s="35"/>
      <c r="AN584" s="35"/>
      <c r="AO584" s="35"/>
      <c r="AP584" s="35"/>
      <c r="AQ584" s="42" t="n">
        <f aca="false">ROUND(AO584*AP584,0)</f>
        <v>0</v>
      </c>
      <c r="AR584" s="43" t="n">
        <f aca="false">S584+AB584+AL584+AQ584</f>
        <v>0</v>
      </c>
    </row>
    <row r="585" customFormat="false" ht="12.8" hidden="false" customHeight="false" outlineLevel="0" collapsed="false">
      <c r="N585" s="40"/>
      <c r="O585" s="16"/>
      <c r="P585" s="16"/>
      <c r="Q585" s="41" t="str">
        <f aca="false">IF(P585&gt;0,IF(O585/P585&lt;0.01,"&lt; 1 %",""),"")</f>
        <v/>
      </c>
      <c r="R585" s="16"/>
      <c r="S585" s="22" t="n">
        <f aca="false">'Výpočet škody'!AA585</f>
        <v>0</v>
      </c>
      <c r="T585" s="35"/>
      <c r="U585" s="35"/>
      <c r="V585" s="40"/>
      <c r="W585" s="37"/>
      <c r="X585" s="35"/>
      <c r="Y585" s="35"/>
      <c r="Z585" s="35"/>
      <c r="AA585" s="35"/>
      <c r="AB585" s="23" t="n">
        <f aca="false">'Výpočet škody'!BB585</f>
        <v>0</v>
      </c>
      <c r="AC585" s="37"/>
      <c r="AD585" s="37"/>
      <c r="AE585" s="37"/>
      <c r="AF585" s="37"/>
      <c r="AG585" s="37"/>
      <c r="AH585" s="37"/>
      <c r="AI585" s="35"/>
      <c r="AJ585" s="35"/>
      <c r="AK585" s="35"/>
      <c r="AL585" s="24" t="n">
        <f aca="false">'Výpočet škody'!CD585</f>
        <v>0</v>
      </c>
      <c r="AM585" s="35"/>
      <c r="AN585" s="35"/>
      <c r="AO585" s="35"/>
      <c r="AP585" s="35"/>
      <c r="AQ585" s="42" t="n">
        <f aca="false">ROUND(AO585*AP585,0)</f>
        <v>0</v>
      </c>
      <c r="AR585" s="43" t="n">
        <f aca="false">S585+AB585+AL585+AQ585</f>
        <v>0</v>
      </c>
    </row>
    <row r="586" customFormat="false" ht="12.8" hidden="false" customHeight="false" outlineLevel="0" collapsed="false">
      <c r="N586" s="40"/>
      <c r="O586" s="16"/>
      <c r="P586" s="16"/>
      <c r="Q586" s="41" t="str">
        <f aca="false">IF(P586&gt;0,IF(O586/P586&lt;0.01,"&lt; 1 %",""),"")</f>
        <v/>
      </c>
      <c r="R586" s="16"/>
      <c r="S586" s="22" t="n">
        <f aca="false">'Výpočet škody'!AA586</f>
        <v>0</v>
      </c>
      <c r="T586" s="35"/>
      <c r="U586" s="35"/>
      <c r="V586" s="40"/>
      <c r="W586" s="37"/>
      <c r="X586" s="35"/>
      <c r="Y586" s="35"/>
      <c r="Z586" s="35"/>
      <c r="AA586" s="35"/>
      <c r="AB586" s="23" t="n">
        <f aca="false">'Výpočet škody'!BB586</f>
        <v>0</v>
      </c>
      <c r="AC586" s="37"/>
      <c r="AD586" s="37"/>
      <c r="AE586" s="37"/>
      <c r="AF586" s="37"/>
      <c r="AG586" s="37"/>
      <c r="AH586" s="37"/>
      <c r="AI586" s="35"/>
      <c r="AJ586" s="35"/>
      <c r="AK586" s="35"/>
      <c r="AL586" s="24" t="n">
        <f aca="false">'Výpočet škody'!CD586</f>
        <v>0</v>
      </c>
      <c r="AM586" s="35"/>
      <c r="AN586" s="35"/>
      <c r="AO586" s="35"/>
      <c r="AP586" s="35"/>
      <c r="AQ586" s="42" t="n">
        <f aca="false">ROUND(AO586*AP586,0)</f>
        <v>0</v>
      </c>
      <c r="AR586" s="43" t="n">
        <f aca="false">S586+AB586+AL586+AQ586</f>
        <v>0</v>
      </c>
    </row>
    <row r="587" customFormat="false" ht="12.8" hidden="false" customHeight="false" outlineLevel="0" collapsed="false">
      <c r="N587" s="40"/>
      <c r="O587" s="16"/>
      <c r="P587" s="16"/>
      <c r="Q587" s="41" t="str">
        <f aca="false">IF(P587&gt;0,IF(O587/P587&lt;0.01,"&lt; 1 %",""),"")</f>
        <v/>
      </c>
      <c r="R587" s="16"/>
      <c r="S587" s="22" t="n">
        <f aca="false">'Výpočet škody'!AA587</f>
        <v>0</v>
      </c>
      <c r="T587" s="35"/>
      <c r="U587" s="35"/>
      <c r="V587" s="40"/>
      <c r="W587" s="37"/>
      <c r="X587" s="35"/>
      <c r="Y587" s="35"/>
      <c r="Z587" s="35"/>
      <c r="AA587" s="35"/>
      <c r="AB587" s="23" t="n">
        <f aca="false">'Výpočet škody'!BB587</f>
        <v>0</v>
      </c>
      <c r="AC587" s="37"/>
      <c r="AD587" s="37"/>
      <c r="AE587" s="37"/>
      <c r="AF587" s="37"/>
      <c r="AG587" s="37"/>
      <c r="AH587" s="37"/>
      <c r="AI587" s="35"/>
      <c r="AJ587" s="35"/>
      <c r="AK587" s="35"/>
      <c r="AL587" s="24" t="n">
        <f aca="false">'Výpočet škody'!CD587</f>
        <v>0</v>
      </c>
      <c r="AM587" s="35"/>
      <c r="AN587" s="35"/>
      <c r="AO587" s="35"/>
      <c r="AP587" s="35"/>
      <c r="AQ587" s="42" t="n">
        <f aca="false">ROUND(AO587*AP587,0)</f>
        <v>0</v>
      </c>
      <c r="AR587" s="43" t="n">
        <f aca="false">S587+AB587+AL587+AQ587</f>
        <v>0</v>
      </c>
    </row>
    <row r="588" customFormat="false" ht="12.8" hidden="false" customHeight="false" outlineLevel="0" collapsed="false">
      <c r="N588" s="40"/>
      <c r="O588" s="16"/>
      <c r="P588" s="16"/>
      <c r="Q588" s="41" t="str">
        <f aca="false">IF(P588&gt;0,IF(O588/P588&lt;0.01,"&lt; 1 %",""),"")</f>
        <v/>
      </c>
      <c r="R588" s="16"/>
      <c r="S588" s="22" t="n">
        <f aca="false">'Výpočet škody'!AA588</f>
        <v>0</v>
      </c>
      <c r="T588" s="35"/>
      <c r="U588" s="35"/>
      <c r="V588" s="40"/>
      <c r="W588" s="37"/>
      <c r="X588" s="35"/>
      <c r="Y588" s="35"/>
      <c r="Z588" s="35"/>
      <c r="AA588" s="35"/>
      <c r="AB588" s="23" t="n">
        <f aca="false">'Výpočet škody'!BB588</f>
        <v>0</v>
      </c>
      <c r="AC588" s="37"/>
      <c r="AD588" s="37"/>
      <c r="AE588" s="37"/>
      <c r="AF588" s="37"/>
      <c r="AG588" s="37"/>
      <c r="AH588" s="37"/>
      <c r="AI588" s="35"/>
      <c r="AJ588" s="35"/>
      <c r="AK588" s="35"/>
      <c r="AL588" s="24" t="n">
        <f aca="false">'Výpočet škody'!CD588</f>
        <v>0</v>
      </c>
      <c r="AM588" s="35"/>
      <c r="AN588" s="35"/>
      <c r="AO588" s="35"/>
      <c r="AP588" s="35"/>
      <c r="AQ588" s="42" t="n">
        <f aca="false">ROUND(AO588*AP588,0)</f>
        <v>0</v>
      </c>
      <c r="AR588" s="43" t="n">
        <f aca="false">S588+AB588+AL588+AQ588</f>
        <v>0</v>
      </c>
    </row>
    <row r="589" customFormat="false" ht="12.8" hidden="false" customHeight="false" outlineLevel="0" collapsed="false">
      <c r="N589" s="40"/>
      <c r="O589" s="16"/>
      <c r="P589" s="16"/>
      <c r="Q589" s="41" t="str">
        <f aca="false">IF(P589&gt;0,IF(O589/P589&lt;0.01,"&lt; 1 %",""),"")</f>
        <v/>
      </c>
      <c r="R589" s="16"/>
      <c r="S589" s="22" t="n">
        <f aca="false">'Výpočet škody'!AA589</f>
        <v>0</v>
      </c>
      <c r="T589" s="35"/>
      <c r="U589" s="35"/>
      <c r="V589" s="40"/>
      <c r="W589" s="37"/>
      <c r="X589" s="35"/>
      <c r="Y589" s="35"/>
      <c r="Z589" s="35"/>
      <c r="AA589" s="35"/>
      <c r="AB589" s="23" t="n">
        <f aca="false">'Výpočet škody'!BB589</f>
        <v>0</v>
      </c>
      <c r="AC589" s="37"/>
      <c r="AD589" s="37"/>
      <c r="AE589" s="37"/>
      <c r="AF589" s="37"/>
      <c r="AG589" s="37"/>
      <c r="AH589" s="37"/>
      <c r="AI589" s="35"/>
      <c r="AJ589" s="35"/>
      <c r="AK589" s="35"/>
      <c r="AL589" s="24" t="n">
        <f aca="false">'Výpočet škody'!CD589</f>
        <v>0</v>
      </c>
      <c r="AM589" s="35"/>
      <c r="AN589" s="35"/>
      <c r="AO589" s="35"/>
      <c r="AP589" s="35"/>
      <c r="AQ589" s="42" t="n">
        <f aca="false">ROUND(AO589*AP589,0)</f>
        <v>0</v>
      </c>
      <c r="AR589" s="43" t="n">
        <f aca="false">S589+AB589+AL589+AQ589</f>
        <v>0</v>
      </c>
    </row>
    <row r="590" customFormat="false" ht="12.8" hidden="false" customHeight="false" outlineLevel="0" collapsed="false">
      <c r="N590" s="40"/>
      <c r="O590" s="16"/>
      <c r="P590" s="16"/>
      <c r="Q590" s="41" t="str">
        <f aca="false">IF(P590&gt;0,IF(O590/P590&lt;0.01,"&lt; 1 %",""),"")</f>
        <v/>
      </c>
      <c r="R590" s="16"/>
      <c r="S590" s="22" t="n">
        <f aca="false">'Výpočet škody'!AA590</f>
        <v>0</v>
      </c>
      <c r="T590" s="35"/>
      <c r="U590" s="35"/>
      <c r="V590" s="40"/>
      <c r="W590" s="37"/>
      <c r="X590" s="35"/>
      <c r="Y590" s="35"/>
      <c r="Z590" s="35"/>
      <c r="AA590" s="35"/>
      <c r="AB590" s="23" t="n">
        <f aca="false">'Výpočet škody'!BB590</f>
        <v>0</v>
      </c>
      <c r="AC590" s="37"/>
      <c r="AD590" s="37"/>
      <c r="AE590" s="37"/>
      <c r="AF590" s="37"/>
      <c r="AG590" s="37"/>
      <c r="AH590" s="37"/>
      <c r="AI590" s="35"/>
      <c r="AJ590" s="35"/>
      <c r="AK590" s="35"/>
      <c r="AL590" s="24" t="n">
        <f aca="false">'Výpočet škody'!CD590</f>
        <v>0</v>
      </c>
      <c r="AM590" s="35"/>
      <c r="AN590" s="35"/>
      <c r="AO590" s="35"/>
      <c r="AP590" s="35"/>
      <c r="AQ590" s="42" t="n">
        <f aca="false">ROUND(AO590*AP590,0)</f>
        <v>0</v>
      </c>
      <c r="AR590" s="43" t="n">
        <f aca="false">S590+AB590+AL590+AQ590</f>
        <v>0</v>
      </c>
    </row>
    <row r="591" customFormat="false" ht="12.8" hidden="false" customHeight="false" outlineLevel="0" collapsed="false">
      <c r="N591" s="40"/>
      <c r="O591" s="16"/>
      <c r="P591" s="16"/>
      <c r="Q591" s="41" t="str">
        <f aca="false">IF(P591&gt;0,IF(O591/P591&lt;0.01,"&lt; 1 %",""),"")</f>
        <v/>
      </c>
      <c r="R591" s="16"/>
      <c r="S591" s="22" t="n">
        <f aca="false">'Výpočet škody'!AA591</f>
        <v>0</v>
      </c>
      <c r="T591" s="35"/>
      <c r="U591" s="35"/>
      <c r="V591" s="40"/>
      <c r="W591" s="37"/>
      <c r="X591" s="35"/>
      <c r="Y591" s="35"/>
      <c r="Z591" s="35"/>
      <c r="AA591" s="35"/>
      <c r="AB591" s="23" t="n">
        <f aca="false">'Výpočet škody'!BB591</f>
        <v>0</v>
      </c>
      <c r="AC591" s="37"/>
      <c r="AD591" s="37"/>
      <c r="AE591" s="37"/>
      <c r="AF591" s="37"/>
      <c r="AG591" s="37"/>
      <c r="AH591" s="37"/>
      <c r="AI591" s="35"/>
      <c r="AJ591" s="35"/>
      <c r="AK591" s="35"/>
      <c r="AL591" s="24" t="n">
        <f aca="false">'Výpočet škody'!CD591</f>
        <v>0</v>
      </c>
      <c r="AM591" s="35"/>
      <c r="AN591" s="35"/>
      <c r="AO591" s="35"/>
      <c r="AP591" s="35"/>
      <c r="AQ591" s="42" t="n">
        <f aca="false">ROUND(AO591*AP591,0)</f>
        <v>0</v>
      </c>
      <c r="AR591" s="43" t="n">
        <f aca="false">S591+AB591+AL591+AQ591</f>
        <v>0</v>
      </c>
    </row>
    <row r="592" customFormat="false" ht="12.8" hidden="false" customHeight="false" outlineLevel="0" collapsed="false">
      <c r="N592" s="40"/>
      <c r="O592" s="16"/>
      <c r="P592" s="16"/>
      <c r="Q592" s="41" t="str">
        <f aca="false">IF(P592&gt;0,IF(O592/P592&lt;0.01,"&lt; 1 %",""),"")</f>
        <v/>
      </c>
      <c r="R592" s="16"/>
      <c r="S592" s="22" t="n">
        <f aca="false">'Výpočet škody'!AA592</f>
        <v>0</v>
      </c>
      <c r="T592" s="35"/>
      <c r="U592" s="35"/>
      <c r="V592" s="40"/>
      <c r="W592" s="37"/>
      <c r="X592" s="35"/>
      <c r="Y592" s="35"/>
      <c r="Z592" s="35"/>
      <c r="AA592" s="35"/>
      <c r="AB592" s="23" t="n">
        <f aca="false">'Výpočet škody'!BB592</f>
        <v>0</v>
      </c>
      <c r="AC592" s="37"/>
      <c r="AD592" s="37"/>
      <c r="AE592" s="37"/>
      <c r="AF592" s="37"/>
      <c r="AG592" s="37"/>
      <c r="AH592" s="37"/>
      <c r="AI592" s="35"/>
      <c r="AJ592" s="35"/>
      <c r="AK592" s="35"/>
      <c r="AL592" s="24" t="n">
        <f aca="false">'Výpočet škody'!CD592</f>
        <v>0</v>
      </c>
      <c r="AM592" s="35"/>
      <c r="AN592" s="35"/>
      <c r="AO592" s="35"/>
      <c r="AP592" s="35"/>
      <c r="AQ592" s="42" t="n">
        <f aca="false">ROUND(AO592*AP592,0)</f>
        <v>0</v>
      </c>
      <c r="AR592" s="43" t="n">
        <f aca="false">S592+AB592+AL592+AQ592</f>
        <v>0</v>
      </c>
    </row>
    <row r="593" customFormat="false" ht="12.8" hidden="false" customHeight="false" outlineLevel="0" collapsed="false">
      <c r="N593" s="40"/>
      <c r="O593" s="16"/>
      <c r="P593" s="16"/>
      <c r="Q593" s="41" t="str">
        <f aca="false">IF(P593&gt;0,IF(O593/P593&lt;0.01,"&lt; 1 %",""),"")</f>
        <v/>
      </c>
      <c r="R593" s="16"/>
      <c r="S593" s="22" t="n">
        <f aca="false">'Výpočet škody'!AA593</f>
        <v>0</v>
      </c>
      <c r="T593" s="35"/>
      <c r="U593" s="35"/>
      <c r="V593" s="40"/>
      <c r="W593" s="37"/>
      <c r="X593" s="35"/>
      <c r="Y593" s="35"/>
      <c r="Z593" s="35"/>
      <c r="AA593" s="35"/>
      <c r="AB593" s="23" t="n">
        <f aca="false">'Výpočet škody'!BB593</f>
        <v>0</v>
      </c>
      <c r="AC593" s="37"/>
      <c r="AD593" s="37"/>
      <c r="AE593" s="37"/>
      <c r="AF593" s="37"/>
      <c r="AG593" s="37"/>
      <c r="AH593" s="37"/>
      <c r="AI593" s="35"/>
      <c r="AJ593" s="35"/>
      <c r="AK593" s="35"/>
      <c r="AL593" s="24" t="n">
        <f aca="false">'Výpočet škody'!CD593</f>
        <v>0</v>
      </c>
      <c r="AM593" s="35"/>
      <c r="AN593" s="35"/>
      <c r="AO593" s="35"/>
      <c r="AP593" s="35"/>
      <c r="AQ593" s="42" t="n">
        <f aca="false">ROUND(AO593*AP593,0)</f>
        <v>0</v>
      </c>
      <c r="AR593" s="43" t="n">
        <f aca="false">S593+AB593+AL593+AQ593</f>
        <v>0</v>
      </c>
    </row>
    <row r="594" customFormat="false" ht="12.8" hidden="false" customHeight="false" outlineLevel="0" collapsed="false">
      <c r="N594" s="40"/>
      <c r="O594" s="16"/>
      <c r="P594" s="16"/>
      <c r="Q594" s="41" t="str">
        <f aca="false">IF(P594&gt;0,IF(O594/P594&lt;0.01,"&lt; 1 %",""),"")</f>
        <v/>
      </c>
      <c r="R594" s="16"/>
      <c r="S594" s="22" t="n">
        <f aca="false">'Výpočet škody'!AA594</f>
        <v>0</v>
      </c>
      <c r="T594" s="35"/>
      <c r="U594" s="35"/>
      <c r="V594" s="40"/>
      <c r="W594" s="37"/>
      <c r="X594" s="35"/>
      <c r="Y594" s="35"/>
      <c r="Z594" s="35"/>
      <c r="AA594" s="35"/>
      <c r="AB594" s="23" t="n">
        <f aca="false">'Výpočet škody'!BB594</f>
        <v>0</v>
      </c>
      <c r="AC594" s="37"/>
      <c r="AD594" s="37"/>
      <c r="AE594" s="37"/>
      <c r="AF594" s="37"/>
      <c r="AG594" s="37"/>
      <c r="AH594" s="37"/>
      <c r="AI594" s="35"/>
      <c r="AJ594" s="35"/>
      <c r="AK594" s="35"/>
      <c r="AL594" s="24" t="n">
        <f aca="false">'Výpočet škody'!CD594</f>
        <v>0</v>
      </c>
      <c r="AM594" s="35"/>
      <c r="AN594" s="35"/>
      <c r="AO594" s="35"/>
      <c r="AP594" s="35"/>
      <c r="AQ594" s="42" t="n">
        <f aca="false">ROUND(AO594*AP594,0)</f>
        <v>0</v>
      </c>
      <c r="AR594" s="43" t="n">
        <f aca="false">S594+AB594+AL594+AQ594</f>
        <v>0</v>
      </c>
    </row>
    <row r="595" customFormat="false" ht="12.8" hidden="false" customHeight="false" outlineLevel="0" collapsed="false">
      <c r="N595" s="40"/>
      <c r="O595" s="16"/>
      <c r="P595" s="16"/>
      <c r="Q595" s="41" t="str">
        <f aca="false">IF(P595&gt;0,IF(O595/P595&lt;0.01,"&lt; 1 %",""),"")</f>
        <v/>
      </c>
      <c r="R595" s="16"/>
      <c r="S595" s="22" t="n">
        <f aca="false">'Výpočet škody'!AA595</f>
        <v>0</v>
      </c>
      <c r="T595" s="35"/>
      <c r="U595" s="35"/>
      <c r="V595" s="40"/>
      <c r="W595" s="37"/>
      <c r="X595" s="35"/>
      <c r="Y595" s="35"/>
      <c r="Z595" s="35"/>
      <c r="AA595" s="35"/>
      <c r="AB595" s="23" t="n">
        <f aca="false">'Výpočet škody'!BB595</f>
        <v>0</v>
      </c>
      <c r="AC595" s="37"/>
      <c r="AD595" s="37"/>
      <c r="AE595" s="37"/>
      <c r="AF595" s="37"/>
      <c r="AG595" s="37"/>
      <c r="AH595" s="37"/>
      <c r="AI595" s="35"/>
      <c r="AJ595" s="35"/>
      <c r="AK595" s="35"/>
      <c r="AL595" s="24" t="n">
        <f aca="false">'Výpočet škody'!CD595</f>
        <v>0</v>
      </c>
      <c r="AM595" s="35"/>
      <c r="AN595" s="35"/>
      <c r="AO595" s="35"/>
      <c r="AP595" s="35"/>
      <c r="AQ595" s="42" t="n">
        <f aca="false">ROUND(AO595*AP595,0)</f>
        <v>0</v>
      </c>
      <c r="AR595" s="43" t="n">
        <f aca="false">S595+AB595+AL595+AQ595</f>
        <v>0</v>
      </c>
    </row>
    <row r="596" customFormat="false" ht="12.8" hidden="false" customHeight="false" outlineLevel="0" collapsed="false">
      <c r="N596" s="40"/>
      <c r="O596" s="16"/>
      <c r="P596" s="16"/>
      <c r="Q596" s="41" t="str">
        <f aca="false">IF(P596&gt;0,IF(O596/P596&lt;0.01,"&lt; 1 %",""),"")</f>
        <v/>
      </c>
      <c r="R596" s="16"/>
      <c r="S596" s="22" t="n">
        <f aca="false">'Výpočet škody'!AA596</f>
        <v>0</v>
      </c>
      <c r="T596" s="35"/>
      <c r="U596" s="35"/>
      <c r="V596" s="40"/>
      <c r="W596" s="37"/>
      <c r="X596" s="35"/>
      <c r="Y596" s="35"/>
      <c r="Z596" s="35"/>
      <c r="AA596" s="35"/>
      <c r="AB596" s="23" t="n">
        <f aca="false">'Výpočet škody'!BB596</f>
        <v>0</v>
      </c>
      <c r="AC596" s="37"/>
      <c r="AD596" s="37"/>
      <c r="AE596" s="37"/>
      <c r="AF596" s="37"/>
      <c r="AG596" s="37"/>
      <c r="AH596" s="37"/>
      <c r="AI596" s="35"/>
      <c r="AJ596" s="35"/>
      <c r="AK596" s="35"/>
      <c r="AL596" s="24" t="n">
        <f aca="false">'Výpočet škody'!CD596</f>
        <v>0</v>
      </c>
      <c r="AM596" s="35"/>
      <c r="AN596" s="35"/>
      <c r="AO596" s="35"/>
      <c r="AP596" s="35"/>
      <c r="AQ596" s="42" t="n">
        <f aca="false">ROUND(AO596*AP596,0)</f>
        <v>0</v>
      </c>
      <c r="AR596" s="43" t="n">
        <f aca="false">S596+AB596+AL596+AQ596</f>
        <v>0</v>
      </c>
    </row>
    <row r="597" customFormat="false" ht="12.8" hidden="false" customHeight="false" outlineLevel="0" collapsed="false">
      <c r="N597" s="40"/>
      <c r="O597" s="16"/>
      <c r="P597" s="16"/>
      <c r="Q597" s="41" t="str">
        <f aca="false">IF(P597&gt;0,IF(O597/P597&lt;0.01,"&lt; 1 %",""),"")</f>
        <v/>
      </c>
      <c r="R597" s="16"/>
      <c r="S597" s="22" t="n">
        <f aca="false">'Výpočet škody'!AA597</f>
        <v>0</v>
      </c>
      <c r="T597" s="35"/>
      <c r="U597" s="35"/>
      <c r="V597" s="40"/>
      <c r="W597" s="37"/>
      <c r="X597" s="35"/>
      <c r="Y597" s="35"/>
      <c r="Z597" s="35"/>
      <c r="AA597" s="35"/>
      <c r="AB597" s="23" t="n">
        <f aca="false">'Výpočet škody'!BB597</f>
        <v>0</v>
      </c>
      <c r="AC597" s="37"/>
      <c r="AD597" s="37"/>
      <c r="AE597" s="37"/>
      <c r="AF597" s="37"/>
      <c r="AG597" s="37"/>
      <c r="AH597" s="37"/>
      <c r="AI597" s="35"/>
      <c r="AJ597" s="35"/>
      <c r="AK597" s="35"/>
      <c r="AL597" s="24" t="n">
        <f aca="false">'Výpočet škody'!CD597</f>
        <v>0</v>
      </c>
      <c r="AM597" s="35"/>
      <c r="AN597" s="35"/>
      <c r="AO597" s="35"/>
      <c r="AP597" s="35"/>
      <c r="AQ597" s="42" t="n">
        <f aca="false">ROUND(AO597*AP597,0)</f>
        <v>0</v>
      </c>
      <c r="AR597" s="43" t="n">
        <f aca="false">S597+AB597+AL597+AQ597</f>
        <v>0</v>
      </c>
    </row>
    <row r="598" customFormat="false" ht="12.8" hidden="false" customHeight="false" outlineLevel="0" collapsed="false">
      <c r="N598" s="40"/>
      <c r="O598" s="16"/>
      <c r="P598" s="16"/>
      <c r="Q598" s="41" t="str">
        <f aca="false">IF(P598&gt;0,IF(O598/P598&lt;0.01,"&lt; 1 %",""),"")</f>
        <v/>
      </c>
      <c r="R598" s="16"/>
      <c r="S598" s="22" t="n">
        <f aca="false">'Výpočet škody'!AA598</f>
        <v>0</v>
      </c>
      <c r="T598" s="35"/>
      <c r="U598" s="35"/>
      <c r="V598" s="40"/>
      <c r="W598" s="37"/>
      <c r="X598" s="35"/>
      <c r="Y598" s="35"/>
      <c r="Z598" s="35"/>
      <c r="AA598" s="35"/>
      <c r="AB598" s="23" t="n">
        <f aca="false">'Výpočet škody'!BB598</f>
        <v>0</v>
      </c>
      <c r="AC598" s="37"/>
      <c r="AD598" s="37"/>
      <c r="AE598" s="37"/>
      <c r="AF598" s="37"/>
      <c r="AG598" s="37"/>
      <c r="AH598" s="37"/>
      <c r="AI598" s="35"/>
      <c r="AJ598" s="35"/>
      <c r="AK598" s="35"/>
      <c r="AL598" s="24" t="n">
        <f aca="false">'Výpočet škody'!CD598</f>
        <v>0</v>
      </c>
      <c r="AM598" s="35"/>
      <c r="AN598" s="35"/>
      <c r="AO598" s="35"/>
      <c r="AP598" s="35"/>
      <c r="AQ598" s="42" t="n">
        <f aca="false">ROUND(AO598*AP598,0)</f>
        <v>0</v>
      </c>
      <c r="AR598" s="43" t="n">
        <f aca="false">S598+AB598+AL598+AQ598</f>
        <v>0</v>
      </c>
    </row>
    <row r="599" customFormat="false" ht="12.8" hidden="false" customHeight="false" outlineLevel="0" collapsed="false">
      <c r="N599" s="40"/>
      <c r="O599" s="16"/>
      <c r="P599" s="16"/>
      <c r="Q599" s="41" t="str">
        <f aca="false">IF(P599&gt;0,IF(O599/P599&lt;0.01,"&lt; 1 %",""),"")</f>
        <v/>
      </c>
      <c r="R599" s="16"/>
      <c r="S599" s="22" t="n">
        <f aca="false">'Výpočet škody'!AA599</f>
        <v>0</v>
      </c>
      <c r="T599" s="35"/>
      <c r="U599" s="35"/>
      <c r="V599" s="40"/>
      <c r="W599" s="37"/>
      <c r="X599" s="35"/>
      <c r="Y599" s="35"/>
      <c r="Z599" s="35"/>
      <c r="AA599" s="35"/>
      <c r="AB599" s="23" t="n">
        <f aca="false">'Výpočet škody'!BB599</f>
        <v>0</v>
      </c>
      <c r="AC599" s="37"/>
      <c r="AD599" s="37"/>
      <c r="AE599" s="37"/>
      <c r="AF599" s="37"/>
      <c r="AG599" s="37"/>
      <c r="AH599" s="37"/>
      <c r="AI599" s="35"/>
      <c r="AJ599" s="35"/>
      <c r="AK599" s="35"/>
      <c r="AL599" s="24" t="n">
        <f aca="false">'Výpočet škody'!CD599</f>
        <v>0</v>
      </c>
      <c r="AM599" s="35"/>
      <c r="AN599" s="35"/>
      <c r="AO599" s="35"/>
      <c r="AP599" s="35"/>
      <c r="AQ599" s="42" t="n">
        <f aca="false">ROUND(AO599*AP599,0)</f>
        <v>0</v>
      </c>
      <c r="AR599" s="43" t="n">
        <f aca="false">S599+AB599+AL599+AQ599</f>
        <v>0</v>
      </c>
    </row>
    <row r="600" customFormat="false" ht="12.8" hidden="false" customHeight="false" outlineLevel="0" collapsed="false">
      <c r="N600" s="40"/>
      <c r="O600" s="16"/>
      <c r="P600" s="16"/>
      <c r="Q600" s="41" t="str">
        <f aca="false">IF(P600&gt;0,IF(O600/P600&lt;0.01,"&lt; 1 %",""),"")</f>
        <v/>
      </c>
      <c r="R600" s="16"/>
      <c r="S600" s="22" t="n">
        <f aca="false">'Výpočet škody'!AA600</f>
        <v>0</v>
      </c>
      <c r="T600" s="35"/>
      <c r="U600" s="35"/>
      <c r="V600" s="40"/>
      <c r="W600" s="37"/>
      <c r="X600" s="35"/>
      <c r="Y600" s="35"/>
      <c r="Z600" s="35"/>
      <c r="AA600" s="35"/>
      <c r="AB600" s="23" t="n">
        <f aca="false">'Výpočet škody'!BB600</f>
        <v>0</v>
      </c>
      <c r="AC600" s="37"/>
      <c r="AD600" s="37"/>
      <c r="AE600" s="37"/>
      <c r="AF600" s="37"/>
      <c r="AG600" s="37"/>
      <c r="AH600" s="37"/>
      <c r="AI600" s="35"/>
      <c r="AJ600" s="35"/>
      <c r="AK600" s="35"/>
      <c r="AL600" s="24" t="n">
        <f aca="false">'Výpočet škody'!CD600</f>
        <v>0</v>
      </c>
      <c r="AM600" s="35"/>
      <c r="AN600" s="35"/>
      <c r="AO600" s="35"/>
      <c r="AP600" s="35"/>
      <c r="AQ600" s="42" t="n">
        <f aca="false">ROUND(AO600*AP600,0)</f>
        <v>0</v>
      </c>
      <c r="AR600" s="43" t="n">
        <f aca="false">S600+AB600+AL600+AQ600</f>
        <v>0</v>
      </c>
    </row>
    <row r="601" customFormat="false" ht="12.8" hidden="false" customHeight="false" outlineLevel="0" collapsed="false">
      <c r="N601" s="40"/>
      <c r="O601" s="16"/>
      <c r="P601" s="16"/>
      <c r="Q601" s="41" t="str">
        <f aca="false">IF(P601&gt;0,IF(O601/P601&lt;0.01,"&lt; 1 %",""),"")</f>
        <v/>
      </c>
      <c r="R601" s="16"/>
      <c r="S601" s="22" t="n">
        <f aca="false">'Výpočet škody'!AA601</f>
        <v>0</v>
      </c>
      <c r="T601" s="35"/>
      <c r="U601" s="35"/>
      <c r="V601" s="40"/>
      <c r="W601" s="37"/>
      <c r="X601" s="35"/>
      <c r="Y601" s="35"/>
      <c r="Z601" s="35"/>
      <c r="AA601" s="35"/>
      <c r="AB601" s="23" t="n">
        <f aca="false">'Výpočet škody'!BB601</f>
        <v>0</v>
      </c>
      <c r="AC601" s="37"/>
      <c r="AD601" s="37"/>
      <c r="AE601" s="37"/>
      <c r="AF601" s="37"/>
      <c r="AG601" s="37"/>
      <c r="AH601" s="37"/>
      <c r="AI601" s="35"/>
      <c r="AJ601" s="35"/>
      <c r="AK601" s="35"/>
      <c r="AL601" s="24" t="n">
        <f aca="false">'Výpočet škody'!CD601</f>
        <v>0</v>
      </c>
      <c r="AM601" s="35"/>
      <c r="AN601" s="35"/>
      <c r="AO601" s="35"/>
      <c r="AP601" s="35"/>
      <c r="AQ601" s="42" t="n">
        <f aca="false">ROUND(AO601*AP601,0)</f>
        <v>0</v>
      </c>
      <c r="AR601" s="43" t="n">
        <f aca="false">S601+AB601+AL601+AQ601</f>
        <v>0</v>
      </c>
    </row>
    <row r="602" customFormat="false" ht="12.8" hidden="false" customHeight="false" outlineLevel="0" collapsed="false">
      <c r="N602" s="40"/>
      <c r="O602" s="16"/>
      <c r="P602" s="16"/>
      <c r="Q602" s="41" t="str">
        <f aca="false">IF(P602&gt;0,IF(O602/P602&lt;0.01,"&lt; 1 %",""),"")</f>
        <v/>
      </c>
      <c r="R602" s="35"/>
      <c r="S602" s="22" t="n">
        <f aca="false">'Výpočet škody'!AA602</f>
        <v>0</v>
      </c>
      <c r="T602" s="35"/>
      <c r="U602" s="35"/>
      <c r="V602" s="40"/>
      <c r="W602" s="37"/>
      <c r="X602" s="35"/>
      <c r="Y602" s="35"/>
      <c r="Z602" s="35"/>
      <c r="AA602" s="35"/>
      <c r="AB602" s="23" t="n">
        <f aca="false">'Výpočet škody'!BB602</f>
        <v>0</v>
      </c>
      <c r="AC602" s="37"/>
      <c r="AD602" s="37"/>
      <c r="AE602" s="37"/>
      <c r="AF602" s="37"/>
      <c r="AG602" s="37"/>
      <c r="AH602" s="37"/>
      <c r="AI602" s="35"/>
      <c r="AJ602" s="35"/>
      <c r="AK602" s="35"/>
      <c r="AL602" s="24" t="n">
        <f aca="false">'Výpočet škody'!CD602</f>
        <v>0</v>
      </c>
      <c r="AM602" s="35"/>
      <c r="AN602" s="35"/>
      <c r="AO602" s="35"/>
      <c r="AP602" s="35"/>
      <c r="AQ602" s="42" t="n">
        <f aca="false">ROUND(AO602*AP602,0)</f>
        <v>0</v>
      </c>
      <c r="AR602" s="43" t="n">
        <f aca="false">S602+AB602+AL602+AQ602</f>
        <v>0</v>
      </c>
    </row>
    <row r="603" customFormat="false" ht="12.8" hidden="false" customHeight="false" outlineLevel="0" collapsed="false">
      <c r="N603" s="40"/>
      <c r="O603" s="16"/>
      <c r="P603" s="16"/>
      <c r="Q603" s="41" t="str">
        <f aca="false">IF(P603&gt;0,IF(O603/P603&lt;0.01,"&lt; 1 %",""),"")</f>
        <v/>
      </c>
      <c r="R603" s="35"/>
      <c r="S603" s="22" t="n">
        <f aca="false">'Výpočet škody'!AA603</f>
        <v>0</v>
      </c>
      <c r="T603" s="35"/>
      <c r="U603" s="35"/>
      <c r="V603" s="40"/>
      <c r="W603" s="37"/>
      <c r="X603" s="35"/>
      <c r="Y603" s="35"/>
      <c r="Z603" s="35"/>
      <c r="AA603" s="35"/>
      <c r="AB603" s="23" t="n">
        <f aca="false">'Výpočet škody'!BB603</f>
        <v>0</v>
      </c>
      <c r="AC603" s="37"/>
      <c r="AD603" s="37"/>
      <c r="AE603" s="37"/>
      <c r="AF603" s="37"/>
      <c r="AG603" s="37"/>
      <c r="AH603" s="37"/>
      <c r="AI603" s="35"/>
      <c r="AJ603" s="35"/>
      <c r="AK603" s="35"/>
      <c r="AL603" s="24" t="n">
        <f aca="false">'Výpočet škody'!CD603</f>
        <v>0</v>
      </c>
      <c r="AM603" s="35"/>
      <c r="AN603" s="35"/>
      <c r="AO603" s="35"/>
      <c r="AP603" s="35"/>
      <c r="AQ603" s="42" t="n">
        <f aca="false">ROUND(AO603*AP603,0)</f>
        <v>0</v>
      </c>
      <c r="AR603" s="43" t="n">
        <f aca="false">S603+AB603+AL603+AQ603</f>
        <v>0</v>
      </c>
    </row>
    <row r="604" customFormat="false" ht="12.8" hidden="false" customHeight="false" outlineLevel="0" collapsed="false">
      <c r="N604" s="40"/>
      <c r="O604" s="16"/>
      <c r="P604" s="16"/>
      <c r="Q604" s="41" t="str">
        <f aca="false">IF(P604&gt;0,IF(O604/P604&lt;0.01,"&lt; 1 %",""),"")</f>
        <v/>
      </c>
      <c r="R604" s="16"/>
      <c r="S604" s="22" t="n">
        <f aca="false">'Výpočet škody'!AA604</f>
        <v>0</v>
      </c>
      <c r="T604" s="35"/>
      <c r="U604" s="35"/>
      <c r="V604" s="40"/>
      <c r="W604" s="37"/>
      <c r="X604" s="35"/>
      <c r="Y604" s="35"/>
      <c r="Z604" s="35"/>
      <c r="AA604" s="35"/>
      <c r="AB604" s="23" t="n">
        <f aca="false">'Výpočet škody'!BB604</f>
        <v>0</v>
      </c>
      <c r="AC604" s="37"/>
      <c r="AD604" s="37"/>
      <c r="AE604" s="37"/>
      <c r="AF604" s="37"/>
      <c r="AG604" s="37"/>
      <c r="AH604" s="37"/>
      <c r="AI604" s="35"/>
      <c r="AJ604" s="35"/>
      <c r="AK604" s="35"/>
      <c r="AL604" s="24" t="n">
        <f aca="false">'Výpočet škody'!CD604</f>
        <v>0</v>
      </c>
      <c r="AM604" s="35"/>
      <c r="AN604" s="35"/>
      <c r="AO604" s="35"/>
      <c r="AP604" s="35"/>
      <c r="AQ604" s="42" t="n">
        <f aca="false">ROUND(AO604*AP604,0)</f>
        <v>0</v>
      </c>
      <c r="AR604" s="43" t="n">
        <f aca="false">S604+AB604+AL604+AQ604</f>
        <v>0</v>
      </c>
    </row>
    <row r="605" customFormat="false" ht="12.8" hidden="false" customHeight="false" outlineLevel="0" collapsed="false">
      <c r="N605" s="40"/>
      <c r="O605" s="16"/>
      <c r="P605" s="16"/>
      <c r="Q605" s="41" t="str">
        <f aca="false">IF(P605&gt;0,IF(O605/P605&lt;0.01,"&lt; 1 %",""),"")</f>
        <v/>
      </c>
      <c r="R605" s="35"/>
      <c r="S605" s="22" t="n">
        <f aca="false">'Výpočet škody'!AA605</f>
        <v>0</v>
      </c>
      <c r="T605" s="35"/>
      <c r="U605" s="35"/>
      <c r="V605" s="40"/>
      <c r="W605" s="37"/>
      <c r="X605" s="35"/>
      <c r="Y605" s="35"/>
      <c r="Z605" s="35"/>
      <c r="AA605" s="35"/>
      <c r="AB605" s="23" t="n">
        <f aca="false">'Výpočet škody'!BB605</f>
        <v>0</v>
      </c>
      <c r="AC605" s="37"/>
      <c r="AD605" s="37"/>
      <c r="AE605" s="37"/>
      <c r="AF605" s="37"/>
      <c r="AG605" s="37"/>
      <c r="AH605" s="37"/>
      <c r="AI605" s="35"/>
      <c r="AJ605" s="35"/>
      <c r="AK605" s="35"/>
      <c r="AL605" s="24" t="n">
        <f aca="false">'Výpočet škody'!CD605</f>
        <v>0</v>
      </c>
      <c r="AM605" s="35"/>
      <c r="AN605" s="35"/>
      <c r="AO605" s="35"/>
      <c r="AP605" s="35"/>
      <c r="AQ605" s="42" t="n">
        <f aca="false">ROUND(AO605*AP605,0)</f>
        <v>0</v>
      </c>
      <c r="AR605" s="43" t="n">
        <f aca="false">S605+AB605+AL605+AQ605</f>
        <v>0</v>
      </c>
    </row>
    <row r="606" customFormat="false" ht="12.8" hidden="false" customHeight="false" outlineLevel="0" collapsed="false">
      <c r="N606" s="40"/>
      <c r="O606" s="16"/>
      <c r="P606" s="16"/>
      <c r="Q606" s="41" t="str">
        <f aca="false">IF(P606&gt;0,IF(O606/P606&lt;0.01,"&lt; 1 %",""),"")</f>
        <v/>
      </c>
      <c r="R606" s="35"/>
      <c r="S606" s="22" t="n">
        <f aca="false">'Výpočet škody'!AA606</f>
        <v>0</v>
      </c>
      <c r="T606" s="35"/>
      <c r="U606" s="35"/>
      <c r="V606" s="40"/>
      <c r="W606" s="37"/>
      <c r="X606" s="35"/>
      <c r="Y606" s="35"/>
      <c r="Z606" s="35"/>
      <c r="AA606" s="35"/>
      <c r="AB606" s="23" t="n">
        <f aca="false">'Výpočet škody'!BB606</f>
        <v>0</v>
      </c>
      <c r="AC606" s="37"/>
      <c r="AD606" s="37"/>
      <c r="AE606" s="37"/>
      <c r="AF606" s="37"/>
      <c r="AG606" s="37"/>
      <c r="AH606" s="37"/>
      <c r="AI606" s="35"/>
      <c r="AJ606" s="35"/>
      <c r="AK606" s="35"/>
      <c r="AL606" s="24" t="n">
        <f aca="false">'Výpočet škody'!CD606</f>
        <v>0</v>
      </c>
      <c r="AM606" s="35"/>
      <c r="AN606" s="35"/>
      <c r="AO606" s="35"/>
      <c r="AP606" s="35"/>
      <c r="AQ606" s="42" t="n">
        <f aca="false">ROUND(AO606*AP606,0)</f>
        <v>0</v>
      </c>
      <c r="AR606" s="43" t="n">
        <f aca="false">S606+AB606+AL606+AQ606</f>
        <v>0</v>
      </c>
    </row>
    <row r="607" customFormat="false" ht="12.8" hidden="false" customHeight="false" outlineLevel="0" collapsed="false">
      <c r="N607" s="40"/>
      <c r="O607" s="16"/>
      <c r="P607" s="16"/>
      <c r="Q607" s="41" t="str">
        <f aca="false">IF(P607&gt;0,IF(O607/P607&lt;0.01,"&lt; 1 %",""),"")</f>
        <v/>
      </c>
      <c r="R607" s="35"/>
      <c r="S607" s="22" t="n">
        <f aca="false">'Výpočet škody'!AA607</f>
        <v>0</v>
      </c>
      <c r="T607" s="35"/>
      <c r="U607" s="35"/>
      <c r="V607" s="40"/>
      <c r="W607" s="37"/>
      <c r="X607" s="35"/>
      <c r="Y607" s="35"/>
      <c r="Z607" s="35"/>
      <c r="AA607" s="35"/>
      <c r="AB607" s="23" t="n">
        <f aca="false">'Výpočet škody'!BB607</f>
        <v>0</v>
      </c>
      <c r="AC607" s="37"/>
      <c r="AD607" s="37"/>
      <c r="AE607" s="37"/>
      <c r="AF607" s="37"/>
      <c r="AG607" s="37"/>
      <c r="AH607" s="37"/>
      <c r="AI607" s="35"/>
      <c r="AJ607" s="35"/>
      <c r="AK607" s="35"/>
      <c r="AL607" s="24" t="n">
        <f aca="false">'Výpočet škody'!CD607</f>
        <v>0</v>
      </c>
      <c r="AM607" s="35"/>
      <c r="AN607" s="35"/>
      <c r="AO607" s="35"/>
      <c r="AP607" s="35"/>
      <c r="AQ607" s="42" t="n">
        <f aca="false">ROUND(AO607*AP607,0)</f>
        <v>0</v>
      </c>
      <c r="AR607" s="43" t="n">
        <f aca="false">S607+AB607+AL607+AQ607</f>
        <v>0</v>
      </c>
    </row>
    <row r="608" customFormat="false" ht="12.8" hidden="false" customHeight="false" outlineLevel="0" collapsed="false">
      <c r="N608" s="40"/>
      <c r="O608" s="16"/>
      <c r="P608" s="16"/>
      <c r="Q608" s="41" t="str">
        <f aca="false">IF(P608&gt;0,IF(O608/P608&lt;0.01,"&lt; 1 %",""),"")</f>
        <v/>
      </c>
      <c r="R608" s="35"/>
      <c r="S608" s="22" t="n">
        <f aca="false">'Výpočet škody'!AA608</f>
        <v>0</v>
      </c>
      <c r="T608" s="35"/>
      <c r="U608" s="35"/>
      <c r="V608" s="40"/>
      <c r="W608" s="37"/>
      <c r="X608" s="35"/>
      <c r="Y608" s="35"/>
      <c r="Z608" s="35"/>
      <c r="AA608" s="35"/>
      <c r="AB608" s="23" t="n">
        <f aca="false">'Výpočet škody'!BB608</f>
        <v>0</v>
      </c>
      <c r="AC608" s="37"/>
      <c r="AD608" s="37"/>
      <c r="AE608" s="37"/>
      <c r="AF608" s="37"/>
      <c r="AG608" s="37"/>
      <c r="AH608" s="37"/>
      <c r="AI608" s="35"/>
      <c r="AJ608" s="35"/>
      <c r="AK608" s="35"/>
      <c r="AL608" s="24" t="n">
        <f aca="false">'Výpočet škody'!CD608</f>
        <v>0</v>
      </c>
      <c r="AM608" s="35"/>
      <c r="AN608" s="35"/>
      <c r="AO608" s="35"/>
      <c r="AP608" s="35"/>
      <c r="AQ608" s="42" t="n">
        <f aca="false">ROUND(AO608*AP608,0)</f>
        <v>0</v>
      </c>
      <c r="AR608" s="43" t="n">
        <f aca="false">S608+AB608+AL608+AQ608</f>
        <v>0</v>
      </c>
    </row>
    <row r="609" customFormat="false" ht="12.8" hidden="false" customHeight="false" outlineLevel="0" collapsed="false">
      <c r="N609" s="40"/>
      <c r="O609" s="16"/>
      <c r="P609" s="16"/>
      <c r="Q609" s="41" t="str">
        <f aca="false">IF(P609&gt;0,IF(O609/P609&lt;0.01,"&lt; 1 %",""),"")</f>
        <v/>
      </c>
      <c r="R609" s="35"/>
      <c r="S609" s="22" t="n">
        <f aca="false">'Výpočet škody'!AA609</f>
        <v>0</v>
      </c>
      <c r="T609" s="35"/>
      <c r="U609" s="35"/>
      <c r="V609" s="40"/>
      <c r="W609" s="37"/>
      <c r="X609" s="35"/>
      <c r="Y609" s="35"/>
      <c r="Z609" s="35"/>
      <c r="AA609" s="35"/>
      <c r="AB609" s="23" t="n">
        <f aca="false">'Výpočet škody'!BB609</f>
        <v>0</v>
      </c>
      <c r="AC609" s="37"/>
      <c r="AD609" s="37"/>
      <c r="AE609" s="37"/>
      <c r="AF609" s="37"/>
      <c r="AG609" s="37"/>
      <c r="AH609" s="37"/>
      <c r="AI609" s="35"/>
      <c r="AJ609" s="35"/>
      <c r="AK609" s="35"/>
      <c r="AL609" s="24" t="n">
        <f aca="false">'Výpočet škody'!CD609</f>
        <v>0</v>
      </c>
      <c r="AM609" s="35"/>
      <c r="AN609" s="35"/>
      <c r="AO609" s="35"/>
      <c r="AP609" s="35"/>
      <c r="AQ609" s="42" t="n">
        <f aca="false">ROUND(AO609*AP609,0)</f>
        <v>0</v>
      </c>
      <c r="AR609" s="43" t="n">
        <f aca="false">S609+AB609+AL609+AQ609</f>
        <v>0</v>
      </c>
    </row>
    <row r="610" customFormat="false" ht="12.8" hidden="false" customHeight="false" outlineLevel="0" collapsed="false">
      <c r="N610" s="40"/>
      <c r="O610" s="16"/>
      <c r="P610" s="16"/>
      <c r="Q610" s="41" t="str">
        <f aca="false">IF(P610&gt;0,IF(O610/P610&lt;0.01,"&lt; 1 %",""),"")</f>
        <v/>
      </c>
      <c r="R610" s="35"/>
      <c r="S610" s="22" t="n">
        <f aca="false">'Výpočet škody'!AA610</f>
        <v>0</v>
      </c>
      <c r="T610" s="35"/>
      <c r="U610" s="35"/>
      <c r="V610" s="40"/>
      <c r="W610" s="37"/>
      <c r="X610" s="35"/>
      <c r="Y610" s="35"/>
      <c r="Z610" s="35"/>
      <c r="AA610" s="35"/>
      <c r="AB610" s="23" t="n">
        <f aca="false">'Výpočet škody'!BB610</f>
        <v>0</v>
      </c>
      <c r="AC610" s="37"/>
      <c r="AD610" s="37"/>
      <c r="AE610" s="37"/>
      <c r="AF610" s="37"/>
      <c r="AG610" s="37"/>
      <c r="AH610" s="37"/>
      <c r="AI610" s="35"/>
      <c r="AJ610" s="35"/>
      <c r="AK610" s="35"/>
      <c r="AL610" s="24" t="n">
        <f aca="false">'Výpočet škody'!CD610</f>
        <v>0</v>
      </c>
      <c r="AM610" s="35"/>
      <c r="AN610" s="35"/>
      <c r="AO610" s="35"/>
      <c r="AP610" s="35"/>
      <c r="AQ610" s="42" t="n">
        <f aca="false">ROUND(AO610*AP610,0)</f>
        <v>0</v>
      </c>
      <c r="AR610" s="43" t="n">
        <f aca="false">S610+AB610+AL610+AQ610</f>
        <v>0</v>
      </c>
    </row>
    <row r="611" customFormat="false" ht="12.8" hidden="false" customHeight="false" outlineLevel="0" collapsed="false">
      <c r="N611" s="40"/>
      <c r="O611" s="16"/>
      <c r="P611" s="16"/>
      <c r="Q611" s="41" t="str">
        <f aca="false">IF(P611&gt;0,IF(O611/P611&lt;0.01,"&lt; 1 %",""),"")</f>
        <v/>
      </c>
      <c r="R611" s="35"/>
      <c r="S611" s="22" t="n">
        <f aca="false">'Výpočet škody'!AA611</f>
        <v>0</v>
      </c>
      <c r="T611" s="35"/>
      <c r="U611" s="35"/>
      <c r="V611" s="40"/>
      <c r="W611" s="37"/>
      <c r="X611" s="35"/>
      <c r="Y611" s="35"/>
      <c r="Z611" s="35"/>
      <c r="AA611" s="35"/>
      <c r="AB611" s="23" t="n">
        <f aca="false">'Výpočet škody'!BB611</f>
        <v>0</v>
      </c>
      <c r="AC611" s="37"/>
      <c r="AD611" s="37"/>
      <c r="AE611" s="37"/>
      <c r="AF611" s="37"/>
      <c r="AG611" s="37"/>
      <c r="AH611" s="37"/>
      <c r="AI611" s="35"/>
      <c r="AJ611" s="35"/>
      <c r="AK611" s="35"/>
      <c r="AL611" s="24" t="n">
        <f aca="false">'Výpočet škody'!CD611</f>
        <v>0</v>
      </c>
      <c r="AM611" s="35"/>
      <c r="AN611" s="35"/>
      <c r="AO611" s="35"/>
      <c r="AP611" s="35"/>
      <c r="AQ611" s="42" t="n">
        <f aca="false">ROUND(AO611*AP611,0)</f>
        <v>0</v>
      </c>
      <c r="AR611" s="43" t="n">
        <f aca="false">S611+AB611+AL611+AQ611</f>
        <v>0</v>
      </c>
    </row>
    <row r="612" customFormat="false" ht="12.8" hidden="false" customHeight="false" outlineLevel="0" collapsed="false">
      <c r="N612" s="40"/>
      <c r="O612" s="16"/>
      <c r="P612" s="16"/>
      <c r="Q612" s="41" t="str">
        <f aca="false">IF(P612&gt;0,IF(O612/P612&lt;0.01,"&lt; 1 %",""),"")</f>
        <v/>
      </c>
      <c r="R612" s="35"/>
      <c r="S612" s="22" t="n">
        <f aca="false">'Výpočet škody'!AA612</f>
        <v>0</v>
      </c>
      <c r="T612" s="35"/>
      <c r="U612" s="35"/>
      <c r="V612" s="40"/>
      <c r="W612" s="37"/>
      <c r="X612" s="35"/>
      <c r="Y612" s="35"/>
      <c r="Z612" s="35"/>
      <c r="AA612" s="35"/>
      <c r="AB612" s="23" t="n">
        <f aca="false">'Výpočet škody'!BB612</f>
        <v>0</v>
      </c>
      <c r="AC612" s="37"/>
      <c r="AD612" s="37"/>
      <c r="AE612" s="37"/>
      <c r="AF612" s="37"/>
      <c r="AG612" s="37"/>
      <c r="AH612" s="37"/>
      <c r="AI612" s="35"/>
      <c r="AJ612" s="35"/>
      <c r="AK612" s="35"/>
      <c r="AL612" s="24" t="n">
        <f aca="false">'Výpočet škody'!CD612</f>
        <v>0</v>
      </c>
      <c r="AM612" s="35"/>
      <c r="AN612" s="35"/>
      <c r="AO612" s="35"/>
      <c r="AP612" s="35"/>
      <c r="AQ612" s="42" t="n">
        <f aca="false">ROUND(AO612*AP612,0)</f>
        <v>0</v>
      </c>
      <c r="AR612" s="43" t="n">
        <f aca="false">S612+AB612+AL612+AQ612</f>
        <v>0</v>
      </c>
    </row>
    <row r="613" customFormat="false" ht="12.8" hidden="false" customHeight="false" outlineLevel="0" collapsed="false">
      <c r="N613" s="40"/>
      <c r="O613" s="16"/>
      <c r="P613" s="16"/>
      <c r="Q613" s="41" t="str">
        <f aca="false">IF(P613&gt;0,IF(O613/P613&lt;0.01,"&lt; 1 %",""),"")</f>
        <v/>
      </c>
      <c r="R613" s="35"/>
      <c r="S613" s="22" t="n">
        <f aca="false">'Výpočet škody'!AA613</f>
        <v>0</v>
      </c>
      <c r="T613" s="35"/>
      <c r="U613" s="35"/>
      <c r="V613" s="40"/>
      <c r="W613" s="37"/>
      <c r="X613" s="35"/>
      <c r="Y613" s="35"/>
      <c r="Z613" s="35"/>
      <c r="AA613" s="35"/>
      <c r="AB613" s="23" t="n">
        <f aca="false">'Výpočet škody'!BB613</f>
        <v>0</v>
      </c>
      <c r="AC613" s="37"/>
      <c r="AD613" s="37"/>
      <c r="AE613" s="37"/>
      <c r="AF613" s="37"/>
      <c r="AG613" s="37"/>
      <c r="AH613" s="37"/>
      <c r="AI613" s="35"/>
      <c r="AJ613" s="35"/>
      <c r="AK613" s="35"/>
      <c r="AL613" s="24" t="n">
        <f aca="false">'Výpočet škody'!CD613</f>
        <v>0</v>
      </c>
      <c r="AM613" s="35"/>
      <c r="AN613" s="35"/>
      <c r="AO613" s="35"/>
      <c r="AP613" s="35"/>
      <c r="AQ613" s="42" t="n">
        <f aca="false">ROUND(AO613*AP613,0)</f>
        <v>0</v>
      </c>
      <c r="AR613" s="43" t="n">
        <f aca="false">S613+AB613+AL613+AQ613</f>
        <v>0</v>
      </c>
    </row>
    <row r="614" customFormat="false" ht="12.8" hidden="false" customHeight="false" outlineLevel="0" collapsed="false">
      <c r="N614" s="40"/>
      <c r="O614" s="16"/>
      <c r="P614" s="16"/>
      <c r="Q614" s="41" t="str">
        <f aca="false">IF(P614&gt;0,IF(O614/P614&lt;0.01,"&lt; 1 %",""),"")</f>
        <v/>
      </c>
      <c r="R614" s="35"/>
      <c r="S614" s="22" t="n">
        <f aca="false">'Výpočet škody'!AA614</f>
        <v>0</v>
      </c>
      <c r="T614" s="35"/>
      <c r="U614" s="35"/>
      <c r="V614" s="40"/>
      <c r="W614" s="37"/>
      <c r="X614" s="35"/>
      <c r="Y614" s="35"/>
      <c r="Z614" s="35"/>
      <c r="AA614" s="35"/>
      <c r="AB614" s="23" t="n">
        <f aca="false">'Výpočet škody'!BB614</f>
        <v>0</v>
      </c>
      <c r="AC614" s="37"/>
      <c r="AD614" s="37"/>
      <c r="AE614" s="37"/>
      <c r="AF614" s="37"/>
      <c r="AG614" s="37"/>
      <c r="AH614" s="37"/>
      <c r="AI614" s="35"/>
      <c r="AJ614" s="35"/>
      <c r="AK614" s="35"/>
      <c r="AL614" s="24" t="n">
        <f aca="false">'Výpočet škody'!CD614</f>
        <v>0</v>
      </c>
      <c r="AM614" s="35"/>
      <c r="AN614" s="35"/>
      <c r="AO614" s="35"/>
      <c r="AP614" s="35"/>
      <c r="AQ614" s="42" t="n">
        <f aca="false">ROUND(AO614*AP614,0)</f>
        <v>0</v>
      </c>
      <c r="AR614" s="43" t="n">
        <f aca="false">S614+AB614+AL614+AQ614</f>
        <v>0</v>
      </c>
    </row>
    <row r="615" customFormat="false" ht="12.8" hidden="false" customHeight="false" outlineLevel="0" collapsed="false">
      <c r="N615" s="40"/>
      <c r="O615" s="16"/>
      <c r="P615" s="16"/>
      <c r="Q615" s="41" t="str">
        <f aca="false">IF(P615&gt;0,IF(O615/P615&lt;0.01,"&lt; 1 %",""),"")</f>
        <v/>
      </c>
      <c r="R615" s="35"/>
      <c r="S615" s="22" t="n">
        <f aca="false">'Výpočet škody'!AA615</f>
        <v>0</v>
      </c>
      <c r="T615" s="35"/>
      <c r="U615" s="35"/>
      <c r="V615" s="40"/>
      <c r="W615" s="37"/>
      <c r="X615" s="35"/>
      <c r="Y615" s="35"/>
      <c r="Z615" s="35"/>
      <c r="AA615" s="35"/>
      <c r="AB615" s="23" t="n">
        <f aca="false">'Výpočet škody'!BB615</f>
        <v>0</v>
      </c>
      <c r="AC615" s="37"/>
      <c r="AD615" s="37"/>
      <c r="AE615" s="37"/>
      <c r="AF615" s="37"/>
      <c r="AG615" s="37"/>
      <c r="AH615" s="37"/>
      <c r="AI615" s="35"/>
      <c r="AJ615" s="35"/>
      <c r="AK615" s="35"/>
      <c r="AL615" s="24" t="n">
        <f aca="false">'Výpočet škody'!CD615</f>
        <v>0</v>
      </c>
      <c r="AM615" s="35"/>
      <c r="AN615" s="35"/>
      <c r="AO615" s="35"/>
      <c r="AP615" s="35"/>
      <c r="AQ615" s="42" t="n">
        <f aca="false">ROUND(AO615*AP615,0)</f>
        <v>0</v>
      </c>
      <c r="AR615" s="43" t="n">
        <f aca="false">S615+AB615+AL615+AQ615</f>
        <v>0</v>
      </c>
    </row>
    <row r="616" customFormat="false" ht="12.8" hidden="false" customHeight="false" outlineLevel="0" collapsed="false">
      <c r="N616" s="40"/>
      <c r="O616" s="16"/>
      <c r="P616" s="16"/>
      <c r="Q616" s="41" t="str">
        <f aca="false">IF(P616&gt;0,IF(O616/P616&lt;0.01,"&lt; 1 %",""),"")</f>
        <v/>
      </c>
      <c r="R616" s="35"/>
      <c r="S616" s="22" t="n">
        <f aca="false">'Výpočet škody'!AA616</f>
        <v>0</v>
      </c>
      <c r="T616" s="35"/>
      <c r="U616" s="35"/>
      <c r="V616" s="40"/>
      <c r="W616" s="37"/>
      <c r="X616" s="35"/>
      <c r="Y616" s="35"/>
      <c r="Z616" s="35"/>
      <c r="AA616" s="35"/>
      <c r="AB616" s="23" t="n">
        <f aca="false">'Výpočet škody'!BB616</f>
        <v>0</v>
      </c>
      <c r="AC616" s="37"/>
      <c r="AD616" s="37"/>
      <c r="AE616" s="37"/>
      <c r="AF616" s="37"/>
      <c r="AG616" s="37"/>
      <c r="AH616" s="37"/>
      <c r="AI616" s="35"/>
      <c r="AJ616" s="35"/>
      <c r="AK616" s="35"/>
      <c r="AL616" s="24" t="n">
        <f aca="false">'Výpočet škody'!CD616</f>
        <v>0</v>
      </c>
      <c r="AM616" s="35"/>
      <c r="AN616" s="35"/>
      <c r="AO616" s="35"/>
      <c r="AP616" s="35"/>
      <c r="AQ616" s="42" t="n">
        <f aca="false">ROUND(AO616*AP616,0)</f>
        <v>0</v>
      </c>
      <c r="AR616" s="43" t="n">
        <f aca="false">S616+AB616+AL616+AQ616</f>
        <v>0</v>
      </c>
    </row>
    <row r="617" customFormat="false" ht="12.8" hidden="false" customHeight="false" outlineLevel="0" collapsed="false">
      <c r="N617" s="40"/>
      <c r="O617" s="16"/>
      <c r="P617" s="16"/>
      <c r="Q617" s="41" t="str">
        <f aca="false">IF(P617&gt;0,IF(O617/P617&lt;0.01,"&lt; 1 %",""),"")</f>
        <v/>
      </c>
      <c r="R617" s="35"/>
      <c r="S617" s="22" t="n">
        <f aca="false">'Výpočet škody'!AA617</f>
        <v>0</v>
      </c>
      <c r="T617" s="35"/>
      <c r="U617" s="35"/>
      <c r="V617" s="40"/>
      <c r="W617" s="37"/>
      <c r="X617" s="35"/>
      <c r="Y617" s="35"/>
      <c r="Z617" s="35"/>
      <c r="AA617" s="35"/>
      <c r="AB617" s="23" t="n">
        <f aca="false">'Výpočet škody'!BB617</f>
        <v>0</v>
      </c>
      <c r="AC617" s="37"/>
      <c r="AD617" s="37"/>
      <c r="AE617" s="37"/>
      <c r="AF617" s="37"/>
      <c r="AG617" s="37"/>
      <c r="AH617" s="37"/>
      <c r="AI617" s="35"/>
      <c r="AJ617" s="35"/>
      <c r="AK617" s="35"/>
      <c r="AL617" s="24" t="n">
        <f aca="false">'Výpočet škody'!CD617</f>
        <v>0</v>
      </c>
      <c r="AM617" s="35"/>
      <c r="AN617" s="35"/>
      <c r="AO617" s="35"/>
      <c r="AP617" s="35"/>
      <c r="AQ617" s="42" t="n">
        <f aca="false">ROUND(AO617*AP617,0)</f>
        <v>0</v>
      </c>
      <c r="AR617" s="43" t="n">
        <f aca="false">S617+AB617+AL617+AQ617</f>
        <v>0</v>
      </c>
    </row>
    <row r="618" customFormat="false" ht="12.8" hidden="false" customHeight="false" outlineLevel="0" collapsed="false">
      <c r="N618" s="40"/>
      <c r="O618" s="16"/>
      <c r="P618" s="16"/>
      <c r="Q618" s="41" t="str">
        <f aca="false">IF(P618&gt;0,IF(O618/P618&lt;0.01,"&lt; 1 %",""),"")</f>
        <v/>
      </c>
      <c r="R618" s="35"/>
      <c r="S618" s="22" t="n">
        <f aca="false">'Výpočet škody'!AA618</f>
        <v>0</v>
      </c>
      <c r="T618" s="35"/>
      <c r="U618" s="35"/>
      <c r="V618" s="40"/>
      <c r="W618" s="37"/>
      <c r="X618" s="35"/>
      <c r="Y618" s="35"/>
      <c r="Z618" s="35"/>
      <c r="AA618" s="35"/>
      <c r="AB618" s="23" t="n">
        <f aca="false">'Výpočet škody'!BB618</f>
        <v>0</v>
      </c>
      <c r="AC618" s="37"/>
      <c r="AD618" s="37"/>
      <c r="AE618" s="37"/>
      <c r="AF618" s="37"/>
      <c r="AG618" s="37"/>
      <c r="AH618" s="37"/>
      <c r="AI618" s="35"/>
      <c r="AJ618" s="35"/>
      <c r="AK618" s="35"/>
      <c r="AL618" s="24" t="n">
        <f aca="false">'Výpočet škody'!CD618</f>
        <v>0</v>
      </c>
      <c r="AM618" s="35"/>
      <c r="AN618" s="35"/>
      <c r="AO618" s="35"/>
      <c r="AP618" s="35"/>
      <c r="AQ618" s="42" t="n">
        <f aca="false">ROUND(AO618*AP618,0)</f>
        <v>0</v>
      </c>
      <c r="AR618" s="43" t="n">
        <f aca="false">S618+AB618+AL618+AQ618</f>
        <v>0</v>
      </c>
    </row>
    <row r="619" customFormat="false" ht="12.8" hidden="false" customHeight="false" outlineLevel="0" collapsed="false">
      <c r="N619" s="40"/>
      <c r="O619" s="16"/>
      <c r="P619" s="16"/>
      <c r="Q619" s="41" t="str">
        <f aca="false">IF(P619&gt;0,IF(O619/P619&lt;0.01,"&lt; 1 %",""),"")</f>
        <v/>
      </c>
      <c r="R619" s="35"/>
      <c r="S619" s="22" t="n">
        <f aca="false">'Výpočet škody'!AA619</f>
        <v>0</v>
      </c>
      <c r="T619" s="35"/>
      <c r="U619" s="35"/>
      <c r="V619" s="40"/>
      <c r="W619" s="37"/>
      <c r="X619" s="35"/>
      <c r="Y619" s="35"/>
      <c r="Z619" s="35"/>
      <c r="AA619" s="35"/>
      <c r="AB619" s="23" t="n">
        <f aca="false">'Výpočet škody'!BB619</f>
        <v>0</v>
      </c>
      <c r="AC619" s="37"/>
      <c r="AD619" s="37"/>
      <c r="AE619" s="37"/>
      <c r="AF619" s="37"/>
      <c r="AG619" s="37"/>
      <c r="AH619" s="37"/>
      <c r="AI619" s="35"/>
      <c r="AJ619" s="35"/>
      <c r="AK619" s="35"/>
      <c r="AL619" s="24" t="n">
        <f aca="false">'Výpočet škody'!CD619</f>
        <v>0</v>
      </c>
      <c r="AM619" s="35"/>
      <c r="AN619" s="35"/>
      <c r="AO619" s="35"/>
      <c r="AP619" s="35"/>
      <c r="AQ619" s="42" t="n">
        <f aca="false">ROUND(AO619*AP619,0)</f>
        <v>0</v>
      </c>
      <c r="AR619" s="43" t="n">
        <f aca="false">S619+AB619+AL619+AQ619</f>
        <v>0</v>
      </c>
    </row>
    <row r="620" customFormat="false" ht="12.8" hidden="false" customHeight="false" outlineLevel="0" collapsed="false">
      <c r="N620" s="40"/>
      <c r="O620" s="16"/>
      <c r="P620" s="16"/>
      <c r="Q620" s="41" t="str">
        <f aca="false">IF(P620&gt;0,IF(O620/P620&lt;0.01,"&lt; 1 %",""),"")</f>
        <v/>
      </c>
      <c r="R620" s="35"/>
      <c r="S620" s="22" t="n">
        <f aca="false">'Výpočet škody'!AA620</f>
        <v>0</v>
      </c>
      <c r="T620" s="35"/>
      <c r="U620" s="35"/>
      <c r="V620" s="40"/>
      <c r="W620" s="37"/>
      <c r="X620" s="35"/>
      <c r="Y620" s="35"/>
      <c r="Z620" s="35"/>
      <c r="AA620" s="35"/>
      <c r="AB620" s="23" t="n">
        <f aca="false">'Výpočet škody'!BB620</f>
        <v>0</v>
      </c>
      <c r="AC620" s="37"/>
      <c r="AD620" s="37"/>
      <c r="AE620" s="37"/>
      <c r="AF620" s="37"/>
      <c r="AG620" s="37"/>
      <c r="AH620" s="37"/>
      <c r="AI620" s="35"/>
      <c r="AJ620" s="35"/>
      <c r="AK620" s="35"/>
      <c r="AL620" s="24" t="n">
        <f aca="false">'Výpočet škody'!CD620</f>
        <v>0</v>
      </c>
      <c r="AM620" s="35"/>
      <c r="AN620" s="35"/>
      <c r="AO620" s="35"/>
      <c r="AP620" s="35"/>
      <c r="AQ620" s="42" t="n">
        <f aca="false">ROUND(AO620*AP620,0)</f>
        <v>0</v>
      </c>
      <c r="AR620" s="43" t="n">
        <f aca="false">S620+AB620+AL620+AQ620</f>
        <v>0</v>
      </c>
    </row>
    <row r="621" customFormat="false" ht="12.8" hidden="false" customHeight="false" outlineLevel="0" collapsed="false">
      <c r="N621" s="40"/>
      <c r="O621" s="16"/>
      <c r="P621" s="16"/>
      <c r="Q621" s="41" t="str">
        <f aca="false">IF(P621&gt;0,IF(O621/P621&lt;0.01,"&lt; 1 %",""),"")</f>
        <v/>
      </c>
      <c r="R621" s="35"/>
      <c r="S621" s="22" t="n">
        <f aca="false">'Výpočet škody'!AA621</f>
        <v>0</v>
      </c>
      <c r="T621" s="35"/>
      <c r="U621" s="35"/>
      <c r="V621" s="40"/>
      <c r="W621" s="37"/>
      <c r="X621" s="35"/>
      <c r="Y621" s="35"/>
      <c r="Z621" s="35"/>
      <c r="AA621" s="35"/>
      <c r="AB621" s="23" t="n">
        <f aca="false">'Výpočet škody'!BB621</f>
        <v>0</v>
      </c>
      <c r="AC621" s="37"/>
      <c r="AD621" s="37"/>
      <c r="AE621" s="37"/>
      <c r="AF621" s="37"/>
      <c r="AG621" s="37"/>
      <c r="AH621" s="37"/>
      <c r="AI621" s="35"/>
      <c r="AJ621" s="35"/>
      <c r="AK621" s="35"/>
      <c r="AL621" s="24" t="n">
        <f aca="false">'Výpočet škody'!CD621</f>
        <v>0</v>
      </c>
      <c r="AM621" s="35"/>
      <c r="AN621" s="35"/>
      <c r="AO621" s="35"/>
      <c r="AP621" s="35"/>
      <c r="AQ621" s="42" t="n">
        <f aca="false">ROUND(AO621*AP621,0)</f>
        <v>0</v>
      </c>
      <c r="AR621" s="43" t="n">
        <f aca="false">S621+AB621+AL621+AQ621</f>
        <v>0</v>
      </c>
    </row>
    <row r="622" customFormat="false" ht="12.8" hidden="false" customHeight="false" outlineLevel="0" collapsed="false">
      <c r="N622" s="40"/>
      <c r="O622" s="16"/>
      <c r="P622" s="16"/>
      <c r="Q622" s="41" t="str">
        <f aca="false">IF(P622&gt;0,IF(O622/P622&lt;0.01,"&lt; 1 %",""),"")</f>
        <v/>
      </c>
      <c r="R622" s="35"/>
      <c r="S622" s="22" t="n">
        <f aca="false">'Výpočet škody'!AA622</f>
        <v>0</v>
      </c>
      <c r="T622" s="35"/>
      <c r="U622" s="35"/>
      <c r="V622" s="40"/>
      <c r="W622" s="37"/>
      <c r="X622" s="35"/>
      <c r="Y622" s="35"/>
      <c r="Z622" s="35"/>
      <c r="AA622" s="35"/>
      <c r="AB622" s="23" t="n">
        <f aca="false">'Výpočet škody'!BB622</f>
        <v>0</v>
      </c>
      <c r="AC622" s="37"/>
      <c r="AD622" s="37"/>
      <c r="AE622" s="37"/>
      <c r="AF622" s="37"/>
      <c r="AG622" s="37"/>
      <c r="AH622" s="37"/>
      <c r="AI622" s="35"/>
      <c r="AJ622" s="35"/>
      <c r="AK622" s="35"/>
      <c r="AL622" s="24" t="n">
        <f aca="false">'Výpočet škody'!CD622</f>
        <v>0</v>
      </c>
      <c r="AM622" s="35"/>
      <c r="AN622" s="35"/>
      <c r="AO622" s="35"/>
      <c r="AP622" s="35"/>
      <c r="AQ622" s="42" t="n">
        <f aca="false">ROUND(AO622*AP622,0)</f>
        <v>0</v>
      </c>
      <c r="AR622" s="43" t="n">
        <f aca="false">S622+AB622+AL622+AQ622</f>
        <v>0</v>
      </c>
    </row>
    <row r="623" customFormat="false" ht="12.8" hidden="false" customHeight="false" outlineLevel="0" collapsed="false">
      <c r="N623" s="40"/>
      <c r="O623" s="16"/>
      <c r="P623" s="16"/>
      <c r="Q623" s="41" t="str">
        <f aca="false">IF(P623&gt;0,IF(O623/P623&lt;0.01,"&lt; 1 %",""),"")</f>
        <v/>
      </c>
      <c r="R623" s="35"/>
      <c r="S623" s="22" t="n">
        <f aca="false">'Výpočet škody'!AA623</f>
        <v>0</v>
      </c>
      <c r="T623" s="35"/>
      <c r="U623" s="35"/>
      <c r="V623" s="40"/>
      <c r="W623" s="37"/>
      <c r="X623" s="35"/>
      <c r="Y623" s="35"/>
      <c r="Z623" s="35"/>
      <c r="AA623" s="35"/>
      <c r="AB623" s="23" t="n">
        <f aca="false">'Výpočet škody'!BB623</f>
        <v>0</v>
      </c>
      <c r="AC623" s="37"/>
      <c r="AD623" s="37"/>
      <c r="AE623" s="37"/>
      <c r="AF623" s="37"/>
      <c r="AG623" s="37"/>
      <c r="AH623" s="37"/>
      <c r="AI623" s="35"/>
      <c r="AJ623" s="35"/>
      <c r="AK623" s="35"/>
      <c r="AL623" s="24" t="n">
        <f aca="false">'Výpočet škody'!CD623</f>
        <v>0</v>
      </c>
      <c r="AM623" s="35"/>
      <c r="AN623" s="35"/>
      <c r="AO623" s="35"/>
      <c r="AP623" s="35"/>
      <c r="AQ623" s="42" t="n">
        <f aca="false">ROUND(AO623*AP623,0)</f>
        <v>0</v>
      </c>
      <c r="AR623" s="43" t="n">
        <f aca="false">S623+AB623+AL623+AQ623</f>
        <v>0</v>
      </c>
    </row>
    <row r="624" customFormat="false" ht="12.8" hidden="false" customHeight="false" outlineLevel="0" collapsed="false">
      <c r="N624" s="40"/>
      <c r="O624" s="16"/>
      <c r="P624" s="16"/>
      <c r="Q624" s="41" t="str">
        <f aca="false">IF(P624&gt;0,IF(O624/P624&lt;0.01,"&lt; 1 %",""),"")</f>
        <v/>
      </c>
      <c r="R624" s="35"/>
      <c r="S624" s="22" t="n">
        <f aca="false">'Výpočet škody'!AA624</f>
        <v>0</v>
      </c>
      <c r="T624" s="35"/>
      <c r="U624" s="35"/>
      <c r="V624" s="40"/>
      <c r="W624" s="37"/>
      <c r="X624" s="35"/>
      <c r="Y624" s="35"/>
      <c r="Z624" s="35"/>
      <c r="AA624" s="35"/>
      <c r="AB624" s="23" t="n">
        <f aca="false">'Výpočet škody'!BB624</f>
        <v>0</v>
      </c>
      <c r="AC624" s="37"/>
      <c r="AD624" s="37"/>
      <c r="AE624" s="37"/>
      <c r="AF624" s="37"/>
      <c r="AG624" s="37"/>
      <c r="AH624" s="37"/>
      <c r="AI624" s="35"/>
      <c r="AJ624" s="35"/>
      <c r="AK624" s="35"/>
      <c r="AL624" s="24" t="n">
        <f aca="false">'Výpočet škody'!CD624</f>
        <v>0</v>
      </c>
      <c r="AM624" s="35"/>
      <c r="AN624" s="35"/>
      <c r="AO624" s="35"/>
      <c r="AP624" s="35"/>
      <c r="AQ624" s="42" t="n">
        <f aca="false">ROUND(AO624*AP624,0)</f>
        <v>0</v>
      </c>
      <c r="AR624" s="43" t="n">
        <f aca="false">S624+AB624+AL624+AQ624</f>
        <v>0</v>
      </c>
    </row>
    <row r="625" customFormat="false" ht="12.8" hidden="false" customHeight="false" outlineLevel="0" collapsed="false">
      <c r="N625" s="40"/>
      <c r="O625" s="16"/>
      <c r="P625" s="16"/>
      <c r="Q625" s="41" t="str">
        <f aca="false">IF(P625&gt;0,IF(O625/P625&lt;0.01,"&lt; 1 %",""),"")</f>
        <v/>
      </c>
      <c r="R625" s="35"/>
      <c r="S625" s="22" t="n">
        <f aca="false">'Výpočet škody'!AA625</f>
        <v>0</v>
      </c>
      <c r="T625" s="35"/>
      <c r="U625" s="35"/>
      <c r="V625" s="40"/>
      <c r="W625" s="37"/>
      <c r="X625" s="35"/>
      <c r="Y625" s="35"/>
      <c r="Z625" s="35"/>
      <c r="AA625" s="35"/>
      <c r="AB625" s="23" t="n">
        <f aca="false">'Výpočet škody'!BB625</f>
        <v>0</v>
      </c>
      <c r="AC625" s="37"/>
      <c r="AD625" s="37"/>
      <c r="AE625" s="37"/>
      <c r="AF625" s="37"/>
      <c r="AG625" s="37"/>
      <c r="AH625" s="37"/>
      <c r="AI625" s="35"/>
      <c r="AJ625" s="35"/>
      <c r="AK625" s="35"/>
      <c r="AL625" s="24" t="n">
        <f aca="false">'Výpočet škody'!CD625</f>
        <v>0</v>
      </c>
      <c r="AM625" s="35"/>
      <c r="AN625" s="35"/>
      <c r="AO625" s="35"/>
      <c r="AP625" s="35"/>
      <c r="AQ625" s="42" t="n">
        <f aca="false">ROUND(AO625*AP625,0)</f>
        <v>0</v>
      </c>
      <c r="AR625" s="43" t="n">
        <f aca="false">S625+AB625+AL625+AQ625</f>
        <v>0</v>
      </c>
    </row>
    <row r="626" customFormat="false" ht="12.8" hidden="false" customHeight="false" outlineLevel="0" collapsed="false">
      <c r="N626" s="40"/>
      <c r="O626" s="16"/>
      <c r="P626" s="16"/>
      <c r="Q626" s="41" t="str">
        <f aca="false">IF(P626&gt;0,IF(O626/P626&lt;0.01,"&lt; 1 %",""),"")</f>
        <v/>
      </c>
      <c r="R626" s="35"/>
      <c r="S626" s="22" t="n">
        <f aca="false">'Výpočet škody'!AA626</f>
        <v>0</v>
      </c>
      <c r="T626" s="35"/>
      <c r="U626" s="35"/>
      <c r="V626" s="40"/>
      <c r="W626" s="37"/>
      <c r="X626" s="35"/>
      <c r="Y626" s="35"/>
      <c r="Z626" s="35"/>
      <c r="AA626" s="35"/>
      <c r="AB626" s="23" t="n">
        <f aca="false">'Výpočet škody'!BB626</f>
        <v>0</v>
      </c>
      <c r="AC626" s="37"/>
      <c r="AD626" s="37"/>
      <c r="AE626" s="37"/>
      <c r="AF626" s="37"/>
      <c r="AG626" s="37"/>
      <c r="AH626" s="37"/>
      <c r="AI626" s="35"/>
      <c r="AJ626" s="35"/>
      <c r="AK626" s="35"/>
      <c r="AL626" s="24" t="n">
        <f aca="false">'Výpočet škody'!CD626</f>
        <v>0</v>
      </c>
      <c r="AM626" s="35"/>
      <c r="AN626" s="35"/>
      <c r="AO626" s="35"/>
      <c r="AP626" s="35"/>
      <c r="AQ626" s="42" t="n">
        <f aca="false">ROUND(AO626*AP626,0)</f>
        <v>0</v>
      </c>
      <c r="AR626" s="43" t="n">
        <f aca="false">S626+AB626+AL626+AQ626</f>
        <v>0</v>
      </c>
    </row>
    <row r="627" customFormat="false" ht="12.8" hidden="false" customHeight="false" outlineLevel="0" collapsed="false">
      <c r="N627" s="40"/>
      <c r="O627" s="16"/>
      <c r="P627" s="16"/>
      <c r="Q627" s="41" t="str">
        <f aca="false">IF(P627&gt;0,IF(O627/P627&lt;0.01,"&lt; 1 %",""),"")</f>
        <v/>
      </c>
      <c r="R627" s="35"/>
      <c r="S627" s="22" t="n">
        <f aca="false">'Výpočet škody'!AA627</f>
        <v>0</v>
      </c>
      <c r="T627" s="35"/>
      <c r="U627" s="35"/>
      <c r="V627" s="40"/>
      <c r="W627" s="37"/>
      <c r="X627" s="35"/>
      <c r="Y627" s="35"/>
      <c r="Z627" s="35"/>
      <c r="AA627" s="35"/>
      <c r="AB627" s="23" t="n">
        <f aca="false">'Výpočet škody'!BB627</f>
        <v>0</v>
      </c>
      <c r="AC627" s="37"/>
      <c r="AD627" s="37"/>
      <c r="AE627" s="37"/>
      <c r="AF627" s="37"/>
      <c r="AG627" s="37"/>
      <c r="AH627" s="37"/>
      <c r="AI627" s="35"/>
      <c r="AJ627" s="35"/>
      <c r="AK627" s="35"/>
      <c r="AL627" s="24" t="n">
        <f aca="false">'Výpočet škody'!CD627</f>
        <v>0</v>
      </c>
      <c r="AM627" s="35"/>
      <c r="AN627" s="35"/>
      <c r="AO627" s="35"/>
      <c r="AP627" s="35"/>
      <c r="AQ627" s="42" t="n">
        <f aca="false">ROUND(AO627*AP627,0)</f>
        <v>0</v>
      </c>
      <c r="AR627" s="43" t="n">
        <f aca="false">S627+AB627+AL627+AQ627</f>
        <v>0</v>
      </c>
    </row>
    <row r="628" customFormat="false" ht="12.8" hidden="false" customHeight="false" outlineLevel="0" collapsed="false">
      <c r="N628" s="40"/>
      <c r="O628" s="16"/>
      <c r="P628" s="16"/>
      <c r="Q628" s="41" t="str">
        <f aca="false">IF(P628&gt;0,IF(O628/P628&lt;0.01,"&lt; 1 %",""),"")</f>
        <v/>
      </c>
      <c r="R628" s="35"/>
      <c r="S628" s="22" t="n">
        <f aca="false">'Výpočet škody'!AA628</f>
        <v>0</v>
      </c>
      <c r="T628" s="35"/>
      <c r="U628" s="35"/>
      <c r="V628" s="40"/>
      <c r="W628" s="37"/>
      <c r="X628" s="35"/>
      <c r="Y628" s="35"/>
      <c r="Z628" s="35"/>
      <c r="AA628" s="35"/>
      <c r="AB628" s="23" t="n">
        <f aca="false">'Výpočet škody'!BB628</f>
        <v>0</v>
      </c>
      <c r="AC628" s="37"/>
      <c r="AD628" s="37"/>
      <c r="AE628" s="37"/>
      <c r="AF628" s="37"/>
      <c r="AG628" s="37"/>
      <c r="AH628" s="37"/>
      <c r="AI628" s="35"/>
      <c r="AJ628" s="35"/>
      <c r="AK628" s="35"/>
      <c r="AL628" s="24" t="n">
        <f aca="false">'Výpočet škody'!CD628</f>
        <v>0</v>
      </c>
      <c r="AM628" s="35"/>
      <c r="AN628" s="35"/>
      <c r="AO628" s="35"/>
      <c r="AP628" s="35"/>
      <c r="AQ628" s="42" t="n">
        <f aca="false">ROUND(AO628*AP628,0)</f>
        <v>0</v>
      </c>
      <c r="AR628" s="43" t="n">
        <f aca="false">S628+AB628+AL628+AQ628</f>
        <v>0</v>
      </c>
    </row>
    <row r="629" customFormat="false" ht="12.8" hidden="false" customHeight="false" outlineLevel="0" collapsed="false">
      <c r="N629" s="40"/>
      <c r="O629" s="16"/>
      <c r="P629" s="16"/>
      <c r="Q629" s="41" t="str">
        <f aca="false">IF(P629&gt;0,IF(O629/P629&lt;0.01,"&lt; 1 %",""),"")</f>
        <v/>
      </c>
      <c r="R629" s="35"/>
      <c r="S629" s="22" t="n">
        <f aca="false">'Výpočet škody'!AA629</f>
        <v>0</v>
      </c>
      <c r="T629" s="35"/>
      <c r="U629" s="35"/>
      <c r="V629" s="40"/>
      <c r="W629" s="37"/>
      <c r="X629" s="35"/>
      <c r="Y629" s="35"/>
      <c r="Z629" s="35"/>
      <c r="AA629" s="35"/>
      <c r="AB629" s="23" t="n">
        <f aca="false">'Výpočet škody'!BB629</f>
        <v>0</v>
      </c>
      <c r="AC629" s="37"/>
      <c r="AD629" s="37"/>
      <c r="AE629" s="37"/>
      <c r="AF629" s="37"/>
      <c r="AG629" s="37"/>
      <c r="AH629" s="37"/>
      <c r="AI629" s="35"/>
      <c r="AJ629" s="35"/>
      <c r="AK629" s="35"/>
      <c r="AL629" s="24" t="n">
        <f aca="false">'Výpočet škody'!CD629</f>
        <v>0</v>
      </c>
      <c r="AM629" s="35"/>
      <c r="AN629" s="35"/>
      <c r="AO629" s="35"/>
      <c r="AP629" s="35"/>
      <c r="AQ629" s="42" t="n">
        <f aca="false">ROUND(AO629*AP629,0)</f>
        <v>0</v>
      </c>
      <c r="AR629" s="43" t="n">
        <f aca="false">S629+AB629+AL629+AQ629</f>
        <v>0</v>
      </c>
    </row>
    <row r="630" customFormat="false" ht="12.8" hidden="false" customHeight="false" outlineLevel="0" collapsed="false">
      <c r="N630" s="40"/>
      <c r="O630" s="16"/>
      <c r="P630" s="16"/>
      <c r="Q630" s="41" t="str">
        <f aca="false">IF(P630&gt;0,IF(O630/P630&lt;0.01,"&lt; 1 %",""),"")</f>
        <v/>
      </c>
      <c r="R630" s="35"/>
      <c r="S630" s="22" t="n">
        <f aca="false">'Výpočet škody'!AA630</f>
        <v>0</v>
      </c>
      <c r="T630" s="35"/>
      <c r="U630" s="35"/>
      <c r="V630" s="40"/>
      <c r="W630" s="37"/>
      <c r="X630" s="35"/>
      <c r="Y630" s="35"/>
      <c r="Z630" s="35"/>
      <c r="AA630" s="35"/>
      <c r="AB630" s="23" t="n">
        <f aca="false">'Výpočet škody'!BB630</f>
        <v>0</v>
      </c>
      <c r="AC630" s="37"/>
      <c r="AD630" s="37"/>
      <c r="AE630" s="37"/>
      <c r="AF630" s="37"/>
      <c r="AG630" s="37"/>
      <c r="AH630" s="37"/>
      <c r="AI630" s="35"/>
      <c r="AJ630" s="35"/>
      <c r="AK630" s="35"/>
      <c r="AL630" s="24" t="n">
        <f aca="false">'Výpočet škody'!CD630</f>
        <v>0</v>
      </c>
      <c r="AM630" s="35"/>
      <c r="AN630" s="35"/>
      <c r="AO630" s="35"/>
      <c r="AP630" s="35"/>
      <c r="AQ630" s="42" t="n">
        <f aca="false">ROUND(AO630*AP630,0)</f>
        <v>0</v>
      </c>
      <c r="AR630" s="43" t="n">
        <f aca="false">S630+AB630+AL630+AQ630</f>
        <v>0</v>
      </c>
    </row>
    <row r="631" customFormat="false" ht="12.8" hidden="false" customHeight="false" outlineLevel="0" collapsed="false">
      <c r="N631" s="40"/>
      <c r="O631" s="16"/>
      <c r="P631" s="16"/>
      <c r="Q631" s="41" t="str">
        <f aca="false">IF(P631&gt;0,IF(O631/P631&lt;0.01,"&lt; 1 %",""),"")</f>
        <v/>
      </c>
      <c r="R631" s="35"/>
      <c r="S631" s="22" t="n">
        <f aca="false">'Výpočet škody'!AA631</f>
        <v>0</v>
      </c>
      <c r="T631" s="35"/>
      <c r="U631" s="35"/>
      <c r="V631" s="40"/>
      <c r="W631" s="37"/>
      <c r="X631" s="35"/>
      <c r="Y631" s="35"/>
      <c r="Z631" s="35"/>
      <c r="AA631" s="35"/>
      <c r="AB631" s="23" t="n">
        <f aca="false">'Výpočet škody'!BB631</f>
        <v>0</v>
      </c>
      <c r="AC631" s="37"/>
      <c r="AD631" s="37"/>
      <c r="AE631" s="37"/>
      <c r="AF631" s="37"/>
      <c r="AG631" s="37"/>
      <c r="AH631" s="37"/>
      <c r="AI631" s="35"/>
      <c r="AJ631" s="35"/>
      <c r="AK631" s="35"/>
      <c r="AL631" s="24" t="n">
        <f aca="false">'Výpočet škody'!CD631</f>
        <v>0</v>
      </c>
      <c r="AM631" s="35"/>
      <c r="AN631" s="35"/>
      <c r="AO631" s="35"/>
      <c r="AP631" s="35"/>
      <c r="AQ631" s="42" t="n">
        <f aca="false">ROUND(AO631*AP631,0)</f>
        <v>0</v>
      </c>
      <c r="AR631" s="43" t="n">
        <f aca="false">S631+AB631+AL631+AQ631</f>
        <v>0</v>
      </c>
    </row>
    <row r="632" customFormat="false" ht="12.8" hidden="false" customHeight="false" outlineLevel="0" collapsed="false">
      <c r="N632" s="40"/>
      <c r="O632" s="16"/>
      <c r="P632" s="16"/>
      <c r="Q632" s="41" t="str">
        <f aca="false">IF(P632&gt;0,IF(O632/P632&lt;0.01,"&lt; 1 %",""),"")</f>
        <v/>
      </c>
      <c r="R632" s="35"/>
      <c r="S632" s="22" t="n">
        <f aca="false">'Výpočet škody'!AA632</f>
        <v>0</v>
      </c>
      <c r="T632" s="35"/>
      <c r="U632" s="35"/>
      <c r="V632" s="40"/>
      <c r="W632" s="37"/>
      <c r="X632" s="35"/>
      <c r="Y632" s="35"/>
      <c r="Z632" s="35"/>
      <c r="AA632" s="35"/>
      <c r="AB632" s="23" t="n">
        <f aca="false">'Výpočet škody'!BB632</f>
        <v>0</v>
      </c>
      <c r="AC632" s="37"/>
      <c r="AD632" s="37"/>
      <c r="AE632" s="37"/>
      <c r="AF632" s="37"/>
      <c r="AG632" s="37"/>
      <c r="AH632" s="37"/>
      <c r="AI632" s="35"/>
      <c r="AJ632" s="35"/>
      <c r="AK632" s="35"/>
      <c r="AL632" s="24" t="n">
        <f aca="false">'Výpočet škody'!CD632</f>
        <v>0</v>
      </c>
      <c r="AM632" s="35"/>
      <c r="AN632" s="35"/>
      <c r="AO632" s="35"/>
      <c r="AP632" s="35"/>
      <c r="AQ632" s="42" t="n">
        <f aca="false">ROUND(AO632*AP632,0)</f>
        <v>0</v>
      </c>
      <c r="AR632" s="43" t="n">
        <f aca="false">S632+AB632+AL632+AQ632</f>
        <v>0</v>
      </c>
    </row>
    <row r="633" customFormat="false" ht="12.8" hidden="false" customHeight="false" outlineLevel="0" collapsed="false">
      <c r="N633" s="40"/>
      <c r="O633" s="16"/>
      <c r="P633" s="16"/>
      <c r="Q633" s="41" t="str">
        <f aca="false">IF(P633&gt;0,IF(O633/P633&lt;0.01,"&lt; 1 %",""),"")</f>
        <v/>
      </c>
      <c r="R633" s="35"/>
      <c r="S633" s="22" t="n">
        <f aca="false">'Výpočet škody'!AA633</f>
        <v>0</v>
      </c>
      <c r="T633" s="35"/>
      <c r="U633" s="35"/>
      <c r="V633" s="40"/>
      <c r="W633" s="37"/>
      <c r="X633" s="35"/>
      <c r="Y633" s="35"/>
      <c r="Z633" s="35"/>
      <c r="AA633" s="35"/>
      <c r="AB633" s="23" t="n">
        <f aca="false">'Výpočet škody'!BB633</f>
        <v>0</v>
      </c>
      <c r="AC633" s="37"/>
      <c r="AD633" s="37"/>
      <c r="AE633" s="37"/>
      <c r="AF633" s="37"/>
      <c r="AG633" s="37"/>
      <c r="AH633" s="37"/>
      <c r="AI633" s="35"/>
      <c r="AJ633" s="35"/>
      <c r="AK633" s="35"/>
      <c r="AL633" s="24" t="n">
        <f aca="false">'Výpočet škody'!CD633</f>
        <v>0</v>
      </c>
      <c r="AM633" s="35"/>
      <c r="AN633" s="35"/>
      <c r="AO633" s="35"/>
      <c r="AP633" s="35"/>
      <c r="AQ633" s="42" t="n">
        <f aca="false">ROUND(AO633*AP633,0)</f>
        <v>0</v>
      </c>
      <c r="AR633" s="43" t="n">
        <f aca="false">S633+AB633+AL633+AQ633</f>
        <v>0</v>
      </c>
    </row>
    <row r="634" customFormat="false" ht="12.8" hidden="false" customHeight="false" outlineLevel="0" collapsed="false">
      <c r="N634" s="40"/>
      <c r="O634" s="16"/>
      <c r="P634" s="16"/>
      <c r="Q634" s="41" t="str">
        <f aca="false">IF(P634&gt;0,IF(O634/P634&lt;0.01,"&lt; 1 %",""),"")</f>
        <v/>
      </c>
      <c r="R634" s="35"/>
      <c r="S634" s="22" t="n">
        <f aca="false">'Výpočet škody'!AA634</f>
        <v>0</v>
      </c>
      <c r="T634" s="35"/>
      <c r="U634" s="35"/>
      <c r="V634" s="40"/>
      <c r="W634" s="37"/>
      <c r="X634" s="35"/>
      <c r="Y634" s="35"/>
      <c r="Z634" s="35"/>
      <c r="AA634" s="35"/>
      <c r="AB634" s="23" t="n">
        <f aca="false">'Výpočet škody'!BB634</f>
        <v>0</v>
      </c>
      <c r="AC634" s="37"/>
      <c r="AD634" s="37"/>
      <c r="AE634" s="37"/>
      <c r="AF634" s="37"/>
      <c r="AG634" s="37"/>
      <c r="AH634" s="37"/>
      <c r="AI634" s="35"/>
      <c r="AJ634" s="35"/>
      <c r="AK634" s="35"/>
      <c r="AL634" s="24" t="n">
        <f aca="false">'Výpočet škody'!CD634</f>
        <v>0</v>
      </c>
      <c r="AM634" s="35"/>
      <c r="AN634" s="35"/>
      <c r="AO634" s="35"/>
      <c r="AP634" s="35"/>
      <c r="AQ634" s="42" t="n">
        <f aca="false">ROUND(AO634*AP634,0)</f>
        <v>0</v>
      </c>
      <c r="AR634" s="43" t="n">
        <f aca="false">S634+AB634+AL634+AQ634</f>
        <v>0</v>
      </c>
    </row>
    <row r="635" customFormat="false" ht="12.8" hidden="false" customHeight="false" outlineLevel="0" collapsed="false">
      <c r="N635" s="40"/>
      <c r="O635" s="16"/>
      <c r="P635" s="16"/>
      <c r="Q635" s="41" t="str">
        <f aca="false">IF(P635&gt;0,IF(O635/P635&lt;0.01,"&lt; 1 %",""),"")</f>
        <v/>
      </c>
      <c r="R635" s="35"/>
      <c r="S635" s="22" t="n">
        <f aca="false">'Výpočet škody'!AA635</f>
        <v>0</v>
      </c>
      <c r="T635" s="35"/>
      <c r="U635" s="35"/>
      <c r="V635" s="40"/>
      <c r="W635" s="37"/>
      <c r="X635" s="35"/>
      <c r="Y635" s="35"/>
      <c r="Z635" s="35"/>
      <c r="AA635" s="35"/>
      <c r="AB635" s="23" t="n">
        <f aca="false">'Výpočet škody'!BB635</f>
        <v>0</v>
      </c>
      <c r="AC635" s="37"/>
      <c r="AD635" s="37"/>
      <c r="AE635" s="37"/>
      <c r="AF635" s="37"/>
      <c r="AG635" s="37"/>
      <c r="AH635" s="37"/>
      <c r="AI635" s="35"/>
      <c r="AJ635" s="35"/>
      <c r="AK635" s="35"/>
      <c r="AL635" s="24" t="n">
        <f aca="false">'Výpočet škody'!CD635</f>
        <v>0</v>
      </c>
      <c r="AM635" s="35"/>
      <c r="AN635" s="35"/>
      <c r="AO635" s="35"/>
      <c r="AP635" s="35"/>
      <c r="AQ635" s="42" t="n">
        <f aca="false">ROUND(AO635*AP635,0)</f>
        <v>0</v>
      </c>
      <c r="AR635" s="43" t="n">
        <f aca="false">S635+AB635+AL635+AQ635</f>
        <v>0</v>
      </c>
    </row>
    <row r="636" customFormat="false" ht="12.8" hidden="false" customHeight="false" outlineLevel="0" collapsed="false">
      <c r="N636" s="40"/>
      <c r="O636" s="16"/>
      <c r="P636" s="16"/>
      <c r="Q636" s="41" t="str">
        <f aca="false">IF(P636&gt;0,IF(O636/P636&lt;0.01,"&lt; 1 %",""),"")</f>
        <v/>
      </c>
      <c r="R636" s="35"/>
      <c r="S636" s="22" t="n">
        <f aca="false">'Výpočet škody'!AA636</f>
        <v>0</v>
      </c>
      <c r="T636" s="35"/>
      <c r="U636" s="35"/>
      <c r="V636" s="40"/>
      <c r="W636" s="37"/>
      <c r="X636" s="35"/>
      <c r="Y636" s="35"/>
      <c r="Z636" s="35"/>
      <c r="AA636" s="35"/>
      <c r="AB636" s="23" t="n">
        <f aca="false">'Výpočet škody'!BB636</f>
        <v>0</v>
      </c>
      <c r="AC636" s="37"/>
      <c r="AD636" s="37"/>
      <c r="AE636" s="37"/>
      <c r="AF636" s="37"/>
      <c r="AG636" s="37"/>
      <c r="AH636" s="37"/>
      <c r="AI636" s="35"/>
      <c r="AJ636" s="35"/>
      <c r="AK636" s="35"/>
      <c r="AL636" s="24" t="n">
        <f aca="false">'Výpočet škody'!CD636</f>
        <v>0</v>
      </c>
      <c r="AM636" s="35"/>
      <c r="AN636" s="35"/>
      <c r="AO636" s="35"/>
      <c r="AP636" s="35"/>
      <c r="AQ636" s="42" t="n">
        <f aca="false">ROUND(AO636*AP636,0)</f>
        <v>0</v>
      </c>
      <c r="AR636" s="43" t="n">
        <f aca="false">S636+AB636+AL636+AQ636</f>
        <v>0</v>
      </c>
    </row>
    <row r="637" customFormat="false" ht="12.8" hidden="false" customHeight="false" outlineLevel="0" collapsed="false">
      <c r="N637" s="40"/>
      <c r="O637" s="16"/>
      <c r="P637" s="16"/>
      <c r="Q637" s="41" t="str">
        <f aca="false">IF(P637&gt;0,IF(O637/P637&lt;0.01,"&lt; 1 %",""),"")</f>
        <v/>
      </c>
      <c r="R637" s="35"/>
      <c r="S637" s="22" t="n">
        <f aca="false">'Výpočet škody'!AA637</f>
        <v>0</v>
      </c>
      <c r="T637" s="35"/>
      <c r="U637" s="35"/>
      <c r="V637" s="40"/>
      <c r="W637" s="37"/>
      <c r="X637" s="35"/>
      <c r="Y637" s="35"/>
      <c r="Z637" s="35"/>
      <c r="AA637" s="35"/>
      <c r="AB637" s="23" t="n">
        <f aca="false">'Výpočet škody'!BB637</f>
        <v>0</v>
      </c>
      <c r="AC637" s="37"/>
      <c r="AD637" s="37"/>
      <c r="AE637" s="37"/>
      <c r="AF637" s="37"/>
      <c r="AG637" s="37"/>
      <c r="AH637" s="37"/>
      <c r="AI637" s="35"/>
      <c r="AJ637" s="35"/>
      <c r="AK637" s="35"/>
      <c r="AL637" s="24" t="n">
        <f aca="false">'Výpočet škody'!CD637</f>
        <v>0</v>
      </c>
      <c r="AM637" s="35"/>
      <c r="AN637" s="35"/>
      <c r="AO637" s="35"/>
      <c r="AP637" s="35"/>
      <c r="AQ637" s="42" t="n">
        <f aca="false">ROUND(AO637*AP637,0)</f>
        <v>0</v>
      </c>
      <c r="AR637" s="43" t="n">
        <f aca="false">S637+AB637+AL637+AQ637</f>
        <v>0</v>
      </c>
    </row>
    <row r="638" customFormat="false" ht="12.8" hidden="false" customHeight="false" outlineLevel="0" collapsed="false">
      <c r="N638" s="40"/>
      <c r="O638" s="16"/>
      <c r="P638" s="16"/>
      <c r="Q638" s="41" t="str">
        <f aca="false">IF(P638&gt;0,IF(O638/P638&lt;0.01,"&lt; 1 %",""),"")</f>
        <v/>
      </c>
      <c r="R638" s="35"/>
      <c r="S638" s="22" t="n">
        <f aca="false">'Výpočet škody'!AA638</f>
        <v>0</v>
      </c>
      <c r="T638" s="35"/>
      <c r="U638" s="35"/>
      <c r="V638" s="40"/>
      <c r="W638" s="37"/>
      <c r="X638" s="35"/>
      <c r="Y638" s="35"/>
      <c r="Z638" s="35"/>
      <c r="AA638" s="35"/>
      <c r="AB638" s="23" t="n">
        <f aca="false">'Výpočet škody'!BB638</f>
        <v>0</v>
      </c>
      <c r="AC638" s="37"/>
      <c r="AD638" s="37"/>
      <c r="AE638" s="37"/>
      <c r="AF638" s="37"/>
      <c r="AG638" s="37"/>
      <c r="AH638" s="37"/>
      <c r="AI638" s="35"/>
      <c r="AJ638" s="35"/>
      <c r="AK638" s="35"/>
      <c r="AL638" s="24" t="n">
        <f aca="false">'Výpočet škody'!CD638</f>
        <v>0</v>
      </c>
      <c r="AM638" s="35"/>
      <c r="AN638" s="35"/>
      <c r="AO638" s="35"/>
      <c r="AP638" s="35"/>
      <c r="AQ638" s="42" t="n">
        <f aca="false">ROUND(AO638*AP638,0)</f>
        <v>0</v>
      </c>
      <c r="AR638" s="43" t="n">
        <f aca="false">S638+AB638+AL638+AQ638</f>
        <v>0</v>
      </c>
    </row>
    <row r="639" customFormat="false" ht="12.8" hidden="false" customHeight="false" outlineLevel="0" collapsed="false">
      <c r="N639" s="40"/>
      <c r="O639" s="16"/>
      <c r="P639" s="16"/>
      <c r="Q639" s="41" t="str">
        <f aca="false">IF(P639&gt;0,IF(O639/P639&lt;0.01,"&lt; 1 %",""),"")</f>
        <v/>
      </c>
      <c r="R639" s="35"/>
      <c r="S639" s="22" t="n">
        <f aca="false">'Výpočet škody'!AA639</f>
        <v>0</v>
      </c>
      <c r="T639" s="35"/>
      <c r="U639" s="35"/>
      <c r="V639" s="40"/>
      <c r="W639" s="37"/>
      <c r="X639" s="35"/>
      <c r="Y639" s="35"/>
      <c r="Z639" s="35"/>
      <c r="AA639" s="35"/>
      <c r="AB639" s="23" t="n">
        <f aca="false">'Výpočet škody'!BB639</f>
        <v>0</v>
      </c>
      <c r="AC639" s="37"/>
      <c r="AD639" s="37"/>
      <c r="AE639" s="37"/>
      <c r="AF639" s="37"/>
      <c r="AG639" s="37"/>
      <c r="AH639" s="37"/>
      <c r="AI639" s="35"/>
      <c r="AJ639" s="35"/>
      <c r="AK639" s="35"/>
      <c r="AL639" s="24" t="n">
        <f aca="false">'Výpočet škody'!CD639</f>
        <v>0</v>
      </c>
      <c r="AM639" s="35"/>
      <c r="AN639" s="35"/>
      <c r="AO639" s="35"/>
      <c r="AP639" s="35"/>
      <c r="AQ639" s="42" t="n">
        <f aca="false">ROUND(AO639*AP639,0)</f>
        <v>0</v>
      </c>
      <c r="AR639" s="43" t="n">
        <f aca="false">S639+AB639+AL639+AQ639</f>
        <v>0</v>
      </c>
    </row>
    <row r="640" customFormat="false" ht="12.8" hidden="false" customHeight="false" outlineLevel="0" collapsed="false">
      <c r="N640" s="40"/>
      <c r="O640" s="16"/>
      <c r="P640" s="16"/>
      <c r="Q640" s="41" t="str">
        <f aca="false">IF(P640&gt;0,IF(O640/P640&lt;0.01,"&lt; 1 %",""),"")</f>
        <v/>
      </c>
      <c r="R640" s="35"/>
      <c r="S640" s="22" t="n">
        <f aca="false">'Výpočet škody'!AA640</f>
        <v>0</v>
      </c>
      <c r="T640" s="35"/>
      <c r="U640" s="35"/>
      <c r="V640" s="40"/>
      <c r="W640" s="37"/>
      <c r="X640" s="35"/>
      <c r="Y640" s="35"/>
      <c r="Z640" s="35"/>
      <c r="AA640" s="35"/>
      <c r="AB640" s="23" t="n">
        <f aca="false">'Výpočet škody'!BB640</f>
        <v>0</v>
      </c>
      <c r="AC640" s="37"/>
      <c r="AD640" s="37"/>
      <c r="AE640" s="37"/>
      <c r="AF640" s="37"/>
      <c r="AG640" s="37"/>
      <c r="AH640" s="37"/>
      <c r="AI640" s="35"/>
      <c r="AJ640" s="35"/>
      <c r="AK640" s="35"/>
      <c r="AL640" s="24" t="n">
        <f aca="false">'Výpočet škody'!CD640</f>
        <v>0</v>
      </c>
      <c r="AM640" s="35"/>
      <c r="AN640" s="35"/>
      <c r="AO640" s="35"/>
      <c r="AP640" s="35"/>
      <c r="AQ640" s="42" t="n">
        <f aca="false">ROUND(AO640*AP640,0)</f>
        <v>0</v>
      </c>
      <c r="AR640" s="43" t="n">
        <f aca="false">S640+AB640+AL640+AQ640</f>
        <v>0</v>
      </c>
    </row>
    <row r="641" customFormat="false" ht="12.8" hidden="false" customHeight="false" outlineLevel="0" collapsed="false">
      <c r="N641" s="40"/>
      <c r="O641" s="16"/>
      <c r="P641" s="16"/>
      <c r="Q641" s="41" t="str">
        <f aca="false">IF(P641&gt;0,IF(O641/P641&lt;0.01,"&lt; 1 %",""),"")</f>
        <v/>
      </c>
      <c r="R641" s="16"/>
      <c r="S641" s="22" t="n">
        <f aca="false">'Výpočet škody'!AA641</f>
        <v>0</v>
      </c>
      <c r="T641" s="35"/>
      <c r="U641" s="35"/>
      <c r="V641" s="40"/>
      <c r="W641" s="37"/>
      <c r="X641" s="35"/>
      <c r="Y641" s="35"/>
      <c r="Z641" s="35"/>
      <c r="AA641" s="35"/>
      <c r="AB641" s="23" t="n">
        <f aca="false">'Výpočet škody'!BB641</f>
        <v>0</v>
      </c>
      <c r="AC641" s="37"/>
      <c r="AD641" s="37"/>
      <c r="AE641" s="37"/>
      <c r="AF641" s="37"/>
      <c r="AG641" s="37"/>
      <c r="AH641" s="37"/>
      <c r="AI641" s="35"/>
      <c r="AJ641" s="35"/>
      <c r="AK641" s="35"/>
      <c r="AL641" s="24" t="n">
        <f aca="false">'Výpočet škody'!CD641</f>
        <v>0</v>
      </c>
      <c r="AM641" s="35"/>
      <c r="AN641" s="35"/>
      <c r="AO641" s="35"/>
      <c r="AP641" s="35"/>
      <c r="AQ641" s="42" t="n">
        <f aca="false">ROUND(AO641*AP641,0)</f>
        <v>0</v>
      </c>
      <c r="AR641" s="43" t="n">
        <f aca="false">S641+AB641+AL641+AQ641</f>
        <v>0</v>
      </c>
    </row>
    <row r="642" customFormat="false" ht="12.8" hidden="false" customHeight="false" outlineLevel="0" collapsed="false">
      <c r="N642" s="40"/>
      <c r="O642" s="16"/>
      <c r="P642" s="16"/>
      <c r="Q642" s="41" t="str">
        <f aca="false">IF(P642&gt;0,IF(O642/P642&lt;0.01,"&lt; 1 %",""),"")</f>
        <v/>
      </c>
      <c r="R642" s="16"/>
      <c r="S642" s="22" t="n">
        <f aca="false">'Výpočet škody'!AA642</f>
        <v>0</v>
      </c>
      <c r="T642" s="35"/>
      <c r="U642" s="35"/>
      <c r="V642" s="40"/>
      <c r="W642" s="37"/>
      <c r="X642" s="35"/>
      <c r="Y642" s="35"/>
      <c r="Z642" s="35"/>
      <c r="AA642" s="35"/>
      <c r="AB642" s="23" t="n">
        <f aca="false">'Výpočet škody'!BB642</f>
        <v>0</v>
      </c>
      <c r="AC642" s="37"/>
      <c r="AD642" s="37"/>
      <c r="AE642" s="37"/>
      <c r="AF642" s="37"/>
      <c r="AG642" s="37"/>
      <c r="AH642" s="37"/>
      <c r="AI642" s="35"/>
      <c r="AJ642" s="35"/>
      <c r="AK642" s="35"/>
      <c r="AL642" s="24" t="n">
        <f aca="false">'Výpočet škody'!CD642</f>
        <v>0</v>
      </c>
      <c r="AM642" s="35"/>
      <c r="AN642" s="35"/>
      <c r="AO642" s="35"/>
      <c r="AP642" s="35"/>
      <c r="AQ642" s="42" t="n">
        <f aca="false">ROUND(AO642*AP642,0)</f>
        <v>0</v>
      </c>
      <c r="AR642" s="43" t="n">
        <f aca="false">S642+AB642+AL642+AQ642</f>
        <v>0</v>
      </c>
    </row>
    <row r="643" customFormat="false" ht="12.8" hidden="false" customHeight="false" outlineLevel="0" collapsed="false">
      <c r="N643" s="40"/>
      <c r="O643" s="16"/>
      <c r="P643" s="16"/>
      <c r="Q643" s="41" t="str">
        <f aca="false">IF(P643&gt;0,IF(O643/P643&lt;0.01,"&lt; 1 %",""),"")</f>
        <v/>
      </c>
      <c r="R643" s="16"/>
      <c r="S643" s="22" t="n">
        <f aca="false">'Výpočet škody'!AA643</f>
        <v>0</v>
      </c>
      <c r="T643" s="35"/>
      <c r="U643" s="35"/>
      <c r="V643" s="40"/>
      <c r="W643" s="37"/>
      <c r="X643" s="35"/>
      <c r="Y643" s="35"/>
      <c r="Z643" s="35"/>
      <c r="AA643" s="35"/>
      <c r="AB643" s="23" t="n">
        <f aca="false">'Výpočet škody'!BB643</f>
        <v>0</v>
      </c>
      <c r="AC643" s="37"/>
      <c r="AD643" s="37"/>
      <c r="AE643" s="37"/>
      <c r="AF643" s="37"/>
      <c r="AG643" s="37"/>
      <c r="AH643" s="37"/>
      <c r="AI643" s="35"/>
      <c r="AJ643" s="35"/>
      <c r="AK643" s="35"/>
      <c r="AL643" s="24" t="n">
        <f aca="false">'Výpočet škody'!CD643</f>
        <v>0</v>
      </c>
      <c r="AM643" s="35"/>
      <c r="AN643" s="35"/>
      <c r="AO643" s="35"/>
      <c r="AP643" s="35"/>
      <c r="AQ643" s="42" t="n">
        <f aca="false">ROUND(AO643*AP643,0)</f>
        <v>0</v>
      </c>
      <c r="AR643" s="43" t="n">
        <f aca="false">S643+AB643+AL643+AQ643</f>
        <v>0</v>
      </c>
    </row>
    <row r="644" customFormat="false" ht="12.8" hidden="false" customHeight="false" outlineLevel="0" collapsed="false">
      <c r="N644" s="40"/>
      <c r="O644" s="16"/>
      <c r="P644" s="16"/>
      <c r="Q644" s="41" t="str">
        <f aca="false">IF(P644&gt;0,IF(O644/P644&lt;0.01,"&lt; 1 %",""),"")</f>
        <v/>
      </c>
      <c r="R644" s="16"/>
      <c r="S644" s="22" t="n">
        <f aca="false">'Výpočet škody'!AA644</f>
        <v>0</v>
      </c>
      <c r="T644" s="35"/>
      <c r="U644" s="35"/>
      <c r="V644" s="40"/>
      <c r="W644" s="37"/>
      <c r="X644" s="35"/>
      <c r="Y644" s="35"/>
      <c r="Z644" s="35"/>
      <c r="AA644" s="35"/>
      <c r="AB644" s="23" t="n">
        <f aca="false">'Výpočet škody'!BB644</f>
        <v>0</v>
      </c>
      <c r="AC644" s="37"/>
      <c r="AD644" s="37"/>
      <c r="AE644" s="37"/>
      <c r="AF644" s="37"/>
      <c r="AG644" s="37"/>
      <c r="AH644" s="37"/>
      <c r="AI644" s="35"/>
      <c r="AJ644" s="35"/>
      <c r="AK644" s="35"/>
      <c r="AL644" s="24" t="n">
        <f aca="false">'Výpočet škody'!CD644</f>
        <v>0</v>
      </c>
      <c r="AM644" s="35"/>
      <c r="AN644" s="35"/>
      <c r="AO644" s="35"/>
      <c r="AP644" s="35"/>
      <c r="AQ644" s="42" t="n">
        <f aca="false">ROUND(AO644*AP644,0)</f>
        <v>0</v>
      </c>
      <c r="AR644" s="43" t="n">
        <f aca="false">S644+AB644+AL644+AQ644</f>
        <v>0</v>
      </c>
    </row>
    <row r="645" customFormat="false" ht="12.8" hidden="false" customHeight="false" outlineLevel="0" collapsed="false">
      <c r="N645" s="40"/>
      <c r="O645" s="16"/>
      <c r="P645" s="16"/>
      <c r="Q645" s="41" t="str">
        <f aca="false">IF(P645&gt;0,IF(O645/P645&lt;0.01,"&lt; 1 %",""),"")</f>
        <v/>
      </c>
      <c r="R645" s="16"/>
      <c r="S645" s="22" t="n">
        <f aca="false">'Výpočet škody'!AA645</f>
        <v>0</v>
      </c>
      <c r="T645" s="35"/>
      <c r="U645" s="35"/>
      <c r="V645" s="40"/>
      <c r="W645" s="37"/>
      <c r="X645" s="35"/>
      <c r="Y645" s="35"/>
      <c r="Z645" s="35"/>
      <c r="AA645" s="35"/>
      <c r="AB645" s="23" t="n">
        <f aca="false">'Výpočet škody'!BB645</f>
        <v>0</v>
      </c>
      <c r="AC645" s="37"/>
      <c r="AD645" s="37"/>
      <c r="AE645" s="37"/>
      <c r="AF645" s="37"/>
      <c r="AG645" s="37"/>
      <c r="AH645" s="37"/>
      <c r="AI645" s="35"/>
      <c r="AJ645" s="35"/>
      <c r="AK645" s="35"/>
      <c r="AL645" s="24" t="n">
        <f aca="false">'Výpočet škody'!CD645</f>
        <v>0</v>
      </c>
      <c r="AM645" s="35"/>
      <c r="AN645" s="35"/>
      <c r="AO645" s="35"/>
      <c r="AP645" s="35"/>
      <c r="AQ645" s="42" t="n">
        <f aca="false">ROUND(AO645*AP645,0)</f>
        <v>0</v>
      </c>
      <c r="AR645" s="43" t="n">
        <f aca="false">S645+AB645+AL645+AQ645</f>
        <v>0</v>
      </c>
    </row>
    <row r="646" customFormat="false" ht="12.8" hidden="false" customHeight="false" outlineLevel="0" collapsed="false">
      <c r="N646" s="40"/>
      <c r="O646" s="16"/>
      <c r="P646" s="16"/>
      <c r="Q646" s="41" t="str">
        <f aca="false">IF(P646&gt;0,IF(O646/P646&lt;0.01,"&lt; 1 %",""),"")</f>
        <v/>
      </c>
      <c r="R646" s="16"/>
      <c r="S646" s="22" t="n">
        <f aca="false">'Výpočet škody'!AA646</f>
        <v>0</v>
      </c>
      <c r="T646" s="35"/>
      <c r="U646" s="35"/>
      <c r="V646" s="40"/>
      <c r="W646" s="37"/>
      <c r="X646" s="35"/>
      <c r="Y646" s="35"/>
      <c r="Z646" s="35"/>
      <c r="AA646" s="35"/>
      <c r="AB646" s="23" t="n">
        <f aca="false">'Výpočet škody'!BB646</f>
        <v>0</v>
      </c>
      <c r="AC646" s="37"/>
      <c r="AD646" s="37"/>
      <c r="AE646" s="37"/>
      <c r="AF646" s="37"/>
      <c r="AG646" s="37"/>
      <c r="AH646" s="37"/>
      <c r="AI646" s="35"/>
      <c r="AJ646" s="35"/>
      <c r="AK646" s="35"/>
      <c r="AL646" s="24" t="n">
        <f aca="false">'Výpočet škody'!CD646</f>
        <v>0</v>
      </c>
      <c r="AM646" s="35"/>
      <c r="AN646" s="35"/>
      <c r="AO646" s="35"/>
      <c r="AP646" s="35"/>
      <c r="AQ646" s="42" t="n">
        <f aca="false">ROUND(AO646*AP646,0)</f>
        <v>0</v>
      </c>
      <c r="AR646" s="43" t="n">
        <f aca="false">S646+AB646+AL646+AQ646</f>
        <v>0</v>
      </c>
    </row>
    <row r="647" customFormat="false" ht="12.8" hidden="false" customHeight="false" outlineLevel="0" collapsed="false">
      <c r="N647" s="40"/>
      <c r="O647" s="16"/>
      <c r="P647" s="16"/>
      <c r="Q647" s="41" t="str">
        <f aca="false">IF(P647&gt;0,IF(O647/P647&lt;0.01,"&lt; 1 %",""),"")</f>
        <v/>
      </c>
      <c r="R647" s="16"/>
      <c r="S647" s="22" t="n">
        <f aca="false">'Výpočet škody'!AA647</f>
        <v>0</v>
      </c>
      <c r="T647" s="35"/>
      <c r="U647" s="35"/>
      <c r="V647" s="40"/>
      <c r="W647" s="37"/>
      <c r="X647" s="35"/>
      <c r="Y647" s="35"/>
      <c r="Z647" s="35"/>
      <c r="AA647" s="35"/>
      <c r="AB647" s="23" t="n">
        <f aca="false">'Výpočet škody'!BB647</f>
        <v>0</v>
      </c>
      <c r="AC647" s="37"/>
      <c r="AD647" s="37"/>
      <c r="AE647" s="37"/>
      <c r="AF647" s="37"/>
      <c r="AG647" s="37"/>
      <c r="AH647" s="37"/>
      <c r="AI647" s="35"/>
      <c r="AJ647" s="35"/>
      <c r="AK647" s="35"/>
      <c r="AL647" s="24" t="n">
        <f aca="false">'Výpočet škody'!CD647</f>
        <v>0</v>
      </c>
      <c r="AM647" s="35"/>
      <c r="AN647" s="35"/>
      <c r="AO647" s="35"/>
      <c r="AP647" s="35"/>
      <c r="AQ647" s="42" t="n">
        <f aca="false">ROUND(AO647*AP647,0)</f>
        <v>0</v>
      </c>
      <c r="AR647" s="43" t="n">
        <f aca="false">S647+AB647+AL647+AQ647</f>
        <v>0</v>
      </c>
    </row>
    <row r="648" customFormat="false" ht="12.8" hidden="false" customHeight="false" outlineLevel="0" collapsed="false">
      <c r="N648" s="40"/>
      <c r="O648" s="16"/>
      <c r="P648" s="16"/>
      <c r="Q648" s="41" t="str">
        <f aca="false">IF(P648&gt;0,IF(O648/P648&lt;0.01,"&lt; 1 %",""),"")</f>
        <v/>
      </c>
      <c r="R648" s="16"/>
      <c r="S648" s="22" t="n">
        <f aca="false">'Výpočet škody'!AA648</f>
        <v>0</v>
      </c>
      <c r="T648" s="35"/>
      <c r="U648" s="35"/>
      <c r="V648" s="40"/>
      <c r="W648" s="37"/>
      <c r="X648" s="35"/>
      <c r="Y648" s="35"/>
      <c r="Z648" s="35"/>
      <c r="AA648" s="35"/>
      <c r="AB648" s="23" t="n">
        <f aca="false">'Výpočet škody'!BB648</f>
        <v>0</v>
      </c>
      <c r="AC648" s="37"/>
      <c r="AD648" s="37"/>
      <c r="AE648" s="37"/>
      <c r="AF648" s="37"/>
      <c r="AG648" s="37"/>
      <c r="AH648" s="37"/>
      <c r="AI648" s="35"/>
      <c r="AJ648" s="35"/>
      <c r="AK648" s="35"/>
      <c r="AL648" s="24" t="n">
        <f aca="false">'Výpočet škody'!CD648</f>
        <v>0</v>
      </c>
      <c r="AM648" s="35"/>
      <c r="AN648" s="35"/>
      <c r="AO648" s="35"/>
      <c r="AP648" s="35"/>
      <c r="AQ648" s="42" t="n">
        <f aca="false">ROUND(AO648*AP648,0)</f>
        <v>0</v>
      </c>
      <c r="AR648" s="43" t="n">
        <f aca="false">S648+AB648+AL648+AQ648</f>
        <v>0</v>
      </c>
    </row>
    <row r="649" customFormat="false" ht="12.8" hidden="false" customHeight="false" outlineLevel="0" collapsed="false">
      <c r="N649" s="40"/>
      <c r="O649" s="16"/>
      <c r="P649" s="16"/>
      <c r="Q649" s="41" t="str">
        <f aca="false">IF(P649&gt;0,IF(O649/P649&lt;0.01,"&lt; 1 %",""),"")</f>
        <v/>
      </c>
      <c r="R649" s="16"/>
      <c r="S649" s="22" t="n">
        <f aca="false">'Výpočet škody'!AA649</f>
        <v>0</v>
      </c>
      <c r="T649" s="35"/>
      <c r="U649" s="35"/>
      <c r="V649" s="40"/>
      <c r="W649" s="37"/>
      <c r="X649" s="35"/>
      <c r="Y649" s="35"/>
      <c r="Z649" s="35"/>
      <c r="AA649" s="35"/>
      <c r="AB649" s="23" t="n">
        <f aca="false">'Výpočet škody'!BB649</f>
        <v>0</v>
      </c>
      <c r="AC649" s="37"/>
      <c r="AD649" s="37"/>
      <c r="AE649" s="37"/>
      <c r="AF649" s="37"/>
      <c r="AG649" s="37"/>
      <c r="AH649" s="37"/>
      <c r="AI649" s="35"/>
      <c r="AJ649" s="35"/>
      <c r="AK649" s="35"/>
      <c r="AL649" s="24" t="n">
        <f aca="false">'Výpočet škody'!CD649</f>
        <v>0</v>
      </c>
      <c r="AM649" s="35"/>
      <c r="AN649" s="35"/>
      <c r="AO649" s="35"/>
      <c r="AP649" s="35"/>
      <c r="AQ649" s="42" t="n">
        <f aca="false">ROUND(AO649*AP649,0)</f>
        <v>0</v>
      </c>
      <c r="AR649" s="43" t="n">
        <f aca="false">S649+AB649+AL649+AQ649</f>
        <v>0</v>
      </c>
    </row>
    <row r="650" customFormat="false" ht="12.8" hidden="false" customHeight="false" outlineLevel="0" collapsed="false">
      <c r="N650" s="40"/>
      <c r="O650" s="16"/>
      <c r="P650" s="16"/>
      <c r="Q650" s="41" t="str">
        <f aca="false">IF(P650&gt;0,IF(O650/P650&lt;0.01,"&lt; 1 %",""),"")</f>
        <v/>
      </c>
      <c r="R650" s="16"/>
      <c r="S650" s="22" t="n">
        <f aca="false">'Výpočet škody'!AA650</f>
        <v>0</v>
      </c>
      <c r="T650" s="35"/>
      <c r="U650" s="35"/>
      <c r="V650" s="40"/>
      <c r="W650" s="37"/>
      <c r="X650" s="35"/>
      <c r="Y650" s="35"/>
      <c r="Z650" s="35"/>
      <c r="AA650" s="35"/>
      <c r="AB650" s="23" t="n">
        <f aca="false">'Výpočet škody'!BB650</f>
        <v>0</v>
      </c>
      <c r="AC650" s="37"/>
      <c r="AD650" s="37"/>
      <c r="AE650" s="37"/>
      <c r="AF650" s="37"/>
      <c r="AG650" s="37"/>
      <c r="AH650" s="37"/>
      <c r="AI650" s="35"/>
      <c r="AJ650" s="35"/>
      <c r="AK650" s="35"/>
      <c r="AL650" s="24" t="n">
        <f aca="false">'Výpočet škody'!CD650</f>
        <v>0</v>
      </c>
      <c r="AM650" s="35"/>
      <c r="AN650" s="35"/>
      <c r="AO650" s="35"/>
      <c r="AP650" s="35"/>
      <c r="AQ650" s="42" t="n">
        <f aca="false">ROUND(AO650*AP650,0)</f>
        <v>0</v>
      </c>
      <c r="AR650" s="43" t="n">
        <f aca="false">S650+AB650+AL650+AQ650</f>
        <v>0</v>
      </c>
    </row>
    <row r="651" customFormat="false" ht="12.8" hidden="false" customHeight="false" outlineLevel="0" collapsed="false">
      <c r="N651" s="40"/>
      <c r="O651" s="16"/>
      <c r="P651" s="16"/>
      <c r="Q651" s="41" t="str">
        <f aca="false">IF(P651&gt;0,IF(O651/P651&lt;0.01,"&lt; 1 %",""),"")</f>
        <v/>
      </c>
      <c r="R651" s="16"/>
      <c r="S651" s="22" t="n">
        <f aca="false">'Výpočet škody'!AA651</f>
        <v>0</v>
      </c>
      <c r="T651" s="35"/>
      <c r="U651" s="35"/>
      <c r="V651" s="40"/>
      <c r="W651" s="37"/>
      <c r="X651" s="35"/>
      <c r="Y651" s="35"/>
      <c r="Z651" s="35"/>
      <c r="AA651" s="35"/>
      <c r="AB651" s="23" t="n">
        <f aca="false">'Výpočet škody'!BB651</f>
        <v>0</v>
      </c>
      <c r="AC651" s="37"/>
      <c r="AD651" s="37"/>
      <c r="AE651" s="37"/>
      <c r="AF651" s="37"/>
      <c r="AG651" s="37"/>
      <c r="AH651" s="37"/>
      <c r="AI651" s="35"/>
      <c r="AJ651" s="35"/>
      <c r="AK651" s="35"/>
      <c r="AL651" s="24" t="n">
        <f aca="false">'Výpočet škody'!CD651</f>
        <v>0</v>
      </c>
      <c r="AM651" s="35"/>
      <c r="AN651" s="35"/>
      <c r="AO651" s="35"/>
      <c r="AP651" s="35"/>
      <c r="AQ651" s="42" t="n">
        <f aca="false">ROUND(AO651*AP651,0)</f>
        <v>0</v>
      </c>
      <c r="AR651" s="43" t="n">
        <f aca="false">S651+AB651+AL651+AQ651</f>
        <v>0</v>
      </c>
    </row>
    <row r="652" customFormat="false" ht="12.8" hidden="false" customHeight="false" outlineLevel="0" collapsed="false">
      <c r="N652" s="40"/>
      <c r="O652" s="16"/>
      <c r="P652" s="16"/>
      <c r="Q652" s="41" t="str">
        <f aca="false">IF(P652&gt;0,IF(O652/P652&lt;0.01,"&lt; 1 %",""),"")</f>
        <v/>
      </c>
      <c r="R652" s="16"/>
      <c r="S652" s="22" t="n">
        <f aca="false">'Výpočet škody'!AA652</f>
        <v>0</v>
      </c>
      <c r="T652" s="35"/>
      <c r="U652" s="35"/>
      <c r="V652" s="40"/>
      <c r="W652" s="37"/>
      <c r="X652" s="35"/>
      <c r="Y652" s="35"/>
      <c r="Z652" s="35"/>
      <c r="AA652" s="35"/>
      <c r="AB652" s="23" t="n">
        <f aca="false">'Výpočet škody'!BB652</f>
        <v>0</v>
      </c>
      <c r="AC652" s="37"/>
      <c r="AD652" s="37"/>
      <c r="AE652" s="37"/>
      <c r="AF652" s="37"/>
      <c r="AG652" s="37"/>
      <c r="AH652" s="37"/>
      <c r="AI652" s="35"/>
      <c r="AJ652" s="35"/>
      <c r="AK652" s="35"/>
      <c r="AL652" s="24" t="n">
        <f aca="false">'Výpočet škody'!CD652</f>
        <v>0</v>
      </c>
      <c r="AM652" s="35"/>
      <c r="AN652" s="35"/>
      <c r="AO652" s="35"/>
      <c r="AP652" s="35"/>
      <c r="AQ652" s="42" t="n">
        <f aca="false">ROUND(AO652*AP652,0)</f>
        <v>0</v>
      </c>
      <c r="AR652" s="43" t="n">
        <f aca="false">S652+AB652+AL652+AQ652</f>
        <v>0</v>
      </c>
    </row>
    <row r="653" customFormat="false" ht="12.8" hidden="false" customHeight="false" outlineLevel="0" collapsed="false">
      <c r="N653" s="40"/>
      <c r="O653" s="16"/>
      <c r="P653" s="16"/>
      <c r="Q653" s="41" t="str">
        <f aca="false">IF(P653&gt;0,IF(O653/P653&lt;0.01,"&lt; 1 %",""),"")</f>
        <v/>
      </c>
      <c r="R653" s="16"/>
      <c r="S653" s="22" t="n">
        <f aca="false">'Výpočet škody'!AA653</f>
        <v>0</v>
      </c>
      <c r="T653" s="35"/>
      <c r="U653" s="35"/>
      <c r="V653" s="40"/>
      <c r="W653" s="37"/>
      <c r="X653" s="35"/>
      <c r="Y653" s="35"/>
      <c r="Z653" s="35"/>
      <c r="AA653" s="35"/>
      <c r="AB653" s="23" t="n">
        <f aca="false">'Výpočet škody'!BB653</f>
        <v>0</v>
      </c>
      <c r="AC653" s="37"/>
      <c r="AD653" s="37"/>
      <c r="AE653" s="37"/>
      <c r="AF653" s="37"/>
      <c r="AG653" s="37"/>
      <c r="AH653" s="37"/>
      <c r="AI653" s="35"/>
      <c r="AJ653" s="35"/>
      <c r="AK653" s="35"/>
      <c r="AL653" s="24" t="n">
        <f aca="false">'Výpočet škody'!CD653</f>
        <v>0</v>
      </c>
      <c r="AM653" s="35"/>
      <c r="AN653" s="35"/>
      <c r="AO653" s="35"/>
      <c r="AP653" s="35"/>
      <c r="AQ653" s="42" t="n">
        <f aca="false">ROUND(AO653*AP653,0)</f>
        <v>0</v>
      </c>
      <c r="AR653" s="43" t="n">
        <f aca="false">S653+AB653+AL653+AQ653</f>
        <v>0</v>
      </c>
    </row>
    <row r="654" customFormat="false" ht="12.8" hidden="false" customHeight="false" outlineLevel="0" collapsed="false">
      <c r="N654" s="40"/>
      <c r="O654" s="16"/>
      <c r="P654" s="16"/>
      <c r="Q654" s="41" t="str">
        <f aca="false">IF(P654&gt;0,IF(O654/P654&lt;0.01,"&lt; 1 %",""),"")</f>
        <v/>
      </c>
      <c r="R654" s="16"/>
      <c r="S654" s="22" t="n">
        <f aca="false">'Výpočet škody'!AA654</f>
        <v>0</v>
      </c>
      <c r="T654" s="35"/>
      <c r="U654" s="35"/>
      <c r="V654" s="40"/>
      <c r="W654" s="37"/>
      <c r="X654" s="35"/>
      <c r="Y654" s="35"/>
      <c r="Z654" s="35"/>
      <c r="AA654" s="35"/>
      <c r="AB654" s="23" t="n">
        <f aca="false">'Výpočet škody'!BB654</f>
        <v>0</v>
      </c>
      <c r="AC654" s="37"/>
      <c r="AD654" s="37"/>
      <c r="AE654" s="37"/>
      <c r="AF654" s="37"/>
      <c r="AG654" s="37"/>
      <c r="AH654" s="37"/>
      <c r="AI654" s="35"/>
      <c r="AJ654" s="35"/>
      <c r="AK654" s="35"/>
      <c r="AL654" s="24" t="n">
        <f aca="false">'Výpočet škody'!CD654</f>
        <v>0</v>
      </c>
      <c r="AM654" s="35"/>
      <c r="AN654" s="35"/>
      <c r="AO654" s="35"/>
      <c r="AP654" s="35"/>
      <c r="AQ654" s="42" t="n">
        <f aca="false">ROUND(AO654*AP654,0)</f>
        <v>0</v>
      </c>
      <c r="AR654" s="43" t="n">
        <f aca="false">S654+AB654+AL654+AQ654</f>
        <v>0</v>
      </c>
    </row>
    <row r="655" customFormat="false" ht="12.8" hidden="false" customHeight="false" outlineLevel="0" collapsed="false">
      <c r="N655" s="40"/>
      <c r="O655" s="16"/>
      <c r="P655" s="16"/>
      <c r="Q655" s="41" t="str">
        <f aca="false">IF(P655&gt;0,IF(O655/P655&lt;0.01,"&lt; 1 %",""),"")</f>
        <v/>
      </c>
      <c r="R655" s="16"/>
      <c r="S655" s="22" t="n">
        <f aca="false">'Výpočet škody'!AA655</f>
        <v>0</v>
      </c>
      <c r="T655" s="35"/>
      <c r="U655" s="35"/>
      <c r="V655" s="40"/>
      <c r="W655" s="37"/>
      <c r="X655" s="35"/>
      <c r="Y655" s="35"/>
      <c r="Z655" s="35"/>
      <c r="AA655" s="35"/>
      <c r="AB655" s="23" t="n">
        <f aca="false">'Výpočet škody'!BB655</f>
        <v>0</v>
      </c>
      <c r="AC655" s="37"/>
      <c r="AD655" s="37"/>
      <c r="AE655" s="37"/>
      <c r="AF655" s="37"/>
      <c r="AG655" s="37"/>
      <c r="AH655" s="37"/>
      <c r="AI655" s="35"/>
      <c r="AJ655" s="35"/>
      <c r="AK655" s="35"/>
      <c r="AL655" s="24" t="n">
        <f aca="false">'Výpočet škody'!CD655</f>
        <v>0</v>
      </c>
      <c r="AM655" s="35"/>
      <c r="AN655" s="35"/>
      <c r="AO655" s="35"/>
      <c r="AP655" s="35"/>
      <c r="AQ655" s="42" t="n">
        <f aca="false">ROUND(AO655*AP655,0)</f>
        <v>0</v>
      </c>
      <c r="AR655" s="43" t="n">
        <f aca="false">S655+AB655+AL655+AQ655</f>
        <v>0</v>
      </c>
    </row>
    <row r="656" customFormat="false" ht="12.8" hidden="false" customHeight="false" outlineLevel="0" collapsed="false">
      <c r="N656" s="40"/>
      <c r="O656" s="16"/>
      <c r="P656" s="16"/>
      <c r="Q656" s="41" t="str">
        <f aca="false">IF(P656&gt;0,IF(O656/P656&lt;0.01,"&lt; 1 %",""),"")</f>
        <v/>
      </c>
      <c r="R656" s="16"/>
      <c r="S656" s="22" t="n">
        <f aca="false">'Výpočet škody'!AA656</f>
        <v>0</v>
      </c>
      <c r="T656" s="35"/>
      <c r="U656" s="35"/>
      <c r="V656" s="40"/>
      <c r="W656" s="37"/>
      <c r="X656" s="35"/>
      <c r="Y656" s="35"/>
      <c r="Z656" s="35"/>
      <c r="AA656" s="35"/>
      <c r="AB656" s="23" t="n">
        <f aca="false">'Výpočet škody'!BB656</f>
        <v>0</v>
      </c>
      <c r="AC656" s="37"/>
      <c r="AD656" s="37"/>
      <c r="AE656" s="37"/>
      <c r="AF656" s="37"/>
      <c r="AG656" s="37"/>
      <c r="AH656" s="37"/>
      <c r="AI656" s="35"/>
      <c r="AJ656" s="35"/>
      <c r="AK656" s="35"/>
      <c r="AL656" s="24" t="n">
        <f aca="false">'Výpočet škody'!CD656</f>
        <v>0</v>
      </c>
      <c r="AM656" s="35"/>
      <c r="AN656" s="35"/>
      <c r="AO656" s="35"/>
      <c r="AP656" s="35"/>
      <c r="AQ656" s="42" t="n">
        <f aca="false">ROUND(AO656*AP656,0)</f>
        <v>0</v>
      </c>
      <c r="AR656" s="43" t="n">
        <f aca="false">S656+AB656+AL656+AQ656</f>
        <v>0</v>
      </c>
    </row>
    <row r="657" customFormat="false" ht="12.8" hidden="false" customHeight="false" outlineLevel="0" collapsed="false">
      <c r="N657" s="40"/>
      <c r="O657" s="16"/>
      <c r="P657" s="16"/>
      <c r="Q657" s="41" t="str">
        <f aca="false">IF(P657&gt;0,IF(O657/P657&lt;0.01,"&lt; 1 %",""),"")</f>
        <v/>
      </c>
      <c r="R657" s="16"/>
      <c r="S657" s="22" t="n">
        <f aca="false">'Výpočet škody'!AA657</f>
        <v>0</v>
      </c>
      <c r="T657" s="35"/>
      <c r="U657" s="35"/>
      <c r="V657" s="40"/>
      <c r="W657" s="37"/>
      <c r="X657" s="35"/>
      <c r="Y657" s="35"/>
      <c r="Z657" s="35"/>
      <c r="AA657" s="35"/>
      <c r="AB657" s="23" t="n">
        <f aca="false">'Výpočet škody'!BB657</f>
        <v>0</v>
      </c>
      <c r="AC657" s="37"/>
      <c r="AD657" s="37"/>
      <c r="AE657" s="37"/>
      <c r="AF657" s="37"/>
      <c r="AG657" s="37"/>
      <c r="AH657" s="37"/>
      <c r="AI657" s="35"/>
      <c r="AJ657" s="35"/>
      <c r="AK657" s="35"/>
      <c r="AL657" s="24" t="n">
        <f aca="false">'Výpočet škody'!CD657</f>
        <v>0</v>
      </c>
      <c r="AM657" s="35"/>
      <c r="AN657" s="35"/>
      <c r="AO657" s="35"/>
      <c r="AP657" s="35"/>
      <c r="AQ657" s="42" t="n">
        <f aca="false">ROUND(AO657*AP657,0)</f>
        <v>0</v>
      </c>
      <c r="AR657" s="43" t="n">
        <f aca="false">S657+AB657+AL657+AQ657</f>
        <v>0</v>
      </c>
    </row>
    <row r="658" customFormat="false" ht="12.8" hidden="false" customHeight="false" outlineLevel="0" collapsed="false">
      <c r="N658" s="40"/>
      <c r="O658" s="16"/>
      <c r="P658" s="16"/>
      <c r="Q658" s="41" t="str">
        <f aca="false">IF(P658&gt;0,IF(O658/P658&lt;0.01,"&lt; 1 %",""),"")</f>
        <v/>
      </c>
      <c r="R658" s="16"/>
      <c r="S658" s="22" t="n">
        <f aca="false">'Výpočet škody'!AA658</f>
        <v>0</v>
      </c>
      <c r="T658" s="35"/>
      <c r="U658" s="35"/>
      <c r="V658" s="40"/>
      <c r="W658" s="37"/>
      <c r="X658" s="35"/>
      <c r="Y658" s="35"/>
      <c r="Z658" s="35"/>
      <c r="AA658" s="35"/>
      <c r="AB658" s="23" t="n">
        <f aca="false">'Výpočet škody'!BB658</f>
        <v>0</v>
      </c>
      <c r="AC658" s="37"/>
      <c r="AD658" s="37"/>
      <c r="AE658" s="37"/>
      <c r="AF658" s="37"/>
      <c r="AG658" s="37"/>
      <c r="AH658" s="37"/>
      <c r="AI658" s="35"/>
      <c r="AJ658" s="35"/>
      <c r="AK658" s="35"/>
      <c r="AL658" s="24" t="n">
        <f aca="false">'Výpočet škody'!CD658</f>
        <v>0</v>
      </c>
      <c r="AM658" s="35"/>
      <c r="AN658" s="35"/>
      <c r="AO658" s="35"/>
      <c r="AP658" s="35"/>
      <c r="AQ658" s="42" t="n">
        <f aca="false">ROUND(AO658*AP658,0)</f>
        <v>0</v>
      </c>
      <c r="AR658" s="43" t="n">
        <f aca="false">S658+AB658+AL658+AQ658</f>
        <v>0</v>
      </c>
    </row>
    <row r="659" customFormat="false" ht="12.8" hidden="false" customHeight="false" outlineLevel="0" collapsed="false">
      <c r="N659" s="40"/>
      <c r="O659" s="16"/>
      <c r="P659" s="16"/>
      <c r="Q659" s="41" t="str">
        <f aca="false">IF(P659&gt;0,IF(O659/P659&lt;0.01,"&lt; 1 %",""),"")</f>
        <v/>
      </c>
      <c r="R659" s="16"/>
      <c r="S659" s="22" t="n">
        <f aca="false">'Výpočet škody'!AA659</f>
        <v>0</v>
      </c>
      <c r="T659" s="35"/>
      <c r="U659" s="35"/>
      <c r="V659" s="40"/>
      <c r="W659" s="37"/>
      <c r="X659" s="35"/>
      <c r="Y659" s="35"/>
      <c r="Z659" s="35"/>
      <c r="AA659" s="35"/>
      <c r="AB659" s="23" t="n">
        <f aca="false">'Výpočet škody'!BB659</f>
        <v>0</v>
      </c>
      <c r="AC659" s="37"/>
      <c r="AD659" s="37"/>
      <c r="AE659" s="37"/>
      <c r="AF659" s="37"/>
      <c r="AG659" s="37"/>
      <c r="AH659" s="37"/>
      <c r="AI659" s="35"/>
      <c r="AJ659" s="35"/>
      <c r="AK659" s="35"/>
      <c r="AL659" s="24" t="n">
        <f aca="false">'Výpočet škody'!CD659</f>
        <v>0</v>
      </c>
      <c r="AM659" s="35"/>
      <c r="AN659" s="35"/>
      <c r="AO659" s="35"/>
      <c r="AP659" s="35"/>
      <c r="AQ659" s="42" t="n">
        <f aca="false">ROUND(AO659*AP659,0)</f>
        <v>0</v>
      </c>
      <c r="AR659" s="43" t="n">
        <f aca="false">S659+AB659+AL659+AQ659</f>
        <v>0</v>
      </c>
    </row>
    <row r="660" customFormat="false" ht="12.8" hidden="false" customHeight="false" outlineLevel="0" collapsed="false">
      <c r="N660" s="40"/>
      <c r="O660" s="16"/>
      <c r="P660" s="16"/>
      <c r="Q660" s="41" t="str">
        <f aca="false">IF(P660&gt;0,IF(O660/P660&lt;0.01,"&lt; 1 %",""),"")</f>
        <v/>
      </c>
      <c r="R660" s="16"/>
      <c r="S660" s="22" t="n">
        <f aca="false">'Výpočet škody'!AA660</f>
        <v>0</v>
      </c>
      <c r="T660" s="35"/>
      <c r="U660" s="35"/>
      <c r="V660" s="40"/>
      <c r="W660" s="37"/>
      <c r="X660" s="35"/>
      <c r="Y660" s="35"/>
      <c r="Z660" s="35"/>
      <c r="AA660" s="35"/>
      <c r="AB660" s="23" t="n">
        <f aca="false">'Výpočet škody'!BB660</f>
        <v>0</v>
      </c>
      <c r="AC660" s="37"/>
      <c r="AD660" s="37"/>
      <c r="AE660" s="37"/>
      <c r="AF660" s="37"/>
      <c r="AG660" s="37"/>
      <c r="AH660" s="37"/>
      <c r="AI660" s="35"/>
      <c r="AJ660" s="35"/>
      <c r="AK660" s="35"/>
      <c r="AL660" s="24" t="n">
        <f aca="false">'Výpočet škody'!CD660</f>
        <v>0</v>
      </c>
      <c r="AM660" s="35"/>
      <c r="AN660" s="35"/>
      <c r="AO660" s="35"/>
      <c r="AP660" s="35"/>
      <c r="AQ660" s="42" t="n">
        <f aca="false">ROUND(AO660*AP660,0)</f>
        <v>0</v>
      </c>
      <c r="AR660" s="43" t="n">
        <f aca="false">S660+AB660+AL660+AQ660</f>
        <v>0</v>
      </c>
    </row>
    <row r="661" customFormat="false" ht="12.8" hidden="false" customHeight="false" outlineLevel="0" collapsed="false">
      <c r="N661" s="40"/>
      <c r="O661" s="16"/>
      <c r="P661" s="16"/>
      <c r="Q661" s="41" t="str">
        <f aca="false">IF(P661&gt;0,IF(O661/P661&lt;0.01,"&lt; 1 %",""),"")</f>
        <v/>
      </c>
      <c r="R661" s="16"/>
      <c r="S661" s="22" t="n">
        <f aca="false">'Výpočet škody'!AA661</f>
        <v>0</v>
      </c>
      <c r="T661" s="35"/>
      <c r="U661" s="35"/>
      <c r="V661" s="40"/>
      <c r="W661" s="37"/>
      <c r="X661" s="35"/>
      <c r="Y661" s="35"/>
      <c r="Z661" s="35"/>
      <c r="AA661" s="35"/>
      <c r="AB661" s="23" t="n">
        <f aca="false">'Výpočet škody'!BB661</f>
        <v>0</v>
      </c>
      <c r="AC661" s="37"/>
      <c r="AD661" s="37"/>
      <c r="AE661" s="37"/>
      <c r="AF661" s="37"/>
      <c r="AG661" s="37"/>
      <c r="AH661" s="37"/>
      <c r="AI661" s="35"/>
      <c r="AJ661" s="35"/>
      <c r="AK661" s="35"/>
      <c r="AL661" s="24" t="n">
        <f aca="false">'Výpočet škody'!CD661</f>
        <v>0</v>
      </c>
      <c r="AM661" s="35"/>
      <c r="AN661" s="35"/>
      <c r="AO661" s="35"/>
      <c r="AP661" s="35"/>
      <c r="AQ661" s="42" t="n">
        <f aca="false">ROUND(AO661*AP661,0)</f>
        <v>0</v>
      </c>
      <c r="AR661" s="43" t="n">
        <f aca="false">S661+AB661+AL661+AQ661</f>
        <v>0</v>
      </c>
    </row>
    <row r="662" customFormat="false" ht="12.8" hidden="false" customHeight="false" outlineLevel="0" collapsed="false">
      <c r="N662" s="40"/>
      <c r="O662" s="16"/>
      <c r="P662" s="16"/>
      <c r="Q662" s="41" t="str">
        <f aca="false">IF(P662&gt;0,IF(O662/P662&lt;0.01,"&lt; 1 %",""),"")</f>
        <v/>
      </c>
      <c r="R662" s="16"/>
      <c r="S662" s="22" t="n">
        <f aca="false">'Výpočet škody'!AA662</f>
        <v>0</v>
      </c>
      <c r="T662" s="35"/>
      <c r="U662" s="35"/>
      <c r="V662" s="40"/>
      <c r="W662" s="37"/>
      <c r="X662" s="35"/>
      <c r="Y662" s="35"/>
      <c r="Z662" s="35"/>
      <c r="AA662" s="35"/>
      <c r="AB662" s="23" t="n">
        <f aca="false">'Výpočet škody'!BB662</f>
        <v>0</v>
      </c>
      <c r="AC662" s="37"/>
      <c r="AD662" s="37"/>
      <c r="AE662" s="37"/>
      <c r="AF662" s="37"/>
      <c r="AG662" s="37"/>
      <c r="AH662" s="37"/>
      <c r="AI662" s="35"/>
      <c r="AJ662" s="35"/>
      <c r="AK662" s="35"/>
      <c r="AL662" s="24" t="n">
        <f aca="false">'Výpočet škody'!CD662</f>
        <v>0</v>
      </c>
      <c r="AM662" s="35"/>
      <c r="AN662" s="35"/>
      <c r="AO662" s="35"/>
      <c r="AP662" s="35"/>
      <c r="AQ662" s="42" t="n">
        <f aca="false">ROUND(AO662*AP662,0)</f>
        <v>0</v>
      </c>
      <c r="AR662" s="43" t="n">
        <f aca="false">S662+AB662+AL662+AQ662</f>
        <v>0</v>
      </c>
    </row>
    <row r="663" customFormat="false" ht="12.8" hidden="false" customHeight="false" outlineLevel="0" collapsed="false">
      <c r="N663" s="40"/>
      <c r="O663" s="16"/>
      <c r="P663" s="16"/>
      <c r="Q663" s="41" t="str">
        <f aca="false">IF(P663&gt;0,IF(O663/P663&lt;0.01,"&lt; 1 %",""),"")</f>
        <v/>
      </c>
      <c r="R663" s="16"/>
      <c r="S663" s="22" t="n">
        <f aca="false">'Výpočet škody'!AA663</f>
        <v>0</v>
      </c>
      <c r="T663" s="35"/>
      <c r="U663" s="35"/>
      <c r="V663" s="40"/>
      <c r="W663" s="37"/>
      <c r="X663" s="35"/>
      <c r="Y663" s="35"/>
      <c r="Z663" s="35"/>
      <c r="AA663" s="35"/>
      <c r="AB663" s="23" t="n">
        <f aca="false">'Výpočet škody'!BB663</f>
        <v>0</v>
      </c>
      <c r="AC663" s="37"/>
      <c r="AD663" s="37"/>
      <c r="AE663" s="37"/>
      <c r="AF663" s="37"/>
      <c r="AG663" s="37"/>
      <c r="AH663" s="37"/>
      <c r="AI663" s="35"/>
      <c r="AJ663" s="35"/>
      <c r="AK663" s="35"/>
      <c r="AL663" s="24" t="n">
        <f aca="false">'Výpočet škody'!CD663</f>
        <v>0</v>
      </c>
      <c r="AM663" s="35"/>
      <c r="AN663" s="35"/>
      <c r="AO663" s="35"/>
      <c r="AP663" s="35"/>
      <c r="AQ663" s="42" t="n">
        <f aca="false">ROUND(AO663*AP663,0)</f>
        <v>0</v>
      </c>
      <c r="AR663" s="43" t="n">
        <f aca="false">S663+AB663+AL663+AQ663</f>
        <v>0</v>
      </c>
    </row>
    <row r="664" customFormat="false" ht="12.8" hidden="false" customHeight="false" outlineLevel="0" collapsed="false">
      <c r="N664" s="40"/>
      <c r="O664" s="16"/>
      <c r="P664" s="16"/>
      <c r="Q664" s="41" t="str">
        <f aca="false">IF(P664&gt;0,IF(O664/P664&lt;0.01,"&lt; 1 %",""),"")</f>
        <v/>
      </c>
      <c r="R664" s="16"/>
      <c r="S664" s="22" t="n">
        <f aca="false">'Výpočet škody'!AA664</f>
        <v>0</v>
      </c>
      <c r="T664" s="35"/>
      <c r="U664" s="35"/>
      <c r="V664" s="40"/>
      <c r="W664" s="37"/>
      <c r="X664" s="35"/>
      <c r="Y664" s="35"/>
      <c r="Z664" s="35"/>
      <c r="AA664" s="35"/>
      <c r="AB664" s="23" t="n">
        <f aca="false">'Výpočet škody'!BB664</f>
        <v>0</v>
      </c>
      <c r="AC664" s="37"/>
      <c r="AD664" s="37"/>
      <c r="AE664" s="37"/>
      <c r="AF664" s="37"/>
      <c r="AG664" s="37"/>
      <c r="AH664" s="37"/>
      <c r="AI664" s="35"/>
      <c r="AJ664" s="35"/>
      <c r="AK664" s="35"/>
      <c r="AL664" s="24" t="n">
        <f aca="false">'Výpočet škody'!CD664</f>
        <v>0</v>
      </c>
      <c r="AM664" s="35"/>
      <c r="AN664" s="35"/>
      <c r="AO664" s="35"/>
      <c r="AP664" s="35"/>
      <c r="AQ664" s="42" t="n">
        <f aca="false">ROUND(AO664*AP664,0)</f>
        <v>0</v>
      </c>
      <c r="AR664" s="43" t="n">
        <f aca="false">S664+AB664+AL664+AQ664</f>
        <v>0</v>
      </c>
    </row>
    <row r="665" customFormat="false" ht="12.8" hidden="false" customHeight="false" outlineLevel="0" collapsed="false">
      <c r="N665" s="40"/>
      <c r="O665" s="16"/>
      <c r="P665" s="16"/>
      <c r="Q665" s="41" t="str">
        <f aca="false">IF(P665&gt;0,IF(O665/P665&lt;0.01,"&lt; 1 %",""),"")</f>
        <v/>
      </c>
      <c r="R665" s="16"/>
      <c r="S665" s="22" t="n">
        <f aca="false">'Výpočet škody'!AA665</f>
        <v>0</v>
      </c>
      <c r="T665" s="35"/>
      <c r="U665" s="35"/>
      <c r="V665" s="40"/>
      <c r="W665" s="37"/>
      <c r="X665" s="35"/>
      <c r="Y665" s="35"/>
      <c r="Z665" s="35"/>
      <c r="AA665" s="35"/>
      <c r="AB665" s="23" t="n">
        <f aca="false">'Výpočet škody'!BB665</f>
        <v>0</v>
      </c>
      <c r="AC665" s="37"/>
      <c r="AD665" s="37"/>
      <c r="AE665" s="37"/>
      <c r="AF665" s="37"/>
      <c r="AG665" s="37"/>
      <c r="AH665" s="37"/>
      <c r="AI665" s="35"/>
      <c r="AJ665" s="35"/>
      <c r="AK665" s="35"/>
      <c r="AL665" s="24" t="n">
        <f aca="false">'Výpočet škody'!CD665</f>
        <v>0</v>
      </c>
      <c r="AM665" s="35"/>
      <c r="AN665" s="35"/>
      <c r="AO665" s="35"/>
      <c r="AP665" s="35"/>
      <c r="AQ665" s="42" t="n">
        <f aca="false">ROUND(AO665*AP665,0)</f>
        <v>0</v>
      </c>
      <c r="AR665" s="43" t="n">
        <f aca="false">S665+AB665+AL665+AQ665</f>
        <v>0</v>
      </c>
    </row>
    <row r="666" customFormat="false" ht="12.8" hidden="false" customHeight="false" outlineLevel="0" collapsed="false">
      <c r="N666" s="40"/>
      <c r="O666" s="16"/>
      <c r="P666" s="16"/>
      <c r="Q666" s="41" t="str">
        <f aca="false">IF(P666&gt;0,IF(O666/P666&lt;0.01,"&lt; 1 %",""),"")</f>
        <v/>
      </c>
      <c r="R666" s="16"/>
      <c r="S666" s="22" t="n">
        <f aca="false">'Výpočet škody'!AA666</f>
        <v>0</v>
      </c>
      <c r="T666" s="35"/>
      <c r="U666" s="35"/>
      <c r="V666" s="40"/>
      <c r="W666" s="37"/>
      <c r="X666" s="35"/>
      <c r="Y666" s="35"/>
      <c r="Z666" s="35"/>
      <c r="AA666" s="35"/>
      <c r="AB666" s="23" t="n">
        <f aca="false">'Výpočet škody'!BB666</f>
        <v>0</v>
      </c>
      <c r="AC666" s="37"/>
      <c r="AD666" s="37"/>
      <c r="AE666" s="37"/>
      <c r="AF666" s="37"/>
      <c r="AG666" s="37"/>
      <c r="AH666" s="37"/>
      <c r="AI666" s="35"/>
      <c r="AJ666" s="35"/>
      <c r="AK666" s="35"/>
      <c r="AL666" s="24" t="n">
        <f aca="false">'Výpočet škody'!CD666</f>
        <v>0</v>
      </c>
      <c r="AM666" s="35"/>
      <c r="AN666" s="35"/>
      <c r="AO666" s="35"/>
      <c r="AP666" s="35"/>
      <c r="AQ666" s="42" t="n">
        <f aca="false">ROUND(AO666*AP666,0)</f>
        <v>0</v>
      </c>
      <c r="AR666" s="43" t="n">
        <f aca="false">S666+AB666+AL666+AQ666</f>
        <v>0</v>
      </c>
    </row>
    <row r="667" customFormat="false" ht="12.8" hidden="false" customHeight="false" outlineLevel="0" collapsed="false">
      <c r="N667" s="40"/>
      <c r="O667" s="16"/>
      <c r="P667" s="16"/>
      <c r="Q667" s="41" t="str">
        <f aca="false">IF(P667&gt;0,IF(O667/P667&lt;0.01,"&lt; 1 %",""),"")</f>
        <v/>
      </c>
      <c r="R667" s="16"/>
      <c r="S667" s="22" t="n">
        <f aca="false">'Výpočet škody'!AA667</f>
        <v>0</v>
      </c>
      <c r="T667" s="35"/>
      <c r="U667" s="35"/>
      <c r="V667" s="40"/>
      <c r="W667" s="37"/>
      <c r="X667" s="35"/>
      <c r="Y667" s="35"/>
      <c r="Z667" s="35"/>
      <c r="AA667" s="35"/>
      <c r="AB667" s="23" t="n">
        <f aca="false">'Výpočet škody'!BB667</f>
        <v>0</v>
      </c>
      <c r="AC667" s="37"/>
      <c r="AD667" s="37"/>
      <c r="AE667" s="37"/>
      <c r="AF667" s="37"/>
      <c r="AG667" s="37"/>
      <c r="AH667" s="37"/>
      <c r="AI667" s="35"/>
      <c r="AJ667" s="35"/>
      <c r="AK667" s="35"/>
      <c r="AL667" s="24" t="n">
        <f aca="false">'Výpočet škody'!CD667</f>
        <v>0</v>
      </c>
      <c r="AM667" s="35"/>
      <c r="AN667" s="35"/>
      <c r="AO667" s="35"/>
      <c r="AP667" s="35"/>
      <c r="AQ667" s="42" t="n">
        <f aca="false">ROUND(AO667*AP667,0)</f>
        <v>0</v>
      </c>
      <c r="AR667" s="43" t="n">
        <f aca="false">S667+AB667+AL667+AQ667</f>
        <v>0</v>
      </c>
    </row>
    <row r="668" customFormat="false" ht="12.8" hidden="false" customHeight="false" outlineLevel="0" collapsed="false">
      <c r="N668" s="40"/>
      <c r="O668" s="16"/>
      <c r="P668" s="16"/>
      <c r="Q668" s="41" t="str">
        <f aca="false">IF(P668&gt;0,IF(O668/P668&lt;0.01,"&lt; 1 %",""),"")</f>
        <v/>
      </c>
      <c r="R668" s="16"/>
      <c r="S668" s="22" t="n">
        <f aca="false">'Výpočet škody'!AA668</f>
        <v>0</v>
      </c>
      <c r="T668" s="35"/>
      <c r="U668" s="35"/>
      <c r="V668" s="40"/>
      <c r="W668" s="37"/>
      <c r="X668" s="35"/>
      <c r="Y668" s="35"/>
      <c r="Z668" s="35"/>
      <c r="AA668" s="35"/>
      <c r="AB668" s="23" t="n">
        <f aca="false">'Výpočet škody'!BB668</f>
        <v>0</v>
      </c>
      <c r="AC668" s="37"/>
      <c r="AD668" s="37"/>
      <c r="AE668" s="37"/>
      <c r="AF668" s="37"/>
      <c r="AG668" s="37"/>
      <c r="AH668" s="37"/>
      <c r="AI668" s="35"/>
      <c r="AJ668" s="35"/>
      <c r="AK668" s="35"/>
      <c r="AL668" s="24" t="n">
        <f aca="false">'Výpočet škody'!CD668</f>
        <v>0</v>
      </c>
      <c r="AM668" s="35"/>
      <c r="AN668" s="35"/>
      <c r="AO668" s="35"/>
      <c r="AP668" s="35"/>
      <c r="AQ668" s="42" t="n">
        <f aca="false">ROUND(AO668*AP668,0)</f>
        <v>0</v>
      </c>
      <c r="AR668" s="43" t="n">
        <f aca="false">S668+AB668+AL668+AQ668</f>
        <v>0</v>
      </c>
    </row>
    <row r="669" customFormat="false" ht="12.8" hidden="false" customHeight="false" outlineLevel="0" collapsed="false">
      <c r="N669" s="40"/>
      <c r="O669" s="16"/>
      <c r="P669" s="16"/>
      <c r="Q669" s="41" t="str">
        <f aca="false">IF(P669&gt;0,IF(O669/P669&lt;0.01,"&lt; 1 %",""),"")</f>
        <v/>
      </c>
      <c r="R669" s="16"/>
      <c r="S669" s="22" t="n">
        <f aca="false">'Výpočet škody'!AA669</f>
        <v>0</v>
      </c>
      <c r="T669" s="35"/>
      <c r="U669" s="35"/>
      <c r="V669" s="40"/>
      <c r="W669" s="37"/>
      <c r="X669" s="35"/>
      <c r="Y669" s="35"/>
      <c r="Z669" s="35"/>
      <c r="AA669" s="35"/>
      <c r="AB669" s="23" t="n">
        <f aca="false">'Výpočet škody'!BB669</f>
        <v>0</v>
      </c>
      <c r="AC669" s="37"/>
      <c r="AD669" s="37"/>
      <c r="AE669" s="37"/>
      <c r="AF669" s="37"/>
      <c r="AG669" s="37"/>
      <c r="AH669" s="37"/>
      <c r="AI669" s="35"/>
      <c r="AJ669" s="35"/>
      <c r="AK669" s="35"/>
      <c r="AL669" s="24" t="n">
        <f aca="false">'Výpočet škody'!CD669</f>
        <v>0</v>
      </c>
      <c r="AM669" s="35"/>
      <c r="AN669" s="35"/>
      <c r="AO669" s="35"/>
      <c r="AP669" s="35"/>
      <c r="AQ669" s="42" t="n">
        <f aca="false">ROUND(AO669*AP669,0)</f>
        <v>0</v>
      </c>
      <c r="AR669" s="43" t="n">
        <f aca="false">S669+AB669+AL669+AQ669</f>
        <v>0</v>
      </c>
    </row>
    <row r="670" customFormat="false" ht="12.8" hidden="false" customHeight="false" outlineLevel="0" collapsed="false">
      <c r="N670" s="40"/>
      <c r="O670" s="16"/>
      <c r="P670" s="16"/>
      <c r="Q670" s="41" t="str">
        <f aca="false">IF(P670&gt;0,IF(O670/P670&lt;0.01,"&lt; 1 %",""),"")</f>
        <v/>
      </c>
      <c r="R670" s="16"/>
      <c r="S670" s="22" t="n">
        <f aca="false">'Výpočet škody'!AA670</f>
        <v>0</v>
      </c>
      <c r="T670" s="35"/>
      <c r="U670" s="35"/>
      <c r="V670" s="40"/>
      <c r="W670" s="37"/>
      <c r="X670" s="35"/>
      <c r="Y670" s="35"/>
      <c r="Z670" s="35"/>
      <c r="AA670" s="35"/>
      <c r="AB670" s="23" t="n">
        <f aca="false">'Výpočet škody'!BB670</f>
        <v>0</v>
      </c>
      <c r="AC670" s="37"/>
      <c r="AD670" s="37"/>
      <c r="AE670" s="37"/>
      <c r="AF670" s="37"/>
      <c r="AG670" s="37"/>
      <c r="AH670" s="37"/>
      <c r="AI670" s="35"/>
      <c r="AJ670" s="35"/>
      <c r="AK670" s="35"/>
      <c r="AL670" s="24" t="n">
        <f aca="false">'Výpočet škody'!CD670</f>
        <v>0</v>
      </c>
      <c r="AM670" s="35"/>
      <c r="AN670" s="35"/>
      <c r="AO670" s="35"/>
      <c r="AP670" s="35"/>
      <c r="AQ670" s="42" t="n">
        <f aca="false">ROUND(AO670*AP670,0)</f>
        <v>0</v>
      </c>
      <c r="AR670" s="43" t="n">
        <f aca="false">S670+AB670+AL670+AQ670</f>
        <v>0</v>
      </c>
    </row>
    <row r="671" customFormat="false" ht="12.8" hidden="false" customHeight="false" outlineLevel="0" collapsed="false">
      <c r="N671" s="40"/>
      <c r="O671" s="16"/>
      <c r="P671" s="16"/>
      <c r="Q671" s="41" t="str">
        <f aca="false">IF(P671&gt;0,IF(O671/P671&lt;0.01,"&lt; 1 %",""),"")</f>
        <v/>
      </c>
      <c r="R671" s="16"/>
      <c r="S671" s="22" t="n">
        <f aca="false">'Výpočet škody'!AA671</f>
        <v>0</v>
      </c>
      <c r="T671" s="35"/>
      <c r="U671" s="35"/>
      <c r="V671" s="40"/>
      <c r="W671" s="37"/>
      <c r="X671" s="35"/>
      <c r="Y671" s="35"/>
      <c r="Z671" s="35"/>
      <c r="AA671" s="35"/>
      <c r="AB671" s="23" t="n">
        <f aca="false">'Výpočet škody'!BB671</f>
        <v>0</v>
      </c>
      <c r="AC671" s="37"/>
      <c r="AD671" s="37"/>
      <c r="AE671" s="37"/>
      <c r="AF671" s="37"/>
      <c r="AG671" s="37"/>
      <c r="AH671" s="37"/>
      <c r="AI671" s="35"/>
      <c r="AJ671" s="35"/>
      <c r="AK671" s="35"/>
      <c r="AL671" s="24" t="n">
        <f aca="false">'Výpočet škody'!CD671</f>
        <v>0</v>
      </c>
      <c r="AM671" s="35"/>
      <c r="AN671" s="35"/>
      <c r="AO671" s="35"/>
      <c r="AP671" s="35"/>
      <c r="AQ671" s="42" t="n">
        <f aca="false">ROUND(AO671*AP671,0)</f>
        <v>0</v>
      </c>
      <c r="AR671" s="43" t="n">
        <f aca="false">S671+AB671+AL671+AQ671</f>
        <v>0</v>
      </c>
    </row>
    <row r="672" customFormat="false" ht="12.8" hidden="false" customHeight="false" outlineLevel="0" collapsed="false">
      <c r="N672" s="40"/>
      <c r="O672" s="16"/>
      <c r="P672" s="16"/>
      <c r="Q672" s="41" t="str">
        <f aca="false">IF(P672&gt;0,IF(O672/P672&lt;0.01,"&lt; 1 %",""),"")</f>
        <v/>
      </c>
      <c r="R672" s="16"/>
      <c r="S672" s="22" t="n">
        <f aca="false">'Výpočet škody'!AA672</f>
        <v>0</v>
      </c>
      <c r="T672" s="35"/>
      <c r="U672" s="35"/>
      <c r="V672" s="40"/>
      <c r="W672" s="37"/>
      <c r="X672" s="35"/>
      <c r="Y672" s="35"/>
      <c r="Z672" s="35"/>
      <c r="AA672" s="35"/>
      <c r="AB672" s="23" t="n">
        <f aca="false">'Výpočet škody'!BB672</f>
        <v>0</v>
      </c>
      <c r="AC672" s="37"/>
      <c r="AD672" s="37"/>
      <c r="AE672" s="37"/>
      <c r="AF672" s="37"/>
      <c r="AG672" s="37"/>
      <c r="AH672" s="37"/>
      <c r="AI672" s="35"/>
      <c r="AJ672" s="35"/>
      <c r="AK672" s="35"/>
      <c r="AL672" s="24" t="n">
        <f aca="false">'Výpočet škody'!CD672</f>
        <v>0</v>
      </c>
      <c r="AM672" s="35"/>
      <c r="AN672" s="35"/>
      <c r="AO672" s="35"/>
      <c r="AP672" s="35"/>
      <c r="AQ672" s="42" t="n">
        <f aca="false">ROUND(AO672*AP672,0)</f>
        <v>0</v>
      </c>
      <c r="AR672" s="43" t="n">
        <f aca="false">S672+AB672+AL672+AQ672</f>
        <v>0</v>
      </c>
    </row>
    <row r="673" customFormat="false" ht="12.8" hidden="false" customHeight="false" outlineLevel="0" collapsed="false">
      <c r="N673" s="40"/>
      <c r="O673" s="16"/>
      <c r="P673" s="16"/>
      <c r="Q673" s="41" t="str">
        <f aca="false">IF(P673&gt;0,IF(O673/P673&lt;0.01,"&lt; 1 %",""),"")</f>
        <v/>
      </c>
      <c r="R673" s="16"/>
      <c r="S673" s="22" t="n">
        <f aca="false">'Výpočet škody'!AA673</f>
        <v>0</v>
      </c>
      <c r="T673" s="35"/>
      <c r="U673" s="35"/>
      <c r="V673" s="40"/>
      <c r="W673" s="37"/>
      <c r="X673" s="35"/>
      <c r="Y673" s="35"/>
      <c r="Z673" s="35"/>
      <c r="AA673" s="35"/>
      <c r="AB673" s="23" t="n">
        <f aca="false">'Výpočet škody'!BB673</f>
        <v>0</v>
      </c>
      <c r="AC673" s="37"/>
      <c r="AD673" s="37"/>
      <c r="AE673" s="37"/>
      <c r="AF673" s="37"/>
      <c r="AG673" s="37"/>
      <c r="AH673" s="37"/>
      <c r="AI673" s="35"/>
      <c r="AJ673" s="35"/>
      <c r="AK673" s="35"/>
      <c r="AL673" s="24" t="n">
        <f aca="false">'Výpočet škody'!CD673</f>
        <v>0</v>
      </c>
      <c r="AM673" s="35"/>
      <c r="AN673" s="35"/>
      <c r="AO673" s="35"/>
      <c r="AP673" s="35"/>
      <c r="AQ673" s="42" t="n">
        <f aca="false">ROUND(AO673*AP673,0)</f>
        <v>0</v>
      </c>
      <c r="AR673" s="43" t="n">
        <f aca="false">S673+AB673+AL673+AQ673</f>
        <v>0</v>
      </c>
    </row>
    <row r="674" customFormat="false" ht="12.8" hidden="false" customHeight="false" outlineLevel="0" collapsed="false">
      <c r="N674" s="40"/>
      <c r="O674" s="16"/>
      <c r="P674" s="16"/>
      <c r="Q674" s="41" t="str">
        <f aca="false">IF(P674&gt;0,IF(O674/P674&lt;0.01,"&lt; 1 %",""),"")</f>
        <v/>
      </c>
      <c r="R674" s="16"/>
      <c r="S674" s="22" t="n">
        <f aca="false">'Výpočet škody'!AA674</f>
        <v>0</v>
      </c>
      <c r="T674" s="35"/>
      <c r="U674" s="35"/>
      <c r="V674" s="40"/>
      <c r="W674" s="37"/>
      <c r="X674" s="35"/>
      <c r="Y674" s="35"/>
      <c r="Z674" s="35"/>
      <c r="AA674" s="35"/>
      <c r="AB674" s="23" t="n">
        <f aca="false">'Výpočet škody'!BB674</f>
        <v>0</v>
      </c>
      <c r="AC674" s="37"/>
      <c r="AD674" s="37"/>
      <c r="AE674" s="37"/>
      <c r="AF674" s="37"/>
      <c r="AG674" s="37"/>
      <c r="AH674" s="37"/>
      <c r="AI674" s="35"/>
      <c r="AJ674" s="35"/>
      <c r="AK674" s="35"/>
      <c r="AL674" s="24" t="n">
        <f aca="false">'Výpočet škody'!CD674</f>
        <v>0</v>
      </c>
      <c r="AM674" s="35"/>
      <c r="AN674" s="35"/>
      <c r="AO674" s="35"/>
      <c r="AP674" s="35"/>
      <c r="AQ674" s="42" t="n">
        <f aca="false">ROUND(AO674*AP674,0)</f>
        <v>0</v>
      </c>
      <c r="AR674" s="43" t="n">
        <f aca="false">S674+AB674+AL674+AQ674</f>
        <v>0</v>
      </c>
    </row>
    <row r="675" customFormat="false" ht="12.8" hidden="false" customHeight="false" outlineLevel="0" collapsed="false">
      <c r="N675" s="40"/>
      <c r="O675" s="16"/>
      <c r="P675" s="16"/>
      <c r="Q675" s="41" t="str">
        <f aca="false">IF(P675&gt;0,IF(O675/P675&lt;0.01,"&lt; 1 %",""),"")</f>
        <v/>
      </c>
      <c r="R675" s="16"/>
      <c r="S675" s="22" t="n">
        <f aca="false">'Výpočet škody'!AA675</f>
        <v>0</v>
      </c>
      <c r="T675" s="35"/>
      <c r="U675" s="35"/>
      <c r="V675" s="40"/>
      <c r="W675" s="37"/>
      <c r="X675" s="35"/>
      <c r="Y675" s="35"/>
      <c r="Z675" s="35"/>
      <c r="AA675" s="35"/>
      <c r="AB675" s="23" t="n">
        <f aca="false">'Výpočet škody'!BB675</f>
        <v>0</v>
      </c>
      <c r="AC675" s="37"/>
      <c r="AD675" s="37"/>
      <c r="AE675" s="37"/>
      <c r="AF675" s="37"/>
      <c r="AG675" s="37"/>
      <c r="AH675" s="37"/>
      <c r="AI675" s="35"/>
      <c r="AJ675" s="35"/>
      <c r="AK675" s="35"/>
      <c r="AL675" s="24" t="n">
        <f aca="false">'Výpočet škody'!CD675</f>
        <v>0</v>
      </c>
      <c r="AM675" s="35"/>
      <c r="AN675" s="35"/>
      <c r="AO675" s="35"/>
      <c r="AP675" s="35"/>
      <c r="AQ675" s="42" t="n">
        <f aca="false">ROUND(AO675*AP675,0)</f>
        <v>0</v>
      </c>
      <c r="AR675" s="43" t="n">
        <f aca="false">S675+AB675+AL675+AQ675</f>
        <v>0</v>
      </c>
    </row>
    <row r="676" customFormat="false" ht="12.8" hidden="false" customHeight="false" outlineLevel="0" collapsed="false">
      <c r="N676" s="40"/>
      <c r="O676" s="16"/>
      <c r="P676" s="16"/>
      <c r="Q676" s="41" t="str">
        <f aca="false">IF(P676&gt;0,IF(O676/P676&lt;0.01,"&lt; 1 %",""),"")</f>
        <v/>
      </c>
      <c r="R676" s="16"/>
      <c r="S676" s="22" t="n">
        <f aca="false">'Výpočet škody'!AA676</f>
        <v>0</v>
      </c>
      <c r="T676" s="35"/>
      <c r="U676" s="35"/>
      <c r="V676" s="40"/>
      <c r="W676" s="37"/>
      <c r="X676" s="35"/>
      <c r="Y676" s="35"/>
      <c r="Z676" s="35"/>
      <c r="AA676" s="35"/>
      <c r="AB676" s="23" t="n">
        <f aca="false">'Výpočet škody'!BB676</f>
        <v>0</v>
      </c>
      <c r="AC676" s="37"/>
      <c r="AD676" s="37"/>
      <c r="AE676" s="37"/>
      <c r="AF676" s="37"/>
      <c r="AG676" s="37"/>
      <c r="AH676" s="37"/>
      <c r="AI676" s="35"/>
      <c r="AJ676" s="35"/>
      <c r="AK676" s="35"/>
      <c r="AL676" s="24" t="n">
        <f aca="false">'Výpočet škody'!CD676</f>
        <v>0</v>
      </c>
      <c r="AM676" s="35"/>
      <c r="AN676" s="35"/>
      <c r="AO676" s="35"/>
      <c r="AP676" s="35"/>
      <c r="AQ676" s="42" t="n">
        <f aca="false">ROUND(AO676*AP676,0)</f>
        <v>0</v>
      </c>
      <c r="AR676" s="43" t="n">
        <f aca="false">S676+AB676+AL676+AQ676</f>
        <v>0</v>
      </c>
    </row>
    <row r="677" customFormat="false" ht="12.8" hidden="false" customHeight="false" outlineLevel="0" collapsed="false">
      <c r="N677" s="40"/>
      <c r="O677" s="16"/>
      <c r="P677" s="16"/>
      <c r="Q677" s="41" t="str">
        <f aca="false">IF(P677&gt;0,IF(O677/P677&lt;0.01,"&lt; 1 %",""),"")</f>
        <v/>
      </c>
      <c r="R677" s="16"/>
      <c r="S677" s="22" t="n">
        <f aca="false">'Výpočet škody'!AA677</f>
        <v>0</v>
      </c>
      <c r="T677" s="35"/>
      <c r="U677" s="35"/>
      <c r="V677" s="40"/>
      <c r="W677" s="37"/>
      <c r="X677" s="35"/>
      <c r="Y677" s="35"/>
      <c r="Z677" s="35"/>
      <c r="AA677" s="35"/>
      <c r="AB677" s="23" t="n">
        <f aca="false">'Výpočet škody'!BB677</f>
        <v>0</v>
      </c>
      <c r="AC677" s="37"/>
      <c r="AD677" s="37"/>
      <c r="AE677" s="37"/>
      <c r="AF677" s="37"/>
      <c r="AG677" s="37"/>
      <c r="AH677" s="37"/>
      <c r="AI677" s="35"/>
      <c r="AJ677" s="35"/>
      <c r="AK677" s="35"/>
      <c r="AL677" s="24" t="n">
        <f aca="false">'Výpočet škody'!CD677</f>
        <v>0</v>
      </c>
      <c r="AM677" s="35"/>
      <c r="AN677" s="35"/>
      <c r="AO677" s="35"/>
      <c r="AP677" s="35"/>
      <c r="AQ677" s="42" t="n">
        <f aca="false">ROUND(AO677*AP677,0)</f>
        <v>0</v>
      </c>
      <c r="AR677" s="43" t="n">
        <f aca="false">S677+AB677+AL677+AQ677</f>
        <v>0</v>
      </c>
    </row>
    <row r="678" customFormat="false" ht="12.8" hidden="false" customHeight="false" outlineLevel="0" collapsed="false">
      <c r="N678" s="40"/>
      <c r="O678" s="16"/>
      <c r="P678" s="16"/>
      <c r="Q678" s="41" t="str">
        <f aca="false">IF(P678&gt;0,IF(O678/P678&lt;0.01,"&lt; 1 %",""),"")</f>
        <v/>
      </c>
      <c r="R678" s="16"/>
      <c r="S678" s="22" t="n">
        <f aca="false">'Výpočet škody'!AA678</f>
        <v>0</v>
      </c>
      <c r="T678" s="35"/>
      <c r="U678" s="35"/>
      <c r="V678" s="40"/>
      <c r="W678" s="37"/>
      <c r="X678" s="35"/>
      <c r="Y678" s="35"/>
      <c r="Z678" s="35"/>
      <c r="AA678" s="35"/>
      <c r="AB678" s="23" t="n">
        <f aca="false">'Výpočet škody'!BB678</f>
        <v>0</v>
      </c>
      <c r="AC678" s="37"/>
      <c r="AD678" s="37"/>
      <c r="AE678" s="37"/>
      <c r="AF678" s="37"/>
      <c r="AG678" s="37"/>
      <c r="AH678" s="37"/>
      <c r="AI678" s="35"/>
      <c r="AJ678" s="35"/>
      <c r="AK678" s="35"/>
      <c r="AL678" s="24" t="n">
        <f aca="false">'Výpočet škody'!CD678</f>
        <v>0</v>
      </c>
      <c r="AM678" s="35"/>
      <c r="AN678" s="35"/>
      <c r="AO678" s="35"/>
      <c r="AP678" s="35"/>
      <c r="AQ678" s="42" t="n">
        <f aca="false">ROUND(AO678*AP678,0)</f>
        <v>0</v>
      </c>
      <c r="AR678" s="43" t="n">
        <f aca="false">S678+AB678+AL678+AQ678</f>
        <v>0</v>
      </c>
    </row>
    <row r="679" customFormat="false" ht="12.8" hidden="false" customHeight="false" outlineLevel="0" collapsed="false">
      <c r="N679" s="40"/>
      <c r="O679" s="16"/>
      <c r="P679" s="16"/>
      <c r="Q679" s="41" t="str">
        <f aca="false">IF(P679&gt;0,IF(O679/P679&lt;0.01,"&lt; 1 %",""),"")</f>
        <v/>
      </c>
      <c r="R679" s="16"/>
      <c r="S679" s="22" t="n">
        <f aca="false">'Výpočet škody'!AA679</f>
        <v>0</v>
      </c>
      <c r="T679" s="35"/>
      <c r="U679" s="35"/>
      <c r="V679" s="40"/>
      <c r="W679" s="37"/>
      <c r="X679" s="35"/>
      <c r="Y679" s="35"/>
      <c r="Z679" s="35"/>
      <c r="AA679" s="35"/>
      <c r="AB679" s="23" t="n">
        <f aca="false">'Výpočet škody'!BB679</f>
        <v>0</v>
      </c>
      <c r="AC679" s="37"/>
      <c r="AD679" s="37"/>
      <c r="AE679" s="37"/>
      <c r="AF679" s="37"/>
      <c r="AG679" s="37"/>
      <c r="AH679" s="37"/>
      <c r="AI679" s="35"/>
      <c r="AJ679" s="35"/>
      <c r="AK679" s="35"/>
      <c r="AL679" s="24" t="n">
        <f aca="false">'Výpočet škody'!CD679</f>
        <v>0</v>
      </c>
      <c r="AM679" s="35"/>
      <c r="AN679" s="35"/>
      <c r="AO679" s="35"/>
      <c r="AP679" s="35"/>
      <c r="AQ679" s="42" t="n">
        <f aca="false">ROUND(AO679*AP679,0)</f>
        <v>0</v>
      </c>
      <c r="AR679" s="43" t="n">
        <f aca="false">S679+AB679+AL679+AQ679</f>
        <v>0</v>
      </c>
    </row>
    <row r="680" customFormat="false" ht="12.8" hidden="false" customHeight="false" outlineLevel="0" collapsed="false">
      <c r="N680" s="40"/>
      <c r="O680" s="16"/>
      <c r="P680" s="16"/>
      <c r="Q680" s="41" t="str">
        <f aca="false">IF(P680&gt;0,IF(O680/P680&lt;0.01,"&lt; 1 %",""),"")</f>
        <v/>
      </c>
      <c r="R680" s="16"/>
      <c r="S680" s="22" t="n">
        <f aca="false">'Výpočet škody'!AA680</f>
        <v>0</v>
      </c>
      <c r="T680" s="35"/>
      <c r="U680" s="35"/>
      <c r="V680" s="40"/>
      <c r="W680" s="37"/>
      <c r="X680" s="35"/>
      <c r="Y680" s="35"/>
      <c r="Z680" s="35"/>
      <c r="AA680" s="35"/>
      <c r="AB680" s="23" t="n">
        <f aca="false">'Výpočet škody'!BB680</f>
        <v>0</v>
      </c>
      <c r="AC680" s="37"/>
      <c r="AD680" s="37"/>
      <c r="AE680" s="37"/>
      <c r="AF680" s="37"/>
      <c r="AG680" s="37"/>
      <c r="AH680" s="37"/>
      <c r="AI680" s="35"/>
      <c r="AJ680" s="35"/>
      <c r="AK680" s="35"/>
      <c r="AL680" s="24" t="n">
        <f aca="false">'Výpočet škody'!CD680</f>
        <v>0</v>
      </c>
      <c r="AM680" s="35"/>
      <c r="AN680" s="35"/>
      <c r="AO680" s="35"/>
      <c r="AP680" s="35"/>
      <c r="AQ680" s="42" t="n">
        <f aca="false">ROUND(AO680*AP680,0)</f>
        <v>0</v>
      </c>
      <c r="AR680" s="43" t="n">
        <f aca="false">S680+AB680+AL680+AQ680</f>
        <v>0</v>
      </c>
    </row>
    <row r="681" customFormat="false" ht="12.8" hidden="false" customHeight="false" outlineLevel="0" collapsed="false">
      <c r="N681" s="40"/>
      <c r="O681" s="16"/>
      <c r="P681" s="16"/>
      <c r="Q681" s="41" t="str">
        <f aca="false">IF(P681&gt;0,IF(O681/P681&lt;0.01,"&lt; 1 %",""),"")</f>
        <v/>
      </c>
      <c r="R681" s="16"/>
      <c r="S681" s="22" t="n">
        <f aca="false">'Výpočet škody'!AA681</f>
        <v>0</v>
      </c>
      <c r="T681" s="35"/>
      <c r="U681" s="35"/>
      <c r="V681" s="40"/>
      <c r="W681" s="37"/>
      <c r="X681" s="35"/>
      <c r="Y681" s="35"/>
      <c r="Z681" s="35"/>
      <c r="AA681" s="35"/>
      <c r="AB681" s="23" t="n">
        <f aca="false">'Výpočet škody'!BB681</f>
        <v>0</v>
      </c>
      <c r="AC681" s="37"/>
      <c r="AD681" s="37"/>
      <c r="AE681" s="37"/>
      <c r="AF681" s="37"/>
      <c r="AG681" s="37"/>
      <c r="AH681" s="37"/>
      <c r="AI681" s="35"/>
      <c r="AJ681" s="35"/>
      <c r="AK681" s="35"/>
      <c r="AL681" s="24" t="n">
        <f aca="false">'Výpočet škody'!CD681</f>
        <v>0</v>
      </c>
      <c r="AM681" s="35"/>
      <c r="AN681" s="35"/>
      <c r="AO681" s="35"/>
      <c r="AP681" s="35"/>
      <c r="AQ681" s="42" t="n">
        <f aca="false">ROUND(AO681*AP681,0)</f>
        <v>0</v>
      </c>
      <c r="AR681" s="43" t="n">
        <f aca="false">S681+AB681+AL681+AQ681</f>
        <v>0</v>
      </c>
    </row>
    <row r="682" customFormat="false" ht="12.8" hidden="false" customHeight="false" outlineLevel="0" collapsed="false">
      <c r="N682" s="40"/>
      <c r="O682" s="16"/>
      <c r="P682" s="16"/>
      <c r="Q682" s="41" t="str">
        <f aca="false">IF(P682&gt;0,IF(O682/P682&lt;0.01,"&lt; 1 %",""),"")</f>
        <v/>
      </c>
      <c r="R682" s="16"/>
      <c r="S682" s="22" t="n">
        <f aca="false">'Výpočet škody'!AA682</f>
        <v>0</v>
      </c>
      <c r="T682" s="35"/>
      <c r="U682" s="35"/>
      <c r="V682" s="40"/>
      <c r="W682" s="37"/>
      <c r="X682" s="35"/>
      <c r="Y682" s="35"/>
      <c r="Z682" s="35"/>
      <c r="AA682" s="35"/>
      <c r="AB682" s="23" t="n">
        <f aca="false">'Výpočet škody'!BB682</f>
        <v>0</v>
      </c>
      <c r="AC682" s="37"/>
      <c r="AD682" s="37"/>
      <c r="AE682" s="37"/>
      <c r="AF682" s="37"/>
      <c r="AG682" s="37"/>
      <c r="AH682" s="37"/>
      <c r="AI682" s="35"/>
      <c r="AJ682" s="35"/>
      <c r="AK682" s="35"/>
      <c r="AL682" s="24" t="n">
        <f aca="false">'Výpočet škody'!CD682</f>
        <v>0</v>
      </c>
      <c r="AM682" s="35"/>
      <c r="AN682" s="35"/>
      <c r="AO682" s="35"/>
      <c r="AP682" s="35"/>
      <c r="AQ682" s="42" t="n">
        <f aca="false">ROUND(AO682*AP682,0)</f>
        <v>0</v>
      </c>
      <c r="AR682" s="43" t="n">
        <f aca="false">S682+AB682+AL682+AQ682</f>
        <v>0</v>
      </c>
    </row>
    <row r="683" customFormat="false" ht="12.8" hidden="false" customHeight="false" outlineLevel="0" collapsed="false">
      <c r="N683" s="40"/>
      <c r="O683" s="16"/>
      <c r="P683" s="16"/>
      <c r="Q683" s="41" t="str">
        <f aca="false">IF(P683&gt;0,IF(O683/P683&lt;0.01,"&lt; 1 %",""),"")</f>
        <v/>
      </c>
      <c r="R683" s="16"/>
      <c r="S683" s="22" t="n">
        <f aca="false">'Výpočet škody'!AA683</f>
        <v>0</v>
      </c>
      <c r="T683" s="35"/>
      <c r="U683" s="35"/>
      <c r="V683" s="40"/>
      <c r="W683" s="37"/>
      <c r="X683" s="35"/>
      <c r="Y683" s="35"/>
      <c r="Z683" s="35"/>
      <c r="AA683" s="35"/>
      <c r="AB683" s="23" t="n">
        <f aca="false">'Výpočet škody'!BB683</f>
        <v>0</v>
      </c>
      <c r="AC683" s="37"/>
      <c r="AD683" s="37"/>
      <c r="AE683" s="37"/>
      <c r="AF683" s="37"/>
      <c r="AG683" s="37"/>
      <c r="AH683" s="37"/>
      <c r="AI683" s="35"/>
      <c r="AJ683" s="35"/>
      <c r="AK683" s="35"/>
      <c r="AL683" s="24" t="n">
        <f aca="false">'Výpočet škody'!CD683</f>
        <v>0</v>
      </c>
      <c r="AM683" s="35"/>
      <c r="AN683" s="35"/>
      <c r="AO683" s="35"/>
      <c r="AP683" s="35"/>
      <c r="AQ683" s="42" t="n">
        <f aca="false">ROUND(AO683*AP683,0)</f>
        <v>0</v>
      </c>
      <c r="AR683" s="43" t="n">
        <f aca="false">S683+AB683+AL683+AQ683</f>
        <v>0</v>
      </c>
    </row>
    <row r="684" customFormat="false" ht="12.8" hidden="false" customHeight="false" outlineLevel="0" collapsed="false">
      <c r="N684" s="40"/>
      <c r="O684" s="16"/>
      <c r="P684" s="16"/>
      <c r="Q684" s="41" t="str">
        <f aca="false">IF(P684&gt;0,IF(O684/P684&lt;0.01,"&lt; 1 %",""),"")</f>
        <v/>
      </c>
      <c r="R684" s="16"/>
      <c r="S684" s="22" t="n">
        <f aca="false">'Výpočet škody'!AA684</f>
        <v>0</v>
      </c>
      <c r="T684" s="35"/>
      <c r="U684" s="35"/>
      <c r="V684" s="40"/>
      <c r="W684" s="37"/>
      <c r="X684" s="35"/>
      <c r="Y684" s="35"/>
      <c r="Z684" s="35"/>
      <c r="AA684" s="35"/>
      <c r="AB684" s="23" t="n">
        <f aca="false">'Výpočet škody'!BB684</f>
        <v>0</v>
      </c>
      <c r="AC684" s="37"/>
      <c r="AD684" s="37"/>
      <c r="AE684" s="37"/>
      <c r="AF684" s="37"/>
      <c r="AG684" s="37"/>
      <c r="AH684" s="37"/>
      <c r="AI684" s="35"/>
      <c r="AJ684" s="35"/>
      <c r="AK684" s="35"/>
      <c r="AL684" s="24" t="n">
        <f aca="false">'Výpočet škody'!CD684</f>
        <v>0</v>
      </c>
      <c r="AM684" s="35"/>
      <c r="AN684" s="35"/>
      <c r="AO684" s="35"/>
      <c r="AP684" s="35"/>
      <c r="AQ684" s="42" t="n">
        <f aca="false">ROUND(AO684*AP684,0)</f>
        <v>0</v>
      </c>
      <c r="AR684" s="43" t="n">
        <f aca="false">S684+AB684+AL684+AQ684</f>
        <v>0</v>
      </c>
    </row>
    <row r="685" customFormat="false" ht="12.8" hidden="false" customHeight="false" outlineLevel="0" collapsed="false">
      <c r="N685" s="40"/>
      <c r="O685" s="16"/>
      <c r="P685" s="16"/>
      <c r="Q685" s="41" t="str">
        <f aca="false">IF(P685&gt;0,IF(O685/P685&lt;0.01,"&lt; 1 %",""),"")</f>
        <v/>
      </c>
      <c r="R685" s="16"/>
      <c r="S685" s="22" t="n">
        <f aca="false">'Výpočet škody'!AA685</f>
        <v>0</v>
      </c>
      <c r="T685" s="35"/>
      <c r="U685" s="35"/>
      <c r="V685" s="40"/>
      <c r="W685" s="37"/>
      <c r="X685" s="35"/>
      <c r="Y685" s="35"/>
      <c r="Z685" s="35"/>
      <c r="AA685" s="35"/>
      <c r="AB685" s="23" t="n">
        <f aca="false">'Výpočet škody'!BB685</f>
        <v>0</v>
      </c>
      <c r="AC685" s="37"/>
      <c r="AD685" s="37"/>
      <c r="AE685" s="37"/>
      <c r="AF685" s="37"/>
      <c r="AG685" s="37"/>
      <c r="AH685" s="37"/>
      <c r="AI685" s="35"/>
      <c r="AJ685" s="35"/>
      <c r="AK685" s="35"/>
      <c r="AL685" s="24" t="n">
        <f aca="false">'Výpočet škody'!CD685</f>
        <v>0</v>
      </c>
      <c r="AM685" s="35"/>
      <c r="AN685" s="35"/>
      <c r="AO685" s="35"/>
      <c r="AP685" s="35"/>
      <c r="AQ685" s="42" t="n">
        <f aca="false">ROUND(AO685*AP685,0)</f>
        <v>0</v>
      </c>
      <c r="AR685" s="43" t="n">
        <f aca="false">S685+AB685+AL685+AQ685</f>
        <v>0</v>
      </c>
    </row>
    <row r="686" customFormat="false" ht="12.8" hidden="false" customHeight="false" outlineLevel="0" collapsed="false">
      <c r="N686" s="40"/>
      <c r="O686" s="16"/>
      <c r="P686" s="16"/>
      <c r="Q686" s="41" t="str">
        <f aca="false">IF(P686&gt;0,IF(O686/P686&lt;0.01,"&lt; 1 %",""),"")</f>
        <v/>
      </c>
      <c r="R686" s="16"/>
      <c r="S686" s="22" t="n">
        <f aca="false">'Výpočet škody'!AA686</f>
        <v>0</v>
      </c>
      <c r="T686" s="35"/>
      <c r="U686" s="35"/>
      <c r="V686" s="40"/>
      <c r="W686" s="37"/>
      <c r="X686" s="35"/>
      <c r="Y686" s="35"/>
      <c r="Z686" s="35"/>
      <c r="AA686" s="35"/>
      <c r="AB686" s="23" t="n">
        <f aca="false">'Výpočet škody'!BB686</f>
        <v>0</v>
      </c>
      <c r="AC686" s="37"/>
      <c r="AD686" s="37"/>
      <c r="AE686" s="37"/>
      <c r="AF686" s="37"/>
      <c r="AG686" s="37"/>
      <c r="AH686" s="37"/>
      <c r="AI686" s="35"/>
      <c r="AJ686" s="35"/>
      <c r="AK686" s="35"/>
      <c r="AL686" s="24" t="n">
        <f aca="false">'Výpočet škody'!CD686</f>
        <v>0</v>
      </c>
      <c r="AM686" s="35"/>
      <c r="AN686" s="35"/>
      <c r="AO686" s="35"/>
      <c r="AP686" s="35"/>
      <c r="AQ686" s="42" t="n">
        <f aca="false">ROUND(AO686*AP686,0)</f>
        <v>0</v>
      </c>
      <c r="AR686" s="43" t="n">
        <f aca="false">S686+AB686+AL686+AQ686</f>
        <v>0</v>
      </c>
    </row>
    <row r="687" customFormat="false" ht="12.8" hidden="false" customHeight="false" outlineLevel="0" collapsed="false">
      <c r="N687" s="40"/>
      <c r="O687" s="16"/>
      <c r="P687" s="16"/>
      <c r="Q687" s="41" t="str">
        <f aca="false">IF(P687&gt;0,IF(O687/P687&lt;0.01,"&lt; 1 %",""),"")</f>
        <v/>
      </c>
      <c r="R687" s="16"/>
      <c r="S687" s="22" t="n">
        <f aca="false">'Výpočet škody'!AA687</f>
        <v>0</v>
      </c>
      <c r="T687" s="35"/>
      <c r="U687" s="35"/>
      <c r="V687" s="40"/>
      <c r="W687" s="37"/>
      <c r="X687" s="35"/>
      <c r="Y687" s="35"/>
      <c r="Z687" s="35"/>
      <c r="AA687" s="35"/>
      <c r="AB687" s="23" t="n">
        <f aca="false">'Výpočet škody'!BB687</f>
        <v>0</v>
      </c>
      <c r="AC687" s="37"/>
      <c r="AD687" s="37"/>
      <c r="AE687" s="37"/>
      <c r="AF687" s="37"/>
      <c r="AG687" s="37"/>
      <c r="AH687" s="37"/>
      <c r="AI687" s="35"/>
      <c r="AJ687" s="35"/>
      <c r="AK687" s="35"/>
      <c r="AL687" s="24" t="n">
        <f aca="false">'Výpočet škody'!CD687</f>
        <v>0</v>
      </c>
      <c r="AM687" s="35"/>
      <c r="AN687" s="35"/>
      <c r="AO687" s="35"/>
      <c r="AP687" s="35"/>
      <c r="AQ687" s="42" t="n">
        <f aca="false">ROUND(AO687*AP687,0)</f>
        <v>0</v>
      </c>
      <c r="AR687" s="43" t="n">
        <f aca="false">S687+AB687+AL687+AQ687</f>
        <v>0</v>
      </c>
    </row>
    <row r="688" customFormat="false" ht="12.8" hidden="false" customHeight="false" outlineLevel="0" collapsed="false">
      <c r="N688" s="40"/>
      <c r="O688" s="16"/>
      <c r="P688" s="16"/>
      <c r="Q688" s="41" t="str">
        <f aca="false">IF(P688&gt;0,IF(O688/P688&lt;0.01,"&lt; 1 %",""),"")</f>
        <v/>
      </c>
      <c r="R688" s="16"/>
      <c r="S688" s="22" t="n">
        <f aca="false">'Výpočet škody'!AA688</f>
        <v>0</v>
      </c>
      <c r="T688" s="35"/>
      <c r="U688" s="35"/>
      <c r="V688" s="40"/>
      <c r="W688" s="37"/>
      <c r="X688" s="35"/>
      <c r="Y688" s="35"/>
      <c r="Z688" s="35"/>
      <c r="AA688" s="35"/>
      <c r="AB688" s="23" t="n">
        <f aca="false">'Výpočet škody'!BB688</f>
        <v>0</v>
      </c>
      <c r="AC688" s="37"/>
      <c r="AD688" s="37"/>
      <c r="AE688" s="37"/>
      <c r="AF688" s="37"/>
      <c r="AG688" s="37"/>
      <c r="AH688" s="37"/>
      <c r="AI688" s="35"/>
      <c r="AJ688" s="35"/>
      <c r="AK688" s="35"/>
      <c r="AL688" s="24" t="n">
        <f aca="false">'Výpočet škody'!CD688</f>
        <v>0</v>
      </c>
      <c r="AM688" s="35"/>
      <c r="AN688" s="35"/>
      <c r="AO688" s="35"/>
      <c r="AP688" s="35"/>
      <c r="AQ688" s="42" t="n">
        <f aca="false">ROUND(AO688*AP688,0)</f>
        <v>0</v>
      </c>
      <c r="AR688" s="43" t="n">
        <f aca="false">S688+AB688+AL688+AQ688</f>
        <v>0</v>
      </c>
    </row>
    <row r="689" customFormat="false" ht="12.8" hidden="false" customHeight="false" outlineLevel="0" collapsed="false">
      <c r="N689" s="40"/>
      <c r="O689" s="16"/>
      <c r="P689" s="16"/>
      <c r="Q689" s="41" t="str">
        <f aca="false">IF(P689&gt;0,IF(O689/P689&lt;0.01,"&lt; 1 %",""),"")</f>
        <v/>
      </c>
      <c r="R689" s="16"/>
      <c r="S689" s="22" t="n">
        <f aca="false">'Výpočet škody'!AA689</f>
        <v>0</v>
      </c>
      <c r="T689" s="35"/>
      <c r="U689" s="35"/>
      <c r="V689" s="40"/>
      <c r="W689" s="37"/>
      <c r="X689" s="35"/>
      <c r="Y689" s="35"/>
      <c r="Z689" s="35"/>
      <c r="AA689" s="35"/>
      <c r="AB689" s="23" t="n">
        <f aca="false">'Výpočet škody'!BB689</f>
        <v>0</v>
      </c>
      <c r="AC689" s="37"/>
      <c r="AD689" s="37"/>
      <c r="AE689" s="37"/>
      <c r="AF689" s="37"/>
      <c r="AG689" s="37"/>
      <c r="AH689" s="37"/>
      <c r="AI689" s="35"/>
      <c r="AJ689" s="35"/>
      <c r="AK689" s="35"/>
      <c r="AL689" s="24" t="n">
        <f aca="false">'Výpočet škody'!CD689</f>
        <v>0</v>
      </c>
      <c r="AM689" s="35"/>
      <c r="AN689" s="35"/>
      <c r="AO689" s="35"/>
      <c r="AP689" s="35"/>
      <c r="AQ689" s="42" t="n">
        <f aca="false">ROUND(AO689*AP689,0)</f>
        <v>0</v>
      </c>
      <c r="AR689" s="43" t="n">
        <f aca="false">S689+AB689+AL689+AQ689</f>
        <v>0</v>
      </c>
    </row>
    <row r="690" customFormat="false" ht="12.8" hidden="false" customHeight="false" outlineLevel="0" collapsed="false">
      <c r="N690" s="40"/>
      <c r="O690" s="16"/>
      <c r="P690" s="16"/>
      <c r="Q690" s="41" t="str">
        <f aca="false">IF(P690&gt;0,IF(O690/P690&lt;0.01,"&lt; 1 %",""),"")</f>
        <v/>
      </c>
      <c r="R690" s="16"/>
      <c r="S690" s="22" t="n">
        <f aca="false">'Výpočet škody'!AA690</f>
        <v>0</v>
      </c>
      <c r="T690" s="35"/>
      <c r="U690" s="35"/>
      <c r="V690" s="40"/>
      <c r="W690" s="37"/>
      <c r="X690" s="35"/>
      <c r="Y690" s="35"/>
      <c r="Z690" s="35"/>
      <c r="AA690" s="35"/>
      <c r="AB690" s="23" t="n">
        <f aca="false">'Výpočet škody'!BB690</f>
        <v>0</v>
      </c>
      <c r="AC690" s="37"/>
      <c r="AD690" s="37"/>
      <c r="AE690" s="37"/>
      <c r="AF690" s="37"/>
      <c r="AG690" s="37"/>
      <c r="AH690" s="37"/>
      <c r="AI690" s="35"/>
      <c r="AJ690" s="35"/>
      <c r="AK690" s="35"/>
      <c r="AL690" s="24" t="n">
        <f aca="false">'Výpočet škody'!CD690</f>
        <v>0</v>
      </c>
      <c r="AM690" s="35"/>
      <c r="AN690" s="35"/>
      <c r="AO690" s="35"/>
      <c r="AP690" s="35"/>
      <c r="AQ690" s="42" t="n">
        <f aca="false">ROUND(AO690*AP690,0)</f>
        <v>0</v>
      </c>
      <c r="AR690" s="43" t="n">
        <f aca="false">S690+AB690+AL690+AQ690</f>
        <v>0</v>
      </c>
    </row>
    <row r="691" customFormat="false" ht="12.8" hidden="false" customHeight="false" outlineLevel="0" collapsed="false">
      <c r="N691" s="40"/>
      <c r="O691" s="16"/>
      <c r="P691" s="16"/>
      <c r="Q691" s="41" t="str">
        <f aca="false">IF(P691&gt;0,IF(O691/P691&lt;0.01,"&lt; 1 %",""),"")</f>
        <v/>
      </c>
      <c r="R691" s="16"/>
      <c r="S691" s="22" t="n">
        <f aca="false">'Výpočet škody'!AA691</f>
        <v>0</v>
      </c>
      <c r="T691" s="35"/>
      <c r="U691" s="35"/>
      <c r="V691" s="40"/>
      <c r="W691" s="37"/>
      <c r="X691" s="35"/>
      <c r="Y691" s="35"/>
      <c r="Z691" s="35"/>
      <c r="AA691" s="35"/>
      <c r="AB691" s="23" t="n">
        <f aca="false">'Výpočet škody'!BB691</f>
        <v>0</v>
      </c>
      <c r="AC691" s="37"/>
      <c r="AD691" s="37"/>
      <c r="AE691" s="37"/>
      <c r="AF691" s="37"/>
      <c r="AG691" s="37"/>
      <c r="AH691" s="37"/>
      <c r="AI691" s="35"/>
      <c r="AJ691" s="35"/>
      <c r="AK691" s="35"/>
      <c r="AL691" s="24" t="n">
        <f aca="false">'Výpočet škody'!CD691</f>
        <v>0</v>
      </c>
      <c r="AM691" s="35"/>
      <c r="AN691" s="35"/>
      <c r="AO691" s="35"/>
      <c r="AP691" s="35"/>
      <c r="AQ691" s="42" t="n">
        <f aca="false">ROUND(AO691*AP691,0)</f>
        <v>0</v>
      </c>
      <c r="AR691" s="43" t="n">
        <f aca="false">S691+AB691+AL691+AQ691</f>
        <v>0</v>
      </c>
    </row>
    <row r="692" customFormat="false" ht="12.8" hidden="false" customHeight="false" outlineLevel="0" collapsed="false">
      <c r="N692" s="40"/>
      <c r="O692" s="16"/>
      <c r="P692" s="16"/>
      <c r="Q692" s="41" t="str">
        <f aca="false">IF(P692&gt;0,IF(O692/P692&lt;0.01,"&lt; 1 %",""),"")</f>
        <v/>
      </c>
      <c r="R692" s="16"/>
      <c r="S692" s="22" t="n">
        <f aca="false">'Výpočet škody'!AA692</f>
        <v>0</v>
      </c>
      <c r="T692" s="35"/>
      <c r="U692" s="35"/>
      <c r="V692" s="40"/>
      <c r="W692" s="37"/>
      <c r="X692" s="35"/>
      <c r="Y692" s="35"/>
      <c r="Z692" s="35"/>
      <c r="AA692" s="35"/>
      <c r="AB692" s="23" t="n">
        <f aca="false">'Výpočet škody'!BB692</f>
        <v>0</v>
      </c>
      <c r="AC692" s="37"/>
      <c r="AD692" s="37"/>
      <c r="AE692" s="37"/>
      <c r="AF692" s="37"/>
      <c r="AG692" s="37"/>
      <c r="AH692" s="37"/>
      <c r="AI692" s="35"/>
      <c r="AJ692" s="35"/>
      <c r="AK692" s="35"/>
      <c r="AL692" s="24" t="n">
        <f aca="false">'Výpočet škody'!CD692</f>
        <v>0</v>
      </c>
      <c r="AM692" s="35"/>
      <c r="AN692" s="35"/>
      <c r="AO692" s="35"/>
      <c r="AP692" s="35"/>
      <c r="AQ692" s="42" t="n">
        <f aca="false">ROUND(AO692*AP692,0)</f>
        <v>0</v>
      </c>
      <c r="AR692" s="43" t="n">
        <f aca="false">S692+AB692+AL692+AQ692</f>
        <v>0</v>
      </c>
    </row>
    <row r="693" customFormat="false" ht="12.8" hidden="false" customHeight="false" outlineLevel="0" collapsed="false">
      <c r="N693" s="40"/>
      <c r="O693" s="16"/>
      <c r="P693" s="16"/>
      <c r="Q693" s="41" t="str">
        <f aca="false">IF(P693&gt;0,IF(O693/P693&lt;0.01,"&lt; 1 %",""),"")</f>
        <v/>
      </c>
      <c r="R693" s="16"/>
      <c r="S693" s="22" t="n">
        <f aca="false">'Výpočet škody'!AA693</f>
        <v>0</v>
      </c>
      <c r="T693" s="35"/>
      <c r="U693" s="35"/>
      <c r="V693" s="40"/>
      <c r="W693" s="37"/>
      <c r="X693" s="35"/>
      <c r="Y693" s="35"/>
      <c r="Z693" s="35"/>
      <c r="AA693" s="35"/>
      <c r="AB693" s="23" t="n">
        <f aca="false">'Výpočet škody'!BB693</f>
        <v>0</v>
      </c>
      <c r="AC693" s="37"/>
      <c r="AD693" s="37"/>
      <c r="AE693" s="37"/>
      <c r="AF693" s="37"/>
      <c r="AG693" s="37"/>
      <c r="AH693" s="37"/>
      <c r="AI693" s="35"/>
      <c r="AJ693" s="35"/>
      <c r="AK693" s="35"/>
      <c r="AL693" s="24" t="n">
        <f aca="false">'Výpočet škody'!CD693</f>
        <v>0</v>
      </c>
      <c r="AM693" s="35"/>
      <c r="AN693" s="35"/>
      <c r="AO693" s="35"/>
      <c r="AP693" s="35"/>
      <c r="AQ693" s="42" t="n">
        <f aca="false">ROUND(AO693*AP693,0)</f>
        <v>0</v>
      </c>
      <c r="AR693" s="43" t="n">
        <f aca="false">S693+AB693+AL693+AQ693</f>
        <v>0</v>
      </c>
    </row>
    <row r="694" customFormat="false" ht="12.8" hidden="false" customHeight="false" outlineLevel="0" collapsed="false">
      <c r="N694" s="40"/>
      <c r="O694" s="16"/>
      <c r="P694" s="16"/>
      <c r="Q694" s="41" t="str">
        <f aca="false">IF(P694&gt;0,IF(O694/P694&lt;0.01,"&lt; 1 %",""),"")</f>
        <v/>
      </c>
      <c r="R694" s="16"/>
      <c r="S694" s="22" t="n">
        <f aca="false">'Výpočet škody'!AA694</f>
        <v>0</v>
      </c>
      <c r="T694" s="35"/>
      <c r="U694" s="35"/>
      <c r="V694" s="40"/>
      <c r="W694" s="37"/>
      <c r="X694" s="35"/>
      <c r="Y694" s="35"/>
      <c r="Z694" s="35"/>
      <c r="AA694" s="35"/>
      <c r="AB694" s="23" t="n">
        <f aca="false">'Výpočet škody'!BB694</f>
        <v>0</v>
      </c>
      <c r="AC694" s="37"/>
      <c r="AD694" s="37"/>
      <c r="AE694" s="37"/>
      <c r="AF694" s="37"/>
      <c r="AG694" s="37"/>
      <c r="AH694" s="37"/>
      <c r="AI694" s="35"/>
      <c r="AJ694" s="35"/>
      <c r="AK694" s="35"/>
      <c r="AL694" s="24" t="n">
        <f aca="false">'Výpočet škody'!CD694</f>
        <v>0</v>
      </c>
      <c r="AM694" s="35"/>
      <c r="AN694" s="35"/>
      <c r="AO694" s="35"/>
      <c r="AP694" s="35"/>
      <c r="AQ694" s="42" t="n">
        <f aca="false">ROUND(AO694*AP694,0)</f>
        <v>0</v>
      </c>
      <c r="AR694" s="43" t="n">
        <f aca="false">S694+AB694+AL694+AQ694</f>
        <v>0</v>
      </c>
    </row>
    <row r="695" customFormat="false" ht="12.8" hidden="false" customHeight="false" outlineLevel="0" collapsed="false">
      <c r="N695" s="40"/>
      <c r="O695" s="16"/>
      <c r="P695" s="16"/>
      <c r="Q695" s="41" t="str">
        <f aca="false">IF(P695&gt;0,IF(O695/P695&lt;0.01,"&lt; 1 %",""),"")</f>
        <v/>
      </c>
      <c r="R695" s="16"/>
      <c r="S695" s="22" t="n">
        <f aca="false">'Výpočet škody'!AA695</f>
        <v>0</v>
      </c>
      <c r="T695" s="35"/>
      <c r="U695" s="35"/>
      <c r="V695" s="40"/>
      <c r="W695" s="37"/>
      <c r="X695" s="35"/>
      <c r="Y695" s="35"/>
      <c r="Z695" s="35"/>
      <c r="AA695" s="35"/>
      <c r="AB695" s="23" t="n">
        <f aca="false">'Výpočet škody'!BB695</f>
        <v>0</v>
      </c>
      <c r="AC695" s="37"/>
      <c r="AD695" s="37"/>
      <c r="AE695" s="37"/>
      <c r="AF695" s="37"/>
      <c r="AG695" s="37"/>
      <c r="AH695" s="37"/>
      <c r="AI695" s="35"/>
      <c r="AJ695" s="35"/>
      <c r="AK695" s="35"/>
      <c r="AL695" s="24" t="n">
        <f aca="false">'Výpočet škody'!CD695</f>
        <v>0</v>
      </c>
      <c r="AM695" s="35"/>
      <c r="AN695" s="35"/>
      <c r="AO695" s="35"/>
      <c r="AP695" s="35"/>
      <c r="AQ695" s="42" t="n">
        <f aca="false">ROUND(AO695*AP695,0)</f>
        <v>0</v>
      </c>
      <c r="AR695" s="43" t="n">
        <f aca="false">S695+AB695+AL695+AQ695</f>
        <v>0</v>
      </c>
    </row>
    <row r="696" customFormat="false" ht="12.8" hidden="false" customHeight="false" outlineLevel="0" collapsed="false">
      <c r="N696" s="40"/>
      <c r="O696" s="16"/>
      <c r="P696" s="16"/>
      <c r="Q696" s="41" t="str">
        <f aca="false">IF(P696&gt;0,IF(O696/P696&lt;0.01,"&lt; 1 %",""),"")</f>
        <v/>
      </c>
      <c r="R696" s="16"/>
      <c r="S696" s="22" t="n">
        <f aca="false">'Výpočet škody'!AA696</f>
        <v>0</v>
      </c>
      <c r="T696" s="35"/>
      <c r="U696" s="35"/>
      <c r="V696" s="40"/>
      <c r="W696" s="37"/>
      <c r="X696" s="35"/>
      <c r="Y696" s="35"/>
      <c r="Z696" s="35"/>
      <c r="AA696" s="35"/>
      <c r="AB696" s="23" t="n">
        <f aca="false">'Výpočet škody'!BB696</f>
        <v>0</v>
      </c>
      <c r="AC696" s="37"/>
      <c r="AD696" s="37"/>
      <c r="AE696" s="37"/>
      <c r="AF696" s="37"/>
      <c r="AG696" s="37"/>
      <c r="AH696" s="37"/>
      <c r="AI696" s="35"/>
      <c r="AJ696" s="35"/>
      <c r="AK696" s="35"/>
      <c r="AL696" s="24" t="n">
        <f aca="false">'Výpočet škody'!CD696</f>
        <v>0</v>
      </c>
      <c r="AM696" s="35"/>
      <c r="AN696" s="35"/>
      <c r="AO696" s="35"/>
      <c r="AP696" s="35"/>
      <c r="AQ696" s="42" t="n">
        <f aca="false">ROUND(AO696*AP696,0)</f>
        <v>0</v>
      </c>
      <c r="AR696" s="43" t="n">
        <f aca="false">S696+AB696+AL696+AQ696</f>
        <v>0</v>
      </c>
    </row>
    <row r="697" customFormat="false" ht="12.8" hidden="false" customHeight="false" outlineLevel="0" collapsed="false">
      <c r="N697" s="40"/>
      <c r="O697" s="16"/>
      <c r="P697" s="16"/>
      <c r="Q697" s="41" t="str">
        <f aca="false">IF(P697&gt;0,IF(O697/P697&lt;0.01,"&lt; 1 %",""),"")</f>
        <v/>
      </c>
      <c r="R697" s="16"/>
      <c r="S697" s="22" t="n">
        <f aca="false">'Výpočet škody'!AA697</f>
        <v>0</v>
      </c>
      <c r="T697" s="35"/>
      <c r="U697" s="35"/>
      <c r="V697" s="40"/>
      <c r="W697" s="37"/>
      <c r="X697" s="35"/>
      <c r="Y697" s="35"/>
      <c r="Z697" s="35"/>
      <c r="AA697" s="35"/>
      <c r="AB697" s="23" t="n">
        <f aca="false">'Výpočet škody'!BB697</f>
        <v>0</v>
      </c>
      <c r="AC697" s="37"/>
      <c r="AD697" s="37"/>
      <c r="AE697" s="37"/>
      <c r="AF697" s="37"/>
      <c r="AG697" s="37"/>
      <c r="AH697" s="37"/>
      <c r="AI697" s="35"/>
      <c r="AJ697" s="35"/>
      <c r="AK697" s="35"/>
      <c r="AL697" s="24" t="n">
        <f aca="false">'Výpočet škody'!CD697</f>
        <v>0</v>
      </c>
      <c r="AM697" s="35"/>
      <c r="AN697" s="35"/>
      <c r="AO697" s="35"/>
      <c r="AP697" s="35"/>
      <c r="AQ697" s="42" t="n">
        <f aca="false">ROUND(AO697*AP697,0)</f>
        <v>0</v>
      </c>
      <c r="AR697" s="43" t="n">
        <f aca="false">S697+AB697+AL697+AQ697</f>
        <v>0</v>
      </c>
    </row>
    <row r="698" customFormat="false" ht="12.8" hidden="false" customHeight="false" outlineLevel="0" collapsed="false">
      <c r="N698" s="40"/>
      <c r="O698" s="16"/>
      <c r="P698" s="16"/>
      <c r="Q698" s="41" t="str">
        <f aca="false">IF(P698&gt;0,IF(O698/P698&lt;0.01,"&lt; 1 %",""),"")</f>
        <v/>
      </c>
      <c r="R698" s="16"/>
      <c r="S698" s="22" t="n">
        <f aca="false">'Výpočet škody'!AA698</f>
        <v>0</v>
      </c>
      <c r="T698" s="35"/>
      <c r="U698" s="35"/>
      <c r="V698" s="40"/>
      <c r="W698" s="37"/>
      <c r="X698" s="35"/>
      <c r="Y698" s="35"/>
      <c r="Z698" s="35"/>
      <c r="AA698" s="35"/>
      <c r="AB698" s="23" t="n">
        <f aca="false">'Výpočet škody'!BB698</f>
        <v>0</v>
      </c>
      <c r="AC698" s="37"/>
      <c r="AD698" s="37"/>
      <c r="AE698" s="37"/>
      <c r="AF698" s="37"/>
      <c r="AG698" s="37"/>
      <c r="AH698" s="37"/>
      <c r="AI698" s="35"/>
      <c r="AJ698" s="35"/>
      <c r="AK698" s="35"/>
      <c r="AL698" s="24" t="n">
        <f aca="false">'Výpočet škody'!CD698</f>
        <v>0</v>
      </c>
      <c r="AM698" s="35"/>
      <c r="AN698" s="35"/>
      <c r="AO698" s="35"/>
      <c r="AP698" s="35"/>
      <c r="AQ698" s="42" t="n">
        <f aca="false">ROUND(AO698*AP698,0)</f>
        <v>0</v>
      </c>
      <c r="AR698" s="43" t="n">
        <f aca="false">S698+AB698+AL698+AQ698</f>
        <v>0</v>
      </c>
    </row>
    <row r="699" customFormat="false" ht="12.8" hidden="false" customHeight="false" outlineLevel="0" collapsed="false">
      <c r="N699" s="40"/>
      <c r="O699" s="16"/>
      <c r="P699" s="16"/>
      <c r="Q699" s="41" t="str">
        <f aca="false">IF(P699&gt;0,IF(O699/P699&lt;0.01,"&lt; 1 %",""),"")</f>
        <v/>
      </c>
      <c r="R699" s="16"/>
      <c r="S699" s="22" t="n">
        <f aca="false">'Výpočet škody'!AA699</f>
        <v>0</v>
      </c>
      <c r="T699" s="35"/>
      <c r="U699" s="35"/>
      <c r="V699" s="40"/>
      <c r="W699" s="37"/>
      <c r="X699" s="35"/>
      <c r="Y699" s="35"/>
      <c r="Z699" s="35"/>
      <c r="AA699" s="35"/>
      <c r="AB699" s="23" t="n">
        <f aca="false">'Výpočet škody'!BB699</f>
        <v>0</v>
      </c>
      <c r="AC699" s="37"/>
      <c r="AD699" s="37"/>
      <c r="AE699" s="37"/>
      <c r="AF699" s="37"/>
      <c r="AG699" s="37"/>
      <c r="AH699" s="37"/>
      <c r="AI699" s="35"/>
      <c r="AJ699" s="35"/>
      <c r="AK699" s="35"/>
      <c r="AL699" s="24" t="n">
        <f aca="false">'Výpočet škody'!CD699</f>
        <v>0</v>
      </c>
      <c r="AM699" s="35"/>
      <c r="AN699" s="35"/>
      <c r="AO699" s="35"/>
      <c r="AP699" s="35"/>
      <c r="AQ699" s="42" t="n">
        <f aca="false">ROUND(AO699*AP699,0)</f>
        <v>0</v>
      </c>
      <c r="AR699" s="43" t="n">
        <f aca="false">S699+AB699+AL699+AQ699</f>
        <v>0</v>
      </c>
    </row>
    <row r="700" customFormat="false" ht="12.8" hidden="false" customHeight="false" outlineLevel="0" collapsed="false">
      <c r="N700" s="40"/>
      <c r="O700" s="16"/>
      <c r="P700" s="16"/>
      <c r="Q700" s="41" t="str">
        <f aca="false">IF(P700&gt;0,IF(O700/P700&lt;0.01,"&lt; 1 %",""),"")</f>
        <v/>
      </c>
      <c r="R700" s="16"/>
      <c r="S700" s="22" t="n">
        <f aca="false">'Výpočet škody'!AA700</f>
        <v>0</v>
      </c>
      <c r="T700" s="35"/>
      <c r="U700" s="35"/>
      <c r="V700" s="40"/>
      <c r="W700" s="37"/>
      <c r="X700" s="35"/>
      <c r="Y700" s="35"/>
      <c r="Z700" s="35"/>
      <c r="AA700" s="35"/>
      <c r="AB700" s="23" t="n">
        <f aca="false">'Výpočet škody'!BB700</f>
        <v>0</v>
      </c>
      <c r="AC700" s="37"/>
      <c r="AD700" s="37"/>
      <c r="AE700" s="37"/>
      <c r="AF700" s="37"/>
      <c r="AG700" s="37"/>
      <c r="AH700" s="37"/>
      <c r="AI700" s="35"/>
      <c r="AJ700" s="35"/>
      <c r="AK700" s="35"/>
      <c r="AL700" s="24" t="n">
        <f aca="false">'Výpočet škody'!CD700</f>
        <v>0</v>
      </c>
      <c r="AM700" s="35"/>
      <c r="AN700" s="35"/>
      <c r="AO700" s="35"/>
      <c r="AP700" s="35"/>
      <c r="AQ700" s="42" t="n">
        <f aca="false">ROUND(AO700*AP700,0)</f>
        <v>0</v>
      </c>
      <c r="AR700" s="43" t="n">
        <f aca="false">S700+AB700+AL700+AQ700</f>
        <v>0</v>
      </c>
    </row>
    <row r="701" customFormat="false" ht="12.8" hidden="false" customHeight="false" outlineLevel="0" collapsed="false">
      <c r="N701" s="40"/>
      <c r="O701" s="16"/>
      <c r="P701" s="16"/>
      <c r="Q701" s="41" t="str">
        <f aca="false">IF(P701&gt;0,IF(O701/P701&lt;0.01,"&lt; 1 %",""),"")</f>
        <v/>
      </c>
      <c r="R701" s="16"/>
      <c r="S701" s="22" t="n">
        <f aca="false">'Výpočet škody'!AA701</f>
        <v>0</v>
      </c>
      <c r="T701" s="35"/>
      <c r="U701" s="35"/>
      <c r="V701" s="40"/>
      <c r="W701" s="37"/>
      <c r="X701" s="35"/>
      <c r="Y701" s="35"/>
      <c r="Z701" s="35"/>
      <c r="AA701" s="35"/>
      <c r="AB701" s="23" t="n">
        <f aca="false">'Výpočet škody'!BB701</f>
        <v>0</v>
      </c>
      <c r="AC701" s="37"/>
      <c r="AD701" s="37"/>
      <c r="AE701" s="37"/>
      <c r="AF701" s="37"/>
      <c r="AG701" s="37"/>
      <c r="AH701" s="37"/>
      <c r="AI701" s="35"/>
      <c r="AJ701" s="35"/>
      <c r="AK701" s="35"/>
      <c r="AL701" s="24" t="n">
        <f aca="false">'Výpočet škody'!CD701</f>
        <v>0</v>
      </c>
      <c r="AM701" s="35"/>
      <c r="AN701" s="35"/>
      <c r="AO701" s="35"/>
      <c r="AP701" s="35"/>
      <c r="AQ701" s="42" t="n">
        <f aca="false">ROUND(AO701*AP701,0)</f>
        <v>0</v>
      </c>
      <c r="AR701" s="43" t="n">
        <f aca="false">S701+AB701+AL701+AQ701</f>
        <v>0</v>
      </c>
    </row>
    <row r="702" customFormat="false" ht="12.8" hidden="false" customHeight="false" outlineLevel="0" collapsed="false">
      <c r="N702" s="40"/>
      <c r="O702" s="16"/>
      <c r="P702" s="16"/>
      <c r="Q702" s="41" t="str">
        <f aca="false">IF(P702&gt;0,IF(O702/P702&lt;0.01,"&lt; 1 %",""),"")</f>
        <v/>
      </c>
      <c r="R702" s="16"/>
      <c r="S702" s="22" t="n">
        <f aca="false">'Výpočet škody'!AA702</f>
        <v>0</v>
      </c>
      <c r="T702" s="35"/>
      <c r="U702" s="35"/>
      <c r="V702" s="40"/>
      <c r="W702" s="37"/>
      <c r="X702" s="35"/>
      <c r="Y702" s="35"/>
      <c r="Z702" s="35"/>
      <c r="AA702" s="35"/>
      <c r="AB702" s="23" t="n">
        <f aca="false">'Výpočet škody'!BB702</f>
        <v>0</v>
      </c>
      <c r="AC702" s="37"/>
      <c r="AD702" s="37"/>
      <c r="AE702" s="37"/>
      <c r="AF702" s="37"/>
      <c r="AG702" s="37"/>
      <c r="AH702" s="37"/>
      <c r="AI702" s="35"/>
      <c r="AJ702" s="35"/>
      <c r="AK702" s="35"/>
      <c r="AL702" s="24" t="n">
        <f aca="false">'Výpočet škody'!CD702</f>
        <v>0</v>
      </c>
      <c r="AM702" s="35"/>
      <c r="AN702" s="35"/>
      <c r="AO702" s="35"/>
      <c r="AP702" s="35"/>
      <c r="AQ702" s="42" t="n">
        <f aca="false">ROUND(AO702*AP702,0)</f>
        <v>0</v>
      </c>
      <c r="AR702" s="43" t="n">
        <f aca="false">S702+AB702+AL702+AQ702</f>
        <v>0</v>
      </c>
    </row>
    <row r="703" customFormat="false" ht="12.8" hidden="false" customHeight="false" outlineLevel="0" collapsed="false">
      <c r="N703" s="40"/>
      <c r="O703" s="16"/>
      <c r="P703" s="16"/>
      <c r="Q703" s="41" t="str">
        <f aca="false">IF(P703&gt;0,IF(O703/P703&lt;0.01,"&lt; 1 %",""),"")</f>
        <v/>
      </c>
      <c r="R703" s="16"/>
      <c r="S703" s="22" t="n">
        <f aca="false">'Výpočet škody'!AA703</f>
        <v>0</v>
      </c>
      <c r="T703" s="35"/>
      <c r="U703" s="35"/>
      <c r="V703" s="40"/>
      <c r="W703" s="37"/>
      <c r="X703" s="35"/>
      <c r="Y703" s="35"/>
      <c r="Z703" s="35"/>
      <c r="AA703" s="35"/>
      <c r="AB703" s="23" t="n">
        <f aca="false">'Výpočet škody'!BB703</f>
        <v>0</v>
      </c>
      <c r="AC703" s="37"/>
      <c r="AD703" s="37"/>
      <c r="AE703" s="37"/>
      <c r="AF703" s="37"/>
      <c r="AG703" s="37"/>
      <c r="AH703" s="37"/>
      <c r="AI703" s="35"/>
      <c r="AJ703" s="35"/>
      <c r="AK703" s="35"/>
      <c r="AL703" s="24" t="n">
        <f aca="false">'Výpočet škody'!CD703</f>
        <v>0</v>
      </c>
      <c r="AM703" s="35"/>
      <c r="AN703" s="35"/>
      <c r="AO703" s="35"/>
      <c r="AP703" s="35"/>
      <c r="AQ703" s="42" t="n">
        <f aca="false">ROUND(AO703*AP703,0)</f>
        <v>0</v>
      </c>
      <c r="AR703" s="43" t="n">
        <f aca="false">S703+AB703+AL703+AQ703</f>
        <v>0</v>
      </c>
    </row>
    <row r="704" customFormat="false" ht="12.8" hidden="false" customHeight="false" outlineLevel="0" collapsed="false">
      <c r="N704" s="40"/>
      <c r="O704" s="16"/>
      <c r="P704" s="16"/>
      <c r="Q704" s="41" t="str">
        <f aca="false">IF(P704&gt;0,IF(O704/P704&lt;0.01,"&lt; 1 %",""),"")</f>
        <v/>
      </c>
      <c r="R704" s="16"/>
      <c r="S704" s="22" t="n">
        <f aca="false">'Výpočet škody'!AA704</f>
        <v>0</v>
      </c>
      <c r="T704" s="35"/>
      <c r="U704" s="35"/>
      <c r="V704" s="40"/>
      <c r="W704" s="37"/>
      <c r="X704" s="35"/>
      <c r="Y704" s="35"/>
      <c r="Z704" s="35"/>
      <c r="AA704" s="35"/>
      <c r="AB704" s="23" t="n">
        <f aca="false">'Výpočet škody'!BB704</f>
        <v>0</v>
      </c>
      <c r="AC704" s="37"/>
      <c r="AD704" s="37"/>
      <c r="AE704" s="37"/>
      <c r="AF704" s="37"/>
      <c r="AG704" s="37"/>
      <c r="AH704" s="37"/>
      <c r="AI704" s="35"/>
      <c r="AJ704" s="35"/>
      <c r="AK704" s="35"/>
      <c r="AL704" s="24" t="n">
        <f aca="false">'Výpočet škody'!CD704</f>
        <v>0</v>
      </c>
      <c r="AM704" s="35"/>
      <c r="AN704" s="35"/>
      <c r="AO704" s="35"/>
      <c r="AP704" s="35"/>
      <c r="AQ704" s="42" t="n">
        <f aca="false">ROUND(AO704*AP704,0)</f>
        <v>0</v>
      </c>
      <c r="AR704" s="43" t="n">
        <f aca="false">S704+AB704+AL704+AQ704</f>
        <v>0</v>
      </c>
    </row>
    <row r="705" customFormat="false" ht="12.8" hidden="false" customHeight="false" outlineLevel="0" collapsed="false">
      <c r="N705" s="40"/>
      <c r="O705" s="16"/>
      <c r="P705" s="16"/>
      <c r="Q705" s="41" t="str">
        <f aca="false">IF(P705&gt;0,IF(O705/P705&lt;0.01,"&lt; 1 %",""),"")</f>
        <v/>
      </c>
      <c r="R705" s="16"/>
      <c r="S705" s="22" t="n">
        <f aca="false">'Výpočet škody'!AA705</f>
        <v>0</v>
      </c>
      <c r="T705" s="35"/>
      <c r="U705" s="35"/>
      <c r="V705" s="40"/>
      <c r="W705" s="37"/>
      <c r="X705" s="35"/>
      <c r="Y705" s="35"/>
      <c r="Z705" s="35"/>
      <c r="AA705" s="35"/>
      <c r="AB705" s="23" t="n">
        <f aca="false">'Výpočet škody'!BB705</f>
        <v>0</v>
      </c>
      <c r="AC705" s="37"/>
      <c r="AD705" s="37"/>
      <c r="AE705" s="37"/>
      <c r="AF705" s="37"/>
      <c r="AG705" s="37"/>
      <c r="AH705" s="37"/>
      <c r="AI705" s="35"/>
      <c r="AJ705" s="35"/>
      <c r="AK705" s="35"/>
      <c r="AL705" s="24" t="n">
        <f aca="false">'Výpočet škody'!CD705</f>
        <v>0</v>
      </c>
      <c r="AM705" s="35"/>
      <c r="AN705" s="35"/>
      <c r="AO705" s="35"/>
      <c r="AP705" s="35"/>
      <c r="AQ705" s="42" t="n">
        <f aca="false">ROUND(AO705*AP705,0)</f>
        <v>0</v>
      </c>
      <c r="AR705" s="43" t="n">
        <f aca="false">S705+AB705+AL705+AQ705</f>
        <v>0</v>
      </c>
    </row>
    <row r="706" customFormat="false" ht="12.8" hidden="false" customHeight="false" outlineLevel="0" collapsed="false">
      <c r="N706" s="40"/>
      <c r="O706" s="16"/>
      <c r="P706" s="16"/>
      <c r="Q706" s="41" t="str">
        <f aca="false">IF(P706&gt;0,IF(O706/P706&lt;0.01,"&lt; 1 %",""),"")</f>
        <v/>
      </c>
      <c r="R706" s="16"/>
      <c r="S706" s="22" t="n">
        <f aca="false">'Výpočet škody'!AA706</f>
        <v>0</v>
      </c>
      <c r="T706" s="35"/>
      <c r="U706" s="35"/>
      <c r="V706" s="40"/>
      <c r="W706" s="37"/>
      <c r="X706" s="35"/>
      <c r="Y706" s="35"/>
      <c r="Z706" s="35"/>
      <c r="AA706" s="35"/>
      <c r="AB706" s="23" t="n">
        <f aca="false">'Výpočet škody'!BB706</f>
        <v>0</v>
      </c>
      <c r="AC706" s="37"/>
      <c r="AD706" s="37"/>
      <c r="AE706" s="37"/>
      <c r="AF706" s="37"/>
      <c r="AG706" s="37"/>
      <c r="AH706" s="37"/>
      <c r="AI706" s="35"/>
      <c r="AJ706" s="35"/>
      <c r="AK706" s="35"/>
      <c r="AL706" s="24" t="n">
        <f aca="false">'Výpočet škody'!CD706</f>
        <v>0</v>
      </c>
      <c r="AM706" s="35"/>
      <c r="AN706" s="35"/>
      <c r="AO706" s="35"/>
      <c r="AP706" s="35"/>
      <c r="AQ706" s="42" t="n">
        <f aca="false">ROUND(AO706*AP706,0)</f>
        <v>0</v>
      </c>
      <c r="AR706" s="43" t="n">
        <f aca="false">S706+AB706+AL706+AQ706</f>
        <v>0</v>
      </c>
    </row>
    <row r="707" customFormat="false" ht="12.8" hidden="false" customHeight="false" outlineLevel="0" collapsed="false">
      <c r="N707" s="40"/>
      <c r="O707" s="16"/>
      <c r="P707" s="16"/>
      <c r="Q707" s="41" t="str">
        <f aca="false">IF(P707&gt;0,IF(O707/P707&lt;0.01,"&lt; 1 %",""),"")</f>
        <v/>
      </c>
      <c r="R707" s="16"/>
      <c r="S707" s="22" t="n">
        <f aca="false">'Výpočet škody'!AA707</f>
        <v>0</v>
      </c>
      <c r="T707" s="35"/>
      <c r="U707" s="35"/>
      <c r="V707" s="40"/>
      <c r="W707" s="37"/>
      <c r="X707" s="35"/>
      <c r="Y707" s="35"/>
      <c r="Z707" s="35"/>
      <c r="AA707" s="35"/>
      <c r="AB707" s="23" t="n">
        <f aca="false">'Výpočet škody'!BB707</f>
        <v>0</v>
      </c>
      <c r="AC707" s="37"/>
      <c r="AD707" s="37"/>
      <c r="AE707" s="37"/>
      <c r="AF707" s="37"/>
      <c r="AG707" s="37"/>
      <c r="AH707" s="37"/>
      <c r="AI707" s="35"/>
      <c r="AJ707" s="35"/>
      <c r="AK707" s="35"/>
      <c r="AL707" s="24" t="n">
        <f aca="false">'Výpočet škody'!CD707</f>
        <v>0</v>
      </c>
      <c r="AM707" s="35"/>
      <c r="AN707" s="35"/>
      <c r="AO707" s="35"/>
      <c r="AP707" s="35"/>
      <c r="AQ707" s="42" t="n">
        <f aca="false">ROUND(AO707*AP707,0)</f>
        <v>0</v>
      </c>
      <c r="AR707" s="43" t="n">
        <f aca="false">S707+AB707+AL707+AQ707</f>
        <v>0</v>
      </c>
    </row>
    <row r="708" customFormat="false" ht="12.8" hidden="false" customHeight="false" outlineLevel="0" collapsed="false">
      <c r="N708" s="40"/>
      <c r="O708" s="16"/>
      <c r="P708" s="16"/>
      <c r="Q708" s="41" t="str">
        <f aca="false">IF(P708&gt;0,IF(O708/P708&lt;0.01,"&lt; 1 %",""),"")</f>
        <v/>
      </c>
      <c r="R708" s="16"/>
      <c r="S708" s="22" t="n">
        <f aca="false">'Výpočet škody'!AA708</f>
        <v>0</v>
      </c>
      <c r="T708" s="35"/>
      <c r="U708" s="35"/>
      <c r="V708" s="40"/>
      <c r="W708" s="37"/>
      <c r="X708" s="35"/>
      <c r="Y708" s="35"/>
      <c r="Z708" s="35"/>
      <c r="AA708" s="35"/>
      <c r="AB708" s="23" t="n">
        <f aca="false">'Výpočet škody'!BB708</f>
        <v>0</v>
      </c>
      <c r="AC708" s="37"/>
      <c r="AD708" s="37"/>
      <c r="AE708" s="37"/>
      <c r="AF708" s="37"/>
      <c r="AG708" s="37"/>
      <c r="AH708" s="37"/>
      <c r="AI708" s="35"/>
      <c r="AJ708" s="35"/>
      <c r="AK708" s="35"/>
      <c r="AL708" s="24" t="n">
        <f aca="false">'Výpočet škody'!CD708</f>
        <v>0</v>
      </c>
      <c r="AM708" s="35"/>
      <c r="AN708" s="35"/>
      <c r="AO708" s="35"/>
      <c r="AP708" s="35"/>
      <c r="AQ708" s="42" t="n">
        <f aca="false">ROUND(AO708*AP708,0)</f>
        <v>0</v>
      </c>
      <c r="AR708" s="43" t="n">
        <f aca="false">S708+AB708+AL708+AQ708</f>
        <v>0</v>
      </c>
    </row>
    <row r="709" customFormat="false" ht="12.8" hidden="false" customHeight="false" outlineLevel="0" collapsed="false">
      <c r="N709" s="40"/>
      <c r="O709" s="16"/>
      <c r="P709" s="16"/>
      <c r="Q709" s="41" t="str">
        <f aca="false">IF(P709&gt;0,IF(O709/P709&lt;0.01,"&lt; 1 %",""),"")</f>
        <v/>
      </c>
      <c r="R709" s="16"/>
      <c r="S709" s="22" t="n">
        <f aca="false">'Výpočet škody'!AA709</f>
        <v>0</v>
      </c>
      <c r="T709" s="35"/>
      <c r="U709" s="35"/>
      <c r="V709" s="40"/>
      <c r="W709" s="37"/>
      <c r="X709" s="35"/>
      <c r="Y709" s="35"/>
      <c r="Z709" s="35"/>
      <c r="AA709" s="35"/>
      <c r="AB709" s="23" t="n">
        <f aca="false">'Výpočet škody'!BB709</f>
        <v>0</v>
      </c>
      <c r="AC709" s="37"/>
      <c r="AD709" s="37"/>
      <c r="AE709" s="37"/>
      <c r="AF709" s="37"/>
      <c r="AG709" s="37"/>
      <c r="AH709" s="37"/>
      <c r="AI709" s="35"/>
      <c r="AJ709" s="35"/>
      <c r="AK709" s="35"/>
      <c r="AL709" s="24" t="n">
        <f aca="false">'Výpočet škody'!CD709</f>
        <v>0</v>
      </c>
      <c r="AM709" s="35"/>
      <c r="AN709" s="35"/>
      <c r="AO709" s="35"/>
      <c r="AP709" s="35"/>
      <c r="AQ709" s="42" t="n">
        <f aca="false">ROUND(AO709*AP709,0)</f>
        <v>0</v>
      </c>
      <c r="AR709" s="43" t="n">
        <f aca="false">S709+AB709+AL709+AQ709</f>
        <v>0</v>
      </c>
    </row>
    <row r="710" customFormat="false" ht="12.8" hidden="false" customHeight="false" outlineLevel="0" collapsed="false">
      <c r="N710" s="40"/>
      <c r="O710" s="16"/>
      <c r="P710" s="16"/>
      <c r="Q710" s="41" t="str">
        <f aca="false">IF(P710&gt;0,IF(O710/P710&lt;0.01,"&lt; 1 %",""),"")</f>
        <v/>
      </c>
      <c r="R710" s="16"/>
      <c r="S710" s="22" t="n">
        <f aca="false">'Výpočet škody'!AA710</f>
        <v>0</v>
      </c>
      <c r="T710" s="35"/>
      <c r="U710" s="35"/>
      <c r="V710" s="40"/>
      <c r="W710" s="37"/>
      <c r="X710" s="35"/>
      <c r="Y710" s="35"/>
      <c r="Z710" s="35"/>
      <c r="AA710" s="35"/>
      <c r="AB710" s="23" t="n">
        <f aca="false">'Výpočet škody'!BB710</f>
        <v>0</v>
      </c>
      <c r="AC710" s="37"/>
      <c r="AD710" s="37"/>
      <c r="AE710" s="37"/>
      <c r="AF710" s="37"/>
      <c r="AG710" s="37"/>
      <c r="AH710" s="37"/>
      <c r="AI710" s="35"/>
      <c r="AJ710" s="35"/>
      <c r="AK710" s="35"/>
      <c r="AL710" s="24" t="n">
        <f aca="false">'Výpočet škody'!CD710</f>
        <v>0</v>
      </c>
      <c r="AM710" s="35"/>
      <c r="AN710" s="35"/>
      <c r="AO710" s="35"/>
      <c r="AP710" s="35"/>
      <c r="AQ710" s="42" t="n">
        <f aca="false">ROUND(AO710*AP710,0)</f>
        <v>0</v>
      </c>
      <c r="AR710" s="43" t="n">
        <f aca="false">S710+AB710+AL710+AQ710</f>
        <v>0</v>
      </c>
    </row>
    <row r="711" customFormat="false" ht="12.8" hidden="false" customHeight="false" outlineLevel="0" collapsed="false">
      <c r="N711" s="40"/>
      <c r="O711" s="16"/>
      <c r="P711" s="16"/>
      <c r="Q711" s="41" t="str">
        <f aca="false">IF(P711&gt;0,IF(O711/P711&lt;0.01,"&lt; 1 %",""),"")</f>
        <v/>
      </c>
      <c r="R711" s="16"/>
      <c r="S711" s="22" t="n">
        <f aca="false">'Výpočet škody'!AA711</f>
        <v>0</v>
      </c>
      <c r="T711" s="35"/>
      <c r="U711" s="35"/>
      <c r="V711" s="40"/>
      <c r="W711" s="37"/>
      <c r="X711" s="35"/>
      <c r="Y711" s="35"/>
      <c r="Z711" s="35"/>
      <c r="AA711" s="35"/>
      <c r="AB711" s="23" t="n">
        <f aca="false">'Výpočet škody'!BB711</f>
        <v>0</v>
      </c>
      <c r="AC711" s="37"/>
      <c r="AD711" s="37"/>
      <c r="AE711" s="37"/>
      <c r="AF711" s="37"/>
      <c r="AG711" s="37"/>
      <c r="AH711" s="37"/>
      <c r="AI711" s="35"/>
      <c r="AJ711" s="35"/>
      <c r="AK711" s="35"/>
      <c r="AL711" s="24" t="n">
        <f aca="false">'Výpočet škody'!CD711</f>
        <v>0</v>
      </c>
      <c r="AM711" s="35"/>
      <c r="AN711" s="35"/>
      <c r="AO711" s="35"/>
      <c r="AP711" s="35"/>
      <c r="AQ711" s="42" t="n">
        <f aca="false">ROUND(AO711*AP711,0)</f>
        <v>0</v>
      </c>
      <c r="AR711" s="43" t="n">
        <f aca="false">S711+AB711+AL711+AQ711</f>
        <v>0</v>
      </c>
    </row>
    <row r="712" customFormat="false" ht="12.8" hidden="false" customHeight="false" outlineLevel="0" collapsed="false">
      <c r="N712" s="40"/>
      <c r="O712" s="16"/>
      <c r="P712" s="16"/>
      <c r="Q712" s="41" t="str">
        <f aca="false">IF(P712&gt;0,IF(O712/P712&lt;0.01,"&lt; 1 %",""),"")</f>
        <v/>
      </c>
      <c r="R712" s="16"/>
      <c r="S712" s="22" t="n">
        <f aca="false">'Výpočet škody'!AA712</f>
        <v>0</v>
      </c>
      <c r="T712" s="35"/>
      <c r="U712" s="35"/>
      <c r="V712" s="40"/>
      <c r="W712" s="37"/>
      <c r="X712" s="35"/>
      <c r="Y712" s="35"/>
      <c r="Z712" s="35"/>
      <c r="AA712" s="35"/>
      <c r="AB712" s="23" t="n">
        <f aca="false">'Výpočet škody'!BB712</f>
        <v>0</v>
      </c>
      <c r="AC712" s="37"/>
      <c r="AD712" s="37"/>
      <c r="AE712" s="37"/>
      <c r="AF712" s="37"/>
      <c r="AG712" s="37"/>
      <c r="AH712" s="37"/>
      <c r="AI712" s="35"/>
      <c r="AJ712" s="35"/>
      <c r="AK712" s="35"/>
      <c r="AL712" s="24" t="n">
        <f aca="false">'Výpočet škody'!CD712</f>
        <v>0</v>
      </c>
      <c r="AM712" s="35"/>
      <c r="AN712" s="35"/>
      <c r="AO712" s="35"/>
      <c r="AP712" s="35"/>
      <c r="AQ712" s="42" t="n">
        <f aca="false">ROUND(AO712*AP712,0)</f>
        <v>0</v>
      </c>
      <c r="AR712" s="43" t="n">
        <f aca="false">S712+AB712+AL712+AQ712</f>
        <v>0</v>
      </c>
    </row>
    <row r="713" customFormat="false" ht="12.8" hidden="false" customHeight="false" outlineLevel="0" collapsed="false">
      <c r="N713" s="40"/>
      <c r="O713" s="16"/>
      <c r="P713" s="16"/>
      <c r="Q713" s="41" t="str">
        <f aca="false">IF(P713&gt;0,IF(O713/P713&lt;0.01,"&lt; 1 %",""),"")</f>
        <v/>
      </c>
      <c r="R713" s="16"/>
      <c r="S713" s="22" t="n">
        <f aca="false">'Výpočet škody'!AA713</f>
        <v>0</v>
      </c>
      <c r="T713" s="35"/>
      <c r="U713" s="35"/>
      <c r="V713" s="40"/>
      <c r="W713" s="37"/>
      <c r="X713" s="35"/>
      <c r="Y713" s="35"/>
      <c r="Z713" s="35"/>
      <c r="AA713" s="35"/>
      <c r="AB713" s="23" t="n">
        <f aca="false">'Výpočet škody'!BB713</f>
        <v>0</v>
      </c>
      <c r="AC713" s="37"/>
      <c r="AD713" s="37"/>
      <c r="AE713" s="37"/>
      <c r="AF713" s="37"/>
      <c r="AG713" s="37"/>
      <c r="AH713" s="37"/>
      <c r="AI713" s="35"/>
      <c r="AJ713" s="35"/>
      <c r="AK713" s="35"/>
      <c r="AL713" s="24" t="n">
        <f aca="false">'Výpočet škody'!CD713</f>
        <v>0</v>
      </c>
      <c r="AM713" s="35"/>
      <c r="AN713" s="35"/>
      <c r="AO713" s="35"/>
      <c r="AP713" s="35"/>
      <c r="AQ713" s="42" t="n">
        <f aca="false">ROUND(AO713*AP713,0)</f>
        <v>0</v>
      </c>
      <c r="AR713" s="43" t="n">
        <f aca="false">S713+AB713+AL713+AQ713</f>
        <v>0</v>
      </c>
    </row>
    <row r="714" customFormat="false" ht="12.8" hidden="false" customHeight="false" outlineLevel="0" collapsed="false">
      <c r="N714" s="40"/>
      <c r="O714" s="16"/>
      <c r="P714" s="16"/>
      <c r="Q714" s="41" t="str">
        <f aca="false">IF(P714&gt;0,IF(O714/P714&lt;0.01,"&lt; 1 %",""),"")</f>
        <v/>
      </c>
      <c r="R714" s="16"/>
      <c r="S714" s="22" t="n">
        <f aca="false">'Výpočet škody'!AA714</f>
        <v>0</v>
      </c>
      <c r="T714" s="35"/>
      <c r="U714" s="35"/>
      <c r="V714" s="40"/>
      <c r="W714" s="37"/>
      <c r="X714" s="35"/>
      <c r="Y714" s="35"/>
      <c r="Z714" s="35"/>
      <c r="AA714" s="35"/>
      <c r="AB714" s="23" t="n">
        <f aca="false">'Výpočet škody'!BB714</f>
        <v>0</v>
      </c>
      <c r="AC714" s="37"/>
      <c r="AD714" s="37"/>
      <c r="AE714" s="37"/>
      <c r="AF714" s="37"/>
      <c r="AG714" s="37"/>
      <c r="AH714" s="37"/>
      <c r="AI714" s="35"/>
      <c r="AJ714" s="35"/>
      <c r="AK714" s="35"/>
      <c r="AL714" s="24" t="n">
        <f aca="false">'Výpočet škody'!CD714</f>
        <v>0</v>
      </c>
      <c r="AM714" s="35"/>
      <c r="AN714" s="35"/>
      <c r="AO714" s="35"/>
      <c r="AP714" s="35"/>
      <c r="AQ714" s="42" t="n">
        <f aca="false">ROUND(AO714*AP714,0)</f>
        <v>0</v>
      </c>
      <c r="AR714" s="43" t="n">
        <f aca="false">S714+AB714+AL714+AQ714</f>
        <v>0</v>
      </c>
    </row>
    <row r="715" customFormat="false" ht="12.8" hidden="false" customHeight="false" outlineLevel="0" collapsed="false">
      <c r="N715" s="40"/>
      <c r="O715" s="16"/>
      <c r="P715" s="16"/>
      <c r="Q715" s="41" t="str">
        <f aca="false">IF(P715&gt;0,IF(O715/P715&lt;0.01,"&lt; 1 %",""),"")</f>
        <v/>
      </c>
      <c r="R715" s="16"/>
      <c r="S715" s="22" t="n">
        <f aca="false">'Výpočet škody'!AA715</f>
        <v>0</v>
      </c>
      <c r="T715" s="35"/>
      <c r="U715" s="35"/>
      <c r="V715" s="40"/>
      <c r="W715" s="37"/>
      <c r="X715" s="35"/>
      <c r="Y715" s="35"/>
      <c r="Z715" s="35"/>
      <c r="AA715" s="35"/>
      <c r="AB715" s="23" t="n">
        <f aca="false">'Výpočet škody'!BB715</f>
        <v>0</v>
      </c>
      <c r="AC715" s="37"/>
      <c r="AD715" s="37"/>
      <c r="AE715" s="37"/>
      <c r="AF715" s="37"/>
      <c r="AG715" s="37"/>
      <c r="AH715" s="37"/>
      <c r="AI715" s="35"/>
      <c r="AJ715" s="35"/>
      <c r="AK715" s="35"/>
      <c r="AL715" s="24" t="n">
        <f aca="false">'Výpočet škody'!CD715</f>
        <v>0</v>
      </c>
      <c r="AM715" s="35"/>
      <c r="AN715" s="35"/>
      <c r="AO715" s="35"/>
      <c r="AP715" s="35"/>
      <c r="AQ715" s="42" t="n">
        <f aca="false">ROUND(AO715*AP715,0)</f>
        <v>0</v>
      </c>
      <c r="AR715" s="43" t="n">
        <f aca="false">S715+AB715+AL715+AQ715</f>
        <v>0</v>
      </c>
    </row>
    <row r="716" customFormat="false" ht="12.8" hidden="false" customHeight="false" outlineLevel="0" collapsed="false">
      <c r="N716" s="40"/>
      <c r="O716" s="16"/>
      <c r="P716" s="16"/>
      <c r="Q716" s="41" t="str">
        <f aca="false">IF(P716&gt;0,IF(O716/P716&lt;0.01,"&lt; 1 %",""),"")</f>
        <v/>
      </c>
      <c r="R716" s="16"/>
      <c r="S716" s="22" t="n">
        <f aca="false">'Výpočet škody'!AA716</f>
        <v>0</v>
      </c>
      <c r="T716" s="35"/>
      <c r="U716" s="35"/>
      <c r="V716" s="40"/>
      <c r="W716" s="37"/>
      <c r="X716" s="35"/>
      <c r="Y716" s="35"/>
      <c r="Z716" s="35"/>
      <c r="AA716" s="35"/>
      <c r="AB716" s="23" t="n">
        <f aca="false">'Výpočet škody'!BB716</f>
        <v>0</v>
      </c>
      <c r="AC716" s="37"/>
      <c r="AD716" s="37"/>
      <c r="AE716" s="37"/>
      <c r="AF716" s="37"/>
      <c r="AG716" s="37"/>
      <c r="AH716" s="37"/>
      <c r="AI716" s="35"/>
      <c r="AJ716" s="35"/>
      <c r="AK716" s="35"/>
      <c r="AL716" s="24" t="n">
        <f aca="false">'Výpočet škody'!CD716</f>
        <v>0</v>
      </c>
      <c r="AM716" s="35"/>
      <c r="AN716" s="35"/>
      <c r="AO716" s="35"/>
      <c r="AP716" s="35"/>
      <c r="AQ716" s="42" t="n">
        <f aca="false">ROUND(AO716*AP716,0)</f>
        <v>0</v>
      </c>
      <c r="AR716" s="43" t="n">
        <f aca="false">S716+AB716+AL716+AQ716</f>
        <v>0</v>
      </c>
    </row>
    <row r="717" customFormat="false" ht="12.8" hidden="false" customHeight="false" outlineLevel="0" collapsed="false">
      <c r="N717" s="40"/>
      <c r="O717" s="16"/>
      <c r="P717" s="16"/>
      <c r="Q717" s="41" t="str">
        <f aca="false">IF(P717&gt;0,IF(O717/P717&lt;0.01,"&lt; 1 %",""),"")</f>
        <v/>
      </c>
      <c r="R717" s="16"/>
      <c r="S717" s="22" t="n">
        <f aca="false">'Výpočet škody'!AA717</f>
        <v>0</v>
      </c>
      <c r="T717" s="35"/>
      <c r="U717" s="35"/>
      <c r="V717" s="40"/>
      <c r="W717" s="37"/>
      <c r="X717" s="35"/>
      <c r="Y717" s="35"/>
      <c r="Z717" s="35"/>
      <c r="AA717" s="35"/>
      <c r="AB717" s="23" t="n">
        <f aca="false">'Výpočet škody'!BB717</f>
        <v>0</v>
      </c>
      <c r="AC717" s="37"/>
      <c r="AD717" s="37"/>
      <c r="AE717" s="37"/>
      <c r="AF717" s="37"/>
      <c r="AG717" s="37"/>
      <c r="AH717" s="37"/>
      <c r="AI717" s="35"/>
      <c r="AJ717" s="35"/>
      <c r="AK717" s="35"/>
      <c r="AL717" s="24" t="n">
        <f aca="false">'Výpočet škody'!CD717</f>
        <v>0</v>
      </c>
      <c r="AM717" s="35"/>
      <c r="AN717" s="35"/>
      <c r="AO717" s="35"/>
      <c r="AP717" s="35"/>
      <c r="AQ717" s="42" t="n">
        <f aca="false">ROUND(AO717*AP717,0)</f>
        <v>0</v>
      </c>
      <c r="AR717" s="43" t="n">
        <f aca="false">S717+AB717+AL717+AQ717</f>
        <v>0</v>
      </c>
    </row>
    <row r="718" customFormat="false" ht="12.8" hidden="false" customHeight="false" outlineLevel="0" collapsed="false">
      <c r="N718" s="40"/>
      <c r="O718" s="16"/>
      <c r="P718" s="16"/>
      <c r="Q718" s="41" t="str">
        <f aca="false">IF(P718&gt;0,IF(O718/P718&lt;0.01,"&lt; 1 %",""),"")</f>
        <v/>
      </c>
      <c r="R718" s="16"/>
      <c r="S718" s="22" t="n">
        <f aca="false">'Výpočet škody'!AA718</f>
        <v>0</v>
      </c>
      <c r="T718" s="35"/>
      <c r="U718" s="35"/>
      <c r="V718" s="40"/>
      <c r="W718" s="37"/>
      <c r="X718" s="35"/>
      <c r="Y718" s="35"/>
      <c r="Z718" s="35"/>
      <c r="AA718" s="35"/>
      <c r="AB718" s="23" t="n">
        <f aca="false">'Výpočet škody'!BB718</f>
        <v>0</v>
      </c>
      <c r="AC718" s="37"/>
      <c r="AD718" s="37"/>
      <c r="AE718" s="37"/>
      <c r="AF718" s="37"/>
      <c r="AG718" s="37"/>
      <c r="AH718" s="37"/>
      <c r="AI718" s="35"/>
      <c r="AJ718" s="35"/>
      <c r="AK718" s="35"/>
      <c r="AL718" s="24" t="n">
        <f aca="false">'Výpočet škody'!CD718</f>
        <v>0</v>
      </c>
      <c r="AM718" s="35"/>
      <c r="AN718" s="35"/>
      <c r="AO718" s="35"/>
      <c r="AP718" s="35"/>
      <c r="AQ718" s="42" t="n">
        <f aca="false">ROUND(AO718*AP718,0)</f>
        <v>0</v>
      </c>
      <c r="AR718" s="43" t="n">
        <f aca="false">S718+AB718+AL718+AQ718</f>
        <v>0</v>
      </c>
    </row>
    <row r="719" customFormat="false" ht="12.8" hidden="false" customHeight="false" outlineLevel="0" collapsed="false">
      <c r="N719" s="40"/>
      <c r="O719" s="16"/>
      <c r="P719" s="16"/>
      <c r="Q719" s="41" t="str">
        <f aca="false">IF(P719&gt;0,IF(O719/P719&lt;0.01,"&lt; 1 %",""),"")</f>
        <v/>
      </c>
      <c r="R719" s="16"/>
      <c r="S719" s="22" t="n">
        <f aca="false">'Výpočet škody'!AA719</f>
        <v>0</v>
      </c>
      <c r="T719" s="35"/>
      <c r="U719" s="35"/>
      <c r="V719" s="40"/>
      <c r="W719" s="37"/>
      <c r="X719" s="35"/>
      <c r="Y719" s="35"/>
      <c r="Z719" s="35"/>
      <c r="AA719" s="35"/>
      <c r="AB719" s="23" t="n">
        <f aca="false">'Výpočet škody'!BB719</f>
        <v>0</v>
      </c>
      <c r="AC719" s="37"/>
      <c r="AD719" s="37"/>
      <c r="AE719" s="37"/>
      <c r="AF719" s="37"/>
      <c r="AG719" s="37"/>
      <c r="AH719" s="37"/>
      <c r="AI719" s="35"/>
      <c r="AJ719" s="35"/>
      <c r="AK719" s="35"/>
      <c r="AL719" s="24" t="n">
        <f aca="false">'Výpočet škody'!CD719</f>
        <v>0</v>
      </c>
      <c r="AM719" s="35"/>
      <c r="AN719" s="35"/>
      <c r="AO719" s="35"/>
      <c r="AP719" s="35"/>
      <c r="AQ719" s="42" t="n">
        <f aca="false">ROUND(AO719*AP719,0)</f>
        <v>0</v>
      </c>
      <c r="AR719" s="43" t="n">
        <f aca="false">S719+AB719+AL719+AQ719</f>
        <v>0</v>
      </c>
    </row>
    <row r="720" customFormat="false" ht="12.8" hidden="false" customHeight="false" outlineLevel="0" collapsed="false">
      <c r="N720" s="40"/>
      <c r="O720" s="16"/>
      <c r="P720" s="16"/>
      <c r="Q720" s="41" t="str">
        <f aca="false">IF(P720&gt;0,IF(O720/P720&lt;0.01,"&lt; 1 %",""),"")</f>
        <v/>
      </c>
      <c r="R720" s="16"/>
      <c r="S720" s="22" t="n">
        <f aca="false">'Výpočet škody'!AA720</f>
        <v>0</v>
      </c>
      <c r="T720" s="35"/>
      <c r="U720" s="35"/>
      <c r="V720" s="40"/>
      <c r="W720" s="37"/>
      <c r="X720" s="35"/>
      <c r="Y720" s="35"/>
      <c r="Z720" s="35"/>
      <c r="AA720" s="35"/>
      <c r="AB720" s="23" t="n">
        <f aca="false">'Výpočet škody'!BB720</f>
        <v>0</v>
      </c>
      <c r="AC720" s="37"/>
      <c r="AD720" s="37"/>
      <c r="AE720" s="37"/>
      <c r="AF720" s="37"/>
      <c r="AG720" s="37"/>
      <c r="AH720" s="37"/>
      <c r="AI720" s="35"/>
      <c r="AJ720" s="35"/>
      <c r="AK720" s="35"/>
      <c r="AL720" s="24" t="n">
        <f aca="false">'Výpočet škody'!CD720</f>
        <v>0</v>
      </c>
      <c r="AM720" s="35"/>
      <c r="AN720" s="35"/>
      <c r="AO720" s="35"/>
      <c r="AP720" s="35"/>
      <c r="AQ720" s="42" t="n">
        <f aca="false">ROUND(AO720*AP720,0)</f>
        <v>0</v>
      </c>
      <c r="AR720" s="43" t="n">
        <f aca="false">S720+AB720+AL720+AQ720</f>
        <v>0</v>
      </c>
    </row>
    <row r="721" customFormat="false" ht="12.8" hidden="false" customHeight="false" outlineLevel="0" collapsed="false">
      <c r="N721" s="40"/>
      <c r="O721" s="16"/>
      <c r="P721" s="16"/>
      <c r="Q721" s="41" t="str">
        <f aca="false">IF(P721&gt;0,IF(O721/P721&lt;0.01,"&lt; 1 %",""),"")</f>
        <v/>
      </c>
      <c r="R721" s="16"/>
      <c r="S721" s="22" t="n">
        <f aca="false">'Výpočet škody'!AA721</f>
        <v>0</v>
      </c>
      <c r="T721" s="35"/>
      <c r="U721" s="35"/>
      <c r="V721" s="40"/>
      <c r="W721" s="37"/>
      <c r="X721" s="35"/>
      <c r="Y721" s="35"/>
      <c r="Z721" s="35"/>
      <c r="AA721" s="35"/>
      <c r="AB721" s="23" t="n">
        <f aca="false">'Výpočet škody'!BB721</f>
        <v>0</v>
      </c>
      <c r="AC721" s="37"/>
      <c r="AD721" s="37"/>
      <c r="AE721" s="37"/>
      <c r="AF721" s="37"/>
      <c r="AG721" s="37"/>
      <c r="AH721" s="37"/>
      <c r="AI721" s="35"/>
      <c r="AJ721" s="35"/>
      <c r="AK721" s="35"/>
      <c r="AL721" s="24" t="n">
        <f aca="false">'Výpočet škody'!CD721</f>
        <v>0</v>
      </c>
      <c r="AM721" s="35"/>
      <c r="AN721" s="35"/>
      <c r="AO721" s="35"/>
      <c r="AP721" s="35"/>
      <c r="AQ721" s="42" t="n">
        <f aca="false">ROUND(AO721*AP721,0)</f>
        <v>0</v>
      </c>
      <c r="AR721" s="43" t="n">
        <f aca="false">S721+AB721+AL721+AQ721</f>
        <v>0</v>
      </c>
    </row>
    <row r="722" customFormat="false" ht="12.8" hidden="false" customHeight="false" outlineLevel="0" collapsed="false">
      <c r="N722" s="40"/>
      <c r="O722" s="16"/>
      <c r="P722" s="16"/>
      <c r="Q722" s="41" t="str">
        <f aca="false">IF(P722&gt;0,IF(O722/P722&lt;0.01,"&lt; 1 %",""),"")</f>
        <v/>
      </c>
      <c r="R722" s="35"/>
      <c r="S722" s="22" t="n">
        <f aca="false">'Výpočet škody'!AA722</f>
        <v>0</v>
      </c>
      <c r="T722" s="35"/>
      <c r="U722" s="35"/>
      <c r="V722" s="40"/>
      <c r="W722" s="37"/>
      <c r="X722" s="35"/>
      <c r="Y722" s="35"/>
      <c r="Z722" s="35"/>
      <c r="AA722" s="35"/>
      <c r="AB722" s="23" t="n">
        <f aca="false">'Výpočet škody'!BB722</f>
        <v>0</v>
      </c>
      <c r="AC722" s="37"/>
      <c r="AD722" s="37"/>
      <c r="AE722" s="37"/>
      <c r="AF722" s="37"/>
      <c r="AG722" s="37"/>
      <c r="AH722" s="37"/>
      <c r="AI722" s="35"/>
      <c r="AJ722" s="35"/>
      <c r="AK722" s="35"/>
      <c r="AL722" s="24" t="n">
        <f aca="false">'Výpočet škody'!CD722</f>
        <v>0</v>
      </c>
      <c r="AM722" s="35"/>
      <c r="AN722" s="35"/>
      <c r="AO722" s="35"/>
      <c r="AP722" s="35"/>
      <c r="AQ722" s="42" t="n">
        <f aca="false">ROUND(AO722*AP722,0)</f>
        <v>0</v>
      </c>
      <c r="AR722" s="43" t="n">
        <f aca="false">S722+AB722+AL722+AQ722</f>
        <v>0</v>
      </c>
    </row>
    <row r="723" customFormat="false" ht="12.8" hidden="false" customHeight="false" outlineLevel="0" collapsed="false">
      <c r="N723" s="40"/>
      <c r="O723" s="16"/>
      <c r="P723" s="16"/>
      <c r="Q723" s="41" t="str">
        <f aca="false">IF(P723&gt;0,IF(O723/P723&lt;0.01,"&lt; 1 %",""),"")</f>
        <v/>
      </c>
      <c r="R723" s="16"/>
      <c r="S723" s="22" t="n">
        <f aca="false">'Výpočet škody'!AA723</f>
        <v>0</v>
      </c>
      <c r="T723" s="35"/>
      <c r="U723" s="35"/>
      <c r="V723" s="40"/>
      <c r="W723" s="37"/>
      <c r="X723" s="35"/>
      <c r="Y723" s="35"/>
      <c r="Z723" s="35"/>
      <c r="AA723" s="35"/>
      <c r="AB723" s="23" t="n">
        <f aca="false">'Výpočet škody'!BB723</f>
        <v>0</v>
      </c>
      <c r="AC723" s="37"/>
      <c r="AD723" s="37"/>
      <c r="AE723" s="37"/>
      <c r="AF723" s="37"/>
      <c r="AG723" s="37"/>
      <c r="AH723" s="37"/>
      <c r="AI723" s="35"/>
      <c r="AJ723" s="35"/>
      <c r="AK723" s="35"/>
      <c r="AL723" s="24" t="n">
        <f aca="false">'Výpočet škody'!CD723</f>
        <v>0</v>
      </c>
      <c r="AM723" s="35"/>
      <c r="AN723" s="35"/>
      <c r="AO723" s="35"/>
      <c r="AP723" s="35"/>
      <c r="AQ723" s="42" t="n">
        <f aca="false">ROUND(AO723*AP723,0)</f>
        <v>0</v>
      </c>
      <c r="AR723" s="43" t="n">
        <f aca="false">S723+AB723+AL723+AQ723</f>
        <v>0</v>
      </c>
    </row>
    <row r="724" customFormat="false" ht="12.8" hidden="false" customHeight="false" outlineLevel="0" collapsed="false">
      <c r="N724" s="40"/>
      <c r="O724" s="16"/>
      <c r="P724" s="16"/>
      <c r="Q724" s="41" t="str">
        <f aca="false">IF(P724&gt;0,IF(O724/P724&lt;0.01,"&lt; 1 %",""),"")</f>
        <v/>
      </c>
      <c r="R724" s="16"/>
      <c r="S724" s="22" t="n">
        <f aca="false">'Výpočet škody'!AA724</f>
        <v>0</v>
      </c>
      <c r="T724" s="35"/>
      <c r="U724" s="35"/>
      <c r="V724" s="40"/>
      <c r="W724" s="37"/>
      <c r="X724" s="35"/>
      <c r="Y724" s="35"/>
      <c r="Z724" s="35"/>
      <c r="AA724" s="35"/>
      <c r="AB724" s="23" t="n">
        <f aca="false">'Výpočet škody'!BB724</f>
        <v>0</v>
      </c>
      <c r="AC724" s="37"/>
      <c r="AD724" s="37"/>
      <c r="AE724" s="37"/>
      <c r="AF724" s="37"/>
      <c r="AG724" s="37"/>
      <c r="AH724" s="37"/>
      <c r="AI724" s="35"/>
      <c r="AJ724" s="35"/>
      <c r="AK724" s="35"/>
      <c r="AL724" s="24" t="n">
        <f aca="false">'Výpočet škody'!CD724</f>
        <v>0</v>
      </c>
      <c r="AM724" s="35"/>
      <c r="AN724" s="35"/>
      <c r="AO724" s="35"/>
      <c r="AP724" s="35"/>
      <c r="AQ724" s="42" t="n">
        <f aca="false">ROUND(AO724*AP724,0)</f>
        <v>0</v>
      </c>
      <c r="AR724" s="43" t="n">
        <f aca="false">S724+AB724+AL724+AQ724</f>
        <v>0</v>
      </c>
    </row>
    <row r="725" customFormat="false" ht="12.8" hidden="false" customHeight="false" outlineLevel="0" collapsed="false">
      <c r="N725" s="40"/>
      <c r="O725" s="16"/>
      <c r="P725" s="16"/>
      <c r="Q725" s="41" t="str">
        <f aca="false">IF(P725&gt;0,IF(O725/P725&lt;0.01,"&lt; 1 %",""),"")</f>
        <v/>
      </c>
      <c r="R725" s="35"/>
      <c r="S725" s="22" t="n">
        <f aca="false">'Výpočet škody'!AA725</f>
        <v>0</v>
      </c>
      <c r="T725" s="35"/>
      <c r="U725" s="35"/>
      <c r="V725" s="40"/>
      <c r="W725" s="37"/>
      <c r="X725" s="35"/>
      <c r="Y725" s="35"/>
      <c r="Z725" s="35"/>
      <c r="AA725" s="35"/>
      <c r="AB725" s="23" t="n">
        <f aca="false">'Výpočet škody'!BB725</f>
        <v>0</v>
      </c>
      <c r="AC725" s="37"/>
      <c r="AD725" s="37"/>
      <c r="AE725" s="37"/>
      <c r="AF725" s="37"/>
      <c r="AG725" s="37"/>
      <c r="AH725" s="37"/>
      <c r="AI725" s="35"/>
      <c r="AJ725" s="35"/>
      <c r="AK725" s="35"/>
      <c r="AL725" s="24" t="n">
        <f aca="false">'Výpočet škody'!CD725</f>
        <v>0</v>
      </c>
      <c r="AM725" s="35"/>
      <c r="AN725" s="35"/>
      <c r="AO725" s="35"/>
      <c r="AP725" s="35"/>
      <c r="AQ725" s="42" t="n">
        <f aca="false">ROUND(AO725*AP725,0)</f>
        <v>0</v>
      </c>
      <c r="AR725" s="43" t="n">
        <f aca="false">S725+AB725+AL725+AQ725</f>
        <v>0</v>
      </c>
    </row>
    <row r="726" customFormat="false" ht="12.8" hidden="false" customHeight="false" outlineLevel="0" collapsed="false">
      <c r="N726" s="40"/>
      <c r="O726" s="16"/>
      <c r="P726" s="16"/>
      <c r="Q726" s="41" t="str">
        <f aca="false">IF(P726&gt;0,IF(O726/P726&lt;0.01,"&lt; 1 %",""),"")</f>
        <v/>
      </c>
      <c r="R726" s="35"/>
      <c r="S726" s="22" t="n">
        <f aca="false">'Výpočet škody'!AA726</f>
        <v>0</v>
      </c>
      <c r="T726" s="35"/>
      <c r="U726" s="35"/>
      <c r="V726" s="40"/>
      <c r="W726" s="37"/>
      <c r="X726" s="35"/>
      <c r="Y726" s="35"/>
      <c r="Z726" s="35"/>
      <c r="AA726" s="35"/>
      <c r="AB726" s="23" t="n">
        <f aca="false">'Výpočet škody'!BB726</f>
        <v>0</v>
      </c>
      <c r="AC726" s="37"/>
      <c r="AD726" s="37"/>
      <c r="AE726" s="37"/>
      <c r="AF726" s="37"/>
      <c r="AG726" s="37"/>
      <c r="AH726" s="37"/>
      <c r="AI726" s="35"/>
      <c r="AJ726" s="35"/>
      <c r="AK726" s="35"/>
      <c r="AL726" s="24" t="n">
        <f aca="false">'Výpočet škody'!CD726</f>
        <v>0</v>
      </c>
      <c r="AM726" s="35"/>
      <c r="AN726" s="35"/>
      <c r="AO726" s="35"/>
      <c r="AP726" s="35"/>
      <c r="AQ726" s="42" t="n">
        <f aca="false">ROUND(AO726*AP726,0)</f>
        <v>0</v>
      </c>
      <c r="AR726" s="43" t="n">
        <f aca="false">S726+AB726+AL726+AQ726</f>
        <v>0</v>
      </c>
    </row>
    <row r="727" customFormat="false" ht="12.8" hidden="false" customHeight="false" outlineLevel="0" collapsed="false">
      <c r="N727" s="40"/>
      <c r="O727" s="16"/>
      <c r="P727" s="16"/>
      <c r="Q727" s="41" t="str">
        <f aca="false">IF(P727&gt;0,IF(O727/P727&lt;0.01,"&lt; 1 %",""),"")</f>
        <v/>
      </c>
      <c r="R727" s="16"/>
      <c r="S727" s="22" t="n">
        <f aca="false">'Výpočet škody'!AA727</f>
        <v>0</v>
      </c>
      <c r="T727" s="35"/>
      <c r="U727" s="35"/>
      <c r="V727" s="40"/>
      <c r="W727" s="37"/>
      <c r="X727" s="35"/>
      <c r="Y727" s="35"/>
      <c r="Z727" s="35"/>
      <c r="AA727" s="35"/>
      <c r="AB727" s="23" t="n">
        <f aca="false">'Výpočet škody'!BB727</f>
        <v>0</v>
      </c>
      <c r="AC727" s="37"/>
      <c r="AD727" s="37"/>
      <c r="AE727" s="37"/>
      <c r="AF727" s="37"/>
      <c r="AG727" s="37"/>
      <c r="AH727" s="37"/>
      <c r="AI727" s="35"/>
      <c r="AJ727" s="35"/>
      <c r="AK727" s="35"/>
      <c r="AL727" s="24" t="n">
        <f aca="false">'Výpočet škody'!CD727</f>
        <v>0</v>
      </c>
      <c r="AM727" s="35"/>
      <c r="AN727" s="35"/>
      <c r="AO727" s="35"/>
      <c r="AP727" s="35"/>
      <c r="AQ727" s="42" t="n">
        <f aca="false">ROUND(AO727*AP727,0)</f>
        <v>0</v>
      </c>
      <c r="AR727" s="43" t="n">
        <f aca="false">S727+AB727+AL727+AQ727</f>
        <v>0</v>
      </c>
    </row>
    <row r="728" customFormat="false" ht="12.8" hidden="false" customHeight="false" outlineLevel="0" collapsed="false">
      <c r="N728" s="40"/>
      <c r="O728" s="16"/>
      <c r="P728" s="16"/>
      <c r="Q728" s="41" t="str">
        <f aca="false">IF(P728&gt;0,IF(O728/P728&lt;0.01,"&lt; 1 %",""),"")</f>
        <v/>
      </c>
      <c r="R728" s="16"/>
      <c r="S728" s="22" t="n">
        <f aca="false">'Výpočet škody'!AA728</f>
        <v>0</v>
      </c>
      <c r="T728" s="35"/>
      <c r="U728" s="35"/>
      <c r="V728" s="40"/>
      <c r="W728" s="37"/>
      <c r="X728" s="35"/>
      <c r="Y728" s="35"/>
      <c r="Z728" s="35"/>
      <c r="AA728" s="35"/>
      <c r="AB728" s="23" t="n">
        <f aca="false">'Výpočet škody'!BB728</f>
        <v>0</v>
      </c>
      <c r="AC728" s="37"/>
      <c r="AD728" s="37"/>
      <c r="AE728" s="37"/>
      <c r="AF728" s="37"/>
      <c r="AG728" s="37"/>
      <c r="AH728" s="37"/>
      <c r="AI728" s="35"/>
      <c r="AJ728" s="35"/>
      <c r="AK728" s="35"/>
      <c r="AL728" s="24" t="n">
        <f aca="false">'Výpočet škody'!CD728</f>
        <v>0</v>
      </c>
      <c r="AM728" s="35"/>
      <c r="AN728" s="35"/>
      <c r="AO728" s="35"/>
      <c r="AP728" s="35"/>
      <c r="AQ728" s="42" t="n">
        <f aca="false">ROUND(AO728*AP728,0)</f>
        <v>0</v>
      </c>
      <c r="AR728" s="43" t="n">
        <f aca="false">S728+AB728+AL728+AQ728</f>
        <v>0</v>
      </c>
    </row>
    <row r="729" customFormat="false" ht="12.8" hidden="false" customHeight="false" outlineLevel="0" collapsed="false">
      <c r="N729" s="40"/>
      <c r="O729" s="16"/>
      <c r="P729" s="16"/>
      <c r="Q729" s="41" t="str">
        <f aca="false">IF(P729&gt;0,IF(O729/P729&lt;0.01,"&lt; 1 %",""),"")</f>
        <v/>
      </c>
      <c r="R729" s="16"/>
      <c r="S729" s="22" t="n">
        <f aca="false">'Výpočet škody'!AA729</f>
        <v>0</v>
      </c>
      <c r="T729" s="35"/>
      <c r="U729" s="35"/>
      <c r="V729" s="40"/>
      <c r="W729" s="37"/>
      <c r="X729" s="35"/>
      <c r="Y729" s="35"/>
      <c r="Z729" s="35"/>
      <c r="AA729" s="35"/>
      <c r="AB729" s="23" t="n">
        <f aca="false">'Výpočet škody'!BB729</f>
        <v>0</v>
      </c>
      <c r="AC729" s="37"/>
      <c r="AD729" s="37"/>
      <c r="AE729" s="37"/>
      <c r="AF729" s="37"/>
      <c r="AG729" s="37"/>
      <c r="AH729" s="37"/>
      <c r="AI729" s="35"/>
      <c r="AJ729" s="35"/>
      <c r="AK729" s="35"/>
      <c r="AL729" s="24" t="n">
        <f aca="false">'Výpočet škody'!CD729</f>
        <v>0</v>
      </c>
      <c r="AM729" s="35"/>
      <c r="AN729" s="35"/>
      <c r="AO729" s="35"/>
      <c r="AP729" s="35"/>
      <c r="AQ729" s="42" t="n">
        <f aca="false">ROUND(AO729*AP729,0)</f>
        <v>0</v>
      </c>
      <c r="AR729" s="43" t="n">
        <f aca="false">S729+AB729+AL729+AQ729</f>
        <v>0</v>
      </c>
    </row>
    <row r="730" customFormat="false" ht="12.8" hidden="false" customHeight="false" outlineLevel="0" collapsed="false">
      <c r="N730" s="40"/>
      <c r="O730" s="16"/>
      <c r="P730" s="16"/>
      <c r="Q730" s="41" t="str">
        <f aca="false">IF(P730&gt;0,IF(O730/P730&lt;0.01,"&lt; 1 %",""),"")</f>
        <v/>
      </c>
      <c r="R730" s="16"/>
      <c r="S730" s="22" t="n">
        <f aca="false">'Výpočet škody'!AA730</f>
        <v>0</v>
      </c>
      <c r="T730" s="35"/>
      <c r="U730" s="35"/>
      <c r="V730" s="40"/>
      <c r="W730" s="37"/>
      <c r="X730" s="35"/>
      <c r="Y730" s="35"/>
      <c r="Z730" s="35"/>
      <c r="AA730" s="35"/>
      <c r="AB730" s="23" t="n">
        <f aca="false">'Výpočet škody'!BB730</f>
        <v>0</v>
      </c>
      <c r="AC730" s="37"/>
      <c r="AD730" s="37"/>
      <c r="AE730" s="37"/>
      <c r="AF730" s="37"/>
      <c r="AG730" s="37"/>
      <c r="AH730" s="37"/>
      <c r="AI730" s="35"/>
      <c r="AJ730" s="35"/>
      <c r="AK730" s="35"/>
      <c r="AL730" s="24" t="n">
        <f aca="false">'Výpočet škody'!CD730</f>
        <v>0</v>
      </c>
      <c r="AM730" s="35"/>
      <c r="AN730" s="35"/>
      <c r="AO730" s="35"/>
      <c r="AP730" s="35"/>
      <c r="AQ730" s="42" t="n">
        <f aca="false">ROUND(AO730*AP730,0)</f>
        <v>0</v>
      </c>
      <c r="AR730" s="43" t="n">
        <f aca="false">S730+AB730+AL730+AQ730</f>
        <v>0</v>
      </c>
    </row>
    <row r="731" customFormat="false" ht="12.8" hidden="false" customHeight="false" outlineLevel="0" collapsed="false">
      <c r="N731" s="40"/>
      <c r="O731" s="16"/>
      <c r="P731" s="16"/>
      <c r="Q731" s="41" t="str">
        <f aca="false">IF(P731&gt;0,IF(O731/P731&lt;0.01,"&lt; 1 %",""),"")</f>
        <v/>
      </c>
      <c r="R731" s="35"/>
      <c r="S731" s="22" t="n">
        <f aca="false">'Výpočet škody'!AA731</f>
        <v>0</v>
      </c>
      <c r="T731" s="35"/>
      <c r="U731" s="35"/>
      <c r="V731" s="40"/>
      <c r="W731" s="37"/>
      <c r="X731" s="35"/>
      <c r="Y731" s="35"/>
      <c r="Z731" s="35"/>
      <c r="AA731" s="35"/>
      <c r="AB731" s="23" t="n">
        <f aca="false">'Výpočet škody'!BB731</f>
        <v>0</v>
      </c>
      <c r="AC731" s="37"/>
      <c r="AD731" s="37"/>
      <c r="AE731" s="37"/>
      <c r="AF731" s="37"/>
      <c r="AG731" s="37"/>
      <c r="AH731" s="37"/>
      <c r="AI731" s="35"/>
      <c r="AJ731" s="35"/>
      <c r="AK731" s="35"/>
      <c r="AL731" s="24" t="n">
        <f aca="false">'Výpočet škody'!CD731</f>
        <v>0</v>
      </c>
      <c r="AM731" s="35"/>
      <c r="AN731" s="35"/>
      <c r="AO731" s="35"/>
      <c r="AP731" s="35"/>
      <c r="AQ731" s="42" t="n">
        <f aca="false">ROUND(AO731*AP731,0)</f>
        <v>0</v>
      </c>
      <c r="AR731" s="43" t="n">
        <f aca="false">S731+AB731+AL731+AQ731</f>
        <v>0</v>
      </c>
    </row>
    <row r="732" customFormat="false" ht="12.8" hidden="false" customHeight="false" outlineLevel="0" collapsed="false">
      <c r="N732" s="40"/>
      <c r="O732" s="16"/>
      <c r="P732" s="16"/>
      <c r="Q732" s="41" t="str">
        <f aca="false">IF(P732&gt;0,IF(O732/P732&lt;0.01,"&lt; 1 %",""),"")</f>
        <v/>
      </c>
      <c r="R732" s="16"/>
      <c r="S732" s="22" t="n">
        <f aca="false">'Výpočet škody'!AA732</f>
        <v>0</v>
      </c>
      <c r="T732" s="35"/>
      <c r="U732" s="35"/>
      <c r="V732" s="40"/>
      <c r="W732" s="37"/>
      <c r="X732" s="35"/>
      <c r="Y732" s="35"/>
      <c r="Z732" s="35"/>
      <c r="AA732" s="35"/>
      <c r="AB732" s="23" t="n">
        <f aca="false">'Výpočet škody'!BB732</f>
        <v>0</v>
      </c>
      <c r="AC732" s="37"/>
      <c r="AD732" s="37"/>
      <c r="AE732" s="37"/>
      <c r="AF732" s="37"/>
      <c r="AG732" s="37"/>
      <c r="AH732" s="37"/>
      <c r="AI732" s="35"/>
      <c r="AJ732" s="35"/>
      <c r="AK732" s="35"/>
      <c r="AL732" s="24" t="n">
        <f aca="false">'Výpočet škody'!CD732</f>
        <v>0</v>
      </c>
      <c r="AM732" s="35"/>
      <c r="AN732" s="35"/>
      <c r="AO732" s="35"/>
      <c r="AP732" s="35"/>
      <c r="AQ732" s="42" t="n">
        <f aca="false">ROUND(AO732*AP732,0)</f>
        <v>0</v>
      </c>
      <c r="AR732" s="43" t="n">
        <f aca="false">S732+AB732+AL732+AQ732</f>
        <v>0</v>
      </c>
    </row>
    <row r="733" customFormat="false" ht="12.8" hidden="false" customHeight="false" outlineLevel="0" collapsed="false">
      <c r="N733" s="40"/>
      <c r="O733" s="16"/>
      <c r="P733" s="16"/>
      <c r="Q733" s="41" t="str">
        <f aca="false">IF(P733&gt;0,IF(O733/P733&lt;0.01,"&lt; 1 %",""),"")</f>
        <v/>
      </c>
      <c r="R733" s="16"/>
      <c r="S733" s="22" t="n">
        <f aca="false">'Výpočet škody'!AA733</f>
        <v>0</v>
      </c>
      <c r="T733" s="35"/>
      <c r="U733" s="35"/>
      <c r="V733" s="40"/>
      <c r="W733" s="37"/>
      <c r="X733" s="35"/>
      <c r="Y733" s="35"/>
      <c r="Z733" s="35"/>
      <c r="AA733" s="35"/>
      <c r="AB733" s="23" t="n">
        <f aca="false">'Výpočet škody'!BB733</f>
        <v>0</v>
      </c>
      <c r="AC733" s="37"/>
      <c r="AD733" s="37"/>
      <c r="AE733" s="37"/>
      <c r="AF733" s="37"/>
      <c r="AG733" s="37"/>
      <c r="AH733" s="37"/>
      <c r="AI733" s="35"/>
      <c r="AJ733" s="35"/>
      <c r="AK733" s="35"/>
      <c r="AL733" s="24" t="n">
        <f aca="false">'Výpočet škody'!CD733</f>
        <v>0</v>
      </c>
      <c r="AM733" s="35"/>
      <c r="AN733" s="35"/>
      <c r="AO733" s="35"/>
      <c r="AP733" s="35"/>
      <c r="AQ733" s="42" t="n">
        <f aca="false">ROUND(AO733*AP733,0)</f>
        <v>0</v>
      </c>
      <c r="AR733" s="43" t="n">
        <f aca="false">S733+AB733+AL733+AQ733</f>
        <v>0</v>
      </c>
    </row>
    <row r="734" customFormat="false" ht="12.8" hidden="false" customHeight="false" outlineLevel="0" collapsed="false">
      <c r="N734" s="40"/>
      <c r="O734" s="16"/>
      <c r="P734" s="16"/>
      <c r="Q734" s="41" t="str">
        <f aca="false">IF(P734&gt;0,IF(O734/P734&lt;0.01,"&lt; 1 %",""),"")</f>
        <v/>
      </c>
      <c r="R734" s="16"/>
      <c r="S734" s="22" t="n">
        <f aca="false">'Výpočet škody'!AA734</f>
        <v>0</v>
      </c>
      <c r="T734" s="35"/>
      <c r="U734" s="35"/>
      <c r="V734" s="40"/>
      <c r="W734" s="37"/>
      <c r="X734" s="35"/>
      <c r="Y734" s="35"/>
      <c r="Z734" s="35"/>
      <c r="AA734" s="35"/>
      <c r="AB734" s="23" t="n">
        <f aca="false">'Výpočet škody'!BB734</f>
        <v>0</v>
      </c>
      <c r="AC734" s="37"/>
      <c r="AD734" s="37"/>
      <c r="AE734" s="37"/>
      <c r="AF734" s="37"/>
      <c r="AG734" s="37"/>
      <c r="AH734" s="37"/>
      <c r="AI734" s="35"/>
      <c r="AJ734" s="35"/>
      <c r="AK734" s="35"/>
      <c r="AL734" s="24" t="n">
        <f aca="false">'Výpočet škody'!CD734</f>
        <v>0</v>
      </c>
      <c r="AM734" s="35"/>
      <c r="AN734" s="35"/>
      <c r="AO734" s="35"/>
      <c r="AP734" s="35"/>
      <c r="AQ734" s="42" t="n">
        <f aca="false">ROUND(AO734*AP734,0)</f>
        <v>0</v>
      </c>
      <c r="AR734" s="43" t="n">
        <f aca="false">S734+AB734+AL734+AQ734</f>
        <v>0</v>
      </c>
    </row>
    <row r="735" customFormat="false" ht="12.8" hidden="false" customHeight="false" outlineLevel="0" collapsed="false">
      <c r="N735" s="40"/>
      <c r="O735" s="16"/>
      <c r="P735" s="16"/>
      <c r="Q735" s="41" t="str">
        <f aca="false">IF(P735&gt;0,IF(O735/P735&lt;0.01,"&lt; 1 %",""),"")</f>
        <v/>
      </c>
      <c r="R735" s="35"/>
      <c r="S735" s="22" t="n">
        <f aca="false">'Výpočet škody'!AA735</f>
        <v>0</v>
      </c>
      <c r="T735" s="35"/>
      <c r="U735" s="35"/>
      <c r="V735" s="40"/>
      <c r="W735" s="37"/>
      <c r="X735" s="35"/>
      <c r="Y735" s="35"/>
      <c r="Z735" s="35"/>
      <c r="AA735" s="35"/>
      <c r="AB735" s="23" t="n">
        <f aca="false">'Výpočet škody'!BB735</f>
        <v>0</v>
      </c>
      <c r="AC735" s="37"/>
      <c r="AD735" s="37"/>
      <c r="AE735" s="37"/>
      <c r="AF735" s="37"/>
      <c r="AG735" s="37"/>
      <c r="AH735" s="37"/>
      <c r="AI735" s="35"/>
      <c r="AJ735" s="35"/>
      <c r="AK735" s="35"/>
      <c r="AL735" s="24" t="n">
        <f aca="false">'Výpočet škody'!CD735</f>
        <v>0</v>
      </c>
      <c r="AM735" s="35"/>
      <c r="AN735" s="35"/>
      <c r="AO735" s="35"/>
      <c r="AP735" s="35"/>
      <c r="AQ735" s="42" t="n">
        <f aca="false">ROUND(AO735*AP735,0)</f>
        <v>0</v>
      </c>
      <c r="AR735" s="43" t="n">
        <f aca="false">S735+AB735+AL735+AQ735</f>
        <v>0</v>
      </c>
    </row>
    <row r="736" customFormat="false" ht="12.8" hidden="false" customHeight="false" outlineLevel="0" collapsed="false">
      <c r="N736" s="40"/>
      <c r="O736" s="16"/>
      <c r="P736" s="16"/>
      <c r="Q736" s="41" t="str">
        <f aca="false">IF(P736&gt;0,IF(O736/P736&lt;0.01,"&lt; 1 %",""),"")</f>
        <v/>
      </c>
      <c r="R736" s="16"/>
      <c r="S736" s="22" t="n">
        <f aca="false">'Výpočet škody'!AA736</f>
        <v>0</v>
      </c>
      <c r="T736" s="35"/>
      <c r="U736" s="35"/>
      <c r="V736" s="40"/>
      <c r="W736" s="37"/>
      <c r="X736" s="35"/>
      <c r="Y736" s="35"/>
      <c r="Z736" s="35"/>
      <c r="AA736" s="35"/>
      <c r="AB736" s="23" t="n">
        <f aca="false">'Výpočet škody'!BB736</f>
        <v>0</v>
      </c>
      <c r="AC736" s="37"/>
      <c r="AD736" s="37"/>
      <c r="AE736" s="37"/>
      <c r="AF736" s="37"/>
      <c r="AG736" s="37"/>
      <c r="AH736" s="37"/>
      <c r="AI736" s="35"/>
      <c r="AJ736" s="35"/>
      <c r="AK736" s="35"/>
      <c r="AL736" s="24" t="n">
        <f aca="false">'Výpočet škody'!CD736</f>
        <v>0</v>
      </c>
      <c r="AM736" s="35"/>
      <c r="AN736" s="35"/>
      <c r="AO736" s="35"/>
      <c r="AP736" s="35"/>
      <c r="AQ736" s="42" t="n">
        <f aca="false">ROUND(AO736*AP736,0)</f>
        <v>0</v>
      </c>
      <c r="AR736" s="43" t="n">
        <f aca="false">S736+AB736+AL736+AQ736</f>
        <v>0</v>
      </c>
    </row>
    <row r="737" customFormat="false" ht="12.8" hidden="false" customHeight="false" outlineLevel="0" collapsed="false">
      <c r="N737" s="40"/>
      <c r="O737" s="16"/>
      <c r="P737" s="16"/>
      <c r="Q737" s="41" t="str">
        <f aca="false">IF(P737&gt;0,IF(O737/P737&lt;0.01,"&lt; 1 %",""),"")</f>
        <v/>
      </c>
      <c r="R737" s="16"/>
      <c r="S737" s="22" t="n">
        <f aca="false">'Výpočet škody'!AA737</f>
        <v>0</v>
      </c>
      <c r="T737" s="35"/>
      <c r="U737" s="35"/>
      <c r="V737" s="40"/>
      <c r="W737" s="37"/>
      <c r="X737" s="35"/>
      <c r="Y737" s="35"/>
      <c r="Z737" s="35"/>
      <c r="AA737" s="35"/>
      <c r="AB737" s="23" t="n">
        <f aca="false">'Výpočet škody'!BB737</f>
        <v>0</v>
      </c>
      <c r="AC737" s="37"/>
      <c r="AD737" s="37"/>
      <c r="AE737" s="37"/>
      <c r="AF737" s="37"/>
      <c r="AG737" s="37"/>
      <c r="AH737" s="37"/>
      <c r="AI737" s="35"/>
      <c r="AJ737" s="35"/>
      <c r="AK737" s="35"/>
      <c r="AL737" s="24" t="n">
        <f aca="false">'Výpočet škody'!CD737</f>
        <v>0</v>
      </c>
      <c r="AM737" s="35"/>
      <c r="AN737" s="35"/>
      <c r="AO737" s="35"/>
      <c r="AP737" s="35"/>
      <c r="AQ737" s="42" t="n">
        <f aca="false">ROUND(AO737*AP737,0)</f>
        <v>0</v>
      </c>
      <c r="AR737" s="43" t="n">
        <f aca="false">S737+AB737+AL737+AQ737</f>
        <v>0</v>
      </c>
    </row>
    <row r="738" customFormat="false" ht="12.8" hidden="false" customHeight="false" outlineLevel="0" collapsed="false">
      <c r="N738" s="40"/>
      <c r="O738" s="16"/>
      <c r="P738" s="16"/>
      <c r="Q738" s="41" t="str">
        <f aca="false">IF(P738&gt;0,IF(O738/P738&lt;0.01,"&lt; 1 %",""),"")</f>
        <v/>
      </c>
      <c r="R738" s="16"/>
      <c r="S738" s="22" t="n">
        <f aca="false">'Výpočet škody'!AA738</f>
        <v>0</v>
      </c>
      <c r="T738" s="35"/>
      <c r="U738" s="35"/>
      <c r="V738" s="40"/>
      <c r="W738" s="37"/>
      <c r="X738" s="35"/>
      <c r="Y738" s="35"/>
      <c r="Z738" s="35"/>
      <c r="AA738" s="35"/>
      <c r="AB738" s="23" t="n">
        <f aca="false">'Výpočet škody'!BB738</f>
        <v>0</v>
      </c>
      <c r="AC738" s="37"/>
      <c r="AD738" s="37"/>
      <c r="AE738" s="37"/>
      <c r="AF738" s="37"/>
      <c r="AG738" s="37"/>
      <c r="AH738" s="37"/>
      <c r="AI738" s="35"/>
      <c r="AJ738" s="35"/>
      <c r="AK738" s="35"/>
      <c r="AL738" s="24" t="n">
        <f aca="false">'Výpočet škody'!CD738</f>
        <v>0</v>
      </c>
      <c r="AM738" s="35"/>
      <c r="AN738" s="35"/>
      <c r="AO738" s="35"/>
      <c r="AP738" s="35"/>
      <c r="AQ738" s="42" t="n">
        <f aca="false">ROUND(AO738*AP738,0)</f>
        <v>0</v>
      </c>
      <c r="AR738" s="43" t="n">
        <f aca="false">S738+AB738+AL738+AQ738</f>
        <v>0</v>
      </c>
    </row>
    <row r="739" customFormat="false" ht="12.8" hidden="false" customHeight="false" outlineLevel="0" collapsed="false">
      <c r="N739" s="40"/>
      <c r="O739" s="16"/>
      <c r="P739" s="16"/>
      <c r="Q739" s="41" t="str">
        <f aca="false">IF(P739&gt;0,IF(O739/P739&lt;0.01,"&lt; 1 %",""),"")</f>
        <v/>
      </c>
      <c r="R739" s="16"/>
      <c r="S739" s="22" t="n">
        <f aca="false">'Výpočet škody'!AA739</f>
        <v>0</v>
      </c>
      <c r="T739" s="35"/>
      <c r="U739" s="35"/>
      <c r="V739" s="40"/>
      <c r="W739" s="37"/>
      <c r="X739" s="35"/>
      <c r="Y739" s="35"/>
      <c r="Z739" s="35"/>
      <c r="AA739" s="35"/>
      <c r="AB739" s="23" t="n">
        <f aca="false">'Výpočet škody'!BB739</f>
        <v>0</v>
      </c>
      <c r="AC739" s="37"/>
      <c r="AD739" s="37"/>
      <c r="AE739" s="37"/>
      <c r="AF739" s="37"/>
      <c r="AG739" s="37"/>
      <c r="AH739" s="37"/>
      <c r="AI739" s="35"/>
      <c r="AJ739" s="35"/>
      <c r="AK739" s="35"/>
      <c r="AL739" s="24" t="n">
        <f aca="false">'Výpočet škody'!CD739</f>
        <v>0</v>
      </c>
      <c r="AM739" s="35"/>
      <c r="AN739" s="35"/>
      <c r="AO739" s="35"/>
      <c r="AP739" s="35"/>
      <c r="AQ739" s="42" t="n">
        <f aca="false">ROUND(AO739*AP739,0)</f>
        <v>0</v>
      </c>
      <c r="AR739" s="43" t="n">
        <f aca="false">S739+AB739+AL739+AQ739</f>
        <v>0</v>
      </c>
    </row>
    <row r="740" customFormat="false" ht="12.8" hidden="false" customHeight="false" outlineLevel="0" collapsed="false">
      <c r="N740" s="40"/>
      <c r="O740" s="16"/>
      <c r="P740" s="16"/>
      <c r="Q740" s="41" t="str">
        <f aca="false">IF(P740&gt;0,IF(O740/P740&lt;0.01,"&lt; 1 %",""),"")</f>
        <v/>
      </c>
      <c r="R740" s="35"/>
      <c r="S740" s="22" t="n">
        <f aca="false">'Výpočet škody'!AA740</f>
        <v>0</v>
      </c>
      <c r="T740" s="35"/>
      <c r="U740" s="35"/>
      <c r="V740" s="40"/>
      <c r="W740" s="37"/>
      <c r="X740" s="35"/>
      <c r="Y740" s="35"/>
      <c r="Z740" s="35"/>
      <c r="AA740" s="35"/>
      <c r="AB740" s="23" t="n">
        <f aca="false">'Výpočet škody'!BB740</f>
        <v>0</v>
      </c>
      <c r="AC740" s="37"/>
      <c r="AD740" s="37"/>
      <c r="AE740" s="37"/>
      <c r="AF740" s="37"/>
      <c r="AG740" s="37"/>
      <c r="AH740" s="37"/>
      <c r="AI740" s="35"/>
      <c r="AJ740" s="35"/>
      <c r="AK740" s="35"/>
      <c r="AL740" s="24" t="n">
        <f aca="false">'Výpočet škody'!CD740</f>
        <v>0</v>
      </c>
      <c r="AM740" s="35"/>
      <c r="AN740" s="35"/>
      <c r="AO740" s="35"/>
      <c r="AP740" s="35"/>
      <c r="AQ740" s="42" t="n">
        <f aca="false">ROUND(AO740*AP740,0)</f>
        <v>0</v>
      </c>
      <c r="AR740" s="43" t="n">
        <f aca="false">S740+AB740+AL740+AQ740</f>
        <v>0</v>
      </c>
    </row>
    <row r="741" customFormat="false" ht="12.8" hidden="false" customHeight="false" outlineLevel="0" collapsed="false">
      <c r="N741" s="40"/>
      <c r="O741" s="16"/>
      <c r="P741" s="16"/>
      <c r="Q741" s="41" t="str">
        <f aca="false">IF(P741&gt;0,IF(O741/P741&lt;0.01,"&lt; 1 %",""),"")</f>
        <v/>
      </c>
      <c r="R741" s="35"/>
      <c r="S741" s="22" t="n">
        <f aca="false">'Výpočet škody'!AA741</f>
        <v>0</v>
      </c>
      <c r="T741" s="35"/>
      <c r="U741" s="35"/>
      <c r="V741" s="40"/>
      <c r="W741" s="37"/>
      <c r="X741" s="35"/>
      <c r="Y741" s="35"/>
      <c r="Z741" s="35"/>
      <c r="AA741" s="35"/>
      <c r="AB741" s="23" t="n">
        <f aca="false">'Výpočet škody'!BB741</f>
        <v>0</v>
      </c>
      <c r="AC741" s="37"/>
      <c r="AD741" s="37"/>
      <c r="AE741" s="37"/>
      <c r="AF741" s="37"/>
      <c r="AG741" s="37"/>
      <c r="AH741" s="37"/>
      <c r="AI741" s="35"/>
      <c r="AJ741" s="35"/>
      <c r="AK741" s="35"/>
      <c r="AL741" s="24" t="n">
        <f aca="false">'Výpočet škody'!CD741</f>
        <v>0</v>
      </c>
      <c r="AM741" s="35"/>
      <c r="AN741" s="35"/>
      <c r="AO741" s="35"/>
      <c r="AP741" s="35"/>
      <c r="AQ741" s="42" t="n">
        <f aca="false">ROUND(AO741*AP741,0)</f>
        <v>0</v>
      </c>
      <c r="AR741" s="43" t="n">
        <f aca="false">S741+AB741+AL741+AQ741</f>
        <v>0</v>
      </c>
    </row>
    <row r="742" customFormat="false" ht="12.8" hidden="false" customHeight="false" outlineLevel="0" collapsed="false">
      <c r="N742" s="40"/>
      <c r="O742" s="16"/>
      <c r="P742" s="16"/>
      <c r="Q742" s="41" t="str">
        <f aca="false">IF(P742&gt;0,IF(O742/P742&lt;0.01,"&lt; 1 %",""),"")</f>
        <v/>
      </c>
      <c r="R742" s="16"/>
      <c r="S742" s="22" t="n">
        <f aca="false">'Výpočet škody'!AA742</f>
        <v>0</v>
      </c>
      <c r="T742" s="35"/>
      <c r="U742" s="35"/>
      <c r="V742" s="40"/>
      <c r="W742" s="37"/>
      <c r="X742" s="35"/>
      <c r="Y742" s="35"/>
      <c r="Z742" s="35"/>
      <c r="AA742" s="35"/>
      <c r="AB742" s="23" t="n">
        <f aca="false">'Výpočet škody'!BB742</f>
        <v>0</v>
      </c>
      <c r="AC742" s="37"/>
      <c r="AD742" s="37"/>
      <c r="AE742" s="37"/>
      <c r="AF742" s="37"/>
      <c r="AG742" s="37"/>
      <c r="AH742" s="37"/>
      <c r="AI742" s="35"/>
      <c r="AJ742" s="35"/>
      <c r="AK742" s="35"/>
      <c r="AL742" s="24" t="n">
        <f aca="false">'Výpočet škody'!CD742</f>
        <v>0</v>
      </c>
      <c r="AM742" s="35"/>
      <c r="AN742" s="35"/>
      <c r="AO742" s="35"/>
      <c r="AP742" s="35"/>
      <c r="AQ742" s="42" t="n">
        <f aca="false">ROUND(AO742*AP742,0)</f>
        <v>0</v>
      </c>
      <c r="AR742" s="43" t="n">
        <f aca="false">S742+AB742+AL742+AQ742</f>
        <v>0</v>
      </c>
    </row>
    <row r="743" customFormat="false" ht="12.8" hidden="false" customHeight="false" outlineLevel="0" collapsed="false">
      <c r="N743" s="40"/>
      <c r="O743" s="16"/>
      <c r="P743" s="16"/>
      <c r="Q743" s="41" t="str">
        <f aca="false">IF(P743&gt;0,IF(O743/P743&lt;0.01,"&lt; 1 %",""),"")</f>
        <v/>
      </c>
      <c r="R743" s="16"/>
      <c r="S743" s="22" t="n">
        <f aca="false">'Výpočet škody'!AA743</f>
        <v>0</v>
      </c>
      <c r="T743" s="35"/>
      <c r="U743" s="35"/>
      <c r="V743" s="40"/>
      <c r="W743" s="37"/>
      <c r="X743" s="35"/>
      <c r="Y743" s="35"/>
      <c r="Z743" s="35"/>
      <c r="AA743" s="35"/>
      <c r="AB743" s="23" t="n">
        <f aca="false">'Výpočet škody'!BB743</f>
        <v>0</v>
      </c>
      <c r="AC743" s="37"/>
      <c r="AD743" s="37"/>
      <c r="AE743" s="37"/>
      <c r="AF743" s="37"/>
      <c r="AG743" s="37"/>
      <c r="AH743" s="37"/>
      <c r="AI743" s="35"/>
      <c r="AJ743" s="35"/>
      <c r="AK743" s="35"/>
      <c r="AL743" s="24" t="n">
        <f aca="false">'Výpočet škody'!CD743</f>
        <v>0</v>
      </c>
      <c r="AM743" s="35"/>
      <c r="AN743" s="35"/>
      <c r="AO743" s="35"/>
      <c r="AP743" s="35"/>
      <c r="AQ743" s="42" t="n">
        <f aca="false">ROUND(AO743*AP743,0)</f>
        <v>0</v>
      </c>
      <c r="AR743" s="43" t="n">
        <f aca="false">S743+AB743+AL743+AQ743</f>
        <v>0</v>
      </c>
    </row>
    <row r="744" customFormat="false" ht="12.8" hidden="false" customHeight="false" outlineLevel="0" collapsed="false">
      <c r="N744" s="40"/>
      <c r="O744" s="16"/>
      <c r="P744" s="16"/>
      <c r="Q744" s="41" t="str">
        <f aca="false">IF(P744&gt;0,IF(O744/P744&lt;0.01,"&lt; 1 %",""),"")</f>
        <v/>
      </c>
      <c r="R744" s="16"/>
      <c r="S744" s="22" t="n">
        <f aca="false">'Výpočet škody'!AA744</f>
        <v>0</v>
      </c>
      <c r="T744" s="35"/>
      <c r="U744" s="35"/>
      <c r="V744" s="40"/>
      <c r="W744" s="37"/>
      <c r="X744" s="35"/>
      <c r="Y744" s="35"/>
      <c r="Z744" s="35"/>
      <c r="AA744" s="35"/>
      <c r="AB744" s="23" t="n">
        <f aca="false">'Výpočet škody'!BB744</f>
        <v>0</v>
      </c>
      <c r="AC744" s="37"/>
      <c r="AD744" s="37"/>
      <c r="AE744" s="37"/>
      <c r="AF744" s="37"/>
      <c r="AG744" s="37"/>
      <c r="AH744" s="37"/>
      <c r="AI744" s="35"/>
      <c r="AJ744" s="35"/>
      <c r="AK744" s="35"/>
      <c r="AL744" s="24" t="n">
        <f aca="false">'Výpočet škody'!CD744</f>
        <v>0</v>
      </c>
      <c r="AM744" s="35"/>
      <c r="AN744" s="35"/>
      <c r="AO744" s="35"/>
      <c r="AP744" s="35"/>
      <c r="AQ744" s="42" t="n">
        <f aca="false">ROUND(AO744*AP744,0)</f>
        <v>0</v>
      </c>
      <c r="AR744" s="43" t="n">
        <f aca="false">S744+AB744+AL744+AQ744</f>
        <v>0</v>
      </c>
    </row>
    <row r="745" customFormat="false" ht="12.8" hidden="false" customHeight="false" outlineLevel="0" collapsed="false">
      <c r="N745" s="40"/>
      <c r="O745" s="16"/>
      <c r="P745" s="16"/>
      <c r="Q745" s="41" t="str">
        <f aca="false">IF(P745&gt;0,IF(O745/P745&lt;0.01,"&lt; 1 %",""),"")</f>
        <v/>
      </c>
      <c r="R745" s="35"/>
      <c r="S745" s="22" t="n">
        <f aca="false">'Výpočet škody'!AA745</f>
        <v>0</v>
      </c>
      <c r="T745" s="35"/>
      <c r="U745" s="35"/>
      <c r="V745" s="40"/>
      <c r="W745" s="37"/>
      <c r="X745" s="35"/>
      <c r="Y745" s="35"/>
      <c r="Z745" s="35"/>
      <c r="AA745" s="35"/>
      <c r="AB745" s="23" t="n">
        <f aca="false">'Výpočet škody'!BB745</f>
        <v>0</v>
      </c>
      <c r="AC745" s="37"/>
      <c r="AD745" s="37"/>
      <c r="AE745" s="37"/>
      <c r="AF745" s="37"/>
      <c r="AG745" s="37"/>
      <c r="AH745" s="37"/>
      <c r="AI745" s="35"/>
      <c r="AJ745" s="35"/>
      <c r="AK745" s="35"/>
      <c r="AL745" s="24" t="n">
        <f aca="false">'Výpočet škody'!CD745</f>
        <v>0</v>
      </c>
      <c r="AM745" s="35"/>
      <c r="AN745" s="35"/>
      <c r="AO745" s="35"/>
      <c r="AP745" s="35"/>
      <c r="AQ745" s="42" t="n">
        <f aca="false">ROUND(AO745*AP745,0)</f>
        <v>0</v>
      </c>
      <c r="AR745" s="43" t="n">
        <f aca="false">S745+AB745+AL745+AQ745</f>
        <v>0</v>
      </c>
    </row>
    <row r="746" customFormat="false" ht="12.8" hidden="false" customHeight="false" outlineLevel="0" collapsed="false">
      <c r="N746" s="40"/>
      <c r="O746" s="16"/>
      <c r="P746" s="16"/>
      <c r="Q746" s="41" t="str">
        <f aca="false">IF(P746&gt;0,IF(O746/P746&lt;0.01,"&lt; 1 %",""),"")</f>
        <v/>
      </c>
      <c r="R746" s="16"/>
      <c r="S746" s="22" t="n">
        <f aca="false">'Výpočet škody'!AA746</f>
        <v>0</v>
      </c>
      <c r="T746" s="35"/>
      <c r="U746" s="35"/>
      <c r="V746" s="40"/>
      <c r="W746" s="37"/>
      <c r="X746" s="35"/>
      <c r="Y746" s="35"/>
      <c r="Z746" s="35"/>
      <c r="AA746" s="35"/>
      <c r="AB746" s="23" t="n">
        <f aca="false">'Výpočet škody'!BB746</f>
        <v>0</v>
      </c>
      <c r="AC746" s="37"/>
      <c r="AD746" s="37"/>
      <c r="AE746" s="37"/>
      <c r="AF746" s="37"/>
      <c r="AG746" s="37"/>
      <c r="AH746" s="37"/>
      <c r="AI746" s="35"/>
      <c r="AJ746" s="35"/>
      <c r="AK746" s="35"/>
      <c r="AL746" s="24" t="n">
        <f aca="false">'Výpočet škody'!CD746</f>
        <v>0</v>
      </c>
      <c r="AM746" s="35"/>
      <c r="AN746" s="35"/>
      <c r="AO746" s="35"/>
      <c r="AP746" s="35"/>
      <c r="AQ746" s="42" t="n">
        <f aca="false">ROUND(AO746*AP746,0)</f>
        <v>0</v>
      </c>
      <c r="AR746" s="43" t="n">
        <f aca="false">S746+AB746+AL746+AQ746</f>
        <v>0</v>
      </c>
    </row>
    <row r="747" customFormat="false" ht="12.8" hidden="false" customHeight="false" outlineLevel="0" collapsed="false">
      <c r="N747" s="40"/>
      <c r="O747" s="16"/>
      <c r="P747" s="16"/>
      <c r="Q747" s="41" t="str">
        <f aca="false">IF(P747&gt;0,IF(O747/P747&lt;0.01,"&lt; 1 %",""),"")</f>
        <v/>
      </c>
      <c r="R747" s="16"/>
      <c r="S747" s="22" t="n">
        <f aca="false">'Výpočet škody'!AA747</f>
        <v>0</v>
      </c>
      <c r="T747" s="35"/>
      <c r="U747" s="35"/>
      <c r="V747" s="40"/>
      <c r="W747" s="37"/>
      <c r="X747" s="35"/>
      <c r="Y747" s="35"/>
      <c r="Z747" s="35"/>
      <c r="AA747" s="35"/>
      <c r="AB747" s="23" t="n">
        <f aca="false">'Výpočet škody'!BB747</f>
        <v>0</v>
      </c>
      <c r="AC747" s="37"/>
      <c r="AD747" s="37"/>
      <c r="AE747" s="37"/>
      <c r="AF747" s="37"/>
      <c r="AG747" s="37"/>
      <c r="AH747" s="37"/>
      <c r="AI747" s="35"/>
      <c r="AJ747" s="35"/>
      <c r="AK747" s="35"/>
      <c r="AL747" s="24" t="n">
        <f aca="false">'Výpočet škody'!CD747</f>
        <v>0</v>
      </c>
      <c r="AM747" s="35"/>
      <c r="AN747" s="35"/>
      <c r="AO747" s="35"/>
      <c r="AP747" s="35"/>
      <c r="AQ747" s="42" t="n">
        <f aca="false">ROUND(AO747*AP747,0)</f>
        <v>0</v>
      </c>
      <c r="AR747" s="43" t="n">
        <f aca="false">S747+AB747+AL747+AQ747</f>
        <v>0</v>
      </c>
    </row>
    <row r="748" customFormat="false" ht="12.8" hidden="false" customHeight="false" outlineLevel="0" collapsed="false">
      <c r="N748" s="40"/>
      <c r="O748" s="16"/>
      <c r="P748" s="16"/>
      <c r="Q748" s="41" t="str">
        <f aca="false">IF(P748&gt;0,IF(O748/P748&lt;0.01,"&lt; 1 %",""),"")</f>
        <v/>
      </c>
      <c r="R748" s="16"/>
      <c r="S748" s="22" t="n">
        <f aca="false">'Výpočet škody'!AA748</f>
        <v>0</v>
      </c>
      <c r="T748" s="35"/>
      <c r="U748" s="35"/>
      <c r="V748" s="40"/>
      <c r="W748" s="37"/>
      <c r="X748" s="35"/>
      <c r="Y748" s="35"/>
      <c r="Z748" s="35"/>
      <c r="AA748" s="35"/>
      <c r="AB748" s="23" t="n">
        <f aca="false">'Výpočet škody'!BB748</f>
        <v>0</v>
      </c>
      <c r="AC748" s="37"/>
      <c r="AD748" s="37"/>
      <c r="AE748" s="37"/>
      <c r="AF748" s="37"/>
      <c r="AG748" s="37"/>
      <c r="AH748" s="37"/>
      <c r="AI748" s="35"/>
      <c r="AJ748" s="35"/>
      <c r="AK748" s="35"/>
      <c r="AL748" s="24" t="n">
        <f aca="false">'Výpočet škody'!CD748</f>
        <v>0</v>
      </c>
      <c r="AM748" s="35"/>
      <c r="AN748" s="35"/>
      <c r="AO748" s="35"/>
      <c r="AP748" s="35"/>
      <c r="AQ748" s="42" t="n">
        <f aca="false">ROUND(AO748*AP748,0)</f>
        <v>0</v>
      </c>
      <c r="AR748" s="43" t="n">
        <f aca="false">S748+AB748+AL748+AQ748</f>
        <v>0</v>
      </c>
    </row>
    <row r="749" customFormat="false" ht="12.8" hidden="false" customHeight="false" outlineLevel="0" collapsed="false">
      <c r="N749" s="40"/>
      <c r="O749" s="16"/>
      <c r="P749" s="16"/>
      <c r="Q749" s="41" t="str">
        <f aca="false">IF(P749&gt;0,IF(O749/P749&lt;0.01,"&lt; 1 %",""),"")</f>
        <v/>
      </c>
      <c r="R749" s="35"/>
      <c r="S749" s="22" t="n">
        <f aca="false">'Výpočet škody'!AA749</f>
        <v>0</v>
      </c>
      <c r="T749" s="35"/>
      <c r="U749" s="35"/>
      <c r="V749" s="40"/>
      <c r="W749" s="37"/>
      <c r="X749" s="35"/>
      <c r="Y749" s="35"/>
      <c r="Z749" s="35"/>
      <c r="AA749" s="35"/>
      <c r="AB749" s="23" t="n">
        <f aca="false">'Výpočet škody'!BB749</f>
        <v>0</v>
      </c>
      <c r="AC749" s="37"/>
      <c r="AD749" s="37"/>
      <c r="AE749" s="37"/>
      <c r="AF749" s="37"/>
      <c r="AG749" s="37"/>
      <c r="AH749" s="37"/>
      <c r="AI749" s="35"/>
      <c r="AJ749" s="35"/>
      <c r="AK749" s="35"/>
      <c r="AL749" s="24" t="n">
        <f aca="false">'Výpočet škody'!CD749</f>
        <v>0</v>
      </c>
      <c r="AM749" s="35"/>
      <c r="AN749" s="35"/>
      <c r="AO749" s="35"/>
      <c r="AP749" s="35"/>
      <c r="AQ749" s="42" t="n">
        <f aca="false">ROUND(AO749*AP749,0)</f>
        <v>0</v>
      </c>
      <c r="AR749" s="43" t="n">
        <f aca="false">S749+AB749+AL749+AQ749</f>
        <v>0</v>
      </c>
    </row>
    <row r="750" customFormat="false" ht="12.8" hidden="false" customHeight="false" outlineLevel="0" collapsed="false">
      <c r="N750" s="40"/>
      <c r="O750" s="16"/>
      <c r="P750" s="16"/>
      <c r="Q750" s="41" t="str">
        <f aca="false">IF(P750&gt;0,IF(O750/P750&lt;0.01,"&lt; 1 %",""),"")</f>
        <v/>
      </c>
      <c r="R750" s="35"/>
      <c r="S750" s="22" t="n">
        <f aca="false">'Výpočet škody'!AA750</f>
        <v>0</v>
      </c>
      <c r="T750" s="35"/>
      <c r="U750" s="35"/>
      <c r="V750" s="40"/>
      <c r="W750" s="37"/>
      <c r="X750" s="35"/>
      <c r="Y750" s="35"/>
      <c r="Z750" s="35"/>
      <c r="AA750" s="35"/>
      <c r="AB750" s="23" t="n">
        <f aca="false">'Výpočet škody'!BB750</f>
        <v>0</v>
      </c>
      <c r="AC750" s="37"/>
      <c r="AD750" s="37"/>
      <c r="AE750" s="37"/>
      <c r="AF750" s="37"/>
      <c r="AG750" s="37"/>
      <c r="AH750" s="37"/>
      <c r="AI750" s="35"/>
      <c r="AJ750" s="35"/>
      <c r="AK750" s="35"/>
      <c r="AL750" s="24" t="n">
        <f aca="false">'Výpočet škody'!CD750</f>
        <v>0</v>
      </c>
      <c r="AM750" s="35"/>
      <c r="AN750" s="35"/>
      <c r="AO750" s="35"/>
      <c r="AP750" s="35"/>
      <c r="AQ750" s="42" t="n">
        <f aca="false">ROUND(AO750*AP750,0)</f>
        <v>0</v>
      </c>
      <c r="AR750" s="43" t="n">
        <f aca="false">S750+AB750+AL750+AQ750</f>
        <v>0</v>
      </c>
    </row>
    <row r="751" customFormat="false" ht="12.8" hidden="false" customHeight="false" outlineLevel="0" collapsed="false">
      <c r="N751" s="40"/>
      <c r="O751" s="16"/>
      <c r="P751" s="16"/>
      <c r="Q751" s="41" t="str">
        <f aca="false">IF(P751&gt;0,IF(O751/P751&lt;0.01,"&lt; 1 %",""),"")</f>
        <v/>
      </c>
      <c r="R751" s="16"/>
      <c r="S751" s="22" t="n">
        <f aca="false">'Výpočet škody'!AA751</f>
        <v>0</v>
      </c>
      <c r="T751" s="35"/>
      <c r="U751" s="35"/>
      <c r="V751" s="40"/>
      <c r="W751" s="37"/>
      <c r="X751" s="35"/>
      <c r="Y751" s="35"/>
      <c r="Z751" s="35"/>
      <c r="AA751" s="35"/>
      <c r="AB751" s="23" t="n">
        <f aca="false">'Výpočet škody'!BB751</f>
        <v>0</v>
      </c>
      <c r="AC751" s="37"/>
      <c r="AD751" s="37"/>
      <c r="AE751" s="37"/>
      <c r="AF751" s="37"/>
      <c r="AG751" s="37"/>
      <c r="AH751" s="37"/>
      <c r="AI751" s="35"/>
      <c r="AJ751" s="35"/>
      <c r="AK751" s="35"/>
      <c r="AL751" s="24" t="n">
        <f aca="false">'Výpočet škody'!CD751</f>
        <v>0</v>
      </c>
      <c r="AM751" s="35"/>
      <c r="AN751" s="35"/>
      <c r="AO751" s="35"/>
      <c r="AP751" s="35"/>
      <c r="AQ751" s="42" t="n">
        <f aca="false">ROUND(AO751*AP751,0)</f>
        <v>0</v>
      </c>
      <c r="AR751" s="43" t="n">
        <f aca="false">S751+AB751+AL751+AQ751</f>
        <v>0</v>
      </c>
    </row>
    <row r="752" customFormat="false" ht="12.8" hidden="false" customHeight="false" outlineLevel="0" collapsed="false">
      <c r="N752" s="40"/>
      <c r="O752" s="16"/>
      <c r="P752" s="16"/>
      <c r="Q752" s="41" t="str">
        <f aca="false">IF(P752&gt;0,IF(O752/P752&lt;0.01,"&lt; 1 %",""),"")</f>
        <v/>
      </c>
      <c r="R752" s="16"/>
      <c r="S752" s="22" t="n">
        <f aca="false">'Výpočet škody'!AA752</f>
        <v>0</v>
      </c>
      <c r="T752" s="35"/>
      <c r="U752" s="35"/>
      <c r="V752" s="40"/>
      <c r="W752" s="37"/>
      <c r="X752" s="35"/>
      <c r="Y752" s="35"/>
      <c r="Z752" s="35"/>
      <c r="AA752" s="35"/>
      <c r="AB752" s="23" t="n">
        <f aca="false">'Výpočet škody'!BB752</f>
        <v>0</v>
      </c>
      <c r="AC752" s="37"/>
      <c r="AD752" s="37"/>
      <c r="AE752" s="37"/>
      <c r="AF752" s="37"/>
      <c r="AG752" s="37"/>
      <c r="AH752" s="37"/>
      <c r="AI752" s="35"/>
      <c r="AJ752" s="35"/>
      <c r="AK752" s="35"/>
      <c r="AL752" s="24" t="n">
        <f aca="false">'Výpočet škody'!CD752</f>
        <v>0</v>
      </c>
      <c r="AM752" s="35"/>
      <c r="AN752" s="35"/>
      <c r="AO752" s="35"/>
      <c r="AP752" s="35"/>
      <c r="AQ752" s="42" t="n">
        <f aca="false">ROUND(AO752*AP752,0)</f>
        <v>0</v>
      </c>
      <c r="AR752" s="43" t="n">
        <f aca="false">S752+AB752+AL752+AQ752</f>
        <v>0</v>
      </c>
    </row>
    <row r="753" customFormat="false" ht="12.8" hidden="false" customHeight="false" outlineLevel="0" collapsed="false">
      <c r="N753" s="40"/>
      <c r="O753" s="16"/>
      <c r="P753" s="16"/>
      <c r="Q753" s="41" t="str">
        <f aca="false">IF(P753&gt;0,IF(O753/P753&lt;0.01,"&lt; 1 %",""),"")</f>
        <v/>
      </c>
      <c r="R753" s="16"/>
      <c r="S753" s="22" t="n">
        <f aca="false">'Výpočet škody'!AA753</f>
        <v>0</v>
      </c>
      <c r="T753" s="35"/>
      <c r="U753" s="35"/>
      <c r="V753" s="40"/>
      <c r="W753" s="37"/>
      <c r="X753" s="35"/>
      <c r="Y753" s="35"/>
      <c r="Z753" s="35"/>
      <c r="AA753" s="35"/>
      <c r="AB753" s="23" t="n">
        <f aca="false">'Výpočet škody'!BB753</f>
        <v>0</v>
      </c>
      <c r="AC753" s="37"/>
      <c r="AD753" s="37"/>
      <c r="AE753" s="37"/>
      <c r="AF753" s="37"/>
      <c r="AG753" s="37"/>
      <c r="AH753" s="37"/>
      <c r="AI753" s="35"/>
      <c r="AJ753" s="35"/>
      <c r="AK753" s="35"/>
      <c r="AL753" s="24" t="n">
        <f aca="false">'Výpočet škody'!CD753</f>
        <v>0</v>
      </c>
      <c r="AM753" s="35"/>
      <c r="AN753" s="35"/>
      <c r="AO753" s="35"/>
      <c r="AP753" s="35"/>
      <c r="AQ753" s="42" t="n">
        <f aca="false">ROUND(AO753*AP753,0)</f>
        <v>0</v>
      </c>
      <c r="AR753" s="43" t="n">
        <f aca="false">S753+AB753+AL753+AQ753</f>
        <v>0</v>
      </c>
    </row>
    <row r="754" customFormat="false" ht="12.8" hidden="false" customHeight="false" outlineLevel="0" collapsed="false">
      <c r="N754" s="40"/>
      <c r="O754" s="16"/>
      <c r="P754" s="16"/>
      <c r="Q754" s="41" t="str">
        <f aca="false">IF(P754&gt;0,IF(O754/P754&lt;0.01,"&lt; 1 %",""),"")</f>
        <v/>
      </c>
      <c r="R754" s="16"/>
      <c r="S754" s="22" t="n">
        <f aca="false">'Výpočet škody'!AA754</f>
        <v>0</v>
      </c>
      <c r="T754" s="35"/>
      <c r="U754" s="35"/>
      <c r="V754" s="40"/>
      <c r="W754" s="37"/>
      <c r="X754" s="35"/>
      <c r="Y754" s="35"/>
      <c r="Z754" s="35"/>
      <c r="AA754" s="35"/>
      <c r="AB754" s="23" t="n">
        <f aca="false">'Výpočet škody'!BB754</f>
        <v>0</v>
      </c>
      <c r="AC754" s="37"/>
      <c r="AD754" s="37"/>
      <c r="AE754" s="37"/>
      <c r="AF754" s="37"/>
      <c r="AG754" s="37"/>
      <c r="AH754" s="37"/>
      <c r="AI754" s="35"/>
      <c r="AJ754" s="35"/>
      <c r="AK754" s="35"/>
      <c r="AL754" s="24" t="n">
        <f aca="false">'Výpočet škody'!CD754</f>
        <v>0</v>
      </c>
      <c r="AM754" s="35"/>
      <c r="AN754" s="35"/>
      <c r="AO754" s="35"/>
      <c r="AP754" s="35"/>
      <c r="AQ754" s="42" t="n">
        <f aca="false">ROUND(AO754*AP754,0)</f>
        <v>0</v>
      </c>
      <c r="AR754" s="43" t="n">
        <f aca="false">S754+AB754+AL754+AQ754</f>
        <v>0</v>
      </c>
    </row>
    <row r="755" customFormat="false" ht="12.8" hidden="false" customHeight="false" outlineLevel="0" collapsed="false">
      <c r="N755" s="40"/>
      <c r="O755" s="16"/>
      <c r="P755" s="16"/>
      <c r="Q755" s="41" t="str">
        <f aca="false">IF(P755&gt;0,IF(O755/P755&lt;0.01,"&lt; 1 %",""),"")</f>
        <v/>
      </c>
      <c r="R755" s="35"/>
      <c r="S755" s="22" t="n">
        <f aca="false">'Výpočet škody'!AA755</f>
        <v>0</v>
      </c>
      <c r="T755" s="35"/>
      <c r="U755" s="35"/>
      <c r="V755" s="40"/>
      <c r="W755" s="37"/>
      <c r="X755" s="35"/>
      <c r="Y755" s="35"/>
      <c r="Z755" s="35"/>
      <c r="AA755" s="35"/>
      <c r="AB755" s="23" t="n">
        <f aca="false">'Výpočet škody'!BB755</f>
        <v>0</v>
      </c>
      <c r="AC755" s="37"/>
      <c r="AD755" s="37"/>
      <c r="AE755" s="37"/>
      <c r="AF755" s="37"/>
      <c r="AG755" s="37"/>
      <c r="AH755" s="37"/>
      <c r="AI755" s="35"/>
      <c r="AJ755" s="35"/>
      <c r="AK755" s="35"/>
      <c r="AL755" s="24" t="n">
        <f aca="false">'Výpočet škody'!CD755</f>
        <v>0</v>
      </c>
      <c r="AM755" s="35"/>
      <c r="AN755" s="35"/>
      <c r="AO755" s="35"/>
      <c r="AP755" s="35"/>
      <c r="AQ755" s="42" t="n">
        <f aca="false">ROUND(AO755*AP755,0)</f>
        <v>0</v>
      </c>
      <c r="AR755" s="43" t="n">
        <f aca="false">S755+AB755+AL755+AQ755</f>
        <v>0</v>
      </c>
    </row>
    <row r="756" customFormat="false" ht="12.8" hidden="false" customHeight="false" outlineLevel="0" collapsed="false">
      <c r="N756" s="40"/>
      <c r="O756" s="16"/>
      <c r="P756" s="16"/>
      <c r="Q756" s="41" t="str">
        <f aca="false">IF(P756&gt;0,IF(O756/P756&lt;0.01,"&lt; 1 %",""),"")</f>
        <v/>
      </c>
      <c r="R756" s="16"/>
      <c r="S756" s="22" t="n">
        <f aca="false">'Výpočet škody'!AA756</f>
        <v>0</v>
      </c>
      <c r="T756" s="35"/>
      <c r="U756" s="35"/>
      <c r="V756" s="40"/>
      <c r="W756" s="37"/>
      <c r="X756" s="35"/>
      <c r="Y756" s="35"/>
      <c r="Z756" s="35"/>
      <c r="AA756" s="35"/>
      <c r="AB756" s="23" t="n">
        <f aca="false">'Výpočet škody'!BB756</f>
        <v>0</v>
      </c>
      <c r="AC756" s="37"/>
      <c r="AD756" s="37"/>
      <c r="AE756" s="37"/>
      <c r="AF756" s="37"/>
      <c r="AG756" s="37"/>
      <c r="AH756" s="37"/>
      <c r="AI756" s="35"/>
      <c r="AJ756" s="35"/>
      <c r="AK756" s="35"/>
      <c r="AL756" s="24" t="n">
        <f aca="false">'Výpočet škody'!CD756</f>
        <v>0</v>
      </c>
      <c r="AM756" s="35"/>
      <c r="AN756" s="35"/>
      <c r="AO756" s="35"/>
      <c r="AP756" s="35"/>
      <c r="AQ756" s="42" t="n">
        <f aca="false">ROUND(AO756*AP756,0)</f>
        <v>0</v>
      </c>
      <c r="AR756" s="43" t="n">
        <f aca="false">S756+AB756+AL756+AQ756</f>
        <v>0</v>
      </c>
    </row>
    <row r="757" customFormat="false" ht="12.8" hidden="false" customHeight="false" outlineLevel="0" collapsed="false">
      <c r="N757" s="40"/>
      <c r="O757" s="16"/>
      <c r="P757" s="16"/>
      <c r="Q757" s="41" t="str">
        <f aca="false">IF(P757&gt;0,IF(O757/P757&lt;0.01,"&lt; 1 %",""),"")</f>
        <v/>
      </c>
      <c r="R757" s="35"/>
      <c r="S757" s="22" t="n">
        <f aca="false">'Výpočet škody'!AA757</f>
        <v>0</v>
      </c>
      <c r="T757" s="35"/>
      <c r="U757" s="35"/>
      <c r="V757" s="40"/>
      <c r="W757" s="37"/>
      <c r="X757" s="35"/>
      <c r="Y757" s="35"/>
      <c r="Z757" s="35"/>
      <c r="AA757" s="35"/>
      <c r="AB757" s="23" t="n">
        <f aca="false">'Výpočet škody'!BB757</f>
        <v>0</v>
      </c>
      <c r="AC757" s="37"/>
      <c r="AD757" s="37"/>
      <c r="AE757" s="37"/>
      <c r="AF757" s="37"/>
      <c r="AG757" s="37"/>
      <c r="AH757" s="37"/>
      <c r="AI757" s="35"/>
      <c r="AJ757" s="35"/>
      <c r="AK757" s="35"/>
      <c r="AL757" s="24" t="n">
        <f aca="false">'Výpočet škody'!CD757</f>
        <v>0</v>
      </c>
      <c r="AM757" s="35"/>
      <c r="AN757" s="35"/>
      <c r="AO757" s="35"/>
      <c r="AP757" s="35"/>
      <c r="AQ757" s="42" t="n">
        <f aca="false">ROUND(AO757*AP757,0)</f>
        <v>0</v>
      </c>
      <c r="AR757" s="43" t="n">
        <f aca="false">S757+AB757+AL757+AQ757</f>
        <v>0</v>
      </c>
    </row>
    <row r="758" customFormat="false" ht="12.8" hidden="false" customHeight="false" outlineLevel="0" collapsed="false">
      <c r="N758" s="40"/>
      <c r="O758" s="16"/>
      <c r="P758" s="16"/>
      <c r="Q758" s="41" t="str">
        <f aca="false">IF(P758&gt;0,IF(O758/P758&lt;0.01,"&lt; 1 %",""),"")</f>
        <v/>
      </c>
      <c r="R758" s="35"/>
      <c r="S758" s="22" t="n">
        <f aca="false">'Výpočet škody'!AA758</f>
        <v>0</v>
      </c>
      <c r="T758" s="35"/>
      <c r="U758" s="35"/>
      <c r="V758" s="40"/>
      <c r="W758" s="37"/>
      <c r="X758" s="35"/>
      <c r="Y758" s="35"/>
      <c r="Z758" s="35"/>
      <c r="AA758" s="35"/>
      <c r="AB758" s="23" t="n">
        <f aca="false">'Výpočet škody'!BB758</f>
        <v>0</v>
      </c>
      <c r="AC758" s="37"/>
      <c r="AD758" s="37"/>
      <c r="AE758" s="37"/>
      <c r="AF758" s="37"/>
      <c r="AG758" s="37"/>
      <c r="AH758" s="37"/>
      <c r="AI758" s="35"/>
      <c r="AJ758" s="35"/>
      <c r="AK758" s="35"/>
      <c r="AL758" s="24" t="n">
        <f aca="false">'Výpočet škody'!CD758</f>
        <v>0</v>
      </c>
      <c r="AM758" s="35"/>
      <c r="AN758" s="35"/>
      <c r="AO758" s="35"/>
      <c r="AP758" s="35"/>
      <c r="AQ758" s="42" t="n">
        <f aca="false">ROUND(AO758*AP758,0)</f>
        <v>0</v>
      </c>
      <c r="AR758" s="43" t="n">
        <f aca="false">S758+AB758+AL758+AQ758</f>
        <v>0</v>
      </c>
    </row>
    <row r="759" customFormat="false" ht="12.8" hidden="false" customHeight="false" outlineLevel="0" collapsed="false">
      <c r="N759" s="40"/>
      <c r="O759" s="16"/>
      <c r="P759" s="16"/>
      <c r="Q759" s="41" t="str">
        <f aca="false">IF(P759&gt;0,IF(O759/P759&lt;0.01,"&lt; 1 %",""),"")</f>
        <v/>
      </c>
      <c r="R759" s="16"/>
      <c r="S759" s="22" t="n">
        <f aca="false">'Výpočet škody'!AA759</f>
        <v>0</v>
      </c>
      <c r="T759" s="35"/>
      <c r="U759" s="35"/>
      <c r="V759" s="40"/>
      <c r="W759" s="37"/>
      <c r="X759" s="35"/>
      <c r="Y759" s="35"/>
      <c r="Z759" s="35"/>
      <c r="AA759" s="35"/>
      <c r="AB759" s="23" t="n">
        <f aca="false">'Výpočet škody'!BB759</f>
        <v>0</v>
      </c>
      <c r="AC759" s="37"/>
      <c r="AD759" s="37"/>
      <c r="AE759" s="37"/>
      <c r="AF759" s="37"/>
      <c r="AG759" s="37"/>
      <c r="AH759" s="37"/>
      <c r="AI759" s="35"/>
      <c r="AJ759" s="35"/>
      <c r="AK759" s="35"/>
      <c r="AL759" s="24" t="n">
        <f aca="false">'Výpočet škody'!CD759</f>
        <v>0</v>
      </c>
      <c r="AM759" s="35"/>
      <c r="AN759" s="35"/>
      <c r="AO759" s="35"/>
      <c r="AP759" s="35"/>
      <c r="AQ759" s="42" t="n">
        <f aca="false">ROUND(AO759*AP759,0)</f>
        <v>0</v>
      </c>
      <c r="AR759" s="43" t="n">
        <f aca="false">S759+AB759+AL759+AQ759</f>
        <v>0</v>
      </c>
    </row>
    <row r="760" customFormat="false" ht="12.8" hidden="false" customHeight="false" outlineLevel="0" collapsed="false">
      <c r="N760" s="40"/>
      <c r="O760" s="16"/>
      <c r="P760" s="16"/>
      <c r="Q760" s="41" t="str">
        <f aca="false">IF(P760&gt;0,IF(O760/P760&lt;0.01,"&lt; 1 %",""),"")</f>
        <v/>
      </c>
      <c r="R760" s="16"/>
      <c r="S760" s="22" t="n">
        <f aca="false">'Výpočet škody'!AA760</f>
        <v>0</v>
      </c>
      <c r="T760" s="35"/>
      <c r="U760" s="35"/>
      <c r="V760" s="40"/>
      <c r="W760" s="37"/>
      <c r="X760" s="35"/>
      <c r="Y760" s="35"/>
      <c r="Z760" s="35"/>
      <c r="AA760" s="35"/>
      <c r="AB760" s="23" t="n">
        <f aca="false">'Výpočet škody'!BB760</f>
        <v>0</v>
      </c>
      <c r="AC760" s="37"/>
      <c r="AD760" s="37"/>
      <c r="AE760" s="37"/>
      <c r="AF760" s="37"/>
      <c r="AG760" s="37"/>
      <c r="AH760" s="37"/>
      <c r="AI760" s="35"/>
      <c r="AJ760" s="35"/>
      <c r="AK760" s="35"/>
      <c r="AL760" s="24" t="n">
        <f aca="false">'Výpočet škody'!CD760</f>
        <v>0</v>
      </c>
      <c r="AM760" s="35"/>
      <c r="AN760" s="35"/>
      <c r="AO760" s="35"/>
      <c r="AP760" s="35"/>
      <c r="AQ760" s="42" t="n">
        <f aca="false">ROUND(AO760*AP760,0)</f>
        <v>0</v>
      </c>
      <c r="AR760" s="43" t="n">
        <f aca="false">S760+AB760+AL760+AQ760</f>
        <v>0</v>
      </c>
    </row>
    <row r="761" customFormat="false" ht="12.8" hidden="false" customHeight="false" outlineLevel="0" collapsed="false">
      <c r="N761" s="40"/>
      <c r="O761" s="16"/>
      <c r="P761" s="16"/>
      <c r="Q761" s="41" t="str">
        <f aca="false">IF(P761&gt;0,IF(O761/P761&lt;0.01,"&lt; 1 %",""),"")</f>
        <v/>
      </c>
      <c r="R761" s="35"/>
      <c r="S761" s="22" t="n">
        <f aca="false">'Výpočet škody'!AA761</f>
        <v>0</v>
      </c>
      <c r="T761" s="35"/>
      <c r="U761" s="35"/>
      <c r="V761" s="40"/>
      <c r="W761" s="37"/>
      <c r="X761" s="35"/>
      <c r="Y761" s="35"/>
      <c r="Z761" s="35"/>
      <c r="AA761" s="35"/>
      <c r="AB761" s="23" t="n">
        <f aca="false">'Výpočet škody'!BB761</f>
        <v>0</v>
      </c>
      <c r="AC761" s="37"/>
      <c r="AD761" s="37"/>
      <c r="AE761" s="37"/>
      <c r="AF761" s="37"/>
      <c r="AG761" s="37"/>
      <c r="AH761" s="37"/>
      <c r="AI761" s="35"/>
      <c r="AJ761" s="35"/>
      <c r="AK761" s="35"/>
      <c r="AL761" s="24" t="n">
        <f aca="false">'Výpočet škody'!CD761</f>
        <v>0</v>
      </c>
      <c r="AM761" s="35"/>
      <c r="AN761" s="35"/>
      <c r="AO761" s="35"/>
      <c r="AP761" s="35"/>
      <c r="AQ761" s="42" t="n">
        <f aca="false">ROUND(AO761*AP761,0)</f>
        <v>0</v>
      </c>
      <c r="AR761" s="43" t="n">
        <f aca="false">S761+AB761+AL761+AQ761</f>
        <v>0</v>
      </c>
    </row>
    <row r="762" customFormat="false" ht="12.8" hidden="false" customHeight="false" outlineLevel="0" collapsed="false">
      <c r="N762" s="40"/>
      <c r="O762" s="16"/>
      <c r="P762" s="16"/>
      <c r="Q762" s="41" t="str">
        <f aca="false">IF(P762&gt;0,IF(O762/P762&lt;0.01,"&lt; 1 %",""),"")</f>
        <v/>
      </c>
      <c r="R762" s="16"/>
      <c r="S762" s="22" t="n">
        <f aca="false">'Výpočet škody'!AA762</f>
        <v>0</v>
      </c>
      <c r="T762" s="35"/>
      <c r="U762" s="35"/>
      <c r="V762" s="40"/>
      <c r="W762" s="37"/>
      <c r="X762" s="35"/>
      <c r="Y762" s="35"/>
      <c r="Z762" s="35"/>
      <c r="AA762" s="35"/>
      <c r="AB762" s="23" t="n">
        <f aca="false">'Výpočet škody'!BB762</f>
        <v>0</v>
      </c>
      <c r="AC762" s="37"/>
      <c r="AD762" s="37"/>
      <c r="AE762" s="37"/>
      <c r="AF762" s="37"/>
      <c r="AG762" s="37"/>
      <c r="AH762" s="37"/>
      <c r="AI762" s="35"/>
      <c r="AJ762" s="35"/>
      <c r="AK762" s="35"/>
      <c r="AL762" s="24" t="n">
        <f aca="false">'Výpočet škody'!CD762</f>
        <v>0</v>
      </c>
      <c r="AM762" s="35"/>
      <c r="AN762" s="35"/>
      <c r="AO762" s="35"/>
      <c r="AP762" s="35"/>
      <c r="AQ762" s="42" t="n">
        <f aca="false">ROUND(AO762*AP762,0)</f>
        <v>0</v>
      </c>
      <c r="AR762" s="43" t="n">
        <f aca="false">S762+AB762+AL762+AQ762</f>
        <v>0</v>
      </c>
    </row>
    <row r="763" customFormat="false" ht="12.8" hidden="false" customHeight="false" outlineLevel="0" collapsed="false">
      <c r="N763" s="40"/>
      <c r="O763" s="16"/>
      <c r="P763" s="16"/>
      <c r="Q763" s="41" t="str">
        <f aca="false">IF(P763&gt;0,IF(O763/P763&lt;0.01,"&lt; 1 %",""),"")</f>
        <v/>
      </c>
      <c r="R763" s="16"/>
      <c r="S763" s="22" t="n">
        <f aca="false">'Výpočet škody'!AA763</f>
        <v>0</v>
      </c>
      <c r="T763" s="35"/>
      <c r="U763" s="35"/>
      <c r="V763" s="40"/>
      <c r="W763" s="37"/>
      <c r="X763" s="35"/>
      <c r="Y763" s="35"/>
      <c r="Z763" s="35"/>
      <c r="AA763" s="35"/>
      <c r="AB763" s="23" t="n">
        <f aca="false">'Výpočet škody'!BB763</f>
        <v>0</v>
      </c>
      <c r="AC763" s="37"/>
      <c r="AD763" s="37"/>
      <c r="AE763" s="37"/>
      <c r="AF763" s="37"/>
      <c r="AG763" s="37"/>
      <c r="AH763" s="37"/>
      <c r="AI763" s="35"/>
      <c r="AJ763" s="35"/>
      <c r="AK763" s="35"/>
      <c r="AL763" s="24" t="n">
        <f aca="false">'Výpočet škody'!CD763</f>
        <v>0</v>
      </c>
      <c r="AM763" s="35"/>
      <c r="AN763" s="35"/>
      <c r="AO763" s="35"/>
      <c r="AP763" s="35"/>
      <c r="AQ763" s="42" t="n">
        <f aca="false">ROUND(AO763*AP763,0)</f>
        <v>0</v>
      </c>
      <c r="AR763" s="43" t="n">
        <f aca="false">S763+AB763+AL763+AQ763</f>
        <v>0</v>
      </c>
    </row>
    <row r="764" customFormat="false" ht="12.8" hidden="false" customHeight="false" outlineLevel="0" collapsed="false">
      <c r="N764" s="40"/>
      <c r="O764" s="16"/>
      <c r="P764" s="16"/>
      <c r="Q764" s="41" t="str">
        <f aca="false">IF(P764&gt;0,IF(O764/P764&lt;0.01,"&lt; 1 %",""),"")</f>
        <v/>
      </c>
      <c r="R764" s="16"/>
      <c r="S764" s="22" t="n">
        <f aca="false">'Výpočet škody'!AA764</f>
        <v>0</v>
      </c>
      <c r="T764" s="35"/>
      <c r="U764" s="35"/>
      <c r="V764" s="40"/>
      <c r="W764" s="37"/>
      <c r="X764" s="35"/>
      <c r="Y764" s="35"/>
      <c r="Z764" s="35"/>
      <c r="AA764" s="35"/>
      <c r="AB764" s="23" t="n">
        <f aca="false">'Výpočet škody'!BB764</f>
        <v>0</v>
      </c>
      <c r="AC764" s="37"/>
      <c r="AD764" s="37"/>
      <c r="AE764" s="37"/>
      <c r="AF764" s="37"/>
      <c r="AG764" s="37"/>
      <c r="AH764" s="37"/>
      <c r="AI764" s="35"/>
      <c r="AJ764" s="35"/>
      <c r="AK764" s="35"/>
      <c r="AL764" s="24" t="n">
        <f aca="false">'Výpočet škody'!CD764</f>
        <v>0</v>
      </c>
      <c r="AM764" s="35"/>
      <c r="AN764" s="35"/>
      <c r="AO764" s="35"/>
      <c r="AP764" s="35"/>
      <c r="AQ764" s="42" t="n">
        <f aca="false">ROUND(AO764*AP764,0)</f>
        <v>0</v>
      </c>
      <c r="AR764" s="43" t="n">
        <f aca="false">S764+AB764+AL764+AQ764</f>
        <v>0</v>
      </c>
    </row>
    <row r="765" customFormat="false" ht="12.8" hidden="false" customHeight="false" outlineLevel="0" collapsed="false">
      <c r="N765" s="40"/>
      <c r="O765" s="16"/>
      <c r="P765" s="16"/>
      <c r="Q765" s="41" t="str">
        <f aca="false">IF(P765&gt;0,IF(O765/P765&lt;0.01,"&lt; 1 %",""),"")</f>
        <v/>
      </c>
      <c r="R765" s="35"/>
      <c r="S765" s="22" t="n">
        <f aca="false">'Výpočet škody'!AA765</f>
        <v>0</v>
      </c>
      <c r="T765" s="35"/>
      <c r="U765" s="35"/>
      <c r="V765" s="40"/>
      <c r="W765" s="37"/>
      <c r="X765" s="35"/>
      <c r="Y765" s="35"/>
      <c r="Z765" s="35"/>
      <c r="AA765" s="35"/>
      <c r="AB765" s="23" t="n">
        <f aca="false">'Výpočet škody'!BB765</f>
        <v>0</v>
      </c>
      <c r="AC765" s="37"/>
      <c r="AD765" s="37"/>
      <c r="AE765" s="37"/>
      <c r="AF765" s="37"/>
      <c r="AG765" s="37"/>
      <c r="AH765" s="37"/>
      <c r="AI765" s="35"/>
      <c r="AJ765" s="35"/>
      <c r="AK765" s="35"/>
      <c r="AL765" s="24" t="n">
        <f aca="false">'Výpočet škody'!CD765</f>
        <v>0</v>
      </c>
      <c r="AM765" s="35"/>
      <c r="AN765" s="35"/>
      <c r="AO765" s="35"/>
      <c r="AP765" s="35"/>
      <c r="AQ765" s="42" t="n">
        <f aca="false">ROUND(AO765*AP765,0)</f>
        <v>0</v>
      </c>
      <c r="AR765" s="43" t="n">
        <f aca="false">S765+AB765+AL765+AQ765</f>
        <v>0</v>
      </c>
    </row>
    <row r="766" customFormat="false" ht="12.8" hidden="false" customHeight="false" outlineLevel="0" collapsed="false">
      <c r="N766" s="40"/>
      <c r="O766" s="16"/>
      <c r="P766" s="16"/>
      <c r="Q766" s="41" t="str">
        <f aca="false">IF(P766&gt;0,IF(O766/P766&lt;0.01,"&lt; 1 %",""),"")</f>
        <v/>
      </c>
      <c r="R766" s="16"/>
      <c r="S766" s="22" t="n">
        <f aca="false">'Výpočet škody'!AA766</f>
        <v>0</v>
      </c>
      <c r="T766" s="35"/>
      <c r="U766" s="35"/>
      <c r="V766" s="40"/>
      <c r="W766" s="37"/>
      <c r="X766" s="35"/>
      <c r="Y766" s="35"/>
      <c r="Z766" s="35"/>
      <c r="AA766" s="35"/>
      <c r="AB766" s="23" t="n">
        <f aca="false">'Výpočet škody'!BB766</f>
        <v>0</v>
      </c>
      <c r="AC766" s="37"/>
      <c r="AD766" s="37"/>
      <c r="AE766" s="37"/>
      <c r="AF766" s="37"/>
      <c r="AG766" s="37"/>
      <c r="AH766" s="37"/>
      <c r="AI766" s="35"/>
      <c r="AJ766" s="35"/>
      <c r="AK766" s="35"/>
      <c r="AL766" s="24" t="n">
        <f aca="false">'Výpočet škody'!CD766</f>
        <v>0</v>
      </c>
      <c r="AM766" s="35"/>
      <c r="AN766" s="35"/>
      <c r="AO766" s="35"/>
      <c r="AP766" s="35"/>
      <c r="AQ766" s="42" t="n">
        <f aca="false">ROUND(AO766*AP766,0)</f>
        <v>0</v>
      </c>
      <c r="AR766" s="43" t="n">
        <f aca="false">S766+AB766+AL766+AQ766</f>
        <v>0</v>
      </c>
    </row>
    <row r="767" customFormat="false" ht="12.8" hidden="false" customHeight="false" outlineLevel="0" collapsed="false">
      <c r="N767" s="40"/>
      <c r="O767" s="16"/>
      <c r="P767" s="16"/>
      <c r="Q767" s="41" t="str">
        <f aca="false">IF(P767&gt;0,IF(O767/P767&lt;0.01,"&lt; 1 %",""),"")</f>
        <v/>
      </c>
      <c r="R767" s="16"/>
      <c r="S767" s="22" t="n">
        <f aca="false">'Výpočet škody'!AA767</f>
        <v>0</v>
      </c>
      <c r="T767" s="35"/>
      <c r="U767" s="35"/>
      <c r="V767" s="40"/>
      <c r="W767" s="37"/>
      <c r="X767" s="35"/>
      <c r="Y767" s="35"/>
      <c r="Z767" s="35"/>
      <c r="AA767" s="35"/>
      <c r="AB767" s="23" t="n">
        <f aca="false">'Výpočet škody'!BB767</f>
        <v>0</v>
      </c>
      <c r="AC767" s="37"/>
      <c r="AD767" s="37"/>
      <c r="AE767" s="37"/>
      <c r="AF767" s="37"/>
      <c r="AG767" s="37"/>
      <c r="AH767" s="37"/>
      <c r="AI767" s="35"/>
      <c r="AJ767" s="35"/>
      <c r="AK767" s="35"/>
      <c r="AL767" s="24" t="n">
        <f aca="false">'Výpočet škody'!CD767</f>
        <v>0</v>
      </c>
      <c r="AM767" s="35"/>
      <c r="AN767" s="35"/>
      <c r="AO767" s="35"/>
      <c r="AP767" s="35"/>
      <c r="AQ767" s="42" t="n">
        <f aca="false">ROUND(AO767*AP767,0)</f>
        <v>0</v>
      </c>
      <c r="AR767" s="43" t="n">
        <f aca="false">S767+AB767+AL767+AQ767</f>
        <v>0</v>
      </c>
    </row>
    <row r="768" customFormat="false" ht="12.8" hidden="false" customHeight="false" outlineLevel="0" collapsed="false">
      <c r="N768" s="40"/>
      <c r="O768" s="16"/>
      <c r="P768" s="16"/>
      <c r="Q768" s="41" t="str">
        <f aca="false">IF(P768&gt;0,IF(O768/P768&lt;0.01,"&lt; 1 %",""),"")</f>
        <v/>
      </c>
      <c r="R768" s="16"/>
      <c r="S768" s="22" t="n">
        <f aca="false">'Výpočet škody'!AA768</f>
        <v>0</v>
      </c>
      <c r="T768" s="35"/>
      <c r="U768" s="35"/>
      <c r="V768" s="40"/>
      <c r="W768" s="37"/>
      <c r="X768" s="35"/>
      <c r="Y768" s="35"/>
      <c r="Z768" s="35"/>
      <c r="AA768" s="35"/>
      <c r="AB768" s="23" t="n">
        <f aca="false">'Výpočet škody'!BB768</f>
        <v>0</v>
      </c>
      <c r="AC768" s="37"/>
      <c r="AD768" s="37"/>
      <c r="AE768" s="37"/>
      <c r="AF768" s="37"/>
      <c r="AG768" s="37"/>
      <c r="AH768" s="37"/>
      <c r="AI768" s="35"/>
      <c r="AJ768" s="35"/>
      <c r="AK768" s="35"/>
      <c r="AL768" s="24" t="n">
        <f aca="false">'Výpočet škody'!CD768</f>
        <v>0</v>
      </c>
      <c r="AM768" s="35"/>
      <c r="AN768" s="35"/>
      <c r="AO768" s="35"/>
      <c r="AP768" s="35"/>
      <c r="AQ768" s="42" t="n">
        <f aca="false">ROUND(AO768*AP768,0)</f>
        <v>0</v>
      </c>
      <c r="AR768" s="43" t="n">
        <f aca="false">S768+AB768+AL768+AQ768</f>
        <v>0</v>
      </c>
    </row>
    <row r="769" customFormat="false" ht="12.8" hidden="false" customHeight="false" outlineLevel="0" collapsed="false">
      <c r="N769" s="40"/>
      <c r="O769" s="16"/>
      <c r="P769" s="16"/>
      <c r="Q769" s="41" t="str">
        <f aca="false">IF(P769&gt;0,IF(O769/P769&lt;0.01,"&lt; 1 %",""),"")</f>
        <v/>
      </c>
      <c r="R769" s="16"/>
      <c r="S769" s="22" t="n">
        <f aca="false">'Výpočet škody'!AA769</f>
        <v>0</v>
      </c>
      <c r="T769" s="35"/>
      <c r="U769" s="35"/>
      <c r="V769" s="40"/>
      <c r="W769" s="37"/>
      <c r="X769" s="35"/>
      <c r="Y769" s="35"/>
      <c r="Z769" s="35"/>
      <c r="AA769" s="35"/>
      <c r="AB769" s="23" t="n">
        <f aca="false">'Výpočet škody'!BB769</f>
        <v>0</v>
      </c>
      <c r="AC769" s="37"/>
      <c r="AD769" s="37"/>
      <c r="AE769" s="37"/>
      <c r="AF769" s="37"/>
      <c r="AG769" s="37"/>
      <c r="AH769" s="37"/>
      <c r="AI769" s="35"/>
      <c r="AJ769" s="35"/>
      <c r="AK769" s="35"/>
      <c r="AL769" s="24" t="n">
        <f aca="false">'Výpočet škody'!CD769</f>
        <v>0</v>
      </c>
      <c r="AM769" s="35"/>
      <c r="AN769" s="35"/>
      <c r="AO769" s="35"/>
      <c r="AP769" s="35"/>
      <c r="AQ769" s="42" t="n">
        <f aca="false">ROUND(AO769*AP769,0)</f>
        <v>0</v>
      </c>
      <c r="AR769" s="43" t="n">
        <f aca="false">S769+AB769+AL769+AQ769</f>
        <v>0</v>
      </c>
    </row>
    <row r="770" customFormat="false" ht="12.8" hidden="false" customHeight="false" outlineLevel="0" collapsed="false">
      <c r="N770" s="40"/>
      <c r="O770" s="16"/>
      <c r="P770" s="16"/>
      <c r="Q770" s="41" t="str">
        <f aca="false">IF(P770&gt;0,IF(O770/P770&lt;0.01,"&lt; 1 %",""),"")</f>
        <v/>
      </c>
      <c r="R770" s="35"/>
      <c r="S770" s="22" t="n">
        <f aca="false">'Výpočet škody'!AA770</f>
        <v>0</v>
      </c>
      <c r="T770" s="35"/>
      <c r="U770" s="35"/>
      <c r="V770" s="40"/>
      <c r="W770" s="37"/>
      <c r="X770" s="35"/>
      <c r="Y770" s="35"/>
      <c r="Z770" s="35"/>
      <c r="AA770" s="35"/>
      <c r="AB770" s="23" t="n">
        <f aca="false">'Výpočet škody'!BB770</f>
        <v>0</v>
      </c>
      <c r="AC770" s="37"/>
      <c r="AD770" s="37"/>
      <c r="AE770" s="37"/>
      <c r="AF770" s="37"/>
      <c r="AG770" s="37"/>
      <c r="AH770" s="37"/>
      <c r="AI770" s="35"/>
      <c r="AJ770" s="35"/>
      <c r="AK770" s="35"/>
      <c r="AL770" s="24" t="n">
        <f aca="false">'Výpočet škody'!CD770</f>
        <v>0</v>
      </c>
      <c r="AM770" s="35"/>
      <c r="AN770" s="35"/>
      <c r="AO770" s="35"/>
      <c r="AP770" s="35"/>
      <c r="AQ770" s="42" t="n">
        <f aca="false">ROUND(AO770*AP770,0)</f>
        <v>0</v>
      </c>
      <c r="AR770" s="43" t="n">
        <f aca="false">S770+AB770+AL770+AQ770</f>
        <v>0</v>
      </c>
    </row>
    <row r="771" customFormat="false" ht="12.8" hidden="false" customHeight="false" outlineLevel="0" collapsed="false">
      <c r="N771" s="40"/>
      <c r="O771" s="16"/>
      <c r="P771" s="16"/>
      <c r="Q771" s="41" t="str">
        <f aca="false">IF(P771&gt;0,IF(O771/P771&lt;0.01,"&lt; 1 %",""),"")</f>
        <v/>
      </c>
      <c r="R771" s="35"/>
      <c r="S771" s="22" t="n">
        <f aca="false">'Výpočet škody'!AA771</f>
        <v>0</v>
      </c>
      <c r="T771" s="35"/>
      <c r="U771" s="35"/>
      <c r="V771" s="40"/>
      <c r="W771" s="37"/>
      <c r="X771" s="35"/>
      <c r="Y771" s="35"/>
      <c r="Z771" s="35"/>
      <c r="AA771" s="35"/>
      <c r="AB771" s="23" t="n">
        <f aca="false">'Výpočet škody'!BB771</f>
        <v>0</v>
      </c>
      <c r="AC771" s="37"/>
      <c r="AD771" s="37"/>
      <c r="AE771" s="37"/>
      <c r="AF771" s="37"/>
      <c r="AG771" s="37"/>
      <c r="AH771" s="37"/>
      <c r="AI771" s="35"/>
      <c r="AJ771" s="35"/>
      <c r="AK771" s="35"/>
      <c r="AL771" s="24" t="n">
        <f aca="false">'Výpočet škody'!CD771</f>
        <v>0</v>
      </c>
      <c r="AM771" s="35"/>
      <c r="AN771" s="35"/>
      <c r="AO771" s="35"/>
      <c r="AP771" s="35"/>
      <c r="AQ771" s="42" t="n">
        <f aca="false">ROUND(AO771*AP771,0)</f>
        <v>0</v>
      </c>
      <c r="AR771" s="43" t="n">
        <f aca="false">S771+AB771+AL771+AQ771</f>
        <v>0</v>
      </c>
    </row>
    <row r="772" customFormat="false" ht="12.8" hidden="false" customHeight="false" outlineLevel="0" collapsed="false">
      <c r="N772" s="40"/>
      <c r="O772" s="16"/>
      <c r="P772" s="16"/>
      <c r="Q772" s="41" t="str">
        <f aca="false">IF(P772&gt;0,IF(O772/P772&lt;0.01,"&lt; 1 %",""),"")</f>
        <v/>
      </c>
      <c r="R772" s="16"/>
      <c r="S772" s="22" t="n">
        <f aca="false">'Výpočet škody'!AA772</f>
        <v>0</v>
      </c>
      <c r="T772" s="35"/>
      <c r="U772" s="35"/>
      <c r="V772" s="40"/>
      <c r="W772" s="37"/>
      <c r="X772" s="35"/>
      <c r="Y772" s="35"/>
      <c r="Z772" s="35"/>
      <c r="AA772" s="35"/>
      <c r="AB772" s="23" t="n">
        <f aca="false">'Výpočet škody'!BB772</f>
        <v>0</v>
      </c>
      <c r="AC772" s="37"/>
      <c r="AD772" s="37"/>
      <c r="AE772" s="37"/>
      <c r="AF772" s="37"/>
      <c r="AG772" s="37"/>
      <c r="AH772" s="37"/>
      <c r="AI772" s="35"/>
      <c r="AJ772" s="35"/>
      <c r="AK772" s="35"/>
      <c r="AL772" s="24" t="n">
        <f aca="false">'Výpočet škody'!CD772</f>
        <v>0</v>
      </c>
      <c r="AM772" s="35"/>
      <c r="AN772" s="35"/>
      <c r="AO772" s="35"/>
      <c r="AP772" s="35"/>
      <c r="AQ772" s="42" t="n">
        <f aca="false">ROUND(AO772*AP772,0)</f>
        <v>0</v>
      </c>
      <c r="AR772" s="43" t="n">
        <f aca="false">S772+AB772+AL772+AQ772</f>
        <v>0</v>
      </c>
    </row>
    <row r="773" customFormat="false" ht="12.8" hidden="false" customHeight="false" outlineLevel="0" collapsed="false">
      <c r="N773" s="40"/>
      <c r="O773" s="16"/>
      <c r="P773" s="16"/>
      <c r="Q773" s="41" t="str">
        <f aca="false">IF(P773&gt;0,IF(O773/P773&lt;0.01,"&lt; 1 %",""),"")</f>
        <v/>
      </c>
      <c r="R773" s="16"/>
      <c r="S773" s="22" t="n">
        <f aca="false">'Výpočet škody'!AA773</f>
        <v>0</v>
      </c>
      <c r="T773" s="35"/>
      <c r="U773" s="35"/>
      <c r="V773" s="40"/>
      <c r="W773" s="37"/>
      <c r="X773" s="35"/>
      <c r="Y773" s="35"/>
      <c r="Z773" s="35"/>
      <c r="AA773" s="35"/>
      <c r="AB773" s="23" t="n">
        <f aca="false">'Výpočet škody'!BB773</f>
        <v>0</v>
      </c>
      <c r="AC773" s="37"/>
      <c r="AD773" s="37"/>
      <c r="AE773" s="37"/>
      <c r="AF773" s="37"/>
      <c r="AG773" s="37"/>
      <c r="AH773" s="37"/>
      <c r="AI773" s="35"/>
      <c r="AJ773" s="35"/>
      <c r="AK773" s="35"/>
      <c r="AL773" s="24" t="n">
        <f aca="false">'Výpočet škody'!CD773</f>
        <v>0</v>
      </c>
      <c r="AM773" s="35"/>
      <c r="AN773" s="35"/>
      <c r="AO773" s="35"/>
      <c r="AP773" s="35"/>
      <c r="AQ773" s="42" t="n">
        <f aca="false">ROUND(AO773*AP773,0)</f>
        <v>0</v>
      </c>
      <c r="AR773" s="43" t="n">
        <f aca="false">S773+AB773+AL773+AQ773</f>
        <v>0</v>
      </c>
    </row>
    <row r="774" customFormat="false" ht="12.8" hidden="false" customHeight="false" outlineLevel="0" collapsed="false">
      <c r="N774" s="40"/>
      <c r="O774" s="16"/>
      <c r="P774" s="16"/>
      <c r="Q774" s="41" t="str">
        <f aca="false">IF(P774&gt;0,IF(O774/P774&lt;0.01,"&lt; 1 %",""),"")</f>
        <v/>
      </c>
      <c r="R774" s="16"/>
      <c r="S774" s="22" t="n">
        <f aca="false">'Výpočet škody'!AA774</f>
        <v>0</v>
      </c>
      <c r="T774" s="35"/>
      <c r="U774" s="35"/>
      <c r="V774" s="40"/>
      <c r="W774" s="37"/>
      <c r="X774" s="35"/>
      <c r="Y774" s="35"/>
      <c r="Z774" s="35"/>
      <c r="AA774" s="35"/>
      <c r="AB774" s="23" t="n">
        <f aca="false">'Výpočet škody'!BB774</f>
        <v>0</v>
      </c>
      <c r="AC774" s="37"/>
      <c r="AD774" s="37"/>
      <c r="AE774" s="37"/>
      <c r="AF774" s="37"/>
      <c r="AG774" s="37"/>
      <c r="AH774" s="37"/>
      <c r="AI774" s="35"/>
      <c r="AJ774" s="35"/>
      <c r="AK774" s="35"/>
      <c r="AL774" s="24" t="n">
        <f aca="false">'Výpočet škody'!CD774</f>
        <v>0</v>
      </c>
      <c r="AM774" s="35"/>
      <c r="AN774" s="35"/>
      <c r="AO774" s="35"/>
      <c r="AP774" s="35"/>
      <c r="AQ774" s="42" t="n">
        <f aca="false">ROUND(AO774*AP774,0)</f>
        <v>0</v>
      </c>
      <c r="AR774" s="43" t="n">
        <f aca="false">S774+AB774+AL774+AQ774</f>
        <v>0</v>
      </c>
    </row>
    <row r="775" customFormat="false" ht="12.8" hidden="false" customHeight="false" outlineLevel="0" collapsed="false">
      <c r="N775" s="40"/>
      <c r="O775" s="16"/>
      <c r="P775" s="16"/>
      <c r="Q775" s="41" t="str">
        <f aca="false">IF(P775&gt;0,IF(O775/P775&lt;0.01,"&lt; 1 %",""),"")</f>
        <v/>
      </c>
      <c r="R775" s="16"/>
      <c r="S775" s="22" t="n">
        <f aca="false">'Výpočet škody'!AA775</f>
        <v>0</v>
      </c>
      <c r="T775" s="35"/>
      <c r="U775" s="35"/>
      <c r="V775" s="40"/>
      <c r="W775" s="37"/>
      <c r="X775" s="35"/>
      <c r="Y775" s="35"/>
      <c r="Z775" s="35"/>
      <c r="AA775" s="35"/>
      <c r="AB775" s="23" t="n">
        <f aca="false">'Výpočet škody'!BB775</f>
        <v>0</v>
      </c>
      <c r="AC775" s="37"/>
      <c r="AD775" s="37"/>
      <c r="AE775" s="37"/>
      <c r="AF775" s="37"/>
      <c r="AG775" s="37"/>
      <c r="AH775" s="37"/>
      <c r="AI775" s="35"/>
      <c r="AJ775" s="35"/>
      <c r="AK775" s="35"/>
      <c r="AL775" s="24" t="n">
        <f aca="false">'Výpočet škody'!CD775</f>
        <v>0</v>
      </c>
      <c r="AM775" s="35"/>
      <c r="AN775" s="35"/>
      <c r="AO775" s="35"/>
      <c r="AP775" s="35"/>
      <c r="AQ775" s="42" t="n">
        <f aca="false">ROUND(AO775*AP775,0)</f>
        <v>0</v>
      </c>
      <c r="AR775" s="43" t="n">
        <f aca="false">S775+AB775+AL775+AQ775</f>
        <v>0</v>
      </c>
    </row>
    <row r="776" customFormat="false" ht="12.8" hidden="false" customHeight="false" outlineLevel="0" collapsed="false">
      <c r="N776" s="40"/>
      <c r="O776" s="16"/>
      <c r="P776" s="16"/>
      <c r="Q776" s="41" t="str">
        <f aca="false">IF(P776&gt;0,IF(O776/P776&lt;0.01,"&lt; 1 %",""),"")</f>
        <v/>
      </c>
      <c r="R776" s="16"/>
      <c r="S776" s="22" t="n">
        <f aca="false">'Výpočet škody'!AA776</f>
        <v>0</v>
      </c>
      <c r="T776" s="35"/>
      <c r="U776" s="35"/>
      <c r="V776" s="40"/>
      <c r="W776" s="37"/>
      <c r="X776" s="35"/>
      <c r="Y776" s="35"/>
      <c r="Z776" s="35"/>
      <c r="AA776" s="35"/>
      <c r="AB776" s="23" t="n">
        <f aca="false">'Výpočet škody'!BB776</f>
        <v>0</v>
      </c>
      <c r="AC776" s="37"/>
      <c r="AD776" s="37"/>
      <c r="AE776" s="37"/>
      <c r="AF776" s="37"/>
      <c r="AG776" s="37"/>
      <c r="AH776" s="37"/>
      <c r="AI776" s="35"/>
      <c r="AJ776" s="35"/>
      <c r="AK776" s="35"/>
      <c r="AL776" s="24" t="n">
        <f aca="false">'Výpočet škody'!CD776</f>
        <v>0</v>
      </c>
      <c r="AM776" s="35"/>
      <c r="AN776" s="35"/>
      <c r="AO776" s="35"/>
      <c r="AP776" s="35"/>
      <c r="AQ776" s="42" t="n">
        <f aca="false">ROUND(AO776*AP776,0)</f>
        <v>0</v>
      </c>
      <c r="AR776" s="43" t="n">
        <f aca="false">S776+AB776+AL776+AQ776</f>
        <v>0</v>
      </c>
    </row>
    <row r="777" customFormat="false" ht="12.8" hidden="false" customHeight="false" outlineLevel="0" collapsed="false">
      <c r="N777" s="40"/>
      <c r="O777" s="16"/>
      <c r="P777" s="16"/>
      <c r="Q777" s="41" t="str">
        <f aca="false">IF(P777&gt;0,IF(O777/P777&lt;0.01,"&lt; 1 %",""),"")</f>
        <v/>
      </c>
      <c r="R777" s="16"/>
      <c r="S777" s="22" t="n">
        <f aca="false">'Výpočet škody'!AA777</f>
        <v>0</v>
      </c>
      <c r="T777" s="35"/>
      <c r="U777" s="35"/>
      <c r="V777" s="40"/>
      <c r="W777" s="37"/>
      <c r="X777" s="35"/>
      <c r="Y777" s="35"/>
      <c r="Z777" s="35"/>
      <c r="AA777" s="35"/>
      <c r="AB777" s="23" t="n">
        <f aca="false">'Výpočet škody'!BB777</f>
        <v>0</v>
      </c>
      <c r="AC777" s="37"/>
      <c r="AD777" s="37"/>
      <c r="AE777" s="37"/>
      <c r="AF777" s="37"/>
      <c r="AG777" s="37"/>
      <c r="AH777" s="37"/>
      <c r="AI777" s="35"/>
      <c r="AJ777" s="35"/>
      <c r="AK777" s="35"/>
      <c r="AL777" s="24" t="n">
        <f aca="false">'Výpočet škody'!CD777</f>
        <v>0</v>
      </c>
      <c r="AM777" s="35"/>
      <c r="AN777" s="35"/>
      <c r="AO777" s="35"/>
      <c r="AP777" s="35"/>
      <c r="AQ777" s="42" t="n">
        <f aca="false">ROUND(AO777*AP777,0)</f>
        <v>0</v>
      </c>
      <c r="AR777" s="43" t="n">
        <f aca="false">S777+AB777+AL777+AQ777</f>
        <v>0</v>
      </c>
    </row>
    <row r="778" customFormat="false" ht="12.8" hidden="false" customHeight="false" outlineLevel="0" collapsed="false">
      <c r="N778" s="40"/>
      <c r="O778" s="16"/>
      <c r="P778" s="16"/>
      <c r="Q778" s="41" t="str">
        <f aca="false">IF(P778&gt;0,IF(O778/P778&lt;0.01,"&lt; 1 %",""),"")</f>
        <v/>
      </c>
      <c r="R778" s="16"/>
      <c r="S778" s="22" t="n">
        <f aca="false">'Výpočet škody'!AA778</f>
        <v>0</v>
      </c>
      <c r="T778" s="35"/>
      <c r="U778" s="35"/>
      <c r="V778" s="40"/>
      <c r="W778" s="37"/>
      <c r="X778" s="35"/>
      <c r="Y778" s="35"/>
      <c r="Z778" s="35"/>
      <c r="AA778" s="35"/>
      <c r="AB778" s="23" t="n">
        <f aca="false">'Výpočet škody'!BB778</f>
        <v>0</v>
      </c>
      <c r="AC778" s="37"/>
      <c r="AD778" s="37"/>
      <c r="AE778" s="37"/>
      <c r="AF778" s="37"/>
      <c r="AG778" s="37"/>
      <c r="AH778" s="37"/>
      <c r="AI778" s="35"/>
      <c r="AJ778" s="35"/>
      <c r="AK778" s="35"/>
      <c r="AL778" s="24" t="n">
        <f aca="false">'Výpočet škody'!CD778</f>
        <v>0</v>
      </c>
      <c r="AM778" s="35"/>
      <c r="AN778" s="35"/>
      <c r="AO778" s="35"/>
      <c r="AP778" s="35"/>
      <c r="AQ778" s="42" t="n">
        <f aca="false">ROUND(AO778*AP778,0)</f>
        <v>0</v>
      </c>
      <c r="AR778" s="43" t="n">
        <f aca="false">S778+AB778+AL778+AQ778</f>
        <v>0</v>
      </c>
    </row>
    <row r="779" customFormat="false" ht="12.8" hidden="false" customHeight="false" outlineLevel="0" collapsed="false">
      <c r="N779" s="40"/>
      <c r="O779" s="16"/>
      <c r="P779" s="16"/>
      <c r="Q779" s="41" t="str">
        <f aca="false">IF(P779&gt;0,IF(O779/P779&lt;0.01,"&lt; 1 %",""),"")</f>
        <v/>
      </c>
      <c r="R779" s="16"/>
      <c r="S779" s="22" t="n">
        <f aca="false">'Výpočet škody'!AA779</f>
        <v>0</v>
      </c>
      <c r="T779" s="35"/>
      <c r="U779" s="35"/>
      <c r="V779" s="40"/>
      <c r="W779" s="37"/>
      <c r="X779" s="35"/>
      <c r="Y779" s="35"/>
      <c r="Z779" s="35"/>
      <c r="AA779" s="35"/>
      <c r="AB779" s="23" t="n">
        <f aca="false">'Výpočet škody'!BB779</f>
        <v>0</v>
      </c>
      <c r="AC779" s="37"/>
      <c r="AD779" s="37"/>
      <c r="AE779" s="37"/>
      <c r="AF779" s="37"/>
      <c r="AG779" s="37"/>
      <c r="AH779" s="37"/>
      <c r="AI779" s="35"/>
      <c r="AJ779" s="35"/>
      <c r="AK779" s="35"/>
      <c r="AL779" s="24" t="n">
        <f aca="false">'Výpočet škody'!CD779</f>
        <v>0</v>
      </c>
      <c r="AM779" s="35"/>
      <c r="AN779" s="35"/>
      <c r="AO779" s="35"/>
      <c r="AP779" s="35"/>
      <c r="AQ779" s="42" t="n">
        <f aca="false">ROUND(AO779*AP779,0)</f>
        <v>0</v>
      </c>
      <c r="AR779" s="43" t="n">
        <f aca="false">S779+AB779+AL779+AQ779</f>
        <v>0</v>
      </c>
    </row>
    <row r="780" customFormat="false" ht="12.8" hidden="false" customHeight="false" outlineLevel="0" collapsed="false">
      <c r="N780" s="40"/>
      <c r="O780" s="16"/>
      <c r="P780" s="16"/>
      <c r="Q780" s="41" t="str">
        <f aca="false">IF(P780&gt;0,IF(O780/P780&lt;0.01,"&lt; 1 %",""),"")</f>
        <v/>
      </c>
      <c r="R780" s="16"/>
      <c r="S780" s="22" t="n">
        <f aca="false">'Výpočet škody'!AA780</f>
        <v>0</v>
      </c>
      <c r="T780" s="35"/>
      <c r="U780" s="35"/>
      <c r="V780" s="40"/>
      <c r="W780" s="37"/>
      <c r="X780" s="35"/>
      <c r="Y780" s="35"/>
      <c r="Z780" s="35"/>
      <c r="AA780" s="35"/>
      <c r="AB780" s="23" t="n">
        <f aca="false">'Výpočet škody'!BB780</f>
        <v>0</v>
      </c>
      <c r="AC780" s="37"/>
      <c r="AD780" s="37"/>
      <c r="AE780" s="37"/>
      <c r="AF780" s="37"/>
      <c r="AG780" s="37"/>
      <c r="AH780" s="37"/>
      <c r="AI780" s="35"/>
      <c r="AJ780" s="35"/>
      <c r="AK780" s="35"/>
      <c r="AL780" s="24" t="n">
        <f aca="false">'Výpočet škody'!CD780</f>
        <v>0</v>
      </c>
      <c r="AM780" s="35"/>
      <c r="AN780" s="35"/>
      <c r="AO780" s="35"/>
      <c r="AP780" s="35"/>
      <c r="AQ780" s="42" t="n">
        <f aca="false">ROUND(AO780*AP780,0)</f>
        <v>0</v>
      </c>
      <c r="AR780" s="43" t="n">
        <f aca="false">S780+AB780+AL780+AQ780</f>
        <v>0</v>
      </c>
    </row>
    <row r="781" customFormat="false" ht="12.8" hidden="false" customHeight="false" outlineLevel="0" collapsed="false">
      <c r="N781" s="40"/>
      <c r="O781" s="16"/>
      <c r="P781" s="16"/>
      <c r="Q781" s="41" t="str">
        <f aca="false">IF(P781&gt;0,IF(O781/P781&lt;0.01,"&lt; 1 %",""),"")</f>
        <v/>
      </c>
      <c r="R781" s="16"/>
      <c r="S781" s="22" t="n">
        <f aca="false">'Výpočet škody'!AA781</f>
        <v>0</v>
      </c>
      <c r="T781" s="35"/>
      <c r="U781" s="35"/>
      <c r="V781" s="40"/>
      <c r="W781" s="37"/>
      <c r="X781" s="35"/>
      <c r="Y781" s="35"/>
      <c r="Z781" s="35"/>
      <c r="AA781" s="35"/>
      <c r="AB781" s="23" t="n">
        <f aca="false">'Výpočet škody'!BB781</f>
        <v>0</v>
      </c>
      <c r="AC781" s="37"/>
      <c r="AD781" s="37"/>
      <c r="AE781" s="37"/>
      <c r="AF781" s="37"/>
      <c r="AG781" s="37"/>
      <c r="AH781" s="37"/>
      <c r="AI781" s="35"/>
      <c r="AJ781" s="35"/>
      <c r="AK781" s="35"/>
      <c r="AL781" s="24" t="n">
        <f aca="false">'Výpočet škody'!CD781</f>
        <v>0</v>
      </c>
      <c r="AM781" s="35"/>
      <c r="AN781" s="35"/>
      <c r="AO781" s="35"/>
      <c r="AP781" s="35"/>
      <c r="AQ781" s="42" t="n">
        <f aca="false">ROUND(AO781*AP781,0)</f>
        <v>0</v>
      </c>
      <c r="AR781" s="43" t="n">
        <f aca="false">S781+AB781+AL781+AQ781</f>
        <v>0</v>
      </c>
    </row>
    <row r="782" customFormat="false" ht="12.8" hidden="false" customHeight="false" outlineLevel="0" collapsed="false">
      <c r="N782" s="40"/>
      <c r="O782" s="16"/>
      <c r="P782" s="16"/>
      <c r="Q782" s="41" t="str">
        <f aca="false">IF(P782&gt;0,IF(O782/P782&lt;0.01,"&lt; 1 %",""),"")</f>
        <v/>
      </c>
      <c r="R782" s="16"/>
      <c r="S782" s="22" t="n">
        <f aca="false">'Výpočet škody'!AA782</f>
        <v>0</v>
      </c>
      <c r="T782" s="35"/>
      <c r="U782" s="35"/>
      <c r="V782" s="40"/>
      <c r="W782" s="37"/>
      <c r="X782" s="35"/>
      <c r="Y782" s="35"/>
      <c r="Z782" s="35"/>
      <c r="AA782" s="35"/>
      <c r="AB782" s="23" t="n">
        <f aca="false">'Výpočet škody'!BB782</f>
        <v>0</v>
      </c>
      <c r="AC782" s="37"/>
      <c r="AD782" s="37"/>
      <c r="AE782" s="37"/>
      <c r="AF782" s="37"/>
      <c r="AG782" s="37"/>
      <c r="AH782" s="37"/>
      <c r="AI782" s="35"/>
      <c r="AJ782" s="35"/>
      <c r="AK782" s="35"/>
      <c r="AL782" s="24" t="n">
        <f aca="false">'Výpočet škody'!CD782</f>
        <v>0</v>
      </c>
      <c r="AM782" s="35"/>
      <c r="AN782" s="35"/>
      <c r="AO782" s="35"/>
      <c r="AP782" s="35"/>
      <c r="AQ782" s="42" t="n">
        <f aca="false">ROUND(AO782*AP782,0)</f>
        <v>0</v>
      </c>
      <c r="AR782" s="43" t="n">
        <f aca="false">S782+AB782+AL782+AQ782</f>
        <v>0</v>
      </c>
    </row>
    <row r="783" customFormat="false" ht="12.8" hidden="false" customHeight="false" outlineLevel="0" collapsed="false">
      <c r="N783" s="40"/>
      <c r="O783" s="16"/>
      <c r="P783" s="16"/>
      <c r="Q783" s="41" t="str">
        <f aca="false">IF(P783&gt;0,IF(O783/P783&lt;0.01,"&lt; 1 %",""),"")</f>
        <v/>
      </c>
      <c r="R783" s="16"/>
      <c r="S783" s="22" t="n">
        <f aca="false">'Výpočet škody'!AA783</f>
        <v>0</v>
      </c>
      <c r="T783" s="35"/>
      <c r="U783" s="35"/>
      <c r="V783" s="40"/>
      <c r="W783" s="37"/>
      <c r="X783" s="35"/>
      <c r="Y783" s="35"/>
      <c r="Z783" s="35"/>
      <c r="AA783" s="35"/>
      <c r="AB783" s="23" t="n">
        <f aca="false">'Výpočet škody'!BB783</f>
        <v>0</v>
      </c>
      <c r="AC783" s="37"/>
      <c r="AD783" s="37"/>
      <c r="AE783" s="37"/>
      <c r="AF783" s="37"/>
      <c r="AG783" s="37"/>
      <c r="AH783" s="37"/>
      <c r="AI783" s="35"/>
      <c r="AJ783" s="35"/>
      <c r="AK783" s="35"/>
      <c r="AL783" s="24" t="n">
        <f aca="false">'Výpočet škody'!CD783</f>
        <v>0</v>
      </c>
      <c r="AM783" s="35"/>
      <c r="AN783" s="35"/>
      <c r="AO783" s="35"/>
      <c r="AP783" s="35"/>
      <c r="AQ783" s="42" t="n">
        <f aca="false">ROUND(AO783*AP783,0)</f>
        <v>0</v>
      </c>
      <c r="AR783" s="43" t="n">
        <f aca="false">S783+AB783+AL783+AQ783</f>
        <v>0</v>
      </c>
    </row>
    <row r="784" customFormat="false" ht="12.8" hidden="false" customHeight="false" outlineLevel="0" collapsed="false">
      <c r="N784" s="40"/>
      <c r="O784" s="16"/>
      <c r="P784" s="16"/>
      <c r="Q784" s="41" t="str">
        <f aca="false">IF(P784&gt;0,IF(O784/P784&lt;0.01,"&lt; 1 %",""),"")</f>
        <v/>
      </c>
      <c r="R784" s="16"/>
      <c r="S784" s="22" t="n">
        <f aca="false">'Výpočet škody'!AA784</f>
        <v>0</v>
      </c>
      <c r="T784" s="35"/>
      <c r="U784" s="35"/>
      <c r="V784" s="40"/>
      <c r="W784" s="37"/>
      <c r="X784" s="35"/>
      <c r="Y784" s="35"/>
      <c r="Z784" s="35"/>
      <c r="AA784" s="35"/>
      <c r="AB784" s="23" t="n">
        <f aca="false">'Výpočet škody'!BB784</f>
        <v>0</v>
      </c>
      <c r="AC784" s="37"/>
      <c r="AD784" s="37"/>
      <c r="AE784" s="37"/>
      <c r="AF784" s="37"/>
      <c r="AG784" s="37"/>
      <c r="AH784" s="37"/>
      <c r="AI784" s="35"/>
      <c r="AJ784" s="35"/>
      <c r="AK784" s="35"/>
      <c r="AL784" s="24" t="n">
        <f aca="false">'Výpočet škody'!CD784</f>
        <v>0</v>
      </c>
      <c r="AM784" s="35"/>
      <c r="AN784" s="35"/>
      <c r="AO784" s="35"/>
      <c r="AP784" s="35"/>
      <c r="AQ784" s="42" t="n">
        <f aca="false">ROUND(AO784*AP784,0)</f>
        <v>0</v>
      </c>
      <c r="AR784" s="43" t="n">
        <f aca="false">S784+AB784+AL784+AQ784</f>
        <v>0</v>
      </c>
    </row>
    <row r="785" customFormat="false" ht="12.8" hidden="false" customHeight="false" outlineLevel="0" collapsed="false">
      <c r="N785" s="40"/>
      <c r="O785" s="16"/>
      <c r="P785" s="16"/>
      <c r="Q785" s="41" t="str">
        <f aca="false">IF(P785&gt;0,IF(O785/P785&lt;0.01,"&lt; 1 %",""),"")</f>
        <v/>
      </c>
      <c r="R785" s="16"/>
      <c r="S785" s="22" t="n">
        <f aca="false">'Výpočet škody'!AA785</f>
        <v>0</v>
      </c>
      <c r="T785" s="35"/>
      <c r="U785" s="35"/>
      <c r="V785" s="40"/>
      <c r="W785" s="37"/>
      <c r="X785" s="35"/>
      <c r="Y785" s="35"/>
      <c r="Z785" s="35"/>
      <c r="AA785" s="35"/>
      <c r="AB785" s="23" t="n">
        <f aca="false">'Výpočet škody'!BB785</f>
        <v>0</v>
      </c>
      <c r="AC785" s="37"/>
      <c r="AD785" s="37"/>
      <c r="AE785" s="37"/>
      <c r="AF785" s="37"/>
      <c r="AG785" s="37"/>
      <c r="AH785" s="37"/>
      <c r="AI785" s="35"/>
      <c r="AJ785" s="35"/>
      <c r="AK785" s="35"/>
      <c r="AL785" s="24" t="n">
        <f aca="false">'Výpočet škody'!CD785</f>
        <v>0</v>
      </c>
      <c r="AM785" s="35"/>
      <c r="AN785" s="35"/>
      <c r="AO785" s="35"/>
      <c r="AP785" s="35"/>
      <c r="AQ785" s="42" t="n">
        <f aca="false">ROUND(AO785*AP785,0)</f>
        <v>0</v>
      </c>
      <c r="AR785" s="43" t="n">
        <f aca="false">S785+AB785+AL785+AQ785</f>
        <v>0</v>
      </c>
    </row>
    <row r="786" customFormat="false" ht="12.8" hidden="false" customHeight="false" outlineLevel="0" collapsed="false">
      <c r="N786" s="40"/>
      <c r="O786" s="16"/>
      <c r="P786" s="16"/>
      <c r="Q786" s="41" t="str">
        <f aca="false">IF(P786&gt;0,IF(O786/P786&lt;0.01,"&lt; 1 %",""),"")</f>
        <v/>
      </c>
      <c r="R786" s="16"/>
      <c r="S786" s="22" t="n">
        <f aca="false">'Výpočet škody'!AA786</f>
        <v>0</v>
      </c>
      <c r="T786" s="35"/>
      <c r="U786" s="35"/>
      <c r="V786" s="40"/>
      <c r="W786" s="37"/>
      <c r="X786" s="35"/>
      <c r="Y786" s="35"/>
      <c r="Z786" s="35"/>
      <c r="AA786" s="35"/>
      <c r="AB786" s="23" t="n">
        <f aca="false">'Výpočet škody'!BB786</f>
        <v>0</v>
      </c>
      <c r="AC786" s="37"/>
      <c r="AD786" s="37"/>
      <c r="AE786" s="37"/>
      <c r="AF786" s="37"/>
      <c r="AG786" s="37"/>
      <c r="AH786" s="37"/>
      <c r="AI786" s="35"/>
      <c r="AJ786" s="35"/>
      <c r="AK786" s="35"/>
      <c r="AL786" s="24" t="n">
        <f aca="false">'Výpočet škody'!CD786</f>
        <v>0</v>
      </c>
      <c r="AM786" s="35"/>
      <c r="AN786" s="35"/>
      <c r="AO786" s="35"/>
      <c r="AP786" s="35"/>
      <c r="AQ786" s="42" t="n">
        <f aca="false">ROUND(AO786*AP786,0)</f>
        <v>0</v>
      </c>
      <c r="AR786" s="43" t="n">
        <f aca="false">S786+AB786+AL786+AQ786</f>
        <v>0</v>
      </c>
    </row>
    <row r="787" customFormat="false" ht="12.8" hidden="false" customHeight="false" outlineLevel="0" collapsed="false">
      <c r="N787" s="40"/>
      <c r="O787" s="16"/>
      <c r="P787" s="16"/>
      <c r="Q787" s="41" t="str">
        <f aca="false">IF(P787&gt;0,IF(O787/P787&lt;0.01,"&lt; 1 %",""),"")</f>
        <v/>
      </c>
      <c r="R787" s="16"/>
      <c r="S787" s="22" t="n">
        <f aca="false">'Výpočet škody'!AA787</f>
        <v>0</v>
      </c>
      <c r="T787" s="35"/>
      <c r="U787" s="35"/>
      <c r="V787" s="40"/>
      <c r="W787" s="37"/>
      <c r="X787" s="35"/>
      <c r="Y787" s="35"/>
      <c r="Z787" s="35"/>
      <c r="AA787" s="35"/>
      <c r="AB787" s="23" t="n">
        <f aca="false">'Výpočet škody'!BB787</f>
        <v>0</v>
      </c>
      <c r="AC787" s="37"/>
      <c r="AD787" s="37"/>
      <c r="AE787" s="37"/>
      <c r="AF787" s="37"/>
      <c r="AG787" s="37"/>
      <c r="AH787" s="37"/>
      <c r="AI787" s="35"/>
      <c r="AJ787" s="35"/>
      <c r="AK787" s="35"/>
      <c r="AL787" s="24" t="n">
        <f aca="false">'Výpočet škody'!CD787</f>
        <v>0</v>
      </c>
      <c r="AM787" s="35"/>
      <c r="AN787" s="35"/>
      <c r="AO787" s="35"/>
      <c r="AP787" s="35"/>
      <c r="AQ787" s="42" t="n">
        <f aca="false">ROUND(AO787*AP787,0)</f>
        <v>0</v>
      </c>
      <c r="AR787" s="43" t="n">
        <f aca="false">S787+AB787+AL787+AQ787</f>
        <v>0</v>
      </c>
    </row>
    <row r="788" customFormat="false" ht="12.8" hidden="false" customHeight="false" outlineLevel="0" collapsed="false">
      <c r="N788" s="40"/>
      <c r="O788" s="16"/>
      <c r="P788" s="16"/>
      <c r="Q788" s="41" t="str">
        <f aca="false">IF(P788&gt;0,IF(O788/P788&lt;0.01,"&lt; 1 %",""),"")</f>
        <v/>
      </c>
      <c r="R788" s="16"/>
      <c r="S788" s="22" t="n">
        <f aca="false">'Výpočet škody'!AA788</f>
        <v>0</v>
      </c>
      <c r="T788" s="35"/>
      <c r="U788" s="35"/>
      <c r="V788" s="40"/>
      <c r="W788" s="37"/>
      <c r="X788" s="35"/>
      <c r="Y788" s="35"/>
      <c r="Z788" s="35"/>
      <c r="AA788" s="35"/>
      <c r="AB788" s="23" t="n">
        <f aca="false">'Výpočet škody'!BB788</f>
        <v>0</v>
      </c>
      <c r="AC788" s="37"/>
      <c r="AD788" s="37"/>
      <c r="AE788" s="37"/>
      <c r="AF788" s="37"/>
      <c r="AG788" s="37"/>
      <c r="AH788" s="37"/>
      <c r="AI788" s="35"/>
      <c r="AJ788" s="35"/>
      <c r="AK788" s="35"/>
      <c r="AL788" s="24" t="n">
        <f aca="false">'Výpočet škody'!CD788</f>
        <v>0</v>
      </c>
      <c r="AM788" s="35"/>
      <c r="AN788" s="35"/>
      <c r="AO788" s="35"/>
      <c r="AP788" s="35"/>
      <c r="AQ788" s="42" t="n">
        <f aca="false">ROUND(AO788*AP788,0)</f>
        <v>0</v>
      </c>
      <c r="AR788" s="43" t="n">
        <f aca="false">S788+AB788+AL788+AQ788</f>
        <v>0</v>
      </c>
    </row>
    <row r="789" customFormat="false" ht="12.8" hidden="false" customHeight="false" outlineLevel="0" collapsed="false">
      <c r="N789" s="40"/>
      <c r="O789" s="16"/>
      <c r="P789" s="16"/>
      <c r="Q789" s="41" t="str">
        <f aca="false">IF(P789&gt;0,IF(O789/P789&lt;0.01,"&lt; 1 %",""),"")</f>
        <v/>
      </c>
      <c r="R789" s="35"/>
      <c r="S789" s="22" t="n">
        <f aca="false">'Výpočet škody'!AA789</f>
        <v>0</v>
      </c>
      <c r="T789" s="35"/>
      <c r="U789" s="35"/>
      <c r="V789" s="40"/>
      <c r="W789" s="37"/>
      <c r="X789" s="35"/>
      <c r="Y789" s="35"/>
      <c r="Z789" s="35"/>
      <c r="AA789" s="35"/>
      <c r="AB789" s="23" t="n">
        <f aca="false">'Výpočet škody'!BB789</f>
        <v>0</v>
      </c>
      <c r="AC789" s="37"/>
      <c r="AD789" s="37"/>
      <c r="AE789" s="37"/>
      <c r="AF789" s="37"/>
      <c r="AG789" s="37"/>
      <c r="AH789" s="37"/>
      <c r="AI789" s="35"/>
      <c r="AJ789" s="35"/>
      <c r="AK789" s="35"/>
      <c r="AL789" s="24" t="n">
        <f aca="false">'Výpočet škody'!CD789</f>
        <v>0</v>
      </c>
      <c r="AM789" s="35"/>
      <c r="AN789" s="35"/>
      <c r="AO789" s="35"/>
      <c r="AP789" s="35"/>
      <c r="AQ789" s="42" t="n">
        <f aca="false">ROUND(AO789*AP789,0)</f>
        <v>0</v>
      </c>
      <c r="AR789" s="43" t="n">
        <f aca="false">S789+AB789+AL789+AQ789</f>
        <v>0</v>
      </c>
    </row>
    <row r="790" customFormat="false" ht="12.8" hidden="false" customHeight="false" outlineLevel="0" collapsed="false">
      <c r="N790" s="40"/>
      <c r="O790" s="16"/>
      <c r="P790" s="16"/>
      <c r="Q790" s="41" t="str">
        <f aca="false">IF(P790&gt;0,IF(O790/P790&lt;0.01,"&lt; 1 %",""),"")</f>
        <v/>
      </c>
      <c r="R790" s="16"/>
      <c r="S790" s="22" t="n">
        <f aca="false">'Výpočet škody'!AA790</f>
        <v>0</v>
      </c>
      <c r="T790" s="35"/>
      <c r="U790" s="35"/>
      <c r="V790" s="40"/>
      <c r="W790" s="37"/>
      <c r="X790" s="35"/>
      <c r="Y790" s="35"/>
      <c r="Z790" s="35"/>
      <c r="AA790" s="35"/>
      <c r="AB790" s="23" t="n">
        <f aca="false">'Výpočet škody'!BB790</f>
        <v>0</v>
      </c>
      <c r="AC790" s="37"/>
      <c r="AD790" s="37"/>
      <c r="AE790" s="37"/>
      <c r="AF790" s="37"/>
      <c r="AG790" s="37"/>
      <c r="AH790" s="37"/>
      <c r="AI790" s="35"/>
      <c r="AJ790" s="35"/>
      <c r="AK790" s="35"/>
      <c r="AL790" s="24" t="n">
        <f aca="false">'Výpočet škody'!CD790</f>
        <v>0</v>
      </c>
      <c r="AM790" s="35"/>
      <c r="AN790" s="35"/>
      <c r="AO790" s="35"/>
      <c r="AP790" s="35"/>
      <c r="AQ790" s="42" t="n">
        <f aca="false">ROUND(AO790*AP790,0)</f>
        <v>0</v>
      </c>
      <c r="AR790" s="43" t="n">
        <f aca="false">S790+AB790+AL790+AQ790</f>
        <v>0</v>
      </c>
    </row>
    <row r="791" customFormat="false" ht="12.8" hidden="false" customHeight="false" outlineLevel="0" collapsed="false">
      <c r="N791" s="40"/>
      <c r="O791" s="16"/>
      <c r="P791" s="16"/>
      <c r="Q791" s="41" t="str">
        <f aca="false">IF(P791&gt;0,IF(O791/P791&lt;0.01,"&lt; 1 %",""),"")</f>
        <v/>
      </c>
      <c r="R791" s="16"/>
      <c r="S791" s="22" t="n">
        <f aca="false">'Výpočet škody'!AA791</f>
        <v>0</v>
      </c>
      <c r="T791" s="35"/>
      <c r="U791" s="35"/>
      <c r="V791" s="40"/>
      <c r="W791" s="37"/>
      <c r="X791" s="35"/>
      <c r="Y791" s="35"/>
      <c r="Z791" s="35"/>
      <c r="AA791" s="35"/>
      <c r="AB791" s="23" t="n">
        <f aca="false">'Výpočet škody'!BB791</f>
        <v>0</v>
      </c>
      <c r="AC791" s="37"/>
      <c r="AD791" s="37"/>
      <c r="AE791" s="37"/>
      <c r="AF791" s="37"/>
      <c r="AG791" s="37"/>
      <c r="AH791" s="37"/>
      <c r="AI791" s="35"/>
      <c r="AJ791" s="35"/>
      <c r="AK791" s="35"/>
      <c r="AL791" s="24" t="n">
        <f aca="false">'Výpočet škody'!CD791</f>
        <v>0</v>
      </c>
      <c r="AM791" s="35"/>
      <c r="AN791" s="35"/>
      <c r="AO791" s="35"/>
      <c r="AP791" s="35"/>
      <c r="AQ791" s="42" t="n">
        <f aca="false">ROUND(AO791*AP791,0)</f>
        <v>0</v>
      </c>
      <c r="AR791" s="43" t="n">
        <f aca="false">S791+AB791+AL791+AQ791</f>
        <v>0</v>
      </c>
    </row>
    <row r="792" customFormat="false" ht="12.8" hidden="false" customHeight="false" outlineLevel="0" collapsed="false">
      <c r="N792" s="40"/>
      <c r="O792" s="16"/>
      <c r="P792" s="16"/>
      <c r="Q792" s="41" t="str">
        <f aca="false">IF(P792&gt;0,IF(O792/P792&lt;0.01,"&lt; 1 %",""),"")</f>
        <v/>
      </c>
      <c r="R792" s="16"/>
      <c r="S792" s="22" t="n">
        <f aca="false">'Výpočet škody'!AA792</f>
        <v>0</v>
      </c>
      <c r="T792" s="35"/>
      <c r="U792" s="35"/>
      <c r="V792" s="40"/>
      <c r="W792" s="37"/>
      <c r="X792" s="35"/>
      <c r="Y792" s="35"/>
      <c r="Z792" s="35"/>
      <c r="AA792" s="35"/>
      <c r="AB792" s="23" t="n">
        <f aca="false">'Výpočet škody'!BB792</f>
        <v>0</v>
      </c>
      <c r="AC792" s="37"/>
      <c r="AD792" s="37"/>
      <c r="AE792" s="37"/>
      <c r="AF792" s="37"/>
      <c r="AG792" s="37"/>
      <c r="AH792" s="37"/>
      <c r="AI792" s="35"/>
      <c r="AJ792" s="35"/>
      <c r="AK792" s="35"/>
      <c r="AL792" s="24" t="n">
        <f aca="false">'Výpočet škody'!CD792</f>
        <v>0</v>
      </c>
      <c r="AM792" s="35"/>
      <c r="AN792" s="35"/>
      <c r="AO792" s="35"/>
      <c r="AP792" s="35"/>
      <c r="AQ792" s="42" t="n">
        <f aca="false">ROUND(AO792*AP792,0)</f>
        <v>0</v>
      </c>
      <c r="AR792" s="43" t="n">
        <f aca="false">S792+AB792+AL792+AQ792</f>
        <v>0</v>
      </c>
    </row>
    <row r="793" customFormat="false" ht="12.8" hidden="false" customHeight="false" outlineLevel="0" collapsed="false">
      <c r="N793" s="40"/>
      <c r="O793" s="16"/>
      <c r="P793" s="16"/>
      <c r="Q793" s="41" t="str">
        <f aca="false">IF(P793&gt;0,IF(O793/P793&lt;0.01,"&lt; 1 %",""),"")</f>
        <v/>
      </c>
      <c r="R793" s="16"/>
      <c r="S793" s="22" t="n">
        <f aca="false">'Výpočet škody'!AA793</f>
        <v>0</v>
      </c>
      <c r="T793" s="35"/>
      <c r="U793" s="35"/>
      <c r="V793" s="40"/>
      <c r="W793" s="37"/>
      <c r="X793" s="35"/>
      <c r="Y793" s="35"/>
      <c r="Z793" s="35"/>
      <c r="AA793" s="35"/>
      <c r="AB793" s="23" t="n">
        <f aca="false">'Výpočet škody'!BB793</f>
        <v>0</v>
      </c>
      <c r="AC793" s="37"/>
      <c r="AD793" s="37"/>
      <c r="AE793" s="37"/>
      <c r="AF793" s="37"/>
      <c r="AG793" s="37"/>
      <c r="AH793" s="37"/>
      <c r="AI793" s="35"/>
      <c r="AJ793" s="35"/>
      <c r="AK793" s="35"/>
      <c r="AL793" s="24" t="n">
        <f aca="false">'Výpočet škody'!CD793</f>
        <v>0</v>
      </c>
      <c r="AM793" s="35"/>
      <c r="AN793" s="35"/>
      <c r="AO793" s="35"/>
      <c r="AP793" s="35"/>
      <c r="AQ793" s="42" t="n">
        <f aca="false">ROUND(AO793*AP793,0)</f>
        <v>0</v>
      </c>
      <c r="AR793" s="43" t="n">
        <f aca="false">S793+AB793+AL793+AQ793</f>
        <v>0</v>
      </c>
    </row>
    <row r="794" customFormat="false" ht="12.8" hidden="false" customHeight="false" outlineLevel="0" collapsed="false">
      <c r="N794" s="40"/>
      <c r="O794" s="16"/>
      <c r="P794" s="16"/>
      <c r="Q794" s="41" t="str">
        <f aca="false">IF(P794&gt;0,IF(O794/P794&lt;0.01,"&lt; 1 %",""),"")</f>
        <v/>
      </c>
      <c r="R794" s="16"/>
      <c r="S794" s="22" t="n">
        <f aca="false">'Výpočet škody'!AA794</f>
        <v>0</v>
      </c>
      <c r="T794" s="35"/>
      <c r="U794" s="35"/>
      <c r="V794" s="40"/>
      <c r="W794" s="37"/>
      <c r="X794" s="35"/>
      <c r="Y794" s="35"/>
      <c r="Z794" s="35"/>
      <c r="AA794" s="35"/>
      <c r="AB794" s="23" t="n">
        <f aca="false">'Výpočet škody'!BB794</f>
        <v>0</v>
      </c>
      <c r="AC794" s="37"/>
      <c r="AD794" s="37"/>
      <c r="AE794" s="37"/>
      <c r="AF794" s="37"/>
      <c r="AG794" s="37"/>
      <c r="AH794" s="37"/>
      <c r="AI794" s="35"/>
      <c r="AJ794" s="35"/>
      <c r="AK794" s="35"/>
      <c r="AL794" s="24" t="n">
        <f aca="false">'Výpočet škody'!CD794</f>
        <v>0</v>
      </c>
      <c r="AM794" s="35"/>
      <c r="AN794" s="35"/>
      <c r="AO794" s="35"/>
      <c r="AP794" s="35"/>
      <c r="AQ794" s="42" t="n">
        <f aca="false">ROUND(AO794*AP794,0)</f>
        <v>0</v>
      </c>
      <c r="AR794" s="43" t="n">
        <f aca="false">S794+AB794+AL794+AQ794</f>
        <v>0</v>
      </c>
    </row>
    <row r="795" customFormat="false" ht="12.8" hidden="false" customHeight="false" outlineLevel="0" collapsed="false">
      <c r="N795" s="40"/>
      <c r="O795" s="16"/>
      <c r="P795" s="16"/>
      <c r="Q795" s="41" t="str">
        <f aca="false">IF(P795&gt;0,IF(O795/P795&lt;0.01,"&lt; 1 %",""),"")</f>
        <v/>
      </c>
      <c r="R795" s="16"/>
      <c r="S795" s="22" t="n">
        <f aca="false">'Výpočet škody'!AA795</f>
        <v>0</v>
      </c>
      <c r="T795" s="35"/>
      <c r="U795" s="35"/>
      <c r="V795" s="40"/>
      <c r="W795" s="37"/>
      <c r="X795" s="35"/>
      <c r="Y795" s="35"/>
      <c r="Z795" s="35"/>
      <c r="AA795" s="35"/>
      <c r="AB795" s="23" t="n">
        <f aca="false">'Výpočet škody'!BB795</f>
        <v>0</v>
      </c>
      <c r="AC795" s="37"/>
      <c r="AD795" s="37"/>
      <c r="AE795" s="37"/>
      <c r="AF795" s="37"/>
      <c r="AG795" s="37"/>
      <c r="AH795" s="37"/>
      <c r="AI795" s="35"/>
      <c r="AJ795" s="35"/>
      <c r="AK795" s="35"/>
      <c r="AL795" s="24" t="n">
        <f aca="false">'Výpočet škody'!CD795</f>
        <v>0</v>
      </c>
      <c r="AM795" s="35"/>
      <c r="AN795" s="35"/>
      <c r="AO795" s="35"/>
      <c r="AP795" s="35"/>
      <c r="AQ795" s="42" t="n">
        <f aca="false">ROUND(AO795*AP795,0)</f>
        <v>0</v>
      </c>
      <c r="AR795" s="43" t="n">
        <f aca="false">S795+AB795+AL795+AQ795</f>
        <v>0</v>
      </c>
    </row>
    <row r="796" customFormat="false" ht="12.8" hidden="false" customHeight="false" outlineLevel="0" collapsed="false">
      <c r="N796" s="40"/>
      <c r="O796" s="16"/>
      <c r="P796" s="16"/>
      <c r="Q796" s="41" t="str">
        <f aca="false">IF(P796&gt;0,IF(O796/P796&lt;0.01,"&lt; 1 %",""),"")</f>
        <v/>
      </c>
      <c r="R796" s="16"/>
      <c r="S796" s="22" t="n">
        <f aca="false">'Výpočet škody'!AA796</f>
        <v>0</v>
      </c>
      <c r="T796" s="35"/>
      <c r="U796" s="35"/>
      <c r="V796" s="40"/>
      <c r="W796" s="37"/>
      <c r="X796" s="35"/>
      <c r="Y796" s="35"/>
      <c r="Z796" s="35"/>
      <c r="AA796" s="35"/>
      <c r="AB796" s="23" t="n">
        <f aca="false">'Výpočet škody'!BB796</f>
        <v>0</v>
      </c>
      <c r="AC796" s="37"/>
      <c r="AD796" s="37"/>
      <c r="AE796" s="37"/>
      <c r="AF796" s="37"/>
      <c r="AG796" s="37"/>
      <c r="AH796" s="37"/>
      <c r="AI796" s="35"/>
      <c r="AJ796" s="35"/>
      <c r="AK796" s="35"/>
      <c r="AL796" s="24" t="n">
        <f aca="false">'Výpočet škody'!CD796</f>
        <v>0</v>
      </c>
      <c r="AM796" s="35"/>
      <c r="AN796" s="35"/>
      <c r="AO796" s="35"/>
      <c r="AP796" s="35"/>
      <c r="AQ796" s="42" t="n">
        <f aca="false">ROUND(AO796*AP796,0)</f>
        <v>0</v>
      </c>
      <c r="AR796" s="43" t="n">
        <f aca="false">S796+AB796+AL796+AQ796</f>
        <v>0</v>
      </c>
    </row>
    <row r="797" customFormat="false" ht="12.8" hidden="false" customHeight="false" outlineLevel="0" collapsed="false">
      <c r="N797" s="40"/>
      <c r="O797" s="16"/>
      <c r="P797" s="16"/>
      <c r="Q797" s="41" t="str">
        <f aca="false">IF(P797&gt;0,IF(O797/P797&lt;0.01,"&lt; 1 %",""),"")</f>
        <v/>
      </c>
      <c r="R797" s="35"/>
      <c r="S797" s="22" t="n">
        <f aca="false">'Výpočet škody'!AA797</f>
        <v>0</v>
      </c>
      <c r="T797" s="35"/>
      <c r="U797" s="35"/>
      <c r="V797" s="40"/>
      <c r="W797" s="37"/>
      <c r="X797" s="35"/>
      <c r="Y797" s="35"/>
      <c r="Z797" s="35"/>
      <c r="AA797" s="35"/>
      <c r="AB797" s="23" t="n">
        <f aca="false">'Výpočet škody'!BB797</f>
        <v>0</v>
      </c>
      <c r="AC797" s="37"/>
      <c r="AD797" s="37"/>
      <c r="AE797" s="37"/>
      <c r="AF797" s="37"/>
      <c r="AG797" s="37"/>
      <c r="AH797" s="37"/>
      <c r="AI797" s="35"/>
      <c r="AJ797" s="35"/>
      <c r="AK797" s="35"/>
      <c r="AL797" s="24" t="n">
        <f aca="false">'Výpočet škody'!CD797</f>
        <v>0</v>
      </c>
      <c r="AM797" s="35"/>
      <c r="AN797" s="35"/>
      <c r="AO797" s="35"/>
      <c r="AP797" s="35"/>
      <c r="AQ797" s="42" t="n">
        <f aca="false">ROUND(AO797*AP797,0)</f>
        <v>0</v>
      </c>
      <c r="AR797" s="43" t="n">
        <f aca="false">S797+AB797+AL797+AQ797</f>
        <v>0</v>
      </c>
    </row>
    <row r="798" customFormat="false" ht="12.8" hidden="false" customHeight="false" outlineLevel="0" collapsed="false">
      <c r="N798" s="40"/>
      <c r="O798" s="16"/>
      <c r="P798" s="16"/>
      <c r="Q798" s="41" t="str">
        <f aca="false">IF(P798&gt;0,IF(O798/P798&lt;0.01,"&lt; 1 %",""),"")</f>
        <v/>
      </c>
      <c r="R798" s="16"/>
      <c r="S798" s="22" t="n">
        <f aca="false">'Výpočet škody'!AA798</f>
        <v>0</v>
      </c>
      <c r="T798" s="35"/>
      <c r="U798" s="35"/>
      <c r="V798" s="40"/>
      <c r="W798" s="37"/>
      <c r="X798" s="35"/>
      <c r="Y798" s="35"/>
      <c r="Z798" s="35"/>
      <c r="AA798" s="35"/>
      <c r="AB798" s="23" t="n">
        <f aca="false">'Výpočet škody'!BB798</f>
        <v>0</v>
      </c>
      <c r="AC798" s="37"/>
      <c r="AD798" s="37"/>
      <c r="AE798" s="37"/>
      <c r="AF798" s="37"/>
      <c r="AG798" s="37"/>
      <c r="AH798" s="37"/>
      <c r="AI798" s="35"/>
      <c r="AJ798" s="35"/>
      <c r="AK798" s="35"/>
      <c r="AL798" s="24" t="n">
        <f aca="false">'Výpočet škody'!CD798</f>
        <v>0</v>
      </c>
      <c r="AM798" s="35"/>
      <c r="AN798" s="35"/>
      <c r="AO798" s="35"/>
      <c r="AP798" s="35"/>
      <c r="AQ798" s="42" t="n">
        <f aca="false">ROUND(AO798*AP798,0)</f>
        <v>0</v>
      </c>
      <c r="AR798" s="43" t="n">
        <f aca="false">S798+AB798+AL798+AQ798</f>
        <v>0</v>
      </c>
    </row>
    <row r="799" customFormat="false" ht="12.8" hidden="false" customHeight="false" outlineLevel="0" collapsed="false">
      <c r="N799" s="40"/>
      <c r="O799" s="16"/>
      <c r="P799" s="16"/>
      <c r="Q799" s="41" t="str">
        <f aca="false">IF(P799&gt;0,IF(O799/P799&lt;0.01,"&lt; 1 %",""),"")</f>
        <v/>
      </c>
      <c r="R799" s="35"/>
      <c r="S799" s="22" t="n">
        <f aca="false">'Výpočet škody'!AA799</f>
        <v>0</v>
      </c>
      <c r="T799" s="35"/>
      <c r="U799" s="35"/>
      <c r="V799" s="40"/>
      <c r="W799" s="37"/>
      <c r="X799" s="35"/>
      <c r="Y799" s="35"/>
      <c r="Z799" s="35"/>
      <c r="AA799" s="35"/>
      <c r="AB799" s="23" t="n">
        <f aca="false">'Výpočet škody'!BB799</f>
        <v>0</v>
      </c>
      <c r="AC799" s="37"/>
      <c r="AD799" s="37"/>
      <c r="AE799" s="37"/>
      <c r="AF799" s="37"/>
      <c r="AG799" s="37"/>
      <c r="AH799" s="37"/>
      <c r="AI799" s="35"/>
      <c r="AJ799" s="35"/>
      <c r="AK799" s="35"/>
      <c r="AL799" s="24" t="n">
        <f aca="false">'Výpočet škody'!CD799</f>
        <v>0</v>
      </c>
      <c r="AM799" s="35"/>
      <c r="AN799" s="35"/>
      <c r="AO799" s="35"/>
      <c r="AP799" s="35"/>
      <c r="AQ799" s="42" t="n">
        <f aca="false">ROUND(AO799*AP799,0)</f>
        <v>0</v>
      </c>
      <c r="AR799" s="43" t="n">
        <f aca="false">S799+AB799+AL799+AQ799</f>
        <v>0</v>
      </c>
    </row>
    <row r="800" customFormat="false" ht="12.8" hidden="false" customHeight="false" outlineLevel="0" collapsed="false">
      <c r="N800" s="40"/>
      <c r="O800" s="16"/>
      <c r="P800" s="16"/>
      <c r="Q800" s="41" t="str">
        <f aca="false">IF(P800&gt;0,IF(O800/P800&lt;0.01,"&lt; 1 %",""),"")</f>
        <v/>
      </c>
      <c r="R800" s="16"/>
      <c r="S800" s="22" t="n">
        <f aca="false">'Výpočet škody'!AA800</f>
        <v>0</v>
      </c>
      <c r="T800" s="35"/>
      <c r="U800" s="35"/>
      <c r="V800" s="40"/>
      <c r="W800" s="37"/>
      <c r="X800" s="35"/>
      <c r="Y800" s="35"/>
      <c r="Z800" s="35"/>
      <c r="AA800" s="35"/>
      <c r="AB800" s="23" t="n">
        <f aca="false">'Výpočet škody'!BB800</f>
        <v>0</v>
      </c>
      <c r="AC800" s="37"/>
      <c r="AD800" s="37"/>
      <c r="AE800" s="37"/>
      <c r="AF800" s="37"/>
      <c r="AG800" s="37"/>
      <c r="AH800" s="37"/>
      <c r="AI800" s="35"/>
      <c r="AJ800" s="35"/>
      <c r="AK800" s="35"/>
      <c r="AL800" s="24" t="n">
        <f aca="false">'Výpočet škody'!CD800</f>
        <v>0</v>
      </c>
      <c r="AM800" s="35"/>
      <c r="AN800" s="35"/>
      <c r="AO800" s="35"/>
      <c r="AP800" s="35"/>
      <c r="AQ800" s="42" t="n">
        <f aca="false">ROUND(AO800*AP800,0)</f>
        <v>0</v>
      </c>
      <c r="AR800" s="43" t="n">
        <f aca="false">S800+AB800+AL800+AQ800</f>
        <v>0</v>
      </c>
    </row>
    <row r="801" customFormat="false" ht="12.8" hidden="false" customHeight="false" outlineLevel="0" collapsed="false">
      <c r="N801" s="40"/>
      <c r="O801" s="16"/>
      <c r="P801" s="16"/>
      <c r="Q801" s="41" t="str">
        <f aca="false">IF(P801&gt;0,IF(O801/P801&lt;0.01,"&lt; 1 %",""),"")</f>
        <v/>
      </c>
      <c r="R801" s="16"/>
      <c r="S801" s="22" t="n">
        <f aca="false">'Výpočet škody'!AA801</f>
        <v>0</v>
      </c>
      <c r="T801" s="35"/>
      <c r="U801" s="35"/>
      <c r="V801" s="40"/>
      <c r="W801" s="37"/>
      <c r="X801" s="35"/>
      <c r="Y801" s="35"/>
      <c r="Z801" s="35"/>
      <c r="AA801" s="35"/>
      <c r="AB801" s="23" t="n">
        <f aca="false">'Výpočet škody'!BB801</f>
        <v>0</v>
      </c>
      <c r="AC801" s="37"/>
      <c r="AD801" s="37"/>
      <c r="AE801" s="37"/>
      <c r="AF801" s="37"/>
      <c r="AG801" s="37"/>
      <c r="AH801" s="37"/>
      <c r="AI801" s="35"/>
      <c r="AJ801" s="35"/>
      <c r="AK801" s="35"/>
      <c r="AL801" s="24" t="n">
        <f aca="false">'Výpočet škody'!CD801</f>
        <v>0</v>
      </c>
      <c r="AM801" s="35"/>
      <c r="AN801" s="35"/>
      <c r="AO801" s="35"/>
      <c r="AP801" s="35"/>
      <c r="AQ801" s="42" t="n">
        <f aca="false">ROUND(AO801*AP801,0)</f>
        <v>0</v>
      </c>
      <c r="AR801" s="43" t="n">
        <f aca="false">S801+AB801+AL801+AQ801</f>
        <v>0</v>
      </c>
    </row>
    <row r="802" customFormat="false" ht="12.8" hidden="false" customHeight="false" outlineLevel="0" collapsed="false">
      <c r="N802" s="40"/>
      <c r="O802" s="16"/>
      <c r="P802" s="16"/>
      <c r="Q802" s="41" t="str">
        <f aca="false">IF(P802&gt;0,IF(O802/P802&lt;0.01,"&lt; 1 %",""),"")</f>
        <v/>
      </c>
      <c r="R802" s="16"/>
      <c r="S802" s="22" t="n">
        <f aca="false">'Výpočet škody'!AA802</f>
        <v>0</v>
      </c>
      <c r="T802" s="35"/>
      <c r="U802" s="35"/>
      <c r="V802" s="40"/>
      <c r="W802" s="37"/>
      <c r="X802" s="35"/>
      <c r="Y802" s="35"/>
      <c r="Z802" s="35"/>
      <c r="AA802" s="35"/>
      <c r="AB802" s="23" t="n">
        <f aca="false">'Výpočet škody'!BB802</f>
        <v>0</v>
      </c>
      <c r="AC802" s="37"/>
      <c r="AD802" s="37"/>
      <c r="AE802" s="37"/>
      <c r="AF802" s="37"/>
      <c r="AG802" s="37"/>
      <c r="AH802" s="37"/>
      <c r="AI802" s="35"/>
      <c r="AJ802" s="35"/>
      <c r="AK802" s="35"/>
      <c r="AL802" s="24" t="n">
        <f aca="false">'Výpočet škody'!CD802</f>
        <v>0</v>
      </c>
      <c r="AM802" s="35"/>
      <c r="AN802" s="35"/>
      <c r="AO802" s="35"/>
      <c r="AP802" s="35"/>
      <c r="AQ802" s="42" t="n">
        <f aca="false">ROUND(AO802*AP802,0)</f>
        <v>0</v>
      </c>
      <c r="AR802" s="43" t="n">
        <f aca="false">S802+AB802+AL802+AQ802</f>
        <v>0</v>
      </c>
    </row>
    <row r="803" customFormat="false" ht="12.8" hidden="false" customHeight="false" outlineLevel="0" collapsed="false">
      <c r="N803" s="40"/>
      <c r="O803" s="16"/>
      <c r="P803" s="16"/>
      <c r="Q803" s="41" t="str">
        <f aca="false">IF(P803&gt;0,IF(O803/P803&lt;0.01,"&lt; 1 %",""),"")</f>
        <v/>
      </c>
      <c r="R803" s="16"/>
      <c r="S803" s="22" t="n">
        <f aca="false">'Výpočet škody'!AA803</f>
        <v>0</v>
      </c>
      <c r="T803" s="35"/>
      <c r="U803" s="35"/>
      <c r="V803" s="40"/>
      <c r="W803" s="37"/>
      <c r="X803" s="35"/>
      <c r="Y803" s="35"/>
      <c r="Z803" s="35"/>
      <c r="AA803" s="35"/>
      <c r="AB803" s="23" t="n">
        <f aca="false">'Výpočet škody'!BB803</f>
        <v>0</v>
      </c>
      <c r="AC803" s="37"/>
      <c r="AD803" s="37"/>
      <c r="AE803" s="37"/>
      <c r="AF803" s="37"/>
      <c r="AG803" s="37"/>
      <c r="AH803" s="37"/>
      <c r="AI803" s="35"/>
      <c r="AJ803" s="35"/>
      <c r="AK803" s="35"/>
      <c r="AL803" s="24" t="n">
        <f aca="false">'Výpočet škody'!CD803</f>
        <v>0</v>
      </c>
      <c r="AM803" s="35"/>
      <c r="AN803" s="35"/>
      <c r="AO803" s="35"/>
      <c r="AP803" s="35"/>
      <c r="AQ803" s="42" t="n">
        <f aca="false">ROUND(AO803*AP803,0)</f>
        <v>0</v>
      </c>
      <c r="AR803" s="43" t="n">
        <f aca="false">S803+AB803+AL803+AQ803</f>
        <v>0</v>
      </c>
    </row>
    <row r="804" customFormat="false" ht="12.8" hidden="false" customHeight="false" outlineLevel="0" collapsed="false">
      <c r="N804" s="40"/>
      <c r="O804" s="16"/>
      <c r="P804" s="16"/>
      <c r="Q804" s="41" t="str">
        <f aca="false">IF(P804&gt;0,IF(O804/P804&lt;0.01,"&lt; 1 %",""),"")</f>
        <v/>
      </c>
      <c r="R804" s="16"/>
      <c r="S804" s="22" t="n">
        <f aca="false">'Výpočet škody'!AA804</f>
        <v>0</v>
      </c>
      <c r="T804" s="35"/>
      <c r="U804" s="35"/>
      <c r="V804" s="40"/>
      <c r="W804" s="37"/>
      <c r="X804" s="35"/>
      <c r="Y804" s="35"/>
      <c r="Z804" s="35"/>
      <c r="AA804" s="35"/>
      <c r="AB804" s="23" t="n">
        <f aca="false">'Výpočet škody'!BB804</f>
        <v>0</v>
      </c>
      <c r="AC804" s="37"/>
      <c r="AD804" s="37"/>
      <c r="AE804" s="37"/>
      <c r="AF804" s="37"/>
      <c r="AG804" s="37"/>
      <c r="AH804" s="37"/>
      <c r="AI804" s="35"/>
      <c r="AJ804" s="35"/>
      <c r="AK804" s="35"/>
      <c r="AL804" s="24" t="n">
        <f aca="false">'Výpočet škody'!CD804</f>
        <v>0</v>
      </c>
      <c r="AM804" s="35"/>
      <c r="AN804" s="35"/>
      <c r="AO804" s="35"/>
      <c r="AP804" s="35"/>
      <c r="AQ804" s="42" t="n">
        <f aca="false">ROUND(AO804*AP804,0)</f>
        <v>0</v>
      </c>
      <c r="AR804" s="43" t="n">
        <f aca="false">S804+AB804+AL804+AQ804</f>
        <v>0</v>
      </c>
    </row>
    <row r="805" customFormat="false" ht="12.8" hidden="false" customHeight="false" outlineLevel="0" collapsed="false">
      <c r="N805" s="40"/>
      <c r="O805" s="16"/>
      <c r="P805" s="16"/>
      <c r="Q805" s="41" t="str">
        <f aca="false">IF(P805&gt;0,IF(O805/P805&lt;0.01,"&lt; 1 %",""),"")</f>
        <v/>
      </c>
      <c r="R805" s="16"/>
      <c r="S805" s="22" t="n">
        <f aca="false">'Výpočet škody'!AA805</f>
        <v>0</v>
      </c>
      <c r="T805" s="35"/>
      <c r="U805" s="35"/>
      <c r="V805" s="40"/>
      <c r="W805" s="37"/>
      <c r="X805" s="35"/>
      <c r="Y805" s="35"/>
      <c r="Z805" s="35"/>
      <c r="AA805" s="35"/>
      <c r="AB805" s="23" t="n">
        <f aca="false">'Výpočet škody'!BB805</f>
        <v>0</v>
      </c>
      <c r="AC805" s="37"/>
      <c r="AD805" s="37"/>
      <c r="AE805" s="37"/>
      <c r="AF805" s="37"/>
      <c r="AG805" s="37"/>
      <c r="AH805" s="37"/>
      <c r="AI805" s="35"/>
      <c r="AJ805" s="35"/>
      <c r="AK805" s="35"/>
      <c r="AL805" s="24" t="n">
        <f aca="false">'Výpočet škody'!CD805</f>
        <v>0</v>
      </c>
      <c r="AM805" s="35"/>
      <c r="AN805" s="35"/>
      <c r="AO805" s="35"/>
      <c r="AP805" s="35"/>
      <c r="AQ805" s="42" t="n">
        <f aca="false">ROUND(AO805*AP805,0)</f>
        <v>0</v>
      </c>
      <c r="AR805" s="43" t="n">
        <f aca="false">S805+AB805+AL805+AQ805</f>
        <v>0</v>
      </c>
    </row>
    <row r="806" customFormat="false" ht="12.8" hidden="false" customHeight="false" outlineLevel="0" collapsed="false">
      <c r="N806" s="40"/>
      <c r="O806" s="16"/>
      <c r="P806" s="16"/>
      <c r="Q806" s="41" t="str">
        <f aca="false">IF(P806&gt;0,IF(O806/P806&lt;0.01,"&lt; 1 %",""),"")</f>
        <v/>
      </c>
      <c r="R806" s="16"/>
      <c r="S806" s="22" t="n">
        <f aca="false">'Výpočet škody'!AA806</f>
        <v>0</v>
      </c>
      <c r="T806" s="35"/>
      <c r="U806" s="35"/>
      <c r="V806" s="40"/>
      <c r="W806" s="37"/>
      <c r="X806" s="35"/>
      <c r="Y806" s="35"/>
      <c r="Z806" s="35"/>
      <c r="AA806" s="35"/>
      <c r="AB806" s="23" t="n">
        <f aca="false">'Výpočet škody'!BB806</f>
        <v>0</v>
      </c>
      <c r="AC806" s="37"/>
      <c r="AD806" s="37"/>
      <c r="AE806" s="37"/>
      <c r="AF806" s="37"/>
      <c r="AG806" s="37"/>
      <c r="AH806" s="37"/>
      <c r="AI806" s="35"/>
      <c r="AJ806" s="35"/>
      <c r="AK806" s="35"/>
      <c r="AL806" s="24" t="n">
        <f aca="false">'Výpočet škody'!CD806</f>
        <v>0</v>
      </c>
      <c r="AM806" s="35"/>
      <c r="AN806" s="35"/>
      <c r="AO806" s="35"/>
      <c r="AP806" s="35"/>
      <c r="AQ806" s="42" t="n">
        <f aca="false">ROUND(AO806*AP806,0)</f>
        <v>0</v>
      </c>
      <c r="AR806" s="43" t="n">
        <f aca="false">S806+AB806+AL806+AQ806</f>
        <v>0</v>
      </c>
    </row>
    <row r="807" customFormat="false" ht="12.8" hidden="false" customHeight="false" outlineLevel="0" collapsed="false">
      <c r="N807" s="40"/>
      <c r="O807" s="16"/>
      <c r="P807" s="16"/>
      <c r="Q807" s="41" t="str">
        <f aca="false">IF(P807&gt;0,IF(O807/P807&lt;0.01,"&lt; 1 %",""),"")</f>
        <v/>
      </c>
      <c r="R807" s="16"/>
      <c r="S807" s="22" t="n">
        <f aca="false">'Výpočet škody'!AA807</f>
        <v>0</v>
      </c>
      <c r="T807" s="35"/>
      <c r="U807" s="35"/>
      <c r="V807" s="40"/>
      <c r="W807" s="37"/>
      <c r="X807" s="35"/>
      <c r="Y807" s="35"/>
      <c r="Z807" s="35"/>
      <c r="AA807" s="35"/>
      <c r="AB807" s="23" t="n">
        <f aca="false">'Výpočet škody'!BB807</f>
        <v>0</v>
      </c>
      <c r="AC807" s="37"/>
      <c r="AD807" s="37"/>
      <c r="AE807" s="37"/>
      <c r="AF807" s="37"/>
      <c r="AG807" s="37"/>
      <c r="AH807" s="37"/>
      <c r="AI807" s="35"/>
      <c r="AJ807" s="35"/>
      <c r="AK807" s="35"/>
      <c r="AL807" s="24" t="n">
        <f aca="false">'Výpočet škody'!CD807</f>
        <v>0</v>
      </c>
      <c r="AM807" s="35"/>
      <c r="AN807" s="35"/>
      <c r="AO807" s="35"/>
      <c r="AP807" s="35"/>
      <c r="AQ807" s="42" t="n">
        <f aca="false">ROUND(AO807*AP807,0)</f>
        <v>0</v>
      </c>
      <c r="AR807" s="43" t="n">
        <f aca="false">S807+AB807+AL807+AQ807</f>
        <v>0</v>
      </c>
    </row>
    <row r="808" customFormat="false" ht="12.8" hidden="false" customHeight="false" outlineLevel="0" collapsed="false">
      <c r="N808" s="40"/>
      <c r="O808" s="16"/>
      <c r="P808" s="16"/>
      <c r="Q808" s="41" t="str">
        <f aca="false">IF(P808&gt;0,IF(O808/P808&lt;0.01,"&lt; 1 %",""),"")</f>
        <v/>
      </c>
      <c r="R808" s="16"/>
      <c r="S808" s="22" t="n">
        <f aca="false">'Výpočet škody'!AA808</f>
        <v>0</v>
      </c>
      <c r="T808" s="35"/>
      <c r="U808" s="35"/>
      <c r="V808" s="40"/>
      <c r="W808" s="37"/>
      <c r="X808" s="35"/>
      <c r="Y808" s="35"/>
      <c r="Z808" s="35"/>
      <c r="AA808" s="35"/>
      <c r="AB808" s="23" t="n">
        <f aca="false">'Výpočet škody'!BB808</f>
        <v>0</v>
      </c>
      <c r="AC808" s="37"/>
      <c r="AD808" s="37"/>
      <c r="AE808" s="37"/>
      <c r="AF808" s="37"/>
      <c r="AG808" s="37"/>
      <c r="AH808" s="37"/>
      <c r="AI808" s="35"/>
      <c r="AJ808" s="35"/>
      <c r="AK808" s="35"/>
      <c r="AL808" s="24" t="n">
        <f aca="false">'Výpočet škody'!CD808</f>
        <v>0</v>
      </c>
      <c r="AM808" s="35"/>
      <c r="AN808" s="35"/>
      <c r="AO808" s="35"/>
      <c r="AP808" s="35"/>
      <c r="AQ808" s="42" t="n">
        <f aca="false">ROUND(AO808*AP808,0)</f>
        <v>0</v>
      </c>
      <c r="AR808" s="43" t="n">
        <f aca="false">S808+AB808+AL808+AQ808</f>
        <v>0</v>
      </c>
    </row>
    <row r="809" customFormat="false" ht="12.8" hidden="false" customHeight="false" outlineLevel="0" collapsed="false">
      <c r="N809" s="40"/>
      <c r="O809" s="16"/>
      <c r="P809" s="16"/>
      <c r="Q809" s="41" t="str">
        <f aca="false">IF(P809&gt;0,IF(O809/P809&lt;0.01,"&lt; 1 %",""),"")</f>
        <v/>
      </c>
      <c r="R809" s="16"/>
      <c r="S809" s="22" t="n">
        <f aca="false">'Výpočet škody'!AA809</f>
        <v>0</v>
      </c>
      <c r="T809" s="35"/>
      <c r="U809" s="35"/>
      <c r="V809" s="40"/>
      <c r="W809" s="37"/>
      <c r="X809" s="35"/>
      <c r="Y809" s="35"/>
      <c r="Z809" s="35"/>
      <c r="AA809" s="35"/>
      <c r="AB809" s="23" t="n">
        <f aca="false">'Výpočet škody'!BB809</f>
        <v>0</v>
      </c>
      <c r="AC809" s="37"/>
      <c r="AD809" s="37"/>
      <c r="AE809" s="37"/>
      <c r="AF809" s="37"/>
      <c r="AG809" s="37"/>
      <c r="AH809" s="37"/>
      <c r="AI809" s="35"/>
      <c r="AJ809" s="35"/>
      <c r="AK809" s="35"/>
      <c r="AL809" s="24" t="n">
        <f aca="false">'Výpočet škody'!CD809</f>
        <v>0</v>
      </c>
      <c r="AM809" s="35"/>
      <c r="AN809" s="35"/>
      <c r="AO809" s="35"/>
      <c r="AP809" s="35"/>
      <c r="AQ809" s="42" t="n">
        <f aca="false">ROUND(AO809*AP809,0)</f>
        <v>0</v>
      </c>
      <c r="AR809" s="43" t="n">
        <f aca="false">S809+AB809+AL809+AQ809</f>
        <v>0</v>
      </c>
    </row>
    <row r="810" customFormat="false" ht="12.8" hidden="false" customHeight="false" outlineLevel="0" collapsed="false">
      <c r="N810" s="40"/>
      <c r="O810" s="16"/>
      <c r="P810" s="16"/>
      <c r="Q810" s="41" t="str">
        <f aca="false">IF(P810&gt;0,IF(O810/P810&lt;0.01,"&lt; 1 %",""),"")</f>
        <v/>
      </c>
      <c r="R810" s="16"/>
      <c r="S810" s="22" t="n">
        <f aca="false">'Výpočet škody'!AA810</f>
        <v>0</v>
      </c>
      <c r="T810" s="35"/>
      <c r="U810" s="35"/>
      <c r="V810" s="40"/>
      <c r="W810" s="37"/>
      <c r="X810" s="35"/>
      <c r="Y810" s="35"/>
      <c r="Z810" s="35"/>
      <c r="AA810" s="35"/>
      <c r="AB810" s="23" t="n">
        <f aca="false">'Výpočet škody'!BB810</f>
        <v>0</v>
      </c>
      <c r="AC810" s="37"/>
      <c r="AD810" s="37"/>
      <c r="AE810" s="37"/>
      <c r="AF810" s="37"/>
      <c r="AG810" s="37"/>
      <c r="AH810" s="37"/>
      <c r="AI810" s="35"/>
      <c r="AJ810" s="35"/>
      <c r="AK810" s="35"/>
      <c r="AL810" s="24" t="n">
        <f aca="false">'Výpočet škody'!CD810</f>
        <v>0</v>
      </c>
      <c r="AM810" s="35"/>
      <c r="AN810" s="35"/>
      <c r="AO810" s="35"/>
      <c r="AP810" s="35"/>
      <c r="AQ810" s="42" t="n">
        <f aca="false">ROUND(AO810*AP810,0)</f>
        <v>0</v>
      </c>
      <c r="AR810" s="43" t="n">
        <f aca="false">S810+AB810+AL810+AQ810</f>
        <v>0</v>
      </c>
    </row>
    <row r="811" customFormat="false" ht="12.8" hidden="false" customHeight="false" outlineLevel="0" collapsed="false">
      <c r="N811" s="40"/>
      <c r="O811" s="16"/>
      <c r="P811" s="16"/>
      <c r="Q811" s="41" t="str">
        <f aca="false">IF(P811&gt;0,IF(O811/P811&lt;0.01,"&lt; 1 %",""),"")</f>
        <v/>
      </c>
      <c r="R811" s="16"/>
      <c r="S811" s="22" t="n">
        <f aca="false">'Výpočet škody'!AA811</f>
        <v>0</v>
      </c>
      <c r="T811" s="35"/>
      <c r="U811" s="35"/>
      <c r="V811" s="40"/>
      <c r="W811" s="37"/>
      <c r="X811" s="35"/>
      <c r="Y811" s="35"/>
      <c r="Z811" s="35"/>
      <c r="AA811" s="35"/>
      <c r="AB811" s="23" t="n">
        <f aca="false">'Výpočet škody'!BB811</f>
        <v>0</v>
      </c>
      <c r="AC811" s="37"/>
      <c r="AD811" s="37"/>
      <c r="AE811" s="37"/>
      <c r="AF811" s="37"/>
      <c r="AG811" s="37"/>
      <c r="AH811" s="37"/>
      <c r="AI811" s="35"/>
      <c r="AJ811" s="35"/>
      <c r="AK811" s="35"/>
      <c r="AL811" s="24" t="n">
        <f aca="false">'Výpočet škody'!CD811</f>
        <v>0</v>
      </c>
      <c r="AM811" s="35"/>
      <c r="AN811" s="35"/>
      <c r="AO811" s="35"/>
      <c r="AP811" s="35"/>
      <c r="AQ811" s="42" t="n">
        <f aca="false">ROUND(AO811*AP811,0)</f>
        <v>0</v>
      </c>
      <c r="AR811" s="43" t="n">
        <f aca="false">S811+AB811+AL811+AQ811</f>
        <v>0</v>
      </c>
    </row>
    <row r="812" customFormat="false" ht="12.8" hidden="false" customHeight="false" outlineLevel="0" collapsed="false">
      <c r="N812" s="40"/>
      <c r="O812" s="16"/>
      <c r="P812" s="16"/>
      <c r="Q812" s="41" t="str">
        <f aca="false">IF(P812&gt;0,IF(O812/P812&lt;0.01,"&lt; 1 %",""),"")</f>
        <v/>
      </c>
      <c r="R812" s="35"/>
      <c r="S812" s="22" t="n">
        <f aca="false">'Výpočet škody'!AA812</f>
        <v>0</v>
      </c>
      <c r="T812" s="35"/>
      <c r="U812" s="35"/>
      <c r="V812" s="40"/>
      <c r="W812" s="37"/>
      <c r="X812" s="35"/>
      <c r="Y812" s="35"/>
      <c r="Z812" s="35"/>
      <c r="AA812" s="35"/>
      <c r="AB812" s="23" t="n">
        <f aca="false">'Výpočet škody'!BB812</f>
        <v>0</v>
      </c>
      <c r="AC812" s="37"/>
      <c r="AD812" s="37"/>
      <c r="AE812" s="37"/>
      <c r="AF812" s="37"/>
      <c r="AG812" s="37"/>
      <c r="AH812" s="37"/>
      <c r="AI812" s="35"/>
      <c r="AJ812" s="35"/>
      <c r="AK812" s="35"/>
      <c r="AL812" s="24" t="n">
        <f aca="false">'Výpočet škody'!CD812</f>
        <v>0</v>
      </c>
      <c r="AM812" s="35"/>
      <c r="AN812" s="35"/>
      <c r="AO812" s="35"/>
      <c r="AP812" s="35"/>
      <c r="AQ812" s="42" t="n">
        <f aca="false">ROUND(AO812*AP812,0)</f>
        <v>0</v>
      </c>
      <c r="AR812" s="43" t="n">
        <f aca="false">S812+AB812+AL812+AQ812</f>
        <v>0</v>
      </c>
    </row>
    <row r="813" customFormat="false" ht="12.8" hidden="false" customHeight="false" outlineLevel="0" collapsed="false">
      <c r="N813" s="40"/>
      <c r="O813" s="16"/>
      <c r="P813" s="16"/>
      <c r="Q813" s="41" t="str">
        <f aca="false">IF(P813&gt;0,IF(O813/P813&lt;0.01,"&lt; 1 %",""),"")</f>
        <v/>
      </c>
      <c r="R813" s="35"/>
      <c r="S813" s="22" t="n">
        <f aca="false">'Výpočet škody'!AA813</f>
        <v>0</v>
      </c>
      <c r="T813" s="35"/>
      <c r="U813" s="35"/>
      <c r="V813" s="40"/>
      <c r="W813" s="37"/>
      <c r="X813" s="35"/>
      <c r="Y813" s="35"/>
      <c r="Z813" s="35"/>
      <c r="AA813" s="35"/>
      <c r="AB813" s="23" t="n">
        <f aca="false">'Výpočet škody'!BB813</f>
        <v>0</v>
      </c>
      <c r="AC813" s="37"/>
      <c r="AD813" s="37"/>
      <c r="AE813" s="37"/>
      <c r="AF813" s="37"/>
      <c r="AG813" s="37"/>
      <c r="AH813" s="37"/>
      <c r="AI813" s="35"/>
      <c r="AJ813" s="35"/>
      <c r="AK813" s="35"/>
      <c r="AL813" s="24" t="n">
        <f aca="false">'Výpočet škody'!CD813</f>
        <v>0</v>
      </c>
      <c r="AM813" s="35"/>
      <c r="AN813" s="35"/>
      <c r="AO813" s="35"/>
      <c r="AP813" s="35"/>
      <c r="AQ813" s="42" t="n">
        <f aca="false">ROUND(AO813*AP813,0)</f>
        <v>0</v>
      </c>
      <c r="AR813" s="43" t="n">
        <f aca="false">S813+AB813+AL813+AQ813</f>
        <v>0</v>
      </c>
    </row>
    <row r="814" customFormat="false" ht="12.8" hidden="false" customHeight="false" outlineLevel="0" collapsed="false">
      <c r="N814" s="40"/>
      <c r="O814" s="16"/>
      <c r="P814" s="16"/>
      <c r="Q814" s="41" t="str">
        <f aca="false">IF(P814&gt;0,IF(O814/P814&lt;0.01,"&lt; 1 %",""),"")</f>
        <v/>
      </c>
      <c r="R814" s="16"/>
      <c r="S814" s="22" t="n">
        <f aca="false">'Výpočet škody'!AA814</f>
        <v>0</v>
      </c>
      <c r="T814" s="35"/>
      <c r="U814" s="35"/>
      <c r="V814" s="40"/>
      <c r="W814" s="37"/>
      <c r="X814" s="35"/>
      <c r="Y814" s="35"/>
      <c r="Z814" s="35"/>
      <c r="AA814" s="35"/>
      <c r="AB814" s="23" t="n">
        <f aca="false">'Výpočet škody'!BB814</f>
        <v>0</v>
      </c>
      <c r="AC814" s="37"/>
      <c r="AD814" s="37"/>
      <c r="AE814" s="37"/>
      <c r="AF814" s="37"/>
      <c r="AG814" s="37"/>
      <c r="AH814" s="37"/>
      <c r="AI814" s="35"/>
      <c r="AJ814" s="35"/>
      <c r="AK814" s="35"/>
      <c r="AL814" s="24" t="n">
        <f aca="false">'Výpočet škody'!CD814</f>
        <v>0</v>
      </c>
      <c r="AM814" s="35"/>
      <c r="AN814" s="35"/>
      <c r="AO814" s="35"/>
      <c r="AP814" s="35"/>
      <c r="AQ814" s="42" t="n">
        <f aca="false">ROUND(AO814*AP814,0)</f>
        <v>0</v>
      </c>
      <c r="AR814" s="43" t="n">
        <f aca="false">S814+AB814+AL814+AQ814</f>
        <v>0</v>
      </c>
    </row>
    <row r="815" customFormat="false" ht="12.8" hidden="false" customHeight="false" outlineLevel="0" collapsed="false">
      <c r="N815" s="40"/>
      <c r="O815" s="16"/>
      <c r="P815" s="16"/>
      <c r="Q815" s="41" t="str">
        <f aca="false">IF(P815&gt;0,IF(O815/P815&lt;0.01,"&lt; 1 %",""),"")</f>
        <v/>
      </c>
      <c r="R815" s="35"/>
      <c r="S815" s="22" t="n">
        <f aca="false">'Výpočet škody'!AA815</f>
        <v>0</v>
      </c>
      <c r="T815" s="35"/>
      <c r="U815" s="35"/>
      <c r="V815" s="40"/>
      <c r="W815" s="37"/>
      <c r="X815" s="35"/>
      <c r="Y815" s="35"/>
      <c r="Z815" s="35"/>
      <c r="AA815" s="35"/>
      <c r="AB815" s="23" t="n">
        <f aca="false">'Výpočet škody'!BB815</f>
        <v>0</v>
      </c>
      <c r="AC815" s="37"/>
      <c r="AD815" s="37"/>
      <c r="AE815" s="37"/>
      <c r="AF815" s="37"/>
      <c r="AG815" s="37"/>
      <c r="AH815" s="37"/>
      <c r="AI815" s="35"/>
      <c r="AJ815" s="35"/>
      <c r="AK815" s="35"/>
      <c r="AL815" s="24" t="n">
        <f aca="false">'Výpočet škody'!CD815</f>
        <v>0</v>
      </c>
      <c r="AM815" s="35"/>
      <c r="AN815" s="35"/>
      <c r="AO815" s="35"/>
      <c r="AP815" s="35"/>
      <c r="AQ815" s="42" t="n">
        <f aca="false">ROUND(AO815*AP815,0)</f>
        <v>0</v>
      </c>
      <c r="AR815" s="43" t="n">
        <f aca="false">S815+AB815+AL815+AQ815</f>
        <v>0</v>
      </c>
    </row>
    <row r="816" customFormat="false" ht="12.8" hidden="false" customHeight="false" outlineLevel="0" collapsed="false">
      <c r="N816" s="40"/>
      <c r="O816" s="16"/>
      <c r="P816" s="16"/>
      <c r="Q816" s="41" t="str">
        <f aca="false">IF(P816&gt;0,IF(O816/P816&lt;0.01,"&lt; 1 %",""),"")</f>
        <v/>
      </c>
      <c r="R816" s="35"/>
      <c r="S816" s="22" t="n">
        <f aca="false">'Výpočet škody'!AA816</f>
        <v>0</v>
      </c>
      <c r="T816" s="35"/>
      <c r="U816" s="35"/>
      <c r="V816" s="40"/>
      <c r="W816" s="37"/>
      <c r="X816" s="35"/>
      <c r="Y816" s="35"/>
      <c r="Z816" s="35"/>
      <c r="AA816" s="35"/>
      <c r="AB816" s="23" t="n">
        <f aca="false">'Výpočet škody'!BB816</f>
        <v>0</v>
      </c>
      <c r="AC816" s="37"/>
      <c r="AD816" s="37"/>
      <c r="AE816" s="37"/>
      <c r="AF816" s="37"/>
      <c r="AG816" s="37"/>
      <c r="AH816" s="37"/>
      <c r="AI816" s="35"/>
      <c r="AJ816" s="35"/>
      <c r="AK816" s="35"/>
      <c r="AL816" s="24" t="n">
        <f aca="false">'Výpočet škody'!CD816</f>
        <v>0</v>
      </c>
      <c r="AM816" s="35"/>
      <c r="AN816" s="35"/>
      <c r="AO816" s="35"/>
      <c r="AP816" s="35"/>
      <c r="AQ816" s="42" t="n">
        <f aca="false">ROUND(AO816*AP816,0)</f>
        <v>0</v>
      </c>
      <c r="AR816" s="43" t="n">
        <f aca="false">S816+AB816+AL816+AQ816</f>
        <v>0</v>
      </c>
    </row>
    <row r="817" customFormat="false" ht="12.8" hidden="false" customHeight="false" outlineLevel="0" collapsed="false">
      <c r="N817" s="40"/>
      <c r="O817" s="16"/>
      <c r="P817" s="16"/>
      <c r="Q817" s="41" t="str">
        <f aca="false">IF(P817&gt;0,IF(O817/P817&lt;0.01,"&lt; 1 %",""),"")</f>
        <v/>
      </c>
      <c r="R817" s="35"/>
      <c r="S817" s="22" t="n">
        <f aca="false">'Výpočet škody'!AA817</f>
        <v>0</v>
      </c>
      <c r="T817" s="35"/>
      <c r="U817" s="35"/>
      <c r="V817" s="40"/>
      <c r="W817" s="37"/>
      <c r="X817" s="35"/>
      <c r="Y817" s="35"/>
      <c r="Z817" s="35"/>
      <c r="AA817" s="35"/>
      <c r="AB817" s="23" t="n">
        <f aca="false">'Výpočet škody'!BB817</f>
        <v>0</v>
      </c>
      <c r="AC817" s="37"/>
      <c r="AD817" s="37"/>
      <c r="AE817" s="37"/>
      <c r="AF817" s="37"/>
      <c r="AG817" s="37"/>
      <c r="AH817" s="37"/>
      <c r="AI817" s="35"/>
      <c r="AJ817" s="35"/>
      <c r="AK817" s="35"/>
      <c r="AL817" s="24" t="n">
        <f aca="false">'Výpočet škody'!CD817</f>
        <v>0</v>
      </c>
      <c r="AM817" s="35"/>
      <c r="AN817" s="35"/>
      <c r="AO817" s="35"/>
      <c r="AP817" s="35"/>
      <c r="AQ817" s="42" t="n">
        <f aca="false">ROUND(AO817*AP817,0)</f>
        <v>0</v>
      </c>
      <c r="AR817" s="43" t="n">
        <f aca="false">S817+AB817+AL817+AQ817</f>
        <v>0</v>
      </c>
    </row>
    <row r="818" customFormat="false" ht="12.8" hidden="false" customHeight="false" outlineLevel="0" collapsed="false">
      <c r="N818" s="40"/>
      <c r="O818" s="16"/>
      <c r="P818" s="16"/>
      <c r="Q818" s="41" t="str">
        <f aca="false">IF(P818&gt;0,IF(O818/P818&lt;0.01,"&lt; 1 %",""),"")</f>
        <v/>
      </c>
      <c r="R818" s="16"/>
      <c r="S818" s="22" t="n">
        <f aca="false">'Výpočet škody'!AA818</f>
        <v>0</v>
      </c>
      <c r="T818" s="35"/>
      <c r="U818" s="35"/>
      <c r="V818" s="40"/>
      <c r="W818" s="37"/>
      <c r="X818" s="35"/>
      <c r="Y818" s="35"/>
      <c r="Z818" s="35"/>
      <c r="AA818" s="35"/>
      <c r="AB818" s="23" t="n">
        <f aca="false">'Výpočet škody'!BB818</f>
        <v>0</v>
      </c>
      <c r="AC818" s="37"/>
      <c r="AD818" s="37"/>
      <c r="AE818" s="37"/>
      <c r="AF818" s="37"/>
      <c r="AG818" s="37"/>
      <c r="AH818" s="37"/>
      <c r="AI818" s="35"/>
      <c r="AJ818" s="35"/>
      <c r="AK818" s="35"/>
      <c r="AL818" s="24" t="n">
        <f aca="false">'Výpočet škody'!CD818</f>
        <v>0</v>
      </c>
      <c r="AM818" s="35"/>
      <c r="AN818" s="35"/>
      <c r="AO818" s="35"/>
      <c r="AP818" s="35"/>
      <c r="AQ818" s="42" t="n">
        <f aca="false">ROUND(AO818*AP818,0)</f>
        <v>0</v>
      </c>
      <c r="AR818" s="43" t="n">
        <f aca="false">S818+AB818+AL818+AQ818</f>
        <v>0</v>
      </c>
    </row>
    <row r="819" customFormat="false" ht="12.8" hidden="false" customHeight="false" outlineLevel="0" collapsed="false">
      <c r="N819" s="40"/>
      <c r="O819" s="16"/>
      <c r="P819" s="16"/>
      <c r="Q819" s="41" t="str">
        <f aca="false">IF(P819&gt;0,IF(O819/P819&lt;0.01,"&lt; 1 %",""),"")</f>
        <v/>
      </c>
      <c r="R819" s="16"/>
      <c r="S819" s="22" t="n">
        <f aca="false">'Výpočet škody'!AA819</f>
        <v>0</v>
      </c>
      <c r="T819" s="35"/>
      <c r="U819" s="35"/>
      <c r="V819" s="40"/>
      <c r="W819" s="37"/>
      <c r="X819" s="35"/>
      <c r="Y819" s="35"/>
      <c r="Z819" s="35"/>
      <c r="AA819" s="35"/>
      <c r="AB819" s="23" t="n">
        <f aca="false">'Výpočet škody'!BB819</f>
        <v>0</v>
      </c>
      <c r="AC819" s="37"/>
      <c r="AD819" s="37"/>
      <c r="AE819" s="37"/>
      <c r="AF819" s="37"/>
      <c r="AG819" s="37"/>
      <c r="AH819" s="37"/>
      <c r="AI819" s="35"/>
      <c r="AJ819" s="35"/>
      <c r="AK819" s="35"/>
      <c r="AL819" s="24" t="n">
        <f aca="false">'Výpočet škody'!CD819</f>
        <v>0</v>
      </c>
      <c r="AM819" s="35"/>
      <c r="AN819" s="35"/>
      <c r="AO819" s="35"/>
      <c r="AP819" s="35"/>
      <c r="AQ819" s="42" t="n">
        <f aca="false">ROUND(AO819*AP819,0)</f>
        <v>0</v>
      </c>
      <c r="AR819" s="43" t="n">
        <f aca="false">S819+AB819+AL819+AQ819</f>
        <v>0</v>
      </c>
    </row>
    <row r="820" customFormat="false" ht="12.8" hidden="false" customHeight="false" outlineLevel="0" collapsed="false">
      <c r="N820" s="40"/>
      <c r="O820" s="16"/>
      <c r="P820" s="16"/>
      <c r="Q820" s="41" t="str">
        <f aca="false">IF(P820&gt;0,IF(O820/P820&lt;0.01,"&lt; 1 %",""),"")</f>
        <v/>
      </c>
      <c r="R820" s="35"/>
      <c r="S820" s="22" t="n">
        <f aca="false">'Výpočet škody'!AA820</f>
        <v>0</v>
      </c>
      <c r="T820" s="35"/>
      <c r="U820" s="35"/>
      <c r="V820" s="40"/>
      <c r="W820" s="37"/>
      <c r="X820" s="35"/>
      <c r="Y820" s="35"/>
      <c r="Z820" s="35"/>
      <c r="AA820" s="35"/>
      <c r="AB820" s="23" t="n">
        <f aca="false">'Výpočet škody'!BB820</f>
        <v>0</v>
      </c>
      <c r="AC820" s="37"/>
      <c r="AD820" s="37"/>
      <c r="AE820" s="37"/>
      <c r="AF820" s="37"/>
      <c r="AG820" s="37"/>
      <c r="AH820" s="37"/>
      <c r="AI820" s="35"/>
      <c r="AJ820" s="35"/>
      <c r="AK820" s="35"/>
      <c r="AL820" s="24" t="n">
        <f aca="false">'Výpočet škody'!CD820</f>
        <v>0</v>
      </c>
      <c r="AM820" s="35"/>
      <c r="AN820" s="35"/>
      <c r="AO820" s="35"/>
      <c r="AP820" s="35"/>
      <c r="AQ820" s="42" t="n">
        <f aca="false">ROUND(AO820*AP820,0)</f>
        <v>0</v>
      </c>
      <c r="AR820" s="43" t="n">
        <f aca="false">S820+AB820+AL820+AQ820</f>
        <v>0</v>
      </c>
    </row>
    <row r="821" customFormat="false" ht="12.8" hidden="false" customHeight="false" outlineLevel="0" collapsed="false">
      <c r="N821" s="40"/>
      <c r="O821" s="16"/>
      <c r="P821" s="16"/>
      <c r="Q821" s="41" t="str">
        <f aca="false">IF(P821&gt;0,IF(O821/P821&lt;0.01,"&lt; 1 %",""),"")</f>
        <v/>
      </c>
      <c r="R821" s="16"/>
      <c r="S821" s="22" t="n">
        <f aca="false">'Výpočet škody'!AA821</f>
        <v>0</v>
      </c>
      <c r="T821" s="35"/>
      <c r="U821" s="35"/>
      <c r="V821" s="40"/>
      <c r="W821" s="37"/>
      <c r="X821" s="35"/>
      <c r="Y821" s="35"/>
      <c r="Z821" s="35"/>
      <c r="AA821" s="35"/>
      <c r="AB821" s="23" t="n">
        <f aca="false">'Výpočet škody'!BB821</f>
        <v>0</v>
      </c>
      <c r="AC821" s="37"/>
      <c r="AD821" s="37"/>
      <c r="AE821" s="37"/>
      <c r="AF821" s="37"/>
      <c r="AG821" s="37"/>
      <c r="AH821" s="37"/>
      <c r="AI821" s="35"/>
      <c r="AJ821" s="35"/>
      <c r="AK821" s="35"/>
      <c r="AL821" s="24" t="n">
        <f aca="false">'Výpočet škody'!CD821</f>
        <v>0</v>
      </c>
      <c r="AM821" s="35"/>
      <c r="AN821" s="35"/>
      <c r="AO821" s="35"/>
      <c r="AP821" s="35"/>
      <c r="AQ821" s="42" t="n">
        <f aca="false">ROUND(AO821*AP821,0)</f>
        <v>0</v>
      </c>
      <c r="AR821" s="43" t="n">
        <f aca="false">S821+AB821+AL821+AQ821</f>
        <v>0</v>
      </c>
    </row>
    <row r="822" customFormat="false" ht="12.8" hidden="false" customHeight="false" outlineLevel="0" collapsed="false">
      <c r="N822" s="40"/>
      <c r="O822" s="16"/>
      <c r="P822" s="16"/>
      <c r="Q822" s="41" t="str">
        <f aca="false">IF(P822&gt;0,IF(O822/P822&lt;0.01,"&lt; 1 %",""),"")</f>
        <v/>
      </c>
      <c r="R822" s="16"/>
      <c r="S822" s="22" t="n">
        <f aca="false">'Výpočet škody'!AA822</f>
        <v>0</v>
      </c>
      <c r="T822" s="35"/>
      <c r="U822" s="35"/>
      <c r="V822" s="40"/>
      <c r="W822" s="37"/>
      <c r="X822" s="35"/>
      <c r="Y822" s="35"/>
      <c r="Z822" s="35"/>
      <c r="AA822" s="35"/>
      <c r="AB822" s="23" t="n">
        <f aca="false">'Výpočet škody'!BB822</f>
        <v>0</v>
      </c>
      <c r="AC822" s="37"/>
      <c r="AD822" s="37"/>
      <c r="AE822" s="37"/>
      <c r="AF822" s="37"/>
      <c r="AG822" s="37"/>
      <c r="AH822" s="37"/>
      <c r="AI822" s="35"/>
      <c r="AJ822" s="35"/>
      <c r="AK822" s="35"/>
      <c r="AL822" s="24" t="n">
        <f aca="false">'Výpočet škody'!CD822</f>
        <v>0</v>
      </c>
      <c r="AM822" s="35"/>
      <c r="AN822" s="35"/>
      <c r="AO822" s="35"/>
      <c r="AP822" s="35"/>
      <c r="AQ822" s="42" t="n">
        <f aca="false">ROUND(AO822*AP822,0)</f>
        <v>0</v>
      </c>
      <c r="AR822" s="43" t="n">
        <f aca="false">S822+AB822+AL822+AQ822</f>
        <v>0</v>
      </c>
    </row>
    <row r="823" customFormat="false" ht="12.8" hidden="false" customHeight="false" outlineLevel="0" collapsed="false">
      <c r="N823" s="40"/>
      <c r="O823" s="16"/>
      <c r="P823" s="16"/>
      <c r="Q823" s="41" t="str">
        <f aca="false">IF(P823&gt;0,IF(O823/P823&lt;0.01,"&lt; 1 %",""),"")</f>
        <v/>
      </c>
      <c r="R823" s="35"/>
      <c r="S823" s="22" t="n">
        <f aca="false">'Výpočet škody'!AA823</f>
        <v>0</v>
      </c>
      <c r="T823" s="35"/>
      <c r="U823" s="35"/>
      <c r="V823" s="40"/>
      <c r="W823" s="37"/>
      <c r="X823" s="35"/>
      <c r="Y823" s="35"/>
      <c r="Z823" s="35"/>
      <c r="AA823" s="35"/>
      <c r="AB823" s="23" t="n">
        <f aca="false">'Výpočet škody'!BB823</f>
        <v>0</v>
      </c>
      <c r="AC823" s="37"/>
      <c r="AD823" s="37"/>
      <c r="AE823" s="37"/>
      <c r="AF823" s="37"/>
      <c r="AG823" s="37"/>
      <c r="AH823" s="37"/>
      <c r="AI823" s="35"/>
      <c r="AJ823" s="35"/>
      <c r="AK823" s="35"/>
      <c r="AL823" s="24" t="n">
        <f aca="false">'Výpočet škody'!CD823</f>
        <v>0</v>
      </c>
      <c r="AM823" s="35"/>
      <c r="AN823" s="35"/>
      <c r="AO823" s="35"/>
      <c r="AP823" s="35"/>
      <c r="AQ823" s="42" t="n">
        <f aca="false">ROUND(AO823*AP823,0)</f>
        <v>0</v>
      </c>
      <c r="AR823" s="43" t="n">
        <f aca="false">S823+AB823+AL823+AQ823</f>
        <v>0</v>
      </c>
    </row>
    <row r="824" customFormat="false" ht="12.8" hidden="false" customHeight="false" outlineLevel="0" collapsed="false">
      <c r="N824" s="40"/>
      <c r="O824" s="16"/>
      <c r="P824" s="16"/>
      <c r="Q824" s="41" t="str">
        <f aca="false">IF(P824&gt;0,IF(O824/P824&lt;0.01,"&lt; 1 %",""),"")</f>
        <v/>
      </c>
      <c r="R824" s="35"/>
      <c r="S824" s="22" t="n">
        <f aca="false">'Výpočet škody'!AA824</f>
        <v>0</v>
      </c>
      <c r="T824" s="35"/>
      <c r="U824" s="35"/>
      <c r="V824" s="40"/>
      <c r="W824" s="37"/>
      <c r="X824" s="35"/>
      <c r="Y824" s="35"/>
      <c r="Z824" s="35"/>
      <c r="AA824" s="35"/>
      <c r="AB824" s="23" t="n">
        <f aca="false">'Výpočet škody'!BB824</f>
        <v>0</v>
      </c>
      <c r="AC824" s="37"/>
      <c r="AD824" s="37"/>
      <c r="AE824" s="37"/>
      <c r="AF824" s="37"/>
      <c r="AG824" s="37"/>
      <c r="AH824" s="37"/>
      <c r="AI824" s="35"/>
      <c r="AJ824" s="35"/>
      <c r="AK824" s="35"/>
      <c r="AL824" s="24" t="n">
        <f aca="false">'Výpočet škody'!CD824</f>
        <v>0</v>
      </c>
      <c r="AM824" s="35"/>
      <c r="AN824" s="35"/>
      <c r="AO824" s="35"/>
      <c r="AP824" s="35"/>
      <c r="AQ824" s="42" t="n">
        <f aca="false">ROUND(AO824*AP824,0)</f>
        <v>0</v>
      </c>
      <c r="AR824" s="43" t="n">
        <f aca="false">S824+AB824+AL824+AQ824</f>
        <v>0</v>
      </c>
    </row>
    <row r="825" customFormat="false" ht="12.8" hidden="false" customHeight="false" outlineLevel="0" collapsed="false">
      <c r="N825" s="40"/>
      <c r="O825" s="16"/>
      <c r="P825" s="16"/>
      <c r="Q825" s="41" t="str">
        <f aca="false">IF(P825&gt;0,IF(O825/P825&lt;0.01,"&lt; 1 %",""),"")</f>
        <v/>
      </c>
      <c r="R825" s="16"/>
      <c r="S825" s="22" t="n">
        <f aca="false">'Výpočet škody'!AA825</f>
        <v>0</v>
      </c>
      <c r="T825" s="35"/>
      <c r="U825" s="35"/>
      <c r="V825" s="40"/>
      <c r="W825" s="37"/>
      <c r="X825" s="35"/>
      <c r="Y825" s="35"/>
      <c r="Z825" s="35"/>
      <c r="AA825" s="35"/>
      <c r="AB825" s="23" t="n">
        <f aca="false">'Výpočet škody'!BB825</f>
        <v>0</v>
      </c>
      <c r="AC825" s="37"/>
      <c r="AD825" s="37"/>
      <c r="AE825" s="37"/>
      <c r="AF825" s="37"/>
      <c r="AG825" s="37"/>
      <c r="AH825" s="37"/>
      <c r="AI825" s="35"/>
      <c r="AJ825" s="35"/>
      <c r="AK825" s="35"/>
      <c r="AL825" s="24" t="n">
        <f aca="false">'Výpočet škody'!CD825</f>
        <v>0</v>
      </c>
      <c r="AM825" s="35"/>
      <c r="AN825" s="35"/>
      <c r="AO825" s="35"/>
      <c r="AP825" s="35"/>
      <c r="AQ825" s="42" t="n">
        <f aca="false">ROUND(AO825*AP825,0)</f>
        <v>0</v>
      </c>
      <c r="AR825" s="43" t="n">
        <f aca="false">S825+AB825+AL825+AQ825</f>
        <v>0</v>
      </c>
    </row>
    <row r="826" customFormat="false" ht="12.8" hidden="false" customHeight="false" outlineLevel="0" collapsed="false">
      <c r="N826" s="40"/>
      <c r="O826" s="16"/>
      <c r="P826" s="16"/>
      <c r="Q826" s="41" t="str">
        <f aca="false">IF(P826&gt;0,IF(O826/P826&lt;0.01,"&lt; 1 %",""),"")</f>
        <v/>
      </c>
      <c r="R826" s="16"/>
      <c r="S826" s="22" t="n">
        <f aca="false">'Výpočet škody'!AA826</f>
        <v>0</v>
      </c>
      <c r="T826" s="35"/>
      <c r="U826" s="35"/>
      <c r="V826" s="40"/>
      <c r="W826" s="37"/>
      <c r="X826" s="35"/>
      <c r="Y826" s="35"/>
      <c r="Z826" s="35"/>
      <c r="AA826" s="35"/>
      <c r="AB826" s="23" t="n">
        <f aca="false">'Výpočet škody'!BB826</f>
        <v>0</v>
      </c>
      <c r="AC826" s="37"/>
      <c r="AD826" s="37"/>
      <c r="AE826" s="37"/>
      <c r="AF826" s="37"/>
      <c r="AG826" s="37"/>
      <c r="AH826" s="37"/>
      <c r="AI826" s="35"/>
      <c r="AJ826" s="35"/>
      <c r="AK826" s="35"/>
      <c r="AL826" s="24" t="n">
        <f aca="false">'Výpočet škody'!CD826</f>
        <v>0</v>
      </c>
      <c r="AM826" s="35"/>
      <c r="AN826" s="35"/>
      <c r="AO826" s="35"/>
      <c r="AP826" s="35"/>
      <c r="AQ826" s="42" t="n">
        <f aca="false">ROUND(AO826*AP826,0)</f>
        <v>0</v>
      </c>
      <c r="AR826" s="43" t="n">
        <f aca="false">S826+AB826+AL826+AQ826</f>
        <v>0</v>
      </c>
    </row>
    <row r="827" customFormat="false" ht="12.8" hidden="false" customHeight="false" outlineLevel="0" collapsed="false">
      <c r="N827" s="40"/>
      <c r="O827" s="16"/>
      <c r="P827" s="16"/>
      <c r="Q827" s="41" t="str">
        <f aca="false">IF(P827&gt;0,IF(O827/P827&lt;0.01,"&lt; 1 %",""),"")</f>
        <v/>
      </c>
      <c r="R827" s="35"/>
      <c r="S827" s="22" t="n">
        <f aca="false">'Výpočet škody'!AA827</f>
        <v>0</v>
      </c>
      <c r="T827" s="35"/>
      <c r="U827" s="35"/>
      <c r="V827" s="40"/>
      <c r="W827" s="37"/>
      <c r="X827" s="35"/>
      <c r="Y827" s="35"/>
      <c r="Z827" s="35"/>
      <c r="AA827" s="35"/>
      <c r="AB827" s="23" t="n">
        <f aca="false">'Výpočet škody'!BB827</f>
        <v>0</v>
      </c>
      <c r="AC827" s="37"/>
      <c r="AD827" s="37"/>
      <c r="AE827" s="37"/>
      <c r="AF827" s="37"/>
      <c r="AG827" s="37"/>
      <c r="AH827" s="37"/>
      <c r="AI827" s="35"/>
      <c r="AJ827" s="35"/>
      <c r="AK827" s="35"/>
      <c r="AL827" s="24" t="n">
        <f aca="false">'Výpočet škody'!CD827</f>
        <v>0</v>
      </c>
      <c r="AM827" s="35"/>
      <c r="AN827" s="35"/>
      <c r="AO827" s="35"/>
      <c r="AP827" s="35"/>
      <c r="AQ827" s="42" t="n">
        <f aca="false">ROUND(AO827*AP827,0)</f>
        <v>0</v>
      </c>
      <c r="AR827" s="43" t="n">
        <f aca="false">S827+AB827+AL827+AQ827</f>
        <v>0</v>
      </c>
    </row>
    <row r="828" customFormat="false" ht="12.8" hidden="false" customHeight="false" outlineLevel="0" collapsed="false">
      <c r="N828" s="40"/>
      <c r="O828" s="16"/>
      <c r="P828" s="16"/>
      <c r="Q828" s="41" t="str">
        <f aca="false">IF(P828&gt;0,IF(O828/P828&lt;0.01,"&lt; 1 %",""),"")</f>
        <v/>
      </c>
      <c r="R828" s="16"/>
      <c r="S828" s="22" t="n">
        <f aca="false">'Výpočet škody'!AA828</f>
        <v>0</v>
      </c>
      <c r="T828" s="35"/>
      <c r="U828" s="35"/>
      <c r="V828" s="40"/>
      <c r="W828" s="37"/>
      <c r="X828" s="35"/>
      <c r="Y828" s="35"/>
      <c r="Z828" s="35"/>
      <c r="AA828" s="35"/>
      <c r="AB828" s="23" t="n">
        <f aca="false">'Výpočet škody'!BB828</f>
        <v>0</v>
      </c>
      <c r="AC828" s="37"/>
      <c r="AD828" s="37"/>
      <c r="AE828" s="37"/>
      <c r="AF828" s="37"/>
      <c r="AG828" s="37"/>
      <c r="AH828" s="37"/>
      <c r="AI828" s="35"/>
      <c r="AJ828" s="35"/>
      <c r="AK828" s="35"/>
      <c r="AL828" s="24" t="n">
        <f aca="false">'Výpočet škody'!CD828</f>
        <v>0</v>
      </c>
      <c r="AM828" s="35"/>
      <c r="AN828" s="35"/>
      <c r="AO828" s="35"/>
      <c r="AP828" s="35"/>
      <c r="AQ828" s="42" t="n">
        <f aca="false">ROUND(AO828*AP828,0)</f>
        <v>0</v>
      </c>
      <c r="AR828" s="43" t="n">
        <f aca="false">S828+AB828+AL828+AQ828</f>
        <v>0</v>
      </c>
    </row>
    <row r="829" customFormat="false" ht="12.8" hidden="false" customHeight="false" outlineLevel="0" collapsed="false">
      <c r="N829" s="40"/>
      <c r="O829" s="16"/>
      <c r="P829" s="16"/>
      <c r="Q829" s="41" t="str">
        <f aca="false">IF(P829&gt;0,IF(O829/P829&lt;0.01,"&lt; 1 %",""),"")</f>
        <v/>
      </c>
      <c r="R829" s="16"/>
      <c r="S829" s="22" t="n">
        <f aca="false">'Výpočet škody'!AA829</f>
        <v>0</v>
      </c>
      <c r="T829" s="35"/>
      <c r="U829" s="35"/>
      <c r="V829" s="40"/>
      <c r="W829" s="37"/>
      <c r="X829" s="35"/>
      <c r="Y829" s="35"/>
      <c r="Z829" s="35"/>
      <c r="AA829" s="35"/>
      <c r="AB829" s="23" t="n">
        <f aca="false">'Výpočet škody'!BB829</f>
        <v>0</v>
      </c>
      <c r="AC829" s="37"/>
      <c r="AD829" s="37"/>
      <c r="AE829" s="37"/>
      <c r="AF829" s="37"/>
      <c r="AG829" s="37"/>
      <c r="AH829" s="37"/>
      <c r="AI829" s="35"/>
      <c r="AJ829" s="35"/>
      <c r="AK829" s="35"/>
      <c r="AL829" s="24" t="n">
        <f aca="false">'Výpočet škody'!CD829</f>
        <v>0</v>
      </c>
      <c r="AM829" s="35"/>
      <c r="AN829" s="35"/>
      <c r="AO829" s="35"/>
      <c r="AP829" s="35"/>
      <c r="AQ829" s="42" t="n">
        <f aca="false">ROUND(AO829*AP829,0)</f>
        <v>0</v>
      </c>
      <c r="AR829" s="43" t="n">
        <f aca="false">S829+AB829+AL829+AQ829</f>
        <v>0</v>
      </c>
    </row>
    <row r="830" customFormat="false" ht="12.8" hidden="false" customHeight="false" outlineLevel="0" collapsed="false">
      <c r="N830" s="40"/>
      <c r="O830" s="16"/>
      <c r="P830" s="16"/>
      <c r="Q830" s="41" t="str">
        <f aca="false">IF(P830&gt;0,IF(O830/P830&lt;0.01,"&lt; 1 %",""),"")</f>
        <v/>
      </c>
      <c r="R830" s="35"/>
      <c r="S830" s="22" t="n">
        <f aca="false">'Výpočet škody'!AA830</f>
        <v>0</v>
      </c>
      <c r="T830" s="35"/>
      <c r="U830" s="35"/>
      <c r="V830" s="40"/>
      <c r="W830" s="37"/>
      <c r="X830" s="35"/>
      <c r="Y830" s="35"/>
      <c r="Z830" s="35"/>
      <c r="AA830" s="35"/>
      <c r="AB830" s="23" t="n">
        <f aca="false">'Výpočet škody'!BB830</f>
        <v>0</v>
      </c>
      <c r="AC830" s="37"/>
      <c r="AD830" s="37"/>
      <c r="AE830" s="37"/>
      <c r="AF830" s="37"/>
      <c r="AG830" s="37"/>
      <c r="AH830" s="37"/>
      <c r="AI830" s="35"/>
      <c r="AJ830" s="35"/>
      <c r="AK830" s="35"/>
      <c r="AL830" s="24" t="n">
        <f aca="false">'Výpočet škody'!CD830</f>
        <v>0</v>
      </c>
      <c r="AM830" s="35"/>
      <c r="AN830" s="35"/>
      <c r="AO830" s="35"/>
      <c r="AP830" s="35"/>
      <c r="AQ830" s="42" t="n">
        <f aca="false">ROUND(AO830*AP830,0)</f>
        <v>0</v>
      </c>
      <c r="AR830" s="43" t="n">
        <f aca="false">S830+AB830+AL830+AQ830</f>
        <v>0</v>
      </c>
    </row>
    <row r="831" customFormat="false" ht="12.8" hidden="false" customHeight="false" outlineLevel="0" collapsed="false">
      <c r="N831" s="40"/>
      <c r="O831" s="16"/>
      <c r="P831" s="16"/>
      <c r="Q831" s="41" t="str">
        <f aca="false">IF(P831&gt;0,IF(O831/P831&lt;0.01,"&lt; 1 %",""),"")</f>
        <v/>
      </c>
      <c r="R831" s="16"/>
      <c r="S831" s="22" t="n">
        <f aca="false">'Výpočet škody'!AA831</f>
        <v>0</v>
      </c>
      <c r="T831" s="35"/>
      <c r="U831" s="35"/>
      <c r="V831" s="40"/>
      <c r="W831" s="37"/>
      <c r="X831" s="35"/>
      <c r="Y831" s="35"/>
      <c r="Z831" s="35"/>
      <c r="AA831" s="35"/>
      <c r="AB831" s="23" t="n">
        <f aca="false">'Výpočet škody'!BB831</f>
        <v>0</v>
      </c>
      <c r="AC831" s="37"/>
      <c r="AD831" s="37"/>
      <c r="AE831" s="37"/>
      <c r="AF831" s="37"/>
      <c r="AG831" s="37"/>
      <c r="AH831" s="37"/>
      <c r="AI831" s="35"/>
      <c r="AJ831" s="35"/>
      <c r="AK831" s="35"/>
      <c r="AL831" s="24" t="n">
        <f aca="false">'Výpočet škody'!CD831</f>
        <v>0</v>
      </c>
      <c r="AM831" s="35"/>
      <c r="AN831" s="35"/>
      <c r="AO831" s="35"/>
      <c r="AP831" s="35"/>
      <c r="AQ831" s="42" t="n">
        <f aca="false">ROUND(AO831*AP831,0)</f>
        <v>0</v>
      </c>
      <c r="AR831" s="43" t="n">
        <f aca="false">S831+AB831+AL831+AQ831</f>
        <v>0</v>
      </c>
    </row>
    <row r="832" customFormat="false" ht="12.8" hidden="false" customHeight="false" outlineLevel="0" collapsed="false">
      <c r="N832" s="40"/>
      <c r="O832" s="16"/>
      <c r="P832" s="16"/>
      <c r="Q832" s="41" t="str">
        <f aca="false">IF(P832&gt;0,IF(O832/P832&lt;0.01,"&lt; 1 %",""),"")</f>
        <v/>
      </c>
      <c r="R832" s="16"/>
      <c r="S832" s="22" t="n">
        <f aca="false">'Výpočet škody'!AA832</f>
        <v>0</v>
      </c>
      <c r="T832" s="35"/>
      <c r="U832" s="35"/>
      <c r="V832" s="40"/>
      <c r="W832" s="37"/>
      <c r="X832" s="35"/>
      <c r="Y832" s="35"/>
      <c r="Z832" s="35"/>
      <c r="AA832" s="35"/>
      <c r="AB832" s="23" t="n">
        <f aca="false">'Výpočet škody'!BB832</f>
        <v>0</v>
      </c>
      <c r="AC832" s="37"/>
      <c r="AD832" s="37"/>
      <c r="AE832" s="37"/>
      <c r="AF832" s="37"/>
      <c r="AG832" s="37"/>
      <c r="AH832" s="37"/>
      <c r="AI832" s="35"/>
      <c r="AJ832" s="35"/>
      <c r="AK832" s="35"/>
      <c r="AL832" s="24" t="n">
        <f aca="false">'Výpočet škody'!CD832</f>
        <v>0</v>
      </c>
      <c r="AM832" s="35"/>
      <c r="AN832" s="35"/>
      <c r="AO832" s="35"/>
      <c r="AP832" s="35"/>
      <c r="AQ832" s="42" t="n">
        <f aca="false">ROUND(AO832*AP832,0)</f>
        <v>0</v>
      </c>
      <c r="AR832" s="43" t="n">
        <f aca="false">S832+AB832+AL832+AQ832</f>
        <v>0</v>
      </c>
    </row>
    <row r="833" customFormat="false" ht="12.8" hidden="false" customHeight="false" outlineLevel="0" collapsed="false">
      <c r="N833" s="40"/>
      <c r="O833" s="16"/>
      <c r="P833" s="16"/>
      <c r="Q833" s="41" t="str">
        <f aca="false">IF(P833&gt;0,IF(O833/P833&lt;0.01,"&lt; 1 %",""),"")</f>
        <v/>
      </c>
      <c r="R833" s="35"/>
      <c r="S833" s="22" t="n">
        <f aca="false">'Výpočet škody'!AA833</f>
        <v>0</v>
      </c>
      <c r="T833" s="35"/>
      <c r="U833" s="35"/>
      <c r="V833" s="40"/>
      <c r="W833" s="37"/>
      <c r="X833" s="35"/>
      <c r="Y833" s="35"/>
      <c r="Z833" s="35"/>
      <c r="AA833" s="35"/>
      <c r="AB833" s="23" t="n">
        <f aca="false">'Výpočet škody'!BB833</f>
        <v>0</v>
      </c>
      <c r="AC833" s="37"/>
      <c r="AD833" s="37"/>
      <c r="AE833" s="37"/>
      <c r="AF833" s="37"/>
      <c r="AG833" s="37"/>
      <c r="AH833" s="37"/>
      <c r="AI833" s="35"/>
      <c r="AJ833" s="35"/>
      <c r="AK833" s="35"/>
      <c r="AL833" s="24" t="n">
        <f aca="false">'Výpočet škody'!CD833</f>
        <v>0</v>
      </c>
      <c r="AM833" s="35"/>
      <c r="AN833" s="35"/>
      <c r="AO833" s="35"/>
      <c r="AP833" s="35"/>
      <c r="AQ833" s="42" t="n">
        <f aca="false">ROUND(AO833*AP833,0)</f>
        <v>0</v>
      </c>
      <c r="AR833" s="43" t="n">
        <f aca="false">S833+AB833+AL833+AQ833</f>
        <v>0</v>
      </c>
    </row>
    <row r="834" customFormat="false" ht="12.8" hidden="false" customHeight="false" outlineLevel="0" collapsed="false">
      <c r="N834" s="40"/>
      <c r="O834" s="16"/>
      <c r="P834" s="16"/>
      <c r="Q834" s="41" t="str">
        <f aca="false">IF(P834&gt;0,IF(O834/P834&lt;0.01,"&lt; 1 %",""),"")</f>
        <v/>
      </c>
      <c r="R834" s="16"/>
      <c r="S834" s="22" t="n">
        <f aca="false">'Výpočet škody'!AA834</f>
        <v>0</v>
      </c>
      <c r="T834" s="35"/>
      <c r="U834" s="35"/>
      <c r="V834" s="40"/>
      <c r="W834" s="37"/>
      <c r="X834" s="35"/>
      <c r="Y834" s="35"/>
      <c r="Z834" s="35"/>
      <c r="AA834" s="35"/>
      <c r="AB834" s="23" t="n">
        <f aca="false">'Výpočet škody'!BB834</f>
        <v>0</v>
      </c>
      <c r="AC834" s="37"/>
      <c r="AD834" s="37"/>
      <c r="AE834" s="37"/>
      <c r="AF834" s="37"/>
      <c r="AG834" s="37"/>
      <c r="AH834" s="37"/>
      <c r="AI834" s="35"/>
      <c r="AJ834" s="35"/>
      <c r="AK834" s="35"/>
      <c r="AL834" s="24" t="n">
        <f aca="false">'Výpočet škody'!CD834</f>
        <v>0</v>
      </c>
      <c r="AM834" s="35"/>
      <c r="AN834" s="35"/>
      <c r="AO834" s="35"/>
      <c r="AP834" s="35"/>
      <c r="AQ834" s="42" t="n">
        <f aca="false">ROUND(AO834*AP834,0)</f>
        <v>0</v>
      </c>
      <c r="AR834" s="43" t="n">
        <f aca="false">S834+AB834+AL834+AQ834</f>
        <v>0</v>
      </c>
    </row>
    <row r="835" customFormat="false" ht="12.8" hidden="false" customHeight="false" outlineLevel="0" collapsed="false">
      <c r="N835" s="40"/>
      <c r="O835" s="16"/>
      <c r="P835" s="16"/>
      <c r="Q835" s="41" t="str">
        <f aca="false">IF(P835&gt;0,IF(O835/P835&lt;0.01,"&lt; 1 %",""),"")</f>
        <v/>
      </c>
      <c r="R835" s="16"/>
      <c r="S835" s="22" t="n">
        <f aca="false">'Výpočet škody'!AA835</f>
        <v>0</v>
      </c>
      <c r="T835" s="35"/>
      <c r="U835" s="35"/>
      <c r="V835" s="40"/>
      <c r="W835" s="37"/>
      <c r="X835" s="35"/>
      <c r="Y835" s="35"/>
      <c r="Z835" s="35"/>
      <c r="AA835" s="35"/>
      <c r="AB835" s="23" t="n">
        <f aca="false">'Výpočet škody'!BB835</f>
        <v>0</v>
      </c>
      <c r="AC835" s="37"/>
      <c r="AD835" s="37"/>
      <c r="AE835" s="37"/>
      <c r="AF835" s="37"/>
      <c r="AG835" s="37"/>
      <c r="AH835" s="37"/>
      <c r="AI835" s="35"/>
      <c r="AJ835" s="35"/>
      <c r="AK835" s="35"/>
      <c r="AL835" s="24" t="n">
        <f aca="false">'Výpočet škody'!CD835</f>
        <v>0</v>
      </c>
      <c r="AM835" s="35"/>
      <c r="AN835" s="35"/>
      <c r="AO835" s="35"/>
      <c r="AP835" s="35"/>
      <c r="AQ835" s="42" t="n">
        <f aca="false">ROUND(AO835*AP835,0)</f>
        <v>0</v>
      </c>
      <c r="AR835" s="43" t="n">
        <f aca="false">S835+AB835+AL835+AQ835</f>
        <v>0</v>
      </c>
    </row>
    <row r="836" customFormat="false" ht="12.8" hidden="false" customHeight="false" outlineLevel="0" collapsed="false">
      <c r="N836" s="40"/>
      <c r="O836" s="16"/>
      <c r="P836" s="16"/>
      <c r="Q836" s="41" t="str">
        <f aca="false">IF(P836&gt;0,IF(O836/P836&lt;0.01,"&lt; 1 %",""),"")</f>
        <v/>
      </c>
      <c r="R836" s="35"/>
      <c r="S836" s="22" t="n">
        <f aca="false">'Výpočet škody'!AA836</f>
        <v>0</v>
      </c>
      <c r="T836" s="35"/>
      <c r="U836" s="35"/>
      <c r="V836" s="40"/>
      <c r="W836" s="37"/>
      <c r="X836" s="35"/>
      <c r="Y836" s="35"/>
      <c r="Z836" s="35"/>
      <c r="AA836" s="35"/>
      <c r="AB836" s="23" t="n">
        <f aca="false">'Výpočet škody'!BB836</f>
        <v>0</v>
      </c>
      <c r="AC836" s="37"/>
      <c r="AD836" s="37"/>
      <c r="AE836" s="37"/>
      <c r="AF836" s="37"/>
      <c r="AG836" s="37"/>
      <c r="AH836" s="37"/>
      <c r="AI836" s="35"/>
      <c r="AJ836" s="35"/>
      <c r="AK836" s="35"/>
      <c r="AL836" s="24" t="n">
        <f aca="false">'Výpočet škody'!CD836</f>
        <v>0</v>
      </c>
      <c r="AM836" s="35"/>
      <c r="AN836" s="35"/>
      <c r="AO836" s="35"/>
      <c r="AP836" s="35"/>
      <c r="AQ836" s="42" t="n">
        <f aca="false">ROUND(AO836*AP836,0)</f>
        <v>0</v>
      </c>
      <c r="AR836" s="43" t="n">
        <f aca="false">S836+AB836+AL836+AQ836</f>
        <v>0</v>
      </c>
    </row>
    <row r="837" customFormat="false" ht="12.8" hidden="false" customHeight="false" outlineLevel="0" collapsed="false">
      <c r="N837" s="40"/>
      <c r="O837" s="16"/>
      <c r="P837" s="16"/>
      <c r="Q837" s="41" t="str">
        <f aca="false">IF(P837&gt;0,IF(O837/P837&lt;0.01,"&lt; 1 %",""),"")</f>
        <v/>
      </c>
      <c r="R837" s="16"/>
      <c r="S837" s="22" t="n">
        <f aca="false">'Výpočet škody'!AA837</f>
        <v>0</v>
      </c>
      <c r="T837" s="35"/>
      <c r="U837" s="35"/>
      <c r="V837" s="40"/>
      <c r="W837" s="37"/>
      <c r="X837" s="35"/>
      <c r="Y837" s="35"/>
      <c r="Z837" s="35"/>
      <c r="AA837" s="35"/>
      <c r="AB837" s="23" t="n">
        <f aca="false">'Výpočet škody'!BB837</f>
        <v>0</v>
      </c>
      <c r="AC837" s="37"/>
      <c r="AD837" s="37"/>
      <c r="AE837" s="37"/>
      <c r="AF837" s="37"/>
      <c r="AG837" s="37"/>
      <c r="AH837" s="37"/>
      <c r="AI837" s="35"/>
      <c r="AJ837" s="35"/>
      <c r="AK837" s="35"/>
      <c r="AL837" s="24" t="n">
        <f aca="false">'Výpočet škody'!CD837</f>
        <v>0</v>
      </c>
      <c r="AM837" s="35"/>
      <c r="AN837" s="35"/>
      <c r="AO837" s="35"/>
      <c r="AP837" s="35"/>
      <c r="AQ837" s="42" t="n">
        <f aca="false">ROUND(AO837*AP837,0)</f>
        <v>0</v>
      </c>
      <c r="AR837" s="43" t="n">
        <f aca="false">S837+AB837+AL837+AQ837</f>
        <v>0</v>
      </c>
    </row>
    <row r="838" customFormat="false" ht="12.8" hidden="false" customHeight="false" outlineLevel="0" collapsed="false">
      <c r="N838" s="40"/>
      <c r="O838" s="16"/>
      <c r="P838" s="16"/>
      <c r="Q838" s="41" t="str">
        <f aca="false">IF(P838&gt;0,IF(O838/P838&lt;0.01,"&lt; 1 %",""),"")</f>
        <v/>
      </c>
      <c r="R838" s="35"/>
      <c r="S838" s="22" t="n">
        <f aca="false">'Výpočet škody'!AA838</f>
        <v>0</v>
      </c>
      <c r="T838" s="35"/>
      <c r="U838" s="35"/>
      <c r="V838" s="40"/>
      <c r="W838" s="37"/>
      <c r="X838" s="35"/>
      <c r="Y838" s="35"/>
      <c r="Z838" s="35"/>
      <c r="AA838" s="35"/>
      <c r="AB838" s="23" t="n">
        <f aca="false">'Výpočet škody'!BB838</f>
        <v>0</v>
      </c>
      <c r="AC838" s="37"/>
      <c r="AD838" s="37"/>
      <c r="AE838" s="37"/>
      <c r="AF838" s="37"/>
      <c r="AG838" s="37"/>
      <c r="AH838" s="37"/>
      <c r="AI838" s="35"/>
      <c r="AJ838" s="35"/>
      <c r="AK838" s="35"/>
      <c r="AL838" s="24" t="n">
        <f aca="false">'Výpočet škody'!CD838</f>
        <v>0</v>
      </c>
      <c r="AM838" s="35"/>
      <c r="AN838" s="35"/>
      <c r="AO838" s="35"/>
      <c r="AP838" s="35"/>
      <c r="AQ838" s="42" t="n">
        <f aca="false">ROUND(AO838*AP838,0)</f>
        <v>0</v>
      </c>
      <c r="AR838" s="43" t="n">
        <f aca="false">S838+AB838+AL838+AQ838</f>
        <v>0</v>
      </c>
    </row>
    <row r="839" customFormat="false" ht="12.8" hidden="false" customHeight="false" outlineLevel="0" collapsed="false">
      <c r="N839" s="40"/>
      <c r="O839" s="16"/>
      <c r="P839" s="16"/>
      <c r="Q839" s="41" t="str">
        <f aca="false">IF(P839&gt;0,IF(O839/P839&lt;0.01,"&lt; 1 %",""),"")</f>
        <v/>
      </c>
      <c r="R839" s="16"/>
      <c r="S839" s="22" t="n">
        <f aca="false">'Výpočet škody'!AA839</f>
        <v>0</v>
      </c>
      <c r="T839" s="35"/>
      <c r="U839" s="35"/>
      <c r="V839" s="40"/>
      <c r="W839" s="37"/>
      <c r="X839" s="35"/>
      <c r="Y839" s="35"/>
      <c r="Z839" s="35"/>
      <c r="AA839" s="35"/>
      <c r="AB839" s="23" t="n">
        <f aca="false">'Výpočet škody'!BB839</f>
        <v>0</v>
      </c>
      <c r="AC839" s="37"/>
      <c r="AD839" s="37"/>
      <c r="AE839" s="37"/>
      <c r="AF839" s="37"/>
      <c r="AG839" s="37"/>
      <c r="AH839" s="37"/>
      <c r="AI839" s="35"/>
      <c r="AJ839" s="35"/>
      <c r="AK839" s="35"/>
      <c r="AL839" s="24" t="n">
        <f aca="false">'Výpočet škody'!CD839</f>
        <v>0</v>
      </c>
      <c r="AM839" s="35"/>
      <c r="AN839" s="35"/>
      <c r="AO839" s="35"/>
      <c r="AP839" s="35"/>
      <c r="AQ839" s="42" t="n">
        <f aca="false">ROUND(AO839*AP839,0)</f>
        <v>0</v>
      </c>
      <c r="AR839" s="43" t="n">
        <f aca="false">S839+AB839+AL839+AQ839</f>
        <v>0</v>
      </c>
    </row>
    <row r="840" customFormat="false" ht="12.8" hidden="false" customHeight="false" outlineLevel="0" collapsed="false">
      <c r="N840" s="40"/>
      <c r="O840" s="16"/>
      <c r="P840" s="16"/>
      <c r="Q840" s="41" t="str">
        <f aca="false">IF(P840&gt;0,IF(O840/P840&lt;0.01,"&lt; 1 %",""),"")</f>
        <v/>
      </c>
      <c r="R840" s="16"/>
      <c r="S840" s="22" t="n">
        <f aca="false">'Výpočet škody'!AA840</f>
        <v>0</v>
      </c>
      <c r="T840" s="35"/>
      <c r="U840" s="35"/>
      <c r="V840" s="40"/>
      <c r="W840" s="37"/>
      <c r="X840" s="35"/>
      <c r="Y840" s="35"/>
      <c r="Z840" s="35"/>
      <c r="AA840" s="35"/>
      <c r="AB840" s="23" t="n">
        <f aca="false">'Výpočet škody'!BB840</f>
        <v>0</v>
      </c>
      <c r="AC840" s="37"/>
      <c r="AD840" s="37"/>
      <c r="AE840" s="37"/>
      <c r="AF840" s="37"/>
      <c r="AG840" s="37"/>
      <c r="AH840" s="37"/>
      <c r="AI840" s="35"/>
      <c r="AJ840" s="35"/>
      <c r="AK840" s="35"/>
      <c r="AL840" s="24" t="n">
        <f aca="false">'Výpočet škody'!CD840</f>
        <v>0</v>
      </c>
      <c r="AM840" s="35"/>
      <c r="AN840" s="35"/>
      <c r="AO840" s="35"/>
      <c r="AP840" s="35"/>
      <c r="AQ840" s="42" t="n">
        <f aca="false">ROUND(AO840*AP840,0)</f>
        <v>0</v>
      </c>
      <c r="AR840" s="43" t="n">
        <f aca="false">S840+AB840+AL840+AQ840</f>
        <v>0</v>
      </c>
    </row>
    <row r="841" customFormat="false" ht="12.8" hidden="false" customHeight="false" outlineLevel="0" collapsed="false">
      <c r="N841" s="40"/>
      <c r="O841" s="16"/>
      <c r="P841" s="16"/>
      <c r="Q841" s="41" t="str">
        <f aca="false">IF(P841&gt;0,IF(O841/P841&lt;0.01,"&lt; 1 %",""),"")</f>
        <v/>
      </c>
      <c r="R841" s="35"/>
      <c r="S841" s="22" t="n">
        <f aca="false">'Výpočet škody'!AA841</f>
        <v>0</v>
      </c>
      <c r="T841" s="35"/>
      <c r="U841" s="35"/>
      <c r="V841" s="40"/>
      <c r="W841" s="37"/>
      <c r="X841" s="35"/>
      <c r="Y841" s="35"/>
      <c r="Z841" s="35"/>
      <c r="AA841" s="35"/>
      <c r="AB841" s="23" t="n">
        <f aca="false">'Výpočet škody'!BB841</f>
        <v>0</v>
      </c>
      <c r="AC841" s="37"/>
      <c r="AD841" s="37"/>
      <c r="AE841" s="37"/>
      <c r="AF841" s="37"/>
      <c r="AG841" s="37"/>
      <c r="AH841" s="37"/>
      <c r="AI841" s="35"/>
      <c r="AJ841" s="35"/>
      <c r="AK841" s="35"/>
      <c r="AL841" s="24" t="n">
        <f aca="false">'Výpočet škody'!CD841</f>
        <v>0</v>
      </c>
      <c r="AM841" s="35"/>
      <c r="AN841" s="35"/>
      <c r="AO841" s="35"/>
      <c r="AP841" s="35"/>
      <c r="AQ841" s="42" t="n">
        <f aca="false">ROUND(AO841*AP841,0)</f>
        <v>0</v>
      </c>
      <c r="AR841" s="43" t="n">
        <f aca="false">S841+AB841+AL841+AQ841</f>
        <v>0</v>
      </c>
    </row>
    <row r="842" customFormat="false" ht="12.8" hidden="false" customHeight="false" outlineLevel="0" collapsed="false">
      <c r="N842" s="40"/>
      <c r="O842" s="16"/>
      <c r="P842" s="16"/>
      <c r="Q842" s="41" t="str">
        <f aca="false">IF(P842&gt;0,IF(O842/P842&lt;0.01,"&lt; 1 %",""),"")</f>
        <v/>
      </c>
      <c r="R842" s="16"/>
      <c r="S842" s="22" t="n">
        <f aca="false">'Výpočet škody'!AA842</f>
        <v>0</v>
      </c>
      <c r="T842" s="35"/>
      <c r="U842" s="35"/>
      <c r="V842" s="40"/>
      <c r="W842" s="37"/>
      <c r="X842" s="35"/>
      <c r="Y842" s="35"/>
      <c r="Z842" s="35"/>
      <c r="AA842" s="35"/>
      <c r="AB842" s="23" t="n">
        <f aca="false">'Výpočet škody'!BB842</f>
        <v>0</v>
      </c>
      <c r="AC842" s="37"/>
      <c r="AD842" s="37"/>
      <c r="AE842" s="37"/>
      <c r="AF842" s="37"/>
      <c r="AG842" s="37"/>
      <c r="AH842" s="37"/>
      <c r="AI842" s="35"/>
      <c r="AJ842" s="35"/>
      <c r="AK842" s="35"/>
      <c r="AL842" s="24" t="n">
        <f aca="false">'Výpočet škody'!CD842</f>
        <v>0</v>
      </c>
      <c r="AM842" s="35"/>
      <c r="AN842" s="35"/>
      <c r="AO842" s="35"/>
      <c r="AP842" s="35"/>
      <c r="AQ842" s="42" t="n">
        <f aca="false">ROUND(AO842*AP842,0)</f>
        <v>0</v>
      </c>
      <c r="AR842" s="43" t="n">
        <f aca="false">S842+AB842+AL842+AQ842</f>
        <v>0</v>
      </c>
    </row>
    <row r="843" customFormat="false" ht="12.8" hidden="false" customHeight="false" outlineLevel="0" collapsed="false">
      <c r="N843" s="40"/>
      <c r="O843" s="16"/>
      <c r="P843" s="16"/>
      <c r="Q843" s="41" t="str">
        <f aca="false">IF(P843&gt;0,IF(O843/P843&lt;0.01,"&lt; 1 %",""),"")</f>
        <v/>
      </c>
      <c r="R843" s="16"/>
      <c r="S843" s="22" t="n">
        <f aca="false">'Výpočet škody'!AA843</f>
        <v>0</v>
      </c>
      <c r="T843" s="35"/>
      <c r="U843" s="35"/>
      <c r="V843" s="40"/>
      <c r="W843" s="37"/>
      <c r="X843" s="35"/>
      <c r="Y843" s="35"/>
      <c r="Z843" s="35"/>
      <c r="AA843" s="35"/>
      <c r="AB843" s="23" t="n">
        <f aca="false">'Výpočet škody'!BB843</f>
        <v>0</v>
      </c>
      <c r="AC843" s="37"/>
      <c r="AD843" s="37"/>
      <c r="AE843" s="37"/>
      <c r="AF843" s="37"/>
      <c r="AG843" s="37"/>
      <c r="AH843" s="37"/>
      <c r="AI843" s="35"/>
      <c r="AJ843" s="35"/>
      <c r="AK843" s="35"/>
      <c r="AL843" s="24" t="n">
        <f aca="false">'Výpočet škody'!CD843</f>
        <v>0</v>
      </c>
      <c r="AM843" s="35"/>
      <c r="AN843" s="35"/>
      <c r="AO843" s="35"/>
      <c r="AP843" s="35"/>
      <c r="AQ843" s="42" t="n">
        <f aca="false">ROUND(AO843*AP843,0)</f>
        <v>0</v>
      </c>
      <c r="AR843" s="43" t="n">
        <f aca="false">S843+AB843+AL843+AQ843</f>
        <v>0</v>
      </c>
    </row>
    <row r="844" customFormat="false" ht="12.8" hidden="false" customHeight="false" outlineLevel="0" collapsed="false">
      <c r="N844" s="40"/>
      <c r="O844" s="16"/>
      <c r="P844" s="16"/>
      <c r="Q844" s="41" t="str">
        <f aca="false">IF(P844&gt;0,IF(O844/P844&lt;0.01,"&lt; 1 %",""),"")</f>
        <v/>
      </c>
      <c r="R844" s="16"/>
      <c r="S844" s="22" t="n">
        <f aca="false">'Výpočet škody'!AA844</f>
        <v>0</v>
      </c>
      <c r="T844" s="35"/>
      <c r="U844" s="35"/>
      <c r="V844" s="40"/>
      <c r="W844" s="37"/>
      <c r="X844" s="35"/>
      <c r="Y844" s="35"/>
      <c r="Z844" s="35"/>
      <c r="AA844" s="35"/>
      <c r="AB844" s="23" t="n">
        <f aca="false">'Výpočet škody'!BB844</f>
        <v>0</v>
      </c>
      <c r="AC844" s="37"/>
      <c r="AD844" s="37"/>
      <c r="AE844" s="37"/>
      <c r="AF844" s="37"/>
      <c r="AG844" s="37"/>
      <c r="AH844" s="37"/>
      <c r="AI844" s="35"/>
      <c r="AJ844" s="35"/>
      <c r="AK844" s="35"/>
      <c r="AL844" s="24" t="n">
        <f aca="false">'Výpočet škody'!CD844</f>
        <v>0</v>
      </c>
      <c r="AM844" s="35"/>
      <c r="AN844" s="35"/>
      <c r="AO844" s="35"/>
      <c r="AP844" s="35"/>
      <c r="AQ844" s="42" t="n">
        <f aca="false">ROUND(AO844*AP844,0)</f>
        <v>0</v>
      </c>
      <c r="AR844" s="43" t="n">
        <f aca="false">S844+AB844+AL844+AQ844</f>
        <v>0</v>
      </c>
    </row>
    <row r="845" customFormat="false" ht="12.8" hidden="false" customHeight="false" outlineLevel="0" collapsed="false">
      <c r="N845" s="40"/>
      <c r="O845" s="16"/>
      <c r="P845" s="16"/>
      <c r="Q845" s="41" t="str">
        <f aca="false">IF(P845&gt;0,IF(O845/P845&lt;0.01,"&lt; 1 %",""),"")</f>
        <v/>
      </c>
      <c r="R845" s="16"/>
      <c r="S845" s="22" t="n">
        <f aca="false">'Výpočet škody'!AA845</f>
        <v>0</v>
      </c>
      <c r="T845" s="35"/>
      <c r="U845" s="35"/>
      <c r="V845" s="40"/>
      <c r="W845" s="37"/>
      <c r="X845" s="35"/>
      <c r="Y845" s="35"/>
      <c r="Z845" s="35"/>
      <c r="AA845" s="35"/>
      <c r="AB845" s="23" t="n">
        <f aca="false">'Výpočet škody'!BB845</f>
        <v>0</v>
      </c>
      <c r="AC845" s="37"/>
      <c r="AD845" s="37"/>
      <c r="AE845" s="37"/>
      <c r="AF845" s="37"/>
      <c r="AG845" s="37"/>
      <c r="AH845" s="37"/>
      <c r="AI845" s="35"/>
      <c r="AJ845" s="35"/>
      <c r="AK845" s="35"/>
      <c r="AL845" s="24" t="n">
        <f aca="false">'Výpočet škody'!CD845</f>
        <v>0</v>
      </c>
      <c r="AM845" s="35"/>
      <c r="AN845" s="35"/>
      <c r="AO845" s="35"/>
      <c r="AP845" s="35"/>
      <c r="AQ845" s="42" t="n">
        <f aca="false">ROUND(AO845*AP845,0)</f>
        <v>0</v>
      </c>
      <c r="AR845" s="43" t="n">
        <f aca="false">S845+AB845+AL845+AQ845</f>
        <v>0</v>
      </c>
    </row>
    <row r="846" customFormat="false" ht="12.8" hidden="false" customHeight="false" outlineLevel="0" collapsed="false">
      <c r="N846" s="40"/>
      <c r="O846" s="16"/>
      <c r="P846" s="16"/>
      <c r="Q846" s="41" t="str">
        <f aca="false">IF(P846&gt;0,IF(O846/P846&lt;0.01,"&lt; 1 %",""),"")</f>
        <v/>
      </c>
      <c r="R846" s="35"/>
      <c r="S846" s="22" t="n">
        <f aca="false">'Výpočet škody'!AA846</f>
        <v>0</v>
      </c>
      <c r="T846" s="35"/>
      <c r="U846" s="35"/>
      <c r="V846" s="40"/>
      <c r="W846" s="37"/>
      <c r="X846" s="35"/>
      <c r="Y846" s="35"/>
      <c r="Z846" s="35"/>
      <c r="AA846" s="35"/>
      <c r="AB846" s="23" t="n">
        <f aca="false">'Výpočet škody'!BB846</f>
        <v>0</v>
      </c>
      <c r="AC846" s="37"/>
      <c r="AD846" s="37"/>
      <c r="AE846" s="37"/>
      <c r="AF846" s="37"/>
      <c r="AG846" s="37"/>
      <c r="AH846" s="37"/>
      <c r="AI846" s="35"/>
      <c r="AJ846" s="35"/>
      <c r="AK846" s="35"/>
      <c r="AL846" s="24" t="n">
        <f aca="false">'Výpočet škody'!CD846</f>
        <v>0</v>
      </c>
      <c r="AM846" s="35"/>
      <c r="AN846" s="35"/>
      <c r="AO846" s="35"/>
      <c r="AP846" s="35"/>
      <c r="AQ846" s="42" t="n">
        <f aca="false">ROUND(AO846*AP846,0)</f>
        <v>0</v>
      </c>
      <c r="AR846" s="43" t="n">
        <f aca="false">S846+AB846+AL846+AQ846</f>
        <v>0</v>
      </c>
    </row>
    <row r="847" customFormat="false" ht="12.8" hidden="false" customHeight="false" outlineLevel="0" collapsed="false">
      <c r="N847" s="40"/>
      <c r="O847" s="16"/>
      <c r="P847" s="16"/>
      <c r="Q847" s="41" t="str">
        <f aca="false">IF(P847&gt;0,IF(O847/P847&lt;0.01,"&lt; 1 %",""),"")</f>
        <v/>
      </c>
      <c r="R847" s="35"/>
      <c r="S847" s="22" t="n">
        <f aca="false">'Výpočet škody'!AA847</f>
        <v>0</v>
      </c>
      <c r="T847" s="35"/>
      <c r="U847" s="35"/>
      <c r="V847" s="40"/>
      <c r="W847" s="37"/>
      <c r="X847" s="35"/>
      <c r="Y847" s="35"/>
      <c r="Z847" s="35"/>
      <c r="AA847" s="35"/>
      <c r="AB847" s="23" t="n">
        <f aca="false">'Výpočet škody'!BB847</f>
        <v>0</v>
      </c>
      <c r="AC847" s="37"/>
      <c r="AD847" s="37"/>
      <c r="AE847" s="37"/>
      <c r="AF847" s="37"/>
      <c r="AG847" s="37"/>
      <c r="AH847" s="37"/>
      <c r="AI847" s="35"/>
      <c r="AJ847" s="35"/>
      <c r="AK847" s="35"/>
      <c r="AL847" s="24" t="n">
        <f aca="false">'Výpočet škody'!CD847</f>
        <v>0</v>
      </c>
      <c r="AM847" s="35"/>
      <c r="AN847" s="35"/>
      <c r="AO847" s="35"/>
      <c r="AP847" s="35"/>
      <c r="AQ847" s="42" t="n">
        <f aca="false">ROUND(AO847*AP847,0)</f>
        <v>0</v>
      </c>
      <c r="AR847" s="43" t="n">
        <f aca="false">S847+AB847+AL847+AQ847</f>
        <v>0</v>
      </c>
    </row>
    <row r="848" customFormat="false" ht="12.8" hidden="false" customHeight="false" outlineLevel="0" collapsed="false">
      <c r="N848" s="40"/>
      <c r="O848" s="16"/>
      <c r="P848" s="16"/>
      <c r="Q848" s="41" t="str">
        <f aca="false">IF(P848&gt;0,IF(O848/P848&lt;0.01,"&lt; 1 %",""),"")</f>
        <v/>
      </c>
      <c r="R848" s="16"/>
      <c r="S848" s="22" t="n">
        <f aca="false">'Výpočet škody'!AA848</f>
        <v>0</v>
      </c>
      <c r="T848" s="35"/>
      <c r="U848" s="35"/>
      <c r="V848" s="40"/>
      <c r="W848" s="37"/>
      <c r="X848" s="35"/>
      <c r="Y848" s="35"/>
      <c r="Z848" s="35"/>
      <c r="AA848" s="35"/>
      <c r="AB848" s="23" t="n">
        <f aca="false">'Výpočet škody'!BB848</f>
        <v>0</v>
      </c>
      <c r="AC848" s="37"/>
      <c r="AD848" s="37"/>
      <c r="AE848" s="37"/>
      <c r="AF848" s="37"/>
      <c r="AG848" s="37"/>
      <c r="AH848" s="37"/>
      <c r="AI848" s="35"/>
      <c r="AJ848" s="35"/>
      <c r="AK848" s="35"/>
      <c r="AL848" s="24" t="n">
        <f aca="false">'Výpočet škody'!CD848</f>
        <v>0</v>
      </c>
      <c r="AM848" s="35"/>
      <c r="AN848" s="35"/>
      <c r="AO848" s="35"/>
      <c r="AP848" s="35"/>
      <c r="AQ848" s="42" t="n">
        <f aca="false">ROUND(AO848*AP848,0)</f>
        <v>0</v>
      </c>
      <c r="AR848" s="43" t="n">
        <f aca="false">S848+AB848+AL848+AQ848</f>
        <v>0</v>
      </c>
    </row>
    <row r="849" customFormat="false" ht="12.8" hidden="false" customHeight="false" outlineLevel="0" collapsed="false">
      <c r="N849" s="40"/>
      <c r="O849" s="16"/>
      <c r="P849" s="16"/>
      <c r="Q849" s="41" t="str">
        <f aca="false">IF(P849&gt;0,IF(O849/P849&lt;0.01,"&lt; 1 %",""),"")</f>
        <v/>
      </c>
      <c r="R849" s="16"/>
      <c r="S849" s="22" t="n">
        <f aca="false">'Výpočet škody'!AA849</f>
        <v>0</v>
      </c>
      <c r="T849" s="35"/>
      <c r="U849" s="35"/>
      <c r="V849" s="40"/>
      <c r="W849" s="37"/>
      <c r="X849" s="35"/>
      <c r="Y849" s="35"/>
      <c r="Z849" s="35"/>
      <c r="AA849" s="35"/>
      <c r="AB849" s="23" t="n">
        <f aca="false">'Výpočet škody'!BB849</f>
        <v>0</v>
      </c>
      <c r="AC849" s="37"/>
      <c r="AD849" s="37"/>
      <c r="AE849" s="37"/>
      <c r="AF849" s="37"/>
      <c r="AG849" s="37"/>
      <c r="AH849" s="37"/>
      <c r="AI849" s="35"/>
      <c r="AJ849" s="35"/>
      <c r="AK849" s="35"/>
      <c r="AL849" s="24" t="n">
        <f aca="false">'Výpočet škody'!CD849</f>
        <v>0</v>
      </c>
      <c r="AM849" s="35"/>
      <c r="AN849" s="35"/>
      <c r="AO849" s="35"/>
      <c r="AP849" s="35"/>
      <c r="AQ849" s="42" t="n">
        <f aca="false">ROUND(AO849*AP849,0)</f>
        <v>0</v>
      </c>
      <c r="AR849" s="43" t="n">
        <f aca="false">S849+AB849+AL849+AQ849</f>
        <v>0</v>
      </c>
    </row>
    <row r="850" customFormat="false" ht="12.8" hidden="false" customHeight="false" outlineLevel="0" collapsed="false">
      <c r="N850" s="40"/>
      <c r="O850" s="16"/>
      <c r="P850" s="16"/>
      <c r="Q850" s="41" t="str">
        <f aca="false">IF(P850&gt;0,IF(O850/P850&lt;0.01,"&lt; 1 %",""),"")</f>
        <v/>
      </c>
      <c r="R850" s="35"/>
      <c r="S850" s="22" t="n">
        <f aca="false">'Výpočet škody'!AA850</f>
        <v>0</v>
      </c>
      <c r="T850" s="35"/>
      <c r="U850" s="35"/>
      <c r="V850" s="40"/>
      <c r="W850" s="37"/>
      <c r="X850" s="35"/>
      <c r="Y850" s="35"/>
      <c r="Z850" s="35"/>
      <c r="AA850" s="35"/>
      <c r="AB850" s="23" t="n">
        <f aca="false">'Výpočet škody'!BB850</f>
        <v>0</v>
      </c>
      <c r="AC850" s="37"/>
      <c r="AD850" s="37"/>
      <c r="AE850" s="37"/>
      <c r="AF850" s="37"/>
      <c r="AG850" s="37"/>
      <c r="AH850" s="37"/>
      <c r="AI850" s="35"/>
      <c r="AJ850" s="35"/>
      <c r="AK850" s="35"/>
      <c r="AL850" s="24" t="n">
        <f aca="false">'Výpočet škody'!CD850</f>
        <v>0</v>
      </c>
      <c r="AM850" s="35"/>
      <c r="AN850" s="35"/>
      <c r="AO850" s="35"/>
      <c r="AP850" s="35"/>
      <c r="AQ850" s="42" t="n">
        <f aca="false">ROUND(AO850*AP850,0)</f>
        <v>0</v>
      </c>
      <c r="AR850" s="43" t="n">
        <f aca="false">S850+AB850+AL850+AQ850</f>
        <v>0</v>
      </c>
    </row>
    <row r="851" customFormat="false" ht="12.8" hidden="false" customHeight="false" outlineLevel="0" collapsed="false">
      <c r="N851" s="40"/>
      <c r="O851" s="16"/>
      <c r="P851" s="16"/>
      <c r="Q851" s="41" t="str">
        <f aca="false">IF(P851&gt;0,IF(O851/P851&lt;0.01,"&lt; 1 %",""),"")</f>
        <v/>
      </c>
      <c r="R851" s="16"/>
      <c r="S851" s="22" t="n">
        <f aca="false">'Výpočet škody'!AA851</f>
        <v>0</v>
      </c>
      <c r="T851" s="35"/>
      <c r="U851" s="35"/>
      <c r="V851" s="40"/>
      <c r="W851" s="37"/>
      <c r="X851" s="35"/>
      <c r="Y851" s="35"/>
      <c r="Z851" s="35"/>
      <c r="AA851" s="35"/>
      <c r="AB851" s="23" t="n">
        <f aca="false">'Výpočet škody'!BB851</f>
        <v>0</v>
      </c>
      <c r="AC851" s="37"/>
      <c r="AD851" s="37"/>
      <c r="AE851" s="37"/>
      <c r="AF851" s="37"/>
      <c r="AG851" s="37"/>
      <c r="AH851" s="37"/>
      <c r="AI851" s="35"/>
      <c r="AJ851" s="35"/>
      <c r="AK851" s="35"/>
      <c r="AL851" s="24" t="n">
        <f aca="false">'Výpočet škody'!CD851</f>
        <v>0</v>
      </c>
      <c r="AM851" s="35"/>
      <c r="AN851" s="35"/>
      <c r="AO851" s="35"/>
      <c r="AP851" s="35"/>
      <c r="AQ851" s="42" t="n">
        <f aca="false">ROUND(AO851*AP851,0)</f>
        <v>0</v>
      </c>
      <c r="AR851" s="43" t="n">
        <f aca="false">S851+AB851+AL851+AQ851</f>
        <v>0</v>
      </c>
    </row>
    <row r="852" customFormat="false" ht="12.8" hidden="false" customHeight="false" outlineLevel="0" collapsed="false">
      <c r="N852" s="40"/>
      <c r="O852" s="16"/>
      <c r="P852" s="16"/>
      <c r="Q852" s="41" t="str">
        <f aca="false">IF(P852&gt;0,IF(O852/P852&lt;0.01,"&lt; 1 %",""),"")</f>
        <v/>
      </c>
      <c r="R852" s="35"/>
      <c r="S852" s="22" t="n">
        <f aca="false">'Výpočet škody'!AA852</f>
        <v>0</v>
      </c>
      <c r="T852" s="35"/>
      <c r="U852" s="35"/>
      <c r="V852" s="40"/>
      <c r="W852" s="37"/>
      <c r="X852" s="35"/>
      <c r="Y852" s="35"/>
      <c r="Z852" s="35"/>
      <c r="AA852" s="35"/>
      <c r="AB852" s="23" t="n">
        <f aca="false">'Výpočet škody'!BB852</f>
        <v>0</v>
      </c>
      <c r="AC852" s="37"/>
      <c r="AD852" s="37"/>
      <c r="AE852" s="37"/>
      <c r="AF852" s="37"/>
      <c r="AG852" s="37"/>
      <c r="AH852" s="37"/>
      <c r="AI852" s="35"/>
      <c r="AJ852" s="35"/>
      <c r="AK852" s="35"/>
      <c r="AL852" s="24" t="n">
        <f aca="false">'Výpočet škody'!CD852</f>
        <v>0</v>
      </c>
      <c r="AM852" s="35"/>
      <c r="AN852" s="35"/>
      <c r="AO852" s="35"/>
      <c r="AP852" s="35"/>
      <c r="AQ852" s="42" t="n">
        <f aca="false">ROUND(AO852*AP852,0)</f>
        <v>0</v>
      </c>
      <c r="AR852" s="43" t="n">
        <f aca="false">S852+AB852+AL852+AQ852</f>
        <v>0</v>
      </c>
    </row>
    <row r="853" customFormat="false" ht="12.8" hidden="false" customHeight="false" outlineLevel="0" collapsed="false">
      <c r="N853" s="40"/>
      <c r="O853" s="16"/>
      <c r="P853" s="16"/>
      <c r="Q853" s="41" t="str">
        <f aca="false">IF(P853&gt;0,IF(O853/P853&lt;0.01,"&lt; 1 %",""),"")</f>
        <v/>
      </c>
      <c r="R853" s="16"/>
      <c r="S853" s="22" t="n">
        <f aca="false">'Výpočet škody'!AA853</f>
        <v>0</v>
      </c>
      <c r="T853" s="35"/>
      <c r="U853" s="35"/>
      <c r="V853" s="40"/>
      <c r="W853" s="37"/>
      <c r="X853" s="35"/>
      <c r="Y853" s="35"/>
      <c r="Z853" s="35"/>
      <c r="AA853" s="35"/>
      <c r="AB853" s="23" t="n">
        <f aca="false">'Výpočet škody'!BB853</f>
        <v>0</v>
      </c>
      <c r="AC853" s="37"/>
      <c r="AD853" s="37"/>
      <c r="AE853" s="37"/>
      <c r="AF853" s="37"/>
      <c r="AG853" s="37"/>
      <c r="AH853" s="37"/>
      <c r="AI853" s="35"/>
      <c r="AJ853" s="35"/>
      <c r="AK853" s="35"/>
      <c r="AL853" s="24" t="n">
        <f aca="false">'Výpočet škody'!CD853</f>
        <v>0</v>
      </c>
      <c r="AM853" s="35"/>
      <c r="AN853" s="35"/>
      <c r="AO853" s="35"/>
      <c r="AP853" s="35"/>
      <c r="AQ853" s="42" t="n">
        <f aca="false">ROUND(AO853*AP853,0)</f>
        <v>0</v>
      </c>
      <c r="AR853" s="43" t="n">
        <f aca="false">S853+AB853+AL853+AQ853</f>
        <v>0</v>
      </c>
    </row>
    <row r="854" customFormat="false" ht="12.8" hidden="false" customHeight="false" outlineLevel="0" collapsed="false">
      <c r="N854" s="40"/>
      <c r="O854" s="16"/>
      <c r="P854" s="16"/>
      <c r="Q854" s="41" t="str">
        <f aca="false">IF(P854&gt;0,IF(O854/P854&lt;0.01,"&lt; 1 %",""),"")</f>
        <v/>
      </c>
      <c r="R854" s="16"/>
      <c r="S854" s="22" t="n">
        <f aca="false">'Výpočet škody'!AA854</f>
        <v>0</v>
      </c>
      <c r="T854" s="35"/>
      <c r="U854" s="35"/>
      <c r="V854" s="40"/>
      <c r="W854" s="37"/>
      <c r="X854" s="35"/>
      <c r="Y854" s="35"/>
      <c r="Z854" s="35"/>
      <c r="AA854" s="35"/>
      <c r="AB854" s="23" t="n">
        <f aca="false">'Výpočet škody'!BB854</f>
        <v>0</v>
      </c>
      <c r="AC854" s="37"/>
      <c r="AD854" s="37"/>
      <c r="AE854" s="37"/>
      <c r="AF854" s="37"/>
      <c r="AG854" s="37"/>
      <c r="AH854" s="37"/>
      <c r="AI854" s="35"/>
      <c r="AJ854" s="35"/>
      <c r="AK854" s="35"/>
      <c r="AL854" s="24" t="n">
        <f aca="false">'Výpočet škody'!CD854</f>
        <v>0</v>
      </c>
      <c r="AM854" s="35"/>
      <c r="AN854" s="35"/>
      <c r="AO854" s="35"/>
      <c r="AP854" s="35"/>
      <c r="AQ854" s="42" t="n">
        <f aca="false">ROUND(AO854*AP854,0)</f>
        <v>0</v>
      </c>
      <c r="AR854" s="43" t="n">
        <f aca="false">S854+AB854+AL854+AQ854</f>
        <v>0</v>
      </c>
    </row>
    <row r="855" customFormat="false" ht="12.8" hidden="false" customHeight="false" outlineLevel="0" collapsed="false">
      <c r="N855" s="40"/>
      <c r="O855" s="16"/>
      <c r="P855" s="16"/>
      <c r="Q855" s="41" t="str">
        <f aca="false">IF(P855&gt;0,IF(O855/P855&lt;0.01,"&lt; 1 %",""),"")</f>
        <v/>
      </c>
      <c r="R855" s="16"/>
      <c r="S855" s="22" t="n">
        <f aca="false">'Výpočet škody'!AA855</f>
        <v>0</v>
      </c>
      <c r="T855" s="35"/>
      <c r="U855" s="35"/>
      <c r="V855" s="40"/>
      <c r="W855" s="37"/>
      <c r="X855" s="35"/>
      <c r="Y855" s="35"/>
      <c r="Z855" s="35"/>
      <c r="AA855" s="35"/>
      <c r="AB855" s="23" t="n">
        <f aca="false">'Výpočet škody'!BB855</f>
        <v>0</v>
      </c>
      <c r="AC855" s="37"/>
      <c r="AD855" s="37"/>
      <c r="AE855" s="37"/>
      <c r="AF855" s="37"/>
      <c r="AG855" s="37"/>
      <c r="AH855" s="37"/>
      <c r="AI855" s="35"/>
      <c r="AJ855" s="35"/>
      <c r="AK855" s="35"/>
      <c r="AL855" s="24" t="n">
        <f aca="false">'Výpočet škody'!CD855</f>
        <v>0</v>
      </c>
      <c r="AM855" s="35"/>
      <c r="AN855" s="35"/>
      <c r="AO855" s="35"/>
      <c r="AP855" s="35"/>
      <c r="AQ855" s="42" t="n">
        <f aca="false">ROUND(AO855*AP855,0)</f>
        <v>0</v>
      </c>
      <c r="AR855" s="43" t="n">
        <f aca="false">S855+AB855+AL855+AQ855</f>
        <v>0</v>
      </c>
    </row>
    <row r="856" customFormat="false" ht="12.8" hidden="false" customHeight="false" outlineLevel="0" collapsed="false">
      <c r="N856" s="40"/>
      <c r="O856" s="16"/>
      <c r="P856" s="16"/>
      <c r="Q856" s="41" t="str">
        <f aca="false">IF(P856&gt;0,IF(O856/P856&lt;0.01,"&lt; 1 %",""),"")</f>
        <v/>
      </c>
      <c r="R856" s="35"/>
      <c r="S856" s="22" t="n">
        <f aca="false">'Výpočet škody'!AA856</f>
        <v>0</v>
      </c>
      <c r="T856" s="35"/>
      <c r="U856" s="35"/>
      <c r="V856" s="40"/>
      <c r="W856" s="37"/>
      <c r="X856" s="35"/>
      <c r="Y856" s="35"/>
      <c r="Z856" s="35"/>
      <c r="AA856" s="35"/>
      <c r="AB856" s="23" t="n">
        <f aca="false">'Výpočet škody'!BB856</f>
        <v>0</v>
      </c>
      <c r="AC856" s="37"/>
      <c r="AD856" s="37"/>
      <c r="AE856" s="37"/>
      <c r="AF856" s="37"/>
      <c r="AG856" s="37"/>
      <c r="AH856" s="37"/>
      <c r="AI856" s="35"/>
      <c r="AJ856" s="35"/>
      <c r="AK856" s="35"/>
      <c r="AL856" s="24" t="n">
        <f aca="false">'Výpočet škody'!CD856</f>
        <v>0</v>
      </c>
      <c r="AM856" s="35"/>
      <c r="AN856" s="35"/>
      <c r="AO856" s="35"/>
      <c r="AP856" s="35"/>
      <c r="AQ856" s="42" t="n">
        <f aca="false">ROUND(AO856*AP856,0)</f>
        <v>0</v>
      </c>
      <c r="AR856" s="43" t="n">
        <f aca="false">S856+AB856+AL856+AQ856</f>
        <v>0</v>
      </c>
    </row>
    <row r="857" customFormat="false" ht="12.8" hidden="false" customHeight="false" outlineLevel="0" collapsed="false">
      <c r="N857" s="40"/>
      <c r="O857" s="16"/>
      <c r="P857" s="16"/>
      <c r="Q857" s="41" t="str">
        <f aca="false">IF(P857&gt;0,IF(O857/P857&lt;0.01,"&lt; 1 %",""),"")</f>
        <v/>
      </c>
      <c r="R857" s="35"/>
      <c r="S857" s="22" t="n">
        <f aca="false">'Výpočet škody'!AA857</f>
        <v>0</v>
      </c>
      <c r="T857" s="35"/>
      <c r="U857" s="35"/>
      <c r="V857" s="40"/>
      <c r="W857" s="37"/>
      <c r="X857" s="35"/>
      <c r="Y857" s="35"/>
      <c r="Z857" s="35"/>
      <c r="AA857" s="35"/>
      <c r="AB857" s="23" t="n">
        <f aca="false">'Výpočet škody'!BB857</f>
        <v>0</v>
      </c>
      <c r="AC857" s="37"/>
      <c r="AD857" s="37"/>
      <c r="AE857" s="37"/>
      <c r="AF857" s="37"/>
      <c r="AG857" s="37"/>
      <c r="AH857" s="37"/>
      <c r="AI857" s="35"/>
      <c r="AJ857" s="35"/>
      <c r="AK857" s="35"/>
      <c r="AL857" s="24" t="n">
        <f aca="false">'Výpočet škody'!CD857</f>
        <v>0</v>
      </c>
      <c r="AM857" s="35"/>
      <c r="AN857" s="35"/>
      <c r="AO857" s="35"/>
      <c r="AP857" s="35"/>
      <c r="AQ857" s="42" t="n">
        <f aca="false">ROUND(AO857*AP857,0)</f>
        <v>0</v>
      </c>
      <c r="AR857" s="43" t="n">
        <f aca="false">S857+AB857+AL857+AQ857</f>
        <v>0</v>
      </c>
    </row>
    <row r="858" customFormat="false" ht="12.8" hidden="false" customHeight="false" outlineLevel="0" collapsed="false">
      <c r="N858" s="40"/>
      <c r="O858" s="16"/>
      <c r="P858" s="16"/>
      <c r="Q858" s="41" t="str">
        <f aca="false">IF(P858&gt;0,IF(O858/P858&lt;0.01,"&lt; 1 %",""),"")</f>
        <v/>
      </c>
      <c r="R858" s="16"/>
      <c r="S858" s="22" t="n">
        <f aca="false">'Výpočet škody'!AA858</f>
        <v>0</v>
      </c>
      <c r="T858" s="35"/>
      <c r="U858" s="35"/>
      <c r="V858" s="40"/>
      <c r="W858" s="37"/>
      <c r="X858" s="35"/>
      <c r="Y858" s="35"/>
      <c r="Z858" s="35"/>
      <c r="AA858" s="35"/>
      <c r="AB858" s="23" t="n">
        <f aca="false">'Výpočet škody'!BB858</f>
        <v>0</v>
      </c>
      <c r="AC858" s="37"/>
      <c r="AD858" s="37"/>
      <c r="AE858" s="37"/>
      <c r="AF858" s="37"/>
      <c r="AG858" s="37"/>
      <c r="AH858" s="37"/>
      <c r="AI858" s="35"/>
      <c r="AJ858" s="35"/>
      <c r="AK858" s="35"/>
      <c r="AL858" s="24" t="n">
        <f aca="false">'Výpočet škody'!CD858</f>
        <v>0</v>
      </c>
      <c r="AM858" s="35"/>
      <c r="AN858" s="35"/>
      <c r="AO858" s="35"/>
      <c r="AP858" s="35"/>
      <c r="AQ858" s="42" t="n">
        <f aca="false">ROUND(AO858*AP858,0)</f>
        <v>0</v>
      </c>
      <c r="AR858" s="43" t="n">
        <f aca="false">S858+AB858+AL858+AQ858</f>
        <v>0</v>
      </c>
    </row>
    <row r="859" customFormat="false" ht="12.8" hidden="false" customHeight="false" outlineLevel="0" collapsed="false">
      <c r="N859" s="40"/>
      <c r="O859" s="16"/>
      <c r="P859" s="16"/>
      <c r="Q859" s="41" t="str">
        <f aca="false">IF(P859&gt;0,IF(O859/P859&lt;0.01,"&lt; 1 %",""),"")</f>
        <v/>
      </c>
      <c r="R859" s="16"/>
      <c r="S859" s="22" t="n">
        <f aca="false">'Výpočet škody'!AA859</f>
        <v>0</v>
      </c>
      <c r="T859" s="35"/>
      <c r="U859" s="35"/>
      <c r="V859" s="40"/>
      <c r="W859" s="37"/>
      <c r="X859" s="35"/>
      <c r="Y859" s="35"/>
      <c r="Z859" s="35"/>
      <c r="AA859" s="35"/>
      <c r="AB859" s="23" t="n">
        <f aca="false">'Výpočet škody'!BB859</f>
        <v>0</v>
      </c>
      <c r="AC859" s="37"/>
      <c r="AD859" s="37"/>
      <c r="AE859" s="37"/>
      <c r="AF859" s="37"/>
      <c r="AG859" s="37"/>
      <c r="AH859" s="37"/>
      <c r="AI859" s="35"/>
      <c r="AJ859" s="35"/>
      <c r="AK859" s="35"/>
      <c r="AL859" s="24" t="n">
        <f aca="false">'Výpočet škody'!CD859</f>
        <v>0</v>
      </c>
      <c r="AM859" s="35"/>
      <c r="AN859" s="35"/>
      <c r="AO859" s="35"/>
      <c r="AP859" s="35"/>
      <c r="AQ859" s="42" t="n">
        <f aca="false">ROUND(AO859*AP859,0)</f>
        <v>0</v>
      </c>
      <c r="AR859" s="43" t="n">
        <f aca="false">S859+AB859+AL859+AQ859</f>
        <v>0</v>
      </c>
    </row>
    <row r="860" customFormat="false" ht="12.8" hidden="false" customHeight="false" outlineLevel="0" collapsed="false">
      <c r="N860" s="40"/>
      <c r="O860" s="16"/>
      <c r="P860" s="16"/>
      <c r="Q860" s="41" t="str">
        <f aca="false">IF(P860&gt;0,IF(O860/P860&lt;0.01,"&lt; 1 %",""),"")</f>
        <v/>
      </c>
      <c r="R860" s="16"/>
      <c r="S860" s="22" t="n">
        <f aca="false">'Výpočet škody'!AA860</f>
        <v>0</v>
      </c>
      <c r="T860" s="35"/>
      <c r="U860" s="35"/>
      <c r="V860" s="40"/>
      <c r="W860" s="37"/>
      <c r="X860" s="35"/>
      <c r="Y860" s="35"/>
      <c r="Z860" s="35"/>
      <c r="AA860" s="35"/>
      <c r="AB860" s="23" t="n">
        <f aca="false">'Výpočet škody'!BB860</f>
        <v>0</v>
      </c>
      <c r="AC860" s="37"/>
      <c r="AD860" s="37"/>
      <c r="AE860" s="37"/>
      <c r="AF860" s="37"/>
      <c r="AG860" s="37"/>
      <c r="AH860" s="37"/>
      <c r="AI860" s="35"/>
      <c r="AJ860" s="35"/>
      <c r="AK860" s="35"/>
      <c r="AL860" s="24" t="n">
        <f aca="false">'Výpočet škody'!CD860</f>
        <v>0</v>
      </c>
      <c r="AM860" s="35"/>
      <c r="AN860" s="35"/>
      <c r="AO860" s="35"/>
      <c r="AP860" s="35"/>
      <c r="AQ860" s="42" t="n">
        <f aca="false">ROUND(AO860*AP860,0)</f>
        <v>0</v>
      </c>
      <c r="AR860" s="43" t="n">
        <f aca="false">S860+AB860+AL860+AQ860</f>
        <v>0</v>
      </c>
    </row>
    <row r="861" customFormat="false" ht="12.8" hidden="false" customHeight="false" outlineLevel="0" collapsed="false">
      <c r="N861" s="40"/>
      <c r="O861" s="16"/>
      <c r="P861" s="16"/>
      <c r="Q861" s="41" t="str">
        <f aca="false">IF(P861&gt;0,IF(O861/P861&lt;0.01,"&lt; 1 %",""),"")</f>
        <v/>
      </c>
      <c r="R861" s="16"/>
      <c r="S861" s="22" t="n">
        <f aca="false">'Výpočet škody'!AA861</f>
        <v>0</v>
      </c>
      <c r="T861" s="35"/>
      <c r="U861" s="35"/>
      <c r="V861" s="40"/>
      <c r="W861" s="37"/>
      <c r="X861" s="35"/>
      <c r="Y861" s="35"/>
      <c r="Z861" s="35"/>
      <c r="AA861" s="35"/>
      <c r="AB861" s="23" t="n">
        <f aca="false">'Výpočet škody'!BB861</f>
        <v>0</v>
      </c>
      <c r="AC861" s="37"/>
      <c r="AD861" s="37"/>
      <c r="AE861" s="37"/>
      <c r="AF861" s="37"/>
      <c r="AG861" s="37"/>
      <c r="AH861" s="37"/>
      <c r="AI861" s="35"/>
      <c r="AJ861" s="35"/>
      <c r="AK861" s="35"/>
      <c r="AL861" s="24" t="n">
        <f aca="false">'Výpočet škody'!CD861</f>
        <v>0</v>
      </c>
      <c r="AM861" s="35"/>
      <c r="AN861" s="35"/>
      <c r="AO861" s="35"/>
      <c r="AP861" s="35"/>
      <c r="AQ861" s="42" t="n">
        <f aca="false">ROUND(AO861*AP861,0)</f>
        <v>0</v>
      </c>
      <c r="AR861" s="43" t="n">
        <f aca="false">S861+AB861+AL861+AQ861</f>
        <v>0</v>
      </c>
    </row>
    <row r="862" customFormat="false" ht="12.8" hidden="false" customHeight="false" outlineLevel="0" collapsed="false">
      <c r="N862" s="40"/>
      <c r="O862" s="16"/>
      <c r="P862" s="16"/>
      <c r="Q862" s="41" t="str">
        <f aca="false">IF(P862&gt;0,IF(O862/P862&lt;0.01,"&lt; 1 %",""),"")</f>
        <v/>
      </c>
      <c r="R862" s="35"/>
      <c r="S862" s="22" t="n">
        <f aca="false">'Výpočet škody'!AA862</f>
        <v>0</v>
      </c>
      <c r="T862" s="35"/>
      <c r="U862" s="35"/>
      <c r="V862" s="40"/>
      <c r="W862" s="37"/>
      <c r="X862" s="35"/>
      <c r="Y862" s="35"/>
      <c r="Z862" s="35"/>
      <c r="AA862" s="35"/>
      <c r="AB862" s="23" t="n">
        <f aca="false">'Výpočet škody'!BB862</f>
        <v>0</v>
      </c>
      <c r="AC862" s="37"/>
      <c r="AD862" s="37"/>
      <c r="AE862" s="37"/>
      <c r="AF862" s="37"/>
      <c r="AG862" s="37"/>
      <c r="AH862" s="37"/>
      <c r="AI862" s="35"/>
      <c r="AJ862" s="35"/>
      <c r="AK862" s="35"/>
      <c r="AL862" s="24" t="n">
        <f aca="false">'Výpočet škody'!CD862</f>
        <v>0</v>
      </c>
      <c r="AM862" s="35"/>
      <c r="AN862" s="35"/>
      <c r="AO862" s="35"/>
      <c r="AP862" s="35"/>
      <c r="AQ862" s="42" t="n">
        <f aca="false">ROUND(AO862*AP862,0)</f>
        <v>0</v>
      </c>
      <c r="AR862" s="43" t="n">
        <f aca="false">S862+AB862+AL862+AQ862</f>
        <v>0</v>
      </c>
    </row>
    <row r="863" customFormat="false" ht="12.8" hidden="false" customHeight="false" outlineLevel="0" collapsed="false">
      <c r="N863" s="40"/>
      <c r="O863" s="16"/>
      <c r="P863" s="16"/>
      <c r="Q863" s="41" t="str">
        <f aca="false">IF(P863&gt;0,IF(O863/P863&lt;0.01,"&lt; 1 %",""),"")</f>
        <v/>
      </c>
      <c r="R863" s="16"/>
      <c r="S863" s="22" t="n">
        <f aca="false">'Výpočet škody'!AA863</f>
        <v>0</v>
      </c>
      <c r="T863" s="35"/>
      <c r="U863" s="35"/>
      <c r="V863" s="40"/>
      <c r="W863" s="37"/>
      <c r="X863" s="35"/>
      <c r="Y863" s="35"/>
      <c r="Z863" s="35"/>
      <c r="AA863" s="35"/>
      <c r="AB863" s="23" t="n">
        <f aca="false">'Výpočet škody'!BB863</f>
        <v>0</v>
      </c>
      <c r="AC863" s="37"/>
      <c r="AD863" s="37"/>
      <c r="AE863" s="37"/>
      <c r="AF863" s="37"/>
      <c r="AG863" s="37"/>
      <c r="AH863" s="37"/>
      <c r="AI863" s="35"/>
      <c r="AJ863" s="35"/>
      <c r="AK863" s="35"/>
      <c r="AL863" s="24" t="n">
        <f aca="false">'Výpočet škody'!CD863</f>
        <v>0</v>
      </c>
      <c r="AM863" s="35"/>
      <c r="AN863" s="35"/>
      <c r="AO863" s="35"/>
      <c r="AP863" s="35"/>
      <c r="AQ863" s="42" t="n">
        <f aca="false">ROUND(AO863*AP863,0)</f>
        <v>0</v>
      </c>
      <c r="AR863" s="43" t="n">
        <f aca="false">S863+AB863+AL863+AQ863</f>
        <v>0</v>
      </c>
    </row>
    <row r="864" customFormat="false" ht="12.8" hidden="false" customHeight="false" outlineLevel="0" collapsed="false">
      <c r="N864" s="40"/>
      <c r="O864" s="16"/>
      <c r="P864" s="16"/>
      <c r="Q864" s="41" t="str">
        <f aca="false">IF(P864&gt;0,IF(O864/P864&lt;0.01,"&lt; 1 %",""),"")</f>
        <v/>
      </c>
      <c r="R864" s="35"/>
      <c r="S864" s="22" t="n">
        <f aca="false">'Výpočet škody'!AA864</f>
        <v>0</v>
      </c>
      <c r="T864" s="35"/>
      <c r="U864" s="35"/>
      <c r="V864" s="40"/>
      <c r="W864" s="37"/>
      <c r="X864" s="35"/>
      <c r="Y864" s="35"/>
      <c r="Z864" s="35"/>
      <c r="AA864" s="35"/>
      <c r="AB864" s="23" t="n">
        <f aca="false">'Výpočet škody'!BB864</f>
        <v>0</v>
      </c>
      <c r="AC864" s="37"/>
      <c r="AD864" s="37"/>
      <c r="AE864" s="37"/>
      <c r="AF864" s="37"/>
      <c r="AG864" s="37"/>
      <c r="AH864" s="37"/>
      <c r="AI864" s="35"/>
      <c r="AJ864" s="35"/>
      <c r="AK864" s="35"/>
      <c r="AL864" s="24" t="n">
        <f aca="false">'Výpočet škody'!CD864</f>
        <v>0</v>
      </c>
      <c r="AM864" s="35"/>
      <c r="AN864" s="35"/>
      <c r="AO864" s="35"/>
      <c r="AP864" s="35"/>
      <c r="AQ864" s="42" t="n">
        <f aca="false">ROUND(AO864*AP864,0)</f>
        <v>0</v>
      </c>
      <c r="AR864" s="43" t="n">
        <f aca="false">S864+AB864+AL864+AQ864</f>
        <v>0</v>
      </c>
    </row>
    <row r="865" customFormat="false" ht="12.8" hidden="false" customHeight="false" outlineLevel="0" collapsed="false">
      <c r="N865" s="40"/>
      <c r="O865" s="16"/>
      <c r="P865" s="16"/>
      <c r="Q865" s="41" t="str">
        <f aca="false">IF(P865&gt;0,IF(O865/P865&lt;0.01,"&lt; 1 %",""),"")</f>
        <v/>
      </c>
      <c r="R865" s="16"/>
      <c r="S865" s="22" t="n">
        <f aca="false">'Výpočet škody'!AA865</f>
        <v>0</v>
      </c>
      <c r="T865" s="35"/>
      <c r="U865" s="35"/>
      <c r="V865" s="40"/>
      <c r="W865" s="37"/>
      <c r="X865" s="35"/>
      <c r="Y865" s="35"/>
      <c r="Z865" s="35"/>
      <c r="AA865" s="35"/>
      <c r="AB865" s="23" t="n">
        <f aca="false">'Výpočet škody'!BB865</f>
        <v>0</v>
      </c>
      <c r="AC865" s="37"/>
      <c r="AD865" s="37"/>
      <c r="AE865" s="37"/>
      <c r="AF865" s="37"/>
      <c r="AG865" s="37"/>
      <c r="AH865" s="37"/>
      <c r="AI865" s="35"/>
      <c r="AJ865" s="35"/>
      <c r="AK865" s="35"/>
      <c r="AL865" s="24" t="n">
        <f aca="false">'Výpočet škody'!CD865</f>
        <v>0</v>
      </c>
      <c r="AM865" s="35"/>
      <c r="AN865" s="35"/>
      <c r="AO865" s="35"/>
      <c r="AP865" s="35"/>
      <c r="AQ865" s="42" t="n">
        <f aca="false">ROUND(AO865*AP865,0)</f>
        <v>0</v>
      </c>
      <c r="AR865" s="43" t="n">
        <f aca="false">S865+AB865+AL865+AQ865</f>
        <v>0</v>
      </c>
    </row>
    <row r="866" customFormat="false" ht="12.8" hidden="false" customHeight="false" outlineLevel="0" collapsed="false">
      <c r="N866" s="40"/>
      <c r="O866" s="16"/>
      <c r="P866" s="16"/>
      <c r="Q866" s="41" t="str">
        <f aca="false">IF(P866&gt;0,IF(O866/P866&lt;0.01,"&lt; 1 %",""),"")</f>
        <v/>
      </c>
      <c r="R866" s="16"/>
      <c r="S866" s="22" t="n">
        <f aca="false">'Výpočet škody'!AA866</f>
        <v>0</v>
      </c>
      <c r="T866" s="35"/>
      <c r="U866" s="35"/>
      <c r="V866" s="40"/>
      <c r="W866" s="37"/>
      <c r="X866" s="35"/>
      <c r="Y866" s="35"/>
      <c r="Z866" s="35"/>
      <c r="AA866" s="35"/>
      <c r="AB866" s="23" t="n">
        <f aca="false">'Výpočet škody'!BB866</f>
        <v>0</v>
      </c>
      <c r="AC866" s="37"/>
      <c r="AD866" s="37"/>
      <c r="AE866" s="37"/>
      <c r="AF866" s="37"/>
      <c r="AG866" s="37"/>
      <c r="AH866" s="37"/>
      <c r="AI866" s="35"/>
      <c r="AJ866" s="35"/>
      <c r="AK866" s="35"/>
      <c r="AL866" s="24" t="n">
        <f aca="false">'Výpočet škody'!CD866</f>
        <v>0</v>
      </c>
      <c r="AM866" s="35"/>
      <c r="AN866" s="35"/>
      <c r="AO866" s="35"/>
      <c r="AP866" s="35"/>
      <c r="AQ866" s="42" t="n">
        <f aca="false">ROUND(AO866*AP866,0)</f>
        <v>0</v>
      </c>
      <c r="AR866" s="43" t="n">
        <f aca="false">S866+AB866+AL866+AQ866</f>
        <v>0</v>
      </c>
    </row>
    <row r="867" customFormat="false" ht="12.8" hidden="false" customHeight="false" outlineLevel="0" collapsed="false">
      <c r="N867" s="40"/>
      <c r="O867" s="16"/>
      <c r="P867" s="16"/>
      <c r="Q867" s="41" t="str">
        <f aca="false">IF(P867&gt;0,IF(O867/P867&lt;0.01,"&lt; 1 %",""),"")</f>
        <v/>
      </c>
      <c r="R867" s="16"/>
      <c r="S867" s="22" t="n">
        <f aca="false">'Výpočet škody'!AA867</f>
        <v>0</v>
      </c>
      <c r="T867" s="35"/>
      <c r="U867" s="35"/>
      <c r="V867" s="40"/>
      <c r="W867" s="37"/>
      <c r="X867" s="35"/>
      <c r="Y867" s="35"/>
      <c r="Z867" s="35"/>
      <c r="AA867" s="35"/>
      <c r="AB867" s="23" t="n">
        <f aca="false">'Výpočet škody'!BB867</f>
        <v>0</v>
      </c>
      <c r="AC867" s="37"/>
      <c r="AD867" s="37"/>
      <c r="AE867" s="37"/>
      <c r="AF867" s="37"/>
      <c r="AG867" s="37"/>
      <c r="AH867" s="37"/>
      <c r="AI867" s="35"/>
      <c r="AJ867" s="35"/>
      <c r="AK867" s="35"/>
      <c r="AL867" s="24" t="n">
        <f aca="false">'Výpočet škody'!CD867</f>
        <v>0</v>
      </c>
      <c r="AM867" s="35"/>
      <c r="AN867" s="35"/>
      <c r="AO867" s="35"/>
      <c r="AP867" s="35"/>
      <c r="AQ867" s="42" t="n">
        <f aca="false">ROUND(AO867*AP867,0)</f>
        <v>0</v>
      </c>
      <c r="AR867" s="43" t="n">
        <f aca="false">S867+AB867+AL867+AQ867</f>
        <v>0</v>
      </c>
    </row>
    <row r="868" customFormat="false" ht="12.8" hidden="false" customHeight="false" outlineLevel="0" collapsed="false">
      <c r="N868" s="40"/>
      <c r="O868" s="16"/>
      <c r="P868" s="16"/>
      <c r="Q868" s="41" t="str">
        <f aca="false">IF(P868&gt;0,IF(O868/P868&lt;0.01,"&lt; 1 %",""),"")</f>
        <v/>
      </c>
      <c r="R868" s="35"/>
      <c r="S868" s="22" t="n">
        <f aca="false">'Výpočet škody'!AA868</f>
        <v>0</v>
      </c>
      <c r="T868" s="35"/>
      <c r="U868" s="35"/>
      <c r="V868" s="40"/>
      <c r="W868" s="37"/>
      <c r="X868" s="35"/>
      <c r="Y868" s="35"/>
      <c r="Z868" s="35"/>
      <c r="AA868" s="35"/>
      <c r="AB868" s="23" t="n">
        <f aca="false">'Výpočet škody'!BB868</f>
        <v>0</v>
      </c>
      <c r="AC868" s="37"/>
      <c r="AD868" s="37"/>
      <c r="AE868" s="37"/>
      <c r="AF868" s="37"/>
      <c r="AG868" s="37"/>
      <c r="AH868" s="37"/>
      <c r="AI868" s="35"/>
      <c r="AJ868" s="35"/>
      <c r="AK868" s="35"/>
      <c r="AL868" s="24" t="n">
        <f aca="false">'Výpočet škody'!CD868</f>
        <v>0</v>
      </c>
      <c r="AM868" s="35"/>
      <c r="AN868" s="35"/>
      <c r="AO868" s="35"/>
      <c r="AP868" s="35"/>
      <c r="AQ868" s="42" t="n">
        <f aca="false">ROUND(AO868*AP868,0)</f>
        <v>0</v>
      </c>
      <c r="AR868" s="43" t="n">
        <f aca="false">S868+AB868+AL868+AQ868</f>
        <v>0</v>
      </c>
    </row>
    <row r="869" customFormat="false" ht="12.8" hidden="false" customHeight="false" outlineLevel="0" collapsed="false">
      <c r="N869" s="40"/>
      <c r="O869" s="16"/>
      <c r="P869" s="16"/>
      <c r="Q869" s="41" t="str">
        <f aca="false">IF(P869&gt;0,IF(O869/P869&lt;0.01,"&lt; 1 %",""),"")</f>
        <v/>
      </c>
      <c r="R869" s="35"/>
      <c r="S869" s="22" t="n">
        <f aca="false">'Výpočet škody'!AA869</f>
        <v>0</v>
      </c>
      <c r="T869" s="35"/>
      <c r="U869" s="35"/>
      <c r="V869" s="40"/>
      <c r="W869" s="37"/>
      <c r="X869" s="35"/>
      <c r="Y869" s="35"/>
      <c r="Z869" s="35"/>
      <c r="AA869" s="35"/>
      <c r="AB869" s="23" t="n">
        <f aca="false">'Výpočet škody'!BB869</f>
        <v>0</v>
      </c>
      <c r="AC869" s="37"/>
      <c r="AD869" s="37"/>
      <c r="AE869" s="37"/>
      <c r="AF869" s="37"/>
      <c r="AG869" s="37"/>
      <c r="AH869" s="37"/>
      <c r="AI869" s="35"/>
      <c r="AJ869" s="35"/>
      <c r="AK869" s="35"/>
      <c r="AL869" s="24" t="n">
        <f aca="false">'Výpočet škody'!CD869</f>
        <v>0</v>
      </c>
      <c r="AM869" s="35"/>
      <c r="AN869" s="35"/>
      <c r="AO869" s="35"/>
      <c r="AP869" s="35"/>
      <c r="AQ869" s="42" t="n">
        <f aca="false">ROUND(AO869*AP869,0)</f>
        <v>0</v>
      </c>
      <c r="AR869" s="43" t="n">
        <f aca="false">S869+AB869+AL869+AQ869</f>
        <v>0</v>
      </c>
    </row>
    <row r="870" customFormat="false" ht="12.8" hidden="false" customHeight="false" outlineLevel="0" collapsed="false">
      <c r="N870" s="40"/>
      <c r="O870" s="16"/>
      <c r="P870" s="16"/>
      <c r="Q870" s="41" t="str">
        <f aca="false">IF(P870&gt;0,IF(O870/P870&lt;0.01,"&lt; 1 %",""),"")</f>
        <v/>
      </c>
      <c r="R870" s="16"/>
      <c r="S870" s="22" t="n">
        <f aca="false">'Výpočet škody'!AA870</f>
        <v>0</v>
      </c>
      <c r="T870" s="35"/>
      <c r="U870" s="35"/>
      <c r="V870" s="40"/>
      <c r="W870" s="37"/>
      <c r="X870" s="35"/>
      <c r="Y870" s="35"/>
      <c r="Z870" s="35"/>
      <c r="AA870" s="35"/>
      <c r="AB870" s="23" t="n">
        <f aca="false">'Výpočet škody'!BB870</f>
        <v>0</v>
      </c>
      <c r="AC870" s="37"/>
      <c r="AD870" s="37"/>
      <c r="AE870" s="37"/>
      <c r="AF870" s="37"/>
      <c r="AG870" s="37"/>
      <c r="AH870" s="37"/>
      <c r="AI870" s="35"/>
      <c r="AJ870" s="35"/>
      <c r="AK870" s="35"/>
      <c r="AL870" s="24" t="n">
        <f aca="false">'Výpočet škody'!CD870</f>
        <v>0</v>
      </c>
      <c r="AM870" s="35"/>
      <c r="AN870" s="35"/>
      <c r="AO870" s="35"/>
      <c r="AP870" s="35"/>
      <c r="AQ870" s="42" t="n">
        <f aca="false">ROUND(AO870*AP870,0)</f>
        <v>0</v>
      </c>
      <c r="AR870" s="43" t="n">
        <f aca="false">S870+AB870+AL870+AQ870</f>
        <v>0</v>
      </c>
    </row>
    <row r="871" customFormat="false" ht="12.8" hidden="false" customHeight="false" outlineLevel="0" collapsed="false">
      <c r="N871" s="40"/>
      <c r="O871" s="16"/>
      <c r="P871" s="16"/>
      <c r="Q871" s="41" t="str">
        <f aca="false">IF(P871&gt;0,IF(O871/P871&lt;0.01,"&lt; 1 %",""),"")</f>
        <v/>
      </c>
      <c r="R871" s="35"/>
      <c r="S871" s="22" t="n">
        <f aca="false">'Výpočet škody'!AA871</f>
        <v>0</v>
      </c>
      <c r="T871" s="35"/>
      <c r="U871" s="35"/>
      <c r="V871" s="40"/>
      <c r="W871" s="37"/>
      <c r="X871" s="35"/>
      <c r="Y871" s="35"/>
      <c r="Z871" s="35"/>
      <c r="AA871" s="35"/>
      <c r="AB871" s="23" t="n">
        <f aca="false">'Výpočet škody'!BB871</f>
        <v>0</v>
      </c>
      <c r="AC871" s="37"/>
      <c r="AD871" s="37"/>
      <c r="AE871" s="37"/>
      <c r="AF871" s="37"/>
      <c r="AG871" s="37"/>
      <c r="AH871" s="37"/>
      <c r="AI871" s="35"/>
      <c r="AJ871" s="35"/>
      <c r="AK871" s="35"/>
      <c r="AL871" s="24" t="n">
        <f aca="false">'Výpočet škody'!CD871</f>
        <v>0</v>
      </c>
      <c r="AM871" s="35"/>
      <c r="AN871" s="35"/>
      <c r="AO871" s="35"/>
      <c r="AP871" s="35"/>
      <c r="AQ871" s="42" t="n">
        <f aca="false">ROUND(AO871*AP871,0)</f>
        <v>0</v>
      </c>
      <c r="AR871" s="43" t="n">
        <f aca="false">S871+AB871+AL871+AQ871</f>
        <v>0</v>
      </c>
    </row>
    <row r="872" customFormat="false" ht="12.8" hidden="false" customHeight="false" outlineLevel="0" collapsed="false">
      <c r="N872" s="40"/>
      <c r="O872" s="16"/>
      <c r="P872" s="16"/>
      <c r="Q872" s="41" t="str">
        <f aca="false">IF(P872&gt;0,IF(O872/P872&lt;0.01,"&lt; 1 %",""),"")</f>
        <v/>
      </c>
      <c r="R872" s="35"/>
      <c r="S872" s="22" t="n">
        <f aca="false">'Výpočet škody'!AA872</f>
        <v>0</v>
      </c>
      <c r="T872" s="35"/>
      <c r="U872" s="35"/>
      <c r="V872" s="40"/>
      <c r="W872" s="37"/>
      <c r="X872" s="35"/>
      <c r="Y872" s="35"/>
      <c r="Z872" s="35"/>
      <c r="AA872" s="35"/>
      <c r="AB872" s="23" t="n">
        <f aca="false">'Výpočet škody'!BB872</f>
        <v>0</v>
      </c>
      <c r="AC872" s="37"/>
      <c r="AD872" s="37"/>
      <c r="AE872" s="37"/>
      <c r="AF872" s="37"/>
      <c r="AG872" s="37"/>
      <c r="AH872" s="37"/>
      <c r="AI872" s="35"/>
      <c r="AJ872" s="35"/>
      <c r="AK872" s="35"/>
      <c r="AL872" s="24" t="n">
        <f aca="false">'Výpočet škody'!CD872</f>
        <v>0</v>
      </c>
      <c r="AM872" s="35"/>
      <c r="AN872" s="35"/>
      <c r="AO872" s="35"/>
      <c r="AP872" s="35"/>
      <c r="AQ872" s="42" t="n">
        <f aca="false">ROUND(AO872*AP872,0)</f>
        <v>0</v>
      </c>
      <c r="AR872" s="43" t="n">
        <f aca="false">S872+AB872+AL872+AQ872</f>
        <v>0</v>
      </c>
    </row>
    <row r="873" customFormat="false" ht="12.8" hidden="false" customHeight="false" outlineLevel="0" collapsed="false">
      <c r="N873" s="40"/>
      <c r="O873" s="16"/>
      <c r="P873" s="16"/>
      <c r="Q873" s="41" t="str">
        <f aca="false">IF(P873&gt;0,IF(O873/P873&lt;0.01,"&lt; 1 %",""),"")</f>
        <v/>
      </c>
      <c r="R873" s="16"/>
      <c r="S873" s="22" t="n">
        <f aca="false">'Výpočet škody'!AA873</f>
        <v>0</v>
      </c>
      <c r="T873" s="35"/>
      <c r="U873" s="35"/>
      <c r="V873" s="40"/>
      <c r="W873" s="37"/>
      <c r="X873" s="35"/>
      <c r="Y873" s="35"/>
      <c r="Z873" s="35"/>
      <c r="AA873" s="35"/>
      <c r="AB873" s="23" t="n">
        <f aca="false">'Výpočet škody'!BB873</f>
        <v>0</v>
      </c>
      <c r="AC873" s="37"/>
      <c r="AD873" s="37"/>
      <c r="AE873" s="37"/>
      <c r="AF873" s="37"/>
      <c r="AG873" s="37"/>
      <c r="AH873" s="37"/>
      <c r="AI873" s="35"/>
      <c r="AJ873" s="35"/>
      <c r="AK873" s="35"/>
      <c r="AL873" s="24" t="n">
        <f aca="false">'Výpočet škody'!CD873</f>
        <v>0</v>
      </c>
      <c r="AM873" s="35"/>
      <c r="AN873" s="35"/>
      <c r="AO873" s="35"/>
      <c r="AP873" s="35"/>
      <c r="AQ873" s="42" t="n">
        <f aca="false">ROUND(AO873*AP873,0)</f>
        <v>0</v>
      </c>
      <c r="AR873" s="43" t="n">
        <f aca="false">S873+AB873+AL873+AQ873</f>
        <v>0</v>
      </c>
    </row>
    <row r="874" customFormat="false" ht="12.8" hidden="false" customHeight="false" outlineLevel="0" collapsed="false">
      <c r="N874" s="40"/>
      <c r="O874" s="16"/>
      <c r="P874" s="16"/>
      <c r="Q874" s="41" t="str">
        <f aca="false">IF(P874&gt;0,IF(O874/P874&lt;0.01,"&lt; 1 %",""),"")</f>
        <v/>
      </c>
      <c r="R874" s="16"/>
      <c r="S874" s="22" t="n">
        <f aca="false">'Výpočet škody'!AA874</f>
        <v>0</v>
      </c>
      <c r="T874" s="35"/>
      <c r="U874" s="35"/>
      <c r="V874" s="40"/>
      <c r="W874" s="37"/>
      <c r="X874" s="35"/>
      <c r="Y874" s="35"/>
      <c r="Z874" s="35"/>
      <c r="AA874" s="35"/>
      <c r="AB874" s="23" t="n">
        <f aca="false">'Výpočet škody'!BB874</f>
        <v>0</v>
      </c>
      <c r="AC874" s="37"/>
      <c r="AD874" s="37"/>
      <c r="AE874" s="37"/>
      <c r="AF874" s="37"/>
      <c r="AG874" s="37"/>
      <c r="AH874" s="37"/>
      <c r="AI874" s="35"/>
      <c r="AJ874" s="35"/>
      <c r="AK874" s="35"/>
      <c r="AL874" s="24" t="n">
        <f aca="false">'Výpočet škody'!CD874</f>
        <v>0</v>
      </c>
      <c r="AM874" s="35"/>
      <c r="AN874" s="35"/>
      <c r="AO874" s="35"/>
      <c r="AP874" s="35"/>
      <c r="AQ874" s="42" t="n">
        <f aca="false">ROUND(AO874*AP874,0)</f>
        <v>0</v>
      </c>
      <c r="AR874" s="43" t="n">
        <f aca="false">S874+AB874+AL874+AQ874</f>
        <v>0</v>
      </c>
    </row>
    <row r="875" customFormat="false" ht="12.8" hidden="false" customHeight="false" outlineLevel="0" collapsed="false">
      <c r="N875" s="40"/>
      <c r="O875" s="16"/>
      <c r="P875" s="16"/>
      <c r="Q875" s="41" t="str">
        <f aca="false">IF(P875&gt;0,IF(O875/P875&lt;0.01,"&lt; 1 %",""),"")</f>
        <v/>
      </c>
      <c r="R875" s="35"/>
      <c r="S875" s="22" t="n">
        <f aca="false">'Výpočet škody'!AA875</f>
        <v>0</v>
      </c>
      <c r="T875" s="35"/>
      <c r="U875" s="35"/>
      <c r="V875" s="40"/>
      <c r="W875" s="37"/>
      <c r="X875" s="35"/>
      <c r="Y875" s="35"/>
      <c r="Z875" s="35"/>
      <c r="AA875" s="35"/>
      <c r="AB875" s="23" t="n">
        <f aca="false">'Výpočet škody'!BB875</f>
        <v>0</v>
      </c>
      <c r="AC875" s="37"/>
      <c r="AD875" s="37"/>
      <c r="AE875" s="37"/>
      <c r="AF875" s="37"/>
      <c r="AG875" s="37"/>
      <c r="AH875" s="37"/>
      <c r="AI875" s="35"/>
      <c r="AJ875" s="35"/>
      <c r="AK875" s="35"/>
      <c r="AL875" s="24" t="n">
        <f aca="false">'Výpočet škody'!CD875</f>
        <v>0</v>
      </c>
      <c r="AM875" s="35"/>
      <c r="AN875" s="35"/>
      <c r="AO875" s="35"/>
      <c r="AP875" s="35"/>
      <c r="AQ875" s="42" t="n">
        <f aca="false">ROUND(AO875*AP875,0)</f>
        <v>0</v>
      </c>
      <c r="AR875" s="43" t="n">
        <f aca="false">S875+AB875+AL875+AQ875</f>
        <v>0</v>
      </c>
    </row>
    <row r="876" customFormat="false" ht="12.8" hidden="false" customHeight="false" outlineLevel="0" collapsed="false">
      <c r="N876" s="40"/>
      <c r="O876" s="16"/>
      <c r="P876" s="16"/>
      <c r="Q876" s="41" t="str">
        <f aca="false">IF(P876&gt;0,IF(O876/P876&lt;0.01,"&lt; 1 %",""),"")</f>
        <v/>
      </c>
      <c r="R876" s="16"/>
      <c r="S876" s="22" t="n">
        <f aca="false">'Výpočet škody'!AA876</f>
        <v>0</v>
      </c>
      <c r="T876" s="35"/>
      <c r="U876" s="35"/>
      <c r="V876" s="40"/>
      <c r="W876" s="37"/>
      <c r="X876" s="35"/>
      <c r="Y876" s="35"/>
      <c r="Z876" s="35"/>
      <c r="AA876" s="35"/>
      <c r="AB876" s="23" t="n">
        <f aca="false">'Výpočet škody'!BB876</f>
        <v>0</v>
      </c>
      <c r="AC876" s="37"/>
      <c r="AD876" s="37"/>
      <c r="AE876" s="37"/>
      <c r="AF876" s="37"/>
      <c r="AG876" s="37"/>
      <c r="AH876" s="37"/>
      <c r="AI876" s="35"/>
      <c r="AJ876" s="35"/>
      <c r="AK876" s="35"/>
      <c r="AL876" s="24" t="n">
        <f aca="false">'Výpočet škody'!CD876</f>
        <v>0</v>
      </c>
      <c r="AM876" s="35"/>
      <c r="AN876" s="35"/>
      <c r="AO876" s="35"/>
      <c r="AP876" s="35"/>
      <c r="AQ876" s="42" t="n">
        <f aca="false">ROUND(AO876*AP876,0)</f>
        <v>0</v>
      </c>
      <c r="AR876" s="43" t="n">
        <f aca="false">S876+AB876+AL876+AQ876</f>
        <v>0</v>
      </c>
    </row>
    <row r="877" customFormat="false" ht="12.8" hidden="false" customHeight="false" outlineLevel="0" collapsed="false">
      <c r="N877" s="40"/>
      <c r="O877" s="16"/>
      <c r="P877" s="16"/>
      <c r="Q877" s="41" t="str">
        <f aca="false">IF(P877&gt;0,IF(O877/P877&lt;0.01,"&lt; 1 %",""),"")</f>
        <v/>
      </c>
      <c r="R877" s="16"/>
      <c r="S877" s="22" t="n">
        <f aca="false">'Výpočet škody'!AA877</f>
        <v>0</v>
      </c>
      <c r="T877" s="35"/>
      <c r="U877" s="35"/>
      <c r="V877" s="40"/>
      <c r="W877" s="37"/>
      <c r="X877" s="35"/>
      <c r="Y877" s="35"/>
      <c r="Z877" s="35"/>
      <c r="AA877" s="35"/>
      <c r="AB877" s="23" t="n">
        <f aca="false">'Výpočet škody'!BB877</f>
        <v>0</v>
      </c>
      <c r="AC877" s="37"/>
      <c r="AD877" s="37"/>
      <c r="AE877" s="37"/>
      <c r="AF877" s="37"/>
      <c r="AG877" s="37"/>
      <c r="AH877" s="37"/>
      <c r="AI877" s="35"/>
      <c r="AJ877" s="35"/>
      <c r="AK877" s="35"/>
      <c r="AL877" s="24" t="n">
        <f aca="false">'Výpočet škody'!CD877</f>
        <v>0</v>
      </c>
      <c r="AM877" s="35"/>
      <c r="AN877" s="35"/>
      <c r="AO877" s="35"/>
      <c r="AP877" s="35"/>
      <c r="AQ877" s="42" t="n">
        <f aca="false">ROUND(AO877*AP877,0)</f>
        <v>0</v>
      </c>
      <c r="AR877" s="43" t="n">
        <f aca="false">S877+AB877+AL877+AQ877</f>
        <v>0</v>
      </c>
    </row>
    <row r="878" customFormat="false" ht="12.8" hidden="false" customHeight="false" outlineLevel="0" collapsed="false">
      <c r="N878" s="40"/>
      <c r="O878" s="16"/>
      <c r="P878" s="16"/>
      <c r="Q878" s="41" t="str">
        <f aca="false">IF(P878&gt;0,IF(O878/P878&lt;0.01,"&lt; 1 %",""),"")</f>
        <v/>
      </c>
      <c r="R878" s="35"/>
      <c r="S878" s="22" t="n">
        <f aca="false">'Výpočet škody'!AA878</f>
        <v>0</v>
      </c>
      <c r="T878" s="35"/>
      <c r="U878" s="35"/>
      <c r="V878" s="40"/>
      <c r="W878" s="37"/>
      <c r="X878" s="35"/>
      <c r="Y878" s="35"/>
      <c r="Z878" s="35"/>
      <c r="AA878" s="35"/>
      <c r="AB878" s="23" t="n">
        <f aca="false">'Výpočet škody'!BB878</f>
        <v>0</v>
      </c>
      <c r="AC878" s="37"/>
      <c r="AD878" s="37"/>
      <c r="AE878" s="37"/>
      <c r="AF878" s="37"/>
      <c r="AG878" s="37"/>
      <c r="AH878" s="37"/>
      <c r="AI878" s="35"/>
      <c r="AJ878" s="35"/>
      <c r="AK878" s="35"/>
      <c r="AL878" s="24" t="n">
        <f aca="false">'Výpočet škody'!CD878</f>
        <v>0</v>
      </c>
      <c r="AM878" s="35"/>
      <c r="AN878" s="35"/>
      <c r="AO878" s="35"/>
      <c r="AP878" s="35"/>
      <c r="AQ878" s="42" t="n">
        <f aca="false">ROUND(AO878*AP878,0)</f>
        <v>0</v>
      </c>
      <c r="AR878" s="43" t="n">
        <f aca="false">S878+AB878+AL878+AQ878</f>
        <v>0</v>
      </c>
    </row>
    <row r="879" customFormat="false" ht="12.8" hidden="false" customHeight="false" outlineLevel="0" collapsed="false">
      <c r="N879" s="40"/>
      <c r="O879" s="16"/>
      <c r="P879" s="16"/>
      <c r="Q879" s="41" t="str">
        <f aca="false">IF(P879&gt;0,IF(O879/P879&lt;0.01,"&lt; 1 %",""),"")</f>
        <v/>
      </c>
      <c r="R879" s="16"/>
      <c r="S879" s="22" t="n">
        <f aca="false">'Výpočet škody'!AA879</f>
        <v>0</v>
      </c>
      <c r="T879" s="35"/>
      <c r="U879" s="35"/>
      <c r="V879" s="40"/>
      <c r="W879" s="37"/>
      <c r="X879" s="35"/>
      <c r="Y879" s="35"/>
      <c r="Z879" s="35"/>
      <c r="AA879" s="35"/>
      <c r="AB879" s="23" t="n">
        <f aca="false">'Výpočet škody'!BB879</f>
        <v>0</v>
      </c>
      <c r="AC879" s="37"/>
      <c r="AD879" s="37"/>
      <c r="AE879" s="37"/>
      <c r="AF879" s="37"/>
      <c r="AG879" s="37"/>
      <c r="AH879" s="37"/>
      <c r="AI879" s="35"/>
      <c r="AJ879" s="35"/>
      <c r="AK879" s="35"/>
      <c r="AL879" s="24" t="n">
        <f aca="false">'Výpočet škody'!CD879</f>
        <v>0</v>
      </c>
      <c r="AM879" s="35"/>
      <c r="AN879" s="35"/>
      <c r="AO879" s="35"/>
      <c r="AP879" s="35"/>
      <c r="AQ879" s="42" t="n">
        <f aca="false">ROUND(AO879*AP879,0)</f>
        <v>0</v>
      </c>
      <c r="AR879" s="43" t="n">
        <f aca="false">S879+AB879+AL879+AQ879</f>
        <v>0</v>
      </c>
    </row>
    <row r="880" customFormat="false" ht="12.8" hidden="false" customHeight="false" outlineLevel="0" collapsed="false">
      <c r="N880" s="40"/>
      <c r="O880" s="16"/>
      <c r="P880" s="16"/>
      <c r="Q880" s="41" t="str">
        <f aca="false">IF(P880&gt;0,IF(O880/P880&lt;0.01,"&lt; 1 %",""),"")</f>
        <v/>
      </c>
      <c r="R880" s="16"/>
      <c r="S880" s="22" t="n">
        <f aca="false">'Výpočet škody'!AA880</f>
        <v>0</v>
      </c>
      <c r="T880" s="35"/>
      <c r="U880" s="35"/>
      <c r="V880" s="40"/>
      <c r="W880" s="37"/>
      <c r="X880" s="35"/>
      <c r="Y880" s="35"/>
      <c r="Z880" s="35"/>
      <c r="AA880" s="35"/>
      <c r="AB880" s="23" t="n">
        <f aca="false">'Výpočet škody'!BB880</f>
        <v>0</v>
      </c>
      <c r="AC880" s="37"/>
      <c r="AD880" s="37"/>
      <c r="AE880" s="37"/>
      <c r="AF880" s="37"/>
      <c r="AG880" s="37"/>
      <c r="AH880" s="37"/>
      <c r="AI880" s="35"/>
      <c r="AJ880" s="35"/>
      <c r="AK880" s="35"/>
      <c r="AL880" s="24" t="n">
        <f aca="false">'Výpočet škody'!CD880</f>
        <v>0</v>
      </c>
      <c r="AM880" s="35"/>
      <c r="AN880" s="35"/>
      <c r="AO880" s="35"/>
      <c r="AP880" s="35"/>
      <c r="AQ880" s="42" t="n">
        <f aca="false">ROUND(AO880*AP880,0)</f>
        <v>0</v>
      </c>
      <c r="AR880" s="43" t="n">
        <f aca="false">S880+AB880+AL880+AQ880</f>
        <v>0</v>
      </c>
    </row>
    <row r="881" customFormat="false" ht="12.8" hidden="false" customHeight="false" outlineLevel="0" collapsed="false">
      <c r="N881" s="40"/>
      <c r="O881" s="16"/>
      <c r="P881" s="16"/>
      <c r="Q881" s="41" t="str">
        <f aca="false">IF(P881&gt;0,IF(O881/P881&lt;0.01,"&lt; 1 %",""),"")</f>
        <v/>
      </c>
      <c r="R881" s="16"/>
      <c r="S881" s="22" t="n">
        <f aca="false">'Výpočet škody'!AA881</f>
        <v>0</v>
      </c>
      <c r="T881" s="35"/>
      <c r="U881" s="35"/>
      <c r="V881" s="40"/>
      <c r="W881" s="37"/>
      <c r="X881" s="35"/>
      <c r="Y881" s="35"/>
      <c r="Z881" s="35"/>
      <c r="AA881" s="35"/>
      <c r="AB881" s="23" t="n">
        <f aca="false">'Výpočet škody'!BB881</f>
        <v>0</v>
      </c>
      <c r="AC881" s="37"/>
      <c r="AD881" s="37"/>
      <c r="AE881" s="37"/>
      <c r="AF881" s="37"/>
      <c r="AG881" s="37"/>
      <c r="AH881" s="37"/>
      <c r="AI881" s="35"/>
      <c r="AJ881" s="35"/>
      <c r="AK881" s="35"/>
      <c r="AL881" s="24" t="n">
        <f aca="false">'Výpočet škody'!CD881</f>
        <v>0</v>
      </c>
      <c r="AM881" s="35"/>
      <c r="AN881" s="35"/>
      <c r="AO881" s="35"/>
      <c r="AP881" s="35"/>
      <c r="AQ881" s="42" t="n">
        <f aca="false">ROUND(AO881*AP881,0)</f>
        <v>0</v>
      </c>
      <c r="AR881" s="43" t="n">
        <f aca="false">S881+AB881+AL881+AQ881</f>
        <v>0</v>
      </c>
    </row>
    <row r="882" customFormat="false" ht="12.8" hidden="false" customHeight="false" outlineLevel="0" collapsed="false">
      <c r="N882" s="40"/>
      <c r="O882" s="16"/>
      <c r="P882" s="16"/>
      <c r="Q882" s="41" t="str">
        <f aca="false">IF(P882&gt;0,IF(O882/P882&lt;0.01,"&lt; 1 %",""),"")</f>
        <v/>
      </c>
      <c r="R882" s="16"/>
      <c r="S882" s="22" t="n">
        <f aca="false">'Výpočet škody'!AA882</f>
        <v>0</v>
      </c>
      <c r="T882" s="35"/>
      <c r="U882" s="35"/>
      <c r="V882" s="40"/>
      <c r="W882" s="37"/>
      <c r="X882" s="35"/>
      <c r="Y882" s="35"/>
      <c r="Z882" s="35"/>
      <c r="AA882" s="35"/>
      <c r="AB882" s="23" t="n">
        <f aca="false">'Výpočet škody'!BB882</f>
        <v>0</v>
      </c>
      <c r="AC882" s="37"/>
      <c r="AD882" s="37"/>
      <c r="AE882" s="37"/>
      <c r="AF882" s="37"/>
      <c r="AG882" s="37"/>
      <c r="AH882" s="37"/>
      <c r="AI882" s="35"/>
      <c r="AJ882" s="35"/>
      <c r="AK882" s="35"/>
      <c r="AL882" s="24" t="n">
        <f aca="false">'Výpočet škody'!CD882</f>
        <v>0</v>
      </c>
      <c r="AM882" s="35"/>
      <c r="AN882" s="35"/>
      <c r="AO882" s="35"/>
      <c r="AP882" s="35"/>
      <c r="AQ882" s="42" t="n">
        <f aca="false">ROUND(AO882*AP882,0)</f>
        <v>0</v>
      </c>
      <c r="AR882" s="43" t="n">
        <f aca="false">S882+AB882+AL882+AQ882</f>
        <v>0</v>
      </c>
    </row>
    <row r="883" customFormat="false" ht="12.8" hidden="false" customHeight="false" outlineLevel="0" collapsed="false">
      <c r="N883" s="40"/>
      <c r="O883" s="16"/>
      <c r="P883" s="16"/>
      <c r="Q883" s="41" t="str">
        <f aca="false">IF(P883&gt;0,IF(O883/P883&lt;0.01,"&lt; 1 %",""),"")</f>
        <v/>
      </c>
      <c r="R883" s="35"/>
      <c r="S883" s="22" t="n">
        <f aca="false">'Výpočet škody'!AA883</f>
        <v>0</v>
      </c>
      <c r="T883" s="35"/>
      <c r="U883" s="35"/>
      <c r="V883" s="40"/>
      <c r="W883" s="37"/>
      <c r="X883" s="35"/>
      <c r="Y883" s="35"/>
      <c r="Z883" s="35"/>
      <c r="AA883" s="35"/>
      <c r="AB883" s="23" t="n">
        <f aca="false">'Výpočet škody'!BB883</f>
        <v>0</v>
      </c>
      <c r="AC883" s="37"/>
      <c r="AD883" s="37"/>
      <c r="AE883" s="37"/>
      <c r="AF883" s="37"/>
      <c r="AG883" s="37"/>
      <c r="AH883" s="37"/>
      <c r="AI883" s="35"/>
      <c r="AJ883" s="35"/>
      <c r="AK883" s="35"/>
      <c r="AL883" s="24" t="n">
        <f aca="false">'Výpočet škody'!CD883</f>
        <v>0</v>
      </c>
      <c r="AM883" s="35"/>
      <c r="AN883" s="35"/>
      <c r="AO883" s="35"/>
      <c r="AP883" s="35"/>
      <c r="AQ883" s="42" t="n">
        <f aca="false">ROUND(AO883*AP883,0)</f>
        <v>0</v>
      </c>
      <c r="AR883" s="43" t="n">
        <f aca="false">S883+AB883+AL883+AQ883</f>
        <v>0</v>
      </c>
    </row>
    <row r="884" customFormat="false" ht="12.8" hidden="false" customHeight="false" outlineLevel="0" collapsed="false">
      <c r="N884" s="40"/>
      <c r="O884" s="16"/>
      <c r="P884" s="16"/>
      <c r="Q884" s="41" t="str">
        <f aca="false">IF(P884&gt;0,IF(O884/P884&lt;0.01,"&lt; 1 %",""),"")</f>
        <v/>
      </c>
      <c r="R884" s="16"/>
      <c r="S884" s="22" t="n">
        <f aca="false">'Výpočet škody'!AA884</f>
        <v>0</v>
      </c>
      <c r="T884" s="35"/>
      <c r="U884" s="35"/>
      <c r="V884" s="40"/>
      <c r="W884" s="37"/>
      <c r="X884" s="35"/>
      <c r="Y884" s="35"/>
      <c r="Z884" s="35"/>
      <c r="AA884" s="35"/>
      <c r="AB884" s="23" t="n">
        <f aca="false">'Výpočet škody'!BB884</f>
        <v>0</v>
      </c>
      <c r="AC884" s="37"/>
      <c r="AD884" s="37"/>
      <c r="AE884" s="37"/>
      <c r="AF884" s="37"/>
      <c r="AG884" s="37"/>
      <c r="AH884" s="37"/>
      <c r="AI884" s="35"/>
      <c r="AJ884" s="35"/>
      <c r="AK884" s="35"/>
      <c r="AL884" s="24" t="n">
        <f aca="false">'Výpočet škody'!CD884</f>
        <v>0</v>
      </c>
      <c r="AM884" s="35"/>
      <c r="AN884" s="35"/>
      <c r="AO884" s="35"/>
      <c r="AP884" s="35"/>
      <c r="AQ884" s="42" t="n">
        <f aca="false">ROUND(AO884*AP884,0)</f>
        <v>0</v>
      </c>
      <c r="AR884" s="43" t="n">
        <f aca="false">S884+AB884+AL884+AQ884</f>
        <v>0</v>
      </c>
    </row>
    <row r="885" customFormat="false" ht="12.8" hidden="false" customHeight="false" outlineLevel="0" collapsed="false">
      <c r="N885" s="40"/>
      <c r="O885" s="16"/>
      <c r="P885" s="16"/>
      <c r="Q885" s="41" t="str">
        <f aca="false">IF(P885&gt;0,IF(O885/P885&lt;0.01,"&lt; 1 %",""),"")</f>
        <v/>
      </c>
      <c r="R885" s="16"/>
      <c r="S885" s="22" t="n">
        <f aca="false">'Výpočet škody'!AA885</f>
        <v>0</v>
      </c>
      <c r="T885" s="35"/>
      <c r="U885" s="35"/>
      <c r="V885" s="40"/>
      <c r="W885" s="37"/>
      <c r="X885" s="35"/>
      <c r="Y885" s="35"/>
      <c r="Z885" s="35"/>
      <c r="AA885" s="35"/>
      <c r="AB885" s="23" t="n">
        <f aca="false">'Výpočet škody'!BB885</f>
        <v>0</v>
      </c>
      <c r="AC885" s="37"/>
      <c r="AD885" s="37"/>
      <c r="AE885" s="37"/>
      <c r="AF885" s="37"/>
      <c r="AG885" s="37"/>
      <c r="AH885" s="37"/>
      <c r="AI885" s="35"/>
      <c r="AJ885" s="35"/>
      <c r="AK885" s="35"/>
      <c r="AL885" s="24" t="n">
        <f aca="false">'Výpočet škody'!CD885</f>
        <v>0</v>
      </c>
      <c r="AM885" s="35"/>
      <c r="AN885" s="35"/>
      <c r="AO885" s="35"/>
      <c r="AP885" s="35"/>
      <c r="AQ885" s="42" t="n">
        <f aca="false">ROUND(AO885*AP885,0)</f>
        <v>0</v>
      </c>
      <c r="AR885" s="43" t="n">
        <f aca="false">S885+AB885+AL885+AQ885</f>
        <v>0</v>
      </c>
    </row>
    <row r="886" customFormat="false" ht="12.8" hidden="false" customHeight="false" outlineLevel="0" collapsed="false">
      <c r="N886" s="40"/>
      <c r="O886" s="16"/>
      <c r="P886" s="16"/>
      <c r="Q886" s="41" t="str">
        <f aca="false">IF(P886&gt;0,IF(O886/P886&lt;0.01,"&lt; 1 %",""),"")</f>
        <v/>
      </c>
      <c r="R886" s="16"/>
      <c r="S886" s="22" t="n">
        <f aca="false">'Výpočet škody'!AA886</f>
        <v>0</v>
      </c>
      <c r="T886" s="35"/>
      <c r="U886" s="35"/>
      <c r="V886" s="40"/>
      <c r="W886" s="37"/>
      <c r="X886" s="35"/>
      <c r="Y886" s="35"/>
      <c r="Z886" s="35"/>
      <c r="AA886" s="35"/>
      <c r="AB886" s="23" t="n">
        <f aca="false">'Výpočet škody'!BB886</f>
        <v>0</v>
      </c>
      <c r="AC886" s="37"/>
      <c r="AD886" s="37"/>
      <c r="AE886" s="37"/>
      <c r="AF886" s="37"/>
      <c r="AG886" s="37"/>
      <c r="AH886" s="37"/>
      <c r="AI886" s="35"/>
      <c r="AJ886" s="35"/>
      <c r="AK886" s="35"/>
      <c r="AL886" s="24" t="n">
        <f aca="false">'Výpočet škody'!CD886</f>
        <v>0</v>
      </c>
      <c r="AM886" s="35"/>
      <c r="AN886" s="35"/>
      <c r="AO886" s="35"/>
      <c r="AP886" s="35"/>
      <c r="AQ886" s="42" t="n">
        <f aca="false">ROUND(AO886*AP886,0)</f>
        <v>0</v>
      </c>
      <c r="AR886" s="43" t="n">
        <f aca="false">S886+AB886+AL886+AQ886</f>
        <v>0</v>
      </c>
    </row>
    <row r="887" customFormat="false" ht="12.8" hidden="false" customHeight="false" outlineLevel="0" collapsed="false">
      <c r="N887" s="40"/>
      <c r="O887" s="16"/>
      <c r="P887" s="16"/>
      <c r="Q887" s="41" t="str">
        <f aca="false">IF(P887&gt;0,IF(O887/P887&lt;0.01,"&lt; 1 %",""),"")</f>
        <v/>
      </c>
      <c r="R887" s="16"/>
      <c r="S887" s="22" t="n">
        <f aca="false">'Výpočet škody'!AA887</f>
        <v>0</v>
      </c>
      <c r="T887" s="35"/>
      <c r="U887" s="35"/>
      <c r="V887" s="40"/>
      <c r="W887" s="37"/>
      <c r="X887" s="35"/>
      <c r="Y887" s="35"/>
      <c r="Z887" s="35"/>
      <c r="AA887" s="35"/>
      <c r="AB887" s="23" t="n">
        <f aca="false">'Výpočet škody'!BB887</f>
        <v>0</v>
      </c>
      <c r="AC887" s="37"/>
      <c r="AD887" s="37"/>
      <c r="AE887" s="37"/>
      <c r="AF887" s="37"/>
      <c r="AG887" s="37"/>
      <c r="AH887" s="37"/>
      <c r="AI887" s="35"/>
      <c r="AJ887" s="35"/>
      <c r="AK887" s="35"/>
      <c r="AL887" s="24" t="n">
        <f aca="false">'Výpočet škody'!CD887</f>
        <v>0</v>
      </c>
      <c r="AM887" s="35"/>
      <c r="AN887" s="35"/>
      <c r="AO887" s="35"/>
      <c r="AP887" s="35"/>
      <c r="AQ887" s="42" t="n">
        <f aca="false">ROUND(AO887*AP887,0)</f>
        <v>0</v>
      </c>
      <c r="AR887" s="43" t="n">
        <f aca="false">S887+AB887+AL887+AQ887</f>
        <v>0</v>
      </c>
    </row>
    <row r="888" customFormat="false" ht="12.8" hidden="false" customHeight="false" outlineLevel="0" collapsed="false">
      <c r="N888" s="40"/>
      <c r="O888" s="16"/>
      <c r="P888" s="16"/>
      <c r="Q888" s="41" t="str">
        <f aca="false">IF(P888&gt;0,IF(O888/P888&lt;0.01,"&lt; 1 %",""),"")</f>
        <v/>
      </c>
      <c r="R888" s="35"/>
      <c r="S888" s="22" t="n">
        <f aca="false">'Výpočet škody'!AA888</f>
        <v>0</v>
      </c>
      <c r="T888" s="35"/>
      <c r="U888" s="35"/>
      <c r="V888" s="40"/>
      <c r="W888" s="37"/>
      <c r="X888" s="35"/>
      <c r="Y888" s="35"/>
      <c r="Z888" s="35"/>
      <c r="AA888" s="35"/>
      <c r="AB888" s="23" t="n">
        <f aca="false">'Výpočet škody'!BB888</f>
        <v>0</v>
      </c>
      <c r="AC888" s="37"/>
      <c r="AD888" s="37"/>
      <c r="AE888" s="37"/>
      <c r="AF888" s="37"/>
      <c r="AG888" s="37"/>
      <c r="AH888" s="37"/>
      <c r="AI888" s="35"/>
      <c r="AJ888" s="35"/>
      <c r="AK888" s="35"/>
      <c r="AL888" s="24" t="n">
        <f aca="false">'Výpočet škody'!CD888</f>
        <v>0</v>
      </c>
      <c r="AM888" s="35"/>
      <c r="AN888" s="35"/>
      <c r="AO888" s="35"/>
      <c r="AP888" s="35"/>
      <c r="AQ888" s="42" t="n">
        <f aca="false">ROUND(AO888*AP888,0)</f>
        <v>0</v>
      </c>
      <c r="AR888" s="43" t="n">
        <f aca="false">S888+AB888+AL888+AQ888</f>
        <v>0</v>
      </c>
    </row>
    <row r="889" customFormat="false" ht="12.8" hidden="false" customHeight="false" outlineLevel="0" collapsed="false">
      <c r="N889" s="40"/>
      <c r="O889" s="16"/>
      <c r="P889" s="16"/>
      <c r="Q889" s="41" t="str">
        <f aca="false">IF(P889&gt;0,IF(O889/P889&lt;0.01,"&lt; 1 %",""),"")</f>
        <v/>
      </c>
      <c r="R889" s="35"/>
      <c r="S889" s="22" t="n">
        <f aca="false">'Výpočet škody'!AA889</f>
        <v>0</v>
      </c>
      <c r="T889" s="35"/>
      <c r="U889" s="35"/>
      <c r="V889" s="40"/>
      <c r="W889" s="37"/>
      <c r="X889" s="35"/>
      <c r="Y889" s="35"/>
      <c r="Z889" s="35"/>
      <c r="AA889" s="35"/>
      <c r="AB889" s="23" t="n">
        <f aca="false">'Výpočet škody'!BB889</f>
        <v>0</v>
      </c>
      <c r="AC889" s="37"/>
      <c r="AD889" s="37"/>
      <c r="AE889" s="37"/>
      <c r="AF889" s="37"/>
      <c r="AG889" s="37"/>
      <c r="AH889" s="37"/>
      <c r="AI889" s="35"/>
      <c r="AJ889" s="35"/>
      <c r="AK889" s="35"/>
      <c r="AL889" s="24" t="n">
        <f aca="false">'Výpočet škody'!CD889</f>
        <v>0</v>
      </c>
      <c r="AM889" s="35"/>
      <c r="AN889" s="35"/>
      <c r="AO889" s="35"/>
      <c r="AP889" s="35"/>
      <c r="AQ889" s="42" t="n">
        <f aca="false">ROUND(AO889*AP889,0)</f>
        <v>0</v>
      </c>
      <c r="AR889" s="43" t="n">
        <f aca="false">S889+AB889+AL889+AQ889</f>
        <v>0</v>
      </c>
    </row>
    <row r="890" customFormat="false" ht="12.8" hidden="false" customHeight="false" outlineLevel="0" collapsed="false">
      <c r="N890" s="40"/>
      <c r="O890" s="16"/>
      <c r="P890" s="16"/>
      <c r="Q890" s="41" t="str">
        <f aca="false">IF(P890&gt;0,IF(O890/P890&lt;0.01,"&lt; 1 %",""),"")</f>
        <v/>
      </c>
      <c r="R890" s="16"/>
      <c r="S890" s="22" t="n">
        <f aca="false">'Výpočet škody'!AA890</f>
        <v>0</v>
      </c>
      <c r="T890" s="35"/>
      <c r="U890" s="35"/>
      <c r="V890" s="40"/>
      <c r="W890" s="37"/>
      <c r="X890" s="35"/>
      <c r="Y890" s="35"/>
      <c r="Z890" s="35"/>
      <c r="AA890" s="35"/>
      <c r="AB890" s="23" t="n">
        <f aca="false">'Výpočet škody'!BB890</f>
        <v>0</v>
      </c>
      <c r="AC890" s="37"/>
      <c r="AD890" s="37"/>
      <c r="AE890" s="37"/>
      <c r="AF890" s="37"/>
      <c r="AG890" s="37"/>
      <c r="AH890" s="37"/>
      <c r="AI890" s="35"/>
      <c r="AJ890" s="35"/>
      <c r="AK890" s="35"/>
      <c r="AL890" s="24" t="n">
        <f aca="false">'Výpočet škody'!CD890</f>
        <v>0</v>
      </c>
      <c r="AM890" s="35"/>
      <c r="AN890" s="35"/>
      <c r="AO890" s="35"/>
      <c r="AP890" s="35"/>
      <c r="AQ890" s="42" t="n">
        <f aca="false">ROUND(AO890*AP890,0)</f>
        <v>0</v>
      </c>
      <c r="AR890" s="43" t="n">
        <f aca="false">S890+AB890+AL890+AQ890</f>
        <v>0</v>
      </c>
    </row>
    <row r="891" customFormat="false" ht="12.8" hidden="false" customHeight="false" outlineLevel="0" collapsed="false">
      <c r="N891" s="40"/>
      <c r="O891" s="16"/>
      <c r="P891" s="16"/>
      <c r="Q891" s="41" t="str">
        <f aca="false">IF(P891&gt;0,IF(O891/P891&lt;0.01,"&lt; 1 %",""),"")</f>
        <v/>
      </c>
      <c r="R891" s="16"/>
      <c r="S891" s="22" t="n">
        <f aca="false">'Výpočet škody'!AA891</f>
        <v>0</v>
      </c>
      <c r="T891" s="35"/>
      <c r="U891" s="35"/>
      <c r="V891" s="40"/>
      <c r="W891" s="37"/>
      <c r="X891" s="35"/>
      <c r="Y891" s="35"/>
      <c r="Z891" s="35"/>
      <c r="AA891" s="35"/>
      <c r="AB891" s="23" t="n">
        <f aca="false">'Výpočet škody'!BB891</f>
        <v>0</v>
      </c>
      <c r="AC891" s="37"/>
      <c r="AD891" s="37"/>
      <c r="AE891" s="37"/>
      <c r="AF891" s="37"/>
      <c r="AG891" s="37"/>
      <c r="AH891" s="37"/>
      <c r="AI891" s="35"/>
      <c r="AJ891" s="35"/>
      <c r="AK891" s="35"/>
      <c r="AL891" s="24" t="n">
        <f aca="false">'Výpočet škody'!CD891</f>
        <v>0</v>
      </c>
      <c r="AM891" s="35"/>
      <c r="AN891" s="35"/>
      <c r="AO891" s="35"/>
      <c r="AP891" s="35"/>
      <c r="AQ891" s="42" t="n">
        <f aca="false">ROUND(AO891*AP891,0)</f>
        <v>0</v>
      </c>
      <c r="AR891" s="43" t="n">
        <f aca="false">S891+AB891+AL891+AQ891</f>
        <v>0</v>
      </c>
    </row>
    <row r="892" customFormat="false" ht="12.8" hidden="false" customHeight="false" outlineLevel="0" collapsed="false">
      <c r="N892" s="40"/>
      <c r="O892" s="16"/>
      <c r="P892" s="16"/>
      <c r="Q892" s="41" t="str">
        <f aca="false">IF(P892&gt;0,IF(O892/P892&lt;0.01,"&lt; 1 %",""),"")</f>
        <v/>
      </c>
      <c r="R892" s="35"/>
      <c r="S892" s="22" t="n">
        <f aca="false">'Výpočet škody'!AA892</f>
        <v>0</v>
      </c>
      <c r="T892" s="35"/>
      <c r="U892" s="35"/>
      <c r="V892" s="40"/>
      <c r="W892" s="37"/>
      <c r="X892" s="35"/>
      <c r="Y892" s="35"/>
      <c r="Z892" s="35"/>
      <c r="AA892" s="35"/>
      <c r="AB892" s="23" t="n">
        <f aca="false">'Výpočet škody'!BB892</f>
        <v>0</v>
      </c>
      <c r="AC892" s="37"/>
      <c r="AD892" s="37"/>
      <c r="AE892" s="37"/>
      <c r="AF892" s="37"/>
      <c r="AG892" s="37"/>
      <c r="AH892" s="37"/>
      <c r="AI892" s="35"/>
      <c r="AJ892" s="35"/>
      <c r="AK892" s="35"/>
      <c r="AL892" s="24" t="n">
        <f aca="false">'Výpočet škody'!CD892</f>
        <v>0</v>
      </c>
      <c r="AM892" s="35"/>
      <c r="AN892" s="35"/>
      <c r="AO892" s="35"/>
      <c r="AP892" s="35"/>
      <c r="AQ892" s="42" t="n">
        <f aca="false">ROUND(AO892*AP892,0)</f>
        <v>0</v>
      </c>
      <c r="AR892" s="43" t="n">
        <f aca="false">S892+AB892+AL892+AQ892</f>
        <v>0</v>
      </c>
    </row>
    <row r="893" customFormat="false" ht="12.8" hidden="false" customHeight="false" outlineLevel="0" collapsed="false">
      <c r="N893" s="40"/>
      <c r="O893" s="16"/>
      <c r="P893" s="16"/>
      <c r="Q893" s="41" t="str">
        <f aca="false">IF(P893&gt;0,IF(O893/P893&lt;0.01,"&lt; 1 %",""),"")</f>
        <v/>
      </c>
      <c r="R893" s="16"/>
      <c r="S893" s="22" t="n">
        <f aca="false">'Výpočet škody'!AA893</f>
        <v>0</v>
      </c>
      <c r="T893" s="35"/>
      <c r="U893" s="35"/>
      <c r="V893" s="40"/>
      <c r="W893" s="37"/>
      <c r="X893" s="35"/>
      <c r="Y893" s="35"/>
      <c r="Z893" s="35"/>
      <c r="AA893" s="35"/>
      <c r="AB893" s="23" t="n">
        <f aca="false">'Výpočet škody'!BB893</f>
        <v>0</v>
      </c>
      <c r="AC893" s="37"/>
      <c r="AD893" s="37"/>
      <c r="AE893" s="37"/>
      <c r="AF893" s="37"/>
      <c r="AG893" s="37"/>
      <c r="AH893" s="37"/>
      <c r="AI893" s="35"/>
      <c r="AJ893" s="35"/>
      <c r="AK893" s="35"/>
      <c r="AL893" s="24" t="n">
        <f aca="false">'Výpočet škody'!CD893</f>
        <v>0</v>
      </c>
      <c r="AM893" s="35"/>
      <c r="AN893" s="35"/>
      <c r="AO893" s="35"/>
      <c r="AP893" s="35"/>
      <c r="AQ893" s="42" t="n">
        <f aca="false">ROUND(AO893*AP893,0)</f>
        <v>0</v>
      </c>
      <c r="AR893" s="43" t="n">
        <f aca="false">S893+AB893+AL893+AQ893</f>
        <v>0</v>
      </c>
    </row>
    <row r="894" customFormat="false" ht="12.8" hidden="false" customHeight="false" outlineLevel="0" collapsed="false">
      <c r="N894" s="40"/>
      <c r="O894" s="16"/>
      <c r="P894" s="16"/>
      <c r="Q894" s="41" t="str">
        <f aca="false">IF(P894&gt;0,IF(O894/P894&lt;0.01,"&lt; 1 %",""),"")</f>
        <v/>
      </c>
      <c r="R894" s="35"/>
      <c r="S894" s="22" t="n">
        <f aca="false">'Výpočet škody'!AA894</f>
        <v>0</v>
      </c>
      <c r="T894" s="35"/>
      <c r="U894" s="35"/>
      <c r="V894" s="40"/>
      <c r="W894" s="37"/>
      <c r="X894" s="35"/>
      <c r="Y894" s="35"/>
      <c r="Z894" s="35"/>
      <c r="AA894" s="35"/>
      <c r="AB894" s="23" t="n">
        <f aca="false">'Výpočet škody'!BB894</f>
        <v>0</v>
      </c>
      <c r="AC894" s="37"/>
      <c r="AD894" s="37"/>
      <c r="AE894" s="37"/>
      <c r="AF894" s="37"/>
      <c r="AG894" s="37"/>
      <c r="AH894" s="37"/>
      <c r="AI894" s="35"/>
      <c r="AJ894" s="35"/>
      <c r="AK894" s="35"/>
      <c r="AL894" s="24" t="n">
        <f aca="false">'Výpočet škody'!CD894</f>
        <v>0</v>
      </c>
      <c r="AM894" s="35"/>
      <c r="AN894" s="35"/>
      <c r="AO894" s="35"/>
      <c r="AP894" s="35"/>
      <c r="AQ894" s="42" t="n">
        <f aca="false">ROUND(AO894*AP894,0)</f>
        <v>0</v>
      </c>
      <c r="AR894" s="43" t="n">
        <f aca="false">S894+AB894+AL894+AQ894</f>
        <v>0</v>
      </c>
    </row>
    <row r="895" customFormat="false" ht="12.8" hidden="false" customHeight="false" outlineLevel="0" collapsed="false">
      <c r="N895" s="40"/>
      <c r="O895" s="16"/>
      <c r="P895" s="16"/>
      <c r="Q895" s="41" t="str">
        <f aca="false">IF(P895&gt;0,IF(O895/P895&lt;0.01,"&lt; 1 %",""),"")</f>
        <v/>
      </c>
      <c r="R895" s="35"/>
      <c r="S895" s="22" t="n">
        <f aca="false">'Výpočet škody'!AA895</f>
        <v>0</v>
      </c>
      <c r="T895" s="35"/>
      <c r="U895" s="35"/>
      <c r="V895" s="40"/>
      <c r="W895" s="37"/>
      <c r="X895" s="35"/>
      <c r="Y895" s="35"/>
      <c r="Z895" s="35"/>
      <c r="AA895" s="35"/>
      <c r="AB895" s="23" t="n">
        <f aca="false">'Výpočet škody'!BB895</f>
        <v>0</v>
      </c>
      <c r="AC895" s="37"/>
      <c r="AD895" s="37"/>
      <c r="AE895" s="37"/>
      <c r="AF895" s="37"/>
      <c r="AG895" s="37"/>
      <c r="AH895" s="37"/>
      <c r="AI895" s="35"/>
      <c r="AJ895" s="35"/>
      <c r="AK895" s="35"/>
      <c r="AL895" s="24" t="n">
        <f aca="false">'Výpočet škody'!CD895</f>
        <v>0</v>
      </c>
      <c r="AM895" s="35"/>
      <c r="AN895" s="35"/>
      <c r="AO895" s="35"/>
      <c r="AP895" s="35"/>
      <c r="AQ895" s="42" t="n">
        <f aca="false">ROUND(AO895*AP895,0)</f>
        <v>0</v>
      </c>
      <c r="AR895" s="43" t="n">
        <f aca="false">S895+AB895+AL895+AQ895</f>
        <v>0</v>
      </c>
    </row>
    <row r="896" customFormat="false" ht="12.8" hidden="false" customHeight="false" outlineLevel="0" collapsed="false">
      <c r="N896" s="40"/>
      <c r="O896" s="16"/>
      <c r="P896" s="16"/>
      <c r="Q896" s="41" t="str">
        <f aca="false">IF(P896&gt;0,IF(O896/P896&lt;0.01,"&lt; 1 %",""),"")</f>
        <v/>
      </c>
      <c r="R896" s="35"/>
      <c r="S896" s="22" t="n">
        <f aca="false">'Výpočet škody'!AA896</f>
        <v>0</v>
      </c>
      <c r="T896" s="35"/>
      <c r="U896" s="35"/>
      <c r="V896" s="40"/>
      <c r="W896" s="37"/>
      <c r="X896" s="35"/>
      <c r="Y896" s="35"/>
      <c r="Z896" s="35"/>
      <c r="AA896" s="35"/>
      <c r="AB896" s="23" t="n">
        <f aca="false">'Výpočet škody'!BB896</f>
        <v>0</v>
      </c>
      <c r="AC896" s="37"/>
      <c r="AD896" s="37"/>
      <c r="AE896" s="37"/>
      <c r="AF896" s="37"/>
      <c r="AG896" s="37"/>
      <c r="AH896" s="37"/>
      <c r="AI896" s="35"/>
      <c r="AJ896" s="35"/>
      <c r="AK896" s="35"/>
      <c r="AL896" s="24" t="n">
        <f aca="false">'Výpočet škody'!CD896</f>
        <v>0</v>
      </c>
      <c r="AM896" s="35"/>
      <c r="AN896" s="35"/>
      <c r="AO896" s="35"/>
      <c r="AP896" s="35"/>
      <c r="AQ896" s="42" t="n">
        <f aca="false">ROUND(AO896*AP896,0)</f>
        <v>0</v>
      </c>
      <c r="AR896" s="43" t="n">
        <f aca="false">S896+AB896+AL896+AQ896</f>
        <v>0</v>
      </c>
    </row>
    <row r="897" customFormat="false" ht="12.8" hidden="false" customHeight="false" outlineLevel="0" collapsed="false">
      <c r="N897" s="40"/>
      <c r="O897" s="16"/>
      <c r="P897" s="16"/>
      <c r="Q897" s="41" t="str">
        <f aca="false">IF(P897&gt;0,IF(O897/P897&lt;0.01,"&lt; 1 %",""),"")</f>
        <v/>
      </c>
      <c r="R897" s="35"/>
      <c r="S897" s="22" t="n">
        <f aca="false">'Výpočet škody'!AA897</f>
        <v>0</v>
      </c>
      <c r="T897" s="35"/>
      <c r="U897" s="35"/>
      <c r="V897" s="40"/>
      <c r="W897" s="37"/>
      <c r="X897" s="35"/>
      <c r="Y897" s="35"/>
      <c r="Z897" s="35"/>
      <c r="AA897" s="35"/>
      <c r="AB897" s="23" t="n">
        <f aca="false">'Výpočet škody'!BB897</f>
        <v>0</v>
      </c>
      <c r="AC897" s="37"/>
      <c r="AD897" s="37"/>
      <c r="AE897" s="37"/>
      <c r="AF897" s="37"/>
      <c r="AG897" s="37"/>
      <c r="AH897" s="37"/>
      <c r="AI897" s="35"/>
      <c r="AJ897" s="35"/>
      <c r="AK897" s="35"/>
      <c r="AL897" s="24" t="n">
        <f aca="false">'Výpočet škody'!CD897</f>
        <v>0</v>
      </c>
      <c r="AM897" s="35"/>
      <c r="AN897" s="35"/>
      <c r="AO897" s="35"/>
      <c r="AP897" s="35"/>
      <c r="AQ897" s="42" t="n">
        <f aca="false">ROUND(AO897*AP897,0)</f>
        <v>0</v>
      </c>
      <c r="AR897" s="43" t="n">
        <f aca="false">S897+AB897+AL897+AQ897</f>
        <v>0</v>
      </c>
    </row>
    <row r="898" customFormat="false" ht="12.8" hidden="false" customHeight="false" outlineLevel="0" collapsed="false">
      <c r="N898" s="40"/>
      <c r="O898" s="16"/>
      <c r="P898" s="16"/>
      <c r="Q898" s="41" t="str">
        <f aca="false">IF(P898&gt;0,IF(O898/P898&lt;0.01,"&lt; 1 %",""),"")</f>
        <v/>
      </c>
      <c r="R898" s="35"/>
      <c r="S898" s="22" t="n">
        <f aca="false">'Výpočet škody'!AA898</f>
        <v>0</v>
      </c>
      <c r="T898" s="35"/>
      <c r="U898" s="35"/>
      <c r="V898" s="40"/>
      <c r="W898" s="37"/>
      <c r="X898" s="35"/>
      <c r="Y898" s="35"/>
      <c r="Z898" s="35"/>
      <c r="AA898" s="35"/>
      <c r="AB898" s="23" t="n">
        <f aca="false">'Výpočet škody'!BB898</f>
        <v>0</v>
      </c>
      <c r="AC898" s="37"/>
      <c r="AD898" s="37"/>
      <c r="AE898" s="37"/>
      <c r="AF898" s="37"/>
      <c r="AG898" s="37"/>
      <c r="AH898" s="37"/>
      <c r="AI898" s="35"/>
      <c r="AJ898" s="35"/>
      <c r="AK898" s="35"/>
      <c r="AL898" s="24" t="n">
        <f aca="false">'Výpočet škody'!CD898</f>
        <v>0</v>
      </c>
      <c r="AM898" s="35"/>
      <c r="AN898" s="35"/>
      <c r="AO898" s="35"/>
      <c r="AP898" s="35"/>
      <c r="AQ898" s="42" t="n">
        <f aca="false">ROUND(AO898*AP898,0)</f>
        <v>0</v>
      </c>
      <c r="AR898" s="43" t="n">
        <f aca="false">S898+AB898+AL898+AQ898</f>
        <v>0</v>
      </c>
    </row>
    <row r="899" customFormat="false" ht="12.8" hidden="false" customHeight="false" outlineLevel="0" collapsed="false">
      <c r="N899" s="40"/>
      <c r="O899" s="16"/>
      <c r="P899" s="16"/>
      <c r="Q899" s="41" t="str">
        <f aca="false">IF(P899&gt;0,IF(O899/P899&lt;0.01,"&lt; 1 %",""),"")</f>
        <v/>
      </c>
      <c r="R899" s="35"/>
      <c r="S899" s="22" t="n">
        <f aca="false">'Výpočet škody'!AA899</f>
        <v>0</v>
      </c>
      <c r="T899" s="35"/>
      <c r="U899" s="35"/>
      <c r="V899" s="40"/>
      <c r="W899" s="37"/>
      <c r="X899" s="35"/>
      <c r="Y899" s="35"/>
      <c r="Z899" s="35"/>
      <c r="AA899" s="35"/>
      <c r="AB899" s="23" t="n">
        <f aca="false">'Výpočet škody'!BB899</f>
        <v>0</v>
      </c>
      <c r="AC899" s="37"/>
      <c r="AD899" s="37"/>
      <c r="AE899" s="37"/>
      <c r="AF899" s="37"/>
      <c r="AG899" s="37"/>
      <c r="AH899" s="37"/>
      <c r="AI899" s="35"/>
      <c r="AJ899" s="35"/>
      <c r="AK899" s="35"/>
      <c r="AL899" s="24" t="n">
        <f aca="false">'Výpočet škody'!CD899</f>
        <v>0</v>
      </c>
      <c r="AM899" s="35"/>
      <c r="AN899" s="35"/>
      <c r="AO899" s="35"/>
      <c r="AP899" s="35"/>
      <c r="AQ899" s="42" t="n">
        <f aca="false">ROUND(AO899*AP899,0)</f>
        <v>0</v>
      </c>
      <c r="AR899" s="43" t="n">
        <f aca="false">S899+AB899+AL899+AQ899</f>
        <v>0</v>
      </c>
    </row>
    <row r="900" customFormat="false" ht="12.8" hidden="false" customHeight="false" outlineLevel="0" collapsed="false">
      <c r="N900" s="40"/>
      <c r="O900" s="16"/>
      <c r="P900" s="16"/>
      <c r="Q900" s="41" t="str">
        <f aca="false">IF(P900&gt;0,IF(O900/P900&lt;0.01,"&lt; 1 %",""),"")</f>
        <v/>
      </c>
      <c r="R900" s="35"/>
      <c r="S900" s="22" t="n">
        <f aca="false">'Výpočet škody'!AA900</f>
        <v>0</v>
      </c>
      <c r="T900" s="35"/>
      <c r="U900" s="35"/>
      <c r="V900" s="40"/>
      <c r="W900" s="37"/>
      <c r="X900" s="35"/>
      <c r="Y900" s="35"/>
      <c r="Z900" s="35"/>
      <c r="AA900" s="35"/>
      <c r="AB900" s="23" t="n">
        <f aca="false">'Výpočet škody'!BB900</f>
        <v>0</v>
      </c>
      <c r="AC900" s="37"/>
      <c r="AD900" s="37"/>
      <c r="AE900" s="37"/>
      <c r="AF900" s="37"/>
      <c r="AG900" s="37"/>
      <c r="AH900" s="37"/>
      <c r="AI900" s="35"/>
      <c r="AJ900" s="35"/>
      <c r="AK900" s="35"/>
      <c r="AL900" s="24" t="n">
        <f aca="false">'Výpočet škody'!CD900</f>
        <v>0</v>
      </c>
      <c r="AM900" s="35"/>
      <c r="AN900" s="35"/>
      <c r="AO900" s="35"/>
      <c r="AP900" s="35"/>
      <c r="AQ900" s="42" t="n">
        <f aca="false">ROUND(AO900*AP900,0)</f>
        <v>0</v>
      </c>
      <c r="AR900" s="43" t="n">
        <f aca="false">S900+AB900+AL900+AQ900</f>
        <v>0</v>
      </c>
    </row>
    <row r="901" customFormat="false" ht="12.8" hidden="false" customHeight="false" outlineLevel="0" collapsed="false">
      <c r="N901" s="40"/>
      <c r="O901" s="16"/>
      <c r="P901" s="16"/>
      <c r="Q901" s="41" t="str">
        <f aca="false">IF(P901&gt;0,IF(O901/P901&lt;0.01,"&lt; 1 %",""),"")</f>
        <v/>
      </c>
      <c r="R901" s="35"/>
      <c r="S901" s="22" t="n">
        <f aca="false">'Výpočet škody'!AA901</f>
        <v>0</v>
      </c>
      <c r="T901" s="35"/>
      <c r="U901" s="35"/>
      <c r="V901" s="40"/>
      <c r="W901" s="37"/>
      <c r="X901" s="35"/>
      <c r="Y901" s="35"/>
      <c r="Z901" s="35"/>
      <c r="AA901" s="35"/>
      <c r="AB901" s="23" t="n">
        <f aca="false">'Výpočet škody'!BB901</f>
        <v>0</v>
      </c>
      <c r="AC901" s="37"/>
      <c r="AD901" s="37"/>
      <c r="AE901" s="37"/>
      <c r="AF901" s="37"/>
      <c r="AG901" s="37"/>
      <c r="AH901" s="37"/>
      <c r="AI901" s="35"/>
      <c r="AJ901" s="35"/>
      <c r="AK901" s="35"/>
      <c r="AL901" s="24" t="n">
        <f aca="false">'Výpočet škody'!CD901</f>
        <v>0</v>
      </c>
      <c r="AM901" s="35"/>
      <c r="AN901" s="35"/>
      <c r="AO901" s="35"/>
      <c r="AP901" s="35"/>
      <c r="AQ901" s="42" t="n">
        <f aca="false">ROUND(AO901*AP901,0)</f>
        <v>0</v>
      </c>
      <c r="AR901" s="43" t="n">
        <f aca="false">S901+AB901+AL901+AQ901</f>
        <v>0</v>
      </c>
    </row>
    <row r="902" customFormat="false" ht="12.8" hidden="false" customHeight="false" outlineLevel="0" collapsed="false">
      <c r="N902" s="40"/>
      <c r="O902" s="16"/>
      <c r="P902" s="16"/>
      <c r="Q902" s="41" t="str">
        <f aca="false">IF(P902&gt;0,IF(O902/P902&lt;0.01,"&lt; 1 %",""),"")</f>
        <v/>
      </c>
      <c r="R902" s="35"/>
      <c r="S902" s="22" t="n">
        <f aca="false">'Výpočet škody'!AA902</f>
        <v>0</v>
      </c>
      <c r="T902" s="35"/>
      <c r="U902" s="35"/>
      <c r="V902" s="40"/>
      <c r="W902" s="37"/>
      <c r="X902" s="35"/>
      <c r="Y902" s="35"/>
      <c r="Z902" s="35"/>
      <c r="AA902" s="35"/>
      <c r="AB902" s="23" t="n">
        <f aca="false">'Výpočet škody'!BB902</f>
        <v>0</v>
      </c>
      <c r="AC902" s="37"/>
      <c r="AD902" s="37"/>
      <c r="AE902" s="37"/>
      <c r="AF902" s="37"/>
      <c r="AG902" s="37"/>
      <c r="AH902" s="37"/>
      <c r="AI902" s="35"/>
      <c r="AJ902" s="35"/>
      <c r="AK902" s="35"/>
      <c r="AL902" s="24" t="n">
        <f aca="false">'Výpočet škody'!CD902</f>
        <v>0</v>
      </c>
      <c r="AM902" s="35"/>
      <c r="AN902" s="35"/>
      <c r="AO902" s="35"/>
      <c r="AP902" s="35"/>
      <c r="AQ902" s="42" t="n">
        <f aca="false">ROUND(AO902*AP902,0)</f>
        <v>0</v>
      </c>
      <c r="AR902" s="43" t="n">
        <f aca="false">S902+AB902+AL902+AQ902</f>
        <v>0</v>
      </c>
    </row>
    <row r="903" customFormat="false" ht="12.8" hidden="false" customHeight="false" outlineLevel="0" collapsed="false">
      <c r="N903" s="40"/>
      <c r="O903" s="16"/>
      <c r="P903" s="16"/>
      <c r="Q903" s="41" t="str">
        <f aca="false">IF(P903&gt;0,IF(O903/P903&lt;0.01,"&lt; 1 %",""),"")</f>
        <v/>
      </c>
      <c r="R903" s="35"/>
      <c r="S903" s="22" t="n">
        <f aca="false">'Výpočet škody'!AA903</f>
        <v>0</v>
      </c>
      <c r="T903" s="35"/>
      <c r="U903" s="35"/>
      <c r="V903" s="40"/>
      <c r="W903" s="37"/>
      <c r="X903" s="35"/>
      <c r="Y903" s="35"/>
      <c r="Z903" s="35"/>
      <c r="AA903" s="35"/>
      <c r="AB903" s="23" t="n">
        <f aca="false">'Výpočet škody'!BB903</f>
        <v>0</v>
      </c>
      <c r="AC903" s="37"/>
      <c r="AD903" s="37"/>
      <c r="AE903" s="37"/>
      <c r="AF903" s="37"/>
      <c r="AG903" s="37"/>
      <c r="AH903" s="37"/>
      <c r="AI903" s="35"/>
      <c r="AJ903" s="35"/>
      <c r="AK903" s="35"/>
      <c r="AL903" s="24" t="n">
        <f aca="false">'Výpočet škody'!CD903</f>
        <v>0</v>
      </c>
      <c r="AM903" s="35"/>
      <c r="AN903" s="35"/>
      <c r="AO903" s="35"/>
      <c r="AP903" s="35"/>
      <c r="AQ903" s="42" t="n">
        <f aca="false">ROUND(AO903*AP903,0)</f>
        <v>0</v>
      </c>
      <c r="AR903" s="43" t="n">
        <f aca="false">S903+AB903+AL903+AQ903</f>
        <v>0</v>
      </c>
    </row>
    <row r="904" customFormat="false" ht="12.8" hidden="false" customHeight="false" outlineLevel="0" collapsed="false">
      <c r="N904" s="40"/>
      <c r="O904" s="16"/>
      <c r="P904" s="16"/>
      <c r="Q904" s="41" t="str">
        <f aca="false">IF(P904&gt;0,IF(O904/P904&lt;0.01,"&lt; 1 %",""),"")</f>
        <v/>
      </c>
      <c r="R904" s="35"/>
      <c r="S904" s="22" t="n">
        <f aca="false">'Výpočet škody'!AA904</f>
        <v>0</v>
      </c>
      <c r="T904" s="35"/>
      <c r="U904" s="35"/>
      <c r="V904" s="40"/>
      <c r="W904" s="37"/>
      <c r="X904" s="35"/>
      <c r="Y904" s="35"/>
      <c r="Z904" s="35"/>
      <c r="AA904" s="35"/>
      <c r="AB904" s="23" t="n">
        <f aca="false">'Výpočet škody'!BB904</f>
        <v>0</v>
      </c>
      <c r="AC904" s="37"/>
      <c r="AD904" s="37"/>
      <c r="AE904" s="37"/>
      <c r="AF904" s="37"/>
      <c r="AG904" s="37"/>
      <c r="AH904" s="37"/>
      <c r="AI904" s="35"/>
      <c r="AJ904" s="35"/>
      <c r="AK904" s="35"/>
      <c r="AL904" s="24" t="n">
        <f aca="false">'Výpočet škody'!CD904</f>
        <v>0</v>
      </c>
      <c r="AM904" s="35"/>
      <c r="AN904" s="35"/>
      <c r="AO904" s="35"/>
      <c r="AP904" s="35"/>
      <c r="AQ904" s="42" t="n">
        <f aca="false">ROUND(AO904*AP904,0)</f>
        <v>0</v>
      </c>
      <c r="AR904" s="43" t="n">
        <f aca="false">S904+AB904+AL904+AQ904</f>
        <v>0</v>
      </c>
    </row>
    <row r="905" customFormat="false" ht="12.8" hidden="false" customHeight="false" outlineLevel="0" collapsed="false">
      <c r="N905" s="40"/>
      <c r="O905" s="16"/>
      <c r="P905" s="16"/>
      <c r="Q905" s="41" t="str">
        <f aca="false">IF(P905&gt;0,IF(O905/P905&lt;0.01,"&lt; 1 %",""),"")</f>
        <v/>
      </c>
      <c r="R905" s="35"/>
      <c r="S905" s="22" t="n">
        <f aca="false">'Výpočet škody'!AA905</f>
        <v>0</v>
      </c>
      <c r="T905" s="35"/>
      <c r="U905" s="35"/>
      <c r="V905" s="40"/>
      <c r="W905" s="37"/>
      <c r="X905" s="35"/>
      <c r="Y905" s="35"/>
      <c r="Z905" s="35"/>
      <c r="AA905" s="35"/>
      <c r="AB905" s="23" t="n">
        <f aca="false">'Výpočet škody'!BB905</f>
        <v>0</v>
      </c>
      <c r="AC905" s="37"/>
      <c r="AD905" s="37"/>
      <c r="AE905" s="37"/>
      <c r="AF905" s="37"/>
      <c r="AG905" s="37"/>
      <c r="AH905" s="37"/>
      <c r="AI905" s="35"/>
      <c r="AJ905" s="35"/>
      <c r="AK905" s="35"/>
      <c r="AL905" s="24" t="n">
        <f aca="false">'Výpočet škody'!CD905</f>
        <v>0</v>
      </c>
      <c r="AM905" s="35"/>
      <c r="AN905" s="35"/>
      <c r="AO905" s="35"/>
      <c r="AP905" s="35"/>
      <c r="AQ905" s="42" t="n">
        <f aca="false">ROUND(AO905*AP905,0)</f>
        <v>0</v>
      </c>
      <c r="AR905" s="43" t="n">
        <f aca="false">S905+AB905+AL905+AQ905</f>
        <v>0</v>
      </c>
    </row>
    <row r="906" customFormat="false" ht="12.8" hidden="false" customHeight="false" outlineLevel="0" collapsed="false">
      <c r="N906" s="40"/>
      <c r="O906" s="16"/>
      <c r="P906" s="16"/>
      <c r="Q906" s="41" t="str">
        <f aca="false">IF(P906&gt;0,IF(O906/P906&lt;0.01,"&lt; 1 %",""),"")</f>
        <v/>
      </c>
      <c r="R906" s="35"/>
      <c r="S906" s="22" t="n">
        <f aca="false">'Výpočet škody'!AA906</f>
        <v>0</v>
      </c>
      <c r="T906" s="35"/>
      <c r="U906" s="35"/>
      <c r="V906" s="40"/>
      <c r="W906" s="37"/>
      <c r="X906" s="35"/>
      <c r="Y906" s="35"/>
      <c r="Z906" s="35"/>
      <c r="AA906" s="35"/>
      <c r="AB906" s="23" t="n">
        <f aca="false">'Výpočet škody'!BB906</f>
        <v>0</v>
      </c>
      <c r="AC906" s="37"/>
      <c r="AD906" s="37"/>
      <c r="AE906" s="37"/>
      <c r="AF906" s="37"/>
      <c r="AG906" s="37"/>
      <c r="AH906" s="37"/>
      <c r="AI906" s="35"/>
      <c r="AJ906" s="35"/>
      <c r="AK906" s="35"/>
      <c r="AL906" s="24" t="n">
        <f aca="false">'Výpočet škody'!CD906</f>
        <v>0</v>
      </c>
      <c r="AM906" s="35"/>
      <c r="AN906" s="35"/>
      <c r="AO906" s="35"/>
      <c r="AP906" s="35"/>
      <c r="AQ906" s="42" t="n">
        <f aca="false">ROUND(AO906*AP906,0)</f>
        <v>0</v>
      </c>
      <c r="AR906" s="43" t="n">
        <f aca="false">S906+AB906+AL906+AQ906</f>
        <v>0</v>
      </c>
    </row>
    <row r="907" customFormat="false" ht="12.8" hidden="false" customHeight="false" outlineLevel="0" collapsed="false">
      <c r="N907" s="40"/>
      <c r="O907" s="16"/>
      <c r="P907" s="16"/>
      <c r="Q907" s="41" t="str">
        <f aca="false">IF(P907&gt;0,IF(O907/P907&lt;0.01,"&lt; 1 %",""),"")</f>
        <v/>
      </c>
      <c r="R907" s="35"/>
      <c r="S907" s="22" t="n">
        <f aca="false">'Výpočet škody'!AA907</f>
        <v>0</v>
      </c>
      <c r="T907" s="35"/>
      <c r="U907" s="35"/>
      <c r="V907" s="40"/>
      <c r="W907" s="37"/>
      <c r="X907" s="35"/>
      <c r="Y907" s="35"/>
      <c r="Z907" s="35"/>
      <c r="AA907" s="35"/>
      <c r="AB907" s="23" t="n">
        <f aca="false">'Výpočet škody'!BB907</f>
        <v>0</v>
      </c>
      <c r="AC907" s="37"/>
      <c r="AD907" s="37"/>
      <c r="AE907" s="37"/>
      <c r="AF907" s="37"/>
      <c r="AG907" s="37"/>
      <c r="AH907" s="37"/>
      <c r="AI907" s="35"/>
      <c r="AJ907" s="35"/>
      <c r="AK907" s="35"/>
      <c r="AL907" s="24" t="n">
        <f aca="false">'Výpočet škody'!CD907</f>
        <v>0</v>
      </c>
      <c r="AM907" s="35"/>
      <c r="AN907" s="35"/>
      <c r="AO907" s="35"/>
      <c r="AP907" s="35"/>
      <c r="AQ907" s="42" t="n">
        <f aca="false">ROUND(AO907*AP907,0)</f>
        <v>0</v>
      </c>
      <c r="AR907" s="43" t="n">
        <f aca="false">S907+AB907+AL907+AQ907</f>
        <v>0</v>
      </c>
    </row>
    <row r="908" customFormat="false" ht="12.8" hidden="false" customHeight="false" outlineLevel="0" collapsed="false">
      <c r="N908" s="40"/>
      <c r="O908" s="16"/>
      <c r="P908" s="16"/>
      <c r="Q908" s="41" t="str">
        <f aca="false">IF(P908&gt;0,IF(O908/P908&lt;0.01,"&lt; 1 %",""),"")</f>
        <v/>
      </c>
      <c r="R908" s="35"/>
      <c r="S908" s="22" t="n">
        <f aca="false">'Výpočet škody'!AA908</f>
        <v>0</v>
      </c>
      <c r="T908" s="35"/>
      <c r="U908" s="35"/>
      <c r="V908" s="40"/>
      <c r="W908" s="37"/>
      <c r="X908" s="35"/>
      <c r="Y908" s="35"/>
      <c r="Z908" s="35"/>
      <c r="AA908" s="35"/>
      <c r="AB908" s="23" t="n">
        <f aca="false">'Výpočet škody'!BB908</f>
        <v>0</v>
      </c>
      <c r="AC908" s="37"/>
      <c r="AD908" s="37"/>
      <c r="AE908" s="37"/>
      <c r="AF908" s="37"/>
      <c r="AG908" s="37"/>
      <c r="AH908" s="37"/>
      <c r="AI908" s="35"/>
      <c r="AJ908" s="35"/>
      <c r="AK908" s="35"/>
      <c r="AL908" s="24" t="n">
        <f aca="false">'Výpočet škody'!CD908</f>
        <v>0</v>
      </c>
      <c r="AM908" s="35"/>
      <c r="AN908" s="35"/>
      <c r="AO908" s="35"/>
      <c r="AP908" s="35"/>
      <c r="AQ908" s="42" t="n">
        <f aca="false">ROUND(AO908*AP908,0)</f>
        <v>0</v>
      </c>
      <c r="AR908" s="43" t="n">
        <f aca="false">S908+AB908+AL908+AQ908</f>
        <v>0</v>
      </c>
    </row>
    <row r="909" customFormat="false" ht="12.8" hidden="false" customHeight="false" outlineLevel="0" collapsed="false">
      <c r="N909" s="40"/>
      <c r="O909" s="16"/>
      <c r="P909" s="16"/>
      <c r="Q909" s="41" t="str">
        <f aca="false">IF(P909&gt;0,IF(O909/P909&lt;0.01,"&lt; 1 %",""),"")</f>
        <v/>
      </c>
      <c r="R909" s="35"/>
      <c r="S909" s="22" t="n">
        <f aca="false">'Výpočet škody'!AA909</f>
        <v>0</v>
      </c>
      <c r="T909" s="35"/>
      <c r="U909" s="35"/>
      <c r="V909" s="40"/>
      <c r="W909" s="37"/>
      <c r="X909" s="35"/>
      <c r="Y909" s="35"/>
      <c r="Z909" s="35"/>
      <c r="AA909" s="35"/>
      <c r="AB909" s="23" t="n">
        <f aca="false">'Výpočet škody'!BB909</f>
        <v>0</v>
      </c>
      <c r="AC909" s="37"/>
      <c r="AD909" s="37"/>
      <c r="AE909" s="37"/>
      <c r="AF909" s="37"/>
      <c r="AG909" s="37"/>
      <c r="AH909" s="37"/>
      <c r="AI909" s="35"/>
      <c r="AJ909" s="35"/>
      <c r="AK909" s="35"/>
      <c r="AL909" s="24" t="n">
        <f aca="false">'Výpočet škody'!CD909</f>
        <v>0</v>
      </c>
      <c r="AM909" s="35"/>
      <c r="AN909" s="35"/>
      <c r="AO909" s="35"/>
      <c r="AP909" s="35"/>
      <c r="AQ909" s="42" t="n">
        <f aca="false">ROUND(AO909*AP909,0)</f>
        <v>0</v>
      </c>
      <c r="AR909" s="43" t="n">
        <f aca="false">S909+AB909+AL909+AQ909</f>
        <v>0</v>
      </c>
    </row>
    <row r="910" customFormat="false" ht="12.8" hidden="false" customHeight="false" outlineLevel="0" collapsed="false">
      <c r="N910" s="40"/>
      <c r="O910" s="16"/>
      <c r="P910" s="16"/>
      <c r="Q910" s="41" t="str">
        <f aca="false">IF(P910&gt;0,IF(O910/P910&lt;0.01,"&lt; 1 %",""),"")</f>
        <v/>
      </c>
      <c r="R910" s="35"/>
      <c r="S910" s="22" t="n">
        <f aca="false">'Výpočet škody'!AA910</f>
        <v>0</v>
      </c>
      <c r="T910" s="35"/>
      <c r="U910" s="35"/>
      <c r="V910" s="40"/>
      <c r="W910" s="37"/>
      <c r="X910" s="35"/>
      <c r="Y910" s="35"/>
      <c r="Z910" s="35"/>
      <c r="AA910" s="35"/>
      <c r="AB910" s="23" t="n">
        <f aca="false">'Výpočet škody'!BB910</f>
        <v>0</v>
      </c>
      <c r="AC910" s="37"/>
      <c r="AD910" s="37"/>
      <c r="AE910" s="37"/>
      <c r="AF910" s="37"/>
      <c r="AG910" s="37"/>
      <c r="AH910" s="37"/>
      <c r="AI910" s="35"/>
      <c r="AJ910" s="35"/>
      <c r="AK910" s="35"/>
      <c r="AL910" s="24" t="n">
        <f aca="false">'Výpočet škody'!CD910</f>
        <v>0</v>
      </c>
      <c r="AM910" s="35"/>
      <c r="AN910" s="35"/>
      <c r="AO910" s="35"/>
      <c r="AP910" s="35"/>
      <c r="AQ910" s="42" t="n">
        <f aca="false">ROUND(AO910*AP910,0)</f>
        <v>0</v>
      </c>
      <c r="AR910" s="43" t="n">
        <f aca="false">S910+AB910+AL910+AQ910</f>
        <v>0</v>
      </c>
    </row>
    <row r="911" customFormat="false" ht="12.8" hidden="false" customHeight="false" outlineLevel="0" collapsed="false">
      <c r="N911" s="40"/>
      <c r="O911" s="16"/>
      <c r="P911" s="16"/>
      <c r="Q911" s="41" t="str">
        <f aca="false">IF(P911&gt;0,IF(O911/P911&lt;0.01,"&lt; 1 %",""),"")</f>
        <v/>
      </c>
      <c r="R911" s="35"/>
      <c r="S911" s="22" t="n">
        <f aca="false">'Výpočet škody'!AA911</f>
        <v>0</v>
      </c>
      <c r="T911" s="35"/>
      <c r="U911" s="35"/>
      <c r="V911" s="40"/>
      <c r="W911" s="37"/>
      <c r="X911" s="35"/>
      <c r="Y911" s="35"/>
      <c r="Z911" s="35"/>
      <c r="AA911" s="35"/>
      <c r="AB911" s="23" t="n">
        <f aca="false">'Výpočet škody'!BB911</f>
        <v>0</v>
      </c>
      <c r="AC911" s="37"/>
      <c r="AD911" s="37"/>
      <c r="AE911" s="37"/>
      <c r="AF911" s="37"/>
      <c r="AG911" s="37"/>
      <c r="AH911" s="37"/>
      <c r="AI911" s="35"/>
      <c r="AJ911" s="35"/>
      <c r="AK911" s="35"/>
      <c r="AL911" s="24" t="n">
        <f aca="false">'Výpočet škody'!CD911</f>
        <v>0</v>
      </c>
      <c r="AM911" s="35"/>
      <c r="AN911" s="35"/>
      <c r="AO911" s="35"/>
      <c r="AP911" s="35"/>
      <c r="AQ911" s="42" t="n">
        <f aca="false">ROUND(AO911*AP911,0)</f>
        <v>0</v>
      </c>
      <c r="AR911" s="43" t="n">
        <f aca="false">S911+AB911+AL911+AQ911</f>
        <v>0</v>
      </c>
    </row>
    <row r="912" customFormat="false" ht="12.8" hidden="false" customHeight="false" outlineLevel="0" collapsed="false">
      <c r="N912" s="40"/>
      <c r="O912" s="16"/>
      <c r="P912" s="16"/>
      <c r="Q912" s="41" t="str">
        <f aca="false">IF(P912&gt;0,IF(O912/P912&lt;0.01,"&lt; 1 %",""),"")</f>
        <v/>
      </c>
      <c r="R912" s="35"/>
      <c r="S912" s="22" t="n">
        <f aca="false">'Výpočet škody'!AA912</f>
        <v>0</v>
      </c>
      <c r="T912" s="35"/>
      <c r="U912" s="35"/>
      <c r="V912" s="40"/>
      <c r="W912" s="37"/>
      <c r="X912" s="35"/>
      <c r="Y912" s="35"/>
      <c r="Z912" s="35"/>
      <c r="AA912" s="35"/>
      <c r="AB912" s="23" t="n">
        <f aca="false">'Výpočet škody'!BB912</f>
        <v>0</v>
      </c>
      <c r="AC912" s="37"/>
      <c r="AD912" s="37"/>
      <c r="AE912" s="37"/>
      <c r="AF912" s="37"/>
      <c r="AG912" s="37"/>
      <c r="AH912" s="37"/>
      <c r="AI912" s="35"/>
      <c r="AJ912" s="35"/>
      <c r="AK912" s="35"/>
      <c r="AL912" s="24" t="n">
        <f aca="false">'Výpočet škody'!CD912</f>
        <v>0</v>
      </c>
      <c r="AM912" s="35"/>
      <c r="AN912" s="35"/>
      <c r="AO912" s="35"/>
      <c r="AP912" s="35"/>
      <c r="AQ912" s="42" t="n">
        <f aca="false">ROUND(AO912*AP912,0)</f>
        <v>0</v>
      </c>
      <c r="AR912" s="43" t="n">
        <f aca="false">S912+AB912+AL912+AQ912</f>
        <v>0</v>
      </c>
    </row>
    <row r="913" customFormat="false" ht="12.8" hidden="false" customHeight="false" outlineLevel="0" collapsed="false">
      <c r="N913" s="40"/>
      <c r="O913" s="16"/>
      <c r="P913" s="16"/>
      <c r="Q913" s="41" t="str">
        <f aca="false">IF(P913&gt;0,IF(O913/P913&lt;0.01,"&lt; 1 %",""),"")</f>
        <v/>
      </c>
      <c r="R913" s="35"/>
      <c r="S913" s="22" t="n">
        <f aca="false">'Výpočet škody'!AA913</f>
        <v>0</v>
      </c>
      <c r="T913" s="35"/>
      <c r="U913" s="35"/>
      <c r="V913" s="40"/>
      <c r="W913" s="37"/>
      <c r="X913" s="35"/>
      <c r="Y913" s="35"/>
      <c r="Z913" s="35"/>
      <c r="AA913" s="35"/>
      <c r="AB913" s="23" t="n">
        <f aca="false">'Výpočet škody'!BB913</f>
        <v>0</v>
      </c>
      <c r="AC913" s="37"/>
      <c r="AD913" s="37"/>
      <c r="AE913" s="37"/>
      <c r="AF913" s="37"/>
      <c r="AG913" s="37"/>
      <c r="AH913" s="37"/>
      <c r="AI913" s="35"/>
      <c r="AJ913" s="35"/>
      <c r="AK913" s="35"/>
      <c r="AL913" s="24" t="n">
        <f aca="false">'Výpočet škody'!CD913</f>
        <v>0</v>
      </c>
      <c r="AM913" s="35"/>
      <c r="AN913" s="35"/>
      <c r="AO913" s="35"/>
      <c r="AP913" s="35"/>
      <c r="AQ913" s="42" t="n">
        <f aca="false">ROUND(AO913*AP913,0)</f>
        <v>0</v>
      </c>
      <c r="AR913" s="43" t="n">
        <f aca="false">S913+AB913+AL913+AQ913</f>
        <v>0</v>
      </c>
    </row>
    <row r="914" customFormat="false" ht="12.8" hidden="false" customHeight="false" outlineLevel="0" collapsed="false">
      <c r="N914" s="40"/>
      <c r="O914" s="16"/>
      <c r="P914" s="16"/>
      <c r="Q914" s="41" t="str">
        <f aca="false">IF(P914&gt;0,IF(O914/P914&lt;0.01,"&lt; 1 %",""),"")</f>
        <v/>
      </c>
      <c r="R914" s="35"/>
      <c r="S914" s="22" t="n">
        <f aca="false">'Výpočet škody'!AA914</f>
        <v>0</v>
      </c>
      <c r="T914" s="35"/>
      <c r="U914" s="35"/>
      <c r="V914" s="40"/>
      <c r="W914" s="37"/>
      <c r="X914" s="35"/>
      <c r="Y914" s="35"/>
      <c r="Z914" s="35"/>
      <c r="AA914" s="35"/>
      <c r="AB914" s="23" t="n">
        <f aca="false">'Výpočet škody'!BB914</f>
        <v>0</v>
      </c>
      <c r="AC914" s="37"/>
      <c r="AD914" s="37"/>
      <c r="AE914" s="37"/>
      <c r="AF914" s="37"/>
      <c r="AG914" s="37"/>
      <c r="AH914" s="37"/>
      <c r="AI914" s="35"/>
      <c r="AJ914" s="35"/>
      <c r="AK914" s="35"/>
      <c r="AL914" s="24" t="n">
        <f aca="false">'Výpočet škody'!CD914</f>
        <v>0</v>
      </c>
      <c r="AM914" s="35"/>
      <c r="AN914" s="35"/>
      <c r="AO914" s="35"/>
      <c r="AP914" s="35"/>
      <c r="AQ914" s="42" t="n">
        <f aca="false">ROUND(AO914*AP914,0)</f>
        <v>0</v>
      </c>
      <c r="AR914" s="43" t="n">
        <f aca="false">S914+AB914+AL914+AQ914</f>
        <v>0</v>
      </c>
    </row>
    <row r="915" customFormat="false" ht="12.8" hidden="false" customHeight="false" outlineLevel="0" collapsed="false">
      <c r="N915" s="40"/>
      <c r="O915" s="16"/>
      <c r="P915" s="16"/>
      <c r="Q915" s="41" t="str">
        <f aca="false">IF(P915&gt;0,IF(O915/P915&lt;0.01,"&lt; 1 %",""),"")</f>
        <v/>
      </c>
      <c r="R915" s="35"/>
      <c r="S915" s="22" t="n">
        <f aca="false">'Výpočet škody'!AA915</f>
        <v>0</v>
      </c>
      <c r="T915" s="35"/>
      <c r="U915" s="35"/>
      <c r="V915" s="40"/>
      <c r="W915" s="37"/>
      <c r="X915" s="35"/>
      <c r="Y915" s="35"/>
      <c r="Z915" s="35"/>
      <c r="AA915" s="35"/>
      <c r="AB915" s="23" t="n">
        <f aca="false">'Výpočet škody'!BB915</f>
        <v>0</v>
      </c>
      <c r="AC915" s="37"/>
      <c r="AD915" s="37"/>
      <c r="AE915" s="37"/>
      <c r="AF915" s="37"/>
      <c r="AG915" s="37"/>
      <c r="AH915" s="37"/>
      <c r="AI915" s="35"/>
      <c r="AJ915" s="35"/>
      <c r="AK915" s="35"/>
      <c r="AL915" s="24" t="n">
        <f aca="false">'Výpočet škody'!CD915</f>
        <v>0</v>
      </c>
      <c r="AM915" s="35"/>
      <c r="AN915" s="35"/>
      <c r="AO915" s="35"/>
      <c r="AP915" s="35"/>
      <c r="AQ915" s="42" t="n">
        <f aca="false">ROUND(AO915*AP915,0)</f>
        <v>0</v>
      </c>
      <c r="AR915" s="43" t="n">
        <f aca="false">S915+AB915+AL915+AQ915</f>
        <v>0</v>
      </c>
    </row>
    <row r="916" customFormat="false" ht="12.8" hidden="false" customHeight="false" outlineLevel="0" collapsed="false">
      <c r="N916" s="40"/>
      <c r="O916" s="16"/>
      <c r="P916" s="16"/>
      <c r="Q916" s="41" t="str">
        <f aca="false">IF(P916&gt;0,IF(O916/P916&lt;0.01,"&lt; 1 %",""),"")</f>
        <v/>
      </c>
      <c r="R916" s="35"/>
      <c r="S916" s="22" t="n">
        <f aca="false">'Výpočet škody'!AA916</f>
        <v>0</v>
      </c>
      <c r="T916" s="35"/>
      <c r="U916" s="35"/>
      <c r="V916" s="40"/>
      <c r="W916" s="37"/>
      <c r="X916" s="35"/>
      <c r="Y916" s="35"/>
      <c r="Z916" s="35"/>
      <c r="AA916" s="35"/>
      <c r="AB916" s="23" t="n">
        <f aca="false">'Výpočet škody'!BB916</f>
        <v>0</v>
      </c>
      <c r="AC916" s="37"/>
      <c r="AD916" s="37"/>
      <c r="AE916" s="37"/>
      <c r="AF916" s="37"/>
      <c r="AG916" s="37"/>
      <c r="AH916" s="37"/>
      <c r="AI916" s="35"/>
      <c r="AJ916" s="35"/>
      <c r="AK916" s="35"/>
      <c r="AL916" s="24" t="n">
        <f aca="false">'Výpočet škody'!CD916</f>
        <v>0</v>
      </c>
      <c r="AM916" s="35"/>
      <c r="AN916" s="35"/>
      <c r="AO916" s="35"/>
      <c r="AP916" s="35"/>
      <c r="AQ916" s="42" t="n">
        <f aca="false">ROUND(AO916*AP916,0)</f>
        <v>0</v>
      </c>
      <c r="AR916" s="43" t="n">
        <f aca="false">S916+AB916+AL916+AQ916</f>
        <v>0</v>
      </c>
    </row>
    <row r="917" customFormat="false" ht="12.8" hidden="false" customHeight="false" outlineLevel="0" collapsed="false">
      <c r="N917" s="40"/>
      <c r="O917" s="16"/>
      <c r="P917" s="16"/>
      <c r="Q917" s="41" t="str">
        <f aca="false">IF(P917&gt;0,IF(O917/P917&lt;0.01,"&lt; 1 %",""),"")</f>
        <v/>
      </c>
      <c r="R917" s="35"/>
      <c r="S917" s="22" t="n">
        <f aca="false">'Výpočet škody'!AA917</f>
        <v>0</v>
      </c>
      <c r="T917" s="35"/>
      <c r="U917" s="35"/>
      <c r="V917" s="40"/>
      <c r="W917" s="37"/>
      <c r="X917" s="35"/>
      <c r="Y917" s="35"/>
      <c r="Z917" s="35"/>
      <c r="AA917" s="35"/>
      <c r="AB917" s="23" t="n">
        <f aca="false">'Výpočet škody'!BB917</f>
        <v>0</v>
      </c>
      <c r="AC917" s="37"/>
      <c r="AD917" s="37"/>
      <c r="AE917" s="37"/>
      <c r="AF917" s="37"/>
      <c r="AG917" s="37"/>
      <c r="AH917" s="37"/>
      <c r="AI917" s="35"/>
      <c r="AJ917" s="35"/>
      <c r="AK917" s="35"/>
      <c r="AL917" s="24" t="n">
        <f aca="false">'Výpočet škody'!CD917</f>
        <v>0</v>
      </c>
      <c r="AM917" s="35"/>
      <c r="AN917" s="35"/>
      <c r="AO917" s="35"/>
      <c r="AP917" s="35"/>
      <c r="AQ917" s="42" t="n">
        <f aca="false">ROUND(AO917*AP917,0)</f>
        <v>0</v>
      </c>
      <c r="AR917" s="43" t="n">
        <f aca="false">S917+AB917+AL917+AQ917</f>
        <v>0</v>
      </c>
    </row>
    <row r="918" customFormat="false" ht="12.8" hidden="false" customHeight="false" outlineLevel="0" collapsed="false">
      <c r="N918" s="40"/>
      <c r="O918" s="16"/>
      <c r="P918" s="16"/>
      <c r="Q918" s="41" t="str">
        <f aca="false">IF(P918&gt;0,IF(O918/P918&lt;0.01,"&lt; 1 %",""),"")</f>
        <v/>
      </c>
      <c r="R918" s="35"/>
      <c r="S918" s="22" t="n">
        <f aca="false">'Výpočet škody'!AA918</f>
        <v>0</v>
      </c>
      <c r="T918" s="35"/>
      <c r="U918" s="35"/>
      <c r="V918" s="40"/>
      <c r="W918" s="37"/>
      <c r="X918" s="35"/>
      <c r="Y918" s="35"/>
      <c r="Z918" s="35"/>
      <c r="AA918" s="35"/>
      <c r="AB918" s="23" t="n">
        <f aca="false">'Výpočet škody'!BB918</f>
        <v>0</v>
      </c>
      <c r="AC918" s="37"/>
      <c r="AD918" s="37"/>
      <c r="AE918" s="37"/>
      <c r="AF918" s="37"/>
      <c r="AG918" s="37"/>
      <c r="AH918" s="37"/>
      <c r="AI918" s="35"/>
      <c r="AJ918" s="35"/>
      <c r="AK918" s="35"/>
      <c r="AL918" s="24" t="n">
        <f aca="false">'Výpočet škody'!CD918</f>
        <v>0</v>
      </c>
      <c r="AM918" s="35"/>
      <c r="AN918" s="35"/>
      <c r="AO918" s="35"/>
      <c r="AP918" s="35"/>
      <c r="AQ918" s="42" t="n">
        <f aca="false">ROUND(AO918*AP918,0)</f>
        <v>0</v>
      </c>
      <c r="AR918" s="43" t="n">
        <f aca="false">S918+AB918+AL918+AQ918</f>
        <v>0</v>
      </c>
    </row>
    <row r="919" customFormat="false" ht="12.8" hidden="false" customHeight="false" outlineLevel="0" collapsed="false">
      <c r="N919" s="40"/>
      <c r="O919" s="16"/>
      <c r="P919" s="16"/>
      <c r="Q919" s="41" t="str">
        <f aca="false">IF(P919&gt;0,IF(O919/P919&lt;0.01,"&lt; 1 %",""),"")</f>
        <v/>
      </c>
      <c r="R919" s="35"/>
      <c r="S919" s="22" t="n">
        <f aca="false">'Výpočet škody'!AA919</f>
        <v>0</v>
      </c>
      <c r="T919" s="35"/>
      <c r="U919" s="35"/>
      <c r="V919" s="40"/>
      <c r="W919" s="37"/>
      <c r="X919" s="35"/>
      <c r="Y919" s="35"/>
      <c r="Z919" s="35"/>
      <c r="AA919" s="35"/>
      <c r="AB919" s="23" t="n">
        <f aca="false">'Výpočet škody'!BB919</f>
        <v>0</v>
      </c>
      <c r="AC919" s="37"/>
      <c r="AD919" s="37"/>
      <c r="AE919" s="37"/>
      <c r="AF919" s="37"/>
      <c r="AG919" s="37"/>
      <c r="AH919" s="37"/>
      <c r="AI919" s="35"/>
      <c r="AJ919" s="35"/>
      <c r="AK919" s="35"/>
      <c r="AL919" s="24" t="n">
        <f aca="false">'Výpočet škody'!CD919</f>
        <v>0</v>
      </c>
      <c r="AM919" s="35"/>
      <c r="AN919" s="35"/>
      <c r="AO919" s="35"/>
      <c r="AP919" s="35"/>
      <c r="AQ919" s="42" t="n">
        <f aca="false">ROUND(AO919*AP919,0)</f>
        <v>0</v>
      </c>
      <c r="AR919" s="43" t="n">
        <f aca="false">S919+AB919+AL919+AQ919</f>
        <v>0</v>
      </c>
    </row>
    <row r="920" customFormat="false" ht="12.8" hidden="false" customHeight="false" outlineLevel="0" collapsed="false">
      <c r="N920" s="40"/>
      <c r="O920" s="16"/>
      <c r="P920" s="16"/>
      <c r="Q920" s="41" t="str">
        <f aca="false">IF(P920&gt;0,IF(O920/P920&lt;0.01,"&lt; 1 %",""),"")</f>
        <v/>
      </c>
      <c r="R920" s="35"/>
      <c r="S920" s="22" t="n">
        <f aca="false">'Výpočet škody'!AA920</f>
        <v>0</v>
      </c>
      <c r="T920" s="35"/>
      <c r="U920" s="35"/>
      <c r="V920" s="40"/>
      <c r="W920" s="37"/>
      <c r="X920" s="35"/>
      <c r="Y920" s="35"/>
      <c r="Z920" s="35"/>
      <c r="AA920" s="35"/>
      <c r="AB920" s="23" t="n">
        <f aca="false">'Výpočet škody'!BB920</f>
        <v>0</v>
      </c>
      <c r="AC920" s="37"/>
      <c r="AD920" s="37"/>
      <c r="AE920" s="37"/>
      <c r="AF920" s="37"/>
      <c r="AG920" s="37"/>
      <c r="AH920" s="37"/>
      <c r="AI920" s="35"/>
      <c r="AJ920" s="35"/>
      <c r="AK920" s="35"/>
      <c r="AL920" s="24" t="n">
        <f aca="false">'Výpočet škody'!CD920</f>
        <v>0</v>
      </c>
      <c r="AM920" s="35"/>
      <c r="AN920" s="35"/>
      <c r="AO920" s="35"/>
      <c r="AP920" s="35"/>
      <c r="AQ920" s="42" t="n">
        <f aca="false">ROUND(AO920*AP920,0)</f>
        <v>0</v>
      </c>
      <c r="AR920" s="43" t="n">
        <f aca="false">S920+AB920+AL920+AQ920</f>
        <v>0</v>
      </c>
    </row>
    <row r="921" customFormat="false" ht="12.8" hidden="false" customHeight="false" outlineLevel="0" collapsed="false">
      <c r="N921" s="40"/>
      <c r="O921" s="16"/>
      <c r="P921" s="16"/>
      <c r="Q921" s="41" t="str">
        <f aca="false">IF(P921&gt;0,IF(O921/P921&lt;0.01,"&lt; 1 %",""),"")</f>
        <v/>
      </c>
      <c r="R921" s="35"/>
      <c r="S921" s="22" t="n">
        <f aca="false">'Výpočet škody'!AA921</f>
        <v>0</v>
      </c>
      <c r="T921" s="35"/>
      <c r="U921" s="35"/>
      <c r="V921" s="40"/>
      <c r="W921" s="37"/>
      <c r="X921" s="35"/>
      <c r="Y921" s="35"/>
      <c r="Z921" s="35"/>
      <c r="AA921" s="35"/>
      <c r="AB921" s="23" t="n">
        <f aca="false">'Výpočet škody'!BB921</f>
        <v>0</v>
      </c>
      <c r="AC921" s="37"/>
      <c r="AD921" s="37"/>
      <c r="AE921" s="37"/>
      <c r="AF921" s="37"/>
      <c r="AG921" s="37"/>
      <c r="AH921" s="37"/>
      <c r="AI921" s="35"/>
      <c r="AJ921" s="35"/>
      <c r="AK921" s="35"/>
      <c r="AL921" s="24" t="n">
        <f aca="false">'Výpočet škody'!CD921</f>
        <v>0</v>
      </c>
      <c r="AM921" s="35"/>
      <c r="AN921" s="35"/>
      <c r="AO921" s="35"/>
      <c r="AP921" s="35"/>
      <c r="AQ921" s="42" t="n">
        <f aca="false">ROUND(AO921*AP921,0)</f>
        <v>0</v>
      </c>
      <c r="AR921" s="43" t="n">
        <f aca="false">S921+AB921+AL921+AQ921</f>
        <v>0</v>
      </c>
    </row>
    <row r="922" customFormat="false" ht="12.8" hidden="false" customHeight="false" outlineLevel="0" collapsed="false">
      <c r="N922" s="40"/>
      <c r="O922" s="16"/>
      <c r="P922" s="16"/>
      <c r="Q922" s="41" t="str">
        <f aca="false">IF(P922&gt;0,IF(O922/P922&lt;0.01,"&lt; 1 %",""),"")</f>
        <v/>
      </c>
      <c r="R922" s="35"/>
      <c r="S922" s="22" t="n">
        <f aca="false">'Výpočet škody'!AA922</f>
        <v>0</v>
      </c>
      <c r="T922" s="35"/>
      <c r="U922" s="35"/>
      <c r="V922" s="40"/>
      <c r="W922" s="37"/>
      <c r="X922" s="35"/>
      <c r="Y922" s="35"/>
      <c r="Z922" s="35"/>
      <c r="AA922" s="35"/>
      <c r="AB922" s="23" t="n">
        <f aca="false">'Výpočet škody'!BB922</f>
        <v>0</v>
      </c>
      <c r="AC922" s="37"/>
      <c r="AD922" s="37"/>
      <c r="AE922" s="37"/>
      <c r="AF922" s="37"/>
      <c r="AG922" s="37"/>
      <c r="AH922" s="37"/>
      <c r="AI922" s="35"/>
      <c r="AJ922" s="35"/>
      <c r="AK922" s="35"/>
      <c r="AL922" s="24" t="n">
        <f aca="false">'Výpočet škody'!CD922</f>
        <v>0</v>
      </c>
      <c r="AM922" s="35"/>
      <c r="AN922" s="35"/>
      <c r="AO922" s="35"/>
      <c r="AP922" s="35"/>
      <c r="AQ922" s="42" t="n">
        <f aca="false">ROUND(AO922*AP922,0)</f>
        <v>0</v>
      </c>
      <c r="AR922" s="43" t="n">
        <f aca="false">S922+AB922+AL922+AQ922</f>
        <v>0</v>
      </c>
    </row>
    <row r="923" customFormat="false" ht="12.8" hidden="false" customHeight="false" outlineLevel="0" collapsed="false">
      <c r="N923" s="40"/>
      <c r="O923" s="16"/>
      <c r="P923" s="16"/>
      <c r="Q923" s="41" t="str">
        <f aca="false">IF(P923&gt;0,IF(O923/P923&lt;0.01,"&lt; 1 %",""),"")</f>
        <v/>
      </c>
      <c r="R923" s="35"/>
      <c r="S923" s="22" t="n">
        <f aca="false">'Výpočet škody'!AA923</f>
        <v>0</v>
      </c>
      <c r="T923" s="35"/>
      <c r="U923" s="35"/>
      <c r="V923" s="40"/>
      <c r="W923" s="37"/>
      <c r="X923" s="35"/>
      <c r="Y923" s="35"/>
      <c r="Z923" s="35"/>
      <c r="AA923" s="35"/>
      <c r="AB923" s="23" t="n">
        <f aca="false">'Výpočet škody'!BB923</f>
        <v>0</v>
      </c>
      <c r="AC923" s="37"/>
      <c r="AD923" s="37"/>
      <c r="AE923" s="37"/>
      <c r="AF923" s="37"/>
      <c r="AG923" s="37"/>
      <c r="AH923" s="37"/>
      <c r="AI923" s="35"/>
      <c r="AJ923" s="35"/>
      <c r="AK923" s="35"/>
      <c r="AL923" s="24" t="n">
        <f aca="false">'Výpočet škody'!CD923</f>
        <v>0</v>
      </c>
      <c r="AM923" s="35"/>
      <c r="AN923" s="35"/>
      <c r="AO923" s="35"/>
      <c r="AP923" s="35"/>
      <c r="AQ923" s="42" t="n">
        <f aca="false">ROUND(AO923*AP923,0)</f>
        <v>0</v>
      </c>
      <c r="AR923" s="43" t="n">
        <f aca="false">S923+AB923+AL923+AQ923</f>
        <v>0</v>
      </c>
    </row>
    <row r="924" customFormat="false" ht="12.8" hidden="false" customHeight="false" outlineLevel="0" collapsed="false">
      <c r="N924" s="40"/>
      <c r="O924" s="16"/>
      <c r="P924" s="16"/>
      <c r="Q924" s="41" t="str">
        <f aca="false">IF(P924&gt;0,IF(O924/P924&lt;0.01,"&lt; 1 %",""),"")</f>
        <v/>
      </c>
      <c r="R924" s="35"/>
      <c r="S924" s="22" t="n">
        <f aca="false">'Výpočet škody'!AA924</f>
        <v>0</v>
      </c>
      <c r="T924" s="35"/>
      <c r="U924" s="35"/>
      <c r="V924" s="40"/>
      <c r="W924" s="37"/>
      <c r="X924" s="35"/>
      <c r="Y924" s="35"/>
      <c r="Z924" s="35"/>
      <c r="AA924" s="35"/>
      <c r="AB924" s="23" t="n">
        <f aca="false">'Výpočet škody'!BB924</f>
        <v>0</v>
      </c>
      <c r="AC924" s="37"/>
      <c r="AD924" s="37"/>
      <c r="AE924" s="37"/>
      <c r="AF924" s="37"/>
      <c r="AG924" s="37"/>
      <c r="AH924" s="37"/>
      <c r="AI924" s="35"/>
      <c r="AJ924" s="35"/>
      <c r="AK924" s="35"/>
      <c r="AL924" s="24" t="n">
        <f aca="false">'Výpočet škody'!CD924</f>
        <v>0</v>
      </c>
      <c r="AM924" s="35"/>
      <c r="AN924" s="35"/>
      <c r="AO924" s="35"/>
      <c r="AP924" s="35"/>
      <c r="AQ924" s="42" t="n">
        <f aca="false">ROUND(AO924*AP924,0)</f>
        <v>0</v>
      </c>
      <c r="AR924" s="43" t="n">
        <f aca="false">S924+AB924+AL924+AQ924</f>
        <v>0</v>
      </c>
    </row>
    <row r="925" customFormat="false" ht="12.8" hidden="false" customHeight="false" outlineLevel="0" collapsed="false">
      <c r="N925" s="40"/>
      <c r="O925" s="16"/>
      <c r="P925" s="16"/>
      <c r="Q925" s="41" t="str">
        <f aca="false">IF(P925&gt;0,IF(O925/P925&lt;0.01,"&lt; 1 %",""),"")</f>
        <v/>
      </c>
      <c r="R925" s="35"/>
      <c r="S925" s="22" t="n">
        <f aca="false">'Výpočet škody'!AA925</f>
        <v>0</v>
      </c>
      <c r="T925" s="35"/>
      <c r="U925" s="35"/>
      <c r="V925" s="40"/>
      <c r="W925" s="37"/>
      <c r="X925" s="35"/>
      <c r="Y925" s="35"/>
      <c r="Z925" s="35"/>
      <c r="AA925" s="35"/>
      <c r="AB925" s="23" t="n">
        <f aca="false">'Výpočet škody'!BB925</f>
        <v>0</v>
      </c>
      <c r="AC925" s="37"/>
      <c r="AD925" s="37"/>
      <c r="AE925" s="37"/>
      <c r="AF925" s="37"/>
      <c r="AG925" s="37"/>
      <c r="AH925" s="37"/>
      <c r="AI925" s="35"/>
      <c r="AJ925" s="35"/>
      <c r="AK925" s="35"/>
      <c r="AL925" s="24" t="n">
        <f aca="false">'Výpočet škody'!CD925</f>
        <v>0</v>
      </c>
      <c r="AM925" s="35"/>
      <c r="AN925" s="35"/>
      <c r="AO925" s="35"/>
      <c r="AP925" s="35"/>
      <c r="AQ925" s="42" t="n">
        <f aca="false">ROUND(AO925*AP925,0)</f>
        <v>0</v>
      </c>
      <c r="AR925" s="43" t="n">
        <f aca="false">S925+AB925+AL925+AQ925</f>
        <v>0</v>
      </c>
    </row>
    <row r="926" customFormat="false" ht="12.8" hidden="false" customHeight="false" outlineLevel="0" collapsed="false">
      <c r="N926" s="40"/>
      <c r="O926" s="16"/>
      <c r="P926" s="16"/>
      <c r="Q926" s="41" t="str">
        <f aca="false">IF(P926&gt;0,IF(O926/P926&lt;0.01,"&lt; 1 %",""),"")</f>
        <v/>
      </c>
      <c r="R926" s="35"/>
      <c r="S926" s="22" t="n">
        <f aca="false">'Výpočet škody'!AA926</f>
        <v>0</v>
      </c>
      <c r="T926" s="35"/>
      <c r="U926" s="35"/>
      <c r="V926" s="40"/>
      <c r="W926" s="37"/>
      <c r="X926" s="35"/>
      <c r="Y926" s="35"/>
      <c r="Z926" s="35"/>
      <c r="AA926" s="35"/>
      <c r="AB926" s="23" t="n">
        <f aca="false">'Výpočet škody'!BB926</f>
        <v>0</v>
      </c>
      <c r="AC926" s="37"/>
      <c r="AD926" s="37"/>
      <c r="AE926" s="37"/>
      <c r="AF926" s="37"/>
      <c r="AG926" s="37"/>
      <c r="AH926" s="37"/>
      <c r="AI926" s="35"/>
      <c r="AJ926" s="35"/>
      <c r="AK926" s="35"/>
      <c r="AL926" s="24" t="n">
        <f aca="false">'Výpočet škody'!CD926</f>
        <v>0</v>
      </c>
      <c r="AM926" s="35"/>
      <c r="AN926" s="35"/>
      <c r="AO926" s="35"/>
      <c r="AP926" s="35"/>
      <c r="AQ926" s="42" t="n">
        <f aca="false">ROUND(AO926*AP926,0)</f>
        <v>0</v>
      </c>
      <c r="AR926" s="43" t="n">
        <f aca="false">S926+AB926+AL926+AQ926</f>
        <v>0</v>
      </c>
    </row>
    <row r="927" customFormat="false" ht="12.8" hidden="false" customHeight="false" outlineLevel="0" collapsed="false">
      <c r="N927" s="40"/>
      <c r="O927" s="16"/>
      <c r="P927" s="16"/>
      <c r="Q927" s="41" t="str">
        <f aca="false">IF(P927&gt;0,IF(O927/P927&lt;0.01,"&lt; 1 %",""),"")</f>
        <v/>
      </c>
      <c r="R927" s="35"/>
      <c r="S927" s="22" t="n">
        <f aca="false">'Výpočet škody'!AA927</f>
        <v>0</v>
      </c>
      <c r="T927" s="35"/>
      <c r="U927" s="35"/>
      <c r="V927" s="40"/>
      <c r="W927" s="37"/>
      <c r="X927" s="35"/>
      <c r="Y927" s="35"/>
      <c r="Z927" s="35"/>
      <c r="AA927" s="35"/>
      <c r="AB927" s="23" t="n">
        <f aca="false">'Výpočet škody'!BB927</f>
        <v>0</v>
      </c>
      <c r="AC927" s="37"/>
      <c r="AD927" s="37"/>
      <c r="AE927" s="37"/>
      <c r="AF927" s="37"/>
      <c r="AG927" s="37"/>
      <c r="AH927" s="37"/>
      <c r="AI927" s="35"/>
      <c r="AJ927" s="35"/>
      <c r="AK927" s="35"/>
      <c r="AL927" s="24" t="n">
        <f aca="false">'Výpočet škody'!CD927</f>
        <v>0</v>
      </c>
      <c r="AM927" s="35"/>
      <c r="AN927" s="35"/>
      <c r="AO927" s="35"/>
      <c r="AP927" s="35"/>
      <c r="AQ927" s="42" t="n">
        <f aca="false">ROUND(AO927*AP927,0)</f>
        <v>0</v>
      </c>
      <c r="AR927" s="43" t="n">
        <f aca="false">S927+AB927+AL927+AQ927</f>
        <v>0</v>
      </c>
    </row>
    <row r="928" customFormat="false" ht="12.8" hidden="false" customHeight="false" outlineLevel="0" collapsed="false">
      <c r="N928" s="40"/>
      <c r="O928" s="16"/>
      <c r="P928" s="16"/>
      <c r="Q928" s="41" t="str">
        <f aca="false">IF(P928&gt;0,IF(O928/P928&lt;0.01,"&lt; 1 %",""),"")</f>
        <v/>
      </c>
      <c r="R928" s="35"/>
      <c r="S928" s="22" t="n">
        <f aca="false">'Výpočet škody'!AA928</f>
        <v>0</v>
      </c>
      <c r="T928" s="35"/>
      <c r="U928" s="35"/>
      <c r="V928" s="40"/>
      <c r="W928" s="37"/>
      <c r="X928" s="35"/>
      <c r="Y928" s="35"/>
      <c r="Z928" s="35"/>
      <c r="AA928" s="35"/>
      <c r="AB928" s="23" t="n">
        <f aca="false">'Výpočet škody'!BB928</f>
        <v>0</v>
      </c>
      <c r="AC928" s="37"/>
      <c r="AD928" s="37"/>
      <c r="AE928" s="37"/>
      <c r="AF928" s="37"/>
      <c r="AG928" s="37"/>
      <c r="AH928" s="37"/>
      <c r="AI928" s="35"/>
      <c r="AJ928" s="35"/>
      <c r="AK928" s="35"/>
      <c r="AL928" s="24" t="n">
        <f aca="false">'Výpočet škody'!CD928</f>
        <v>0</v>
      </c>
      <c r="AM928" s="35"/>
      <c r="AN928" s="35"/>
      <c r="AO928" s="35"/>
      <c r="AP928" s="35"/>
      <c r="AQ928" s="42" t="n">
        <f aca="false">ROUND(AO928*AP928,0)</f>
        <v>0</v>
      </c>
      <c r="AR928" s="43" t="n">
        <f aca="false">S928+AB928+AL928+AQ928</f>
        <v>0</v>
      </c>
    </row>
    <row r="929" customFormat="false" ht="12.8" hidden="false" customHeight="false" outlineLevel="0" collapsed="false">
      <c r="N929" s="40"/>
      <c r="O929" s="16"/>
      <c r="P929" s="16"/>
      <c r="Q929" s="41" t="str">
        <f aca="false">IF(P929&gt;0,IF(O929/P929&lt;0.01,"&lt; 1 %",""),"")</f>
        <v/>
      </c>
      <c r="R929" s="35"/>
      <c r="S929" s="22" t="n">
        <f aca="false">'Výpočet škody'!AA929</f>
        <v>0</v>
      </c>
      <c r="T929" s="35"/>
      <c r="U929" s="35"/>
      <c r="V929" s="40"/>
      <c r="W929" s="37"/>
      <c r="X929" s="35"/>
      <c r="Y929" s="35"/>
      <c r="Z929" s="35"/>
      <c r="AA929" s="35"/>
      <c r="AB929" s="23" t="n">
        <f aca="false">'Výpočet škody'!BB929</f>
        <v>0</v>
      </c>
      <c r="AC929" s="37"/>
      <c r="AD929" s="37"/>
      <c r="AE929" s="37"/>
      <c r="AF929" s="37"/>
      <c r="AG929" s="37"/>
      <c r="AH929" s="37"/>
      <c r="AI929" s="35"/>
      <c r="AJ929" s="35"/>
      <c r="AK929" s="35"/>
      <c r="AL929" s="24" t="n">
        <f aca="false">'Výpočet škody'!CD929</f>
        <v>0</v>
      </c>
      <c r="AM929" s="35"/>
      <c r="AN929" s="35"/>
      <c r="AO929" s="35"/>
      <c r="AP929" s="35"/>
      <c r="AQ929" s="42" t="n">
        <f aca="false">ROUND(AO929*AP929,0)</f>
        <v>0</v>
      </c>
      <c r="AR929" s="43" t="n">
        <f aca="false">S929+AB929+AL929+AQ929</f>
        <v>0</v>
      </c>
    </row>
    <row r="930" customFormat="false" ht="12.8" hidden="false" customHeight="false" outlineLevel="0" collapsed="false">
      <c r="N930" s="40"/>
      <c r="O930" s="16"/>
      <c r="P930" s="16"/>
      <c r="Q930" s="41" t="str">
        <f aca="false">IF(P930&gt;0,IF(O930/P930&lt;0.01,"&lt; 1 %",""),"")</f>
        <v/>
      </c>
      <c r="R930" s="35"/>
      <c r="S930" s="22" t="n">
        <f aca="false">'Výpočet škody'!AA930</f>
        <v>0</v>
      </c>
      <c r="T930" s="35"/>
      <c r="U930" s="35"/>
      <c r="V930" s="40"/>
      <c r="W930" s="37"/>
      <c r="X930" s="35"/>
      <c r="Y930" s="35"/>
      <c r="Z930" s="35"/>
      <c r="AA930" s="35"/>
      <c r="AB930" s="23" t="n">
        <f aca="false">'Výpočet škody'!BB930</f>
        <v>0</v>
      </c>
      <c r="AC930" s="37"/>
      <c r="AD930" s="37"/>
      <c r="AE930" s="37"/>
      <c r="AF930" s="37"/>
      <c r="AG930" s="37"/>
      <c r="AH930" s="37"/>
      <c r="AI930" s="35"/>
      <c r="AJ930" s="35"/>
      <c r="AK930" s="35"/>
      <c r="AL930" s="24" t="n">
        <f aca="false">'Výpočet škody'!CD930</f>
        <v>0</v>
      </c>
      <c r="AM930" s="35"/>
      <c r="AN930" s="35"/>
      <c r="AO930" s="35"/>
      <c r="AP930" s="35"/>
      <c r="AQ930" s="42" t="n">
        <f aca="false">ROUND(AO930*AP930,0)</f>
        <v>0</v>
      </c>
      <c r="AR930" s="43" t="n">
        <f aca="false">S930+AB930+AL930+AQ930</f>
        <v>0</v>
      </c>
    </row>
    <row r="931" customFormat="false" ht="12.8" hidden="false" customHeight="false" outlineLevel="0" collapsed="false">
      <c r="N931" s="40"/>
      <c r="O931" s="16"/>
      <c r="P931" s="16"/>
      <c r="Q931" s="41" t="str">
        <f aca="false">IF(P931&gt;0,IF(O931/P931&lt;0.01,"&lt; 1 %",""),"")</f>
        <v/>
      </c>
      <c r="R931" s="35"/>
      <c r="S931" s="22" t="n">
        <f aca="false">'Výpočet škody'!AA931</f>
        <v>0</v>
      </c>
      <c r="T931" s="35"/>
      <c r="U931" s="35"/>
      <c r="V931" s="40"/>
      <c r="W931" s="37"/>
      <c r="X931" s="35"/>
      <c r="Y931" s="35"/>
      <c r="Z931" s="35"/>
      <c r="AA931" s="35"/>
      <c r="AB931" s="23" t="n">
        <f aca="false">'Výpočet škody'!BB931</f>
        <v>0</v>
      </c>
      <c r="AC931" s="37"/>
      <c r="AD931" s="37"/>
      <c r="AE931" s="37"/>
      <c r="AF931" s="37"/>
      <c r="AG931" s="37"/>
      <c r="AH931" s="37"/>
      <c r="AI931" s="35"/>
      <c r="AJ931" s="35"/>
      <c r="AK931" s="35"/>
      <c r="AL931" s="24" t="n">
        <f aca="false">'Výpočet škody'!CD931</f>
        <v>0</v>
      </c>
      <c r="AM931" s="35"/>
      <c r="AN931" s="35"/>
      <c r="AO931" s="35"/>
      <c r="AP931" s="35"/>
      <c r="AQ931" s="42" t="n">
        <f aca="false">ROUND(AO931*AP931,0)</f>
        <v>0</v>
      </c>
      <c r="AR931" s="43" t="n">
        <f aca="false">S931+AB931+AL931+AQ931</f>
        <v>0</v>
      </c>
    </row>
    <row r="932" customFormat="false" ht="12.8" hidden="false" customHeight="false" outlineLevel="0" collapsed="false">
      <c r="N932" s="40"/>
      <c r="O932" s="16"/>
      <c r="P932" s="16"/>
      <c r="Q932" s="41" t="str">
        <f aca="false">IF(P932&gt;0,IF(O932/P932&lt;0.01,"&lt; 1 %",""),"")</f>
        <v/>
      </c>
      <c r="R932" s="35"/>
      <c r="S932" s="22" t="n">
        <f aca="false">'Výpočet škody'!AA932</f>
        <v>0</v>
      </c>
      <c r="T932" s="35"/>
      <c r="U932" s="35"/>
      <c r="V932" s="40"/>
      <c r="W932" s="37"/>
      <c r="X932" s="35"/>
      <c r="Y932" s="35"/>
      <c r="Z932" s="35"/>
      <c r="AA932" s="35"/>
      <c r="AB932" s="23" t="n">
        <f aca="false">'Výpočet škody'!BB932</f>
        <v>0</v>
      </c>
      <c r="AC932" s="37"/>
      <c r="AD932" s="37"/>
      <c r="AE932" s="37"/>
      <c r="AF932" s="37"/>
      <c r="AG932" s="37"/>
      <c r="AH932" s="37"/>
      <c r="AI932" s="35"/>
      <c r="AJ932" s="35"/>
      <c r="AK932" s="35"/>
      <c r="AL932" s="24" t="n">
        <f aca="false">'Výpočet škody'!CD932</f>
        <v>0</v>
      </c>
      <c r="AM932" s="35"/>
      <c r="AN932" s="35"/>
      <c r="AO932" s="35"/>
      <c r="AP932" s="35"/>
      <c r="AQ932" s="42" t="n">
        <f aca="false">ROUND(AO932*AP932,0)</f>
        <v>0</v>
      </c>
      <c r="AR932" s="43" t="n">
        <f aca="false">S932+AB932+AL932+AQ932</f>
        <v>0</v>
      </c>
    </row>
    <row r="933" customFormat="false" ht="12.8" hidden="false" customHeight="false" outlineLevel="0" collapsed="false">
      <c r="N933" s="40"/>
      <c r="O933" s="16"/>
      <c r="P933" s="16"/>
      <c r="Q933" s="41" t="str">
        <f aca="false">IF(P933&gt;0,IF(O933/P933&lt;0.01,"&lt; 1 %",""),"")</f>
        <v/>
      </c>
      <c r="R933" s="35"/>
      <c r="S933" s="22" t="n">
        <f aca="false">'Výpočet škody'!AA933</f>
        <v>0</v>
      </c>
      <c r="T933" s="35"/>
      <c r="U933" s="35"/>
      <c r="V933" s="40"/>
      <c r="W933" s="37"/>
      <c r="X933" s="35"/>
      <c r="Y933" s="35"/>
      <c r="Z933" s="35"/>
      <c r="AA933" s="35"/>
      <c r="AB933" s="23" t="n">
        <f aca="false">'Výpočet škody'!BB933</f>
        <v>0</v>
      </c>
      <c r="AC933" s="37"/>
      <c r="AD933" s="37"/>
      <c r="AE933" s="37"/>
      <c r="AF933" s="37"/>
      <c r="AG933" s="37"/>
      <c r="AH933" s="37"/>
      <c r="AI933" s="35"/>
      <c r="AJ933" s="35"/>
      <c r="AK933" s="35"/>
      <c r="AL933" s="24" t="n">
        <f aca="false">'Výpočet škody'!CD933</f>
        <v>0</v>
      </c>
      <c r="AM933" s="35"/>
      <c r="AN933" s="35"/>
      <c r="AO933" s="35"/>
      <c r="AP933" s="35"/>
      <c r="AQ933" s="42" t="n">
        <f aca="false">ROUND(AO933*AP933,0)</f>
        <v>0</v>
      </c>
      <c r="AR933" s="43" t="n">
        <f aca="false">S933+AB933+AL933+AQ933</f>
        <v>0</v>
      </c>
    </row>
    <row r="934" customFormat="false" ht="12.8" hidden="false" customHeight="false" outlineLevel="0" collapsed="false">
      <c r="N934" s="40"/>
      <c r="O934" s="16"/>
      <c r="P934" s="16"/>
      <c r="Q934" s="41" t="str">
        <f aca="false">IF(P934&gt;0,IF(O934/P934&lt;0.01,"&lt; 1 %",""),"")</f>
        <v/>
      </c>
      <c r="R934" s="35"/>
      <c r="S934" s="22" t="n">
        <f aca="false">'Výpočet škody'!AA934</f>
        <v>0</v>
      </c>
      <c r="T934" s="35"/>
      <c r="U934" s="35"/>
      <c r="V934" s="40"/>
      <c r="W934" s="37"/>
      <c r="X934" s="35"/>
      <c r="Y934" s="35"/>
      <c r="Z934" s="35"/>
      <c r="AA934" s="35"/>
      <c r="AB934" s="23" t="n">
        <f aca="false">'Výpočet škody'!BB934</f>
        <v>0</v>
      </c>
      <c r="AC934" s="37"/>
      <c r="AD934" s="37"/>
      <c r="AE934" s="37"/>
      <c r="AF934" s="37"/>
      <c r="AG934" s="37"/>
      <c r="AH934" s="37"/>
      <c r="AI934" s="35"/>
      <c r="AJ934" s="35"/>
      <c r="AK934" s="35"/>
      <c r="AL934" s="24" t="n">
        <f aca="false">'Výpočet škody'!CD934</f>
        <v>0</v>
      </c>
      <c r="AM934" s="35"/>
      <c r="AN934" s="35"/>
      <c r="AO934" s="35"/>
      <c r="AP934" s="35"/>
      <c r="AQ934" s="42" t="n">
        <f aca="false">ROUND(AO934*AP934,0)</f>
        <v>0</v>
      </c>
      <c r="AR934" s="43" t="n">
        <f aca="false">S934+AB934+AL934+AQ934</f>
        <v>0</v>
      </c>
    </row>
    <row r="935" customFormat="false" ht="12.8" hidden="false" customHeight="false" outlineLevel="0" collapsed="false">
      <c r="N935" s="40"/>
      <c r="O935" s="16"/>
      <c r="P935" s="16"/>
      <c r="Q935" s="41" t="str">
        <f aca="false">IF(P935&gt;0,IF(O935/P935&lt;0.01,"&lt; 1 %",""),"")</f>
        <v/>
      </c>
      <c r="R935" s="35"/>
      <c r="S935" s="22" t="n">
        <f aca="false">'Výpočet škody'!AA935</f>
        <v>0</v>
      </c>
      <c r="T935" s="35"/>
      <c r="U935" s="35"/>
      <c r="V935" s="40"/>
      <c r="W935" s="37"/>
      <c r="X935" s="35"/>
      <c r="Y935" s="35"/>
      <c r="Z935" s="35"/>
      <c r="AA935" s="35"/>
      <c r="AB935" s="23" t="n">
        <f aca="false">'Výpočet škody'!BB935</f>
        <v>0</v>
      </c>
      <c r="AC935" s="37"/>
      <c r="AD935" s="37"/>
      <c r="AE935" s="37"/>
      <c r="AF935" s="37"/>
      <c r="AG935" s="37"/>
      <c r="AH935" s="37"/>
      <c r="AI935" s="35"/>
      <c r="AJ935" s="35"/>
      <c r="AK935" s="35"/>
      <c r="AL935" s="24" t="n">
        <f aca="false">'Výpočet škody'!CD935</f>
        <v>0</v>
      </c>
      <c r="AM935" s="35"/>
      <c r="AN935" s="35"/>
      <c r="AO935" s="35"/>
      <c r="AP935" s="35"/>
      <c r="AQ935" s="42" t="n">
        <f aca="false">ROUND(AO935*AP935,0)</f>
        <v>0</v>
      </c>
      <c r="AR935" s="43" t="n">
        <f aca="false">S935+AB935+AL935+AQ935</f>
        <v>0</v>
      </c>
    </row>
    <row r="936" customFormat="false" ht="12.8" hidden="false" customHeight="false" outlineLevel="0" collapsed="false">
      <c r="N936" s="40"/>
      <c r="O936" s="16"/>
      <c r="P936" s="16"/>
      <c r="Q936" s="41" t="str">
        <f aca="false">IF(P936&gt;0,IF(O936/P936&lt;0.01,"&lt; 1 %",""),"")</f>
        <v/>
      </c>
      <c r="R936" s="35"/>
      <c r="S936" s="22" t="n">
        <f aca="false">'Výpočet škody'!AA936</f>
        <v>0</v>
      </c>
      <c r="T936" s="35"/>
      <c r="U936" s="35"/>
      <c r="V936" s="40"/>
      <c r="W936" s="37"/>
      <c r="X936" s="35"/>
      <c r="Y936" s="35"/>
      <c r="Z936" s="35"/>
      <c r="AA936" s="35"/>
      <c r="AB936" s="23" t="n">
        <f aca="false">'Výpočet škody'!BB936</f>
        <v>0</v>
      </c>
      <c r="AC936" s="37"/>
      <c r="AD936" s="37"/>
      <c r="AE936" s="37"/>
      <c r="AF936" s="37"/>
      <c r="AG936" s="37"/>
      <c r="AH936" s="37"/>
      <c r="AI936" s="35"/>
      <c r="AJ936" s="35"/>
      <c r="AK936" s="35"/>
      <c r="AL936" s="24" t="n">
        <f aca="false">'Výpočet škody'!CD936</f>
        <v>0</v>
      </c>
      <c r="AM936" s="35"/>
      <c r="AN936" s="35"/>
      <c r="AO936" s="35"/>
      <c r="AP936" s="35"/>
      <c r="AQ936" s="42" t="n">
        <f aca="false">ROUND(AO936*AP936,0)</f>
        <v>0</v>
      </c>
      <c r="AR936" s="43" t="n">
        <f aca="false">S936+AB936+AL936+AQ936</f>
        <v>0</v>
      </c>
    </row>
    <row r="937" customFormat="false" ht="12.8" hidden="false" customHeight="false" outlineLevel="0" collapsed="false">
      <c r="N937" s="40"/>
      <c r="O937" s="16"/>
      <c r="P937" s="16"/>
      <c r="Q937" s="41" t="str">
        <f aca="false">IF(P937&gt;0,IF(O937/P937&lt;0.01,"&lt; 1 %",""),"")</f>
        <v/>
      </c>
      <c r="R937" s="35"/>
      <c r="S937" s="22" t="n">
        <f aca="false">'Výpočet škody'!AA937</f>
        <v>0</v>
      </c>
      <c r="T937" s="35"/>
      <c r="U937" s="35"/>
      <c r="V937" s="40"/>
      <c r="W937" s="37"/>
      <c r="X937" s="35"/>
      <c r="Y937" s="35"/>
      <c r="Z937" s="35"/>
      <c r="AA937" s="35"/>
      <c r="AB937" s="23" t="n">
        <f aca="false">'Výpočet škody'!BB937</f>
        <v>0</v>
      </c>
      <c r="AC937" s="37"/>
      <c r="AD937" s="37"/>
      <c r="AE937" s="37"/>
      <c r="AF937" s="37"/>
      <c r="AG937" s="37"/>
      <c r="AH937" s="37"/>
      <c r="AI937" s="35"/>
      <c r="AJ937" s="35"/>
      <c r="AK937" s="35"/>
      <c r="AL937" s="24" t="n">
        <f aca="false">'Výpočet škody'!CD937</f>
        <v>0</v>
      </c>
      <c r="AM937" s="35"/>
      <c r="AN937" s="35"/>
      <c r="AO937" s="35"/>
      <c r="AP937" s="35"/>
      <c r="AQ937" s="42" t="n">
        <f aca="false">ROUND(AO937*AP937,0)</f>
        <v>0</v>
      </c>
      <c r="AR937" s="43" t="n">
        <f aca="false">S937+AB937+AL937+AQ937</f>
        <v>0</v>
      </c>
    </row>
    <row r="938" customFormat="false" ht="12.8" hidden="false" customHeight="false" outlineLevel="0" collapsed="false">
      <c r="N938" s="40"/>
      <c r="O938" s="16"/>
      <c r="P938" s="16"/>
      <c r="Q938" s="41" t="str">
        <f aca="false">IF(P938&gt;0,IF(O938/P938&lt;0.01,"&lt; 1 %",""),"")</f>
        <v/>
      </c>
      <c r="R938" s="35"/>
      <c r="S938" s="22" t="n">
        <f aca="false">'Výpočet škody'!AA938</f>
        <v>0</v>
      </c>
      <c r="T938" s="35"/>
      <c r="U938" s="35"/>
      <c r="V938" s="40"/>
      <c r="W938" s="37"/>
      <c r="X938" s="35"/>
      <c r="Y938" s="35"/>
      <c r="Z938" s="35"/>
      <c r="AA938" s="35"/>
      <c r="AB938" s="23" t="n">
        <f aca="false">'Výpočet škody'!BB938</f>
        <v>0</v>
      </c>
      <c r="AC938" s="37"/>
      <c r="AD938" s="37"/>
      <c r="AE938" s="37"/>
      <c r="AF938" s="37"/>
      <c r="AG938" s="37"/>
      <c r="AH938" s="37"/>
      <c r="AI938" s="35"/>
      <c r="AJ938" s="35"/>
      <c r="AK938" s="35"/>
      <c r="AL938" s="24" t="n">
        <f aca="false">'Výpočet škody'!CD938</f>
        <v>0</v>
      </c>
      <c r="AM938" s="35"/>
      <c r="AN938" s="35"/>
      <c r="AO938" s="35"/>
      <c r="AP938" s="35"/>
      <c r="AQ938" s="42" t="n">
        <f aca="false">ROUND(AO938*AP938,0)</f>
        <v>0</v>
      </c>
      <c r="AR938" s="43" t="n">
        <f aca="false">S938+AB938+AL938+AQ938</f>
        <v>0</v>
      </c>
    </row>
    <row r="939" customFormat="false" ht="12.8" hidden="false" customHeight="false" outlineLevel="0" collapsed="false">
      <c r="N939" s="40"/>
      <c r="O939" s="16"/>
      <c r="P939" s="16"/>
      <c r="Q939" s="41" t="str">
        <f aca="false">IF(P939&gt;0,IF(O939/P939&lt;0.01,"&lt; 1 %",""),"")</f>
        <v/>
      </c>
      <c r="R939" s="35"/>
      <c r="S939" s="22" t="n">
        <f aca="false">'Výpočet škody'!AA939</f>
        <v>0</v>
      </c>
      <c r="T939" s="35"/>
      <c r="U939" s="35"/>
      <c r="V939" s="40"/>
      <c r="W939" s="37"/>
      <c r="X939" s="35"/>
      <c r="Y939" s="35"/>
      <c r="Z939" s="35"/>
      <c r="AA939" s="35"/>
      <c r="AB939" s="23" t="n">
        <f aca="false">'Výpočet škody'!BB939</f>
        <v>0</v>
      </c>
      <c r="AC939" s="37"/>
      <c r="AD939" s="37"/>
      <c r="AE939" s="37"/>
      <c r="AF939" s="37"/>
      <c r="AG939" s="37"/>
      <c r="AH939" s="37"/>
      <c r="AI939" s="35"/>
      <c r="AJ939" s="35"/>
      <c r="AK939" s="35"/>
      <c r="AL939" s="24" t="n">
        <f aca="false">'Výpočet škody'!CD939</f>
        <v>0</v>
      </c>
      <c r="AM939" s="35"/>
      <c r="AN939" s="35"/>
      <c r="AO939" s="35"/>
      <c r="AP939" s="35"/>
      <c r="AQ939" s="42" t="n">
        <f aca="false">ROUND(AO939*AP939,0)</f>
        <v>0</v>
      </c>
      <c r="AR939" s="43" t="n">
        <f aca="false">S939+AB939+AL939+AQ939</f>
        <v>0</v>
      </c>
    </row>
    <row r="940" customFormat="false" ht="12.8" hidden="false" customHeight="false" outlineLevel="0" collapsed="false">
      <c r="N940" s="40"/>
      <c r="O940" s="16"/>
      <c r="P940" s="16"/>
      <c r="Q940" s="41" t="str">
        <f aca="false">IF(P940&gt;0,IF(O940/P940&lt;0.01,"&lt; 1 %",""),"")</f>
        <v/>
      </c>
      <c r="R940" s="35"/>
      <c r="S940" s="22" t="n">
        <f aca="false">'Výpočet škody'!AA940</f>
        <v>0</v>
      </c>
      <c r="T940" s="35"/>
      <c r="U940" s="35"/>
      <c r="V940" s="40"/>
      <c r="W940" s="37"/>
      <c r="X940" s="35"/>
      <c r="Y940" s="35"/>
      <c r="Z940" s="35"/>
      <c r="AA940" s="35"/>
      <c r="AB940" s="23" t="n">
        <f aca="false">'Výpočet škody'!BB940</f>
        <v>0</v>
      </c>
      <c r="AC940" s="37"/>
      <c r="AD940" s="37"/>
      <c r="AE940" s="37"/>
      <c r="AF940" s="37"/>
      <c r="AG940" s="37"/>
      <c r="AH940" s="37"/>
      <c r="AI940" s="35"/>
      <c r="AJ940" s="35"/>
      <c r="AK940" s="35"/>
      <c r="AL940" s="24" t="n">
        <f aca="false">'Výpočet škody'!CD940</f>
        <v>0</v>
      </c>
      <c r="AM940" s="35"/>
      <c r="AN940" s="35"/>
      <c r="AO940" s="35"/>
      <c r="AP940" s="35"/>
      <c r="AQ940" s="42" t="n">
        <f aca="false">ROUND(AO940*AP940,0)</f>
        <v>0</v>
      </c>
      <c r="AR940" s="43" t="n">
        <f aca="false">S940+AB940+AL940+AQ940</f>
        <v>0</v>
      </c>
    </row>
    <row r="941" customFormat="false" ht="12.8" hidden="false" customHeight="false" outlineLevel="0" collapsed="false">
      <c r="N941" s="40"/>
      <c r="O941" s="16"/>
      <c r="P941" s="16"/>
      <c r="Q941" s="41" t="str">
        <f aca="false">IF(P941&gt;0,IF(O941/P941&lt;0.01,"&lt; 1 %",""),"")</f>
        <v/>
      </c>
      <c r="R941" s="35"/>
      <c r="S941" s="22" t="n">
        <f aca="false">'Výpočet škody'!AA941</f>
        <v>0</v>
      </c>
      <c r="T941" s="35"/>
      <c r="U941" s="35"/>
      <c r="V941" s="40"/>
      <c r="W941" s="37"/>
      <c r="X941" s="35"/>
      <c r="Y941" s="35"/>
      <c r="Z941" s="35"/>
      <c r="AA941" s="35"/>
      <c r="AB941" s="23" t="n">
        <f aca="false">'Výpočet škody'!BB941</f>
        <v>0</v>
      </c>
      <c r="AC941" s="37"/>
      <c r="AD941" s="37"/>
      <c r="AE941" s="37"/>
      <c r="AF941" s="37"/>
      <c r="AG941" s="37"/>
      <c r="AH941" s="37"/>
      <c r="AI941" s="35"/>
      <c r="AJ941" s="35"/>
      <c r="AK941" s="35"/>
      <c r="AL941" s="24" t="n">
        <f aca="false">'Výpočet škody'!CD941</f>
        <v>0</v>
      </c>
      <c r="AM941" s="35"/>
      <c r="AN941" s="35"/>
      <c r="AO941" s="35"/>
      <c r="AP941" s="35"/>
      <c r="AQ941" s="42" t="n">
        <f aca="false">ROUND(AO941*AP941,0)</f>
        <v>0</v>
      </c>
      <c r="AR941" s="43" t="n">
        <f aca="false">S941+AB941+AL941+AQ941</f>
        <v>0</v>
      </c>
    </row>
    <row r="942" customFormat="false" ht="12.8" hidden="false" customHeight="false" outlineLevel="0" collapsed="false">
      <c r="N942" s="40"/>
      <c r="O942" s="16"/>
      <c r="P942" s="16"/>
      <c r="Q942" s="41" t="str">
        <f aca="false">IF(P942&gt;0,IF(O942/P942&lt;0.01,"&lt; 1 %",""),"")</f>
        <v/>
      </c>
      <c r="R942" s="35"/>
      <c r="S942" s="22" t="n">
        <f aca="false">'Výpočet škody'!AA942</f>
        <v>0</v>
      </c>
      <c r="T942" s="35"/>
      <c r="U942" s="35"/>
      <c r="V942" s="40"/>
      <c r="W942" s="37"/>
      <c r="X942" s="35"/>
      <c r="Y942" s="35"/>
      <c r="Z942" s="35"/>
      <c r="AA942" s="35"/>
      <c r="AB942" s="23" t="n">
        <f aca="false">'Výpočet škody'!BB942</f>
        <v>0</v>
      </c>
      <c r="AC942" s="37"/>
      <c r="AD942" s="37"/>
      <c r="AE942" s="37"/>
      <c r="AF942" s="37"/>
      <c r="AG942" s="37"/>
      <c r="AH942" s="37"/>
      <c r="AI942" s="35"/>
      <c r="AJ942" s="35"/>
      <c r="AK942" s="35"/>
      <c r="AL942" s="24" t="n">
        <f aca="false">'Výpočet škody'!CD942</f>
        <v>0</v>
      </c>
      <c r="AM942" s="35"/>
      <c r="AN942" s="35"/>
      <c r="AO942" s="35"/>
      <c r="AP942" s="35"/>
      <c r="AQ942" s="42" t="n">
        <f aca="false">ROUND(AO942*AP942,0)</f>
        <v>0</v>
      </c>
      <c r="AR942" s="43" t="n">
        <f aca="false">S942+AB942+AL942+AQ942</f>
        <v>0</v>
      </c>
    </row>
    <row r="943" customFormat="false" ht="12.8" hidden="false" customHeight="false" outlineLevel="0" collapsed="false">
      <c r="N943" s="40"/>
      <c r="O943" s="16"/>
      <c r="P943" s="16"/>
      <c r="Q943" s="41" t="str">
        <f aca="false">IF(P943&gt;0,IF(O943/P943&lt;0.01,"&lt; 1 %",""),"")</f>
        <v/>
      </c>
      <c r="R943" s="35"/>
      <c r="S943" s="22" t="n">
        <f aca="false">'Výpočet škody'!AA943</f>
        <v>0</v>
      </c>
      <c r="T943" s="35"/>
      <c r="U943" s="35"/>
      <c r="V943" s="40"/>
      <c r="W943" s="37"/>
      <c r="X943" s="35"/>
      <c r="Y943" s="35"/>
      <c r="Z943" s="35"/>
      <c r="AA943" s="35"/>
      <c r="AB943" s="23" t="n">
        <f aca="false">'Výpočet škody'!BB943</f>
        <v>0</v>
      </c>
      <c r="AC943" s="37"/>
      <c r="AD943" s="37"/>
      <c r="AE943" s="37"/>
      <c r="AF943" s="37"/>
      <c r="AG943" s="37"/>
      <c r="AH943" s="37"/>
      <c r="AI943" s="35"/>
      <c r="AJ943" s="35"/>
      <c r="AK943" s="35"/>
      <c r="AL943" s="24" t="n">
        <f aca="false">'Výpočet škody'!CD943</f>
        <v>0</v>
      </c>
      <c r="AM943" s="35"/>
      <c r="AN943" s="35"/>
      <c r="AO943" s="35"/>
      <c r="AP943" s="35"/>
      <c r="AQ943" s="42" t="n">
        <f aca="false">ROUND(AO943*AP943,0)</f>
        <v>0</v>
      </c>
      <c r="AR943" s="43" t="n">
        <f aca="false">S943+AB943+AL943+AQ943</f>
        <v>0</v>
      </c>
    </row>
    <row r="944" customFormat="false" ht="12.8" hidden="false" customHeight="false" outlineLevel="0" collapsed="false">
      <c r="N944" s="40"/>
      <c r="O944" s="16"/>
      <c r="P944" s="16"/>
      <c r="Q944" s="41" t="str">
        <f aca="false">IF(P944&gt;0,IF(O944/P944&lt;0.01,"&lt; 1 %",""),"")</f>
        <v/>
      </c>
      <c r="R944" s="16"/>
      <c r="S944" s="22" t="n">
        <f aca="false">'Výpočet škody'!AA944</f>
        <v>0</v>
      </c>
      <c r="T944" s="35"/>
      <c r="U944" s="35"/>
      <c r="V944" s="40"/>
      <c r="W944" s="37"/>
      <c r="X944" s="35"/>
      <c r="Y944" s="35"/>
      <c r="Z944" s="35"/>
      <c r="AA944" s="35"/>
      <c r="AB944" s="23" t="n">
        <f aca="false">'Výpočet škody'!BB944</f>
        <v>0</v>
      </c>
      <c r="AC944" s="37"/>
      <c r="AD944" s="37"/>
      <c r="AE944" s="37"/>
      <c r="AF944" s="37"/>
      <c r="AG944" s="37"/>
      <c r="AH944" s="37"/>
      <c r="AI944" s="35"/>
      <c r="AJ944" s="35"/>
      <c r="AK944" s="35"/>
      <c r="AL944" s="24" t="n">
        <f aca="false">'Výpočet škody'!CD944</f>
        <v>0</v>
      </c>
      <c r="AM944" s="35"/>
      <c r="AN944" s="35"/>
      <c r="AO944" s="35"/>
      <c r="AP944" s="35"/>
      <c r="AQ944" s="42" t="n">
        <f aca="false">ROUND(AO944*AP944,0)</f>
        <v>0</v>
      </c>
      <c r="AR944" s="43" t="n">
        <f aca="false">S944+AB944+AL944+AQ944</f>
        <v>0</v>
      </c>
    </row>
    <row r="945" customFormat="false" ht="12.8" hidden="false" customHeight="false" outlineLevel="0" collapsed="false">
      <c r="N945" s="40"/>
      <c r="O945" s="16"/>
      <c r="P945" s="16"/>
      <c r="Q945" s="41" t="str">
        <f aca="false">IF(P945&gt;0,IF(O945/P945&lt;0.01,"&lt; 1 %",""),"")</f>
        <v/>
      </c>
      <c r="R945" s="35"/>
      <c r="S945" s="22" t="n">
        <f aca="false">'Výpočet škody'!AA945</f>
        <v>0</v>
      </c>
      <c r="T945" s="35"/>
      <c r="U945" s="35"/>
      <c r="V945" s="40"/>
      <c r="W945" s="37"/>
      <c r="X945" s="35"/>
      <c r="Y945" s="35"/>
      <c r="Z945" s="35"/>
      <c r="AA945" s="35"/>
      <c r="AB945" s="23" t="n">
        <f aca="false">'Výpočet škody'!BB945</f>
        <v>0</v>
      </c>
      <c r="AC945" s="37"/>
      <c r="AD945" s="37"/>
      <c r="AE945" s="37"/>
      <c r="AF945" s="37"/>
      <c r="AG945" s="37"/>
      <c r="AH945" s="37"/>
      <c r="AI945" s="35"/>
      <c r="AJ945" s="35"/>
      <c r="AK945" s="35"/>
      <c r="AL945" s="24" t="n">
        <f aca="false">'Výpočet škody'!CD945</f>
        <v>0</v>
      </c>
      <c r="AM945" s="35"/>
      <c r="AN945" s="35"/>
      <c r="AO945" s="35"/>
      <c r="AP945" s="35"/>
      <c r="AQ945" s="42" t="n">
        <f aca="false">ROUND(AO945*AP945,0)</f>
        <v>0</v>
      </c>
      <c r="AR945" s="43" t="n">
        <f aca="false">S945+AB945+AL945+AQ945</f>
        <v>0</v>
      </c>
    </row>
    <row r="946" customFormat="false" ht="12.8" hidden="false" customHeight="false" outlineLevel="0" collapsed="false">
      <c r="N946" s="40"/>
      <c r="O946" s="16"/>
      <c r="P946" s="16"/>
      <c r="Q946" s="41" t="str">
        <f aca="false">IF(P946&gt;0,IF(O946/P946&lt;0.01,"&lt; 1 %",""),"")</f>
        <v/>
      </c>
      <c r="R946" s="35"/>
      <c r="S946" s="22" t="n">
        <f aca="false">'Výpočet škody'!AA946</f>
        <v>0</v>
      </c>
      <c r="T946" s="35"/>
      <c r="U946" s="35"/>
      <c r="V946" s="40"/>
      <c r="W946" s="37"/>
      <c r="X946" s="35"/>
      <c r="Y946" s="35"/>
      <c r="Z946" s="35"/>
      <c r="AA946" s="35"/>
      <c r="AB946" s="23" t="n">
        <f aca="false">'Výpočet škody'!BB946</f>
        <v>0</v>
      </c>
      <c r="AC946" s="37"/>
      <c r="AD946" s="37"/>
      <c r="AE946" s="37"/>
      <c r="AF946" s="37"/>
      <c r="AG946" s="37"/>
      <c r="AH946" s="37"/>
      <c r="AI946" s="35"/>
      <c r="AJ946" s="35"/>
      <c r="AK946" s="35"/>
      <c r="AL946" s="24" t="n">
        <f aca="false">'Výpočet škody'!CD946</f>
        <v>0</v>
      </c>
      <c r="AM946" s="35"/>
      <c r="AN946" s="35"/>
      <c r="AO946" s="35"/>
      <c r="AP946" s="35"/>
      <c r="AQ946" s="42" t="n">
        <f aca="false">ROUND(AO946*AP946,0)</f>
        <v>0</v>
      </c>
      <c r="AR946" s="43" t="n">
        <f aca="false">S946+AB946+AL946+AQ946</f>
        <v>0</v>
      </c>
    </row>
    <row r="947" customFormat="false" ht="12.8" hidden="false" customHeight="false" outlineLevel="0" collapsed="false">
      <c r="N947" s="40"/>
      <c r="O947" s="16"/>
      <c r="P947" s="16"/>
      <c r="Q947" s="41" t="str">
        <f aca="false">IF(P947&gt;0,IF(O947/P947&lt;0.01,"&lt; 1 %",""),"")</f>
        <v/>
      </c>
      <c r="R947" s="35"/>
      <c r="S947" s="22" t="n">
        <f aca="false">'Výpočet škody'!AA947</f>
        <v>0</v>
      </c>
      <c r="T947" s="35"/>
      <c r="U947" s="35"/>
      <c r="V947" s="40"/>
      <c r="W947" s="37"/>
      <c r="X947" s="35"/>
      <c r="Y947" s="35"/>
      <c r="Z947" s="35"/>
      <c r="AA947" s="35"/>
      <c r="AB947" s="23" t="n">
        <f aca="false">'Výpočet škody'!BB947</f>
        <v>0</v>
      </c>
      <c r="AC947" s="37"/>
      <c r="AD947" s="37"/>
      <c r="AE947" s="37"/>
      <c r="AF947" s="37"/>
      <c r="AG947" s="37"/>
      <c r="AH947" s="37"/>
      <c r="AI947" s="35"/>
      <c r="AJ947" s="35"/>
      <c r="AK947" s="35"/>
      <c r="AL947" s="24" t="n">
        <f aca="false">'Výpočet škody'!CD947</f>
        <v>0</v>
      </c>
      <c r="AM947" s="35"/>
      <c r="AN947" s="35"/>
      <c r="AO947" s="35"/>
      <c r="AP947" s="35"/>
      <c r="AQ947" s="42" t="n">
        <f aca="false">ROUND(AO947*AP947,0)</f>
        <v>0</v>
      </c>
      <c r="AR947" s="43" t="n">
        <f aca="false">S947+AB947+AL947+AQ947</f>
        <v>0</v>
      </c>
    </row>
    <row r="948" customFormat="false" ht="12.8" hidden="false" customHeight="false" outlineLevel="0" collapsed="false">
      <c r="N948" s="40"/>
      <c r="O948" s="16"/>
      <c r="P948" s="16"/>
      <c r="Q948" s="41" t="str">
        <f aca="false">IF(P948&gt;0,IF(O948/P948&lt;0.01,"&lt; 1 %",""),"")</f>
        <v/>
      </c>
      <c r="R948" s="35"/>
      <c r="S948" s="22" t="n">
        <f aca="false">'Výpočet škody'!AA948</f>
        <v>0</v>
      </c>
      <c r="T948" s="35"/>
      <c r="U948" s="35"/>
      <c r="V948" s="40"/>
      <c r="W948" s="37"/>
      <c r="X948" s="35"/>
      <c r="Y948" s="35"/>
      <c r="Z948" s="35"/>
      <c r="AA948" s="35"/>
      <c r="AB948" s="23" t="n">
        <f aca="false">'Výpočet škody'!BB948</f>
        <v>0</v>
      </c>
      <c r="AC948" s="37"/>
      <c r="AD948" s="37"/>
      <c r="AE948" s="37"/>
      <c r="AF948" s="37"/>
      <c r="AG948" s="37"/>
      <c r="AH948" s="37"/>
      <c r="AI948" s="35"/>
      <c r="AJ948" s="35"/>
      <c r="AK948" s="35"/>
      <c r="AL948" s="24" t="n">
        <f aca="false">'Výpočet škody'!CD948</f>
        <v>0</v>
      </c>
      <c r="AM948" s="35"/>
      <c r="AN948" s="35"/>
      <c r="AO948" s="35"/>
      <c r="AP948" s="35"/>
      <c r="AQ948" s="42" t="n">
        <f aca="false">ROUND(AO948*AP948,0)</f>
        <v>0</v>
      </c>
      <c r="AR948" s="43" t="n">
        <f aca="false">S948+AB948+AL948+AQ948</f>
        <v>0</v>
      </c>
    </row>
    <row r="949" customFormat="false" ht="12.8" hidden="false" customHeight="false" outlineLevel="0" collapsed="false">
      <c r="N949" s="40"/>
      <c r="O949" s="16"/>
      <c r="P949" s="16"/>
      <c r="Q949" s="41" t="str">
        <f aca="false">IF(P949&gt;0,IF(O949/P949&lt;0.01,"&lt; 1 %",""),"")</f>
        <v/>
      </c>
      <c r="R949" s="35"/>
      <c r="S949" s="22" t="n">
        <f aca="false">'Výpočet škody'!AA949</f>
        <v>0</v>
      </c>
      <c r="T949" s="35"/>
      <c r="U949" s="35"/>
      <c r="V949" s="40"/>
      <c r="W949" s="37"/>
      <c r="X949" s="35"/>
      <c r="Y949" s="35"/>
      <c r="Z949" s="35"/>
      <c r="AA949" s="35"/>
      <c r="AB949" s="23" t="n">
        <f aca="false">'Výpočet škody'!BB949</f>
        <v>0</v>
      </c>
      <c r="AC949" s="37"/>
      <c r="AD949" s="37"/>
      <c r="AE949" s="37"/>
      <c r="AF949" s="37"/>
      <c r="AG949" s="37"/>
      <c r="AH949" s="37"/>
      <c r="AI949" s="35"/>
      <c r="AJ949" s="35"/>
      <c r="AK949" s="35"/>
      <c r="AL949" s="24" t="n">
        <f aca="false">'Výpočet škody'!CD949</f>
        <v>0</v>
      </c>
      <c r="AM949" s="35"/>
      <c r="AN949" s="35"/>
      <c r="AO949" s="35"/>
      <c r="AP949" s="35"/>
      <c r="AQ949" s="42" t="n">
        <f aca="false">ROUND(AO949*AP949,0)</f>
        <v>0</v>
      </c>
      <c r="AR949" s="43" t="n">
        <f aca="false">S949+AB949+AL949+AQ949</f>
        <v>0</v>
      </c>
    </row>
    <row r="950" customFormat="false" ht="12.8" hidden="false" customHeight="false" outlineLevel="0" collapsed="false">
      <c r="N950" s="40"/>
      <c r="O950" s="16"/>
      <c r="P950" s="16"/>
      <c r="Q950" s="41" t="str">
        <f aca="false">IF(P950&gt;0,IF(O950/P950&lt;0.01,"&lt; 1 %",""),"")</f>
        <v/>
      </c>
      <c r="R950" s="35"/>
      <c r="S950" s="22" t="n">
        <f aca="false">'Výpočet škody'!AA950</f>
        <v>0</v>
      </c>
      <c r="T950" s="35"/>
      <c r="U950" s="35"/>
      <c r="V950" s="40"/>
      <c r="W950" s="37"/>
      <c r="X950" s="35"/>
      <c r="Y950" s="35"/>
      <c r="Z950" s="35"/>
      <c r="AA950" s="35"/>
      <c r="AB950" s="23" t="n">
        <f aca="false">'Výpočet škody'!BB950</f>
        <v>0</v>
      </c>
      <c r="AC950" s="37"/>
      <c r="AD950" s="37"/>
      <c r="AE950" s="37"/>
      <c r="AF950" s="37"/>
      <c r="AG950" s="37"/>
      <c r="AH950" s="37"/>
      <c r="AI950" s="35"/>
      <c r="AJ950" s="35"/>
      <c r="AK950" s="35"/>
      <c r="AL950" s="24" t="n">
        <f aca="false">'Výpočet škody'!CD950</f>
        <v>0</v>
      </c>
      <c r="AM950" s="35"/>
      <c r="AN950" s="35"/>
      <c r="AO950" s="35"/>
      <c r="AP950" s="35"/>
      <c r="AQ950" s="42" t="n">
        <f aca="false">ROUND(AO950*AP950,0)</f>
        <v>0</v>
      </c>
      <c r="AR950" s="43" t="n">
        <f aca="false">S950+AB950+AL950+AQ950</f>
        <v>0</v>
      </c>
    </row>
    <row r="951" customFormat="false" ht="12.8" hidden="false" customHeight="false" outlineLevel="0" collapsed="false">
      <c r="N951" s="40"/>
      <c r="O951" s="16"/>
      <c r="P951" s="16"/>
      <c r="Q951" s="41" t="str">
        <f aca="false">IF(P951&gt;0,IF(O951/P951&lt;0.01,"&lt; 1 %",""),"")</f>
        <v/>
      </c>
      <c r="R951" s="35"/>
      <c r="S951" s="22" t="n">
        <f aca="false">'Výpočet škody'!AA951</f>
        <v>0</v>
      </c>
      <c r="T951" s="35"/>
      <c r="U951" s="35"/>
      <c r="V951" s="40"/>
      <c r="W951" s="37"/>
      <c r="X951" s="35"/>
      <c r="Y951" s="35"/>
      <c r="Z951" s="35"/>
      <c r="AA951" s="35"/>
      <c r="AB951" s="23" t="n">
        <f aca="false">'Výpočet škody'!BB951</f>
        <v>0</v>
      </c>
      <c r="AC951" s="37"/>
      <c r="AD951" s="37"/>
      <c r="AE951" s="37"/>
      <c r="AF951" s="37"/>
      <c r="AG951" s="37"/>
      <c r="AH951" s="37"/>
      <c r="AI951" s="35"/>
      <c r="AJ951" s="35"/>
      <c r="AK951" s="35"/>
      <c r="AL951" s="24" t="n">
        <f aca="false">'Výpočet škody'!CD951</f>
        <v>0</v>
      </c>
      <c r="AM951" s="35"/>
      <c r="AN951" s="35"/>
      <c r="AO951" s="35"/>
      <c r="AP951" s="35"/>
      <c r="AQ951" s="42" t="n">
        <f aca="false">ROUND(AO951*AP951,0)</f>
        <v>0</v>
      </c>
      <c r="AR951" s="43" t="n">
        <f aca="false">S951+AB951+AL951+AQ951</f>
        <v>0</v>
      </c>
    </row>
    <row r="952" customFormat="false" ht="12.8" hidden="false" customHeight="false" outlineLevel="0" collapsed="false">
      <c r="N952" s="40"/>
      <c r="O952" s="16"/>
      <c r="P952" s="16"/>
      <c r="Q952" s="41" t="str">
        <f aca="false">IF(P952&gt;0,IF(O952/P952&lt;0.01,"&lt; 1 %",""),"")</f>
        <v/>
      </c>
      <c r="R952" s="35"/>
      <c r="S952" s="22" t="n">
        <f aca="false">'Výpočet škody'!AA952</f>
        <v>0</v>
      </c>
      <c r="T952" s="35"/>
      <c r="U952" s="35"/>
      <c r="V952" s="40"/>
      <c r="W952" s="37"/>
      <c r="X952" s="35"/>
      <c r="Y952" s="35"/>
      <c r="Z952" s="35"/>
      <c r="AA952" s="35"/>
      <c r="AB952" s="23" t="n">
        <f aca="false">'Výpočet škody'!BB952</f>
        <v>0</v>
      </c>
      <c r="AC952" s="37"/>
      <c r="AD952" s="37"/>
      <c r="AE952" s="37"/>
      <c r="AF952" s="37"/>
      <c r="AG952" s="37"/>
      <c r="AH952" s="37"/>
      <c r="AI952" s="35"/>
      <c r="AJ952" s="35"/>
      <c r="AK952" s="35"/>
      <c r="AL952" s="24" t="n">
        <f aca="false">'Výpočet škody'!CD952</f>
        <v>0</v>
      </c>
      <c r="AM952" s="35"/>
      <c r="AN952" s="35"/>
      <c r="AO952" s="35"/>
      <c r="AP952" s="35"/>
      <c r="AQ952" s="42" t="n">
        <f aca="false">ROUND(AO952*AP952,0)</f>
        <v>0</v>
      </c>
      <c r="AR952" s="43" t="n">
        <f aca="false">S952+AB952+AL952+AQ952</f>
        <v>0</v>
      </c>
    </row>
    <row r="953" customFormat="false" ht="12.8" hidden="false" customHeight="false" outlineLevel="0" collapsed="false">
      <c r="N953" s="40"/>
      <c r="O953" s="16"/>
      <c r="P953" s="16"/>
      <c r="Q953" s="41" t="str">
        <f aca="false">IF(P953&gt;0,IF(O953/P953&lt;0.01,"&lt; 1 %",""),"")</f>
        <v/>
      </c>
      <c r="R953" s="35"/>
      <c r="S953" s="22" t="n">
        <f aca="false">'Výpočet škody'!AA953</f>
        <v>0</v>
      </c>
      <c r="T953" s="35"/>
      <c r="U953" s="35"/>
      <c r="V953" s="40"/>
      <c r="W953" s="37"/>
      <c r="X953" s="35"/>
      <c r="Y953" s="35"/>
      <c r="Z953" s="35"/>
      <c r="AA953" s="35"/>
      <c r="AB953" s="23" t="n">
        <f aca="false">'Výpočet škody'!BB953</f>
        <v>0</v>
      </c>
      <c r="AC953" s="37"/>
      <c r="AD953" s="37"/>
      <c r="AE953" s="37"/>
      <c r="AF953" s="37"/>
      <c r="AG953" s="37"/>
      <c r="AH953" s="37"/>
      <c r="AI953" s="35"/>
      <c r="AJ953" s="35"/>
      <c r="AK953" s="35"/>
      <c r="AL953" s="24" t="n">
        <f aca="false">'Výpočet škody'!CD953</f>
        <v>0</v>
      </c>
      <c r="AM953" s="35"/>
      <c r="AN953" s="35"/>
      <c r="AO953" s="35"/>
      <c r="AP953" s="35"/>
      <c r="AQ953" s="42" t="n">
        <f aca="false">ROUND(AO953*AP953,0)</f>
        <v>0</v>
      </c>
      <c r="AR953" s="43" t="n">
        <f aca="false">S953+AB953+AL953+AQ953</f>
        <v>0</v>
      </c>
    </row>
    <row r="954" customFormat="false" ht="12.8" hidden="false" customHeight="false" outlineLevel="0" collapsed="false">
      <c r="N954" s="40"/>
      <c r="O954" s="16"/>
      <c r="P954" s="16"/>
      <c r="Q954" s="41" t="str">
        <f aca="false">IF(P954&gt;0,IF(O954/P954&lt;0.01,"&lt; 1 %",""),"")</f>
        <v/>
      </c>
      <c r="R954" s="35"/>
      <c r="S954" s="22" t="n">
        <f aca="false">'Výpočet škody'!AA954</f>
        <v>0</v>
      </c>
      <c r="T954" s="35"/>
      <c r="U954" s="35"/>
      <c r="V954" s="40"/>
      <c r="W954" s="37"/>
      <c r="X954" s="35"/>
      <c r="Y954" s="35"/>
      <c r="Z954" s="35"/>
      <c r="AA954" s="35"/>
      <c r="AB954" s="23" t="n">
        <f aca="false">'Výpočet škody'!BB954</f>
        <v>0</v>
      </c>
      <c r="AC954" s="37"/>
      <c r="AD954" s="37"/>
      <c r="AE954" s="37"/>
      <c r="AF954" s="37"/>
      <c r="AG954" s="37"/>
      <c r="AH954" s="37"/>
      <c r="AI954" s="35"/>
      <c r="AJ954" s="35"/>
      <c r="AK954" s="35"/>
      <c r="AL954" s="24" t="n">
        <f aca="false">'Výpočet škody'!CD954</f>
        <v>0</v>
      </c>
      <c r="AM954" s="35"/>
      <c r="AN954" s="35"/>
      <c r="AO954" s="35"/>
      <c r="AP954" s="35"/>
      <c r="AQ954" s="42" t="n">
        <f aca="false">ROUND(AO954*AP954,0)</f>
        <v>0</v>
      </c>
      <c r="AR954" s="43" t="n">
        <f aca="false">S954+AB954+AL954+AQ954</f>
        <v>0</v>
      </c>
    </row>
    <row r="955" customFormat="false" ht="12.8" hidden="false" customHeight="false" outlineLevel="0" collapsed="false">
      <c r="N955" s="40"/>
      <c r="O955" s="16"/>
      <c r="P955" s="16"/>
      <c r="Q955" s="41" t="str">
        <f aca="false">IF(P955&gt;0,IF(O955/P955&lt;0.01,"&lt; 1 %",""),"")</f>
        <v/>
      </c>
      <c r="R955" s="35"/>
      <c r="S955" s="22" t="n">
        <f aca="false">'Výpočet škody'!AA955</f>
        <v>0</v>
      </c>
      <c r="T955" s="35"/>
      <c r="U955" s="35"/>
      <c r="V955" s="40"/>
      <c r="W955" s="37"/>
      <c r="X955" s="35"/>
      <c r="Y955" s="35"/>
      <c r="Z955" s="35"/>
      <c r="AA955" s="35"/>
      <c r="AB955" s="23" t="n">
        <f aca="false">'Výpočet škody'!BB955</f>
        <v>0</v>
      </c>
      <c r="AC955" s="37"/>
      <c r="AD955" s="37"/>
      <c r="AE955" s="37"/>
      <c r="AF955" s="37"/>
      <c r="AG955" s="37"/>
      <c r="AH955" s="37"/>
      <c r="AI955" s="35"/>
      <c r="AJ955" s="35"/>
      <c r="AK955" s="35"/>
      <c r="AL955" s="24" t="n">
        <f aca="false">'Výpočet škody'!CD955</f>
        <v>0</v>
      </c>
      <c r="AM955" s="35"/>
      <c r="AN955" s="35"/>
      <c r="AO955" s="35"/>
      <c r="AP955" s="35"/>
      <c r="AQ955" s="42" t="n">
        <f aca="false">ROUND(AO955*AP955,0)</f>
        <v>0</v>
      </c>
      <c r="AR955" s="43" t="n">
        <f aca="false">S955+AB955+AL955+AQ955</f>
        <v>0</v>
      </c>
    </row>
    <row r="956" customFormat="false" ht="12.8" hidden="false" customHeight="false" outlineLevel="0" collapsed="false">
      <c r="N956" s="40"/>
      <c r="O956" s="16"/>
      <c r="P956" s="16"/>
      <c r="Q956" s="41" t="str">
        <f aca="false">IF(P956&gt;0,IF(O956/P956&lt;0.01,"&lt; 1 %",""),"")</f>
        <v/>
      </c>
      <c r="R956" s="35"/>
      <c r="S956" s="22" t="n">
        <f aca="false">'Výpočet škody'!AA956</f>
        <v>0</v>
      </c>
      <c r="T956" s="35"/>
      <c r="U956" s="35"/>
      <c r="V956" s="40"/>
      <c r="W956" s="37"/>
      <c r="X956" s="35"/>
      <c r="Y956" s="35"/>
      <c r="Z956" s="35"/>
      <c r="AA956" s="35"/>
      <c r="AB956" s="23" t="n">
        <f aca="false">'Výpočet škody'!BB956</f>
        <v>0</v>
      </c>
      <c r="AC956" s="37"/>
      <c r="AD956" s="37"/>
      <c r="AE956" s="37"/>
      <c r="AF956" s="37"/>
      <c r="AG956" s="37"/>
      <c r="AH956" s="37"/>
      <c r="AI956" s="35"/>
      <c r="AJ956" s="35"/>
      <c r="AK956" s="35"/>
      <c r="AL956" s="24" t="n">
        <f aca="false">'Výpočet škody'!CD956</f>
        <v>0</v>
      </c>
      <c r="AM956" s="35"/>
      <c r="AN956" s="35"/>
      <c r="AO956" s="35"/>
      <c r="AP956" s="35"/>
      <c r="AQ956" s="42" t="n">
        <f aca="false">ROUND(AO956*AP956,0)</f>
        <v>0</v>
      </c>
      <c r="AR956" s="43" t="n">
        <f aca="false">S956+AB956+AL956+AQ956</f>
        <v>0</v>
      </c>
    </row>
    <row r="957" customFormat="false" ht="12.8" hidden="false" customHeight="false" outlineLevel="0" collapsed="false">
      <c r="N957" s="40"/>
      <c r="O957" s="16"/>
      <c r="P957" s="16"/>
      <c r="Q957" s="41" t="str">
        <f aca="false">IF(P957&gt;0,IF(O957/P957&lt;0.01,"&lt; 1 %",""),"")</f>
        <v/>
      </c>
      <c r="R957" s="35"/>
      <c r="S957" s="22" t="n">
        <f aca="false">'Výpočet škody'!AA957</f>
        <v>0</v>
      </c>
      <c r="T957" s="35"/>
      <c r="U957" s="35"/>
      <c r="V957" s="40"/>
      <c r="W957" s="37"/>
      <c r="X957" s="35"/>
      <c r="Y957" s="35"/>
      <c r="Z957" s="35"/>
      <c r="AA957" s="35"/>
      <c r="AB957" s="23" t="n">
        <f aca="false">'Výpočet škody'!BB957</f>
        <v>0</v>
      </c>
      <c r="AC957" s="37"/>
      <c r="AD957" s="37"/>
      <c r="AE957" s="37"/>
      <c r="AF957" s="37"/>
      <c r="AG957" s="37"/>
      <c r="AH957" s="37"/>
      <c r="AI957" s="35"/>
      <c r="AJ957" s="35"/>
      <c r="AK957" s="35"/>
      <c r="AL957" s="24" t="n">
        <f aca="false">'Výpočet škody'!CD957</f>
        <v>0</v>
      </c>
      <c r="AM957" s="35"/>
      <c r="AN957" s="35"/>
      <c r="AO957" s="35"/>
      <c r="AP957" s="35"/>
      <c r="AQ957" s="42" t="n">
        <f aca="false">ROUND(AO957*AP957,0)</f>
        <v>0</v>
      </c>
      <c r="AR957" s="43" t="n">
        <f aca="false">S957+AB957+AL957+AQ957</f>
        <v>0</v>
      </c>
    </row>
    <row r="958" customFormat="false" ht="12.8" hidden="false" customHeight="false" outlineLevel="0" collapsed="false">
      <c r="N958" s="40"/>
      <c r="O958" s="16"/>
      <c r="P958" s="16"/>
      <c r="Q958" s="41" t="str">
        <f aca="false">IF(P958&gt;0,IF(O958/P958&lt;0.01,"&lt; 1 %",""),"")</f>
        <v/>
      </c>
      <c r="R958" s="35"/>
      <c r="S958" s="22" t="n">
        <f aca="false">'Výpočet škody'!AA958</f>
        <v>0</v>
      </c>
      <c r="T958" s="35"/>
      <c r="U958" s="35"/>
      <c r="V958" s="40"/>
      <c r="W958" s="37"/>
      <c r="X958" s="35"/>
      <c r="Y958" s="35"/>
      <c r="Z958" s="35"/>
      <c r="AA958" s="35"/>
      <c r="AB958" s="23" t="n">
        <f aca="false">'Výpočet škody'!BB958</f>
        <v>0</v>
      </c>
      <c r="AC958" s="37"/>
      <c r="AD958" s="37"/>
      <c r="AE958" s="37"/>
      <c r="AF958" s="37"/>
      <c r="AG958" s="37"/>
      <c r="AH958" s="37"/>
      <c r="AI958" s="35"/>
      <c r="AJ958" s="35"/>
      <c r="AK958" s="35"/>
      <c r="AL958" s="24" t="n">
        <f aca="false">'Výpočet škody'!CD958</f>
        <v>0</v>
      </c>
      <c r="AM958" s="35"/>
      <c r="AN958" s="35"/>
      <c r="AO958" s="35"/>
      <c r="AP958" s="35"/>
      <c r="AQ958" s="42" t="n">
        <f aca="false">ROUND(AO958*AP958,0)</f>
        <v>0</v>
      </c>
      <c r="AR958" s="43" t="n">
        <f aca="false">S958+AB958+AL958+AQ958</f>
        <v>0</v>
      </c>
    </row>
    <row r="959" customFormat="false" ht="12.8" hidden="false" customHeight="false" outlineLevel="0" collapsed="false">
      <c r="N959" s="40"/>
      <c r="O959" s="16"/>
      <c r="P959" s="16"/>
      <c r="Q959" s="41" t="str">
        <f aca="false">IF(P959&gt;0,IF(O959/P959&lt;0.01,"&lt; 1 %",""),"")</f>
        <v/>
      </c>
      <c r="R959" s="35"/>
      <c r="S959" s="22" t="n">
        <f aca="false">'Výpočet škody'!AA959</f>
        <v>0</v>
      </c>
      <c r="T959" s="35"/>
      <c r="U959" s="35"/>
      <c r="V959" s="40"/>
      <c r="W959" s="37"/>
      <c r="X959" s="35"/>
      <c r="Y959" s="35"/>
      <c r="Z959" s="35"/>
      <c r="AA959" s="35"/>
      <c r="AB959" s="23" t="n">
        <f aca="false">'Výpočet škody'!BB959</f>
        <v>0</v>
      </c>
      <c r="AC959" s="37"/>
      <c r="AD959" s="37"/>
      <c r="AE959" s="37"/>
      <c r="AF959" s="37"/>
      <c r="AG959" s="37"/>
      <c r="AH959" s="37"/>
      <c r="AI959" s="35"/>
      <c r="AJ959" s="35"/>
      <c r="AK959" s="35"/>
      <c r="AL959" s="24" t="n">
        <f aca="false">'Výpočet škody'!CD959</f>
        <v>0</v>
      </c>
      <c r="AM959" s="35"/>
      <c r="AN959" s="35"/>
      <c r="AO959" s="35"/>
      <c r="AP959" s="35"/>
      <c r="AQ959" s="42" t="n">
        <f aca="false">ROUND(AO959*AP959,0)</f>
        <v>0</v>
      </c>
      <c r="AR959" s="43" t="n">
        <f aca="false">S959+AB959+AL959+AQ959</f>
        <v>0</v>
      </c>
    </row>
    <row r="960" customFormat="false" ht="12.8" hidden="false" customHeight="false" outlineLevel="0" collapsed="false">
      <c r="N960" s="40"/>
      <c r="O960" s="16"/>
      <c r="P960" s="16"/>
      <c r="Q960" s="41" t="str">
        <f aca="false">IF(P960&gt;0,IF(O960/P960&lt;0.01,"&lt; 1 %",""),"")</f>
        <v/>
      </c>
      <c r="R960" s="35"/>
      <c r="S960" s="22" t="n">
        <f aca="false">'Výpočet škody'!AA960</f>
        <v>0</v>
      </c>
      <c r="T960" s="35"/>
      <c r="U960" s="35"/>
      <c r="V960" s="40"/>
      <c r="W960" s="37"/>
      <c r="X960" s="35"/>
      <c r="Y960" s="35"/>
      <c r="Z960" s="35"/>
      <c r="AA960" s="35"/>
      <c r="AB960" s="23" t="n">
        <f aca="false">'Výpočet škody'!BB960</f>
        <v>0</v>
      </c>
      <c r="AC960" s="37"/>
      <c r="AD960" s="37"/>
      <c r="AE960" s="37"/>
      <c r="AF960" s="37"/>
      <c r="AG960" s="37"/>
      <c r="AH960" s="37"/>
      <c r="AI960" s="35"/>
      <c r="AJ960" s="35"/>
      <c r="AK960" s="35"/>
      <c r="AL960" s="24" t="n">
        <f aca="false">'Výpočet škody'!CD960</f>
        <v>0</v>
      </c>
      <c r="AM960" s="35"/>
      <c r="AN960" s="35"/>
      <c r="AO960" s="35"/>
      <c r="AP960" s="35"/>
      <c r="AQ960" s="42" t="n">
        <f aca="false">ROUND(AO960*AP960,0)</f>
        <v>0</v>
      </c>
      <c r="AR960" s="43" t="n">
        <f aca="false">S960+AB960+AL960+AQ960</f>
        <v>0</v>
      </c>
    </row>
    <row r="961" customFormat="false" ht="12.8" hidden="false" customHeight="false" outlineLevel="0" collapsed="false">
      <c r="N961" s="40"/>
      <c r="O961" s="16"/>
      <c r="P961" s="16"/>
      <c r="Q961" s="41" t="str">
        <f aca="false">IF(P961&gt;0,IF(O961/P961&lt;0.01,"&lt; 1 %",""),"")</f>
        <v/>
      </c>
      <c r="R961" s="35"/>
      <c r="S961" s="22" t="n">
        <f aca="false">'Výpočet škody'!AA961</f>
        <v>0</v>
      </c>
      <c r="T961" s="35"/>
      <c r="U961" s="35"/>
      <c r="V961" s="40"/>
      <c r="W961" s="37"/>
      <c r="X961" s="35"/>
      <c r="Y961" s="35"/>
      <c r="Z961" s="35"/>
      <c r="AA961" s="35"/>
      <c r="AB961" s="23" t="n">
        <f aca="false">'Výpočet škody'!BB961</f>
        <v>0</v>
      </c>
      <c r="AC961" s="37"/>
      <c r="AD961" s="37"/>
      <c r="AE961" s="37"/>
      <c r="AF961" s="37"/>
      <c r="AG961" s="37"/>
      <c r="AH961" s="37"/>
      <c r="AI961" s="35"/>
      <c r="AJ961" s="35"/>
      <c r="AK961" s="35"/>
      <c r="AL961" s="24" t="n">
        <f aca="false">'Výpočet škody'!CD961</f>
        <v>0</v>
      </c>
      <c r="AM961" s="35"/>
      <c r="AN961" s="35"/>
      <c r="AO961" s="35"/>
      <c r="AP961" s="35"/>
      <c r="AQ961" s="42" t="n">
        <f aca="false">ROUND(AO961*AP961,0)</f>
        <v>0</v>
      </c>
      <c r="AR961" s="43" t="n">
        <f aca="false">S961+AB961+AL961+AQ961</f>
        <v>0</v>
      </c>
    </row>
    <row r="962" customFormat="false" ht="12.8" hidden="false" customHeight="false" outlineLevel="0" collapsed="false">
      <c r="N962" s="40"/>
      <c r="O962" s="16"/>
      <c r="P962" s="16"/>
      <c r="Q962" s="41" t="str">
        <f aca="false">IF(P962&gt;0,IF(O962/P962&lt;0.01,"&lt; 1 %",""),"")</f>
        <v/>
      </c>
      <c r="R962" s="35"/>
      <c r="S962" s="22" t="n">
        <f aca="false">'Výpočet škody'!AA962</f>
        <v>0</v>
      </c>
      <c r="T962" s="35"/>
      <c r="U962" s="35"/>
      <c r="V962" s="40"/>
      <c r="W962" s="37"/>
      <c r="X962" s="35"/>
      <c r="Y962" s="35"/>
      <c r="Z962" s="35"/>
      <c r="AA962" s="35"/>
      <c r="AB962" s="23" t="n">
        <f aca="false">'Výpočet škody'!BB962</f>
        <v>0</v>
      </c>
      <c r="AC962" s="37"/>
      <c r="AD962" s="37"/>
      <c r="AE962" s="37"/>
      <c r="AF962" s="37"/>
      <c r="AG962" s="37"/>
      <c r="AH962" s="37"/>
      <c r="AI962" s="35"/>
      <c r="AJ962" s="35"/>
      <c r="AK962" s="35"/>
      <c r="AL962" s="24" t="n">
        <f aca="false">'Výpočet škody'!CD962</f>
        <v>0</v>
      </c>
      <c r="AM962" s="35"/>
      <c r="AN962" s="35"/>
      <c r="AO962" s="35"/>
      <c r="AP962" s="35"/>
      <c r="AQ962" s="42" t="n">
        <f aca="false">ROUND(AO962*AP962,0)</f>
        <v>0</v>
      </c>
      <c r="AR962" s="43" t="n">
        <f aca="false">S962+AB962+AL962+AQ962</f>
        <v>0</v>
      </c>
    </row>
    <row r="963" customFormat="false" ht="12.8" hidden="false" customHeight="false" outlineLevel="0" collapsed="false">
      <c r="N963" s="40"/>
      <c r="O963" s="16"/>
      <c r="P963" s="16"/>
      <c r="Q963" s="41" t="str">
        <f aca="false">IF(P963&gt;0,IF(O963/P963&lt;0.01,"&lt; 1 %",""),"")</f>
        <v/>
      </c>
      <c r="R963" s="35"/>
      <c r="S963" s="22" t="n">
        <f aca="false">'Výpočet škody'!AA963</f>
        <v>0</v>
      </c>
      <c r="T963" s="35"/>
      <c r="U963" s="35"/>
      <c r="V963" s="40"/>
      <c r="W963" s="37"/>
      <c r="X963" s="35"/>
      <c r="Y963" s="35"/>
      <c r="Z963" s="35"/>
      <c r="AA963" s="35"/>
      <c r="AB963" s="23" t="n">
        <f aca="false">'Výpočet škody'!BB963</f>
        <v>0</v>
      </c>
      <c r="AC963" s="37"/>
      <c r="AD963" s="37"/>
      <c r="AE963" s="37"/>
      <c r="AF963" s="37"/>
      <c r="AG963" s="37"/>
      <c r="AH963" s="37"/>
      <c r="AI963" s="35"/>
      <c r="AJ963" s="35"/>
      <c r="AK963" s="35"/>
      <c r="AL963" s="24" t="n">
        <f aca="false">'Výpočet škody'!CD963</f>
        <v>0</v>
      </c>
      <c r="AM963" s="35"/>
      <c r="AN963" s="35"/>
      <c r="AO963" s="35"/>
      <c r="AP963" s="35"/>
      <c r="AQ963" s="42" t="n">
        <f aca="false">ROUND(AO963*AP963,0)</f>
        <v>0</v>
      </c>
      <c r="AR963" s="43" t="n">
        <f aca="false">S963+AB963+AL963+AQ963</f>
        <v>0</v>
      </c>
    </row>
    <row r="964" customFormat="false" ht="12.8" hidden="false" customHeight="false" outlineLevel="0" collapsed="false">
      <c r="N964" s="40"/>
      <c r="O964" s="16"/>
      <c r="P964" s="16"/>
      <c r="Q964" s="41" t="str">
        <f aca="false">IF(P964&gt;0,IF(O964/P964&lt;0.01,"&lt; 1 %",""),"")</f>
        <v/>
      </c>
      <c r="R964" s="35"/>
      <c r="S964" s="22" t="n">
        <f aca="false">'Výpočet škody'!AA964</f>
        <v>0</v>
      </c>
      <c r="T964" s="35"/>
      <c r="U964" s="35"/>
      <c r="V964" s="40"/>
      <c r="W964" s="37"/>
      <c r="X964" s="35"/>
      <c r="Y964" s="35"/>
      <c r="Z964" s="35"/>
      <c r="AA964" s="35"/>
      <c r="AB964" s="23" t="n">
        <f aca="false">'Výpočet škody'!BB964</f>
        <v>0</v>
      </c>
      <c r="AC964" s="37"/>
      <c r="AD964" s="37"/>
      <c r="AE964" s="37"/>
      <c r="AF964" s="37"/>
      <c r="AG964" s="37"/>
      <c r="AH964" s="37"/>
      <c r="AI964" s="35"/>
      <c r="AJ964" s="35"/>
      <c r="AK964" s="35"/>
      <c r="AL964" s="24" t="n">
        <f aca="false">'Výpočet škody'!CD964</f>
        <v>0</v>
      </c>
      <c r="AM964" s="35"/>
      <c r="AN964" s="35"/>
      <c r="AO964" s="35"/>
      <c r="AP964" s="35"/>
      <c r="AQ964" s="42" t="n">
        <f aca="false">ROUND(AO964*AP964,0)</f>
        <v>0</v>
      </c>
      <c r="AR964" s="43" t="n">
        <f aca="false">S964+AB964+AL964+AQ964</f>
        <v>0</v>
      </c>
    </row>
    <row r="965" customFormat="false" ht="12.8" hidden="false" customHeight="false" outlineLevel="0" collapsed="false">
      <c r="N965" s="40"/>
      <c r="O965" s="16"/>
      <c r="P965" s="16"/>
      <c r="Q965" s="41" t="str">
        <f aca="false">IF(P965&gt;0,IF(O965/P965&lt;0.01,"&lt; 1 %",""),"")</f>
        <v/>
      </c>
      <c r="R965" s="35"/>
      <c r="S965" s="22" t="n">
        <f aca="false">'Výpočet škody'!AA965</f>
        <v>0</v>
      </c>
      <c r="T965" s="35"/>
      <c r="U965" s="35"/>
      <c r="V965" s="40"/>
      <c r="W965" s="37"/>
      <c r="X965" s="35"/>
      <c r="Y965" s="35"/>
      <c r="Z965" s="35"/>
      <c r="AA965" s="35"/>
      <c r="AB965" s="23" t="n">
        <f aca="false">'Výpočet škody'!BB965</f>
        <v>0</v>
      </c>
      <c r="AC965" s="37"/>
      <c r="AD965" s="37"/>
      <c r="AE965" s="37"/>
      <c r="AF965" s="37"/>
      <c r="AG965" s="37"/>
      <c r="AH965" s="37"/>
      <c r="AI965" s="35"/>
      <c r="AJ965" s="35"/>
      <c r="AK965" s="35"/>
      <c r="AL965" s="24" t="n">
        <f aca="false">'Výpočet škody'!CD965</f>
        <v>0</v>
      </c>
      <c r="AM965" s="35"/>
      <c r="AN965" s="35"/>
      <c r="AO965" s="35"/>
      <c r="AP965" s="35"/>
      <c r="AQ965" s="42" t="n">
        <f aca="false">ROUND(AO965*AP965,0)</f>
        <v>0</v>
      </c>
      <c r="AR965" s="43" t="n">
        <f aca="false">S965+AB965+AL965+AQ965</f>
        <v>0</v>
      </c>
    </row>
    <row r="966" customFormat="false" ht="12.8" hidden="false" customHeight="false" outlineLevel="0" collapsed="false">
      <c r="N966" s="40"/>
      <c r="O966" s="16"/>
      <c r="P966" s="16"/>
      <c r="Q966" s="41" t="str">
        <f aca="false">IF(P966&gt;0,IF(O966/P966&lt;0.01,"&lt; 1 %",""),"")</f>
        <v/>
      </c>
      <c r="R966" s="35"/>
      <c r="S966" s="22" t="n">
        <f aca="false">'Výpočet škody'!AA966</f>
        <v>0</v>
      </c>
      <c r="T966" s="35"/>
      <c r="U966" s="35"/>
      <c r="V966" s="40"/>
      <c r="W966" s="37"/>
      <c r="X966" s="35"/>
      <c r="Y966" s="35"/>
      <c r="Z966" s="35"/>
      <c r="AA966" s="35"/>
      <c r="AB966" s="23" t="n">
        <f aca="false">'Výpočet škody'!BB966</f>
        <v>0</v>
      </c>
      <c r="AC966" s="37"/>
      <c r="AD966" s="37"/>
      <c r="AE966" s="37"/>
      <c r="AF966" s="37"/>
      <c r="AG966" s="37"/>
      <c r="AH966" s="37"/>
      <c r="AI966" s="35"/>
      <c r="AJ966" s="35"/>
      <c r="AK966" s="35"/>
      <c r="AL966" s="24" t="n">
        <f aca="false">'Výpočet škody'!CD966</f>
        <v>0</v>
      </c>
      <c r="AM966" s="35"/>
      <c r="AN966" s="35"/>
      <c r="AO966" s="35"/>
      <c r="AP966" s="35"/>
      <c r="AQ966" s="42" t="n">
        <f aca="false">ROUND(AO966*AP966,0)</f>
        <v>0</v>
      </c>
      <c r="AR966" s="43" t="n">
        <f aca="false">S966+AB966+AL966+AQ966</f>
        <v>0</v>
      </c>
    </row>
    <row r="967" customFormat="false" ht="12.8" hidden="false" customHeight="false" outlineLevel="0" collapsed="false">
      <c r="N967" s="40"/>
      <c r="O967" s="16"/>
      <c r="P967" s="16"/>
      <c r="Q967" s="41" t="str">
        <f aca="false">IF(P967&gt;0,IF(O967/P967&lt;0.01,"&lt; 1 %",""),"")</f>
        <v/>
      </c>
      <c r="R967" s="35"/>
      <c r="S967" s="22" t="n">
        <f aca="false">'Výpočet škody'!AA967</f>
        <v>0</v>
      </c>
      <c r="T967" s="35"/>
      <c r="U967" s="35"/>
      <c r="V967" s="40"/>
      <c r="W967" s="37"/>
      <c r="X967" s="35"/>
      <c r="Y967" s="35"/>
      <c r="Z967" s="35"/>
      <c r="AA967" s="35"/>
      <c r="AB967" s="23" t="n">
        <f aca="false">'Výpočet škody'!BB967</f>
        <v>0</v>
      </c>
      <c r="AC967" s="37"/>
      <c r="AD967" s="37"/>
      <c r="AE967" s="37"/>
      <c r="AF967" s="37"/>
      <c r="AG967" s="37"/>
      <c r="AH967" s="37"/>
      <c r="AI967" s="35"/>
      <c r="AJ967" s="35"/>
      <c r="AK967" s="35"/>
      <c r="AL967" s="24" t="n">
        <f aca="false">'Výpočet škody'!CD967</f>
        <v>0</v>
      </c>
      <c r="AM967" s="35"/>
      <c r="AN967" s="35"/>
      <c r="AO967" s="35"/>
      <c r="AP967" s="35"/>
      <c r="AQ967" s="42" t="n">
        <f aca="false">ROUND(AO967*AP967,0)</f>
        <v>0</v>
      </c>
      <c r="AR967" s="43" t="n">
        <f aca="false">S967+AB967+AL967+AQ967</f>
        <v>0</v>
      </c>
    </row>
    <row r="968" customFormat="false" ht="12.8" hidden="false" customHeight="false" outlineLevel="0" collapsed="false">
      <c r="N968" s="40"/>
      <c r="O968" s="16"/>
      <c r="P968" s="16"/>
      <c r="Q968" s="41" t="str">
        <f aca="false">IF(P968&gt;0,IF(O968/P968&lt;0.01,"&lt; 1 %",""),"")</f>
        <v/>
      </c>
      <c r="R968" s="35"/>
      <c r="S968" s="22" t="n">
        <f aca="false">'Výpočet škody'!AA968</f>
        <v>0</v>
      </c>
      <c r="T968" s="35"/>
      <c r="U968" s="35"/>
      <c r="V968" s="40"/>
      <c r="W968" s="37"/>
      <c r="X968" s="35"/>
      <c r="Y968" s="35"/>
      <c r="Z968" s="35"/>
      <c r="AA968" s="35"/>
      <c r="AB968" s="23" t="n">
        <f aca="false">'Výpočet škody'!BB968</f>
        <v>0</v>
      </c>
      <c r="AC968" s="37"/>
      <c r="AD968" s="37"/>
      <c r="AE968" s="37"/>
      <c r="AF968" s="37"/>
      <c r="AG968" s="37"/>
      <c r="AH968" s="37"/>
      <c r="AI968" s="35"/>
      <c r="AJ968" s="35"/>
      <c r="AK968" s="35"/>
      <c r="AL968" s="24" t="n">
        <f aca="false">'Výpočet škody'!CD968</f>
        <v>0</v>
      </c>
      <c r="AM968" s="35"/>
      <c r="AN968" s="35"/>
      <c r="AO968" s="35"/>
      <c r="AP968" s="35"/>
      <c r="AQ968" s="42" t="n">
        <f aca="false">ROUND(AO968*AP968,0)</f>
        <v>0</v>
      </c>
      <c r="AR968" s="43" t="n">
        <f aca="false">S968+AB968+AL968+AQ968</f>
        <v>0</v>
      </c>
    </row>
    <row r="969" customFormat="false" ht="12.8" hidden="false" customHeight="false" outlineLevel="0" collapsed="false">
      <c r="N969" s="40"/>
      <c r="O969" s="16"/>
      <c r="P969" s="16"/>
      <c r="Q969" s="41" t="str">
        <f aca="false">IF(P969&gt;0,IF(O969/P969&lt;0.01,"&lt; 1 %",""),"")</f>
        <v/>
      </c>
      <c r="R969" s="35"/>
      <c r="S969" s="22" t="n">
        <f aca="false">'Výpočet škody'!AA969</f>
        <v>0</v>
      </c>
      <c r="T969" s="35"/>
      <c r="U969" s="35"/>
      <c r="V969" s="40"/>
      <c r="W969" s="37"/>
      <c r="X969" s="35"/>
      <c r="Y969" s="35"/>
      <c r="Z969" s="35"/>
      <c r="AA969" s="35"/>
      <c r="AB969" s="23" t="n">
        <f aca="false">'Výpočet škody'!BB969</f>
        <v>0</v>
      </c>
      <c r="AC969" s="37"/>
      <c r="AD969" s="37"/>
      <c r="AE969" s="37"/>
      <c r="AF969" s="37"/>
      <c r="AG969" s="37"/>
      <c r="AH969" s="37"/>
      <c r="AI969" s="35"/>
      <c r="AJ969" s="35"/>
      <c r="AK969" s="35"/>
      <c r="AL969" s="24" t="n">
        <f aca="false">'Výpočet škody'!CD969</f>
        <v>0</v>
      </c>
      <c r="AM969" s="35"/>
      <c r="AN969" s="35"/>
      <c r="AO969" s="35"/>
      <c r="AP969" s="35"/>
      <c r="AQ969" s="42" t="n">
        <f aca="false">ROUND(AO969*AP969,0)</f>
        <v>0</v>
      </c>
      <c r="AR969" s="43" t="n">
        <f aca="false">S969+AB969+AL969+AQ969</f>
        <v>0</v>
      </c>
    </row>
    <row r="970" customFormat="false" ht="12.8" hidden="false" customHeight="false" outlineLevel="0" collapsed="false">
      <c r="N970" s="40"/>
      <c r="O970" s="16"/>
      <c r="P970" s="16"/>
      <c r="Q970" s="41" t="str">
        <f aca="false">IF(P970&gt;0,IF(O970/P970&lt;0.01,"&lt; 1 %",""),"")</f>
        <v/>
      </c>
      <c r="R970" s="35"/>
      <c r="S970" s="22" t="n">
        <f aca="false">'Výpočet škody'!AA970</f>
        <v>0</v>
      </c>
      <c r="T970" s="35"/>
      <c r="U970" s="35"/>
      <c r="V970" s="40"/>
      <c r="W970" s="37"/>
      <c r="X970" s="35"/>
      <c r="Y970" s="35"/>
      <c r="Z970" s="35"/>
      <c r="AA970" s="35"/>
      <c r="AB970" s="23" t="n">
        <f aca="false">'Výpočet škody'!BB970</f>
        <v>0</v>
      </c>
      <c r="AC970" s="37"/>
      <c r="AD970" s="37"/>
      <c r="AE970" s="37"/>
      <c r="AF970" s="37"/>
      <c r="AG970" s="37"/>
      <c r="AH970" s="37"/>
      <c r="AI970" s="35"/>
      <c r="AJ970" s="35"/>
      <c r="AK970" s="35"/>
      <c r="AL970" s="24" t="n">
        <f aca="false">'Výpočet škody'!CD970</f>
        <v>0</v>
      </c>
      <c r="AM970" s="35"/>
      <c r="AN970" s="35"/>
      <c r="AO970" s="35"/>
      <c r="AP970" s="35"/>
      <c r="AQ970" s="42" t="n">
        <f aca="false">ROUND(AO970*AP970,0)</f>
        <v>0</v>
      </c>
      <c r="AR970" s="43" t="n">
        <f aca="false">S970+AB970+AL970+AQ970</f>
        <v>0</v>
      </c>
    </row>
    <row r="971" customFormat="false" ht="12.8" hidden="false" customHeight="false" outlineLevel="0" collapsed="false">
      <c r="N971" s="40"/>
      <c r="O971" s="16"/>
      <c r="P971" s="16"/>
      <c r="Q971" s="41" t="str">
        <f aca="false">IF(P971&gt;0,IF(O971/P971&lt;0.01,"&lt; 1 %",""),"")</f>
        <v/>
      </c>
      <c r="R971" s="35"/>
      <c r="S971" s="22" t="n">
        <f aca="false">'Výpočet škody'!AA971</f>
        <v>0</v>
      </c>
      <c r="T971" s="35"/>
      <c r="U971" s="35"/>
      <c r="V971" s="40"/>
      <c r="W971" s="37"/>
      <c r="X971" s="35"/>
      <c r="Y971" s="35"/>
      <c r="Z971" s="35"/>
      <c r="AA971" s="35"/>
      <c r="AB971" s="23" t="n">
        <f aca="false">'Výpočet škody'!BB971</f>
        <v>0</v>
      </c>
      <c r="AC971" s="37"/>
      <c r="AD971" s="37"/>
      <c r="AE971" s="37"/>
      <c r="AF971" s="37"/>
      <c r="AG971" s="37"/>
      <c r="AH971" s="37"/>
      <c r="AI971" s="35"/>
      <c r="AJ971" s="35"/>
      <c r="AK971" s="35"/>
      <c r="AL971" s="24" t="n">
        <f aca="false">'Výpočet škody'!CD971</f>
        <v>0</v>
      </c>
      <c r="AM971" s="35"/>
      <c r="AN971" s="35"/>
      <c r="AO971" s="35"/>
      <c r="AP971" s="35"/>
      <c r="AQ971" s="42" t="n">
        <f aca="false">ROUND(AO971*AP971,0)</f>
        <v>0</v>
      </c>
      <c r="AR971" s="43" t="n">
        <f aca="false">S971+AB971+AL971+AQ971</f>
        <v>0</v>
      </c>
    </row>
    <row r="972" customFormat="false" ht="12.8" hidden="false" customHeight="false" outlineLevel="0" collapsed="false">
      <c r="N972" s="40"/>
      <c r="O972" s="16"/>
      <c r="P972" s="16"/>
      <c r="Q972" s="41" t="str">
        <f aca="false">IF(P972&gt;0,IF(O972/P972&lt;0.01,"&lt; 1 %",""),"")</f>
        <v/>
      </c>
      <c r="R972" s="35"/>
      <c r="S972" s="22" t="n">
        <f aca="false">'Výpočet škody'!AA972</f>
        <v>0</v>
      </c>
      <c r="T972" s="35"/>
      <c r="U972" s="35"/>
      <c r="V972" s="40"/>
      <c r="W972" s="37"/>
      <c r="X972" s="35"/>
      <c r="Y972" s="35"/>
      <c r="Z972" s="35"/>
      <c r="AA972" s="35"/>
      <c r="AB972" s="23" t="n">
        <f aca="false">'Výpočet škody'!BB972</f>
        <v>0</v>
      </c>
      <c r="AC972" s="37"/>
      <c r="AD972" s="37"/>
      <c r="AE972" s="37"/>
      <c r="AF972" s="37"/>
      <c r="AG972" s="37"/>
      <c r="AH972" s="37"/>
      <c r="AI972" s="35"/>
      <c r="AJ972" s="35"/>
      <c r="AK972" s="35"/>
      <c r="AL972" s="24" t="n">
        <f aca="false">'Výpočet škody'!CD972</f>
        <v>0</v>
      </c>
      <c r="AM972" s="35"/>
      <c r="AN972" s="35"/>
      <c r="AO972" s="35"/>
      <c r="AP972" s="35"/>
      <c r="AQ972" s="42" t="n">
        <f aca="false">ROUND(AO972*AP972,0)</f>
        <v>0</v>
      </c>
      <c r="AR972" s="43" t="n">
        <f aca="false">S972+AB972+AL972+AQ972</f>
        <v>0</v>
      </c>
    </row>
    <row r="973" customFormat="false" ht="12.8" hidden="false" customHeight="false" outlineLevel="0" collapsed="false">
      <c r="N973" s="40"/>
      <c r="O973" s="16"/>
      <c r="P973" s="16"/>
      <c r="Q973" s="41" t="str">
        <f aca="false">IF(P973&gt;0,IF(O973/P973&lt;0.01,"&lt; 1 %",""),"")</f>
        <v/>
      </c>
      <c r="R973" s="35"/>
      <c r="S973" s="22" t="n">
        <f aca="false">'Výpočet škody'!AA973</f>
        <v>0</v>
      </c>
      <c r="T973" s="35"/>
      <c r="U973" s="35"/>
      <c r="V973" s="40"/>
      <c r="W973" s="37"/>
      <c r="X973" s="35"/>
      <c r="Y973" s="35"/>
      <c r="Z973" s="35"/>
      <c r="AA973" s="35"/>
      <c r="AB973" s="23" t="n">
        <f aca="false">'Výpočet škody'!BB973</f>
        <v>0</v>
      </c>
      <c r="AC973" s="37"/>
      <c r="AD973" s="37"/>
      <c r="AE973" s="37"/>
      <c r="AF973" s="37"/>
      <c r="AG973" s="37"/>
      <c r="AH973" s="37"/>
      <c r="AI973" s="35"/>
      <c r="AJ973" s="35"/>
      <c r="AK973" s="35"/>
      <c r="AL973" s="24" t="n">
        <f aca="false">'Výpočet škody'!CD973</f>
        <v>0</v>
      </c>
      <c r="AM973" s="35"/>
      <c r="AN973" s="35"/>
      <c r="AO973" s="35"/>
      <c r="AP973" s="35"/>
      <c r="AQ973" s="42" t="n">
        <f aca="false">ROUND(AO973*AP973,0)</f>
        <v>0</v>
      </c>
      <c r="AR973" s="43" t="n">
        <f aca="false">S973+AB973+AL973+AQ973</f>
        <v>0</v>
      </c>
    </row>
    <row r="974" customFormat="false" ht="12.8" hidden="false" customHeight="false" outlineLevel="0" collapsed="false">
      <c r="N974" s="40"/>
      <c r="O974" s="16"/>
      <c r="P974" s="16"/>
      <c r="Q974" s="41" t="str">
        <f aca="false">IF(P974&gt;0,IF(O974/P974&lt;0.01,"&lt; 1 %",""),"")</f>
        <v/>
      </c>
      <c r="R974" s="35"/>
      <c r="S974" s="22" t="n">
        <f aca="false">'Výpočet škody'!AA974</f>
        <v>0</v>
      </c>
      <c r="T974" s="35"/>
      <c r="U974" s="35"/>
      <c r="V974" s="40"/>
      <c r="W974" s="37"/>
      <c r="X974" s="35"/>
      <c r="Y974" s="35"/>
      <c r="Z974" s="35"/>
      <c r="AA974" s="35"/>
      <c r="AB974" s="23" t="n">
        <f aca="false">'Výpočet škody'!BB974</f>
        <v>0</v>
      </c>
      <c r="AC974" s="37"/>
      <c r="AD974" s="37"/>
      <c r="AE974" s="37"/>
      <c r="AF974" s="37"/>
      <c r="AG974" s="37"/>
      <c r="AH974" s="37"/>
      <c r="AI974" s="35"/>
      <c r="AJ974" s="35"/>
      <c r="AK974" s="35"/>
      <c r="AL974" s="24" t="n">
        <f aca="false">'Výpočet škody'!CD974</f>
        <v>0</v>
      </c>
      <c r="AM974" s="35"/>
      <c r="AN974" s="35"/>
      <c r="AO974" s="35"/>
      <c r="AP974" s="35"/>
      <c r="AQ974" s="42" t="n">
        <f aca="false">ROUND(AO974*AP974,0)</f>
        <v>0</v>
      </c>
      <c r="AR974" s="43" t="n">
        <f aca="false">S974+AB974+AL974+AQ974</f>
        <v>0</v>
      </c>
    </row>
    <row r="975" customFormat="false" ht="12.8" hidden="false" customHeight="false" outlineLevel="0" collapsed="false">
      <c r="N975" s="40"/>
      <c r="O975" s="16"/>
      <c r="P975" s="16"/>
      <c r="Q975" s="41" t="str">
        <f aca="false">IF(P975&gt;0,IF(O975/P975&lt;0.01,"&lt; 1 %",""),"")</f>
        <v/>
      </c>
      <c r="R975" s="35"/>
      <c r="S975" s="22" t="n">
        <f aca="false">'Výpočet škody'!AA975</f>
        <v>0</v>
      </c>
      <c r="T975" s="35"/>
      <c r="U975" s="35"/>
      <c r="V975" s="40"/>
      <c r="W975" s="37"/>
      <c r="X975" s="35"/>
      <c r="Y975" s="35"/>
      <c r="Z975" s="35"/>
      <c r="AA975" s="35"/>
      <c r="AB975" s="23" t="n">
        <f aca="false">'Výpočet škody'!BB975</f>
        <v>0</v>
      </c>
      <c r="AC975" s="37"/>
      <c r="AD975" s="37"/>
      <c r="AE975" s="37"/>
      <c r="AF975" s="37"/>
      <c r="AG975" s="37"/>
      <c r="AH975" s="37"/>
      <c r="AI975" s="35"/>
      <c r="AJ975" s="35"/>
      <c r="AK975" s="35"/>
      <c r="AL975" s="24" t="n">
        <f aca="false">'Výpočet škody'!CD975</f>
        <v>0</v>
      </c>
      <c r="AM975" s="35"/>
      <c r="AN975" s="35"/>
      <c r="AO975" s="35"/>
      <c r="AP975" s="35"/>
      <c r="AQ975" s="42" t="n">
        <f aca="false">ROUND(AO975*AP975,0)</f>
        <v>0</v>
      </c>
      <c r="AR975" s="43" t="n">
        <f aca="false">S975+AB975+AL975+AQ975</f>
        <v>0</v>
      </c>
    </row>
    <row r="976" customFormat="false" ht="12.8" hidden="false" customHeight="false" outlineLevel="0" collapsed="false">
      <c r="N976" s="40"/>
      <c r="O976" s="16"/>
      <c r="P976" s="16"/>
      <c r="Q976" s="41" t="str">
        <f aca="false">IF(P976&gt;0,IF(O976/P976&lt;0.01,"&lt; 1 %",""),"")</f>
        <v/>
      </c>
      <c r="R976" s="16"/>
      <c r="S976" s="22" t="n">
        <f aca="false">'Výpočet škody'!AA976</f>
        <v>0</v>
      </c>
      <c r="T976" s="35"/>
      <c r="U976" s="35"/>
      <c r="V976" s="40"/>
      <c r="W976" s="37"/>
      <c r="X976" s="35"/>
      <c r="Y976" s="35"/>
      <c r="Z976" s="35"/>
      <c r="AA976" s="35"/>
      <c r="AB976" s="23" t="n">
        <f aca="false">'Výpočet škody'!BB976</f>
        <v>0</v>
      </c>
      <c r="AC976" s="37"/>
      <c r="AD976" s="37"/>
      <c r="AE976" s="37"/>
      <c r="AF976" s="37"/>
      <c r="AG976" s="37"/>
      <c r="AH976" s="37"/>
      <c r="AI976" s="35"/>
      <c r="AJ976" s="35"/>
      <c r="AK976" s="35"/>
      <c r="AL976" s="24" t="n">
        <f aca="false">'Výpočet škody'!CD976</f>
        <v>0</v>
      </c>
      <c r="AM976" s="35"/>
      <c r="AN976" s="35"/>
      <c r="AO976" s="35"/>
      <c r="AP976" s="35"/>
      <c r="AQ976" s="42" t="n">
        <f aca="false">ROUND(AO976*AP976,0)</f>
        <v>0</v>
      </c>
      <c r="AR976" s="43" t="n">
        <f aca="false">S976+AB976+AL976+AQ976</f>
        <v>0</v>
      </c>
    </row>
    <row r="977" customFormat="false" ht="12.8" hidden="false" customHeight="false" outlineLevel="0" collapsed="false">
      <c r="N977" s="40"/>
      <c r="O977" s="16"/>
      <c r="P977" s="16"/>
      <c r="Q977" s="41" t="str">
        <f aca="false">IF(P977&gt;0,IF(O977/P977&lt;0.01,"&lt; 1 %",""),"")</f>
        <v/>
      </c>
      <c r="R977" s="16"/>
      <c r="S977" s="22" t="n">
        <f aca="false">'Výpočet škody'!AA977</f>
        <v>0</v>
      </c>
      <c r="T977" s="35"/>
      <c r="U977" s="35"/>
      <c r="V977" s="40"/>
      <c r="W977" s="37"/>
      <c r="X977" s="35"/>
      <c r="Y977" s="35"/>
      <c r="Z977" s="35"/>
      <c r="AA977" s="35"/>
      <c r="AB977" s="23" t="n">
        <f aca="false">'Výpočet škody'!BB977</f>
        <v>0</v>
      </c>
      <c r="AC977" s="37"/>
      <c r="AD977" s="37"/>
      <c r="AE977" s="37"/>
      <c r="AF977" s="37"/>
      <c r="AG977" s="37"/>
      <c r="AH977" s="37"/>
      <c r="AI977" s="35"/>
      <c r="AJ977" s="35"/>
      <c r="AK977" s="35"/>
      <c r="AL977" s="24" t="n">
        <f aca="false">'Výpočet škody'!CD977</f>
        <v>0</v>
      </c>
      <c r="AM977" s="35"/>
      <c r="AN977" s="35"/>
      <c r="AO977" s="35"/>
      <c r="AP977" s="35"/>
      <c r="AQ977" s="42" t="n">
        <f aca="false">ROUND(AO977*AP977,0)</f>
        <v>0</v>
      </c>
      <c r="AR977" s="43" t="n">
        <f aca="false">S977+AB977+AL977+AQ977</f>
        <v>0</v>
      </c>
    </row>
    <row r="978" customFormat="false" ht="12.8" hidden="false" customHeight="false" outlineLevel="0" collapsed="false">
      <c r="N978" s="40"/>
      <c r="O978" s="16"/>
      <c r="P978" s="16"/>
      <c r="Q978" s="41" t="str">
        <f aca="false">IF(P978&gt;0,IF(O978/P978&lt;0.01,"&lt; 1 %",""),"")</f>
        <v/>
      </c>
      <c r="R978" s="35"/>
      <c r="S978" s="22" t="n">
        <f aca="false">'Výpočet škody'!AA978</f>
        <v>0</v>
      </c>
      <c r="T978" s="35"/>
      <c r="U978" s="35"/>
      <c r="V978" s="40"/>
      <c r="W978" s="37"/>
      <c r="X978" s="35"/>
      <c r="Y978" s="35"/>
      <c r="Z978" s="35"/>
      <c r="AA978" s="35"/>
      <c r="AB978" s="23" t="n">
        <f aca="false">'Výpočet škody'!BB978</f>
        <v>0</v>
      </c>
      <c r="AC978" s="37"/>
      <c r="AD978" s="37"/>
      <c r="AE978" s="37"/>
      <c r="AF978" s="37"/>
      <c r="AG978" s="37"/>
      <c r="AH978" s="37"/>
      <c r="AI978" s="35"/>
      <c r="AJ978" s="35"/>
      <c r="AK978" s="35"/>
      <c r="AL978" s="24" t="n">
        <f aca="false">'Výpočet škody'!CD978</f>
        <v>0</v>
      </c>
      <c r="AM978" s="35"/>
      <c r="AN978" s="35"/>
      <c r="AO978" s="35"/>
      <c r="AP978" s="35"/>
      <c r="AQ978" s="42" t="n">
        <f aca="false">ROUND(AO978*AP978,0)</f>
        <v>0</v>
      </c>
      <c r="AR978" s="43" t="n">
        <f aca="false">S978+AB978+AL978+AQ978</f>
        <v>0</v>
      </c>
    </row>
    <row r="979" customFormat="false" ht="12.8" hidden="false" customHeight="false" outlineLevel="0" collapsed="false">
      <c r="N979" s="40"/>
      <c r="O979" s="16"/>
      <c r="P979" s="16"/>
      <c r="Q979" s="41" t="str">
        <f aca="false">IF(P979&gt;0,IF(O979/P979&lt;0.01,"&lt; 1 %",""),"")</f>
        <v/>
      </c>
      <c r="R979" s="16"/>
      <c r="S979" s="22" t="n">
        <f aca="false">'Výpočet škody'!AA979</f>
        <v>0</v>
      </c>
      <c r="T979" s="35"/>
      <c r="U979" s="35"/>
      <c r="V979" s="40"/>
      <c r="W979" s="37"/>
      <c r="X979" s="35"/>
      <c r="Y979" s="35"/>
      <c r="Z979" s="35"/>
      <c r="AA979" s="35"/>
      <c r="AB979" s="23" t="n">
        <f aca="false">'Výpočet škody'!BB979</f>
        <v>0</v>
      </c>
      <c r="AC979" s="37"/>
      <c r="AD979" s="37"/>
      <c r="AE979" s="37"/>
      <c r="AF979" s="37"/>
      <c r="AG979" s="37"/>
      <c r="AH979" s="37"/>
      <c r="AI979" s="35"/>
      <c r="AJ979" s="35"/>
      <c r="AK979" s="35"/>
      <c r="AL979" s="24" t="n">
        <f aca="false">'Výpočet škody'!CD979</f>
        <v>0</v>
      </c>
      <c r="AM979" s="35"/>
      <c r="AN979" s="35"/>
      <c r="AO979" s="35"/>
      <c r="AP979" s="35"/>
      <c r="AQ979" s="42" t="n">
        <f aca="false">ROUND(AO979*AP979,0)</f>
        <v>0</v>
      </c>
      <c r="AR979" s="43" t="n">
        <f aca="false">S979+AB979+AL979+AQ979</f>
        <v>0</v>
      </c>
    </row>
    <row r="980" customFormat="false" ht="12.8" hidden="false" customHeight="false" outlineLevel="0" collapsed="false">
      <c r="N980" s="40"/>
      <c r="O980" s="16"/>
      <c r="P980" s="16"/>
      <c r="Q980" s="41" t="str">
        <f aca="false">IF(P980&gt;0,IF(O980/P980&lt;0.01,"&lt; 1 %",""),"")</f>
        <v/>
      </c>
      <c r="R980" s="16"/>
      <c r="S980" s="22" t="n">
        <f aca="false">'Výpočet škody'!AA980</f>
        <v>0</v>
      </c>
      <c r="T980" s="35"/>
      <c r="U980" s="35"/>
      <c r="V980" s="40"/>
      <c r="W980" s="37"/>
      <c r="X980" s="35"/>
      <c r="Y980" s="35"/>
      <c r="Z980" s="35"/>
      <c r="AA980" s="35"/>
      <c r="AB980" s="23" t="n">
        <f aca="false">'Výpočet škody'!BB980</f>
        <v>0</v>
      </c>
      <c r="AC980" s="37"/>
      <c r="AD980" s="37"/>
      <c r="AE980" s="37"/>
      <c r="AF980" s="37"/>
      <c r="AG980" s="37"/>
      <c r="AH980" s="37"/>
      <c r="AI980" s="35"/>
      <c r="AJ980" s="35"/>
      <c r="AK980" s="35"/>
      <c r="AL980" s="24" t="n">
        <f aca="false">'Výpočet škody'!CD980</f>
        <v>0</v>
      </c>
      <c r="AM980" s="35"/>
      <c r="AN980" s="35"/>
      <c r="AO980" s="35"/>
      <c r="AP980" s="35"/>
      <c r="AQ980" s="42" t="n">
        <f aca="false">ROUND(AO980*AP980,0)</f>
        <v>0</v>
      </c>
      <c r="AR980" s="43" t="n">
        <f aca="false">S980+AB980+AL980+AQ980</f>
        <v>0</v>
      </c>
    </row>
    <row r="981" customFormat="false" ht="12.8" hidden="false" customHeight="false" outlineLevel="0" collapsed="false">
      <c r="N981" s="40"/>
      <c r="O981" s="16"/>
      <c r="P981" s="16"/>
      <c r="Q981" s="41" t="str">
        <f aca="false">IF(P981&gt;0,IF(O981/P981&lt;0.01,"&lt; 1 %",""),"")</f>
        <v/>
      </c>
      <c r="R981" s="35"/>
      <c r="S981" s="22" t="n">
        <f aca="false">'Výpočet škody'!AA981</f>
        <v>0</v>
      </c>
      <c r="T981" s="35"/>
      <c r="U981" s="35"/>
      <c r="V981" s="40"/>
      <c r="W981" s="37"/>
      <c r="X981" s="35"/>
      <c r="Y981" s="35"/>
      <c r="Z981" s="35"/>
      <c r="AA981" s="35"/>
      <c r="AB981" s="23" t="n">
        <f aca="false">'Výpočet škody'!BB981</f>
        <v>0</v>
      </c>
      <c r="AC981" s="37"/>
      <c r="AD981" s="37"/>
      <c r="AE981" s="37"/>
      <c r="AF981" s="37"/>
      <c r="AG981" s="37"/>
      <c r="AH981" s="37"/>
      <c r="AI981" s="35"/>
      <c r="AJ981" s="35"/>
      <c r="AK981" s="35"/>
      <c r="AL981" s="24" t="n">
        <f aca="false">'Výpočet škody'!CD981</f>
        <v>0</v>
      </c>
      <c r="AM981" s="35"/>
      <c r="AN981" s="35"/>
      <c r="AO981" s="35"/>
      <c r="AP981" s="35"/>
      <c r="AQ981" s="42" t="n">
        <f aca="false">ROUND(AO981*AP981,0)</f>
        <v>0</v>
      </c>
      <c r="AR981" s="43" t="n">
        <f aca="false">S981+AB981+AL981+AQ981</f>
        <v>0</v>
      </c>
    </row>
    <row r="982" customFormat="false" ht="12.8" hidden="false" customHeight="false" outlineLevel="0" collapsed="false">
      <c r="N982" s="40"/>
      <c r="O982" s="16"/>
      <c r="P982" s="16"/>
      <c r="Q982" s="41" t="str">
        <f aca="false">IF(P982&gt;0,IF(O982/P982&lt;0.01,"&lt; 1 %",""),"")</f>
        <v/>
      </c>
      <c r="R982" s="16"/>
      <c r="S982" s="22" t="n">
        <f aca="false">'Výpočet škody'!AA982</f>
        <v>0</v>
      </c>
      <c r="T982" s="35"/>
      <c r="U982" s="35"/>
      <c r="V982" s="40"/>
      <c r="W982" s="37"/>
      <c r="X982" s="35"/>
      <c r="Y982" s="35"/>
      <c r="Z982" s="35"/>
      <c r="AA982" s="35"/>
      <c r="AB982" s="23" t="n">
        <f aca="false">'Výpočet škody'!BB982</f>
        <v>0</v>
      </c>
      <c r="AC982" s="37"/>
      <c r="AD982" s="37"/>
      <c r="AE982" s="37"/>
      <c r="AF982" s="37"/>
      <c r="AG982" s="37"/>
      <c r="AH982" s="37"/>
      <c r="AI982" s="35"/>
      <c r="AJ982" s="35"/>
      <c r="AK982" s="35"/>
      <c r="AL982" s="24" t="n">
        <f aca="false">'Výpočet škody'!CD982</f>
        <v>0</v>
      </c>
      <c r="AM982" s="35"/>
      <c r="AN982" s="35"/>
      <c r="AO982" s="35"/>
      <c r="AP982" s="35"/>
      <c r="AQ982" s="42" t="n">
        <f aca="false">ROUND(AO982*AP982,0)</f>
        <v>0</v>
      </c>
      <c r="AR982" s="43" t="n">
        <f aca="false">S982+AB982+AL982+AQ982</f>
        <v>0</v>
      </c>
    </row>
    <row r="983" customFormat="false" ht="12.8" hidden="false" customHeight="false" outlineLevel="0" collapsed="false">
      <c r="N983" s="40"/>
      <c r="O983" s="16"/>
      <c r="P983" s="16"/>
      <c r="Q983" s="41" t="str">
        <f aca="false">IF(P983&gt;0,IF(O983/P983&lt;0.01,"&lt; 1 %",""),"")</f>
        <v/>
      </c>
      <c r="R983" s="35"/>
      <c r="S983" s="22" t="n">
        <f aca="false">'Výpočet škody'!AA983</f>
        <v>0</v>
      </c>
      <c r="T983" s="35"/>
      <c r="U983" s="35"/>
      <c r="V983" s="40"/>
      <c r="W983" s="37"/>
      <c r="X983" s="35"/>
      <c r="Y983" s="35"/>
      <c r="Z983" s="35"/>
      <c r="AA983" s="35"/>
      <c r="AB983" s="23" t="n">
        <f aca="false">'Výpočet škody'!BB983</f>
        <v>0</v>
      </c>
      <c r="AC983" s="37"/>
      <c r="AD983" s="37"/>
      <c r="AE983" s="37"/>
      <c r="AF983" s="37"/>
      <c r="AG983" s="37"/>
      <c r="AH983" s="37"/>
      <c r="AI983" s="35"/>
      <c r="AJ983" s="35"/>
      <c r="AK983" s="35"/>
      <c r="AL983" s="24" t="n">
        <f aca="false">'Výpočet škody'!CD983</f>
        <v>0</v>
      </c>
      <c r="AM983" s="35"/>
      <c r="AN983" s="35"/>
      <c r="AO983" s="35"/>
      <c r="AP983" s="35"/>
      <c r="AQ983" s="42" t="n">
        <f aca="false">ROUND(AO983*AP983,0)</f>
        <v>0</v>
      </c>
      <c r="AR983" s="43" t="n">
        <f aca="false">S983+AB983+AL983+AQ983</f>
        <v>0</v>
      </c>
    </row>
    <row r="984" customFormat="false" ht="12.8" hidden="false" customHeight="false" outlineLevel="0" collapsed="false">
      <c r="N984" s="40"/>
      <c r="O984" s="16"/>
      <c r="P984" s="16"/>
      <c r="Q984" s="41" t="str">
        <f aca="false">IF(P984&gt;0,IF(O984/P984&lt;0.01,"&lt; 1 %",""),"")</f>
        <v/>
      </c>
      <c r="R984" s="16"/>
      <c r="S984" s="22" t="n">
        <f aca="false">'Výpočet škody'!AA984</f>
        <v>0</v>
      </c>
      <c r="T984" s="35"/>
      <c r="U984" s="35"/>
      <c r="V984" s="40"/>
      <c r="W984" s="37"/>
      <c r="X984" s="35"/>
      <c r="Y984" s="35"/>
      <c r="Z984" s="35"/>
      <c r="AA984" s="35"/>
      <c r="AB984" s="23" t="n">
        <f aca="false">'Výpočet škody'!BB984</f>
        <v>0</v>
      </c>
      <c r="AC984" s="37"/>
      <c r="AD984" s="37"/>
      <c r="AE984" s="37"/>
      <c r="AF984" s="37"/>
      <c r="AG984" s="37"/>
      <c r="AH984" s="37"/>
      <c r="AI984" s="35"/>
      <c r="AJ984" s="35"/>
      <c r="AK984" s="35"/>
      <c r="AL984" s="24" t="n">
        <f aca="false">'Výpočet škody'!CD984</f>
        <v>0</v>
      </c>
      <c r="AM984" s="35"/>
      <c r="AN984" s="35"/>
      <c r="AO984" s="35"/>
      <c r="AP984" s="35"/>
      <c r="AQ984" s="42" t="n">
        <f aca="false">ROUND(AO984*AP984,0)</f>
        <v>0</v>
      </c>
      <c r="AR984" s="43" t="n">
        <f aca="false">S984+AB984+AL984+AQ984</f>
        <v>0</v>
      </c>
    </row>
    <row r="985" customFormat="false" ht="12.8" hidden="false" customHeight="false" outlineLevel="0" collapsed="false">
      <c r="N985" s="40"/>
      <c r="O985" s="16"/>
      <c r="P985" s="16"/>
      <c r="Q985" s="41" t="str">
        <f aca="false">IF(P985&gt;0,IF(O985/P985&lt;0.01,"&lt; 1 %",""),"")</f>
        <v/>
      </c>
      <c r="R985" s="35"/>
      <c r="S985" s="22" t="n">
        <f aca="false">'Výpočet škody'!AA985</f>
        <v>0</v>
      </c>
      <c r="T985" s="35"/>
      <c r="U985" s="35"/>
      <c r="V985" s="40"/>
      <c r="W985" s="37"/>
      <c r="X985" s="35"/>
      <c r="Y985" s="35"/>
      <c r="Z985" s="35"/>
      <c r="AA985" s="35"/>
      <c r="AB985" s="23" t="n">
        <f aca="false">'Výpočet škody'!BB985</f>
        <v>0</v>
      </c>
      <c r="AC985" s="37"/>
      <c r="AD985" s="37"/>
      <c r="AE985" s="37"/>
      <c r="AF985" s="37"/>
      <c r="AG985" s="37"/>
      <c r="AH985" s="37"/>
      <c r="AI985" s="35"/>
      <c r="AJ985" s="35"/>
      <c r="AK985" s="35"/>
      <c r="AL985" s="24" t="n">
        <f aca="false">'Výpočet škody'!CD985</f>
        <v>0</v>
      </c>
      <c r="AM985" s="35"/>
      <c r="AN985" s="35"/>
      <c r="AO985" s="35"/>
      <c r="AP985" s="35"/>
      <c r="AQ985" s="42" t="n">
        <f aca="false">ROUND(AO985*AP985,0)</f>
        <v>0</v>
      </c>
      <c r="AR985" s="43" t="n">
        <f aca="false">S985+AB985+AL985+AQ985</f>
        <v>0</v>
      </c>
    </row>
    <row r="986" customFormat="false" ht="12.8" hidden="false" customHeight="false" outlineLevel="0" collapsed="false">
      <c r="N986" s="40"/>
      <c r="O986" s="16"/>
      <c r="P986" s="16"/>
      <c r="Q986" s="41" t="str">
        <f aca="false">IF(P986&gt;0,IF(O986/P986&lt;0.01,"&lt; 1 %",""),"")</f>
        <v/>
      </c>
      <c r="R986" s="16"/>
      <c r="S986" s="22" t="n">
        <f aca="false">'Výpočet škody'!AA986</f>
        <v>0</v>
      </c>
      <c r="T986" s="35"/>
      <c r="U986" s="35"/>
      <c r="V986" s="40"/>
      <c r="W986" s="37"/>
      <c r="X986" s="35"/>
      <c r="Y986" s="35"/>
      <c r="Z986" s="35"/>
      <c r="AA986" s="35"/>
      <c r="AB986" s="23" t="n">
        <f aca="false">'Výpočet škody'!BB986</f>
        <v>0</v>
      </c>
      <c r="AC986" s="37"/>
      <c r="AD986" s="37"/>
      <c r="AE986" s="37"/>
      <c r="AF986" s="37"/>
      <c r="AG986" s="37"/>
      <c r="AH986" s="37"/>
      <c r="AI986" s="35"/>
      <c r="AJ986" s="35"/>
      <c r="AK986" s="35"/>
      <c r="AL986" s="24" t="n">
        <f aca="false">'Výpočet škody'!CD986</f>
        <v>0</v>
      </c>
      <c r="AM986" s="35"/>
      <c r="AN986" s="35"/>
      <c r="AO986" s="35"/>
      <c r="AP986" s="35"/>
      <c r="AQ986" s="42" t="n">
        <f aca="false">ROUND(AO986*AP986,0)</f>
        <v>0</v>
      </c>
      <c r="AR986" s="43" t="n">
        <f aca="false">S986+AB986+AL986+AQ986</f>
        <v>0</v>
      </c>
    </row>
    <row r="987" customFormat="false" ht="12.8" hidden="false" customHeight="false" outlineLevel="0" collapsed="false">
      <c r="N987" s="40"/>
      <c r="O987" s="16"/>
      <c r="P987" s="16"/>
      <c r="Q987" s="41" t="str">
        <f aca="false">IF(P987&gt;0,IF(O987/P987&lt;0.01,"&lt; 1 %",""),"")</f>
        <v/>
      </c>
      <c r="R987" s="35"/>
      <c r="S987" s="22" t="n">
        <f aca="false">'Výpočet škody'!AA987</f>
        <v>0</v>
      </c>
      <c r="T987" s="35"/>
      <c r="U987" s="35"/>
      <c r="V987" s="40"/>
      <c r="W987" s="37"/>
      <c r="X987" s="35"/>
      <c r="Y987" s="35"/>
      <c r="Z987" s="35"/>
      <c r="AA987" s="35"/>
      <c r="AB987" s="23" t="n">
        <f aca="false">'Výpočet škody'!BB987</f>
        <v>0</v>
      </c>
      <c r="AC987" s="37"/>
      <c r="AD987" s="37"/>
      <c r="AE987" s="37"/>
      <c r="AF987" s="37"/>
      <c r="AG987" s="37"/>
      <c r="AH987" s="37"/>
      <c r="AI987" s="35"/>
      <c r="AJ987" s="35"/>
      <c r="AK987" s="35"/>
      <c r="AL987" s="24" t="n">
        <f aca="false">'Výpočet škody'!CD987</f>
        <v>0</v>
      </c>
      <c r="AM987" s="35"/>
      <c r="AN987" s="35"/>
      <c r="AO987" s="35"/>
      <c r="AP987" s="35"/>
      <c r="AQ987" s="42" t="n">
        <f aca="false">ROUND(AO987*AP987,0)</f>
        <v>0</v>
      </c>
      <c r="AR987" s="43" t="n">
        <f aca="false">S987+AB987+AL987+AQ987</f>
        <v>0</v>
      </c>
    </row>
    <row r="988" customFormat="false" ht="12.8" hidden="false" customHeight="false" outlineLevel="0" collapsed="false">
      <c r="N988" s="40"/>
      <c r="O988" s="16"/>
      <c r="P988" s="16"/>
      <c r="Q988" s="41" t="str">
        <f aca="false">IF(P988&gt;0,IF(O988/P988&lt;0.01,"&lt; 1 %",""),"")</f>
        <v/>
      </c>
      <c r="R988" s="35"/>
      <c r="S988" s="22" t="n">
        <f aca="false">'Výpočet škody'!AA988</f>
        <v>0</v>
      </c>
      <c r="T988" s="35"/>
      <c r="U988" s="35"/>
      <c r="V988" s="40"/>
      <c r="W988" s="37"/>
      <c r="X988" s="35"/>
      <c r="Y988" s="35"/>
      <c r="Z988" s="35"/>
      <c r="AA988" s="35"/>
      <c r="AB988" s="23" t="n">
        <f aca="false">'Výpočet škody'!BB988</f>
        <v>0</v>
      </c>
      <c r="AC988" s="37"/>
      <c r="AD988" s="37"/>
      <c r="AE988" s="37"/>
      <c r="AF988" s="37"/>
      <c r="AG988" s="37"/>
      <c r="AH988" s="37"/>
      <c r="AI988" s="35"/>
      <c r="AJ988" s="35"/>
      <c r="AK988" s="35"/>
      <c r="AL988" s="24" t="n">
        <f aca="false">'Výpočet škody'!CD988</f>
        <v>0</v>
      </c>
      <c r="AM988" s="35"/>
      <c r="AN988" s="35"/>
      <c r="AO988" s="35"/>
      <c r="AP988" s="35"/>
      <c r="AQ988" s="42" t="n">
        <f aca="false">ROUND(AO988*AP988,0)</f>
        <v>0</v>
      </c>
      <c r="AR988" s="43" t="n">
        <f aca="false">S988+AB988+AL988+AQ988</f>
        <v>0</v>
      </c>
    </row>
    <row r="989" customFormat="false" ht="12.8" hidden="false" customHeight="false" outlineLevel="0" collapsed="false">
      <c r="N989" s="40"/>
      <c r="O989" s="16"/>
      <c r="P989" s="16"/>
      <c r="Q989" s="41" t="str">
        <f aca="false">IF(P989&gt;0,IF(O989/P989&lt;0.01,"&lt; 1 %",""),"")</f>
        <v/>
      </c>
      <c r="R989" s="16"/>
      <c r="S989" s="22" t="n">
        <f aca="false">'Výpočet škody'!AA989</f>
        <v>0</v>
      </c>
      <c r="T989" s="35"/>
      <c r="U989" s="35"/>
      <c r="V989" s="40"/>
      <c r="W989" s="37"/>
      <c r="X989" s="35"/>
      <c r="Y989" s="35"/>
      <c r="Z989" s="35"/>
      <c r="AA989" s="35"/>
      <c r="AB989" s="23" t="n">
        <f aca="false">'Výpočet škody'!BB989</f>
        <v>0</v>
      </c>
      <c r="AC989" s="37"/>
      <c r="AD989" s="37"/>
      <c r="AE989" s="37"/>
      <c r="AF989" s="37"/>
      <c r="AG989" s="37"/>
      <c r="AH989" s="37"/>
      <c r="AI989" s="35"/>
      <c r="AJ989" s="35"/>
      <c r="AK989" s="35"/>
      <c r="AL989" s="24" t="n">
        <f aca="false">'Výpočet škody'!CD989</f>
        <v>0</v>
      </c>
      <c r="AM989" s="35"/>
      <c r="AN989" s="35"/>
      <c r="AO989" s="35"/>
      <c r="AP989" s="35"/>
      <c r="AQ989" s="42" t="n">
        <f aca="false">ROUND(AO989*AP989,0)</f>
        <v>0</v>
      </c>
      <c r="AR989" s="43" t="n">
        <f aca="false">S989+AB989+AL989+AQ989</f>
        <v>0</v>
      </c>
    </row>
    <row r="990" customFormat="false" ht="12.8" hidden="false" customHeight="false" outlineLevel="0" collapsed="false">
      <c r="N990" s="40"/>
      <c r="O990" s="16"/>
      <c r="P990" s="16"/>
      <c r="Q990" s="41" t="str">
        <f aca="false">IF(P990&gt;0,IF(O990/P990&lt;0.01,"&lt; 1 %",""),"")</f>
        <v/>
      </c>
      <c r="R990" s="16"/>
      <c r="S990" s="22" t="n">
        <f aca="false">'Výpočet škody'!AA990</f>
        <v>0</v>
      </c>
      <c r="T990" s="35"/>
      <c r="U990" s="35"/>
      <c r="V990" s="40"/>
      <c r="W990" s="37"/>
      <c r="X990" s="35"/>
      <c r="Y990" s="35"/>
      <c r="Z990" s="35"/>
      <c r="AA990" s="35"/>
      <c r="AB990" s="23" t="n">
        <f aca="false">'Výpočet škody'!BB990</f>
        <v>0</v>
      </c>
      <c r="AC990" s="37"/>
      <c r="AD990" s="37"/>
      <c r="AE990" s="37"/>
      <c r="AF990" s="37"/>
      <c r="AG990" s="37"/>
      <c r="AH990" s="37"/>
      <c r="AI990" s="35"/>
      <c r="AJ990" s="35"/>
      <c r="AK990" s="35"/>
      <c r="AL990" s="24" t="n">
        <f aca="false">'Výpočet škody'!CD990</f>
        <v>0</v>
      </c>
      <c r="AM990" s="35"/>
      <c r="AN990" s="35"/>
      <c r="AO990" s="35"/>
      <c r="AP990" s="35"/>
      <c r="AQ990" s="42" t="n">
        <f aca="false">ROUND(AO990*AP990,0)</f>
        <v>0</v>
      </c>
      <c r="AR990" s="43" t="n">
        <f aca="false">S990+AB990+AL990+AQ990</f>
        <v>0</v>
      </c>
    </row>
    <row r="991" customFormat="false" ht="12.8" hidden="false" customHeight="false" outlineLevel="0" collapsed="false">
      <c r="N991" s="40"/>
      <c r="O991" s="16"/>
      <c r="P991" s="16"/>
      <c r="Q991" s="41" t="str">
        <f aca="false">IF(P991&gt;0,IF(O991/P991&lt;0.01,"&lt; 1 %",""),"")</f>
        <v/>
      </c>
      <c r="R991" s="16"/>
      <c r="S991" s="22" t="n">
        <f aca="false">'Výpočet škody'!AA991</f>
        <v>0</v>
      </c>
      <c r="T991" s="35"/>
      <c r="U991" s="35"/>
      <c r="V991" s="40"/>
      <c r="W991" s="37"/>
      <c r="X991" s="35"/>
      <c r="Y991" s="35"/>
      <c r="Z991" s="35"/>
      <c r="AA991" s="35"/>
      <c r="AB991" s="23" t="n">
        <f aca="false">'Výpočet škody'!BB991</f>
        <v>0</v>
      </c>
      <c r="AC991" s="37"/>
      <c r="AD991" s="37"/>
      <c r="AE991" s="37"/>
      <c r="AF991" s="37"/>
      <c r="AG991" s="37"/>
      <c r="AH991" s="37"/>
      <c r="AI991" s="35"/>
      <c r="AJ991" s="35"/>
      <c r="AK991" s="35"/>
      <c r="AL991" s="24" t="n">
        <f aca="false">'Výpočet škody'!CD991</f>
        <v>0</v>
      </c>
      <c r="AM991" s="35"/>
      <c r="AN991" s="35"/>
      <c r="AO991" s="35"/>
      <c r="AP991" s="35"/>
      <c r="AQ991" s="42" t="n">
        <f aca="false">ROUND(AO991*AP991,0)</f>
        <v>0</v>
      </c>
      <c r="AR991" s="43" t="n">
        <f aca="false">S991+AB991+AL991+AQ991</f>
        <v>0</v>
      </c>
    </row>
    <row r="992" customFormat="false" ht="12.8" hidden="false" customHeight="false" outlineLevel="0" collapsed="false">
      <c r="N992" s="40"/>
      <c r="O992" s="16"/>
      <c r="P992" s="16"/>
      <c r="Q992" s="41" t="str">
        <f aca="false">IF(P992&gt;0,IF(O992/P992&lt;0.01,"&lt; 1 %",""),"")</f>
        <v/>
      </c>
      <c r="R992" s="35"/>
      <c r="S992" s="22" t="n">
        <f aca="false">'Výpočet škody'!AA992</f>
        <v>0</v>
      </c>
      <c r="T992" s="35"/>
      <c r="U992" s="35"/>
      <c r="V992" s="40"/>
      <c r="W992" s="37"/>
      <c r="X992" s="35"/>
      <c r="Y992" s="35"/>
      <c r="Z992" s="35"/>
      <c r="AA992" s="35"/>
      <c r="AB992" s="23" t="n">
        <f aca="false">'Výpočet škody'!BB992</f>
        <v>0</v>
      </c>
      <c r="AC992" s="37"/>
      <c r="AD992" s="37"/>
      <c r="AE992" s="37"/>
      <c r="AF992" s="37"/>
      <c r="AG992" s="37"/>
      <c r="AH992" s="37"/>
      <c r="AI992" s="35"/>
      <c r="AJ992" s="35"/>
      <c r="AK992" s="35"/>
      <c r="AL992" s="24" t="n">
        <f aca="false">'Výpočet škody'!CD992</f>
        <v>0</v>
      </c>
      <c r="AM992" s="35"/>
      <c r="AN992" s="35"/>
      <c r="AO992" s="35"/>
      <c r="AP992" s="35"/>
      <c r="AQ992" s="42" t="n">
        <f aca="false">ROUND(AO992*AP992,0)</f>
        <v>0</v>
      </c>
      <c r="AR992" s="43" t="n">
        <f aca="false">S992+AB992+AL992+AQ992</f>
        <v>0</v>
      </c>
    </row>
    <row r="993" customFormat="false" ht="12.8" hidden="false" customHeight="false" outlineLevel="0" collapsed="false">
      <c r="N993" s="40"/>
      <c r="O993" s="16"/>
      <c r="P993" s="16"/>
      <c r="Q993" s="41" t="str">
        <f aca="false">IF(P993&gt;0,IF(O993/P993&lt;0.01,"&lt; 1 %",""),"")</f>
        <v/>
      </c>
      <c r="R993" s="16"/>
      <c r="S993" s="22" t="n">
        <f aca="false">'Výpočet škody'!AA993</f>
        <v>0</v>
      </c>
      <c r="T993" s="35"/>
      <c r="U993" s="35"/>
      <c r="V993" s="40"/>
      <c r="W993" s="37"/>
      <c r="X993" s="35"/>
      <c r="Y993" s="35"/>
      <c r="Z993" s="35"/>
      <c r="AA993" s="35"/>
      <c r="AB993" s="23" t="n">
        <f aca="false">'Výpočet škody'!BB993</f>
        <v>0</v>
      </c>
      <c r="AC993" s="37"/>
      <c r="AD993" s="37"/>
      <c r="AE993" s="37"/>
      <c r="AF993" s="37"/>
      <c r="AG993" s="37"/>
      <c r="AH993" s="37"/>
      <c r="AI993" s="35"/>
      <c r="AJ993" s="35"/>
      <c r="AK993" s="35"/>
      <c r="AL993" s="24" t="n">
        <f aca="false">'Výpočet škody'!CD993</f>
        <v>0</v>
      </c>
      <c r="AM993" s="35"/>
      <c r="AN993" s="35"/>
      <c r="AO993" s="35"/>
      <c r="AP993" s="35"/>
      <c r="AQ993" s="42" t="n">
        <f aca="false">ROUND(AO993*AP993,0)</f>
        <v>0</v>
      </c>
      <c r="AR993" s="43" t="n">
        <f aca="false">S993+AB993+AL993+AQ993</f>
        <v>0</v>
      </c>
    </row>
    <row r="994" customFormat="false" ht="12.8" hidden="false" customHeight="false" outlineLevel="0" collapsed="false">
      <c r="N994" s="40"/>
      <c r="O994" s="16"/>
      <c r="P994" s="16"/>
      <c r="Q994" s="41" t="str">
        <f aca="false">IF(P994&gt;0,IF(O994/P994&lt;0.01,"&lt; 1 %",""),"")</f>
        <v/>
      </c>
      <c r="R994" s="35"/>
      <c r="S994" s="22" t="n">
        <f aca="false">'Výpočet škody'!AA994</f>
        <v>0</v>
      </c>
      <c r="T994" s="35"/>
      <c r="U994" s="35"/>
      <c r="V994" s="40"/>
      <c r="W994" s="37"/>
      <c r="X994" s="35"/>
      <c r="Y994" s="35"/>
      <c r="Z994" s="35"/>
      <c r="AA994" s="35"/>
      <c r="AB994" s="23" t="n">
        <f aca="false">'Výpočet škody'!BB994</f>
        <v>0</v>
      </c>
      <c r="AC994" s="37"/>
      <c r="AD994" s="37"/>
      <c r="AE994" s="37"/>
      <c r="AF994" s="37"/>
      <c r="AG994" s="37"/>
      <c r="AH994" s="37"/>
      <c r="AI994" s="35"/>
      <c r="AJ994" s="35"/>
      <c r="AK994" s="35"/>
      <c r="AL994" s="24" t="n">
        <f aca="false">'Výpočet škody'!CD994</f>
        <v>0</v>
      </c>
      <c r="AM994" s="35"/>
      <c r="AN994" s="35"/>
      <c r="AO994" s="35"/>
      <c r="AP994" s="35"/>
      <c r="AQ994" s="42" t="n">
        <f aca="false">ROUND(AO994*AP994,0)</f>
        <v>0</v>
      </c>
      <c r="AR994" s="43" t="n">
        <f aca="false">S994+AB994+AL994+AQ994</f>
        <v>0</v>
      </c>
    </row>
    <row r="995" customFormat="false" ht="12.8" hidden="false" customHeight="false" outlineLevel="0" collapsed="false">
      <c r="N995" s="40"/>
      <c r="O995" s="16"/>
      <c r="P995" s="16"/>
      <c r="Q995" s="41" t="str">
        <f aca="false">IF(P995&gt;0,IF(O995/P995&lt;0.01,"&lt; 1 %",""),"")</f>
        <v/>
      </c>
      <c r="R995" s="16"/>
      <c r="S995" s="22" t="n">
        <f aca="false">'Výpočet škody'!AA995</f>
        <v>0</v>
      </c>
      <c r="T995" s="35"/>
      <c r="U995" s="35"/>
      <c r="V995" s="40"/>
      <c r="W995" s="37"/>
      <c r="X995" s="35"/>
      <c r="Y995" s="35"/>
      <c r="Z995" s="35"/>
      <c r="AA995" s="35"/>
      <c r="AB995" s="23" t="n">
        <f aca="false">'Výpočet škody'!BB995</f>
        <v>0</v>
      </c>
      <c r="AC995" s="37"/>
      <c r="AD995" s="37"/>
      <c r="AE995" s="37"/>
      <c r="AF995" s="37"/>
      <c r="AG995" s="37"/>
      <c r="AH995" s="37"/>
      <c r="AI995" s="35"/>
      <c r="AJ995" s="35"/>
      <c r="AK995" s="35"/>
      <c r="AL995" s="24" t="n">
        <f aca="false">'Výpočet škody'!CD995</f>
        <v>0</v>
      </c>
      <c r="AM995" s="35"/>
      <c r="AN995" s="35"/>
      <c r="AO995" s="35"/>
      <c r="AP995" s="35"/>
      <c r="AQ995" s="42" t="n">
        <f aca="false">ROUND(AO995*AP995,0)</f>
        <v>0</v>
      </c>
      <c r="AR995" s="43" t="n">
        <f aca="false">S995+AB995+AL995+AQ995</f>
        <v>0</v>
      </c>
    </row>
    <row r="996" customFormat="false" ht="12.8" hidden="false" customHeight="false" outlineLevel="0" collapsed="false">
      <c r="N996" s="40"/>
      <c r="O996" s="16"/>
      <c r="P996" s="16"/>
      <c r="Q996" s="41" t="str">
        <f aca="false">IF(P996&gt;0,IF(O996/P996&lt;0.01,"&lt; 1 %",""),"")</f>
        <v/>
      </c>
      <c r="R996" s="35"/>
      <c r="S996" s="22" t="n">
        <f aca="false">'Výpočet škody'!AA996</f>
        <v>0</v>
      </c>
      <c r="T996" s="35"/>
      <c r="U996" s="35"/>
      <c r="V996" s="40"/>
      <c r="W996" s="37"/>
      <c r="X996" s="35"/>
      <c r="Y996" s="35"/>
      <c r="Z996" s="35"/>
      <c r="AA996" s="35"/>
      <c r="AB996" s="23" t="n">
        <f aca="false">'Výpočet škody'!BB996</f>
        <v>0</v>
      </c>
      <c r="AC996" s="37"/>
      <c r="AD996" s="37"/>
      <c r="AE996" s="37"/>
      <c r="AF996" s="37"/>
      <c r="AG996" s="37"/>
      <c r="AH996" s="37"/>
      <c r="AI996" s="35"/>
      <c r="AJ996" s="35"/>
      <c r="AK996" s="35"/>
      <c r="AL996" s="24" t="n">
        <f aca="false">'Výpočet škody'!CD996</f>
        <v>0</v>
      </c>
      <c r="AM996" s="35"/>
      <c r="AN996" s="35"/>
      <c r="AO996" s="35"/>
      <c r="AP996" s="35"/>
      <c r="AQ996" s="42" t="n">
        <f aca="false">ROUND(AO996*AP996,0)</f>
        <v>0</v>
      </c>
      <c r="AR996" s="43" t="n">
        <f aca="false">S996+AB996+AL996+AQ996</f>
        <v>0</v>
      </c>
    </row>
    <row r="997" customFormat="false" ht="12.8" hidden="false" customHeight="false" outlineLevel="0" collapsed="false">
      <c r="N997" s="40"/>
      <c r="O997" s="16"/>
      <c r="P997" s="16"/>
      <c r="Q997" s="41" t="str">
        <f aca="false">IF(P997&gt;0,IF(O997/P997&lt;0.01,"&lt; 1 %",""),"")</f>
        <v/>
      </c>
      <c r="R997" s="16"/>
      <c r="S997" s="22" t="n">
        <f aca="false">'Výpočet škody'!AA997</f>
        <v>0</v>
      </c>
      <c r="T997" s="35"/>
      <c r="U997" s="35"/>
      <c r="V997" s="40"/>
      <c r="W997" s="37"/>
      <c r="X997" s="35"/>
      <c r="Y997" s="35"/>
      <c r="Z997" s="35"/>
      <c r="AA997" s="35"/>
      <c r="AB997" s="23" t="n">
        <f aca="false">'Výpočet škody'!BB997</f>
        <v>0</v>
      </c>
      <c r="AC997" s="37"/>
      <c r="AD997" s="37"/>
      <c r="AE997" s="37"/>
      <c r="AF997" s="37"/>
      <c r="AG997" s="37"/>
      <c r="AH997" s="37"/>
      <c r="AI997" s="35"/>
      <c r="AJ997" s="35"/>
      <c r="AK997" s="35"/>
      <c r="AL997" s="24" t="n">
        <f aca="false">'Výpočet škody'!CD997</f>
        <v>0</v>
      </c>
      <c r="AM997" s="35"/>
      <c r="AN997" s="35"/>
      <c r="AO997" s="35"/>
      <c r="AP997" s="35"/>
      <c r="AQ997" s="42" t="n">
        <f aca="false">ROUND(AO997*AP997,0)</f>
        <v>0</v>
      </c>
      <c r="AR997" s="43" t="n">
        <f aca="false">S997+AB997+AL997+AQ997</f>
        <v>0</v>
      </c>
    </row>
    <row r="998" customFormat="false" ht="12.8" hidden="false" customHeight="false" outlineLevel="0" collapsed="false">
      <c r="N998" s="40"/>
      <c r="O998" s="16"/>
      <c r="P998" s="16"/>
      <c r="Q998" s="41" t="str">
        <f aca="false">IF(P998&gt;0,IF(O998/P998&lt;0.01,"&lt; 1 %",""),"")</f>
        <v/>
      </c>
      <c r="R998" s="16"/>
      <c r="S998" s="22" t="n">
        <f aca="false">'Výpočet škody'!AA998</f>
        <v>0</v>
      </c>
      <c r="T998" s="35"/>
      <c r="U998" s="35"/>
      <c r="V998" s="40"/>
      <c r="W998" s="37"/>
      <c r="X998" s="35"/>
      <c r="Y998" s="35"/>
      <c r="Z998" s="35"/>
      <c r="AA998" s="35"/>
      <c r="AB998" s="23" t="n">
        <f aca="false">'Výpočet škody'!BB998</f>
        <v>0</v>
      </c>
      <c r="AC998" s="37"/>
      <c r="AD998" s="37"/>
      <c r="AE998" s="37"/>
      <c r="AF998" s="37"/>
      <c r="AG998" s="37"/>
      <c r="AH998" s="37"/>
      <c r="AI998" s="35"/>
      <c r="AJ998" s="35"/>
      <c r="AK998" s="35"/>
      <c r="AL998" s="24" t="n">
        <f aca="false">'Výpočet škody'!CD998</f>
        <v>0</v>
      </c>
      <c r="AM998" s="35"/>
      <c r="AN998" s="35"/>
      <c r="AO998" s="35"/>
      <c r="AP998" s="35"/>
      <c r="AQ998" s="42" t="n">
        <f aca="false">ROUND(AO998*AP998,0)</f>
        <v>0</v>
      </c>
      <c r="AR998" s="43" t="n">
        <f aca="false">S998+AB998+AL998+AQ998</f>
        <v>0</v>
      </c>
    </row>
    <row r="999" customFormat="false" ht="12.8" hidden="false" customHeight="false" outlineLevel="0" collapsed="false">
      <c r="N999" s="40"/>
      <c r="O999" s="16"/>
      <c r="P999" s="16"/>
      <c r="Q999" s="41" t="str">
        <f aca="false">IF(P999&gt;0,IF(O999/P999&lt;0.01,"&lt; 1 %",""),"")</f>
        <v/>
      </c>
      <c r="R999" s="35"/>
      <c r="S999" s="22" t="n">
        <f aca="false">'Výpočet škody'!AA999</f>
        <v>0</v>
      </c>
      <c r="T999" s="35"/>
      <c r="U999" s="35"/>
      <c r="V999" s="40"/>
      <c r="W999" s="37"/>
      <c r="X999" s="35"/>
      <c r="Y999" s="35"/>
      <c r="Z999" s="35"/>
      <c r="AA999" s="35"/>
      <c r="AB999" s="23" t="n">
        <f aca="false">'Výpočet škody'!BB999</f>
        <v>0</v>
      </c>
      <c r="AC999" s="37"/>
      <c r="AD999" s="37"/>
      <c r="AE999" s="37"/>
      <c r="AF999" s="37"/>
      <c r="AG999" s="37"/>
      <c r="AH999" s="37"/>
      <c r="AI999" s="35"/>
      <c r="AJ999" s="35"/>
      <c r="AK999" s="35"/>
      <c r="AL999" s="24" t="n">
        <f aca="false">'Výpočet škody'!CD999</f>
        <v>0</v>
      </c>
      <c r="AM999" s="35"/>
      <c r="AN999" s="35"/>
      <c r="AO999" s="35"/>
      <c r="AP999" s="35"/>
      <c r="AQ999" s="42" t="n">
        <f aca="false">ROUND(AO999*AP999,0)</f>
        <v>0</v>
      </c>
      <c r="AR999" s="43" t="n">
        <f aca="false">S999+AB999+AL999+AQ999</f>
        <v>0</v>
      </c>
    </row>
    <row r="1000" customFormat="false" ht="12.8" hidden="false" customHeight="false" outlineLevel="0" collapsed="false">
      <c r="N1000" s="40"/>
      <c r="O1000" s="16"/>
      <c r="P1000" s="16"/>
      <c r="Q1000" s="41" t="str">
        <f aca="false">IF(P1000&gt;0,IF(O1000/P1000&lt;0.01,"&lt; 1 %",""),"")</f>
        <v/>
      </c>
      <c r="R1000" s="35"/>
      <c r="S1000" s="22" t="n">
        <f aca="false">'Výpočet škody'!AA1000</f>
        <v>0</v>
      </c>
      <c r="T1000" s="35"/>
      <c r="U1000" s="35"/>
      <c r="V1000" s="40"/>
      <c r="W1000" s="37"/>
      <c r="X1000" s="35"/>
      <c r="Y1000" s="35"/>
      <c r="Z1000" s="35"/>
      <c r="AA1000" s="35"/>
      <c r="AB1000" s="23" t="n">
        <f aca="false">'Výpočet škody'!BB1000</f>
        <v>0</v>
      </c>
      <c r="AC1000" s="37"/>
      <c r="AD1000" s="37"/>
      <c r="AE1000" s="37"/>
      <c r="AF1000" s="37"/>
      <c r="AG1000" s="37"/>
      <c r="AH1000" s="37"/>
      <c r="AI1000" s="35"/>
      <c r="AJ1000" s="35"/>
      <c r="AK1000" s="35"/>
      <c r="AL1000" s="24" t="n">
        <f aca="false">'Výpočet škody'!CD1000</f>
        <v>0</v>
      </c>
      <c r="AM1000" s="35"/>
      <c r="AN1000" s="35"/>
      <c r="AO1000" s="35"/>
      <c r="AP1000" s="35"/>
      <c r="AQ1000" s="42" t="n">
        <f aca="false">ROUND(AO1000*AP1000,0)</f>
        <v>0</v>
      </c>
      <c r="AR1000" s="43" t="n">
        <f aca="false">S1000+AB1000+AL1000+AQ1000</f>
        <v>0</v>
      </c>
    </row>
    <row r="1001" customFormat="false" ht="12.8" hidden="false" customHeight="false" outlineLevel="0" collapsed="false">
      <c r="N1001" s="40"/>
      <c r="O1001" s="16"/>
      <c r="P1001" s="16"/>
      <c r="Q1001" s="41" t="str">
        <f aca="false">IF(P1001&gt;0,IF(O1001/P1001&lt;0.01,"&lt; 1 %",""),"")</f>
        <v/>
      </c>
      <c r="R1001" s="16"/>
      <c r="S1001" s="22" t="n">
        <f aca="false">'Výpočet škody'!AA1001</f>
        <v>0</v>
      </c>
      <c r="T1001" s="35"/>
      <c r="U1001" s="35"/>
      <c r="V1001" s="40"/>
      <c r="W1001" s="37"/>
      <c r="X1001" s="35"/>
      <c r="Y1001" s="35"/>
      <c r="Z1001" s="35"/>
      <c r="AA1001" s="35"/>
      <c r="AB1001" s="23" t="n">
        <f aca="false">'Výpočet škody'!BB1001</f>
        <v>0</v>
      </c>
      <c r="AC1001" s="37"/>
      <c r="AD1001" s="37"/>
      <c r="AE1001" s="37"/>
      <c r="AF1001" s="37"/>
      <c r="AG1001" s="37"/>
      <c r="AH1001" s="37"/>
      <c r="AI1001" s="35"/>
      <c r="AJ1001" s="35"/>
      <c r="AK1001" s="35"/>
      <c r="AL1001" s="24" t="n">
        <f aca="false">'Výpočet škody'!CD1001</f>
        <v>0</v>
      </c>
      <c r="AM1001" s="35"/>
      <c r="AN1001" s="35"/>
      <c r="AO1001" s="35"/>
      <c r="AP1001" s="35"/>
      <c r="AQ1001" s="42" t="n">
        <f aca="false">ROUND(AO1001*AP1001,0)</f>
        <v>0</v>
      </c>
      <c r="AR1001" s="43" t="n">
        <f aca="false">S1001+AB1001+AL1001+AQ1001</f>
        <v>0</v>
      </c>
    </row>
    <row r="1002" customFormat="false" ht="12.8" hidden="false" customHeight="false" outlineLevel="0" collapsed="false">
      <c r="N1002" s="40"/>
      <c r="O1002" s="16"/>
      <c r="P1002" s="16"/>
      <c r="Q1002" s="41" t="str">
        <f aca="false">IF(P1002&gt;0,IF(O1002/P1002&lt;0.01,"&lt; 1 %",""),"")</f>
        <v/>
      </c>
      <c r="R1002" s="16"/>
      <c r="S1002" s="22" t="n">
        <f aca="false">'Výpočet škody'!AA1002</f>
        <v>0</v>
      </c>
      <c r="T1002" s="35"/>
      <c r="U1002" s="35"/>
      <c r="V1002" s="40"/>
      <c r="W1002" s="37"/>
      <c r="X1002" s="35"/>
      <c r="Y1002" s="35"/>
      <c r="Z1002" s="35"/>
      <c r="AA1002" s="35"/>
      <c r="AB1002" s="23" t="n">
        <f aca="false">'Výpočet škody'!BB1002</f>
        <v>0</v>
      </c>
      <c r="AC1002" s="37"/>
      <c r="AD1002" s="37"/>
      <c r="AE1002" s="37"/>
      <c r="AF1002" s="37"/>
      <c r="AG1002" s="37"/>
      <c r="AH1002" s="37"/>
      <c r="AI1002" s="35"/>
      <c r="AJ1002" s="35"/>
      <c r="AK1002" s="35"/>
      <c r="AL1002" s="24" t="n">
        <f aca="false">'Výpočet škody'!CD1002</f>
        <v>0</v>
      </c>
      <c r="AM1002" s="35"/>
      <c r="AN1002" s="35"/>
      <c r="AO1002" s="35"/>
      <c r="AP1002" s="35"/>
      <c r="AQ1002" s="42" t="n">
        <f aca="false">ROUND(AO1002*AP1002,0)</f>
        <v>0</v>
      </c>
      <c r="AR1002" s="43" t="n">
        <f aca="false">S1002+AB1002+AL1002+AQ1002</f>
        <v>0</v>
      </c>
    </row>
    <row r="1003" customFormat="false" ht="12.8" hidden="false" customHeight="false" outlineLevel="0" collapsed="false">
      <c r="N1003" s="40"/>
      <c r="O1003" s="16"/>
      <c r="P1003" s="16"/>
      <c r="Q1003" s="41" t="str">
        <f aca="false">IF(P1003&gt;0,IF(O1003/P1003&lt;0.01,"&lt; 1 %",""),"")</f>
        <v/>
      </c>
      <c r="R1003" s="16"/>
      <c r="S1003" s="22" t="n">
        <f aca="false">'Výpočet škody'!AA1003</f>
        <v>0</v>
      </c>
      <c r="T1003" s="35"/>
      <c r="U1003" s="35"/>
      <c r="V1003" s="40"/>
      <c r="W1003" s="37"/>
      <c r="X1003" s="35"/>
      <c r="Y1003" s="35"/>
      <c r="Z1003" s="35"/>
      <c r="AA1003" s="35"/>
      <c r="AB1003" s="23" t="n">
        <f aca="false">'Výpočet škody'!BB1003</f>
        <v>0</v>
      </c>
      <c r="AC1003" s="37"/>
      <c r="AD1003" s="37"/>
      <c r="AE1003" s="37"/>
      <c r="AF1003" s="37"/>
      <c r="AG1003" s="37"/>
      <c r="AH1003" s="37"/>
      <c r="AI1003" s="35"/>
      <c r="AJ1003" s="35"/>
      <c r="AK1003" s="35"/>
      <c r="AL1003" s="24" t="n">
        <f aca="false">'Výpočet škody'!CD1003</f>
        <v>0</v>
      </c>
      <c r="AM1003" s="35"/>
      <c r="AN1003" s="35"/>
      <c r="AO1003" s="35"/>
      <c r="AP1003" s="35"/>
      <c r="AQ1003" s="42" t="n">
        <f aca="false">ROUND(AO1003*AP1003,0)</f>
        <v>0</v>
      </c>
      <c r="AR1003" s="43" t="n">
        <f aca="false">S1003+AB1003+AL1003+AQ1003</f>
        <v>0</v>
      </c>
    </row>
  </sheetData>
  <sheetProtection sheet="true" objects="true" scenarios="true"/>
  <mergeCells count="1">
    <mergeCell ref="A2:M2"/>
  </mergeCells>
  <conditionalFormatting sqref="Q4:Q1003">
    <cfRule type="expression" priority="2" aboveAverage="0" equalAverage="0" bottom="0" percent="0" rank="0" text="" dxfId="0">
      <formula>IF(P4&gt;0,IF(O4/P4&lt;0.01,"&lt; 1 %",""),"")="&lt; 1 %"</formula>
    </cfRule>
  </conditionalFormatting>
  <conditionalFormatting sqref="O4:O1003">
    <cfRule type="expression" priority="3" aboveAverage="0" equalAverage="0" bottom="0" percent="0" rank="0" text="" dxfId="0">
      <formula>O4/P4&lt;0.01</formula>
    </cfRule>
  </conditionalFormatting>
  <dataValidations count="5">
    <dataValidation allowBlank="true" errorStyle="stop" operator="equal" showDropDown="false" showErrorMessage="true" showInputMessage="false" sqref="R4:R103 R165:R178 R185:R199 R203:R229 R235:R236 R238:R280 R326:R366 R376 R382:R383 R385 R409 R411:R414 R442:R449 R483:R491 R554:R583 R602:R603 R605:R640 R722 R725:R726 R731 R735 R740:R741 R745 R749:R750 R755 R757:R758 R761 R765 R770:R771 R789 R797 R799 R812:R813 R815:R817 R820 R823:R824 R827 R830 R833 R836 R838 R841 R846:R847 R850 R852 R856:R857 R862 R864 R868:R869 R871:R872 R875 R878 R883 R888:R889 R892 R894:R943 R945:R975 R978 R981 R983 R985 R987:R988 R992 R994 R996 R999:R1000" type="list">
      <formula1>K2!$A$15:$A$17</formula1>
      <formula2>0</formula2>
    </dataValidation>
    <dataValidation allowBlank="true" errorStyle="stop" operator="equal" showDropDown="false" showErrorMessage="true" showInputMessage="false" sqref="N4:N1003 V4:V1003" type="list">
      <mc:AlternateContent xmlns:x12ac="http://schemas.microsoft.com/office/spreadsheetml/2011/1/ac" xmlns:mc="http://schemas.openxmlformats.org/markup-compatibility/2006">
        <mc:Choice Requires="x12ac">
          <x12ac:list>prostokořenný,krytokořenný,"poloodrostky nebo odrostky, prostokořenné i krytokořenné",</x12ac:list>
        </mc:Choice>
        <mc:Fallback>
          <formula1>"prostokořenný,krytokořenný,poloodrostky nebo odrostky, prostokořenné i krytokořenné,"</formula1>
        </mc:Fallback>
      </mc:AlternateContent>
      <formula2>0</formula2>
    </dataValidation>
    <dataValidation allowBlank="true" error="V předchozím poli byla zadána přímo zničená plocha, která přímo vstupuje do výpočtu. Pokud chceš počítat zničenou plochu z počtu zničených jedinců, smaž hodnotu v poli &quot;zničená plocha&quot;." errorStyle="warning" errorTitle="Chyba propustná" operator="equal" showDropDown="false" showErrorMessage="true" showInputMessage="false" sqref="U4:U1003" type="none">
      <formula1>T1003&lt;&gt;""</formula1>
      <formula2>0</formula2>
    </dataValidation>
    <dataValidation allowBlank="true" error="Věk musí být &gt;0" errorStyle="warning" errorTitle="Chyba" operator="between" showDropDown="false" showErrorMessage="true" showInputMessage="false" sqref="W4:W1003" type="custom">
      <formula1>W4&gt;0</formula1>
      <formula2>0</formula2>
    </dataValidation>
    <dataValidation allowBlank="true" error="Věk musí být &gt;0" errorStyle="warning" errorTitle="Chyba" operator="equal" showDropDown="false" showErrorMessage="true" showInputMessage="false" sqref="AE4:AE1003" type="none">
      <formula1>AE1008&gt;0</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J1003"/>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3" topLeftCell="BZ4" activePane="bottomLeft" state="frozen"/>
      <selection pane="topLeft" activeCell="A1" activeCellId="0" sqref="A1"/>
      <selection pane="bottomLeft" activeCell="V4" activeCellId="0" sqref="V4"/>
    </sheetView>
  </sheetViews>
  <sheetFormatPr defaultColWidth="11.9921875" defaultRowHeight="12.8" zeroHeight="false" outlineLevelRow="0" outlineLevelCol="0"/>
  <cols>
    <col collapsed="false" customWidth="true" hidden="false" outlineLevel="0" max="1" min="1" style="44" width="8.54"/>
    <col collapsed="false" customWidth="true" hidden="true" outlineLevel="0" max="2" min="2" style="44" width="3.27"/>
    <col collapsed="false" customWidth="true" hidden="true" outlineLevel="0" max="3" min="3" style="44" width="3.98"/>
    <col collapsed="false" customWidth="true" hidden="true" outlineLevel="0" max="4" min="4" style="44" width="2.38"/>
    <col collapsed="false" customWidth="true" hidden="true" outlineLevel="0" max="5" min="5" style="45" width="3.98"/>
    <col collapsed="false" customWidth="true" hidden="false" outlineLevel="0" max="6" min="6" style="46" width="7.11"/>
    <col collapsed="false" customWidth="true" hidden="false" outlineLevel="0" max="7" min="7" style="46" width="7.16"/>
    <col collapsed="false" customWidth="true" hidden="false" outlineLevel="0" max="8" min="8" style="44" width="7.8"/>
    <col collapsed="false" customWidth="true" hidden="false" outlineLevel="0" max="9" min="9" style="44" width="3.69"/>
    <col collapsed="false" customWidth="true" hidden="false" outlineLevel="0" max="10" min="10" style="44" width="5.4"/>
    <col collapsed="false" customWidth="true" hidden="false" outlineLevel="0" max="11" min="11" style="44" width="5.69"/>
    <col collapsed="false" customWidth="true" hidden="false" outlineLevel="0" max="12" min="12" style="44" width="4.43"/>
    <col collapsed="false" customWidth="true" hidden="true" outlineLevel="0" max="13" min="13" style="44" width="2.38"/>
    <col collapsed="false" customWidth="true" hidden="true" outlineLevel="0" max="14" min="14" style="46" width="4.12"/>
    <col collapsed="false" customWidth="true" hidden="false" outlineLevel="0" max="15" min="15" style="44" width="6.16"/>
    <col collapsed="false" customWidth="true" hidden="false" outlineLevel="0" max="16" min="16" style="44" width="6.39"/>
    <col collapsed="false" customWidth="true" hidden="false" outlineLevel="0" max="17" min="17" style="46" width="5.69"/>
    <col collapsed="false" customWidth="true" hidden="false" outlineLevel="0" max="18" min="18" style="46" width="5.83"/>
    <col collapsed="false" customWidth="true" hidden="false" outlineLevel="0" max="19" min="19" style="46" width="18.66"/>
    <col collapsed="false" customWidth="true" hidden="false" outlineLevel="0" max="26" min="20" style="46" width="6.1"/>
    <col collapsed="false" customWidth="true" hidden="false" outlineLevel="0" max="27" min="27" style="46" width="8.36"/>
    <col collapsed="false" customWidth="true" hidden="false" outlineLevel="0" max="28" min="28" style="46" width="4.29"/>
    <col collapsed="false" customWidth="true" hidden="false" outlineLevel="0" max="29" min="29" style="44" width="4.97"/>
    <col collapsed="false" customWidth="true" hidden="true" outlineLevel="0" max="30" min="30" style="44" width="4.97"/>
    <col collapsed="false" customWidth="false" hidden="true" outlineLevel="0" max="34" min="31" style="44" width="12.03"/>
    <col collapsed="false" customWidth="true" hidden="false" outlineLevel="0" max="35" min="35" style="44" width="29.9"/>
    <col collapsed="false" customWidth="true" hidden="false" outlineLevel="0" max="40" min="36" style="44" width="6.88"/>
    <col collapsed="false" customWidth="true" hidden="false" outlineLevel="0" max="41" min="41" style="44" width="3.57"/>
    <col collapsed="false" customWidth="true" hidden="false" outlineLevel="0" max="42" min="42" style="46" width="4.97"/>
    <col collapsed="false" customWidth="true" hidden="false" outlineLevel="0" max="43" min="43" style="44" width="4.29"/>
    <col collapsed="false" customWidth="true" hidden="false" outlineLevel="0" max="44" min="44" style="44" width="10.63"/>
    <col collapsed="false" customWidth="true" hidden="false" outlineLevel="0" max="45" min="45" style="46" width="11.77"/>
    <col collapsed="false" customWidth="true" hidden="false" outlineLevel="0" max="49" min="46" style="46" width="11.51"/>
    <col collapsed="false" customWidth="true" hidden="false" outlineLevel="0" max="50" min="50" style="46" width="14.03"/>
    <col collapsed="false" customWidth="true" hidden="false" outlineLevel="0" max="52" min="51" style="44" width="4.97"/>
    <col collapsed="false" customWidth="true" hidden="false" outlineLevel="0" max="53" min="53" style="46" width="14.03"/>
    <col collapsed="false" customWidth="true" hidden="false" outlineLevel="0" max="54" min="54" style="46" width="18.33"/>
    <col collapsed="false" customWidth="true" hidden="false" outlineLevel="0" max="55" min="55" style="46" width="4.97"/>
    <col collapsed="false" customWidth="true" hidden="false" outlineLevel="0" max="56" min="56" style="44" width="6.01"/>
    <col collapsed="false" customWidth="true" hidden="false" outlineLevel="0" max="57" min="57" style="44" width="7.54"/>
    <col collapsed="false" customWidth="true" hidden="false" outlineLevel="0" max="58" min="58" style="44" width="5.28"/>
    <col collapsed="false" customWidth="true" hidden="false" outlineLevel="0" max="59" min="59" style="44" width="5.69"/>
    <col collapsed="false" customWidth="true" hidden="false" outlineLevel="0" max="60" min="60" style="44" width="8.11"/>
    <col collapsed="false" customWidth="true" hidden="false" outlineLevel="0" max="61" min="61" style="44" width="4.29"/>
    <col collapsed="false" customWidth="true" hidden="false" outlineLevel="0" max="62" min="62" style="44" width="5.69"/>
    <col collapsed="false" customWidth="true" hidden="false" outlineLevel="0" max="63" min="63" style="44" width="4.83"/>
    <col collapsed="false" customWidth="true" hidden="false" outlineLevel="0" max="64" min="64" style="44" width="3.98"/>
    <col collapsed="false" customWidth="true" hidden="false" outlineLevel="0" max="65" min="65" style="44" width="3.83"/>
    <col collapsed="false" customWidth="true" hidden="false" outlineLevel="0" max="66" min="66" style="44" width="3.64"/>
    <col collapsed="false" customWidth="true" hidden="false" outlineLevel="0" max="67" min="67" style="44" width="11.77"/>
    <col collapsed="false" customWidth="true" hidden="false" outlineLevel="0" max="71" min="68" style="44" width="11.51"/>
    <col collapsed="false" customWidth="true" hidden="false" outlineLevel="0" max="72" min="72" style="44" width="10.33"/>
    <col collapsed="false" customWidth="true" hidden="false" outlineLevel="0" max="73" min="73" style="44" width="5.83"/>
    <col collapsed="false" customWidth="true" hidden="false" outlineLevel="0" max="74" min="74" style="44" width="3.69"/>
    <col collapsed="false" customWidth="true" hidden="false" outlineLevel="0" max="76" min="75" style="44" width="7.54"/>
    <col collapsed="false" customWidth="true" hidden="false" outlineLevel="0" max="77" min="77" style="44" width="10.24"/>
    <col collapsed="false" customWidth="true" hidden="false" outlineLevel="0" max="81" min="78" style="44" width="6.88"/>
    <col collapsed="false" customWidth="true" hidden="false" outlineLevel="0" max="82" min="82" style="44" width="10.46"/>
    <col collapsed="false" customWidth="true" hidden="false" outlineLevel="0" max="83" min="83" style="44" width="10.19"/>
    <col collapsed="false" customWidth="true" hidden="false" outlineLevel="0" max="84" min="84" style="44" width="13.82"/>
    <col collapsed="false" customWidth="true" hidden="false" outlineLevel="0" max="87" min="85" style="44" width="5.28"/>
    <col collapsed="false" customWidth="true" hidden="false" outlineLevel="0" max="88" min="88" style="44" width="6.54"/>
    <col collapsed="false" customWidth="false" hidden="false" outlineLevel="0" max="89" min="89" style="47" width="11.97"/>
    <col collapsed="false" customWidth="true" hidden="false" outlineLevel="0" max="257" min="90" style="47" width="11.54"/>
    <col collapsed="false" customWidth="true" hidden="false" outlineLevel="0" max="1024" min="1023" style="18" width="11.52"/>
  </cols>
  <sheetData>
    <row r="1" s="54" customFormat="true" ht="15.2" hidden="false" customHeight="true" outlineLevel="0" collapsed="false">
      <c r="A1" s="48" t="s">
        <v>29</v>
      </c>
      <c r="B1" s="48"/>
      <c r="C1" s="48"/>
      <c r="D1" s="48"/>
      <c r="E1" s="48"/>
      <c r="F1" s="48"/>
      <c r="G1" s="48"/>
      <c r="H1" s="48"/>
      <c r="I1" s="48"/>
      <c r="J1" s="48"/>
      <c r="K1" s="48"/>
      <c r="L1" s="49" t="s">
        <v>114</v>
      </c>
      <c r="M1" s="49"/>
      <c r="N1" s="49"/>
      <c r="O1" s="49"/>
      <c r="P1" s="49"/>
      <c r="Q1" s="49"/>
      <c r="R1" s="49"/>
      <c r="S1" s="49"/>
      <c r="T1" s="49"/>
      <c r="U1" s="49"/>
      <c r="V1" s="49"/>
      <c r="W1" s="49"/>
      <c r="X1" s="49"/>
      <c r="Y1" s="49"/>
      <c r="Z1" s="49"/>
      <c r="AA1" s="49"/>
      <c r="AB1" s="49"/>
      <c r="AC1" s="50" t="s">
        <v>115</v>
      </c>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1" t="s">
        <v>116</v>
      </c>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2" t="s">
        <v>117</v>
      </c>
      <c r="CG1" s="52"/>
      <c r="CH1" s="52"/>
      <c r="CI1" s="52"/>
      <c r="CJ1" s="52"/>
      <c r="CK1" s="53" t="s">
        <v>118</v>
      </c>
      <c r="AMG1" s="18"/>
      <c r="AMH1" s="18"/>
      <c r="AMI1" s="18"/>
      <c r="AMJ1" s="18"/>
    </row>
    <row r="2" s="47" customFormat="true" ht="12.8" hidden="false" customHeight="false" outlineLevel="0" collapsed="false">
      <c r="A2" s="55"/>
      <c r="B2" s="55"/>
      <c r="C2" s="55"/>
      <c r="D2" s="56"/>
      <c r="E2" s="56"/>
      <c r="F2" s="57"/>
      <c r="G2" s="57"/>
      <c r="H2" s="55"/>
      <c r="I2" s="55"/>
      <c r="J2" s="55"/>
      <c r="K2" s="55"/>
      <c r="L2" s="55"/>
      <c r="M2" s="55"/>
      <c r="N2" s="57"/>
      <c r="O2" s="55"/>
      <c r="P2" s="55"/>
      <c r="Q2" s="57"/>
      <c r="R2" s="57"/>
      <c r="S2" s="57"/>
      <c r="T2" s="57"/>
      <c r="U2" s="57"/>
      <c r="V2" s="58"/>
      <c r="W2" s="57"/>
      <c r="X2" s="57"/>
      <c r="Y2" s="57"/>
      <c r="Z2" s="57"/>
      <c r="AA2" s="58"/>
      <c r="AB2" s="57"/>
      <c r="AC2" s="44"/>
      <c r="AD2" s="44"/>
      <c r="AE2" s="44"/>
      <c r="AF2" s="44"/>
      <c r="AG2" s="44"/>
      <c r="AH2" s="44"/>
      <c r="AI2" s="44"/>
      <c r="AJ2" s="44"/>
      <c r="AK2" s="44"/>
      <c r="AL2" s="44"/>
      <c r="AM2" s="44"/>
      <c r="AN2" s="44"/>
      <c r="AO2" s="44"/>
      <c r="AP2" s="46"/>
      <c r="AQ2" s="44"/>
      <c r="AR2" s="44"/>
      <c r="AS2" s="46"/>
      <c r="AT2" s="46"/>
      <c r="AU2" s="46"/>
      <c r="AV2" s="46"/>
      <c r="AW2" s="46"/>
      <c r="AX2" s="46"/>
      <c r="AY2" s="44"/>
      <c r="AZ2" s="44"/>
      <c r="BA2" s="46"/>
      <c r="BB2" s="46"/>
      <c r="BC2" s="46"/>
      <c r="BD2" s="44"/>
      <c r="BE2" s="44"/>
      <c r="BF2" s="44"/>
      <c r="BG2" s="44"/>
      <c r="BH2" s="44"/>
      <c r="BI2" s="44"/>
      <c r="BJ2" s="44"/>
      <c r="BK2" s="44"/>
      <c r="BL2" s="44"/>
      <c r="BM2" s="44"/>
      <c r="BN2" s="44"/>
      <c r="BO2" s="44"/>
      <c r="BP2" s="44"/>
      <c r="BQ2" s="44"/>
      <c r="BR2" s="44"/>
      <c r="BS2" s="44"/>
      <c r="BT2" s="44" t="s">
        <v>119</v>
      </c>
      <c r="BU2" s="44"/>
      <c r="BV2" s="44"/>
      <c r="BW2" s="44"/>
      <c r="BX2" s="44"/>
      <c r="BY2" s="44"/>
      <c r="BZ2" s="44"/>
      <c r="CA2" s="44"/>
      <c r="CB2" s="44"/>
      <c r="CC2" s="44"/>
      <c r="CD2" s="44"/>
      <c r="CE2" s="44"/>
      <c r="CF2" s="44"/>
      <c r="CG2" s="44"/>
      <c r="CH2" s="44"/>
      <c r="CI2" s="44"/>
      <c r="CJ2" s="44"/>
      <c r="CK2" s="47" t="n">
        <f aca="false">SUM(CK4:CK103)</f>
        <v>0</v>
      </c>
      <c r="AMG2" s="18"/>
      <c r="AMH2" s="18"/>
      <c r="AMI2" s="18"/>
      <c r="AMJ2" s="18"/>
    </row>
    <row r="3" customFormat="false" ht="57.65" hidden="false" customHeight="true" outlineLevel="0" collapsed="false">
      <c r="A3" s="55" t="s">
        <v>30</v>
      </c>
      <c r="B3" s="55" t="s">
        <v>120</v>
      </c>
      <c r="C3" s="55" t="s">
        <v>40</v>
      </c>
      <c r="D3" s="56" t="s">
        <v>42</v>
      </c>
      <c r="E3" s="56" t="s">
        <v>46</v>
      </c>
      <c r="F3" s="57" t="s">
        <v>121</v>
      </c>
      <c r="G3" s="57" t="s">
        <v>122</v>
      </c>
      <c r="H3" s="55" t="s">
        <v>123</v>
      </c>
      <c r="I3" s="55" t="s">
        <v>124</v>
      </c>
      <c r="J3" s="59" t="s">
        <v>125</v>
      </c>
      <c r="K3" s="59" t="s">
        <v>126</v>
      </c>
      <c r="L3" s="55" t="s">
        <v>57</v>
      </c>
      <c r="M3" s="55"/>
      <c r="N3" s="57" t="s">
        <v>127</v>
      </c>
      <c r="O3" s="55" t="s">
        <v>128</v>
      </c>
      <c r="P3" s="55" t="s">
        <v>129</v>
      </c>
      <c r="Q3" s="57" t="s">
        <v>130</v>
      </c>
      <c r="R3" s="57" t="s">
        <v>131</v>
      </c>
      <c r="S3" s="57" t="s">
        <v>132</v>
      </c>
      <c r="T3" s="57" t="s">
        <v>133</v>
      </c>
      <c r="U3" s="57" t="s">
        <v>134</v>
      </c>
      <c r="V3" s="58" t="s">
        <v>135</v>
      </c>
      <c r="W3" s="57" t="s">
        <v>136</v>
      </c>
      <c r="X3" s="57" t="s">
        <v>137</v>
      </c>
      <c r="Y3" s="57" t="s">
        <v>138</v>
      </c>
      <c r="Z3" s="60" t="s">
        <v>139</v>
      </c>
      <c r="AA3" s="58" t="s">
        <v>140</v>
      </c>
      <c r="AB3" s="57" t="s">
        <v>141</v>
      </c>
      <c r="AC3" s="55" t="s">
        <v>142</v>
      </c>
      <c r="AD3" s="59" t="s">
        <v>143</v>
      </c>
      <c r="AE3" s="55" t="s">
        <v>128</v>
      </c>
      <c r="AF3" s="55" t="s">
        <v>144</v>
      </c>
      <c r="AG3" s="55" t="s">
        <v>145</v>
      </c>
      <c r="AH3" s="55" t="s">
        <v>127</v>
      </c>
      <c r="AI3" s="57" t="s">
        <v>132</v>
      </c>
      <c r="AJ3" s="55" t="s">
        <v>57</v>
      </c>
      <c r="AK3" s="57" t="s">
        <v>146</v>
      </c>
      <c r="AL3" s="57" t="s">
        <v>147</v>
      </c>
      <c r="AM3" s="57" t="s">
        <v>148</v>
      </c>
      <c r="AN3" s="59" t="s">
        <v>143</v>
      </c>
      <c r="AO3" s="55" t="s">
        <v>149</v>
      </c>
      <c r="AP3" s="57" t="s">
        <v>150</v>
      </c>
      <c r="AQ3" s="55" t="s">
        <v>151</v>
      </c>
      <c r="AR3" s="55" t="s">
        <v>81</v>
      </c>
      <c r="AS3" s="61" t="s">
        <v>152</v>
      </c>
      <c r="AT3" s="61" t="s">
        <v>153</v>
      </c>
      <c r="AU3" s="61" t="s">
        <v>154</v>
      </c>
      <c r="AV3" s="61" t="s">
        <v>155</v>
      </c>
      <c r="AW3" s="61" t="s">
        <v>156</v>
      </c>
      <c r="AX3" s="61" t="s">
        <v>157</v>
      </c>
      <c r="AY3" s="62" t="s">
        <v>158</v>
      </c>
      <c r="AZ3" s="55" t="s">
        <v>159</v>
      </c>
      <c r="BA3" s="57" t="s">
        <v>160</v>
      </c>
      <c r="BB3" s="58" t="s">
        <v>161</v>
      </c>
      <c r="BC3" s="57" t="s">
        <v>141</v>
      </c>
      <c r="BD3" s="55" t="s">
        <v>142</v>
      </c>
      <c r="BE3" s="55" t="s">
        <v>162</v>
      </c>
      <c r="BF3" s="63" t="s">
        <v>59</v>
      </c>
      <c r="BG3" s="55" t="s">
        <v>163</v>
      </c>
      <c r="BH3" s="63" t="s">
        <v>61</v>
      </c>
      <c r="BI3" s="55" t="s">
        <v>164</v>
      </c>
      <c r="BJ3" s="55" t="s">
        <v>165</v>
      </c>
      <c r="BK3" s="55" t="s">
        <v>150</v>
      </c>
      <c r="BL3" s="55" t="s">
        <v>166</v>
      </c>
      <c r="BM3" s="55" t="s">
        <v>151</v>
      </c>
      <c r="BN3" s="55" t="s">
        <v>81</v>
      </c>
      <c r="BO3" s="55" t="s">
        <v>152</v>
      </c>
      <c r="BP3" s="55" t="s">
        <v>153</v>
      </c>
      <c r="BQ3" s="55" t="s">
        <v>154</v>
      </c>
      <c r="BR3" s="55" t="s">
        <v>155</v>
      </c>
      <c r="BS3" s="55" t="s">
        <v>156</v>
      </c>
      <c r="BT3" s="55" t="s">
        <v>167</v>
      </c>
      <c r="BU3" s="55" t="s">
        <v>158</v>
      </c>
      <c r="BV3" s="55" t="s">
        <v>168</v>
      </c>
      <c r="BW3" s="64" t="s">
        <v>139</v>
      </c>
      <c r="BX3" s="64" t="s">
        <v>169</v>
      </c>
      <c r="BY3" s="55" t="s">
        <v>170</v>
      </c>
      <c r="BZ3" s="55" t="s">
        <v>171</v>
      </c>
      <c r="CA3" s="55" t="s">
        <v>172</v>
      </c>
      <c r="CB3" s="55" t="s">
        <v>173</v>
      </c>
      <c r="CC3" s="55" t="s">
        <v>174</v>
      </c>
      <c r="CD3" s="65" t="s">
        <v>175</v>
      </c>
      <c r="CE3" s="55" t="s">
        <v>176</v>
      </c>
      <c r="CF3" s="55" t="s">
        <v>100</v>
      </c>
      <c r="CG3" s="55" t="s">
        <v>102</v>
      </c>
      <c r="CH3" s="55" t="s">
        <v>104</v>
      </c>
      <c r="CI3" s="55" t="s">
        <v>106</v>
      </c>
      <c r="CJ3" s="55" t="s">
        <v>108</v>
      </c>
      <c r="CK3" s="55" t="s">
        <v>177</v>
      </c>
    </row>
    <row r="4" customFormat="false" ht="12.8" hidden="false" customHeight="false" outlineLevel="0" collapsed="false">
      <c r="A4" s="66" t="n">
        <f aca="false">'Vstupní data'!A4</f>
        <v>0</v>
      </c>
      <c r="F4" s="66" t="str">
        <f aca="false">CONCATENATE('Vstupní data'!F4,'Vstupní data'!G4,'Vstupní data'!H4,'Vstupní data'!I4)</f>
        <v/>
      </c>
      <c r="G4" s="66"/>
      <c r="H4" s="66" t="n">
        <f aca="false">'Vstupní data'!K4</f>
        <v>0</v>
      </c>
      <c r="I4" s="66" t="n">
        <f aca="false">'Vstupní data'!L4</f>
        <v>0</v>
      </c>
      <c r="J4" s="66" t="n">
        <f aca="false">'Vstupní data'!K4*'Vstupní data'!M4/100</f>
        <v>0</v>
      </c>
      <c r="L4" s="66" t="n">
        <f aca="false">IF('Vstupní data'!N4="prostokořenný",0,IF('Vstupní data'!N4="krytokořenný","k",IF('Vstupní data'!N4="poloodrostky nebo odrostky, prostokořenné i krytokořenné","po",0)))</f>
        <v>0</v>
      </c>
      <c r="N4" s="66"/>
      <c r="O4" s="66" t="n">
        <f aca="false">'Vstupní data'!O4</f>
        <v>0</v>
      </c>
      <c r="P4" s="66" t="n">
        <f aca="false">IF(O4&gt;0,VLOOKUP(CONCATENATE(VLOOKUP(I4,'Pril3-drev'!$H$5:$K$83,4,0),"-",'Vstupní data'!R4),K2!$C$15:$D$23,2,0),0)</f>
        <v>0</v>
      </c>
      <c r="Q4" s="66" t="n">
        <f aca="false">IF(O4&gt;0,VLOOKUP(I4,'Pril3-drev'!$H$5:$I$83,2,0),0)</f>
        <v>0</v>
      </c>
      <c r="R4" s="66" t="n">
        <f aca="false">IF(Q4&gt;0,VLOOKUP(Q4,'Pril6-okus'!$A$5:$B$17,2,0),0)</f>
        <v>0</v>
      </c>
      <c r="S4" s="66" t="n">
        <f aca="false">IF(O4&gt;0,VLOOKUP(I4,'Pril3-drev'!$H$5:$J$83,3,0),0)</f>
        <v>0</v>
      </c>
      <c r="T4" s="66" t="str">
        <f aca="false">IF(O4&gt;0,IF(L4="k",0.9*VLOOKUP(S4,'ha-pocty-vyhl'!$A$5:$B$20,2,0),IF(L4="po",0.8*VLOOKUP(S4,'ha-pocty-vyhl'!$A$5:$B$20,2,0),VLOOKUP(S4,'ha-pocty-vyhl'!$A$5:$B$20,2,0))),"")</f>
        <v/>
      </c>
      <c r="U4" s="66" t="n">
        <f aca="false">'Vstupní data'!P4</f>
        <v>0</v>
      </c>
      <c r="V4" s="66" t="n">
        <f aca="false">IF(O4&gt;0,1.3*T4*1000*Z4/10000,0)</f>
        <v>0</v>
      </c>
      <c r="W4" s="66" t="n">
        <f aca="false">IF(O4&gt;0,1.3*T4*1000*Z4/10000,0)</f>
        <v>0</v>
      </c>
      <c r="X4" s="66" t="n">
        <f aca="false">IF(O4&gt;0,IF(O4&gt;V4,V4,O4),0)</f>
        <v>0</v>
      </c>
      <c r="Y4" s="66" t="n">
        <f aca="false">IF(O4&gt;0,IF(IF(U4&gt;W4,W4,U4)&lt;X4,W4,IF(U4&gt;W4,W4,U4)),0)</f>
        <v>0</v>
      </c>
      <c r="Z4" s="66" t="n">
        <f aca="false">IF(O4&gt;0,IF(J4&gt;0,J4,K4*H4/100),0)</f>
        <v>0</v>
      </c>
      <c r="AA4" s="67" t="n">
        <f aca="false">IF(O4&gt;0,CEILING(R4*P4*X4/Y4*Z4,1),0)</f>
        <v>0</v>
      </c>
      <c r="AB4" s="68" t="n">
        <f aca="false">IF(O4&gt;0,AA4/O4,0)</f>
        <v>0</v>
      </c>
      <c r="AC4" s="66" t="n">
        <f aca="false">'Vstupní data'!W4</f>
        <v>0</v>
      </c>
      <c r="AD4" s="44" t="n">
        <v>30</v>
      </c>
      <c r="AI4" s="66" t="str">
        <f aca="false">IF(OR('Vstupní data'!T4&gt;0,'Vstupní data'!U4&gt;0),VLOOKUP(I4,'Pril3-drev'!$H$5:$J$83,3,0),"")</f>
        <v/>
      </c>
      <c r="AJ4" s="66" t="n">
        <f aca="false">IF('Vstupní data'!V4="prostokořenný",0,IF('Vstupní data'!V4="krytokořenný","k",IF('Vstupní data'!V4="poloodrostky nebo odrostky, prostokořenné i krytokořenné","po",0)))</f>
        <v>0</v>
      </c>
      <c r="AK4" s="66" t="n">
        <f aca="false">IF(OR('Vstupní data'!T4&gt;0,'Vstupní data'!U4&gt;0),IF(AJ4="k",0.9*VLOOKUP(AI4,'ha-pocty-vyhl'!$A$5:$B$20,2,0),IF(AJ4="po",0.8*VLOOKUP(AI4,'ha-pocty-vyhl'!$A$5:$B$20,2,0),VLOOKUP(AI4,'ha-pocty-vyhl'!$A$5:$B$20,2,0))),0)</f>
        <v>0</v>
      </c>
      <c r="AL4" s="66" t="n">
        <f aca="false">IF(OR('Vstupní data'!T4&gt;0,'Vstupní data'!U4&gt;0),'Vstupní data'!K4*'Vstupní data'!M4/100,0)</f>
        <v>0</v>
      </c>
      <c r="AM4" s="66" t="n">
        <f aca="false">IF(OR('Vstupní data'!T4&gt;0,'Vstupní data'!U4&gt;0),IF('Vstupní data'!T4&gt;0,'Vstupní data'!T4,ROUND(10*'Vstupní data'!U4/AK4,0)),0)</f>
        <v>0</v>
      </c>
      <c r="AN4" s="69" t="n">
        <f aca="false">IF('Vstupní data'!T4&gt;0,   IF('Vstupní data'!T4&lt;=AL4,'Vstupní data'!T4,AL4),   IF(AM4&lt;AL4,AM4,AL4))</f>
        <v>0</v>
      </c>
      <c r="AO4" s="69" t="n">
        <f aca="false">'Vstupní data'!X4</f>
        <v>0</v>
      </c>
      <c r="AP4" s="66" t="n">
        <f aca="false">IF(OR('Vstupní data'!T4&gt;0,'Vstupní data'!U4&gt;0),IF(I4&lt;&gt;0,VLOOKUP(I4,'Pril3-drev'!$H$5:$I$83,2,0),0),0)</f>
        <v>0</v>
      </c>
      <c r="AQ4" s="66" t="n">
        <f aca="false">'Vstupní data'!Y4</f>
        <v>0</v>
      </c>
      <c r="AR4" s="66" t="str">
        <f aca="false">IF(AC4&gt;5,   IF('Vstupní data'!Y4&gt;0,   VLOOKUP(VLOOKUP(CONCATENATE(VLOOKUP(I4,'Pril3-drev'!$H$4:$L$83,5,0),AC4),'Pril3-drev'!$Q$4:$R$2803,2,0),'AVB-BS'!$C$5:$S$29 ,LOOKUP(AQ4,'AVB-BS'!$D$3:$S$3,'AVB-BS'!$D$1:$S$1) ,0 )   ,   IF('Vstupní data'!Z4&gt;0,'Vstupní data'!Z4,0)) , "")</f>
        <v/>
      </c>
      <c r="AS4" s="70" t="str">
        <f aca="false">IF(AC4&gt;5,VLOOKUP(CONCATENATE(AP4,AR4),'Pril1-THLPa'!$H$6:$N$96,4,0),"")</f>
        <v/>
      </c>
      <c r="AT4" s="70" t="str">
        <f aca="false">IF(AC4&gt;5,VLOOKUP(CONCATENATE(AP4,AR4),'Pril1-THLPa'!$H$6:$N$96,5,0),"")</f>
        <v/>
      </c>
      <c r="AU4" s="70" t="str">
        <f aca="false">IF(AC4&gt;5,VLOOKUP(CONCATENATE(AP4,AR4),'Pril1-THLPa'!$H$6:$N$96,6,0),"")</f>
        <v/>
      </c>
      <c r="AV4" s="70" t="str">
        <f aca="false">IF(AC4&gt;5,VLOOKUP(CONCATENATE(AP4,AR4),'Pril1-THLPa'!$H$6:$N$96,7,0),"")</f>
        <v/>
      </c>
      <c r="AW4" s="70" t="str">
        <f aca="false">IF(AC4&gt;5,VLOOKUP(CONCATENATE(AP4,AR4),'Pril1-THLPa'!$H$6:$O$96,8,0),"")</f>
        <v/>
      </c>
      <c r="AX4" s="66" t="n">
        <f aca="false">IF(AC4&gt;0,IF(AND(AC4&gt;0,AC4&lt;=5),VLOOKUP(AP4,'Pril1-THLPa'!$A$6:$F$18,LOOKUP(AC4,'Pril1-THLPa'!$B$5:$F$5,'Pril1-THLPa'!$B$4:$F$4),0),AS4+AT4*(AC4-5)+AU4*POWER(AC4-5,2)+AV4*POWER(AC4-5,3)+AW4*POWER(AC4-5,4)),0)</f>
        <v>0</v>
      </c>
      <c r="AY4" s="71"/>
      <c r="AZ4" s="66" t="n">
        <f aca="false">'Vstupní data'!AA4</f>
        <v>0</v>
      </c>
      <c r="BA4" s="66" t="n">
        <f aca="false">IF(OR('Vstupní data'!T4&gt;0,'Vstupní data'!U4&gt;0),IF(AC4&lt;&gt;"",AX4*AO4/10*(100+AZ4)/100,0),0)</f>
        <v>0</v>
      </c>
      <c r="BB4" s="67" t="n">
        <f aca="false">IF(AC4&lt;&gt;"",ROUND(BA4*AN4,0),0)</f>
        <v>0</v>
      </c>
      <c r="BC4" s="68" t="str">
        <f aca="false">IF(AE4&gt;0,BB4/AE4,"")</f>
        <v/>
      </c>
      <c r="BD4" s="66" t="n">
        <f aca="false">'Vstupní data'!AE4</f>
        <v>0</v>
      </c>
      <c r="BF4" s="66" t="n">
        <f aca="false">'Vstupní data'!AC4</f>
        <v>0</v>
      </c>
      <c r="BH4" s="66" t="n">
        <f aca="false">'Vstupní data'!AD4</f>
        <v>0</v>
      </c>
      <c r="BI4" s="66" t="n">
        <f aca="false">'Vstupní data'!AF4</f>
        <v>0</v>
      </c>
      <c r="BJ4" s="69" t="n">
        <f aca="false">'Vstupní data'!AG4</f>
        <v>0</v>
      </c>
      <c r="BK4" s="69" t="n">
        <f aca="false">IF(BF4&lt;&gt;0,VLOOKUP(I4,'Pril3-drev'!$H$5:$I$83,2,0),0)</f>
        <v>0</v>
      </c>
      <c r="BL4" s="69" t="n">
        <f aca="false">IF(BF4&lt;&gt;0,VLOOKUP(BK4,'Pril3-drev'!$A$5:$C$17,3,0),0)</f>
        <v>0</v>
      </c>
      <c r="BM4" s="69" t="n">
        <f aca="false">'Vstupní data'!AH4</f>
        <v>0</v>
      </c>
      <c r="BN4" s="69" t="n">
        <f aca="false">IF('Vstupní data'!AH4&gt;0,   VLOOKUP(VLOOKUP(CONCATENATE(VLOOKUP(I4,'Pril3-drev'!$H$4:$L$83,5,0),BD4),'Pril3-drev'!$Q$4:$R$2803,2,0),'AVB-BS'!$C$5:$S$29 ,LOOKUP(BM4,'AVB-BS'!$D$3:$S$3,'AVB-BS'!$D$1:$S$1) ,0 )   ,   IF('Vstupní data'!AI4&gt;0,'Vstupní data'!AI4,0))</f>
        <v>0</v>
      </c>
      <c r="BO4" s="69" t="str">
        <f aca="false">IF(BX4&gt;5,VLOOKUP(CONCATENATE(BK4,BN4),'Pril1-THLPa'!$H$6:$N$96,4,0),"")</f>
        <v/>
      </c>
      <c r="BP4" s="69" t="str">
        <f aca="false">IF(BX4&gt;5,VLOOKUP(CONCATENATE(BK4,BN4),'Pril1-THLPa'!$H$6:$N$96,5,0),"")</f>
        <v/>
      </c>
      <c r="BQ4" s="69" t="str">
        <f aca="false">IF(BX4&gt;5,VLOOKUP(CONCATENATE(BK4,BN4),'Pril1-THLPa'!$H$6:$N$96,6,0),"")</f>
        <v/>
      </c>
      <c r="BR4" s="69" t="str">
        <f aca="false">IF(BX4&gt;5,VLOOKUP(CONCATENATE(BK4,BN4),'Pril1-THLPa'!$H$6:$N$96,7,0),"")</f>
        <v/>
      </c>
      <c r="BS4" s="69" t="str">
        <f aca="false">IF(BX4&gt;5,VLOOKUP(CONCATENATE(BK4,BN4),'Pril1-THLPa'!$H$6:$O$96,8,0),"")</f>
        <v/>
      </c>
      <c r="BT4" s="69" t="str">
        <f aca="false">IF(BF4&gt;0, IF(BK4="smrk",  VLOOKUP(VLOOKUP(BD4,'Pril9-K3'!$L$8:$M$207,2,0),'Pril9-K3'!$A$8:$J$16,LOOKUP(BN4,'Pril9-K3'!$A$7:$J$7,'Pril9-K3'!$A$5:$J$5),0), IF(AND(BK4&lt;&gt;"smrk",'Vstupní data'!AK4&lt;&gt;""),'Vstupní data'!AK4,   VLOOKUP(VLOOKUP(BD4,'Pril9-K3'!$L$8:$M$207,2,0),'Pril9-K3'!$A$8:$J$16,LOOKUP(BN4,'Pril9-K3'!$A$7:$J$7,'Pril9-K3'!$A$5:$J$5),0)   )),   "")</f>
        <v/>
      </c>
      <c r="BV4" s="69" t="n">
        <f aca="false">'Vstupní data'!AJ4</f>
        <v>0</v>
      </c>
      <c r="BW4" s="69" t="n">
        <f aca="false">IF(BF4&gt;0,IF(J4&gt;0,J4,K4*H4/100),0)</f>
        <v>0</v>
      </c>
      <c r="BX4" s="69" t="n">
        <f aca="false">IF(BF4&gt;0,IF(BJ4&gt;BL4,BL4,BJ4),0)</f>
        <v>0</v>
      </c>
      <c r="BY4" s="69" t="n">
        <f aca="false">IF(BD4=0,0,IF(AND(BX4&gt;0,BX4&lt;=5),  IF(AND(BX4&gt;0,BX4&lt;=5),VLOOKUP(BK4,'Pril1-THLPa'!$A$6:$F$18,IF(AND(BX4&gt;0,BX4&lt;=5),LOOKUP(BX4,'Pril1-THLPa'!$B$5:$F$5,'Pril1-THLPa'!$B$4:$F$4),""),0),""),  IF(BX4&gt;5,BO4+BP4*(BX4-5)+BQ4*POWER(BX4-5,2)+BR4*POWER(BX4-5,3)+BS4*POWER(BX4-5,4),"")))</f>
        <v>0</v>
      </c>
      <c r="BZ4" s="69" t="n">
        <f aca="false">IF(BY4&gt;0,BY4*BI4/10*BW4*(100+BV4)/100,0)</f>
        <v>0</v>
      </c>
      <c r="CA4" s="69" t="n">
        <f aca="false">IF(BD4&gt;0,BX4-IF(BD4&gt;BX4,BX4,BD4),0)</f>
        <v>0</v>
      </c>
      <c r="CB4" s="69" t="n">
        <f aca="false">POWER(1.01,CA4)</f>
        <v>1</v>
      </c>
      <c r="CC4" s="69" t="n">
        <f aca="false">IF(BF4&gt;0,IF(BF4&gt;BH4,1,BF4/BH4),0)</f>
        <v>0</v>
      </c>
      <c r="CD4" s="72" t="n">
        <f aca="false">IF(BD4=0,0,IF(BF4&gt;0,ROUND(IF(CB4&lt;&gt;0,BZ4*BT4*1/CB4*CC4,0),0),0))</f>
        <v>0</v>
      </c>
      <c r="CE4" s="73" t="str">
        <f aca="false">IF(BF4&gt;0,IF(BF4&gt;BH4,CD4/BF4,CD4/BH4),"")</f>
        <v/>
      </c>
      <c r="CF4" s="69" t="n">
        <f aca="false">'Vstupní data'!AM4</f>
        <v>0</v>
      </c>
      <c r="CG4" s="69" t="n">
        <f aca="false">'Vstupní data'!AN4</f>
        <v>0</v>
      </c>
      <c r="CH4" s="69" t="n">
        <f aca="false">'Vstupní data'!AO4</f>
        <v>0</v>
      </c>
      <c r="CI4" s="69" t="n">
        <f aca="false">'Vstupní data'!AP4</f>
        <v>0</v>
      </c>
      <c r="CJ4" s="72" t="n">
        <f aca="false">ROUND(CH4*CI4,0)</f>
        <v>0</v>
      </c>
      <c r="CK4" s="74" t="str">
        <f aca="false">IF(OR(AA4&gt;0,BB4&gt;0,CD4&gt;0,CJ4&gt;0),AA4+BB4+CD4+CJ4,"")</f>
        <v/>
      </c>
    </row>
    <row r="5" customFormat="false" ht="12.8" hidden="false" customHeight="false" outlineLevel="0" collapsed="false">
      <c r="A5" s="66" t="n">
        <f aca="false">'Vstupní data'!A5</f>
        <v>0</v>
      </c>
      <c r="F5" s="66" t="str">
        <f aca="false">CONCATENATE('Vstupní data'!F5,'Vstupní data'!G5,'Vstupní data'!H5,'Vstupní data'!I5)</f>
        <v/>
      </c>
      <c r="G5" s="66"/>
      <c r="H5" s="66" t="n">
        <f aca="false">'Vstupní data'!K5</f>
        <v>0</v>
      </c>
      <c r="I5" s="66" t="n">
        <f aca="false">'Vstupní data'!L5</f>
        <v>0</v>
      </c>
      <c r="J5" s="66" t="n">
        <f aca="false">'Vstupní data'!K5*'Vstupní data'!M5/100</f>
        <v>0</v>
      </c>
      <c r="L5" s="66" t="n">
        <f aca="false">IF('Vstupní data'!N5="prostokořenný",0,IF('Vstupní data'!N5="krytokořenný","k",IF('Vstupní data'!N5="poloodrostky nebo odrostky, prostokořenné i krytokořenné","po",0)))</f>
        <v>0</v>
      </c>
      <c r="N5" s="66"/>
      <c r="O5" s="66" t="n">
        <f aca="false">'Vstupní data'!O5</f>
        <v>0</v>
      </c>
      <c r="P5" s="66" t="n">
        <f aca="false">IF(O5&gt;0,VLOOKUP(CONCATENATE(VLOOKUP(I5,'Pril3-drev'!$H$5:$K$83,4,0),"-",'Vstupní data'!R5),K2!$C$15:$D$23,2,0),0)</f>
        <v>0</v>
      </c>
      <c r="Q5" s="66" t="n">
        <f aca="false">IF(O5&gt;0,VLOOKUP(I5,'Pril3-drev'!$H$5:$I$83,2,0),0)</f>
        <v>0</v>
      </c>
      <c r="R5" s="66" t="n">
        <f aca="false">IF(Q5&gt;0,VLOOKUP(Q5,'Pril6-okus'!$A$5:$B$17,2,0),0)</f>
        <v>0</v>
      </c>
      <c r="S5" s="66" t="n">
        <f aca="false">IF(O5&gt;0,VLOOKUP(I5,'Pril3-drev'!$H$5:$J$83,3,0),0)</f>
        <v>0</v>
      </c>
      <c r="T5" s="66" t="str">
        <f aca="false">IF(O5&gt;0,IF(L5="k",0.9*VLOOKUP(S5,'ha-pocty-vyhl'!$A$5:$B$20,2,0),IF(L5="po",0.8*VLOOKUP(S5,'ha-pocty-vyhl'!$A$5:$B$20,2,0),VLOOKUP(S5,'ha-pocty-vyhl'!$A$5:$B$20,2,0))),"")</f>
        <v/>
      </c>
      <c r="U5" s="66" t="n">
        <f aca="false">'Vstupní data'!P5</f>
        <v>0</v>
      </c>
      <c r="V5" s="66" t="n">
        <f aca="false">IF(O5&gt;0,1.3*T5*1000*Z5/10000,0)</f>
        <v>0</v>
      </c>
      <c r="W5" s="66" t="n">
        <f aca="false">IF(O5&gt;0,1.3*T5*1000*Z5/10000,0)</f>
        <v>0</v>
      </c>
      <c r="X5" s="66" t="n">
        <f aca="false">IF(O5&gt;0,IF(O5&gt;V5,V5,O5),0)</f>
        <v>0</v>
      </c>
      <c r="Y5" s="66" t="n">
        <f aca="false">IF(O5&gt;0,IF(IF(U5&gt;W5,W5,U5)&lt;X5,W5,IF(U5&gt;W5,W5,U5)),0)</f>
        <v>0</v>
      </c>
      <c r="Z5" s="66" t="n">
        <f aca="false">IF(O5&gt;0,IF(J5&gt;0,J5,K5*H5/100),0)</f>
        <v>0</v>
      </c>
      <c r="AA5" s="67" t="n">
        <f aca="false">IF(O5&gt;0,CEILING(R5*P5*X5/Y5*Z5,1),0)</f>
        <v>0</v>
      </c>
      <c r="AB5" s="68" t="n">
        <f aca="false">IF(O5&gt;0,AA5/O5,0)</f>
        <v>0</v>
      </c>
      <c r="AC5" s="66" t="n">
        <f aca="false">'Vstupní data'!W5</f>
        <v>0</v>
      </c>
      <c r="AD5" s="44" t="n">
        <v>30</v>
      </c>
      <c r="AI5" s="66" t="str">
        <f aca="false">IF(OR('Vstupní data'!T5&gt;0,'Vstupní data'!U5&gt;0),VLOOKUP(I5,'Pril3-drev'!$H$5:$J$83,3,0),"")</f>
        <v/>
      </c>
      <c r="AJ5" s="66" t="n">
        <f aca="false">IF('Vstupní data'!V5="prostokořenný",0,IF('Vstupní data'!V5="krytokořenný","k",IF('Vstupní data'!V5="poloodrostky nebo odrostky, prostokořenné i krytokořenné","po",0)))</f>
        <v>0</v>
      </c>
      <c r="AK5" s="66" t="n">
        <f aca="false">IF(OR('Vstupní data'!T5&gt;0,'Vstupní data'!U5&gt;0),IF(AJ5="k",0.9*VLOOKUP(AI5,'ha-pocty-vyhl'!$A$5:$B$20,2,0),IF(AJ5="po",0.8*VLOOKUP(AI5,'ha-pocty-vyhl'!$A$5:$B$20,2,0),VLOOKUP(AI5,'ha-pocty-vyhl'!$A$5:$B$20,2,0))),0)</f>
        <v>0</v>
      </c>
      <c r="AL5" s="66" t="n">
        <f aca="false">IF(OR('Vstupní data'!T5&gt;0,'Vstupní data'!U5&gt;0),'Vstupní data'!K5*'Vstupní data'!M5/100,0)</f>
        <v>0</v>
      </c>
      <c r="AM5" s="66" t="n">
        <f aca="false">IF(OR('Vstupní data'!T5&gt;0,'Vstupní data'!U5&gt;0),IF('Vstupní data'!T5&gt;0,'Vstupní data'!T5,ROUND(10*'Vstupní data'!U5/AK5,0)),0)</f>
        <v>0</v>
      </c>
      <c r="AN5" s="69" t="n">
        <f aca="false">IF('Vstupní data'!T5&gt;0,   IF('Vstupní data'!T5&lt;=AL5,'Vstupní data'!T5,AL5),   IF(AM5&lt;AL5,AM5,AL5))</f>
        <v>0</v>
      </c>
      <c r="AO5" s="69" t="n">
        <f aca="false">'Vstupní data'!X5</f>
        <v>0</v>
      </c>
      <c r="AP5" s="66" t="n">
        <f aca="false">IF(OR('Vstupní data'!T5&gt;0,'Vstupní data'!U5&gt;0),IF(I5&lt;&gt;0,VLOOKUP(I5,'Pril3-drev'!$H$5:$I$83,2,0),0),0)</f>
        <v>0</v>
      </c>
      <c r="AQ5" s="66" t="n">
        <f aca="false">'Vstupní data'!Y5</f>
        <v>0</v>
      </c>
      <c r="AR5" s="66" t="str">
        <f aca="false">IF(AC5&gt;5,   IF('Vstupní data'!Y5&gt;0,   VLOOKUP(VLOOKUP(CONCATENATE(VLOOKUP(I5,'Pril3-drev'!$H$4:$L$83,5,0),AC5),'Pril3-drev'!$Q$4:$R$2803,2,0),'AVB-BS'!$C$5:$S$29 ,LOOKUP(AQ5,'AVB-BS'!$D$3:$S$3,'AVB-BS'!$D$1:$S$1) ,0 )   ,   IF('Vstupní data'!Z5&gt;0,'Vstupní data'!Z5,0)) , "")</f>
        <v/>
      </c>
      <c r="AS5" s="70" t="str">
        <f aca="false">IF(AC5&gt;5,VLOOKUP(CONCATENATE(AP5,AR5),'Pril1-THLPa'!$H$6:$N$96,4,0),"")</f>
        <v/>
      </c>
      <c r="AT5" s="70" t="str">
        <f aca="false">IF(AC5&gt;5,VLOOKUP(CONCATENATE(AP5,AR5),'Pril1-THLPa'!$H$6:$N$96,5,0),"")</f>
        <v/>
      </c>
      <c r="AU5" s="70" t="str">
        <f aca="false">IF(AC5&gt;5,VLOOKUP(CONCATENATE(AP5,AR5),'Pril1-THLPa'!$H$6:$N$96,6,0),"")</f>
        <v/>
      </c>
      <c r="AV5" s="70" t="str">
        <f aca="false">IF(AC5&gt;5,VLOOKUP(CONCATENATE(AP5,AR5),'Pril1-THLPa'!$H$6:$N$96,7,0),"")</f>
        <v/>
      </c>
      <c r="AW5" s="70" t="str">
        <f aca="false">IF(AC5&gt;5,VLOOKUP(CONCATENATE(AP5,AR5),'Pril1-THLPa'!$H$6:$O$96,8,0),"")</f>
        <v/>
      </c>
      <c r="AX5" s="66" t="n">
        <f aca="false">IF(AC5&gt;0,IF(AND(AC5&gt;0,AC5&lt;=5),VLOOKUP(AP5,'Pril1-THLPa'!$A$6:$F$18,LOOKUP(AC5,'Pril1-THLPa'!$B$5:$F$5,'Pril1-THLPa'!$B$4:$F$4),0),AS5+AT5*(AC5-5)+AU5*POWER(AC5-5,2)+AV5*POWER(AC5-5,3)+AW5*POWER(AC5-5,4)),0)</f>
        <v>0</v>
      </c>
      <c r="AY5" s="71"/>
      <c r="AZ5" s="66" t="n">
        <f aca="false">'Vstupní data'!AA5</f>
        <v>0</v>
      </c>
      <c r="BA5" s="66" t="n">
        <f aca="false">IF(OR('Vstupní data'!T5&gt;0,'Vstupní data'!U5&gt;0),IF(AC5&lt;&gt;"",AX5*AO5/10*(100+AZ5)/100,0),0)</f>
        <v>0</v>
      </c>
      <c r="BB5" s="67" t="n">
        <f aca="false">IF(AC5&lt;&gt;"",ROUND(BA5*AN5,0),0)</f>
        <v>0</v>
      </c>
      <c r="BC5" s="68" t="str">
        <f aca="false">IF(AE5&gt;0,BB5/AE5,"")</f>
        <v/>
      </c>
      <c r="BD5" s="66" t="n">
        <f aca="false">'Vstupní data'!AE5</f>
        <v>0</v>
      </c>
      <c r="BF5" s="66" t="n">
        <f aca="false">'Vstupní data'!AC5</f>
        <v>0</v>
      </c>
      <c r="BH5" s="66" t="n">
        <f aca="false">'Vstupní data'!AD5</f>
        <v>0</v>
      </c>
      <c r="BI5" s="66" t="n">
        <f aca="false">'Vstupní data'!AF5</f>
        <v>0</v>
      </c>
      <c r="BJ5" s="69" t="n">
        <f aca="false">'Vstupní data'!AG5</f>
        <v>0</v>
      </c>
      <c r="BK5" s="69" t="n">
        <f aca="false">IF(BF5&lt;&gt;0,VLOOKUP(I5,'Pril3-drev'!$H$5:$I$83,2,0),0)</f>
        <v>0</v>
      </c>
      <c r="BL5" s="69" t="n">
        <f aca="false">IF(BF5&lt;&gt;0,VLOOKUP(BK5,'Pril3-drev'!$A$5:$C$17,3,0),0)</f>
        <v>0</v>
      </c>
      <c r="BM5" s="69" t="n">
        <f aca="false">'Vstupní data'!AH5</f>
        <v>0</v>
      </c>
      <c r="BN5" s="69" t="n">
        <f aca="false">IF('Vstupní data'!AH5&gt;0,   VLOOKUP(VLOOKUP(CONCATENATE(VLOOKUP(I5,'Pril3-drev'!$H$4:$L$83,5,0),BD5),'Pril3-drev'!$Q$4:$R$2803,2,0),'AVB-BS'!$C$5:$S$29 ,LOOKUP(BM5,'AVB-BS'!$D$3:$S$3,'AVB-BS'!$D$1:$S$1) ,0 )   ,   IF('Vstupní data'!AI5&gt;0,'Vstupní data'!AI5,0))</f>
        <v>0</v>
      </c>
      <c r="BO5" s="69" t="str">
        <f aca="false">IF(BX5&gt;5,VLOOKUP(CONCATENATE(BK5,BN5),'Pril1-THLPa'!$H$6:$N$96,4,0),"")</f>
        <v/>
      </c>
      <c r="BP5" s="69" t="str">
        <f aca="false">IF(BX5&gt;5,VLOOKUP(CONCATENATE(BK5,BN5),'Pril1-THLPa'!$H$6:$N$96,5,0),"")</f>
        <v/>
      </c>
      <c r="BQ5" s="69" t="str">
        <f aca="false">IF(BX5&gt;5,VLOOKUP(CONCATENATE(BK5,BN5),'Pril1-THLPa'!$H$6:$N$96,6,0),"")</f>
        <v/>
      </c>
      <c r="BR5" s="69" t="str">
        <f aca="false">IF(BX5&gt;5,VLOOKUP(CONCATENATE(BK5,BN5),'Pril1-THLPa'!$H$6:$N$96,7,0),"")</f>
        <v/>
      </c>
      <c r="BS5" s="69" t="str">
        <f aca="false">IF(BX5&gt;5,VLOOKUP(CONCATENATE(BK5,BN5),'Pril1-THLPa'!$H$6:$O$96,8,0),"")</f>
        <v/>
      </c>
      <c r="BT5" s="69" t="str">
        <f aca="false">IF(BF5&gt;0, IF(BK5="smrk",  VLOOKUP(VLOOKUP(BD5,'Pril9-K3'!$L$8:$M$207,2,0),'Pril9-K3'!$A$8:$J$16,LOOKUP(BN5,'Pril9-K3'!$A$7:$J$7,'Pril9-K3'!$A$5:$J$5),0), IF(AND(BK5&lt;&gt;"smrk",'Vstupní data'!AK5&lt;&gt;""),'Vstupní data'!AK5,   VLOOKUP(VLOOKUP(BD5,'Pril9-K3'!$L$8:$M$207,2,0),'Pril9-K3'!$A$8:$J$16,LOOKUP(BN5,'Pril9-K3'!$A$7:$J$7,'Pril9-K3'!$A$5:$J$5),0)   )),   "")</f>
        <v/>
      </c>
      <c r="BV5" s="69" t="n">
        <f aca="false">'Vstupní data'!AJ5</f>
        <v>0</v>
      </c>
      <c r="BW5" s="69" t="n">
        <f aca="false">IF(BF5&gt;0,IF(J5&gt;0,J5,K5*H5/100),0)</f>
        <v>0</v>
      </c>
      <c r="BX5" s="69" t="n">
        <f aca="false">IF(BF5&gt;0,IF(BJ5&gt;BL5,BL5,BJ5),0)</f>
        <v>0</v>
      </c>
      <c r="BY5" s="69" t="n">
        <f aca="false">IF(BD5=0,0,IF(AND(BX5&gt;0,BX5&lt;=5),  IF(AND(BX5&gt;0,BX5&lt;=5),VLOOKUP(BK5,'Pril1-THLPa'!$A$6:$F$18,IF(AND(BX5&gt;0,BX5&lt;=5),LOOKUP(BX5,'Pril1-THLPa'!$B$5:$F$5,'Pril1-THLPa'!$B$4:$F$4),""),0),""),  IF(BX5&gt;5,BO5+BP5*(BX5-5)+BQ5*POWER(BX5-5,2)+BR5*POWER(BX5-5,3)+BS5*POWER(BX5-5,4),"")))</f>
        <v>0</v>
      </c>
      <c r="BZ5" s="69" t="n">
        <f aca="false">IF(BY5&gt;0,BY5*BI5/10*BW5*(100+BV5)/100,0)</f>
        <v>0</v>
      </c>
      <c r="CA5" s="69" t="n">
        <f aca="false">IF(BD5&gt;0,BX5-IF(BD5&gt;BX5,BX5,BD5),0)</f>
        <v>0</v>
      </c>
      <c r="CB5" s="69" t="n">
        <f aca="false">POWER(1.01,CA5)</f>
        <v>1</v>
      </c>
      <c r="CC5" s="69" t="n">
        <f aca="false">IF(BF5&gt;0,IF(BF5&gt;BH5,1,BF5/BH5),0)</f>
        <v>0</v>
      </c>
      <c r="CD5" s="72" t="n">
        <f aca="false">IF(BD5=0,0,IF(BF5&gt;0,ROUND(IF(CB5&lt;&gt;0,BZ5*BT5*1/CB5*CC5,0),0),0))</f>
        <v>0</v>
      </c>
      <c r="CE5" s="73" t="str">
        <f aca="false">IF(BF5&gt;0,IF(BF5&gt;BH5,CD5/BF5,CD5/BH5),"")</f>
        <v/>
      </c>
      <c r="CF5" s="69" t="n">
        <f aca="false">'Vstupní data'!AM5</f>
        <v>0</v>
      </c>
      <c r="CG5" s="69" t="n">
        <f aca="false">'Vstupní data'!AN5</f>
        <v>0</v>
      </c>
      <c r="CH5" s="69" t="n">
        <f aca="false">'Vstupní data'!AO5</f>
        <v>0</v>
      </c>
      <c r="CI5" s="69" t="n">
        <f aca="false">'Vstupní data'!AP5</f>
        <v>0</v>
      </c>
      <c r="CJ5" s="72" t="n">
        <f aca="false">ROUND(CH5*CI5,0)</f>
        <v>0</v>
      </c>
      <c r="CK5" s="74" t="str">
        <f aca="false">IF(OR(AA5&gt;0,BB5&gt;0,CD5&gt;0,CJ5&gt;0),AA5+BB5+CD5+CJ5,"")</f>
        <v/>
      </c>
    </row>
    <row r="6" customFormat="false" ht="12.8" hidden="false" customHeight="false" outlineLevel="0" collapsed="false">
      <c r="A6" s="66" t="n">
        <f aca="false">'Vstupní data'!A6</f>
        <v>0</v>
      </c>
      <c r="F6" s="66" t="str">
        <f aca="false">CONCATENATE('Vstupní data'!F6,'Vstupní data'!G6,'Vstupní data'!H6,'Vstupní data'!I6)</f>
        <v/>
      </c>
      <c r="G6" s="66"/>
      <c r="H6" s="66" t="n">
        <f aca="false">'Vstupní data'!K6</f>
        <v>0</v>
      </c>
      <c r="I6" s="66" t="n">
        <f aca="false">'Vstupní data'!L6</f>
        <v>0</v>
      </c>
      <c r="J6" s="66" t="n">
        <f aca="false">'Vstupní data'!K6*'Vstupní data'!M6/100</f>
        <v>0</v>
      </c>
      <c r="L6" s="66" t="n">
        <f aca="false">IF('Vstupní data'!N6="prostokořenný",0,IF('Vstupní data'!N6="krytokořenný","k",IF('Vstupní data'!N6="poloodrostky nebo odrostky, prostokořenné i krytokořenné","po",0)))</f>
        <v>0</v>
      </c>
      <c r="N6" s="66"/>
      <c r="O6" s="66" t="n">
        <f aca="false">'Vstupní data'!O6</f>
        <v>0</v>
      </c>
      <c r="P6" s="66" t="n">
        <f aca="false">IF(O6&gt;0,VLOOKUP(CONCATENATE(VLOOKUP(I6,'Pril3-drev'!$H$5:$K$83,4,0),"-",'Vstupní data'!R6),K2!$C$15:$D$23,2,0),0)</f>
        <v>0</v>
      </c>
      <c r="Q6" s="66" t="n">
        <f aca="false">IF(O6&gt;0,VLOOKUP(I6,'Pril3-drev'!$H$5:$I$83,2,0),0)</f>
        <v>0</v>
      </c>
      <c r="R6" s="66" t="n">
        <f aca="false">IF(Q6&gt;0,VLOOKUP(Q6,'Pril6-okus'!$A$5:$B$17,2,0),0)</f>
        <v>0</v>
      </c>
      <c r="S6" s="66" t="n">
        <f aca="false">IF(O6&gt;0,VLOOKUP(I6,'Pril3-drev'!$H$5:$J$83,3,0),0)</f>
        <v>0</v>
      </c>
      <c r="T6" s="66" t="str">
        <f aca="false">IF(O6&gt;0,IF(L6="k",0.9*VLOOKUP(S6,'ha-pocty-vyhl'!$A$5:$B$20,2,0),IF(L6="po",0.8*VLOOKUP(S6,'ha-pocty-vyhl'!$A$5:$B$20,2,0),VLOOKUP(S6,'ha-pocty-vyhl'!$A$5:$B$20,2,0))),"")</f>
        <v/>
      </c>
      <c r="U6" s="66" t="n">
        <f aca="false">'Vstupní data'!P6</f>
        <v>0</v>
      </c>
      <c r="V6" s="66" t="n">
        <f aca="false">IF(O6&gt;0,1.3*T6*1000*Z6/10000,0)</f>
        <v>0</v>
      </c>
      <c r="W6" s="66" t="n">
        <f aca="false">IF(O6&gt;0,1.3*T6*1000*Z6/10000,0)</f>
        <v>0</v>
      </c>
      <c r="X6" s="66" t="n">
        <f aca="false">IF(O6&gt;0,IF(O6&gt;V6,V6,O6),0)</f>
        <v>0</v>
      </c>
      <c r="Y6" s="66" t="n">
        <f aca="false">IF(O6&gt;0,IF(IF(U6&gt;W6,W6,U6)&lt;X6,W6,IF(U6&gt;W6,W6,U6)),0)</f>
        <v>0</v>
      </c>
      <c r="Z6" s="66" t="n">
        <f aca="false">IF(O6&gt;0,IF(J6&gt;0,J6,K6*H6/100),0)</f>
        <v>0</v>
      </c>
      <c r="AA6" s="67" t="n">
        <f aca="false">IF(O6&gt;0,CEILING(R6*P6*X6/Y6*Z6,1),0)</f>
        <v>0</v>
      </c>
      <c r="AB6" s="68" t="n">
        <f aca="false">IF(O6&gt;0,AA6/O6,0)</f>
        <v>0</v>
      </c>
      <c r="AC6" s="66" t="n">
        <f aca="false">'Vstupní data'!W6</f>
        <v>0</v>
      </c>
      <c r="AD6" s="44" t="n">
        <v>30</v>
      </c>
      <c r="AI6" s="66" t="str">
        <f aca="false">IF(OR('Vstupní data'!T6&gt;0,'Vstupní data'!U6&gt;0),VLOOKUP(I6,'Pril3-drev'!$H$5:$J$83,3,0),"")</f>
        <v/>
      </c>
      <c r="AJ6" s="66" t="n">
        <f aca="false">IF('Vstupní data'!V6="prostokořenný",0,IF('Vstupní data'!V6="krytokořenný","k",IF('Vstupní data'!V6="poloodrostky nebo odrostky, prostokořenné i krytokořenné","po",0)))</f>
        <v>0</v>
      </c>
      <c r="AK6" s="66" t="n">
        <f aca="false">IF(OR('Vstupní data'!T6&gt;0,'Vstupní data'!U6&gt;0),IF(AJ6="k",0.9*VLOOKUP(AI6,'ha-pocty-vyhl'!$A$5:$B$20,2,0),IF(AJ6="po",0.8*VLOOKUP(AI6,'ha-pocty-vyhl'!$A$5:$B$20,2,0),VLOOKUP(AI6,'ha-pocty-vyhl'!$A$5:$B$20,2,0))),0)</f>
        <v>0</v>
      </c>
      <c r="AL6" s="66" t="n">
        <f aca="false">IF(OR('Vstupní data'!T6&gt;0,'Vstupní data'!U6&gt;0),'Vstupní data'!K6*'Vstupní data'!M6/100,0)</f>
        <v>0</v>
      </c>
      <c r="AM6" s="66" t="n">
        <f aca="false">IF(OR('Vstupní data'!T6&gt;0,'Vstupní data'!U6&gt;0),IF('Vstupní data'!T6&gt;0,'Vstupní data'!T6,ROUND(10*'Vstupní data'!U6/AK6,0)),0)</f>
        <v>0</v>
      </c>
      <c r="AN6" s="69" t="n">
        <f aca="false">IF('Vstupní data'!T6&gt;0,   IF('Vstupní data'!T6&lt;=AL6,'Vstupní data'!T6,AL6),   IF(AM6&lt;AL6,AM6,AL6))</f>
        <v>0</v>
      </c>
      <c r="AO6" s="69" t="n">
        <f aca="false">'Vstupní data'!X6</f>
        <v>0</v>
      </c>
      <c r="AP6" s="66" t="n">
        <f aca="false">IF(OR('Vstupní data'!T6&gt;0,'Vstupní data'!U6&gt;0),IF(I6&lt;&gt;0,VLOOKUP(I6,'Pril3-drev'!$H$5:$I$83,2,0),0),0)</f>
        <v>0</v>
      </c>
      <c r="AQ6" s="66" t="n">
        <f aca="false">'Vstupní data'!Y6</f>
        <v>0</v>
      </c>
      <c r="AR6" s="66" t="str">
        <f aca="false">IF(AC6&gt;5,   IF('Vstupní data'!Y6&gt;0,   VLOOKUP(VLOOKUP(CONCATENATE(VLOOKUP(I6,'Pril3-drev'!$H$4:$L$83,5,0),AC6),'Pril3-drev'!$Q$4:$R$2803,2,0),'AVB-BS'!$C$5:$S$29 ,LOOKUP(AQ6,'AVB-BS'!$D$3:$S$3,'AVB-BS'!$D$1:$S$1) ,0 )   ,   IF('Vstupní data'!Z6&gt;0,'Vstupní data'!Z6,0)) , "")</f>
        <v/>
      </c>
      <c r="AS6" s="70" t="str">
        <f aca="false">IF(AC6&gt;5,VLOOKUP(CONCATENATE(AP6,AR6),'Pril1-THLPa'!$H$6:$N$96,4,0),"")</f>
        <v/>
      </c>
      <c r="AT6" s="70" t="str">
        <f aca="false">IF(AC6&gt;5,VLOOKUP(CONCATENATE(AP6,AR6),'Pril1-THLPa'!$H$6:$N$96,5,0),"")</f>
        <v/>
      </c>
      <c r="AU6" s="70" t="str">
        <f aca="false">IF(AC6&gt;5,VLOOKUP(CONCATENATE(AP6,AR6),'Pril1-THLPa'!$H$6:$N$96,6,0),"")</f>
        <v/>
      </c>
      <c r="AV6" s="70" t="str">
        <f aca="false">IF(AC6&gt;5,VLOOKUP(CONCATENATE(AP6,AR6),'Pril1-THLPa'!$H$6:$N$96,7,0),"")</f>
        <v/>
      </c>
      <c r="AW6" s="70" t="str">
        <f aca="false">IF(AC6&gt;5,VLOOKUP(CONCATENATE(AP6,AR6),'Pril1-THLPa'!$H$6:$O$96,8,0),"")</f>
        <v/>
      </c>
      <c r="AX6" s="66" t="n">
        <f aca="false">IF(AC6&gt;0,IF(AND(AC6&gt;0,AC6&lt;=5),VLOOKUP(AP6,'Pril1-THLPa'!$A$6:$F$18,LOOKUP(AC6,'Pril1-THLPa'!$B$5:$F$5,'Pril1-THLPa'!$B$4:$F$4),0),AS6+AT6*(AC6-5)+AU6*POWER(AC6-5,2)+AV6*POWER(AC6-5,3)+AW6*POWER(AC6-5,4)),0)</f>
        <v>0</v>
      </c>
      <c r="AY6" s="71"/>
      <c r="AZ6" s="66" t="n">
        <f aca="false">'Vstupní data'!AA6</f>
        <v>0</v>
      </c>
      <c r="BA6" s="66" t="n">
        <f aca="false">IF(OR('Vstupní data'!T6&gt;0,'Vstupní data'!U6&gt;0),IF(AC6&lt;&gt;"",AX6*AO6/10*(100+AZ6)/100,0),0)</f>
        <v>0</v>
      </c>
      <c r="BB6" s="67" t="n">
        <f aca="false">IF(AC6&lt;&gt;"",ROUND(BA6*AN6,0),0)</f>
        <v>0</v>
      </c>
      <c r="BC6" s="68" t="str">
        <f aca="false">IF(AE6&gt;0,BB6/AE6,"")</f>
        <v/>
      </c>
      <c r="BD6" s="66" t="n">
        <f aca="false">'Vstupní data'!AE6</f>
        <v>0</v>
      </c>
      <c r="BF6" s="66" t="n">
        <f aca="false">'Vstupní data'!AC6</f>
        <v>0</v>
      </c>
      <c r="BH6" s="66" t="n">
        <f aca="false">'Vstupní data'!AD6</f>
        <v>0</v>
      </c>
      <c r="BI6" s="66" t="n">
        <f aca="false">'Vstupní data'!AF6</f>
        <v>0</v>
      </c>
      <c r="BJ6" s="69" t="n">
        <f aca="false">'Vstupní data'!AG6</f>
        <v>0</v>
      </c>
      <c r="BK6" s="69" t="n">
        <f aca="false">IF(BF6&lt;&gt;0,VLOOKUP(I6,'Pril3-drev'!$H$5:$I$83,2,0),0)</f>
        <v>0</v>
      </c>
      <c r="BL6" s="69" t="n">
        <f aca="false">IF(BF6&lt;&gt;0,VLOOKUP(BK6,'Pril3-drev'!$A$5:$C$17,3,0),0)</f>
        <v>0</v>
      </c>
      <c r="BM6" s="69" t="n">
        <f aca="false">'Vstupní data'!AH6</f>
        <v>0</v>
      </c>
      <c r="BN6" s="69" t="n">
        <f aca="false">IF('Vstupní data'!AH6&gt;0,   VLOOKUP(VLOOKUP(CONCATENATE(VLOOKUP(I6,'Pril3-drev'!$H$4:$L$83,5,0),BD6),'Pril3-drev'!$Q$4:$R$2803,2,0),'AVB-BS'!$C$5:$S$29 ,LOOKUP(BM6,'AVB-BS'!$D$3:$S$3,'AVB-BS'!$D$1:$S$1) ,0 )   ,   IF('Vstupní data'!AI6&gt;0,'Vstupní data'!AI6,0))</f>
        <v>0</v>
      </c>
      <c r="BO6" s="69" t="str">
        <f aca="false">IF(BX6&gt;5,VLOOKUP(CONCATENATE(BK6,BN6),'Pril1-THLPa'!$H$6:$N$96,4,0),"")</f>
        <v/>
      </c>
      <c r="BP6" s="69" t="str">
        <f aca="false">IF(BX6&gt;5,VLOOKUP(CONCATENATE(BK6,BN6),'Pril1-THLPa'!$H$6:$N$96,5,0),"")</f>
        <v/>
      </c>
      <c r="BQ6" s="69" t="str">
        <f aca="false">IF(BX6&gt;5,VLOOKUP(CONCATENATE(BK6,BN6),'Pril1-THLPa'!$H$6:$N$96,6,0),"")</f>
        <v/>
      </c>
      <c r="BR6" s="69" t="str">
        <f aca="false">IF(BX6&gt;5,VLOOKUP(CONCATENATE(BK6,BN6),'Pril1-THLPa'!$H$6:$N$96,7,0),"")</f>
        <v/>
      </c>
      <c r="BS6" s="69" t="str">
        <f aca="false">IF(BX6&gt;5,VLOOKUP(CONCATENATE(BK6,BN6),'Pril1-THLPa'!$H$6:$O$96,8,0),"")</f>
        <v/>
      </c>
      <c r="BT6" s="69" t="str">
        <f aca="false">IF(BF6&gt;0, IF(BK6="smrk",  VLOOKUP(VLOOKUP(BD6,'Pril9-K3'!$L$8:$M$207,2,0),'Pril9-K3'!$A$8:$J$16,LOOKUP(BN6,'Pril9-K3'!$A$7:$J$7,'Pril9-K3'!$A$5:$J$5),0), IF(AND(BK6&lt;&gt;"smrk",'Vstupní data'!AK6&lt;&gt;""),'Vstupní data'!AK6,   VLOOKUP(VLOOKUP(BD6,'Pril9-K3'!$L$8:$M$207,2,0),'Pril9-K3'!$A$8:$J$16,LOOKUP(BN6,'Pril9-K3'!$A$7:$J$7,'Pril9-K3'!$A$5:$J$5),0)   )),   "")</f>
        <v/>
      </c>
      <c r="BV6" s="69" t="n">
        <f aca="false">'Vstupní data'!AJ6</f>
        <v>0</v>
      </c>
      <c r="BW6" s="69" t="n">
        <f aca="false">IF(BF6&gt;0,IF(J6&gt;0,J6,K6*H6/100),0)</f>
        <v>0</v>
      </c>
      <c r="BX6" s="69" t="n">
        <f aca="false">IF(BF6&gt;0,IF(BJ6&gt;BL6,BL6,BJ6),0)</f>
        <v>0</v>
      </c>
      <c r="BY6" s="69" t="n">
        <f aca="false">IF(BD6=0,0,IF(AND(BX6&gt;0,BX6&lt;=5),  IF(AND(BX6&gt;0,BX6&lt;=5),VLOOKUP(BK6,'Pril1-THLPa'!$A$6:$F$18,IF(AND(BX6&gt;0,BX6&lt;=5),LOOKUP(BX6,'Pril1-THLPa'!$B$5:$F$5,'Pril1-THLPa'!$B$4:$F$4),""),0),""),  IF(BX6&gt;5,BO6+BP6*(BX6-5)+BQ6*POWER(BX6-5,2)+BR6*POWER(BX6-5,3)+BS6*POWER(BX6-5,4),"")))</f>
        <v>0</v>
      </c>
      <c r="BZ6" s="69" t="n">
        <f aca="false">IF(BY6&gt;0,BY6*BI6/10*BW6*(100+BV6)/100,0)</f>
        <v>0</v>
      </c>
      <c r="CA6" s="69" t="n">
        <f aca="false">IF(BD6&gt;0,BX6-IF(BD6&gt;BX6,BX6,BD6),0)</f>
        <v>0</v>
      </c>
      <c r="CB6" s="69" t="n">
        <f aca="false">POWER(1.01,CA6)</f>
        <v>1</v>
      </c>
      <c r="CC6" s="69" t="n">
        <f aca="false">IF(BF6&gt;0,IF(BF6&gt;BH6,1,BF6/BH6),0)</f>
        <v>0</v>
      </c>
      <c r="CD6" s="72" t="n">
        <f aca="false">IF(BD6=0,0,IF(BF6&gt;0,ROUND(IF(CB6&lt;&gt;0,BZ6*BT6*1/CB6*CC6,0),0),0))</f>
        <v>0</v>
      </c>
      <c r="CE6" s="73" t="str">
        <f aca="false">IF(BF6&gt;0,IF(BF6&gt;BH6,CD6/BF6,CD6/BH6),"")</f>
        <v/>
      </c>
      <c r="CF6" s="69" t="n">
        <f aca="false">'Vstupní data'!AM6</f>
        <v>0</v>
      </c>
      <c r="CG6" s="69" t="n">
        <f aca="false">'Vstupní data'!AN6</f>
        <v>0</v>
      </c>
      <c r="CH6" s="69" t="n">
        <f aca="false">'Vstupní data'!AO6</f>
        <v>0</v>
      </c>
      <c r="CI6" s="69" t="n">
        <f aca="false">'Vstupní data'!AP6</f>
        <v>0</v>
      </c>
      <c r="CJ6" s="72" t="n">
        <f aca="false">ROUND(CH6*CI6,0)</f>
        <v>0</v>
      </c>
      <c r="CK6" s="74" t="str">
        <f aca="false">IF(OR(AA6&gt;0,BB6&gt;0,CD6&gt;0,CJ6&gt;0),AA6+BB6+CD6+CJ6,"")</f>
        <v/>
      </c>
    </row>
    <row r="7" customFormat="false" ht="12.8" hidden="false" customHeight="false" outlineLevel="0" collapsed="false">
      <c r="A7" s="66" t="n">
        <f aca="false">'Vstupní data'!A7</f>
        <v>0</v>
      </c>
      <c r="F7" s="66" t="str">
        <f aca="false">CONCATENATE('Vstupní data'!F7,'Vstupní data'!G7,'Vstupní data'!H7,'Vstupní data'!I7)</f>
        <v/>
      </c>
      <c r="G7" s="66"/>
      <c r="H7" s="66" t="n">
        <f aca="false">'Vstupní data'!K7</f>
        <v>0</v>
      </c>
      <c r="I7" s="66" t="n">
        <f aca="false">'Vstupní data'!L7</f>
        <v>0</v>
      </c>
      <c r="J7" s="66" t="n">
        <f aca="false">'Vstupní data'!K7*'Vstupní data'!M7/100</f>
        <v>0</v>
      </c>
      <c r="L7" s="66" t="n">
        <f aca="false">IF('Vstupní data'!N7="prostokořenný",0,IF('Vstupní data'!N7="krytokořenný","k",IF('Vstupní data'!N7="poloodrostky nebo odrostky, prostokořenné i krytokořenné","po",0)))</f>
        <v>0</v>
      </c>
      <c r="N7" s="66"/>
      <c r="O7" s="66" t="n">
        <f aca="false">'Vstupní data'!O7</f>
        <v>0</v>
      </c>
      <c r="P7" s="66" t="n">
        <f aca="false">IF(O7&gt;0,VLOOKUP(CONCATENATE(VLOOKUP(I7,'Pril3-drev'!$H$5:$K$83,4,0),"-",'Vstupní data'!R7),K2!$C$15:$D$23,2,0),0)</f>
        <v>0</v>
      </c>
      <c r="Q7" s="66" t="n">
        <f aca="false">IF(O7&gt;0,VLOOKUP(I7,'Pril3-drev'!$H$5:$I$83,2,0),0)</f>
        <v>0</v>
      </c>
      <c r="R7" s="66" t="n">
        <f aca="false">IF(Q7&gt;0,VLOOKUP(Q7,'Pril6-okus'!$A$5:$B$17,2,0),0)</f>
        <v>0</v>
      </c>
      <c r="S7" s="66" t="n">
        <f aca="false">IF(O7&gt;0,VLOOKUP(I7,'Pril3-drev'!$H$5:$J$83,3,0),0)</f>
        <v>0</v>
      </c>
      <c r="T7" s="66" t="str">
        <f aca="false">IF(O7&gt;0,IF(L7="k",0.9*VLOOKUP(S7,'ha-pocty-vyhl'!$A$5:$B$20,2,0),IF(L7="po",0.8*VLOOKUP(S7,'ha-pocty-vyhl'!$A$5:$B$20,2,0),VLOOKUP(S7,'ha-pocty-vyhl'!$A$5:$B$20,2,0))),"")</f>
        <v/>
      </c>
      <c r="U7" s="66" t="n">
        <f aca="false">'Vstupní data'!P7</f>
        <v>0</v>
      </c>
      <c r="V7" s="66" t="n">
        <f aca="false">IF(O7&gt;0,1.3*T7*1000*Z7/10000,0)</f>
        <v>0</v>
      </c>
      <c r="W7" s="66" t="n">
        <f aca="false">IF(O7&gt;0,1.3*T7*1000*Z7/10000,0)</f>
        <v>0</v>
      </c>
      <c r="X7" s="66" t="n">
        <f aca="false">IF(O7&gt;0,IF(O7&gt;V7,V7,O7),0)</f>
        <v>0</v>
      </c>
      <c r="Y7" s="66" t="n">
        <f aca="false">IF(O7&gt;0,IF(IF(U7&gt;W7,W7,U7)&lt;X7,W7,IF(U7&gt;W7,W7,U7)),0)</f>
        <v>0</v>
      </c>
      <c r="Z7" s="66" t="n">
        <f aca="false">IF(O7&gt;0,IF(J7&gt;0,J7,K7*H7/100),0)</f>
        <v>0</v>
      </c>
      <c r="AA7" s="67" t="n">
        <f aca="false">IF(O7&gt;0,CEILING(R7*P7*X7/Y7*Z7,1),0)</f>
        <v>0</v>
      </c>
      <c r="AB7" s="68" t="n">
        <f aca="false">IF(O7&gt;0,AA7/O7,0)</f>
        <v>0</v>
      </c>
      <c r="AC7" s="66" t="n">
        <f aca="false">'Vstupní data'!W7</f>
        <v>0</v>
      </c>
      <c r="AI7" s="66" t="str">
        <f aca="false">IF(OR('Vstupní data'!T7&gt;0,'Vstupní data'!U7&gt;0),VLOOKUP(I7,'Pril3-drev'!$H$5:$J$83,3,0),"")</f>
        <v/>
      </c>
      <c r="AJ7" s="66" t="n">
        <f aca="false">IF('Vstupní data'!V7="prostokořenný",0,IF('Vstupní data'!V7="krytokořenný","k",IF('Vstupní data'!V7="poloodrostky nebo odrostky, prostokořenné i krytokořenné","po",0)))</f>
        <v>0</v>
      </c>
      <c r="AK7" s="66" t="n">
        <f aca="false">IF(OR('Vstupní data'!T7&gt;0,'Vstupní data'!U7&gt;0),IF(AJ7="k",0.9*VLOOKUP(AI7,'ha-pocty-vyhl'!$A$5:$B$20,2,0),IF(AJ7="po",0.8*VLOOKUP(AI7,'ha-pocty-vyhl'!$A$5:$B$20,2,0),VLOOKUP(AI7,'ha-pocty-vyhl'!$A$5:$B$20,2,0))),0)</f>
        <v>0</v>
      </c>
      <c r="AL7" s="66" t="n">
        <f aca="false">IF(OR('Vstupní data'!T7&gt;0,'Vstupní data'!U7&gt;0),'Vstupní data'!K7*'Vstupní data'!M7/100,0)</f>
        <v>0</v>
      </c>
      <c r="AM7" s="66" t="n">
        <f aca="false">IF(OR('Vstupní data'!T7&gt;0,'Vstupní data'!U7&gt;0),IF('Vstupní data'!T7&gt;0,'Vstupní data'!T7,ROUND(10*'Vstupní data'!U7/AK7,0)),0)</f>
        <v>0</v>
      </c>
      <c r="AN7" s="69" t="n">
        <f aca="false">IF('Vstupní data'!T7&gt;0,   IF('Vstupní data'!T7&lt;=AL7,'Vstupní data'!T7,AL7),   IF(AM7&lt;AL7,AM7,AL7))</f>
        <v>0</v>
      </c>
      <c r="AO7" s="69" t="n">
        <f aca="false">'Vstupní data'!X7</f>
        <v>0</v>
      </c>
      <c r="AP7" s="66" t="n">
        <f aca="false">IF(OR('Vstupní data'!T7&gt;0,'Vstupní data'!U7&gt;0),IF(I7&lt;&gt;0,VLOOKUP(I7,'Pril3-drev'!$H$5:$I$83,2,0),0),0)</f>
        <v>0</v>
      </c>
      <c r="AQ7" s="66" t="n">
        <f aca="false">'Vstupní data'!Y7</f>
        <v>0</v>
      </c>
      <c r="AR7" s="66" t="str">
        <f aca="false">IF(AC7&gt;5,   IF('Vstupní data'!Y7&gt;0,   VLOOKUP(VLOOKUP(CONCATENATE(VLOOKUP(I7,'Pril3-drev'!$H$4:$L$83,5,0),AC7),'Pril3-drev'!$Q$4:$R$2803,2,0),'AVB-BS'!$C$5:$S$29 ,LOOKUP(AQ7,'AVB-BS'!$D$3:$S$3,'AVB-BS'!$D$1:$S$1) ,0 )   ,   IF('Vstupní data'!Z7&gt;0,'Vstupní data'!Z7,0)) , "")</f>
        <v/>
      </c>
      <c r="AS7" s="70" t="str">
        <f aca="false">IF(AC7&gt;5,VLOOKUP(CONCATENATE(AP7,AR7),'Pril1-THLPa'!$H$6:$N$96,4,0),"")</f>
        <v/>
      </c>
      <c r="AT7" s="70" t="str">
        <f aca="false">IF(AC7&gt;5,VLOOKUP(CONCATENATE(AP7,AR7),'Pril1-THLPa'!$H$6:$N$96,5,0),"")</f>
        <v/>
      </c>
      <c r="AU7" s="70" t="str">
        <f aca="false">IF(AC7&gt;5,VLOOKUP(CONCATENATE(AP7,AR7),'Pril1-THLPa'!$H$6:$N$96,6,0),"")</f>
        <v/>
      </c>
      <c r="AV7" s="70" t="str">
        <f aca="false">IF(AC7&gt;5,VLOOKUP(CONCATENATE(AP7,AR7),'Pril1-THLPa'!$H$6:$N$96,7,0),"")</f>
        <v/>
      </c>
      <c r="AW7" s="70" t="str">
        <f aca="false">IF(AC7&gt;5,VLOOKUP(CONCATENATE(AP7,AR7),'Pril1-THLPa'!$H$6:$O$96,8,0),"")</f>
        <v/>
      </c>
      <c r="AX7" s="66" t="n">
        <f aca="false">IF(AC7&gt;0,IF(AND(AC7&gt;0,AC7&lt;=5),VLOOKUP(AP7,'Pril1-THLPa'!$A$6:$F$18,LOOKUP(AC7,'Pril1-THLPa'!$B$5:$F$5,'Pril1-THLPa'!$B$4:$F$4),0),AS7+AT7*(AC7-5)+AU7*POWER(AC7-5,2)+AV7*POWER(AC7-5,3)+AW7*POWER(AC7-5,4)),0)</f>
        <v>0</v>
      </c>
      <c r="AY7" s="71"/>
      <c r="AZ7" s="66" t="n">
        <f aca="false">'Vstupní data'!AA7</f>
        <v>0</v>
      </c>
      <c r="BA7" s="66" t="n">
        <f aca="false">IF(OR('Vstupní data'!T7&gt;0,'Vstupní data'!U7&gt;0),IF(AC7&lt;&gt;"",AX7*AO7/10*(100+AZ7)/100,0),0)</f>
        <v>0</v>
      </c>
      <c r="BB7" s="67" t="n">
        <f aca="false">IF(AC7&lt;&gt;"",ROUND(BA7*AN7,0),0)</f>
        <v>0</v>
      </c>
      <c r="BC7" s="68" t="str">
        <f aca="false">IF(AE7&gt;0,BB7/AE7,"")</f>
        <v/>
      </c>
      <c r="BD7" s="66" t="n">
        <f aca="false">'Vstupní data'!AE7</f>
        <v>0</v>
      </c>
      <c r="BF7" s="66" t="n">
        <f aca="false">'Vstupní data'!AC7</f>
        <v>0</v>
      </c>
      <c r="BH7" s="66" t="n">
        <f aca="false">'Vstupní data'!AD7</f>
        <v>0</v>
      </c>
      <c r="BI7" s="66" t="n">
        <f aca="false">'Vstupní data'!AF7</f>
        <v>0</v>
      </c>
      <c r="BJ7" s="69" t="n">
        <f aca="false">'Vstupní data'!AG7</f>
        <v>0</v>
      </c>
      <c r="BK7" s="69" t="n">
        <f aca="false">IF(BF7&lt;&gt;0,VLOOKUP(I7,'Pril3-drev'!$H$5:$I$83,2,0),0)</f>
        <v>0</v>
      </c>
      <c r="BL7" s="69" t="n">
        <f aca="false">IF(BF7&lt;&gt;0,VLOOKUP(BK7,'Pril3-drev'!$A$5:$C$17,3,0),0)</f>
        <v>0</v>
      </c>
      <c r="BM7" s="69" t="n">
        <f aca="false">'Vstupní data'!AH7</f>
        <v>0</v>
      </c>
      <c r="BN7" s="69" t="n">
        <f aca="false">IF('Vstupní data'!AH7&gt;0,   VLOOKUP(VLOOKUP(CONCATENATE(VLOOKUP(I7,'Pril3-drev'!$H$4:$L$83,5,0),BD7),'Pril3-drev'!$Q$4:$R$2803,2,0),'AVB-BS'!$C$5:$S$29 ,LOOKUP(BM7,'AVB-BS'!$D$3:$S$3,'AVB-BS'!$D$1:$S$1) ,0 )   ,   IF('Vstupní data'!AI7&gt;0,'Vstupní data'!AI7,0))</f>
        <v>0</v>
      </c>
      <c r="BO7" s="69" t="str">
        <f aca="false">IF(BX7&gt;5,VLOOKUP(CONCATENATE(BK7,BN7),'Pril1-THLPa'!$H$6:$N$96,4,0),"")</f>
        <v/>
      </c>
      <c r="BP7" s="69" t="str">
        <f aca="false">IF(BX7&gt;5,VLOOKUP(CONCATENATE(BK7,BN7),'Pril1-THLPa'!$H$6:$N$96,5,0),"")</f>
        <v/>
      </c>
      <c r="BQ7" s="69" t="str">
        <f aca="false">IF(BX7&gt;5,VLOOKUP(CONCATENATE(BK7,BN7),'Pril1-THLPa'!$H$6:$N$96,6,0),"")</f>
        <v/>
      </c>
      <c r="BR7" s="69" t="str">
        <f aca="false">IF(BX7&gt;5,VLOOKUP(CONCATENATE(BK7,BN7),'Pril1-THLPa'!$H$6:$N$96,7,0),"")</f>
        <v/>
      </c>
      <c r="BS7" s="69" t="str">
        <f aca="false">IF(BX7&gt;5,VLOOKUP(CONCATENATE(BK7,BN7),'Pril1-THLPa'!$H$6:$O$96,8,0),"")</f>
        <v/>
      </c>
      <c r="BT7" s="69" t="str">
        <f aca="false">IF(BF7&gt;0, IF(BK7="smrk",  VLOOKUP(VLOOKUP(BD7,'Pril9-K3'!$L$8:$M$207,2,0),'Pril9-K3'!$A$8:$J$16,LOOKUP(BN7,'Pril9-K3'!$A$7:$J$7,'Pril9-K3'!$A$5:$J$5),0), IF(AND(BK7&lt;&gt;"smrk",'Vstupní data'!AK7&lt;&gt;""),'Vstupní data'!AK7,   VLOOKUP(VLOOKUP(BD7,'Pril9-K3'!$L$8:$M$207,2,0),'Pril9-K3'!$A$8:$J$16,LOOKUP(BN7,'Pril9-K3'!$A$7:$J$7,'Pril9-K3'!$A$5:$J$5),0)   )),   "")</f>
        <v/>
      </c>
      <c r="BV7" s="69" t="n">
        <f aca="false">'Vstupní data'!AJ7</f>
        <v>0</v>
      </c>
      <c r="BW7" s="69" t="n">
        <f aca="false">IF(BF7&gt;0,IF(J7&gt;0,J7,K7*H7/100),0)</f>
        <v>0</v>
      </c>
      <c r="BX7" s="69" t="n">
        <f aca="false">IF(BF7&gt;0,IF(BJ7&gt;BL7,BL7,BJ7),0)</f>
        <v>0</v>
      </c>
      <c r="BY7" s="69" t="n">
        <f aca="false">IF(BD7=0,0,IF(AND(BX7&gt;0,BX7&lt;=5),  IF(AND(BX7&gt;0,BX7&lt;=5),VLOOKUP(BK7,'Pril1-THLPa'!$A$6:$F$18,IF(AND(BX7&gt;0,BX7&lt;=5),LOOKUP(BX7,'Pril1-THLPa'!$B$5:$F$5,'Pril1-THLPa'!$B$4:$F$4),""),0),""),  IF(BX7&gt;5,BO7+BP7*(BX7-5)+BQ7*POWER(BX7-5,2)+BR7*POWER(BX7-5,3)+BS7*POWER(BX7-5,4),"")))</f>
        <v>0</v>
      </c>
      <c r="BZ7" s="69" t="n">
        <f aca="false">IF(BY7&gt;0,BY7*BI7/10*BW7*(100+BV7)/100,0)</f>
        <v>0</v>
      </c>
      <c r="CA7" s="69" t="n">
        <f aca="false">IF(BD7&gt;0,BX7-IF(BD7&gt;BX7,BX7,BD7),0)</f>
        <v>0</v>
      </c>
      <c r="CB7" s="69" t="n">
        <f aca="false">POWER(1.01,CA7)</f>
        <v>1</v>
      </c>
      <c r="CC7" s="69" t="n">
        <f aca="false">IF(BF7&gt;0,IF(BF7&gt;BH7,1,BF7/BH7),0)</f>
        <v>0</v>
      </c>
      <c r="CD7" s="72" t="n">
        <f aca="false">IF(BD7=0,0,IF(BF7&gt;0,ROUND(IF(CB7&lt;&gt;0,BZ7*BT7*1/CB7*CC7,0),0),0))</f>
        <v>0</v>
      </c>
      <c r="CE7" s="73" t="str">
        <f aca="false">IF(BF7&gt;0,IF(BF7&gt;BH7,CD7/BF7,CD7/BH7),"")</f>
        <v/>
      </c>
      <c r="CF7" s="69" t="n">
        <f aca="false">'Vstupní data'!AM7</f>
        <v>0</v>
      </c>
      <c r="CG7" s="69" t="n">
        <f aca="false">'Vstupní data'!AN7</f>
        <v>0</v>
      </c>
      <c r="CH7" s="69" t="n">
        <f aca="false">'Vstupní data'!AO7</f>
        <v>0</v>
      </c>
      <c r="CI7" s="69" t="n">
        <f aca="false">'Vstupní data'!AP7</f>
        <v>0</v>
      </c>
      <c r="CJ7" s="72" t="n">
        <f aca="false">ROUND(CH7*CI7,0)</f>
        <v>0</v>
      </c>
      <c r="CK7" s="74" t="str">
        <f aca="false">IF(OR(AA7&gt;0,BB7&gt;0,CD7&gt;0,CJ7&gt;0),AA7+BB7+CD7+CJ7,"")</f>
        <v/>
      </c>
    </row>
    <row r="8" customFormat="false" ht="12.8" hidden="false" customHeight="false" outlineLevel="0" collapsed="false">
      <c r="A8" s="66" t="n">
        <f aca="false">'Vstupní data'!A8</f>
        <v>0</v>
      </c>
      <c r="F8" s="66" t="str">
        <f aca="false">CONCATENATE('Vstupní data'!F8,'Vstupní data'!G8,'Vstupní data'!H8,'Vstupní data'!I8)</f>
        <v/>
      </c>
      <c r="G8" s="66"/>
      <c r="H8" s="66" t="n">
        <f aca="false">'Vstupní data'!K8</f>
        <v>0</v>
      </c>
      <c r="I8" s="66" t="n">
        <f aca="false">'Vstupní data'!L8</f>
        <v>0</v>
      </c>
      <c r="J8" s="66" t="n">
        <f aca="false">'Vstupní data'!K8*'Vstupní data'!M8/100</f>
        <v>0</v>
      </c>
      <c r="L8" s="66" t="n">
        <f aca="false">IF('Vstupní data'!N8="prostokořenný",0,IF('Vstupní data'!N8="krytokořenný","k",IF('Vstupní data'!N8="poloodrostky nebo odrostky, prostokořenné i krytokořenné","po",0)))</f>
        <v>0</v>
      </c>
      <c r="N8" s="66"/>
      <c r="O8" s="66" t="n">
        <f aca="false">'Vstupní data'!O8</f>
        <v>0</v>
      </c>
      <c r="P8" s="66" t="n">
        <f aca="false">IF(O8&gt;0,VLOOKUP(CONCATENATE(VLOOKUP(I8,'Pril3-drev'!$H$5:$K$83,4,0),"-",'Vstupní data'!R8),K2!$C$15:$D$23,2,0),0)</f>
        <v>0</v>
      </c>
      <c r="Q8" s="66" t="n">
        <f aca="false">IF(O8&gt;0,VLOOKUP(I8,'Pril3-drev'!$H$5:$I$83,2,0),0)</f>
        <v>0</v>
      </c>
      <c r="R8" s="66" t="n">
        <f aca="false">IF(Q8&gt;0,VLOOKUP(Q8,'Pril6-okus'!$A$5:$B$17,2,0),0)</f>
        <v>0</v>
      </c>
      <c r="S8" s="66" t="n">
        <f aca="false">IF(O8&gt;0,VLOOKUP(I8,'Pril3-drev'!$H$5:$J$83,3,0),0)</f>
        <v>0</v>
      </c>
      <c r="T8" s="66" t="str">
        <f aca="false">IF(O8&gt;0,IF(L8="k",0.9*VLOOKUP(S8,'ha-pocty-vyhl'!$A$5:$B$20,2,0),IF(L8="po",0.8*VLOOKUP(S8,'ha-pocty-vyhl'!$A$5:$B$20,2,0),VLOOKUP(S8,'ha-pocty-vyhl'!$A$5:$B$20,2,0))),"")</f>
        <v/>
      </c>
      <c r="U8" s="66" t="n">
        <f aca="false">'Vstupní data'!P8</f>
        <v>0</v>
      </c>
      <c r="V8" s="66" t="n">
        <f aca="false">IF(O8&gt;0,1.3*T8*1000*Z8/10000,0)</f>
        <v>0</v>
      </c>
      <c r="W8" s="66" t="n">
        <f aca="false">IF(O8&gt;0,1.3*T8*1000*Z8/10000,0)</f>
        <v>0</v>
      </c>
      <c r="X8" s="66" t="n">
        <f aca="false">IF(O8&gt;0,IF(O8&gt;V8,V8,O8),0)</f>
        <v>0</v>
      </c>
      <c r="Y8" s="66" t="n">
        <f aca="false">IF(O8&gt;0,IF(IF(U8&gt;W8,W8,U8)&lt;X8,W8,IF(U8&gt;W8,W8,U8)),0)</f>
        <v>0</v>
      </c>
      <c r="Z8" s="66" t="n">
        <f aca="false">IF(O8&gt;0,IF(J8&gt;0,J8,K8*H8/100),0)</f>
        <v>0</v>
      </c>
      <c r="AA8" s="67" t="n">
        <f aca="false">IF(O8&gt;0,CEILING(R8*P8*X8/Y8*Z8,1),0)</f>
        <v>0</v>
      </c>
      <c r="AB8" s="68" t="n">
        <f aca="false">IF(O8&gt;0,AA8/O8,0)</f>
        <v>0</v>
      </c>
      <c r="AC8" s="66" t="n">
        <f aca="false">'Vstupní data'!W8</f>
        <v>0</v>
      </c>
      <c r="AI8" s="66" t="str">
        <f aca="false">IF(OR('Vstupní data'!T8&gt;0,'Vstupní data'!U8&gt;0),VLOOKUP(I8,'Pril3-drev'!$H$5:$J$83,3,0),"")</f>
        <v/>
      </c>
      <c r="AJ8" s="66" t="n">
        <f aca="false">IF('Vstupní data'!V8="prostokořenný",0,IF('Vstupní data'!V8="krytokořenný","k",IF('Vstupní data'!V8="poloodrostky nebo odrostky, prostokořenné i krytokořenné","po",0)))</f>
        <v>0</v>
      </c>
      <c r="AK8" s="66" t="n">
        <f aca="false">IF(OR('Vstupní data'!T8&gt;0,'Vstupní data'!U8&gt;0),IF(AJ8="k",0.9*VLOOKUP(AI8,'ha-pocty-vyhl'!$A$5:$B$20,2,0),IF(AJ8="po",0.8*VLOOKUP(AI8,'ha-pocty-vyhl'!$A$5:$B$20,2,0),VLOOKUP(AI8,'ha-pocty-vyhl'!$A$5:$B$20,2,0))),0)</f>
        <v>0</v>
      </c>
      <c r="AL8" s="66" t="n">
        <f aca="false">IF(OR('Vstupní data'!T8&gt;0,'Vstupní data'!U8&gt;0),'Vstupní data'!K8*'Vstupní data'!M8/100,0)</f>
        <v>0</v>
      </c>
      <c r="AM8" s="66" t="n">
        <f aca="false">IF(OR('Vstupní data'!T8&gt;0,'Vstupní data'!U8&gt;0),IF('Vstupní data'!T8&gt;0,'Vstupní data'!T8,ROUND(10*'Vstupní data'!U8/AK8,0)),0)</f>
        <v>0</v>
      </c>
      <c r="AN8" s="69" t="n">
        <f aca="false">IF('Vstupní data'!T8&gt;0,   IF('Vstupní data'!T8&lt;=AL8,'Vstupní data'!T8,AL8),   IF(AM8&lt;AL8,AM8,AL8))</f>
        <v>0</v>
      </c>
      <c r="AO8" s="69" t="n">
        <f aca="false">'Vstupní data'!X8</f>
        <v>0</v>
      </c>
      <c r="AP8" s="66" t="n">
        <f aca="false">IF(OR('Vstupní data'!T8&gt;0,'Vstupní data'!U8&gt;0),IF(I8&lt;&gt;0,VLOOKUP(I8,'Pril3-drev'!$H$5:$I$83,2,0),0),0)</f>
        <v>0</v>
      </c>
      <c r="AQ8" s="66" t="n">
        <f aca="false">'Vstupní data'!Y8</f>
        <v>0</v>
      </c>
      <c r="AR8" s="66" t="str">
        <f aca="false">IF(AC8&gt;5,   IF('Vstupní data'!Y8&gt;0,   VLOOKUP(VLOOKUP(CONCATENATE(VLOOKUP(I8,'Pril3-drev'!$H$4:$L$83,5,0),AC8),'Pril3-drev'!$Q$4:$R$2803,2,0),'AVB-BS'!$C$5:$S$29 ,LOOKUP(AQ8,'AVB-BS'!$D$3:$S$3,'AVB-BS'!$D$1:$S$1) ,0 )   ,   IF('Vstupní data'!Z8&gt;0,'Vstupní data'!Z8,0)) , "")</f>
        <v/>
      </c>
      <c r="AS8" s="70" t="str">
        <f aca="false">IF(AC8&gt;5,VLOOKUP(CONCATENATE(AP8,AR8),'Pril1-THLPa'!$H$6:$N$96,4,0),"")</f>
        <v/>
      </c>
      <c r="AT8" s="70" t="str">
        <f aca="false">IF(AC8&gt;5,VLOOKUP(CONCATENATE(AP8,AR8),'Pril1-THLPa'!$H$6:$N$96,5,0),"")</f>
        <v/>
      </c>
      <c r="AU8" s="70" t="str">
        <f aca="false">IF(AC8&gt;5,VLOOKUP(CONCATENATE(AP8,AR8),'Pril1-THLPa'!$H$6:$N$96,6,0),"")</f>
        <v/>
      </c>
      <c r="AV8" s="70" t="str">
        <f aca="false">IF(AC8&gt;5,VLOOKUP(CONCATENATE(AP8,AR8),'Pril1-THLPa'!$H$6:$N$96,7,0),"")</f>
        <v/>
      </c>
      <c r="AW8" s="70" t="str">
        <f aca="false">IF(AC8&gt;5,VLOOKUP(CONCATENATE(AP8,AR8),'Pril1-THLPa'!$H$6:$O$96,8,0),"")</f>
        <v/>
      </c>
      <c r="AX8" s="66" t="n">
        <f aca="false">IF(AC8&gt;0,IF(AND(AC8&gt;0,AC8&lt;=5),VLOOKUP(AP8,'Pril1-THLPa'!$A$6:$F$18,LOOKUP(AC8,'Pril1-THLPa'!$B$5:$F$5,'Pril1-THLPa'!$B$4:$F$4),0),AS8+AT8*(AC8-5)+AU8*POWER(AC8-5,2)+AV8*POWER(AC8-5,3)+AW8*POWER(AC8-5,4)),0)</f>
        <v>0</v>
      </c>
      <c r="AY8" s="71"/>
      <c r="AZ8" s="66" t="n">
        <f aca="false">'Vstupní data'!AA8</f>
        <v>0</v>
      </c>
      <c r="BA8" s="66" t="n">
        <f aca="false">IF(OR('Vstupní data'!T8&gt;0,'Vstupní data'!U8&gt;0),IF(AC8&lt;&gt;"",AX8*AO8/10*(100+AZ8)/100,0),0)</f>
        <v>0</v>
      </c>
      <c r="BB8" s="67" t="n">
        <f aca="false">IF(AC8&lt;&gt;"",ROUND(BA8*AN8,0),0)</f>
        <v>0</v>
      </c>
      <c r="BC8" s="68" t="str">
        <f aca="false">IF(AE8&gt;0,BB8/AE8,"")</f>
        <v/>
      </c>
      <c r="BD8" s="66" t="n">
        <f aca="false">'Vstupní data'!AE8</f>
        <v>0</v>
      </c>
      <c r="BF8" s="66" t="n">
        <f aca="false">'Vstupní data'!AC8</f>
        <v>0</v>
      </c>
      <c r="BH8" s="66" t="n">
        <f aca="false">'Vstupní data'!AD8</f>
        <v>0</v>
      </c>
      <c r="BI8" s="66" t="n">
        <f aca="false">'Vstupní data'!AF8</f>
        <v>0</v>
      </c>
      <c r="BJ8" s="69" t="n">
        <f aca="false">'Vstupní data'!AG8</f>
        <v>0</v>
      </c>
      <c r="BK8" s="69" t="n">
        <f aca="false">IF(BF8&lt;&gt;0,VLOOKUP(I8,'Pril3-drev'!$H$5:$I$83,2,0),0)</f>
        <v>0</v>
      </c>
      <c r="BL8" s="69" t="n">
        <f aca="false">IF(BF8&lt;&gt;0,VLOOKUP(BK8,'Pril3-drev'!$A$5:$C$17,3,0),0)</f>
        <v>0</v>
      </c>
      <c r="BM8" s="69" t="n">
        <f aca="false">'Vstupní data'!AH8</f>
        <v>0</v>
      </c>
      <c r="BN8" s="69" t="n">
        <f aca="false">IF('Vstupní data'!AH8&gt;0,   VLOOKUP(VLOOKUP(CONCATENATE(VLOOKUP(I8,'Pril3-drev'!$H$4:$L$83,5,0),BD8),'Pril3-drev'!$Q$4:$R$2803,2,0),'AVB-BS'!$C$5:$S$29 ,LOOKUP(BM8,'AVB-BS'!$D$3:$S$3,'AVB-BS'!$D$1:$S$1) ,0 )   ,   IF('Vstupní data'!AI8&gt;0,'Vstupní data'!AI8,0))</f>
        <v>0</v>
      </c>
      <c r="BO8" s="69" t="str">
        <f aca="false">IF(BX8&gt;5,VLOOKUP(CONCATENATE(BK8,BN8),'Pril1-THLPa'!$H$6:$N$96,4,0),"")</f>
        <v/>
      </c>
      <c r="BP8" s="69" t="str">
        <f aca="false">IF(BX8&gt;5,VLOOKUP(CONCATENATE(BK8,BN8),'Pril1-THLPa'!$H$6:$N$96,5,0),"")</f>
        <v/>
      </c>
      <c r="BQ8" s="69" t="str">
        <f aca="false">IF(BX8&gt;5,VLOOKUP(CONCATENATE(BK8,BN8),'Pril1-THLPa'!$H$6:$N$96,6,0),"")</f>
        <v/>
      </c>
      <c r="BR8" s="69" t="str">
        <f aca="false">IF(BX8&gt;5,VLOOKUP(CONCATENATE(BK8,BN8),'Pril1-THLPa'!$H$6:$N$96,7,0),"")</f>
        <v/>
      </c>
      <c r="BS8" s="69" t="str">
        <f aca="false">IF(BX8&gt;5,VLOOKUP(CONCATENATE(BK8,BN8),'Pril1-THLPa'!$H$6:$O$96,8,0),"")</f>
        <v/>
      </c>
      <c r="BT8" s="69" t="str">
        <f aca="false">IF(BF8&gt;0, IF(BK8="smrk",  VLOOKUP(VLOOKUP(BD8,'Pril9-K3'!$L$8:$M$207,2,0),'Pril9-K3'!$A$8:$J$16,LOOKUP(BN8,'Pril9-K3'!$A$7:$J$7,'Pril9-K3'!$A$5:$J$5),0), IF(AND(BK8&lt;&gt;"smrk",'Vstupní data'!AK8&lt;&gt;""),'Vstupní data'!AK8,   VLOOKUP(VLOOKUP(BD8,'Pril9-K3'!$L$8:$M$207,2,0),'Pril9-K3'!$A$8:$J$16,LOOKUP(BN8,'Pril9-K3'!$A$7:$J$7,'Pril9-K3'!$A$5:$J$5),0)   )),   "")</f>
        <v/>
      </c>
      <c r="BV8" s="69" t="n">
        <f aca="false">'Vstupní data'!AJ8</f>
        <v>0</v>
      </c>
      <c r="BW8" s="69" t="n">
        <f aca="false">IF(BF8&gt;0,IF(J8&gt;0,J8,K8*H8/100),0)</f>
        <v>0</v>
      </c>
      <c r="BX8" s="69" t="n">
        <f aca="false">IF(BF8&gt;0,IF(BJ8&gt;BL8,BL8,BJ8),0)</f>
        <v>0</v>
      </c>
      <c r="BY8" s="69" t="n">
        <f aca="false">IF(BD8=0,0,IF(AND(BX8&gt;0,BX8&lt;=5),  IF(AND(BX8&gt;0,BX8&lt;=5),VLOOKUP(BK8,'Pril1-THLPa'!$A$6:$F$18,IF(AND(BX8&gt;0,BX8&lt;=5),LOOKUP(BX8,'Pril1-THLPa'!$B$5:$F$5,'Pril1-THLPa'!$B$4:$F$4),""),0),""),  IF(BX8&gt;5,BO8+BP8*(BX8-5)+BQ8*POWER(BX8-5,2)+BR8*POWER(BX8-5,3)+BS8*POWER(BX8-5,4),"")))</f>
        <v>0</v>
      </c>
      <c r="BZ8" s="69" t="n">
        <f aca="false">IF(BY8&gt;0,BY8*BI8/10*BW8*(100+BV8)/100,0)</f>
        <v>0</v>
      </c>
      <c r="CA8" s="69" t="n">
        <f aca="false">IF(BD8&gt;0,BX8-IF(BD8&gt;BX8,BX8,BD8),0)</f>
        <v>0</v>
      </c>
      <c r="CB8" s="69" t="n">
        <f aca="false">POWER(1.01,CA8)</f>
        <v>1</v>
      </c>
      <c r="CC8" s="69" t="n">
        <f aca="false">IF(BF8&gt;0,IF(BF8&gt;BH8,1,BF8/BH8),0)</f>
        <v>0</v>
      </c>
      <c r="CD8" s="72" t="n">
        <f aca="false">IF(BD8=0,0,IF(BF8&gt;0,ROUND(IF(CB8&lt;&gt;0,BZ8*BT8*1/CB8*CC8,0),0),0))</f>
        <v>0</v>
      </c>
      <c r="CE8" s="73" t="str">
        <f aca="false">IF(BF8&gt;0,IF(BF8&gt;BH8,CD8/BF8,CD8/BH8),"")</f>
        <v/>
      </c>
      <c r="CF8" s="69" t="n">
        <f aca="false">'Vstupní data'!AM8</f>
        <v>0</v>
      </c>
      <c r="CG8" s="69" t="n">
        <f aca="false">'Vstupní data'!AN8</f>
        <v>0</v>
      </c>
      <c r="CH8" s="69" t="n">
        <f aca="false">'Vstupní data'!AO8</f>
        <v>0</v>
      </c>
      <c r="CI8" s="69" t="n">
        <f aca="false">'Vstupní data'!AP8</f>
        <v>0</v>
      </c>
      <c r="CJ8" s="72" t="n">
        <f aca="false">ROUND(CH8*CI8,0)</f>
        <v>0</v>
      </c>
      <c r="CK8" s="74" t="str">
        <f aca="false">IF(OR(AA8&gt;0,BB8&gt;0,CD8&gt;0,CJ8&gt;0),AA8+BB8+CD8+CJ8,"")</f>
        <v/>
      </c>
    </row>
    <row r="9" customFormat="false" ht="12.8" hidden="false" customHeight="false" outlineLevel="0" collapsed="false">
      <c r="A9" s="66" t="n">
        <f aca="false">'Vstupní data'!A9</f>
        <v>0</v>
      </c>
      <c r="F9" s="66" t="str">
        <f aca="false">CONCATENATE('Vstupní data'!F9,'Vstupní data'!G9,'Vstupní data'!H9,'Vstupní data'!I9)</f>
        <v/>
      </c>
      <c r="G9" s="66"/>
      <c r="H9" s="66" t="n">
        <f aca="false">'Vstupní data'!K9</f>
        <v>0</v>
      </c>
      <c r="I9" s="66" t="n">
        <f aca="false">'Vstupní data'!L9</f>
        <v>0</v>
      </c>
      <c r="J9" s="66" t="n">
        <f aca="false">'Vstupní data'!K9*'Vstupní data'!M9/100</f>
        <v>0</v>
      </c>
      <c r="L9" s="66" t="n">
        <f aca="false">IF('Vstupní data'!N9="prostokořenný",0,IF('Vstupní data'!N9="krytokořenný","k",IF('Vstupní data'!N9="poloodrostky nebo odrostky, prostokořenné i krytokořenné","po",0)))</f>
        <v>0</v>
      </c>
      <c r="N9" s="66"/>
      <c r="O9" s="66" t="n">
        <f aca="false">'Vstupní data'!O9</f>
        <v>0</v>
      </c>
      <c r="P9" s="66" t="n">
        <f aca="false">IF(O9&gt;0,VLOOKUP(CONCATENATE(VLOOKUP(I9,'Pril3-drev'!$H$5:$K$83,4,0),"-",'Vstupní data'!R9),K2!$C$15:$D$23,2,0),0)</f>
        <v>0</v>
      </c>
      <c r="Q9" s="66" t="n">
        <f aca="false">IF(O9&gt;0,VLOOKUP(I9,'Pril3-drev'!$H$5:$I$83,2,0),0)</f>
        <v>0</v>
      </c>
      <c r="R9" s="66" t="n">
        <f aca="false">IF(Q9&gt;0,VLOOKUP(Q9,'Pril6-okus'!$A$5:$B$17,2,0),0)</f>
        <v>0</v>
      </c>
      <c r="S9" s="66" t="n">
        <f aca="false">IF(O9&gt;0,VLOOKUP(I9,'Pril3-drev'!$H$5:$J$83,3,0),0)</f>
        <v>0</v>
      </c>
      <c r="T9" s="66" t="str">
        <f aca="false">IF(O9&gt;0,IF(L9="k",0.9*VLOOKUP(S9,'ha-pocty-vyhl'!$A$5:$B$20,2,0),IF(L9="po",0.8*VLOOKUP(S9,'ha-pocty-vyhl'!$A$5:$B$20,2,0),VLOOKUP(S9,'ha-pocty-vyhl'!$A$5:$B$20,2,0))),"")</f>
        <v/>
      </c>
      <c r="U9" s="66" t="n">
        <f aca="false">'Vstupní data'!P9</f>
        <v>0</v>
      </c>
      <c r="V9" s="66" t="n">
        <f aca="false">IF(O9&gt;0,1.3*T9*1000*Z9/10000,0)</f>
        <v>0</v>
      </c>
      <c r="W9" s="66" t="n">
        <f aca="false">IF(O9&gt;0,1.3*T9*1000*Z9/10000,0)</f>
        <v>0</v>
      </c>
      <c r="X9" s="66" t="n">
        <f aca="false">IF(O9&gt;0,IF(O9&gt;V9,V9,O9),0)</f>
        <v>0</v>
      </c>
      <c r="Y9" s="66" t="n">
        <f aca="false">IF(O9&gt;0,IF(IF(U9&gt;W9,W9,U9)&lt;X9,W9,IF(U9&gt;W9,W9,U9)),0)</f>
        <v>0</v>
      </c>
      <c r="Z9" s="66" t="n">
        <f aca="false">IF(O9&gt;0,IF(J9&gt;0,J9,K9*H9/100),0)</f>
        <v>0</v>
      </c>
      <c r="AA9" s="67" t="n">
        <f aca="false">IF(O9&gt;0,CEILING(R9*P9*X9/Y9*Z9,1),0)</f>
        <v>0</v>
      </c>
      <c r="AB9" s="68" t="n">
        <f aca="false">IF(O9&gt;0,AA9/O9,0)</f>
        <v>0</v>
      </c>
      <c r="AC9" s="66" t="n">
        <f aca="false">'Vstupní data'!W9</f>
        <v>0</v>
      </c>
      <c r="AI9" s="66" t="str">
        <f aca="false">IF(OR('Vstupní data'!T9&gt;0,'Vstupní data'!U9&gt;0),VLOOKUP(I9,'Pril3-drev'!$H$5:$J$83,3,0),"")</f>
        <v/>
      </c>
      <c r="AJ9" s="66" t="n">
        <f aca="false">IF('Vstupní data'!V9="prostokořenný",0,IF('Vstupní data'!V9="krytokořenný","k",IF('Vstupní data'!V9="poloodrostky nebo odrostky, prostokořenné i krytokořenné","po",0)))</f>
        <v>0</v>
      </c>
      <c r="AK9" s="66" t="n">
        <f aca="false">IF(OR('Vstupní data'!T9&gt;0,'Vstupní data'!U9&gt;0),IF(AJ9="k",0.9*VLOOKUP(AI9,'ha-pocty-vyhl'!$A$5:$B$20,2,0),IF(AJ9="po",0.8*VLOOKUP(AI9,'ha-pocty-vyhl'!$A$5:$B$20,2,0),VLOOKUP(AI9,'ha-pocty-vyhl'!$A$5:$B$20,2,0))),0)</f>
        <v>0</v>
      </c>
      <c r="AL9" s="66" t="n">
        <f aca="false">IF(OR('Vstupní data'!T9&gt;0,'Vstupní data'!U9&gt;0),'Vstupní data'!K9*'Vstupní data'!M9/100,0)</f>
        <v>0</v>
      </c>
      <c r="AM9" s="66" t="n">
        <f aca="false">IF(OR('Vstupní data'!T9&gt;0,'Vstupní data'!U9&gt;0),IF('Vstupní data'!T9&gt;0,'Vstupní data'!T9,ROUND(10*'Vstupní data'!U9/AK9,0)),0)</f>
        <v>0</v>
      </c>
      <c r="AN9" s="69" t="n">
        <f aca="false">IF('Vstupní data'!T9&gt;0,   IF('Vstupní data'!T9&lt;=AL9,'Vstupní data'!T9,AL9),   IF(AM9&lt;AL9,AM9,AL9))</f>
        <v>0</v>
      </c>
      <c r="AO9" s="69" t="n">
        <f aca="false">'Vstupní data'!X9</f>
        <v>0</v>
      </c>
      <c r="AP9" s="66" t="n">
        <f aca="false">IF(OR('Vstupní data'!T9&gt;0,'Vstupní data'!U9&gt;0),IF(I9&lt;&gt;0,VLOOKUP(I9,'Pril3-drev'!$H$5:$I$83,2,0),0),0)</f>
        <v>0</v>
      </c>
      <c r="AQ9" s="66" t="n">
        <f aca="false">'Vstupní data'!Y9</f>
        <v>0</v>
      </c>
      <c r="AR9" s="66" t="str">
        <f aca="false">IF(AC9&gt;5,   IF('Vstupní data'!Y9&gt;0,   VLOOKUP(VLOOKUP(CONCATENATE(VLOOKUP(I9,'Pril3-drev'!$H$4:$L$83,5,0),AC9),'Pril3-drev'!$Q$4:$R$2803,2,0),'AVB-BS'!$C$5:$S$29 ,LOOKUP(AQ9,'AVB-BS'!$D$3:$S$3,'AVB-BS'!$D$1:$S$1) ,0 )   ,   IF('Vstupní data'!Z9&gt;0,'Vstupní data'!Z9,0)) , "")</f>
        <v/>
      </c>
      <c r="AS9" s="70" t="str">
        <f aca="false">IF(AC9&gt;5,VLOOKUP(CONCATENATE(AP9,AR9),'Pril1-THLPa'!$H$6:$N$96,4,0),"")</f>
        <v/>
      </c>
      <c r="AT9" s="70" t="str">
        <f aca="false">IF(AC9&gt;5,VLOOKUP(CONCATENATE(AP9,AR9),'Pril1-THLPa'!$H$6:$N$96,5,0),"")</f>
        <v/>
      </c>
      <c r="AU9" s="70" t="str">
        <f aca="false">IF(AC9&gt;5,VLOOKUP(CONCATENATE(AP9,AR9),'Pril1-THLPa'!$H$6:$N$96,6,0),"")</f>
        <v/>
      </c>
      <c r="AV9" s="70" t="str">
        <f aca="false">IF(AC9&gt;5,VLOOKUP(CONCATENATE(AP9,AR9),'Pril1-THLPa'!$H$6:$N$96,7,0),"")</f>
        <v/>
      </c>
      <c r="AW9" s="70" t="str">
        <f aca="false">IF(AC9&gt;5,VLOOKUP(CONCATENATE(AP9,AR9),'Pril1-THLPa'!$H$6:$O$96,8,0),"")</f>
        <v/>
      </c>
      <c r="AX9" s="66" t="n">
        <f aca="false">IF(AC9&gt;0,IF(AND(AC9&gt;0,AC9&lt;=5),VLOOKUP(AP9,'Pril1-THLPa'!$A$6:$F$18,LOOKUP(AC9,'Pril1-THLPa'!$B$5:$F$5,'Pril1-THLPa'!$B$4:$F$4),0),AS9+AT9*(AC9-5)+AU9*POWER(AC9-5,2)+AV9*POWER(AC9-5,3)+AW9*POWER(AC9-5,4)),0)</f>
        <v>0</v>
      </c>
      <c r="AY9" s="71"/>
      <c r="AZ9" s="66" t="n">
        <f aca="false">'Vstupní data'!AA9</f>
        <v>0</v>
      </c>
      <c r="BA9" s="66" t="n">
        <f aca="false">IF(OR('Vstupní data'!T9&gt;0,'Vstupní data'!U9&gt;0),IF(AC9&lt;&gt;"",AX9*AO9/10*(100+AZ9)/100,0),0)</f>
        <v>0</v>
      </c>
      <c r="BB9" s="67" t="n">
        <f aca="false">IF(AC9&lt;&gt;"",ROUND(BA9*AN9,0),0)</f>
        <v>0</v>
      </c>
      <c r="BC9" s="68" t="str">
        <f aca="false">IF(AE9&gt;0,BB9/AE9,"")</f>
        <v/>
      </c>
      <c r="BD9" s="66" t="n">
        <f aca="false">'Vstupní data'!AE9</f>
        <v>0</v>
      </c>
      <c r="BF9" s="66" t="n">
        <f aca="false">'Vstupní data'!AC9</f>
        <v>0</v>
      </c>
      <c r="BH9" s="66" t="n">
        <f aca="false">'Vstupní data'!AD9</f>
        <v>0</v>
      </c>
      <c r="BI9" s="66" t="n">
        <f aca="false">'Vstupní data'!AF9</f>
        <v>0</v>
      </c>
      <c r="BJ9" s="69" t="n">
        <f aca="false">'Vstupní data'!AG9</f>
        <v>0</v>
      </c>
      <c r="BK9" s="69" t="n">
        <f aca="false">IF(BF9&lt;&gt;0,VLOOKUP(I9,'Pril3-drev'!$H$5:$I$83,2,0),0)</f>
        <v>0</v>
      </c>
      <c r="BL9" s="69" t="n">
        <f aca="false">IF(BF9&lt;&gt;0,VLOOKUP(BK9,'Pril3-drev'!$A$5:$C$17,3,0),0)</f>
        <v>0</v>
      </c>
      <c r="BM9" s="69" t="n">
        <f aca="false">'Vstupní data'!AH9</f>
        <v>0</v>
      </c>
      <c r="BN9" s="69" t="n">
        <f aca="false">IF('Vstupní data'!AH9&gt;0,   VLOOKUP(VLOOKUP(CONCATENATE(VLOOKUP(I9,'Pril3-drev'!$H$4:$L$83,5,0),BD9),'Pril3-drev'!$Q$4:$R$2803,2,0),'AVB-BS'!$C$5:$S$29 ,LOOKUP(BM9,'AVB-BS'!$D$3:$S$3,'AVB-BS'!$D$1:$S$1) ,0 )   ,   IF('Vstupní data'!AI9&gt;0,'Vstupní data'!AI9,0))</f>
        <v>0</v>
      </c>
      <c r="BO9" s="69" t="str">
        <f aca="false">IF(BX9&gt;5,VLOOKUP(CONCATENATE(BK9,BN9),'Pril1-THLPa'!$H$6:$N$96,4,0),"")</f>
        <v/>
      </c>
      <c r="BP9" s="69" t="str">
        <f aca="false">IF(BX9&gt;5,VLOOKUP(CONCATENATE(BK9,BN9),'Pril1-THLPa'!$H$6:$N$96,5,0),"")</f>
        <v/>
      </c>
      <c r="BQ9" s="69" t="str">
        <f aca="false">IF(BX9&gt;5,VLOOKUP(CONCATENATE(BK9,BN9),'Pril1-THLPa'!$H$6:$N$96,6,0),"")</f>
        <v/>
      </c>
      <c r="BR9" s="69" t="str">
        <f aca="false">IF(BX9&gt;5,VLOOKUP(CONCATENATE(BK9,BN9),'Pril1-THLPa'!$H$6:$N$96,7,0),"")</f>
        <v/>
      </c>
      <c r="BS9" s="69" t="str">
        <f aca="false">IF(BX9&gt;5,VLOOKUP(CONCATENATE(BK9,BN9),'Pril1-THLPa'!$H$6:$O$96,8,0),"")</f>
        <v/>
      </c>
      <c r="BT9" s="69" t="str">
        <f aca="false">IF(BF9&gt;0, IF(BK9="smrk",  VLOOKUP(VLOOKUP(BD9,'Pril9-K3'!$L$8:$M$207,2,0),'Pril9-K3'!$A$8:$J$16,LOOKUP(BN9,'Pril9-K3'!$A$7:$J$7,'Pril9-K3'!$A$5:$J$5),0), IF(AND(BK9&lt;&gt;"smrk",'Vstupní data'!AK9&lt;&gt;""),'Vstupní data'!AK9,   VLOOKUP(VLOOKUP(BD9,'Pril9-K3'!$L$8:$M$207,2,0),'Pril9-K3'!$A$8:$J$16,LOOKUP(BN9,'Pril9-K3'!$A$7:$J$7,'Pril9-K3'!$A$5:$J$5),0)   )),   "")</f>
        <v/>
      </c>
      <c r="BV9" s="69" t="n">
        <f aca="false">'Vstupní data'!AJ9</f>
        <v>0</v>
      </c>
      <c r="BW9" s="69" t="n">
        <f aca="false">IF(BF9&gt;0,IF(J9&gt;0,J9,K9*H9/100),0)</f>
        <v>0</v>
      </c>
      <c r="BX9" s="69" t="n">
        <f aca="false">IF(BF9&gt;0,IF(BJ9&gt;BL9,BL9,BJ9),0)</f>
        <v>0</v>
      </c>
      <c r="BY9" s="69" t="n">
        <f aca="false">IF(BD9=0,0,IF(AND(BX9&gt;0,BX9&lt;=5),  IF(AND(BX9&gt;0,BX9&lt;=5),VLOOKUP(BK9,'Pril1-THLPa'!$A$6:$F$18,IF(AND(BX9&gt;0,BX9&lt;=5),LOOKUP(BX9,'Pril1-THLPa'!$B$5:$F$5,'Pril1-THLPa'!$B$4:$F$4),""),0),""),  IF(BX9&gt;5,BO9+BP9*(BX9-5)+BQ9*POWER(BX9-5,2)+BR9*POWER(BX9-5,3)+BS9*POWER(BX9-5,4),"")))</f>
        <v>0</v>
      </c>
      <c r="BZ9" s="69" t="n">
        <f aca="false">IF(BY9&gt;0,BY9*BI9/10*BW9*(100+BV9)/100,0)</f>
        <v>0</v>
      </c>
      <c r="CA9" s="69" t="n">
        <f aca="false">IF(BD9&gt;0,BX9-IF(BD9&gt;BX9,BX9,BD9),0)</f>
        <v>0</v>
      </c>
      <c r="CB9" s="69" t="n">
        <f aca="false">POWER(1.01,CA9)</f>
        <v>1</v>
      </c>
      <c r="CC9" s="69" t="n">
        <f aca="false">IF(BF9&gt;0,IF(BF9&gt;BH9,1,BF9/BH9),0)</f>
        <v>0</v>
      </c>
      <c r="CD9" s="72" t="n">
        <f aca="false">IF(BD9=0,0,IF(BF9&gt;0,ROUND(IF(CB9&lt;&gt;0,BZ9*BT9*1/CB9*CC9,0),0),0))</f>
        <v>0</v>
      </c>
      <c r="CE9" s="73" t="str">
        <f aca="false">IF(BF9&gt;0,IF(BF9&gt;BH9,CD9/BF9,CD9/BH9),"")</f>
        <v/>
      </c>
      <c r="CF9" s="69" t="n">
        <f aca="false">'Vstupní data'!AM9</f>
        <v>0</v>
      </c>
      <c r="CG9" s="69" t="n">
        <f aca="false">'Vstupní data'!AN9</f>
        <v>0</v>
      </c>
      <c r="CH9" s="69" t="n">
        <f aca="false">'Vstupní data'!AO9</f>
        <v>0</v>
      </c>
      <c r="CI9" s="69" t="n">
        <f aca="false">'Vstupní data'!AP9</f>
        <v>0</v>
      </c>
      <c r="CJ9" s="72" t="n">
        <f aca="false">ROUND(CH9*CI9,0)</f>
        <v>0</v>
      </c>
      <c r="CK9" s="74" t="str">
        <f aca="false">IF(OR(AA9&gt;0,BB9&gt;0,CD9&gt;0,CJ9&gt;0),AA9+BB9+CD9+CJ9,"")</f>
        <v/>
      </c>
    </row>
    <row r="10" customFormat="false" ht="12.8" hidden="false" customHeight="false" outlineLevel="0" collapsed="false">
      <c r="A10" s="66" t="n">
        <f aca="false">'Vstupní data'!A10</f>
        <v>0</v>
      </c>
      <c r="F10" s="66" t="str">
        <f aca="false">CONCATENATE('Vstupní data'!F10,'Vstupní data'!G10,'Vstupní data'!H10,'Vstupní data'!I10)</f>
        <v/>
      </c>
      <c r="G10" s="66"/>
      <c r="H10" s="66" t="n">
        <f aca="false">'Vstupní data'!K10</f>
        <v>0</v>
      </c>
      <c r="I10" s="66" t="n">
        <f aca="false">'Vstupní data'!L10</f>
        <v>0</v>
      </c>
      <c r="J10" s="66" t="n">
        <f aca="false">'Vstupní data'!K10*'Vstupní data'!M10/100</f>
        <v>0</v>
      </c>
      <c r="L10" s="66" t="n">
        <f aca="false">IF('Vstupní data'!N10="prostokořenný",0,IF('Vstupní data'!N10="krytokořenný","k",IF('Vstupní data'!N10="poloodrostky nebo odrostky, prostokořenné i krytokořenné","po",0)))</f>
        <v>0</v>
      </c>
      <c r="N10" s="66"/>
      <c r="O10" s="66" t="n">
        <f aca="false">'Vstupní data'!O10</f>
        <v>0</v>
      </c>
      <c r="P10" s="66" t="n">
        <f aca="false">IF(O10&gt;0,VLOOKUP(CONCATENATE(VLOOKUP(I10,'Pril3-drev'!$H$5:$K$83,4,0),"-",'Vstupní data'!R10),K2!$C$15:$D$23,2,0),0)</f>
        <v>0</v>
      </c>
      <c r="Q10" s="66" t="n">
        <f aca="false">IF(O10&gt;0,VLOOKUP(I10,'Pril3-drev'!$H$5:$I$83,2,0),0)</f>
        <v>0</v>
      </c>
      <c r="R10" s="66" t="n">
        <f aca="false">IF(Q10&gt;0,VLOOKUP(Q10,'Pril6-okus'!$A$5:$B$17,2,0),0)</f>
        <v>0</v>
      </c>
      <c r="S10" s="66" t="n">
        <f aca="false">IF(O10&gt;0,VLOOKUP(I10,'Pril3-drev'!$H$5:$J$83,3,0),0)</f>
        <v>0</v>
      </c>
      <c r="T10" s="66" t="str">
        <f aca="false">IF(O10&gt;0,IF(L10="k",0.9*VLOOKUP(S10,'ha-pocty-vyhl'!$A$5:$B$20,2,0),IF(L10="po",0.8*VLOOKUP(S10,'ha-pocty-vyhl'!$A$5:$B$20,2,0),VLOOKUP(S10,'ha-pocty-vyhl'!$A$5:$B$20,2,0))),"")</f>
        <v/>
      </c>
      <c r="U10" s="66" t="n">
        <f aca="false">'Vstupní data'!P10</f>
        <v>0</v>
      </c>
      <c r="V10" s="66" t="n">
        <f aca="false">IF(O10&gt;0,1.3*T10*1000*Z10/10000,0)</f>
        <v>0</v>
      </c>
      <c r="W10" s="66" t="n">
        <f aca="false">IF(O10&gt;0,1.3*T10*1000*Z10/10000,0)</f>
        <v>0</v>
      </c>
      <c r="X10" s="66" t="n">
        <f aca="false">IF(O10&gt;0,IF(O10&gt;V10,V10,O10),0)</f>
        <v>0</v>
      </c>
      <c r="Y10" s="66" t="n">
        <f aca="false">IF(O10&gt;0,IF(IF(U10&gt;W10,W10,U10)&lt;X10,W10,IF(U10&gt;W10,W10,U10)),0)</f>
        <v>0</v>
      </c>
      <c r="Z10" s="66" t="n">
        <f aca="false">IF(O10&gt;0,IF(J10&gt;0,J10,K10*H10/100),0)</f>
        <v>0</v>
      </c>
      <c r="AA10" s="67" t="n">
        <f aca="false">IF(O10&gt;0,CEILING(R10*P10*X10/Y10*Z10,1),0)</f>
        <v>0</v>
      </c>
      <c r="AB10" s="68" t="n">
        <f aca="false">IF(O10&gt;0,AA10/O10,0)</f>
        <v>0</v>
      </c>
      <c r="AC10" s="66" t="n">
        <f aca="false">'Vstupní data'!W10</f>
        <v>0</v>
      </c>
      <c r="AI10" s="66" t="str">
        <f aca="false">IF(OR('Vstupní data'!T10&gt;0,'Vstupní data'!U10&gt;0),VLOOKUP(I10,'Pril3-drev'!$H$5:$J$83,3,0),"")</f>
        <v/>
      </c>
      <c r="AJ10" s="66" t="n">
        <f aca="false">IF('Vstupní data'!V10="prostokořenný",0,IF('Vstupní data'!V10="krytokořenný","k",IF('Vstupní data'!V10="poloodrostky nebo odrostky, prostokořenné i krytokořenné","po",0)))</f>
        <v>0</v>
      </c>
      <c r="AK10" s="66" t="n">
        <f aca="false">IF(OR('Vstupní data'!T10&gt;0,'Vstupní data'!U10&gt;0),IF(AJ10="k",0.9*VLOOKUP(AI10,'ha-pocty-vyhl'!$A$5:$B$20,2,0),IF(AJ10="po",0.8*VLOOKUP(AI10,'ha-pocty-vyhl'!$A$5:$B$20,2,0),VLOOKUP(AI10,'ha-pocty-vyhl'!$A$5:$B$20,2,0))),0)</f>
        <v>0</v>
      </c>
      <c r="AL10" s="66" t="n">
        <f aca="false">IF(OR('Vstupní data'!T10&gt;0,'Vstupní data'!U10&gt;0),'Vstupní data'!K10*'Vstupní data'!M10/100,0)</f>
        <v>0</v>
      </c>
      <c r="AM10" s="66" t="n">
        <f aca="false">IF(OR('Vstupní data'!T10&gt;0,'Vstupní data'!U10&gt;0),IF('Vstupní data'!T10&gt;0,'Vstupní data'!T10,ROUND(10*'Vstupní data'!U10/AK10,0)),0)</f>
        <v>0</v>
      </c>
      <c r="AN10" s="69" t="n">
        <f aca="false">IF('Vstupní data'!T10&gt;0,   IF('Vstupní data'!T10&lt;=AL10,'Vstupní data'!T10,AL10),   IF(AM10&lt;AL10,AM10,AL10))</f>
        <v>0</v>
      </c>
      <c r="AO10" s="69" t="n">
        <f aca="false">'Vstupní data'!X10</f>
        <v>0</v>
      </c>
      <c r="AP10" s="66" t="n">
        <f aca="false">IF(OR('Vstupní data'!T10&gt;0,'Vstupní data'!U10&gt;0),IF(I10&lt;&gt;0,VLOOKUP(I10,'Pril3-drev'!$H$5:$I$83,2,0),0),0)</f>
        <v>0</v>
      </c>
      <c r="AQ10" s="66" t="n">
        <f aca="false">'Vstupní data'!Y10</f>
        <v>0</v>
      </c>
      <c r="AR10" s="66" t="str">
        <f aca="false">IF(AC10&gt;5,   IF('Vstupní data'!Y10&gt;0,   VLOOKUP(VLOOKUP(CONCATENATE(VLOOKUP(I10,'Pril3-drev'!$H$4:$L$83,5,0),AC10),'Pril3-drev'!$Q$4:$R$2803,2,0),'AVB-BS'!$C$5:$S$29 ,LOOKUP(AQ10,'AVB-BS'!$D$3:$S$3,'AVB-BS'!$D$1:$S$1) ,0 )   ,   IF('Vstupní data'!Z10&gt;0,'Vstupní data'!Z10,0)) , "")</f>
        <v/>
      </c>
      <c r="AS10" s="70" t="str">
        <f aca="false">IF(AC10&gt;5,VLOOKUP(CONCATENATE(AP10,AR10),'Pril1-THLPa'!$H$6:$N$96,4,0),"")</f>
        <v/>
      </c>
      <c r="AT10" s="70" t="str">
        <f aca="false">IF(AC10&gt;5,VLOOKUP(CONCATENATE(AP10,AR10),'Pril1-THLPa'!$H$6:$N$96,5,0),"")</f>
        <v/>
      </c>
      <c r="AU10" s="70" t="str">
        <f aca="false">IF(AC10&gt;5,VLOOKUP(CONCATENATE(AP10,AR10),'Pril1-THLPa'!$H$6:$N$96,6,0),"")</f>
        <v/>
      </c>
      <c r="AV10" s="70" t="str">
        <f aca="false">IF(AC10&gt;5,VLOOKUP(CONCATENATE(AP10,AR10),'Pril1-THLPa'!$H$6:$N$96,7,0),"")</f>
        <v/>
      </c>
      <c r="AW10" s="70" t="str">
        <f aca="false">IF(AC10&gt;5,VLOOKUP(CONCATENATE(AP10,AR10),'Pril1-THLPa'!$H$6:$O$96,8,0),"")</f>
        <v/>
      </c>
      <c r="AX10" s="66" t="n">
        <f aca="false">IF(AC10&gt;0,IF(AND(AC10&gt;0,AC10&lt;=5),VLOOKUP(AP10,'Pril1-THLPa'!$A$6:$F$18,LOOKUP(AC10,'Pril1-THLPa'!$B$5:$F$5,'Pril1-THLPa'!$B$4:$F$4),0),AS10+AT10*(AC10-5)+AU10*POWER(AC10-5,2)+AV10*POWER(AC10-5,3)+AW10*POWER(AC10-5,4)),0)</f>
        <v>0</v>
      </c>
      <c r="AY10" s="71"/>
      <c r="AZ10" s="66" t="n">
        <f aca="false">'Vstupní data'!AA10</f>
        <v>0</v>
      </c>
      <c r="BA10" s="66" t="n">
        <f aca="false">IF(OR('Vstupní data'!T10&gt;0,'Vstupní data'!U10&gt;0),IF(AC10&lt;&gt;"",AX10*AO10/10*(100+AZ10)/100,0),0)</f>
        <v>0</v>
      </c>
      <c r="BB10" s="67" t="n">
        <f aca="false">IF(AC10&lt;&gt;"",ROUND(BA10*AN10,0),0)</f>
        <v>0</v>
      </c>
      <c r="BC10" s="68" t="str">
        <f aca="false">IF(AE10&gt;0,BB10/AE10,"")</f>
        <v/>
      </c>
      <c r="BD10" s="66" t="n">
        <f aca="false">'Vstupní data'!AE10</f>
        <v>0</v>
      </c>
      <c r="BF10" s="66" t="n">
        <f aca="false">'Vstupní data'!AC10</f>
        <v>0</v>
      </c>
      <c r="BH10" s="66" t="n">
        <f aca="false">'Vstupní data'!AD10</f>
        <v>0</v>
      </c>
      <c r="BI10" s="66" t="n">
        <f aca="false">'Vstupní data'!AF10</f>
        <v>0</v>
      </c>
      <c r="BJ10" s="69" t="n">
        <f aca="false">'Vstupní data'!AG10</f>
        <v>0</v>
      </c>
      <c r="BK10" s="69" t="n">
        <f aca="false">IF(BF10&lt;&gt;0,VLOOKUP(I10,'Pril3-drev'!$H$5:$I$83,2,0),0)</f>
        <v>0</v>
      </c>
      <c r="BL10" s="69" t="n">
        <f aca="false">IF(BF10&lt;&gt;0,VLOOKUP(BK10,'Pril3-drev'!$A$5:$C$17,3,0),0)</f>
        <v>0</v>
      </c>
      <c r="BM10" s="69" t="n">
        <f aca="false">'Vstupní data'!AH10</f>
        <v>0</v>
      </c>
      <c r="BN10" s="69" t="n">
        <f aca="false">IF('Vstupní data'!AH10&gt;0,   VLOOKUP(VLOOKUP(CONCATENATE(VLOOKUP(I10,'Pril3-drev'!$H$4:$L$83,5,0),BD10),'Pril3-drev'!$Q$4:$R$2803,2,0),'AVB-BS'!$C$5:$S$29 ,LOOKUP(BM10,'AVB-BS'!$D$3:$S$3,'AVB-BS'!$D$1:$S$1) ,0 )   ,   IF('Vstupní data'!AI10&gt;0,'Vstupní data'!AI10,0))</f>
        <v>0</v>
      </c>
      <c r="BO10" s="69" t="str">
        <f aca="false">IF(BX10&gt;5,VLOOKUP(CONCATENATE(BK10,BN10),'Pril1-THLPa'!$H$6:$N$96,4,0),"")</f>
        <v/>
      </c>
      <c r="BP10" s="69" t="str">
        <f aca="false">IF(BX10&gt;5,VLOOKUP(CONCATENATE(BK10,BN10),'Pril1-THLPa'!$H$6:$N$96,5,0),"")</f>
        <v/>
      </c>
      <c r="BQ10" s="69" t="str">
        <f aca="false">IF(BX10&gt;5,VLOOKUP(CONCATENATE(BK10,BN10),'Pril1-THLPa'!$H$6:$N$96,6,0),"")</f>
        <v/>
      </c>
      <c r="BR10" s="69" t="str">
        <f aca="false">IF(BX10&gt;5,VLOOKUP(CONCATENATE(BK10,BN10),'Pril1-THLPa'!$H$6:$N$96,7,0),"")</f>
        <v/>
      </c>
      <c r="BS10" s="69" t="str">
        <f aca="false">IF(BX10&gt;5,VLOOKUP(CONCATENATE(BK10,BN10),'Pril1-THLPa'!$H$6:$O$96,8,0),"")</f>
        <v/>
      </c>
      <c r="BT10" s="69" t="str">
        <f aca="false">IF(BF10&gt;0, IF(BK10="smrk",  VLOOKUP(VLOOKUP(BD10,'Pril9-K3'!$L$8:$M$207,2,0),'Pril9-K3'!$A$8:$J$16,LOOKUP(BN10,'Pril9-K3'!$A$7:$J$7,'Pril9-K3'!$A$5:$J$5),0), IF(AND(BK10&lt;&gt;"smrk",'Vstupní data'!AK10&lt;&gt;""),'Vstupní data'!AK10,   VLOOKUP(VLOOKUP(BD10,'Pril9-K3'!$L$8:$M$207,2,0),'Pril9-K3'!$A$8:$J$16,LOOKUP(BN10,'Pril9-K3'!$A$7:$J$7,'Pril9-K3'!$A$5:$J$5),0)   )),   "")</f>
        <v/>
      </c>
      <c r="BV10" s="69" t="n">
        <f aca="false">'Vstupní data'!AJ10</f>
        <v>0</v>
      </c>
      <c r="BW10" s="69" t="n">
        <f aca="false">IF(BF10&gt;0,IF(J10&gt;0,J10,K10*H10/100),0)</f>
        <v>0</v>
      </c>
      <c r="BX10" s="69" t="n">
        <f aca="false">IF(BF10&gt;0,IF(BJ10&gt;BL10,BL10,BJ10),0)</f>
        <v>0</v>
      </c>
      <c r="BY10" s="69" t="n">
        <f aca="false">IF(BD10=0,0,IF(AND(BX10&gt;0,BX10&lt;=5),  IF(AND(BX10&gt;0,BX10&lt;=5),VLOOKUP(BK10,'Pril1-THLPa'!$A$6:$F$18,IF(AND(BX10&gt;0,BX10&lt;=5),LOOKUP(BX10,'Pril1-THLPa'!$B$5:$F$5,'Pril1-THLPa'!$B$4:$F$4),""),0),""),  IF(BX10&gt;5,BO10+BP10*(BX10-5)+BQ10*POWER(BX10-5,2)+BR10*POWER(BX10-5,3)+BS10*POWER(BX10-5,4),"")))</f>
        <v>0</v>
      </c>
      <c r="BZ10" s="69" t="n">
        <f aca="false">IF(BY10&gt;0,BY10*BI10/10*BW10*(100+BV10)/100,0)</f>
        <v>0</v>
      </c>
      <c r="CA10" s="69" t="n">
        <f aca="false">IF(BD10&gt;0,BX10-IF(BD10&gt;BX10,BX10,BD10),0)</f>
        <v>0</v>
      </c>
      <c r="CB10" s="69" t="n">
        <f aca="false">POWER(1.01,CA10)</f>
        <v>1</v>
      </c>
      <c r="CC10" s="69" t="n">
        <f aca="false">IF(BF10&gt;0,IF(BF10&gt;BH10,1,BF10/BH10),0)</f>
        <v>0</v>
      </c>
      <c r="CD10" s="72" t="n">
        <f aca="false">IF(BD10=0,0,IF(BF10&gt;0,ROUND(IF(CB10&lt;&gt;0,BZ10*BT10*1/CB10*CC10,0),0),0))</f>
        <v>0</v>
      </c>
      <c r="CE10" s="73" t="str">
        <f aca="false">IF(BF10&gt;0,IF(BF10&gt;BH10,CD10/BF10,CD10/BH10),"")</f>
        <v/>
      </c>
      <c r="CF10" s="69" t="n">
        <f aca="false">'Vstupní data'!AM10</f>
        <v>0</v>
      </c>
      <c r="CG10" s="69" t="n">
        <f aca="false">'Vstupní data'!AN10</f>
        <v>0</v>
      </c>
      <c r="CH10" s="69" t="n">
        <f aca="false">'Vstupní data'!AO10</f>
        <v>0</v>
      </c>
      <c r="CI10" s="69" t="n">
        <f aca="false">'Vstupní data'!AP10</f>
        <v>0</v>
      </c>
      <c r="CJ10" s="72" t="n">
        <f aca="false">ROUND(CH10*CI10,0)</f>
        <v>0</v>
      </c>
      <c r="CK10" s="74" t="str">
        <f aca="false">IF(OR(AA10&gt;0,BB10&gt;0,CD10&gt;0,CJ10&gt;0),AA10+BB10+CD10+CJ10,"")</f>
        <v/>
      </c>
    </row>
    <row r="11" customFormat="false" ht="12.8" hidden="false" customHeight="false" outlineLevel="0" collapsed="false">
      <c r="A11" s="66" t="n">
        <f aca="false">'Vstupní data'!A11</f>
        <v>0</v>
      </c>
      <c r="F11" s="66" t="str">
        <f aca="false">CONCATENATE('Vstupní data'!F11,'Vstupní data'!G11,'Vstupní data'!H11,'Vstupní data'!I11)</f>
        <v/>
      </c>
      <c r="G11" s="66"/>
      <c r="H11" s="66" t="n">
        <f aca="false">'Vstupní data'!K11</f>
        <v>0</v>
      </c>
      <c r="I11" s="66" t="n">
        <f aca="false">'Vstupní data'!L11</f>
        <v>0</v>
      </c>
      <c r="J11" s="66" t="n">
        <f aca="false">'Vstupní data'!K11*'Vstupní data'!M11/100</f>
        <v>0</v>
      </c>
      <c r="L11" s="66" t="n">
        <f aca="false">IF('Vstupní data'!N11="prostokořenný",0,IF('Vstupní data'!N11="krytokořenný","k",IF('Vstupní data'!N11="poloodrostky nebo odrostky, prostokořenné i krytokořenné","po",0)))</f>
        <v>0</v>
      </c>
      <c r="N11" s="66"/>
      <c r="O11" s="66" t="n">
        <f aca="false">'Vstupní data'!O11</f>
        <v>0</v>
      </c>
      <c r="P11" s="66" t="n">
        <f aca="false">IF(O11&gt;0,VLOOKUP(CONCATENATE(VLOOKUP(I11,'Pril3-drev'!$H$5:$K$83,4,0),"-",'Vstupní data'!R11),K2!$C$15:$D$23,2,0),0)</f>
        <v>0</v>
      </c>
      <c r="Q11" s="66" t="n">
        <f aca="false">IF(O11&gt;0,VLOOKUP(I11,'Pril3-drev'!$H$5:$I$83,2,0),0)</f>
        <v>0</v>
      </c>
      <c r="R11" s="66" t="n">
        <f aca="false">IF(Q11&gt;0,VLOOKUP(Q11,'Pril6-okus'!$A$5:$B$17,2,0),0)</f>
        <v>0</v>
      </c>
      <c r="S11" s="66" t="n">
        <f aca="false">IF(O11&gt;0,VLOOKUP(I11,'Pril3-drev'!$H$5:$J$83,3,0),0)</f>
        <v>0</v>
      </c>
      <c r="T11" s="66" t="str">
        <f aca="false">IF(O11&gt;0,IF(L11="k",0.9*VLOOKUP(S11,'ha-pocty-vyhl'!$A$5:$B$20,2,0),IF(L11="po",0.8*VLOOKUP(S11,'ha-pocty-vyhl'!$A$5:$B$20,2,0),VLOOKUP(S11,'ha-pocty-vyhl'!$A$5:$B$20,2,0))),"")</f>
        <v/>
      </c>
      <c r="U11" s="66" t="n">
        <f aca="false">'Vstupní data'!P11</f>
        <v>0</v>
      </c>
      <c r="V11" s="66" t="n">
        <f aca="false">IF(O11&gt;0,1.3*T11*1000*Z11/10000,0)</f>
        <v>0</v>
      </c>
      <c r="W11" s="66" t="n">
        <f aca="false">IF(O11&gt;0,1.3*T11*1000*Z11/10000,0)</f>
        <v>0</v>
      </c>
      <c r="X11" s="66" t="n">
        <f aca="false">IF(O11&gt;0,IF(O11&gt;V11,V11,O11),0)</f>
        <v>0</v>
      </c>
      <c r="Y11" s="66" t="n">
        <f aca="false">IF(O11&gt;0,IF(IF(U11&gt;W11,W11,U11)&lt;X11,W11,IF(U11&gt;W11,W11,U11)),0)</f>
        <v>0</v>
      </c>
      <c r="Z11" s="66" t="n">
        <f aca="false">IF(O11&gt;0,IF(J11&gt;0,J11,K11*H11/100),0)</f>
        <v>0</v>
      </c>
      <c r="AA11" s="67" t="n">
        <f aca="false">IF(O11&gt;0,CEILING(R11*P11*X11/Y11*Z11,1),0)</f>
        <v>0</v>
      </c>
      <c r="AB11" s="68" t="n">
        <f aca="false">IF(O11&gt;0,AA11/O11,0)</f>
        <v>0</v>
      </c>
      <c r="AC11" s="66" t="n">
        <f aca="false">'Vstupní data'!W11</f>
        <v>0</v>
      </c>
      <c r="AI11" s="66" t="str">
        <f aca="false">IF(OR('Vstupní data'!T11&gt;0,'Vstupní data'!U11&gt;0),VLOOKUP(I11,'Pril3-drev'!$H$5:$J$83,3,0),"")</f>
        <v/>
      </c>
      <c r="AJ11" s="66" t="n">
        <f aca="false">IF('Vstupní data'!V11="prostokořenný",0,IF('Vstupní data'!V11="krytokořenný","k",IF('Vstupní data'!V11="poloodrostky nebo odrostky, prostokořenné i krytokořenné","po",0)))</f>
        <v>0</v>
      </c>
      <c r="AK11" s="66" t="n">
        <f aca="false">IF(OR('Vstupní data'!T11&gt;0,'Vstupní data'!U11&gt;0),IF(AJ11="k",0.9*VLOOKUP(AI11,'ha-pocty-vyhl'!$A$5:$B$20,2,0),IF(AJ11="po",0.8*VLOOKUP(AI11,'ha-pocty-vyhl'!$A$5:$B$20,2,0),VLOOKUP(AI11,'ha-pocty-vyhl'!$A$5:$B$20,2,0))),0)</f>
        <v>0</v>
      </c>
      <c r="AL11" s="66" t="n">
        <f aca="false">IF(OR('Vstupní data'!T11&gt;0,'Vstupní data'!U11&gt;0),'Vstupní data'!K11*'Vstupní data'!M11/100,0)</f>
        <v>0</v>
      </c>
      <c r="AM11" s="66" t="n">
        <f aca="false">IF(OR('Vstupní data'!T11&gt;0,'Vstupní data'!U11&gt;0),IF('Vstupní data'!T11&gt;0,'Vstupní data'!T11,ROUND(10*'Vstupní data'!U11/AK11,0)),0)</f>
        <v>0</v>
      </c>
      <c r="AN11" s="69" t="n">
        <f aca="false">IF('Vstupní data'!T11&gt;0,   IF('Vstupní data'!T11&lt;=AL11,'Vstupní data'!T11,AL11),   IF(AM11&lt;AL11,AM11,AL11))</f>
        <v>0</v>
      </c>
      <c r="AO11" s="69" t="n">
        <f aca="false">'Vstupní data'!X11</f>
        <v>0</v>
      </c>
      <c r="AP11" s="66" t="n">
        <f aca="false">IF(OR('Vstupní data'!T11&gt;0,'Vstupní data'!U11&gt;0),IF(I11&lt;&gt;0,VLOOKUP(I11,'Pril3-drev'!$H$5:$I$83,2,0),0),0)</f>
        <v>0</v>
      </c>
      <c r="AQ11" s="66" t="n">
        <f aca="false">'Vstupní data'!Y11</f>
        <v>0</v>
      </c>
      <c r="AR11" s="66" t="str">
        <f aca="false">IF(AC11&gt;5,   IF('Vstupní data'!Y11&gt;0,   VLOOKUP(VLOOKUP(CONCATENATE(VLOOKUP(I11,'Pril3-drev'!$H$4:$L$83,5,0),AC11),'Pril3-drev'!$Q$4:$R$2803,2,0),'AVB-BS'!$C$5:$S$29 ,LOOKUP(AQ11,'AVB-BS'!$D$3:$S$3,'AVB-BS'!$D$1:$S$1) ,0 )   ,   IF('Vstupní data'!Z11&gt;0,'Vstupní data'!Z11,0)) , "")</f>
        <v/>
      </c>
      <c r="AS11" s="70" t="str">
        <f aca="false">IF(AC11&gt;5,VLOOKUP(CONCATENATE(AP11,AR11),'Pril1-THLPa'!$H$6:$N$96,4,0),"")</f>
        <v/>
      </c>
      <c r="AT11" s="70" t="str">
        <f aca="false">IF(AC11&gt;5,VLOOKUP(CONCATENATE(AP11,AR11),'Pril1-THLPa'!$H$6:$N$96,5,0),"")</f>
        <v/>
      </c>
      <c r="AU11" s="70" t="str">
        <f aca="false">IF(AC11&gt;5,VLOOKUP(CONCATENATE(AP11,AR11),'Pril1-THLPa'!$H$6:$N$96,6,0),"")</f>
        <v/>
      </c>
      <c r="AV11" s="70" t="str">
        <f aca="false">IF(AC11&gt;5,VLOOKUP(CONCATENATE(AP11,AR11),'Pril1-THLPa'!$H$6:$N$96,7,0),"")</f>
        <v/>
      </c>
      <c r="AW11" s="70" t="str">
        <f aca="false">IF(AC11&gt;5,VLOOKUP(CONCATENATE(AP11,AR11),'Pril1-THLPa'!$H$6:$O$96,8,0),"")</f>
        <v/>
      </c>
      <c r="AX11" s="66" t="n">
        <f aca="false">IF(AC11&gt;0,IF(AND(AC11&gt;0,AC11&lt;=5),VLOOKUP(AP11,'Pril1-THLPa'!$A$6:$F$18,LOOKUP(AC11,'Pril1-THLPa'!$B$5:$F$5,'Pril1-THLPa'!$B$4:$F$4),0),AS11+AT11*(AC11-5)+AU11*POWER(AC11-5,2)+AV11*POWER(AC11-5,3)+AW11*POWER(AC11-5,4)),0)</f>
        <v>0</v>
      </c>
      <c r="AY11" s="71"/>
      <c r="AZ11" s="66" t="n">
        <f aca="false">'Vstupní data'!AA11</f>
        <v>0</v>
      </c>
      <c r="BA11" s="66" t="n">
        <f aca="false">IF(OR('Vstupní data'!T11&gt;0,'Vstupní data'!U11&gt;0),IF(AC11&lt;&gt;"",AX11*AO11/10*(100+AZ11)/100,0),0)</f>
        <v>0</v>
      </c>
      <c r="BB11" s="67" t="n">
        <f aca="false">IF(AC11&lt;&gt;"",ROUND(BA11*AN11,0),0)</f>
        <v>0</v>
      </c>
      <c r="BC11" s="68" t="str">
        <f aca="false">IF(AE11&gt;0,BB11/AE11,"")</f>
        <v/>
      </c>
      <c r="BD11" s="66" t="n">
        <f aca="false">'Vstupní data'!AE11</f>
        <v>0</v>
      </c>
      <c r="BF11" s="66" t="n">
        <f aca="false">'Vstupní data'!AC11</f>
        <v>0</v>
      </c>
      <c r="BH11" s="66" t="n">
        <f aca="false">'Vstupní data'!AD11</f>
        <v>0</v>
      </c>
      <c r="BI11" s="66" t="n">
        <f aca="false">'Vstupní data'!AF11</f>
        <v>0</v>
      </c>
      <c r="BJ11" s="69" t="n">
        <f aca="false">'Vstupní data'!AG11</f>
        <v>0</v>
      </c>
      <c r="BK11" s="69" t="n">
        <f aca="false">IF(BF11&lt;&gt;0,VLOOKUP(I11,'Pril3-drev'!$H$5:$I$83,2,0),0)</f>
        <v>0</v>
      </c>
      <c r="BL11" s="69" t="n">
        <f aca="false">IF(BF11&lt;&gt;0,VLOOKUP(BK11,'Pril3-drev'!$A$5:$C$17,3,0),0)</f>
        <v>0</v>
      </c>
      <c r="BM11" s="69" t="n">
        <f aca="false">'Vstupní data'!AH11</f>
        <v>0</v>
      </c>
      <c r="BN11" s="69" t="n">
        <f aca="false">IF('Vstupní data'!AH11&gt;0,   VLOOKUP(VLOOKUP(CONCATENATE(VLOOKUP(I11,'Pril3-drev'!$H$4:$L$83,5,0),BD11),'Pril3-drev'!$Q$4:$R$2803,2,0),'AVB-BS'!$C$5:$S$29 ,LOOKUP(BM11,'AVB-BS'!$D$3:$S$3,'AVB-BS'!$D$1:$S$1) ,0 )   ,   IF('Vstupní data'!AI11&gt;0,'Vstupní data'!AI11,0))</f>
        <v>0</v>
      </c>
      <c r="BO11" s="69" t="str">
        <f aca="false">IF(BX11&gt;5,VLOOKUP(CONCATENATE(BK11,BN11),'Pril1-THLPa'!$H$6:$N$96,4,0),"")</f>
        <v/>
      </c>
      <c r="BP11" s="69" t="str">
        <f aca="false">IF(BX11&gt;5,VLOOKUP(CONCATENATE(BK11,BN11),'Pril1-THLPa'!$H$6:$N$96,5,0),"")</f>
        <v/>
      </c>
      <c r="BQ11" s="69" t="str">
        <f aca="false">IF(BX11&gt;5,VLOOKUP(CONCATENATE(BK11,BN11),'Pril1-THLPa'!$H$6:$N$96,6,0),"")</f>
        <v/>
      </c>
      <c r="BR11" s="69" t="str">
        <f aca="false">IF(BX11&gt;5,VLOOKUP(CONCATENATE(BK11,BN11),'Pril1-THLPa'!$H$6:$N$96,7,0),"")</f>
        <v/>
      </c>
      <c r="BS11" s="69" t="str">
        <f aca="false">IF(BX11&gt;5,VLOOKUP(CONCATENATE(BK11,BN11),'Pril1-THLPa'!$H$6:$O$96,8,0),"")</f>
        <v/>
      </c>
      <c r="BT11" s="69" t="str">
        <f aca="false">IF(BF11&gt;0, IF(BK11="smrk",  VLOOKUP(VLOOKUP(BD11,'Pril9-K3'!$L$8:$M$207,2,0),'Pril9-K3'!$A$8:$J$16,LOOKUP(BN11,'Pril9-K3'!$A$7:$J$7,'Pril9-K3'!$A$5:$J$5),0), IF(AND(BK11&lt;&gt;"smrk",'Vstupní data'!AK11&lt;&gt;""),'Vstupní data'!AK11,   VLOOKUP(VLOOKUP(BD11,'Pril9-K3'!$L$8:$M$207,2,0),'Pril9-K3'!$A$8:$J$16,LOOKUP(BN11,'Pril9-K3'!$A$7:$J$7,'Pril9-K3'!$A$5:$J$5),0)   )),   "")</f>
        <v/>
      </c>
      <c r="BV11" s="69" t="n">
        <f aca="false">'Vstupní data'!AJ11</f>
        <v>0</v>
      </c>
      <c r="BW11" s="69" t="n">
        <f aca="false">IF(BF11&gt;0,IF(J11&gt;0,J11,K11*H11/100),0)</f>
        <v>0</v>
      </c>
      <c r="BX11" s="69" t="n">
        <f aca="false">IF(BF11&gt;0,IF(BJ11&gt;BL11,BL11,BJ11),0)</f>
        <v>0</v>
      </c>
      <c r="BY11" s="69" t="n">
        <f aca="false">IF(BD11=0,0,IF(AND(BX11&gt;0,BX11&lt;=5),  IF(AND(BX11&gt;0,BX11&lt;=5),VLOOKUP(BK11,'Pril1-THLPa'!$A$6:$F$18,IF(AND(BX11&gt;0,BX11&lt;=5),LOOKUP(BX11,'Pril1-THLPa'!$B$5:$F$5,'Pril1-THLPa'!$B$4:$F$4),""),0),""),  IF(BX11&gt;5,BO11+BP11*(BX11-5)+BQ11*POWER(BX11-5,2)+BR11*POWER(BX11-5,3)+BS11*POWER(BX11-5,4),"")))</f>
        <v>0</v>
      </c>
      <c r="BZ11" s="69" t="n">
        <f aca="false">IF(BY11&gt;0,BY11*BI11/10*BW11*(100+BV11)/100,0)</f>
        <v>0</v>
      </c>
      <c r="CA11" s="69" t="n">
        <f aca="false">IF(BD11&gt;0,BX11-IF(BD11&gt;BX11,BX11,BD11),0)</f>
        <v>0</v>
      </c>
      <c r="CB11" s="69" t="n">
        <f aca="false">POWER(1.01,CA11)</f>
        <v>1</v>
      </c>
      <c r="CC11" s="69" t="n">
        <f aca="false">IF(BF11&gt;0,IF(BF11&gt;BH11,1,BF11/BH11),0)</f>
        <v>0</v>
      </c>
      <c r="CD11" s="72" t="n">
        <f aca="false">IF(BD11=0,0,IF(BF11&gt;0,ROUND(IF(CB11&lt;&gt;0,BZ11*BT11*1/CB11*CC11,0),0),0))</f>
        <v>0</v>
      </c>
      <c r="CE11" s="73" t="str">
        <f aca="false">IF(BF11&gt;0,IF(BF11&gt;BH11,CD11/BF11,CD11/BH11),"")</f>
        <v/>
      </c>
      <c r="CF11" s="69" t="n">
        <f aca="false">'Vstupní data'!AM11</f>
        <v>0</v>
      </c>
      <c r="CG11" s="69" t="n">
        <f aca="false">'Vstupní data'!AN11</f>
        <v>0</v>
      </c>
      <c r="CH11" s="69" t="n">
        <f aca="false">'Vstupní data'!AO11</f>
        <v>0</v>
      </c>
      <c r="CI11" s="69" t="n">
        <f aca="false">'Vstupní data'!AP11</f>
        <v>0</v>
      </c>
      <c r="CJ11" s="72" t="n">
        <f aca="false">ROUND(CH11*CI11,0)</f>
        <v>0</v>
      </c>
      <c r="CK11" s="74" t="str">
        <f aca="false">IF(OR(AA11&gt;0,BB11&gt;0,CD11&gt;0,CJ11&gt;0),AA11+BB11+CD11+CJ11,"")</f>
        <v/>
      </c>
    </row>
    <row r="12" customFormat="false" ht="12.8" hidden="false" customHeight="false" outlineLevel="0" collapsed="false">
      <c r="A12" s="66" t="n">
        <f aca="false">'Vstupní data'!A12</f>
        <v>0</v>
      </c>
      <c r="F12" s="66" t="str">
        <f aca="false">CONCATENATE('Vstupní data'!F12,'Vstupní data'!G12,'Vstupní data'!H12,'Vstupní data'!I12)</f>
        <v/>
      </c>
      <c r="G12" s="66"/>
      <c r="H12" s="66" t="n">
        <f aca="false">'Vstupní data'!K12</f>
        <v>0</v>
      </c>
      <c r="I12" s="66" t="n">
        <f aca="false">'Vstupní data'!L12</f>
        <v>0</v>
      </c>
      <c r="J12" s="66" t="n">
        <f aca="false">'Vstupní data'!K12*'Vstupní data'!M12/100</f>
        <v>0</v>
      </c>
      <c r="L12" s="66" t="n">
        <f aca="false">IF('Vstupní data'!N12="prostokořenný",0,IF('Vstupní data'!N12="krytokořenný","k",IF('Vstupní data'!N12="poloodrostky nebo odrostky, prostokořenné i krytokořenné","po",0)))</f>
        <v>0</v>
      </c>
      <c r="N12" s="66"/>
      <c r="O12" s="66" t="n">
        <f aca="false">'Vstupní data'!O12</f>
        <v>0</v>
      </c>
      <c r="P12" s="66" t="n">
        <f aca="false">IF(O12&gt;0,VLOOKUP(CONCATENATE(VLOOKUP(I12,'Pril3-drev'!$H$5:$K$83,4,0),"-",'Vstupní data'!R12),K2!$C$15:$D$23,2,0),0)</f>
        <v>0</v>
      </c>
      <c r="Q12" s="66" t="n">
        <f aca="false">IF(O12&gt;0,VLOOKUP(I12,'Pril3-drev'!$H$5:$I$83,2,0),0)</f>
        <v>0</v>
      </c>
      <c r="R12" s="66" t="n">
        <f aca="false">IF(Q12&gt;0,VLOOKUP(Q12,'Pril6-okus'!$A$5:$B$17,2,0),0)</f>
        <v>0</v>
      </c>
      <c r="S12" s="66" t="n">
        <f aca="false">IF(O12&gt;0,VLOOKUP(I12,'Pril3-drev'!$H$5:$J$83,3,0),0)</f>
        <v>0</v>
      </c>
      <c r="T12" s="66" t="str">
        <f aca="false">IF(O12&gt;0,IF(L12="k",0.9*VLOOKUP(S12,'ha-pocty-vyhl'!$A$5:$B$20,2,0),IF(L12="po",0.8*VLOOKUP(S12,'ha-pocty-vyhl'!$A$5:$B$20,2,0),VLOOKUP(S12,'ha-pocty-vyhl'!$A$5:$B$20,2,0))),"")</f>
        <v/>
      </c>
      <c r="U12" s="66" t="n">
        <f aca="false">'Vstupní data'!P12</f>
        <v>0</v>
      </c>
      <c r="V12" s="66" t="n">
        <f aca="false">IF(O12&gt;0,1.3*T12*1000*Z12/10000,0)</f>
        <v>0</v>
      </c>
      <c r="W12" s="66" t="n">
        <f aca="false">IF(O12&gt;0,1.3*T12*1000*Z12/10000,0)</f>
        <v>0</v>
      </c>
      <c r="X12" s="66" t="n">
        <f aca="false">IF(O12&gt;0,IF(O12&gt;V12,V12,O12),0)</f>
        <v>0</v>
      </c>
      <c r="Y12" s="66" t="n">
        <f aca="false">IF(O12&gt;0,IF(IF(U12&gt;W12,W12,U12)&lt;X12,W12,IF(U12&gt;W12,W12,U12)),0)</f>
        <v>0</v>
      </c>
      <c r="Z12" s="66" t="n">
        <f aca="false">IF(O12&gt;0,IF(J12&gt;0,J12,K12*H12/100),0)</f>
        <v>0</v>
      </c>
      <c r="AA12" s="67" t="n">
        <f aca="false">IF(O12&gt;0,CEILING(R12*P12*X12/Y12*Z12,1),0)</f>
        <v>0</v>
      </c>
      <c r="AB12" s="68" t="n">
        <f aca="false">IF(O12&gt;0,AA12/O12,0)</f>
        <v>0</v>
      </c>
      <c r="AC12" s="66" t="n">
        <f aca="false">'Vstupní data'!W12</f>
        <v>0</v>
      </c>
      <c r="AI12" s="66" t="str">
        <f aca="false">IF(OR('Vstupní data'!T12&gt;0,'Vstupní data'!U12&gt;0),VLOOKUP(I12,'Pril3-drev'!$H$5:$J$83,3,0),"")</f>
        <v/>
      </c>
      <c r="AJ12" s="66" t="n">
        <f aca="false">IF('Vstupní data'!V12="prostokořenný",0,IF('Vstupní data'!V12="krytokořenný","k",IF('Vstupní data'!V12="poloodrostky nebo odrostky, prostokořenné i krytokořenné","po",0)))</f>
        <v>0</v>
      </c>
      <c r="AK12" s="66" t="n">
        <f aca="false">IF(OR('Vstupní data'!T12&gt;0,'Vstupní data'!U12&gt;0),IF(AJ12="k",0.9*VLOOKUP(AI12,'ha-pocty-vyhl'!$A$5:$B$20,2,0),IF(AJ12="po",0.8*VLOOKUP(AI12,'ha-pocty-vyhl'!$A$5:$B$20,2,0),VLOOKUP(AI12,'ha-pocty-vyhl'!$A$5:$B$20,2,0))),0)</f>
        <v>0</v>
      </c>
      <c r="AL12" s="66" t="n">
        <f aca="false">IF(OR('Vstupní data'!T12&gt;0,'Vstupní data'!U12&gt;0),'Vstupní data'!K12*'Vstupní data'!M12/100,0)</f>
        <v>0</v>
      </c>
      <c r="AM12" s="66" t="n">
        <f aca="false">IF(OR('Vstupní data'!T12&gt;0,'Vstupní data'!U12&gt;0),IF('Vstupní data'!T12&gt;0,'Vstupní data'!T12,ROUND(10*'Vstupní data'!U12/AK12,0)),0)</f>
        <v>0</v>
      </c>
      <c r="AN12" s="69" t="n">
        <f aca="false">IF('Vstupní data'!T12&gt;0,   IF('Vstupní data'!T12&lt;=AL12,'Vstupní data'!T12,AL12),   IF(AM12&lt;AL12,AM12,AL12))</f>
        <v>0</v>
      </c>
      <c r="AO12" s="69" t="n">
        <f aca="false">'Vstupní data'!X12</f>
        <v>0</v>
      </c>
      <c r="AP12" s="66" t="n">
        <f aca="false">IF(OR('Vstupní data'!T12&gt;0,'Vstupní data'!U12&gt;0),IF(I12&lt;&gt;0,VLOOKUP(I12,'Pril3-drev'!$H$5:$I$83,2,0),0),0)</f>
        <v>0</v>
      </c>
      <c r="AQ12" s="66" t="n">
        <f aca="false">'Vstupní data'!Y12</f>
        <v>0</v>
      </c>
      <c r="AR12" s="66" t="str">
        <f aca="false">IF(AC12&gt;5,   IF('Vstupní data'!Y12&gt;0,   VLOOKUP(VLOOKUP(CONCATENATE(VLOOKUP(I12,'Pril3-drev'!$H$4:$L$83,5,0),AC12),'Pril3-drev'!$Q$4:$R$2803,2,0),'AVB-BS'!$C$5:$S$29 ,LOOKUP(AQ12,'AVB-BS'!$D$3:$S$3,'AVB-BS'!$D$1:$S$1) ,0 )   ,   IF('Vstupní data'!Z12&gt;0,'Vstupní data'!Z12,0)) , "")</f>
        <v/>
      </c>
      <c r="AS12" s="70" t="str">
        <f aca="false">IF(AC12&gt;5,VLOOKUP(CONCATENATE(AP12,AR12),'Pril1-THLPa'!$H$6:$N$96,4,0),"")</f>
        <v/>
      </c>
      <c r="AT12" s="70" t="str">
        <f aca="false">IF(AC12&gt;5,VLOOKUP(CONCATENATE(AP12,AR12),'Pril1-THLPa'!$H$6:$N$96,5,0),"")</f>
        <v/>
      </c>
      <c r="AU12" s="70" t="str">
        <f aca="false">IF(AC12&gt;5,VLOOKUP(CONCATENATE(AP12,AR12),'Pril1-THLPa'!$H$6:$N$96,6,0),"")</f>
        <v/>
      </c>
      <c r="AV12" s="70" t="str">
        <f aca="false">IF(AC12&gt;5,VLOOKUP(CONCATENATE(AP12,AR12),'Pril1-THLPa'!$H$6:$N$96,7,0),"")</f>
        <v/>
      </c>
      <c r="AW12" s="70" t="str">
        <f aca="false">IF(AC12&gt;5,VLOOKUP(CONCATENATE(AP12,AR12),'Pril1-THLPa'!$H$6:$O$96,8,0),"")</f>
        <v/>
      </c>
      <c r="AX12" s="66" t="n">
        <f aca="false">IF(AC12&gt;0,IF(AND(AC12&gt;0,AC12&lt;=5),VLOOKUP(AP12,'Pril1-THLPa'!$A$6:$F$18,LOOKUP(AC12,'Pril1-THLPa'!$B$5:$F$5,'Pril1-THLPa'!$B$4:$F$4),0),AS12+AT12*(AC12-5)+AU12*POWER(AC12-5,2)+AV12*POWER(AC12-5,3)+AW12*POWER(AC12-5,4)),0)</f>
        <v>0</v>
      </c>
      <c r="AY12" s="71"/>
      <c r="AZ12" s="66" t="n">
        <f aca="false">'Vstupní data'!AA12</f>
        <v>0</v>
      </c>
      <c r="BA12" s="66" t="n">
        <f aca="false">IF(OR('Vstupní data'!T12&gt;0,'Vstupní data'!U12&gt;0),IF(AC12&lt;&gt;"",AX12*AO12/10*(100+AZ12)/100,0),0)</f>
        <v>0</v>
      </c>
      <c r="BB12" s="67" t="n">
        <f aca="false">IF(AC12&lt;&gt;"",ROUND(BA12*AN12,0),0)</f>
        <v>0</v>
      </c>
      <c r="BC12" s="68" t="str">
        <f aca="false">IF(AE12&gt;0,BB12/AE12,"")</f>
        <v/>
      </c>
      <c r="BD12" s="66" t="n">
        <f aca="false">'Vstupní data'!AE12</f>
        <v>0</v>
      </c>
      <c r="BF12" s="66" t="n">
        <f aca="false">'Vstupní data'!AC12</f>
        <v>0</v>
      </c>
      <c r="BH12" s="66" t="n">
        <f aca="false">'Vstupní data'!AD12</f>
        <v>0</v>
      </c>
      <c r="BI12" s="66" t="n">
        <f aca="false">'Vstupní data'!AF12</f>
        <v>0</v>
      </c>
      <c r="BJ12" s="69" t="n">
        <f aca="false">'Vstupní data'!AG12</f>
        <v>0</v>
      </c>
      <c r="BK12" s="69" t="n">
        <f aca="false">IF(BF12&lt;&gt;0,VLOOKUP(I12,'Pril3-drev'!$H$5:$I$83,2,0),0)</f>
        <v>0</v>
      </c>
      <c r="BL12" s="69" t="n">
        <f aca="false">IF(BF12&lt;&gt;0,VLOOKUP(BK12,'Pril3-drev'!$A$5:$C$17,3,0),0)</f>
        <v>0</v>
      </c>
      <c r="BM12" s="69" t="n">
        <f aca="false">'Vstupní data'!AH12</f>
        <v>0</v>
      </c>
      <c r="BN12" s="69" t="n">
        <f aca="false">IF('Vstupní data'!AH12&gt;0,   VLOOKUP(VLOOKUP(CONCATENATE(VLOOKUP(I12,'Pril3-drev'!$H$4:$L$83,5,0),BD12),'Pril3-drev'!$Q$4:$R$2803,2,0),'AVB-BS'!$C$5:$S$29 ,LOOKUP(BM12,'AVB-BS'!$D$3:$S$3,'AVB-BS'!$D$1:$S$1) ,0 )   ,   IF('Vstupní data'!AI12&gt;0,'Vstupní data'!AI12,0))</f>
        <v>0</v>
      </c>
      <c r="BO12" s="69" t="str">
        <f aca="false">IF(BX12&gt;5,VLOOKUP(CONCATENATE(BK12,BN12),'Pril1-THLPa'!$H$6:$N$96,4,0),"")</f>
        <v/>
      </c>
      <c r="BP12" s="69" t="str">
        <f aca="false">IF(BX12&gt;5,VLOOKUP(CONCATENATE(BK12,BN12),'Pril1-THLPa'!$H$6:$N$96,5,0),"")</f>
        <v/>
      </c>
      <c r="BQ12" s="69" t="str">
        <f aca="false">IF(BX12&gt;5,VLOOKUP(CONCATENATE(BK12,BN12),'Pril1-THLPa'!$H$6:$N$96,6,0),"")</f>
        <v/>
      </c>
      <c r="BR12" s="69" t="str">
        <f aca="false">IF(BX12&gt;5,VLOOKUP(CONCATENATE(BK12,BN12),'Pril1-THLPa'!$H$6:$N$96,7,0),"")</f>
        <v/>
      </c>
      <c r="BS12" s="69" t="str">
        <f aca="false">IF(BX12&gt;5,VLOOKUP(CONCATENATE(BK12,BN12),'Pril1-THLPa'!$H$6:$O$96,8,0),"")</f>
        <v/>
      </c>
      <c r="BT12" s="69" t="str">
        <f aca="false">IF(BF12&gt;0, IF(BK12="smrk",  VLOOKUP(VLOOKUP(BD12,'Pril9-K3'!$L$8:$M$207,2,0),'Pril9-K3'!$A$8:$J$16,LOOKUP(BN12,'Pril9-K3'!$A$7:$J$7,'Pril9-K3'!$A$5:$J$5),0), IF(AND(BK12&lt;&gt;"smrk",'Vstupní data'!AK12&lt;&gt;""),'Vstupní data'!AK12,   VLOOKUP(VLOOKUP(BD12,'Pril9-K3'!$L$8:$M$207,2,0),'Pril9-K3'!$A$8:$J$16,LOOKUP(BN12,'Pril9-K3'!$A$7:$J$7,'Pril9-K3'!$A$5:$J$5),0)   )),   "")</f>
        <v/>
      </c>
      <c r="BV12" s="69" t="n">
        <f aca="false">'Vstupní data'!AJ12</f>
        <v>0</v>
      </c>
      <c r="BW12" s="69" t="n">
        <f aca="false">IF(BF12&gt;0,IF(J12&gt;0,J12,K12*H12/100),0)</f>
        <v>0</v>
      </c>
      <c r="BX12" s="69" t="n">
        <f aca="false">IF(BF12&gt;0,IF(BJ12&gt;BL12,BL12,BJ12),0)</f>
        <v>0</v>
      </c>
      <c r="BY12" s="69" t="n">
        <f aca="false">IF(BD12=0,0,IF(AND(BX12&gt;0,BX12&lt;=5),  IF(AND(BX12&gt;0,BX12&lt;=5),VLOOKUP(BK12,'Pril1-THLPa'!$A$6:$F$18,IF(AND(BX12&gt;0,BX12&lt;=5),LOOKUP(BX12,'Pril1-THLPa'!$B$5:$F$5,'Pril1-THLPa'!$B$4:$F$4),""),0),""),  IF(BX12&gt;5,BO12+BP12*(BX12-5)+BQ12*POWER(BX12-5,2)+BR12*POWER(BX12-5,3)+BS12*POWER(BX12-5,4),"")))</f>
        <v>0</v>
      </c>
      <c r="BZ12" s="69" t="n">
        <f aca="false">IF(BY12&gt;0,BY12*BI12/10*BW12*(100+BV12)/100,0)</f>
        <v>0</v>
      </c>
      <c r="CA12" s="69" t="n">
        <f aca="false">IF(BD12&gt;0,BX12-IF(BD12&gt;BX12,BX12,BD12),0)</f>
        <v>0</v>
      </c>
      <c r="CB12" s="69" t="n">
        <f aca="false">POWER(1.01,CA12)</f>
        <v>1</v>
      </c>
      <c r="CC12" s="69" t="n">
        <f aca="false">IF(BF12&gt;0,IF(BF12&gt;BH12,1,BF12/BH12),0)</f>
        <v>0</v>
      </c>
      <c r="CD12" s="72" t="n">
        <f aca="false">IF(BD12=0,0,IF(BF12&gt;0,ROUND(IF(CB12&lt;&gt;0,BZ12*BT12*1/CB12*CC12,0),0),0))</f>
        <v>0</v>
      </c>
      <c r="CE12" s="73" t="str">
        <f aca="false">IF(BF12&gt;0,IF(BF12&gt;BH12,CD12/BF12,CD12/BH12),"")</f>
        <v/>
      </c>
      <c r="CF12" s="69" t="n">
        <f aca="false">'Vstupní data'!AM12</f>
        <v>0</v>
      </c>
      <c r="CG12" s="69" t="n">
        <f aca="false">'Vstupní data'!AN12</f>
        <v>0</v>
      </c>
      <c r="CH12" s="69" t="n">
        <f aca="false">'Vstupní data'!AO12</f>
        <v>0</v>
      </c>
      <c r="CI12" s="69" t="n">
        <f aca="false">'Vstupní data'!AP12</f>
        <v>0</v>
      </c>
      <c r="CJ12" s="72" t="n">
        <f aca="false">ROUND(CH12*CI12,0)</f>
        <v>0</v>
      </c>
      <c r="CK12" s="74" t="str">
        <f aca="false">IF(OR(AA12&gt;0,BB12&gt;0,CD12&gt;0,CJ12&gt;0),AA12+BB12+CD12+CJ12,"")</f>
        <v/>
      </c>
    </row>
    <row r="13" customFormat="false" ht="12.8" hidden="false" customHeight="false" outlineLevel="0" collapsed="false">
      <c r="A13" s="66" t="n">
        <f aca="false">'Vstupní data'!A13</f>
        <v>0</v>
      </c>
      <c r="F13" s="66" t="str">
        <f aca="false">CONCATENATE('Vstupní data'!F13,'Vstupní data'!G13,'Vstupní data'!H13,'Vstupní data'!I13)</f>
        <v/>
      </c>
      <c r="G13" s="66"/>
      <c r="H13" s="66" t="n">
        <f aca="false">'Vstupní data'!K13</f>
        <v>0</v>
      </c>
      <c r="I13" s="66" t="n">
        <f aca="false">'Vstupní data'!L13</f>
        <v>0</v>
      </c>
      <c r="J13" s="66" t="n">
        <f aca="false">'Vstupní data'!K13*'Vstupní data'!M13/100</f>
        <v>0</v>
      </c>
      <c r="L13" s="66" t="n">
        <f aca="false">IF('Vstupní data'!N13="prostokořenný",0,IF('Vstupní data'!N13="krytokořenný","k",IF('Vstupní data'!N13="poloodrostky nebo odrostky, prostokořenné i krytokořenné","po",0)))</f>
        <v>0</v>
      </c>
      <c r="N13" s="66"/>
      <c r="O13" s="66" t="n">
        <f aca="false">'Vstupní data'!O13</f>
        <v>0</v>
      </c>
      <c r="P13" s="66" t="n">
        <f aca="false">IF(O13&gt;0,VLOOKUP(CONCATENATE(VLOOKUP(I13,'Pril3-drev'!$H$5:$K$83,4,0),"-",'Vstupní data'!R13),K2!$C$15:$D$23,2,0),0)</f>
        <v>0</v>
      </c>
      <c r="Q13" s="66" t="n">
        <f aca="false">IF(O13&gt;0,VLOOKUP(I13,'Pril3-drev'!$H$5:$I$83,2,0),0)</f>
        <v>0</v>
      </c>
      <c r="R13" s="66" t="n">
        <f aca="false">IF(Q13&gt;0,VLOOKUP(Q13,'Pril6-okus'!$A$5:$B$17,2,0),0)</f>
        <v>0</v>
      </c>
      <c r="S13" s="66" t="n">
        <f aca="false">IF(O13&gt;0,VLOOKUP(I13,'Pril3-drev'!$H$5:$J$83,3,0),0)</f>
        <v>0</v>
      </c>
      <c r="T13" s="66" t="str">
        <f aca="false">IF(O13&gt;0,IF(L13="k",0.9*VLOOKUP(S13,'ha-pocty-vyhl'!$A$5:$B$20,2,0),IF(L13="po",0.8*VLOOKUP(S13,'ha-pocty-vyhl'!$A$5:$B$20,2,0),VLOOKUP(S13,'ha-pocty-vyhl'!$A$5:$B$20,2,0))),"")</f>
        <v/>
      </c>
      <c r="U13" s="66" t="n">
        <f aca="false">'Vstupní data'!P13</f>
        <v>0</v>
      </c>
      <c r="V13" s="66" t="n">
        <f aca="false">IF(O13&gt;0,1.3*T13*1000*Z13/10000,0)</f>
        <v>0</v>
      </c>
      <c r="W13" s="66" t="n">
        <f aca="false">IF(O13&gt;0,1.3*T13*1000*Z13/10000,0)</f>
        <v>0</v>
      </c>
      <c r="X13" s="66" t="n">
        <f aca="false">IF(O13&gt;0,IF(O13&gt;V13,V13,O13),0)</f>
        <v>0</v>
      </c>
      <c r="Y13" s="66" t="n">
        <f aca="false">IF(O13&gt;0,IF(IF(U13&gt;W13,W13,U13)&lt;X13,W13,IF(U13&gt;W13,W13,U13)),0)</f>
        <v>0</v>
      </c>
      <c r="Z13" s="66" t="n">
        <f aca="false">IF(O13&gt;0,IF(J13&gt;0,J13,K13*H13/100),0)</f>
        <v>0</v>
      </c>
      <c r="AA13" s="67" t="n">
        <f aca="false">IF(O13&gt;0,CEILING(R13*P13*X13/Y13*Z13,1),0)</f>
        <v>0</v>
      </c>
      <c r="AB13" s="68" t="n">
        <f aca="false">IF(O13&gt;0,AA13/O13,0)</f>
        <v>0</v>
      </c>
      <c r="AC13" s="66" t="n">
        <f aca="false">'Vstupní data'!W13</f>
        <v>0</v>
      </c>
      <c r="AI13" s="66" t="str">
        <f aca="false">IF(OR('Vstupní data'!T13&gt;0,'Vstupní data'!U13&gt;0),VLOOKUP(I13,'Pril3-drev'!$H$5:$J$83,3,0),"")</f>
        <v/>
      </c>
      <c r="AJ13" s="66" t="n">
        <f aca="false">IF('Vstupní data'!V13="prostokořenný",0,IF('Vstupní data'!V13="krytokořenný","k",IF('Vstupní data'!V13="poloodrostky nebo odrostky, prostokořenné i krytokořenné","po",0)))</f>
        <v>0</v>
      </c>
      <c r="AK13" s="66" t="n">
        <f aca="false">IF(OR('Vstupní data'!T13&gt;0,'Vstupní data'!U13&gt;0),IF(AJ13="k",0.9*VLOOKUP(AI13,'ha-pocty-vyhl'!$A$5:$B$20,2,0),IF(AJ13="po",0.8*VLOOKUP(AI13,'ha-pocty-vyhl'!$A$5:$B$20,2,0),VLOOKUP(AI13,'ha-pocty-vyhl'!$A$5:$B$20,2,0))),0)</f>
        <v>0</v>
      </c>
      <c r="AL13" s="66" t="n">
        <f aca="false">IF(OR('Vstupní data'!T13&gt;0,'Vstupní data'!U13&gt;0),'Vstupní data'!K13*'Vstupní data'!M13/100,0)</f>
        <v>0</v>
      </c>
      <c r="AM13" s="66" t="n">
        <f aca="false">IF(OR('Vstupní data'!T13&gt;0,'Vstupní data'!U13&gt;0),IF('Vstupní data'!T13&gt;0,'Vstupní data'!T13,ROUND(10*'Vstupní data'!U13/AK13,0)),0)</f>
        <v>0</v>
      </c>
      <c r="AN13" s="69" t="n">
        <f aca="false">IF('Vstupní data'!T13&gt;0,   IF('Vstupní data'!T13&lt;=AL13,'Vstupní data'!T13,AL13),   IF(AM13&lt;AL13,AM13,AL13))</f>
        <v>0</v>
      </c>
      <c r="AO13" s="69" t="n">
        <f aca="false">'Vstupní data'!X13</f>
        <v>0</v>
      </c>
      <c r="AP13" s="66" t="n">
        <f aca="false">IF(OR('Vstupní data'!T13&gt;0,'Vstupní data'!U13&gt;0),IF(I13&lt;&gt;0,VLOOKUP(I13,'Pril3-drev'!$H$5:$I$83,2,0),0),0)</f>
        <v>0</v>
      </c>
      <c r="AQ13" s="66" t="n">
        <f aca="false">'Vstupní data'!Y13</f>
        <v>0</v>
      </c>
      <c r="AR13" s="66" t="str">
        <f aca="false">IF(AC13&gt;5,   IF('Vstupní data'!Y13&gt;0,   VLOOKUP(VLOOKUP(CONCATENATE(VLOOKUP(I13,'Pril3-drev'!$H$4:$L$83,5,0),AC13),'Pril3-drev'!$Q$4:$R$2803,2,0),'AVB-BS'!$C$5:$S$29 ,LOOKUP(AQ13,'AVB-BS'!$D$3:$S$3,'AVB-BS'!$D$1:$S$1) ,0 )   ,   IF('Vstupní data'!Z13&gt;0,'Vstupní data'!Z13,0)) , "")</f>
        <v/>
      </c>
      <c r="AS13" s="70" t="str">
        <f aca="false">IF(AC13&gt;5,VLOOKUP(CONCATENATE(AP13,AR13),'Pril1-THLPa'!$H$6:$N$96,4,0),"")</f>
        <v/>
      </c>
      <c r="AT13" s="70" t="str">
        <f aca="false">IF(AC13&gt;5,VLOOKUP(CONCATENATE(AP13,AR13),'Pril1-THLPa'!$H$6:$N$96,5,0),"")</f>
        <v/>
      </c>
      <c r="AU13" s="70" t="str">
        <f aca="false">IF(AC13&gt;5,VLOOKUP(CONCATENATE(AP13,AR13),'Pril1-THLPa'!$H$6:$N$96,6,0),"")</f>
        <v/>
      </c>
      <c r="AV13" s="70" t="str">
        <f aca="false">IF(AC13&gt;5,VLOOKUP(CONCATENATE(AP13,AR13),'Pril1-THLPa'!$H$6:$N$96,7,0),"")</f>
        <v/>
      </c>
      <c r="AW13" s="70" t="str">
        <f aca="false">IF(AC13&gt;5,VLOOKUP(CONCATENATE(AP13,AR13),'Pril1-THLPa'!$H$6:$O$96,8,0),"")</f>
        <v/>
      </c>
      <c r="AX13" s="66" t="n">
        <f aca="false">IF(AC13&gt;0,IF(AND(AC13&gt;0,AC13&lt;=5),VLOOKUP(AP13,'Pril1-THLPa'!$A$6:$F$18,LOOKUP(AC13,'Pril1-THLPa'!$B$5:$F$5,'Pril1-THLPa'!$B$4:$F$4),0),AS13+AT13*(AC13-5)+AU13*POWER(AC13-5,2)+AV13*POWER(AC13-5,3)+AW13*POWER(AC13-5,4)),0)</f>
        <v>0</v>
      </c>
      <c r="AY13" s="71"/>
      <c r="AZ13" s="66" t="n">
        <f aca="false">'Vstupní data'!AA13</f>
        <v>0</v>
      </c>
      <c r="BA13" s="66" t="n">
        <f aca="false">IF(OR('Vstupní data'!T13&gt;0,'Vstupní data'!U13&gt;0),IF(AC13&lt;&gt;"",AX13*AO13/10*(100+AZ13)/100,0),0)</f>
        <v>0</v>
      </c>
      <c r="BB13" s="67" t="n">
        <f aca="false">IF(AC13&lt;&gt;"",ROUND(BA13*AN13,0),0)</f>
        <v>0</v>
      </c>
      <c r="BC13" s="68" t="str">
        <f aca="false">IF(AE13&gt;0,BB13/AE13,"")</f>
        <v/>
      </c>
      <c r="BD13" s="66" t="n">
        <f aca="false">'Vstupní data'!AE13</f>
        <v>0</v>
      </c>
      <c r="BF13" s="66" t="n">
        <f aca="false">'Vstupní data'!AC13</f>
        <v>0</v>
      </c>
      <c r="BH13" s="66" t="n">
        <f aca="false">'Vstupní data'!AD13</f>
        <v>0</v>
      </c>
      <c r="BI13" s="66" t="n">
        <f aca="false">'Vstupní data'!AF13</f>
        <v>0</v>
      </c>
      <c r="BJ13" s="69" t="n">
        <f aca="false">'Vstupní data'!AG13</f>
        <v>0</v>
      </c>
      <c r="BK13" s="69" t="n">
        <f aca="false">IF(BF13&lt;&gt;0,VLOOKUP(I13,'Pril3-drev'!$H$5:$I$83,2,0),0)</f>
        <v>0</v>
      </c>
      <c r="BL13" s="69" t="n">
        <f aca="false">IF(BF13&lt;&gt;0,VLOOKUP(BK13,'Pril3-drev'!$A$5:$C$17,3,0),0)</f>
        <v>0</v>
      </c>
      <c r="BM13" s="69" t="n">
        <f aca="false">'Vstupní data'!AH13</f>
        <v>0</v>
      </c>
      <c r="BN13" s="69" t="n">
        <f aca="false">IF('Vstupní data'!AH13&gt;0,   VLOOKUP(VLOOKUP(CONCATENATE(VLOOKUP(I13,'Pril3-drev'!$H$4:$L$83,5,0),BD13),'Pril3-drev'!$Q$4:$R$2803,2,0),'AVB-BS'!$C$5:$S$29 ,LOOKUP(BM13,'AVB-BS'!$D$3:$S$3,'AVB-BS'!$D$1:$S$1) ,0 )   ,   IF('Vstupní data'!AI13&gt;0,'Vstupní data'!AI13,0))</f>
        <v>0</v>
      </c>
      <c r="BO13" s="69" t="str">
        <f aca="false">IF(BX13&gt;5,VLOOKUP(CONCATENATE(BK13,BN13),'Pril1-THLPa'!$H$6:$N$96,4,0),"")</f>
        <v/>
      </c>
      <c r="BP13" s="69" t="str">
        <f aca="false">IF(BX13&gt;5,VLOOKUP(CONCATENATE(BK13,BN13),'Pril1-THLPa'!$H$6:$N$96,5,0),"")</f>
        <v/>
      </c>
      <c r="BQ13" s="69" t="str">
        <f aca="false">IF(BX13&gt;5,VLOOKUP(CONCATENATE(BK13,BN13),'Pril1-THLPa'!$H$6:$N$96,6,0),"")</f>
        <v/>
      </c>
      <c r="BR13" s="69" t="str">
        <f aca="false">IF(BX13&gt;5,VLOOKUP(CONCATENATE(BK13,BN13),'Pril1-THLPa'!$H$6:$N$96,7,0),"")</f>
        <v/>
      </c>
      <c r="BS13" s="69" t="str">
        <f aca="false">IF(BX13&gt;5,VLOOKUP(CONCATENATE(BK13,BN13),'Pril1-THLPa'!$H$6:$O$96,8,0),"")</f>
        <v/>
      </c>
      <c r="BT13" s="69" t="str">
        <f aca="false">IF(BF13&gt;0, IF(BK13="smrk",  VLOOKUP(VLOOKUP(BD13,'Pril9-K3'!$L$8:$M$207,2,0),'Pril9-K3'!$A$8:$J$16,LOOKUP(BN13,'Pril9-K3'!$A$7:$J$7,'Pril9-K3'!$A$5:$J$5),0), IF(AND(BK13&lt;&gt;"smrk",'Vstupní data'!AK13&lt;&gt;""),'Vstupní data'!AK13,   VLOOKUP(VLOOKUP(BD13,'Pril9-K3'!$L$8:$M$207,2,0),'Pril9-K3'!$A$8:$J$16,LOOKUP(BN13,'Pril9-K3'!$A$7:$J$7,'Pril9-K3'!$A$5:$J$5),0)   )),   "")</f>
        <v/>
      </c>
      <c r="BV13" s="69" t="n">
        <f aca="false">'Vstupní data'!AJ13</f>
        <v>0</v>
      </c>
      <c r="BW13" s="69" t="n">
        <f aca="false">IF(BF13&gt;0,IF(J13&gt;0,J13,K13*H13/100),0)</f>
        <v>0</v>
      </c>
      <c r="BX13" s="69" t="n">
        <f aca="false">IF(BF13&gt;0,IF(BJ13&gt;BL13,BL13,BJ13),0)</f>
        <v>0</v>
      </c>
      <c r="BY13" s="69" t="n">
        <f aca="false">IF(BD13=0,0,IF(AND(BX13&gt;0,BX13&lt;=5),  IF(AND(BX13&gt;0,BX13&lt;=5),VLOOKUP(BK13,'Pril1-THLPa'!$A$6:$F$18,IF(AND(BX13&gt;0,BX13&lt;=5),LOOKUP(BX13,'Pril1-THLPa'!$B$5:$F$5,'Pril1-THLPa'!$B$4:$F$4),""),0),""),  IF(BX13&gt;5,BO13+BP13*(BX13-5)+BQ13*POWER(BX13-5,2)+BR13*POWER(BX13-5,3)+BS13*POWER(BX13-5,4),"")))</f>
        <v>0</v>
      </c>
      <c r="BZ13" s="69" t="n">
        <f aca="false">IF(BY13&gt;0,BY13*BI13/10*BW13*(100+BV13)/100,0)</f>
        <v>0</v>
      </c>
      <c r="CA13" s="69" t="n">
        <f aca="false">IF(BD13&gt;0,BX13-IF(BD13&gt;BX13,BX13,BD13),0)</f>
        <v>0</v>
      </c>
      <c r="CB13" s="69" t="n">
        <f aca="false">POWER(1.01,CA13)</f>
        <v>1</v>
      </c>
      <c r="CC13" s="69" t="n">
        <f aca="false">IF(BF13&gt;0,IF(BF13&gt;BH13,1,BF13/BH13),0)</f>
        <v>0</v>
      </c>
      <c r="CD13" s="72" t="n">
        <f aca="false">IF(BD13=0,0,IF(BF13&gt;0,ROUND(IF(CB13&lt;&gt;0,BZ13*BT13*1/CB13*CC13,0),0),0))</f>
        <v>0</v>
      </c>
      <c r="CE13" s="73" t="str">
        <f aca="false">IF(BF13&gt;0,IF(BF13&gt;BH13,CD13/BF13,CD13/BH13),"")</f>
        <v/>
      </c>
      <c r="CF13" s="69" t="n">
        <f aca="false">'Vstupní data'!AM13</f>
        <v>0</v>
      </c>
      <c r="CG13" s="69" t="n">
        <f aca="false">'Vstupní data'!AN13</f>
        <v>0</v>
      </c>
      <c r="CH13" s="69" t="n">
        <f aca="false">'Vstupní data'!AO13</f>
        <v>0</v>
      </c>
      <c r="CI13" s="69" t="n">
        <f aca="false">'Vstupní data'!AP13</f>
        <v>0</v>
      </c>
      <c r="CJ13" s="72" t="n">
        <f aca="false">ROUND(CH13*CI13,0)</f>
        <v>0</v>
      </c>
      <c r="CK13" s="74" t="str">
        <f aca="false">IF(OR(AA13&gt;0,BB13&gt;0,CD13&gt;0,CJ13&gt;0),AA13+BB13+CD13+CJ13,"")</f>
        <v/>
      </c>
    </row>
    <row r="14" customFormat="false" ht="12.8" hidden="false" customHeight="false" outlineLevel="0" collapsed="false">
      <c r="A14" s="66" t="n">
        <f aca="false">'Vstupní data'!A14</f>
        <v>0</v>
      </c>
      <c r="F14" s="66" t="str">
        <f aca="false">CONCATENATE('Vstupní data'!F14,'Vstupní data'!G14,'Vstupní data'!H14,'Vstupní data'!I14)</f>
        <v/>
      </c>
      <c r="G14" s="66"/>
      <c r="H14" s="66" t="n">
        <f aca="false">'Vstupní data'!K14</f>
        <v>0</v>
      </c>
      <c r="I14" s="66" t="n">
        <f aca="false">'Vstupní data'!L14</f>
        <v>0</v>
      </c>
      <c r="J14" s="66" t="n">
        <f aca="false">'Vstupní data'!K14*'Vstupní data'!M14/100</f>
        <v>0</v>
      </c>
      <c r="L14" s="66" t="n">
        <f aca="false">IF('Vstupní data'!N14="prostokořenný",0,IF('Vstupní data'!N14="krytokořenný","k",IF('Vstupní data'!N14="poloodrostky nebo odrostky, prostokořenné i krytokořenné","po",0)))</f>
        <v>0</v>
      </c>
      <c r="N14" s="66"/>
      <c r="O14" s="66" t="n">
        <f aca="false">'Vstupní data'!O14</f>
        <v>0</v>
      </c>
      <c r="P14" s="66" t="n">
        <f aca="false">IF(O14&gt;0,VLOOKUP(CONCATENATE(VLOOKUP(I14,'Pril3-drev'!$H$5:$K$83,4,0),"-",'Vstupní data'!R14),K2!$C$15:$D$23,2,0),0)</f>
        <v>0</v>
      </c>
      <c r="Q14" s="66" t="n">
        <f aca="false">IF(O14&gt;0,VLOOKUP(I14,'Pril3-drev'!$H$5:$I$83,2,0),0)</f>
        <v>0</v>
      </c>
      <c r="R14" s="66" t="n">
        <f aca="false">IF(Q14&gt;0,VLOOKUP(Q14,'Pril6-okus'!$A$5:$B$17,2,0),0)</f>
        <v>0</v>
      </c>
      <c r="S14" s="66" t="n">
        <f aca="false">IF(O14&gt;0,VLOOKUP(I14,'Pril3-drev'!$H$5:$J$83,3,0),0)</f>
        <v>0</v>
      </c>
      <c r="T14" s="66" t="str">
        <f aca="false">IF(O14&gt;0,IF(L14="k",0.9*VLOOKUP(S14,'ha-pocty-vyhl'!$A$5:$B$20,2,0),IF(L14="po",0.8*VLOOKUP(S14,'ha-pocty-vyhl'!$A$5:$B$20,2,0),VLOOKUP(S14,'ha-pocty-vyhl'!$A$5:$B$20,2,0))),"")</f>
        <v/>
      </c>
      <c r="U14" s="66" t="n">
        <f aca="false">'Vstupní data'!P14</f>
        <v>0</v>
      </c>
      <c r="V14" s="66" t="n">
        <f aca="false">IF(O14&gt;0,1.3*T14*1000*Z14/10000,0)</f>
        <v>0</v>
      </c>
      <c r="W14" s="66" t="n">
        <f aca="false">IF(O14&gt;0,1.3*T14*1000*Z14/10000,0)</f>
        <v>0</v>
      </c>
      <c r="X14" s="66" t="n">
        <f aca="false">IF(O14&gt;0,IF(O14&gt;V14,V14,O14),0)</f>
        <v>0</v>
      </c>
      <c r="Y14" s="66" t="n">
        <f aca="false">IF(O14&gt;0,IF(IF(U14&gt;W14,W14,U14)&lt;X14,W14,IF(U14&gt;W14,W14,U14)),0)</f>
        <v>0</v>
      </c>
      <c r="Z14" s="66" t="n">
        <f aca="false">IF(O14&gt;0,IF(J14&gt;0,J14,K14*H14/100),0)</f>
        <v>0</v>
      </c>
      <c r="AA14" s="67" t="n">
        <f aca="false">IF(O14&gt;0,CEILING(R14*P14*X14/Y14*Z14,1),0)</f>
        <v>0</v>
      </c>
      <c r="AB14" s="68" t="n">
        <f aca="false">IF(O14&gt;0,AA14/O14,0)</f>
        <v>0</v>
      </c>
      <c r="AC14" s="66" t="n">
        <f aca="false">'Vstupní data'!W14</f>
        <v>0</v>
      </c>
      <c r="AI14" s="66" t="str">
        <f aca="false">IF(OR('Vstupní data'!T14&gt;0,'Vstupní data'!U14&gt;0),VLOOKUP(I14,'Pril3-drev'!$H$5:$J$83,3,0),"")</f>
        <v/>
      </c>
      <c r="AJ14" s="66" t="n">
        <f aca="false">IF('Vstupní data'!V14="prostokořenný",0,IF('Vstupní data'!V14="krytokořenný","k",IF('Vstupní data'!V14="poloodrostky nebo odrostky, prostokořenné i krytokořenné","po",0)))</f>
        <v>0</v>
      </c>
      <c r="AK14" s="66" t="n">
        <f aca="false">IF(OR('Vstupní data'!T14&gt;0,'Vstupní data'!U14&gt;0),IF(AJ14="k",0.9*VLOOKUP(AI14,'ha-pocty-vyhl'!$A$5:$B$20,2,0),IF(AJ14="po",0.8*VLOOKUP(AI14,'ha-pocty-vyhl'!$A$5:$B$20,2,0),VLOOKUP(AI14,'ha-pocty-vyhl'!$A$5:$B$20,2,0))),0)</f>
        <v>0</v>
      </c>
      <c r="AL14" s="66" t="n">
        <f aca="false">IF(OR('Vstupní data'!T14&gt;0,'Vstupní data'!U14&gt;0),'Vstupní data'!K14*'Vstupní data'!M14/100,0)</f>
        <v>0</v>
      </c>
      <c r="AM14" s="66" t="n">
        <f aca="false">IF(OR('Vstupní data'!T14&gt;0,'Vstupní data'!U14&gt;0),IF('Vstupní data'!T14&gt;0,'Vstupní data'!T14,ROUND(10*'Vstupní data'!U14/AK14,0)),0)</f>
        <v>0</v>
      </c>
      <c r="AN14" s="69" t="n">
        <f aca="false">IF('Vstupní data'!T14&gt;0,   IF('Vstupní data'!T14&lt;=AL14,'Vstupní data'!T14,AL14),   IF(AM14&lt;AL14,AM14,AL14))</f>
        <v>0</v>
      </c>
      <c r="AO14" s="69" t="n">
        <f aca="false">'Vstupní data'!X14</f>
        <v>0</v>
      </c>
      <c r="AP14" s="66" t="n">
        <f aca="false">IF(OR('Vstupní data'!T14&gt;0,'Vstupní data'!U14&gt;0),IF(I14&lt;&gt;0,VLOOKUP(I14,'Pril3-drev'!$H$5:$I$83,2,0),0),0)</f>
        <v>0</v>
      </c>
      <c r="AQ14" s="66" t="n">
        <f aca="false">'Vstupní data'!Y14</f>
        <v>0</v>
      </c>
      <c r="AR14" s="66" t="str">
        <f aca="false">IF(AC14&gt;5,   IF('Vstupní data'!Y14&gt;0,   VLOOKUP(VLOOKUP(CONCATENATE(VLOOKUP(I14,'Pril3-drev'!$H$4:$L$83,5,0),AC14),'Pril3-drev'!$Q$4:$R$2803,2,0),'AVB-BS'!$C$5:$S$29 ,LOOKUP(AQ14,'AVB-BS'!$D$3:$S$3,'AVB-BS'!$D$1:$S$1) ,0 )   ,   IF('Vstupní data'!Z14&gt;0,'Vstupní data'!Z14,0)) , "")</f>
        <v/>
      </c>
      <c r="AS14" s="70" t="str">
        <f aca="false">IF(AC14&gt;5,VLOOKUP(CONCATENATE(AP14,AR14),'Pril1-THLPa'!$H$6:$N$96,4,0),"")</f>
        <v/>
      </c>
      <c r="AT14" s="70" t="str">
        <f aca="false">IF(AC14&gt;5,VLOOKUP(CONCATENATE(AP14,AR14),'Pril1-THLPa'!$H$6:$N$96,5,0),"")</f>
        <v/>
      </c>
      <c r="AU14" s="70" t="str">
        <f aca="false">IF(AC14&gt;5,VLOOKUP(CONCATENATE(AP14,AR14),'Pril1-THLPa'!$H$6:$N$96,6,0),"")</f>
        <v/>
      </c>
      <c r="AV14" s="70" t="str">
        <f aca="false">IF(AC14&gt;5,VLOOKUP(CONCATENATE(AP14,AR14),'Pril1-THLPa'!$H$6:$N$96,7,0),"")</f>
        <v/>
      </c>
      <c r="AW14" s="70" t="str">
        <f aca="false">IF(AC14&gt;5,VLOOKUP(CONCATENATE(AP14,AR14),'Pril1-THLPa'!$H$6:$O$96,8,0),"")</f>
        <v/>
      </c>
      <c r="AX14" s="66" t="n">
        <f aca="false">IF(AC14&gt;0,IF(AND(AC14&gt;0,AC14&lt;=5),VLOOKUP(AP14,'Pril1-THLPa'!$A$6:$F$18,LOOKUP(AC14,'Pril1-THLPa'!$B$5:$F$5,'Pril1-THLPa'!$B$4:$F$4),0),AS14+AT14*(AC14-5)+AU14*POWER(AC14-5,2)+AV14*POWER(AC14-5,3)+AW14*POWER(AC14-5,4)),0)</f>
        <v>0</v>
      </c>
      <c r="AY14" s="71"/>
      <c r="AZ14" s="66" t="n">
        <f aca="false">'Vstupní data'!AA14</f>
        <v>0</v>
      </c>
      <c r="BA14" s="66" t="n">
        <f aca="false">IF(OR('Vstupní data'!T14&gt;0,'Vstupní data'!U14&gt;0),IF(AC14&lt;&gt;"",AX14*AO14/10*(100+AZ14)/100,0),0)</f>
        <v>0</v>
      </c>
      <c r="BB14" s="67" t="n">
        <f aca="false">IF(AC14&lt;&gt;"",ROUND(BA14*AN14,0),0)</f>
        <v>0</v>
      </c>
      <c r="BC14" s="68" t="str">
        <f aca="false">IF(AE14&gt;0,BB14/AE14,"")</f>
        <v/>
      </c>
      <c r="BD14" s="66" t="n">
        <f aca="false">'Vstupní data'!AE14</f>
        <v>0</v>
      </c>
      <c r="BF14" s="66" t="n">
        <f aca="false">'Vstupní data'!AC14</f>
        <v>0</v>
      </c>
      <c r="BH14" s="66" t="n">
        <f aca="false">'Vstupní data'!AD14</f>
        <v>0</v>
      </c>
      <c r="BI14" s="66" t="n">
        <f aca="false">'Vstupní data'!AF14</f>
        <v>0</v>
      </c>
      <c r="BJ14" s="69" t="n">
        <f aca="false">'Vstupní data'!AG14</f>
        <v>0</v>
      </c>
      <c r="BK14" s="69" t="n">
        <f aca="false">IF(BF14&lt;&gt;0,VLOOKUP(I14,'Pril3-drev'!$H$5:$I$83,2,0),0)</f>
        <v>0</v>
      </c>
      <c r="BL14" s="69" t="n">
        <f aca="false">IF(BF14&lt;&gt;0,VLOOKUP(BK14,'Pril3-drev'!$A$5:$C$17,3,0),0)</f>
        <v>0</v>
      </c>
      <c r="BM14" s="69" t="n">
        <f aca="false">'Vstupní data'!AH14</f>
        <v>0</v>
      </c>
      <c r="BN14" s="69" t="n">
        <f aca="false">IF('Vstupní data'!AH14&gt;0,   VLOOKUP(VLOOKUP(CONCATENATE(VLOOKUP(I14,'Pril3-drev'!$H$4:$L$83,5,0),BD14),'Pril3-drev'!$Q$4:$R$2803,2,0),'AVB-BS'!$C$5:$S$29 ,LOOKUP(BM14,'AVB-BS'!$D$3:$S$3,'AVB-BS'!$D$1:$S$1) ,0 )   ,   IF('Vstupní data'!AI14&gt;0,'Vstupní data'!AI14,0))</f>
        <v>0</v>
      </c>
      <c r="BO14" s="69" t="str">
        <f aca="false">IF(BX14&gt;5,VLOOKUP(CONCATENATE(BK14,BN14),'Pril1-THLPa'!$H$6:$N$96,4,0),"")</f>
        <v/>
      </c>
      <c r="BP14" s="69" t="str">
        <f aca="false">IF(BX14&gt;5,VLOOKUP(CONCATENATE(BK14,BN14),'Pril1-THLPa'!$H$6:$N$96,5,0),"")</f>
        <v/>
      </c>
      <c r="BQ14" s="69" t="str">
        <f aca="false">IF(BX14&gt;5,VLOOKUP(CONCATENATE(BK14,BN14),'Pril1-THLPa'!$H$6:$N$96,6,0),"")</f>
        <v/>
      </c>
      <c r="BR14" s="69" t="str">
        <f aca="false">IF(BX14&gt;5,VLOOKUP(CONCATENATE(BK14,BN14),'Pril1-THLPa'!$H$6:$N$96,7,0),"")</f>
        <v/>
      </c>
      <c r="BS14" s="69" t="str">
        <f aca="false">IF(BX14&gt;5,VLOOKUP(CONCATENATE(BK14,BN14),'Pril1-THLPa'!$H$6:$O$96,8,0),"")</f>
        <v/>
      </c>
      <c r="BT14" s="69" t="str">
        <f aca="false">IF(BF14&gt;0, IF(BK14="smrk",  VLOOKUP(VLOOKUP(BD14,'Pril9-K3'!$L$8:$M$207,2,0),'Pril9-K3'!$A$8:$J$16,LOOKUP(BN14,'Pril9-K3'!$A$7:$J$7,'Pril9-K3'!$A$5:$J$5),0), IF(AND(BK14&lt;&gt;"smrk",'Vstupní data'!AK14&lt;&gt;""),'Vstupní data'!AK14,   VLOOKUP(VLOOKUP(BD14,'Pril9-K3'!$L$8:$M$207,2,0),'Pril9-K3'!$A$8:$J$16,LOOKUP(BN14,'Pril9-K3'!$A$7:$J$7,'Pril9-K3'!$A$5:$J$5),0)   )),   "")</f>
        <v/>
      </c>
      <c r="BV14" s="69" t="n">
        <f aca="false">'Vstupní data'!AJ14</f>
        <v>0</v>
      </c>
      <c r="BW14" s="69" t="n">
        <f aca="false">IF(BF14&gt;0,IF(J14&gt;0,J14,K14*H14/100),0)</f>
        <v>0</v>
      </c>
      <c r="BX14" s="69" t="n">
        <f aca="false">IF(BF14&gt;0,IF(BJ14&gt;BL14,BL14,BJ14),0)</f>
        <v>0</v>
      </c>
      <c r="BY14" s="69" t="n">
        <f aca="false">IF(BD14=0,0,IF(AND(BX14&gt;0,BX14&lt;=5),  IF(AND(BX14&gt;0,BX14&lt;=5),VLOOKUP(BK14,'Pril1-THLPa'!$A$6:$F$18,IF(AND(BX14&gt;0,BX14&lt;=5),LOOKUP(BX14,'Pril1-THLPa'!$B$5:$F$5,'Pril1-THLPa'!$B$4:$F$4),""),0),""),  IF(BX14&gt;5,BO14+BP14*(BX14-5)+BQ14*POWER(BX14-5,2)+BR14*POWER(BX14-5,3)+BS14*POWER(BX14-5,4),"")))</f>
        <v>0</v>
      </c>
      <c r="BZ14" s="69" t="n">
        <f aca="false">IF(BY14&gt;0,BY14*BI14/10*BW14*(100+BV14)/100,0)</f>
        <v>0</v>
      </c>
      <c r="CA14" s="69" t="n">
        <f aca="false">IF(BD14&gt;0,BX14-IF(BD14&gt;BX14,BX14,BD14),0)</f>
        <v>0</v>
      </c>
      <c r="CB14" s="69" t="n">
        <f aca="false">POWER(1.01,CA14)</f>
        <v>1</v>
      </c>
      <c r="CC14" s="69" t="n">
        <f aca="false">IF(BF14&gt;0,IF(BF14&gt;BH14,1,BF14/BH14),0)</f>
        <v>0</v>
      </c>
      <c r="CD14" s="72" t="n">
        <f aca="false">IF(BD14=0,0,IF(BF14&gt;0,ROUND(IF(CB14&lt;&gt;0,BZ14*BT14*1/CB14*CC14,0),0),0))</f>
        <v>0</v>
      </c>
      <c r="CE14" s="73" t="str">
        <f aca="false">IF(BF14&gt;0,IF(BF14&gt;BH14,CD14/BF14,CD14/BH14),"")</f>
        <v/>
      </c>
      <c r="CF14" s="69" t="n">
        <f aca="false">'Vstupní data'!AM14</f>
        <v>0</v>
      </c>
      <c r="CG14" s="69" t="n">
        <f aca="false">'Vstupní data'!AN14</f>
        <v>0</v>
      </c>
      <c r="CH14" s="69" t="n">
        <f aca="false">'Vstupní data'!AO14</f>
        <v>0</v>
      </c>
      <c r="CI14" s="69" t="n">
        <f aca="false">'Vstupní data'!AP14</f>
        <v>0</v>
      </c>
      <c r="CJ14" s="72" t="n">
        <f aca="false">ROUND(CH14*CI14,0)</f>
        <v>0</v>
      </c>
      <c r="CK14" s="74" t="str">
        <f aca="false">IF(OR(AA14&gt;0,BB14&gt;0,CD14&gt;0,CJ14&gt;0),AA14+BB14+CD14+CJ14,"")</f>
        <v/>
      </c>
    </row>
    <row r="15" customFormat="false" ht="12.8" hidden="false" customHeight="false" outlineLevel="0" collapsed="false">
      <c r="A15" s="66" t="n">
        <f aca="false">'Vstupní data'!A15</f>
        <v>0</v>
      </c>
      <c r="F15" s="66" t="str">
        <f aca="false">CONCATENATE('Vstupní data'!F15,'Vstupní data'!G15,'Vstupní data'!H15,'Vstupní data'!I15)</f>
        <v/>
      </c>
      <c r="G15" s="66"/>
      <c r="H15" s="66" t="n">
        <f aca="false">'Vstupní data'!K15</f>
        <v>0</v>
      </c>
      <c r="I15" s="66" t="n">
        <f aca="false">'Vstupní data'!L15</f>
        <v>0</v>
      </c>
      <c r="J15" s="66" t="n">
        <f aca="false">'Vstupní data'!K15*'Vstupní data'!M15/100</f>
        <v>0</v>
      </c>
      <c r="L15" s="66" t="n">
        <f aca="false">IF('Vstupní data'!N15="prostokořenný",0,IF('Vstupní data'!N15="krytokořenný","k",IF('Vstupní data'!N15="poloodrostky nebo odrostky, prostokořenné i krytokořenné","po",0)))</f>
        <v>0</v>
      </c>
      <c r="N15" s="66"/>
      <c r="O15" s="66" t="n">
        <f aca="false">'Vstupní data'!O15</f>
        <v>0</v>
      </c>
      <c r="P15" s="66" t="n">
        <f aca="false">IF(O15&gt;0,VLOOKUP(CONCATENATE(VLOOKUP(I15,'Pril3-drev'!$H$5:$K$83,4,0),"-",'Vstupní data'!R15),K2!$C$15:$D$23,2,0),0)</f>
        <v>0</v>
      </c>
      <c r="Q15" s="66" t="n">
        <f aca="false">IF(O15&gt;0,VLOOKUP(I15,'Pril3-drev'!$H$5:$I$83,2,0),0)</f>
        <v>0</v>
      </c>
      <c r="R15" s="66" t="n">
        <f aca="false">IF(Q15&gt;0,VLOOKUP(Q15,'Pril6-okus'!$A$5:$B$17,2,0),0)</f>
        <v>0</v>
      </c>
      <c r="S15" s="66" t="n">
        <f aca="false">IF(O15&gt;0,VLOOKUP(I15,'Pril3-drev'!$H$5:$J$83,3,0),0)</f>
        <v>0</v>
      </c>
      <c r="T15" s="66" t="str">
        <f aca="false">IF(O15&gt;0,IF(L15="k",0.9*VLOOKUP(S15,'ha-pocty-vyhl'!$A$5:$B$20,2,0),IF(L15="po",0.8*VLOOKUP(S15,'ha-pocty-vyhl'!$A$5:$B$20,2,0),VLOOKUP(S15,'ha-pocty-vyhl'!$A$5:$B$20,2,0))),"")</f>
        <v/>
      </c>
      <c r="U15" s="66" t="n">
        <f aca="false">'Vstupní data'!P15</f>
        <v>0</v>
      </c>
      <c r="V15" s="66" t="n">
        <f aca="false">IF(O15&gt;0,1.3*T15*1000*Z15/10000,0)</f>
        <v>0</v>
      </c>
      <c r="W15" s="66" t="n">
        <f aca="false">IF(O15&gt;0,1.3*T15*1000*Z15/10000,0)</f>
        <v>0</v>
      </c>
      <c r="X15" s="66" t="n">
        <f aca="false">IF(O15&gt;0,IF(O15&gt;V15,V15,O15),0)</f>
        <v>0</v>
      </c>
      <c r="Y15" s="66" t="n">
        <f aca="false">IF(O15&gt;0,IF(IF(U15&gt;W15,W15,U15)&lt;X15,W15,IF(U15&gt;W15,W15,U15)),0)</f>
        <v>0</v>
      </c>
      <c r="Z15" s="66" t="n">
        <f aca="false">IF(O15&gt;0,IF(J15&gt;0,J15,K15*H15/100),0)</f>
        <v>0</v>
      </c>
      <c r="AA15" s="67" t="n">
        <f aca="false">IF(O15&gt;0,CEILING(R15*P15*X15/Y15*Z15,1),0)</f>
        <v>0</v>
      </c>
      <c r="AB15" s="68" t="n">
        <f aca="false">IF(O15&gt;0,AA15/O15,0)</f>
        <v>0</v>
      </c>
      <c r="AC15" s="66" t="n">
        <f aca="false">'Vstupní data'!W15</f>
        <v>0</v>
      </c>
      <c r="AI15" s="66" t="str">
        <f aca="false">IF(OR('Vstupní data'!T15&gt;0,'Vstupní data'!U15&gt;0),VLOOKUP(I15,'Pril3-drev'!$H$5:$J$83,3,0),"")</f>
        <v/>
      </c>
      <c r="AJ15" s="66" t="n">
        <f aca="false">IF('Vstupní data'!V15="prostokořenný",0,IF('Vstupní data'!V15="krytokořenný","k",IF('Vstupní data'!V15="poloodrostky nebo odrostky, prostokořenné i krytokořenné","po",0)))</f>
        <v>0</v>
      </c>
      <c r="AK15" s="66" t="n">
        <f aca="false">IF(OR('Vstupní data'!T15&gt;0,'Vstupní data'!U15&gt;0),IF(AJ15="k",0.9*VLOOKUP(AI15,'ha-pocty-vyhl'!$A$5:$B$20,2,0),IF(AJ15="po",0.8*VLOOKUP(AI15,'ha-pocty-vyhl'!$A$5:$B$20,2,0),VLOOKUP(AI15,'ha-pocty-vyhl'!$A$5:$B$20,2,0))),0)</f>
        <v>0</v>
      </c>
      <c r="AL15" s="66" t="n">
        <f aca="false">IF(OR('Vstupní data'!T15&gt;0,'Vstupní data'!U15&gt;0),'Vstupní data'!K15*'Vstupní data'!M15/100,0)</f>
        <v>0</v>
      </c>
      <c r="AM15" s="66" t="n">
        <f aca="false">IF(OR('Vstupní data'!T15&gt;0,'Vstupní data'!U15&gt;0),IF('Vstupní data'!T15&gt;0,'Vstupní data'!T15,ROUND(10*'Vstupní data'!U15/AK15,0)),0)</f>
        <v>0</v>
      </c>
      <c r="AN15" s="69" t="n">
        <f aca="false">IF('Vstupní data'!T15&gt;0,   IF('Vstupní data'!T15&lt;=AL15,'Vstupní data'!T15,AL15),   IF(AM15&lt;AL15,AM15,AL15))</f>
        <v>0</v>
      </c>
      <c r="AO15" s="69" t="n">
        <f aca="false">'Vstupní data'!X15</f>
        <v>0</v>
      </c>
      <c r="AP15" s="66" t="n">
        <f aca="false">IF(OR('Vstupní data'!T15&gt;0,'Vstupní data'!U15&gt;0),IF(I15&lt;&gt;0,VLOOKUP(I15,'Pril3-drev'!$H$5:$I$83,2,0),0),0)</f>
        <v>0</v>
      </c>
      <c r="AQ15" s="66" t="n">
        <f aca="false">'Vstupní data'!Y15</f>
        <v>0</v>
      </c>
      <c r="AR15" s="66" t="str">
        <f aca="false">IF(AC15&gt;5,   IF('Vstupní data'!Y15&gt;0,   VLOOKUP(VLOOKUP(CONCATENATE(VLOOKUP(I15,'Pril3-drev'!$H$4:$L$83,5,0),AC15),'Pril3-drev'!$Q$4:$R$2803,2,0),'AVB-BS'!$C$5:$S$29 ,LOOKUP(AQ15,'AVB-BS'!$D$3:$S$3,'AVB-BS'!$D$1:$S$1) ,0 )   ,   IF('Vstupní data'!Z15&gt;0,'Vstupní data'!Z15,0)) , "")</f>
        <v/>
      </c>
      <c r="AS15" s="70" t="str">
        <f aca="false">IF(AC15&gt;5,VLOOKUP(CONCATENATE(AP15,AR15),'Pril1-THLPa'!$H$6:$N$96,4,0),"")</f>
        <v/>
      </c>
      <c r="AT15" s="70" t="str">
        <f aca="false">IF(AC15&gt;5,VLOOKUP(CONCATENATE(AP15,AR15),'Pril1-THLPa'!$H$6:$N$96,5,0),"")</f>
        <v/>
      </c>
      <c r="AU15" s="70" t="str">
        <f aca="false">IF(AC15&gt;5,VLOOKUP(CONCATENATE(AP15,AR15),'Pril1-THLPa'!$H$6:$N$96,6,0),"")</f>
        <v/>
      </c>
      <c r="AV15" s="70" t="str">
        <f aca="false">IF(AC15&gt;5,VLOOKUP(CONCATENATE(AP15,AR15),'Pril1-THLPa'!$H$6:$N$96,7,0),"")</f>
        <v/>
      </c>
      <c r="AW15" s="70" t="str">
        <f aca="false">IF(AC15&gt;5,VLOOKUP(CONCATENATE(AP15,AR15),'Pril1-THLPa'!$H$6:$O$96,8,0),"")</f>
        <v/>
      </c>
      <c r="AX15" s="66" t="n">
        <f aca="false">IF(AC15&gt;0,IF(AND(AC15&gt;0,AC15&lt;=5),VLOOKUP(AP15,'Pril1-THLPa'!$A$6:$F$18,LOOKUP(AC15,'Pril1-THLPa'!$B$5:$F$5,'Pril1-THLPa'!$B$4:$F$4),0),AS15+AT15*(AC15-5)+AU15*POWER(AC15-5,2)+AV15*POWER(AC15-5,3)+AW15*POWER(AC15-5,4)),0)</f>
        <v>0</v>
      </c>
      <c r="AY15" s="71"/>
      <c r="AZ15" s="66" t="n">
        <f aca="false">'Vstupní data'!AA15</f>
        <v>0</v>
      </c>
      <c r="BA15" s="66" t="n">
        <f aca="false">IF(OR('Vstupní data'!T15&gt;0,'Vstupní data'!U15&gt;0),IF(AC15&lt;&gt;"",AX15*AO15/10*(100+AZ15)/100,0),0)</f>
        <v>0</v>
      </c>
      <c r="BB15" s="67" t="n">
        <f aca="false">IF(AC15&lt;&gt;"",ROUND(BA15*AN15,0),0)</f>
        <v>0</v>
      </c>
      <c r="BC15" s="68" t="str">
        <f aca="false">IF(AE15&gt;0,BB15/AE15,"")</f>
        <v/>
      </c>
      <c r="BD15" s="66" t="n">
        <f aca="false">'Vstupní data'!AE15</f>
        <v>0</v>
      </c>
      <c r="BF15" s="66" t="n">
        <f aca="false">'Vstupní data'!AC15</f>
        <v>0</v>
      </c>
      <c r="BH15" s="66" t="n">
        <f aca="false">'Vstupní data'!AD15</f>
        <v>0</v>
      </c>
      <c r="BI15" s="66" t="n">
        <f aca="false">'Vstupní data'!AF15</f>
        <v>0</v>
      </c>
      <c r="BJ15" s="69" t="n">
        <f aca="false">'Vstupní data'!AG15</f>
        <v>0</v>
      </c>
      <c r="BK15" s="69" t="n">
        <f aca="false">IF(BF15&lt;&gt;0,VLOOKUP(I15,'Pril3-drev'!$H$5:$I$83,2,0),0)</f>
        <v>0</v>
      </c>
      <c r="BL15" s="69" t="n">
        <f aca="false">IF(BF15&lt;&gt;0,VLOOKUP(BK15,'Pril3-drev'!$A$5:$C$17,3,0),0)</f>
        <v>0</v>
      </c>
      <c r="BM15" s="69" t="n">
        <f aca="false">'Vstupní data'!AH15</f>
        <v>0</v>
      </c>
      <c r="BN15" s="69" t="n">
        <f aca="false">IF('Vstupní data'!AH15&gt;0,   VLOOKUP(VLOOKUP(CONCATENATE(VLOOKUP(I15,'Pril3-drev'!$H$4:$L$83,5,0),BD15),'Pril3-drev'!$Q$4:$R$2803,2,0),'AVB-BS'!$C$5:$S$29 ,LOOKUP(BM15,'AVB-BS'!$D$3:$S$3,'AVB-BS'!$D$1:$S$1) ,0 )   ,   IF('Vstupní data'!AI15&gt;0,'Vstupní data'!AI15,0))</f>
        <v>0</v>
      </c>
      <c r="BO15" s="69" t="str">
        <f aca="false">IF(BX15&gt;5,VLOOKUP(CONCATENATE(BK15,BN15),'Pril1-THLPa'!$H$6:$N$96,4,0),"")</f>
        <v/>
      </c>
      <c r="BP15" s="69" t="str">
        <f aca="false">IF(BX15&gt;5,VLOOKUP(CONCATENATE(BK15,BN15),'Pril1-THLPa'!$H$6:$N$96,5,0),"")</f>
        <v/>
      </c>
      <c r="BQ15" s="69" t="str">
        <f aca="false">IF(BX15&gt;5,VLOOKUP(CONCATENATE(BK15,BN15),'Pril1-THLPa'!$H$6:$N$96,6,0),"")</f>
        <v/>
      </c>
      <c r="BR15" s="69" t="str">
        <f aca="false">IF(BX15&gt;5,VLOOKUP(CONCATENATE(BK15,BN15),'Pril1-THLPa'!$H$6:$N$96,7,0),"")</f>
        <v/>
      </c>
      <c r="BS15" s="69" t="str">
        <f aca="false">IF(BX15&gt;5,VLOOKUP(CONCATENATE(BK15,BN15),'Pril1-THLPa'!$H$6:$O$96,8,0),"")</f>
        <v/>
      </c>
      <c r="BT15" s="69" t="str">
        <f aca="false">IF(BF15&gt;0, IF(BK15="smrk",  VLOOKUP(VLOOKUP(BD15,'Pril9-K3'!$L$8:$M$207,2,0),'Pril9-K3'!$A$8:$J$16,LOOKUP(BN15,'Pril9-K3'!$A$7:$J$7,'Pril9-K3'!$A$5:$J$5),0), IF(AND(BK15&lt;&gt;"smrk",'Vstupní data'!AK15&lt;&gt;""),'Vstupní data'!AK15,   VLOOKUP(VLOOKUP(BD15,'Pril9-K3'!$L$8:$M$207,2,0),'Pril9-K3'!$A$8:$J$16,LOOKUP(BN15,'Pril9-K3'!$A$7:$J$7,'Pril9-K3'!$A$5:$J$5),0)   )),   "")</f>
        <v/>
      </c>
      <c r="BV15" s="69" t="n">
        <f aca="false">'Vstupní data'!AJ15</f>
        <v>0</v>
      </c>
      <c r="BW15" s="69" t="n">
        <f aca="false">IF(BF15&gt;0,IF(J15&gt;0,J15,K15*H15/100),0)</f>
        <v>0</v>
      </c>
      <c r="BX15" s="69" t="n">
        <f aca="false">IF(BF15&gt;0,IF(BJ15&gt;BL15,BL15,BJ15),0)</f>
        <v>0</v>
      </c>
      <c r="BY15" s="69" t="n">
        <f aca="false">IF(BD15=0,0,IF(AND(BX15&gt;0,BX15&lt;=5),  IF(AND(BX15&gt;0,BX15&lt;=5),VLOOKUP(BK15,'Pril1-THLPa'!$A$6:$F$18,IF(AND(BX15&gt;0,BX15&lt;=5),LOOKUP(BX15,'Pril1-THLPa'!$B$5:$F$5,'Pril1-THLPa'!$B$4:$F$4),""),0),""),  IF(BX15&gt;5,BO15+BP15*(BX15-5)+BQ15*POWER(BX15-5,2)+BR15*POWER(BX15-5,3)+BS15*POWER(BX15-5,4),"")))</f>
        <v>0</v>
      </c>
      <c r="BZ15" s="69" t="n">
        <f aca="false">IF(BY15&gt;0,BY15*BI15/10*BW15*(100+BV15)/100,0)</f>
        <v>0</v>
      </c>
      <c r="CA15" s="69" t="n">
        <f aca="false">IF(BD15&gt;0,BX15-IF(BD15&gt;BX15,BX15,BD15),0)</f>
        <v>0</v>
      </c>
      <c r="CB15" s="69" t="n">
        <f aca="false">POWER(1.01,CA15)</f>
        <v>1</v>
      </c>
      <c r="CC15" s="69" t="n">
        <f aca="false">IF(BF15&gt;0,IF(BF15&gt;BH15,1,BF15/BH15),0)</f>
        <v>0</v>
      </c>
      <c r="CD15" s="72" t="n">
        <f aca="false">IF(BD15=0,0,IF(BF15&gt;0,ROUND(IF(CB15&lt;&gt;0,BZ15*BT15*1/CB15*CC15,0),0),0))</f>
        <v>0</v>
      </c>
      <c r="CE15" s="73" t="str">
        <f aca="false">IF(BF15&gt;0,IF(BF15&gt;BH15,CD15/BF15,CD15/BH15),"")</f>
        <v/>
      </c>
      <c r="CF15" s="69" t="n">
        <f aca="false">'Vstupní data'!AM15</f>
        <v>0</v>
      </c>
      <c r="CG15" s="69" t="n">
        <f aca="false">'Vstupní data'!AN15</f>
        <v>0</v>
      </c>
      <c r="CH15" s="69" t="n">
        <f aca="false">'Vstupní data'!AO15</f>
        <v>0</v>
      </c>
      <c r="CI15" s="69" t="n">
        <f aca="false">'Vstupní data'!AP15</f>
        <v>0</v>
      </c>
      <c r="CJ15" s="72" t="n">
        <f aca="false">ROUND(CH15*CI15,0)</f>
        <v>0</v>
      </c>
      <c r="CK15" s="74" t="str">
        <f aca="false">IF(OR(AA15&gt;0,BB15&gt;0,CD15&gt;0,CJ15&gt;0),AA15+BB15+CD15+CJ15,"")</f>
        <v/>
      </c>
    </row>
    <row r="16" customFormat="false" ht="12.8" hidden="false" customHeight="false" outlineLevel="0" collapsed="false">
      <c r="A16" s="66" t="n">
        <f aca="false">'Vstupní data'!A16</f>
        <v>0</v>
      </c>
      <c r="F16" s="66" t="str">
        <f aca="false">CONCATENATE('Vstupní data'!F16,'Vstupní data'!G16,'Vstupní data'!H16,'Vstupní data'!I16)</f>
        <v/>
      </c>
      <c r="G16" s="66"/>
      <c r="H16" s="66" t="n">
        <f aca="false">'Vstupní data'!K16</f>
        <v>0</v>
      </c>
      <c r="I16" s="66" t="n">
        <f aca="false">'Vstupní data'!L16</f>
        <v>0</v>
      </c>
      <c r="J16" s="66" t="n">
        <f aca="false">'Vstupní data'!K16*'Vstupní data'!M16/100</f>
        <v>0</v>
      </c>
      <c r="L16" s="66" t="n">
        <f aca="false">IF('Vstupní data'!N16="prostokořenný",0,IF('Vstupní data'!N16="krytokořenný","k",IF('Vstupní data'!N16="poloodrostky nebo odrostky, prostokořenné i krytokořenné","po",0)))</f>
        <v>0</v>
      </c>
      <c r="N16" s="66"/>
      <c r="O16" s="66" t="n">
        <f aca="false">'Vstupní data'!O16</f>
        <v>0</v>
      </c>
      <c r="P16" s="66" t="n">
        <f aca="false">IF(O16&gt;0,VLOOKUP(CONCATENATE(VLOOKUP(I16,'Pril3-drev'!$H$5:$K$83,4,0),"-",'Vstupní data'!R16),K2!$C$15:$D$23,2,0),0)</f>
        <v>0</v>
      </c>
      <c r="Q16" s="66" t="n">
        <f aca="false">IF(O16&gt;0,VLOOKUP(I16,'Pril3-drev'!$H$5:$I$83,2,0),0)</f>
        <v>0</v>
      </c>
      <c r="R16" s="66" t="n">
        <f aca="false">IF(Q16&gt;0,VLOOKUP(Q16,'Pril6-okus'!$A$5:$B$17,2,0),0)</f>
        <v>0</v>
      </c>
      <c r="S16" s="66" t="n">
        <f aca="false">IF(O16&gt;0,VLOOKUP(I16,'Pril3-drev'!$H$5:$J$83,3,0),0)</f>
        <v>0</v>
      </c>
      <c r="T16" s="66" t="str">
        <f aca="false">IF(O16&gt;0,IF(L16="k",0.9*VLOOKUP(S16,'ha-pocty-vyhl'!$A$5:$B$20,2,0),IF(L16="po",0.8*VLOOKUP(S16,'ha-pocty-vyhl'!$A$5:$B$20,2,0),VLOOKUP(S16,'ha-pocty-vyhl'!$A$5:$B$20,2,0))),"")</f>
        <v/>
      </c>
      <c r="U16" s="66" t="n">
        <f aca="false">'Vstupní data'!P16</f>
        <v>0</v>
      </c>
      <c r="V16" s="66" t="n">
        <f aca="false">IF(O16&gt;0,1.3*T16*1000*Z16/10000,0)</f>
        <v>0</v>
      </c>
      <c r="W16" s="66" t="n">
        <f aca="false">IF(O16&gt;0,1.3*T16*1000*Z16/10000,0)</f>
        <v>0</v>
      </c>
      <c r="X16" s="66" t="n">
        <f aca="false">IF(O16&gt;0,IF(O16&gt;V16,V16,O16),0)</f>
        <v>0</v>
      </c>
      <c r="Y16" s="66" t="n">
        <f aca="false">IF(O16&gt;0,IF(IF(U16&gt;W16,W16,U16)&lt;X16,W16,IF(U16&gt;W16,W16,U16)),0)</f>
        <v>0</v>
      </c>
      <c r="Z16" s="66" t="n">
        <f aca="false">IF(O16&gt;0,IF(J16&gt;0,J16,K16*H16/100),0)</f>
        <v>0</v>
      </c>
      <c r="AA16" s="67" t="n">
        <f aca="false">IF(O16&gt;0,CEILING(R16*P16*X16/Y16*Z16,1),0)</f>
        <v>0</v>
      </c>
      <c r="AB16" s="68" t="n">
        <f aca="false">IF(O16&gt;0,AA16/O16,0)</f>
        <v>0</v>
      </c>
      <c r="AC16" s="66" t="n">
        <f aca="false">'Vstupní data'!W16</f>
        <v>0</v>
      </c>
      <c r="AI16" s="66" t="str">
        <f aca="false">IF(OR('Vstupní data'!T16&gt;0,'Vstupní data'!U16&gt;0),VLOOKUP(I16,'Pril3-drev'!$H$5:$J$83,3,0),"")</f>
        <v/>
      </c>
      <c r="AJ16" s="66" t="n">
        <f aca="false">IF('Vstupní data'!V16="prostokořenný",0,IF('Vstupní data'!V16="krytokořenný","k",IF('Vstupní data'!V16="poloodrostky nebo odrostky, prostokořenné i krytokořenné","po",0)))</f>
        <v>0</v>
      </c>
      <c r="AK16" s="66" t="n">
        <f aca="false">IF(OR('Vstupní data'!T16&gt;0,'Vstupní data'!U16&gt;0),IF(AJ16="k",0.9*VLOOKUP(AI16,'ha-pocty-vyhl'!$A$5:$B$20,2,0),IF(AJ16="po",0.8*VLOOKUP(AI16,'ha-pocty-vyhl'!$A$5:$B$20,2,0),VLOOKUP(AI16,'ha-pocty-vyhl'!$A$5:$B$20,2,0))),0)</f>
        <v>0</v>
      </c>
      <c r="AL16" s="66" t="n">
        <f aca="false">IF(OR('Vstupní data'!T16&gt;0,'Vstupní data'!U16&gt;0),'Vstupní data'!K16*'Vstupní data'!M16/100,0)</f>
        <v>0</v>
      </c>
      <c r="AM16" s="66" t="n">
        <f aca="false">IF(OR('Vstupní data'!T16&gt;0,'Vstupní data'!U16&gt;0),IF('Vstupní data'!T16&gt;0,'Vstupní data'!T16,ROUND(10*'Vstupní data'!U16/AK16,0)),0)</f>
        <v>0</v>
      </c>
      <c r="AN16" s="69" t="n">
        <f aca="false">IF('Vstupní data'!T16&gt;0,   IF('Vstupní data'!T16&lt;=AL16,'Vstupní data'!T16,AL16),   IF(AM16&lt;AL16,AM16,AL16))</f>
        <v>0</v>
      </c>
      <c r="AO16" s="69" t="n">
        <f aca="false">'Vstupní data'!X16</f>
        <v>0</v>
      </c>
      <c r="AP16" s="66" t="n">
        <f aca="false">IF(OR('Vstupní data'!T16&gt;0,'Vstupní data'!U16&gt;0),IF(I16&lt;&gt;0,VLOOKUP(I16,'Pril3-drev'!$H$5:$I$83,2,0),0),0)</f>
        <v>0</v>
      </c>
      <c r="AQ16" s="66" t="n">
        <f aca="false">'Vstupní data'!Y16</f>
        <v>0</v>
      </c>
      <c r="AR16" s="66" t="str">
        <f aca="false">IF(AC16&gt;5,   IF('Vstupní data'!Y16&gt;0,   VLOOKUP(VLOOKUP(CONCATENATE(VLOOKUP(I16,'Pril3-drev'!$H$4:$L$83,5,0),AC16),'Pril3-drev'!$Q$4:$R$2803,2,0),'AVB-BS'!$C$5:$S$29 ,LOOKUP(AQ16,'AVB-BS'!$D$3:$S$3,'AVB-BS'!$D$1:$S$1) ,0 )   ,   IF('Vstupní data'!Z16&gt;0,'Vstupní data'!Z16,0)) , "")</f>
        <v/>
      </c>
      <c r="AS16" s="70" t="str">
        <f aca="false">IF(AC16&gt;5,VLOOKUP(CONCATENATE(AP16,AR16),'Pril1-THLPa'!$H$6:$N$96,4,0),"")</f>
        <v/>
      </c>
      <c r="AT16" s="70" t="str">
        <f aca="false">IF(AC16&gt;5,VLOOKUP(CONCATENATE(AP16,AR16),'Pril1-THLPa'!$H$6:$N$96,5,0),"")</f>
        <v/>
      </c>
      <c r="AU16" s="70" t="str">
        <f aca="false">IF(AC16&gt;5,VLOOKUP(CONCATENATE(AP16,AR16),'Pril1-THLPa'!$H$6:$N$96,6,0),"")</f>
        <v/>
      </c>
      <c r="AV16" s="70" t="str">
        <f aca="false">IF(AC16&gt;5,VLOOKUP(CONCATENATE(AP16,AR16),'Pril1-THLPa'!$H$6:$N$96,7,0),"")</f>
        <v/>
      </c>
      <c r="AW16" s="70" t="str">
        <f aca="false">IF(AC16&gt;5,VLOOKUP(CONCATENATE(AP16,AR16),'Pril1-THLPa'!$H$6:$O$96,8,0),"")</f>
        <v/>
      </c>
      <c r="AX16" s="66" t="n">
        <f aca="false">IF(AC16&gt;0,IF(AND(AC16&gt;0,AC16&lt;=5),VLOOKUP(AP16,'Pril1-THLPa'!$A$6:$F$18,LOOKUP(AC16,'Pril1-THLPa'!$B$5:$F$5,'Pril1-THLPa'!$B$4:$F$4),0),AS16+AT16*(AC16-5)+AU16*POWER(AC16-5,2)+AV16*POWER(AC16-5,3)+AW16*POWER(AC16-5,4)),0)</f>
        <v>0</v>
      </c>
      <c r="AY16" s="71"/>
      <c r="AZ16" s="66" t="n">
        <f aca="false">'Vstupní data'!AA16</f>
        <v>0</v>
      </c>
      <c r="BA16" s="66" t="n">
        <f aca="false">IF(OR('Vstupní data'!T16&gt;0,'Vstupní data'!U16&gt;0),IF(AC16&lt;&gt;"",AX16*AO16/10*(100+AZ16)/100,0),0)</f>
        <v>0</v>
      </c>
      <c r="BB16" s="67" t="n">
        <f aca="false">IF(AC16&lt;&gt;"",ROUND(BA16*AN16,0),0)</f>
        <v>0</v>
      </c>
      <c r="BC16" s="68" t="str">
        <f aca="false">IF(AE16&gt;0,BB16/AE16,"")</f>
        <v/>
      </c>
      <c r="BD16" s="66" t="n">
        <f aca="false">'Vstupní data'!AE16</f>
        <v>0</v>
      </c>
      <c r="BF16" s="66" t="n">
        <f aca="false">'Vstupní data'!AC16</f>
        <v>0</v>
      </c>
      <c r="BH16" s="66" t="n">
        <f aca="false">'Vstupní data'!AD16</f>
        <v>0</v>
      </c>
      <c r="BI16" s="66" t="n">
        <f aca="false">'Vstupní data'!AF16</f>
        <v>0</v>
      </c>
      <c r="BJ16" s="69" t="n">
        <f aca="false">'Vstupní data'!AG16</f>
        <v>0</v>
      </c>
      <c r="BK16" s="69" t="n">
        <f aca="false">IF(BF16&lt;&gt;0,VLOOKUP(I16,'Pril3-drev'!$H$5:$I$83,2,0),0)</f>
        <v>0</v>
      </c>
      <c r="BL16" s="69" t="n">
        <f aca="false">IF(BF16&lt;&gt;0,VLOOKUP(BK16,'Pril3-drev'!$A$5:$C$17,3,0),0)</f>
        <v>0</v>
      </c>
      <c r="BM16" s="69" t="n">
        <f aca="false">'Vstupní data'!AH16</f>
        <v>0</v>
      </c>
      <c r="BN16" s="69" t="n">
        <f aca="false">IF('Vstupní data'!AH16&gt;0,   VLOOKUP(VLOOKUP(CONCATENATE(VLOOKUP(I16,'Pril3-drev'!$H$4:$L$83,5,0),BD16),'Pril3-drev'!$Q$4:$R$2803,2,0),'AVB-BS'!$C$5:$S$29 ,LOOKUP(BM16,'AVB-BS'!$D$3:$S$3,'AVB-BS'!$D$1:$S$1) ,0 )   ,   IF('Vstupní data'!AI16&gt;0,'Vstupní data'!AI16,0))</f>
        <v>0</v>
      </c>
      <c r="BO16" s="69" t="str">
        <f aca="false">IF(BX16&gt;5,VLOOKUP(CONCATENATE(BK16,BN16),'Pril1-THLPa'!$H$6:$N$96,4,0),"")</f>
        <v/>
      </c>
      <c r="BP16" s="69" t="str">
        <f aca="false">IF(BX16&gt;5,VLOOKUP(CONCATENATE(BK16,BN16),'Pril1-THLPa'!$H$6:$N$96,5,0),"")</f>
        <v/>
      </c>
      <c r="BQ16" s="69" t="str">
        <f aca="false">IF(BX16&gt;5,VLOOKUP(CONCATENATE(BK16,BN16),'Pril1-THLPa'!$H$6:$N$96,6,0),"")</f>
        <v/>
      </c>
      <c r="BR16" s="69" t="str">
        <f aca="false">IF(BX16&gt;5,VLOOKUP(CONCATENATE(BK16,BN16),'Pril1-THLPa'!$H$6:$N$96,7,0),"")</f>
        <v/>
      </c>
      <c r="BS16" s="69" t="str">
        <f aca="false">IF(BX16&gt;5,VLOOKUP(CONCATENATE(BK16,BN16),'Pril1-THLPa'!$H$6:$O$96,8,0),"")</f>
        <v/>
      </c>
      <c r="BT16" s="69" t="str">
        <f aca="false">IF(BF16&gt;0, IF(BK16="smrk",  VLOOKUP(VLOOKUP(BD16,'Pril9-K3'!$L$8:$M$207,2,0),'Pril9-K3'!$A$8:$J$16,LOOKUP(BN16,'Pril9-K3'!$A$7:$J$7,'Pril9-K3'!$A$5:$J$5),0), IF(AND(BK16&lt;&gt;"smrk",'Vstupní data'!AK16&lt;&gt;""),'Vstupní data'!AK16,   VLOOKUP(VLOOKUP(BD16,'Pril9-K3'!$L$8:$M$207,2,0),'Pril9-K3'!$A$8:$J$16,LOOKUP(BN16,'Pril9-K3'!$A$7:$J$7,'Pril9-K3'!$A$5:$J$5),0)   )),   "")</f>
        <v/>
      </c>
      <c r="BV16" s="69" t="n">
        <f aca="false">'Vstupní data'!AJ16</f>
        <v>0</v>
      </c>
      <c r="BW16" s="69" t="n">
        <f aca="false">IF(BF16&gt;0,IF(J16&gt;0,J16,K16*H16/100),0)</f>
        <v>0</v>
      </c>
      <c r="BX16" s="69" t="n">
        <f aca="false">IF(BF16&gt;0,IF(BJ16&gt;BL16,BL16,BJ16),0)</f>
        <v>0</v>
      </c>
      <c r="BY16" s="69" t="n">
        <f aca="false">IF(BD16=0,0,IF(AND(BX16&gt;0,BX16&lt;=5),  IF(AND(BX16&gt;0,BX16&lt;=5),VLOOKUP(BK16,'Pril1-THLPa'!$A$6:$F$18,IF(AND(BX16&gt;0,BX16&lt;=5),LOOKUP(BX16,'Pril1-THLPa'!$B$5:$F$5,'Pril1-THLPa'!$B$4:$F$4),""),0),""),  IF(BX16&gt;5,BO16+BP16*(BX16-5)+BQ16*POWER(BX16-5,2)+BR16*POWER(BX16-5,3)+BS16*POWER(BX16-5,4),"")))</f>
        <v>0</v>
      </c>
      <c r="BZ16" s="69" t="n">
        <f aca="false">IF(BY16&gt;0,BY16*BI16/10*BW16*(100+BV16)/100,0)</f>
        <v>0</v>
      </c>
      <c r="CA16" s="69" t="n">
        <f aca="false">IF(BD16&gt;0,BX16-IF(BD16&gt;BX16,BX16,BD16),0)</f>
        <v>0</v>
      </c>
      <c r="CB16" s="69" t="n">
        <f aca="false">POWER(1.01,CA16)</f>
        <v>1</v>
      </c>
      <c r="CC16" s="69" t="n">
        <f aca="false">IF(BF16&gt;0,IF(BF16&gt;BH16,1,BF16/BH16),0)</f>
        <v>0</v>
      </c>
      <c r="CD16" s="72" t="n">
        <f aca="false">IF(BD16=0,0,IF(BF16&gt;0,ROUND(IF(CB16&lt;&gt;0,BZ16*BT16*1/CB16*CC16,0),0),0))</f>
        <v>0</v>
      </c>
      <c r="CE16" s="73" t="str">
        <f aca="false">IF(BF16&gt;0,IF(BF16&gt;BH16,CD16/BF16,CD16/BH16),"")</f>
        <v/>
      </c>
      <c r="CF16" s="69" t="n">
        <f aca="false">'Vstupní data'!AM16</f>
        <v>0</v>
      </c>
      <c r="CG16" s="69" t="n">
        <f aca="false">'Vstupní data'!AN16</f>
        <v>0</v>
      </c>
      <c r="CH16" s="69" t="n">
        <f aca="false">'Vstupní data'!AO16</f>
        <v>0</v>
      </c>
      <c r="CI16" s="69" t="n">
        <f aca="false">'Vstupní data'!AP16</f>
        <v>0</v>
      </c>
      <c r="CJ16" s="72" t="n">
        <f aca="false">ROUND(CH16*CI16,0)</f>
        <v>0</v>
      </c>
      <c r="CK16" s="74" t="str">
        <f aca="false">IF(OR(AA16&gt;0,BB16&gt;0,CD16&gt;0,CJ16&gt;0),AA16+BB16+CD16+CJ16,"")</f>
        <v/>
      </c>
    </row>
    <row r="17" customFormat="false" ht="12.8" hidden="false" customHeight="false" outlineLevel="0" collapsed="false">
      <c r="A17" s="66" t="n">
        <f aca="false">'Vstupní data'!A17</f>
        <v>0</v>
      </c>
      <c r="F17" s="66" t="str">
        <f aca="false">CONCATENATE('Vstupní data'!F17,'Vstupní data'!G17,'Vstupní data'!H17,'Vstupní data'!I17)</f>
        <v/>
      </c>
      <c r="G17" s="66"/>
      <c r="H17" s="66" t="n">
        <f aca="false">'Vstupní data'!K17</f>
        <v>0</v>
      </c>
      <c r="I17" s="66" t="n">
        <f aca="false">'Vstupní data'!L17</f>
        <v>0</v>
      </c>
      <c r="J17" s="66" t="n">
        <f aca="false">'Vstupní data'!K17*'Vstupní data'!M17/100</f>
        <v>0</v>
      </c>
      <c r="L17" s="66" t="n">
        <f aca="false">IF('Vstupní data'!N17="prostokořenný",0,IF('Vstupní data'!N17="krytokořenný","k",IF('Vstupní data'!N17="poloodrostky nebo odrostky, prostokořenné i krytokořenné","po",0)))</f>
        <v>0</v>
      </c>
      <c r="N17" s="66"/>
      <c r="O17" s="66" t="n">
        <f aca="false">'Vstupní data'!O17</f>
        <v>0</v>
      </c>
      <c r="P17" s="66" t="n">
        <f aca="false">IF(O17&gt;0,VLOOKUP(CONCATENATE(VLOOKUP(I17,'Pril3-drev'!$H$5:$K$83,4,0),"-",'Vstupní data'!R17),K2!$C$15:$D$23,2,0),0)</f>
        <v>0</v>
      </c>
      <c r="Q17" s="66" t="n">
        <f aca="false">IF(O17&gt;0,VLOOKUP(I17,'Pril3-drev'!$H$5:$I$83,2,0),0)</f>
        <v>0</v>
      </c>
      <c r="R17" s="66" t="n">
        <f aca="false">IF(Q17&gt;0,VLOOKUP(Q17,'Pril6-okus'!$A$5:$B$17,2,0),0)</f>
        <v>0</v>
      </c>
      <c r="S17" s="66" t="n">
        <f aca="false">IF(O17&gt;0,VLOOKUP(I17,'Pril3-drev'!$H$5:$J$83,3,0),0)</f>
        <v>0</v>
      </c>
      <c r="T17" s="66" t="str">
        <f aca="false">IF(O17&gt;0,IF(L17="k",0.9*VLOOKUP(S17,'ha-pocty-vyhl'!$A$5:$B$20,2,0),IF(L17="po",0.8*VLOOKUP(S17,'ha-pocty-vyhl'!$A$5:$B$20,2,0),VLOOKUP(S17,'ha-pocty-vyhl'!$A$5:$B$20,2,0))),"")</f>
        <v/>
      </c>
      <c r="U17" s="66" t="n">
        <f aca="false">'Vstupní data'!P17</f>
        <v>0</v>
      </c>
      <c r="V17" s="66" t="n">
        <f aca="false">IF(O17&gt;0,1.3*T17*1000*Z17/10000,0)</f>
        <v>0</v>
      </c>
      <c r="W17" s="66" t="n">
        <f aca="false">IF(O17&gt;0,1.3*T17*1000*Z17/10000,0)</f>
        <v>0</v>
      </c>
      <c r="X17" s="66" t="n">
        <f aca="false">IF(O17&gt;0,IF(O17&gt;V17,V17,O17),0)</f>
        <v>0</v>
      </c>
      <c r="Y17" s="66" t="n">
        <f aca="false">IF(O17&gt;0,IF(IF(U17&gt;W17,W17,U17)&lt;X17,W17,IF(U17&gt;W17,W17,U17)),0)</f>
        <v>0</v>
      </c>
      <c r="Z17" s="66" t="n">
        <f aca="false">IF(O17&gt;0,IF(J17&gt;0,J17,K17*H17/100),0)</f>
        <v>0</v>
      </c>
      <c r="AA17" s="67" t="n">
        <f aca="false">IF(O17&gt;0,CEILING(R17*P17*X17/Y17*Z17,1),0)</f>
        <v>0</v>
      </c>
      <c r="AB17" s="68" t="n">
        <f aca="false">IF(O17&gt;0,AA17/O17,0)</f>
        <v>0</v>
      </c>
      <c r="AC17" s="66" t="n">
        <f aca="false">'Vstupní data'!W17</f>
        <v>0</v>
      </c>
      <c r="AI17" s="66" t="str">
        <f aca="false">IF(OR('Vstupní data'!T17&gt;0,'Vstupní data'!U17&gt;0),VLOOKUP(I17,'Pril3-drev'!$H$5:$J$83,3,0),"")</f>
        <v/>
      </c>
      <c r="AJ17" s="66" t="n">
        <f aca="false">IF('Vstupní data'!V17="prostokořenný",0,IF('Vstupní data'!V17="krytokořenný","k",IF('Vstupní data'!V17="poloodrostky nebo odrostky, prostokořenné i krytokořenné","po",0)))</f>
        <v>0</v>
      </c>
      <c r="AK17" s="66" t="n">
        <f aca="false">IF(OR('Vstupní data'!T17&gt;0,'Vstupní data'!U17&gt;0),IF(AJ17="k",0.9*VLOOKUP(AI17,'ha-pocty-vyhl'!$A$5:$B$20,2,0),IF(AJ17="po",0.8*VLOOKUP(AI17,'ha-pocty-vyhl'!$A$5:$B$20,2,0),VLOOKUP(AI17,'ha-pocty-vyhl'!$A$5:$B$20,2,0))),0)</f>
        <v>0</v>
      </c>
      <c r="AL17" s="66" t="n">
        <f aca="false">IF(OR('Vstupní data'!T17&gt;0,'Vstupní data'!U17&gt;0),'Vstupní data'!K17*'Vstupní data'!M17/100,0)</f>
        <v>0</v>
      </c>
      <c r="AM17" s="66" t="n">
        <f aca="false">IF(OR('Vstupní data'!T17&gt;0,'Vstupní data'!U17&gt;0),IF('Vstupní data'!T17&gt;0,'Vstupní data'!T17,ROUND(10*'Vstupní data'!U17/AK17,0)),0)</f>
        <v>0</v>
      </c>
      <c r="AN17" s="69" t="n">
        <f aca="false">IF('Vstupní data'!T17&gt;0,   IF('Vstupní data'!T17&lt;=AL17,'Vstupní data'!T17,AL17),   IF(AM17&lt;AL17,AM17,AL17))</f>
        <v>0</v>
      </c>
      <c r="AO17" s="69" t="n">
        <f aca="false">'Vstupní data'!X17</f>
        <v>0</v>
      </c>
      <c r="AP17" s="66" t="n">
        <f aca="false">IF(OR('Vstupní data'!T17&gt;0,'Vstupní data'!U17&gt;0),IF(I17&lt;&gt;0,VLOOKUP(I17,'Pril3-drev'!$H$5:$I$83,2,0),0),0)</f>
        <v>0</v>
      </c>
      <c r="AQ17" s="66" t="n">
        <f aca="false">'Vstupní data'!Y17</f>
        <v>0</v>
      </c>
      <c r="AR17" s="66" t="str">
        <f aca="false">IF(AC17&gt;5,   IF('Vstupní data'!Y17&gt;0,   VLOOKUP(VLOOKUP(CONCATENATE(VLOOKUP(I17,'Pril3-drev'!$H$4:$L$83,5,0),AC17),'Pril3-drev'!$Q$4:$R$2803,2,0),'AVB-BS'!$C$5:$S$29 ,LOOKUP(AQ17,'AVB-BS'!$D$3:$S$3,'AVB-BS'!$D$1:$S$1) ,0 )   ,   IF('Vstupní data'!Z17&gt;0,'Vstupní data'!Z17,0)) , "")</f>
        <v/>
      </c>
      <c r="AS17" s="70" t="str">
        <f aca="false">IF(AC17&gt;5,VLOOKUP(CONCATENATE(AP17,AR17),'Pril1-THLPa'!$H$6:$N$96,4,0),"")</f>
        <v/>
      </c>
      <c r="AT17" s="70" t="str">
        <f aca="false">IF(AC17&gt;5,VLOOKUP(CONCATENATE(AP17,AR17),'Pril1-THLPa'!$H$6:$N$96,5,0),"")</f>
        <v/>
      </c>
      <c r="AU17" s="70" t="str">
        <f aca="false">IF(AC17&gt;5,VLOOKUP(CONCATENATE(AP17,AR17),'Pril1-THLPa'!$H$6:$N$96,6,0),"")</f>
        <v/>
      </c>
      <c r="AV17" s="70" t="str">
        <f aca="false">IF(AC17&gt;5,VLOOKUP(CONCATENATE(AP17,AR17),'Pril1-THLPa'!$H$6:$N$96,7,0),"")</f>
        <v/>
      </c>
      <c r="AW17" s="70" t="str">
        <f aca="false">IF(AC17&gt;5,VLOOKUP(CONCATENATE(AP17,AR17),'Pril1-THLPa'!$H$6:$O$96,8,0),"")</f>
        <v/>
      </c>
      <c r="AX17" s="66" t="n">
        <f aca="false">IF(AC17&gt;0,IF(AND(AC17&gt;0,AC17&lt;=5),VLOOKUP(AP17,'Pril1-THLPa'!$A$6:$F$18,LOOKUP(AC17,'Pril1-THLPa'!$B$5:$F$5,'Pril1-THLPa'!$B$4:$F$4),0),AS17+AT17*(AC17-5)+AU17*POWER(AC17-5,2)+AV17*POWER(AC17-5,3)+AW17*POWER(AC17-5,4)),0)</f>
        <v>0</v>
      </c>
      <c r="AY17" s="71"/>
      <c r="AZ17" s="66" t="n">
        <f aca="false">'Vstupní data'!AA17</f>
        <v>0</v>
      </c>
      <c r="BA17" s="66" t="n">
        <f aca="false">IF(OR('Vstupní data'!T17&gt;0,'Vstupní data'!U17&gt;0),IF(AC17&lt;&gt;"",AX17*AO17/10*(100+AZ17)/100,0),0)</f>
        <v>0</v>
      </c>
      <c r="BB17" s="67" t="n">
        <f aca="false">IF(AC17&lt;&gt;"",ROUND(BA17*AN17,0),0)</f>
        <v>0</v>
      </c>
      <c r="BC17" s="68" t="str">
        <f aca="false">IF(AE17&gt;0,BB17/AE17,"")</f>
        <v/>
      </c>
      <c r="BD17" s="66" t="n">
        <f aca="false">'Vstupní data'!AE17</f>
        <v>0</v>
      </c>
      <c r="BF17" s="66" t="n">
        <f aca="false">'Vstupní data'!AC17</f>
        <v>0</v>
      </c>
      <c r="BH17" s="66" t="n">
        <f aca="false">'Vstupní data'!AD17</f>
        <v>0</v>
      </c>
      <c r="BI17" s="66" t="n">
        <f aca="false">'Vstupní data'!AF17</f>
        <v>0</v>
      </c>
      <c r="BJ17" s="69" t="n">
        <f aca="false">'Vstupní data'!AG17</f>
        <v>0</v>
      </c>
      <c r="BK17" s="69" t="n">
        <f aca="false">IF(BF17&lt;&gt;0,VLOOKUP(I17,'Pril3-drev'!$H$5:$I$83,2,0),0)</f>
        <v>0</v>
      </c>
      <c r="BL17" s="69" t="n">
        <f aca="false">IF(BF17&lt;&gt;0,VLOOKUP(BK17,'Pril3-drev'!$A$5:$C$17,3,0),0)</f>
        <v>0</v>
      </c>
      <c r="BM17" s="69" t="n">
        <f aca="false">'Vstupní data'!AH17</f>
        <v>0</v>
      </c>
      <c r="BN17" s="69" t="n">
        <f aca="false">IF('Vstupní data'!AH17&gt;0,   VLOOKUP(VLOOKUP(CONCATENATE(VLOOKUP(I17,'Pril3-drev'!$H$4:$L$83,5,0),BD17),'Pril3-drev'!$Q$4:$R$2803,2,0),'AVB-BS'!$C$5:$S$29 ,LOOKUP(BM17,'AVB-BS'!$D$3:$S$3,'AVB-BS'!$D$1:$S$1) ,0 )   ,   IF('Vstupní data'!AI17&gt;0,'Vstupní data'!AI17,0))</f>
        <v>0</v>
      </c>
      <c r="BO17" s="69" t="str">
        <f aca="false">IF(BX17&gt;5,VLOOKUP(CONCATENATE(BK17,BN17),'Pril1-THLPa'!$H$6:$N$96,4,0),"")</f>
        <v/>
      </c>
      <c r="BP17" s="69" t="str">
        <f aca="false">IF(BX17&gt;5,VLOOKUP(CONCATENATE(BK17,BN17),'Pril1-THLPa'!$H$6:$N$96,5,0),"")</f>
        <v/>
      </c>
      <c r="BQ17" s="69" t="str">
        <f aca="false">IF(BX17&gt;5,VLOOKUP(CONCATENATE(BK17,BN17),'Pril1-THLPa'!$H$6:$N$96,6,0),"")</f>
        <v/>
      </c>
      <c r="BR17" s="69" t="str">
        <f aca="false">IF(BX17&gt;5,VLOOKUP(CONCATENATE(BK17,BN17),'Pril1-THLPa'!$H$6:$N$96,7,0),"")</f>
        <v/>
      </c>
      <c r="BS17" s="69" t="str">
        <f aca="false">IF(BX17&gt;5,VLOOKUP(CONCATENATE(BK17,BN17),'Pril1-THLPa'!$H$6:$O$96,8,0),"")</f>
        <v/>
      </c>
      <c r="BT17" s="69" t="str">
        <f aca="false">IF(BF17&gt;0, IF(BK17="smrk",  VLOOKUP(VLOOKUP(BD17,'Pril9-K3'!$L$8:$M$207,2,0),'Pril9-K3'!$A$8:$J$16,LOOKUP(BN17,'Pril9-K3'!$A$7:$J$7,'Pril9-K3'!$A$5:$J$5),0), IF(AND(BK17&lt;&gt;"smrk",'Vstupní data'!AK17&lt;&gt;""),'Vstupní data'!AK17,   VLOOKUP(VLOOKUP(BD17,'Pril9-K3'!$L$8:$M$207,2,0),'Pril9-K3'!$A$8:$J$16,LOOKUP(BN17,'Pril9-K3'!$A$7:$J$7,'Pril9-K3'!$A$5:$J$5),0)   )),   "")</f>
        <v/>
      </c>
      <c r="BV17" s="69" t="n">
        <f aca="false">'Vstupní data'!AJ17</f>
        <v>0</v>
      </c>
      <c r="BW17" s="69" t="n">
        <f aca="false">IF(BF17&gt;0,IF(J17&gt;0,J17,K17*H17/100),0)</f>
        <v>0</v>
      </c>
      <c r="BX17" s="69" t="n">
        <f aca="false">IF(BF17&gt;0,IF(BJ17&gt;BL17,BL17,BJ17),0)</f>
        <v>0</v>
      </c>
      <c r="BY17" s="69" t="n">
        <f aca="false">IF(BD17=0,0,IF(AND(BX17&gt;0,BX17&lt;=5),  IF(AND(BX17&gt;0,BX17&lt;=5),VLOOKUP(BK17,'Pril1-THLPa'!$A$6:$F$18,IF(AND(BX17&gt;0,BX17&lt;=5),LOOKUP(BX17,'Pril1-THLPa'!$B$5:$F$5,'Pril1-THLPa'!$B$4:$F$4),""),0),""),  IF(BX17&gt;5,BO17+BP17*(BX17-5)+BQ17*POWER(BX17-5,2)+BR17*POWER(BX17-5,3)+BS17*POWER(BX17-5,4),"")))</f>
        <v>0</v>
      </c>
      <c r="BZ17" s="69" t="n">
        <f aca="false">IF(BY17&gt;0,BY17*BI17/10*BW17*(100+BV17)/100,0)</f>
        <v>0</v>
      </c>
      <c r="CA17" s="69" t="n">
        <f aca="false">IF(BD17&gt;0,BX17-IF(BD17&gt;BX17,BX17,BD17),0)</f>
        <v>0</v>
      </c>
      <c r="CB17" s="69" t="n">
        <f aca="false">POWER(1.01,CA17)</f>
        <v>1</v>
      </c>
      <c r="CC17" s="69" t="n">
        <f aca="false">IF(BF17&gt;0,IF(BF17&gt;BH17,1,BF17/BH17),0)</f>
        <v>0</v>
      </c>
      <c r="CD17" s="72" t="n">
        <f aca="false">IF(BD17=0,0,IF(BF17&gt;0,ROUND(IF(CB17&lt;&gt;0,BZ17*BT17*1/CB17*CC17,0),0),0))</f>
        <v>0</v>
      </c>
      <c r="CE17" s="73" t="str">
        <f aca="false">IF(BF17&gt;0,IF(BF17&gt;BH17,CD17/BF17,CD17/BH17),"")</f>
        <v/>
      </c>
      <c r="CF17" s="69" t="n">
        <f aca="false">'Vstupní data'!AM17</f>
        <v>0</v>
      </c>
      <c r="CG17" s="69" t="n">
        <f aca="false">'Vstupní data'!AN17</f>
        <v>0</v>
      </c>
      <c r="CH17" s="69" t="n">
        <f aca="false">'Vstupní data'!AO17</f>
        <v>0</v>
      </c>
      <c r="CI17" s="69" t="n">
        <f aca="false">'Vstupní data'!AP17</f>
        <v>0</v>
      </c>
      <c r="CJ17" s="72" t="n">
        <f aca="false">ROUND(CH17*CI17,0)</f>
        <v>0</v>
      </c>
      <c r="CK17" s="74" t="str">
        <f aca="false">IF(OR(AA17&gt;0,BB17&gt;0,CD17&gt;0,CJ17&gt;0),AA17+BB17+CD17+CJ17,"")</f>
        <v/>
      </c>
    </row>
    <row r="18" customFormat="false" ht="12.8" hidden="false" customHeight="false" outlineLevel="0" collapsed="false">
      <c r="A18" s="66" t="n">
        <f aca="false">'Vstupní data'!A18</f>
        <v>0</v>
      </c>
      <c r="F18" s="66" t="str">
        <f aca="false">CONCATENATE('Vstupní data'!F18,'Vstupní data'!G18,'Vstupní data'!H18,'Vstupní data'!I18)</f>
        <v/>
      </c>
      <c r="G18" s="66"/>
      <c r="H18" s="66" t="n">
        <f aca="false">'Vstupní data'!K18</f>
        <v>0</v>
      </c>
      <c r="I18" s="66" t="n">
        <f aca="false">'Vstupní data'!L18</f>
        <v>0</v>
      </c>
      <c r="J18" s="66" t="n">
        <f aca="false">'Vstupní data'!K18*'Vstupní data'!M18/100</f>
        <v>0</v>
      </c>
      <c r="L18" s="66" t="n">
        <f aca="false">IF('Vstupní data'!N18="prostokořenný",0,IF('Vstupní data'!N18="krytokořenný","k",IF('Vstupní data'!N18="poloodrostky nebo odrostky, prostokořenné i krytokořenné","po",0)))</f>
        <v>0</v>
      </c>
      <c r="N18" s="66"/>
      <c r="O18" s="66" t="n">
        <f aca="false">'Vstupní data'!O18</f>
        <v>0</v>
      </c>
      <c r="P18" s="66" t="n">
        <f aca="false">IF(O18&gt;0,VLOOKUP(CONCATENATE(VLOOKUP(I18,'Pril3-drev'!$H$5:$K$83,4,0),"-",'Vstupní data'!R18),K2!$C$15:$D$23,2,0),0)</f>
        <v>0</v>
      </c>
      <c r="Q18" s="66" t="n">
        <f aca="false">IF(O18&gt;0,VLOOKUP(I18,'Pril3-drev'!$H$5:$I$83,2,0),0)</f>
        <v>0</v>
      </c>
      <c r="R18" s="66" t="n">
        <f aca="false">IF(Q18&gt;0,VLOOKUP(Q18,'Pril6-okus'!$A$5:$B$17,2,0),0)</f>
        <v>0</v>
      </c>
      <c r="S18" s="66" t="n">
        <f aca="false">IF(O18&gt;0,VLOOKUP(I18,'Pril3-drev'!$H$5:$J$83,3,0),0)</f>
        <v>0</v>
      </c>
      <c r="T18" s="66" t="str">
        <f aca="false">IF(O18&gt;0,IF(L18="k",0.9*VLOOKUP(S18,'ha-pocty-vyhl'!$A$5:$B$20,2,0),IF(L18="po",0.8*VLOOKUP(S18,'ha-pocty-vyhl'!$A$5:$B$20,2,0),VLOOKUP(S18,'ha-pocty-vyhl'!$A$5:$B$20,2,0))),"")</f>
        <v/>
      </c>
      <c r="U18" s="66" t="n">
        <f aca="false">'Vstupní data'!P18</f>
        <v>0</v>
      </c>
      <c r="V18" s="66" t="n">
        <f aca="false">IF(O18&gt;0,1.3*T18*1000*Z18/10000,0)</f>
        <v>0</v>
      </c>
      <c r="W18" s="66" t="n">
        <f aca="false">IF(O18&gt;0,1.3*T18*1000*Z18/10000,0)</f>
        <v>0</v>
      </c>
      <c r="X18" s="66" t="n">
        <f aca="false">IF(O18&gt;0,IF(O18&gt;V18,V18,O18),0)</f>
        <v>0</v>
      </c>
      <c r="Y18" s="66" t="n">
        <f aca="false">IF(O18&gt;0,IF(IF(U18&gt;W18,W18,U18)&lt;X18,W18,IF(U18&gt;W18,W18,U18)),0)</f>
        <v>0</v>
      </c>
      <c r="Z18" s="66" t="n">
        <f aca="false">IF(O18&gt;0,IF(J18&gt;0,J18,K18*H18/100),0)</f>
        <v>0</v>
      </c>
      <c r="AA18" s="67" t="n">
        <f aca="false">IF(O18&gt;0,CEILING(R18*P18*X18/Y18*Z18,1),0)</f>
        <v>0</v>
      </c>
      <c r="AB18" s="68" t="n">
        <f aca="false">IF(O18&gt;0,AA18/O18,0)</f>
        <v>0</v>
      </c>
      <c r="AC18" s="66" t="n">
        <f aca="false">'Vstupní data'!W18</f>
        <v>0</v>
      </c>
      <c r="AI18" s="66" t="str">
        <f aca="false">IF(OR('Vstupní data'!T18&gt;0,'Vstupní data'!U18&gt;0),VLOOKUP(I18,'Pril3-drev'!$H$5:$J$83,3,0),"")</f>
        <v/>
      </c>
      <c r="AJ18" s="66" t="n">
        <f aca="false">IF('Vstupní data'!V18="prostokořenný",0,IF('Vstupní data'!V18="krytokořenný","k",IF('Vstupní data'!V18="poloodrostky nebo odrostky, prostokořenné i krytokořenné","po",0)))</f>
        <v>0</v>
      </c>
      <c r="AK18" s="66" t="n">
        <f aca="false">IF(OR('Vstupní data'!T18&gt;0,'Vstupní data'!U18&gt;0),IF(AJ18="k",0.9*VLOOKUP(AI18,'ha-pocty-vyhl'!$A$5:$B$20,2,0),IF(AJ18="po",0.8*VLOOKUP(AI18,'ha-pocty-vyhl'!$A$5:$B$20,2,0),VLOOKUP(AI18,'ha-pocty-vyhl'!$A$5:$B$20,2,0))),0)</f>
        <v>0</v>
      </c>
      <c r="AL18" s="66" t="n">
        <f aca="false">IF(OR('Vstupní data'!T18&gt;0,'Vstupní data'!U18&gt;0),'Vstupní data'!K18*'Vstupní data'!M18/100,0)</f>
        <v>0</v>
      </c>
      <c r="AM18" s="66" t="n">
        <f aca="false">IF(OR('Vstupní data'!T18&gt;0,'Vstupní data'!U18&gt;0),IF('Vstupní data'!T18&gt;0,'Vstupní data'!T18,ROUND(10*'Vstupní data'!U18/AK18,0)),0)</f>
        <v>0</v>
      </c>
      <c r="AN18" s="69" t="n">
        <f aca="false">IF('Vstupní data'!T18&gt;0,   IF('Vstupní data'!T18&lt;=AL18,'Vstupní data'!T18,AL18),   IF(AM18&lt;AL18,AM18,AL18))</f>
        <v>0</v>
      </c>
      <c r="AO18" s="69" t="n">
        <f aca="false">'Vstupní data'!X18</f>
        <v>0</v>
      </c>
      <c r="AP18" s="66" t="n">
        <f aca="false">IF(OR('Vstupní data'!T18&gt;0,'Vstupní data'!U18&gt;0),IF(I18&lt;&gt;0,VLOOKUP(I18,'Pril3-drev'!$H$5:$I$83,2,0),0),0)</f>
        <v>0</v>
      </c>
      <c r="AQ18" s="66" t="n">
        <f aca="false">'Vstupní data'!Y18</f>
        <v>0</v>
      </c>
      <c r="AR18" s="66" t="str">
        <f aca="false">IF(AC18&gt;5,   IF('Vstupní data'!Y18&gt;0,   VLOOKUP(VLOOKUP(CONCATENATE(VLOOKUP(I18,'Pril3-drev'!$H$4:$L$83,5,0),AC18),'Pril3-drev'!$Q$4:$R$2803,2,0),'AVB-BS'!$C$5:$S$29 ,LOOKUP(AQ18,'AVB-BS'!$D$3:$S$3,'AVB-BS'!$D$1:$S$1) ,0 )   ,   IF('Vstupní data'!Z18&gt;0,'Vstupní data'!Z18,0)) , "")</f>
        <v/>
      </c>
      <c r="AS18" s="70" t="str">
        <f aca="false">IF(AC18&gt;5,VLOOKUP(CONCATENATE(AP18,AR18),'Pril1-THLPa'!$H$6:$N$96,4,0),"")</f>
        <v/>
      </c>
      <c r="AT18" s="70" t="str">
        <f aca="false">IF(AC18&gt;5,VLOOKUP(CONCATENATE(AP18,AR18),'Pril1-THLPa'!$H$6:$N$96,5,0),"")</f>
        <v/>
      </c>
      <c r="AU18" s="70" t="str">
        <f aca="false">IF(AC18&gt;5,VLOOKUP(CONCATENATE(AP18,AR18),'Pril1-THLPa'!$H$6:$N$96,6,0),"")</f>
        <v/>
      </c>
      <c r="AV18" s="70" t="str">
        <f aca="false">IF(AC18&gt;5,VLOOKUP(CONCATENATE(AP18,AR18),'Pril1-THLPa'!$H$6:$N$96,7,0),"")</f>
        <v/>
      </c>
      <c r="AW18" s="70" t="str">
        <f aca="false">IF(AC18&gt;5,VLOOKUP(CONCATENATE(AP18,AR18),'Pril1-THLPa'!$H$6:$O$96,8,0),"")</f>
        <v/>
      </c>
      <c r="AX18" s="66" t="n">
        <f aca="false">IF(AC18&gt;0,IF(AND(AC18&gt;0,AC18&lt;=5),VLOOKUP(AP18,'Pril1-THLPa'!$A$6:$F$18,LOOKUP(AC18,'Pril1-THLPa'!$B$5:$F$5,'Pril1-THLPa'!$B$4:$F$4),0),AS18+AT18*(AC18-5)+AU18*POWER(AC18-5,2)+AV18*POWER(AC18-5,3)+AW18*POWER(AC18-5,4)),0)</f>
        <v>0</v>
      </c>
      <c r="AY18" s="71"/>
      <c r="AZ18" s="66" t="n">
        <f aca="false">'Vstupní data'!AA18</f>
        <v>0</v>
      </c>
      <c r="BA18" s="66" t="n">
        <f aca="false">IF(OR('Vstupní data'!T18&gt;0,'Vstupní data'!U18&gt;0),IF(AC18&lt;&gt;"",AX18*AO18/10*(100+AZ18)/100,0),0)</f>
        <v>0</v>
      </c>
      <c r="BB18" s="67" t="n">
        <f aca="false">IF(AC18&lt;&gt;"",ROUND(BA18*AN18,0),0)</f>
        <v>0</v>
      </c>
      <c r="BC18" s="68" t="str">
        <f aca="false">IF(AE18&gt;0,BB18/AE18,"")</f>
        <v/>
      </c>
      <c r="BD18" s="66" t="n">
        <f aca="false">'Vstupní data'!AE18</f>
        <v>0</v>
      </c>
      <c r="BF18" s="66" t="n">
        <f aca="false">'Vstupní data'!AC18</f>
        <v>0</v>
      </c>
      <c r="BH18" s="66" t="n">
        <f aca="false">'Vstupní data'!AD18</f>
        <v>0</v>
      </c>
      <c r="BI18" s="66" t="n">
        <f aca="false">'Vstupní data'!AF18</f>
        <v>0</v>
      </c>
      <c r="BJ18" s="69" t="n">
        <f aca="false">'Vstupní data'!AG18</f>
        <v>0</v>
      </c>
      <c r="BK18" s="69" t="n">
        <f aca="false">IF(BF18&lt;&gt;0,VLOOKUP(I18,'Pril3-drev'!$H$5:$I$83,2,0),0)</f>
        <v>0</v>
      </c>
      <c r="BL18" s="69" t="n">
        <f aca="false">IF(BF18&lt;&gt;0,VLOOKUP(BK18,'Pril3-drev'!$A$5:$C$17,3,0),0)</f>
        <v>0</v>
      </c>
      <c r="BM18" s="69" t="n">
        <f aca="false">'Vstupní data'!AH18</f>
        <v>0</v>
      </c>
      <c r="BN18" s="69" t="n">
        <f aca="false">IF('Vstupní data'!AH18&gt;0,   VLOOKUP(VLOOKUP(CONCATENATE(VLOOKUP(I18,'Pril3-drev'!$H$4:$L$83,5,0),BD18),'Pril3-drev'!$Q$4:$R$2803,2,0),'AVB-BS'!$C$5:$S$29 ,LOOKUP(BM18,'AVB-BS'!$D$3:$S$3,'AVB-BS'!$D$1:$S$1) ,0 )   ,   IF('Vstupní data'!AI18&gt;0,'Vstupní data'!AI18,0))</f>
        <v>0</v>
      </c>
      <c r="BO18" s="69" t="str">
        <f aca="false">IF(BX18&gt;5,VLOOKUP(CONCATENATE(BK18,BN18),'Pril1-THLPa'!$H$6:$N$96,4,0),"")</f>
        <v/>
      </c>
      <c r="BP18" s="69" t="str">
        <f aca="false">IF(BX18&gt;5,VLOOKUP(CONCATENATE(BK18,BN18),'Pril1-THLPa'!$H$6:$N$96,5,0),"")</f>
        <v/>
      </c>
      <c r="BQ18" s="69" t="str">
        <f aca="false">IF(BX18&gt;5,VLOOKUP(CONCATENATE(BK18,BN18),'Pril1-THLPa'!$H$6:$N$96,6,0),"")</f>
        <v/>
      </c>
      <c r="BR18" s="69" t="str">
        <f aca="false">IF(BX18&gt;5,VLOOKUP(CONCATENATE(BK18,BN18),'Pril1-THLPa'!$H$6:$N$96,7,0),"")</f>
        <v/>
      </c>
      <c r="BS18" s="69" t="str">
        <f aca="false">IF(BX18&gt;5,VLOOKUP(CONCATENATE(BK18,BN18),'Pril1-THLPa'!$H$6:$O$96,8,0),"")</f>
        <v/>
      </c>
      <c r="BT18" s="69" t="str">
        <f aca="false">IF(BF18&gt;0, IF(BK18="smrk",  VLOOKUP(VLOOKUP(BD18,'Pril9-K3'!$L$8:$M$207,2,0),'Pril9-K3'!$A$8:$J$16,LOOKUP(BN18,'Pril9-K3'!$A$7:$J$7,'Pril9-K3'!$A$5:$J$5),0), IF(AND(BK18&lt;&gt;"smrk",'Vstupní data'!AK18&lt;&gt;""),'Vstupní data'!AK18,   VLOOKUP(VLOOKUP(BD18,'Pril9-K3'!$L$8:$M$207,2,0),'Pril9-K3'!$A$8:$J$16,LOOKUP(BN18,'Pril9-K3'!$A$7:$J$7,'Pril9-K3'!$A$5:$J$5),0)   )),   "")</f>
        <v/>
      </c>
      <c r="BV18" s="69" t="n">
        <f aca="false">'Vstupní data'!AJ18</f>
        <v>0</v>
      </c>
      <c r="BW18" s="69" t="n">
        <f aca="false">IF(BF18&gt;0,IF(J18&gt;0,J18,K18*H18/100),0)</f>
        <v>0</v>
      </c>
      <c r="BX18" s="69" t="n">
        <f aca="false">IF(BF18&gt;0,IF(BJ18&gt;BL18,BL18,BJ18),0)</f>
        <v>0</v>
      </c>
      <c r="BY18" s="69" t="n">
        <f aca="false">IF(BD18=0,0,IF(AND(BX18&gt;0,BX18&lt;=5),  IF(AND(BX18&gt;0,BX18&lt;=5),VLOOKUP(BK18,'Pril1-THLPa'!$A$6:$F$18,IF(AND(BX18&gt;0,BX18&lt;=5),LOOKUP(BX18,'Pril1-THLPa'!$B$5:$F$5,'Pril1-THLPa'!$B$4:$F$4),""),0),""),  IF(BX18&gt;5,BO18+BP18*(BX18-5)+BQ18*POWER(BX18-5,2)+BR18*POWER(BX18-5,3)+BS18*POWER(BX18-5,4),"")))</f>
        <v>0</v>
      </c>
      <c r="BZ18" s="69" t="n">
        <f aca="false">IF(BY18&gt;0,BY18*BI18/10*BW18*(100+BV18)/100,0)</f>
        <v>0</v>
      </c>
      <c r="CA18" s="69" t="n">
        <f aca="false">IF(BD18&gt;0,BX18-IF(BD18&gt;BX18,BX18,BD18),0)</f>
        <v>0</v>
      </c>
      <c r="CB18" s="69" t="n">
        <f aca="false">POWER(1.01,CA18)</f>
        <v>1</v>
      </c>
      <c r="CC18" s="69" t="n">
        <f aca="false">IF(BF18&gt;0,IF(BF18&gt;BH18,1,BF18/BH18),0)</f>
        <v>0</v>
      </c>
      <c r="CD18" s="72" t="n">
        <f aca="false">IF(BD18=0,0,IF(BF18&gt;0,ROUND(IF(CB18&lt;&gt;0,BZ18*BT18*1/CB18*CC18,0),0),0))</f>
        <v>0</v>
      </c>
      <c r="CE18" s="73" t="str">
        <f aca="false">IF(BF18&gt;0,IF(BF18&gt;BH18,CD18/BF18,CD18/BH18),"")</f>
        <v/>
      </c>
      <c r="CF18" s="69" t="n">
        <f aca="false">'Vstupní data'!AM18</f>
        <v>0</v>
      </c>
      <c r="CG18" s="69" t="n">
        <f aca="false">'Vstupní data'!AN18</f>
        <v>0</v>
      </c>
      <c r="CH18" s="69" t="n">
        <f aca="false">'Vstupní data'!AO18</f>
        <v>0</v>
      </c>
      <c r="CI18" s="69" t="n">
        <f aca="false">'Vstupní data'!AP18</f>
        <v>0</v>
      </c>
      <c r="CJ18" s="72" t="n">
        <f aca="false">ROUND(CH18*CI18,0)</f>
        <v>0</v>
      </c>
      <c r="CK18" s="74" t="str">
        <f aca="false">IF(OR(AA18&gt;0,BB18&gt;0,CD18&gt;0,CJ18&gt;0),AA18+BB18+CD18+CJ18,"")</f>
        <v/>
      </c>
    </row>
    <row r="19" customFormat="false" ht="12.8" hidden="false" customHeight="false" outlineLevel="0" collapsed="false">
      <c r="A19" s="66" t="n">
        <f aca="false">'Vstupní data'!A19</f>
        <v>0</v>
      </c>
      <c r="F19" s="66" t="str">
        <f aca="false">CONCATENATE('Vstupní data'!F19,'Vstupní data'!G19,'Vstupní data'!H19,'Vstupní data'!I19)</f>
        <v/>
      </c>
      <c r="G19" s="66"/>
      <c r="H19" s="66" t="n">
        <f aca="false">'Vstupní data'!K19</f>
        <v>0</v>
      </c>
      <c r="I19" s="66" t="n">
        <f aca="false">'Vstupní data'!L19</f>
        <v>0</v>
      </c>
      <c r="J19" s="66" t="n">
        <f aca="false">'Vstupní data'!K19*'Vstupní data'!M19/100</f>
        <v>0</v>
      </c>
      <c r="L19" s="66" t="n">
        <f aca="false">IF('Vstupní data'!N19="prostokořenný",0,IF('Vstupní data'!N19="krytokořenný","k",IF('Vstupní data'!N19="poloodrostky nebo odrostky, prostokořenné i krytokořenné","po",0)))</f>
        <v>0</v>
      </c>
      <c r="N19" s="66"/>
      <c r="O19" s="66" t="n">
        <f aca="false">'Vstupní data'!O19</f>
        <v>0</v>
      </c>
      <c r="P19" s="66" t="n">
        <f aca="false">IF(O19&gt;0,VLOOKUP(CONCATENATE(VLOOKUP(I19,'Pril3-drev'!$H$5:$K$83,4,0),"-",'Vstupní data'!R19),K2!$C$15:$D$23,2,0),0)</f>
        <v>0</v>
      </c>
      <c r="Q19" s="66" t="n">
        <f aca="false">IF(O19&gt;0,VLOOKUP(I19,'Pril3-drev'!$H$5:$I$83,2,0),0)</f>
        <v>0</v>
      </c>
      <c r="R19" s="66" t="n">
        <f aca="false">IF(Q19&gt;0,VLOOKUP(Q19,'Pril6-okus'!$A$5:$B$17,2,0),0)</f>
        <v>0</v>
      </c>
      <c r="S19" s="66" t="n">
        <f aca="false">IF(O19&gt;0,VLOOKUP(I19,'Pril3-drev'!$H$5:$J$83,3,0),0)</f>
        <v>0</v>
      </c>
      <c r="T19" s="66" t="str">
        <f aca="false">IF(O19&gt;0,IF(L19="k",0.9*VLOOKUP(S19,'ha-pocty-vyhl'!$A$5:$B$20,2,0),IF(L19="po",0.8*VLOOKUP(S19,'ha-pocty-vyhl'!$A$5:$B$20,2,0),VLOOKUP(S19,'ha-pocty-vyhl'!$A$5:$B$20,2,0))),"")</f>
        <v/>
      </c>
      <c r="U19" s="66" t="n">
        <f aca="false">'Vstupní data'!P19</f>
        <v>0</v>
      </c>
      <c r="V19" s="66" t="n">
        <f aca="false">IF(O19&gt;0,1.3*T19*1000*Z19/10000,0)</f>
        <v>0</v>
      </c>
      <c r="W19" s="66" t="n">
        <f aca="false">IF(O19&gt;0,1.3*T19*1000*Z19/10000,0)</f>
        <v>0</v>
      </c>
      <c r="X19" s="66" t="n">
        <f aca="false">IF(O19&gt;0,IF(O19&gt;V19,V19,O19),0)</f>
        <v>0</v>
      </c>
      <c r="Y19" s="66" t="n">
        <f aca="false">IF(O19&gt;0,IF(IF(U19&gt;W19,W19,U19)&lt;X19,W19,IF(U19&gt;W19,W19,U19)),0)</f>
        <v>0</v>
      </c>
      <c r="Z19" s="66" t="n">
        <f aca="false">IF(O19&gt;0,IF(J19&gt;0,J19,K19*H19/100),0)</f>
        <v>0</v>
      </c>
      <c r="AA19" s="67" t="n">
        <f aca="false">IF(O19&gt;0,CEILING(R19*P19*X19/Y19*Z19,1),0)</f>
        <v>0</v>
      </c>
      <c r="AB19" s="68" t="n">
        <f aca="false">IF(O19&gt;0,AA19/O19,0)</f>
        <v>0</v>
      </c>
      <c r="AC19" s="66" t="n">
        <f aca="false">'Vstupní data'!W19</f>
        <v>0</v>
      </c>
      <c r="AI19" s="66" t="str">
        <f aca="false">IF(OR('Vstupní data'!T19&gt;0,'Vstupní data'!U19&gt;0),VLOOKUP(I19,'Pril3-drev'!$H$5:$J$83,3,0),"")</f>
        <v/>
      </c>
      <c r="AJ19" s="66" t="n">
        <f aca="false">IF('Vstupní data'!V19="prostokořenný",0,IF('Vstupní data'!V19="krytokořenný","k",IF('Vstupní data'!V19="poloodrostky nebo odrostky, prostokořenné i krytokořenné","po",0)))</f>
        <v>0</v>
      </c>
      <c r="AK19" s="66" t="n">
        <f aca="false">IF(OR('Vstupní data'!T19&gt;0,'Vstupní data'!U19&gt;0),IF(AJ19="k",0.9*VLOOKUP(AI19,'ha-pocty-vyhl'!$A$5:$B$20,2,0),IF(AJ19="po",0.8*VLOOKUP(AI19,'ha-pocty-vyhl'!$A$5:$B$20,2,0),VLOOKUP(AI19,'ha-pocty-vyhl'!$A$5:$B$20,2,0))),0)</f>
        <v>0</v>
      </c>
      <c r="AL19" s="66" t="n">
        <f aca="false">IF(OR('Vstupní data'!T19&gt;0,'Vstupní data'!U19&gt;0),'Vstupní data'!K19*'Vstupní data'!M19/100,0)</f>
        <v>0</v>
      </c>
      <c r="AM19" s="66" t="n">
        <f aca="false">IF(OR('Vstupní data'!T19&gt;0,'Vstupní data'!U19&gt;0),IF('Vstupní data'!T19&gt;0,'Vstupní data'!T19,ROUND(10*'Vstupní data'!U19/AK19,0)),0)</f>
        <v>0</v>
      </c>
      <c r="AN19" s="69" t="n">
        <f aca="false">IF('Vstupní data'!T19&gt;0,   IF('Vstupní data'!T19&lt;=AL19,'Vstupní data'!T19,AL19),   IF(AM19&lt;AL19,AM19,AL19))</f>
        <v>0</v>
      </c>
      <c r="AO19" s="69" t="n">
        <f aca="false">'Vstupní data'!X19</f>
        <v>0</v>
      </c>
      <c r="AP19" s="66" t="n">
        <f aca="false">IF(OR('Vstupní data'!T19&gt;0,'Vstupní data'!U19&gt;0),IF(I19&lt;&gt;0,VLOOKUP(I19,'Pril3-drev'!$H$5:$I$83,2,0),0),0)</f>
        <v>0</v>
      </c>
      <c r="AQ19" s="66" t="n">
        <f aca="false">'Vstupní data'!Y19</f>
        <v>0</v>
      </c>
      <c r="AR19" s="66" t="str">
        <f aca="false">IF(AC19&gt;5,   IF('Vstupní data'!Y19&gt;0,   VLOOKUP(VLOOKUP(CONCATENATE(VLOOKUP(I19,'Pril3-drev'!$H$4:$L$83,5,0),AC19),'Pril3-drev'!$Q$4:$R$2803,2,0),'AVB-BS'!$C$5:$S$29 ,LOOKUP(AQ19,'AVB-BS'!$D$3:$S$3,'AVB-BS'!$D$1:$S$1) ,0 )   ,   IF('Vstupní data'!Z19&gt;0,'Vstupní data'!Z19,0)) , "")</f>
        <v/>
      </c>
      <c r="AS19" s="70" t="str">
        <f aca="false">IF(AC19&gt;5,VLOOKUP(CONCATENATE(AP19,AR19),'Pril1-THLPa'!$H$6:$N$96,4,0),"")</f>
        <v/>
      </c>
      <c r="AT19" s="70" t="str">
        <f aca="false">IF(AC19&gt;5,VLOOKUP(CONCATENATE(AP19,AR19),'Pril1-THLPa'!$H$6:$N$96,5,0),"")</f>
        <v/>
      </c>
      <c r="AU19" s="70" t="str">
        <f aca="false">IF(AC19&gt;5,VLOOKUP(CONCATENATE(AP19,AR19),'Pril1-THLPa'!$H$6:$N$96,6,0),"")</f>
        <v/>
      </c>
      <c r="AV19" s="70" t="str">
        <f aca="false">IF(AC19&gt;5,VLOOKUP(CONCATENATE(AP19,AR19),'Pril1-THLPa'!$H$6:$N$96,7,0),"")</f>
        <v/>
      </c>
      <c r="AW19" s="70" t="str">
        <f aca="false">IF(AC19&gt;5,VLOOKUP(CONCATENATE(AP19,AR19),'Pril1-THLPa'!$H$6:$O$96,8,0),"")</f>
        <v/>
      </c>
      <c r="AX19" s="66" t="n">
        <f aca="false">IF(AC19&gt;0,IF(AND(AC19&gt;0,AC19&lt;=5),VLOOKUP(AP19,'Pril1-THLPa'!$A$6:$F$18,LOOKUP(AC19,'Pril1-THLPa'!$B$5:$F$5,'Pril1-THLPa'!$B$4:$F$4),0),AS19+AT19*(AC19-5)+AU19*POWER(AC19-5,2)+AV19*POWER(AC19-5,3)+AW19*POWER(AC19-5,4)),0)</f>
        <v>0</v>
      </c>
      <c r="AY19" s="71"/>
      <c r="AZ19" s="66" t="n">
        <f aca="false">'Vstupní data'!AA19</f>
        <v>0</v>
      </c>
      <c r="BA19" s="66" t="n">
        <f aca="false">IF(OR('Vstupní data'!T19&gt;0,'Vstupní data'!U19&gt;0),IF(AC19&lt;&gt;"",AX19*AO19/10*(100+AZ19)/100,0),0)</f>
        <v>0</v>
      </c>
      <c r="BB19" s="67" t="n">
        <f aca="false">IF(AC19&lt;&gt;"",ROUND(BA19*AN19,0),0)</f>
        <v>0</v>
      </c>
      <c r="BC19" s="68" t="str">
        <f aca="false">IF(AE19&gt;0,BB19/AE19,"")</f>
        <v/>
      </c>
      <c r="BD19" s="66" t="n">
        <f aca="false">'Vstupní data'!AE19</f>
        <v>0</v>
      </c>
      <c r="BF19" s="66" t="n">
        <f aca="false">'Vstupní data'!AC19</f>
        <v>0</v>
      </c>
      <c r="BH19" s="66" t="n">
        <f aca="false">'Vstupní data'!AD19</f>
        <v>0</v>
      </c>
      <c r="BI19" s="66" t="n">
        <f aca="false">'Vstupní data'!AF19</f>
        <v>0</v>
      </c>
      <c r="BJ19" s="69" t="n">
        <f aca="false">'Vstupní data'!AG19</f>
        <v>0</v>
      </c>
      <c r="BK19" s="69" t="n">
        <f aca="false">IF(BF19&lt;&gt;0,VLOOKUP(I19,'Pril3-drev'!$H$5:$I$83,2,0),0)</f>
        <v>0</v>
      </c>
      <c r="BL19" s="69" t="n">
        <f aca="false">IF(BF19&lt;&gt;0,VLOOKUP(BK19,'Pril3-drev'!$A$5:$C$17,3,0),0)</f>
        <v>0</v>
      </c>
      <c r="BM19" s="69" t="n">
        <f aca="false">'Vstupní data'!AH19</f>
        <v>0</v>
      </c>
      <c r="BN19" s="69" t="n">
        <f aca="false">IF('Vstupní data'!AH19&gt;0,   VLOOKUP(VLOOKUP(CONCATENATE(VLOOKUP(I19,'Pril3-drev'!$H$4:$L$83,5,0),BD19),'Pril3-drev'!$Q$4:$R$2803,2,0),'AVB-BS'!$C$5:$S$29 ,LOOKUP(BM19,'AVB-BS'!$D$3:$S$3,'AVB-BS'!$D$1:$S$1) ,0 )   ,   IF('Vstupní data'!AI19&gt;0,'Vstupní data'!AI19,0))</f>
        <v>0</v>
      </c>
      <c r="BO19" s="69" t="str">
        <f aca="false">IF(BX19&gt;5,VLOOKUP(CONCATENATE(BK19,BN19),'Pril1-THLPa'!$H$6:$N$96,4,0),"")</f>
        <v/>
      </c>
      <c r="BP19" s="69" t="str">
        <f aca="false">IF(BX19&gt;5,VLOOKUP(CONCATENATE(BK19,BN19),'Pril1-THLPa'!$H$6:$N$96,5,0),"")</f>
        <v/>
      </c>
      <c r="BQ19" s="69" t="str">
        <f aca="false">IF(BX19&gt;5,VLOOKUP(CONCATENATE(BK19,BN19),'Pril1-THLPa'!$H$6:$N$96,6,0),"")</f>
        <v/>
      </c>
      <c r="BR19" s="69" t="str">
        <f aca="false">IF(BX19&gt;5,VLOOKUP(CONCATENATE(BK19,BN19),'Pril1-THLPa'!$H$6:$N$96,7,0),"")</f>
        <v/>
      </c>
      <c r="BS19" s="69" t="str">
        <f aca="false">IF(BX19&gt;5,VLOOKUP(CONCATENATE(BK19,BN19),'Pril1-THLPa'!$H$6:$O$96,8,0),"")</f>
        <v/>
      </c>
      <c r="BT19" s="69" t="str">
        <f aca="false">IF(BF19&gt;0, IF(BK19="smrk",  VLOOKUP(VLOOKUP(BD19,'Pril9-K3'!$L$8:$M$207,2,0),'Pril9-K3'!$A$8:$J$16,LOOKUP(BN19,'Pril9-K3'!$A$7:$J$7,'Pril9-K3'!$A$5:$J$5),0), IF(AND(BK19&lt;&gt;"smrk",'Vstupní data'!AK19&lt;&gt;""),'Vstupní data'!AK19,   VLOOKUP(VLOOKUP(BD19,'Pril9-K3'!$L$8:$M$207,2,0),'Pril9-K3'!$A$8:$J$16,LOOKUP(BN19,'Pril9-K3'!$A$7:$J$7,'Pril9-K3'!$A$5:$J$5),0)   )),   "")</f>
        <v/>
      </c>
      <c r="BV19" s="69" t="n">
        <f aca="false">'Vstupní data'!AJ19</f>
        <v>0</v>
      </c>
      <c r="BW19" s="69" t="n">
        <f aca="false">IF(BF19&gt;0,IF(J19&gt;0,J19,K19*H19/100),0)</f>
        <v>0</v>
      </c>
      <c r="BX19" s="69" t="n">
        <f aca="false">IF(BF19&gt;0,IF(BJ19&gt;BL19,BL19,BJ19),0)</f>
        <v>0</v>
      </c>
      <c r="BY19" s="69" t="n">
        <f aca="false">IF(BD19=0,0,IF(AND(BX19&gt;0,BX19&lt;=5),  IF(AND(BX19&gt;0,BX19&lt;=5),VLOOKUP(BK19,'Pril1-THLPa'!$A$6:$F$18,IF(AND(BX19&gt;0,BX19&lt;=5),LOOKUP(BX19,'Pril1-THLPa'!$B$5:$F$5,'Pril1-THLPa'!$B$4:$F$4),""),0),""),  IF(BX19&gt;5,BO19+BP19*(BX19-5)+BQ19*POWER(BX19-5,2)+BR19*POWER(BX19-5,3)+BS19*POWER(BX19-5,4),"")))</f>
        <v>0</v>
      </c>
      <c r="BZ19" s="69" t="n">
        <f aca="false">IF(BY19&gt;0,BY19*BI19/10*BW19*(100+BV19)/100,0)</f>
        <v>0</v>
      </c>
      <c r="CA19" s="69" t="n">
        <f aca="false">IF(BD19&gt;0,BX19-IF(BD19&gt;BX19,BX19,BD19),0)</f>
        <v>0</v>
      </c>
      <c r="CB19" s="69" t="n">
        <f aca="false">POWER(1.01,CA19)</f>
        <v>1</v>
      </c>
      <c r="CC19" s="69" t="n">
        <f aca="false">IF(BF19&gt;0,IF(BF19&gt;BH19,1,BF19/BH19),0)</f>
        <v>0</v>
      </c>
      <c r="CD19" s="72" t="n">
        <f aca="false">IF(BD19=0,0,IF(BF19&gt;0,ROUND(IF(CB19&lt;&gt;0,BZ19*BT19*1/CB19*CC19,0),0),0))</f>
        <v>0</v>
      </c>
      <c r="CE19" s="73" t="str">
        <f aca="false">IF(BF19&gt;0,IF(BF19&gt;BH19,CD19/BF19,CD19/BH19),"")</f>
        <v/>
      </c>
      <c r="CF19" s="69" t="n">
        <f aca="false">'Vstupní data'!AM19</f>
        <v>0</v>
      </c>
      <c r="CG19" s="69" t="n">
        <f aca="false">'Vstupní data'!AN19</f>
        <v>0</v>
      </c>
      <c r="CH19" s="69" t="n">
        <f aca="false">'Vstupní data'!AO19</f>
        <v>0</v>
      </c>
      <c r="CI19" s="69" t="n">
        <f aca="false">'Vstupní data'!AP19</f>
        <v>0</v>
      </c>
      <c r="CJ19" s="72" t="n">
        <f aca="false">ROUND(CH19*CI19,0)</f>
        <v>0</v>
      </c>
      <c r="CK19" s="74" t="str">
        <f aca="false">IF(OR(AA19&gt;0,BB19&gt;0,CD19&gt;0,CJ19&gt;0),AA19+BB19+CD19+CJ19,"")</f>
        <v/>
      </c>
    </row>
    <row r="20" customFormat="false" ht="12.8" hidden="false" customHeight="false" outlineLevel="0" collapsed="false">
      <c r="A20" s="66" t="n">
        <f aca="false">'Vstupní data'!A20</f>
        <v>0</v>
      </c>
      <c r="F20" s="66" t="str">
        <f aca="false">CONCATENATE('Vstupní data'!F20,'Vstupní data'!G20,'Vstupní data'!H20,'Vstupní data'!I20)</f>
        <v/>
      </c>
      <c r="G20" s="66"/>
      <c r="H20" s="66" t="n">
        <f aca="false">'Vstupní data'!K20</f>
        <v>0</v>
      </c>
      <c r="I20" s="66" t="n">
        <f aca="false">'Vstupní data'!L20</f>
        <v>0</v>
      </c>
      <c r="J20" s="66" t="n">
        <f aca="false">'Vstupní data'!K20*'Vstupní data'!M20/100</f>
        <v>0</v>
      </c>
      <c r="L20" s="66" t="n">
        <f aca="false">IF('Vstupní data'!N20="prostokořenný",0,IF('Vstupní data'!N20="krytokořenný","k",IF('Vstupní data'!N20="poloodrostky nebo odrostky, prostokořenné i krytokořenné","po",0)))</f>
        <v>0</v>
      </c>
      <c r="N20" s="66"/>
      <c r="O20" s="66" t="n">
        <f aca="false">'Vstupní data'!O20</f>
        <v>0</v>
      </c>
      <c r="P20" s="66" t="n">
        <f aca="false">IF(O20&gt;0,VLOOKUP(CONCATENATE(VLOOKUP(I20,'Pril3-drev'!$H$5:$K$83,4,0),"-",'Vstupní data'!R20),K2!$C$15:$D$23,2,0),0)</f>
        <v>0</v>
      </c>
      <c r="Q20" s="66" t="n">
        <f aca="false">IF(O20&gt;0,VLOOKUP(I20,'Pril3-drev'!$H$5:$I$83,2,0),0)</f>
        <v>0</v>
      </c>
      <c r="R20" s="66" t="n">
        <f aca="false">IF(Q20&gt;0,VLOOKUP(Q20,'Pril6-okus'!$A$5:$B$17,2,0),0)</f>
        <v>0</v>
      </c>
      <c r="S20" s="66" t="n">
        <f aca="false">IF(O20&gt;0,VLOOKUP(I20,'Pril3-drev'!$H$5:$J$83,3,0),0)</f>
        <v>0</v>
      </c>
      <c r="T20" s="66" t="str">
        <f aca="false">IF(O20&gt;0,IF(L20="k",0.9*VLOOKUP(S20,'ha-pocty-vyhl'!$A$5:$B$20,2,0),IF(L20="po",0.8*VLOOKUP(S20,'ha-pocty-vyhl'!$A$5:$B$20,2,0),VLOOKUP(S20,'ha-pocty-vyhl'!$A$5:$B$20,2,0))),"")</f>
        <v/>
      </c>
      <c r="U20" s="66" t="n">
        <f aca="false">'Vstupní data'!P20</f>
        <v>0</v>
      </c>
      <c r="V20" s="66" t="n">
        <f aca="false">IF(O20&gt;0,1.3*T20*1000*Z20/10000,0)</f>
        <v>0</v>
      </c>
      <c r="W20" s="66" t="n">
        <f aca="false">IF(O20&gt;0,1.3*T20*1000*Z20/10000,0)</f>
        <v>0</v>
      </c>
      <c r="X20" s="66" t="n">
        <f aca="false">IF(O20&gt;0,IF(O20&gt;V20,V20,O20),0)</f>
        <v>0</v>
      </c>
      <c r="Y20" s="66" t="n">
        <f aca="false">IF(O20&gt;0,IF(IF(U20&gt;W20,W20,U20)&lt;X20,W20,IF(U20&gt;W20,W20,U20)),0)</f>
        <v>0</v>
      </c>
      <c r="Z20" s="66" t="n">
        <f aca="false">IF(O20&gt;0,IF(J20&gt;0,J20,K20*H20/100),0)</f>
        <v>0</v>
      </c>
      <c r="AA20" s="67" t="n">
        <f aca="false">IF(O20&gt;0,CEILING(R20*P20*X20/Y20*Z20,1),0)</f>
        <v>0</v>
      </c>
      <c r="AB20" s="68" t="n">
        <f aca="false">IF(O20&gt;0,AA20/O20,0)</f>
        <v>0</v>
      </c>
      <c r="AC20" s="66" t="n">
        <f aca="false">'Vstupní data'!W20</f>
        <v>10</v>
      </c>
      <c r="AI20" s="66" t="str">
        <f aca="false">IF(OR('Vstupní data'!T20&gt;0,'Vstupní data'!U20&gt;0),VLOOKUP(I20,'Pril3-drev'!$H$5:$J$83,3,0),"")</f>
        <v/>
      </c>
      <c r="AJ20" s="66" t="n">
        <f aca="false">IF('Vstupní data'!V20="prostokořenný",0,IF('Vstupní data'!V20="krytokořenný","k",IF('Vstupní data'!V20="poloodrostky nebo odrostky, prostokořenné i krytokořenné","po",0)))</f>
        <v>0</v>
      </c>
      <c r="AK20" s="66" t="n">
        <f aca="false">IF(OR('Vstupní data'!T20&gt;0,'Vstupní data'!U20&gt;0),IF(AJ20="k",0.9*VLOOKUP(AI20,'ha-pocty-vyhl'!$A$5:$B$20,2,0),IF(AJ20="po",0.8*VLOOKUP(AI20,'ha-pocty-vyhl'!$A$5:$B$20,2,0),VLOOKUP(AI20,'ha-pocty-vyhl'!$A$5:$B$20,2,0))),0)</f>
        <v>0</v>
      </c>
      <c r="AL20" s="66" t="n">
        <f aca="false">IF(OR('Vstupní data'!T20&gt;0,'Vstupní data'!U20&gt;0),'Vstupní data'!K20*'Vstupní data'!M20/100,0)</f>
        <v>0</v>
      </c>
      <c r="AM20" s="66" t="n">
        <f aca="false">IF(OR('Vstupní data'!T20&gt;0,'Vstupní data'!U20&gt;0),IF('Vstupní data'!T20&gt;0,'Vstupní data'!T20,ROUND(10*'Vstupní data'!U20/AK20,0)),0)</f>
        <v>0</v>
      </c>
      <c r="AN20" s="69" t="n">
        <f aca="false">IF('Vstupní data'!T20&gt;0,   IF('Vstupní data'!T20&lt;=AL20,'Vstupní data'!T20,AL20),   IF(AM20&lt;AL20,AM20,AL20))</f>
        <v>0</v>
      </c>
      <c r="AO20" s="69" t="n">
        <f aca="false">'Vstupní data'!X20</f>
        <v>0</v>
      </c>
      <c r="AP20" s="66" t="n">
        <f aca="false">IF(OR('Vstupní data'!T20&gt;0,'Vstupní data'!U20&gt;0),IF(I20&lt;&gt;0,VLOOKUP(I20,'Pril3-drev'!$H$5:$I$83,2,0),0),0)</f>
        <v>0</v>
      </c>
      <c r="AQ20" s="66" t="n">
        <f aca="false">'Vstupní data'!Y20</f>
        <v>0</v>
      </c>
      <c r="AR20" s="66" t="n">
        <f aca="false">IF(AC20&gt;5,   IF('Vstupní data'!Y20&gt;0,   VLOOKUP(VLOOKUP(CONCATENATE(VLOOKUP(I20,'Pril3-drev'!$H$4:$L$83,5,0),AC20),'Pril3-drev'!$Q$4:$R$2803,2,0),'AVB-BS'!$C$5:$S$29 ,LOOKUP(AQ20,'AVB-BS'!$D$3:$S$3,'AVB-BS'!$D$1:$S$1) ,0 )   ,   IF('Vstupní data'!Z20&gt;0,'Vstupní data'!Z20,0)) , "")</f>
        <v>0</v>
      </c>
      <c r="AS20" s="70" t="e">
        <f aca="false">IF(AC20&gt;5,VLOOKUP(CONCATENATE(AP20,AR20),'Pril1-THLPa'!$H$6:$N$96,4,0),"")</f>
        <v>#N/A</v>
      </c>
      <c r="AT20" s="70" t="e">
        <f aca="false">IF(AC20&gt;5,VLOOKUP(CONCATENATE(AP20,AR20),'Pril1-THLPa'!$H$6:$N$96,5,0),"")</f>
        <v>#N/A</v>
      </c>
      <c r="AU20" s="70" t="e">
        <f aca="false">IF(AC20&gt;5,VLOOKUP(CONCATENATE(AP20,AR20),'Pril1-THLPa'!$H$6:$N$96,6,0),"")</f>
        <v>#N/A</v>
      </c>
      <c r="AV20" s="70" t="e">
        <f aca="false">IF(AC20&gt;5,VLOOKUP(CONCATENATE(AP20,AR20),'Pril1-THLPa'!$H$6:$N$96,7,0),"")</f>
        <v>#N/A</v>
      </c>
      <c r="AW20" s="70" t="e">
        <f aca="false">IF(AC20&gt;5,VLOOKUP(CONCATENATE(AP20,AR20),'Pril1-THLPa'!$H$6:$O$96,8,0),"")</f>
        <v>#N/A</v>
      </c>
      <c r="AX20" s="66" t="e">
        <f aca="false">IF(AC20&gt;0,IF(AND(AC20&gt;0,AC20&lt;=5),VLOOKUP(AP20,'Pril1-THLPa'!$A$6:$F$18,LOOKUP(AC20,'Pril1-THLPa'!$B$5:$F$5,'Pril1-THLPa'!$B$4:$F$4),0),AS20+AT20*(AC20-5)+AU20*POWER(AC20-5,2)+AV20*POWER(AC20-5,3)+AW20*POWER(AC20-5,4)),0)</f>
        <v>#N/A</v>
      </c>
      <c r="AY20" s="71"/>
      <c r="AZ20" s="66" t="n">
        <f aca="false">'Vstupní data'!AA20</f>
        <v>0</v>
      </c>
      <c r="BA20" s="66" t="n">
        <f aca="false">IF(OR('Vstupní data'!T20&gt;0,'Vstupní data'!U20&gt;0),IF(AC20&lt;&gt;"",AX20*AO20/10*(100+AZ20)/100,0),0)</f>
        <v>0</v>
      </c>
      <c r="BB20" s="67" t="n">
        <f aca="false">IF(AC20&lt;&gt;"",ROUND(BA20*AN20,0),0)</f>
        <v>0</v>
      </c>
      <c r="BC20" s="68" t="str">
        <f aca="false">IF(AE20&gt;0,BB20/AE20,"")</f>
        <v/>
      </c>
      <c r="BD20" s="66" t="n">
        <f aca="false">'Vstupní data'!AE20</f>
        <v>0</v>
      </c>
      <c r="BF20" s="66" t="n">
        <f aca="false">'Vstupní data'!AC20</f>
        <v>0</v>
      </c>
      <c r="BH20" s="66" t="n">
        <f aca="false">'Vstupní data'!AD20</f>
        <v>0</v>
      </c>
      <c r="BI20" s="66" t="n">
        <f aca="false">'Vstupní data'!AF20</f>
        <v>0</v>
      </c>
      <c r="BJ20" s="69" t="n">
        <f aca="false">'Vstupní data'!AG20</f>
        <v>0</v>
      </c>
      <c r="BK20" s="69" t="n">
        <f aca="false">IF(BF20&lt;&gt;0,VLOOKUP(I20,'Pril3-drev'!$H$5:$I$83,2,0),0)</f>
        <v>0</v>
      </c>
      <c r="BL20" s="69" t="n">
        <f aca="false">IF(BF20&lt;&gt;0,VLOOKUP(BK20,'Pril3-drev'!$A$5:$C$17,3,0),0)</f>
        <v>0</v>
      </c>
      <c r="BM20" s="69" t="n">
        <f aca="false">'Vstupní data'!AH20</f>
        <v>0</v>
      </c>
      <c r="BN20" s="69" t="n">
        <f aca="false">IF('Vstupní data'!AH20&gt;0,   VLOOKUP(VLOOKUP(CONCATENATE(VLOOKUP(I20,'Pril3-drev'!$H$4:$L$83,5,0),BD20),'Pril3-drev'!$Q$4:$R$2803,2,0),'AVB-BS'!$C$5:$S$29 ,LOOKUP(BM20,'AVB-BS'!$D$3:$S$3,'AVB-BS'!$D$1:$S$1) ,0 )   ,   IF('Vstupní data'!AI20&gt;0,'Vstupní data'!AI20,0))</f>
        <v>0</v>
      </c>
      <c r="BO20" s="69" t="str">
        <f aca="false">IF(BX20&gt;5,VLOOKUP(CONCATENATE(BK20,BN20),'Pril1-THLPa'!$H$6:$N$96,4,0),"")</f>
        <v/>
      </c>
      <c r="BP20" s="69" t="str">
        <f aca="false">IF(BX20&gt;5,VLOOKUP(CONCATENATE(BK20,BN20),'Pril1-THLPa'!$H$6:$N$96,5,0),"")</f>
        <v/>
      </c>
      <c r="BQ20" s="69" t="str">
        <f aca="false">IF(BX20&gt;5,VLOOKUP(CONCATENATE(BK20,BN20),'Pril1-THLPa'!$H$6:$N$96,6,0),"")</f>
        <v/>
      </c>
      <c r="BR20" s="69" t="str">
        <f aca="false">IF(BX20&gt;5,VLOOKUP(CONCATENATE(BK20,BN20),'Pril1-THLPa'!$H$6:$N$96,7,0),"")</f>
        <v/>
      </c>
      <c r="BS20" s="69" t="str">
        <f aca="false">IF(BX20&gt;5,VLOOKUP(CONCATENATE(BK20,BN20),'Pril1-THLPa'!$H$6:$O$96,8,0),"")</f>
        <v/>
      </c>
      <c r="BT20" s="69" t="str">
        <f aca="false">IF(BF20&gt;0, IF(BK20="smrk",  VLOOKUP(VLOOKUP(BD20,'Pril9-K3'!$L$8:$M$207,2,0),'Pril9-K3'!$A$8:$J$16,LOOKUP(BN20,'Pril9-K3'!$A$7:$J$7,'Pril9-K3'!$A$5:$J$5),0), IF(AND(BK20&lt;&gt;"smrk",'Vstupní data'!AK20&lt;&gt;""),'Vstupní data'!AK20,   VLOOKUP(VLOOKUP(BD20,'Pril9-K3'!$L$8:$M$207,2,0),'Pril9-K3'!$A$8:$J$16,LOOKUP(BN20,'Pril9-K3'!$A$7:$J$7,'Pril9-K3'!$A$5:$J$5),0)   )),   "")</f>
        <v/>
      </c>
      <c r="BV20" s="69" t="n">
        <f aca="false">'Vstupní data'!AJ20</f>
        <v>0</v>
      </c>
      <c r="BW20" s="69" t="n">
        <f aca="false">IF(BF20&gt;0,IF(J20&gt;0,J20,K20*H20/100),0)</f>
        <v>0</v>
      </c>
      <c r="BX20" s="69" t="n">
        <f aca="false">IF(BF20&gt;0,IF(BJ20&gt;BL20,BL20,BJ20),0)</f>
        <v>0</v>
      </c>
      <c r="BY20" s="69" t="n">
        <f aca="false">IF(BD20=0,0,IF(AND(BX20&gt;0,BX20&lt;=5),  IF(AND(BX20&gt;0,BX20&lt;=5),VLOOKUP(BK20,'Pril1-THLPa'!$A$6:$F$18,IF(AND(BX20&gt;0,BX20&lt;=5),LOOKUP(BX20,'Pril1-THLPa'!$B$5:$F$5,'Pril1-THLPa'!$B$4:$F$4),""),0),""),  IF(BX20&gt;5,BO20+BP20*(BX20-5)+BQ20*POWER(BX20-5,2)+BR20*POWER(BX20-5,3)+BS20*POWER(BX20-5,4),"")))</f>
        <v>0</v>
      </c>
      <c r="BZ20" s="69" t="n">
        <f aca="false">IF(BY20&gt;0,BY20*BI20/10*BW20*(100+BV20)/100,0)</f>
        <v>0</v>
      </c>
      <c r="CA20" s="69" t="n">
        <f aca="false">IF(BD20&gt;0,BX20-IF(BD20&gt;BX20,BX20,BD20),0)</f>
        <v>0</v>
      </c>
      <c r="CB20" s="69" t="n">
        <f aca="false">POWER(1.01,CA20)</f>
        <v>1</v>
      </c>
      <c r="CC20" s="69" t="n">
        <f aca="false">IF(BF20&gt;0,IF(BF20&gt;BH20,1,BF20/BH20),0)</f>
        <v>0</v>
      </c>
      <c r="CD20" s="72" t="n">
        <f aca="false">IF(BD20=0,0,IF(BF20&gt;0,ROUND(IF(CB20&lt;&gt;0,BZ20*BT20*1/CB20*CC20,0),0),0))</f>
        <v>0</v>
      </c>
      <c r="CE20" s="73" t="str">
        <f aca="false">IF(BF20&gt;0,IF(BF20&gt;BH20,CD20/BF20,CD20/BH20),"")</f>
        <v/>
      </c>
      <c r="CF20" s="69" t="n">
        <f aca="false">'Vstupní data'!AM20</f>
        <v>0</v>
      </c>
      <c r="CG20" s="69" t="n">
        <f aca="false">'Vstupní data'!AN20</f>
        <v>0</v>
      </c>
      <c r="CH20" s="69" t="n">
        <f aca="false">'Vstupní data'!AO20</f>
        <v>0</v>
      </c>
      <c r="CI20" s="69" t="n">
        <f aca="false">'Vstupní data'!AP20</f>
        <v>0</v>
      </c>
      <c r="CJ20" s="72" t="n">
        <f aca="false">ROUND(CH20*CI20,0)</f>
        <v>0</v>
      </c>
      <c r="CK20" s="74" t="str">
        <f aca="false">IF(OR(AA20&gt;0,BB20&gt;0,CD20&gt;0,CJ20&gt;0),AA20+BB20+CD20+CJ20,"")</f>
        <v/>
      </c>
    </row>
    <row r="21" customFormat="false" ht="12.8" hidden="false" customHeight="false" outlineLevel="0" collapsed="false">
      <c r="A21" s="66" t="n">
        <f aca="false">'Vstupní data'!A21</f>
        <v>0</v>
      </c>
      <c r="F21" s="66" t="str">
        <f aca="false">CONCATENATE('Vstupní data'!F21,'Vstupní data'!G21,'Vstupní data'!H21,'Vstupní data'!I21)</f>
        <v/>
      </c>
      <c r="G21" s="66"/>
      <c r="H21" s="66" t="n">
        <f aca="false">'Vstupní data'!K21</f>
        <v>0</v>
      </c>
      <c r="I21" s="66" t="n">
        <f aca="false">'Vstupní data'!L21</f>
        <v>0</v>
      </c>
      <c r="J21" s="66" t="n">
        <f aca="false">'Vstupní data'!K21*'Vstupní data'!M21/100</f>
        <v>0</v>
      </c>
      <c r="L21" s="66" t="n">
        <f aca="false">IF('Vstupní data'!N21="prostokořenný",0,IF('Vstupní data'!N21="krytokořenný","k",IF('Vstupní data'!N21="poloodrostky nebo odrostky, prostokořenné i krytokořenné","po",0)))</f>
        <v>0</v>
      </c>
      <c r="N21" s="66"/>
      <c r="O21" s="66" t="n">
        <f aca="false">'Vstupní data'!O21</f>
        <v>0</v>
      </c>
      <c r="P21" s="66" t="n">
        <f aca="false">IF(O21&gt;0,VLOOKUP(CONCATENATE(VLOOKUP(I21,'Pril3-drev'!$H$5:$K$83,4,0),"-",'Vstupní data'!R21),K2!$C$15:$D$23,2,0),0)</f>
        <v>0</v>
      </c>
      <c r="Q21" s="66" t="n">
        <f aca="false">IF(O21&gt;0,VLOOKUP(I21,'Pril3-drev'!$H$5:$I$83,2,0),0)</f>
        <v>0</v>
      </c>
      <c r="R21" s="66" t="n">
        <f aca="false">IF(Q21&gt;0,VLOOKUP(Q21,'Pril6-okus'!$A$5:$B$17,2,0),0)</f>
        <v>0</v>
      </c>
      <c r="S21" s="66" t="n">
        <f aca="false">IF(O21&gt;0,VLOOKUP(I21,'Pril3-drev'!$H$5:$J$83,3,0),0)</f>
        <v>0</v>
      </c>
      <c r="T21" s="66" t="str">
        <f aca="false">IF(O21&gt;0,IF(L21="k",0.9*VLOOKUP(S21,'ha-pocty-vyhl'!$A$5:$B$20,2,0),IF(L21="po",0.8*VLOOKUP(S21,'ha-pocty-vyhl'!$A$5:$B$20,2,0),VLOOKUP(S21,'ha-pocty-vyhl'!$A$5:$B$20,2,0))),"")</f>
        <v/>
      </c>
      <c r="U21" s="66" t="n">
        <f aca="false">'Vstupní data'!P21</f>
        <v>0</v>
      </c>
      <c r="V21" s="66" t="n">
        <f aca="false">IF(O21&gt;0,1.3*T21*1000*Z21/10000,0)</f>
        <v>0</v>
      </c>
      <c r="W21" s="66" t="n">
        <f aca="false">IF(O21&gt;0,1.3*T21*1000*Z21/10000,0)</f>
        <v>0</v>
      </c>
      <c r="X21" s="66" t="n">
        <f aca="false">IF(O21&gt;0,IF(O21&gt;V21,V21,O21),0)</f>
        <v>0</v>
      </c>
      <c r="Y21" s="66" t="n">
        <f aca="false">IF(O21&gt;0,IF(IF(U21&gt;W21,W21,U21)&lt;X21,W21,IF(U21&gt;W21,W21,U21)),0)</f>
        <v>0</v>
      </c>
      <c r="Z21" s="66" t="n">
        <f aca="false">IF(O21&gt;0,IF(J21&gt;0,J21,K21*H21/100),0)</f>
        <v>0</v>
      </c>
      <c r="AA21" s="67" t="n">
        <f aca="false">IF(O21&gt;0,CEILING(R21*P21*X21/Y21*Z21,1),0)</f>
        <v>0</v>
      </c>
      <c r="AB21" s="68" t="n">
        <f aca="false">IF(O21&gt;0,AA21/O21,0)</f>
        <v>0</v>
      </c>
      <c r="AC21" s="66" t="n">
        <f aca="false">'Vstupní data'!W21</f>
        <v>0</v>
      </c>
      <c r="AI21" s="66" t="str">
        <f aca="false">IF(OR('Vstupní data'!T21&gt;0,'Vstupní data'!U21&gt;0),VLOOKUP(I21,'Pril3-drev'!$H$5:$J$83,3,0),"")</f>
        <v/>
      </c>
      <c r="AJ21" s="66" t="n">
        <f aca="false">IF('Vstupní data'!V21="prostokořenný",0,IF('Vstupní data'!V21="krytokořenný","k",IF('Vstupní data'!V21="poloodrostky nebo odrostky, prostokořenné i krytokořenné","po",0)))</f>
        <v>0</v>
      </c>
      <c r="AK21" s="66" t="n">
        <f aca="false">IF(OR('Vstupní data'!T21&gt;0,'Vstupní data'!U21&gt;0),IF(AJ21="k",0.9*VLOOKUP(AI21,'ha-pocty-vyhl'!$A$5:$B$20,2,0),IF(AJ21="po",0.8*VLOOKUP(AI21,'ha-pocty-vyhl'!$A$5:$B$20,2,0),VLOOKUP(AI21,'ha-pocty-vyhl'!$A$5:$B$20,2,0))),0)</f>
        <v>0</v>
      </c>
      <c r="AL21" s="66" t="n">
        <f aca="false">IF(OR('Vstupní data'!T21&gt;0,'Vstupní data'!U21&gt;0),'Vstupní data'!K21*'Vstupní data'!M21/100,0)</f>
        <v>0</v>
      </c>
      <c r="AM21" s="66" t="n">
        <f aca="false">IF(OR('Vstupní data'!T21&gt;0,'Vstupní data'!U21&gt;0),IF('Vstupní data'!T21&gt;0,'Vstupní data'!T21,ROUND(10*'Vstupní data'!U21/AK21,0)),0)</f>
        <v>0</v>
      </c>
      <c r="AN21" s="69" t="n">
        <f aca="false">IF('Vstupní data'!T21&gt;0,   IF('Vstupní data'!T21&lt;=AL21,'Vstupní data'!T21,AL21),   IF(AM21&lt;AL21,AM21,AL21))</f>
        <v>0</v>
      </c>
      <c r="AO21" s="69" t="n">
        <f aca="false">'Vstupní data'!X21</f>
        <v>0</v>
      </c>
      <c r="AP21" s="66" t="n">
        <f aca="false">IF(OR('Vstupní data'!T21&gt;0,'Vstupní data'!U21&gt;0),IF(I21&lt;&gt;0,VLOOKUP(I21,'Pril3-drev'!$H$5:$I$83,2,0),0),0)</f>
        <v>0</v>
      </c>
      <c r="AQ21" s="66" t="n">
        <f aca="false">'Vstupní data'!Y21</f>
        <v>0</v>
      </c>
      <c r="AR21" s="66" t="str">
        <f aca="false">IF(AC21&gt;5,   IF('Vstupní data'!Y21&gt;0,   VLOOKUP(VLOOKUP(CONCATENATE(VLOOKUP(I21,'Pril3-drev'!$H$4:$L$83,5,0),AC21),'Pril3-drev'!$Q$4:$R$2803,2,0),'AVB-BS'!$C$5:$S$29 ,LOOKUP(AQ21,'AVB-BS'!$D$3:$S$3,'AVB-BS'!$D$1:$S$1) ,0 )   ,   IF('Vstupní data'!Z21&gt;0,'Vstupní data'!Z21,0)) , "")</f>
        <v/>
      </c>
      <c r="AS21" s="70" t="str">
        <f aca="false">IF(AC21&gt;5,VLOOKUP(CONCATENATE(AP21,AR21),'Pril1-THLPa'!$H$6:$N$96,4,0),"")</f>
        <v/>
      </c>
      <c r="AT21" s="70" t="str">
        <f aca="false">IF(AC21&gt;5,VLOOKUP(CONCATENATE(AP21,AR21),'Pril1-THLPa'!$H$6:$N$96,5,0),"")</f>
        <v/>
      </c>
      <c r="AU21" s="70" t="str">
        <f aca="false">IF(AC21&gt;5,VLOOKUP(CONCATENATE(AP21,AR21),'Pril1-THLPa'!$H$6:$N$96,6,0),"")</f>
        <v/>
      </c>
      <c r="AV21" s="70" t="str">
        <f aca="false">IF(AC21&gt;5,VLOOKUP(CONCATENATE(AP21,AR21),'Pril1-THLPa'!$H$6:$N$96,7,0),"")</f>
        <v/>
      </c>
      <c r="AW21" s="70" t="str">
        <f aca="false">IF(AC21&gt;5,VLOOKUP(CONCATENATE(AP21,AR21),'Pril1-THLPa'!$H$6:$O$96,8,0),"")</f>
        <v/>
      </c>
      <c r="AX21" s="66" t="n">
        <f aca="false">IF(AC21&gt;0,IF(AND(AC21&gt;0,AC21&lt;=5),VLOOKUP(AP21,'Pril1-THLPa'!$A$6:$F$18,LOOKUP(AC21,'Pril1-THLPa'!$B$5:$F$5,'Pril1-THLPa'!$B$4:$F$4),0),AS21+AT21*(AC21-5)+AU21*POWER(AC21-5,2)+AV21*POWER(AC21-5,3)+AW21*POWER(AC21-5,4)),0)</f>
        <v>0</v>
      </c>
      <c r="AY21" s="71"/>
      <c r="AZ21" s="66" t="n">
        <f aca="false">'Vstupní data'!AA21</f>
        <v>0</v>
      </c>
      <c r="BA21" s="66" t="n">
        <f aca="false">IF(OR('Vstupní data'!T21&gt;0,'Vstupní data'!U21&gt;0),IF(AC21&lt;&gt;"",AX21*AO21/10*(100+AZ21)/100,0),0)</f>
        <v>0</v>
      </c>
      <c r="BB21" s="67" t="n">
        <f aca="false">IF(AC21&lt;&gt;"",ROUND(BA21*AN21,0),0)</f>
        <v>0</v>
      </c>
      <c r="BC21" s="68" t="str">
        <f aca="false">IF(AE21&gt;0,BB21/AE21,"")</f>
        <v/>
      </c>
      <c r="BD21" s="66" t="n">
        <f aca="false">'Vstupní data'!AE21</f>
        <v>0</v>
      </c>
      <c r="BF21" s="66" t="n">
        <f aca="false">'Vstupní data'!AC21</f>
        <v>0</v>
      </c>
      <c r="BH21" s="66" t="n">
        <f aca="false">'Vstupní data'!AD21</f>
        <v>0</v>
      </c>
      <c r="BI21" s="66" t="n">
        <f aca="false">'Vstupní data'!AF21</f>
        <v>0</v>
      </c>
      <c r="BJ21" s="69" t="n">
        <f aca="false">'Vstupní data'!AG21</f>
        <v>0</v>
      </c>
      <c r="BK21" s="69" t="n">
        <f aca="false">IF(BF21&lt;&gt;0,VLOOKUP(I21,'Pril3-drev'!$H$5:$I$83,2,0),0)</f>
        <v>0</v>
      </c>
      <c r="BL21" s="69" t="n">
        <f aca="false">IF(BF21&lt;&gt;0,VLOOKUP(BK21,'Pril3-drev'!$A$5:$C$17,3,0),0)</f>
        <v>0</v>
      </c>
      <c r="BM21" s="69" t="n">
        <f aca="false">'Vstupní data'!AH21</f>
        <v>0</v>
      </c>
      <c r="BN21" s="69" t="n">
        <f aca="false">IF('Vstupní data'!AH21&gt;0,   VLOOKUP(VLOOKUP(CONCATENATE(VLOOKUP(I21,'Pril3-drev'!$H$4:$L$83,5,0),BD21),'Pril3-drev'!$Q$4:$R$2803,2,0),'AVB-BS'!$C$5:$S$29 ,LOOKUP(BM21,'AVB-BS'!$D$3:$S$3,'AVB-BS'!$D$1:$S$1) ,0 )   ,   IF('Vstupní data'!AI21&gt;0,'Vstupní data'!AI21,0))</f>
        <v>0</v>
      </c>
      <c r="BO21" s="69" t="str">
        <f aca="false">IF(BX21&gt;5,VLOOKUP(CONCATENATE(BK21,BN21),'Pril1-THLPa'!$H$6:$N$96,4,0),"")</f>
        <v/>
      </c>
      <c r="BP21" s="69" t="str">
        <f aca="false">IF(BX21&gt;5,VLOOKUP(CONCATENATE(BK21,BN21),'Pril1-THLPa'!$H$6:$N$96,5,0),"")</f>
        <v/>
      </c>
      <c r="BQ21" s="69" t="str">
        <f aca="false">IF(BX21&gt;5,VLOOKUP(CONCATENATE(BK21,BN21),'Pril1-THLPa'!$H$6:$N$96,6,0),"")</f>
        <v/>
      </c>
      <c r="BR21" s="69" t="str">
        <f aca="false">IF(BX21&gt;5,VLOOKUP(CONCATENATE(BK21,BN21),'Pril1-THLPa'!$H$6:$N$96,7,0),"")</f>
        <v/>
      </c>
      <c r="BS21" s="69" t="str">
        <f aca="false">IF(BX21&gt;5,VLOOKUP(CONCATENATE(BK21,BN21),'Pril1-THLPa'!$H$6:$O$96,8,0),"")</f>
        <v/>
      </c>
      <c r="BT21" s="69" t="str">
        <f aca="false">IF(BF21&gt;0, IF(BK21="smrk",  VLOOKUP(VLOOKUP(BD21,'Pril9-K3'!$L$8:$M$207,2,0),'Pril9-K3'!$A$8:$J$16,LOOKUP(BN21,'Pril9-K3'!$A$7:$J$7,'Pril9-K3'!$A$5:$J$5),0), IF(AND(BK21&lt;&gt;"smrk",'Vstupní data'!AK21&lt;&gt;""),'Vstupní data'!AK21,   VLOOKUP(VLOOKUP(BD21,'Pril9-K3'!$L$8:$M$207,2,0),'Pril9-K3'!$A$8:$J$16,LOOKUP(BN21,'Pril9-K3'!$A$7:$J$7,'Pril9-K3'!$A$5:$J$5),0)   )),   "")</f>
        <v/>
      </c>
      <c r="BV21" s="69" t="n">
        <f aca="false">'Vstupní data'!AJ21</f>
        <v>0</v>
      </c>
      <c r="BW21" s="69" t="n">
        <f aca="false">IF(BF21&gt;0,IF(J21&gt;0,J21,K21*H21/100),0)</f>
        <v>0</v>
      </c>
      <c r="BX21" s="69" t="n">
        <f aca="false">IF(BF21&gt;0,IF(BJ21&gt;BL21,BL21,BJ21),0)</f>
        <v>0</v>
      </c>
      <c r="BY21" s="69" t="n">
        <f aca="false">IF(BD21=0,0,IF(AND(BX21&gt;0,BX21&lt;=5),  IF(AND(BX21&gt;0,BX21&lt;=5),VLOOKUP(BK21,'Pril1-THLPa'!$A$6:$F$18,IF(AND(BX21&gt;0,BX21&lt;=5),LOOKUP(BX21,'Pril1-THLPa'!$B$5:$F$5,'Pril1-THLPa'!$B$4:$F$4),""),0),""),  IF(BX21&gt;5,BO21+BP21*(BX21-5)+BQ21*POWER(BX21-5,2)+BR21*POWER(BX21-5,3)+BS21*POWER(BX21-5,4),"")))</f>
        <v>0</v>
      </c>
      <c r="BZ21" s="69" t="n">
        <f aca="false">IF(BY21&gt;0,BY21*BI21/10*BW21*(100+BV21)/100,0)</f>
        <v>0</v>
      </c>
      <c r="CA21" s="69" t="n">
        <f aca="false">IF(BD21&gt;0,BX21-IF(BD21&gt;BX21,BX21,BD21),0)</f>
        <v>0</v>
      </c>
      <c r="CB21" s="69" t="n">
        <f aca="false">POWER(1.01,CA21)</f>
        <v>1</v>
      </c>
      <c r="CC21" s="69" t="n">
        <f aca="false">IF(BF21&gt;0,IF(BF21&gt;BH21,1,BF21/BH21),0)</f>
        <v>0</v>
      </c>
      <c r="CD21" s="72" t="n">
        <f aca="false">IF(BD21=0,0,IF(BF21&gt;0,ROUND(IF(CB21&lt;&gt;0,BZ21*BT21*1/CB21*CC21,0),0),0))</f>
        <v>0</v>
      </c>
      <c r="CE21" s="73" t="str">
        <f aca="false">IF(BF21&gt;0,IF(BF21&gt;BH21,CD21/BF21,CD21/BH21),"")</f>
        <v/>
      </c>
      <c r="CF21" s="69" t="n">
        <f aca="false">'Vstupní data'!AM21</f>
        <v>0</v>
      </c>
      <c r="CG21" s="69" t="n">
        <f aca="false">'Vstupní data'!AN21</f>
        <v>0</v>
      </c>
      <c r="CH21" s="69" t="n">
        <f aca="false">'Vstupní data'!AO21</f>
        <v>0</v>
      </c>
      <c r="CI21" s="69" t="n">
        <f aca="false">'Vstupní data'!AP21</f>
        <v>0</v>
      </c>
      <c r="CJ21" s="72" t="n">
        <f aca="false">ROUND(CH21*CI21,0)</f>
        <v>0</v>
      </c>
      <c r="CK21" s="74" t="str">
        <f aca="false">IF(OR(AA21&gt;0,BB21&gt;0,CD21&gt;0,CJ21&gt;0),AA21+BB21+CD21+CJ21,"")</f>
        <v/>
      </c>
    </row>
    <row r="22" customFormat="false" ht="12.8" hidden="false" customHeight="false" outlineLevel="0" collapsed="false">
      <c r="A22" s="66" t="n">
        <f aca="false">'Vstupní data'!A22</f>
        <v>0</v>
      </c>
      <c r="F22" s="66" t="str">
        <f aca="false">CONCATENATE('Vstupní data'!F22,'Vstupní data'!G22,'Vstupní data'!H22,'Vstupní data'!I22)</f>
        <v/>
      </c>
      <c r="G22" s="66"/>
      <c r="H22" s="66" t="n">
        <f aca="false">'Vstupní data'!K22</f>
        <v>0</v>
      </c>
      <c r="I22" s="66" t="n">
        <f aca="false">'Vstupní data'!L22</f>
        <v>0</v>
      </c>
      <c r="J22" s="66" t="n">
        <f aca="false">'Vstupní data'!K22*'Vstupní data'!M22/100</f>
        <v>0</v>
      </c>
      <c r="L22" s="66" t="n">
        <f aca="false">IF('Vstupní data'!N22="prostokořenný",0,IF('Vstupní data'!N22="krytokořenný","k",IF('Vstupní data'!N22="poloodrostky nebo odrostky, prostokořenné i krytokořenné","po",0)))</f>
        <v>0</v>
      </c>
      <c r="N22" s="66"/>
      <c r="O22" s="66" t="n">
        <f aca="false">'Vstupní data'!O22</f>
        <v>0</v>
      </c>
      <c r="P22" s="66" t="n">
        <f aca="false">IF(O22&gt;0,VLOOKUP(CONCATENATE(VLOOKUP(I22,'Pril3-drev'!$H$5:$K$83,4,0),"-",'Vstupní data'!R22),K2!$C$15:$D$23,2,0),0)</f>
        <v>0</v>
      </c>
      <c r="Q22" s="66" t="n">
        <f aca="false">IF(O22&gt;0,VLOOKUP(I22,'Pril3-drev'!$H$5:$I$83,2,0),0)</f>
        <v>0</v>
      </c>
      <c r="R22" s="66" t="n">
        <f aca="false">IF(Q22&gt;0,VLOOKUP(Q22,'Pril6-okus'!$A$5:$B$17,2,0),0)</f>
        <v>0</v>
      </c>
      <c r="S22" s="66" t="n">
        <f aca="false">IF(O22&gt;0,VLOOKUP(I22,'Pril3-drev'!$H$5:$J$83,3,0),0)</f>
        <v>0</v>
      </c>
      <c r="T22" s="66" t="str">
        <f aca="false">IF(O22&gt;0,IF(L22="k",0.9*VLOOKUP(S22,'ha-pocty-vyhl'!$A$5:$B$20,2,0),IF(L22="po",0.8*VLOOKUP(S22,'ha-pocty-vyhl'!$A$5:$B$20,2,0),VLOOKUP(S22,'ha-pocty-vyhl'!$A$5:$B$20,2,0))),"")</f>
        <v/>
      </c>
      <c r="U22" s="66" t="n">
        <f aca="false">'Vstupní data'!P22</f>
        <v>0</v>
      </c>
      <c r="V22" s="66" t="n">
        <f aca="false">IF(O22&gt;0,1.3*T22*1000*Z22/10000,0)</f>
        <v>0</v>
      </c>
      <c r="W22" s="66" t="n">
        <f aca="false">IF(O22&gt;0,1.3*T22*1000*Z22/10000,0)</f>
        <v>0</v>
      </c>
      <c r="X22" s="66" t="n">
        <f aca="false">IF(O22&gt;0,IF(O22&gt;V22,V22,O22),0)</f>
        <v>0</v>
      </c>
      <c r="Y22" s="66" t="n">
        <f aca="false">IF(O22&gt;0,IF(IF(U22&gt;W22,W22,U22)&lt;X22,W22,IF(U22&gt;W22,W22,U22)),0)</f>
        <v>0</v>
      </c>
      <c r="Z22" s="66" t="n">
        <f aca="false">IF(O22&gt;0,IF(J22&gt;0,J22,K22*H22/100),0)</f>
        <v>0</v>
      </c>
      <c r="AA22" s="67" t="n">
        <f aca="false">IF(O22&gt;0,CEILING(R22*P22*X22/Y22*Z22,1),0)</f>
        <v>0</v>
      </c>
      <c r="AB22" s="68" t="n">
        <f aca="false">IF(O22&gt;0,AA22/O22,0)</f>
        <v>0</v>
      </c>
      <c r="AC22" s="66" t="n">
        <f aca="false">'Vstupní data'!W22</f>
        <v>0</v>
      </c>
      <c r="AI22" s="66" t="str">
        <f aca="false">IF(OR('Vstupní data'!T22&gt;0,'Vstupní data'!U22&gt;0),VLOOKUP(I22,'Pril3-drev'!$H$5:$J$83,3,0),"")</f>
        <v/>
      </c>
      <c r="AJ22" s="66" t="n">
        <f aca="false">IF('Vstupní data'!V22="prostokořenný",0,IF('Vstupní data'!V22="krytokořenný","k",IF('Vstupní data'!V22="poloodrostky nebo odrostky, prostokořenné i krytokořenné","po",0)))</f>
        <v>0</v>
      </c>
      <c r="AK22" s="66" t="n">
        <f aca="false">IF(OR('Vstupní data'!T22&gt;0,'Vstupní data'!U22&gt;0),IF(AJ22="k",0.9*VLOOKUP(AI22,'ha-pocty-vyhl'!$A$5:$B$20,2,0),IF(AJ22="po",0.8*VLOOKUP(AI22,'ha-pocty-vyhl'!$A$5:$B$20,2,0),VLOOKUP(AI22,'ha-pocty-vyhl'!$A$5:$B$20,2,0))),0)</f>
        <v>0</v>
      </c>
      <c r="AL22" s="66" t="n">
        <f aca="false">IF(OR('Vstupní data'!T22&gt;0,'Vstupní data'!U22&gt;0),'Vstupní data'!K22*'Vstupní data'!M22/100,0)</f>
        <v>0</v>
      </c>
      <c r="AM22" s="66" t="n">
        <f aca="false">IF(OR('Vstupní data'!T22&gt;0,'Vstupní data'!U22&gt;0),IF('Vstupní data'!T22&gt;0,'Vstupní data'!T22,ROUND(10*'Vstupní data'!U22/AK22,0)),0)</f>
        <v>0</v>
      </c>
      <c r="AN22" s="69" t="n">
        <f aca="false">IF('Vstupní data'!T22&gt;0,   IF('Vstupní data'!T22&lt;=AL22,'Vstupní data'!T22,AL22),   IF(AM22&lt;AL22,AM22,AL22))</f>
        <v>0</v>
      </c>
      <c r="AO22" s="69" t="n">
        <f aca="false">'Vstupní data'!X22</f>
        <v>0</v>
      </c>
      <c r="AP22" s="66" t="n">
        <f aca="false">IF(OR('Vstupní data'!T22&gt;0,'Vstupní data'!U22&gt;0),IF(I22&lt;&gt;0,VLOOKUP(I22,'Pril3-drev'!$H$5:$I$83,2,0),0),0)</f>
        <v>0</v>
      </c>
      <c r="AQ22" s="66" t="n">
        <f aca="false">'Vstupní data'!Y22</f>
        <v>0</v>
      </c>
      <c r="AR22" s="66" t="str">
        <f aca="false">IF(AC22&gt;5,   IF('Vstupní data'!Y22&gt;0,   VLOOKUP(VLOOKUP(CONCATENATE(VLOOKUP(I22,'Pril3-drev'!$H$4:$L$83,5,0),AC22),'Pril3-drev'!$Q$4:$R$2803,2,0),'AVB-BS'!$C$5:$S$29 ,LOOKUP(AQ22,'AVB-BS'!$D$3:$S$3,'AVB-BS'!$D$1:$S$1) ,0 )   ,   IF('Vstupní data'!Z22&gt;0,'Vstupní data'!Z22,0)) , "")</f>
        <v/>
      </c>
      <c r="AS22" s="70" t="str">
        <f aca="false">IF(AC22&gt;5,VLOOKUP(CONCATENATE(AP22,AR22),'Pril1-THLPa'!$H$6:$N$96,4,0),"")</f>
        <v/>
      </c>
      <c r="AT22" s="70" t="str">
        <f aca="false">IF(AC22&gt;5,VLOOKUP(CONCATENATE(AP22,AR22),'Pril1-THLPa'!$H$6:$N$96,5,0),"")</f>
        <v/>
      </c>
      <c r="AU22" s="70" t="str">
        <f aca="false">IF(AC22&gt;5,VLOOKUP(CONCATENATE(AP22,AR22),'Pril1-THLPa'!$H$6:$N$96,6,0),"")</f>
        <v/>
      </c>
      <c r="AV22" s="70" t="str">
        <f aca="false">IF(AC22&gt;5,VLOOKUP(CONCATENATE(AP22,AR22),'Pril1-THLPa'!$H$6:$N$96,7,0),"")</f>
        <v/>
      </c>
      <c r="AW22" s="70" t="str">
        <f aca="false">IF(AC22&gt;5,VLOOKUP(CONCATENATE(AP22,AR22),'Pril1-THLPa'!$H$6:$O$96,8,0),"")</f>
        <v/>
      </c>
      <c r="AX22" s="66" t="n">
        <f aca="false">IF(AC22&gt;0,IF(AND(AC22&gt;0,AC22&lt;=5),VLOOKUP(AP22,'Pril1-THLPa'!$A$6:$F$18,LOOKUP(AC22,'Pril1-THLPa'!$B$5:$F$5,'Pril1-THLPa'!$B$4:$F$4),0),AS22+AT22*(AC22-5)+AU22*POWER(AC22-5,2)+AV22*POWER(AC22-5,3)+AW22*POWER(AC22-5,4)),0)</f>
        <v>0</v>
      </c>
      <c r="AY22" s="71"/>
      <c r="AZ22" s="66" t="n">
        <f aca="false">'Vstupní data'!AA22</f>
        <v>0</v>
      </c>
      <c r="BA22" s="66" t="n">
        <f aca="false">IF(OR('Vstupní data'!T22&gt;0,'Vstupní data'!U22&gt;0),IF(AC22&lt;&gt;"",AX22*AO22/10*(100+AZ22)/100,0),0)</f>
        <v>0</v>
      </c>
      <c r="BB22" s="67" t="n">
        <f aca="false">IF(AC22&lt;&gt;"",ROUND(BA22*AN22,0),0)</f>
        <v>0</v>
      </c>
      <c r="BC22" s="68" t="str">
        <f aca="false">IF(AE22&gt;0,BB22/AE22,"")</f>
        <v/>
      </c>
      <c r="BD22" s="66" t="n">
        <f aca="false">'Vstupní data'!AE22</f>
        <v>0</v>
      </c>
      <c r="BF22" s="66" t="n">
        <f aca="false">'Vstupní data'!AC22</f>
        <v>0</v>
      </c>
      <c r="BH22" s="66" t="n">
        <f aca="false">'Vstupní data'!AD22</f>
        <v>0</v>
      </c>
      <c r="BI22" s="66" t="n">
        <f aca="false">'Vstupní data'!AF22</f>
        <v>0</v>
      </c>
      <c r="BJ22" s="69" t="n">
        <f aca="false">'Vstupní data'!AG22</f>
        <v>0</v>
      </c>
      <c r="BK22" s="69" t="n">
        <f aca="false">IF(BF22&lt;&gt;0,VLOOKUP(I22,'Pril3-drev'!$H$5:$I$83,2,0),0)</f>
        <v>0</v>
      </c>
      <c r="BL22" s="69" t="n">
        <f aca="false">IF(BF22&lt;&gt;0,VLOOKUP(BK22,'Pril3-drev'!$A$5:$C$17,3,0),0)</f>
        <v>0</v>
      </c>
      <c r="BM22" s="69" t="n">
        <f aca="false">'Vstupní data'!AH22</f>
        <v>0</v>
      </c>
      <c r="BN22" s="69" t="n">
        <f aca="false">IF('Vstupní data'!AH22&gt;0,   VLOOKUP(VLOOKUP(CONCATENATE(VLOOKUP(I22,'Pril3-drev'!$H$4:$L$83,5,0),BD22),'Pril3-drev'!$Q$4:$R$2803,2,0),'AVB-BS'!$C$5:$S$29 ,LOOKUP(BM22,'AVB-BS'!$D$3:$S$3,'AVB-BS'!$D$1:$S$1) ,0 )   ,   IF('Vstupní data'!AI22&gt;0,'Vstupní data'!AI22,0))</f>
        <v>0</v>
      </c>
      <c r="BO22" s="69" t="str">
        <f aca="false">IF(BX22&gt;5,VLOOKUP(CONCATENATE(BK22,BN22),'Pril1-THLPa'!$H$6:$N$96,4,0),"")</f>
        <v/>
      </c>
      <c r="BP22" s="69" t="str">
        <f aca="false">IF(BX22&gt;5,VLOOKUP(CONCATENATE(BK22,BN22),'Pril1-THLPa'!$H$6:$N$96,5,0),"")</f>
        <v/>
      </c>
      <c r="BQ22" s="69" t="str">
        <f aca="false">IF(BX22&gt;5,VLOOKUP(CONCATENATE(BK22,BN22),'Pril1-THLPa'!$H$6:$N$96,6,0),"")</f>
        <v/>
      </c>
      <c r="BR22" s="69" t="str">
        <f aca="false">IF(BX22&gt;5,VLOOKUP(CONCATENATE(BK22,BN22),'Pril1-THLPa'!$H$6:$N$96,7,0),"")</f>
        <v/>
      </c>
      <c r="BS22" s="69" t="str">
        <f aca="false">IF(BX22&gt;5,VLOOKUP(CONCATENATE(BK22,BN22),'Pril1-THLPa'!$H$6:$O$96,8,0),"")</f>
        <v/>
      </c>
      <c r="BT22" s="69" t="str">
        <f aca="false">IF(BF22&gt;0, IF(BK22="smrk",  VLOOKUP(VLOOKUP(BD22,'Pril9-K3'!$L$8:$M$207,2,0),'Pril9-K3'!$A$8:$J$16,LOOKUP(BN22,'Pril9-K3'!$A$7:$J$7,'Pril9-K3'!$A$5:$J$5),0), IF(AND(BK22&lt;&gt;"smrk",'Vstupní data'!AK22&lt;&gt;""),'Vstupní data'!AK22,   VLOOKUP(VLOOKUP(BD22,'Pril9-K3'!$L$8:$M$207,2,0),'Pril9-K3'!$A$8:$J$16,LOOKUP(BN22,'Pril9-K3'!$A$7:$J$7,'Pril9-K3'!$A$5:$J$5),0)   )),   "")</f>
        <v/>
      </c>
      <c r="BV22" s="69" t="n">
        <f aca="false">'Vstupní data'!AJ22</f>
        <v>0</v>
      </c>
      <c r="BW22" s="69" t="n">
        <f aca="false">IF(BF22&gt;0,IF(J22&gt;0,J22,K22*H22/100),0)</f>
        <v>0</v>
      </c>
      <c r="BX22" s="69" t="n">
        <f aca="false">IF(BF22&gt;0,IF(BJ22&gt;BL22,BL22,BJ22),0)</f>
        <v>0</v>
      </c>
      <c r="BY22" s="69" t="n">
        <f aca="false">IF(BD22=0,0,IF(AND(BX22&gt;0,BX22&lt;=5),  IF(AND(BX22&gt;0,BX22&lt;=5),VLOOKUP(BK22,'Pril1-THLPa'!$A$6:$F$18,IF(AND(BX22&gt;0,BX22&lt;=5),LOOKUP(BX22,'Pril1-THLPa'!$B$5:$F$5,'Pril1-THLPa'!$B$4:$F$4),""),0),""),  IF(BX22&gt;5,BO22+BP22*(BX22-5)+BQ22*POWER(BX22-5,2)+BR22*POWER(BX22-5,3)+BS22*POWER(BX22-5,4),"")))</f>
        <v>0</v>
      </c>
      <c r="BZ22" s="69" t="n">
        <f aca="false">IF(BY22&gt;0,BY22*BI22/10*BW22*(100+BV22)/100,0)</f>
        <v>0</v>
      </c>
      <c r="CA22" s="69" t="n">
        <f aca="false">IF(BD22&gt;0,BX22-IF(BD22&gt;BX22,BX22,BD22),0)</f>
        <v>0</v>
      </c>
      <c r="CB22" s="69" t="n">
        <f aca="false">POWER(1.01,CA22)</f>
        <v>1</v>
      </c>
      <c r="CC22" s="69" t="n">
        <f aca="false">IF(BF22&gt;0,IF(BF22&gt;BH22,1,BF22/BH22),0)</f>
        <v>0</v>
      </c>
      <c r="CD22" s="72" t="n">
        <f aca="false">IF(BD22=0,0,IF(BF22&gt;0,ROUND(IF(CB22&lt;&gt;0,BZ22*BT22*1/CB22*CC22,0),0),0))</f>
        <v>0</v>
      </c>
      <c r="CE22" s="73" t="str">
        <f aca="false">IF(BF22&gt;0,IF(BF22&gt;BH22,CD22/BF22,CD22/BH22),"")</f>
        <v/>
      </c>
      <c r="CF22" s="69" t="n">
        <f aca="false">'Vstupní data'!AM22</f>
        <v>0</v>
      </c>
      <c r="CG22" s="69" t="n">
        <f aca="false">'Vstupní data'!AN22</f>
        <v>0</v>
      </c>
      <c r="CH22" s="69" t="n">
        <f aca="false">'Vstupní data'!AO22</f>
        <v>0</v>
      </c>
      <c r="CI22" s="69" t="n">
        <f aca="false">'Vstupní data'!AP22</f>
        <v>0</v>
      </c>
      <c r="CJ22" s="72" t="n">
        <f aca="false">ROUND(CH22*CI22,0)</f>
        <v>0</v>
      </c>
      <c r="CK22" s="74" t="str">
        <f aca="false">IF(OR(AA22&gt;0,BB22&gt;0,CD22&gt;0,CJ22&gt;0),AA22+BB22+CD22+CJ22,"")</f>
        <v/>
      </c>
    </row>
    <row r="23" customFormat="false" ht="12.8" hidden="false" customHeight="false" outlineLevel="0" collapsed="false">
      <c r="A23" s="66" t="n">
        <f aca="false">'Vstupní data'!A23</f>
        <v>0</v>
      </c>
      <c r="F23" s="66" t="str">
        <f aca="false">CONCATENATE('Vstupní data'!F23,'Vstupní data'!G23,'Vstupní data'!H23,'Vstupní data'!I23)</f>
        <v/>
      </c>
      <c r="G23" s="66"/>
      <c r="H23" s="66" t="n">
        <f aca="false">'Vstupní data'!K23</f>
        <v>0</v>
      </c>
      <c r="I23" s="66" t="n">
        <f aca="false">'Vstupní data'!L23</f>
        <v>0</v>
      </c>
      <c r="J23" s="66" t="n">
        <f aca="false">'Vstupní data'!K23*'Vstupní data'!M23/100</f>
        <v>0</v>
      </c>
      <c r="L23" s="66" t="n">
        <f aca="false">IF('Vstupní data'!N23="prostokořenný",0,IF('Vstupní data'!N23="krytokořenný","k",IF('Vstupní data'!N23="poloodrostky nebo odrostky, prostokořenné i krytokořenné","po",0)))</f>
        <v>0</v>
      </c>
      <c r="N23" s="66"/>
      <c r="O23" s="66" t="n">
        <f aca="false">'Vstupní data'!O23</f>
        <v>0</v>
      </c>
      <c r="P23" s="66" t="n">
        <f aca="false">IF(O23&gt;0,VLOOKUP(CONCATENATE(VLOOKUP(I23,'Pril3-drev'!$H$5:$K$83,4,0),"-",'Vstupní data'!R23),K2!$C$15:$D$23,2,0),0)</f>
        <v>0</v>
      </c>
      <c r="Q23" s="66" t="n">
        <f aca="false">IF(O23&gt;0,VLOOKUP(I23,'Pril3-drev'!$H$5:$I$83,2,0),0)</f>
        <v>0</v>
      </c>
      <c r="R23" s="66" t="n">
        <f aca="false">IF(Q23&gt;0,VLOOKUP(Q23,'Pril6-okus'!$A$5:$B$17,2,0),0)</f>
        <v>0</v>
      </c>
      <c r="S23" s="66" t="n">
        <f aca="false">IF(O23&gt;0,VLOOKUP(I23,'Pril3-drev'!$H$5:$J$83,3,0),0)</f>
        <v>0</v>
      </c>
      <c r="T23" s="66" t="str">
        <f aca="false">IF(O23&gt;0,IF(L23="k",0.9*VLOOKUP(S23,'ha-pocty-vyhl'!$A$5:$B$20,2,0),IF(L23="po",0.8*VLOOKUP(S23,'ha-pocty-vyhl'!$A$5:$B$20,2,0),VLOOKUP(S23,'ha-pocty-vyhl'!$A$5:$B$20,2,0))),"")</f>
        <v/>
      </c>
      <c r="U23" s="66" t="n">
        <f aca="false">'Vstupní data'!P23</f>
        <v>0</v>
      </c>
      <c r="V23" s="66" t="n">
        <f aca="false">IF(O23&gt;0,1.3*T23*1000*Z23/10000,0)</f>
        <v>0</v>
      </c>
      <c r="W23" s="66" t="n">
        <f aca="false">IF(O23&gt;0,1.3*T23*1000*Z23/10000,0)</f>
        <v>0</v>
      </c>
      <c r="X23" s="66" t="n">
        <f aca="false">IF(O23&gt;0,IF(O23&gt;V23,V23,O23),0)</f>
        <v>0</v>
      </c>
      <c r="Y23" s="66" t="n">
        <f aca="false">IF(O23&gt;0,IF(IF(U23&gt;W23,W23,U23)&lt;X23,W23,IF(U23&gt;W23,W23,U23)),0)</f>
        <v>0</v>
      </c>
      <c r="Z23" s="66" t="n">
        <f aca="false">IF(O23&gt;0,IF(J23&gt;0,J23,K23*H23/100),0)</f>
        <v>0</v>
      </c>
      <c r="AA23" s="67" t="n">
        <f aca="false">IF(O23&gt;0,CEILING(R23*P23*X23/Y23*Z23,1),0)</f>
        <v>0</v>
      </c>
      <c r="AB23" s="68" t="n">
        <f aca="false">IF(O23&gt;0,AA23/O23,0)</f>
        <v>0</v>
      </c>
      <c r="AC23" s="66" t="n">
        <f aca="false">'Vstupní data'!W23</f>
        <v>0</v>
      </c>
      <c r="AI23" s="66" t="str">
        <f aca="false">IF(OR('Vstupní data'!T23&gt;0,'Vstupní data'!U23&gt;0),VLOOKUP(I23,'Pril3-drev'!$H$5:$J$83,3,0),"")</f>
        <v/>
      </c>
      <c r="AJ23" s="66" t="n">
        <f aca="false">IF('Vstupní data'!V23="prostokořenný",0,IF('Vstupní data'!V23="krytokořenný","k",IF('Vstupní data'!V23="poloodrostky nebo odrostky, prostokořenné i krytokořenné","po",0)))</f>
        <v>0</v>
      </c>
      <c r="AK23" s="66" t="n">
        <f aca="false">IF(OR('Vstupní data'!T23&gt;0,'Vstupní data'!U23&gt;0),IF(AJ23="k",0.9*VLOOKUP(AI23,'ha-pocty-vyhl'!$A$5:$B$20,2,0),IF(AJ23="po",0.8*VLOOKUP(AI23,'ha-pocty-vyhl'!$A$5:$B$20,2,0),VLOOKUP(AI23,'ha-pocty-vyhl'!$A$5:$B$20,2,0))),0)</f>
        <v>0</v>
      </c>
      <c r="AL23" s="66" t="n">
        <f aca="false">IF(OR('Vstupní data'!T23&gt;0,'Vstupní data'!U23&gt;0),'Vstupní data'!K23*'Vstupní data'!M23/100,0)</f>
        <v>0</v>
      </c>
      <c r="AM23" s="66" t="n">
        <f aca="false">IF(OR('Vstupní data'!T23&gt;0,'Vstupní data'!U23&gt;0),IF('Vstupní data'!T23&gt;0,'Vstupní data'!T23,ROUND(10*'Vstupní data'!U23/AK23,0)),0)</f>
        <v>0</v>
      </c>
      <c r="AN23" s="69" t="n">
        <f aca="false">IF('Vstupní data'!T23&gt;0,   IF('Vstupní data'!T23&lt;=AL23,'Vstupní data'!T23,AL23),   IF(AM23&lt;AL23,AM23,AL23))</f>
        <v>0</v>
      </c>
      <c r="AO23" s="69" t="n">
        <f aca="false">'Vstupní data'!X23</f>
        <v>0</v>
      </c>
      <c r="AP23" s="66" t="n">
        <f aca="false">IF(OR('Vstupní data'!T23&gt;0,'Vstupní data'!U23&gt;0),IF(I23&lt;&gt;0,VLOOKUP(I23,'Pril3-drev'!$H$5:$I$83,2,0),0),0)</f>
        <v>0</v>
      </c>
      <c r="AQ23" s="66" t="n">
        <f aca="false">'Vstupní data'!Y23</f>
        <v>0</v>
      </c>
      <c r="AR23" s="66" t="str">
        <f aca="false">IF(AC23&gt;5,   IF('Vstupní data'!Y23&gt;0,   VLOOKUP(VLOOKUP(CONCATENATE(VLOOKUP(I23,'Pril3-drev'!$H$4:$L$83,5,0),AC23),'Pril3-drev'!$Q$4:$R$2803,2,0),'AVB-BS'!$C$5:$S$29 ,LOOKUP(AQ23,'AVB-BS'!$D$3:$S$3,'AVB-BS'!$D$1:$S$1) ,0 )   ,   IF('Vstupní data'!Z23&gt;0,'Vstupní data'!Z23,0)) , "")</f>
        <v/>
      </c>
      <c r="AS23" s="70" t="str">
        <f aca="false">IF(AC23&gt;5,VLOOKUP(CONCATENATE(AP23,AR23),'Pril1-THLPa'!$H$6:$N$96,4,0),"")</f>
        <v/>
      </c>
      <c r="AT23" s="70" t="str">
        <f aca="false">IF(AC23&gt;5,VLOOKUP(CONCATENATE(AP23,AR23),'Pril1-THLPa'!$H$6:$N$96,5,0),"")</f>
        <v/>
      </c>
      <c r="AU23" s="70" t="str">
        <f aca="false">IF(AC23&gt;5,VLOOKUP(CONCATENATE(AP23,AR23),'Pril1-THLPa'!$H$6:$N$96,6,0),"")</f>
        <v/>
      </c>
      <c r="AV23" s="70" t="str">
        <f aca="false">IF(AC23&gt;5,VLOOKUP(CONCATENATE(AP23,AR23),'Pril1-THLPa'!$H$6:$N$96,7,0),"")</f>
        <v/>
      </c>
      <c r="AW23" s="70" t="str">
        <f aca="false">IF(AC23&gt;5,VLOOKUP(CONCATENATE(AP23,AR23),'Pril1-THLPa'!$H$6:$O$96,8,0),"")</f>
        <v/>
      </c>
      <c r="AX23" s="66" t="n">
        <f aca="false">IF(AC23&gt;0,IF(AND(AC23&gt;0,AC23&lt;=5),VLOOKUP(AP23,'Pril1-THLPa'!$A$6:$F$18,LOOKUP(AC23,'Pril1-THLPa'!$B$5:$F$5,'Pril1-THLPa'!$B$4:$F$4),0),AS23+AT23*(AC23-5)+AU23*POWER(AC23-5,2)+AV23*POWER(AC23-5,3)+AW23*POWER(AC23-5,4)),0)</f>
        <v>0</v>
      </c>
      <c r="AY23" s="71"/>
      <c r="AZ23" s="66" t="n">
        <f aca="false">'Vstupní data'!AA23</f>
        <v>0</v>
      </c>
      <c r="BA23" s="66" t="n">
        <f aca="false">IF(OR('Vstupní data'!T23&gt;0,'Vstupní data'!U23&gt;0),IF(AC23&lt;&gt;"",AX23*AO23/10*(100+AZ23)/100,0),0)</f>
        <v>0</v>
      </c>
      <c r="BB23" s="67" t="n">
        <f aca="false">IF(AC23&lt;&gt;"",ROUND(BA23*AN23,0),0)</f>
        <v>0</v>
      </c>
      <c r="BC23" s="68" t="str">
        <f aca="false">IF(AE23&gt;0,BB23/AE23,"")</f>
        <v/>
      </c>
      <c r="BD23" s="66" t="n">
        <f aca="false">'Vstupní data'!AE23</f>
        <v>0</v>
      </c>
      <c r="BF23" s="66" t="n">
        <f aca="false">'Vstupní data'!AC23</f>
        <v>0</v>
      </c>
      <c r="BH23" s="66" t="n">
        <f aca="false">'Vstupní data'!AD23</f>
        <v>0</v>
      </c>
      <c r="BI23" s="66" t="n">
        <f aca="false">'Vstupní data'!AF23</f>
        <v>0</v>
      </c>
      <c r="BJ23" s="69" t="n">
        <f aca="false">'Vstupní data'!AG23</f>
        <v>0</v>
      </c>
      <c r="BK23" s="69" t="n">
        <f aca="false">IF(BF23&lt;&gt;0,VLOOKUP(I23,'Pril3-drev'!$H$5:$I$83,2,0),0)</f>
        <v>0</v>
      </c>
      <c r="BL23" s="69" t="n">
        <f aca="false">IF(BF23&lt;&gt;0,VLOOKUP(BK23,'Pril3-drev'!$A$5:$C$17,3,0),0)</f>
        <v>0</v>
      </c>
      <c r="BM23" s="69" t="n">
        <f aca="false">'Vstupní data'!AH23</f>
        <v>0</v>
      </c>
      <c r="BN23" s="69" t="n">
        <f aca="false">IF('Vstupní data'!AH23&gt;0,   VLOOKUP(VLOOKUP(CONCATENATE(VLOOKUP(I23,'Pril3-drev'!$H$4:$L$83,5,0),BD23),'Pril3-drev'!$Q$4:$R$2803,2,0),'AVB-BS'!$C$5:$S$29 ,LOOKUP(BM23,'AVB-BS'!$D$3:$S$3,'AVB-BS'!$D$1:$S$1) ,0 )   ,   IF('Vstupní data'!AI23&gt;0,'Vstupní data'!AI23,0))</f>
        <v>0</v>
      </c>
      <c r="BO23" s="69" t="str">
        <f aca="false">IF(BX23&gt;5,VLOOKUP(CONCATENATE(BK23,BN23),'Pril1-THLPa'!$H$6:$N$96,4,0),"")</f>
        <v/>
      </c>
      <c r="BP23" s="69" t="str">
        <f aca="false">IF(BX23&gt;5,VLOOKUP(CONCATENATE(BK23,BN23),'Pril1-THLPa'!$H$6:$N$96,5,0),"")</f>
        <v/>
      </c>
      <c r="BQ23" s="69" t="str">
        <f aca="false">IF(BX23&gt;5,VLOOKUP(CONCATENATE(BK23,BN23),'Pril1-THLPa'!$H$6:$N$96,6,0),"")</f>
        <v/>
      </c>
      <c r="BR23" s="69" t="str">
        <f aca="false">IF(BX23&gt;5,VLOOKUP(CONCATENATE(BK23,BN23),'Pril1-THLPa'!$H$6:$N$96,7,0),"")</f>
        <v/>
      </c>
      <c r="BS23" s="69" t="str">
        <f aca="false">IF(BX23&gt;5,VLOOKUP(CONCATENATE(BK23,BN23),'Pril1-THLPa'!$H$6:$O$96,8,0),"")</f>
        <v/>
      </c>
      <c r="BT23" s="69" t="str">
        <f aca="false">IF(BF23&gt;0, IF(BK23="smrk",  VLOOKUP(VLOOKUP(BD23,'Pril9-K3'!$L$8:$M$207,2,0),'Pril9-K3'!$A$8:$J$16,LOOKUP(BN23,'Pril9-K3'!$A$7:$J$7,'Pril9-K3'!$A$5:$J$5),0), IF(AND(BK23&lt;&gt;"smrk",'Vstupní data'!AK23&lt;&gt;""),'Vstupní data'!AK23,   VLOOKUP(VLOOKUP(BD23,'Pril9-K3'!$L$8:$M$207,2,0),'Pril9-K3'!$A$8:$J$16,LOOKUP(BN23,'Pril9-K3'!$A$7:$J$7,'Pril9-K3'!$A$5:$J$5),0)   )),   "")</f>
        <v/>
      </c>
      <c r="BV23" s="69" t="n">
        <f aca="false">'Vstupní data'!AJ23</f>
        <v>0</v>
      </c>
      <c r="BW23" s="69" t="n">
        <f aca="false">IF(BF23&gt;0,IF(J23&gt;0,J23,K23*H23/100),0)</f>
        <v>0</v>
      </c>
      <c r="BX23" s="69" t="n">
        <f aca="false">IF(BF23&gt;0,IF(BJ23&gt;BL23,BL23,BJ23),0)</f>
        <v>0</v>
      </c>
      <c r="BY23" s="69" t="n">
        <f aca="false">IF(BD23=0,0,IF(AND(BX23&gt;0,BX23&lt;=5),  IF(AND(BX23&gt;0,BX23&lt;=5),VLOOKUP(BK23,'Pril1-THLPa'!$A$6:$F$18,IF(AND(BX23&gt;0,BX23&lt;=5),LOOKUP(BX23,'Pril1-THLPa'!$B$5:$F$5,'Pril1-THLPa'!$B$4:$F$4),""),0),""),  IF(BX23&gt;5,BO23+BP23*(BX23-5)+BQ23*POWER(BX23-5,2)+BR23*POWER(BX23-5,3)+BS23*POWER(BX23-5,4),"")))</f>
        <v>0</v>
      </c>
      <c r="BZ23" s="69" t="n">
        <f aca="false">IF(BY23&gt;0,BY23*BI23/10*BW23*(100+BV23)/100,0)</f>
        <v>0</v>
      </c>
      <c r="CA23" s="69" t="n">
        <f aca="false">IF(BD23&gt;0,BX23-IF(BD23&gt;BX23,BX23,BD23),0)</f>
        <v>0</v>
      </c>
      <c r="CB23" s="69" t="n">
        <f aca="false">POWER(1.01,CA23)</f>
        <v>1</v>
      </c>
      <c r="CC23" s="69" t="n">
        <f aca="false">IF(BF23&gt;0,IF(BF23&gt;BH23,1,BF23/BH23),0)</f>
        <v>0</v>
      </c>
      <c r="CD23" s="72" t="n">
        <f aca="false">IF(BD23=0,0,IF(BF23&gt;0,ROUND(IF(CB23&lt;&gt;0,BZ23*BT23*1/CB23*CC23,0),0),0))</f>
        <v>0</v>
      </c>
      <c r="CE23" s="73" t="str">
        <f aca="false">IF(BF23&gt;0,IF(BF23&gt;BH23,CD23/BF23,CD23/BH23),"")</f>
        <v/>
      </c>
      <c r="CF23" s="69" t="n">
        <f aca="false">'Vstupní data'!AM23</f>
        <v>0</v>
      </c>
      <c r="CG23" s="69" t="n">
        <f aca="false">'Vstupní data'!AN23</f>
        <v>0</v>
      </c>
      <c r="CH23" s="69" t="n">
        <f aca="false">'Vstupní data'!AO23</f>
        <v>0</v>
      </c>
      <c r="CI23" s="69" t="n">
        <f aca="false">'Vstupní data'!AP23</f>
        <v>0</v>
      </c>
      <c r="CJ23" s="72" t="n">
        <f aca="false">ROUND(CH23*CI23,0)</f>
        <v>0</v>
      </c>
      <c r="CK23" s="74" t="str">
        <f aca="false">IF(OR(AA23&gt;0,BB23&gt;0,CD23&gt;0,CJ23&gt;0),AA23+BB23+CD23+CJ23,"")</f>
        <v/>
      </c>
    </row>
    <row r="24" customFormat="false" ht="12.8" hidden="false" customHeight="false" outlineLevel="0" collapsed="false">
      <c r="A24" s="66" t="n">
        <f aca="false">'Vstupní data'!A24</f>
        <v>0</v>
      </c>
      <c r="F24" s="66" t="str">
        <f aca="false">CONCATENATE('Vstupní data'!F24,'Vstupní data'!G24,'Vstupní data'!H24,'Vstupní data'!I24)</f>
        <v/>
      </c>
      <c r="G24" s="66"/>
      <c r="H24" s="66" t="n">
        <f aca="false">'Vstupní data'!K24</f>
        <v>0</v>
      </c>
      <c r="I24" s="66" t="n">
        <f aca="false">'Vstupní data'!L24</f>
        <v>0</v>
      </c>
      <c r="J24" s="66" t="n">
        <f aca="false">'Vstupní data'!K24*'Vstupní data'!M24/100</f>
        <v>0</v>
      </c>
      <c r="L24" s="66" t="n">
        <f aca="false">IF('Vstupní data'!N24="prostokořenný",0,IF('Vstupní data'!N24="krytokořenný","k",IF('Vstupní data'!N24="poloodrostky nebo odrostky, prostokořenné i krytokořenné","po",0)))</f>
        <v>0</v>
      </c>
      <c r="N24" s="66"/>
      <c r="O24" s="66" t="n">
        <f aca="false">'Vstupní data'!O24</f>
        <v>0</v>
      </c>
      <c r="P24" s="66" t="n">
        <f aca="false">IF(O24&gt;0,VLOOKUP(CONCATENATE(VLOOKUP(I24,'Pril3-drev'!$H$5:$K$83,4,0),"-",'Vstupní data'!R24),K2!$C$15:$D$23,2,0),0)</f>
        <v>0</v>
      </c>
      <c r="Q24" s="66" t="n">
        <f aca="false">IF(O24&gt;0,VLOOKUP(I24,'Pril3-drev'!$H$5:$I$83,2,0),0)</f>
        <v>0</v>
      </c>
      <c r="R24" s="66" t="n">
        <f aca="false">IF(Q24&gt;0,VLOOKUP(Q24,'Pril6-okus'!$A$5:$B$17,2,0),0)</f>
        <v>0</v>
      </c>
      <c r="S24" s="66" t="n">
        <f aca="false">IF(O24&gt;0,VLOOKUP(I24,'Pril3-drev'!$H$5:$J$83,3,0),0)</f>
        <v>0</v>
      </c>
      <c r="T24" s="66" t="str">
        <f aca="false">IF(O24&gt;0,IF(L24="k",0.9*VLOOKUP(S24,'ha-pocty-vyhl'!$A$5:$B$20,2,0),IF(L24="po",0.8*VLOOKUP(S24,'ha-pocty-vyhl'!$A$5:$B$20,2,0),VLOOKUP(S24,'ha-pocty-vyhl'!$A$5:$B$20,2,0))),"")</f>
        <v/>
      </c>
      <c r="U24" s="66" t="n">
        <f aca="false">'Vstupní data'!P24</f>
        <v>0</v>
      </c>
      <c r="V24" s="66" t="n">
        <f aca="false">IF(O24&gt;0,1.3*T24*1000*Z24/10000,0)</f>
        <v>0</v>
      </c>
      <c r="W24" s="66" t="n">
        <f aca="false">IF(O24&gt;0,1.3*T24*1000*Z24/10000,0)</f>
        <v>0</v>
      </c>
      <c r="X24" s="66" t="n">
        <f aca="false">IF(O24&gt;0,IF(O24&gt;V24,V24,O24),0)</f>
        <v>0</v>
      </c>
      <c r="Y24" s="66" t="n">
        <f aca="false">IF(O24&gt;0,IF(IF(U24&gt;W24,W24,U24)&lt;X24,W24,IF(U24&gt;W24,W24,U24)),0)</f>
        <v>0</v>
      </c>
      <c r="Z24" s="66" t="n">
        <f aca="false">IF(O24&gt;0,IF(J24&gt;0,J24,K24*H24/100),0)</f>
        <v>0</v>
      </c>
      <c r="AA24" s="67" t="n">
        <f aca="false">IF(O24&gt;0,CEILING(R24*P24*X24/Y24*Z24,1),0)</f>
        <v>0</v>
      </c>
      <c r="AB24" s="68" t="n">
        <f aca="false">IF(O24&gt;0,AA24/O24,0)</f>
        <v>0</v>
      </c>
      <c r="AC24" s="66" t="n">
        <f aca="false">'Vstupní data'!W24</f>
        <v>0</v>
      </c>
      <c r="AI24" s="66" t="str">
        <f aca="false">IF(OR('Vstupní data'!T24&gt;0,'Vstupní data'!U24&gt;0),VLOOKUP(I24,'Pril3-drev'!$H$5:$J$83,3,0),"")</f>
        <v/>
      </c>
      <c r="AJ24" s="66" t="n">
        <f aca="false">IF('Vstupní data'!V24="prostokořenný",0,IF('Vstupní data'!V24="krytokořenný","k",IF('Vstupní data'!V24="poloodrostky nebo odrostky, prostokořenné i krytokořenné","po",0)))</f>
        <v>0</v>
      </c>
      <c r="AK24" s="66" t="n">
        <f aca="false">IF(OR('Vstupní data'!T24&gt;0,'Vstupní data'!U24&gt;0),IF(AJ24="k",0.9*VLOOKUP(AI24,'ha-pocty-vyhl'!$A$5:$B$20,2,0),IF(AJ24="po",0.8*VLOOKUP(AI24,'ha-pocty-vyhl'!$A$5:$B$20,2,0),VLOOKUP(AI24,'ha-pocty-vyhl'!$A$5:$B$20,2,0))),0)</f>
        <v>0</v>
      </c>
      <c r="AL24" s="66" t="n">
        <f aca="false">IF(OR('Vstupní data'!T24&gt;0,'Vstupní data'!U24&gt;0),'Vstupní data'!K24*'Vstupní data'!M24/100,0)</f>
        <v>0</v>
      </c>
      <c r="AM24" s="66" t="n">
        <f aca="false">IF(OR('Vstupní data'!T24&gt;0,'Vstupní data'!U24&gt;0),IF('Vstupní data'!T24&gt;0,'Vstupní data'!T24,ROUND(10*'Vstupní data'!U24/AK24,0)),0)</f>
        <v>0</v>
      </c>
      <c r="AN24" s="69" t="n">
        <f aca="false">IF('Vstupní data'!T24&gt;0,   IF('Vstupní data'!T24&lt;=AL24,'Vstupní data'!T24,AL24),   IF(AM24&lt;AL24,AM24,AL24))</f>
        <v>0</v>
      </c>
      <c r="AO24" s="69" t="n">
        <f aca="false">'Vstupní data'!X24</f>
        <v>0</v>
      </c>
      <c r="AP24" s="66" t="n">
        <f aca="false">IF(OR('Vstupní data'!T24&gt;0,'Vstupní data'!U24&gt;0),IF(I24&lt;&gt;0,VLOOKUP(I24,'Pril3-drev'!$H$5:$I$83,2,0),0),0)</f>
        <v>0</v>
      </c>
      <c r="AQ24" s="66" t="n">
        <f aca="false">'Vstupní data'!Y24</f>
        <v>0</v>
      </c>
      <c r="AR24" s="66" t="str">
        <f aca="false">IF(AC24&gt;5,   IF('Vstupní data'!Y24&gt;0,   VLOOKUP(VLOOKUP(CONCATENATE(VLOOKUP(I24,'Pril3-drev'!$H$4:$L$83,5,0),AC24),'Pril3-drev'!$Q$4:$R$2803,2,0),'AVB-BS'!$C$5:$S$29 ,LOOKUP(AQ24,'AVB-BS'!$D$3:$S$3,'AVB-BS'!$D$1:$S$1) ,0 )   ,   IF('Vstupní data'!Z24&gt;0,'Vstupní data'!Z24,0)) , "")</f>
        <v/>
      </c>
      <c r="AS24" s="70" t="str">
        <f aca="false">IF(AC24&gt;5,VLOOKUP(CONCATENATE(AP24,AR24),'Pril1-THLPa'!$H$6:$N$96,4,0),"")</f>
        <v/>
      </c>
      <c r="AT24" s="70" t="str">
        <f aca="false">IF(AC24&gt;5,VLOOKUP(CONCATENATE(AP24,AR24),'Pril1-THLPa'!$H$6:$N$96,5,0),"")</f>
        <v/>
      </c>
      <c r="AU24" s="70" t="str">
        <f aca="false">IF(AC24&gt;5,VLOOKUP(CONCATENATE(AP24,AR24),'Pril1-THLPa'!$H$6:$N$96,6,0),"")</f>
        <v/>
      </c>
      <c r="AV24" s="70" t="str">
        <f aca="false">IF(AC24&gt;5,VLOOKUP(CONCATENATE(AP24,AR24),'Pril1-THLPa'!$H$6:$N$96,7,0),"")</f>
        <v/>
      </c>
      <c r="AW24" s="70" t="str">
        <f aca="false">IF(AC24&gt;5,VLOOKUP(CONCATENATE(AP24,AR24),'Pril1-THLPa'!$H$6:$O$96,8,0),"")</f>
        <v/>
      </c>
      <c r="AX24" s="66" t="n">
        <f aca="false">IF(AC24&gt;0,IF(AND(AC24&gt;0,AC24&lt;=5),VLOOKUP(AP24,'Pril1-THLPa'!$A$6:$F$18,LOOKUP(AC24,'Pril1-THLPa'!$B$5:$F$5,'Pril1-THLPa'!$B$4:$F$4),0),AS24+AT24*(AC24-5)+AU24*POWER(AC24-5,2)+AV24*POWER(AC24-5,3)+AW24*POWER(AC24-5,4)),0)</f>
        <v>0</v>
      </c>
      <c r="AY24" s="71"/>
      <c r="AZ24" s="66" t="n">
        <f aca="false">'Vstupní data'!AA24</f>
        <v>0</v>
      </c>
      <c r="BA24" s="66" t="n">
        <f aca="false">IF(OR('Vstupní data'!T24&gt;0,'Vstupní data'!U24&gt;0),IF(AC24&lt;&gt;"",AX24*AO24/10*(100+AZ24)/100,0),0)</f>
        <v>0</v>
      </c>
      <c r="BB24" s="67" t="n">
        <f aca="false">IF(AC24&lt;&gt;"",ROUND(BA24*AN24,0),0)</f>
        <v>0</v>
      </c>
      <c r="BC24" s="68" t="str">
        <f aca="false">IF(AE24&gt;0,BB24/AE24,"")</f>
        <v/>
      </c>
      <c r="BD24" s="66" t="n">
        <f aca="false">'Vstupní data'!AE24</f>
        <v>0</v>
      </c>
      <c r="BF24" s="66" t="n">
        <f aca="false">'Vstupní data'!AC24</f>
        <v>0</v>
      </c>
      <c r="BH24" s="66" t="n">
        <f aca="false">'Vstupní data'!AD24</f>
        <v>0</v>
      </c>
      <c r="BI24" s="66" t="n">
        <f aca="false">'Vstupní data'!AF24</f>
        <v>0</v>
      </c>
      <c r="BJ24" s="69" t="n">
        <f aca="false">'Vstupní data'!AG24</f>
        <v>0</v>
      </c>
      <c r="BK24" s="69" t="n">
        <f aca="false">IF(BF24&lt;&gt;0,VLOOKUP(I24,'Pril3-drev'!$H$5:$I$83,2,0),0)</f>
        <v>0</v>
      </c>
      <c r="BL24" s="69" t="n">
        <f aca="false">IF(BF24&lt;&gt;0,VLOOKUP(BK24,'Pril3-drev'!$A$5:$C$17,3,0),0)</f>
        <v>0</v>
      </c>
      <c r="BM24" s="69" t="n">
        <f aca="false">'Vstupní data'!AH24</f>
        <v>0</v>
      </c>
      <c r="BN24" s="69" t="n">
        <f aca="false">IF('Vstupní data'!AH24&gt;0,   VLOOKUP(VLOOKUP(CONCATENATE(VLOOKUP(I24,'Pril3-drev'!$H$4:$L$83,5,0),BD24),'Pril3-drev'!$Q$4:$R$2803,2,0),'AVB-BS'!$C$5:$S$29 ,LOOKUP(BM24,'AVB-BS'!$D$3:$S$3,'AVB-BS'!$D$1:$S$1) ,0 )   ,   IF('Vstupní data'!AI24&gt;0,'Vstupní data'!AI24,0))</f>
        <v>0</v>
      </c>
      <c r="BO24" s="69" t="str">
        <f aca="false">IF(BX24&gt;5,VLOOKUP(CONCATENATE(BK24,BN24),'Pril1-THLPa'!$H$6:$N$96,4,0),"")</f>
        <v/>
      </c>
      <c r="BP24" s="69" t="str">
        <f aca="false">IF(BX24&gt;5,VLOOKUP(CONCATENATE(BK24,BN24),'Pril1-THLPa'!$H$6:$N$96,5,0),"")</f>
        <v/>
      </c>
      <c r="BQ24" s="69" t="str">
        <f aca="false">IF(BX24&gt;5,VLOOKUP(CONCATENATE(BK24,BN24),'Pril1-THLPa'!$H$6:$N$96,6,0),"")</f>
        <v/>
      </c>
      <c r="BR24" s="69" t="str">
        <f aca="false">IF(BX24&gt;5,VLOOKUP(CONCATENATE(BK24,BN24),'Pril1-THLPa'!$H$6:$N$96,7,0),"")</f>
        <v/>
      </c>
      <c r="BS24" s="69" t="str">
        <f aca="false">IF(BX24&gt;5,VLOOKUP(CONCATENATE(BK24,BN24),'Pril1-THLPa'!$H$6:$O$96,8,0),"")</f>
        <v/>
      </c>
      <c r="BT24" s="69" t="str">
        <f aca="false">IF(BF24&gt;0, IF(BK24="smrk",  VLOOKUP(VLOOKUP(BD24,'Pril9-K3'!$L$8:$M$207,2,0),'Pril9-K3'!$A$8:$J$16,LOOKUP(BN24,'Pril9-K3'!$A$7:$J$7,'Pril9-K3'!$A$5:$J$5),0), IF(AND(BK24&lt;&gt;"smrk",'Vstupní data'!AK24&lt;&gt;""),'Vstupní data'!AK24,   VLOOKUP(VLOOKUP(BD24,'Pril9-K3'!$L$8:$M$207,2,0),'Pril9-K3'!$A$8:$J$16,LOOKUP(BN24,'Pril9-K3'!$A$7:$J$7,'Pril9-K3'!$A$5:$J$5),0)   )),   "")</f>
        <v/>
      </c>
      <c r="BV24" s="69" t="n">
        <f aca="false">'Vstupní data'!AJ24</f>
        <v>0</v>
      </c>
      <c r="BW24" s="69" t="n">
        <f aca="false">IF(BF24&gt;0,IF(J24&gt;0,J24,K24*H24/100),0)</f>
        <v>0</v>
      </c>
      <c r="BX24" s="69" t="n">
        <f aca="false">IF(BF24&gt;0,IF(BJ24&gt;BL24,BL24,BJ24),0)</f>
        <v>0</v>
      </c>
      <c r="BY24" s="69" t="n">
        <f aca="false">IF(BD24=0,0,IF(AND(BX24&gt;0,BX24&lt;=5),  IF(AND(BX24&gt;0,BX24&lt;=5),VLOOKUP(BK24,'Pril1-THLPa'!$A$6:$F$18,IF(AND(BX24&gt;0,BX24&lt;=5),LOOKUP(BX24,'Pril1-THLPa'!$B$5:$F$5,'Pril1-THLPa'!$B$4:$F$4),""),0),""),  IF(BX24&gt;5,BO24+BP24*(BX24-5)+BQ24*POWER(BX24-5,2)+BR24*POWER(BX24-5,3)+BS24*POWER(BX24-5,4),"")))</f>
        <v>0</v>
      </c>
      <c r="BZ24" s="69" t="n">
        <f aca="false">IF(BY24&gt;0,BY24*BI24/10*BW24*(100+BV24)/100,0)</f>
        <v>0</v>
      </c>
      <c r="CA24" s="69" t="n">
        <f aca="false">IF(BD24&gt;0,BX24-IF(BD24&gt;BX24,BX24,BD24),0)</f>
        <v>0</v>
      </c>
      <c r="CB24" s="69" t="n">
        <f aca="false">POWER(1.01,CA24)</f>
        <v>1</v>
      </c>
      <c r="CC24" s="69" t="n">
        <f aca="false">IF(BF24&gt;0,IF(BF24&gt;BH24,1,BF24/BH24),0)</f>
        <v>0</v>
      </c>
      <c r="CD24" s="72" t="n">
        <f aca="false">IF(BD24=0,0,IF(BF24&gt;0,ROUND(IF(CB24&lt;&gt;0,BZ24*BT24*1/CB24*CC24,0),0),0))</f>
        <v>0</v>
      </c>
      <c r="CE24" s="73" t="str">
        <f aca="false">IF(BF24&gt;0,IF(BF24&gt;BH24,CD24/BF24,CD24/BH24),"")</f>
        <v/>
      </c>
      <c r="CF24" s="69" t="n">
        <f aca="false">'Vstupní data'!AM24</f>
        <v>0</v>
      </c>
      <c r="CG24" s="69" t="n">
        <f aca="false">'Vstupní data'!AN24</f>
        <v>0</v>
      </c>
      <c r="CH24" s="69" t="n">
        <f aca="false">'Vstupní data'!AO24</f>
        <v>0</v>
      </c>
      <c r="CI24" s="69" t="n">
        <f aca="false">'Vstupní data'!AP24</f>
        <v>0</v>
      </c>
      <c r="CJ24" s="72" t="n">
        <f aca="false">ROUND(CH24*CI24,0)</f>
        <v>0</v>
      </c>
      <c r="CK24" s="74" t="str">
        <f aca="false">IF(OR(AA24&gt;0,BB24&gt;0,CD24&gt;0,CJ24&gt;0),AA24+BB24+CD24+CJ24,"")</f>
        <v/>
      </c>
    </row>
    <row r="25" customFormat="false" ht="12.8" hidden="false" customHeight="false" outlineLevel="0" collapsed="false">
      <c r="A25" s="66" t="n">
        <f aca="false">'Vstupní data'!A25</f>
        <v>0</v>
      </c>
      <c r="F25" s="66" t="str">
        <f aca="false">CONCATENATE('Vstupní data'!F25,'Vstupní data'!G25,'Vstupní data'!H25,'Vstupní data'!I25)</f>
        <v/>
      </c>
      <c r="G25" s="66"/>
      <c r="H25" s="66" t="n">
        <f aca="false">'Vstupní data'!K25</f>
        <v>0</v>
      </c>
      <c r="I25" s="66" t="n">
        <f aca="false">'Vstupní data'!L25</f>
        <v>0</v>
      </c>
      <c r="J25" s="66" t="n">
        <f aca="false">'Vstupní data'!K25*'Vstupní data'!M25/100</f>
        <v>0</v>
      </c>
      <c r="L25" s="66" t="n">
        <f aca="false">IF('Vstupní data'!N25="prostokořenný",0,IF('Vstupní data'!N25="krytokořenný","k",IF('Vstupní data'!N25="poloodrostky nebo odrostky, prostokořenné i krytokořenné","po",0)))</f>
        <v>0</v>
      </c>
      <c r="N25" s="66"/>
      <c r="O25" s="66" t="n">
        <f aca="false">'Vstupní data'!O25</f>
        <v>0</v>
      </c>
      <c r="P25" s="66" t="n">
        <f aca="false">IF(O25&gt;0,VLOOKUP(CONCATENATE(VLOOKUP(I25,'Pril3-drev'!$H$5:$K$83,4,0),"-",'Vstupní data'!R25),K2!$C$15:$D$23,2,0),0)</f>
        <v>0</v>
      </c>
      <c r="Q25" s="66" t="n">
        <f aca="false">IF(O25&gt;0,VLOOKUP(I25,'Pril3-drev'!$H$5:$I$83,2,0),0)</f>
        <v>0</v>
      </c>
      <c r="R25" s="66" t="n">
        <f aca="false">IF(Q25&gt;0,VLOOKUP(Q25,'Pril6-okus'!$A$5:$B$17,2,0),0)</f>
        <v>0</v>
      </c>
      <c r="S25" s="66" t="n">
        <f aca="false">IF(O25&gt;0,VLOOKUP(I25,'Pril3-drev'!$H$5:$J$83,3,0),0)</f>
        <v>0</v>
      </c>
      <c r="T25" s="66" t="str">
        <f aca="false">IF(O25&gt;0,IF(L25="k",0.9*VLOOKUP(S25,'ha-pocty-vyhl'!$A$5:$B$20,2,0),IF(L25="po",0.8*VLOOKUP(S25,'ha-pocty-vyhl'!$A$5:$B$20,2,0),VLOOKUP(S25,'ha-pocty-vyhl'!$A$5:$B$20,2,0))),"")</f>
        <v/>
      </c>
      <c r="U25" s="66" t="n">
        <f aca="false">'Vstupní data'!P25</f>
        <v>0</v>
      </c>
      <c r="V25" s="66" t="n">
        <f aca="false">IF(O25&gt;0,1.3*T25*1000*Z25/10000,0)</f>
        <v>0</v>
      </c>
      <c r="W25" s="66" t="n">
        <f aca="false">IF(O25&gt;0,1.3*T25*1000*Z25/10000,0)</f>
        <v>0</v>
      </c>
      <c r="X25" s="66" t="n">
        <f aca="false">IF(O25&gt;0,IF(O25&gt;V25,V25,O25),0)</f>
        <v>0</v>
      </c>
      <c r="Y25" s="66" t="n">
        <f aca="false">IF(O25&gt;0,IF(IF(U25&gt;W25,W25,U25)&lt;X25,W25,IF(U25&gt;W25,W25,U25)),0)</f>
        <v>0</v>
      </c>
      <c r="Z25" s="66" t="n">
        <f aca="false">IF(O25&gt;0,IF(J25&gt;0,J25,K25*H25/100),0)</f>
        <v>0</v>
      </c>
      <c r="AA25" s="67" t="n">
        <f aca="false">IF(O25&gt;0,CEILING(R25*P25*X25/Y25*Z25,1),0)</f>
        <v>0</v>
      </c>
      <c r="AB25" s="68" t="n">
        <f aca="false">IF(O25&gt;0,AA25/O25,0)</f>
        <v>0</v>
      </c>
      <c r="AC25" s="66" t="n">
        <f aca="false">'Vstupní data'!W25</f>
        <v>0</v>
      </c>
      <c r="AI25" s="66" t="str">
        <f aca="false">IF(OR('Vstupní data'!T25&gt;0,'Vstupní data'!U25&gt;0),VLOOKUP(I25,'Pril3-drev'!$H$5:$J$83,3,0),"")</f>
        <v/>
      </c>
      <c r="AJ25" s="66" t="n">
        <f aca="false">IF('Vstupní data'!V25="prostokořenný",0,IF('Vstupní data'!V25="krytokořenný","k",IF('Vstupní data'!V25="poloodrostky nebo odrostky, prostokořenné i krytokořenné","po",0)))</f>
        <v>0</v>
      </c>
      <c r="AK25" s="66" t="n">
        <f aca="false">IF(OR('Vstupní data'!T25&gt;0,'Vstupní data'!U25&gt;0),IF(AJ25="k",0.9*VLOOKUP(AI25,'ha-pocty-vyhl'!$A$5:$B$20,2,0),IF(AJ25="po",0.8*VLOOKUP(AI25,'ha-pocty-vyhl'!$A$5:$B$20,2,0),VLOOKUP(AI25,'ha-pocty-vyhl'!$A$5:$B$20,2,0))),0)</f>
        <v>0</v>
      </c>
      <c r="AL25" s="66" t="n">
        <f aca="false">IF(OR('Vstupní data'!T25&gt;0,'Vstupní data'!U25&gt;0),'Vstupní data'!K25*'Vstupní data'!M25/100,0)</f>
        <v>0</v>
      </c>
      <c r="AM25" s="66" t="n">
        <f aca="false">IF(OR('Vstupní data'!T25&gt;0,'Vstupní data'!U25&gt;0),IF('Vstupní data'!T25&gt;0,'Vstupní data'!T25,ROUND(10*'Vstupní data'!U25/AK25,0)),0)</f>
        <v>0</v>
      </c>
      <c r="AN25" s="69" t="n">
        <f aca="false">IF('Vstupní data'!T25&gt;0,   IF('Vstupní data'!T25&lt;=AL25,'Vstupní data'!T25,AL25),   IF(AM25&lt;AL25,AM25,AL25))</f>
        <v>0</v>
      </c>
      <c r="AO25" s="69" t="n">
        <f aca="false">'Vstupní data'!X25</f>
        <v>0</v>
      </c>
      <c r="AP25" s="66" t="n">
        <f aca="false">IF(OR('Vstupní data'!T25&gt;0,'Vstupní data'!U25&gt;0),IF(I25&lt;&gt;0,VLOOKUP(I25,'Pril3-drev'!$H$5:$I$83,2,0),0),0)</f>
        <v>0</v>
      </c>
      <c r="AQ25" s="66" t="n">
        <f aca="false">'Vstupní data'!Y25</f>
        <v>0</v>
      </c>
      <c r="AR25" s="66" t="str">
        <f aca="false">IF(AC25&gt;5,   IF('Vstupní data'!Y25&gt;0,   VLOOKUP(VLOOKUP(CONCATENATE(VLOOKUP(I25,'Pril3-drev'!$H$4:$L$83,5,0),AC25),'Pril3-drev'!$Q$4:$R$2803,2,0),'AVB-BS'!$C$5:$S$29 ,LOOKUP(AQ25,'AVB-BS'!$D$3:$S$3,'AVB-BS'!$D$1:$S$1) ,0 )   ,   IF('Vstupní data'!Z25&gt;0,'Vstupní data'!Z25,0)) , "")</f>
        <v/>
      </c>
      <c r="AS25" s="70" t="str">
        <f aca="false">IF(AC25&gt;5,VLOOKUP(CONCATENATE(AP25,AR25),'Pril1-THLPa'!$H$6:$N$96,4,0),"")</f>
        <v/>
      </c>
      <c r="AT25" s="70" t="str">
        <f aca="false">IF(AC25&gt;5,VLOOKUP(CONCATENATE(AP25,AR25),'Pril1-THLPa'!$H$6:$N$96,5,0),"")</f>
        <v/>
      </c>
      <c r="AU25" s="70" t="str">
        <f aca="false">IF(AC25&gt;5,VLOOKUP(CONCATENATE(AP25,AR25),'Pril1-THLPa'!$H$6:$N$96,6,0),"")</f>
        <v/>
      </c>
      <c r="AV25" s="70" t="str">
        <f aca="false">IF(AC25&gt;5,VLOOKUP(CONCATENATE(AP25,AR25),'Pril1-THLPa'!$H$6:$N$96,7,0),"")</f>
        <v/>
      </c>
      <c r="AW25" s="70" t="str">
        <f aca="false">IF(AC25&gt;5,VLOOKUP(CONCATENATE(AP25,AR25),'Pril1-THLPa'!$H$6:$O$96,8,0),"")</f>
        <v/>
      </c>
      <c r="AX25" s="66" t="n">
        <f aca="false">IF(AC25&gt;0,IF(AND(AC25&gt;0,AC25&lt;=5),VLOOKUP(AP25,'Pril1-THLPa'!$A$6:$F$18,LOOKUP(AC25,'Pril1-THLPa'!$B$5:$F$5,'Pril1-THLPa'!$B$4:$F$4),0),AS25+AT25*(AC25-5)+AU25*POWER(AC25-5,2)+AV25*POWER(AC25-5,3)+AW25*POWER(AC25-5,4)),0)</f>
        <v>0</v>
      </c>
      <c r="AY25" s="71"/>
      <c r="AZ25" s="66" t="n">
        <f aca="false">'Vstupní data'!AA25</f>
        <v>0</v>
      </c>
      <c r="BA25" s="66" t="n">
        <f aca="false">IF(OR('Vstupní data'!T25&gt;0,'Vstupní data'!U25&gt;0),IF(AC25&lt;&gt;"",AX25*AO25/10*(100+AZ25)/100,0),0)</f>
        <v>0</v>
      </c>
      <c r="BB25" s="67" t="n">
        <f aca="false">IF(AC25&lt;&gt;"",ROUND(BA25*AN25,0),0)</f>
        <v>0</v>
      </c>
      <c r="BC25" s="68" t="str">
        <f aca="false">IF(AE25&gt;0,BB25/AE25,"")</f>
        <v/>
      </c>
      <c r="BD25" s="66" t="n">
        <f aca="false">'Vstupní data'!AE25</f>
        <v>0</v>
      </c>
      <c r="BF25" s="66" t="n">
        <f aca="false">'Vstupní data'!AC25</f>
        <v>0</v>
      </c>
      <c r="BH25" s="66" t="n">
        <f aca="false">'Vstupní data'!AD25</f>
        <v>0</v>
      </c>
      <c r="BI25" s="66" t="n">
        <f aca="false">'Vstupní data'!AF25</f>
        <v>0</v>
      </c>
      <c r="BJ25" s="69" t="n">
        <f aca="false">'Vstupní data'!AG25</f>
        <v>0</v>
      </c>
      <c r="BK25" s="69" t="n">
        <f aca="false">IF(BF25&lt;&gt;0,VLOOKUP(I25,'Pril3-drev'!$H$5:$I$83,2,0),0)</f>
        <v>0</v>
      </c>
      <c r="BL25" s="69" t="n">
        <f aca="false">IF(BF25&lt;&gt;0,VLOOKUP(BK25,'Pril3-drev'!$A$5:$C$17,3,0),0)</f>
        <v>0</v>
      </c>
      <c r="BM25" s="69" t="n">
        <f aca="false">'Vstupní data'!AH25</f>
        <v>0</v>
      </c>
      <c r="BN25" s="69" t="n">
        <f aca="false">IF('Vstupní data'!AH25&gt;0,   VLOOKUP(VLOOKUP(CONCATENATE(VLOOKUP(I25,'Pril3-drev'!$H$4:$L$83,5,0),BD25),'Pril3-drev'!$Q$4:$R$2803,2,0),'AVB-BS'!$C$5:$S$29 ,LOOKUP(BM25,'AVB-BS'!$D$3:$S$3,'AVB-BS'!$D$1:$S$1) ,0 )   ,   IF('Vstupní data'!AI25&gt;0,'Vstupní data'!AI25,0))</f>
        <v>0</v>
      </c>
      <c r="BO25" s="69" t="str">
        <f aca="false">IF(BX25&gt;5,VLOOKUP(CONCATENATE(BK25,BN25),'Pril1-THLPa'!$H$6:$N$96,4,0),"")</f>
        <v/>
      </c>
      <c r="BP25" s="69" t="str">
        <f aca="false">IF(BX25&gt;5,VLOOKUP(CONCATENATE(BK25,BN25),'Pril1-THLPa'!$H$6:$N$96,5,0),"")</f>
        <v/>
      </c>
      <c r="BQ25" s="69" t="str">
        <f aca="false">IF(BX25&gt;5,VLOOKUP(CONCATENATE(BK25,BN25),'Pril1-THLPa'!$H$6:$N$96,6,0),"")</f>
        <v/>
      </c>
      <c r="BR25" s="69" t="str">
        <f aca="false">IF(BX25&gt;5,VLOOKUP(CONCATENATE(BK25,BN25),'Pril1-THLPa'!$H$6:$N$96,7,0),"")</f>
        <v/>
      </c>
      <c r="BS25" s="69" t="str">
        <f aca="false">IF(BX25&gt;5,VLOOKUP(CONCATENATE(BK25,BN25),'Pril1-THLPa'!$H$6:$O$96,8,0),"")</f>
        <v/>
      </c>
      <c r="BT25" s="69" t="str">
        <f aca="false">IF(BF25&gt;0, IF(BK25="smrk",  VLOOKUP(VLOOKUP(BD25,'Pril9-K3'!$L$8:$M$207,2,0),'Pril9-K3'!$A$8:$J$16,LOOKUP(BN25,'Pril9-K3'!$A$7:$J$7,'Pril9-K3'!$A$5:$J$5),0), IF(AND(BK25&lt;&gt;"smrk",'Vstupní data'!AK25&lt;&gt;""),'Vstupní data'!AK25,   VLOOKUP(VLOOKUP(BD25,'Pril9-K3'!$L$8:$M$207,2,0),'Pril9-K3'!$A$8:$J$16,LOOKUP(BN25,'Pril9-K3'!$A$7:$J$7,'Pril9-K3'!$A$5:$J$5),0)   )),   "")</f>
        <v/>
      </c>
      <c r="BV25" s="69" t="n">
        <f aca="false">'Vstupní data'!AJ25</f>
        <v>0</v>
      </c>
      <c r="BW25" s="69" t="n">
        <f aca="false">IF(BF25&gt;0,IF(J25&gt;0,J25,K25*H25/100),0)</f>
        <v>0</v>
      </c>
      <c r="BX25" s="69" t="n">
        <f aca="false">IF(BF25&gt;0,IF(BJ25&gt;BL25,BL25,BJ25),0)</f>
        <v>0</v>
      </c>
      <c r="BY25" s="69" t="n">
        <f aca="false">IF(BD25=0,0,IF(AND(BX25&gt;0,BX25&lt;=5),  IF(AND(BX25&gt;0,BX25&lt;=5),VLOOKUP(BK25,'Pril1-THLPa'!$A$6:$F$18,IF(AND(BX25&gt;0,BX25&lt;=5),LOOKUP(BX25,'Pril1-THLPa'!$B$5:$F$5,'Pril1-THLPa'!$B$4:$F$4),""),0),""),  IF(BX25&gt;5,BO25+BP25*(BX25-5)+BQ25*POWER(BX25-5,2)+BR25*POWER(BX25-5,3)+BS25*POWER(BX25-5,4),"")))</f>
        <v>0</v>
      </c>
      <c r="BZ25" s="69" t="n">
        <f aca="false">IF(BY25&gt;0,BY25*BI25/10*BW25*(100+BV25)/100,0)</f>
        <v>0</v>
      </c>
      <c r="CA25" s="69" t="n">
        <f aca="false">IF(BD25&gt;0,BX25-IF(BD25&gt;BX25,BX25,BD25),0)</f>
        <v>0</v>
      </c>
      <c r="CB25" s="69" t="n">
        <f aca="false">POWER(1.01,CA25)</f>
        <v>1</v>
      </c>
      <c r="CC25" s="69" t="n">
        <f aca="false">IF(BF25&gt;0,IF(BF25&gt;BH25,1,BF25/BH25),0)</f>
        <v>0</v>
      </c>
      <c r="CD25" s="72" t="n">
        <f aca="false">IF(BD25=0,0,IF(BF25&gt;0,ROUND(IF(CB25&lt;&gt;0,BZ25*BT25*1/CB25*CC25,0),0),0))</f>
        <v>0</v>
      </c>
      <c r="CE25" s="73" t="str">
        <f aca="false">IF(BF25&gt;0,IF(BF25&gt;BH25,CD25/BF25,CD25/BH25),"")</f>
        <v/>
      </c>
      <c r="CF25" s="69" t="n">
        <f aca="false">'Vstupní data'!AM25</f>
        <v>0</v>
      </c>
      <c r="CG25" s="69" t="n">
        <f aca="false">'Vstupní data'!AN25</f>
        <v>0</v>
      </c>
      <c r="CH25" s="69" t="n">
        <f aca="false">'Vstupní data'!AO25</f>
        <v>0</v>
      </c>
      <c r="CI25" s="69" t="n">
        <f aca="false">'Vstupní data'!AP25</f>
        <v>0</v>
      </c>
      <c r="CJ25" s="72" t="n">
        <f aca="false">ROUND(CH25*CI25,0)</f>
        <v>0</v>
      </c>
      <c r="CK25" s="74" t="str">
        <f aca="false">IF(OR(AA25&gt;0,BB25&gt;0,CD25&gt;0,CJ25&gt;0),AA25+BB25+CD25+CJ25,"")</f>
        <v/>
      </c>
    </row>
    <row r="26" customFormat="false" ht="12.8" hidden="false" customHeight="false" outlineLevel="0" collapsed="false">
      <c r="A26" s="66" t="n">
        <f aca="false">'Vstupní data'!A26</f>
        <v>0</v>
      </c>
      <c r="F26" s="66" t="str">
        <f aca="false">CONCATENATE('Vstupní data'!F26,'Vstupní data'!G26,'Vstupní data'!H26,'Vstupní data'!I26)</f>
        <v/>
      </c>
      <c r="G26" s="66"/>
      <c r="H26" s="66" t="n">
        <f aca="false">'Vstupní data'!K26</f>
        <v>0</v>
      </c>
      <c r="I26" s="66" t="n">
        <f aca="false">'Vstupní data'!L26</f>
        <v>0</v>
      </c>
      <c r="J26" s="66" t="n">
        <f aca="false">'Vstupní data'!K26*'Vstupní data'!M26/100</f>
        <v>0</v>
      </c>
      <c r="L26" s="66" t="n">
        <f aca="false">IF('Vstupní data'!N26="prostokořenný",0,IF('Vstupní data'!N26="krytokořenný","k",IF('Vstupní data'!N26="poloodrostky nebo odrostky, prostokořenné i krytokořenné","po",0)))</f>
        <v>0</v>
      </c>
      <c r="N26" s="66"/>
      <c r="O26" s="66" t="n">
        <f aca="false">'Vstupní data'!O26</f>
        <v>0</v>
      </c>
      <c r="P26" s="66" t="n">
        <f aca="false">IF(O26&gt;0,VLOOKUP(CONCATENATE(VLOOKUP(I26,'Pril3-drev'!$H$5:$K$83,4,0),"-",'Vstupní data'!R26),K2!$C$15:$D$23,2,0),0)</f>
        <v>0</v>
      </c>
      <c r="Q26" s="66" t="n">
        <f aca="false">IF(O26&gt;0,VLOOKUP(I26,'Pril3-drev'!$H$5:$I$83,2,0),0)</f>
        <v>0</v>
      </c>
      <c r="R26" s="66" t="n">
        <f aca="false">IF(Q26&gt;0,VLOOKUP(Q26,'Pril6-okus'!$A$5:$B$17,2,0),0)</f>
        <v>0</v>
      </c>
      <c r="S26" s="66" t="n">
        <f aca="false">IF(O26&gt;0,VLOOKUP(I26,'Pril3-drev'!$H$5:$J$83,3,0),0)</f>
        <v>0</v>
      </c>
      <c r="T26" s="66" t="str">
        <f aca="false">IF(O26&gt;0,IF(L26="k",0.9*VLOOKUP(S26,'ha-pocty-vyhl'!$A$5:$B$20,2,0),IF(L26="po",0.8*VLOOKUP(S26,'ha-pocty-vyhl'!$A$5:$B$20,2,0),VLOOKUP(S26,'ha-pocty-vyhl'!$A$5:$B$20,2,0))),"")</f>
        <v/>
      </c>
      <c r="U26" s="66" t="n">
        <f aca="false">'Vstupní data'!P26</f>
        <v>0</v>
      </c>
      <c r="V26" s="66" t="n">
        <f aca="false">IF(O26&gt;0,1.3*T26*1000*Z26/10000,0)</f>
        <v>0</v>
      </c>
      <c r="W26" s="66" t="n">
        <f aca="false">IF(O26&gt;0,1.3*T26*1000*Z26/10000,0)</f>
        <v>0</v>
      </c>
      <c r="X26" s="66" t="n">
        <f aca="false">IF(O26&gt;0,IF(O26&gt;V26,V26,O26),0)</f>
        <v>0</v>
      </c>
      <c r="Y26" s="66" t="n">
        <f aca="false">IF(O26&gt;0,IF(IF(U26&gt;W26,W26,U26)&lt;X26,W26,IF(U26&gt;W26,W26,U26)),0)</f>
        <v>0</v>
      </c>
      <c r="Z26" s="66" t="n">
        <f aca="false">IF(O26&gt;0,IF(J26&gt;0,J26,K26*H26/100),0)</f>
        <v>0</v>
      </c>
      <c r="AA26" s="67" t="n">
        <f aca="false">IF(O26&gt;0,CEILING(R26*P26*X26/Y26*Z26,1),0)</f>
        <v>0</v>
      </c>
      <c r="AB26" s="68" t="n">
        <f aca="false">IF(O26&gt;0,AA26/O26,0)</f>
        <v>0</v>
      </c>
      <c r="AC26" s="66" t="n">
        <f aca="false">'Vstupní data'!W26</f>
        <v>0</v>
      </c>
      <c r="AI26" s="66" t="str">
        <f aca="false">IF(OR('Vstupní data'!T26&gt;0,'Vstupní data'!U26&gt;0),VLOOKUP(I26,'Pril3-drev'!$H$5:$J$83,3,0),"")</f>
        <v/>
      </c>
      <c r="AJ26" s="66" t="n">
        <f aca="false">IF('Vstupní data'!V26="prostokořenný",0,IF('Vstupní data'!V26="krytokořenný","k",IF('Vstupní data'!V26="poloodrostky nebo odrostky, prostokořenné i krytokořenné","po",0)))</f>
        <v>0</v>
      </c>
      <c r="AK26" s="66" t="n">
        <f aca="false">IF(OR('Vstupní data'!T26&gt;0,'Vstupní data'!U26&gt;0),IF(AJ26="k",0.9*VLOOKUP(AI26,'ha-pocty-vyhl'!$A$5:$B$20,2,0),IF(AJ26="po",0.8*VLOOKUP(AI26,'ha-pocty-vyhl'!$A$5:$B$20,2,0),VLOOKUP(AI26,'ha-pocty-vyhl'!$A$5:$B$20,2,0))),0)</f>
        <v>0</v>
      </c>
      <c r="AL26" s="66" t="n">
        <f aca="false">IF(OR('Vstupní data'!T26&gt;0,'Vstupní data'!U26&gt;0),'Vstupní data'!K26*'Vstupní data'!M26/100,0)</f>
        <v>0</v>
      </c>
      <c r="AM26" s="66" t="n">
        <f aca="false">IF(OR('Vstupní data'!T26&gt;0,'Vstupní data'!U26&gt;0),IF('Vstupní data'!T26&gt;0,'Vstupní data'!T26,ROUND(10*'Vstupní data'!U26/AK26,0)),0)</f>
        <v>0</v>
      </c>
      <c r="AN26" s="69" t="n">
        <f aca="false">IF('Vstupní data'!T26&gt;0,   IF('Vstupní data'!T26&lt;=AL26,'Vstupní data'!T26,AL26),   IF(AM26&lt;AL26,AM26,AL26))</f>
        <v>0</v>
      </c>
      <c r="AO26" s="69" t="n">
        <f aca="false">'Vstupní data'!X26</f>
        <v>0</v>
      </c>
      <c r="AP26" s="66" t="n">
        <f aca="false">IF(OR('Vstupní data'!T26&gt;0,'Vstupní data'!U26&gt;0),IF(I26&lt;&gt;0,VLOOKUP(I26,'Pril3-drev'!$H$5:$I$83,2,0),0),0)</f>
        <v>0</v>
      </c>
      <c r="AQ26" s="66" t="n">
        <f aca="false">'Vstupní data'!Y26</f>
        <v>0</v>
      </c>
      <c r="AR26" s="66" t="str">
        <f aca="false">IF(AC26&gt;5,   IF('Vstupní data'!Y26&gt;0,   VLOOKUP(VLOOKUP(CONCATENATE(VLOOKUP(I26,'Pril3-drev'!$H$4:$L$83,5,0),AC26),'Pril3-drev'!$Q$4:$R$2803,2,0),'AVB-BS'!$C$5:$S$29 ,LOOKUP(AQ26,'AVB-BS'!$D$3:$S$3,'AVB-BS'!$D$1:$S$1) ,0 )   ,   IF('Vstupní data'!Z26&gt;0,'Vstupní data'!Z26,0)) , "")</f>
        <v/>
      </c>
      <c r="AS26" s="70" t="str">
        <f aca="false">IF(AC26&gt;5,VLOOKUP(CONCATENATE(AP26,AR26),'Pril1-THLPa'!$H$6:$N$96,4,0),"")</f>
        <v/>
      </c>
      <c r="AT26" s="70" t="str">
        <f aca="false">IF(AC26&gt;5,VLOOKUP(CONCATENATE(AP26,AR26),'Pril1-THLPa'!$H$6:$N$96,5,0),"")</f>
        <v/>
      </c>
      <c r="AU26" s="70" t="str">
        <f aca="false">IF(AC26&gt;5,VLOOKUP(CONCATENATE(AP26,AR26),'Pril1-THLPa'!$H$6:$N$96,6,0),"")</f>
        <v/>
      </c>
      <c r="AV26" s="70" t="str">
        <f aca="false">IF(AC26&gt;5,VLOOKUP(CONCATENATE(AP26,AR26),'Pril1-THLPa'!$H$6:$N$96,7,0),"")</f>
        <v/>
      </c>
      <c r="AW26" s="70" t="str">
        <f aca="false">IF(AC26&gt;5,VLOOKUP(CONCATENATE(AP26,AR26),'Pril1-THLPa'!$H$6:$O$96,8,0),"")</f>
        <v/>
      </c>
      <c r="AX26" s="66" t="n">
        <f aca="false">IF(AC26&gt;0,IF(AND(AC26&gt;0,AC26&lt;=5),VLOOKUP(AP26,'Pril1-THLPa'!$A$6:$F$18,LOOKUP(AC26,'Pril1-THLPa'!$B$5:$F$5,'Pril1-THLPa'!$B$4:$F$4),0),AS26+AT26*(AC26-5)+AU26*POWER(AC26-5,2)+AV26*POWER(AC26-5,3)+AW26*POWER(AC26-5,4)),0)</f>
        <v>0</v>
      </c>
      <c r="AY26" s="71"/>
      <c r="AZ26" s="66" t="n">
        <f aca="false">'Vstupní data'!AA26</f>
        <v>0</v>
      </c>
      <c r="BA26" s="66" t="n">
        <f aca="false">IF(OR('Vstupní data'!T26&gt;0,'Vstupní data'!U26&gt;0),IF(AC26&lt;&gt;"",AX26*AO26/10*(100+AZ26)/100,0),0)</f>
        <v>0</v>
      </c>
      <c r="BB26" s="67" t="n">
        <f aca="false">IF(AC26&lt;&gt;"",ROUND(BA26*AN26,0),0)</f>
        <v>0</v>
      </c>
      <c r="BC26" s="68" t="str">
        <f aca="false">IF(AE26&gt;0,BB26/AE26,"")</f>
        <v/>
      </c>
      <c r="BD26" s="66" t="n">
        <f aca="false">'Vstupní data'!AE26</f>
        <v>0</v>
      </c>
      <c r="BF26" s="66" t="n">
        <f aca="false">'Vstupní data'!AC26</f>
        <v>0</v>
      </c>
      <c r="BH26" s="66" t="n">
        <f aca="false">'Vstupní data'!AD26</f>
        <v>0</v>
      </c>
      <c r="BI26" s="66" t="n">
        <f aca="false">'Vstupní data'!AF26</f>
        <v>0</v>
      </c>
      <c r="BJ26" s="69" t="n">
        <f aca="false">'Vstupní data'!AG26</f>
        <v>0</v>
      </c>
      <c r="BK26" s="69" t="n">
        <f aca="false">IF(BF26&lt;&gt;0,VLOOKUP(I26,'Pril3-drev'!$H$5:$I$83,2,0),0)</f>
        <v>0</v>
      </c>
      <c r="BL26" s="69" t="n">
        <f aca="false">IF(BF26&lt;&gt;0,VLOOKUP(BK26,'Pril3-drev'!$A$5:$C$17,3,0),0)</f>
        <v>0</v>
      </c>
      <c r="BM26" s="69" t="n">
        <f aca="false">'Vstupní data'!AH26</f>
        <v>0</v>
      </c>
      <c r="BN26" s="69" t="n">
        <f aca="false">IF('Vstupní data'!AH26&gt;0,   VLOOKUP(VLOOKUP(CONCATENATE(VLOOKUP(I26,'Pril3-drev'!$H$4:$L$83,5,0),BD26),'Pril3-drev'!$Q$4:$R$2803,2,0),'AVB-BS'!$C$5:$S$29 ,LOOKUP(BM26,'AVB-BS'!$D$3:$S$3,'AVB-BS'!$D$1:$S$1) ,0 )   ,   IF('Vstupní data'!AI26&gt;0,'Vstupní data'!AI26,0))</f>
        <v>0</v>
      </c>
      <c r="BO26" s="69" t="str">
        <f aca="false">IF(BX26&gt;5,VLOOKUP(CONCATENATE(BK26,BN26),'Pril1-THLPa'!$H$6:$N$96,4,0),"")</f>
        <v/>
      </c>
      <c r="BP26" s="69" t="str">
        <f aca="false">IF(BX26&gt;5,VLOOKUP(CONCATENATE(BK26,BN26),'Pril1-THLPa'!$H$6:$N$96,5,0),"")</f>
        <v/>
      </c>
      <c r="BQ26" s="69" t="str">
        <f aca="false">IF(BX26&gt;5,VLOOKUP(CONCATENATE(BK26,BN26),'Pril1-THLPa'!$H$6:$N$96,6,0),"")</f>
        <v/>
      </c>
      <c r="BR26" s="69" t="str">
        <f aca="false">IF(BX26&gt;5,VLOOKUP(CONCATENATE(BK26,BN26),'Pril1-THLPa'!$H$6:$N$96,7,0),"")</f>
        <v/>
      </c>
      <c r="BS26" s="69" t="str">
        <f aca="false">IF(BX26&gt;5,VLOOKUP(CONCATENATE(BK26,BN26),'Pril1-THLPa'!$H$6:$O$96,8,0),"")</f>
        <v/>
      </c>
      <c r="BT26" s="69" t="str">
        <f aca="false">IF(BF26&gt;0, IF(BK26="smrk",  VLOOKUP(VLOOKUP(BD26,'Pril9-K3'!$L$8:$M$207,2,0),'Pril9-K3'!$A$8:$J$16,LOOKUP(BN26,'Pril9-K3'!$A$7:$J$7,'Pril9-K3'!$A$5:$J$5),0), IF(AND(BK26&lt;&gt;"smrk",'Vstupní data'!AK26&lt;&gt;""),'Vstupní data'!AK26,   VLOOKUP(VLOOKUP(BD26,'Pril9-K3'!$L$8:$M$207,2,0),'Pril9-K3'!$A$8:$J$16,LOOKUP(BN26,'Pril9-K3'!$A$7:$J$7,'Pril9-K3'!$A$5:$J$5),0)   )),   "")</f>
        <v/>
      </c>
      <c r="BV26" s="69" t="n">
        <f aca="false">'Vstupní data'!AJ26</f>
        <v>0</v>
      </c>
      <c r="BW26" s="69" t="n">
        <f aca="false">IF(BF26&gt;0,IF(J26&gt;0,J26,K26*H26/100),0)</f>
        <v>0</v>
      </c>
      <c r="BX26" s="69" t="n">
        <f aca="false">IF(BF26&gt;0,IF(BJ26&gt;BL26,BL26,BJ26),0)</f>
        <v>0</v>
      </c>
      <c r="BY26" s="69" t="n">
        <f aca="false">IF(BD26=0,0,IF(AND(BX26&gt;0,BX26&lt;=5),  IF(AND(BX26&gt;0,BX26&lt;=5),VLOOKUP(BK26,'Pril1-THLPa'!$A$6:$F$18,IF(AND(BX26&gt;0,BX26&lt;=5),LOOKUP(BX26,'Pril1-THLPa'!$B$5:$F$5,'Pril1-THLPa'!$B$4:$F$4),""),0),""),  IF(BX26&gt;5,BO26+BP26*(BX26-5)+BQ26*POWER(BX26-5,2)+BR26*POWER(BX26-5,3)+BS26*POWER(BX26-5,4),"")))</f>
        <v>0</v>
      </c>
      <c r="BZ26" s="69" t="n">
        <f aca="false">IF(BY26&gt;0,BY26*BI26/10*BW26*(100+BV26)/100,0)</f>
        <v>0</v>
      </c>
      <c r="CA26" s="69" t="n">
        <f aca="false">IF(BD26&gt;0,BX26-IF(BD26&gt;BX26,BX26,BD26),0)</f>
        <v>0</v>
      </c>
      <c r="CB26" s="69" t="n">
        <f aca="false">POWER(1.01,CA26)</f>
        <v>1</v>
      </c>
      <c r="CC26" s="69" t="n">
        <f aca="false">IF(BF26&gt;0,IF(BF26&gt;BH26,1,BF26/BH26),0)</f>
        <v>0</v>
      </c>
      <c r="CD26" s="72" t="n">
        <f aca="false">IF(BD26=0,0,IF(BF26&gt;0,ROUND(IF(CB26&lt;&gt;0,BZ26*BT26*1/CB26*CC26,0),0),0))</f>
        <v>0</v>
      </c>
      <c r="CE26" s="73" t="str">
        <f aca="false">IF(BF26&gt;0,IF(BF26&gt;BH26,CD26/BF26,CD26/BH26),"")</f>
        <v/>
      </c>
      <c r="CF26" s="69" t="n">
        <f aca="false">'Vstupní data'!AM26</f>
        <v>0</v>
      </c>
      <c r="CG26" s="69" t="n">
        <f aca="false">'Vstupní data'!AN26</f>
        <v>0</v>
      </c>
      <c r="CH26" s="69" t="n">
        <f aca="false">'Vstupní data'!AO26</f>
        <v>0</v>
      </c>
      <c r="CI26" s="69" t="n">
        <f aca="false">'Vstupní data'!AP26</f>
        <v>0</v>
      </c>
      <c r="CJ26" s="72" t="n">
        <f aca="false">ROUND(CH26*CI26,0)</f>
        <v>0</v>
      </c>
      <c r="CK26" s="74" t="str">
        <f aca="false">IF(OR(AA26&gt;0,BB26&gt;0,CD26&gt;0,CJ26&gt;0),AA26+BB26+CD26+CJ26,"")</f>
        <v/>
      </c>
    </row>
    <row r="27" customFormat="false" ht="12.8" hidden="false" customHeight="false" outlineLevel="0" collapsed="false">
      <c r="A27" s="66" t="n">
        <f aca="false">'Vstupní data'!A27</f>
        <v>0</v>
      </c>
      <c r="F27" s="66" t="str">
        <f aca="false">CONCATENATE('Vstupní data'!F27,'Vstupní data'!G27,'Vstupní data'!H27,'Vstupní data'!I27)</f>
        <v/>
      </c>
      <c r="G27" s="66"/>
      <c r="H27" s="66" t="n">
        <f aca="false">'Vstupní data'!K27</f>
        <v>0</v>
      </c>
      <c r="I27" s="66" t="n">
        <f aca="false">'Vstupní data'!L27</f>
        <v>0</v>
      </c>
      <c r="J27" s="66" t="n">
        <f aca="false">'Vstupní data'!K27*'Vstupní data'!M27/100</f>
        <v>0</v>
      </c>
      <c r="L27" s="66" t="n">
        <f aca="false">IF('Vstupní data'!N27="prostokořenný",0,IF('Vstupní data'!N27="krytokořenný","k",IF('Vstupní data'!N27="poloodrostky nebo odrostky, prostokořenné i krytokořenné","po",0)))</f>
        <v>0</v>
      </c>
      <c r="N27" s="66"/>
      <c r="O27" s="66" t="n">
        <f aca="false">'Vstupní data'!O27</f>
        <v>0</v>
      </c>
      <c r="P27" s="66" t="n">
        <f aca="false">IF(O27&gt;0,VLOOKUP(CONCATENATE(VLOOKUP(I27,'Pril3-drev'!$H$5:$K$83,4,0),"-",'Vstupní data'!R27),K2!$C$15:$D$23,2,0),0)</f>
        <v>0</v>
      </c>
      <c r="Q27" s="66" t="n">
        <f aca="false">IF(O27&gt;0,VLOOKUP(I27,'Pril3-drev'!$H$5:$I$83,2,0),0)</f>
        <v>0</v>
      </c>
      <c r="R27" s="66" t="n">
        <f aca="false">IF(Q27&gt;0,VLOOKUP(Q27,'Pril6-okus'!$A$5:$B$17,2,0),0)</f>
        <v>0</v>
      </c>
      <c r="S27" s="66" t="n">
        <f aca="false">IF(O27&gt;0,VLOOKUP(I27,'Pril3-drev'!$H$5:$J$83,3,0),0)</f>
        <v>0</v>
      </c>
      <c r="T27" s="66" t="str">
        <f aca="false">IF(O27&gt;0,IF(L27="k",0.9*VLOOKUP(S27,'ha-pocty-vyhl'!$A$5:$B$20,2,0),IF(L27="po",0.8*VLOOKUP(S27,'ha-pocty-vyhl'!$A$5:$B$20,2,0),VLOOKUP(S27,'ha-pocty-vyhl'!$A$5:$B$20,2,0))),"")</f>
        <v/>
      </c>
      <c r="U27" s="66" t="n">
        <f aca="false">'Vstupní data'!P27</f>
        <v>0</v>
      </c>
      <c r="V27" s="66" t="n">
        <f aca="false">IF(O27&gt;0,1.3*T27*1000*Z27/10000,0)</f>
        <v>0</v>
      </c>
      <c r="W27" s="66" t="n">
        <f aca="false">IF(O27&gt;0,1.3*T27*1000*Z27/10000,0)</f>
        <v>0</v>
      </c>
      <c r="X27" s="66" t="n">
        <f aca="false">IF(O27&gt;0,IF(O27&gt;V27,V27,O27),0)</f>
        <v>0</v>
      </c>
      <c r="Y27" s="66" t="n">
        <f aca="false">IF(O27&gt;0,IF(IF(U27&gt;W27,W27,U27)&lt;X27,W27,IF(U27&gt;W27,W27,U27)),0)</f>
        <v>0</v>
      </c>
      <c r="Z27" s="66" t="n">
        <f aca="false">IF(O27&gt;0,IF(J27&gt;0,J27,K27*H27/100),0)</f>
        <v>0</v>
      </c>
      <c r="AA27" s="67" t="n">
        <f aca="false">IF(O27&gt;0,CEILING(R27*P27*X27/Y27*Z27,1),0)</f>
        <v>0</v>
      </c>
      <c r="AB27" s="68" t="n">
        <f aca="false">IF(O27&gt;0,AA27/O27,0)</f>
        <v>0</v>
      </c>
      <c r="AC27" s="66" t="n">
        <f aca="false">'Vstupní data'!W27</f>
        <v>0</v>
      </c>
      <c r="AI27" s="66" t="str">
        <f aca="false">IF(OR('Vstupní data'!T27&gt;0,'Vstupní data'!U27&gt;0),VLOOKUP(I27,'Pril3-drev'!$H$5:$J$83,3,0),"")</f>
        <v/>
      </c>
      <c r="AJ27" s="66" t="n">
        <f aca="false">IF('Vstupní data'!V27="prostokořenný",0,IF('Vstupní data'!V27="krytokořenný","k",IF('Vstupní data'!V27="poloodrostky nebo odrostky, prostokořenné i krytokořenné","po",0)))</f>
        <v>0</v>
      </c>
      <c r="AK27" s="66" t="n">
        <f aca="false">IF(OR('Vstupní data'!T27&gt;0,'Vstupní data'!U27&gt;0),IF(AJ27="k",0.9*VLOOKUP(AI27,'ha-pocty-vyhl'!$A$5:$B$20,2,0),IF(AJ27="po",0.8*VLOOKUP(AI27,'ha-pocty-vyhl'!$A$5:$B$20,2,0),VLOOKUP(AI27,'ha-pocty-vyhl'!$A$5:$B$20,2,0))),0)</f>
        <v>0</v>
      </c>
      <c r="AL27" s="66" t="n">
        <f aca="false">IF(OR('Vstupní data'!T27&gt;0,'Vstupní data'!U27&gt;0),'Vstupní data'!K27*'Vstupní data'!M27/100,0)</f>
        <v>0</v>
      </c>
      <c r="AM27" s="66" t="n">
        <f aca="false">IF(OR('Vstupní data'!T27&gt;0,'Vstupní data'!U27&gt;0),IF('Vstupní data'!T27&gt;0,'Vstupní data'!T27,ROUND(10*'Vstupní data'!U27/AK27,0)),0)</f>
        <v>0</v>
      </c>
      <c r="AN27" s="69" t="n">
        <f aca="false">IF('Vstupní data'!T27&gt;0,   IF('Vstupní data'!T27&lt;=AL27,'Vstupní data'!T27,AL27),   IF(AM27&lt;AL27,AM27,AL27))</f>
        <v>0</v>
      </c>
      <c r="AO27" s="69" t="n">
        <f aca="false">'Vstupní data'!X27</f>
        <v>0</v>
      </c>
      <c r="AP27" s="66" t="n">
        <f aca="false">IF(OR('Vstupní data'!T27&gt;0,'Vstupní data'!U27&gt;0),IF(I27&lt;&gt;0,VLOOKUP(I27,'Pril3-drev'!$H$5:$I$83,2,0),0),0)</f>
        <v>0</v>
      </c>
      <c r="AQ27" s="66" t="n">
        <f aca="false">'Vstupní data'!Y27</f>
        <v>0</v>
      </c>
      <c r="AR27" s="66" t="str">
        <f aca="false">IF(AC27&gt;5,   IF('Vstupní data'!Y27&gt;0,   VLOOKUP(VLOOKUP(CONCATENATE(VLOOKUP(I27,'Pril3-drev'!$H$4:$L$83,5,0),AC27),'Pril3-drev'!$Q$4:$R$2803,2,0),'AVB-BS'!$C$5:$S$29 ,LOOKUP(AQ27,'AVB-BS'!$D$3:$S$3,'AVB-BS'!$D$1:$S$1) ,0 )   ,   IF('Vstupní data'!Z27&gt;0,'Vstupní data'!Z27,0)) , "")</f>
        <v/>
      </c>
      <c r="AS27" s="70" t="str">
        <f aca="false">IF(AC27&gt;5,VLOOKUP(CONCATENATE(AP27,AR27),'Pril1-THLPa'!$H$6:$N$96,4,0),"")</f>
        <v/>
      </c>
      <c r="AT27" s="70" t="str">
        <f aca="false">IF(AC27&gt;5,VLOOKUP(CONCATENATE(AP27,AR27),'Pril1-THLPa'!$H$6:$N$96,5,0),"")</f>
        <v/>
      </c>
      <c r="AU27" s="70" t="str">
        <f aca="false">IF(AC27&gt;5,VLOOKUP(CONCATENATE(AP27,AR27),'Pril1-THLPa'!$H$6:$N$96,6,0),"")</f>
        <v/>
      </c>
      <c r="AV27" s="70" t="str">
        <f aca="false">IF(AC27&gt;5,VLOOKUP(CONCATENATE(AP27,AR27),'Pril1-THLPa'!$H$6:$N$96,7,0),"")</f>
        <v/>
      </c>
      <c r="AW27" s="70" t="str">
        <f aca="false">IF(AC27&gt;5,VLOOKUP(CONCATENATE(AP27,AR27),'Pril1-THLPa'!$H$6:$O$96,8,0),"")</f>
        <v/>
      </c>
      <c r="AX27" s="66" t="n">
        <f aca="false">IF(AC27&gt;0,IF(AND(AC27&gt;0,AC27&lt;=5),VLOOKUP(AP27,'Pril1-THLPa'!$A$6:$F$18,LOOKUP(AC27,'Pril1-THLPa'!$B$5:$F$5,'Pril1-THLPa'!$B$4:$F$4),0),AS27+AT27*(AC27-5)+AU27*POWER(AC27-5,2)+AV27*POWER(AC27-5,3)+AW27*POWER(AC27-5,4)),0)</f>
        <v>0</v>
      </c>
      <c r="AY27" s="71"/>
      <c r="AZ27" s="66" t="n">
        <f aca="false">'Vstupní data'!AA27</f>
        <v>0</v>
      </c>
      <c r="BA27" s="66" t="n">
        <f aca="false">IF(OR('Vstupní data'!T27&gt;0,'Vstupní data'!U27&gt;0),IF(AC27&lt;&gt;"",AX27*AO27/10*(100+AZ27)/100,0),0)</f>
        <v>0</v>
      </c>
      <c r="BB27" s="67" t="n">
        <f aca="false">IF(AC27&lt;&gt;"",ROUND(BA27*AN27,0),0)</f>
        <v>0</v>
      </c>
      <c r="BC27" s="68" t="str">
        <f aca="false">IF(AE27&gt;0,BB27/AE27,"")</f>
        <v/>
      </c>
      <c r="BD27" s="66" t="n">
        <f aca="false">'Vstupní data'!AE27</f>
        <v>0</v>
      </c>
      <c r="BF27" s="66" t="n">
        <f aca="false">'Vstupní data'!AC27</f>
        <v>0</v>
      </c>
      <c r="BH27" s="66" t="n">
        <f aca="false">'Vstupní data'!AD27</f>
        <v>0</v>
      </c>
      <c r="BI27" s="66" t="n">
        <f aca="false">'Vstupní data'!AF27</f>
        <v>0</v>
      </c>
      <c r="BJ27" s="69" t="n">
        <f aca="false">'Vstupní data'!AG27</f>
        <v>0</v>
      </c>
      <c r="BK27" s="69" t="n">
        <f aca="false">IF(BF27&lt;&gt;0,VLOOKUP(I27,'Pril3-drev'!$H$5:$I$83,2,0),0)</f>
        <v>0</v>
      </c>
      <c r="BL27" s="69" t="n">
        <f aca="false">IF(BF27&lt;&gt;0,VLOOKUP(BK27,'Pril3-drev'!$A$5:$C$17,3,0),0)</f>
        <v>0</v>
      </c>
      <c r="BM27" s="69" t="n">
        <f aca="false">'Vstupní data'!AH27</f>
        <v>0</v>
      </c>
      <c r="BN27" s="69" t="n">
        <f aca="false">IF('Vstupní data'!AH27&gt;0,   VLOOKUP(VLOOKUP(CONCATENATE(VLOOKUP(I27,'Pril3-drev'!$H$4:$L$83,5,0),BD27),'Pril3-drev'!$Q$4:$R$2803,2,0),'AVB-BS'!$C$5:$S$29 ,LOOKUP(BM27,'AVB-BS'!$D$3:$S$3,'AVB-BS'!$D$1:$S$1) ,0 )   ,   IF('Vstupní data'!AI27&gt;0,'Vstupní data'!AI27,0))</f>
        <v>0</v>
      </c>
      <c r="BO27" s="69" t="str">
        <f aca="false">IF(BX27&gt;5,VLOOKUP(CONCATENATE(BK27,BN27),'Pril1-THLPa'!$H$6:$N$96,4,0),"")</f>
        <v/>
      </c>
      <c r="BP27" s="69" t="str">
        <f aca="false">IF(BX27&gt;5,VLOOKUP(CONCATENATE(BK27,BN27),'Pril1-THLPa'!$H$6:$N$96,5,0),"")</f>
        <v/>
      </c>
      <c r="BQ27" s="69" t="str">
        <f aca="false">IF(BX27&gt;5,VLOOKUP(CONCATENATE(BK27,BN27),'Pril1-THLPa'!$H$6:$N$96,6,0),"")</f>
        <v/>
      </c>
      <c r="BR27" s="69" t="str">
        <f aca="false">IF(BX27&gt;5,VLOOKUP(CONCATENATE(BK27,BN27),'Pril1-THLPa'!$H$6:$N$96,7,0),"")</f>
        <v/>
      </c>
      <c r="BS27" s="69" t="str">
        <f aca="false">IF(BX27&gt;5,VLOOKUP(CONCATENATE(BK27,BN27),'Pril1-THLPa'!$H$6:$O$96,8,0),"")</f>
        <v/>
      </c>
      <c r="BT27" s="69" t="str">
        <f aca="false">IF(BF27&gt;0, IF(BK27="smrk",  VLOOKUP(VLOOKUP(BD27,'Pril9-K3'!$L$8:$M$207,2,0),'Pril9-K3'!$A$8:$J$16,LOOKUP(BN27,'Pril9-K3'!$A$7:$J$7,'Pril9-K3'!$A$5:$J$5),0), IF(AND(BK27&lt;&gt;"smrk",'Vstupní data'!AK27&lt;&gt;""),'Vstupní data'!AK27,   VLOOKUP(VLOOKUP(BD27,'Pril9-K3'!$L$8:$M$207,2,0),'Pril9-K3'!$A$8:$J$16,LOOKUP(BN27,'Pril9-K3'!$A$7:$J$7,'Pril9-K3'!$A$5:$J$5),0)   )),   "")</f>
        <v/>
      </c>
      <c r="BV27" s="69" t="n">
        <f aca="false">'Vstupní data'!AJ27</f>
        <v>0</v>
      </c>
      <c r="BW27" s="69" t="n">
        <f aca="false">IF(BF27&gt;0,IF(J27&gt;0,J27,K27*H27/100),0)</f>
        <v>0</v>
      </c>
      <c r="BX27" s="69" t="n">
        <f aca="false">IF(BF27&gt;0,IF(BJ27&gt;BL27,BL27,BJ27),0)</f>
        <v>0</v>
      </c>
      <c r="BY27" s="69" t="n">
        <f aca="false">IF(BD27=0,0,IF(AND(BX27&gt;0,BX27&lt;=5),  IF(AND(BX27&gt;0,BX27&lt;=5),VLOOKUP(BK27,'Pril1-THLPa'!$A$6:$F$18,IF(AND(BX27&gt;0,BX27&lt;=5),LOOKUP(BX27,'Pril1-THLPa'!$B$5:$F$5,'Pril1-THLPa'!$B$4:$F$4),""),0),""),  IF(BX27&gt;5,BO27+BP27*(BX27-5)+BQ27*POWER(BX27-5,2)+BR27*POWER(BX27-5,3)+BS27*POWER(BX27-5,4),"")))</f>
        <v>0</v>
      </c>
      <c r="BZ27" s="69" t="n">
        <f aca="false">IF(BY27&gt;0,BY27*BI27/10*BW27*(100+BV27)/100,0)</f>
        <v>0</v>
      </c>
      <c r="CA27" s="69" t="n">
        <f aca="false">IF(BD27&gt;0,BX27-IF(BD27&gt;BX27,BX27,BD27),0)</f>
        <v>0</v>
      </c>
      <c r="CB27" s="69" t="n">
        <f aca="false">POWER(1.01,CA27)</f>
        <v>1</v>
      </c>
      <c r="CC27" s="69" t="n">
        <f aca="false">IF(BF27&gt;0,IF(BF27&gt;BH27,1,BF27/BH27),0)</f>
        <v>0</v>
      </c>
      <c r="CD27" s="72" t="n">
        <f aca="false">IF(BD27=0,0,IF(BF27&gt;0,ROUND(IF(CB27&lt;&gt;0,BZ27*BT27*1/CB27*CC27,0),0),0))</f>
        <v>0</v>
      </c>
      <c r="CE27" s="73" t="str">
        <f aca="false">IF(BF27&gt;0,IF(BF27&gt;BH27,CD27/BF27,CD27/BH27),"")</f>
        <v/>
      </c>
      <c r="CF27" s="69" t="n">
        <f aca="false">'Vstupní data'!AM27</f>
        <v>0</v>
      </c>
      <c r="CG27" s="69" t="n">
        <f aca="false">'Vstupní data'!AN27</f>
        <v>0</v>
      </c>
      <c r="CH27" s="69" t="n">
        <f aca="false">'Vstupní data'!AO27</f>
        <v>0</v>
      </c>
      <c r="CI27" s="69" t="n">
        <f aca="false">'Vstupní data'!AP27</f>
        <v>0</v>
      </c>
      <c r="CJ27" s="72" t="n">
        <f aca="false">ROUND(CH27*CI27,0)</f>
        <v>0</v>
      </c>
      <c r="CK27" s="74" t="str">
        <f aca="false">IF(OR(AA27&gt;0,BB27&gt;0,CD27&gt;0,CJ27&gt;0),AA27+BB27+CD27+CJ27,"")</f>
        <v/>
      </c>
    </row>
    <row r="28" customFormat="false" ht="12.8" hidden="false" customHeight="false" outlineLevel="0" collapsed="false">
      <c r="A28" s="66" t="n">
        <f aca="false">'Vstupní data'!A28</f>
        <v>0</v>
      </c>
      <c r="F28" s="66" t="str">
        <f aca="false">CONCATENATE('Vstupní data'!F28,'Vstupní data'!G28,'Vstupní data'!H28,'Vstupní data'!I28)</f>
        <v/>
      </c>
      <c r="G28" s="66"/>
      <c r="H28" s="66" t="n">
        <f aca="false">'Vstupní data'!K28</f>
        <v>0</v>
      </c>
      <c r="I28" s="66" t="n">
        <f aca="false">'Vstupní data'!L28</f>
        <v>0</v>
      </c>
      <c r="J28" s="66" t="n">
        <f aca="false">'Vstupní data'!K28*'Vstupní data'!M28/100</f>
        <v>0</v>
      </c>
      <c r="L28" s="66" t="n">
        <f aca="false">IF('Vstupní data'!N28="prostokořenný",0,IF('Vstupní data'!N28="krytokořenný","k",IF('Vstupní data'!N28="poloodrostky nebo odrostky, prostokořenné i krytokořenné","po",0)))</f>
        <v>0</v>
      </c>
      <c r="N28" s="66"/>
      <c r="O28" s="66" t="n">
        <f aca="false">'Vstupní data'!O28</f>
        <v>0</v>
      </c>
      <c r="P28" s="66" t="n">
        <f aca="false">IF(O28&gt;0,VLOOKUP(CONCATENATE(VLOOKUP(I28,'Pril3-drev'!$H$5:$K$83,4,0),"-",'Vstupní data'!R28),K2!$C$15:$D$23,2,0),0)</f>
        <v>0</v>
      </c>
      <c r="Q28" s="66" t="n">
        <f aca="false">IF(O28&gt;0,VLOOKUP(I28,'Pril3-drev'!$H$5:$I$83,2,0),0)</f>
        <v>0</v>
      </c>
      <c r="R28" s="66" t="n">
        <f aca="false">IF(Q28&gt;0,VLOOKUP(Q28,'Pril6-okus'!$A$5:$B$17,2,0),0)</f>
        <v>0</v>
      </c>
      <c r="S28" s="66" t="n">
        <f aca="false">IF(O28&gt;0,VLOOKUP(I28,'Pril3-drev'!$H$5:$J$83,3,0),0)</f>
        <v>0</v>
      </c>
      <c r="T28" s="66" t="str">
        <f aca="false">IF(O28&gt;0,IF(L28="k",0.9*VLOOKUP(S28,'ha-pocty-vyhl'!$A$5:$B$20,2,0),IF(L28="po",0.8*VLOOKUP(S28,'ha-pocty-vyhl'!$A$5:$B$20,2,0),VLOOKUP(S28,'ha-pocty-vyhl'!$A$5:$B$20,2,0))),"")</f>
        <v/>
      </c>
      <c r="U28" s="66" t="n">
        <f aca="false">'Vstupní data'!P28</f>
        <v>0</v>
      </c>
      <c r="V28" s="66" t="n">
        <f aca="false">IF(O28&gt;0,1.3*T28*1000*Z28/10000,0)</f>
        <v>0</v>
      </c>
      <c r="W28" s="66" t="n">
        <f aca="false">IF(O28&gt;0,1.3*T28*1000*Z28/10000,0)</f>
        <v>0</v>
      </c>
      <c r="X28" s="66" t="n">
        <f aca="false">IF(O28&gt;0,IF(O28&gt;V28,V28,O28),0)</f>
        <v>0</v>
      </c>
      <c r="Y28" s="66" t="n">
        <f aca="false">IF(O28&gt;0,IF(IF(U28&gt;W28,W28,U28)&lt;X28,W28,IF(U28&gt;W28,W28,U28)),0)</f>
        <v>0</v>
      </c>
      <c r="Z28" s="66" t="n">
        <f aca="false">IF(O28&gt;0,IF(J28&gt;0,J28,K28*H28/100),0)</f>
        <v>0</v>
      </c>
      <c r="AA28" s="67" t="n">
        <f aca="false">IF(O28&gt;0,CEILING(R28*P28*X28/Y28*Z28,1),0)</f>
        <v>0</v>
      </c>
      <c r="AB28" s="68" t="n">
        <f aca="false">IF(O28&gt;0,AA28/O28,0)</f>
        <v>0</v>
      </c>
      <c r="AC28" s="66" t="n">
        <f aca="false">'Vstupní data'!W28</f>
        <v>0</v>
      </c>
      <c r="AI28" s="66" t="str">
        <f aca="false">IF(OR('Vstupní data'!T28&gt;0,'Vstupní data'!U28&gt;0),VLOOKUP(I28,'Pril3-drev'!$H$5:$J$83,3,0),"")</f>
        <v/>
      </c>
      <c r="AJ28" s="66" t="n">
        <f aca="false">IF('Vstupní data'!V28="prostokořenný",0,IF('Vstupní data'!V28="krytokořenný","k",IF('Vstupní data'!V28="poloodrostky nebo odrostky, prostokořenné i krytokořenné","po",0)))</f>
        <v>0</v>
      </c>
      <c r="AK28" s="66" t="n">
        <f aca="false">IF(OR('Vstupní data'!T28&gt;0,'Vstupní data'!U28&gt;0),IF(AJ28="k",0.9*VLOOKUP(AI28,'ha-pocty-vyhl'!$A$5:$B$20,2,0),IF(AJ28="po",0.8*VLOOKUP(AI28,'ha-pocty-vyhl'!$A$5:$B$20,2,0),VLOOKUP(AI28,'ha-pocty-vyhl'!$A$5:$B$20,2,0))),0)</f>
        <v>0</v>
      </c>
      <c r="AL28" s="66" t="n">
        <f aca="false">IF(OR('Vstupní data'!T28&gt;0,'Vstupní data'!U28&gt;0),'Vstupní data'!K28*'Vstupní data'!M28/100,0)</f>
        <v>0</v>
      </c>
      <c r="AM28" s="66" t="n">
        <f aca="false">IF(OR('Vstupní data'!T28&gt;0,'Vstupní data'!U28&gt;0),IF('Vstupní data'!T28&gt;0,'Vstupní data'!T28,ROUND(10*'Vstupní data'!U28/AK28,0)),0)</f>
        <v>0</v>
      </c>
      <c r="AN28" s="69" t="n">
        <f aca="false">IF('Vstupní data'!T28&gt;0,   IF('Vstupní data'!T28&lt;=AL28,'Vstupní data'!T28,AL28),   IF(AM28&lt;AL28,AM28,AL28))</f>
        <v>0</v>
      </c>
      <c r="AO28" s="69" t="n">
        <f aca="false">'Vstupní data'!X28</f>
        <v>0</v>
      </c>
      <c r="AP28" s="66" t="n">
        <f aca="false">IF(OR('Vstupní data'!T28&gt;0,'Vstupní data'!U28&gt;0),IF(I28&lt;&gt;0,VLOOKUP(I28,'Pril3-drev'!$H$5:$I$83,2,0),0),0)</f>
        <v>0</v>
      </c>
      <c r="AQ28" s="66" t="n">
        <f aca="false">'Vstupní data'!Y28</f>
        <v>0</v>
      </c>
      <c r="AR28" s="66" t="str">
        <f aca="false">IF(AC28&gt;5,   IF('Vstupní data'!Y28&gt;0,   VLOOKUP(VLOOKUP(CONCATENATE(VLOOKUP(I28,'Pril3-drev'!$H$4:$L$83,5,0),AC28),'Pril3-drev'!$Q$4:$R$2803,2,0),'AVB-BS'!$C$5:$S$29 ,LOOKUP(AQ28,'AVB-BS'!$D$3:$S$3,'AVB-BS'!$D$1:$S$1) ,0 )   ,   IF('Vstupní data'!Z28&gt;0,'Vstupní data'!Z28,0)) , "")</f>
        <v/>
      </c>
      <c r="AS28" s="70" t="str">
        <f aca="false">IF(AC28&gt;5,VLOOKUP(CONCATENATE(AP28,AR28),'Pril1-THLPa'!$H$6:$N$96,4,0),"")</f>
        <v/>
      </c>
      <c r="AT28" s="70" t="str">
        <f aca="false">IF(AC28&gt;5,VLOOKUP(CONCATENATE(AP28,AR28),'Pril1-THLPa'!$H$6:$N$96,5,0),"")</f>
        <v/>
      </c>
      <c r="AU28" s="70" t="str">
        <f aca="false">IF(AC28&gt;5,VLOOKUP(CONCATENATE(AP28,AR28),'Pril1-THLPa'!$H$6:$N$96,6,0),"")</f>
        <v/>
      </c>
      <c r="AV28" s="70" t="str">
        <f aca="false">IF(AC28&gt;5,VLOOKUP(CONCATENATE(AP28,AR28),'Pril1-THLPa'!$H$6:$N$96,7,0),"")</f>
        <v/>
      </c>
      <c r="AW28" s="70" t="str">
        <f aca="false">IF(AC28&gt;5,VLOOKUP(CONCATENATE(AP28,AR28),'Pril1-THLPa'!$H$6:$O$96,8,0),"")</f>
        <v/>
      </c>
      <c r="AX28" s="66" t="n">
        <f aca="false">IF(AC28&gt;0,IF(AND(AC28&gt;0,AC28&lt;=5),VLOOKUP(AP28,'Pril1-THLPa'!$A$6:$F$18,LOOKUP(AC28,'Pril1-THLPa'!$B$5:$F$5,'Pril1-THLPa'!$B$4:$F$4),0),AS28+AT28*(AC28-5)+AU28*POWER(AC28-5,2)+AV28*POWER(AC28-5,3)+AW28*POWER(AC28-5,4)),0)</f>
        <v>0</v>
      </c>
      <c r="AY28" s="71"/>
      <c r="AZ28" s="66" t="n">
        <f aca="false">'Vstupní data'!AA28</f>
        <v>0</v>
      </c>
      <c r="BA28" s="66" t="n">
        <f aca="false">IF(OR('Vstupní data'!T28&gt;0,'Vstupní data'!U28&gt;0),IF(AC28&lt;&gt;"",AX28*AO28/10*(100+AZ28)/100,0),0)</f>
        <v>0</v>
      </c>
      <c r="BB28" s="67" t="n">
        <f aca="false">IF(AC28&lt;&gt;"",ROUND(BA28*AN28,0),0)</f>
        <v>0</v>
      </c>
      <c r="BC28" s="68" t="str">
        <f aca="false">IF(AE28&gt;0,BB28/AE28,"")</f>
        <v/>
      </c>
      <c r="BD28" s="66" t="n">
        <f aca="false">'Vstupní data'!AE28</f>
        <v>0</v>
      </c>
      <c r="BF28" s="66" t="n">
        <f aca="false">'Vstupní data'!AC28</f>
        <v>0</v>
      </c>
      <c r="BH28" s="66" t="n">
        <f aca="false">'Vstupní data'!AD28</f>
        <v>0</v>
      </c>
      <c r="BI28" s="66" t="n">
        <f aca="false">'Vstupní data'!AF28</f>
        <v>0</v>
      </c>
      <c r="BJ28" s="69" t="n">
        <f aca="false">'Vstupní data'!AG28</f>
        <v>0</v>
      </c>
      <c r="BK28" s="69" t="n">
        <f aca="false">IF(BF28&lt;&gt;0,VLOOKUP(I28,'Pril3-drev'!$H$5:$I$83,2,0),0)</f>
        <v>0</v>
      </c>
      <c r="BL28" s="69" t="n">
        <f aca="false">IF(BF28&lt;&gt;0,VLOOKUP(BK28,'Pril3-drev'!$A$5:$C$17,3,0),0)</f>
        <v>0</v>
      </c>
      <c r="BM28" s="69" t="n">
        <f aca="false">'Vstupní data'!AH28</f>
        <v>0</v>
      </c>
      <c r="BN28" s="69" t="n">
        <f aca="false">IF('Vstupní data'!AH28&gt;0,   VLOOKUP(VLOOKUP(CONCATENATE(VLOOKUP(I28,'Pril3-drev'!$H$4:$L$83,5,0),BD28),'Pril3-drev'!$Q$4:$R$2803,2,0),'AVB-BS'!$C$5:$S$29 ,LOOKUP(BM28,'AVB-BS'!$D$3:$S$3,'AVB-BS'!$D$1:$S$1) ,0 )   ,   IF('Vstupní data'!AI28&gt;0,'Vstupní data'!AI28,0))</f>
        <v>0</v>
      </c>
      <c r="BO28" s="69" t="str">
        <f aca="false">IF(BX28&gt;5,VLOOKUP(CONCATENATE(BK28,BN28),'Pril1-THLPa'!$H$6:$N$96,4,0),"")</f>
        <v/>
      </c>
      <c r="BP28" s="69" t="str">
        <f aca="false">IF(BX28&gt;5,VLOOKUP(CONCATENATE(BK28,BN28),'Pril1-THLPa'!$H$6:$N$96,5,0),"")</f>
        <v/>
      </c>
      <c r="BQ28" s="69" t="str">
        <f aca="false">IF(BX28&gt;5,VLOOKUP(CONCATENATE(BK28,BN28),'Pril1-THLPa'!$H$6:$N$96,6,0),"")</f>
        <v/>
      </c>
      <c r="BR28" s="69" t="str">
        <f aca="false">IF(BX28&gt;5,VLOOKUP(CONCATENATE(BK28,BN28),'Pril1-THLPa'!$H$6:$N$96,7,0),"")</f>
        <v/>
      </c>
      <c r="BS28" s="69" t="str">
        <f aca="false">IF(BX28&gt;5,VLOOKUP(CONCATENATE(BK28,BN28),'Pril1-THLPa'!$H$6:$O$96,8,0),"")</f>
        <v/>
      </c>
      <c r="BT28" s="69" t="str">
        <f aca="false">IF(BF28&gt;0, IF(BK28="smrk",  VLOOKUP(VLOOKUP(BD28,'Pril9-K3'!$L$8:$M$207,2,0),'Pril9-K3'!$A$8:$J$16,LOOKUP(BN28,'Pril9-K3'!$A$7:$J$7,'Pril9-K3'!$A$5:$J$5),0), IF(AND(BK28&lt;&gt;"smrk",'Vstupní data'!AK28&lt;&gt;""),'Vstupní data'!AK28,   VLOOKUP(VLOOKUP(BD28,'Pril9-K3'!$L$8:$M$207,2,0),'Pril9-K3'!$A$8:$J$16,LOOKUP(BN28,'Pril9-K3'!$A$7:$J$7,'Pril9-K3'!$A$5:$J$5),0)   )),   "")</f>
        <v/>
      </c>
      <c r="BV28" s="69" t="n">
        <f aca="false">'Vstupní data'!AJ28</f>
        <v>0</v>
      </c>
      <c r="BW28" s="69" t="n">
        <f aca="false">IF(BF28&gt;0,IF(J28&gt;0,J28,K28*H28/100),0)</f>
        <v>0</v>
      </c>
      <c r="BX28" s="69" t="n">
        <f aca="false">IF(BF28&gt;0,IF(BJ28&gt;BL28,BL28,BJ28),0)</f>
        <v>0</v>
      </c>
      <c r="BY28" s="69" t="n">
        <f aca="false">IF(BD28=0,0,IF(AND(BX28&gt;0,BX28&lt;=5),  IF(AND(BX28&gt;0,BX28&lt;=5),VLOOKUP(BK28,'Pril1-THLPa'!$A$6:$F$18,IF(AND(BX28&gt;0,BX28&lt;=5),LOOKUP(BX28,'Pril1-THLPa'!$B$5:$F$5,'Pril1-THLPa'!$B$4:$F$4),""),0),""),  IF(BX28&gt;5,BO28+BP28*(BX28-5)+BQ28*POWER(BX28-5,2)+BR28*POWER(BX28-5,3)+BS28*POWER(BX28-5,4),"")))</f>
        <v>0</v>
      </c>
      <c r="BZ28" s="69" t="n">
        <f aca="false">IF(BY28&gt;0,BY28*BI28/10*BW28*(100+BV28)/100,0)</f>
        <v>0</v>
      </c>
      <c r="CA28" s="69" t="n">
        <f aca="false">IF(BD28&gt;0,BX28-IF(BD28&gt;BX28,BX28,BD28),0)</f>
        <v>0</v>
      </c>
      <c r="CB28" s="69" t="n">
        <f aca="false">POWER(1.01,CA28)</f>
        <v>1</v>
      </c>
      <c r="CC28" s="69" t="n">
        <f aca="false">IF(BF28&gt;0,IF(BF28&gt;BH28,1,BF28/BH28),0)</f>
        <v>0</v>
      </c>
      <c r="CD28" s="72" t="n">
        <f aca="false">IF(BD28=0,0,IF(BF28&gt;0,ROUND(IF(CB28&lt;&gt;0,BZ28*BT28*1/CB28*CC28,0),0),0))</f>
        <v>0</v>
      </c>
      <c r="CE28" s="73" t="str">
        <f aca="false">IF(BF28&gt;0,IF(BF28&gt;BH28,CD28/BF28,CD28/BH28),"")</f>
        <v/>
      </c>
      <c r="CF28" s="69" t="n">
        <f aca="false">'Vstupní data'!AM28</f>
        <v>0</v>
      </c>
      <c r="CG28" s="69" t="n">
        <f aca="false">'Vstupní data'!AN28</f>
        <v>0</v>
      </c>
      <c r="CH28" s="69" t="n">
        <f aca="false">'Vstupní data'!AO28</f>
        <v>0</v>
      </c>
      <c r="CI28" s="69" t="n">
        <f aca="false">'Vstupní data'!AP28</f>
        <v>0</v>
      </c>
      <c r="CJ28" s="72" t="n">
        <f aca="false">ROUND(CH28*CI28,0)</f>
        <v>0</v>
      </c>
      <c r="CK28" s="74" t="str">
        <f aca="false">IF(OR(AA28&gt;0,BB28&gt;0,CD28&gt;0,CJ28&gt;0),AA28+BB28+CD28+CJ28,"")</f>
        <v/>
      </c>
    </row>
    <row r="29" customFormat="false" ht="12.8" hidden="false" customHeight="false" outlineLevel="0" collapsed="false">
      <c r="A29" s="66" t="n">
        <f aca="false">'Vstupní data'!A29</f>
        <v>0</v>
      </c>
      <c r="F29" s="66" t="str">
        <f aca="false">CONCATENATE('Vstupní data'!F29,'Vstupní data'!G29,'Vstupní data'!H29,'Vstupní data'!I29)</f>
        <v/>
      </c>
      <c r="G29" s="66"/>
      <c r="H29" s="66" t="n">
        <f aca="false">'Vstupní data'!K29</f>
        <v>0</v>
      </c>
      <c r="I29" s="66" t="n">
        <f aca="false">'Vstupní data'!L29</f>
        <v>0</v>
      </c>
      <c r="J29" s="66" t="n">
        <f aca="false">'Vstupní data'!K29*'Vstupní data'!M29/100</f>
        <v>0</v>
      </c>
      <c r="L29" s="66" t="n">
        <f aca="false">IF('Vstupní data'!N29="prostokořenný",0,IF('Vstupní data'!N29="krytokořenný","k",IF('Vstupní data'!N29="poloodrostky nebo odrostky, prostokořenné i krytokořenné","po",0)))</f>
        <v>0</v>
      </c>
      <c r="N29" s="66"/>
      <c r="O29" s="66" t="n">
        <f aca="false">'Vstupní data'!O29</f>
        <v>0</v>
      </c>
      <c r="P29" s="66" t="n">
        <f aca="false">IF(O29&gt;0,VLOOKUP(CONCATENATE(VLOOKUP(I29,'Pril3-drev'!$H$5:$K$83,4,0),"-",'Vstupní data'!R29),K2!$C$15:$D$23,2,0),0)</f>
        <v>0</v>
      </c>
      <c r="Q29" s="66" t="n">
        <f aca="false">IF(O29&gt;0,VLOOKUP(I29,'Pril3-drev'!$H$5:$I$83,2,0),0)</f>
        <v>0</v>
      </c>
      <c r="R29" s="66" t="n">
        <f aca="false">IF(Q29&gt;0,VLOOKUP(Q29,'Pril6-okus'!$A$5:$B$17,2,0),0)</f>
        <v>0</v>
      </c>
      <c r="S29" s="66" t="n">
        <f aca="false">IF(O29&gt;0,VLOOKUP(I29,'Pril3-drev'!$H$5:$J$83,3,0),0)</f>
        <v>0</v>
      </c>
      <c r="T29" s="66" t="str">
        <f aca="false">IF(O29&gt;0,IF(L29="k",0.9*VLOOKUP(S29,'ha-pocty-vyhl'!$A$5:$B$20,2,0),IF(L29="po",0.8*VLOOKUP(S29,'ha-pocty-vyhl'!$A$5:$B$20,2,0),VLOOKUP(S29,'ha-pocty-vyhl'!$A$5:$B$20,2,0))),"")</f>
        <v/>
      </c>
      <c r="U29" s="66" t="n">
        <f aca="false">'Vstupní data'!P29</f>
        <v>0</v>
      </c>
      <c r="V29" s="66" t="n">
        <f aca="false">IF(O29&gt;0,1.3*T29*1000*Z29/10000,0)</f>
        <v>0</v>
      </c>
      <c r="W29" s="66" t="n">
        <f aca="false">IF(O29&gt;0,1.3*T29*1000*Z29/10000,0)</f>
        <v>0</v>
      </c>
      <c r="X29" s="66" t="n">
        <f aca="false">IF(O29&gt;0,IF(O29&gt;V29,V29,O29),0)</f>
        <v>0</v>
      </c>
      <c r="Y29" s="66" t="n">
        <f aca="false">IF(O29&gt;0,IF(IF(U29&gt;W29,W29,U29)&lt;X29,W29,IF(U29&gt;W29,W29,U29)),0)</f>
        <v>0</v>
      </c>
      <c r="Z29" s="66" t="n">
        <f aca="false">IF(O29&gt;0,IF(J29&gt;0,J29,K29*H29/100),0)</f>
        <v>0</v>
      </c>
      <c r="AA29" s="67" t="n">
        <f aca="false">IF(O29&gt;0,CEILING(R29*P29*X29/Y29*Z29,1),0)</f>
        <v>0</v>
      </c>
      <c r="AB29" s="68" t="n">
        <f aca="false">IF(O29&gt;0,AA29/O29,0)</f>
        <v>0</v>
      </c>
      <c r="AC29" s="66" t="n">
        <f aca="false">'Vstupní data'!W29</f>
        <v>0</v>
      </c>
      <c r="AI29" s="66" t="str">
        <f aca="false">IF(OR('Vstupní data'!T29&gt;0,'Vstupní data'!U29&gt;0),VLOOKUP(I29,'Pril3-drev'!$H$5:$J$83,3,0),"")</f>
        <v/>
      </c>
      <c r="AJ29" s="66" t="n">
        <f aca="false">IF('Vstupní data'!V29="prostokořenný",0,IF('Vstupní data'!V29="krytokořenný","k",IF('Vstupní data'!V29="poloodrostky nebo odrostky, prostokořenné i krytokořenné","po",0)))</f>
        <v>0</v>
      </c>
      <c r="AK29" s="66" t="n">
        <f aca="false">IF(OR('Vstupní data'!T29&gt;0,'Vstupní data'!U29&gt;0),IF(AJ29="k",0.9*VLOOKUP(AI29,'ha-pocty-vyhl'!$A$5:$B$20,2,0),IF(AJ29="po",0.8*VLOOKUP(AI29,'ha-pocty-vyhl'!$A$5:$B$20,2,0),VLOOKUP(AI29,'ha-pocty-vyhl'!$A$5:$B$20,2,0))),0)</f>
        <v>0</v>
      </c>
      <c r="AL29" s="66" t="n">
        <f aca="false">IF(OR('Vstupní data'!T29&gt;0,'Vstupní data'!U29&gt;0),'Vstupní data'!K29*'Vstupní data'!M29/100,0)</f>
        <v>0</v>
      </c>
      <c r="AM29" s="66" t="n">
        <f aca="false">IF(OR('Vstupní data'!T29&gt;0,'Vstupní data'!U29&gt;0),IF('Vstupní data'!T29&gt;0,'Vstupní data'!T29,ROUND(10*'Vstupní data'!U29/AK29,0)),0)</f>
        <v>0</v>
      </c>
      <c r="AN29" s="69" t="n">
        <f aca="false">IF('Vstupní data'!T29&gt;0,   IF('Vstupní data'!T29&lt;=AL29,'Vstupní data'!T29,AL29),   IF(AM29&lt;AL29,AM29,AL29))</f>
        <v>0</v>
      </c>
      <c r="AO29" s="69" t="n">
        <f aca="false">'Vstupní data'!X29</f>
        <v>0</v>
      </c>
      <c r="AP29" s="66" t="n">
        <f aca="false">IF(OR('Vstupní data'!T29&gt;0,'Vstupní data'!U29&gt;0),IF(I29&lt;&gt;0,VLOOKUP(I29,'Pril3-drev'!$H$5:$I$83,2,0),0),0)</f>
        <v>0</v>
      </c>
      <c r="AQ29" s="66" t="n">
        <f aca="false">'Vstupní data'!Y29</f>
        <v>0</v>
      </c>
      <c r="AR29" s="66" t="str">
        <f aca="false">IF(AC29&gt;5,   IF('Vstupní data'!Y29&gt;0,   VLOOKUP(VLOOKUP(CONCATENATE(VLOOKUP(I29,'Pril3-drev'!$H$4:$L$83,5,0),AC29),'Pril3-drev'!$Q$4:$R$2803,2,0),'AVB-BS'!$C$5:$S$29 ,LOOKUP(AQ29,'AVB-BS'!$D$3:$S$3,'AVB-BS'!$D$1:$S$1) ,0 )   ,   IF('Vstupní data'!Z29&gt;0,'Vstupní data'!Z29,0)) , "")</f>
        <v/>
      </c>
      <c r="AS29" s="70" t="str">
        <f aca="false">IF(AC29&gt;5,VLOOKUP(CONCATENATE(AP29,AR29),'Pril1-THLPa'!$H$6:$N$96,4,0),"")</f>
        <v/>
      </c>
      <c r="AT29" s="70" t="str">
        <f aca="false">IF(AC29&gt;5,VLOOKUP(CONCATENATE(AP29,AR29),'Pril1-THLPa'!$H$6:$N$96,5,0),"")</f>
        <v/>
      </c>
      <c r="AU29" s="70" t="str">
        <f aca="false">IF(AC29&gt;5,VLOOKUP(CONCATENATE(AP29,AR29),'Pril1-THLPa'!$H$6:$N$96,6,0),"")</f>
        <v/>
      </c>
      <c r="AV29" s="70" t="str">
        <f aca="false">IF(AC29&gt;5,VLOOKUP(CONCATENATE(AP29,AR29),'Pril1-THLPa'!$H$6:$N$96,7,0),"")</f>
        <v/>
      </c>
      <c r="AW29" s="70" t="str">
        <f aca="false">IF(AC29&gt;5,VLOOKUP(CONCATENATE(AP29,AR29),'Pril1-THLPa'!$H$6:$O$96,8,0),"")</f>
        <v/>
      </c>
      <c r="AX29" s="66" t="n">
        <f aca="false">IF(AC29&gt;0,IF(AND(AC29&gt;0,AC29&lt;=5),VLOOKUP(AP29,'Pril1-THLPa'!$A$6:$F$18,LOOKUP(AC29,'Pril1-THLPa'!$B$5:$F$5,'Pril1-THLPa'!$B$4:$F$4),0),AS29+AT29*(AC29-5)+AU29*POWER(AC29-5,2)+AV29*POWER(AC29-5,3)+AW29*POWER(AC29-5,4)),0)</f>
        <v>0</v>
      </c>
      <c r="AY29" s="71"/>
      <c r="AZ29" s="66" t="n">
        <f aca="false">'Vstupní data'!AA29</f>
        <v>0</v>
      </c>
      <c r="BA29" s="66" t="n">
        <f aca="false">IF(OR('Vstupní data'!T29&gt;0,'Vstupní data'!U29&gt;0),IF(AC29&lt;&gt;"",AX29*AO29/10*(100+AZ29)/100,0),0)</f>
        <v>0</v>
      </c>
      <c r="BB29" s="67" t="n">
        <f aca="false">IF(AC29&lt;&gt;"",ROUND(BA29*AN29,0),0)</f>
        <v>0</v>
      </c>
      <c r="BC29" s="68" t="str">
        <f aca="false">IF(AE29&gt;0,BB29/AE29,"")</f>
        <v/>
      </c>
      <c r="BD29" s="66" t="n">
        <f aca="false">'Vstupní data'!AE29</f>
        <v>0</v>
      </c>
      <c r="BF29" s="66" t="n">
        <f aca="false">'Vstupní data'!AC29</f>
        <v>0</v>
      </c>
      <c r="BH29" s="66" t="n">
        <f aca="false">'Vstupní data'!AD29</f>
        <v>0</v>
      </c>
      <c r="BI29" s="66" t="n">
        <f aca="false">'Vstupní data'!AF29</f>
        <v>0</v>
      </c>
      <c r="BJ29" s="69" t="n">
        <f aca="false">'Vstupní data'!AG29</f>
        <v>0</v>
      </c>
      <c r="BK29" s="69" t="n">
        <f aca="false">IF(BF29&lt;&gt;0,VLOOKUP(I29,'Pril3-drev'!$H$5:$I$83,2,0),0)</f>
        <v>0</v>
      </c>
      <c r="BL29" s="69" t="n">
        <f aca="false">IF(BF29&lt;&gt;0,VLOOKUP(BK29,'Pril3-drev'!$A$5:$C$17,3,0),0)</f>
        <v>0</v>
      </c>
      <c r="BM29" s="69" t="n">
        <f aca="false">'Vstupní data'!AH29</f>
        <v>0</v>
      </c>
      <c r="BN29" s="69" t="n">
        <f aca="false">IF('Vstupní data'!AH29&gt;0,   VLOOKUP(VLOOKUP(CONCATENATE(VLOOKUP(I29,'Pril3-drev'!$H$4:$L$83,5,0),BD29),'Pril3-drev'!$Q$4:$R$2803,2,0),'AVB-BS'!$C$5:$S$29 ,LOOKUP(BM29,'AVB-BS'!$D$3:$S$3,'AVB-BS'!$D$1:$S$1) ,0 )   ,   IF('Vstupní data'!AI29&gt;0,'Vstupní data'!AI29,0))</f>
        <v>0</v>
      </c>
      <c r="BO29" s="69" t="str">
        <f aca="false">IF(BX29&gt;5,VLOOKUP(CONCATENATE(BK29,BN29),'Pril1-THLPa'!$H$6:$N$96,4,0),"")</f>
        <v/>
      </c>
      <c r="BP29" s="69" t="str">
        <f aca="false">IF(BX29&gt;5,VLOOKUP(CONCATENATE(BK29,BN29),'Pril1-THLPa'!$H$6:$N$96,5,0),"")</f>
        <v/>
      </c>
      <c r="BQ29" s="69" t="str">
        <f aca="false">IF(BX29&gt;5,VLOOKUP(CONCATENATE(BK29,BN29),'Pril1-THLPa'!$H$6:$N$96,6,0),"")</f>
        <v/>
      </c>
      <c r="BR29" s="69" t="str">
        <f aca="false">IF(BX29&gt;5,VLOOKUP(CONCATENATE(BK29,BN29),'Pril1-THLPa'!$H$6:$N$96,7,0),"")</f>
        <v/>
      </c>
      <c r="BS29" s="69" t="str">
        <f aca="false">IF(BX29&gt;5,VLOOKUP(CONCATENATE(BK29,BN29),'Pril1-THLPa'!$H$6:$O$96,8,0),"")</f>
        <v/>
      </c>
      <c r="BT29" s="69" t="str">
        <f aca="false">IF(BF29&gt;0, IF(BK29="smrk",  VLOOKUP(VLOOKUP(BD29,'Pril9-K3'!$L$8:$M$207,2,0),'Pril9-K3'!$A$8:$J$16,LOOKUP(BN29,'Pril9-K3'!$A$7:$J$7,'Pril9-K3'!$A$5:$J$5),0), IF(AND(BK29&lt;&gt;"smrk",'Vstupní data'!AK29&lt;&gt;""),'Vstupní data'!AK29,   VLOOKUP(VLOOKUP(BD29,'Pril9-K3'!$L$8:$M$207,2,0),'Pril9-K3'!$A$8:$J$16,LOOKUP(BN29,'Pril9-K3'!$A$7:$J$7,'Pril9-K3'!$A$5:$J$5),0)   )),   "")</f>
        <v/>
      </c>
      <c r="BV29" s="69" t="n">
        <f aca="false">'Vstupní data'!AJ29</f>
        <v>0</v>
      </c>
      <c r="BW29" s="69" t="n">
        <f aca="false">IF(BF29&gt;0,IF(J29&gt;0,J29,K29*H29/100),0)</f>
        <v>0</v>
      </c>
      <c r="BX29" s="69" t="n">
        <f aca="false">IF(BF29&gt;0,IF(BJ29&gt;BL29,BL29,BJ29),0)</f>
        <v>0</v>
      </c>
      <c r="BY29" s="69" t="n">
        <f aca="false">IF(BD29=0,0,IF(AND(BX29&gt;0,BX29&lt;=5),  IF(AND(BX29&gt;0,BX29&lt;=5),VLOOKUP(BK29,'Pril1-THLPa'!$A$6:$F$18,IF(AND(BX29&gt;0,BX29&lt;=5),LOOKUP(BX29,'Pril1-THLPa'!$B$5:$F$5,'Pril1-THLPa'!$B$4:$F$4),""),0),""),  IF(BX29&gt;5,BO29+BP29*(BX29-5)+BQ29*POWER(BX29-5,2)+BR29*POWER(BX29-5,3)+BS29*POWER(BX29-5,4),"")))</f>
        <v>0</v>
      </c>
      <c r="BZ29" s="69" t="n">
        <f aca="false">IF(BY29&gt;0,BY29*BI29/10*BW29*(100+BV29)/100,0)</f>
        <v>0</v>
      </c>
      <c r="CA29" s="69" t="n">
        <f aca="false">IF(BD29&gt;0,BX29-IF(BD29&gt;BX29,BX29,BD29),0)</f>
        <v>0</v>
      </c>
      <c r="CB29" s="69" t="n">
        <f aca="false">POWER(1.01,CA29)</f>
        <v>1</v>
      </c>
      <c r="CC29" s="69" t="n">
        <f aca="false">IF(BF29&gt;0,IF(BF29&gt;BH29,1,BF29/BH29),0)</f>
        <v>0</v>
      </c>
      <c r="CD29" s="72" t="n">
        <f aca="false">IF(BD29=0,0,IF(BF29&gt;0,ROUND(IF(CB29&lt;&gt;0,BZ29*BT29*1/CB29*CC29,0),0),0))</f>
        <v>0</v>
      </c>
      <c r="CE29" s="73" t="str">
        <f aca="false">IF(BF29&gt;0,IF(BF29&gt;BH29,CD29/BF29,CD29/BH29),"")</f>
        <v/>
      </c>
      <c r="CF29" s="69" t="n">
        <f aca="false">'Vstupní data'!AM29</f>
        <v>0</v>
      </c>
      <c r="CG29" s="69" t="n">
        <f aca="false">'Vstupní data'!AN29</f>
        <v>0</v>
      </c>
      <c r="CH29" s="69" t="n">
        <f aca="false">'Vstupní data'!AO29</f>
        <v>0</v>
      </c>
      <c r="CI29" s="69" t="n">
        <f aca="false">'Vstupní data'!AP29</f>
        <v>0</v>
      </c>
      <c r="CJ29" s="72" t="n">
        <f aca="false">ROUND(CH29*CI29,0)</f>
        <v>0</v>
      </c>
      <c r="CK29" s="74" t="str">
        <f aca="false">IF(OR(AA29&gt;0,BB29&gt;0,CD29&gt;0,CJ29&gt;0),AA29+BB29+CD29+CJ29,"")</f>
        <v/>
      </c>
    </row>
    <row r="30" customFormat="false" ht="12.8" hidden="false" customHeight="false" outlineLevel="0" collapsed="false">
      <c r="A30" s="66" t="n">
        <f aca="false">'Vstupní data'!A30</f>
        <v>0</v>
      </c>
      <c r="F30" s="66" t="str">
        <f aca="false">CONCATENATE('Vstupní data'!F30,'Vstupní data'!G30,'Vstupní data'!H30,'Vstupní data'!I30)</f>
        <v/>
      </c>
      <c r="G30" s="66"/>
      <c r="H30" s="66" t="n">
        <f aca="false">'Vstupní data'!K30</f>
        <v>0</v>
      </c>
      <c r="I30" s="66" t="n">
        <f aca="false">'Vstupní data'!L30</f>
        <v>0</v>
      </c>
      <c r="J30" s="66" t="n">
        <f aca="false">'Vstupní data'!K30*'Vstupní data'!M30/100</f>
        <v>0</v>
      </c>
      <c r="L30" s="66" t="n">
        <f aca="false">IF('Vstupní data'!N30="prostokořenný",0,IF('Vstupní data'!N30="krytokořenný","k",IF('Vstupní data'!N30="poloodrostky nebo odrostky, prostokořenné i krytokořenné","po",0)))</f>
        <v>0</v>
      </c>
      <c r="N30" s="66"/>
      <c r="O30" s="66" t="n">
        <f aca="false">'Vstupní data'!O30</f>
        <v>0</v>
      </c>
      <c r="P30" s="66" t="n">
        <f aca="false">IF(O30&gt;0,VLOOKUP(CONCATENATE(VLOOKUP(I30,'Pril3-drev'!$H$5:$K$83,4,0),"-",'Vstupní data'!R30),K2!$C$15:$D$23,2,0),0)</f>
        <v>0</v>
      </c>
      <c r="Q30" s="66" t="n">
        <f aca="false">IF(O30&gt;0,VLOOKUP(I30,'Pril3-drev'!$H$5:$I$83,2,0),0)</f>
        <v>0</v>
      </c>
      <c r="R30" s="66" t="n">
        <f aca="false">IF(Q30&gt;0,VLOOKUP(Q30,'Pril6-okus'!$A$5:$B$17,2,0),0)</f>
        <v>0</v>
      </c>
      <c r="S30" s="66" t="n">
        <f aca="false">IF(O30&gt;0,VLOOKUP(I30,'Pril3-drev'!$H$5:$J$83,3,0),0)</f>
        <v>0</v>
      </c>
      <c r="T30" s="66" t="str">
        <f aca="false">IF(O30&gt;0,IF(L30="k",0.9*VLOOKUP(S30,'ha-pocty-vyhl'!$A$5:$B$20,2,0),IF(L30="po",0.8*VLOOKUP(S30,'ha-pocty-vyhl'!$A$5:$B$20,2,0),VLOOKUP(S30,'ha-pocty-vyhl'!$A$5:$B$20,2,0))),"")</f>
        <v/>
      </c>
      <c r="U30" s="66" t="n">
        <f aca="false">'Vstupní data'!P30</f>
        <v>0</v>
      </c>
      <c r="V30" s="66" t="n">
        <f aca="false">IF(O30&gt;0,1.3*T30*1000*Z30/10000,0)</f>
        <v>0</v>
      </c>
      <c r="W30" s="66" t="n">
        <f aca="false">IF(O30&gt;0,1.3*T30*1000*Z30/10000,0)</f>
        <v>0</v>
      </c>
      <c r="X30" s="66" t="n">
        <f aca="false">IF(O30&gt;0,IF(O30&gt;V30,V30,O30),0)</f>
        <v>0</v>
      </c>
      <c r="Y30" s="66" t="n">
        <f aca="false">IF(O30&gt;0,IF(IF(U30&gt;W30,W30,U30)&lt;X30,W30,IF(U30&gt;W30,W30,U30)),0)</f>
        <v>0</v>
      </c>
      <c r="Z30" s="66" t="n">
        <f aca="false">IF(O30&gt;0,IF(J30&gt;0,J30,K30*H30/100),0)</f>
        <v>0</v>
      </c>
      <c r="AA30" s="67" t="n">
        <f aca="false">IF(O30&gt;0,CEILING(R30*P30*X30/Y30*Z30,1),0)</f>
        <v>0</v>
      </c>
      <c r="AB30" s="68" t="n">
        <f aca="false">IF(O30&gt;0,AA30/O30,0)</f>
        <v>0</v>
      </c>
      <c r="AC30" s="66" t="n">
        <f aca="false">'Vstupní data'!W30</f>
        <v>0</v>
      </c>
      <c r="AI30" s="66" t="str">
        <f aca="false">IF(OR('Vstupní data'!T30&gt;0,'Vstupní data'!U30&gt;0),VLOOKUP(I30,'Pril3-drev'!$H$5:$J$83,3,0),"")</f>
        <v/>
      </c>
      <c r="AJ30" s="66" t="n">
        <f aca="false">IF('Vstupní data'!V30="prostokořenný",0,IF('Vstupní data'!V30="krytokořenný","k",IF('Vstupní data'!V30="poloodrostky nebo odrostky, prostokořenné i krytokořenné","po",0)))</f>
        <v>0</v>
      </c>
      <c r="AK30" s="66" t="n">
        <f aca="false">IF(OR('Vstupní data'!T30&gt;0,'Vstupní data'!U30&gt;0),IF(AJ30="k",0.9*VLOOKUP(AI30,'ha-pocty-vyhl'!$A$5:$B$20,2,0),IF(AJ30="po",0.8*VLOOKUP(AI30,'ha-pocty-vyhl'!$A$5:$B$20,2,0),VLOOKUP(AI30,'ha-pocty-vyhl'!$A$5:$B$20,2,0))),0)</f>
        <v>0</v>
      </c>
      <c r="AL30" s="66" t="n">
        <f aca="false">IF(OR('Vstupní data'!T30&gt;0,'Vstupní data'!U30&gt;0),'Vstupní data'!K30*'Vstupní data'!M30/100,0)</f>
        <v>0</v>
      </c>
      <c r="AM30" s="66" t="n">
        <f aca="false">IF(OR('Vstupní data'!T30&gt;0,'Vstupní data'!U30&gt;0),IF('Vstupní data'!T30&gt;0,'Vstupní data'!T30,ROUND(10*'Vstupní data'!U30/AK30,0)),0)</f>
        <v>0</v>
      </c>
      <c r="AN30" s="69" t="n">
        <f aca="false">IF('Vstupní data'!T30&gt;0,   IF('Vstupní data'!T30&lt;=AL30,'Vstupní data'!T30,AL30),   IF(AM30&lt;AL30,AM30,AL30))</f>
        <v>0</v>
      </c>
      <c r="AO30" s="69" t="n">
        <f aca="false">'Vstupní data'!X30</f>
        <v>0</v>
      </c>
      <c r="AP30" s="66" t="n">
        <f aca="false">IF(OR('Vstupní data'!T30&gt;0,'Vstupní data'!U30&gt;0),IF(I30&lt;&gt;0,VLOOKUP(I30,'Pril3-drev'!$H$5:$I$83,2,0),0),0)</f>
        <v>0</v>
      </c>
      <c r="AQ30" s="66" t="n">
        <f aca="false">'Vstupní data'!Y30</f>
        <v>0</v>
      </c>
      <c r="AR30" s="66" t="str">
        <f aca="false">IF(AC30&gt;5,   IF('Vstupní data'!Y30&gt;0,   VLOOKUP(VLOOKUP(CONCATENATE(VLOOKUP(I30,'Pril3-drev'!$H$4:$L$83,5,0),AC30),'Pril3-drev'!$Q$4:$R$2803,2,0),'AVB-BS'!$C$5:$S$29 ,LOOKUP(AQ30,'AVB-BS'!$D$3:$S$3,'AVB-BS'!$D$1:$S$1) ,0 )   ,   IF('Vstupní data'!Z30&gt;0,'Vstupní data'!Z30,0)) , "")</f>
        <v/>
      </c>
      <c r="AS30" s="70" t="str">
        <f aca="false">IF(AC30&gt;5,VLOOKUP(CONCATENATE(AP30,AR30),'Pril1-THLPa'!$H$6:$N$96,4,0),"")</f>
        <v/>
      </c>
      <c r="AT30" s="70" t="str">
        <f aca="false">IF(AC30&gt;5,VLOOKUP(CONCATENATE(AP30,AR30),'Pril1-THLPa'!$H$6:$N$96,5,0),"")</f>
        <v/>
      </c>
      <c r="AU30" s="70" t="str">
        <f aca="false">IF(AC30&gt;5,VLOOKUP(CONCATENATE(AP30,AR30),'Pril1-THLPa'!$H$6:$N$96,6,0),"")</f>
        <v/>
      </c>
      <c r="AV30" s="70" t="str">
        <f aca="false">IF(AC30&gt;5,VLOOKUP(CONCATENATE(AP30,AR30),'Pril1-THLPa'!$H$6:$N$96,7,0),"")</f>
        <v/>
      </c>
      <c r="AW30" s="70" t="str">
        <f aca="false">IF(AC30&gt;5,VLOOKUP(CONCATENATE(AP30,AR30),'Pril1-THLPa'!$H$6:$O$96,8,0),"")</f>
        <v/>
      </c>
      <c r="AX30" s="66" t="n">
        <f aca="false">IF(AC30&gt;0,IF(AND(AC30&gt;0,AC30&lt;=5),VLOOKUP(AP30,'Pril1-THLPa'!$A$6:$F$18,LOOKUP(AC30,'Pril1-THLPa'!$B$5:$F$5,'Pril1-THLPa'!$B$4:$F$4),0),AS30+AT30*(AC30-5)+AU30*POWER(AC30-5,2)+AV30*POWER(AC30-5,3)+AW30*POWER(AC30-5,4)),0)</f>
        <v>0</v>
      </c>
      <c r="AY30" s="71"/>
      <c r="AZ30" s="66" t="n">
        <f aca="false">'Vstupní data'!AA30</f>
        <v>0</v>
      </c>
      <c r="BA30" s="66" t="n">
        <f aca="false">IF(OR('Vstupní data'!T30&gt;0,'Vstupní data'!U30&gt;0),IF(AC30&lt;&gt;"",AX30*AO30/10*(100+AZ30)/100,0),0)</f>
        <v>0</v>
      </c>
      <c r="BB30" s="67" t="n">
        <f aca="false">IF(AC30&lt;&gt;"",ROUND(BA30*AN30,0),0)</f>
        <v>0</v>
      </c>
      <c r="BC30" s="68" t="str">
        <f aca="false">IF(AE30&gt;0,BB30/AE30,"")</f>
        <v/>
      </c>
      <c r="BD30" s="66" t="n">
        <f aca="false">'Vstupní data'!AE30</f>
        <v>0</v>
      </c>
      <c r="BF30" s="66" t="n">
        <f aca="false">'Vstupní data'!AC30</f>
        <v>0</v>
      </c>
      <c r="BH30" s="66" t="n">
        <f aca="false">'Vstupní data'!AD30</f>
        <v>0</v>
      </c>
      <c r="BI30" s="66" t="n">
        <f aca="false">'Vstupní data'!AF30</f>
        <v>0</v>
      </c>
      <c r="BJ30" s="69" t="n">
        <f aca="false">'Vstupní data'!AG30</f>
        <v>0</v>
      </c>
      <c r="BK30" s="69" t="n">
        <f aca="false">IF(BF30&lt;&gt;0,VLOOKUP(I30,'Pril3-drev'!$H$5:$I$83,2,0),0)</f>
        <v>0</v>
      </c>
      <c r="BL30" s="69" t="n">
        <f aca="false">IF(BF30&lt;&gt;0,VLOOKUP(BK30,'Pril3-drev'!$A$5:$C$17,3,0),0)</f>
        <v>0</v>
      </c>
      <c r="BM30" s="69" t="n">
        <f aca="false">'Vstupní data'!AH30</f>
        <v>0</v>
      </c>
      <c r="BN30" s="69" t="n">
        <f aca="false">IF('Vstupní data'!AH30&gt;0,   VLOOKUP(VLOOKUP(CONCATENATE(VLOOKUP(I30,'Pril3-drev'!$H$4:$L$83,5,0),BD30),'Pril3-drev'!$Q$4:$R$2803,2,0),'AVB-BS'!$C$5:$S$29 ,LOOKUP(BM30,'AVB-BS'!$D$3:$S$3,'AVB-BS'!$D$1:$S$1) ,0 )   ,   IF('Vstupní data'!AI30&gt;0,'Vstupní data'!AI30,0))</f>
        <v>0</v>
      </c>
      <c r="BO30" s="69" t="str">
        <f aca="false">IF(BX30&gt;5,VLOOKUP(CONCATENATE(BK30,BN30),'Pril1-THLPa'!$H$6:$N$96,4,0),"")</f>
        <v/>
      </c>
      <c r="BP30" s="69" t="str">
        <f aca="false">IF(BX30&gt;5,VLOOKUP(CONCATENATE(BK30,BN30),'Pril1-THLPa'!$H$6:$N$96,5,0),"")</f>
        <v/>
      </c>
      <c r="BQ30" s="69" t="str">
        <f aca="false">IF(BX30&gt;5,VLOOKUP(CONCATENATE(BK30,BN30),'Pril1-THLPa'!$H$6:$N$96,6,0),"")</f>
        <v/>
      </c>
      <c r="BR30" s="69" t="str">
        <f aca="false">IF(BX30&gt;5,VLOOKUP(CONCATENATE(BK30,BN30),'Pril1-THLPa'!$H$6:$N$96,7,0),"")</f>
        <v/>
      </c>
      <c r="BS30" s="69" t="str">
        <f aca="false">IF(BX30&gt;5,VLOOKUP(CONCATENATE(BK30,BN30),'Pril1-THLPa'!$H$6:$O$96,8,0),"")</f>
        <v/>
      </c>
      <c r="BT30" s="69" t="str">
        <f aca="false">IF(BF30&gt;0, IF(BK30="smrk",  VLOOKUP(VLOOKUP(BD30,'Pril9-K3'!$L$8:$M$207,2,0),'Pril9-K3'!$A$8:$J$16,LOOKUP(BN30,'Pril9-K3'!$A$7:$J$7,'Pril9-K3'!$A$5:$J$5),0), IF(AND(BK30&lt;&gt;"smrk",'Vstupní data'!AK30&lt;&gt;""),'Vstupní data'!AK30,   VLOOKUP(VLOOKUP(BD30,'Pril9-K3'!$L$8:$M$207,2,0),'Pril9-K3'!$A$8:$J$16,LOOKUP(BN30,'Pril9-K3'!$A$7:$J$7,'Pril9-K3'!$A$5:$J$5),0)   )),   "")</f>
        <v/>
      </c>
      <c r="BV30" s="69" t="n">
        <f aca="false">'Vstupní data'!AJ30</f>
        <v>0</v>
      </c>
      <c r="BW30" s="69" t="n">
        <f aca="false">IF(BF30&gt;0,IF(J30&gt;0,J30,K30*H30/100),0)</f>
        <v>0</v>
      </c>
      <c r="BX30" s="69" t="n">
        <f aca="false">IF(BF30&gt;0,IF(BJ30&gt;BL30,BL30,BJ30),0)</f>
        <v>0</v>
      </c>
      <c r="BY30" s="69" t="n">
        <f aca="false">IF(BD30=0,0,IF(AND(BX30&gt;0,BX30&lt;=5),  IF(AND(BX30&gt;0,BX30&lt;=5),VLOOKUP(BK30,'Pril1-THLPa'!$A$6:$F$18,IF(AND(BX30&gt;0,BX30&lt;=5),LOOKUP(BX30,'Pril1-THLPa'!$B$5:$F$5,'Pril1-THLPa'!$B$4:$F$4),""),0),""),  IF(BX30&gt;5,BO30+BP30*(BX30-5)+BQ30*POWER(BX30-5,2)+BR30*POWER(BX30-5,3)+BS30*POWER(BX30-5,4),"")))</f>
        <v>0</v>
      </c>
      <c r="BZ30" s="69" t="n">
        <f aca="false">IF(BY30&gt;0,BY30*BI30/10*BW30*(100+BV30)/100,0)</f>
        <v>0</v>
      </c>
      <c r="CA30" s="69" t="n">
        <f aca="false">IF(BD30&gt;0,BX30-IF(BD30&gt;BX30,BX30,BD30),0)</f>
        <v>0</v>
      </c>
      <c r="CB30" s="69" t="n">
        <f aca="false">POWER(1.01,CA30)</f>
        <v>1</v>
      </c>
      <c r="CC30" s="69" t="n">
        <f aca="false">IF(BF30&gt;0,IF(BF30&gt;BH30,1,BF30/BH30),0)</f>
        <v>0</v>
      </c>
      <c r="CD30" s="72" t="n">
        <f aca="false">IF(BD30=0,0,IF(BF30&gt;0,ROUND(IF(CB30&lt;&gt;0,BZ30*BT30*1/CB30*CC30,0),0),0))</f>
        <v>0</v>
      </c>
      <c r="CE30" s="73" t="str">
        <f aca="false">IF(BF30&gt;0,IF(BF30&gt;BH30,CD30/BF30,CD30/BH30),"")</f>
        <v/>
      </c>
      <c r="CF30" s="69" t="n">
        <f aca="false">'Vstupní data'!AM30</f>
        <v>0</v>
      </c>
      <c r="CG30" s="69" t="n">
        <f aca="false">'Vstupní data'!AN30</f>
        <v>0</v>
      </c>
      <c r="CH30" s="69" t="n">
        <f aca="false">'Vstupní data'!AO30</f>
        <v>0</v>
      </c>
      <c r="CI30" s="69" t="n">
        <f aca="false">'Vstupní data'!AP30</f>
        <v>0</v>
      </c>
      <c r="CJ30" s="72" t="n">
        <f aca="false">ROUND(CH30*CI30,0)</f>
        <v>0</v>
      </c>
      <c r="CK30" s="74" t="str">
        <f aca="false">IF(OR(AA30&gt;0,BB30&gt;0,CD30&gt;0,CJ30&gt;0),AA30+BB30+CD30+CJ30,"")</f>
        <v/>
      </c>
    </row>
    <row r="31" customFormat="false" ht="12.8" hidden="false" customHeight="false" outlineLevel="0" collapsed="false">
      <c r="A31" s="66" t="n">
        <f aca="false">'Vstupní data'!A31</f>
        <v>0</v>
      </c>
      <c r="F31" s="66" t="str">
        <f aca="false">CONCATENATE('Vstupní data'!F31,'Vstupní data'!G31,'Vstupní data'!H31,'Vstupní data'!I31)</f>
        <v/>
      </c>
      <c r="G31" s="66"/>
      <c r="H31" s="66" t="n">
        <f aca="false">'Vstupní data'!K31</f>
        <v>0</v>
      </c>
      <c r="I31" s="66" t="n">
        <f aca="false">'Vstupní data'!L31</f>
        <v>0</v>
      </c>
      <c r="J31" s="66" t="n">
        <f aca="false">'Vstupní data'!K31*'Vstupní data'!M31/100</f>
        <v>0</v>
      </c>
      <c r="L31" s="66" t="n">
        <f aca="false">IF('Vstupní data'!N31="prostokořenný",0,IF('Vstupní data'!N31="krytokořenný","k",IF('Vstupní data'!N31="poloodrostky nebo odrostky, prostokořenné i krytokořenné","po",0)))</f>
        <v>0</v>
      </c>
      <c r="N31" s="66"/>
      <c r="O31" s="66" t="n">
        <f aca="false">'Vstupní data'!O31</f>
        <v>0</v>
      </c>
      <c r="P31" s="66" t="n">
        <f aca="false">IF(O31&gt;0,VLOOKUP(CONCATENATE(VLOOKUP(I31,'Pril3-drev'!$H$5:$K$83,4,0),"-",'Vstupní data'!R31),K2!$C$15:$D$23,2,0),0)</f>
        <v>0</v>
      </c>
      <c r="Q31" s="66" t="n">
        <f aca="false">IF(O31&gt;0,VLOOKUP(I31,'Pril3-drev'!$H$5:$I$83,2,0),0)</f>
        <v>0</v>
      </c>
      <c r="R31" s="66" t="n">
        <f aca="false">IF(Q31&gt;0,VLOOKUP(Q31,'Pril6-okus'!$A$5:$B$17,2,0),0)</f>
        <v>0</v>
      </c>
      <c r="S31" s="66" t="n">
        <f aca="false">IF(O31&gt;0,VLOOKUP(I31,'Pril3-drev'!$H$5:$J$83,3,0),0)</f>
        <v>0</v>
      </c>
      <c r="T31" s="66" t="str">
        <f aca="false">IF(O31&gt;0,IF(L31="k",0.9*VLOOKUP(S31,'ha-pocty-vyhl'!$A$5:$B$20,2,0),IF(L31="po",0.8*VLOOKUP(S31,'ha-pocty-vyhl'!$A$5:$B$20,2,0),VLOOKUP(S31,'ha-pocty-vyhl'!$A$5:$B$20,2,0))),"")</f>
        <v/>
      </c>
      <c r="U31" s="66" t="n">
        <f aca="false">'Vstupní data'!P31</f>
        <v>0</v>
      </c>
      <c r="V31" s="66" t="n">
        <f aca="false">IF(O31&gt;0,1.3*T31*1000*Z31/10000,0)</f>
        <v>0</v>
      </c>
      <c r="W31" s="66" t="n">
        <f aca="false">IF(O31&gt;0,1.3*T31*1000*Z31/10000,0)</f>
        <v>0</v>
      </c>
      <c r="X31" s="66" t="n">
        <f aca="false">IF(O31&gt;0,IF(O31&gt;V31,V31,O31),0)</f>
        <v>0</v>
      </c>
      <c r="Y31" s="66" t="n">
        <f aca="false">IF(O31&gt;0,IF(IF(U31&gt;W31,W31,U31)&lt;X31,W31,IF(U31&gt;W31,W31,U31)),0)</f>
        <v>0</v>
      </c>
      <c r="Z31" s="66" t="n">
        <f aca="false">IF(O31&gt;0,IF(J31&gt;0,J31,K31*H31/100),0)</f>
        <v>0</v>
      </c>
      <c r="AA31" s="67" t="n">
        <f aca="false">IF(O31&gt;0,CEILING(R31*P31*X31/Y31*Z31,1),0)</f>
        <v>0</v>
      </c>
      <c r="AB31" s="68" t="n">
        <f aca="false">IF(O31&gt;0,AA31/O31,0)</f>
        <v>0</v>
      </c>
      <c r="AC31" s="66" t="n">
        <f aca="false">'Vstupní data'!W31</f>
        <v>0</v>
      </c>
      <c r="AI31" s="66" t="str">
        <f aca="false">IF(OR('Vstupní data'!T31&gt;0,'Vstupní data'!U31&gt;0),VLOOKUP(I31,'Pril3-drev'!$H$5:$J$83,3,0),"")</f>
        <v/>
      </c>
      <c r="AJ31" s="66" t="n">
        <f aca="false">IF('Vstupní data'!V31="prostokořenný",0,IF('Vstupní data'!V31="krytokořenný","k",IF('Vstupní data'!V31="poloodrostky nebo odrostky, prostokořenné i krytokořenné","po",0)))</f>
        <v>0</v>
      </c>
      <c r="AK31" s="66" t="n">
        <f aca="false">IF(OR('Vstupní data'!T31&gt;0,'Vstupní data'!U31&gt;0),IF(AJ31="k",0.9*VLOOKUP(AI31,'ha-pocty-vyhl'!$A$5:$B$20,2,0),IF(AJ31="po",0.8*VLOOKUP(AI31,'ha-pocty-vyhl'!$A$5:$B$20,2,0),VLOOKUP(AI31,'ha-pocty-vyhl'!$A$5:$B$20,2,0))),0)</f>
        <v>0</v>
      </c>
      <c r="AL31" s="66" t="n">
        <f aca="false">IF(OR('Vstupní data'!T31&gt;0,'Vstupní data'!U31&gt;0),'Vstupní data'!K31*'Vstupní data'!M31/100,0)</f>
        <v>0</v>
      </c>
      <c r="AM31" s="66" t="n">
        <f aca="false">IF(OR('Vstupní data'!T31&gt;0,'Vstupní data'!U31&gt;0),IF('Vstupní data'!T31&gt;0,'Vstupní data'!T31,ROUND(10*'Vstupní data'!U31/AK31,0)),0)</f>
        <v>0</v>
      </c>
      <c r="AN31" s="69" t="n">
        <f aca="false">IF('Vstupní data'!T31&gt;0,   IF('Vstupní data'!T31&lt;=AL31,'Vstupní data'!T31,AL31),   IF(AM31&lt;AL31,AM31,AL31))</f>
        <v>0</v>
      </c>
      <c r="AO31" s="69" t="n">
        <f aca="false">'Vstupní data'!X31</f>
        <v>0</v>
      </c>
      <c r="AP31" s="66" t="n">
        <f aca="false">IF(OR('Vstupní data'!T31&gt;0,'Vstupní data'!U31&gt;0),IF(I31&lt;&gt;0,VLOOKUP(I31,'Pril3-drev'!$H$5:$I$83,2,0),0),0)</f>
        <v>0</v>
      </c>
      <c r="AQ31" s="66" t="n">
        <f aca="false">'Vstupní data'!Y31</f>
        <v>0</v>
      </c>
      <c r="AR31" s="66" t="str">
        <f aca="false">IF(AC31&gt;5,   IF('Vstupní data'!Y31&gt;0,   VLOOKUP(VLOOKUP(CONCATENATE(VLOOKUP(I31,'Pril3-drev'!$H$4:$L$83,5,0),AC31),'Pril3-drev'!$Q$4:$R$2803,2,0),'AVB-BS'!$C$5:$S$29 ,LOOKUP(AQ31,'AVB-BS'!$D$3:$S$3,'AVB-BS'!$D$1:$S$1) ,0 )   ,   IF('Vstupní data'!Z31&gt;0,'Vstupní data'!Z31,0)) , "")</f>
        <v/>
      </c>
      <c r="AS31" s="70" t="str">
        <f aca="false">IF(AC31&gt;5,VLOOKUP(CONCATENATE(AP31,AR31),'Pril1-THLPa'!$H$6:$N$96,4,0),"")</f>
        <v/>
      </c>
      <c r="AT31" s="70" t="str">
        <f aca="false">IF(AC31&gt;5,VLOOKUP(CONCATENATE(AP31,AR31),'Pril1-THLPa'!$H$6:$N$96,5,0),"")</f>
        <v/>
      </c>
      <c r="AU31" s="70" t="str">
        <f aca="false">IF(AC31&gt;5,VLOOKUP(CONCATENATE(AP31,AR31),'Pril1-THLPa'!$H$6:$N$96,6,0),"")</f>
        <v/>
      </c>
      <c r="AV31" s="70" t="str">
        <f aca="false">IF(AC31&gt;5,VLOOKUP(CONCATENATE(AP31,AR31),'Pril1-THLPa'!$H$6:$N$96,7,0),"")</f>
        <v/>
      </c>
      <c r="AW31" s="70" t="str">
        <f aca="false">IF(AC31&gt;5,VLOOKUP(CONCATENATE(AP31,AR31),'Pril1-THLPa'!$H$6:$O$96,8,0),"")</f>
        <v/>
      </c>
      <c r="AX31" s="66" t="n">
        <f aca="false">IF(AC31&gt;0,IF(AND(AC31&gt;0,AC31&lt;=5),VLOOKUP(AP31,'Pril1-THLPa'!$A$6:$F$18,LOOKUP(AC31,'Pril1-THLPa'!$B$5:$F$5,'Pril1-THLPa'!$B$4:$F$4),0),AS31+AT31*(AC31-5)+AU31*POWER(AC31-5,2)+AV31*POWER(AC31-5,3)+AW31*POWER(AC31-5,4)),0)</f>
        <v>0</v>
      </c>
      <c r="AY31" s="71"/>
      <c r="AZ31" s="66" t="n">
        <f aca="false">'Vstupní data'!AA31</f>
        <v>0</v>
      </c>
      <c r="BA31" s="66" t="n">
        <f aca="false">IF(OR('Vstupní data'!T31&gt;0,'Vstupní data'!U31&gt;0),IF(AC31&lt;&gt;"",AX31*AO31/10*(100+AZ31)/100,0),0)</f>
        <v>0</v>
      </c>
      <c r="BB31" s="67" t="n">
        <f aca="false">IF(AC31&lt;&gt;"",ROUND(BA31*AN31,0),0)</f>
        <v>0</v>
      </c>
      <c r="BC31" s="68" t="str">
        <f aca="false">IF(AE31&gt;0,BB31/AE31,"")</f>
        <v/>
      </c>
      <c r="BD31" s="66" t="n">
        <f aca="false">'Vstupní data'!AE31</f>
        <v>0</v>
      </c>
      <c r="BF31" s="66" t="n">
        <f aca="false">'Vstupní data'!AC31</f>
        <v>0</v>
      </c>
      <c r="BH31" s="66" t="n">
        <f aca="false">'Vstupní data'!AD31</f>
        <v>0</v>
      </c>
      <c r="BI31" s="66" t="n">
        <f aca="false">'Vstupní data'!AF31</f>
        <v>0</v>
      </c>
      <c r="BJ31" s="69" t="n">
        <f aca="false">'Vstupní data'!AG31</f>
        <v>0</v>
      </c>
      <c r="BK31" s="69" t="n">
        <f aca="false">IF(BF31&lt;&gt;0,VLOOKUP(I31,'Pril3-drev'!$H$5:$I$83,2,0),0)</f>
        <v>0</v>
      </c>
      <c r="BL31" s="69" t="n">
        <f aca="false">IF(BF31&lt;&gt;0,VLOOKUP(BK31,'Pril3-drev'!$A$5:$C$17,3,0),0)</f>
        <v>0</v>
      </c>
      <c r="BM31" s="69" t="n">
        <f aca="false">'Vstupní data'!AH31</f>
        <v>0</v>
      </c>
      <c r="BN31" s="69" t="n">
        <f aca="false">IF('Vstupní data'!AH31&gt;0,   VLOOKUP(VLOOKUP(CONCATENATE(VLOOKUP(I31,'Pril3-drev'!$H$4:$L$83,5,0),BD31),'Pril3-drev'!$Q$4:$R$2803,2,0),'AVB-BS'!$C$5:$S$29 ,LOOKUP(BM31,'AVB-BS'!$D$3:$S$3,'AVB-BS'!$D$1:$S$1) ,0 )   ,   IF('Vstupní data'!AI31&gt;0,'Vstupní data'!AI31,0))</f>
        <v>0</v>
      </c>
      <c r="BO31" s="69" t="str">
        <f aca="false">IF(BX31&gt;5,VLOOKUP(CONCATENATE(BK31,BN31),'Pril1-THLPa'!$H$6:$N$96,4,0),"")</f>
        <v/>
      </c>
      <c r="BP31" s="69" t="str">
        <f aca="false">IF(BX31&gt;5,VLOOKUP(CONCATENATE(BK31,BN31),'Pril1-THLPa'!$H$6:$N$96,5,0),"")</f>
        <v/>
      </c>
      <c r="BQ31" s="69" t="str">
        <f aca="false">IF(BX31&gt;5,VLOOKUP(CONCATENATE(BK31,BN31),'Pril1-THLPa'!$H$6:$N$96,6,0),"")</f>
        <v/>
      </c>
      <c r="BR31" s="69" t="str">
        <f aca="false">IF(BX31&gt;5,VLOOKUP(CONCATENATE(BK31,BN31),'Pril1-THLPa'!$H$6:$N$96,7,0),"")</f>
        <v/>
      </c>
      <c r="BS31" s="69" t="str">
        <f aca="false">IF(BX31&gt;5,VLOOKUP(CONCATENATE(BK31,BN31),'Pril1-THLPa'!$H$6:$O$96,8,0),"")</f>
        <v/>
      </c>
      <c r="BT31" s="69" t="str">
        <f aca="false">IF(BF31&gt;0, IF(BK31="smrk",  VLOOKUP(VLOOKUP(BD31,'Pril9-K3'!$L$8:$M$207,2,0),'Pril9-K3'!$A$8:$J$16,LOOKUP(BN31,'Pril9-K3'!$A$7:$J$7,'Pril9-K3'!$A$5:$J$5),0), IF(AND(BK31&lt;&gt;"smrk",'Vstupní data'!AK31&lt;&gt;""),'Vstupní data'!AK31,   VLOOKUP(VLOOKUP(BD31,'Pril9-K3'!$L$8:$M$207,2,0),'Pril9-K3'!$A$8:$J$16,LOOKUP(BN31,'Pril9-K3'!$A$7:$J$7,'Pril9-K3'!$A$5:$J$5),0)   )),   "")</f>
        <v/>
      </c>
      <c r="BV31" s="69" t="n">
        <f aca="false">'Vstupní data'!AJ31</f>
        <v>0</v>
      </c>
      <c r="BW31" s="69" t="n">
        <f aca="false">IF(BF31&gt;0,IF(J31&gt;0,J31,K31*H31/100),0)</f>
        <v>0</v>
      </c>
      <c r="BX31" s="69" t="n">
        <f aca="false">IF(BF31&gt;0,IF(BJ31&gt;BL31,BL31,BJ31),0)</f>
        <v>0</v>
      </c>
      <c r="BY31" s="69" t="n">
        <f aca="false">IF(BD31=0,0,IF(AND(BX31&gt;0,BX31&lt;=5),  IF(AND(BX31&gt;0,BX31&lt;=5),VLOOKUP(BK31,'Pril1-THLPa'!$A$6:$F$18,IF(AND(BX31&gt;0,BX31&lt;=5),LOOKUP(BX31,'Pril1-THLPa'!$B$5:$F$5,'Pril1-THLPa'!$B$4:$F$4),""),0),""),  IF(BX31&gt;5,BO31+BP31*(BX31-5)+BQ31*POWER(BX31-5,2)+BR31*POWER(BX31-5,3)+BS31*POWER(BX31-5,4),"")))</f>
        <v>0</v>
      </c>
      <c r="BZ31" s="69" t="n">
        <f aca="false">IF(BY31&gt;0,BY31*BI31/10*BW31*(100+BV31)/100,0)</f>
        <v>0</v>
      </c>
      <c r="CA31" s="69" t="n">
        <f aca="false">IF(BD31&gt;0,BX31-IF(BD31&gt;BX31,BX31,BD31),0)</f>
        <v>0</v>
      </c>
      <c r="CB31" s="69" t="n">
        <f aca="false">POWER(1.01,CA31)</f>
        <v>1</v>
      </c>
      <c r="CC31" s="69" t="n">
        <f aca="false">IF(BF31&gt;0,IF(BF31&gt;BH31,1,BF31/BH31),0)</f>
        <v>0</v>
      </c>
      <c r="CD31" s="72" t="n">
        <f aca="false">IF(BD31=0,0,IF(BF31&gt;0,ROUND(IF(CB31&lt;&gt;0,BZ31*BT31*1/CB31*CC31,0),0),0))</f>
        <v>0</v>
      </c>
      <c r="CE31" s="73" t="str">
        <f aca="false">IF(BF31&gt;0,IF(BF31&gt;BH31,CD31/BF31,CD31/BH31),"")</f>
        <v/>
      </c>
      <c r="CF31" s="69" t="n">
        <f aca="false">'Vstupní data'!AM31</f>
        <v>0</v>
      </c>
      <c r="CG31" s="69" t="n">
        <f aca="false">'Vstupní data'!AN31</f>
        <v>0</v>
      </c>
      <c r="CH31" s="69" t="n">
        <f aca="false">'Vstupní data'!AO31</f>
        <v>0</v>
      </c>
      <c r="CI31" s="69" t="n">
        <f aca="false">'Vstupní data'!AP31</f>
        <v>0</v>
      </c>
      <c r="CJ31" s="72" t="n">
        <f aca="false">ROUND(CH31*CI31,0)</f>
        <v>0</v>
      </c>
      <c r="CK31" s="74" t="str">
        <f aca="false">IF(OR(AA31&gt;0,BB31&gt;0,CD31&gt;0,CJ31&gt;0),AA31+BB31+CD31+CJ31,"")</f>
        <v/>
      </c>
    </row>
    <row r="32" customFormat="false" ht="12.8" hidden="false" customHeight="false" outlineLevel="0" collapsed="false">
      <c r="A32" s="66" t="n">
        <f aca="false">'Vstupní data'!A32</f>
        <v>0</v>
      </c>
      <c r="F32" s="66" t="str">
        <f aca="false">CONCATENATE('Vstupní data'!F32,'Vstupní data'!G32,'Vstupní data'!H32,'Vstupní data'!I32)</f>
        <v/>
      </c>
      <c r="G32" s="66"/>
      <c r="H32" s="66" t="n">
        <f aca="false">'Vstupní data'!K32</f>
        <v>0</v>
      </c>
      <c r="I32" s="66" t="n">
        <f aca="false">'Vstupní data'!L32</f>
        <v>0</v>
      </c>
      <c r="J32" s="66" t="n">
        <f aca="false">'Vstupní data'!K32*'Vstupní data'!M32/100</f>
        <v>0</v>
      </c>
      <c r="L32" s="66" t="n">
        <f aca="false">IF('Vstupní data'!N32="prostokořenný",0,IF('Vstupní data'!N32="krytokořenný","k",IF('Vstupní data'!N32="poloodrostky nebo odrostky, prostokořenné i krytokořenné","po",0)))</f>
        <v>0</v>
      </c>
      <c r="N32" s="66"/>
      <c r="O32" s="66" t="n">
        <f aca="false">'Vstupní data'!O32</f>
        <v>0</v>
      </c>
      <c r="P32" s="66" t="n">
        <f aca="false">IF(O32&gt;0,VLOOKUP(CONCATENATE(VLOOKUP(I32,'Pril3-drev'!$H$5:$K$83,4,0),"-",'Vstupní data'!R32),K2!$C$15:$D$23,2,0),0)</f>
        <v>0</v>
      </c>
      <c r="Q32" s="66" t="n">
        <f aca="false">IF(O32&gt;0,VLOOKUP(I32,'Pril3-drev'!$H$5:$I$83,2,0),0)</f>
        <v>0</v>
      </c>
      <c r="R32" s="66" t="n">
        <f aca="false">IF(Q32&gt;0,VLOOKUP(Q32,'Pril6-okus'!$A$5:$B$17,2,0),0)</f>
        <v>0</v>
      </c>
      <c r="S32" s="66" t="n">
        <f aca="false">IF(O32&gt;0,VLOOKUP(I32,'Pril3-drev'!$H$5:$J$83,3,0),0)</f>
        <v>0</v>
      </c>
      <c r="T32" s="66" t="str">
        <f aca="false">IF(O32&gt;0,IF(L32="k",0.9*VLOOKUP(S32,'ha-pocty-vyhl'!$A$5:$B$20,2,0),IF(L32="po",0.8*VLOOKUP(S32,'ha-pocty-vyhl'!$A$5:$B$20,2,0),VLOOKUP(S32,'ha-pocty-vyhl'!$A$5:$B$20,2,0))),"")</f>
        <v/>
      </c>
      <c r="U32" s="66" t="n">
        <f aca="false">'Vstupní data'!P32</f>
        <v>0</v>
      </c>
      <c r="V32" s="66" t="n">
        <f aca="false">IF(O32&gt;0,1.3*T32*1000*Z32/10000,0)</f>
        <v>0</v>
      </c>
      <c r="W32" s="66" t="n">
        <f aca="false">IF(O32&gt;0,1.3*T32*1000*Z32/10000,0)</f>
        <v>0</v>
      </c>
      <c r="X32" s="66" t="n">
        <f aca="false">IF(O32&gt;0,IF(O32&gt;V32,V32,O32),0)</f>
        <v>0</v>
      </c>
      <c r="Y32" s="66" t="n">
        <f aca="false">IF(O32&gt;0,IF(IF(U32&gt;W32,W32,U32)&lt;X32,W32,IF(U32&gt;W32,W32,U32)),0)</f>
        <v>0</v>
      </c>
      <c r="Z32" s="66" t="n">
        <f aca="false">IF(O32&gt;0,IF(J32&gt;0,J32,K32*H32/100),0)</f>
        <v>0</v>
      </c>
      <c r="AA32" s="67" t="n">
        <f aca="false">IF(O32&gt;0,CEILING(R32*P32*X32/Y32*Z32,1),0)</f>
        <v>0</v>
      </c>
      <c r="AB32" s="68" t="n">
        <f aca="false">IF(O32&gt;0,AA32/O32,0)</f>
        <v>0</v>
      </c>
      <c r="AC32" s="66" t="n">
        <f aca="false">'Vstupní data'!W32</f>
        <v>0</v>
      </c>
      <c r="AI32" s="66" t="str">
        <f aca="false">IF(OR('Vstupní data'!T32&gt;0,'Vstupní data'!U32&gt;0),VLOOKUP(I32,'Pril3-drev'!$H$5:$J$83,3,0),"")</f>
        <v/>
      </c>
      <c r="AJ32" s="66" t="n">
        <f aca="false">IF('Vstupní data'!V32="prostokořenný",0,IF('Vstupní data'!V32="krytokořenný","k",IF('Vstupní data'!V32="poloodrostky nebo odrostky, prostokořenné i krytokořenné","po",0)))</f>
        <v>0</v>
      </c>
      <c r="AK32" s="66" t="n">
        <f aca="false">IF(OR('Vstupní data'!T32&gt;0,'Vstupní data'!U32&gt;0),IF(AJ32="k",0.9*VLOOKUP(AI32,'ha-pocty-vyhl'!$A$5:$B$20,2,0),IF(AJ32="po",0.8*VLOOKUP(AI32,'ha-pocty-vyhl'!$A$5:$B$20,2,0),VLOOKUP(AI32,'ha-pocty-vyhl'!$A$5:$B$20,2,0))),0)</f>
        <v>0</v>
      </c>
      <c r="AL32" s="66" t="n">
        <f aca="false">IF(OR('Vstupní data'!T32&gt;0,'Vstupní data'!U32&gt;0),'Vstupní data'!K32*'Vstupní data'!M32/100,0)</f>
        <v>0</v>
      </c>
      <c r="AM32" s="66" t="n">
        <f aca="false">IF(OR('Vstupní data'!T32&gt;0,'Vstupní data'!U32&gt;0),IF('Vstupní data'!T32&gt;0,'Vstupní data'!T32,ROUND(10*'Vstupní data'!U32/AK32,0)),0)</f>
        <v>0</v>
      </c>
      <c r="AN32" s="69" t="n">
        <f aca="false">IF('Vstupní data'!T32&gt;0,   IF('Vstupní data'!T32&lt;=AL32,'Vstupní data'!T32,AL32),   IF(AM32&lt;AL32,AM32,AL32))</f>
        <v>0</v>
      </c>
      <c r="AO32" s="69" t="n">
        <f aca="false">'Vstupní data'!X32</f>
        <v>0</v>
      </c>
      <c r="AP32" s="66" t="n">
        <f aca="false">IF(OR('Vstupní data'!T32&gt;0,'Vstupní data'!U32&gt;0),IF(I32&lt;&gt;0,VLOOKUP(I32,'Pril3-drev'!$H$5:$I$83,2,0),0),0)</f>
        <v>0</v>
      </c>
      <c r="AQ32" s="66" t="n">
        <f aca="false">'Vstupní data'!Y32</f>
        <v>0</v>
      </c>
      <c r="AR32" s="66" t="str">
        <f aca="false">IF(AC32&gt;5,   IF('Vstupní data'!Y32&gt;0,   VLOOKUP(VLOOKUP(CONCATENATE(VLOOKUP(I32,'Pril3-drev'!$H$4:$L$83,5,0),AC32),'Pril3-drev'!$Q$4:$R$2803,2,0),'AVB-BS'!$C$5:$S$29 ,LOOKUP(AQ32,'AVB-BS'!$D$3:$S$3,'AVB-BS'!$D$1:$S$1) ,0 )   ,   IF('Vstupní data'!Z32&gt;0,'Vstupní data'!Z32,0)) , "")</f>
        <v/>
      </c>
      <c r="AS32" s="70" t="str">
        <f aca="false">IF(AC32&gt;5,VLOOKUP(CONCATENATE(AP32,AR32),'Pril1-THLPa'!$H$6:$N$96,4,0),"")</f>
        <v/>
      </c>
      <c r="AT32" s="70" t="str">
        <f aca="false">IF(AC32&gt;5,VLOOKUP(CONCATENATE(AP32,AR32),'Pril1-THLPa'!$H$6:$N$96,5,0),"")</f>
        <v/>
      </c>
      <c r="AU32" s="70" t="str">
        <f aca="false">IF(AC32&gt;5,VLOOKUP(CONCATENATE(AP32,AR32),'Pril1-THLPa'!$H$6:$N$96,6,0),"")</f>
        <v/>
      </c>
      <c r="AV32" s="70" t="str">
        <f aca="false">IF(AC32&gt;5,VLOOKUP(CONCATENATE(AP32,AR32),'Pril1-THLPa'!$H$6:$N$96,7,0),"")</f>
        <v/>
      </c>
      <c r="AW32" s="70" t="str">
        <f aca="false">IF(AC32&gt;5,VLOOKUP(CONCATENATE(AP32,AR32),'Pril1-THLPa'!$H$6:$O$96,8,0),"")</f>
        <v/>
      </c>
      <c r="AX32" s="66" t="n">
        <f aca="false">IF(AC32&gt;0,IF(AND(AC32&gt;0,AC32&lt;=5),VLOOKUP(AP32,'Pril1-THLPa'!$A$6:$F$18,LOOKUP(AC32,'Pril1-THLPa'!$B$5:$F$5,'Pril1-THLPa'!$B$4:$F$4),0),AS32+AT32*(AC32-5)+AU32*POWER(AC32-5,2)+AV32*POWER(AC32-5,3)+AW32*POWER(AC32-5,4)),0)</f>
        <v>0</v>
      </c>
      <c r="AY32" s="71"/>
      <c r="AZ32" s="66" t="n">
        <f aca="false">'Vstupní data'!AA32</f>
        <v>0</v>
      </c>
      <c r="BA32" s="66" t="n">
        <f aca="false">IF(OR('Vstupní data'!T32&gt;0,'Vstupní data'!U32&gt;0),IF(AC32&lt;&gt;"",AX32*AO32/10*(100+AZ32)/100,0),0)</f>
        <v>0</v>
      </c>
      <c r="BB32" s="67" t="n">
        <f aca="false">IF(AC32&lt;&gt;"",ROUND(BA32*AN32,0),0)</f>
        <v>0</v>
      </c>
      <c r="BC32" s="68" t="str">
        <f aca="false">IF(AE32&gt;0,BB32/AE32,"")</f>
        <v/>
      </c>
      <c r="BD32" s="66" t="n">
        <f aca="false">'Vstupní data'!AE32</f>
        <v>0</v>
      </c>
      <c r="BF32" s="66" t="n">
        <f aca="false">'Vstupní data'!AC32</f>
        <v>0</v>
      </c>
      <c r="BH32" s="66" t="n">
        <f aca="false">'Vstupní data'!AD32</f>
        <v>0</v>
      </c>
      <c r="BI32" s="66" t="n">
        <f aca="false">'Vstupní data'!AF32</f>
        <v>0</v>
      </c>
      <c r="BJ32" s="69" t="n">
        <f aca="false">'Vstupní data'!AG32</f>
        <v>0</v>
      </c>
      <c r="BK32" s="69" t="n">
        <f aca="false">IF(BF32&lt;&gt;0,VLOOKUP(I32,'Pril3-drev'!$H$5:$I$83,2,0),0)</f>
        <v>0</v>
      </c>
      <c r="BL32" s="69" t="n">
        <f aca="false">IF(BF32&lt;&gt;0,VLOOKUP(BK32,'Pril3-drev'!$A$5:$C$17,3,0),0)</f>
        <v>0</v>
      </c>
      <c r="BM32" s="69" t="n">
        <f aca="false">'Vstupní data'!AH32</f>
        <v>0</v>
      </c>
      <c r="BN32" s="69" t="n">
        <f aca="false">IF('Vstupní data'!AH32&gt;0,   VLOOKUP(VLOOKUP(CONCATENATE(VLOOKUP(I32,'Pril3-drev'!$H$4:$L$83,5,0),BD32),'Pril3-drev'!$Q$4:$R$2803,2,0),'AVB-BS'!$C$5:$S$29 ,LOOKUP(BM32,'AVB-BS'!$D$3:$S$3,'AVB-BS'!$D$1:$S$1) ,0 )   ,   IF('Vstupní data'!AI32&gt;0,'Vstupní data'!AI32,0))</f>
        <v>0</v>
      </c>
      <c r="BO32" s="69" t="str">
        <f aca="false">IF(BX32&gt;5,VLOOKUP(CONCATENATE(BK32,BN32),'Pril1-THLPa'!$H$6:$N$96,4,0),"")</f>
        <v/>
      </c>
      <c r="BP32" s="69" t="str">
        <f aca="false">IF(BX32&gt;5,VLOOKUP(CONCATENATE(BK32,BN32),'Pril1-THLPa'!$H$6:$N$96,5,0),"")</f>
        <v/>
      </c>
      <c r="BQ32" s="69" t="str">
        <f aca="false">IF(BX32&gt;5,VLOOKUP(CONCATENATE(BK32,BN32),'Pril1-THLPa'!$H$6:$N$96,6,0),"")</f>
        <v/>
      </c>
      <c r="BR32" s="69" t="str">
        <f aca="false">IF(BX32&gt;5,VLOOKUP(CONCATENATE(BK32,BN32),'Pril1-THLPa'!$H$6:$N$96,7,0),"")</f>
        <v/>
      </c>
      <c r="BS32" s="69" t="str">
        <f aca="false">IF(BX32&gt;5,VLOOKUP(CONCATENATE(BK32,BN32),'Pril1-THLPa'!$H$6:$O$96,8,0),"")</f>
        <v/>
      </c>
      <c r="BT32" s="69" t="str">
        <f aca="false">IF(BF32&gt;0, IF(BK32="smrk",  VLOOKUP(VLOOKUP(BD32,'Pril9-K3'!$L$8:$M$207,2,0),'Pril9-K3'!$A$8:$J$16,LOOKUP(BN32,'Pril9-K3'!$A$7:$J$7,'Pril9-K3'!$A$5:$J$5),0), IF(AND(BK32&lt;&gt;"smrk",'Vstupní data'!AK32&lt;&gt;""),'Vstupní data'!AK32,   VLOOKUP(VLOOKUP(BD32,'Pril9-K3'!$L$8:$M$207,2,0),'Pril9-K3'!$A$8:$J$16,LOOKUP(BN32,'Pril9-K3'!$A$7:$J$7,'Pril9-K3'!$A$5:$J$5),0)   )),   "")</f>
        <v/>
      </c>
      <c r="BV32" s="69" t="n">
        <f aca="false">'Vstupní data'!AJ32</f>
        <v>0</v>
      </c>
      <c r="BW32" s="69" t="n">
        <f aca="false">IF(BF32&gt;0,IF(J32&gt;0,J32,K32*H32/100),0)</f>
        <v>0</v>
      </c>
      <c r="BX32" s="69" t="n">
        <f aca="false">IF(BF32&gt;0,IF(BJ32&gt;BL32,BL32,BJ32),0)</f>
        <v>0</v>
      </c>
      <c r="BY32" s="69" t="n">
        <f aca="false">IF(BD32=0,0,IF(AND(BX32&gt;0,BX32&lt;=5),  IF(AND(BX32&gt;0,BX32&lt;=5),VLOOKUP(BK32,'Pril1-THLPa'!$A$6:$F$18,IF(AND(BX32&gt;0,BX32&lt;=5),LOOKUP(BX32,'Pril1-THLPa'!$B$5:$F$5,'Pril1-THLPa'!$B$4:$F$4),""),0),""),  IF(BX32&gt;5,BO32+BP32*(BX32-5)+BQ32*POWER(BX32-5,2)+BR32*POWER(BX32-5,3)+BS32*POWER(BX32-5,4),"")))</f>
        <v>0</v>
      </c>
      <c r="BZ32" s="69" t="n">
        <f aca="false">IF(BY32&gt;0,BY32*BI32/10*BW32*(100+BV32)/100,0)</f>
        <v>0</v>
      </c>
      <c r="CA32" s="69" t="n">
        <f aca="false">IF(BD32&gt;0,BX32-IF(BD32&gt;BX32,BX32,BD32),0)</f>
        <v>0</v>
      </c>
      <c r="CB32" s="69" t="n">
        <f aca="false">POWER(1.01,CA32)</f>
        <v>1</v>
      </c>
      <c r="CC32" s="69" t="n">
        <f aca="false">IF(BF32&gt;0,IF(BF32&gt;BH32,1,BF32/BH32),0)</f>
        <v>0</v>
      </c>
      <c r="CD32" s="72" t="n">
        <f aca="false">IF(BD32=0,0,IF(BF32&gt;0,ROUND(IF(CB32&lt;&gt;0,BZ32*BT32*1/CB32*CC32,0),0),0))</f>
        <v>0</v>
      </c>
      <c r="CE32" s="73" t="str">
        <f aca="false">IF(BF32&gt;0,IF(BF32&gt;BH32,CD32/BF32,CD32/BH32),"")</f>
        <v/>
      </c>
      <c r="CF32" s="69" t="n">
        <f aca="false">'Vstupní data'!AM32</f>
        <v>0</v>
      </c>
      <c r="CG32" s="69" t="n">
        <f aca="false">'Vstupní data'!AN32</f>
        <v>0</v>
      </c>
      <c r="CH32" s="69" t="n">
        <f aca="false">'Vstupní data'!AO32</f>
        <v>0</v>
      </c>
      <c r="CI32" s="69" t="n">
        <f aca="false">'Vstupní data'!AP32</f>
        <v>0</v>
      </c>
      <c r="CJ32" s="72" t="n">
        <f aca="false">ROUND(CH32*CI32,0)</f>
        <v>0</v>
      </c>
      <c r="CK32" s="74" t="str">
        <f aca="false">IF(OR(AA32&gt;0,BB32&gt;0,CD32&gt;0,CJ32&gt;0),AA32+BB32+CD32+CJ32,"")</f>
        <v/>
      </c>
    </row>
    <row r="33" customFormat="false" ht="12.8" hidden="false" customHeight="false" outlineLevel="0" collapsed="false">
      <c r="A33" s="66" t="n">
        <f aca="false">'Vstupní data'!A33</f>
        <v>0</v>
      </c>
      <c r="F33" s="66" t="str">
        <f aca="false">CONCATENATE('Vstupní data'!F33,'Vstupní data'!G33,'Vstupní data'!H33,'Vstupní data'!I33)</f>
        <v/>
      </c>
      <c r="G33" s="66"/>
      <c r="H33" s="66" t="n">
        <f aca="false">'Vstupní data'!K33</f>
        <v>0</v>
      </c>
      <c r="I33" s="66" t="n">
        <f aca="false">'Vstupní data'!L33</f>
        <v>0</v>
      </c>
      <c r="J33" s="66" t="n">
        <f aca="false">'Vstupní data'!K33*'Vstupní data'!M33/100</f>
        <v>0</v>
      </c>
      <c r="L33" s="66" t="n">
        <f aca="false">IF('Vstupní data'!N33="prostokořenný",0,IF('Vstupní data'!N33="krytokořenný","k",IF('Vstupní data'!N33="poloodrostky nebo odrostky, prostokořenné i krytokořenné","po",0)))</f>
        <v>0</v>
      </c>
      <c r="N33" s="66"/>
      <c r="O33" s="66" t="n">
        <f aca="false">'Vstupní data'!O33</f>
        <v>0</v>
      </c>
      <c r="P33" s="66" t="n">
        <f aca="false">IF(O33&gt;0,VLOOKUP(CONCATENATE(VLOOKUP(I33,'Pril3-drev'!$H$5:$K$83,4,0),"-",'Vstupní data'!R33),K2!$C$15:$D$23,2,0),0)</f>
        <v>0</v>
      </c>
      <c r="Q33" s="66" t="n">
        <f aca="false">IF(O33&gt;0,VLOOKUP(I33,'Pril3-drev'!$H$5:$I$83,2,0),0)</f>
        <v>0</v>
      </c>
      <c r="R33" s="66" t="n">
        <f aca="false">IF(Q33&gt;0,VLOOKUP(Q33,'Pril6-okus'!$A$5:$B$17,2,0),0)</f>
        <v>0</v>
      </c>
      <c r="S33" s="66" t="n">
        <f aca="false">IF(O33&gt;0,VLOOKUP(I33,'Pril3-drev'!$H$5:$J$83,3,0),0)</f>
        <v>0</v>
      </c>
      <c r="T33" s="66" t="str">
        <f aca="false">IF(O33&gt;0,IF(L33="k",0.9*VLOOKUP(S33,'ha-pocty-vyhl'!$A$5:$B$20,2,0),IF(L33="po",0.8*VLOOKUP(S33,'ha-pocty-vyhl'!$A$5:$B$20,2,0),VLOOKUP(S33,'ha-pocty-vyhl'!$A$5:$B$20,2,0))),"")</f>
        <v/>
      </c>
      <c r="U33" s="66" t="n">
        <f aca="false">'Vstupní data'!P33</f>
        <v>0</v>
      </c>
      <c r="V33" s="66" t="n">
        <f aca="false">IF(O33&gt;0,1.3*T33*1000*Z33/10000,0)</f>
        <v>0</v>
      </c>
      <c r="W33" s="66" t="n">
        <f aca="false">IF(O33&gt;0,1.3*T33*1000*Z33/10000,0)</f>
        <v>0</v>
      </c>
      <c r="X33" s="66" t="n">
        <f aca="false">IF(O33&gt;0,IF(O33&gt;V33,V33,O33),0)</f>
        <v>0</v>
      </c>
      <c r="Y33" s="66" t="n">
        <f aca="false">IF(O33&gt;0,IF(IF(U33&gt;W33,W33,U33)&lt;X33,W33,IF(U33&gt;W33,W33,U33)),0)</f>
        <v>0</v>
      </c>
      <c r="Z33" s="66" t="n">
        <f aca="false">IF(O33&gt;0,IF(J33&gt;0,J33,K33*H33/100),0)</f>
        <v>0</v>
      </c>
      <c r="AA33" s="67" t="n">
        <f aca="false">IF(O33&gt;0,CEILING(R33*P33*X33/Y33*Z33,1),0)</f>
        <v>0</v>
      </c>
      <c r="AB33" s="68" t="n">
        <f aca="false">IF(O33&gt;0,AA33/O33,0)</f>
        <v>0</v>
      </c>
      <c r="AC33" s="66" t="n">
        <f aca="false">'Vstupní data'!W33</f>
        <v>0</v>
      </c>
      <c r="AI33" s="66" t="str">
        <f aca="false">IF(OR('Vstupní data'!T33&gt;0,'Vstupní data'!U33&gt;0),VLOOKUP(I33,'Pril3-drev'!$H$5:$J$83,3,0),"")</f>
        <v/>
      </c>
      <c r="AJ33" s="66" t="n">
        <f aca="false">IF('Vstupní data'!V33="prostokořenný",0,IF('Vstupní data'!V33="krytokořenný","k",IF('Vstupní data'!V33="poloodrostky nebo odrostky, prostokořenné i krytokořenné","po",0)))</f>
        <v>0</v>
      </c>
      <c r="AK33" s="66" t="n">
        <f aca="false">IF(OR('Vstupní data'!T33&gt;0,'Vstupní data'!U33&gt;0),IF(AJ33="k",0.9*VLOOKUP(AI33,'ha-pocty-vyhl'!$A$5:$B$20,2,0),IF(AJ33="po",0.8*VLOOKUP(AI33,'ha-pocty-vyhl'!$A$5:$B$20,2,0),VLOOKUP(AI33,'ha-pocty-vyhl'!$A$5:$B$20,2,0))),0)</f>
        <v>0</v>
      </c>
      <c r="AL33" s="66" t="n">
        <f aca="false">IF(OR('Vstupní data'!T33&gt;0,'Vstupní data'!U33&gt;0),'Vstupní data'!K33*'Vstupní data'!M33/100,0)</f>
        <v>0</v>
      </c>
      <c r="AM33" s="66" t="n">
        <f aca="false">IF(OR('Vstupní data'!T33&gt;0,'Vstupní data'!U33&gt;0),IF('Vstupní data'!T33&gt;0,'Vstupní data'!T33,ROUND(10*'Vstupní data'!U33/AK33,0)),0)</f>
        <v>0</v>
      </c>
      <c r="AN33" s="69" t="n">
        <f aca="false">IF('Vstupní data'!T33&gt;0,   IF('Vstupní data'!T33&lt;=AL33,'Vstupní data'!T33,AL33),   IF(AM33&lt;AL33,AM33,AL33))</f>
        <v>0</v>
      </c>
      <c r="AO33" s="69" t="n">
        <f aca="false">'Vstupní data'!X33</f>
        <v>0</v>
      </c>
      <c r="AP33" s="66" t="n">
        <f aca="false">IF(OR('Vstupní data'!T33&gt;0,'Vstupní data'!U33&gt;0),IF(I33&lt;&gt;0,VLOOKUP(I33,'Pril3-drev'!$H$5:$I$83,2,0),0),0)</f>
        <v>0</v>
      </c>
      <c r="AQ33" s="66" t="n">
        <f aca="false">'Vstupní data'!Y33</f>
        <v>0</v>
      </c>
      <c r="AR33" s="66" t="str">
        <f aca="false">IF(AC33&gt;5,   IF('Vstupní data'!Y33&gt;0,   VLOOKUP(VLOOKUP(CONCATENATE(VLOOKUP(I33,'Pril3-drev'!$H$4:$L$83,5,0),AC33),'Pril3-drev'!$Q$4:$R$2803,2,0),'AVB-BS'!$C$5:$S$29 ,LOOKUP(AQ33,'AVB-BS'!$D$3:$S$3,'AVB-BS'!$D$1:$S$1) ,0 )   ,   IF('Vstupní data'!Z33&gt;0,'Vstupní data'!Z33,0)) , "")</f>
        <v/>
      </c>
      <c r="AS33" s="70" t="str">
        <f aca="false">IF(AC33&gt;5,VLOOKUP(CONCATENATE(AP33,AR33),'Pril1-THLPa'!$H$6:$N$96,4,0),"")</f>
        <v/>
      </c>
      <c r="AT33" s="70" t="str">
        <f aca="false">IF(AC33&gt;5,VLOOKUP(CONCATENATE(AP33,AR33),'Pril1-THLPa'!$H$6:$N$96,5,0),"")</f>
        <v/>
      </c>
      <c r="AU33" s="70" t="str">
        <f aca="false">IF(AC33&gt;5,VLOOKUP(CONCATENATE(AP33,AR33),'Pril1-THLPa'!$H$6:$N$96,6,0),"")</f>
        <v/>
      </c>
      <c r="AV33" s="70" t="str">
        <f aca="false">IF(AC33&gt;5,VLOOKUP(CONCATENATE(AP33,AR33),'Pril1-THLPa'!$H$6:$N$96,7,0),"")</f>
        <v/>
      </c>
      <c r="AW33" s="70" t="str">
        <f aca="false">IF(AC33&gt;5,VLOOKUP(CONCATENATE(AP33,AR33),'Pril1-THLPa'!$H$6:$O$96,8,0),"")</f>
        <v/>
      </c>
      <c r="AX33" s="66" t="n">
        <f aca="false">IF(AC33&gt;0,IF(AND(AC33&gt;0,AC33&lt;=5),VLOOKUP(AP33,'Pril1-THLPa'!$A$6:$F$18,LOOKUP(AC33,'Pril1-THLPa'!$B$5:$F$5,'Pril1-THLPa'!$B$4:$F$4),0),AS33+AT33*(AC33-5)+AU33*POWER(AC33-5,2)+AV33*POWER(AC33-5,3)+AW33*POWER(AC33-5,4)),0)</f>
        <v>0</v>
      </c>
      <c r="AY33" s="71"/>
      <c r="AZ33" s="66" t="n">
        <f aca="false">'Vstupní data'!AA33</f>
        <v>0</v>
      </c>
      <c r="BA33" s="66" t="n">
        <f aca="false">IF(OR('Vstupní data'!T33&gt;0,'Vstupní data'!U33&gt;0),IF(AC33&lt;&gt;"",AX33*AO33/10*(100+AZ33)/100,0),0)</f>
        <v>0</v>
      </c>
      <c r="BB33" s="67" t="n">
        <f aca="false">IF(AC33&lt;&gt;"",ROUND(BA33*AN33,0),0)</f>
        <v>0</v>
      </c>
      <c r="BC33" s="68" t="str">
        <f aca="false">IF(AE33&gt;0,BB33/AE33,"")</f>
        <v/>
      </c>
      <c r="BD33" s="66" t="n">
        <f aca="false">'Vstupní data'!AE33</f>
        <v>0</v>
      </c>
      <c r="BF33" s="66" t="n">
        <f aca="false">'Vstupní data'!AC33</f>
        <v>0</v>
      </c>
      <c r="BH33" s="66" t="n">
        <f aca="false">'Vstupní data'!AD33</f>
        <v>0</v>
      </c>
      <c r="BI33" s="66" t="n">
        <f aca="false">'Vstupní data'!AF33</f>
        <v>0</v>
      </c>
      <c r="BJ33" s="69" t="n">
        <f aca="false">'Vstupní data'!AG33</f>
        <v>0</v>
      </c>
      <c r="BK33" s="69" t="n">
        <f aca="false">IF(BF33&lt;&gt;0,VLOOKUP(I33,'Pril3-drev'!$H$5:$I$83,2,0),0)</f>
        <v>0</v>
      </c>
      <c r="BL33" s="69" t="n">
        <f aca="false">IF(BF33&lt;&gt;0,VLOOKUP(BK33,'Pril3-drev'!$A$5:$C$17,3,0),0)</f>
        <v>0</v>
      </c>
      <c r="BM33" s="69" t="n">
        <f aca="false">'Vstupní data'!AH33</f>
        <v>0</v>
      </c>
      <c r="BN33" s="69" t="n">
        <f aca="false">IF('Vstupní data'!AH33&gt;0,   VLOOKUP(VLOOKUP(CONCATENATE(VLOOKUP(I33,'Pril3-drev'!$H$4:$L$83,5,0),BD33),'Pril3-drev'!$Q$4:$R$2803,2,0),'AVB-BS'!$C$5:$S$29 ,LOOKUP(BM33,'AVB-BS'!$D$3:$S$3,'AVB-BS'!$D$1:$S$1) ,0 )   ,   IF('Vstupní data'!AI33&gt;0,'Vstupní data'!AI33,0))</f>
        <v>0</v>
      </c>
      <c r="BO33" s="69" t="str">
        <f aca="false">IF(BX33&gt;5,VLOOKUP(CONCATENATE(BK33,BN33),'Pril1-THLPa'!$H$6:$N$96,4,0),"")</f>
        <v/>
      </c>
      <c r="BP33" s="69" t="str">
        <f aca="false">IF(BX33&gt;5,VLOOKUP(CONCATENATE(BK33,BN33),'Pril1-THLPa'!$H$6:$N$96,5,0),"")</f>
        <v/>
      </c>
      <c r="BQ33" s="69" t="str">
        <f aca="false">IF(BX33&gt;5,VLOOKUP(CONCATENATE(BK33,BN33),'Pril1-THLPa'!$H$6:$N$96,6,0),"")</f>
        <v/>
      </c>
      <c r="BR33" s="69" t="str">
        <f aca="false">IF(BX33&gt;5,VLOOKUP(CONCATENATE(BK33,BN33),'Pril1-THLPa'!$H$6:$N$96,7,0),"")</f>
        <v/>
      </c>
      <c r="BS33" s="69" t="str">
        <f aca="false">IF(BX33&gt;5,VLOOKUP(CONCATENATE(BK33,BN33),'Pril1-THLPa'!$H$6:$O$96,8,0),"")</f>
        <v/>
      </c>
      <c r="BT33" s="69" t="str">
        <f aca="false">IF(BF33&gt;0, IF(BK33="smrk",  VLOOKUP(VLOOKUP(BD33,'Pril9-K3'!$L$8:$M$207,2,0),'Pril9-K3'!$A$8:$J$16,LOOKUP(BN33,'Pril9-K3'!$A$7:$J$7,'Pril9-K3'!$A$5:$J$5),0), IF(AND(BK33&lt;&gt;"smrk",'Vstupní data'!AK33&lt;&gt;""),'Vstupní data'!AK33,   VLOOKUP(VLOOKUP(BD33,'Pril9-K3'!$L$8:$M$207,2,0),'Pril9-K3'!$A$8:$J$16,LOOKUP(BN33,'Pril9-K3'!$A$7:$J$7,'Pril9-K3'!$A$5:$J$5),0)   )),   "")</f>
        <v/>
      </c>
      <c r="BV33" s="69" t="n">
        <f aca="false">'Vstupní data'!AJ33</f>
        <v>0</v>
      </c>
      <c r="BW33" s="69" t="n">
        <f aca="false">IF(BF33&gt;0,IF(J33&gt;0,J33,K33*H33/100),0)</f>
        <v>0</v>
      </c>
      <c r="BX33" s="69" t="n">
        <f aca="false">IF(BF33&gt;0,IF(BJ33&gt;BL33,BL33,BJ33),0)</f>
        <v>0</v>
      </c>
      <c r="BY33" s="69" t="n">
        <f aca="false">IF(BD33=0,0,IF(AND(BX33&gt;0,BX33&lt;=5),  IF(AND(BX33&gt;0,BX33&lt;=5),VLOOKUP(BK33,'Pril1-THLPa'!$A$6:$F$18,IF(AND(BX33&gt;0,BX33&lt;=5),LOOKUP(BX33,'Pril1-THLPa'!$B$5:$F$5,'Pril1-THLPa'!$B$4:$F$4),""),0),""),  IF(BX33&gt;5,BO33+BP33*(BX33-5)+BQ33*POWER(BX33-5,2)+BR33*POWER(BX33-5,3)+BS33*POWER(BX33-5,4),"")))</f>
        <v>0</v>
      </c>
      <c r="BZ33" s="69" t="n">
        <f aca="false">IF(BY33&gt;0,BY33*BI33/10*BW33*(100+BV33)/100,0)</f>
        <v>0</v>
      </c>
      <c r="CA33" s="69" t="n">
        <f aca="false">IF(BD33&gt;0,BX33-IF(BD33&gt;BX33,BX33,BD33),0)</f>
        <v>0</v>
      </c>
      <c r="CB33" s="69" t="n">
        <f aca="false">POWER(1.01,CA33)</f>
        <v>1</v>
      </c>
      <c r="CC33" s="69" t="n">
        <f aca="false">IF(BF33&gt;0,IF(BF33&gt;BH33,1,BF33/BH33),0)</f>
        <v>0</v>
      </c>
      <c r="CD33" s="72" t="n">
        <f aca="false">IF(BD33=0,0,IF(BF33&gt;0,ROUND(IF(CB33&lt;&gt;0,BZ33*BT33*1/CB33*CC33,0),0),0))</f>
        <v>0</v>
      </c>
      <c r="CE33" s="73" t="str">
        <f aca="false">IF(BF33&gt;0,IF(BF33&gt;BH33,CD33/BF33,CD33/BH33),"")</f>
        <v/>
      </c>
      <c r="CF33" s="69" t="n">
        <f aca="false">'Vstupní data'!AM33</f>
        <v>0</v>
      </c>
      <c r="CG33" s="69" t="n">
        <f aca="false">'Vstupní data'!AN33</f>
        <v>0</v>
      </c>
      <c r="CH33" s="69" t="n">
        <f aca="false">'Vstupní data'!AO33</f>
        <v>0</v>
      </c>
      <c r="CI33" s="69" t="n">
        <f aca="false">'Vstupní data'!AP33</f>
        <v>0</v>
      </c>
      <c r="CJ33" s="72" t="n">
        <f aca="false">ROUND(CH33*CI33,0)</f>
        <v>0</v>
      </c>
      <c r="CK33" s="74" t="str">
        <f aca="false">IF(OR(AA33&gt;0,BB33&gt;0,CD33&gt;0,CJ33&gt;0),AA33+BB33+CD33+CJ33,"")</f>
        <v/>
      </c>
    </row>
    <row r="34" customFormat="false" ht="12.8" hidden="false" customHeight="false" outlineLevel="0" collapsed="false">
      <c r="A34" s="66" t="n">
        <f aca="false">'Vstupní data'!A34</f>
        <v>0</v>
      </c>
      <c r="F34" s="66" t="str">
        <f aca="false">CONCATENATE('Vstupní data'!F34,'Vstupní data'!G34,'Vstupní data'!H34,'Vstupní data'!I34)</f>
        <v/>
      </c>
      <c r="G34" s="66"/>
      <c r="H34" s="66" t="n">
        <f aca="false">'Vstupní data'!K34</f>
        <v>0</v>
      </c>
      <c r="I34" s="66" t="n">
        <f aca="false">'Vstupní data'!L34</f>
        <v>0</v>
      </c>
      <c r="J34" s="66" t="n">
        <f aca="false">'Vstupní data'!K34*'Vstupní data'!M34/100</f>
        <v>0</v>
      </c>
      <c r="L34" s="66" t="n">
        <f aca="false">IF('Vstupní data'!N34="prostokořenný",0,IF('Vstupní data'!N34="krytokořenný","k",IF('Vstupní data'!N34="poloodrostky nebo odrostky, prostokořenné i krytokořenné","po",0)))</f>
        <v>0</v>
      </c>
      <c r="N34" s="66"/>
      <c r="O34" s="66" t="n">
        <f aca="false">'Vstupní data'!O34</f>
        <v>0</v>
      </c>
      <c r="P34" s="66" t="n">
        <f aca="false">IF(O34&gt;0,VLOOKUP(CONCATENATE(VLOOKUP(I34,'Pril3-drev'!$H$5:$K$83,4,0),"-",'Vstupní data'!R34),K2!$C$15:$D$23,2,0),0)</f>
        <v>0</v>
      </c>
      <c r="Q34" s="66" t="n">
        <f aca="false">IF(O34&gt;0,VLOOKUP(I34,'Pril3-drev'!$H$5:$I$83,2,0),0)</f>
        <v>0</v>
      </c>
      <c r="R34" s="66" t="n">
        <f aca="false">IF(Q34&gt;0,VLOOKUP(Q34,'Pril6-okus'!$A$5:$B$17,2,0),0)</f>
        <v>0</v>
      </c>
      <c r="S34" s="66" t="n">
        <f aca="false">IF(O34&gt;0,VLOOKUP(I34,'Pril3-drev'!$H$5:$J$83,3,0),0)</f>
        <v>0</v>
      </c>
      <c r="T34" s="66" t="str">
        <f aca="false">IF(O34&gt;0,IF(L34="k",0.9*VLOOKUP(S34,'ha-pocty-vyhl'!$A$5:$B$20,2,0),IF(L34="po",0.8*VLOOKUP(S34,'ha-pocty-vyhl'!$A$5:$B$20,2,0),VLOOKUP(S34,'ha-pocty-vyhl'!$A$5:$B$20,2,0))),"")</f>
        <v/>
      </c>
      <c r="U34" s="66" t="n">
        <f aca="false">'Vstupní data'!P34</f>
        <v>0</v>
      </c>
      <c r="V34" s="66" t="n">
        <f aca="false">IF(O34&gt;0,1.3*T34*1000*Z34/10000,0)</f>
        <v>0</v>
      </c>
      <c r="W34" s="66" t="n">
        <f aca="false">IF(O34&gt;0,1.3*T34*1000*Z34/10000,0)</f>
        <v>0</v>
      </c>
      <c r="X34" s="66" t="n">
        <f aca="false">IF(O34&gt;0,IF(O34&gt;V34,V34,O34),0)</f>
        <v>0</v>
      </c>
      <c r="Y34" s="66" t="n">
        <f aca="false">IF(O34&gt;0,IF(IF(U34&gt;W34,W34,U34)&lt;X34,W34,IF(U34&gt;W34,W34,U34)),0)</f>
        <v>0</v>
      </c>
      <c r="Z34" s="66" t="n">
        <f aca="false">IF(O34&gt;0,IF(J34&gt;0,J34,K34*H34/100),0)</f>
        <v>0</v>
      </c>
      <c r="AA34" s="67" t="n">
        <f aca="false">IF(O34&gt;0,CEILING(R34*P34*X34/Y34*Z34,1),0)</f>
        <v>0</v>
      </c>
      <c r="AB34" s="68" t="n">
        <f aca="false">IF(O34&gt;0,AA34/O34,0)</f>
        <v>0</v>
      </c>
      <c r="AC34" s="66" t="n">
        <f aca="false">'Vstupní data'!W34</f>
        <v>0</v>
      </c>
      <c r="AI34" s="66" t="str">
        <f aca="false">IF(OR('Vstupní data'!T34&gt;0,'Vstupní data'!U34&gt;0),VLOOKUP(I34,'Pril3-drev'!$H$5:$J$83,3,0),"")</f>
        <v/>
      </c>
      <c r="AJ34" s="66" t="n">
        <f aca="false">IF('Vstupní data'!V34="prostokořenný",0,IF('Vstupní data'!V34="krytokořenný","k",IF('Vstupní data'!V34="poloodrostky nebo odrostky, prostokořenné i krytokořenné","po",0)))</f>
        <v>0</v>
      </c>
      <c r="AK34" s="66" t="n">
        <f aca="false">IF(OR('Vstupní data'!T34&gt;0,'Vstupní data'!U34&gt;0),IF(AJ34="k",0.9*VLOOKUP(AI34,'ha-pocty-vyhl'!$A$5:$B$20,2,0),IF(AJ34="po",0.8*VLOOKUP(AI34,'ha-pocty-vyhl'!$A$5:$B$20,2,0),VLOOKUP(AI34,'ha-pocty-vyhl'!$A$5:$B$20,2,0))),0)</f>
        <v>0</v>
      </c>
      <c r="AL34" s="66" t="n">
        <f aca="false">IF(OR('Vstupní data'!T34&gt;0,'Vstupní data'!U34&gt;0),'Vstupní data'!K34*'Vstupní data'!M34/100,0)</f>
        <v>0</v>
      </c>
      <c r="AM34" s="66" t="n">
        <f aca="false">IF(OR('Vstupní data'!T34&gt;0,'Vstupní data'!U34&gt;0),IF('Vstupní data'!T34&gt;0,'Vstupní data'!T34,ROUND(10*'Vstupní data'!U34/AK34,0)),0)</f>
        <v>0</v>
      </c>
      <c r="AN34" s="69" t="n">
        <f aca="false">IF('Vstupní data'!T34&gt;0,   IF('Vstupní data'!T34&lt;=AL34,'Vstupní data'!T34,AL34),   IF(AM34&lt;AL34,AM34,AL34))</f>
        <v>0</v>
      </c>
      <c r="AO34" s="69" t="n">
        <f aca="false">'Vstupní data'!X34</f>
        <v>0</v>
      </c>
      <c r="AP34" s="66" t="n">
        <f aca="false">IF(OR('Vstupní data'!T34&gt;0,'Vstupní data'!U34&gt;0),IF(I34&lt;&gt;0,VLOOKUP(I34,'Pril3-drev'!$H$5:$I$83,2,0),0),0)</f>
        <v>0</v>
      </c>
      <c r="AQ34" s="66" t="n">
        <f aca="false">'Vstupní data'!Y34</f>
        <v>0</v>
      </c>
      <c r="AR34" s="66" t="str">
        <f aca="false">IF(AC34&gt;5,   IF('Vstupní data'!Y34&gt;0,   VLOOKUP(VLOOKUP(CONCATENATE(VLOOKUP(I34,'Pril3-drev'!$H$4:$L$83,5,0),AC34),'Pril3-drev'!$Q$4:$R$2803,2,0),'AVB-BS'!$C$5:$S$29 ,LOOKUP(AQ34,'AVB-BS'!$D$3:$S$3,'AVB-BS'!$D$1:$S$1) ,0 )   ,   IF('Vstupní data'!Z34&gt;0,'Vstupní data'!Z34,0)) , "")</f>
        <v/>
      </c>
      <c r="AS34" s="70" t="str">
        <f aca="false">IF(AC34&gt;5,VLOOKUP(CONCATENATE(AP34,AR34),'Pril1-THLPa'!$H$6:$N$96,4,0),"")</f>
        <v/>
      </c>
      <c r="AT34" s="70" t="str">
        <f aca="false">IF(AC34&gt;5,VLOOKUP(CONCATENATE(AP34,AR34),'Pril1-THLPa'!$H$6:$N$96,5,0),"")</f>
        <v/>
      </c>
      <c r="AU34" s="70" t="str">
        <f aca="false">IF(AC34&gt;5,VLOOKUP(CONCATENATE(AP34,AR34),'Pril1-THLPa'!$H$6:$N$96,6,0),"")</f>
        <v/>
      </c>
      <c r="AV34" s="70" t="str">
        <f aca="false">IF(AC34&gt;5,VLOOKUP(CONCATENATE(AP34,AR34),'Pril1-THLPa'!$H$6:$N$96,7,0),"")</f>
        <v/>
      </c>
      <c r="AW34" s="70" t="str">
        <f aca="false">IF(AC34&gt;5,VLOOKUP(CONCATENATE(AP34,AR34),'Pril1-THLPa'!$H$6:$O$96,8,0),"")</f>
        <v/>
      </c>
      <c r="AX34" s="66" t="n">
        <f aca="false">IF(AC34&gt;0,IF(AND(AC34&gt;0,AC34&lt;=5),VLOOKUP(AP34,'Pril1-THLPa'!$A$6:$F$18,LOOKUP(AC34,'Pril1-THLPa'!$B$5:$F$5,'Pril1-THLPa'!$B$4:$F$4),0),AS34+AT34*(AC34-5)+AU34*POWER(AC34-5,2)+AV34*POWER(AC34-5,3)+AW34*POWER(AC34-5,4)),0)</f>
        <v>0</v>
      </c>
      <c r="AY34" s="71"/>
      <c r="AZ34" s="66" t="n">
        <f aca="false">'Vstupní data'!AA34</f>
        <v>0</v>
      </c>
      <c r="BA34" s="66" t="n">
        <f aca="false">IF(OR('Vstupní data'!T34&gt;0,'Vstupní data'!U34&gt;0),IF(AC34&lt;&gt;"",AX34*AO34/10*(100+AZ34)/100,0),0)</f>
        <v>0</v>
      </c>
      <c r="BB34" s="67" t="n">
        <f aca="false">IF(AC34&lt;&gt;"",ROUND(BA34*AN34,0),0)</f>
        <v>0</v>
      </c>
      <c r="BC34" s="68" t="str">
        <f aca="false">IF(AE34&gt;0,BB34/AE34,"")</f>
        <v/>
      </c>
      <c r="BD34" s="66" t="n">
        <f aca="false">'Vstupní data'!AE34</f>
        <v>0</v>
      </c>
      <c r="BF34" s="66" t="n">
        <f aca="false">'Vstupní data'!AC34</f>
        <v>0</v>
      </c>
      <c r="BH34" s="66" t="n">
        <f aca="false">'Vstupní data'!AD34</f>
        <v>0</v>
      </c>
      <c r="BI34" s="66" t="n">
        <f aca="false">'Vstupní data'!AF34</f>
        <v>0</v>
      </c>
      <c r="BJ34" s="69" t="n">
        <f aca="false">'Vstupní data'!AG34</f>
        <v>0</v>
      </c>
      <c r="BK34" s="69" t="n">
        <f aca="false">IF(BF34&lt;&gt;0,VLOOKUP(I34,'Pril3-drev'!$H$5:$I$83,2,0),0)</f>
        <v>0</v>
      </c>
      <c r="BL34" s="69" t="n">
        <f aca="false">IF(BF34&lt;&gt;0,VLOOKUP(BK34,'Pril3-drev'!$A$5:$C$17,3,0),0)</f>
        <v>0</v>
      </c>
      <c r="BM34" s="69" t="n">
        <f aca="false">'Vstupní data'!AH34</f>
        <v>0</v>
      </c>
      <c r="BN34" s="69" t="n">
        <f aca="false">IF('Vstupní data'!AH34&gt;0,   VLOOKUP(VLOOKUP(CONCATENATE(VLOOKUP(I34,'Pril3-drev'!$H$4:$L$83,5,0),BD34),'Pril3-drev'!$Q$4:$R$2803,2,0),'AVB-BS'!$C$5:$S$29 ,LOOKUP(BM34,'AVB-BS'!$D$3:$S$3,'AVB-BS'!$D$1:$S$1) ,0 )   ,   IF('Vstupní data'!AI34&gt;0,'Vstupní data'!AI34,0))</f>
        <v>0</v>
      </c>
      <c r="BO34" s="69" t="str">
        <f aca="false">IF(BX34&gt;5,VLOOKUP(CONCATENATE(BK34,BN34),'Pril1-THLPa'!$H$6:$N$96,4,0),"")</f>
        <v/>
      </c>
      <c r="BP34" s="69" t="str">
        <f aca="false">IF(BX34&gt;5,VLOOKUP(CONCATENATE(BK34,BN34),'Pril1-THLPa'!$H$6:$N$96,5,0),"")</f>
        <v/>
      </c>
      <c r="BQ34" s="69" t="str">
        <f aca="false">IF(BX34&gt;5,VLOOKUP(CONCATENATE(BK34,BN34),'Pril1-THLPa'!$H$6:$N$96,6,0),"")</f>
        <v/>
      </c>
      <c r="BR34" s="69" t="str">
        <f aca="false">IF(BX34&gt;5,VLOOKUP(CONCATENATE(BK34,BN34),'Pril1-THLPa'!$H$6:$N$96,7,0),"")</f>
        <v/>
      </c>
      <c r="BS34" s="69" t="str">
        <f aca="false">IF(BX34&gt;5,VLOOKUP(CONCATENATE(BK34,BN34),'Pril1-THLPa'!$H$6:$O$96,8,0),"")</f>
        <v/>
      </c>
      <c r="BT34" s="69" t="str">
        <f aca="false">IF(BF34&gt;0, IF(BK34="smrk",  VLOOKUP(VLOOKUP(BD34,'Pril9-K3'!$L$8:$M$207,2,0),'Pril9-K3'!$A$8:$J$16,LOOKUP(BN34,'Pril9-K3'!$A$7:$J$7,'Pril9-K3'!$A$5:$J$5),0), IF(AND(BK34&lt;&gt;"smrk",'Vstupní data'!AK34&lt;&gt;""),'Vstupní data'!AK34,   VLOOKUP(VLOOKUP(BD34,'Pril9-K3'!$L$8:$M$207,2,0),'Pril9-K3'!$A$8:$J$16,LOOKUP(BN34,'Pril9-K3'!$A$7:$J$7,'Pril9-K3'!$A$5:$J$5),0)   )),   "")</f>
        <v/>
      </c>
      <c r="BV34" s="69" t="n">
        <f aca="false">'Vstupní data'!AJ34</f>
        <v>0</v>
      </c>
      <c r="BW34" s="69" t="n">
        <f aca="false">IF(BF34&gt;0,IF(J34&gt;0,J34,K34*H34/100),0)</f>
        <v>0</v>
      </c>
      <c r="BX34" s="69" t="n">
        <f aca="false">IF(BF34&gt;0,IF(BJ34&gt;BL34,BL34,BJ34),0)</f>
        <v>0</v>
      </c>
      <c r="BY34" s="69" t="n">
        <f aca="false">IF(BD34=0,0,IF(AND(BX34&gt;0,BX34&lt;=5),  IF(AND(BX34&gt;0,BX34&lt;=5),VLOOKUP(BK34,'Pril1-THLPa'!$A$6:$F$18,IF(AND(BX34&gt;0,BX34&lt;=5),LOOKUP(BX34,'Pril1-THLPa'!$B$5:$F$5,'Pril1-THLPa'!$B$4:$F$4),""),0),""),  IF(BX34&gt;5,BO34+BP34*(BX34-5)+BQ34*POWER(BX34-5,2)+BR34*POWER(BX34-5,3)+BS34*POWER(BX34-5,4),"")))</f>
        <v>0</v>
      </c>
      <c r="BZ34" s="69" t="n">
        <f aca="false">IF(BY34&gt;0,BY34*BI34/10*BW34*(100+BV34)/100,0)</f>
        <v>0</v>
      </c>
      <c r="CA34" s="69" t="n">
        <f aca="false">IF(BD34&gt;0,BX34-IF(BD34&gt;BX34,BX34,BD34),0)</f>
        <v>0</v>
      </c>
      <c r="CB34" s="69" t="n">
        <f aca="false">POWER(1.01,CA34)</f>
        <v>1</v>
      </c>
      <c r="CC34" s="69" t="n">
        <f aca="false">IF(BF34&gt;0,IF(BF34&gt;BH34,1,BF34/BH34),0)</f>
        <v>0</v>
      </c>
      <c r="CD34" s="72" t="n">
        <f aca="false">IF(BD34=0,0,IF(BF34&gt;0,ROUND(IF(CB34&lt;&gt;0,BZ34*BT34*1/CB34*CC34,0),0),0))</f>
        <v>0</v>
      </c>
      <c r="CE34" s="73" t="str">
        <f aca="false">IF(BF34&gt;0,IF(BF34&gt;BH34,CD34/BF34,CD34/BH34),"")</f>
        <v/>
      </c>
      <c r="CF34" s="69" t="n">
        <f aca="false">'Vstupní data'!AM34</f>
        <v>0</v>
      </c>
      <c r="CG34" s="69" t="n">
        <f aca="false">'Vstupní data'!AN34</f>
        <v>0</v>
      </c>
      <c r="CH34" s="69" t="n">
        <f aca="false">'Vstupní data'!AO34</f>
        <v>0</v>
      </c>
      <c r="CI34" s="69" t="n">
        <f aca="false">'Vstupní data'!AP34</f>
        <v>0</v>
      </c>
      <c r="CJ34" s="72" t="n">
        <f aca="false">ROUND(CH34*CI34,0)</f>
        <v>0</v>
      </c>
      <c r="CK34" s="74" t="str">
        <f aca="false">IF(OR(AA34&gt;0,BB34&gt;0,CD34&gt;0,CJ34&gt;0),AA34+BB34+CD34+CJ34,"")</f>
        <v/>
      </c>
    </row>
    <row r="35" customFormat="false" ht="12.8" hidden="false" customHeight="false" outlineLevel="0" collapsed="false">
      <c r="A35" s="66" t="n">
        <f aca="false">'Vstupní data'!A35</f>
        <v>0</v>
      </c>
      <c r="F35" s="66" t="str">
        <f aca="false">CONCATENATE('Vstupní data'!F35,'Vstupní data'!G35,'Vstupní data'!H35,'Vstupní data'!I35)</f>
        <v/>
      </c>
      <c r="G35" s="66"/>
      <c r="H35" s="66" t="n">
        <f aca="false">'Vstupní data'!K35</f>
        <v>0</v>
      </c>
      <c r="I35" s="66" t="n">
        <f aca="false">'Vstupní data'!L35</f>
        <v>0</v>
      </c>
      <c r="J35" s="66" t="n">
        <f aca="false">'Vstupní data'!K35*'Vstupní data'!M35/100</f>
        <v>0</v>
      </c>
      <c r="L35" s="66" t="n">
        <f aca="false">IF('Vstupní data'!N35="prostokořenný",0,IF('Vstupní data'!N35="krytokořenný","k",IF('Vstupní data'!N35="poloodrostky nebo odrostky, prostokořenné i krytokořenné","po",0)))</f>
        <v>0</v>
      </c>
      <c r="N35" s="66"/>
      <c r="O35" s="66" t="n">
        <f aca="false">'Vstupní data'!O35</f>
        <v>0</v>
      </c>
      <c r="P35" s="66" t="n">
        <f aca="false">IF(O35&gt;0,VLOOKUP(CONCATENATE(VLOOKUP(I35,'Pril3-drev'!$H$5:$K$83,4,0),"-",'Vstupní data'!R35),K2!$C$15:$D$23,2,0),0)</f>
        <v>0</v>
      </c>
      <c r="Q35" s="66" t="n">
        <f aca="false">IF(O35&gt;0,VLOOKUP(I35,'Pril3-drev'!$H$5:$I$83,2,0),0)</f>
        <v>0</v>
      </c>
      <c r="R35" s="66" t="n">
        <f aca="false">IF(Q35&gt;0,VLOOKUP(Q35,'Pril6-okus'!$A$5:$B$17,2,0),0)</f>
        <v>0</v>
      </c>
      <c r="S35" s="66" t="n">
        <f aca="false">IF(O35&gt;0,VLOOKUP(I35,'Pril3-drev'!$H$5:$J$83,3,0),0)</f>
        <v>0</v>
      </c>
      <c r="T35" s="66" t="str">
        <f aca="false">IF(O35&gt;0,IF(L35="k",0.9*VLOOKUP(S35,'ha-pocty-vyhl'!$A$5:$B$20,2,0),IF(L35="po",0.8*VLOOKUP(S35,'ha-pocty-vyhl'!$A$5:$B$20,2,0),VLOOKUP(S35,'ha-pocty-vyhl'!$A$5:$B$20,2,0))),"")</f>
        <v/>
      </c>
      <c r="U35" s="66" t="n">
        <f aca="false">'Vstupní data'!P35</f>
        <v>0</v>
      </c>
      <c r="V35" s="66" t="n">
        <f aca="false">IF(O35&gt;0,1.3*T35*1000*Z35/10000,0)</f>
        <v>0</v>
      </c>
      <c r="W35" s="66" t="n">
        <f aca="false">IF(O35&gt;0,1.3*T35*1000*Z35/10000,0)</f>
        <v>0</v>
      </c>
      <c r="X35" s="66" t="n">
        <f aca="false">IF(O35&gt;0,IF(O35&gt;V35,V35,O35),0)</f>
        <v>0</v>
      </c>
      <c r="Y35" s="66" t="n">
        <f aca="false">IF(O35&gt;0,IF(IF(U35&gt;W35,W35,U35)&lt;X35,W35,IF(U35&gt;W35,W35,U35)),0)</f>
        <v>0</v>
      </c>
      <c r="Z35" s="66" t="n">
        <f aca="false">IF(O35&gt;0,IF(J35&gt;0,J35,K35*H35/100),0)</f>
        <v>0</v>
      </c>
      <c r="AA35" s="67" t="n">
        <f aca="false">IF(O35&gt;0,CEILING(R35*P35*X35/Y35*Z35,1),0)</f>
        <v>0</v>
      </c>
      <c r="AB35" s="68" t="n">
        <f aca="false">IF(O35&gt;0,AA35/O35,0)</f>
        <v>0</v>
      </c>
      <c r="AC35" s="66" t="n">
        <f aca="false">'Vstupní data'!W35</f>
        <v>0</v>
      </c>
      <c r="AI35" s="66" t="str">
        <f aca="false">IF(OR('Vstupní data'!T35&gt;0,'Vstupní data'!U35&gt;0),VLOOKUP(I35,'Pril3-drev'!$H$5:$J$83,3,0),"")</f>
        <v/>
      </c>
      <c r="AJ35" s="66" t="n">
        <f aca="false">IF('Vstupní data'!V35="prostokořenný",0,IF('Vstupní data'!V35="krytokořenný","k",IF('Vstupní data'!V35="poloodrostky nebo odrostky, prostokořenné i krytokořenné","po",0)))</f>
        <v>0</v>
      </c>
      <c r="AK35" s="66" t="n">
        <f aca="false">IF(OR('Vstupní data'!T35&gt;0,'Vstupní data'!U35&gt;0),IF(AJ35="k",0.9*VLOOKUP(AI35,'ha-pocty-vyhl'!$A$5:$B$20,2,0),IF(AJ35="po",0.8*VLOOKUP(AI35,'ha-pocty-vyhl'!$A$5:$B$20,2,0),VLOOKUP(AI35,'ha-pocty-vyhl'!$A$5:$B$20,2,0))),0)</f>
        <v>0</v>
      </c>
      <c r="AL35" s="66" t="n">
        <f aca="false">IF(OR('Vstupní data'!T35&gt;0,'Vstupní data'!U35&gt;0),'Vstupní data'!K35*'Vstupní data'!M35/100,0)</f>
        <v>0</v>
      </c>
      <c r="AM35" s="66" t="n">
        <f aca="false">IF(OR('Vstupní data'!T35&gt;0,'Vstupní data'!U35&gt;0),IF('Vstupní data'!T35&gt;0,'Vstupní data'!T35,ROUND(10*'Vstupní data'!U35/AK35,0)),0)</f>
        <v>0</v>
      </c>
      <c r="AN35" s="69" t="n">
        <f aca="false">IF('Vstupní data'!T35&gt;0,   IF('Vstupní data'!T35&lt;=AL35,'Vstupní data'!T35,AL35),   IF(AM35&lt;AL35,AM35,AL35))</f>
        <v>0</v>
      </c>
      <c r="AO35" s="69" t="n">
        <f aca="false">'Vstupní data'!X35</f>
        <v>0</v>
      </c>
      <c r="AP35" s="66" t="n">
        <f aca="false">IF(OR('Vstupní data'!T35&gt;0,'Vstupní data'!U35&gt;0),IF(I35&lt;&gt;0,VLOOKUP(I35,'Pril3-drev'!$H$5:$I$83,2,0),0),0)</f>
        <v>0</v>
      </c>
      <c r="AQ35" s="66" t="n">
        <f aca="false">'Vstupní data'!Y35</f>
        <v>0</v>
      </c>
      <c r="AR35" s="66" t="str">
        <f aca="false">IF(AC35&gt;5,   IF('Vstupní data'!Y35&gt;0,   VLOOKUP(VLOOKUP(CONCATENATE(VLOOKUP(I35,'Pril3-drev'!$H$4:$L$83,5,0),AC35),'Pril3-drev'!$Q$4:$R$2803,2,0),'AVB-BS'!$C$5:$S$29 ,LOOKUP(AQ35,'AVB-BS'!$D$3:$S$3,'AVB-BS'!$D$1:$S$1) ,0 )   ,   IF('Vstupní data'!Z35&gt;0,'Vstupní data'!Z35,0)) , "")</f>
        <v/>
      </c>
      <c r="AS35" s="70" t="str">
        <f aca="false">IF(AC35&gt;5,VLOOKUP(CONCATENATE(AP35,AR35),'Pril1-THLPa'!$H$6:$N$96,4,0),"")</f>
        <v/>
      </c>
      <c r="AT35" s="70" t="str">
        <f aca="false">IF(AC35&gt;5,VLOOKUP(CONCATENATE(AP35,AR35),'Pril1-THLPa'!$H$6:$N$96,5,0),"")</f>
        <v/>
      </c>
      <c r="AU35" s="70" t="str">
        <f aca="false">IF(AC35&gt;5,VLOOKUP(CONCATENATE(AP35,AR35),'Pril1-THLPa'!$H$6:$N$96,6,0),"")</f>
        <v/>
      </c>
      <c r="AV35" s="70" t="str">
        <f aca="false">IF(AC35&gt;5,VLOOKUP(CONCATENATE(AP35,AR35),'Pril1-THLPa'!$H$6:$N$96,7,0),"")</f>
        <v/>
      </c>
      <c r="AW35" s="70" t="str">
        <f aca="false">IF(AC35&gt;5,VLOOKUP(CONCATENATE(AP35,AR35),'Pril1-THLPa'!$H$6:$O$96,8,0),"")</f>
        <v/>
      </c>
      <c r="AX35" s="66" t="n">
        <f aca="false">IF(AC35&gt;0,IF(AND(AC35&gt;0,AC35&lt;=5),VLOOKUP(AP35,'Pril1-THLPa'!$A$6:$F$18,LOOKUP(AC35,'Pril1-THLPa'!$B$5:$F$5,'Pril1-THLPa'!$B$4:$F$4),0),AS35+AT35*(AC35-5)+AU35*POWER(AC35-5,2)+AV35*POWER(AC35-5,3)+AW35*POWER(AC35-5,4)),0)</f>
        <v>0</v>
      </c>
      <c r="AY35" s="71"/>
      <c r="AZ35" s="66" t="n">
        <f aca="false">'Vstupní data'!AA35</f>
        <v>0</v>
      </c>
      <c r="BA35" s="66" t="n">
        <f aca="false">IF(OR('Vstupní data'!T35&gt;0,'Vstupní data'!U35&gt;0),IF(AC35&lt;&gt;"",AX35*AO35/10*(100+AZ35)/100,0),0)</f>
        <v>0</v>
      </c>
      <c r="BB35" s="67" t="n">
        <f aca="false">IF(AC35&lt;&gt;"",ROUND(BA35*AN35,0),0)</f>
        <v>0</v>
      </c>
      <c r="BC35" s="68" t="str">
        <f aca="false">IF(AE35&gt;0,BB35/AE35,"")</f>
        <v/>
      </c>
      <c r="BD35" s="66" t="n">
        <f aca="false">'Vstupní data'!AE35</f>
        <v>0</v>
      </c>
      <c r="BF35" s="66" t="n">
        <f aca="false">'Vstupní data'!AC35</f>
        <v>0</v>
      </c>
      <c r="BH35" s="66" t="n">
        <f aca="false">'Vstupní data'!AD35</f>
        <v>0</v>
      </c>
      <c r="BI35" s="66" t="n">
        <f aca="false">'Vstupní data'!AF35</f>
        <v>0</v>
      </c>
      <c r="BJ35" s="69" t="n">
        <f aca="false">'Vstupní data'!AG35</f>
        <v>0</v>
      </c>
      <c r="BK35" s="69" t="n">
        <f aca="false">IF(BF35&lt;&gt;0,VLOOKUP(I35,'Pril3-drev'!$H$5:$I$83,2,0),0)</f>
        <v>0</v>
      </c>
      <c r="BL35" s="69" t="n">
        <f aca="false">IF(BF35&lt;&gt;0,VLOOKUP(BK35,'Pril3-drev'!$A$5:$C$17,3,0),0)</f>
        <v>0</v>
      </c>
      <c r="BM35" s="69" t="n">
        <f aca="false">'Vstupní data'!AH35</f>
        <v>0</v>
      </c>
      <c r="BN35" s="69" t="n">
        <f aca="false">IF('Vstupní data'!AH35&gt;0,   VLOOKUP(VLOOKUP(CONCATENATE(VLOOKUP(I35,'Pril3-drev'!$H$4:$L$83,5,0),BD35),'Pril3-drev'!$Q$4:$R$2803,2,0),'AVB-BS'!$C$5:$S$29 ,LOOKUP(BM35,'AVB-BS'!$D$3:$S$3,'AVB-BS'!$D$1:$S$1) ,0 )   ,   IF('Vstupní data'!AI35&gt;0,'Vstupní data'!AI35,0))</f>
        <v>0</v>
      </c>
      <c r="BO35" s="69" t="str">
        <f aca="false">IF(BX35&gt;5,VLOOKUP(CONCATENATE(BK35,BN35),'Pril1-THLPa'!$H$6:$N$96,4,0),"")</f>
        <v/>
      </c>
      <c r="BP35" s="69" t="str">
        <f aca="false">IF(BX35&gt;5,VLOOKUP(CONCATENATE(BK35,BN35),'Pril1-THLPa'!$H$6:$N$96,5,0),"")</f>
        <v/>
      </c>
      <c r="BQ35" s="69" t="str">
        <f aca="false">IF(BX35&gt;5,VLOOKUP(CONCATENATE(BK35,BN35),'Pril1-THLPa'!$H$6:$N$96,6,0),"")</f>
        <v/>
      </c>
      <c r="BR35" s="69" t="str">
        <f aca="false">IF(BX35&gt;5,VLOOKUP(CONCATENATE(BK35,BN35),'Pril1-THLPa'!$H$6:$N$96,7,0),"")</f>
        <v/>
      </c>
      <c r="BS35" s="69" t="str">
        <f aca="false">IF(BX35&gt;5,VLOOKUP(CONCATENATE(BK35,BN35),'Pril1-THLPa'!$H$6:$O$96,8,0),"")</f>
        <v/>
      </c>
      <c r="BT35" s="69" t="str">
        <f aca="false">IF(BF35&gt;0, IF(BK35="smrk",  VLOOKUP(VLOOKUP(BD35,'Pril9-K3'!$L$8:$M$207,2,0),'Pril9-K3'!$A$8:$J$16,LOOKUP(BN35,'Pril9-K3'!$A$7:$J$7,'Pril9-K3'!$A$5:$J$5),0), IF(AND(BK35&lt;&gt;"smrk",'Vstupní data'!AK35&lt;&gt;""),'Vstupní data'!AK35,   VLOOKUP(VLOOKUP(BD35,'Pril9-K3'!$L$8:$M$207,2,0),'Pril9-K3'!$A$8:$J$16,LOOKUP(BN35,'Pril9-K3'!$A$7:$J$7,'Pril9-K3'!$A$5:$J$5),0)   )),   "")</f>
        <v/>
      </c>
      <c r="BV35" s="69" t="n">
        <f aca="false">'Vstupní data'!AJ35</f>
        <v>0</v>
      </c>
      <c r="BW35" s="69" t="n">
        <f aca="false">IF(BF35&gt;0,IF(J35&gt;0,J35,K35*H35/100),0)</f>
        <v>0</v>
      </c>
      <c r="BX35" s="69" t="n">
        <f aca="false">IF(BF35&gt;0,IF(BJ35&gt;BL35,BL35,BJ35),0)</f>
        <v>0</v>
      </c>
      <c r="BY35" s="69" t="n">
        <f aca="false">IF(BD35=0,0,IF(AND(BX35&gt;0,BX35&lt;=5),  IF(AND(BX35&gt;0,BX35&lt;=5),VLOOKUP(BK35,'Pril1-THLPa'!$A$6:$F$18,IF(AND(BX35&gt;0,BX35&lt;=5),LOOKUP(BX35,'Pril1-THLPa'!$B$5:$F$5,'Pril1-THLPa'!$B$4:$F$4),""),0),""),  IF(BX35&gt;5,BO35+BP35*(BX35-5)+BQ35*POWER(BX35-5,2)+BR35*POWER(BX35-5,3)+BS35*POWER(BX35-5,4),"")))</f>
        <v>0</v>
      </c>
      <c r="BZ35" s="69" t="n">
        <f aca="false">IF(BY35&gt;0,BY35*BI35/10*BW35*(100+BV35)/100,0)</f>
        <v>0</v>
      </c>
      <c r="CA35" s="69" t="n">
        <f aca="false">IF(BD35&gt;0,BX35-IF(BD35&gt;BX35,BX35,BD35),0)</f>
        <v>0</v>
      </c>
      <c r="CB35" s="69" t="n">
        <f aca="false">POWER(1.01,CA35)</f>
        <v>1</v>
      </c>
      <c r="CC35" s="69" t="n">
        <f aca="false">IF(BF35&gt;0,IF(BF35&gt;BH35,1,BF35/BH35),0)</f>
        <v>0</v>
      </c>
      <c r="CD35" s="72" t="n">
        <f aca="false">IF(BD35=0,0,IF(BF35&gt;0,ROUND(IF(CB35&lt;&gt;0,BZ35*BT35*1/CB35*CC35,0),0),0))</f>
        <v>0</v>
      </c>
      <c r="CE35" s="73" t="str">
        <f aca="false">IF(BF35&gt;0,IF(BF35&gt;BH35,CD35/BF35,CD35/BH35),"")</f>
        <v/>
      </c>
      <c r="CF35" s="69" t="n">
        <f aca="false">'Vstupní data'!AM35</f>
        <v>0</v>
      </c>
      <c r="CG35" s="69" t="n">
        <f aca="false">'Vstupní data'!AN35</f>
        <v>0</v>
      </c>
      <c r="CH35" s="69" t="n">
        <f aca="false">'Vstupní data'!AO35</f>
        <v>0</v>
      </c>
      <c r="CI35" s="69" t="n">
        <f aca="false">'Vstupní data'!AP35</f>
        <v>0</v>
      </c>
      <c r="CJ35" s="72" t="n">
        <f aca="false">ROUND(CH35*CI35,0)</f>
        <v>0</v>
      </c>
      <c r="CK35" s="74" t="str">
        <f aca="false">IF(OR(AA35&gt;0,BB35&gt;0,CD35&gt;0,CJ35&gt;0),AA35+BB35+CD35+CJ35,"")</f>
        <v/>
      </c>
    </row>
    <row r="36" customFormat="false" ht="12.8" hidden="false" customHeight="false" outlineLevel="0" collapsed="false">
      <c r="A36" s="66" t="n">
        <f aca="false">'Vstupní data'!A36</f>
        <v>0</v>
      </c>
      <c r="F36" s="66" t="str">
        <f aca="false">CONCATENATE('Vstupní data'!F36,'Vstupní data'!G36,'Vstupní data'!H36,'Vstupní data'!I36)</f>
        <v/>
      </c>
      <c r="G36" s="66"/>
      <c r="H36" s="66" t="n">
        <f aca="false">'Vstupní data'!K36</f>
        <v>0</v>
      </c>
      <c r="I36" s="66" t="n">
        <f aca="false">'Vstupní data'!L36</f>
        <v>0</v>
      </c>
      <c r="J36" s="66" t="n">
        <f aca="false">'Vstupní data'!K36*'Vstupní data'!M36/100</f>
        <v>0</v>
      </c>
      <c r="L36" s="66" t="n">
        <f aca="false">IF('Vstupní data'!N36="prostokořenný",0,IF('Vstupní data'!N36="krytokořenný","k",IF('Vstupní data'!N36="poloodrostky nebo odrostky, prostokořenné i krytokořenné","po",0)))</f>
        <v>0</v>
      </c>
      <c r="N36" s="66"/>
      <c r="O36" s="66" t="n">
        <f aca="false">'Vstupní data'!O36</f>
        <v>0</v>
      </c>
      <c r="P36" s="66" t="n">
        <f aca="false">IF(O36&gt;0,VLOOKUP(CONCATENATE(VLOOKUP(I36,'Pril3-drev'!$H$5:$K$83,4,0),"-",'Vstupní data'!R36),K2!$C$15:$D$23,2,0),0)</f>
        <v>0</v>
      </c>
      <c r="Q36" s="66" t="n">
        <f aca="false">IF(O36&gt;0,VLOOKUP(I36,'Pril3-drev'!$H$5:$I$83,2,0),0)</f>
        <v>0</v>
      </c>
      <c r="R36" s="66" t="n">
        <f aca="false">IF(Q36&gt;0,VLOOKUP(Q36,'Pril6-okus'!$A$5:$B$17,2,0),0)</f>
        <v>0</v>
      </c>
      <c r="S36" s="66" t="n">
        <f aca="false">IF(O36&gt;0,VLOOKUP(I36,'Pril3-drev'!$H$5:$J$83,3,0),0)</f>
        <v>0</v>
      </c>
      <c r="T36" s="66" t="str">
        <f aca="false">IF(O36&gt;0,IF(L36="k",0.9*VLOOKUP(S36,'ha-pocty-vyhl'!$A$5:$B$20,2,0),IF(L36="po",0.8*VLOOKUP(S36,'ha-pocty-vyhl'!$A$5:$B$20,2,0),VLOOKUP(S36,'ha-pocty-vyhl'!$A$5:$B$20,2,0))),"")</f>
        <v/>
      </c>
      <c r="U36" s="66" t="n">
        <f aca="false">'Vstupní data'!P36</f>
        <v>0</v>
      </c>
      <c r="V36" s="66" t="n">
        <f aca="false">IF(O36&gt;0,1.3*T36*1000*Z36/10000,0)</f>
        <v>0</v>
      </c>
      <c r="W36" s="66" t="n">
        <f aca="false">IF(O36&gt;0,1.3*T36*1000*Z36/10000,0)</f>
        <v>0</v>
      </c>
      <c r="X36" s="66" t="n">
        <f aca="false">IF(O36&gt;0,IF(O36&gt;V36,V36,O36),0)</f>
        <v>0</v>
      </c>
      <c r="Y36" s="66" t="n">
        <f aca="false">IF(O36&gt;0,IF(IF(U36&gt;W36,W36,U36)&lt;X36,W36,IF(U36&gt;W36,W36,U36)),0)</f>
        <v>0</v>
      </c>
      <c r="Z36" s="66" t="n">
        <f aca="false">IF(O36&gt;0,IF(J36&gt;0,J36,K36*H36/100),0)</f>
        <v>0</v>
      </c>
      <c r="AA36" s="67" t="n">
        <f aca="false">IF(O36&gt;0,CEILING(R36*P36*X36/Y36*Z36,1),0)</f>
        <v>0</v>
      </c>
      <c r="AB36" s="68" t="n">
        <f aca="false">IF(O36&gt;0,AA36/O36,0)</f>
        <v>0</v>
      </c>
      <c r="AC36" s="66" t="n">
        <f aca="false">'Vstupní data'!W36</f>
        <v>0</v>
      </c>
      <c r="AI36" s="66" t="str">
        <f aca="false">IF(OR('Vstupní data'!T36&gt;0,'Vstupní data'!U36&gt;0),VLOOKUP(I36,'Pril3-drev'!$H$5:$J$83,3,0),"")</f>
        <v/>
      </c>
      <c r="AJ36" s="66" t="n">
        <f aca="false">IF('Vstupní data'!V36="prostokořenný",0,IF('Vstupní data'!V36="krytokořenný","k",IF('Vstupní data'!V36="poloodrostky nebo odrostky, prostokořenné i krytokořenné","po",0)))</f>
        <v>0</v>
      </c>
      <c r="AK36" s="66" t="n">
        <f aca="false">IF(OR('Vstupní data'!T36&gt;0,'Vstupní data'!U36&gt;0),IF(AJ36="k",0.9*VLOOKUP(AI36,'ha-pocty-vyhl'!$A$5:$B$20,2,0),IF(AJ36="po",0.8*VLOOKUP(AI36,'ha-pocty-vyhl'!$A$5:$B$20,2,0),VLOOKUP(AI36,'ha-pocty-vyhl'!$A$5:$B$20,2,0))),0)</f>
        <v>0</v>
      </c>
      <c r="AL36" s="66" t="n">
        <f aca="false">IF(OR('Vstupní data'!T36&gt;0,'Vstupní data'!U36&gt;0),'Vstupní data'!K36*'Vstupní data'!M36/100,0)</f>
        <v>0</v>
      </c>
      <c r="AM36" s="66" t="n">
        <f aca="false">IF(OR('Vstupní data'!T36&gt;0,'Vstupní data'!U36&gt;0),IF('Vstupní data'!T36&gt;0,'Vstupní data'!T36,ROUND(10*'Vstupní data'!U36/AK36,0)),0)</f>
        <v>0</v>
      </c>
      <c r="AN36" s="69" t="n">
        <f aca="false">IF('Vstupní data'!T36&gt;0,   IF('Vstupní data'!T36&lt;=AL36,'Vstupní data'!T36,AL36),   IF(AM36&lt;AL36,AM36,AL36))</f>
        <v>0</v>
      </c>
      <c r="AO36" s="69" t="n">
        <f aca="false">'Vstupní data'!X36</f>
        <v>0</v>
      </c>
      <c r="AP36" s="66" t="n">
        <f aca="false">IF(OR('Vstupní data'!T36&gt;0,'Vstupní data'!U36&gt;0),IF(I36&lt;&gt;0,VLOOKUP(I36,'Pril3-drev'!$H$5:$I$83,2,0),0),0)</f>
        <v>0</v>
      </c>
      <c r="AQ36" s="66" t="n">
        <f aca="false">'Vstupní data'!Y36</f>
        <v>0</v>
      </c>
      <c r="AR36" s="66" t="str">
        <f aca="false">IF(AC36&gt;5,   IF('Vstupní data'!Y36&gt;0,   VLOOKUP(VLOOKUP(CONCATENATE(VLOOKUP(I36,'Pril3-drev'!$H$4:$L$83,5,0),AC36),'Pril3-drev'!$Q$4:$R$2803,2,0),'AVB-BS'!$C$5:$S$29 ,LOOKUP(AQ36,'AVB-BS'!$D$3:$S$3,'AVB-BS'!$D$1:$S$1) ,0 )   ,   IF('Vstupní data'!Z36&gt;0,'Vstupní data'!Z36,0)) , "")</f>
        <v/>
      </c>
      <c r="AS36" s="70" t="str">
        <f aca="false">IF(AC36&gt;5,VLOOKUP(CONCATENATE(AP36,AR36),'Pril1-THLPa'!$H$6:$N$96,4,0),"")</f>
        <v/>
      </c>
      <c r="AT36" s="70" t="str">
        <f aca="false">IF(AC36&gt;5,VLOOKUP(CONCATENATE(AP36,AR36),'Pril1-THLPa'!$H$6:$N$96,5,0),"")</f>
        <v/>
      </c>
      <c r="AU36" s="70" t="str">
        <f aca="false">IF(AC36&gt;5,VLOOKUP(CONCATENATE(AP36,AR36),'Pril1-THLPa'!$H$6:$N$96,6,0),"")</f>
        <v/>
      </c>
      <c r="AV36" s="70" t="str">
        <f aca="false">IF(AC36&gt;5,VLOOKUP(CONCATENATE(AP36,AR36),'Pril1-THLPa'!$H$6:$N$96,7,0),"")</f>
        <v/>
      </c>
      <c r="AW36" s="70" t="str">
        <f aca="false">IF(AC36&gt;5,VLOOKUP(CONCATENATE(AP36,AR36),'Pril1-THLPa'!$H$6:$O$96,8,0),"")</f>
        <v/>
      </c>
      <c r="AX36" s="66" t="n">
        <f aca="false">IF(AC36&gt;0,IF(AND(AC36&gt;0,AC36&lt;=5),VLOOKUP(AP36,'Pril1-THLPa'!$A$6:$F$18,LOOKUP(AC36,'Pril1-THLPa'!$B$5:$F$5,'Pril1-THLPa'!$B$4:$F$4),0),AS36+AT36*(AC36-5)+AU36*POWER(AC36-5,2)+AV36*POWER(AC36-5,3)+AW36*POWER(AC36-5,4)),0)</f>
        <v>0</v>
      </c>
      <c r="AY36" s="71"/>
      <c r="AZ36" s="66" t="n">
        <f aca="false">'Vstupní data'!AA36</f>
        <v>0</v>
      </c>
      <c r="BA36" s="66" t="n">
        <f aca="false">IF(OR('Vstupní data'!T36&gt;0,'Vstupní data'!U36&gt;0),IF(AC36&lt;&gt;"",AX36*AO36/10*(100+AZ36)/100,0),0)</f>
        <v>0</v>
      </c>
      <c r="BB36" s="67" t="n">
        <f aca="false">IF(AC36&lt;&gt;"",ROUND(BA36*AN36,0),0)</f>
        <v>0</v>
      </c>
      <c r="BC36" s="68" t="str">
        <f aca="false">IF(AE36&gt;0,BB36/AE36,"")</f>
        <v/>
      </c>
      <c r="BD36" s="66" t="n">
        <f aca="false">'Vstupní data'!AE36</f>
        <v>0</v>
      </c>
      <c r="BF36" s="66" t="n">
        <f aca="false">'Vstupní data'!AC36</f>
        <v>0</v>
      </c>
      <c r="BH36" s="66" t="n">
        <f aca="false">'Vstupní data'!AD36</f>
        <v>0</v>
      </c>
      <c r="BI36" s="66" t="n">
        <f aca="false">'Vstupní data'!AF36</f>
        <v>0</v>
      </c>
      <c r="BJ36" s="69" t="n">
        <f aca="false">'Vstupní data'!AG36</f>
        <v>0</v>
      </c>
      <c r="BK36" s="69" t="n">
        <f aca="false">IF(BF36&lt;&gt;0,VLOOKUP(I36,'Pril3-drev'!$H$5:$I$83,2,0),0)</f>
        <v>0</v>
      </c>
      <c r="BL36" s="69" t="n">
        <f aca="false">IF(BF36&lt;&gt;0,VLOOKUP(BK36,'Pril3-drev'!$A$5:$C$17,3,0),0)</f>
        <v>0</v>
      </c>
      <c r="BM36" s="69" t="n">
        <f aca="false">'Vstupní data'!AH36</f>
        <v>0</v>
      </c>
      <c r="BN36" s="69" t="n">
        <f aca="false">IF('Vstupní data'!AH36&gt;0,   VLOOKUP(VLOOKUP(CONCATENATE(VLOOKUP(I36,'Pril3-drev'!$H$4:$L$83,5,0),BD36),'Pril3-drev'!$Q$4:$R$2803,2,0),'AVB-BS'!$C$5:$S$29 ,LOOKUP(BM36,'AVB-BS'!$D$3:$S$3,'AVB-BS'!$D$1:$S$1) ,0 )   ,   IF('Vstupní data'!AI36&gt;0,'Vstupní data'!AI36,0))</f>
        <v>0</v>
      </c>
      <c r="BO36" s="69" t="str">
        <f aca="false">IF(BX36&gt;5,VLOOKUP(CONCATENATE(BK36,BN36),'Pril1-THLPa'!$H$6:$N$96,4,0),"")</f>
        <v/>
      </c>
      <c r="BP36" s="69" t="str">
        <f aca="false">IF(BX36&gt;5,VLOOKUP(CONCATENATE(BK36,BN36),'Pril1-THLPa'!$H$6:$N$96,5,0),"")</f>
        <v/>
      </c>
      <c r="BQ36" s="69" t="str">
        <f aca="false">IF(BX36&gt;5,VLOOKUP(CONCATENATE(BK36,BN36),'Pril1-THLPa'!$H$6:$N$96,6,0),"")</f>
        <v/>
      </c>
      <c r="BR36" s="69" t="str">
        <f aca="false">IF(BX36&gt;5,VLOOKUP(CONCATENATE(BK36,BN36),'Pril1-THLPa'!$H$6:$N$96,7,0),"")</f>
        <v/>
      </c>
      <c r="BS36" s="69" t="str">
        <f aca="false">IF(BX36&gt;5,VLOOKUP(CONCATENATE(BK36,BN36),'Pril1-THLPa'!$H$6:$O$96,8,0),"")</f>
        <v/>
      </c>
      <c r="BT36" s="69" t="str">
        <f aca="false">IF(BF36&gt;0, IF(BK36="smrk",  VLOOKUP(VLOOKUP(BD36,'Pril9-K3'!$L$8:$M$207,2,0),'Pril9-K3'!$A$8:$J$16,LOOKUP(BN36,'Pril9-K3'!$A$7:$J$7,'Pril9-K3'!$A$5:$J$5),0), IF(AND(BK36&lt;&gt;"smrk",'Vstupní data'!AK36&lt;&gt;""),'Vstupní data'!AK36,   VLOOKUP(VLOOKUP(BD36,'Pril9-K3'!$L$8:$M$207,2,0),'Pril9-K3'!$A$8:$J$16,LOOKUP(BN36,'Pril9-K3'!$A$7:$J$7,'Pril9-K3'!$A$5:$J$5),0)   )),   "")</f>
        <v/>
      </c>
      <c r="BV36" s="69" t="n">
        <f aca="false">'Vstupní data'!AJ36</f>
        <v>0</v>
      </c>
      <c r="BW36" s="69" t="n">
        <f aca="false">IF(BF36&gt;0,IF(J36&gt;0,J36,K36*H36/100),0)</f>
        <v>0</v>
      </c>
      <c r="BX36" s="69" t="n">
        <f aca="false">IF(BF36&gt;0,IF(BJ36&gt;BL36,BL36,BJ36),0)</f>
        <v>0</v>
      </c>
      <c r="BY36" s="69" t="n">
        <f aca="false">IF(BD36=0,0,IF(AND(BX36&gt;0,BX36&lt;=5),  IF(AND(BX36&gt;0,BX36&lt;=5),VLOOKUP(BK36,'Pril1-THLPa'!$A$6:$F$18,IF(AND(BX36&gt;0,BX36&lt;=5),LOOKUP(BX36,'Pril1-THLPa'!$B$5:$F$5,'Pril1-THLPa'!$B$4:$F$4),""),0),""),  IF(BX36&gt;5,BO36+BP36*(BX36-5)+BQ36*POWER(BX36-5,2)+BR36*POWER(BX36-5,3)+BS36*POWER(BX36-5,4),"")))</f>
        <v>0</v>
      </c>
      <c r="BZ36" s="69" t="n">
        <f aca="false">IF(BY36&gt;0,BY36*BI36/10*BW36*(100+BV36)/100,0)</f>
        <v>0</v>
      </c>
      <c r="CA36" s="69" t="n">
        <f aca="false">IF(BD36&gt;0,BX36-IF(BD36&gt;BX36,BX36,BD36),0)</f>
        <v>0</v>
      </c>
      <c r="CB36" s="69" t="n">
        <f aca="false">POWER(1.01,CA36)</f>
        <v>1</v>
      </c>
      <c r="CC36" s="69" t="n">
        <f aca="false">IF(BF36&gt;0,IF(BF36&gt;BH36,1,BF36/BH36),0)</f>
        <v>0</v>
      </c>
      <c r="CD36" s="72" t="n">
        <f aca="false">IF(BD36=0,0,IF(BF36&gt;0,ROUND(IF(CB36&lt;&gt;0,BZ36*BT36*1/CB36*CC36,0),0),0))</f>
        <v>0</v>
      </c>
      <c r="CE36" s="73" t="str">
        <f aca="false">IF(BF36&gt;0,IF(BF36&gt;BH36,CD36/BF36,CD36/BH36),"")</f>
        <v/>
      </c>
      <c r="CF36" s="69" t="n">
        <f aca="false">'Vstupní data'!AM36</f>
        <v>0</v>
      </c>
      <c r="CG36" s="69" t="n">
        <f aca="false">'Vstupní data'!AN36</f>
        <v>0</v>
      </c>
      <c r="CH36" s="69" t="n">
        <f aca="false">'Vstupní data'!AO36</f>
        <v>0</v>
      </c>
      <c r="CI36" s="69" t="n">
        <f aca="false">'Vstupní data'!AP36</f>
        <v>0</v>
      </c>
      <c r="CJ36" s="72" t="n">
        <f aca="false">ROUND(CH36*CI36,0)</f>
        <v>0</v>
      </c>
      <c r="CK36" s="74" t="str">
        <f aca="false">IF(OR(AA36&gt;0,BB36&gt;0,CD36&gt;0,CJ36&gt;0),AA36+BB36+CD36+CJ36,"")</f>
        <v/>
      </c>
    </row>
    <row r="37" customFormat="false" ht="12.8" hidden="false" customHeight="false" outlineLevel="0" collapsed="false">
      <c r="A37" s="66" t="n">
        <f aca="false">'Vstupní data'!A37</f>
        <v>0</v>
      </c>
      <c r="F37" s="66" t="str">
        <f aca="false">CONCATENATE('Vstupní data'!F37,'Vstupní data'!G37,'Vstupní data'!H37,'Vstupní data'!I37)</f>
        <v/>
      </c>
      <c r="G37" s="66"/>
      <c r="H37" s="66" t="n">
        <f aca="false">'Vstupní data'!K37</f>
        <v>0</v>
      </c>
      <c r="I37" s="66" t="n">
        <f aca="false">'Vstupní data'!L37</f>
        <v>0</v>
      </c>
      <c r="J37" s="66" t="n">
        <f aca="false">'Vstupní data'!K37*'Vstupní data'!M37/100</f>
        <v>0</v>
      </c>
      <c r="L37" s="66" t="n">
        <f aca="false">IF('Vstupní data'!N37="prostokořenný",0,IF('Vstupní data'!N37="krytokořenný","k",IF('Vstupní data'!N37="poloodrostky nebo odrostky, prostokořenné i krytokořenné","po",0)))</f>
        <v>0</v>
      </c>
      <c r="N37" s="66"/>
      <c r="O37" s="66" t="n">
        <f aca="false">'Vstupní data'!O37</f>
        <v>0</v>
      </c>
      <c r="P37" s="66" t="n">
        <f aca="false">IF(O37&gt;0,VLOOKUP(CONCATENATE(VLOOKUP(I37,'Pril3-drev'!$H$5:$K$83,4,0),"-",'Vstupní data'!R37),K2!$C$15:$D$23,2,0),0)</f>
        <v>0</v>
      </c>
      <c r="Q37" s="66" t="n">
        <f aca="false">IF(O37&gt;0,VLOOKUP(I37,'Pril3-drev'!$H$5:$I$83,2,0),0)</f>
        <v>0</v>
      </c>
      <c r="R37" s="66" t="n">
        <f aca="false">IF(Q37&gt;0,VLOOKUP(Q37,'Pril6-okus'!$A$5:$B$17,2,0),0)</f>
        <v>0</v>
      </c>
      <c r="S37" s="66" t="n">
        <f aca="false">IF(O37&gt;0,VLOOKUP(I37,'Pril3-drev'!$H$5:$J$83,3,0),0)</f>
        <v>0</v>
      </c>
      <c r="T37" s="66" t="str">
        <f aca="false">IF(O37&gt;0,IF(L37="k",0.9*VLOOKUP(S37,'ha-pocty-vyhl'!$A$5:$B$20,2,0),IF(L37="po",0.8*VLOOKUP(S37,'ha-pocty-vyhl'!$A$5:$B$20,2,0),VLOOKUP(S37,'ha-pocty-vyhl'!$A$5:$B$20,2,0))),"")</f>
        <v/>
      </c>
      <c r="U37" s="66" t="n">
        <f aca="false">'Vstupní data'!P37</f>
        <v>0</v>
      </c>
      <c r="V37" s="66" t="n">
        <f aca="false">IF(O37&gt;0,1.3*T37*1000*Z37/10000,0)</f>
        <v>0</v>
      </c>
      <c r="W37" s="66" t="n">
        <f aca="false">IF(O37&gt;0,1.3*T37*1000*Z37/10000,0)</f>
        <v>0</v>
      </c>
      <c r="X37" s="66" t="n">
        <f aca="false">IF(O37&gt;0,IF(O37&gt;V37,V37,O37),0)</f>
        <v>0</v>
      </c>
      <c r="Y37" s="66" t="n">
        <f aca="false">IF(O37&gt;0,IF(IF(U37&gt;W37,W37,U37)&lt;X37,W37,IF(U37&gt;W37,W37,U37)),0)</f>
        <v>0</v>
      </c>
      <c r="Z37" s="66" t="n">
        <f aca="false">IF(O37&gt;0,IF(J37&gt;0,J37,K37*H37/100),0)</f>
        <v>0</v>
      </c>
      <c r="AA37" s="67" t="n">
        <f aca="false">IF(O37&gt;0,CEILING(R37*P37*X37/Y37*Z37,1),0)</f>
        <v>0</v>
      </c>
      <c r="AB37" s="68" t="n">
        <f aca="false">IF(O37&gt;0,AA37/O37,0)</f>
        <v>0</v>
      </c>
      <c r="AC37" s="66" t="n">
        <f aca="false">'Vstupní data'!W37</f>
        <v>0</v>
      </c>
      <c r="AI37" s="66" t="str">
        <f aca="false">IF(OR('Vstupní data'!T37&gt;0,'Vstupní data'!U37&gt;0),VLOOKUP(I37,'Pril3-drev'!$H$5:$J$83,3,0),"")</f>
        <v/>
      </c>
      <c r="AJ37" s="66" t="n">
        <f aca="false">IF('Vstupní data'!V37="prostokořenný",0,IF('Vstupní data'!V37="krytokořenný","k",IF('Vstupní data'!V37="poloodrostky nebo odrostky, prostokořenné i krytokořenné","po",0)))</f>
        <v>0</v>
      </c>
      <c r="AK37" s="66" t="n">
        <f aca="false">IF(OR('Vstupní data'!T37&gt;0,'Vstupní data'!U37&gt;0),IF(AJ37="k",0.9*VLOOKUP(AI37,'ha-pocty-vyhl'!$A$5:$B$20,2,0),IF(AJ37="po",0.8*VLOOKUP(AI37,'ha-pocty-vyhl'!$A$5:$B$20,2,0),VLOOKUP(AI37,'ha-pocty-vyhl'!$A$5:$B$20,2,0))),0)</f>
        <v>0</v>
      </c>
      <c r="AL37" s="66" t="n">
        <f aca="false">IF(OR('Vstupní data'!T37&gt;0,'Vstupní data'!U37&gt;0),'Vstupní data'!K37*'Vstupní data'!M37/100,0)</f>
        <v>0</v>
      </c>
      <c r="AM37" s="66" t="n">
        <f aca="false">IF(OR('Vstupní data'!T37&gt;0,'Vstupní data'!U37&gt;0),IF('Vstupní data'!T37&gt;0,'Vstupní data'!T37,ROUND(10*'Vstupní data'!U37/AK37,0)),0)</f>
        <v>0</v>
      </c>
      <c r="AN37" s="69" t="n">
        <f aca="false">IF('Vstupní data'!T37&gt;0,   IF('Vstupní data'!T37&lt;=AL37,'Vstupní data'!T37,AL37),   IF(AM37&lt;AL37,AM37,AL37))</f>
        <v>0</v>
      </c>
      <c r="AO37" s="69" t="n">
        <f aca="false">'Vstupní data'!X37</f>
        <v>0</v>
      </c>
      <c r="AP37" s="66" t="n">
        <f aca="false">IF(OR('Vstupní data'!T37&gt;0,'Vstupní data'!U37&gt;0),IF(I37&lt;&gt;0,VLOOKUP(I37,'Pril3-drev'!$H$5:$I$83,2,0),0),0)</f>
        <v>0</v>
      </c>
      <c r="AQ37" s="66" t="n">
        <f aca="false">'Vstupní data'!Y37</f>
        <v>0</v>
      </c>
      <c r="AR37" s="66" t="str">
        <f aca="false">IF(AC37&gt;5,   IF('Vstupní data'!Y37&gt;0,   VLOOKUP(VLOOKUP(CONCATENATE(VLOOKUP(I37,'Pril3-drev'!$H$4:$L$83,5,0),AC37),'Pril3-drev'!$Q$4:$R$2803,2,0),'AVB-BS'!$C$5:$S$29 ,LOOKUP(AQ37,'AVB-BS'!$D$3:$S$3,'AVB-BS'!$D$1:$S$1) ,0 )   ,   IF('Vstupní data'!Z37&gt;0,'Vstupní data'!Z37,0)) , "")</f>
        <v/>
      </c>
      <c r="AS37" s="70" t="str">
        <f aca="false">IF(AC37&gt;5,VLOOKUP(CONCATENATE(AP37,AR37),'Pril1-THLPa'!$H$6:$N$96,4,0),"")</f>
        <v/>
      </c>
      <c r="AT37" s="70" t="str">
        <f aca="false">IF(AC37&gt;5,VLOOKUP(CONCATENATE(AP37,AR37),'Pril1-THLPa'!$H$6:$N$96,5,0),"")</f>
        <v/>
      </c>
      <c r="AU37" s="70" t="str">
        <f aca="false">IF(AC37&gt;5,VLOOKUP(CONCATENATE(AP37,AR37),'Pril1-THLPa'!$H$6:$N$96,6,0),"")</f>
        <v/>
      </c>
      <c r="AV37" s="70" t="str">
        <f aca="false">IF(AC37&gt;5,VLOOKUP(CONCATENATE(AP37,AR37),'Pril1-THLPa'!$H$6:$N$96,7,0),"")</f>
        <v/>
      </c>
      <c r="AW37" s="70" t="str">
        <f aca="false">IF(AC37&gt;5,VLOOKUP(CONCATENATE(AP37,AR37),'Pril1-THLPa'!$H$6:$O$96,8,0),"")</f>
        <v/>
      </c>
      <c r="AX37" s="66" t="n">
        <f aca="false">IF(AC37&gt;0,IF(AND(AC37&gt;0,AC37&lt;=5),VLOOKUP(AP37,'Pril1-THLPa'!$A$6:$F$18,LOOKUP(AC37,'Pril1-THLPa'!$B$5:$F$5,'Pril1-THLPa'!$B$4:$F$4),0),AS37+AT37*(AC37-5)+AU37*POWER(AC37-5,2)+AV37*POWER(AC37-5,3)+AW37*POWER(AC37-5,4)),0)</f>
        <v>0</v>
      </c>
      <c r="AY37" s="71"/>
      <c r="AZ37" s="66" t="n">
        <f aca="false">'Vstupní data'!AA37</f>
        <v>0</v>
      </c>
      <c r="BA37" s="66" t="n">
        <f aca="false">IF(OR('Vstupní data'!T37&gt;0,'Vstupní data'!U37&gt;0),IF(AC37&lt;&gt;"",AX37*AO37/10*(100+AZ37)/100,0),0)</f>
        <v>0</v>
      </c>
      <c r="BB37" s="67" t="n">
        <f aca="false">IF(AC37&lt;&gt;"",ROUND(BA37*AN37,0),0)</f>
        <v>0</v>
      </c>
      <c r="BC37" s="68" t="str">
        <f aca="false">IF(AE37&gt;0,BB37/AE37,"")</f>
        <v/>
      </c>
      <c r="BD37" s="66" t="n">
        <f aca="false">'Vstupní data'!AE37</f>
        <v>0</v>
      </c>
      <c r="BF37" s="66" t="n">
        <f aca="false">'Vstupní data'!AC37</f>
        <v>0</v>
      </c>
      <c r="BH37" s="66" t="n">
        <f aca="false">'Vstupní data'!AD37</f>
        <v>0</v>
      </c>
      <c r="BI37" s="66" t="n">
        <f aca="false">'Vstupní data'!AF37</f>
        <v>0</v>
      </c>
      <c r="BJ37" s="69" t="n">
        <f aca="false">'Vstupní data'!AG37</f>
        <v>0</v>
      </c>
      <c r="BK37" s="69" t="n">
        <f aca="false">IF(BF37&lt;&gt;0,VLOOKUP(I37,'Pril3-drev'!$H$5:$I$83,2,0),0)</f>
        <v>0</v>
      </c>
      <c r="BL37" s="69" t="n">
        <f aca="false">IF(BF37&lt;&gt;0,VLOOKUP(BK37,'Pril3-drev'!$A$5:$C$17,3,0),0)</f>
        <v>0</v>
      </c>
      <c r="BM37" s="69" t="n">
        <f aca="false">'Vstupní data'!AH37</f>
        <v>0</v>
      </c>
      <c r="BN37" s="69" t="n">
        <f aca="false">IF('Vstupní data'!AH37&gt;0,   VLOOKUP(VLOOKUP(CONCATENATE(VLOOKUP(I37,'Pril3-drev'!$H$4:$L$83,5,0),BD37),'Pril3-drev'!$Q$4:$R$2803,2,0),'AVB-BS'!$C$5:$S$29 ,LOOKUP(BM37,'AVB-BS'!$D$3:$S$3,'AVB-BS'!$D$1:$S$1) ,0 )   ,   IF('Vstupní data'!AI37&gt;0,'Vstupní data'!AI37,0))</f>
        <v>0</v>
      </c>
      <c r="BO37" s="69" t="str">
        <f aca="false">IF(BX37&gt;5,VLOOKUP(CONCATENATE(BK37,BN37),'Pril1-THLPa'!$H$6:$N$96,4,0),"")</f>
        <v/>
      </c>
      <c r="BP37" s="69" t="str">
        <f aca="false">IF(BX37&gt;5,VLOOKUP(CONCATENATE(BK37,BN37),'Pril1-THLPa'!$H$6:$N$96,5,0),"")</f>
        <v/>
      </c>
      <c r="BQ37" s="69" t="str">
        <f aca="false">IF(BX37&gt;5,VLOOKUP(CONCATENATE(BK37,BN37),'Pril1-THLPa'!$H$6:$N$96,6,0),"")</f>
        <v/>
      </c>
      <c r="BR37" s="69" t="str">
        <f aca="false">IF(BX37&gt;5,VLOOKUP(CONCATENATE(BK37,BN37),'Pril1-THLPa'!$H$6:$N$96,7,0),"")</f>
        <v/>
      </c>
      <c r="BS37" s="69" t="str">
        <f aca="false">IF(BX37&gt;5,VLOOKUP(CONCATENATE(BK37,BN37),'Pril1-THLPa'!$H$6:$O$96,8,0),"")</f>
        <v/>
      </c>
      <c r="BT37" s="69" t="str">
        <f aca="false">IF(BF37&gt;0, IF(BK37="smrk",  VLOOKUP(VLOOKUP(BD37,'Pril9-K3'!$L$8:$M$207,2,0),'Pril9-K3'!$A$8:$J$16,LOOKUP(BN37,'Pril9-K3'!$A$7:$J$7,'Pril9-K3'!$A$5:$J$5),0), IF(AND(BK37&lt;&gt;"smrk",'Vstupní data'!AK37&lt;&gt;""),'Vstupní data'!AK37,   VLOOKUP(VLOOKUP(BD37,'Pril9-K3'!$L$8:$M$207,2,0),'Pril9-K3'!$A$8:$J$16,LOOKUP(BN37,'Pril9-K3'!$A$7:$J$7,'Pril9-K3'!$A$5:$J$5),0)   )),   "")</f>
        <v/>
      </c>
      <c r="BV37" s="69" t="n">
        <f aca="false">'Vstupní data'!AJ37</f>
        <v>0</v>
      </c>
      <c r="BW37" s="69" t="n">
        <f aca="false">IF(BF37&gt;0,IF(J37&gt;0,J37,K37*H37/100),0)</f>
        <v>0</v>
      </c>
      <c r="BX37" s="69" t="n">
        <f aca="false">IF(BF37&gt;0,IF(BJ37&gt;BL37,BL37,BJ37),0)</f>
        <v>0</v>
      </c>
      <c r="BY37" s="69" t="n">
        <f aca="false">IF(BD37=0,0,IF(AND(BX37&gt;0,BX37&lt;=5),  IF(AND(BX37&gt;0,BX37&lt;=5),VLOOKUP(BK37,'Pril1-THLPa'!$A$6:$F$18,IF(AND(BX37&gt;0,BX37&lt;=5),LOOKUP(BX37,'Pril1-THLPa'!$B$5:$F$5,'Pril1-THLPa'!$B$4:$F$4),""),0),""),  IF(BX37&gt;5,BO37+BP37*(BX37-5)+BQ37*POWER(BX37-5,2)+BR37*POWER(BX37-5,3)+BS37*POWER(BX37-5,4),"")))</f>
        <v>0</v>
      </c>
      <c r="BZ37" s="69" t="n">
        <f aca="false">IF(BY37&gt;0,BY37*BI37/10*BW37*(100+BV37)/100,0)</f>
        <v>0</v>
      </c>
      <c r="CA37" s="69" t="n">
        <f aca="false">IF(BD37&gt;0,BX37-IF(BD37&gt;BX37,BX37,BD37),0)</f>
        <v>0</v>
      </c>
      <c r="CB37" s="69" t="n">
        <f aca="false">POWER(1.01,CA37)</f>
        <v>1</v>
      </c>
      <c r="CC37" s="69" t="n">
        <f aca="false">IF(BF37&gt;0,IF(BF37&gt;BH37,1,BF37/BH37),0)</f>
        <v>0</v>
      </c>
      <c r="CD37" s="72" t="n">
        <f aca="false">IF(BD37=0,0,IF(BF37&gt;0,ROUND(IF(CB37&lt;&gt;0,BZ37*BT37*1/CB37*CC37,0),0),0))</f>
        <v>0</v>
      </c>
      <c r="CE37" s="73" t="str">
        <f aca="false">IF(BF37&gt;0,IF(BF37&gt;BH37,CD37/BF37,CD37/BH37),"")</f>
        <v/>
      </c>
      <c r="CF37" s="69" t="n">
        <f aca="false">'Vstupní data'!AM37</f>
        <v>0</v>
      </c>
      <c r="CG37" s="69" t="n">
        <f aca="false">'Vstupní data'!AN37</f>
        <v>0</v>
      </c>
      <c r="CH37" s="69" t="n">
        <f aca="false">'Vstupní data'!AO37</f>
        <v>0</v>
      </c>
      <c r="CI37" s="69" t="n">
        <f aca="false">'Vstupní data'!AP37</f>
        <v>0</v>
      </c>
      <c r="CJ37" s="72" t="n">
        <f aca="false">ROUND(CH37*CI37,0)</f>
        <v>0</v>
      </c>
      <c r="CK37" s="74" t="str">
        <f aca="false">IF(OR(AA37&gt;0,BB37&gt;0,CD37&gt;0,CJ37&gt;0),AA37+BB37+CD37+CJ37,"")</f>
        <v/>
      </c>
    </row>
    <row r="38" customFormat="false" ht="12.8" hidden="false" customHeight="false" outlineLevel="0" collapsed="false">
      <c r="A38" s="66" t="n">
        <f aca="false">'Vstupní data'!A38</f>
        <v>0</v>
      </c>
      <c r="F38" s="66" t="str">
        <f aca="false">CONCATENATE('Vstupní data'!F38,'Vstupní data'!G38,'Vstupní data'!H38,'Vstupní data'!I38)</f>
        <v/>
      </c>
      <c r="G38" s="66"/>
      <c r="H38" s="66" t="n">
        <f aca="false">'Vstupní data'!K38</f>
        <v>0</v>
      </c>
      <c r="I38" s="66" t="n">
        <f aca="false">'Vstupní data'!L38</f>
        <v>0</v>
      </c>
      <c r="J38" s="66" t="n">
        <f aca="false">'Vstupní data'!K38*'Vstupní data'!M38/100</f>
        <v>0</v>
      </c>
      <c r="L38" s="66" t="n">
        <f aca="false">IF('Vstupní data'!N38="prostokořenný",0,IF('Vstupní data'!N38="krytokořenný","k",IF('Vstupní data'!N38="poloodrostky nebo odrostky, prostokořenné i krytokořenné","po",0)))</f>
        <v>0</v>
      </c>
      <c r="N38" s="66"/>
      <c r="O38" s="66" t="n">
        <f aca="false">'Vstupní data'!O38</f>
        <v>0</v>
      </c>
      <c r="P38" s="66" t="n">
        <f aca="false">IF(O38&gt;0,VLOOKUP(CONCATENATE(VLOOKUP(I38,'Pril3-drev'!$H$5:$K$83,4,0),"-",'Vstupní data'!R38),K2!$C$15:$D$23,2,0),0)</f>
        <v>0</v>
      </c>
      <c r="Q38" s="66" t="n">
        <f aca="false">IF(O38&gt;0,VLOOKUP(I38,'Pril3-drev'!$H$5:$I$83,2,0),0)</f>
        <v>0</v>
      </c>
      <c r="R38" s="66" t="n">
        <f aca="false">IF(Q38&gt;0,VLOOKUP(Q38,'Pril6-okus'!$A$5:$B$17,2,0),0)</f>
        <v>0</v>
      </c>
      <c r="S38" s="66" t="n">
        <f aca="false">IF(O38&gt;0,VLOOKUP(I38,'Pril3-drev'!$H$5:$J$83,3,0),0)</f>
        <v>0</v>
      </c>
      <c r="T38" s="66" t="str">
        <f aca="false">IF(O38&gt;0,IF(L38="k",0.9*VLOOKUP(S38,'ha-pocty-vyhl'!$A$5:$B$20,2,0),IF(L38="po",0.8*VLOOKUP(S38,'ha-pocty-vyhl'!$A$5:$B$20,2,0),VLOOKUP(S38,'ha-pocty-vyhl'!$A$5:$B$20,2,0))),"")</f>
        <v/>
      </c>
      <c r="U38" s="66" t="n">
        <f aca="false">'Vstupní data'!P38</f>
        <v>0</v>
      </c>
      <c r="V38" s="66" t="n">
        <f aca="false">IF(O38&gt;0,1.3*T38*1000*Z38/10000,0)</f>
        <v>0</v>
      </c>
      <c r="W38" s="66" t="n">
        <f aca="false">IF(O38&gt;0,1.3*T38*1000*Z38/10000,0)</f>
        <v>0</v>
      </c>
      <c r="X38" s="66" t="n">
        <f aca="false">IF(O38&gt;0,IF(O38&gt;V38,V38,O38),0)</f>
        <v>0</v>
      </c>
      <c r="Y38" s="66" t="n">
        <f aca="false">IF(O38&gt;0,IF(IF(U38&gt;W38,W38,U38)&lt;X38,W38,IF(U38&gt;W38,W38,U38)),0)</f>
        <v>0</v>
      </c>
      <c r="Z38" s="66" t="n">
        <f aca="false">IF(O38&gt;0,IF(J38&gt;0,J38,K38*H38/100),0)</f>
        <v>0</v>
      </c>
      <c r="AA38" s="67" t="n">
        <f aca="false">IF(O38&gt;0,CEILING(R38*P38*X38/Y38*Z38,1),0)</f>
        <v>0</v>
      </c>
      <c r="AB38" s="68" t="n">
        <f aca="false">IF(O38&gt;0,AA38/O38,0)</f>
        <v>0</v>
      </c>
      <c r="AC38" s="66" t="n">
        <f aca="false">'Vstupní data'!W38</f>
        <v>0</v>
      </c>
      <c r="AI38" s="66" t="str">
        <f aca="false">IF(OR('Vstupní data'!T38&gt;0,'Vstupní data'!U38&gt;0),VLOOKUP(I38,'Pril3-drev'!$H$5:$J$83,3,0),"")</f>
        <v/>
      </c>
      <c r="AJ38" s="66" t="n">
        <f aca="false">IF('Vstupní data'!V38="prostokořenný",0,IF('Vstupní data'!V38="krytokořenný","k",IF('Vstupní data'!V38="poloodrostky nebo odrostky, prostokořenné i krytokořenné","po",0)))</f>
        <v>0</v>
      </c>
      <c r="AK38" s="66" t="n">
        <f aca="false">IF(OR('Vstupní data'!T38&gt;0,'Vstupní data'!U38&gt;0),IF(AJ38="k",0.9*VLOOKUP(AI38,'ha-pocty-vyhl'!$A$5:$B$20,2,0),IF(AJ38="po",0.8*VLOOKUP(AI38,'ha-pocty-vyhl'!$A$5:$B$20,2,0),VLOOKUP(AI38,'ha-pocty-vyhl'!$A$5:$B$20,2,0))),0)</f>
        <v>0</v>
      </c>
      <c r="AL38" s="66" t="n">
        <f aca="false">IF(OR('Vstupní data'!T38&gt;0,'Vstupní data'!U38&gt;0),'Vstupní data'!K38*'Vstupní data'!M38/100,0)</f>
        <v>0</v>
      </c>
      <c r="AM38" s="66" t="n">
        <f aca="false">IF(OR('Vstupní data'!T38&gt;0,'Vstupní data'!U38&gt;0),IF('Vstupní data'!T38&gt;0,'Vstupní data'!T38,ROUND(10*'Vstupní data'!U38/AK38,0)),0)</f>
        <v>0</v>
      </c>
      <c r="AN38" s="69" t="n">
        <f aca="false">IF('Vstupní data'!T38&gt;0,   IF('Vstupní data'!T38&lt;=AL38,'Vstupní data'!T38,AL38),   IF(AM38&lt;AL38,AM38,AL38))</f>
        <v>0</v>
      </c>
      <c r="AO38" s="69" t="n">
        <f aca="false">'Vstupní data'!X38</f>
        <v>0</v>
      </c>
      <c r="AP38" s="66" t="n">
        <f aca="false">IF(OR('Vstupní data'!T38&gt;0,'Vstupní data'!U38&gt;0),IF(I38&lt;&gt;0,VLOOKUP(I38,'Pril3-drev'!$H$5:$I$83,2,0),0),0)</f>
        <v>0</v>
      </c>
      <c r="AQ38" s="66" t="n">
        <f aca="false">'Vstupní data'!Y38</f>
        <v>0</v>
      </c>
      <c r="AR38" s="66" t="str">
        <f aca="false">IF(AC38&gt;5,   IF('Vstupní data'!Y38&gt;0,   VLOOKUP(VLOOKUP(CONCATENATE(VLOOKUP(I38,'Pril3-drev'!$H$4:$L$83,5,0),AC38),'Pril3-drev'!$Q$4:$R$2803,2,0),'AVB-BS'!$C$5:$S$29 ,LOOKUP(AQ38,'AVB-BS'!$D$3:$S$3,'AVB-BS'!$D$1:$S$1) ,0 )   ,   IF('Vstupní data'!Z38&gt;0,'Vstupní data'!Z38,0)) , "")</f>
        <v/>
      </c>
      <c r="AS38" s="70" t="str">
        <f aca="false">IF(AC38&gt;5,VLOOKUP(CONCATENATE(AP38,AR38),'Pril1-THLPa'!$H$6:$N$96,4,0),"")</f>
        <v/>
      </c>
      <c r="AT38" s="70" t="str">
        <f aca="false">IF(AC38&gt;5,VLOOKUP(CONCATENATE(AP38,AR38),'Pril1-THLPa'!$H$6:$N$96,5,0),"")</f>
        <v/>
      </c>
      <c r="AU38" s="70" t="str">
        <f aca="false">IF(AC38&gt;5,VLOOKUP(CONCATENATE(AP38,AR38),'Pril1-THLPa'!$H$6:$N$96,6,0),"")</f>
        <v/>
      </c>
      <c r="AV38" s="70" t="str">
        <f aca="false">IF(AC38&gt;5,VLOOKUP(CONCATENATE(AP38,AR38),'Pril1-THLPa'!$H$6:$N$96,7,0),"")</f>
        <v/>
      </c>
      <c r="AW38" s="70" t="str">
        <f aca="false">IF(AC38&gt;5,VLOOKUP(CONCATENATE(AP38,AR38),'Pril1-THLPa'!$H$6:$O$96,8,0),"")</f>
        <v/>
      </c>
      <c r="AX38" s="66" t="n">
        <f aca="false">IF(AC38&gt;0,IF(AND(AC38&gt;0,AC38&lt;=5),VLOOKUP(AP38,'Pril1-THLPa'!$A$6:$F$18,LOOKUP(AC38,'Pril1-THLPa'!$B$5:$F$5,'Pril1-THLPa'!$B$4:$F$4),0),AS38+AT38*(AC38-5)+AU38*POWER(AC38-5,2)+AV38*POWER(AC38-5,3)+AW38*POWER(AC38-5,4)),0)</f>
        <v>0</v>
      </c>
      <c r="AY38" s="71"/>
      <c r="AZ38" s="66" t="n">
        <f aca="false">'Vstupní data'!AA38</f>
        <v>0</v>
      </c>
      <c r="BA38" s="66" t="n">
        <f aca="false">IF(OR('Vstupní data'!T38&gt;0,'Vstupní data'!U38&gt;0),IF(AC38&lt;&gt;"",AX38*AO38/10*(100+AZ38)/100,0),0)</f>
        <v>0</v>
      </c>
      <c r="BB38" s="67" t="n">
        <f aca="false">IF(AC38&lt;&gt;"",ROUND(BA38*AN38,0),0)</f>
        <v>0</v>
      </c>
      <c r="BC38" s="68" t="str">
        <f aca="false">IF(AE38&gt;0,BB38/AE38,"")</f>
        <v/>
      </c>
      <c r="BD38" s="66" t="n">
        <f aca="false">'Vstupní data'!AE38</f>
        <v>0</v>
      </c>
      <c r="BF38" s="66" t="n">
        <f aca="false">'Vstupní data'!AC38</f>
        <v>0</v>
      </c>
      <c r="BH38" s="66" t="n">
        <f aca="false">'Vstupní data'!AD38</f>
        <v>0</v>
      </c>
      <c r="BI38" s="66" t="n">
        <f aca="false">'Vstupní data'!AF38</f>
        <v>0</v>
      </c>
      <c r="BJ38" s="69" t="n">
        <f aca="false">'Vstupní data'!AG38</f>
        <v>0</v>
      </c>
      <c r="BK38" s="69" t="n">
        <f aca="false">IF(BF38&lt;&gt;0,VLOOKUP(I38,'Pril3-drev'!$H$5:$I$83,2,0),0)</f>
        <v>0</v>
      </c>
      <c r="BL38" s="69" t="n">
        <f aca="false">IF(BF38&lt;&gt;0,VLOOKUP(BK38,'Pril3-drev'!$A$5:$C$17,3,0),0)</f>
        <v>0</v>
      </c>
      <c r="BM38" s="69" t="n">
        <f aca="false">'Vstupní data'!AH38</f>
        <v>0</v>
      </c>
      <c r="BN38" s="69" t="n">
        <f aca="false">IF('Vstupní data'!AH38&gt;0,   VLOOKUP(VLOOKUP(CONCATENATE(VLOOKUP(I38,'Pril3-drev'!$H$4:$L$83,5,0),BD38),'Pril3-drev'!$Q$4:$R$2803,2,0),'AVB-BS'!$C$5:$S$29 ,LOOKUP(BM38,'AVB-BS'!$D$3:$S$3,'AVB-BS'!$D$1:$S$1) ,0 )   ,   IF('Vstupní data'!AI38&gt;0,'Vstupní data'!AI38,0))</f>
        <v>0</v>
      </c>
      <c r="BO38" s="69" t="str">
        <f aca="false">IF(BX38&gt;5,VLOOKUP(CONCATENATE(BK38,BN38),'Pril1-THLPa'!$H$6:$N$96,4,0),"")</f>
        <v/>
      </c>
      <c r="BP38" s="69" t="str">
        <f aca="false">IF(BX38&gt;5,VLOOKUP(CONCATENATE(BK38,BN38),'Pril1-THLPa'!$H$6:$N$96,5,0),"")</f>
        <v/>
      </c>
      <c r="BQ38" s="69" t="str">
        <f aca="false">IF(BX38&gt;5,VLOOKUP(CONCATENATE(BK38,BN38),'Pril1-THLPa'!$H$6:$N$96,6,0),"")</f>
        <v/>
      </c>
      <c r="BR38" s="69" t="str">
        <f aca="false">IF(BX38&gt;5,VLOOKUP(CONCATENATE(BK38,BN38),'Pril1-THLPa'!$H$6:$N$96,7,0),"")</f>
        <v/>
      </c>
      <c r="BS38" s="69" t="str">
        <f aca="false">IF(BX38&gt;5,VLOOKUP(CONCATENATE(BK38,BN38),'Pril1-THLPa'!$H$6:$O$96,8,0),"")</f>
        <v/>
      </c>
      <c r="BT38" s="69" t="str">
        <f aca="false">IF(BF38&gt;0, IF(BK38="smrk",  VLOOKUP(VLOOKUP(BD38,'Pril9-K3'!$L$8:$M$207,2,0),'Pril9-K3'!$A$8:$J$16,LOOKUP(BN38,'Pril9-K3'!$A$7:$J$7,'Pril9-K3'!$A$5:$J$5),0), IF(AND(BK38&lt;&gt;"smrk",'Vstupní data'!AK38&lt;&gt;""),'Vstupní data'!AK38,   VLOOKUP(VLOOKUP(BD38,'Pril9-K3'!$L$8:$M$207,2,0),'Pril9-K3'!$A$8:$J$16,LOOKUP(BN38,'Pril9-K3'!$A$7:$J$7,'Pril9-K3'!$A$5:$J$5),0)   )),   "")</f>
        <v/>
      </c>
      <c r="BV38" s="69" t="n">
        <f aca="false">'Vstupní data'!AJ38</f>
        <v>0</v>
      </c>
      <c r="BW38" s="69" t="n">
        <f aca="false">IF(BF38&gt;0,IF(J38&gt;0,J38,K38*H38/100),0)</f>
        <v>0</v>
      </c>
      <c r="BX38" s="69" t="n">
        <f aca="false">IF(BF38&gt;0,IF(BJ38&gt;BL38,BL38,BJ38),0)</f>
        <v>0</v>
      </c>
      <c r="BY38" s="69" t="n">
        <f aca="false">IF(BD38=0,0,IF(AND(BX38&gt;0,BX38&lt;=5),  IF(AND(BX38&gt;0,BX38&lt;=5),VLOOKUP(BK38,'Pril1-THLPa'!$A$6:$F$18,IF(AND(BX38&gt;0,BX38&lt;=5),LOOKUP(BX38,'Pril1-THLPa'!$B$5:$F$5,'Pril1-THLPa'!$B$4:$F$4),""),0),""),  IF(BX38&gt;5,BO38+BP38*(BX38-5)+BQ38*POWER(BX38-5,2)+BR38*POWER(BX38-5,3)+BS38*POWER(BX38-5,4),"")))</f>
        <v>0</v>
      </c>
      <c r="BZ38" s="69" t="n">
        <f aca="false">IF(BY38&gt;0,BY38*BI38/10*BW38*(100+BV38)/100,0)</f>
        <v>0</v>
      </c>
      <c r="CA38" s="69" t="n">
        <f aca="false">IF(BD38&gt;0,BX38-IF(BD38&gt;BX38,BX38,BD38),0)</f>
        <v>0</v>
      </c>
      <c r="CB38" s="69" t="n">
        <f aca="false">POWER(1.01,CA38)</f>
        <v>1</v>
      </c>
      <c r="CC38" s="69" t="n">
        <f aca="false">IF(BF38&gt;0,IF(BF38&gt;BH38,1,BF38/BH38),0)</f>
        <v>0</v>
      </c>
      <c r="CD38" s="72" t="n">
        <f aca="false">IF(BD38=0,0,IF(BF38&gt;0,ROUND(IF(CB38&lt;&gt;0,BZ38*BT38*1/CB38*CC38,0),0),0))</f>
        <v>0</v>
      </c>
      <c r="CE38" s="73" t="str">
        <f aca="false">IF(BF38&gt;0,IF(BF38&gt;BH38,CD38/BF38,CD38/BH38),"")</f>
        <v/>
      </c>
      <c r="CF38" s="69" t="n">
        <f aca="false">'Vstupní data'!AM38</f>
        <v>0</v>
      </c>
      <c r="CG38" s="69" t="n">
        <f aca="false">'Vstupní data'!AN38</f>
        <v>0</v>
      </c>
      <c r="CH38" s="69" t="n">
        <f aca="false">'Vstupní data'!AO38</f>
        <v>0</v>
      </c>
      <c r="CI38" s="69" t="n">
        <f aca="false">'Vstupní data'!AP38</f>
        <v>0</v>
      </c>
      <c r="CJ38" s="72" t="n">
        <f aca="false">ROUND(CH38*CI38,0)</f>
        <v>0</v>
      </c>
      <c r="CK38" s="74" t="str">
        <f aca="false">IF(OR(AA38&gt;0,BB38&gt;0,CD38&gt;0,CJ38&gt;0),AA38+BB38+CD38+CJ38,"")</f>
        <v/>
      </c>
    </row>
    <row r="39" customFormat="false" ht="12.8" hidden="false" customHeight="false" outlineLevel="0" collapsed="false">
      <c r="A39" s="66" t="n">
        <f aca="false">'Vstupní data'!A39</f>
        <v>0</v>
      </c>
      <c r="F39" s="66" t="str">
        <f aca="false">CONCATENATE('Vstupní data'!F39,'Vstupní data'!G39,'Vstupní data'!H39,'Vstupní data'!I39)</f>
        <v/>
      </c>
      <c r="G39" s="66"/>
      <c r="H39" s="66" t="n">
        <f aca="false">'Vstupní data'!K39</f>
        <v>0</v>
      </c>
      <c r="I39" s="66" t="n">
        <f aca="false">'Vstupní data'!L39</f>
        <v>0</v>
      </c>
      <c r="J39" s="66" t="n">
        <f aca="false">'Vstupní data'!K39*'Vstupní data'!M39/100</f>
        <v>0</v>
      </c>
      <c r="L39" s="66" t="n">
        <f aca="false">IF('Vstupní data'!N39="prostokořenný",0,IF('Vstupní data'!N39="krytokořenný","k",IF('Vstupní data'!N39="poloodrostky nebo odrostky, prostokořenné i krytokořenné","po",0)))</f>
        <v>0</v>
      </c>
      <c r="N39" s="66"/>
      <c r="O39" s="66" t="n">
        <f aca="false">'Vstupní data'!O39</f>
        <v>0</v>
      </c>
      <c r="P39" s="66" t="n">
        <f aca="false">IF(O39&gt;0,VLOOKUP(CONCATENATE(VLOOKUP(I39,'Pril3-drev'!$H$5:$K$83,4,0),"-",'Vstupní data'!R39),K2!$C$15:$D$23,2,0),0)</f>
        <v>0</v>
      </c>
      <c r="Q39" s="66" t="n">
        <f aca="false">IF(O39&gt;0,VLOOKUP(I39,'Pril3-drev'!$H$5:$I$83,2,0),0)</f>
        <v>0</v>
      </c>
      <c r="R39" s="66" t="n">
        <f aca="false">IF(Q39&gt;0,VLOOKUP(Q39,'Pril6-okus'!$A$5:$B$17,2,0),0)</f>
        <v>0</v>
      </c>
      <c r="S39" s="66" t="n">
        <f aca="false">IF(O39&gt;0,VLOOKUP(I39,'Pril3-drev'!$H$5:$J$83,3,0),0)</f>
        <v>0</v>
      </c>
      <c r="T39" s="66" t="str">
        <f aca="false">IF(O39&gt;0,IF(L39="k",0.9*VLOOKUP(S39,'ha-pocty-vyhl'!$A$5:$B$20,2,0),IF(L39="po",0.8*VLOOKUP(S39,'ha-pocty-vyhl'!$A$5:$B$20,2,0),VLOOKUP(S39,'ha-pocty-vyhl'!$A$5:$B$20,2,0))),"")</f>
        <v/>
      </c>
      <c r="U39" s="66" t="n">
        <f aca="false">'Vstupní data'!P39</f>
        <v>0</v>
      </c>
      <c r="V39" s="66" t="n">
        <f aca="false">IF(O39&gt;0,1.3*T39*1000*Z39/10000,0)</f>
        <v>0</v>
      </c>
      <c r="W39" s="66" t="n">
        <f aca="false">IF(O39&gt;0,1.3*T39*1000*Z39/10000,0)</f>
        <v>0</v>
      </c>
      <c r="X39" s="66" t="n">
        <f aca="false">IF(O39&gt;0,IF(O39&gt;V39,V39,O39),0)</f>
        <v>0</v>
      </c>
      <c r="Y39" s="66" t="n">
        <f aca="false">IF(O39&gt;0,IF(IF(U39&gt;W39,W39,U39)&lt;X39,W39,IF(U39&gt;W39,W39,U39)),0)</f>
        <v>0</v>
      </c>
      <c r="Z39" s="66" t="n">
        <f aca="false">IF(O39&gt;0,IF(J39&gt;0,J39,K39*H39/100),0)</f>
        <v>0</v>
      </c>
      <c r="AA39" s="67" t="n">
        <f aca="false">IF(O39&gt;0,CEILING(R39*P39*X39/Y39*Z39,1),0)</f>
        <v>0</v>
      </c>
      <c r="AB39" s="68" t="n">
        <f aca="false">IF(O39&gt;0,AA39/O39,0)</f>
        <v>0</v>
      </c>
      <c r="AC39" s="66" t="n">
        <f aca="false">'Vstupní data'!W39</f>
        <v>0</v>
      </c>
      <c r="AI39" s="66" t="str">
        <f aca="false">IF(OR('Vstupní data'!T39&gt;0,'Vstupní data'!U39&gt;0),VLOOKUP(I39,'Pril3-drev'!$H$5:$J$83,3,0),"")</f>
        <v/>
      </c>
      <c r="AJ39" s="66" t="n">
        <f aca="false">IF('Vstupní data'!V39="prostokořenný",0,IF('Vstupní data'!V39="krytokořenný","k",IF('Vstupní data'!V39="poloodrostky nebo odrostky, prostokořenné i krytokořenné","po",0)))</f>
        <v>0</v>
      </c>
      <c r="AK39" s="66" t="n">
        <f aca="false">IF(OR('Vstupní data'!T39&gt;0,'Vstupní data'!U39&gt;0),IF(AJ39="k",0.9*VLOOKUP(AI39,'ha-pocty-vyhl'!$A$5:$B$20,2,0),IF(AJ39="po",0.8*VLOOKUP(AI39,'ha-pocty-vyhl'!$A$5:$B$20,2,0),VLOOKUP(AI39,'ha-pocty-vyhl'!$A$5:$B$20,2,0))),0)</f>
        <v>0</v>
      </c>
      <c r="AL39" s="66" t="n">
        <f aca="false">IF(OR('Vstupní data'!T39&gt;0,'Vstupní data'!U39&gt;0),'Vstupní data'!K39*'Vstupní data'!M39/100,0)</f>
        <v>0</v>
      </c>
      <c r="AM39" s="66" t="n">
        <f aca="false">IF(OR('Vstupní data'!T39&gt;0,'Vstupní data'!U39&gt;0),IF('Vstupní data'!T39&gt;0,'Vstupní data'!T39,ROUND(10*'Vstupní data'!U39/AK39,0)),0)</f>
        <v>0</v>
      </c>
      <c r="AN39" s="69" t="n">
        <f aca="false">IF('Vstupní data'!T39&gt;0,   IF('Vstupní data'!T39&lt;=AL39,'Vstupní data'!T39,AL39),   IF(AM39&lt;AL39,AM39,AL39))</f>
        <v>0</v>
      </c>
      <c r="AO39" s="69" t="n">
        <f aca="false">'Vstupní data'!X39</f>
        <v>0</v>
      </c>
      <c r="AP39" s="66" t="n">
        <f aca="false">IF(OR('Vstupní data'!T39&gt;0,'Vstupní data'!U39&gt;0),IF(I39&lt;&gt;0,VLOOKUP(I39,'Pril3-drev'!$H$5:$I$83,2,0),0),0)</f>
        <v>0</v>
      </c>
      <c r="AQ39" s="66" t="n">
        <f aca="false">'Vstupní data'!Y39</f>
        <v>0</v>
      </c>
      <c r="AR39" s="66" t="str">
        <f aca="false">IF(AC39&gt;5,   IF('Vstupní data'!Y39&gt;0,   VLOOKUP(VLOOKUP(CONCATENATE(VLOOKUP(I39,'Pril3-drev'!$H$4:$L$83,5,0),AC39),'Pril3-drev'!$Q$4:$R$2803,2,0),'AVB-BS'!$C$5:$S$29 ,LOOKUP(AQ39,'AVB-BS'!$D$3:$S$3,'AVB-BS'!$D$1:$S$1) ,0 )   ,   IF('Vstupní data'!Z39&gt;0,'Vstupní data'!Z39,0)) , "")</f>
        <v/>
      </c>
      <c r="AS39" s="70" t="str">
        <f aca="false">IF(AC39&gt;5,VLOOKUP(CONCATENATE(AP39,AR39),'Pril1-THLPa'!$H$6:$N$96,4,0),"")</f>
        <v/>
      </c>
      <c r="AT39" s="70" t="str">
        <f aca="false">IF(AC39&gt;5,VLOOKUP(CONCATENATE(AP39,AR39),'Pril1-THLPa'!$H$6:$N$96,5,0),"")</f>
        <v/>
      </c>
      <c r="AU39" s="70" t="str">
        <f aca="false">IF(AC39&gt;5,VLOOKUP(CONCATENATE(AP39,AR39),'Pril1-THLPa'!$H$6:$N$96,6,0),"")</f>
        <v/>
      </c>
      <c r="AV39" s="70" t="str">
        <f aca="false">IF(AC39&gt;5,VLOOKUP(CONCATENATE(AP39,AR39),'Pril1-THLPa'!$H$6:$N$96,7,0),"")</f>
        <v/>
      </c>
      <c r="AW39" s="70" t="str">
        <f aca="false">IF(AC39&gt;5,VLOOKUP(CONCATENATE(AP39,AR39),'Pril1-THLPa'!$H$6:$O$96,8,0),"")</f>
        <v/>
      </c>
      <c r="AX39" s="66" t="n">
        <f aca="false">IF(AC39&gt;0,IF(AND(AC39&gt;0,AC39&lt;=5),VLOOKUP(AP39,'Pril1-THLPa'!$A$6:$F$18,LOOKUP(AC39,'Pril1-THLPa'!$B$5:$F$5,'Pril1-THLPa'!$B$4:$F$4),0),AS39+AT39*(AC39-5)+AU39*POWER(AC39-5,2)+AV39*POWER(AC39-5,3)+AW39*POWER(AC39-5,4)),0)</f>
        <v>0</v>
      </c>
      <c r="AY39" s="71"/>
      <c r="AZ39" s="66" t="n">
        <f aca="false">'Vstupní data'!AA39</f>
        <v>0</v>
      </c>
      <c r="BA39" s="66" t="n">
        <f aca="false">IF(OR('Vstupní data'!T39&gt;0,'Vstupní data'!U39&gt;0),IF(AC39&lt;&gt;"",AX39*AO39/10*(100+AZ39)/100,0),0)</f>
        <v>0</v>
      </c>
      <c r="BB39" s="67" t="n">
        <f aca="false">IF(AC39&lt;&gt;"",ROUND(BA39*AN39,0),0)</f>
        <v>0</v>
      </c>
      <c r="BC39" s="68" t="str">
        <f aca="false">IF(AE39&gt;0,BB39/AE39,"")</f>
        <v/>
      </c>
      <c r="BD39" s="66" t="n">
        <f aca="false">'Vstupní data'!AE39</f>
        <v>0</v>
      </c>
      <c r="BF39" s="66" t="n">
        <f aca="false">'Vstupní data'!AC39</f>
        <v>0</v>
      </c>
      <c r="BH39" s="66" t="n">
        <f aca="false">'Vstupní data'!AD39</f>
        <v>0</v>
      </c>
      <c r="BI39" s="66" t="n">
        <f aca="false">'Vstupní data'!AF39</f>
        <v>0</v>
      </c>
      <c r="BJ39" s="69" t="n">
        <f aca="false">'Vstupní data'!AG39</f>
        <v>0</v>
      </c>
      <c r="BK39" s="69" t="n">
        <f aca="false">IF(BF39&lt;&gt;0,VLOOKUP(I39,'Pril3-drev'!$H$5:$I$83,2,0),0)</f>
        <v>0</v>
      </c>
      <c r="BL39" s="69" t="n">
        <f aca="false">IF(BF39&lt;&gt;0,VLOOKUP(BK39,'Pril3-drev'!$A$5:$C$17,3,0),0)</f>
        <v>0</v>
      </c>
      <c r="BM39" s="69" t="n">
        <f aca="false">'Vstupní data'!AH39</f>
        <v>0</v>
      </c>
      <c r="BN39" s="69" t="n">
        <f aca="false">IF('Vstupní data'!AH39&gt;0,   VLOOKUP(VLOOKUP(CONCATENATE(VLOOKUP(I39,'Pril3-drev'!$H$4:$L$83,5,0),BD39),'Pril3-drev'!$Q$4:$R$2803,2,0),'AVB-BS'!$C$5:$S$29 ,LOOKUP(BM39,'AVB-BS'!$D$3:$S$3,'AVB-BS'!$D$1:$S$1) ,0 )   ,   IF('Vstupní data'!AI39&gt;0,'Vstupní data'!AI39,0))</f>
        <v>0</v>
      </c>
      <c r="BO39" s="69" t="str">
        <f aca="false">IF(BX39&gt;5,VLOOKUP(CONCATENATE(BK39,BN39),'Pril1-THLPa'!$H$6:$N$96,4,0),"")</f>
        <v/>
      </c>
      <c r="BP39" s="69" t="str">
        <f aca="false">IF(BX39&gt;5,VLOOKUP(CONCATENATE(BK39,BN39),'Pril1-THLPa'!$H$6:$N$96,5,0),"")</f>
        <v/>
      </c>
      <c r="BQ39" s="69" t="str">
        <f aca="false">IF(BX39&gt;5,VLOOKUP(CONCATENATE(BK39,BN39),'Pril1-THLPa'!$H$6:$N$96,6,0),"")</f>
        <v/>
      </c>
      <c r="BR39" s="69" t="str">
        <f aca="false">IF(BX39&gt;5,VLOOKUP(CONCATENATE(BK39,BN39),'Pril1-THLPa'!$H$6:$N$96,7,0),"")</f>
        <v/>
      </c>
      <c r="BS39" s="69" t="str">
        <f aca="false">IF(BX39&gt;5,VLOOKUP(CONCATENATE(BK39,BN39),'Pril1-THLPa'!$H$6:$O$96,8,0),"")</f>
        <v/>
      </c>
      <c r="BT39" s="69" t="str">
        <f aca="false">IF(BF39&gt;0, IF(BK39="smrk",  VLOOKUP(VLOOKUP(BD39,'Pril9-K3'!$L$8:$M$207,2,0),'Pril9-K3'!$A$8:$J$16,LOOKUP(BN39,'Pril9-K3'!$A$7:$J$7,'Pril9-K3'!$A$5:$J$5),0), IF(AND(BK39&lt;&gt;"smrk",'Vstupní data'!AK39&lt;&gt;""),'Vstupní data'!AK39,   VLOOKUP(VLOOKUP(BD39,'Pril9-K3'!$L$8:$M$207,2,0),'Pril9-K3'!$A$8:$J$16,LOOKUP(BN39,'Pril9-K3'!$A$7:$J$7,'Pril9-K3'!$A$5:$J$5),0)   )),   "")</f>
        <v/>
      </c>
      <c r="BV39" s="69" t="n">
        <f aca="false">'Vstupní data'!AJ39</f>
        <v>0</v>
      </c>
      <c r="BW39" s="69" t="n">
        <f aca="false">IF(BF39&gt;0,IF(J39&gt;0,J39,K39*H39/100),0)</f>
        <v>0</v>
      </c>
      <c r="BX39" s="69" t="n">
        <f aca="false">IF(BF39&gt;0,IF(BJ39&gt;BL39,BL39,BJ39),0)</f>
        <v>0</v>
      </c>
      <c r="BY39" s="69" t="n">
        <f aca="false">IF(BD39=0,0,IF(AND(BX39&gt;0,BX39&lt;=5),  IF(AND(BX39&gt;0,BX39&lt;=5),VLOOKUP(BK39,'Pril1-THLPa'!$A$6:$F$18,IF(AND(BX39&gt;0,BX39&lt;=5),LOOKUP(BX39,'Pril1-THLPa'!$B$5:$F$5,'Pril1-THLPa'!$B$4:$F$4),""),0),""),  IF(BX39&gt;5,BO39+BP39*(BX39-5)+BQ39*POWER(BX39-5,2)+BR39*POWER(BX39-5,3)+BS39*POWER(BX39-5,4),"")))</f>
        <v>0</v>
      </c>
      <c r="BZ39" s="69" t="n">
        <f aca="false">IF(BY39&gt;0,BY39*BI39/10*BW39*(100+BV39)/100,0)</f>
        <v>0</v>
      </c>
      <c r="CA39" s="69" t="n">
        <f aca="false">IF(BD39&gt;0,BX39-IF(BD39&gt;BX39,BX39,BD39),0)</f>
        <v>0</v>
      </c>
      <c r="CB39" s="69" t="n">
        <f aca="false">POWER(1.01,CA39)</f>
        <v>1</v>
      </c>
      <c r="CC39" s="69" t="n">
        <f aca="false">IF(BF39&gt;0,IF(BF39&gt;BH39,1,BF39/BH39),0)</f>
        <v>0</v>
      </c>
      <c r="CD39" s="72" t="n">
        <f aca="false">IF(BD39=0,0,IF(BF39&gt;0,ROUND(IF(CB39&lt;&gt;0,BZ39*BT39*1/CB39*CC39,0),0),0))</f>
        <v>0</v>
      </c>
      <c r="CE39" s="73" t="str">
        <f aca="false">IF(BF39&gt;0,IF(BF39&gt;BH39,CD39/BF39,CD39/BH39),"")</f>
        <v/>
      </c>
      <c r="CF39" s="69" t="n">
        <f aca="false">'Vstupní data'!AM39</f>
        <v>0</v>
      </c>
      <c r="CG39" s="69" t="n">
        <f aca="false">'Vstupní data'!AN39</f>
        <v>0</v>
      </c>
      <c r="CH39" s="69" t="n">
        <f aca="false">'Vstupní data'!AO39</f>
        <v>0</v>
      </c>
      <c r="CI39" s="69" t="n">
        <f aca="false">'Vstupní data'!AP39</f>
        <v>0</v>
      </c>
      <c r="CJ39" s="72" t="n">
        <f aca="false">ROUND(CH39*CI39,0)</f>
        <v>0</v>
      </c>
      <c r="CK39" s="74" t="str">
        <f aca="false">IF(OR(AA39&gt;0,BB39&gt;0,CD39&gt;0,CJ39&gt;0),AA39+BB39+CD39+CJ39,"")</f>
        <v/>
      </c>
    </row>
    <row r="40" customFormat="false" ht="12.8" hidden="false" customHeight="false" outlineLevel="0" collapsed="false">
      <c r="A40" s="66" t="n">
        <f aca="false">'Vstupní data'!A40</f>
        <v>0</v>
      </c>
      <c r="F40" s="66" t="str">
        <f aca="false">CONCATENATE('Vstupní data'!F40,'Vstupní data'!G40,'Vstupní data'!H40,'Vstupní data'!I40)</f>
        <v/>
      </c>
      <c r="G40" s="66"/>
      <c r="H40" s="66" t="n">
        <f aca="false">'Vstupní data'!K40</f>
        <v>0</v>
      </c>
      <c r="I40" s="66" t="n">
        <f aca="false">'Vstupní data'!L40</f>
        <v>0</v>
      </c>
      <c r="J40" s="66" t="n">
        <f aca="false">'Vstupní data'!K40*'Vstupní data'!M40/100</f>
        <v>0</v>
      </c>
      <c r="L40" s="66" t="n">
        <f aca="false">IF('Vstupní data'!N40="prostokořenný",0,IF('Vstupní data'!N40="krytokořenný","k",IF('Vstupní data'!N40="poloodrostky nebo odrostky, prostokořenné i krytokořenné","po",0)))</f>
        <v>0</v>
      </c>
      <c r="N40" s="66"/>
      <c r="O40" s="66" t="n">
        <f aca="false">'Vstupní data'!O40</f>
        <v>0</v>
      </c>
      <c r="P40" s="66" t="n">
        <f aca="false">IF(O40&gt;0,VLOOKUP(CONCATENATE(VLOOKUP(I40,'Pril3-drev'!$H$5:$K$83,4,0),"-",'Vstupní data'!R40),K2!$C$15:$D$23,2,0),0)</f>
        <v>0</v>
      </c>
      <c r="Q40" s="66" t="n">
        <f aca="false">IF(O40&gt;0,VLOOKUP(I40,'Pril3-drev'!$H$5:$I$83,2,0),0)</f>
        <v>0</v>
      </c>
      <c r="R40" s="66" t="n">
        <f aca="false">IF(Q40&gt;0,VLOOKUP(Q40,'Pril6-okus'!$A$5:$B$17,2,0),0)</f>
        <v>0</v>
      </c>
      <c r="S40" s="66" t="n">
        <f aca="false">IF(O40&gt;0,VLOOKUP(I40,'Pril3-drev'!$H$5:$J$83,3,0),0)</f>
        <v>0</v>
      </c>
      <c r="T40" s="66" t="str">
        <f aca="false">IF(O40&gt;0,IF(L40="k",0.9*VLOOKUP(S40,'ha-pocty-vyhl'!$A$5:$B$20,2,0),IF(L40="po",0.8*VLOOKUP(S40,'ha-pocty-vyhl'!$A$5:$B$20,2,0),VLOOKUP(S40,'ha-pocty-vyhl'!$A$5:$B$20,2,0))),"")</f>
        <v/>
      </c>
      <c r="U40" s="66" t="n">
        <f aca="false">'Vstupní data'!P40</f>
        <v>0</v>
      </c>
      <c r="V40" s="66" t="n">
        <f aca="false">IF(O40&gt;0,1.3*T40*1000*Z40/10000,0)</f>
        <v>0</v>
      </c>
      <c r="W40" s="66" t="n">
        <f aca="false">IF(O40&gt;0,1.3*T40*1000*Z40/10000,0)</f>
        <v>0</v>
      </c>
      <c r="X40" s="66" t="n">
        <f aca="false">IF(O40&gt;0,IF(O40&gt;V40,V40,O40),0)</f>
        <v>0</v>
      </c>
      <c r="Y40" s="66" t="n">
        <f aca="false">IF(O40&gt;0,IF(IF(U40&gt;W40,W40,U40)&lt;X40,W40,IF(U40&gt;W40,W40,U40)),0)</f>
        <v>0</v>
      </c>
      <c r="Z40" s="66" t="n">
        <f aca="false">IF(O40&gt;0,IF(J40&gt;0,J40,K40*H40/100),0)</f>
        <v>0</v>
      </c>
      <c r="AA40" s="67" t="n">
        <f aca="false">IF(O40&gt;0,CEILING(R40*P40*X40/Y40*Z40,1),0)</f>
        <v>0</v>
      </c>
      <c r="AB40" s="68" t="n">
        <f aca="false">IF(O40&gt;0,AA40/O40,0)</f>
        <v>0</v>
      </c>
      <c r="AC40" s="66" t="n">
        <f aca="false">'Vstupní data'!W40</f>
        <v>0</v>
      </c>
      <c r="AI40" s="66" t="str">
        <f aca="false">IF(OR('Vstupní data'!T40&gt;0,'Vstupní data'!U40&gt;0),VLOOKUP(I40,'Pril3-drev'!$H$5:$J$83,3,0),"")</f>
        <v/>
      </c>
      <c r="AJ40" s="66" t="n">
        <f aca="false">IF('Vstupní data'!V40="prostokořenný",0,IF('Vstupní data'!V40="krytokořenný","k",IF('Vstupní data'!V40="poloodrostky nebo odrostky, prostokořenné i krytokořenné","po",0)))</f>
        <v>0</v>
      </c>
      <c r="AK40" s="66" t="n">
        <f aca="false">IF(OR('Vstupní data'!T40&gt;0,'Vstupní data'!U40&gt;0),IF(AJ40="k",0.9*VLOOKUP(AI40,'ha-pocty-vyhl'!$A$5:$B$20,2,0),IF(AJ40="po",0.8*VLOOKUP(AI40,'ha-pocty-vyhl'!$A$5:$B$20,2,0),VLOOKUP(AI40,'ha-pocty-vyhl'!$A$5:$B$20,2,0))),0)</f>
        <v>0</v>
      </c>
      <c r="AL40" s="66" t="n">
        <f aca="false">IF(OR('Vstupní data'!T40&gt;0,'Vstupní data'!U40&gt;0),'Vstupní data'!K40*'Vstupní data'!M40/100,0)</f>
        <v>0</v>
      </c>
      <c r="AM40" s="66" t="n">
        <f aca="false">IF(OR('Vstupní data'!T40&gt;0,'Vstupní data'!U40&gt;0),IF('Vstupní data'!T40&gt;0,'Vstupní data'!T40,ROUND(10*'Vstupní data'!U40/AK40,0)),0)</f>
        <v>0</v>
      </c>
      <c r="AN40" s="69" t="n">
        <f aca="false">IF('Vstupní data'!T40&gt;0,   IF('Vstupní data'!T40&lt;=AL40,'Vstupní data'!T40,AL40),   IF(AM40&lt;AL40,AM40,AL40))</f>
        <v>0</v>
      </c>
      <c r="AO40" s="69" t="n">
        <f aca="false">'Vstupní data'!X40</f>
        <v>0</v>
      </c>
      <c r="AP40" s="66" t="n">
        <f aca="false">IF(OR('Vstupní data'!T40&gt;0,'Vstupní data'!U40&gt;0),IF(I40&lt;&gt;0,VLOOKUP(I40,'Pril3-drev'!$H$5:$I$83,2,0),0),0)</f>
        <v>0</v>
      </c>
      <c r="AQ40" s="66" t="n">
        <f aca="false">'Vstupní data'!Y40</f>
        <v>0</v>
      </c>
      <c r="AR40" s="66" t="str">
        <f aca="false">IF(AC40&gt;5,   IF('Vstupní data'!Y40&gt;0,   VLOOKUP(VLOOKUP(CONCATENATE(VLOOKUP(I40,'Pril3-drev'!$H$4:$L$83,5,0),AC40),'Pril3-drev'!$Q$4:$R$2803,2,0),'AVB-BS'!$C$5:$S$29 ,LOOKUP(AQ40,'AVB-BS'!$D$3:$S$3,'AVB-BS'!$D$1:$S$1) ,0 )   ,   IF('Vstupní data'!Z40&gt;0,'Vstupní data'!Z40,0)) , "")</f>
        <v/>
      </c>
      <c r="AS40" s="70" t="str">
        <f aca="false">IF(AC40&gt;5,VLOOKUP(CONCATENATE(AP40,AR40),'Pril1-THLPa'!$H$6:$N$96,4,0),"")</f>
        <v/>
      </c>
      <c r="AT40" s="70" t="str">
        <f aca="false">IF(AC40&gt;5,VLOOKUP(CONCATENATE(AP40,AR40),'Pril1-THLPa'!$H$6:$N$96,5,0),"")</f>
        <v/>
      </c>
      <c r="AU40" s="70" t="str">
        <f aca="false">IF(AC40&gt;5,VLOOKUP(CONCATENATE(AP40,AR40),'Pril1-THLPa'!$H$6:$N$96,6,0),"")</f>
        <v/>
      </c>
      <c r="AV40" s="70" t="str">
        <f aca="false">IF(AC40&gt;5,VLOOKUP(CONCATENATE(AP40,AR40),'Pril1-THLPa'!$H$6:$N$96,7,0),"")</f>
        <v/>
      </c>
      <c r="AW40" s="70" t="str">
        <f aca="false">IF(AC40&gt;5,VLOOKUP(CONCATENATE(AP40,AR40),'Pril1-THLPa'!$H$6:$O$96,8,0),"")</f>
        <v/>
      </c>
      <c r="AX40" s="66" t="n">
        <f aca="false">IF(AC40&gt;0,IF(AND(AC40&gt;0,AC40&lt;=5),VLOOKUP(AP40,'Pril1-THLPa'!$A$6:$F$18,LOOKUP(AC40,'Pril1-THLPa'!$B$5:$F$5,'Pril1-THLPa'!$B$4:$F$4),0),AS40+AT40*(AC40-5)+AU40*POWER(AC40-5,2)+AV40*POWER(AC40-5,3)+AW40*POWER(AC40-5,4)),0)</f>
        <v>0</v>
      </c>
      <c r="AY40" s="71"/>
      <c r="AZ40" s="66" t="n">
        <f aca="false">'Vstupní data'!AA40</f>
        <v>0</v>
      </c>
      <c r="BA40" s="66" t="n">
        <f aca="false">IF(OR('Vstupní data'!T40&gt;0,'Vstupní data'!U40&gt;0),IF(AC40&lt;&gt;"",AX40*AO40/10*(100+AZ40)/100,0),0)</f>
        <v>0</v>
      </c>
      <c r="BB40" s="67" t="n">
        <f aca="false">IF(AC40&lt;&gt;"",ROUND(BA40*AN40,0),0)</f>
        <v>0</v>
      </c>
      <c r="BC40" s="68" t="str">
        <f aca="false">IF(AE40&gt;0,BB40/AE40,"")</f>
        <v/>
      </c>
      <c r="BD40" s="66" t="n">
        <f aca="false">'Vstupní data'!AE40</f>
        <v>0</v>
      </c>
      <c r="BF40" s="66" t="n">
        <f aca="false">'Vstupní data'!AC40</f>
        <v>0</v>
      </c>
      <c r="BH40" s="66" t="n">
        <f aca="false">'Vstupní data'!AD40</f>
        <v>0</v>
      </c>
      <c r="BI40" s="66" t="n">
        <f aca="false">'Vstupní data'!AF40</f>
        <v>0</v>
      </c>
      <c r="BJ40" s="69" t="n">
        <f aca="false">'Vstupní data'!AG40</f>
        <v>0</v>
      </c>
      <c r="BK40" s="69" t="n">
        <f aca="false">IF(BF40&lt;&gt;0,VLOOKUP(I40,'Pril3-drev'!$H$5:$I$83,2,0),0)</f>
        <v>0</v>
      </c>
      <c r="BL40" s="69" t="n">
        <f aca="false">IF(BF40&lt;&gt;0,VLOOKUP(BK40,'Pril3-drev'!$A$5:$C$17,3,0),0)</f>
        <v>0</v>
      </c>
      <c r="BM40" s="69" t="n">
        <f aca="false">'Vstupní data'!AH40</f>
        <v>0</v>
      </c>
      <c r="BN40" s="69" t="n">
        <f aca="false">IF('Vstupní data'!AH40&gt;0,   VLOOKUP(VLOOKUP(CONCATENATE(VLOOKUP(I40,'Pril3-drev'!$H$4:$L$83,5,0),BD40),'Pril3-drev'!$Q$4:$R$2803,2,0),'AVB-BS'!$C$5:$S$29 ,LOOKUP(BM40,'AVB-BS'!$D$3:$S$3,'AVB-BS'!$D$1:$S$1) ,0 )   ,   IF('Vstupní data'!AI40&gt;0,'Vstupní data'!AI40,0))</f>
        <v>0</v>
      </c>
      <c r="BO40" s="69" t="str">
        <f aca="false">IF(BX40&gt;5,VLOOKUP(CONCATENATE(BK40,BN40),'Pril1-THLPa'!$H$6:$N$96,4,0),"")</f>
        <v/>
      </c>
      <c r="BP40" s="69" t="str">
        <f aca="false">IF(BX40&gt;5,VLOOKUP(CONCATENATE(BK40,BN40),'Pril1-THLPa'!$H$6:$N$96,5,0),"")</f>
        <v/>
      </c>
      <c r="BQ40" s="69" t="str">
        <f aca="false">IF(BX40&gt;5,VLOOKUP(CONCATENATE(BK40,BN40),'Pril1-THLPa'!$H$6:$N$96,6,0),"")</f>
        <v/>
      </c>
      <c r="BR40" s="69" t="str">
        <f aca="false">IF(BX40&gt;5,VLOOKUP(CONCATENATE(BK40,BN40),'Pril1-THLPa'!$H$6:$N$96,7,0),"")</f>
        <v/>
      </c>
      <c r="BS40" s="69" t="str">
        <f aca="false">IF(BX40&gt;5,VLOOKUP(CONCATENATE(BK40,BN40),'Pril1-THLPa'!$H$6:$O$96,8,0),"")</f>
        <v/>
      </c>
      <c r="BT40" s="69" t="str">
        <f aca="false">IF(BF40&gt;0, IF(BK40="smrk",  VLOOKUP(VLOOKUP(BD40,'Pril9-K3'!$L$8:$M$207,2,0),'Pril9-K3'!$A$8:$J$16,LOOKUP(BN40,'Pril9-K3'!$A$7:$J$7,'Pril9-K3'!$A$5:$J$5),0), IF(AND(BK40&lt;&gt;"smrk",'Vstupní data'!AK40&lt;&gt;""),'Vstupní data'!AK40,   VLOOKUP(VLOOKUP(BD40,'Pril9-K3'!$L$8:$M$207,2,0),'Pril9-K3'!$A$8:$J$16,LOOKUP(BN40,'Pril9-K3'!$A$7:$J$7,'Pril9-K3'!$A$5:$J$5),0)   )),   "")</f>
        <v/>
      </c>
      <c r="BV40" s="69" t="n">
        <f aca="false">'Vstupní data'!AJ40</f>
        <v>0</v>
      </c>
      <c r="BW40" s="69" t="n">
        <f aca="false">IF(BF40&gt;0,IF(J40&gt;0,J40,K40*H40/100),0)</f>
        <v>0</v>
      </c>
      <c r="BX40" s="69" t="n">
        <f aca="false">IF(BF40&gt;0,IF(BJ40&gt;BL40,BL40,BJ40),0)</f>
        <v>0</v>
      </c>
      <c r="BY40" s="69" t="n">
        <f aca="false">IF(BD40=0,0,IF(AND(BX40&gt;0,BX40&lt;=5),  IF(AND(BX40&gt;0,BX40&lt;=5),VLOOKUP(BK40,'Pril1-THLPa'!$A$6:$F$18,IF(AND(BX40&gt;0,BX40&lt;=5),LOOKUP(BX40,'Pril1-THLPa'!$B$5:$F$5,'Pril1-THLPa'!$B$4:$F$4),""),0),""),  IF(BX40&gt;5,BO40+BP40*(BX40-5)+BQ40*POWER(BX40-5,2)+BR40*POWER(BX40-5,3)+BS40*POWER(BX40-5,4),"")))</f>
        <v>0</v>
      </c>
      <c r="BZ40" s="69" t="n">
        <f aca="false">IF(BY40&gt;0,BY40*BI40/10*BW40*(100+BV40)/100,0)</f>
        <v>0</v>
      </c>
      <c r="CA40" s="69" t="n">
        <f aca="false">IF(BD40&gt;0,BX40-IF(BD40&gt;BX40,BX40,BD40),0)</f>
        <v>0</v>
      </c>
      <c r="CB40" s="69" t="n">
        <f aca="false">POWER(1.01,CA40)</f>
        <v>1</v>
      </c>
      <c r="CC40" s="69" t="n">
        <f aca="false">IF(BF40&gt;0,IF(BF40&gt;BH40,1,BF40/BH40),0)</f>
        <v>0</v>
      </c>
      <c r="CD40" s="72" t="n">
        <f aca="false">IF(BD40=0,0,IF(BF40&gt;0,ROUND(IF(CB40&lt;&gt;0,BZ40*BT40*1/CB40*CC40,0),0),0))</f>
        <v>0</v>
      </c>
      <c r="CE40" s="73" t="str">
        <f aca="false">IF(BF40&gt;0,IF(BF40&gt;BH40,CD40/BF40,CD40/BH40),"")</f>
        <v/>
      </c>
      <c r="CF40" s="69" t="n">
        <f aca="false">'Vstupní data'!AM40</f>
        <v>0</v>
      </c>
      <c r="CG40" s="69" t="n">
        <f aca="false">'Vstupní data'!AN40</f>
        <v>0</v>
      </c>
      <c r="CH40" s="69" t="n">
        <f aca="false">'Vstupní data'!AO40</f>
        <v>0</v>
      </c>
      <c r="CI40" s="69" t="n">
        <f aca="false">'Vstupní data'!AP40</f>
        <v>0</v>
      </c>
      <c r="CJ40" s="72" t="n">
        <f aca="false">ROUND(CH40*CI40,0)</f>
        <v>0</v>
      </c>
      <c r="CK40" s="74" t="str">
        <f aca="false">IF(OR(AA40&gt;0,BB40&gt;0,CD40&gt;0,CJ40&gt;0),AA40+BB40+CD40+CJ40,"")</f>
        <v/>
      </c>
    </row>
    <row r="41" customFormat="false" ht="12.8" hidden="false" customHeight="false" outlineLevel="0" collapsed="false">
      <c r="A41" s="66" t="n">
        <f aca="false">'Vstupní data'!A41</f>
        <v>0</v>
      </c>
      <c r="F41" s="66" t="str">
        <f aca="false">CONCATENATE('Vstupní data'!F41,'Vstupní data'!G41,'Vstupní data'!H41,'Vstupní data'!I41)</f>
        <v/>
      </c>
      <c r="G41" s="66"/>
      <c r="H41" s="66" t="n">
        <f aca="false">'Vstupní data'!K41</f>
        <v>0</v>
      </c>
      <c r="I41" s="66" t="n">
        <f aca="false">'Vstupní data'!L41</f>
        <v>0</v>
      </c>
      <c r="J41" s="66" t="n">
        <f aca="false">'Vstupní data'!K41*'Vstupní data'!M41/100</f>
        <v>0</v>
      </c>
      <c r="L41" s="66" t="n">
        <f aca="false">IF('Vstupní data'!N41="prostokořenný",0,IF('Vstupní data'!N41="krytokořenný","k",IF('Vstupní data'!N41="poloodrostky nebo odrostky, prostokořenné i krytokořenné","po",0)))</f>
        <v>0</v>
      </c>
      <c r="N41" s="66"/>
      <c r="O41" s="66" t="n">
        <f aca="false">'Vstupní data'!O41</f>
        <v>0</v>
      </c>
      <c r="P41" s="66" t="n">
        <f aca="false">IF(O41&gt;0,VLOOKUP(CONCATENATE(VLOOKUP(I41,'Pril3-drev'!$H$5:$K$83,4,0),"-",'Vstupní data'!R41),K2!$C$15:$D$23,2,0),0)</f>
        <v>0</v>
      </c>
      <c r="Q41" s="66" t="n">
        <f aca="false">IF(O41&gt;0,VLOOKUP(I41,'Pril3-drev'!$H$5:$I$83,2,0),0)</f>
        <v>0</v>
      </c>
      <c r="R41" s="66" t="n">
        <f aca="false">IF(Q41&gt;0,VLOOKUP(Q41,'Pril6-okus'!$A$5:$B$17,2,0),0)</f>
        <v>0</v>
      </c>
      <c r="S41" s="66" t="n">
        <f aca="false">IF(O41&gt;0,VLOOKUP(I41,'Pril3-drev'!$H$5:$J$83,3,0),0)</f>
        <v>0</v>
      </c>
      <c r="T41" s="66" t="str">
        <f aca="false">IF(O41&gt;0,IF(L41="k",0.9*VLOOKUP(S41,'ha-pocty-vyhl'!$A$5:$B$20,2,0),IF(L41="po",0.8*VLOOKUP(S41,'ha-pocty-vyhl'!$A$5:$B$20,2,0),VLOOKUP(S41,'ha-pocty-vyhl'!$A$5:$B$20,2,0))),"")</f>
        <v/>
      </c>
      <c r="U41" s="66" t="n">
        <f aca="false">'Vstupní data'!P41</f>
        <v>0</v>
      </c>
      <c r="V41" s="66" t="n">
        <f aca="false">IF(O41&gt;0,1.3*T41*1000*Z41/10000,0)</f>
        <v>0</v>
      </c>
      <c r="W41" s="66" t="n">
        <f aca="false">IF(O41&gt;0,1.3*T41*1000*Z41/10000,0)</f>
        <v>0</v>
      </c>
      <c r="X41" s="66" t="n">
        <f aca="false">IF(O41&gt;0,IF(O41&gt;V41,V41,O41),0)</f>
        <v>0</v>
      </c>
      <c r="Y41" s="66" t="n">
        <f aca="false">IF(O41&gt;0,IF(IF(U41&gt;W41,W41,U41)&lt;X41,W41,IF(U41&gt;W41,W41,U41)),0)</f>
        <v>0</v>
      </c>
      <c r="Z41" s="66" t="n">
        <f aca="false">IF(O41&gt;0,IF(J41&gt;0,J41,K41*H41/100),0)</f>
        <v>0</v>
      </c>
      <c r="AA41" s="67" t="n">
        <f aca="false">IF(O41&gt;0,CEILING(R41*P41*X41/Y41*Z41,1),0)</f>
        <v>0</v>
      </c>
      <c r="AB41" s="68" t="n">
        <f aca="false">IF(O41&gt;0,AA41/O41,0)</f>
        <v>0</v>
      </c>
      <c r="AC41" s="66" t="n">
        <f aca="false">'Vstupní data'!W41</f>
        <v>0</v>
      </c>
      <c r="AI41" s="66" t="str">
        <f aca="false">IF(OR('Vstupní data'!T41&gt;0,'Vstupní data'!U41&gt;0),VLOOKUP(I41,'Pril3-drev'!$H$5:$J$83,3,0),"")</f>
        <v/>
      </c>
      <c r="AJ41" s="66" t="n">
        <f aca="false">IF('Vstupní data'!V41="prostokořenný",0,IF('Vstupní data'!V41="krytokořenný","k",IF('Vstupní data'!V41="poloodrostky nebo odrostky, prostokořenné i krytokořenné","po",0)))</f>
        <v>0</v>
      </c>
      <c r="AK41" s="66" t="n">
        <f aca="false">IF(OR('Vstupní data'!T41&gt;0,'Vstupní data'!U41&gt;0),IF(AJ41="k",0.9*VLOOKUP(AI41,'ha-pocty-vyhl'!$A$5:$B$20,2,0),IF(AJ41="po",0.8*VLOOKUP(AI41,'ha-pocty-vyhl'!$A$5:$B$20,2,0),VLOOKUP(AI41,'ha-pocty-vyhl'!$A$5:$B$20,2,0))),0)</f>
        <v>0</v>
      </c>
      <c r="AL41" s="66" t="n">
        <f aca="false">IF(OR('Vstupní data'!T41&gt;0,'Vstupní data'!U41&gt;0),'Vstupní data'!K41*'Vstupní data'!M41/100,0)</f>
        <v>0</v>
      </c>
      <c r="AM41" s="66" t="n">
        <f aca="false">IF(OR('Vstupní data'!T41&gt;0,'Vstupní data'!U41&gt;0),IF('Vstupní data'!T41&gt;0,'Vstupní data'!T41,ROUND(10*'Vstupní data'!U41/AK41,0)),0)</f>
        <v>0</v>
      </c>
      <c r="AN41" s="69" t="n">
        <f aca="false">IF('Vstupní data'!T41&gt;0,   IF('Vstupní data'!T41&lt;=AL41,'Vstupní data'!T41,AL41),   IF(AM41&lt;AL41,AM41,AL41))</f>
        <v>0</v>
      </c>
      <c r="AO41" s="69" t="n">
        <f aca="false">'Vstupní data'!X41</f>
        <v>0</v>
      </c>
      <c r="AP41" s="66" t="n">
        <f aca="false">IF(OR('Vstupní data'!T41&gt;0,'Vstupní data'!U41&gt;0),IF(I41&lt;&gt;0,VLOOKUP(I41,'Pril3-drev'!$H$5:$I$83,2,0),0),0)</f>
        <v>0</v>
      </c>
      <c r="AQ41" s="66" t="n">
        <f aca="false">'Vstupní data'!Y41</f>
        <v>0</v>
      </c>
      <c r="AR41" s="66" t="str">
        <f aca="false">IF(AC41&gt;5,   IF('Vstupní data'!Y41&gt;0,   VLOOKUP(VLOOKUP(CONCATENATE(VLOOKUP(I41,'Pril3-drev'!$H$4:$L$83,5,0),AC41),'Pril3-drev'!$Q$4:$R$2803,2,0),'AVB-BS'!$C$5:$S$29 ,LOOKUP(AQ41,'AVB-BS'!$D$3:$S$3,'AVB-BS'!$D$1:$S$1) ,0 )   ,   IF('Vstupní data'!Z41&gt;0,'Vstupní data'!Z41,0)) , "")</f>
        <v/>
      </c>
      <c r="AS41" s="70" t="str">
        <f aca="false">IF(AC41&gt;5,VLOOKUP(CONCATENATE(AP41,AR41),'Pril1-THLPa'!$H$6:$N$96,4,0),"")</f>
        <v/>
      </c>
      <c r="AT41" s="70" t="str">
        <f aca="false">IF(AC41&gt;5,VLOOKUP(CONCATENATE(AP41,AR41),'Pril1-THLPa'!$H$6:$N$96,5,0),"")</f>
        <v/>
      </c>
      <c r="AU41" s="70" t="str">
        <f aca="false">IF(AC41&gt;5,VLOOKUP(CONCATENATE(AP41,AR41),'Pril1-THLPa'!$H$6:$N$96,6,0),"")</f>
        <v/>
      </c>
      <c r="AV41" s="70" t="str">
        <f aca="false">IF(AC41&gt;5,VLOOKUP(CONCATENATE(AP41,AR41),'Pril1-THLPa'!$H$6:$N$96,7,0),"")</f>
        <v/>
      </c>
      <c r="AW41" s="70" t="str">
        <f aca="false">IF(AC41&gt;5,VLOOKUP(CONCATENATE(AP41,AR41),'Pril1-THLPa'!$H$6:$O$96,8,0),"")</f>
        <v/>
      </c>
      <c r="AX41" s="66" t="n">
        <f aca="false">IF(AC41&gt;0,IF(AND(AC41&gt;0,AC41&lt;=5),VLOOKUP(AP41,'Pril1-THLPa'!$A$6:$F$18,LOOKUP(AC41,'Pril1-THLPa'!$B$5:$F$5,'Pril1-THLPa'!$B$4:$F$4),0),AS41+AT41*(AC41-5)+AU41*POWER(AC41-5,2)+AV41*POWER(AC41-5,3)+AW41*POWER(AC41-5,4)),0)</f>
        <v>0</v>
      </c>
      <c r="AY41" s="71"/>
      <c r="AZ41" s="66" t="n">
        <f aca="false">'Vstupní data'!AA41</f>
        <v>0</v>
      </c>
      <c r="BA41" s="66" t="n">
        <f aca="false">IF(OR('Vstupní data'!T41&gt;0,'Vstupní data'!U41&gt;0),IF(AC41&lt;&gt;"",AX41*AO41/10*(100+AZ41)/100,0),0)</f>
        <v>0</v>
      </c>
      <c r="BB41" s="67" t="n">
        <f aca="false">IF(AC41&lt;&gt;"",ROUND(BA41*AN41,0),0)</f>
        <v>0</v>
      </c>
      <c r="BC41" s="68" t="str">
        <f aca="false">IF(AE41&gt;0,BB41/AE41,"")</f>
        <v/>
      </c>
      <c r="BD41" s="66" t="n">
        <f aca="false">'Vstupní data'!AE41</f>
        <v>0</v>
      </c>
      <c r="BF41" s="66" t="n">
        <f aca="false">'Vstupní data'!AC41</f>
        <v>0</v>
      </c>
      <c r="BH41" s="66" t="n">
        <f aca="false">'Vstupní data'!AD41</f>
        <v>0</v>
      </c>
      <c r="BI41" s="66" t="n">
        <f aca="false">'Vstupní data'!AF41</f>
        <v>0</v>
      </c>
      <c r="BJ41" s="69" t="n">
        <f aca="false">'Vstupní data'!AG41</f>
        <v>0</v>
      </c>
      <c r="BK41" s="69" t="n">
        <f aca="false">IF(BF41&lt;&gt;0,VLOOKUP(I41,'Pril3-drev'!$H$5:$I$83,2,0),0)</f>
        <v>0</v>
      </c>
      <c r="BL41" s="69" t="n">
        <f aca="false">IF(BF41&lt;&gt;0,VLOOKUP(BK41,'Pril3-drev'!$A$5:$C$17,3,0),0)</f>
        <v>0</v>
      </c>
      <c r="BM41" s="69" t="n">
        <f aca="false">'Vstupní data'!AH41</f>
        <v>0</v>
      </c>
      <c r="BN41" s="69" t="n">
        <f aca="false">IF('Vstupní data'!AH41&gt;0,   VLOOKUP(VLOOKUP(CONCATENATE(VLOOKUP(I41,'Pril3-drev'!$H$4:$L$83,5,0),BD41),'Pril3-drev'!$Q$4:$R$2803,2,0),'AVB-BS'!$C$5:$S$29 ,LOOKUP(BM41,'AVB-BS'!$D$3:$S$3,'AVB-BS'!$D$1:$S$1) ,0 )   ,   IF('Vstupní data'!AI41&gt;0,'Vstupní data'!AI41,0))</f>
        <v>0</v>
      </c>
      <c r="BO41" s="69" t="str">
        <f aca="false">IF(BX41&gt;5,VLOOKUP(CONCATENATE(BK41,BN41),'Pril1-THLPa'!$H$6:$N$96,4,0),"")</f>
        <v/>
      </c>
      <c r="BP41" s="69" t="str">
        <f aca="false">IF(BX41&gt;5,VLOOKUP(CONCATENATE(BK41,BN41),'Pril1-THLPa'!$H$6:$N$96,5,0),"")</f>
        <v/>
      </c>
      <c r="BQ41" s="69" t="str">
        <f aca="false">IF(BX41&gt;5,VLOOKUP(CONCATENATE(BK41,BN41),'Pril1-THLPa'!$H$6:$N$96,6,0),"")</f>
        <v/>
      </c>
      <c r="BR41" s="69" t="str">
        <f aca="false">IF(BX41&gt;5,VLOOKUP(CONCATENATE(BK41,BN41),'Pril1-THLPa'!$H$6:$N$96,7,0),"")</f>
        <v/>
      </c>
      <c r="BS41" s="69" t="str">
        <f aca="false">IF(BX41&gt;5,VLOOKUP(CONCATENATE(BK41,BN41),'Pril1-THLPa'!$H$6:$O$96,8,0),"")</f>
        <v/>
      </c>
      <c r="BT41" s="69" t="str">
        <f aca="false">IF(BF41&gt;0, IF(BK41="smrk",  VLOOKUP(VLOOKUP(BD41,'Pril9-K3'!$L$8:$M$207,2,0),'Pril9-K3'!$A$8:$J$16,LOOKUP(BN41,'Pril9-K3'!$A$7:$J$7,'Pril9-K3'!$A$5:$J$5),0), IF(AND(BK41&lt;&gt;"smrk",'Vstupní data'!AK41&lt;&gt;""),'Vstupní data'!AK41,   VLOOKUP(VLOOKUP(BD41,'Pril9-K3'!$L$8:$M$207,2,0),'Pril9-K3'!$A$8:$J$16,LOOKUP(BN41,'Pril9-K3'!$A$7:$J$7,'Pril9-K3'!$A$5:$J$5),0)   )),   "")</f>
        <v/>
      </c>
      <c r="BV41" s="69" t="n">
        <f aca="false">'Vstupní data'!AJ41</f>
        <v>0</v>
      </c>
      <c r="BW41" s="69" t="n">
        <f aca="false">IF(BF41&gt;0,IF(J41&gt;0,J41,K41*H41/100),0)</f>
        <v>0</v>
      </c>
      <c r="BX41" s="69" t="n">
        <f aca="false">IF(BF41&gt;0,IF(BJ41&gt;BL41,BL41,BJ41),0)</f>
        <v>0</v>
      </c>
      <c r="BY41" s="69" t="n">
        <f aca="false">IF(BD41=0,0,IF(AND(BX41&gt;0,BX41&lt;=5),  IF(AND(BX41&gt;0,BX41&lt;=5),VLOOKUP(BK41,'Pril1-THLPa'!$A$6:$F$18,IF(AND(BX41&gt;0,BX41&lt;=5),LOOKUP(BX41,'Pril1-THLPa'!$B$5:$F$5,'Pril1-THLPa'!$B$4:$F$4),""),0),""),  IF(BX41&gt;5,BO41+BP41*(BX41-5)+BQ41*POWER(BX41-5,2)+BR41*POWER(BX41-5,3)+BS41*POWER(BX41-5,4),"")))</f>
        <v>0</v>
      </c>
      <c r="BZ41" s="69" t="n">
        <f aca="false">IF(BY41&gt;0,BY41*BI41/10*BW41*(100+BV41)/100,0)</f>
        <v>0</v>
      </c>
      <c r="CA41" s="69" t="n">
        <f aca="false">IF(BD41&gt;0,BX41-IF(BD41&gt;BX41,BX41,BD41),0)</f>
        <v>0</v>
      </c>
      <c r="CB41" s="69" t="n">
        <f aca="false">POWER(1.01,CA41)</f>
        <v>1</v>
      </c>
      <c r="CC41" s="69" t="n">
        <f aca="false">IF(BF41&gt;0,IF(BF41&gt;BH41,1,BF41/BH41),0)</f>
        <v>0</v>
      </c>
      <c r="CD41" s="72" t="n">
        <f aca="false">IF(BD41=0,0,IF(BF41&gt;0,ROUND(IF(CB41&lt;&gt;0,BZ41*BT41*1/CB41*CC41,0),0),0))</f>
        <v>0</v>
      </c>
      <c r="CE41" s="73" t="str">
        <f aca="false">IF(BF41&gt;0,IF(BF41&gt;BH41,CD41/BF41,CD41/BH41),"")</f>
        <v/>
      </c>
      <c r="CF41" s="69" t="n">
        <f aca="false">'Vstupní data'!AM41</f>
        <v>0</v>
      </c>
      <c r="CG41" s="69" t="n">
        <f aca="false">'Vstupní data'!AN41</f>
        <v>0</v>
      </c>
      <c r="CH41" s="69" t="n">
        <f aca="false">'Vstupní data'!AO41</f>
        <v>0</v>
      </c>
      <c r="CI41" s="69" t="n">
        <f aca="false">'Vstupní data'!AP41</f>
        <v>0</v>
      </c>
      <c r="CJ41" s="72" t="n">
        <f aca="false">ROUND(CH41*CI41,0)</f>
        <v>0</v>
      </c>
      <c r="CK41" s="74" t="str">
        <f aca="false">IF(OR(AA41&gt;0,BB41&gt;0,CD41&gt;0,CJ41&gt;0),AA41+BB41+CD41+CJ41,"")</f>
        <v/>
      </c>
    </row>
    <row r="42" customFormat="false" ht="12.8" hidden="false" customHeight="false" outlineLevel="0" collapsed="false">
      <c r="A42" s="66" t="n">
        <f aca="false">'Vstupní data'!A42</f>
        <v>0</v>
      </c>
      <c r="F42" s="66" t="str">
        <f aca="false">CONCATENATE('Vstupní data'!F42,'Vstupní data'!G42,'Vstupní data'!H42,'Vstupní data'!I42)</f>
        <v/>
      </c>
      <c r="G42" s="66"/>
      <c r="H42" s="66" t="n">
        <f aca="false">'Vstupní data'!K42</f>
        <v>0</v>
      </c>
      <c r="I42" s="66" t="n">
        <f aca="false">'Vstupní data'!L42</f>
        <v>0</v>
      </c>
      <c r="J42" s="66" t="n">
        <f aca="false">'Vstupní data'!K42*'Vstupní data'!M42/100</f>
        <v>0</v>
      </c>
      <c r="L42" s="66" t="n">
        <f aca="false">IF('Vstupní data'!N42="prostokořenný",0,IF('Vstupní data'!N42="krytokořenný","k",IF('Vstupní data'!N42="poloodrostky nebo odrostky, prostokořenné i krytokořenné","po",0)))</f>
        <v>0</v>
      </c>
      <c r="N42" s="66"/>
      <c r="O42" s="66" t="n">
        <f aca="false">'Vstupní data'!O42</f>
        <v>0</v>
      </c>
      <c r="P42" s="66" t="n">
        <f aca="false">IF(O42&gt;0,VLOOKUP(CONCATENATE(VLOOKUP(I42,'Pril3-drev'!$H$5:$K$83,4,0),"-",'Vstupní data'!R42),K2!$C$15:$D$23,2,0),0)</f>
        <v>0</v>
      </c>
      <c r="Q42" s="66" t="n">
        <f aca="false">IF(O42&gt;0,VLOOKUP(I42,'Pril3-drev'!$H$5:$I$83,2,0),0)</f>
        <v>0</v>
      </c>
      <c r="R42" s="66" t="n">
        <f aca="false">IF(Q42&gt;0,VLOOKUP(Q42,'Pril6-okus'!$A$5:$B$17,2,0),0)</f>
        <v>0</v>
      </c>
      <c r="S42" s="66" t="n">
        <f aca="false">IF(O42&gt;0,VLOOKUP(I42,'Pril3-drev'!$H$5:$J$83,3,0),0)</f>
        <v>0</v>
      </c>
      <c r="T42" s="66" t="str">
        <f aca="false">IF(O42&gt;0,IF(L42="k",0.9*VLOOKUP(S42,'ha-pocty-vyhl'!$A$5:$B$20,2,0),IF(L42="po",0.8*VLOOKUP(S42,'ha-pocty-vyhl'!$A$5:$B$20,2,0),VLOOKUP(S42,'ha-pocty-vyhl'!$A$5:$B$20,2,0))),"")</f>
        <v/>
      </c>
      <c r="U42" s="66" t="n">
        <f aca="false">'Vstupní data'!P42</f>
        <v>0</v>
      </c>
      <c r="V42" s="66" t="n">
        <f aca="false">IF(O42&gt;0,1.3*T42*1000*Z42/10000,0)</f>
        <v>0</v>
      </c>
      <c r="W42" s="66" t="n">
        <f aca="false">IF(O42&gt;0,1.3*T42*1000*Z42/10000,0)</f>
        <v>0</v>
      </c>
      <c r="X42" s="66" t="n">
        <f aca="false">IF(O42&gt;0,IF(O42&gt;V42,V42,O42),0)</f>
        <v>0</v>
      </c>
      <c r="Y42" s="66" t="n">
        <f aca="false">IF(O42&gt;0,IF(IF(U42&gt;W42,W42,U42)&lt;X42,W42,IF(U42&gt;W42,W42,U42)),0)</f>
        <v>0</v>
      </c>
      <c r="Z42" s="66" t="n">
        <f aca="false">IF(O42&gt;0,IF(J42&gt;0,J42,K42*H42/100),0)</f>
        <v>0</v>
      </c>
      <c r="AA42" s="67" t="n">
        <f aca="false">IF(O42&gt;0,CEILING(R42*P42*X42/Y42*Z42,1),0)</f>
        <v>0</v>
      </c>
      <c r="AB42" s="68" t="n">
        <f aca="false">IF(O42&gt;0,AA42/O42,0)</f>
        <v>0</v>
      </c>
      <c r="AC42" s="66" t="n">
        <f aca="false">'Vstupní data'!W42</f>
        <v>0</v>
      </c>
      <c r="AI42" s="66" t="str">
        <f aca="false">IF(OR('Vstupní data'!T42&gt;0,'Vstupní data'!U42&gt;0),VLOOKUP(I42,'Pril3-drev'!$H$5:$J$83,3,0),"")</f>
        <v/>
      </c>
      <c r="AJ42" s="66" t="n">
        <f aca="false">IF('Vstupní data'!V42="prostokořenný",0,IF('Vstupní data'!V42="krytokořenný","k",IF('Vstupní data'!V42="poloodrostky nebo odrostky, prostokořenné i krytokořenné","po",0)))</f>
        <v>0</v>
      </c>
      <c r="AK42" s="66" t="n">
        <f aca="false">IF(OR('Vstupní data'!T42&gt;0,'Vstupní data'!U42&gt;0),IF(AJ42="k",0.9*VLOOKUP(AI42,'ha-pocty-vyhl'!$A$5:$B$20,2,0),IF(AJ42="po",0.8*VLOOKUP(AI42,'ha-pocty-vyhl'!$A$5:$B$20,2,0),VLOOKUP(AI42,'ha-pocty-vyhl'!$A$5:$B$20,2,0))),0)</f>
        <v>0</v>
      </c>
      <c r="AL42" s="66" t="n">
        <f aca="false">IF(OR('Vstupní data'!T42&gt;0,'Vstupní data'!U42&gt;0),'Vstupní data'!K42*'Vstupní data'!M42/100,0)</f>
        <v>0</v>
      </c>
      <c r="AM42" s="66" t="n">
        <f aca="false">IF(OR('Vstupní data'!T42&gt;0,'Vstupní data'!U42&gt;0),IF('Vstupní data'!T42&gt;0,'Vstupní data'!T42,ROUND(10*'Vstupní data'!U42/AK42,0)),0)</f>
        <v>0</v>
      </c>
      <c r="AN42" s="69" t="n">
        <f aca="false">IF('Vstupní data'!T42&gt;0,   IF('Vstupní data'!T42&lt;=AL42,'Vstupní data'!T42,AL42),   IF(AM42&lt;AL42,AM42,AL42))</f>
        <v>0</v>
      </c>
      <c r="AO42" s="69" t="n">
        <f aca="false">'Vstupní data'!X42</f>
        <v>0</v>
      </c>
      <c r="AP42" s="66" t="n">
        <f aca="false">IF(OR('Vstupní data'!T42&gt;0,'Vstupní data'!U42&gt;0),IF(I42&lt;&gt;0,VLOOKUP(I42,'Pril3-drev'!$H$5:$I$83,2,0),0),0)</f>
        <v>0</v>
      </c>
      <c r="AQ42" s="66" t="n">
        <f aca="false">'Vstupní data'!Y42</f>
        <v>0</v>
      </c>
      <c r="AR42" s="66" t="str">
        <f aca="false">IF(AC42&gt;5,   IF('Vstupní data'!Y42&gt;0,   VLOOKUP(VLOOKUP(CONCATENATE(VLOOKUP(I42,'Pril3-drev'!$H$4:$L$83,5,0),AC42),'Pril3-drev'!$Q$4:$R$2803,2,0),'AVB-BS'!$C$5:$S$29 ,LOOKUP(AQ42,'AVB-BS'!$D$3:$S$3,'AVB-BS'!$D$1:$S$1) ,0 )   ,   IF('Vstupní data'!Z42&gt;0,'Vstupní data'!Z42,0)) , "")</f>
        <v/>
      </c>
      <c r="AS42" s="70" t="str">
        <f aca="false">IF(AC42&gt;5,VLOOKUP(CONCATENATE(AP42,AR42),'Pril1-THLPa'!$H$6:$N$96,4,0),"")</f>
        <v/>
      </c>
      <c r="AT42" s="70" t="str">
        <f aca="false">IF(AC42&gt;5,VLOOKUP(CONCATENATE(AP42,AR42),'Pril1-THLPa'!$H$6:$N$96,5,0),"")</f>
        <v/>
      </c>
      <c r="AU42" s="70" t="str">
        <f aca="false">IF(AC42&gt;5,VLOOKUP(CONCATENATE(AP42,AR42),'Pril1-THLPa'!$H$6:$N$96,6,0),"")</f>
        <v/>
      </c>
      <c r="AV42" s="70" t="str">
        <f aca="false">IF(AC42&gt;5,VLOOKUP(CONCATENATE(AP42,AR42),'Pril1-THLPa'!$H$6:$N$96,7,0),"")</f>
        <v/>
      </c>
      <c r="AW42" s="70" t="str">
        <f aca="false">IF(AC42&gt;5,VLOOKUP(CONCATENATE(AP42,AR42),'Pril1-THLPa'!$H$6:$O$96,8,0),"")</f>
        <v/>
      </c>
      <c r="AX42" s="66" t="n">
        <f aca="false">IF(AC42&gt;0,IF(AND(AC42&gt;0,AC42&lt;=5),VLOOKUP(AP42,'Pril1-THLPa'!$A$6:$F$18,LOOKUP(AC42,'Pril1-THLPa'!$B$5:$F$5,'Pril1-THLPa'!$B$4:$F$4),0),AS42+AT42*(AC42-5)+AU42*POWER(AC42-5,2)+AV42*POWER(AC42-5,3)+AW42*POWER(AC42-5,4)),0)</f>
        <v>0</v>
      </c>
      <c r="AY42" s="71"/>
      <c r="AZ42" s="66" t="n">
        <f aca="false">'Vstupní data'!AA42</f>
        <v>0</v>
      </c>
      <c r="BA42" s="66" t="n">
        <f aca="false">IF(OR('Vstupní data'!T42&gt;0,'Vstupní data'!U42&gt;0),IF(AC42&lt;&gt;"",AX42*AO42/10*(100+AZ42)/100,0),0)</f>
        <v>0</v>
      </c>
      <c r="BB42" s="67" t="n">
        <f aca="false">IF(AC42&lt;&gt;"",ROUND(BA42*AN42,0),0)</f>
        <v>0</v>
      </c>
      <c r="BC42" s="68" t="str">
        <f aca="false">IF(AE42&gt;0,BB42/AE42,"")</f>
        <v/>
      </c>
      <c r="BD42" s="66" t="n">
        <f aca="false">'Vstupní data'!AE42</f>
        <v>0</v>
      </c>
      <c r="BF42" s="66" t="n">
        <f aca="false">'Vstupní data'!AC42</f>
        <v>0</v>
      </c>
      <c r="BH42" s="66" t="n">
        <f aca="false">'Vstupní data'!AD42</f>
        <v>0</v>
      </c>
      <c r="BI42" s="66" t="n">
        <f aca="false">'Vstupní data'!AF42</f>
        <v>0</v>
      </c>
      <c r="BJ42" s="69" t="n">
        <f aca="false">'Vstupní data'!AG42</f>
        <v>0</v>
      </c>
      <c r="BK42" s="69" t="n">
        <f aca="false">IF(BF42&lt;&gt;0,VLOOKUP(I42,'Pril3-drev'!$H$5:$I$83,2,0),0)</f>
        <v>0</v>
      </c>
      <c r="BL42" s="69" t="n">
        <f aca="false">IF(BF42&lt;&gt;0,VLOOKUP(BK42,'Pril3-drev'!$A$5:$C$17,3,0),0)</f>
        <v>0</v>
      </c>
      <c r="BM42" s="69" t="n">
        <f aca="false">'Vstupní data'!AH42</f>
        <v>0</v>
      </c>
      <c r="BN42" s="69" t="n">
        <f aca="false">IF('Vstupní data'!AH42&gt;0,   VLOOKUP(VLOOKUP(CONCATENATE(VLOOKUP(I42,'Pril3-drev'!$H$4:$L$83,5,0),BD42),'Pril3-drev'!$Q$4:$R$2803,2,0),'AVB-BS'!$C$5:$S$29 ,LOOKUP(BM42,'AVB-BS'!$D$3:$S$3,'AVB-BS'!$D$1:$S$1) ,0 )   ,   IF('Vstupní data'!AI42&gt;0,'Vstupní data'!AI42,0))</f>
        <v>0</v>
      </c>
      <c r="BO42" s="69" t="str">
        <f aca="false">IF(BX42&gt;5,VLOOKUP(CONCATENATE(BK42,BN42),'Pril1-THLPa'!$H$6:$N$96,4,0),"")</f>
        <v/>
      </c>
      <c r="BP42" s="69" t="str">
        <f aca="false">IF(BX42&gt;5,VLOOKUP(CONCATENATE(BK42,BN42),'Pril1-THLPa'!$H$6:$N$96,5,0),"")</f>
        <v/>
      </c>
      <c r="BQ42" s="69" t="str">
        <f aca="false">IF(BX42&gt;5,VLOOKUP(CONCATENATE(BK42,BN42),'Pril1-THLPa'!$H$6:$N$96,6,0),"")</f>
        <v/>
      </c>
      <c r="BR42" s="69" t="str">
        <f aca="false">IF(BX42&gt;5,VLOOKUP(CONCATENATE(BK42,BN42),'Pril1-THLPa'!$H$6:$N$96,7,0),"")</f>
        <v/>
      </c>
      <c r="BS42" s="69" t="str">
        <f aca="false">IF(BX42&gt;5,VLOOKUP(CONCATENATE(BK42,BN42),'Pril1-THLPa'!$H$6:$O$96,8,0),"")</f>
        <v/>
      </c>
      <c r="BT42" s="69" t="str">
        <f aca="false">IF(BF42&gt;0, IF(BK42="smrk",  VLOOKUP(VLOOKUP(BD42,'Pril9-K3'!$L$8:$M$207,2,0),'Pril9-K3'!$A$8:$J$16,LOOKUP(BN42,'Pril9-K3'!$A$7:$J$7,'Pril9-K3'!$A$5:$J$5),0), IF(AND(BK42&lt;&gt;"smrk",'Vstupní data'!AK42&lt;&gt;""),'Vstupní data'!AK42,   VLOOKUP(VLOOKUP(BD42,'Pril9-K3'!$L$8:$M$207,2,0),'Pril9-K3'!$A$8:$J$16,LOOKUP(BN42,'Pril9-K3'!$A$7:$J$7,'Pril9-K3'!$A$5:$J$5),0)   )),   "")</f>
        <v/>
      </c>
      <c r="BV42" s="69" t="n">
        <f aca="false">'Vstupní data'!AJ42</f>
        <v>0</v>
      </c>
      <c r="BW42" s="69" t="n">
        <f aca="false">IF(BF42&gt;0,IF(J42&gt;0,J42,K42*H42/100),0)</f>
        <v>0</v>
      </c>
      <c r="BX42" s="69" t="n">
        <f aca="false">IF(BF42&gt;0,IF(BJ42&gt;BL42,BL42,BJ42),0)</f>
        <v>0</v>
      </c>
      <c r="BY42" s="69" t="n">
        <f aca="false">IF(BD42=0,0,IF(AND(BX42&gt;0,BX42&lt;=5),  IF(AND(BX42&gt;0,BX42&lt;=5),VLOOKUP(BK42,'Pril1-THLPa'!$A$6:$F$18,IF(AND(BX42&gt;0,BX42&lt;=5),LOOKUP(BX42,'Pril1-THLPa'!$B$5:$F$5,'Pril1-THLPa'!$B$4:$F$4),""),0),""),  IF(BX42&gt;5,BO42+BP42*(BX42-5)+BQ42*POWER(BX42-5,2)+BR42*POWER(BX42-5,3)+BS42*POWER(BX42-5,4),"")))</f>
        <v>0</v>
      </c>
      <c r="BZ42" s="69" t="n">
        <f aca="false">IF(BY42&gt;0,BY42*BI42/10*BW42*(100+BV42)/100,0)</f>
        <v>0</v>
      </c>
      <c r="CA42" s="69" t="n">
        <f aca="false">IF(BD42&gt;0,BX42-IF(BD42&gt;BX42,BX42,BD42),0)</f>
        <v>0</v>
      </c>
      <c r="CB42" s="69" t="n">
        <f aca="false">POWER(1.01,CA42)</f>
        <v>1</v>
      </c>
      <c r="CC42" s="69" t="n">
        <f aca="false">IF(BF42&gt;0,IF(BF42&gt;BH42,1,BF42/BH42),0)</f>
        <v>0</v>
      </c>
      <c r="CD42" s="72" t="n">
        <f aca="false">IF(BD42=0,0,IF(BF42&gt;0,ROUND(IF(CB42&lt;&gt;0,BZ42*BT42*1/CB42*CC42,0),0),0))</f>
        <v>0</v>
      </c>
      <c r="CE42" s="73" t="str">
        <f aca="false">IF(BF42&gt;0,IF(BF42&gt;BH42,CD42/BF42,CD42/BH42),"")</f>
        <v/>
      </c>
      <c r="CF42" s="69" t="n">
        <f aca="false">'Vstupní data'!AM42</f>
        <v>0</v>
      </c>
      <c r="CG42" s="69" t="n">
        <f aca="false">'Vstupní data'!AN42</f>
        <v>0</v>
      </c>
      <c r="CH42" s="69" t="n">
        <f aca="false">'Vstupní data'!AO42</f>
        <v>0</v>
      </c>
      <c r="CI42" s="69" t="n">
        <f aca="false">'Vstupní data'!AP42</f>
        <v>0</v>
      </c>
      <c r="CJ42" s="72" t="n">
        <f aca="false">ROUND(CH42*CI42,0)</f>
        <v>0</v>
      </c>
      <c r="CK42" s="74" t="str">
        <f aca="false">IF(OR(AA42&gt;0,BB42&gt;0,CD42&gt;0,CJ42&gt;0),AA42+BB42+CD42+CJ42,"")</f>
        <v/>
      </c>
    </row>
    <row r="43" customFormat="false" ht="12.8" hidden="false" customHeight="false" outlineLevel="0" collapsed="false">
      <c r="A43" s="66" t="n">
        <f aca="false">'Vstupní data'!A43</f>
        <v>0</v>
      </c>
      <c r="F43" s="66" t="str">
        <f aca="false">CONCATENATE('Vstupní data'!F43,'Vstupní data'!G43,'Vstupní data'!H43,'Vstupní data'!I43)</f>
        <v/>
      </c>
      <c r="G43" s="66"/>
      <c r="H43" s="66" t="n">
        <f aca="false">'Vstupní data'!K43</f>
        <v>0</v>
      </c>
      <c r="I43" s="66" t="n">
        <f aca="false">'Vstupní data'!L43</f>
        <v>0</v>
      </c>
      <c r="J43" s="66" t="n">
        <f aca="false">'Vstupní data'!K43*'Vstupní data'!M43/100</f>
        <v>0</v>
      </c>
      <c r="L43" s="66" t="n">
        <f aca="false">IF('Vstupní data'!N43="prostokořenný",0,IF('Vstupní data'!N43="krytokořenný","k",IF('Vstupní data'!N43="poloodrostky nebo odrostky, prostokořenné i krytokořenné","po",0)))</f>
        <v>0</v>
      </c>
      <c r="N43" s="66"/>
      <c r="O43" s="66" t="n">
        <f aca="false">'Vstupní data'!O43</f>
        <v>0</v>
      </c>
      <c r="P43" s="66" t="n">
        <f aca="false">IF(O43&gt;0,VLOOKUP(CONCATENATE(VLOOKUP(I43,'Pril3-drev'!$H$5:$K$83,4,0),"-",'Vstupní data'!R43),K2!$C$15:$D$23,2,0),0)</f>
        <v>0</v>
      </c>
      <c r="Q43" s="66" t="n">
        <f aca="false">IF(O43&gt;0,VLOOKUP(I43,'Pril3-drev'!$H$5:$I$83,2,0),0)</f>
        <v>0</v>
      </c>
      <c r="R43" s="66" t="n">
        <f aca="false">IF(Q43&gt;0,VLOOKUP(Q43,'Pril6-okus'!$A$5:$B$17,2,0),0)</f>
        <v>0</v>
      </c>
      <c r="S43" s="66" t="n">
        <f aca="false">IF(O43&gt;0,VLOOKUP(I43,'Pril3-drev'!$H$5:$J$83,3,0),0)</f>
        <v>0</v>
      </c>
      <c r="T43" s="66" t="str">
        <f aca="false">IF(O43&gt;0,IF(L43="k",0.9*VLOOKUP(S43,'ha-pocty-vyhl'!$A$5:$B$20,2,0),IF(L43="po",0.8*VLOOKUP(S43,'ha-pocty-vyhl'!$A$5:$B$20,2,0),VLOOKUP(S43,'ha-pocty-vyhl'!$A$5:$B$20,2,0))),"")</f>
        <v/>
      </c>
      <c r="U43" s="66" t="n">
        <f aca="false">'Vstupní data'!P43</f>
        <v>0</v>
      </c>
      <c r="V43" s="66" t="n">
        <f aca="false">IF(O43&gt;0,1.3*T43*1000*Z43/10000,0)</f>
        <v>0</v>
      </c>
      <c r="W43" s="66" t="n">
        <f aca="false">IF(O43&gt;0,1.3*T43*1000*Z43/10000,0)</f>
        <v>0</v>
      </c>
      <c r="X43" s="66" t="n">
        <f aca="false">IF(O43&gt;0,IF(O43&gt;V43,V43,O43),0)</f>
        <v>0</v>
      </c>
      <c r="Y43" s="66" t="n">
        <f aca="false">IF(O43&gt;0,IF(IF(U43&gt;W43,W43,U43)&lt;X43,W43,IF(U43&gt;W43,W43,U43)),0)</f>
        <v>0</v>
      </c>
      <c r="Z43" s="66" t="n">
        <f aca="false">IF(O43&gt;0,IF(J43&gt;0,J43,K43*H43/100),0)</f>
        <v>0</v>
      </c>
      <c r="AA43" s="67" t="n">
        <f aca="false">IF(O43&gt;0,CEILING(R43*P43*X43/Y43*Z43,1),0)</f>
        <v>0</v>
      </c>
      <c r="AB43" s="68" t="n">
        <f aca="false">IF(O43&gt;0,AA43/O43,0)</f>
        <v>0</v>
      </c>
      <c r="AC43" s="66" t="n">
        <f aca="false">'Vstupní data'!W43</f>
        <v>0</v>
      </c>
      <c r="AI43" s="66" t="str">
        <f aca="false">IF(OR('Vstupní data'!T43&gt;0,'Vstupní data'!U43&gt;0),VLOOKUP(I43,'Pril3-drev'!$H$5:$J$83,3,0),"")</f>
        <v/>
      </c>
      <c r="AJ43" s="66" t="n">
        <f aca="false">IF('Vstupní data'!V43="prostokořenný",0,IF('Vstupní data'!V43="krytokořenný","k",IF('Vstupní data'!V43="poloodrostky nebo odrostky, prostokořenné i krytokořenné","po",0)))</f>
        <v>0</v>
      </c>
      <c r="AK43" s="66" t="n">
        <f aca="false">IF(OR('Vstupní data'!T43&gt;0,'Vstupní data'!U43&gt;0),IF(AJ43="k",0.9*VLOOKUP(AI43,'ha-pocty-vyhl'!$A$5:$B$20,2,0),IF(AJ43="po",0.8*VLOOKUP(AI43,'ha-pocty-vyhl'!$A$5:$B$20,2,0),VLOOKUP(AI43,'ha-pocty-vyhl'!$A$5:$B$20,2,0))),0)</f>
        <v>0</v>
      </c>
      <c r="AL43" s="66" t="n">
        <f aca="false">IF(OR('Vstupní data'!T43&gt;0,'Vstupní data'!U43&gt;0),'Vstupní data'!K43*'Vstupní data'!M43/100,0)</f>
        <v>0</v>
      </c>
      <c r="AM43" s="66" t="n">
        <f aca="false">IF(OR('Vstupní data'!T43&gt;0,'Vstupní data'!U43&gt;0),IF('Vstupní data'!T43&gt;0,'Vstupní data'!T43,ROUND(10*'Vstupní data'!U43/AK43,0)),0)</f>
        <v>0</v>
      </c>
      <c r="AN43" s="69" t="n">
        <f aca="false">IF('Vstupní data'!T43&gt;0,   IF('Vstupní data'!T43&lt;=AL43,'Vstupní data'!T43,AL43),   IF(AM43&lt;AL43,AM43,AL43))</f>
        <v>0</v>
      </c>
      <c r="AO43" s="69" t="n">
        <f aca="false">'Vstupní data'!X43</f>
        <v>0</v>
      </c>
      <c r="AP43" s="66" t="n">
        <f aca="false">IF(OR('Vstupní data'!T43&gt;0,'Vstupní data'!U43&gt;0),IF(I43&lt;&gt;0,VLOOKUP(I43,'Pril3-drev'!$H$5:$I$83,2,0),0),0)</f>
        <v>0</v>
      </c>
      <c r="AQ43" s="66" t="n">
        <f aca="false">'Vstupní data'!Y43</f>
        <v>0</v>
      </c>
      <c r="AR43" s="66" t="str">
        <f aca="false">IF(AC43&gt;5,   IF('Vstupní data'!Y43&gt;0,   VLOOKUP(VLOOKUP(CONCATENATE(VLOOKUP(I43,'Pril3-drev'!$H$4:$L$83,5,0),AC43),'Pril3-drev'!$Q$4:$R$2803,2,0),'AVB-BS'!$C$5:$S$29 ,LOOKUP(AQ43,'AVB-BS'!$D$3:$S$3,'AVB-BS'!$D$1:$S$1) ,0 )   ,   IF('Vstupní data'!Z43&gt;0,'Vstupní data'!Z43,0)) , "")</f>
        <v/>
      </c>
      <c r="AS43" s="70" t="str">
        <f aca="false">IF(AC43&gt;5,VLOOKUP(CONCATENATE(AP43,AR43),'Pril1-THLPa'!$H$6:$N$96,4,0),"")</f>
        <v/>
      </c>
      <c r="AT43" s="70" t="str">
        <f aca="false">IF(AC43&gt;5,VLOOKUP(CONCATENATE(AP43,AR43),'Pril1-THLPa'!$H$6:$N$96,5,0),"")</f>
        <v/>
      </c>
      <c r="AU43" s="70" t="str">
        <f aca="false">IF(AC43&gt;5,VLOOKUP(CONCATENATE(AP43,AR43),'Pril1-THLPa'!$H$6:$N$96,6,0),"")</f>
        <v/>
      </c>
      <c r="AV43" s="70" t="str">
        <f aca="false">IF(AC43&gt;5,VLOOKUP(CONCATENATE(AP43,AR43),'Pril1-THLPa'!$H$6:$N$96,7,0),"")</f>
        <v/>
      </c>
      <c r="AW43" s="70" t="str">
        <f aca="false">IF(AC43&gt;5,VLOOKUP(CONCATENATE(AP43,AR43),'Pril1-THLPa'!$H$6:$O$96,8,0),"")</f>
        <v/>
      </c>
      <c r="AX43" s="66" t="n">
        <f aca="false">IF(AC43&gt;0,IF(AND(AC43&gt;0,AC43&lt;=5),VLOOKUP(AP43,'Pril1-THLPa'!$A$6:$F$18,LOOKUP(AC43,'Pril1-THLPa'!$B$5:$F$5,'Pril1-THLPa'!$B$4:$F$4),0),AS43+AT43*(AC43-5)+AU43*POWER(AC43-5,2)+AV43*POWER(AC43-5,3)+AW43*POWER(AC43-5,4)),0)</f>
        <v>0</v>
      </c>
      <c r="AY43" s="71"/>
      <c r="AZ43" s="66" t="n">
        <f aca="false">'Vstupní data'!AA43</f>
        <v>0</v>
      </c>
      <c r="BA43" s="66" t="n">
        <f aca="false">IF(OR('Vstupní data'!T43&gt;0,'Vstupní data'!U43&gt;0),IF(AC43&lt;&gt;"",AX43*AO43/10*(100+AZ43)/100,0),0)</f>
        <v>0</v>
      </c>
      <c r="BB43" s="67" t="n">
        <f aca="false">IF(AC43&lt;&gt;"",ROUND(BA43*AN43,0),0)</f>
        <v>0</v>
      </c>
      <c r="BC43" s="68" t="str">
        <f aca="false">IF(AE43&gt;0,BB43/AE43,"")</f>
        <v/>
      </c>
      <c r="BD43" s="66" t="n">
        <f aca="false">'Vstupní data'!AE43</f>
        <v>0</v>
      </c>
      <c r="BF43" s="66" t="n">
        <f aca="false">'Vstupní data'!AC43</f>
        <v>0</v>
      </c>
      <c r="BH43" s="66" t="n">
        <f aca="false">'Vstupní data'!AD43</f>
        <v>0</v>
      </c>
      <c r="BI43" s="66" t="n">
        <f aca="false">'Vstupní data'!AF43</f>
        <v>0</v>
      </c>
      <c r="BJ43" s="69" t="n">
        <f aca="false">'Vstupní data'!AG43</f>
        <v>0</v>
      </c>
      <c r="BK43" s="69" t="n">
        <f aca="false">IF(BF43&lt;&gt;0,VLOOKUP(I43,'Pril3-drev'!$H$5:$I$83,2,0),0)</f>
        <v>0</v>
      </c>
      <c r="BL43" s="69" t="n">
        <f aca="false">IF(BF43&lt;&gt;0,VLOOKUP(BK43,'Pril3-drev'!$A$5:$C$17,3,0),0)</f>
        <v>0</v>
      </c>
      <c r="BM43" s="69" t="n">
        <f aca="false">'Vstupní data'!AH43</f>
        <v>0</v>
      </c>
      <c r="BN43" s="69" t="n">
        <f aca="false">IF('Vstupní data'!AH43&gt;0,   VLOOKUP(VLOOKUP(CONCATENATE(VLOOKUP(I43,'Pril3-drev'!$H$4:$L$83,5,0),BD43),'Pril3-drev'!$Q$4:$R$2803,2,0),'AVB-BS'!$C$5:$S$29 ,LOOKUP(BM43,'AVB-BS'!$D$3:$S$3,'AVB-BS'!$D$1:$S$1) ,0 )   ,   IF('Vstupní data'!AI43&gt;0,'Vstupní data'!AI43,0))</f>
        <v>0</v>
      </c>
      <c r="BO43" s="69" t="str">
        <f aca="false">IF(BX43&gt;5,VLOOKUP(CONCATENATE(BK43,BN43),'Pril1-THLPa'!$H$6:$N$96,4,0),"")</f>
        <v/>
      </c>
      <c r="BP43" s="69" t="str">
        <f aca="false">IF(BX43&gt;5,VLOOKUP(CONCATENATE(BK43,BN43),'Pril1-THLPa'!$H$6:$N$96,5,0),"")</f>
        <v/>
      </c>
      <c r="BQ43" s="69" t="str">
        <f aca="false">IF(BX43&gt;5,VLOOKUP(CONCATENATE(BK43,BN43),'Pril1-THLPa'!$H$6:$N$96,6,0),"")</f>
        <v/>
      </c>
      <c r="BR43" s="69" t="str">
        <f aca="false">IF(BX43&gt;5,VLOOKUP(CONCATENATE(BK43,BN43),'Pril1-THLPa'!$H$6:$N$96,7,0),"")</f>
        <v/>
      </c>
      <c r="BS43" s="69" t="str">
        <f aca="false">IF(BX43&gt;5,VLOOKUP(CONCATENATE(BK43,BN43),'Pril1-THLPa'!$H$6:$O$96,8,0),"")</f>
        <v/>
      </c>
      <c r="BT43" s="69" t="str">
        <f aca="false">IF(BF43&gt;0, IF(BK43="smrk",  VLOOKUP(VLOOKUP(BD43,'Pril9-K3'!$L$8:$M$207,2,0),'Pril9-K3'!$A$8:$J$16,LOOKUP(BN43,'Pril9-K3'!$A$7:$J$7,'Pril9-K3'!$A$5:$J$5),0), IF(AND(BK43&lt;&gt;"smrk",'Vstupní data'!AK43&lt;&gt;""),'Vstupní data'!AK43,   VLOOKUP(VLOOKUP(BD43,'Pril9-K3'!$L$8:$M$207,2,0),'Pril9-K3'!$A$8:$J$16,LOOKUP(BN43,'Pril9-K3'!$A$7:$J$7,'Pril9-K3'!$A$5:$J$5),0)   )),   "")</f>
        <v/>
      </c>
      <c r="BV43" s="69" t="n">
        <f aca="false">'Vstupní data'!AJ43</f>
        <v>0</v>
      </c>
      <c r="BW43" s="69" t="n">
        <f aca="false">IF(BF43&gt;0,IF(J43&gt;0,J43,K43*H43/100),0)</f>
        <v>0</v>
      </c>
      <c r="BX43" s="69" t="n">
        <f aca="false">IF(BF43&gt;0,IF(BJ43&gt;BL43,BL43,BJ43),0)</f>
        <v>0</v>
      </c>
      <c r="BY43" s="69" t="n">
        <f aca="false">IF(BD43=0,0,IF(AND(BX43&gt;0,BX43&lt;=5),  IF(AND(BX43&gt;0,BX43&lt;=5),VLOOKUP(BK43,'Pril1-THLPa'!$A$6:$F$18,IF(AND(BX43&gt;0,BX43&lt;=5),LOOKUP(BX43,'Pril1-THLPa'!$B$5:$F$5,'Pril1-THLPa'!$B$4:$F$4),""),0),""),  IF(BX43&gt;5,BO43+BP43*(BX43-5)+BQ43*POWER(BX43-5,2)+BR43*POWER(BX43-5,3)+BS43*POWER(BX43-5,4),"")))</f>
        <v>0</v>
      </c>
      <c r="BZ43" s="69" t="n">
        <f aca="false">IF(BY43&gt;0,BY43*BI43/10*BW43*(100+BV43)/100,0)</f>
        <v>0</v>
      </c>
      <c r="CA43" s="69" t="n">
        <f aca="false">IF(BD43&gt;0,BX43-IF(BD43&gt;BX43,BX43,BD43),0)</f>
        <v>0</v>
      </c>
      <c r="CB43" s="69" t="n">
        <f aca="false">POWER(1.01,CA43)</f>
        <v>1</v>
      </c>
      <c r="CC43" s="69" t="n">
        <f aca="false">IF(BF43&gt;0,IF(BF43&gt;BH43,1,BF43/BH43),0)</f>
        <v>0</v>
      </c>
      <c r="CD43" s="72" t="n">
        <f aca="false">IF(BD43=0,0,IF(BF43&gt;0,ROUND(IF(CB43&lt;&gt;0,BZ43*BT43*1/CB43*CC43,0),0),0))</f>
        <v>0</v>
      </c>
      <c r="CE43" s="73" t="str">
        <f aca="false">IF(BF43&gt;0,IF(BF43&gt;BH43,CD43/BF43,CD43/BH43),"")</f>
        <v/>
      </c>
      <c r="CF43" s="69" t="n">
        <f aca="false">'Vstupní data'!AM43</f>
        <v>0</v>
      </c>
      <c r="CG43" s="69" t="n">
        <f aca="false">'Vstupní data'!AN43</f>
        <v>0</v>
      </c>
      <c r="CH43" s="69" t="n">
        <f aca="false">'Vstupní data'!AO43</f>
        <v>0</v>
      </c>
      <c r="CI43" s="69" t="n">
        <f aca="false">'Vstupní data'!AP43</f>
        <v>0</v>
      </c>
      <c r="CJ43" s="72" t="n">
        <f aca="false">ROUND(CH43*CI43,0)</f>
        <v>0</v>
      </c>
      <c r="CK43" s="74" t="str">
        <f aca="false">IF(OR(AA43&gt;0,BB43&gt;0,CD43&gt;0,CJ43&gt;0),AA43+BB43+CD43+CJ43,"")</f>
        <v/>
      </c>
    </row>
    <row r="44" customFormat="false" ht="12.8" hidden="false" customHeight="false" outlineLevel="0" collapsed="false">
      <c r="A44" s="66" t="n">
        <f aca="false">'Vstupní data'!A44</f>
        <v>0</v>
      </c>
      <c r="F44" s="66" t="str">
        <f aca="false">CONCATENATE('Vstupní data'!F44,'Vstupní data'!G44,'Vstupní data'!H44,'Vstupní data'!I44)</f>
        <v/>
      </c>
      <c r="G44" s="66"/>
      <c r="H44" s="66" t="n">
        <f aca="false">'Vstupní data'!K44</f>
        <v>0</v>
      </c>
      <c r="I44" s="66" t="n">
        <f aca="false">'Vstupní data'!L44</f>
        <v>0</v>
      </c>
      <c r="J44" s="66" t="n">
        <f aca="false">'Vstupní data'!K44*'Vstupní data'!M44/100</f>
        <v>0</v>
      </c>
      <c r="L44" s="66" t="n">
        <f aca="false">IF('Vstupní data'!N44="prostokořenný",0,IF('Vstupní data'!N44="krytokořenný","k",IF('Vstupní data'!N44="poloodrostky nebo odrostky, prostokořenné i krytokořenné","po",0)))</f>
        <v>0</v>
      </c>
      <c r="N44" s="66"/>
      <c r="O44" s="66" t="n">
        <f aca="false">'Vstupní data'!O44</f>
        <v>0</v>
      </c>
      <c r="P44" s="66" t="n">
        <f aca="false">IF(O44&gt;0,VLOOKUP(CONCATENATE(VLOOKUP(I44,'Pril3-drev'!$H$5:$K$83,4,0),"-",'Vstupní data'!R44),K2!$C$15:$D$23,2,0),0)</f>
        <v>0</v>
      </c>
      <c r="Q44" s="66" t="n">
        <f aca="false">IF(O44&gt;0,VLOOKUP(I44,'Pril3-drev'!$H$5:$I$83,2,0),0)</f>
        <v>0</v>
      </c>
      <c r="R44" s="66" t="n">
        <f aca="false">IF(Q44&gt;0,VLOOKUP(Q44,'Pril6-okus'!$A$5:$B$17,2,0),0)</f>
        <v>0</v>
      </c>
      <c r="S44" s="66" t="n">
        <f aca="false">IF(O44&gt;0,VLOOKUP(I44,'Pril3-drev'!$H$5:$J$83,3,0),0)</f>
        <v>0</v>
      </c>
      <c r="T44" s="66" t="str">
        <f aca="false">IF(O44&gt;0,IF(L44="k",0.9*VLOOKUP(S44,'ha-pocty-vyhl'!$A$5:$B$20,2,0),IF(L44="po",0.8*VLOOKUP(S44,'ha-pocty-vyhl'!$A$5:$B$20,2,0),VLOOKUP(S44,'ha-pocty-vyhl'!$A$5:$B$20,2,0))),"")</f>
        <v/>
      </c>
      <c r="U44" s="66" t="n">
        <f aca="false">'Vstupní data'!P44</f>
        <v>0</v>
      </c>
      <c r="V44" s="66" t="n">
        <f aca="false">IF(O44&gt;0,1.3*T44*1000*Z44/10000,0)</f>
        <v>0</v>
      </c>
      <c r="W44" s="66" t="n">
        <f aca="false">IF(O44&gt;0,1.3*T44*1000*Z44/10000,0)</f>
        <v>0</v>
      </c>
      <c r="X44" s="66" t="n">
        <f aca="false">IF(O44&gt;0,IF(O44&gt;V44,V44,O44),0)</f>
        <v>0</v>
      </c>
      <c r="Y44" s="66" t="n">
        <f aca="false">IF(O44&gt;0,IF(IF(U44&gt;W44,W44,U44)&lt;X44,W44,IF(U44&gt;W44,W44,U44)),0)</f>
        <v>0</v>
      </c>
      <c r="Z44" s="66" t="n">
        <f aca="false">IF(O44&gt;0,IF(J44&gt;0,J44,K44*H44/100),0)</f>
        <v>0</v>
      </c>
      <c r="AA44" s="67" t="n">
        <f aca="false">IF(O44&gt;0,CEILING(R44*P44*X44/Y44*Z44,1),0)</f>
        <v>0</v>
      </c>
      <c r="AB44" s="68" t="n">
        <f aca="false">IF(O44&gt;0,AA44/O44,0)</f>
        <v>0</v>
      </c>
      <c r="AC44" s="66" t="n">
        <f aca="false">'Vstupní data'!W44</f>
        <v>0</v>
      </c>
      <c r="AI44" s="66" t="str">
        <f aca="false">IF(OR('Vstupní data'!T44&gt;0,'Vstupní data'!U44&gt;0),VLOOKUP(I44,'Pril3-drev'!$H$5:$J$83,3,0),"")</f>
        <v/>
      </c>
      <c r="AJ44" s="66" t="n">
        <f aca="false">IF('Vstupní data'!V44="prostokořenný",0,IF('Vstupní data'!V44="krytokořenný","k",IF('Vstupní data'!V44="poloodrostky nebo odrostky, prostokořenné i krytokořenné","po",0)))</f>
        <v>0</v>
      </c>
      <c r="AK44" s="66" t="n">
        <f aca="false">IF(OR('Vstupní data'!T44&gt;0,'Vstupní data'!U44&gt;0),IF(AJ44="k",0.9*VLOOKUP(AI44,'ha-pocty-vyhl'!$A$5:$B$20,2,0),IF(AJ44="po",0.8*VLOOKUP(AI44,'ha-pocty-vyhl'!$A$5:$B$20,2,0),VLOOKUP(AI44,'ha-pocty-vyhl'!$A$5:$B$20,2,0))),0)</f>
        <v>0</v>
      </c>
      <c r="AL44" s="66" t="n">
        <f aca="false">IF(OR('Vstupní data'!T44&gt;0,'Vstupní data'!U44&gt;0),'Vstupní data'!K44*'Vstupní data'!M44/100,0)</f>
        <v>0</v>
      </c>
      <c r="AM44" s="66" t="n">
        <f aca="false">IF(OR('Vstupní data'!T44&gt;0,'Vstupní data'!U44&gt;0),IF('Vstupní data'!T44&gt;0,'Vstupní data'!T44,ROUND(10*'Vstupní data'!U44/AK44,0)),0)</f>
        <v>0</v>
      </c>
      <c r="AN44" s="69" t="n">
        <f aca="false">IF('Vstupní data'!T44&gt;0,   IF('Vstupní data'!T44&lt;=AL44,'Vstupní data'!T44,AL44),   IF(AM44&lt;AL44,AM44,AL44))</f>
        <v>0</v>
      </c>
      <c r="AO44" s="69" t="n">
        <f aca="false">'Vstupní data'!X44</f>
        <v>0</v>
      </c>
      <c r="AP44" s="66" t="n">
        <f aca="false">IF(OR('Vstupní data'!T44&gt;0,'Vstupní data'!U44&gt;0),IF(I44&lt;&gt;0,VLOOKUP(I44,'Pril3-drev'!$H$5:$I$83,2,0),0),0)</f>
        <v>0</v>
      </c>
      <c r="AQ44" s="66" t="n">
        <f aca="false">'Vstupní data'!Y44</f>
        <v>0</v>
      </c>
      <c r="AR44" s="66" t="str">
        <f aca="false">IF(AC44&gt;5,   IF('Vstupní data'!Y44&gt;0,   VLOOKUP(VLOOKUP(CONCATENATE(VLOOKUP(I44,'Pril3-drev'!$H$4:$L$83,5,0),AC44),'Pril3-drev'!$Q$4:$R$2803,2,0),'AVB-BS'!$C$5:$S$29 ,LOOKUP(AQ44,'AVB-BS'!$D$3:$S$3,'AVB-BS'!$D$1:$S$1) ,0 )   ,   IF('Vstupní data'!Z44&gt;0,'Vstupní data'!Z44,0)) , "")</f>
        <v/>
      </c>
      <c r="AS44" s="70" t="str">
        <f aca="false">IF(AC44&gt;5,VLOOKUP(CONCATENATE(AP44,AR44),'Pril1-THLPa'!$H$6:$N$96,4,0),"")</f>
        <v/>
      </c>
      <c r="AT44" s="70" t="str">
        <f aca="false">IF(AC44&gt;5,VLOOKUP(CONCATENATE(AP44,AR44),'Pril1-THLPa'!$H$6:$N$96,5,0),"")</f>
        <v/>
      </c>
      <c r="AU44" s="70" t="str">
        <f aca="false">IF(AC44&gt;5,VLOOKUP(CONCATENATE(AP44,AR44),'Pril1-THLPa'!$H$6:$N$96,6,0),"")</f>
        <v/>
      </c>
      <c r="AV44" s="70" t="str">
        <f aca="false">IF(AC44&gt;5,VLOOKUP(CONCATENATE(AP44,AR44),'Pril1-THLPa'!$H$6:$N$96,7,0),"")</f>
        <v/>
      </c>
      <c r="AW44" s="70" t="str">
        <f aca="false">IF(AC44&gt;5,VLOOKUP(CONCATENATE(AP44,AR44),'Pril1-THLPa'!$H$6:$O$96,8,0),"")</f>
        <v/>
      </c>
      <c r="AX44" s="66" t="n">
        <f aca="false">IF(AC44&gt;0,IF(AND(AC44&gt;0,AC44&lt;=5),VLOOKUP(AP44,'Pril1-THLPa'!$A$6:$F$18,LOOKUP(AC44,'Pril1-THLPa'!$B$5:$F$5,'Pril1-THLPa'!$B$4:$F$4),0),AS44+AT44*(AC44-5)+AU44*POWER(AC44-5,2)+AV44*POWER(AC44-5,3)+AW44*POWER(AC44-5,4)),0)</f>
        <v>0</v>
      </c>
      <c r="AY44" s="71"/>
      <c r="AZ44" s="66" t="n">
        <f aca="false">'Vstupní data'!AA44</f>
        <v>0</v>
      </c>
      <c r="BA44" s="66" t="n">
        <f aca="false">IF(OR('Vstupní data'!T44&gt;0,'Vstupní data'!U44&gt;0),IF(AC44&lt;&gt;"",AX44*AO44/10*(100+AZ44)/100,0),0)</f>
        <v>0</v>
      </c>
      <c r="BB44" s="67" t="n">
        <f aca="false">IF(AC44&lt;&gt;"",ROUND(BA44*AN44,0),0)</f>
        <v>0</v>
      </c>
      <c r="BC44" s="68" t="str">
        <f aca="false">IF(AE44&gt;0,BB44/AE44,"")</f>
        <v/>
      </c>
      <c r="BD44" s="66" t="n">
        <f aca="false">'Vstupní data'!AE44</f>
        <v>0</v>
      </c>
      <c r="BF44" s="66" t="n">
        <f aca="false">'Vstupní data'!AC44</f>
        <v>0</v>
      </c>
      <c r="BH44" s="66" t="n">
        <f aca="false">'Vstupní data'!AD44</f>
        <v>0</v>
      </c>
      <c r="BI44" s="66" t="n">
        <f aca="false">'Vstupní data'!AF44</f>
        <v>0</v>
      </c>
      <c r="BJ44" s="69" t="n">
        <f aca="false">'Vstupní data'!AG44</f>
        <v>0</v>
      </c>
      <c r="BK44" s="69" t="n">
        <f aca="false">IF(BF44&lt;&gt;0,VLOOKUP(I44,'Pril3-drev'!$H$5:$I$83,2,0),0)</f>
        <v>0</v>
      </c>
      <c r="BL44" s="69" t="n">
        <f aca="false">IF(BF44&lt;&gt;0,VLOOKUP(BK44,'Pril3-drev'!$A$5:$C$17,3,0),0)</f>
        <v>0</v>
      </c>
      <c r="BM44" s="69" t="n">
        <f aca="false">'Vstupní data'!AH44</f>
        <v>0</v>
      </c>
      <c r="BN44" s="69" t="n">
        <f aca="false">IF('Vstupní data'!AH44&gt;0,   VLOOKUP(VLOOKUP(CONCATENATE(VLOOKUP(I44,'Pril3-drev'!$H$4:$L$83,5,0),BD44),'Pril3-drev'!$Q$4:$R$2803,2,0),'AVB-BS'!$C$5:$S$29 ,LOOKUP(BM44,'AVB-BS'!$D$3:$S$3,'AVB-BS'!$D$1:$S$1) ,0 )   ,   IF('Vstupní data'!AI44&gt;0,'Vstupní data'!AI44,0))</f>
        <v>0</v>
      </c>
      <c r="BO44" s="69" t="str">
        <f aca="false">IF(BX44&gt;5,VLOOKUP(CONCATENATE(BK44,BN44),'Pril1-THLPa'!$H$6:$N$96,4,0),"")</f>
        <v/>
      </c>
      <c r="BP44" s="69" t="str">
        <f aca="false">IF(BX44&gt;5,VLOOKUP(CONCATENATE(BK44,BN44),'Pril1-THLPa'!$H$6:$N$96,5,0),"")</f>
        <v/>
      </c>
      <c r="BQ44" s="69" t="str">
        <f aca="false">IF(BX44&gt;5,VLOOKUP(CONCATENATE(BK44,BN44),'Pril1-THLPa'!$H$6:$N$96,6,0),"")</f>
        <v/>
      </c>
      <c r="BR44" s="69" t="str">
        <f aca="false">IF(BX44&gt;5,VLOOKUP(CONCATENATE(BK44,BN44),'Pril1-THLPa'!$H$6:$N$96,7,0),"")</f>
        <v/>
      </c>
      <c r="BS44" s="69" t="str">
        <f aca="false">IF(BX44&gt;5,VLOOKUP(CONCATENATE(BK44,BN44),'Pril1-THLPa'!$H$6:$O$96,8,0),"")</f>
        <v/>
      </c>
      <c r="BT44" s="69" t="str">
        <f aca="false">IF(BF44&gt;0, IF(BK44="smrk",  VLOOKUP(VLOOKUP(BD44,'Pril9-K3'!$L$8:$M$207,2,0),'Pril9-K3'!$A$8:$J$16,LOOKUP(BN44,'Pril9-K3'!$A$7:$J$7,'Pril9-K3'!$A$5:$J$5),0), IF(AND(BK44&lt;&gt;"smrk",'Vstupní data'!AK44&lt;&gt;""),'Vstupní data'!AK44,   VLOOKUP(VLOOKUP(BD44,'Pril9-K3'!$L$8:$M$207,2,0),'Pril9-K3'!$A$8:$J$16,LOOKUP(BN44,'Pril9-K3'!$A$7:$J$7,'Pril9-K3'!$A$5:$J$5),0)   )),   "")</f>
        <v/>
      </c>
      <c r="BV44" s="69" t="n">
        <f aca="false">'Vstupní data'!AJ44</f>
        <v>0</v>
      </c>
      <c r="BW44" s="69" t="n">
        <f aca="false">IF(BF44&gt;0,IF(J44&gt;0,J44,K44*H44/100),0)</f>
        <v>0</v>
      </c>
      <c r="BX44" s="69" t="n">
        <f aca="false">IF(BF44&gt;0,IF(BJ44&gt;BL44,BL44,BJ44),0)</f>
        <v>0</v>
      </c>
      <c r="BY44" s="69" t="n">
        <f aca="false">IF(BD44=0,0,IF(AND(BX44&gt;0,BX44&lt;=5),  IF(AND(BX44&gt;0,BX44&lt;=5),VLOOKUP(BK44,'Pril1-THLPa'!$A$6:$F$18,IF(AND(BX44&gt;0,BX44&lt;=5),LOOKUP(BX44,'Pril1-THLPa'!$B$5:$F$5,'Pril1-THLPa'!$B$4:$F$4),""),0),""),  IF(BX44&gt;5,BO44+BP44*(BX44-5)+BQ44*POWER(BX44-5,2)+BR44*POWER(BX44-5,3)+BS44*POWER(BX44-5,4),"")))</f>
        <v>0</v>
      </c>
      <c r="BZ44" s="69" t="n">
        <f aca="false">IF(BY44&gt;0,BY44*BI44/10*BW44*(100+BV44)/100,0)</f>
        <v>0</v>
      </c>
      <c r="CA44" s="69" t="n">
        <f aca="false">IF(BD44&gt;0,BX44-IF(BD44&gt;BX44,BX44,BD44),0)</f>
        <v>0</v>
      </c>
      <c r="CB44" s="69" t="n">
        <f aca="false">POWER(1.01,CA44)</f>
        <v>1</v>
      </c>
      <c r="CC44" s="69" t="n">
        <f aca="false">IF(BF44&gt;0,IF(BF44&gt;BH44,1,BF44/BH44),0)</f>
        <v>0</v>
      </c>
      <c r="CD44" s="72" t="n">
        <f aca="false">IF(BD44=0,0,IF(BF44&gt;0,ROUND(IF(CB44&lt;&gt;0,BZ44*BT44*1/CB44*CC44,0),0),0))</f>
        <v>0</v>
      </c>
      <c r="CE44" s="73" t="str">
        <f aca="false">IF(BF44&gt;0,IF(BF44&gt;BH44,CD44/BF44,CD44/BH44),"")</f>
        <v/>
      </c>
      <c r="CF44" s="69" t="n">
        <f aca="false">'Vstupní data'!AM44</f>
        <v>0</v>
      </c>
      <c r="CG44" s="69" t="n">
        <f aca="false">'Vstupní data'!AN44</f>
        <v>0</v>
      </c>
      <c r="CH44" s="69" t="n">
        <f aca="false">'Vstupní data'!AO44</f>
        <v>0</v>
      </c>
      <c r="CI44" s="69" t="n">
        <f aca="false">'Vstupní data'!AP44</f>
        <v>0</v>
      </c>
      <c r="CJ44" s="72" t="n">
        <f aca="false">ROUND(CH44*CI44,0)</f>
        <v>0</v>
      </c>
      <c r="CK44" s="74" t="str">
        <f aca="false">IF(OR(AA44&gt;0,BB44&gt;0,CD44&gt;0,CJ44&gt;0),AA44+BB44+CD44+CJ44,"")</f>
        <v/>
      </c>
    </row>
    <row r="45" customFormat="false" ht="12.8" hidden="false" customHeight="false" outlineLevel="0" collapsed="false">
      <c r="A45" s="66" t="n">
        <f aca="false">'Vstupní data'!A45</f>
        <v>0</v>
      </c>
      <c r="F45" s="66" t="str">
        <f aca="false">CONCATENATE('Vstupní data'!F45,'Vstupní data'!G45,'Vstupní data'!H45,'Vstupní data'!I45)</f>
        <v/>
      </c>
      <c r="G45" s="66"/>
      <c r="H45" s="66" t="n">
        <f aca="false">'Vstupní data'!K45</f>
        <v>0</v>
      </c>
      <c r="I45" s="66" t="n">
        <f aca="false">'Vstupní data'!L45</f>
        <v>0</v>
      </c>
      <c r="J45" s="66" t="n">
        <f aca="false">'Vstupní data'!K45*'Vstupní data'!M45/100</f>
        <v>0</v>
      </c>
      <c r="L45" s="66" t="n">
        <f aca="false">IF('Vstupní data'!N45="prostokořenný",0,IF('Vstupní data'!N45="krytokořenný","k",IF('Vstupní data'!N45="poloodrostky nebo odrostky, prostokořenné i krytokořenné","po",0)))</f>
        <v>0</v>
      </c>
      <c r="N45" s="66"/>
      <c r="O45" s="66" t="n">
        <f aca="false">'Vstupní data'!O45</f>
        <v>0</v>
      </c>
      <c r="P45" s="66" t="n">
        <f aca="false">IF(O45&gt;0,VLOOKUP(CONCATENATE(VLOOKUP(I45,'Pril3-drev'!$H$5:$K$83,4,0),"-",'Vstupní data'!R45),K2!$C$15:$D$23,2,0),0)</f>
        <v>0</v>
      </c>
      <c r="Q45" s="66" t="n">
        <f aca="false">IF(O45&gt;0,VLOOKUP(I45,'Pril3-drev'!$H$5:$I$83,2,0),0)</f>
        <v>0</v>
      </c>
      <c r="R45" s="66" t="n">
        <f aca="false">IF(Q45&gt;0,VLOOKUP(Q45,'Pril6-okus'!$A$5:$B$17,2,0),0)</f>
        <v>0</v>
      </c>
      <c r="S45" s="66" t="n">
        <f aca="false">IF(O45&gt;0,VLOOKUP(I45,'Pril3-drev'!$H$5:$J$83,3,0),0)</f>
        <v>0</v>
      </c>
      <c r="T45" s="66" t="str">
        <f aca="false">IF(O45&gt;0,IF(L45="k",0.9*VLOOKUP(S45,'ha-pocty-vyhl'!$A$5:$B$20,2,0),IF(L45="po",0.8*VLOOKUP(S45,'ha-pocty-vyhl'!$A$5:$B$20,2,0),VLOOKUP(S45,'ha-pocty-vyhl'!$A$5:$B$20,2,0))),"")</f>
        <v/>
      </c>
      <c r="U45" s="66" t="n">
        <f aca="false">'Vstupní data'!P45</f>
        <v>0</v>
      </c>
      <c r="V45" s="66" t="n">
        <f aca="false">IF(O45&gt;0,1.3*T45*1000*Z45/10000,0)</f>
        <v>0</v>
      </c>
      <c r="W45" s="66" t="n">
        <f aca="false">IF(O45&gt;0,1.3*T45*1000*Z45/10000,0)</f>
        <v>0</v>
      </c>
      <c r="X45" s="66" t="n">
        <f aca="false">IF(O45&gt;0,IF(O45&gt;V45,V45,O45),0)</f>
        <v>0</v>
      </c>
      <c r="Y45" s="66" t="n">
        <f aca="false">IF(O45&gt;0,IF(IF(U45&gt;W45,W45,U45)&lt;X45,W45,IF(U45&gt;W45,W45,U45)),0)</f>
        <v>0</v>
      </c>
      <c r="Z45" s="66" t="n">
        <f aca="false">IF(O45&gt;0,IF(J45&gt;0,J45,K45*H45/100),0)</f>
        <v>0</v>
      </c>
      <c r="AA45" s="67" t="n">
        <f aca="false">IF(O45&gt;0,CEILING(R45*P45*X45/Y45*Z45,1),0)</f>
        <v>0</v>
      </c>
      <c r="AB45" s="68" t="n">
        <f aca="false">IF(O45&gt;0,AA45/O45,0)</f>
        <v>0</v>
      </c>
      <c r="AC45" s="66" t="n">
        <f aca="false">'Vstupní data'!W45</f>
        <v>0</v>
      </c>
      <c r="AI45" s="66" t="str">
        <f aca="false">IF(OR('Vstupní data'!T45&gt;0,'Vstupní data'!U45&gt;0),VLOOKUP(I45,'Pril3-drev'!$H$5:$J$83,3,0),"")</f>
        <v/>
      </c>
      <c r="AJ45" s="66" t="n">
        <f aca="false">IF('Vstupní data'!V45="prostokořenný",0,IF('Vstupní data'!V45="krytokořenný","k",IF('Vstupní data'!V45="poloodrostky nebo odrostky, prostokořenné i krytokořenné","po",0)))</f>
        <v>0</v>
      </c>
      <c r="AK45" s="66" t="n">
        <f aca="false">IF(OR('Vstupní data'!T45&gt;0,'Vstupní data'!U45&gt;0),IF(AJ45="k",0.9*VLOOKUP(AI45,'ha-pocty-vyhl'!$A$5:$B$20,2,0),IF(AJ45="po",0.8*VLOOKUP(AI45,'ha-pocty-vyhl'!$A$5:$B$20,2,0),VLOOKUP(AI45,'ha-pocty-vyhl'!$A$5:$B$20,2,0))),0)</f>
        <v>0</v>
      </c>
      <c r="AL45" s="66" t="n">
        <f aca="false">IF(OR('Vstupní data'!T45&gt;0,'Vstupní data'!U45&gt;0),'Vstupní data'!K45*'Vstupní data'!M45/100,0)</f>
        <v>0</v>
      </c>
      <c r="AM45" s="66" t="n">
        <f aca="false">IF(OR('Vstupní data'!T45&gt;0,'Vstupní data'!U45&gt;0),IF('Vstupní data'!T45&gt;0,'Vstupní data'!T45,ROUND(10*'Vstupní data'!U45/AK45,0)),0)</f>
        <v>0</v>
      </c>
      <c r="AN45" s="69" t="n">
        <f aca="false">IF('Vstupní data'!T45&gt;0,   IF('Vstupní data'!T45&lt;=AL45,'Vstupní data'!T45,AL45),   IF(AM45&lt;AL45,AM45,AL45))</f>
        <v>0</v>
      </c>
      <c r="AO45" s="69" t="n">
        <f aca="false">'Vstupní data'!X45</f>
        <v>0</v>
      </c>
      <c r="AP45" s="66" t="n">
        <f aca="false">IF(OR('Vstupní data'!T45&gt;0,'Vstupní data'!U45&gt;0),IF(I45&lt;&gt;0,VLOOKUP(I45,'Pril3-drev'!$H$5:$I$83,2,0),0),0)</f>
        <v>0</v>
      </c>
      <c r="AQ45" s="66" t="n">
        <f aca="false">'Vstupní data'!Y45</f>
        <v>0</v>
      </c>
      <c r="AR45" s="66" t="str">
        <f aca="false">IF(AC45&gt;5,   IF('Vstupní data'!Y45&gt;0,   VLOOKUP(VLOOKUP(CONCATENATE(VLOOKUP(I45,'Pril3-drev'!$H$4:$L$83,5,0),AC45),'Pril3-drev'!$Q$4:$R$2803,2,0),'AVB-BS'!$C$5:$S$29 ,LOOKUP(AQ45,'AVB-BS'!$D$3:$S$3,'AVB-BS'!$D$1:$S$1) ,0 )   ,   IF('Vstupní data'!Z45&gt;0,'Vstupní data'!Z45,0)) , "")</f>
        <v/>
      </c>
      <c r="AS45" s="70" t="str">
        <f aca="false">IF(AC45&gt;5,VLOOKUP(CONCATENATE(AP45,AR45),'Pril1-THLPa'!$H$6:$N$96,4,0),"")</f>
        <v/>
      </c>
      <c r="AT45" s="70" t="str">
        <f aca="false">IF(AC45&gt;5,VLOOKUP(CONCATENATE(AP45,AR45),'Pril1-THLPa'!$H$6:$N$96,5,0),"")</f>
        <v/>
      </c>
      <c r="AU45" s="70" t="str">
        <f aca="false">IF(AC45&gt;5,VLOOKUP(CONCATENATE(AP45,AR45),'Pril1-THLPa'!$H$6:$N$96,6,0),"")</f>
        <v/>
      </c>
      <c r="AV45" s="70" t="str">
        <f aca="false">IF(AC45&gt;5,VLOOKUP(CONCATENATE(AP45,AR45),'Pril1-THLPa'!$H$6:$N$96,7,0),"")</f>
        <v/>
      </c>
      <c r="AW45" s="70" t="str">
        <f aca="false">IF(AC45&gt;5,VLOOKUP(CONCATENATE(AP45,AR45),'Pril1-THLPa'!$H$6:$O$96,8,0),"")</f>
        <v/>
      </c>
      <c r="AX45" s="66" t="n">
        <f aca="false">IF(AC45&gt;0,IF(AND(AC45&gt;0,AC45&lt;=5),VLOOKUP(AP45,'Pril1-THLPa'!$A$6:$F$18,LOOKUP(AC45,'Pril1-THLPa'!$B$5:$F$5,'Pril1-THLPa'!$B$4:$F$4),0),AS45+AT45*(AC45-5)+AU45*POWER(AC45-5,2)+AV45*POWER(AC45-5,3)+AW45*POWER(AC45-5,4)),0)</f>
        <v>0</v>
      </c>
      <c r="AY45" s="71"/>
      <c r="AZ45" s="66" t="n">
        <f aca="false">'Vstupní data'!AA45</f>
        <v>0</v>
      </c>
      <c r="BA45" s="66" t="n">
        <f aca="false">IF(OR('Vstupní data'!T45&gt;0,'Vstupní data'!U45&gt;0),IF(AC45&lt;&gt;"",AX45*AO45/10*(100+AZ45)/100,0),0)</f>
        <v>0</v>
      </c>
      <c r="BB45" s="67" t="n">
        <f aca="false">IF(AC45&lt;&gt;"",ROUND(BA45*AN45,0),0)</f>
        <v>0</v>
      </c>
      <c r="BC45" s="68" t="str">
        <f aca="false">IF(AE45&gt;0,BB45/AE45,"")</f>
        <v/>
      </c>
      <c r="BD45" s="66" t="n">
        <f aca="false">'Vstupní data'!AE45</f>
        <v>0</v>
      </c>
      <c r="BF45" s="66" t="n">
        <f aca="false">'Vstupní data'!AC45</f>
        <v>0</v>
      </c>
      <c r="BH45" s="66" t="n">
        <f aca="false">'Vstupní data'!AD45</f>
        <v>0</v>
      </c>
      <c r="BI45" s="66" t="n">
        <f aca="false">'Vstupní data'!AF45</f>
        <v>0</v>
      </c>
      <c r="BJ45" s="69" t="n">
        <f aca="false">'Vstupní data'!AG45</f>
        <v>0</v>
      </c>
      <c r="BK45" s="69" t="n">
        <f aca="false">IF(BF45&lt;&gt;0,VLOOKUP(I45,'Pril3-drev'!$H$5:$I$83,2,0),0)</f>
        <v>0</v>
      </c>
      <c r="BL45" s="69" t="n">
        <f aca="false">IF(BF45&lt;&gt;0,VLOOKUP(BK45,'Pril3-drev'!$A$5:$C$17,3,0),0)</f>
        <v>0</v>
      </c>
      <c r="BM45" s="69" t="n">
        <f aca="false">'Vstupní data'!AH45</f>
        <v>0</v>
      </c>
      <c r="BN45" s="69" t="n">
        <f aca="false">IF('Vstupní data'!AH45&gt;0,   VLOOKUP(VLOOKUP(CONCATENATE(VLOOKUP(I45,'Pril3-drev'!$H$4:$L$83,5,0),BD45),'Pril3-drev'!$Q$4:$R$2803,2,0),'AVB-BS'!$C$5:$S$29 ,LOOKUP(BM45,'AVB-BS'!$D$3:$S$3,'AVB-BS'!$D$1:$S$1) ,0 )   ,   IF('Vstupní data'!AI45&gt;0,'Vstupní data'!AI45,0))</f>
        <v>0</v>
      </c>
      <c r="BO45" s="69" t="str">
        <f aca="false">IF(BX45&gt;5,VLOOKUP(CONCATENATE(BK45,BN45),'Pril1-THLPa'!$H$6:$N$96,4,0),"")</f>
        <v/>
      </c>
      <c r="BP45" s="69" t="str">
        <f aca="false">IF(BX45&gt;5,VLOOKUP(CONCATENATE(BK45,BN45),'Pril1-THLPa'!$H$6:$N$96,5,0),"")</f>
        <v/>
      </c>
      <c r="BQ45" s="69" t="str">
        <f aca="false">IF(BX45&gt;5,VLOOKUP(CONCATENATE(BK45,BN45),'Pril1-THLPa'!$H$6:$N$96,6,0),"")</f>
        <v/>
      </c>
      <c r="BR45" s="69" t="str">
        <f aca="false">IF(BX45&gt;5,VLOOKUP(CONCATENATE(BK45,BN45),'Pril1-THLPa'!$H$6:$N$96,7,0),"")</f>
        <v/>
      </c>
      <c r="BS45" s="69" t="str">
        <f aca="false">IF(BX45&gt;5,VLOOKUP(CONCATENATE(BK45,BN45),'Pril1-THLPa'!$H$6:$O$96,8,0),"")</f>
        <v/>
      </c>
      <c r="BT45" s="69" t="str">
        <f aca="false">IF(BF45&gt;0, IF(BK45="smrk",  VLOOKUP(VLOOKUP(BD45,'Pril9-K3'!$L$8:$M$207,2,0),'Pril9-K3'!$A$8:$J$16,LOOKUP(BN45,'Pril9-K3'!$A$7:$J$7,'Pril9-K3'!$A$5:$J$5),0), IF(AND(BK45&lt;&gt;"smrk",'Vstupní data'!AK45&lt;&gt;""),'Vstupní data'!AK45,   VLOOKUP(VLOOKUP(BD45,'Pril9-K3'!$L$8:$M$207,2,0),'Pril9-K3'!$A$8:$J$16,LOOKUP(BN45,'Pril9-K3'!$A$7:$J$7,'Pril9-K3'!$A$5:$J$5),0)   )),   "")</f>
        <v/>
      </c>
      <c r="BV45" s="69" t="n">
        <f aca="false">'Vstupní data'!AJ45</f>
        <v>0</v>
      </c>
      <c r="BW45" s="69" t="n">
        <f aca="false">IF(BF45&gt;0,IF(J45&gt;0,J45,K45*H45/100),0)</f>
        <v>0</v>
      </c>
      <c r="BX45" s="69" t="n">
        <f aca="false">IF(BF45&gt;0,IF(BJ45&gt;BL45,BL45,BJ45),0)</f>
        <v>0</v>
      </c>
      <c r="BY45" s="69" t="n">
        <f aca="false">IF(BD45=0,0,IF(AND(BX45&gt;0,BX45&lt;=5),  IF(AND(BX45&gt;0,BX45&lt;=5),VLOOKUP(BK45,'Pril1-THLPa'!$A$6:$F$18,IF(AND(BX45&gt;0,BX45&lt;=5),LOOKUP(BX45,'Pril1-THLPa'!$B$5:$F$5,'Pril1-THLPa'!$B$4:$F$4),""),0),""),  IF(BX45&gt;5,BO45+BP45*(BX45-5)+BQ45*POWER(BX45-5,2)+BR45*POWER(BX45-5,3)+BS45*POWER(BX45-5,4),"")))</f>
        <v>0</v>
      </c>
      <c r="BZ45" s="69" t="n">
        <f aca="false">IF(BY45&gt;0,BY45*BI45/10*BW45*(100+BV45)/100,0)</f>
        <v>0</v>
      </c>
      <c r="CA45" s="69" t="n">
        <f aca="false">IF(BD45&gt;0,BX45-IF(BD45&gt;BX45,BX45,BD45),0)</f>
        <v>0</v>
      </c>
      <c r="CB45" s="69" t="n">
        <f aca="false">POWER(1.01,CA45)</f>
        <v>1</v>
      </c>
      <c r="CC45" s="69" t="n">
        <f aca="false">IF(BF45&gt;0,IF(BF45&gt;BH45,1,BF45/BH45),0)</f>
        <v>0</v>
      </c>
      <c r="CD45" s="72" t="n">
        <f aca="false">IF(BD45=0,0,IF(BF45&gt;0,ROUND(IF(CB45&lt;&gt;0,BZ45*BT45*1/CB45*CC45,0),0),0))</f>
        <v>0</v>
      </c>
      <c r="CE45" s="73" t="str">
        <f aca="false">IF(BF45&gt;0,IF(BF45&gt;BH45,CD45/BF45,CD45/BH45),"")</f>
        <v/>
      </c>
      <c r="CF45" s="69" t="n">
        <f aca="false">'Vstupní data'!AM45</f>
        <v>0</v>
      </c>
      <c r="CG45" s="69" t="n">
        <f aca="false">'Vstupní data'!AN45</f>
        <v>0</v>
      </c>
      <c r="CH45" s="69" t="n">
        <f aca="false">'Vstupní data'!AO45</f>
        <v>0</v>
      </c>
      <c r="CI45" s="69" t="n">
        <f aca="false">'Vstupní data'!AP45</f>
        <v>0</v>
      </c>
      <c r="CJ45" s="72" t="n">
        <f aca="false">ROUND(CH45*CI45,0)</f>
        <v>0</v>
      </c>
      <c r="CK45" s="74" t="str">
        <f aca="false">IF(OR(AA45&gt;0,BB45&gt;0,CD45&gt;0,CJ45&gt;0),AA45+BB45+CD45+CJ45,"")</f>
        <v/>
      </c>
    </row>
    <row r="46" customFormat="false" ht="12.8" hidden="false" customHeight="false" outlineLevel="0" collapsed="false">
      <c r="A46" s="66" t="n">
        <f aca="false">'Vstupní data'!A46</f>
        <v>0</v>
      </c>
      <c r="F46" s="66" t="str">
        <f aca="false">CONCATENATE('Vstupní data'!F46,'Vstupní data'!G46,'Vstupní data'!H46,'Vstupní data'!I46)</f>
        <v/>
      </c>
      <c r="G46" s="66"/>
      <c r="H46" s="66" t="n">
        <f aca="false">'Vstupní data'!K46</f>
        <v>0</v>
      </c>
      <c r="I46" s="66" t="n">
        <f aca="false">'Vstupní data'!L46</f>
        <v>0</v>
      </c>
      <c r="J46" s="66" t="n">
        <f aca="false">'Vstupní data'!K46*'Vstupní data'!M46/100</f>
        <v>0</v>
      </c>
      <c r="L46" s="66" t="n">
        <f aca="false">IF('Vstupní data'!N46="prostokořenný",0,IF('Vstupní data'!N46="krytokořenný","k",IF('Vstupní data'!N46="poloodrostky nebo odrostky, prostokořenné i krytokořenné","po",0)))</f>
        <v>0</v>
      </c>
      <c r="N46" s="66"/>
      <c r="O46" s="66" t="n">
        <f aca="false">'Vstupní data'!O46</f>
        <v>0</v>
      </c>
      <c r="P46" s="66" t="n">
        <f aca="false">IF(O46&gt;0,VLOOKUP(CONCATENATE(VLOOKUP(I46,'Pril3-drev'!$H$5:$K$83,4,0),"-",'Vstupní data'!R46),K2!$C$15:$D$23,2,0),0)</f>
        <v>0</v>
      </c>
      <c r="Q46" s="66" t="n">
        <f aca="false">IF(O46&gt;0,VLOOKUP(I46,'Pril3-drev'!$H$5:$I$83,2,0),0)</f>
        <v>0</v>
      </c>
      <c r="R46" s="66" t="n">
        <f aca="false">IF(Q46&gt;0,VLOOKUP(Q46,'Pril6-okus'!$A$5:$B$17,2,0),0)</f>
        <v>0</v>
      </c>
      <c r="S46" s="66" t="n">
        <f aca="false">IF(O46&gt;0,VLOOKUP(I46,'Pril3-drev'!$H$5:$J$83,3,0),0)</f>
        <v>0</v>
      </c>
      <c r="T46" s="66" t="str">
        <f aca="false">IF(O46&gt;0,IF(L46="k",0.9*VLOOKUP(S46,'ha-pocty-vyhl'!$A$5:$B$20,2,0),IF(L46="po",0.8*VLOOKUP(S46,'ha-pocty-vyhl'!$A$5:$B$20,2,0),VLOOKUP(S46,'ha-pocty-vyhl'!$A$5:$B$20,2,0))),"")</f>
        <v/>
      </c>
      <c r="U46" s="66" t="n">
        <f aca="false">'Vstupní data'!P46</f>
        <v>0</v>
      </c>
      <c r="V46" s="66" t="n">
        <f aca="false">IF(O46&gt;0,1.3*T46*1000*Z46/10000,0)</f>
        <v>0</v>
      </c>
      <c r="W46" s="66" t="n">
        <f aca="false">IF(O46&gt;0,1.3*T46*1000*Z46/10000,0)</f>
        <v>0</v>
      </c>
      <c r="X46" s="66" t="n">
        <f aca="false">IF(O46&gt;0,IF(O46&gt;V46,V46,O46),0)</f>
        <v>0</v>
      </c>
      <c r="Y46" s="66" t="n">
        <f aca="false">IF(O46&gt;0,IF(IF(U46&gt;W46,W46,U46)&lt;X46,W46,IF(U46&gt;W46,W46,U46)),0)</f>
        <v>0</v>
      </c>
      <c r="Z46" s="66" t="n">
        <f aca="false">IF(O46&gt;0,IF(J46&gt;0,J46,K46*H46/100),0)</f>
        <v>0</v>
      </c>
      <c r="AA46" s="67" t="n">
        <f aca="false">IF(O46&gt;0,CEILING(R46*P46*X46/Y46*Z46,1),0)</f>
        <v>0</v>
      </c>
      <c r="AB46" s="68" t="n">
        <f aca="false">IF(O46&gt;0,AA46/O46,0)</f>
        <v>0</v>
      </c>
      <c r="AC46" s="66" t="n">
        <f aca="false">'Vstupní data'!W46</f>
        <v>0</v>
      </c>
      <c r="AI46" s="66" t="str">
        <f aca="false">IF(OR('Vstupní data'!T46&gt;0,'Vstupní data'!U46&gt;0),VLOOKUP(I46,'Pril3-drev'!$H$5:$J$83,3,0),"")</f>
        <v/>
      </c>
      <c r="AJ46" s="66" t="n">
        <f aca="false">IF('Vstupní data'!V46="prostokořenný",0,IF('Vstupní data'!V46="krytokořenný","k",IF('Vstupní data'!V46="poloodrostky nebo odrostky, prostokořenné i krytokořenné","po",0)))</f>
        <v>0</v>
      </c>
      <c r="AK46" s="66" t="n">
        <f aca="false">IF(OR('Vstupní data'!T46&gt;0,'Vstupní data'!U46&gt;0),IF(AJ46="k",0.9*VLOOKUP(AI46,'ha-pocty-vyhl'!$A$5:$B$20,2,0),IF(AJ46="po",0.8*VLOOKUP(AI46,'ha-pocty-vyhl'!$A$5:$B$20,2,0),VLOOKUP(AI46,'ha-pocty-vyhl'!$A$5:$B$20,2,0))),0)</f>
        <v>0</v>
      </c>
      <c r="AL46" s="66" t="n">
        <f aca="false">IF(OR('Vstupní data'!T46&gt;0,'Vstupní data'!U46&gt;0),'Vstupní data'!K46*'Vstupní data'!M46/100,0)</f>
        <v>0</v>
      </c>
      <c r="AM46" s="66" t="n">
        <f aca="false">IF(OR('Vstupní data'!T46&gt;0,'Vstupní data'!U46&gt;0),IF('Vstupní data'!T46&gt;0,'Vstupní data'!T46,ROUND(10*'Vstupní data'!U46/AK46,0)),0)</f>
        <v>0</v>
      </c>
      <c r="AN46" s="69" t="n">
        <f aca="false">IF('Vstupní data'!T46&gt;0,   IF('Vstupní data'!T46&lt;=AL46,'Vstupní data'!T46,AL46),   IF(AM46&lt;AL46,AM46,AL46))</f>
        <v>0</v>
      </c>
      <c r="AO46" s="69" t="n">
        <f aca="false">'Vstupní data'!X46</f>
        <v>0</v>
      </c>
      <c r="AP46" s="66" t="n">
        <f aca="false">IF(OR('Vstupní data'!T46&gt;0,'Vstupní data'!U46&gt;0),IF(I46&lt;&gt;0,VLOOKUP(I46,'Pril3-drev'!$H$5:$I$83,2,0),0),0)</f>
        <v>0</v>
      </c>
      <c r="AQ46" s="66" t="n">
        <f aca="false">'Vstupní data'!Y46</f>
        <v>0</v>
      </c>
      <c r="AR46" s="66" t="str">
        <f aca="false">IF(AC46&gt;5,   IF('Vstupní data'!Y46&gt;0,   VLOOKUP(VLOOKUP(CONCATENATE(VLOOKUP(I46,'Pril3-drev'!$H$4:$L$83,5,0),AC46),'Pril3-drev'!$Q$4:$R$2803,2,0),'AVB-BS'!$C$5:$S$29 ,LOOKUP(AQ46,'AVB-BS'!$D$3:$S$3,'AVB-BS'!$D$1:$S$1) ,0 )   ,   IF('Vstupní data'!Z46&gt;0,'Vstupní data'!Z46,0)) , "")</f>
        <v/>
      </c>
      <c r="AS46" s="70" t="str">
        <f aca="false">IF(AC46&gt;5,VLOOKUP(CONCATENATE(AP46,AR46),'Pril1-THLPa'!$H$6:$N$96,4,0),"")</f>
        <v/>
      </c>
      <c r="AT46" s="70" t="str">
        <f aca="false">IF(AC46&gt;5,VLOOKUP(CONCATENATE(AP46,AR46),'Pril1-THLPa'!$H$6:$N$96,5,0),"")</f>
        <v/>
      </c>
      <c r="AU46" s="70" t="str">
        <f aca="false">IF(AC46&gt;5,VLOOKUP(CONCATENATE(AP46,AR46),'Pril1-THLPa'!$H$6:$N$96,6,0),"")</f>
        <v/>
      </c>
      <c r="AV46" s="70" t="str">
        <f aca="false">IF(AC46&gt;5,VLOOKUP(CONCATENATE(AP46,AR46),'Pril1-THLPa'!$H$6:$N$96,7,0),"")</f>
        <v/>
      </c>
      <c r="AW46" s="70" t="str">
        <f aca="false">IF(AC46&gt;5,VLOOKUP(CONCATENATE(AP46,AR46),'Pril1-THLPa'!$H$6:$O$96,8,0),"")</f>
        <v/>
      </c>
      <c r="AX46" s="66" t="n">
        <f aca="false">IF(AC46&gt;0,IF(AND(AC46&gt;0,AC46&lt;=5),VLOOKUP(AP46,'Pril1-THLPa'!$A$6:$F$18,LOOKUP(AC46,'Pril1-THLPa'!$B$5:$F$5,'Pril1-THLPa'!$B$4:$F$4),0),AS46+AT46*(AC46-5)+AU46*POWER(AC46-5,2)+AV46*POWER(AC46-5,3)+AW46*POWER(AC46-5,4)),0)</f>
        <v>0</v>
      </c>
      <c r="AY46" s="71"/>
      <c r="AZ46" s="66" t="n">
        <f aca="false">'Vstupní data'!AA46</f>
        <v>0</v>
      </c>
      <c r="BA46" s="66" t="n">
        <f aca="false">IF(OR('Vstupní data'!T46&gt;0,'Vstupní data'!U46&gt;0),IF(AC46&lt;&gt;"",AX46*AO46/10*(100+AZ46)/100,0),0)</f>
        <v>0</v>
      </c>
      <c r="BB46" s="67" t="n">
        <f aca="false">IF(AC46&lt;&gt;"",ROUND(BA46*AN46,0),0)</f>
        <v>0</v>
      </c>
      <c r="BC46" s="68" t="str">
        <f aca="false">IF(AE46&gt;0,BB46/AE46,"")</f>
        <v/>
      </c>
      <c r="BD46" s="66" t="n">
        <f aca="false">'Vstupní data'!AE46</f>
        <v>0</v>
      </c>
      <c r="BF46" s="66" t="n">
        <f aca="false">'Vstupní data'!AC46</f>
        <v>0</v>
      </c>
      <c r="BH46" s="66" t="n">
        <f aca="false">'Vstupní data'!AD46</f>
        <v>0</v>
      </c>
      <c r="BI46" s="66" t="n">
        <f aca="false">'Vstupní data'!AF46</f>
        <v>0</v>
      </c>
      <c r="BJ46" s="69" t="n">
        <f aca="false">'Vstupní data'!AG46</f>
        <v>0</v>
      </c>
      <c r="BK46" s="69" t="n">
        <f aca="false">IF(BF46&lt;&gt;0,VLOOKUP(I46,'Pril3-drev'!$H$5:$I$83,2,0),0)</f>
        <v>0</v>
      </c>
      <c r="BL46" s="69" t="n">
        <f aca="false">IF(BF46&lt;&gt;0,VLOOKUP(BK46,'Pril3-drev'!$A$5:$C$17,3,0),0)</f>
        <v>0</v>
      </c>
      <c r="BM46" s="69" t="n">
        <f aca="false">'Vstupní data'!AH46</f>
        <v>0</v>
      </c>
      <c r="BN46" s="69" t="n">
        <f aca="false">IF('Vstupní data'!AH46&gt;0,   VLOOKUP(VLOOKUP(CONCATENATE(VLOOKUP(I46,'Pril3-drev'!$H$4:$L$83,5,0),BD46),'Pril3-drev'!$Q$4:$R$2803,2,0),'AVB-BS'!$C$5:$S$29 ,LOOKUP(BM46,'AVB-BS'!$D$3:$S$3,'AVB-BS'!$D$1:$S$1) ,0 )   ,   IF('Vstupní data'!AI46&gt;0,'Vstupní data'!AI46,0))</f>
        <v>0</v>
      </c>
      <c r="BO46" s="69" t="str">
        <f aca="false">IF(BX46&gt;5,VLOOKUP(CONCATENATE(BK46,BN46),'Pril1-THLPa'!$H$6:$N$96,4,0),"")</f>
        <v/>
      </c>
      <c r="BP46" s="69" t="str">
        <f aca="false">IF(BX46&gt;5,VLOOKUP(CONCATENATE(BK46,BN46),'Pril1-THLPa'!$H$6:$N$96,5,0),"")</f>
        <v/>
      </c>
      <c r="BQ46" s="69" t="str">
        <f aca="false">IF(BX46&gt;5,VLOOKUP(CONCATENATE(BK46,BN46),'Pril1-THLPa'!$H$6:$N$96,6,0),"")</f>
        <v/>
      </c>
      <c r="BR46" s="69" t="str">
        <f aca="false">IF(BX46&gt;5,VLOOKUP(CONCATENATE(BK46,BN46),'Pril1-THLPa'!$H$6:$N$96,7,0),"")</f>
        <v/>
      </c>
      <c r="BS46" s="69" t="str">
        <f aca="false">IF(BX46&gt;5,VLOOKUP(CONCATENATE(BK46,BN46),'Pril1-THLPa'!$H$6:$O$96,8,0),"")</f>
        <v/>
      </c>
      <c r="BT46" s="69" t="str">
        <f aca="false">IF(BF46&gt;0, IF(BK46="smrk",  VLOOKUP(VLOOKUP(BD46,'Pril9-K3'!$L$8:$M$207,2,0),'Pril9-K3'!$A$8:$J$16,LOOKUP(BN46,'Pril9-K3'!$A$7:$J$7,'Pril9-K3'!$A$5:$J$5),0), IF(AND(BK46&lt;&gt;"smrk",'Vstupní data'!AK46&lt;&gt;""),'Vstupní data'!AK46,   VLOOKUP(VLOOKUP(BD46,'Pril9-K3'!$L$8:$M$207,2,0),'Pril9-K3'!$A$8:$J$16,LOOKUP(BN46,'Pril9-K3'!$A$7:$J$7,'Pril9-K3'!$A$5:$J$5),0)   )),   "")</f>
        <v/>
      </c>
      <c r="BV46" s="69" t="n">
        <f aca="false">'Vstupní data'!AJ46</f>
        <v>0</v>
      </c>
      <c r="BW46" s="69" t="n">
        <f aca="false">IF(BF46&gt;0,IF(J46&gt;0,J46,K46*H46/100),0)</f>
        <v>0</v>
      </c>
      <c r="BX46" s="69" t="n">
        <f aca="false">IF(BF46&gt;0,IF(BJ46&gt;BL46,BL46,BJ46),0)</f>
        <v>0</v>
      </c>
      <c r="BY46" s="69" t="n">
        <f aca="false">IF(BD46=0,0,IF(AND(BX46&gt;0,BX46&lt;=5),  IF(AND(BX46&gt;0,BX46&lt;=5),VLOOKUP(BK46,'Pril1-THLPa'!$A$6:$F$18,IF(AND(BX46&gt;0,BX46&lt;=5),LOOKUP(BX46,'Pril1-THLPa'!$B$5:$F$5,'Pril1-THLPa'!$B$4:$F$4),""),0),""),  IF(BX46&gt;5,BO46+BP46*(BX46-5)+BQ46*POWER(BX46-5,2)+BR46*POWER(BX46-5,3)+BS46*POWER(BX46-5,4),"")))</f>
        <v>0</v>
      </c>
      <c r="BZ46" s="69" t="n">
        <f aca="false">IF(BY46&gt;0,BY46*BI46/10*BW46*(100+BV46)/100,0)</f>
        <v>0</v>
      </c>
      <c r="CA46" s="69" t="n">
        <f aca="false">IF(BD46&gt;0,BX46-IF(BD46&gt;BX46,BX46,BD46),0)</f>
        <v>0</v>
      </c>
      <c r="CB46" s="69" t="n">
        <f aca="false">POWER(1.01,CA46)</f>
        <v>1</v>
      </c>
      <c r="CC46" s="69" t="n">
        <f aca="false">IF(BF46&gt;0,IF(BF46&gt;BH46,1,BF46/BH46),0)</f>
        <v>0</v>
      </c>
      <c r="CD46" s="72" t="n">
        <f aca="false">IF(BD46=0,0,IF(BF46&gt;0,ROUND(IF(CB46&lt;&gt;0,BZ46*BT46*1/CB46*CC46,0),0),0))</f>
        <v>0</v>
      </c>
      <c r="CE46" s="73" t="str">
        <f aca="false">IF(BF46&gt;0,IF(BF46&gt;BH46,CD46/BF46,CD46/BH46),"")</f>
        <v/>
      </c>
      <c r="CF46" s="69" t="n">
        <f aca="false">'Vstupní data'!AM46</f>
        <v>0</v>
      </c>
      <c r="CG46" s="69" t="n">
        <f aca="false">'Vstupní data'!AN46</f>
        <v>0</v>
      </c>
      <c r="CH46" s="69" t="n">
        <f aca="false">'Vstupní data'!AO46</f>
        <v>0</v>
      </c>
      <c r="CI46" s="69" t="n">
        <f aca="false">'Vstupní data'!AP46</f>
        <v>0</v>
      </c>
      <c r="CJ46" s="72" t="n">
        <f aca="false">ROUND(CH46*CI46,0)</f>
        <v>0</v>
      </c>
      <c r="CK46" s="74" t="str">
        <f aca="false">IF(OR(AA46&gt;0,BB46&gt;0,CD46&gt;0,CJ46&gt;0),AA46+BB46+CD46+CJ46,"")</f>
        <v/>
      </c>
    </row>
    <row r="47" customFormat="false" ht="12.8" hidden="false" customHeight="false" outlineLevel="0" collapsed="false">
      <c r="A47" s="66" t="n">
        <f aca="false">'Vstupní data'!A47</f>
        <v>0</v>
      </c>
      <c r="F47" s="66" t="str">
        <f aca="false">CONCATENATE('Vstupní data'!F47,'Vstupní data'!G47,'Vstupní data'!H47,'Vstupní data'!I47)</f>
        <v/>
      </c>
      <c r="G47" s="66"/>
      <c r="H47" s="66" t="n">
        <f aca="false">'Vstupní data'!K47</f>
        <v>0</v>
      </c>
      <c r="I47" s="66" t="n">
        <f aca="false">'Vstupní data'!L47</f>
        <v>0</v>
      </c>
      <c r="J47" s="66" t="n">
        <f aca="false">'Vstupní data'!K47*'Vstupní data'!M47/100</f>
        <v>0</v>
      </c>
      <c r="L47" s="66" t="n">
        <f aca="false">IF('Vstupní data'!N47="prostokořenný",0,IF('Vstupní data'!N47="krytokořenný","k",IF('Vstupní data'!N47="poloodrostky nebo odrostky, prostokořenné i krytokořenné","po",0)))</f>
        <v>0</v>
      </c>
      <c r="N47" s="66"/>
      <c r="O47" s="66" t="n">
        <f aca="false">'Vstupní data'!O47</f>
        <v>0</v>
      </c>
      <c r="P47" s="66" t="n">
        <f aca="false">IF(O47&gt;0,VLOOKUP(CONCATENATE(VLOOKUP(I47,'Pril3-drev'!$H$5:$K$83,4,0),"-",'Vstupní data'!R47),K2!$C$15:$D$23,2,0),0)</f>
        <v>0</v>
      </c>
      <c r="Q47" s="66" t="n">
        <f aca="false">IF(O47&gt;0,VLOOKUP(I47,'Pril3-drev'!$H$5:$I$83,2,0),0)</f>
        <v>0</v>
      </c>
      <c r="R47" s="66" t="n">
        <f aca="false">IF(Q47&gt;0,VLOOKUP(Q47,'Pril6-okus'!$A$5:$B$17,2,0),0)</f>
        <v>0</v>
      </c>
      <c r="S47" s="66" t="n">
        <f aca="false">IF(O47&gt;0,VLOOKUP(I47,'Pril3-drev'!$H$5:$J$83,3,0),0)</f>
        <v>0</v>
      </c>
      <c r="T47" s="66" t="str">
        <f aca="false">IF(O47&gt;0,IF(L47="k",0.9*VLOOKUP(S47,'ha-pocty-vyhl'!$A$5:$B$20,2,0),IF(L47="po",0.8*VLOOKUP(S47,'ha-pocty-vyhl'!$A$5:$B$20,2,0),VLOOKUP(S47,'ha-pocty-vyhl'!$A$5:$B$20,2,0))),"")</f>
        <v/>
      </c>
      <c r="U47" s="66" t="n">
        <f aca="false">'Vstupní data'!P47</f>
        <v>0</v>
      </c>
      <c r="V47" s="66" t="n">
        <f aca="false">IF(O47&gt;0,1.3*T47*1000*Z47/10000,0)</f>
        <v>0</v>
      </c>
      <c r="W47" s="66" t="n">
        <f aca="false">IF(O47&gt;0,1.3*T47*1000*Z47/10000,0)</f>
        <v>0</v>
      </c>
      <c r="X47" s="66" t="n">
        <f aca="false">IF(O47&gt;0,IF(O47&gt;V47,V47,O47),0)</f>
        <v>0</v>
      </c>
      <c r="Y47" s="66" t="n">
        <f aca="false">IF(O47&gt;0,IF(IF(U47&gt;W47,W47,U47)&lt;X47,W47,IF(U47&gt;W47,W47,U47)),0)</f>
        <v>0</v>
      </c>
      <c r="Z47" s="66" t="n">
        <f aca="false">IF(O47&gt;0,IF(J47&gt;0,J47,K47*H47/100),0)</f>
        <v>0</v>
      </c>
      <c r="AA47" s="67" t="n">
        <f aca="false">IF(O47&gt;0,CEILING(R47*P47*X47/Y47*Z47,1),0)</f>
        <v>0</v>
      </c>
      <c r="AB47" s="68" t="n">
        <f aca="false">IF(O47&gt;0,AA47/O47,0)</f>
        <v>0</v>
      </c>
      <c r="AC47" s="66" t="n">
        <f aca="false">'Vstupní data'!W47</f>
        <v>0</v>
      </c>
      <c r="AI47" s="66" t="str">
        <f aca="false">IF(OR('Vstupní data'!T47&gt;0,'Vstupní data'!U47&gt;0),VLOOKUP(I47,'Pril3-drev'!$H$5:$J$83,3,0),"")</f>
        <v/>
      </c>
      <c r="AJ47" s="66" t="n">
        <f aca="false">IF('Vstupní data'!V47="prostokořenný",0,IF('Vstupní data'!V47="krytokořenný","k",IF('Vstupní data'!V47="poloodrostky nebo odrostky, prostokořenné i krytokořenné","po",0)))</f>
        <v>0</v>
      </c>
      <c r="AK47" s="66" t="n">
        <f aca="false">IF(OR('Vstupní data'!T47&gt;0,'Vstupní data'!U47&gt;0),IF(AJ47="k",0.9*VLOOKUP(AI47,'ha-pocty-vyhl'!$A$5:$B$20,2,0),IF(AJ47="po",0.8*VLOOKUP(AI47,'ha-pocty-vyhl'!$A$5:$B$20,2,0),VLOOKUP(AI47,'ha-pocty-vyhl'!$A$5:$B$20,2,0))),0)</f>
        <v>0</v>
      </c>
      <c r="AL47" s="66" t="n">
        <f aca="false">IF(OR('Vstupní data'!T47&gt;0,'Vstupní data'!U47&gt;0),'Vstupní data'!K47*'Vstupní data'!M47/100,0)</f>
        <v>0</v>
      </c>
      <c r="AM47" s="66" t="n">
        <f aca="false">IF(OR('Vstupní data'!T47&gt;0,'Vstupní data'!U47&gt;0),IF('Vstupní data'!T47&gt;0,'Vstupní data'!T47,ROUND(10*'Vstupní data'!U47/AK47,0)),0)</f>
        <v>0</v>
      </c>
      <c r="AN47" s="69" t="n">
        <f aca="false">IF('Vstupní data'!T47&gt;0,   IF('Vstupní data'!T47&lt;=AL47,'Vstupní data'!T47,AL47),   IF(AM47&lt;AL47,AM47,AL47))</f>
        <v>0</v>
      </c>
      <c r="AO47" s="69" t="n">
        <f aca="false">'Vstupní data'!X47</f>
        <v>0</v>
      </c>
      <c r="AP47" s="66" t="n">
        <f aca="false">IF(OR('Vstupní data'!T47&gt;0,'Vstupní data'!U47&gt;0),IF(I47&lt;&gt;0,VLOOKUP(I47,'Pril3-drev'!$H$5:$I$83,2,0),0),0)</f>
        <v>0</v>
      </c>
      <c r="AQ47" s="66" t="n">
        <f aca="false">'Vstupní data'!Y47</f>
        <v>0</v>
      </c>
      <c r="AR47" s="66" t="str">
        <f aca="false">IF(AC47&gt;5,   IF('Vstupní data'!Y47&gt;0,   VLOOKUP(VLOOKUP(CONCATENATE(VLOOKUP(I47,'Pril3-drev'!$H$4:$L$83,5,0),AC47),'Pril3-drev'!$Q$4:$R$2803,2,0),'AVB-BS'!$C$5:$S$29 ,LOOKUP(AQ47,'AVB-BS'!$D$3:$S$3,'AVB-BS'!$D$1:$S$1) ,0 )   ,   IF('Vstupní data'!Z47&gt;0,'Vstupní data'!Z47,0)) , "")</f>
        <v/>
      </c>
      <c r="AS47" s="70" t="str">
        <f aca="false">IF(AC47&gt;5,VLOOKUP(CONCATENATE(AP47,AR47),'Pril1-THLPa'!$H$6:$N$96,4,0),"")</f>
        <v/>
      </c>
      <c r="AT47" s="70" t="str">
        <f aca="false">IF(AC47&gt;5,VLOOKUP(CONCATENATE(AP47,AR47),'Pril1-THLPa'!$H$6:$N$96,5,0),"")</f>
        <v/>
      </c>
      <c r="AU47" s="70" t="str">
        <f aca="false">IF(AC47&gt;5,VLOOKUP(CONCATENATE(AP47,AR47),'Pril1-THLPa'!$H$6:$N$96,6,0),"")</f>
        <v/>
      </c>
      <c r="AV47" s="70" t="str">
        <f aca="false">IF(AC47&gt;5,VLOOKUP(CONCATENATE(AP47,AR47),'Pril1-THLPa'!$H$6:$N$96,7,0),"")</f>
        <v/>
      </c>
      <c r="AW47" s="70" t="str">
        <f aca="false">IF(AC47&gt;5,VLOOKUP(CONCATENATE(AP47,AR47),'Pril1-THLPa'!$H$6:$O$96,8,0),"")</f>
        <v/>
      </c>
      <c r="AX47" s="66" t="n">
        <f aca="false">IF(AC47&gt;0,IF(AND(AC47&gt;0,AC47&lt;=5),VLOOKUP(AP47,'Pril1-THLPa'!$A$6:$F$18,LOOKUP(AC47,'Pril1-THLPa'!$B$5:$F$5,'Pril1-THLPa'!$B$4:$F$4),0),AS47+AT47*(AC47-5)+AU47*POWER(AC47-5,2)+AV47*POWER(AC47-5,3)+AW47*POWER(AC47-5,4)),0)</f>
        <v>0</v>
      </c>
      <c r="AY47" s="71"/>
      <c r="AZ47" s="66" t="n">
        <f aca="false">'Vstupní data'!AA47</f>
        <v>0</v>
      </c>
      <c r="BA47" s="66" t="n">
        <f aca="false">IF(OR('Vstupní data'!T47&gt;0,'Vstupní data'!U47&gt;0),IF(AC47&lt;&gt;"",AX47*AO47/10*(100+AZ47)/100,0),0)</f>
        <v>0</v>
      </c>
      <c r="BB47" s="67" t="n">
        <f aca="false">IF(AC47&lt;&gt;"",ROUND(BA47*AN47,0),0)</f>
        <v>0</v>
      </c>
      <c r="BC47" s="68" t="str">
        <f aca="false">IF(AE47&gt;0,BB47/AE47,"")</f>
        <v/>
      </c>
      <c r="BD47" s="66" t="n">
        <f aca="false">'Vstupní data'!AE47</f>
        <v>0</v>
      </c>
      <c r="BF47" s="66" t="n">
        <f aca="false">'Vstupní data'!AC47</f>
        <v>0</v>
      </c>
      <c r="BH47" s="66" t="n">
        <f aca="false">'Vstupní data'!AD47</f>
        <v>0</v>
      </c>
      <c r="BI47" s="66" t="n">
        <f aca="false">'Vstupní data'!AF47</f>
        <v>0</v>
      </c>
      <c r="BJ47" s="69" t="n">
        <f aca="false">'Vstupní data'!AG47</f>
        <v>0</v>
      </c>
      <c r="BK47" s="69" t="n">
        <f aca="false">IF(BF47&lt;&gt;0,VLOOKUP(I47,'Pril3-drev'!$H$5:$I$83,2,0),0)</f>
        <v>0</v>
      </c>
      <c r="BL47" s="69" t="n">
        <f aca="false">IF(BF47&lt;&gt;0,VLOOKUP(BK47,'Pril3-drev'!$A$5:$C$17,3,0),0)</f>
        <v>0</v>
      </c>
      <c r="BM47" s="69" t="n">
        <f aca="false">'Vstupní data'!AH47</f>
        <v>0</v>
      </c>
      <c r="BN47" s="69" t="n">
        <f aca="false">IF('Vstupní data'!AH47&gt;0,   VLOOKUP(VLOOKUP(CONCATENATE(VLOOKUP(I47,'Pril3-drev'!$H$4:$L$83,5,0),BD47),'Pril3-drev'!$Q$4:$R$2803,2,0),'AVB-BS'!$C$5:$S$29 ,LOOKUP(BM47,'AVB-BS'!$D$3:$S$3,'AVB-BS'!$D$1:$S$1) ,0 )   ,   IF('Vstupní data'!AI47&gt;0,'Vstupní data'!AI47,0))</f>
        <v>0</v>
      </c>
      <c r="BO47" s="69" t="str">
        <f aca="false">IF(BX47&gt;5,VLOOKUP(CONCATENATE(BK47,BN47),'Pril1-THLPa'!$H$6:$N$96,4,0),"")</f>
        <v/>
      </c>
      <c r="BP47" s="69" t="str">
        <f aca="false">IF(BX47&gt;5,VLOOKUP(CONCATENATE(BK47,BN47),'Pril1-THLPa'!$H$6:$N$96,5,0),"")</f>
        <v/>
      </c>
      <c r="BQ47" s="69" t="str">
        <f aca="false">IF(BX47&gt;5,VLOOKUP(CONCATENATE(BK47,BN47),'Pril1-THLPa'!$H$6:$N$96,6,0),"")</f>
        <v/>
      </c>
      <c r="BR47" s="69" t="str">
        <f aca="false">IF(BX47&gt;5,VLOOKUP(CONCATENATE(BK47,BN47),'Pril1-THLPa'!$H$6:$N$96,7,0),"")</f>
        <v/>
      </c>
      <c r="BS47" s="69" t="str">
        <f aca="false">IF(BX47&gt;5,VLOOKUP(CONCATENATE(BK47,BN47),'Pril1-THLPa'!$H$6:$O$96,8,0),"")</f>
        <v/>
      </c>
      <c r="BT47" s="69" t="str">
        <f aca="false">IF(BF47&gt;0, IF(BK47="smrk",  VLOOKUP(VLOOKUP(BD47,'Pril9-K3'!$L$8:$M$207,2,0),'Pril9-K3'!$A$8:$J$16,LOOKUP(BN47,'Pril9-K3'!$A$7:$J$7,'Pril9-K3'!$A$5:$J$5),0), IF(AND(BK47&lt;&gt;"smrk",'Vstupní data'!AK47&lt;&gt;""),'Vstupní data'!AK47,   VLOOKUP(VLOOKUP(BD47,'Pril9-K3'!$L$8:$M$207,2,0),'Pril9-K3'!$A$8:$J$16,LOOKUP(BN47,'Pril9-K3'!$A$7:$J$7,'Pril9-K3'!$A$5:$J$5),0)   )),   "")</f>
        <v/>
      </c>
      <c r="BV47" s="69" t="n">
        <f aca="false">'Vstupní data'!AJ47</f>
        <v>0</v>
      </c>
      <c r="BW47" s="69" t="n">
        <f aca="false">IF(BF47&gt;0,IF(J47&gt;0,J47,K47*H47/100),0)</f>
        <v>0</v>
      </c>
      <c r="BX47" s="69" t="n">
        <f aca="false">IF(BF47&gt;0,IF(BJ47&gt;BL47,BL47,BJ47),0)</f>
        <v>0</v>
      </c>
      <c r="BY47" s="69" t="n">
        <f aca="false">IF(BD47=0,0,IF(AND(BX47&gt;0,BX47&lt;=5),  IF(AND(BX47&gt;0,BX47&lt;=5),VLOOKUP(BK47,'Pril1-THLPa'!$A$6:$F$18,IF(AND(BX47&gt;0,BX47&lt;=5),LOOKUP(BX47,'Pril1-THLPa'!$B$5:$F$5,'Pril1-THLPa'!$B$4:$F$4),""),0),""),  IF(BX47&gt;5,BO47+BP47*(BX47-5)+BQ47*POWER(BX47-5,2)+BR47*POWER(BX47-5,3)+BS47*POWER(BX47-5,4),"")))</f>
        <v>0</v>
      </c>
      <c r="BZ47" s="69" t="n">
        <f aca="false">IF(BY47&gt;0,BY47*BI47/10*BW47*(100+BV47)/100,0)</f>
        <v>0</v>
      </c>
      <c r="CA47" s="69" t="n">
        <f aca="false">IF(BD47&gt;0,BX47-IF(BD47&gt;BX47,BX47,BD47),0)</f>
        <v>0</v>
      </c>
      <c r="CB47" s="69" t="n">
        <f aca="false">POWER(1.01,CA47)</f>
        <v>1</v>
      </c>
      <c r="CC47" s="69" t="n">
        <f aca="false">IF(BF47&gt;0,IF(BF47&gt;BH47,1,BF47/BH47),0)</f>
        <v>0</v>
      </c>
      <c r="CD47" s="72" t="n">
        <f aca="false">IF(BD47=0,0,IF(BF47&gt;0,ROUND(IF(CB47&lt;&gt;0,BZ47*BT47*1/CB47*CC47,0),0),0))</f>
        <v>0</v>
      </c>
      <c r="CE47" s="73" t="str">
        <f aca="false">IF(BF47&gt;0,IF(BF47&gt;BH47,CD47/BF47,CD47/BH47),"")</f>
        <v/>
      </c>
      <c r="CF47" s="69" t="n">
        <f aca="false">'Vstupní data'!AM47</f>
        <v>0</v>
      </c>
      <c r="CG47" s="69" t="n">
        <f aca="false">'Vstupní data'!AN47</f>
        <v>0</v>
      </c>
      <c r="CH47" s="69" t="n">
        <f aca="false">'Vstupní data'!AO47</f>
        <v>0</v>
      </c>
      <c r="CI47" s="69" t="n">
        <f aca="false">'Vstupní data'!AP47</f>
        <v>0</v>
      </c>
      <c r="CJ47" s="72" t="n">
        <f aca="false">ROUND(CH47*CI47,0)</f>
        <v>0</v>
      </c>
      <c r="CK47" s="74" t="str">
        <f aca="false">IF(OR(AA47&gt;0,BB47&gt;0,CD47&gt;0,CJ47&gt;0),AA47+BB47+CD47+CJ47,"")</f>
        <v/>
      </c>
    </row>
    <row r="48" customFormat="false" ht="12.8" hidden="false" customHeight="false" outlineLevel="0" collapsed="false">
      <c r="A48" s="66" t="n">
        <f aca="false">'Vstupní data'!A48</f>
        <v>0</v>
      </c>
      <c r="F48" s="66" t="str">
        <f aca="false">CONCATENATE('Vstupní data'!F48,'Vstupní data'!G48,'Vstupní data'!H48,'Vstupní data'!I48)</f>
        <v/>
      </c>
      <c r="G48" s="66"/>
      <c r="H48" s="66" t="n">
        <f aca="false">'Vstupní data'!K48</f>
        <v>0</v>
      </c>
      <c r="I48" s="66" t="n">
        <f aca="false">'Vstupní data'!L48</f>
        <v>0</v>
      </c>
      <c r="J48" s="66" t="n">
        <f aca="false">'Vstupní data'!K48*'Vstupní data'!M48/100</f>
        <v>0</v>
      </c>
      <c r="L48" s="66" t="n">
        <f aca="false">IF('Vstupní data'!N48="prostokořenný",0,IF('Vstupní data'!N48="krytokořenný","k",IF('Vstupní data'!N48="poloodrostky nebo odrostky, prostokořenné i krytokořenné","po",0)))</f>
        <v>0</v>
      </c>
      <c r="N48" s="66"/>
      <c r="O48" s="66" t="n">
        <f aca="false">'Vstupní data'!O48</f>
        <v>0</v>
      </c>
      <c r="P48" s="66" t="n">
        <f aca="false">IF(O48&gt;0,VLOOKUP(CONCATENATE(VLOOKUP(I48,'Pril3-drev'!$H$5:$K$83,4,0),"-",'Vstupní data'!R48),K2!$C$15:$D$23,2,0),0)</f>
        <v>0</v>
      </c>
      <c r="Q48" s="66" t="n">
        <f aca="false">IF(O48&gt;0,VLOOKUP(I48,'Pril3-drev'!$H$5:$I$83,2,0),0)</f>
        <v>0</v>
      </c>
      <c r="R48" s="66" t="n">
        <f aca="false">IF(Q48&gt;0,VLOOKUP(Q48,'Pril6-okus'!$A$5:$B$17,2,0),0)</f>
        <v>0</v>
      </c>
      <c r="S48" s="66" t="n">
        <f aca="false">IF(O48&gt;0,VLOOKUP(I48,'Pril3-drev'!$H$5:$J$83,3,0),0)</f>
        <v>0</v>
      </c>
      <c r="T48" s="66" t="str">
        <f aca="false">IF(O48&gt;0,IF(L48="k",0.9*VLOOKUP(S48,'ha-pocty-vyhl'!$A$5:$B$20,2,0),IF(L48="po",0.8*VLOOKUP(S48,'ha-pocty-vyhl'!$A$5:$B$20,2,0),VLOOKUP(S48,'ha-pocty-vyhl'!$A$5:$B$20,2,0))),"")</f>
        <v/>
      </c>
      <c r="U48" s="66" t="n">
        <f aca="false">'Vstupní data'!P48</f>
        <v>0</v>
      </c>
      <c r="V48" s="66" t="n">
        <f aca="false">IF(O48&gt;0,1.3*T48*1000*Z48/10000,0)</f>
        <v>0</v>
      </c>
      <c r="W48" s="66" t="n">
        <f aca="false">IF(O48&gt;0,1.3*T48*1000*Z48/10000,0)</f>
        <v>0</v>
      </c>
      <c r="X48" s="66" t="n">
        <f aca="false">IF(O48&gt;0,IF(O48&gt;V48,V48,O48),0)</f>
        <v>0</v>
      </c>
      <c r="Y48" s="66" t="n">
        <f aca="false">IF(O48&gt;0,IF(IF(U48&gt;W48,W48,U48)&lt;X48,W48,IF(U48&gt;W48,W48,U48)),0)</f>
        <v>0</v>
      </c>
      <c r="Z48" s="66" t="n">
        <f aca="false">IF(O48&gt;0,IF(J48&gt;0,J48,K48*H48/100),0)</f>
        <v>0</v>
      </c>
      <c r="AA48" s="67" t="n">
        <f aca="false">IF(O48&gt;0,CEILING(R48*P48*X48/Y48*Z48,1),0)</f>
        <v>0</v>
      </c>
      <c r="AB48" s="68" t="n">
        <f aca="false">IF(O48&gt;0,AA48/O48,0)</f>
        <v>0</v>
      </c>
      <c r="AC48" s="66" t="n">
        <f aca="false">'Vstupní data'!W48</f>
        <v>0</v>
      </c>
      <c r="AI48" s="66" t="str">
        <f aca="false">IF(OR('Vstupní data'!T48&gt;0,'Vstupní data'!U48&gt;0),VLOOKUP(I48,'Pril3-drev'!$H$5:$J$83,3,0),"")</f>
        <v/>
      </c>
      <c r="AJ48" s="66" t="n">
        <f aca="false">IF('Vstupní data'!V48="prostokořenný",0,IF('Vstupní data'!V48="krytokořenný","k",IF('Vstupní data'!V48="poloodrostky nebo odrostky, prostokořenné i krytokořenné","po",0)))</f>
        <v>0</v>
      </c>
      <c r="AK48" s="66" t="n">
        <f aca="false">IF(OR('Vstupní data'!T48&gt;0,'Vstupní data'!U48&gt;0),IF(AJ48="k",0.9*VLOOKUP(AI48,'ha-pocty-vyhl'!$A$5:$B$20,2,0),IF(AJ48="po",0.8*VLOOKUP(AI48,'ha-pocty-vyhl'!$A$5:$B$20,2,0),VLOOKUP(AI48,'ha-pocty-vyhl'!$A$5:$B$20,2,0))),0)</f>
        <v>0</v>
      </c>
      <c r="AL48" s="66" t="n">
        <f aca="false">IF(OR('Vstupní data'!T48&gt;0,'Vstupní data'!U48&gt;0),'Vstupní data'!K48*'Vstupní data'!M48/100,0)</f>
        <v>0</v>
      </c>
      <c r="AM48" s="66" t="n">
        <f aca="false">IF(OR('Vstupní data'!T48&gt;0,'Vstupní data'!U48&gt;0),IF('Vstupní data'!T48&gt;0,'Vstupní data'!T48,ROUND(10*'Vstupní data'!U48/AK48,0)),0)</f>
        <v>0</v>
      </c>
      <c r="AN48" s="69" t="n">
        <f aca="false">IF('Vstupní data'!T48&gt;0,   IF('Vstupní data'!T48&lt;=AL48,'Vstupní data'!T48,AL48),   IF(AM48&lt;AL48,AM48,AL48))</f>
        <v>0</v>
      </c>
      <c r="AO48" s="69" t="n">
        <f aca="false">'Vstupní data'!X48</f>
        <v>0</v>
      </c>
      <c r="AP48" s="66" t="n">
        <f aca="false">IF(OR('Vstupní data'!T48&gt;0,'Vstupní data'!U48&gt;0),IF(I48&lt;&gt;0,VLOOKUP(I48,'Pril3-drev'!$H$5:$I$83,2,0),0),0)</f>
        <v>0</v>
      </c>
      <c r="AQ48" s="66" t="n">
        <f aca="false">'Vstupní data'!Y48</f>
        <v>0</v>
      </c>
      <c r="AR48" s="66" t="str">
        <f aca="false">IF(AC48&gt;5,   IF('Vstupní data'!Y48&gt;0,   VLOOKUP(VLOOKUP(CONCATENATE(VLOOKUP(I48,'Pril3-drev'!$H$4:$L$83,5,0),AC48),'Pril3-drev'!$Q$4:$R$2803,2,0),'AVB-BS'!$C$5:$S$29 ,LOOKUP(AQ48,'AVB-BS'!$D$3:$S$3,'AVB-BS'!$D$1:$S$1) ,0 )   ,   IF('Vstupní data'!Z48&gt;0,'Vstupní data'!Z48,0)) , "")</f>
        <v/>
      </c>
      <c r="AS48" s="70" t="str">
        <f aca="false">IF(AC48&gt;5,VLOOKUP(CONCATENATE(AP48,AR48),'Pril1-THLPa'!$H$6:$N$96,4,0),"")</f>
        <v/>
      </c>
      <c r="AT48" s="70" t="str">
        <f aca="false">IF(AC48&gt;5,VLOOKUP(CONCATENATE(AP48,AR48),'Pril1-THLPa'!$H$6:$N$96,5,0),"")</f>
        <v/>
      </c>
      <c r="AU48" s="70" t="str">
        <f aca="false">IF(AC48&gt;5,VLOOKUP(CONCATENATE(AP48,AR48),'Pril1-THLPa'!$H$6:$N$96,6,0),"")</f>
        <v/>
      </c>
      <c r="AV48" s="70" t="str">
        <f aca="false">IF(AC48&gt;5,VLOOKUP(CONCATENATE(AP48,AR48),'Pril1-THLPa'!$H$6:$N$96,7,0),"")</f>
        <v/>
      </c>
      <c r="AW48" s="70" t="str">
        <f aca="false">IF(AC48&gt;5,VLOOKUP(CONCATENATE(AP48,AR48),'Pril1-THLPa'!$H$6:$O$96,8,0),"")</f>
        <v/>
      </c>
      <c r="AX48" s="66" t="n">
        <f aca="false">IF(AC48&gt;0,IF(AND(AC48&gt;0,AC48&lt;=5),VLOOKUP(AP48,'Pril1-THLPa'!$A$6:$F$18,LOOKUP(AC48,'Pril1-THLPa'!$B$5:$F$5,'Pril1-THLPa'!$B$4:$F$4),0),AS48+AT48*(AC48-5)+AU48*POWER(AC48-5,2)+AV48*POWER(AC48-5,3)+AW48*POWER(AC48-5,4)),0)</f>
        <v>0</v>
      </c>
      <c r="AY48" s="71"/>
      <c r="AZ48" s="66" t="n">
        <f aca="false">'Vstupní data'!AA48</f>
        <v>0</v>
      </c>
      <c r="BA48" s="66" t="n">
        <f aca="false">IF(OR('Vstupní data'!T48&gt;0,'Vstupní data'!U48&gt;0),IF(AC48&lt;&gt;"",AX48*AO48/10*(100+AZ48)/100,0),0)</f>
        <v>0</v>
      </c>
      <c r="BB48" s="67" t="n">
        <f aca="false">IF(AC48&lt;&gt;"",ROUND(BA48*AN48,0),0)</f>
        <v>0</v>
      </c>
      <c r="BC48" s="68" t="str">
        <f aca="false">IF(AE48&gt;0,BB48/AE48,"")</f>
        <v/>
      </c>
      <c r="BD48" s="66" t="n">
        <f aca="false">'Vstupní data'!AE48</f>
        <v>0</v>
      </c>
      <c r="BF48" s="66" t="n">
        <f aca="false">'Vstupní data'!AC48</f>
        <v>0</v>
      </c>
      <c r="BH48" s="66" t="n">
        <f aca="false">'Vstupní data'!AD48</f>
        <v>0</v>
      </c>
      <c r="BI48" s="66" t="n">
        <f aca="false">'Vstupní data'!AF48</f>
        <v>0</v>
      </c>
      <c r="BJ48" s="69" t="n">
        <f aca="false">'Vstupní data'!AG48</f>
        <v>0</v>
      </c>
      <c r="BK48" s="69" t="n">
        <f aca="false">IF(BF48&lt;&gt;0,VLOOKUP(I48,'Pril3-drev'!$H$5:$I$83,2,0),0)</f>
        <v>0</v>
      </c>
      <c r="BL48" s="69" t="n">
        <f aca="false">IF(BF48&lt;&gt;0,VLOOKUP(BK48,'Pril3-drev'!$A$5:$C$17,3,0),0)</f>
        <v>0</v>
      </c>
      <c r="BM48" s="69" t="n">
        <f aca="false">'Vstupní data'!AH48</f>
        <v>0</v>
      </c>
      <c r="BN48" s="69" t="n">
        <f aca="false">IF('Vstupní data'!AH48&gt;0,   VLOOKUP(VLOOKUP(CONCATENATE(VLOOKUP(I48,'Pril3-drev'!$H$4:$L$83,5,0),BD48),'Pril3-drev'!$Q$4:$R$2803,2,0),'AVB-BS'!$C$5:$S$29 ,LOOKUP(BM48,'AVB-BS'!$D$3:$S$3,'AVB-BS'!$D$1:$S$1) ,0 )   ,   IF('Vstupní data'!AI48&gt;0,'Vstupní data'!AI48,0))</f>
        <v>0</v>
      </c>
      <c r="BO48" s="69" t="str">
        <f aca="false">IF(BX48&gt;5,VLOOKUP(CONCATENATE(BK48,BN48),'Pril1-THLPa'!$H$6:$N$96,4,0),"")</f>
        <v/>
      </c>
      <c r="BP48" s="69" t="str">
        <f aca="false">IF(BX48&gt;5,VLOOKUP(CONCATENATE(BK48,BN48),'Pril1-THLPa'!$H$6:$N$96,5,0),"")</f>
        <v/>
      </c>
      <c r="BQ48" s="69" t="str">
        <f aca="false">IF(BX48&gt;5,VLOOKUP(CONCATENATE(BK48,BN48),'Pril1-THLPa'!$H$6:$N$96,6,0),"")</f>
        <v/>
      </c>
      <c r="BR48" s="69" t="str">
        <f aca="false">IF(BX48&gt;5,VLOOKUP(CONCATENATE(BK48,BN48),'Pril1-THLPa'!$H$6:$N$96,7,0),"")</f>
        <v/>
      </c>
      <c r="BS48" s="69" t="str">
        <f aca="false">IF(BX48&gt;5,VLOOKUP(CONCATENATE(BK48,BN48),'Pril1-THLPa'!$H$6:$O$96,8,0),"")</f>
        <v/>
      </c>
      <c r="BT48" s="69" t="str">
        <f aca="false">IF(BF48&gt;0, IF(BK48="smrk",  VLOOKUP(VLOOKUP(BD48,'Pril9-K3'!$L$8:$M$207,2,0),'Pril9-K3'!$A$8:$J$16,LOOKUP(BN48,'Pril9-K3'!$A$7:$J$7,'Pril9-K3'!$A$5:$J$5),0), IF(AND(BK48&lt;&gt;"smrk",'Vstupní data'!AK48&lt;&gt;""),'Vstupní data'!AK48,   VLOOKUP(VLOOKUP(BD48,'Pril9-K3'!$L$8:$M$207,2,0),'Pril9-K3'!$A$8:$J$16,LOOKUP(BN48,'Pril9-K3'!$A$7:$J$7,'Pril9-K3'!$A$5:$J$5),0)   )),   "")</f>
        <v/>
      </c>
      <c r="BV48" s="69" t="n">
        <f aca="false">'Vstupní data'!AJ48</f>
        <v>0</v>
      </c>
      <c r="BW48" s="69" t="n">
        <f aca="false">IF(BF48&gt;0,IF(J48&gt;0,J48,K48*H48/100),0)</f>
        <v>0</v>
      </c>
      <c r="BX48" s="69" t="n">
        <f aca="false">IF(BF48&gt;0,IF(BJ48&gt;BL48,BL48,BJ48),0)</f>
        <v>0</v>
      </c>
      <c r="BY48" s="69" t="n">
        <f aca="false">IF(BD48=0,0,IF(AND(BX48&gt;0,BX48&lt;=5),  IF(AND(BX48&gt;0,BX48&lt;=5),VLOOKUP(BK48,'Pril1-THLPa'!$A$6:$F$18,IF(AND(BX48&gt;0,BX48&lt;=5),LOOKUP(BX48,'Pril1-THLPa'!$B$5:$F$5,'Pril1-THLPa'!$B$4:$F$4),""),0),""),  IF(BX48&gt;5,BO48+BP48*(BX48-5)+BQ48*POWER(BX48-5,2)+BR48*POWER(BX48-5,3)+BS48*POWER(BX48-5,4),"")))</f>
        <v>0</v>
      </c>
      <c r="BZ48" s="69" t="n">
        <f aca="false">IF(BY48&gt;0,BY48*BI48/10*BW48*(100+BV48)/100,0)</f>
        <v>0</v>
      </c>
      <c r="CA48" s="69" t="n">
        <f aca="false">IF(BD48&gt;0,BX48-IF(BD48&gt;BX48,BX48,BD48),0)</f>
        <v>0</v>
      </c>
      <c r="CB48" s="69" t="n">
        <f aca="false">POWER(1.01,CA48)</f>
        <v>1</v>
      </c>
      <c r="CC48" s="69" t="n">
        <f aca="false">IF(BF48&gt;0,IF(BF48&gt;BH48,1,BF48/BH48),0)</f>
        <v>0</v>
      </c>
      <c r="CD48" s="72" t="n">
        <f aca="false">IF(BD48=0,0,IF(BF48&gt;0,ROUND(IF(CB48&lt;&gt;0,BZ48*BT48*1/CB48*CC48,0),0),0))</f>
        <v>0</v>
      </c>
      <c r="CE48" s="73" t="str">
        <f aca="false">IF(BF48&gt;0,IF(BF48&gt;BH48,CD48/BF48,CD48/BH48),"")</f>
        <v/>
      </c>
      <c r="CF48" s="69" t="n">
        <f aca="false">'Vstupní data'!AM48</f>
        <v>0</v>
      </c>
      <c r="CG48" s="69" t="n">
        <f aca="false">'Vstupní data'!AN48</f>
        <v>0</v>
      </c>
      <c r="CH48" s="69" t="n">
        <f aca="false">'Vstupní data'!AO48</f>
        <v>0</v>
      </c>
      <c r="CI48" s="69" t="n">
        <f aca="false">'Vstupní data'!AP48</f>
        <v>0</v>
      </c>
      <c r="CJ48" s="72" t="n">
        <f aca="false">ROUND(CH48*CI48,0)</f>
        <v>0</v>
      </c>
      <c r="CK48" s="74" t="str">
        <f aca="false">IF(OR(AA48&gt;0,BB48&gt;0,CD48&gt;0,CJ48&gt;0),AA48+BB48+CD48+CJ48,"")</f>
        <v/>
      </c>
    </row>
    <row r="49" customFormat="false" ht="12.8" hidden="false" customHeight="false" outlineLevel="0" collapsed="false">
      <c r="A49" s="66" t="n">
        <f aca="false">'Vstupní data'!A49</f>
        <v>0</v>
      </c>
      <c r="F49" s="66" t="str">
        <f aca="false">CONCATENATE('Vstupní data'!F49,'Vstupní data'!G49,'Vstupní data'!H49,'Vstupní data'!I49)</f>
        <v/>
      </c>
      <c r="G49" s="66"/>
      <c r="H49" s="66" t="n">
        <f aca="false">'Vstupní data'!K49</f>
        <v>0</v>
      </c>
      <c r="I49" s="66" t="n">
        <f aca="false">'Vstupní data'!L49</f>
        <v>0</v>
      </c>
      <c r="J49" s="66" t="n">
        <f aca="false">'Vstupní data'!K49*'Vstupní data'!M49/100</f>
        <v>0</v>
      </c>
      <c r="L49" s="66" t="n">
        <f aca="false">IF('Vstupní data'!N49="prostokořenný",0,IF('Vstupní data'!N49="krytokořenný","k",IF('Vstupní data'!N49="poloodrostky nebo odrostky, prostokořenné i krytokořenné","po",0)))</f>
        <v>0</v>
      </c>
      <c r="N49" s="66"/>
      <c r="O49" s="66" t="n">
        <f aca="false">'Vstupní data'!O49</f>
        <v>0</v>
      </c>
      <c r="P49" s="66" t="n">
        <f aca="false">IF(O49&gt;0,VLOOKUP(CONCATENATE(VLOOKUP(I49,'Pril3-drev'!$H$5:$K$83,4,0),"-",'Vstupní data'!R49),K2!$C$15:$D$23,2,0),0)</f>
        <v>0</v>
      </c>
      <c r="Q49" s="66" t="n">
        <f aca="false">IF(O49&gt;0,VLOOKUP(I49,'Pril3-drev'!$H$5:$I$83,2,0),0)</f>
        <v>0</v>
      </c>
      <c r="R49" s="66" t="n">
        <f aca="false">IF(Q49&gt;0,VLOOKUP(Q49,'Pril6-okus'!$A$5:$B$17,2,0),0)</f>
        <v>0</v>
      </c>
      <c r="S49" s="66" t="n">
        <f aca="false">IF(O49&gt;0,VLOOKUP(I49,'Pril3-drev'!$H$5:$J$83,3,0),0)</f>
        <v>0</v>
      </c>
      <c r="T49" s="66" t="str">
        <f aca="false">IF(O49&gt;0,IF(L49="k",0.9*VLOOKUP(S49,'ha-pocty-vyhl'!$A$5:$B$20,2,0),IF(L49="po",0.8*VLOOKUP(S49,'ha-pocty-vyhl'!$A$5:$B$20,2,0),VLOOKUP(S49,'ha-pocty-vyhl'!$A$5:$B$20,2,0))),"")</f>
        <v/>
      </c>
      <c r="U49" s="66" t="n">
        <f aca="false">'Vstupní data'!P49</f>
        <v>0</v>
      </c>
      <c r="V49" s="66" t="n">
        <f aca="false">IF(O49&gt;0,1.3*T49*1000*Z49/10000,0)</f>
        <v>0</v>
      </c>
      <c r="W49" s="66" t="n">
        <f aca="false">IF(O49&gt;0,1.3*T49*1000*Z49/10000,0)</f>
        <v>0</v>
      </c>
      <c r="X49" s="66" t="n">
        <f aca="false">IF(O49&gt;0,IF(O49&gt;V49,V49,O49),0)</f>
        <v>0</v>
      </c>
      <c r="Y49" s="66" t="n">
        <f aca="false">IF(O49&gt;0,IF(IF(U49&gt;W49,W49,U49)&lt;X49,W49,IF(U49&gt;W49,W49,U49)),0)</f>
        <v>0</v>
      </c>
      <c r="Z49" s="66" t="n">
        <f aca="false">IF(O49&gt;0,IF(J49&gt;0,J49,K49*H49/100),0)</f>
        <v>0</v>
      </c>
      <c r="AA49" s="67" t="n">
        <f aca="false">IF(O49&gt;0,CEILING(R49*P49*X49/Y49*Z49,1),0)</f>
        <v>0</v>
      </c>
      <c r="AB49" s="68" t="n">
        <f aca="false">IF(O49&gt;0,AA49/O49,0)</f>
        <v>0</v>
      </c>
      <c r="AC49" s="66" t="n">
        <f aca="false">'Vstupní data'!W49</f>
        <v>0</v>
      </c>
      <c r="AI49" s="66" t="str">
        <f aca="false">IF(OR('Vstupní data'!T49&gt;0,'Vstupní data'!U49&gt;0),VLOOKUP(I49,'Pril3-drev'!$H$5:$J$83,3,0),"")</f>
        <v/>
      </c>
      <c r="AJ49" s="66" t="n">
        <f aca="false">IF('Vstupní data'!V49="prostokořenný",0,IF('Vstupní data'!V49="krytokořenný","k",IF('Vstupní data'!V49="poloodrostky nebo odrostky, prostokořenné i krytokořenné","po",0)))</f>
        <v>0</v>
      </c>
      <c r="AK49" s="66" t="n">
        <f aca="false">IF(OR('Vstupní data'!T49&gt;0,'Vstupní data'!U49&gt;0),IF(AJ49="k",0.9*VLOOKUP(AI49,'ha-pocty-vyhl'!$A$5:$B$20,2,0),IF(AJ49="po",0.8*VLOOKUP(AI49,'ha-pocty-vyhl'!$A$5:$B$20,2,0),VLOOKUP(AI49,'ha-pocty-vyhl'!$A$5:$B$20,2,0))),0)</f>
        <v>0</v>
      </c>
      <c r="AL49" s="66" t="n">
        <f aca="false">IF(OR('Vstupní data'!T49&gt;0,'Vstupní data'!U49&gt;0),'Vstupní data'!K49*'Vstupní data'!M49/100,0)</f>
        <v>0</v>
      </c>
      <c r="AM49" s="66" t="n">
        <f aca="false">IF(OR('Vstupní data'!T49&gt;0,'Vstupní data'!U49&gt;0),IF('Vstupní data'!T49&gt;0,'Vstupní data'!T49,ROUND(10*'Vstupní data'!U49/AK49,0)),0)</f>
        <v>0</v>
      </c>
      <c r="AN49" s="69" t="n">
        <f aca="false">IF('Vstupní data'!T49&gt;0,   IF('Vstupní data'!T49&lt;=AL49,'Vstupní data'!T49,AL49),   IF(AM49&lt;AL49,AM49,AL49))</f>
        <v>0</v>
      </c>
      <c r="AO49" s="69" t="n">
        <f aca="false">'Vstupní data'!X49</f>
        <v>0</v>
      </c>
      <c r="AP49" s="66" t="n">
        <f aca="false">IF(OR('Vstupní data'!T49&gt;0,'Vstupní data'!U49&gt;0),IF(I49&lt;&gt;0,VLOOKUP(I49,'Pril3-drev'!$H$5:$I$83,2,0),0),0)</f>
        <v>0</v>
      </c>
      <c r="AQ49" s="66" t="n">
        <f aca="false">'Vstupní data'!Y49</f>
        <v>0</v>
      </c>
      <c r="AR49" s="66" t="str">
        <f aca="false">IF(AC49&gt;5,   IF('Vstupní data'!Y49&gt;0,   VLOOKUP(VLOOKUP(CONCATENATE(VLOOKUP(I49,'Pril3-drev'!$H$4:$L$83,5,0),AC49),'Pril3-drev'!$Q$4:$R$2803,2,0),'AVB-BS'!$C$5:$S$29 ,LOOKUP(AQ49,'AVB-BS'!$D$3:$S$3,'AVB-BS'!$D$1:$S$1) ,0 )   ,   IF('Vstupní data'!Z49&gt;0,'Vstupní data'!Z49,0)) , "")</f>
        <v/>
      </c>
      <c r="AS49" s="70" t="str">
        <f aca="false">IF(AC49&gt;5,VLOOKUP(CONCATENATE(AP49,AR49),'Pril1-THLPa'!$H$6:$N$96,4,0),"")</f>
        <v/>
      </c>
      <c r="AT49" s="70" t="str">
        <f aca="false">IF(AC49&gt;5,VLOOKUP(CONCATENATE(AP49,AR49),'Pril1-THLPa'!$H$6:$N$96,5,0),"")</f>
        <v/>
      </c>
      <c r="AU49" s="70" t="str">
        <f aca="false">IF(AC49&gt;5,VLOOKUP(CONCATENATE(AP49,AR49),'Pril1-THLPa'!$H$6:$N$96,6,0),"")</f>
        <v/>
      </c>
      <c r="AV49" s="70" t="str">
        <f aca="false">IF(AC49&gt;5,VLOOKUP(CONCATENATE(AP49,AR49),'Pril1-THLPa'!$H$6:$N$96,7,0),"")</f>
        <v/>
      </c>
      <c r="AW49" s="70" t="str">
        <f aca="false">IF(AC49&gt;5,VLOOKUP(CONCATENATE(AP49,AR49),'Pril1-THLPa'!$H$6:$O$96,8,0),"")</f>
        <v/>
      </c>
      <c r="AX49" s="66" t="n">
        <f aca="false">IF(AC49&gt;0,IF(AND(AC49&gt;0,AC49&lt;=5),VLOOKUP(AP49,'Pril1-THLPa'!$A$6:$F$18,LOOKUP(AC49,'Pril1-THLPa'!$B$5:$F$5,'Pril1-THLPa'!$B$4:$F$4),0),AS49+AT49*(AC49-5)+AU49*POWER(AC49-5,2)+AV49*POWER(AC49-5,3)+AW49*POWER(AC49-5,4)),0)</f>
        <v>0</v>
      </c>
      <c r="AY49" s="71"/>
      <c r="AZ49" s="66" t="n">
        <f aca="false">'Vstupní data'!AA49</f>
        <v>0</v>
      </c>
      <c r="BA49" s="66" t="n">
        <f aca="false">IF(OR('Vstupní data'!T49&gt;0,'Vstupní data'!U49&gt;0),IF(AC49&lt;&gt;"",AX49*AO49/10*(100+AZ49)/100,0),0)</f>
        <v>0</v>
      </c>
      <c r="BB49" s="67" t="n">
        <f aca="false">IF(AC49&lt;&gt;"",ROUND(BA49*AN49,0),0)</f>
        <v>0</v>
      </c>
      <c r="BC49" s="68" t="str">
        <f aca="false">IF(AE49&gt;0,BB49/AE49,"")</f>
        <v/>
      </c>
      <c r="BD49" s="66" t="n">
        <f aca="false">'Vstupní data'!AE49</f>
        <v>0</v>
      </c>
      <c r="BF49" s="66" t="n">
        <f aca="false">'Vstupní data'!AC49</f>
        <v>0</v>
      </c>
      <c r="BH49" s="66" t="n">
        <f aca="false">'Vstupní data'!AD49</f>
        <v>0</v>
      </c>
      <c r="BI49" s="66" t="n">
        <f aca="false">'Vstupní data'!AF49</f>
        <v>0</v>
      </c>
      <c r="BJ49" s="69" t="n">
        <f aca="false">'Vstupní data'!AG49</f>
        <v>0</v>
      </c>
      <c r="BK49" s="69" t="n">
        <f aca="false">IF(BF49&lt;&gt;0,VLOOKUP(I49,'Pril3-drev'!$H$5:$I$83,2,0),0)</f>
        <v>0</v>
      </c>
      <c r="BL49" s="69" t="n">
        <f aca="false">IF(BF49&lt;&gt;0,VLOOKUP(BK49,'Pril3-drev'!$A$5:$C$17,3,0),0)</f>
        <v>0</v>
      </c>
      <c r="BM49" s="69" t="n">
        <f aca="false">'Vstupní data'!AH49</f>
        <v>0</v>
      </c>
      <c r="BN49" s="69" t="n">
        <f aca="false">IF('Vstupní data'!AH49&gt;0,   VLOOKUP(VLOOKUP(CONCATENATE(VLOOKUP(I49,'Pril3-drev'!$H$4:$L$83,5,0),BD49),'Pril3-drev'!$Q$4:$R$2803,2,0),'AVB-BS'!$C$5:$S$29 ,LOOKUP(BM49,'AVB-BS'!$D$3:$S$3,'AVB-BS'!$D$1:$S$1) ,0 )   ,   IF('Vstupní data'!AI49&gt;0,'Vstupní data'!AI49,0))</f>
        <v>0</v>
      </c>
      <c r="BO49" s="69" t="str">
        <f aca="false">IF(BX49&gt;5,VLOOKUP(CONCATENATE(BK49,BN49),'Pril1-THLPa'!$H$6:$N$96,4,0),"")</f>
        <v/>
      </c>
      <c r="BP49" s="69" t="str">
        <f aca="false">IF(BX49&gt;5,VLOOKUP(CONCATENATE(BK49,BN49),'Pril1-THLPa'!$H$6:$N$96,5,0),"")</f>
        <v/>
      </c>
      <c r="BQ49" s="69" t="str">
        <f aca="false">IF(BX49&gt;5,VLOOKUP(CONCATENATE(BK49,BN49),'Pril1-THLPa'!$H$6:$N$96,6,0),"")</f>
        <v/>
      </c>
      <c r="BR49" s="69" t="str">
        <f aca="false">IF(BX49&gt;5,VLOOKUP(CONCATENATE(BK49,BN49),'Pril1-THLPa'!$H$6:$N$96,7,0),"")</f>
        <v/>
      </c>
      <c r="BS49" s="69" t="str">
        <f aca="false">IF(BX49&gt;5,VLOOKUP(CONCATENATE(BK49,BN49),'Pril1-THLPa'!$H$6:$O$96,8,0),"")</f>
        <v/>
      </c>
      <c r="BT49" s="69" t="str">
        <f aca="false">IF(BF49&gt;0, IF(BK49="smrk",  VLOOKUP(VLOOKUP(BD49,'Pril9-K3'!$L$8:$M$207,2,0),'Pril9-K3'!$A$8:$J$16,LOOKUP(BN49,'Pril9-K3'!$A$7:$J$7,'Pril9-K3'!$A$5:$J$5),0), IF(AND(BK49&lt;&gt;"smrk",'Vstupní data'!AK49&lt;&gt;""),'Vstupní data'!AK49,   VLOOKUP(VLOOKUP(BD49,'Pril9-K3'!$L$8:$M$207,2,0),'Pril9-K3'!$A$8:$J$16,LOOKUP(BN49,'Pril9-K3'!$A$7:$J$7,'Pril9-K3'!$A$5:$J$5),0)   )),   "")</f>
        <v/>
      </c>
      <c r="BV49" s="69" t="n">
        <f aca="false">'Vstupní data'!AJ49</f>
        <v>0</v>
      </c>
      <c r="BW49" s="69" t="n">
        <f aca="false">IF(BF49&gt;0,IF(J49&gt;0,J49,K49*H49/100),0)</f>
        <v>0</v>
      </c>
      <c r="BX49" s="69" t="n">
        <f aca="false">IF(BF49&gt;0,IF(BJ49&gt;BL49,BL49,BJ49),0)</f>
        <v>0</v>
      </c>
      <c r="BY49" s="69" t="n">
        <f aca="false">IF(BD49=0,0,IF(AND(BX49&gt;0,BX49&lt;=5),  IF(AND(BX49&gt;0,BX49&lt;=5),VLOOKUP(BK49,'Pril1-THLPa'!$A$6:$F$18,IF(AND(BX49&gt;0,BX49&lt;=5),LOOKUP(BX49,'Pril1-THLPa'!$B$5:$F$5,'Pril1-THLPa'!$B$4:$F$4),""),0),""),  IF(BX49&gt;5,BO49+BP49*(BX49-5)+BQ49*POWER(BX49-5,2)+BR49*POWER(BX49-5,3)+BS49*POWER(BX49-5,4),"")))</f>
        <v>0</v>
      </c>
      <c r="BZ49" s="69" t="n">
        <f aca="false">IF(BY49&gt;0,BY49*BI49/10*BW49*(100+BV49)/100,0)</f>
        <v>0</v>
      </c>
      <c r="CA49" s="69" t="n">
        <f aca="false">IF(BD49&gt;0,BX49-IF(BD49&gt;BX49,BX49,BD49),0)</f>
        <v>0</v>
      </c>
      <c r="CB49" s="69" t="n">
        <f aca="false">POWER(1.01,CA49)</f>
        <v>1</v>
      </c>
      <c r="CC49" s="69" t="n">
        <f aca="false">IF(BF49&gt;0,IF(BF49&gt;BH49,1,BF49/BH49),0)</f>
        <v>0</v>
      </c>
      <c r="CD49" s="72" t="n">
        <f aca="false">IF(BD49=0,0,IF(BF49&gt;0,ROUND(IF(CB49&lt;&gt;0,BZ49*BT49*1/CB49*CC49,0),0),0))</f>
        <v>0</v>
      </c>
      <c r="CE49" s="73" t="str">
        <f aca="false">IF(BF49&gt;0,IF(BF49&gt;BH49,CD49/BF49,CD49/BH49),"")</f>
        <v/>
      </c>
      <c r="CF49" s="69" t="n">
        <f aca="false">'Vstupní data'!AM49</f>
        <v>0</v>
      </c>
      <c r="CG49" s="69" t="n">
        <f aca="false">'Vstupní data'!AN49</f>
        <v>0</v>
      </c>
      <c r="CH49" s="69" t="n">
        <f aca="false">'Vstupní data'!AO49</f>
        <v>0</v>
      </c>
      <c r="CI49" s="69" t="n">
        <f aca="false">'Vstupní data'!AP49</f>
        <v>0</v>
      </c>
      <c r="CJ49" s="72" t="n">
        <f aca="false">ROUND(CH49*CI49,0)</f>
        <v>0</v>
      </c>
      <c r="CK49" s="74" t="str">
        <f aca="false">IF(OR(AA49&gt;0,BB49&gt;0,CD49&gt;0,CJ49&gt;0),AA49+BB49+CD49+CJ49,"")</f>
        <v/>
      </c>
    </row>
    <row r="50" customFormat="false" ht="12.8" hidden="false" customHeight="false" outlineLevel="0" collapsed="false">
      <c r="A50" s="66" t="n">
        <f aca="false">'Vstupní data'!A50</f>
        <v>0</v>
      </c>
      <c r="F50" s="66" t="str">
        <f aca="false">CONCATENATE('Vstupní data'!F50,'Vstupní data'!G50,'Vstupní data'!H50,'Vstupní data'!I50)</f>
        <v/>
      </c>
      <c r="G50" s="66"/>
      <c r="H50" s="66" t="n">
        <f aca="false">'Vstupní data'!K50</f>
        <v>0</v>
      </c>
      <c r="I50" s="66" t="n">
        <f aca="false">'Vstupní data'!L50</f>
        <v>0</v>
      </c>
      <c r="J50" s="66" t="n">
        <f aca="false">'Vstupní data'!K50*'Vstupní data'!M50/100</f>
        <v>0</v>
      </c>
      <c r="L50" s="66" t="n">
        <f aca="false">IF('Vstupní data'!N50="prostokořenný",0,IF('Vstupní data'!N50="krytokořenný","k",IF('Vstupní data'!N50="poloodrostky nebo odrostky, prostokořenné i krytokořenné","po",0)))</f>
        <v>0</v>
      </c>
      <c r="N50" s="66"/>
      <c r="O50" s="66" t="n">
        <f aca="false">'Vstupní data'!O50</f>
        <v>0</v>
      </c>
      <c r="P50" s="66" t="n">
        <f aca="false">IF(O50&gt;0,VLOOKUP(CONCATENATE(VLOOKUP(I50,'Pril3-drev'!$H$5:$K$83,4,0),"-",'Vstupní data'!R50),K2!$C$15:$D$23,2,0),0)</f>
        <v>0</v>
      </c>
      <c r="Q50" s="66" t="n">
        <f aca="false">IF(O50&gt;0,VLOOKUP(I50,'Pril3-drev'!$H$5:$I$83,2,0),0)</f>
        <v>0</v>
      </c>
      <c r="R50" s="66" t="n">
        <f aca="false">IF(Q50&gt;0,VLOOKUP(Q50,'Pril6-okus'!$A$5:$B$17,2,0),0)</f>
        <v>0</v>
      </c>
      <c r="S50" s="66" t="n">
        <f aca="false">IF(O50&gt;0,VLOOKUP(I50,'Pril3-drev'!$H$5:$J$83,3,0),0)</f>
        <v>0</v>
      </c>
      <c r="T50" s="66" t="str">
        <f aca="false">IF(O50&gt;0,IF(L50="k",0.9*VLOOKUP(S50,'ha-pocty-vyhl'!$A$5:$B$20,2,0),IF(L50="po",0.8*VLOOKUP(S50,'ha-pocty-vyhl'!$A$5:$B$20,2,0),VLOOKUP(S50,'ha-pocty-vyhl'!$A$5:$B$20,2,0))),"")</f>
        <v/>
      </c>
      <c r="U50" s="66" t="n">
        <f aca="false">'Vstupní data'!P50</f>
        <v>0</v>
      </c>
      <c r="V50" s="66" t="n">
        <f aca="false">IF(O50&gt;0,1.3*T50*1000*Z50/10000,0)</f>
        <v>0</v>
      </c>
      <c r="W50" s="66" t="n">
        <f aca="false">IF(O50&gt;0,1.3*T50*1000*Z50/10000,0)</f>
        <v>0</v>
      </c>
      <c r="X50" s="66" t="n">
        <f aca="false">IF(O50&gt;0,IF(O50&gt;V50,V50,O50),0)</f>
        <v>0</v>
      </c>
      <c r="Y50" s="66" t="n">
        <f aca="false">IF(O50&gt;0,IF(IF(U50&gt;W50,W50,U50)&lt;X50,W50,IF(U50&gt;W50,W50,U50)),0)</f>
        <v>0</v>
      </c>
      <c r="Z50" s="66" t="n">
        <f aca="false">IF(O50&gt;0,IF(J50&gt;0,J50,K50*H50/100),0)</f>
        <v>0</v>
      </c>
      <c r="AA50" s="67" t="n">
        <f aca="false">IF(O50&gt;0,CEILING(R50*P50*X50/Y50*Z50,1),0)</f>
        <v>0</v>
      </c>
      <c r="AB50" s="68" t="n">
        <f aca="false">IF(O50&gt;0,AA50/O50,0)</f>
        <v>0</v>
      </c>
      <c r="AC50" s="66" t="n">
        <f aca="false">'Vstupní data'!W50</f>
        <v>0</v>
      </c>
      <c r="AI50" s="66" t="str">
        <f aca="false">IF(OR('Vstupní data'!T50&gt;0,'Vstupní data'!U50&gt;0),VLOOKUP(I50,'Pril3-drev'!$H$5:$J$83,3,0),"")</f>
        <v/>
      </c>
      <c r="AJ50" s="66" t="n">
        <f aca="false">IF('Vstupní data'!V50="prostokořenný",0,IF('Vstupní data'!V50="krytokořenný","k",IF('Vstupní data'!V50="poloodrostky nebo odrostky, prostokořenné i krytokořenné","po",0)))</f>
        <v>0</v>
      </c>
      <c r="AK50" s="66" t="n">
        <f aca="false">IF(OR('Vstupní data'!T50&gt;0,'Vstupní data'!U50&gt;0),IF(AJ50="k",0.9*VLOOKUP(AI50,'ha-pocty-vyhl'!$A$5:$B$20,2,0),IF(AJ50="po",0.8*VLOOKUP(AI50,'ha-pocty-vyhl'!$A$5:$B$20,2,0),VLOOKUP(AI50,'ha-pocty-vyhl'!$A$5:$B$20,2,0))),0)</f>
        <v>0</v>
      </c>
      <c r="AL50" s="66" t="n">
        <f aca="false">IF(OR('Vstupní data'!T50&gt;0,'Vstupní data'!U50&gt;0),'Vstupní data'!K50*'Vstupní data'!M50/100,0)</f>
        <v>0</v>
      </c>
      <c r="AM50" s="66" t="n">
        <f aca="false">IF(OR('Vstupní data'!T50&gt;0,'Vstupní data'!U50&gt;0),IF('Vstupní data'!T50&gt;0,'Vstupní data'!T50,ROUND(10*'Vstupní data'!U50/AK50,0)),0)</f>
        <v>0</v>
      </c>
      <c r="AN50" s="69" t="n">
        <f aca="false">IF('Vstupní data'!T50&gt;0,   IF('Vstupní data'!T50&lt;=AL50,'Vstupní data'!T50,AL50),   IF(AM50&lt;AL50,AM50,AL50))</f>
        <v>0</v>
      </c>
      <c r="AO50" s="69" t="n">
        <f aca="false">'Vstupní data'!X50</f>
        <v>0</v>
      </c>
      <c r="AP50" s="66" t="n">
        <f aca="false">IF(OR('Vstupní data'!T50&gt;0,'Vstupní data'!U50&gt;0),IF(I50&lt;&gt;0,VLOOKUP(I50,'Pril3-drev'!$H$5:$I$83,2,0),0),0)</f>
        <v>0</v>
      </c>
      <c r="AQ50" s="66" t="n">
        <f aca="false">'Vstupní data'!Y50</f>
        <v>0</v>
      </c>
      <c r="AR50" s="66" t="str">
        <f aca="false">IF(AC50&gt;5,   IF('Vstupní data'!Y50&gt;0,   VLOOKUP(VLOOKUP(CONCATENATE(VLOOKUP(I50,'Pril3-drev'!$H$4:$L$83,5,0),AC50),'Pril3-drev'!$Q$4:$R$2803,2,0),'AVB-BS'!$C$5:$S$29 ,LOOKUP(AQ50,'AVB-BS'!$D$3:$S$3,'AVB-BS'!$D$1:$S$1) ,0 )   ,   IF('Vstupní data'!Z50&gt;0,'Vstupní data'!Z50,0)) , "")</f>
        <v/>
      </c>
      <c r="AS50" s="70" t="str">
        <f aca="false">IF(AC50&gt;5,VLOOKUP(CONCATENATE(AP50,AR50),'Pril1-THLPa'!$H$6:$N$96,4,0),"")</f>
        <v/>
      </c>
      <c r="AT50" s="70" t="str">
        <f aca="false">IF(AC50&gt;5,VLOOKUP(CONCATENATE(AP50,AR50),'Pril1-THLPa'!$H$6:$N$96,5,0),"")</f>
        <v/>
      </c>
      <c r="AU50" s="70" t="str">
        <f aca="false">IF(AC50&gt;5,VLOOKUP(CONCATENATE(AP50,AR50),'Pril1-THLPa'!$H$6:$N$96,6,0),"")</f>
        <v/>
      </c>
      <c r="AV50" s="70" t="str">
        <f aca="false">IF(AC50&gt;5,VLOOKUP(CONCATENATE(AP50,AR50),'Pril1-THLPa'!$H$6:$N$96,7,0),"")</f>
        <v/>
      </c>
      <c r="AW50" s="70" t="str">
        <f aca="false">IF(AC50&gt;5,VLOOKUP(CONCATENATE(AP50,AR50),'Pril1-THLPa'!$H$6:$O$96,8,0),"")</f>
        <v/>
      </c>
      <c r="AX50" s="66" t="n">
        <f aca="false">IF(AC50&gt;0,IF(AND(AC50&gt;0,AC50&lt;=5),VLOOKUP(AP50,'Pril1-THLPa'!$A$6:$F$18,LOOKUP(AC50,'Pril1-THLPa'!$B$5:$F$5,'Pril1-THLPa'!$B$4:$F$4),0),AS50+AT50*(AC50-5)+AU50*POWER(AC50-5,2)+AV50*POWER(AC50-5,3)+AW50*POWER(AC50-5,4)),0)</f>
        <v>0</v>
      </c>
      <c r="AY50" s="71"/>
      <c r="AZ50" s="66" t="n">
        <f aca="false">'Vstupní data'!AA50</f>
        <v>0</v>
      </c>
      <c r="BA50" s="66" t="n">
        <f aca="false">IF(OR('Vstupní data'!T50&gt;0,'Vstupní data'!U50&gt;0),IF(AC50&lt;&gt;"",AX50*AO50/10*(100+AZ50)/100,0),0)</f>
        <v>0</v>
      </c>
      <c r="BB50" s="67" t="n">
        <f aca="false">IF(AC50&lt;&gt;"",ROUND(BA50*AN50,0),0)</f>
        <v>0</v>
      </c>
      <c r="BC50" s="68" t="str">
        <f aca="false">IF(AE50&gt;0,BB50/AE50,"")</f>
        <v/>
      </c>
      <c r="BD50" s="66" t="n">
        <f aca="false">'Vstupní data'!AE50</f>
        <v>0</v>
      </c>
      <c r="BF50" s="66" t="n">
        <f aca="false">'Vstupní data'!AC50</f>
        <v>0</v>
      </c>
      <c r="BH50" s="66" t="n">
        <f aca="false">'Vstupní data'!AD50</f>
        <v>0</v>
      </c>
      <c r="BI50" s="66" t="n">
        <f aca="false">'Vstupní data'!AF50</f>
        <v>0</v>
      </c>
      <c r="BJ50" s="69" t="n">
        <f aca="false">'Vstupní data'!AG50</f>
        <v>0</v>
      </c>
      <c r="BK50" s="69" t="n">
        <f aca="false">IF(BF50&lt;&gt;0,VLOOKUP(I50,'Pril3-drev'!$H$5:$I$83,2,0),0)</f>
        <v>0</v>
      </c>
      <c r="BL50" s="69" t="n">
        <f aca="false">IF(BF50&lt;&gt;0,VLOOKUP(BK50,'Pril3-drev'!$A$5:$C$17,3,0),0)</f>
        <v>0</v>
      </c>
      <c r="BM50" s="69" t="n">
        <f aca="false">'Vstupní data'!AH50</f>
        <v>0</v>
      </c>
      <c r="BN50" s="69" t="n">
        <f aca="false">IF('Vstupní data'!AH50&gt;0,   VLOOKUP(VLOOKUP(CONCATENATE(VLOOKUP(I50,'Pril3-drev'!$H$4:$L$83,5,0),BD50),'Pril3-drev'!$Q$4:$R$2803,2,0),'AVB-BS'!$C$5:$S$29 ,LOOKUP(BM50,'AVB-BS'!$D$3:$S$3,'AVB-BS'!$D$1:$S$1) ,0 )   ,   IF('Vstupní data'!AI50&gt;0,'Vstupní data'!AI50,0))</f>
        <v>0</v>
      </c>
      <c r="BO50" s="69" t="str">
        <f aca="false">IF(BX50&gt;5,VLOOKUP(CONCATENATE(BK50,BN50),'Pril1-THLPa'!$H$6:$N$96,4,0),"")</f>
        <v/>
      </c>
      <c r="BP50" s="69" t="str">
        <f aca="false">IF(BX50&gt;5,VLOOKUP(CONCATENATE(BK50,BN50),'Pril1-THLPa'!$H$6:$N$96,5,0),"")</f>
        <v/>
      </c>
      <c r="BQ50" s="69" t="str">
        <f aca="false">IF(BX50&gt;5,VLOOKUP(CONCATENATE(BK50,BN50),'Pril1-THLPa'!$H$6:$N$96,6,0),"")</f>
        <v/>
      </c>
      <c r="BR50" s="69" t="str">
        <f aca="false">IF(BX50&gt;5,VLOOKUP(CONCATENATE(BK50,BN50),'Pril1-THLPa'!$H$6:$N$96,7,0),"")</f>
        <v/>
      </c>
      <c r="BS50" s="69" t="str">
        <f aca="false">IF(BX50&gt;5,VLOOKUP(CONCATENATE(BK50,BN50),'Pril1-THLPa'!$H$6:$O$96,8,0),"")</f>
        <v/>
      </c>
      <c r="BT50" s="69" t="str">
        <f aca="false">IF(BF50&gt;0, IF(BK50="smrk",  VLOOKUP(VLOOKUP(BD50,'Pril9-K3'!$L$8:$M$207,2,0),'Pril9-K3'!$A$8:$J$16,LOOKUP(BN50,'Pril9-K3'!$A$7:$J$7,'Pril9-K3'!$A$5:$J$5),0), IF(AND(BK50&lt;&gt;"smrk",'Vstupní data'!AK50&lt;&gt;""),'Vstupní data'!AK50,   VLOOKUP(VLOOKUP(BD50,'Pril9-K3'!$L$8:$M$207,2,0),'Pril9-K3'!$A$8:$J$16,LOOKUP(BN50,'Pril9-K3'!$A$7:$J$7,'Pril9-K3'!$A$5:$J$5),0)   )),   "")</f>
        <v/>
      </c>
      <c r="BV50" s="69" t="n">
        <f aca="false">'Vstupní data'!AJ50</f>
        <v>0</v>
      </c>
      <c r="BW50" s="69" t="n">
        <f aca="false">IF(BF50&gt;0,IF(J50&gt;0,J50,K50*H50/100),0)</f>
        <v>0</v>
      </c>
      <c r="BX50" s="69" t="n">
        <f aca="false">IF(BF50&gt;0,IF(BJ50&gt;BL50,BL50,BJ50),0)</f>
        <v>0</v>
      </c>
      <c r="BY50" s="69" t="n">
        <f aca="false">IF(BD50=0,0,IF(AND(BX50&gt;0,BX50&lt;=5),  IF(AND(BX50&gt;0,BX50&lt;=5),VLOOKUP(BK50,'Pril1-THLPa'!$A$6:$F$18,IF(AND(BX50&gt;0,BX50&lt;=5),LOOKUP(BX50,'Pril1-THLPa'!$B$5:$F$5,'Pril1-THLPa'!$B$4:$F$4),""),0),""),  IF(BX50&gt;5,BO50+BP50*(BX50-5)+BQ50*POWER(BX50-5,2)+BR50*POWER(BX50-5,3)+BS50*POWER(BX50-5,4),"")))</f>
        <v>0</v>
      </c>
      <c r="BZ50" s="69" t="n">
        <f aca="false">IF(BY50&gt;0,BY50*BI50/10*BW50*(100+BV50)/100,0)</f>
        <v>0</v>
      </c>
      <c r="CA50" s="69" t="n">
        <f aca="false">IF(BD50&gt;0,BX50-IF(BD50&gt;BX50,BX50,BD50),0)</f>
        <v>0</v>
      </c>
      <c r="CB50" s="69" t="n">
        <f aca="false">POWER(1.01,CA50)</f>
        <v>1</v>
      </c>
      <c r="CC50" s="69" t="n">
        <f aca="false">IF(BF50&gt;0,IF(BF50&gt;BH50,1,BF50/BH50),0)</f>
        <v>0</v>
      </c>
      <c r="CD50" s="72" t="n">
        <f aca="false">IF(BD50=0,0,IF(BF50&gt;0,ROUND(IF(CB50&lt;&gt;0,BZ50*BT50*1/CB50*CC50,0),0),0))</f>
        <v>0</v>
      </c>
      <c r="CE50" s="73" t="str">
        <f aca="false">IF(BF50&gt;0,IF(BF50&gt;BH50,CD50/BF50,CD50/BH50),"")</f>
        <v/>
      </c>
      <c r="CF50" s="69" t="n">
        <f aca="false">'Vstupní data'!AM50</f>
        <v>0</v>
      </c>
      <c r="CG50" s="69" t="n">
        <f aca="false">'Vstupní data'!AN50</f>
        <v>0</v>
      </c>
      <c r="CH50" s="69" t="n">
        <f aca="false">'Vstupní data'!AO50</f>
        <v>0</v>
      </c>
      <c r="CI50" s="69" t="n">
        <f aca="false">'Vstupní data'!AP50</f>
        <v>0</v>
      </c>
      <c r="CJ50" s="72" t="n">
        <f aca="false">ROUND(CH50*CI50,0)</f>
        <v>0</v>
      </c>
      <c r="CK50" s="74" t="str">
        <f aca="false">IF(OR(AA50&gt;0,BB50&gt;0,CD50&gt;0,CJ50&gt;0),AA50+BB50+CD50+CJ50,"")</f>
        <v/>
      </c>
    </row>
    <row r="51" customFormat="false" ht="12.8" hidden="false" customHeight="false" outlineLevel="0" collapsed="false">
      <c r="A51" s="66" t="n">
        <f aca="false">'Vstupní data'!A51</f>
        <v>0</v>
      </c>
      <c r="F51" s="66" t="str">
        <f aca="false">CONCATENATE('Vstupní data'!F51,'Vstupní data'!G51,'Vstupní data'!H51,'Vstupní data'!I51)</f>
        <v/>
      </c>
      <c r="G51" s="66"/>
      <c r="H51" s="66" t="n">
        <f aca="false">'Vstupní data'!K51</f>
        <v>0</v>
      </c>
      <c r="I51" s="66" t="n">
        <f aca="false">'Vstupní data'!L51</f>
        <v>0</v>
      </c>
      <c r="J51" s="66" t="n">
        <f aca="false">'Vstupní data'!K51*'Vstupní data'!M51/100</f>
        <v>0</v>
      </c>
      <c r="L51" s="66" t="n">
        <f aca="false">IF('Vstupní data'!N51="prostokořenný",0,IF('Vstupní data'!N51="krytokořenný","k",IF('Vstupní data'!N51="poloodrostky nebo odrostky, prostokořenné i krytokořenné","po",0)))</f>
        <v>0</v>
      </c>
      <c r="N51" s="66"/>
      <c r="O51" s="66" t="n">
        <f aca="false">'Vstupní data'!O51</f>
        <v>0</v>
      </c>
      <c r="P51" s="66" t="n">
        <f aca="false">IF(O51&gt;0,VLOOKUP(CONCATENATE(VLOOKUP(I51,'Pril3-drev'!$H$5:$K$83,4,0),"-",'Vstupní data'!R51),K2!$C$15:$D$23,2,0),0)</f>
        <v>0</v>
      </c>
      <c r="Q51" s="66" t="n">
        <f aca="false">IF(O51&gt;0,VLOOKUP(I51,'Pril3-drev'!$H$5:$I$83,2,0),0)</f>
        <v>0</v>
      </c>
      <c r="R51" s="66" t="n">
        <f aca="false">IF(Q51&gt;0,VLOOKUP(Q51,'Pril6-okus'!$A$5:$B$17,2,0),0)</f>
        <v>0</v>
      </c>
      <c r="S51" s="66" t="n">
        <f aca="false">IF(O51&gt;0,VLOOKUP(I51,'Pril3-drev'!$H$5:$J$83,3,0),0)</f>
        <v>0</v>
      </c>
      <c r="T51" s="66" t="str">
        <f aca="false">IF(O51&gt;0,IF(L51="k",0.9*VLOOKUP(S51,'ha-pocty-vyhl'!$A$5:$B$20,2,0),IF(L51="po",0.8*VLOOKUP(S51,'ha-pocty-vyhl'!$A$5:$B$20,2,0),VLOOKUP(S51,'ha-pocty-vyhl'!$A$5:$B$20,2,0))),"")</f>
        <v/>
      </c>
      <c r="U51" s="66" t="n">
        <f aca="false">'Vstupní data'!P51</f>
        <v>0</v>
      </c>
      <c r="V51" s="66" t="n">
        <f aca="false">IF(O51&gt;0,1.3*T51*1000*Z51/10000,0)</f>
        <v>0</v>
      </c>
      <c r="W51" s="66" t="n">
        <f aca="false">IF(O51&gt;0,1.3*T51*1000*Z51/10000,0)</f>
        <v>0</v>
      </c>
      <c r="X51" s="66" t="n">
        <f aca="false">IF(O51&gt;0,IF(O51&gt;V51,V51,O51),0)</f>
        <v>0</v>
      </c>
      <c r="Y51" s="66" t="n">
        <f aca="false">IF(O51&gt;0,IF(IF(U51&gt;W51,W51,U51)&lt;X51,W51,IF(U51&gt;W51,W51,U51)),0)</f>
        <v>0</v>
      </c>
      <c r="Z51" s="66" t="n">
        <f aca="false">IF(O51&gt;0,IF(J51&gt;0,J51,K51*H51/100),0)</f>
        <v>0</v>
      </c>
      <c r="AA51" s="67" t="n">
        <f aca="false">IF(O51&gt;0,CEILING(R51*P51*X51/Y51*Z51,1),0)</f>
        <v>0</v>
      </c>
      <c r="AB51" s="68" t="n">
        <f aca="false">IF(O51&gt;0,AA51/O51,0)</f>
        <v>0</v>
      </c>
      <c r="AC51" s="66" t="n">
        <f aca="false">'Vstupní data'!W51</f>
        <v>0</v>
      </c>
      <c r="AI51" s="66" t="str">
        <f aca="false">IF(OR('Vstupní data'!T51&gt;0,'Vstupní data'!U51&gt;0),VLOOKUP(I51,'Pril3-drev'!$H$5:$J$83,3,0),"")</f>
        <v/>
      </c>
      <c r="AJ51" s="66" t="n">
        <f aca="false">IF('Vstupní data'!V51="prostokořenný",0,IF('Vstupní data'!V51="krytokořenný","k",IF('Vstupní data'!V51="poloodrostky nebo odrostky, prostokořenné i krytokořenné","po",0)))</f>
        <v>0</v>
      </c>
      <c r="AK51" s="66" t="n">
        <f aca="false">IF(OR('Vstupní data'!T51&gt;0,'Vstupní data'!U51&gt;0),IF(AJ51="k",0.9*VLOOKUP(AI51,'ha-pocty-vyhl'!$A$5:$B$20,2,0),IF(AJ51="po",0.8*VLOOKUP(AI51,'ha-pocty-vyhl'!$A$5:$B$20,2,0),VLOOKUP(AI51,'ha-pocty-vyhl'!$A$5:$B$20,2,0))),0)</f>
        <v>0</v>
      </c>
      <c r="AL51" s="66" t="n">
        <f aca="false">IF(OR('Vstupní data'!T51&gt;0,'Vstupní data'!U51&gt;0),'Vstupní data'!K51*'Vstupní data'!M51/100,0)</f>
        <v>0</v>
      </c>
      <c r="AM51" s="66" t="n">
        <f aca="false">IF(OR('Vstupní data'!T51&gt;0,'Vstupní data'!U51&gt;0),IF('Vstupní data'!T51&gt;0,'Vstupní data'!T51,ROUND(10*'Vstupní data'!U51/AK51,0)),0)</f>
        <v>0</v>
      </c>
      <c r="AN51" s="69" t="n">
        <f aca="false">IF('Vstupní data'!T51&gt;0,   IF('Vstupní data'!T51&lt;=AL51,'Vstupní data'!T51,AL51),   IF(AM51&lt;AL51,AM51,AL51))</f>
        <v>0</v>
      </c>
      <c r="AO51" s="69" t="n">
        <f aca="false">'Vstupní data'!X51</f>
        <v>0</v>
      </c>
      <c r="AP51" s="66" t="n">
        <f aca="false">IF(OR('Vstupní data'!T51&gt;0,'Vstupní data'!U51&gt;0),IF(I51&lt;&gt;0,VLOOKUP(I51,'Pril3-drev'!$H$5:$I$83,2,0),0),0)</f>
        <v>0</v>
      </c>
      <c r="AQ51" s="66" t="n">
        <f aca="false">'Vstupní data'!Y51</f>
        <v>0</v>
      </c>
      <c r="AR51" s="66" t="str">
        <f aca="false">IF(AC51&gt;5,   IF('Vstupní data'!Y51&gt;0,   VLOOKUP(VLOOKUP(CONCATENATE(VLOOKUP(I51,'Pril3-drev'!$H$4:$L$83,5,0),AC51),'Pril3-drev'!$Q$4:$R$2803,2,0),'AVB-BS'!$C$5:$S$29 ,LOOKUP(AQ51,'AVB-BS'!$D$3:$S$3,'AVB-BS'!$D$1:$S$1) ,0 )   ,   IF('Vstupní data'!Z51&gt;0,'Vstupní data'!Z51,0)) , "")</f>
        <v/>
      </c>
      <c r="AS51" s="70" t="str">
        <f aca="false">IF(AC51&gt;5,VLOOKUP(CONCATENATE(AP51,AR51),'Pril1-THLPa'!$H$6:$N$96,4,0),"")</f>
        <v/>
      </c>
      <c r="AT51" s="70" t="str">
        <f aca="false">IF(AC51&gt;5,VLOOKUP(CONCATENATE(AP51,AR51),'Pril1-THLPa'!$H$6:$N$96,5,0),"")</f>
        <v/>
      </c>
      <c r="AU51" s="70" t="str">
        <f aca="false">IF(AC51&gt;5,VLOOKUP(CONCATENATE(AP51,AR51),'Pril1-THLPa'!$H$6:$N$96,6,0),"")</f>
        <v/>
      </c>
      <c r="AV51" s="70" t="str">
        <f aca="false">IF(AC51&gt;5,VLOOKUP(CONCATENATE(AP51,AR51),'Pril1-THLPa'!$H$6:$N$96,7,0),"")</f>
        <v/>
      </c>
      <c r="AW51" s="70" t="str">
        <f aca="false">IF(AC51&gt;5,VLOOKUP(CONCATENATE(AP51,AR51),'Pril1-THLPa'!$H$6:$O$96,8,0),"")</f>
        <v/>
      </c>
      <c r="AX51" s="66" t="n">
        <f aca="false">IF(AC51&gt;0,IF(AND(AC51&gt;0,AC51&lt;=5),VLOOKUP(AP51,'Pril1-THLPa'!$A$6:$F$18,LOOKUP(AC51,'Pril1-THLPa'!$B$5:$F$5,'Pril1-THLPa'!$B$4:$F$4),0),AS51+AT51*(AC51-5)+AU51*POWER(AC51-5,2)+AV51*POWER(AC51-5,3)+AW51*POWER(AC51-5,4)),0)</f>
        <v>0</v>
      </c>
      <c r="AY51" s="71"/>
      <c r="AZ51" s="66" t="n">
        <f aca="false">'Vstupní data'!AA51</f>
        <v>0</v>
      </c>
      <c r="BA51" s="66" t="n">
        <f aca="false">IF(OR('Vstupní data'!T51&gt;0,'Vstupní data'!U51&gt;0),IF(AC51&lt;&gt;"",AX51*AO51/10*(100+AZ51)/100,0),0)</f>
        <v>0</v>
      </c>
      <c r="BB51" s="67" t="n">
        <f aca="false">IF(AC51&lt;&gt;"",ROUND(BA51*AN51,0),0)</f>
        <v>0</v>
      </c>
      <c r="BC51" s="68" t="str">
        <f aca="false">IF(AE51&gt;0,BB51/AE51,"")</f>
        <v/>
      </c>
      <c r="BD51" s="66" t="n">
        <f aca="false">'Vstupní data'!AE51</f>
        <v>0</v>
      </c>
      <c r="BF51" s="66" t="n">
        <f aca="false">'Vstupní data'!AC51</f>
        <v>0</v>
      </c>
      <c r="BH51" s="66" t="n">
        <f aca="false">'Vstupní data'!AD51</f>
        <v>0</v>
      </c>
      <c r="BI51" s="66" t="n">
        <f aca="false">'Vstupní data'!AF51</f>
        <v>0</v>
      </c>
      <c r="BJ51" s="69" t="n">
        <f aca="false">'Vstupní data'!AG51</f>
        <v>0</v>
      </c>
      <c r="BK51" s="69" t="n">
        <f aca="false">IF(BF51&lt;&gt;0,VLOOKUP(I51,'Pril3-drev'!$H$5:$I$83,2,0),0)</f>
        <v>0</v>
      </c>
      <c r="BL51" s="69" t="n">
        <f aca="false">IF(BF51&lt;&gt;0,VLOOKUP(BK51,'Pril3-drev'!$A$5:$C$17,3,0),0)</f>
        <v>0</v>
      </c>
      <c r="BM51" s="69" t="n">
        <f aca="false">'Vstupní data'!AH51</f>
        <v>0</v>
      </c>
      <c r="BN51" s="69" t="n">
        <f aca="false">IF('Vstupní data'!AH51&gt;0,   VLOOKUP(VLOOKUP(CONCATENATE(VLOOKUP(I51,'Pril3-drev'!$H$4:$L$83,5,0),BD51),'Pril3-drev'!$Q$4:$R$2803,2,0),'AVB-BS'!$C$5:$S$29 ,LOOKUP(BM51,'AVB-BS'!$D$3:$S$3,'AVB-BS'!$D$1:$S$1) ,0 )   ,   IF('Vstupní data'!AI51&gt;0,'Vstupní data'!AI51,0))</f>
        <v>0</v>
      </c>
      <c r="BO51" s="69" t="str">
        <f aca="false">IF(BX51&gt;5,VLOOKUP(CONCATENATE(BK51,BN51),'Pril1-THLPa'!$H$6:$N$96,4,0),"")</f>
        <v/>
      </c>
      <c r="BP51" s="69" t="str">
        <f aca="false">IF(BX51&gt;5,VLOOKUP(CONCATENATE(BK51,BN51),'Pril1-THLPa'!$H$6:$N$96,5,0),"")</f>
        <v/>
      </c>
      <c r="BQ51" s="69" t="str">
        <f aca="false">IF(BX51&gt;5,VLOOKUP(CONCATENATE(BK51,BN51),'Pril1-THLPa'!$H$6:$N$96,6,0),"")</f>
        <v/>
      </c>
      <c r="BR51" s="69" t="str">
        <f aca="false">IF(BX51&gt;5,VLOOKUP(CONCATENATE(BK51,BN51),'Pril1-THLPa'!$H$6:$N$96,7,0),"")</f>
        <v/>
      </c>
      <c r="BS51" s="69" t="str">
        <f aca="false">IF(BX51&gt;5,VLOOKUP(CONCATENATE(BK51,BN51),'Pril1-THLPa'!$H$6:$O$96,8,0),"")</f>
        <v/>
      </c>
      <c r="BT51" s="69" t="str">
        <f aca="false">IF(BF51&gt;0, IF(BK51="smrk",  VLOOKUP(VLOOKUP(BD51,'Pril9-K3'!$L$8:$M$207,2,0),'Pril9-K3'!$A$8:$J$16,LOOKUP(BN51,'Pril9-K3'!$A$7:$J$7,'Pril9-K3'!$A$5:$J$5),0), IF(AND(BK51&lt;&gt;"smrk",'Vstupní data'!AK51&lt;&gt;""),'Vstupní data'!AK51,   VLOOKUP(VLOOKUP(BD51,'Pril9-K3'!$L$8:$M$207,2,0),'Pril9-K3'!$A$8:$J$16,LOOKUP(BN51,'Pril9-K3'!$A$7:$J$7,'Pril9-K3'!$A$5:$J$5),0)   )),   "")</f>
        <v/>
      </c>
      <c r="BV51" s="69" t="n">
        <f aca="false">'Vstupní data'!AJ51</f>
        <v>0</v>
      </c>
      <c r="BW51" s="69" t="n">
        <f aca="false">IF(BF51&gt;0,IF(J51&gt;0,J51,K51*H51/100),0)</f>
        <v>0</v>
      </c>
      <c r="BX51" s="69" t="n">
        <f aca="false">IF(BF51&gt;0,IF(BJ51&gt;BL51,BL51,BJ51),0)</f>
        <v>0</v>
      </c>
      <c r="BY51" s="69" t="n">
        <f aca="false">IF(BD51=0,0,IF(AND(BX51&gt;0,BX51&lt;=5),  IF(AND(BX51&gt;0,BX51&lt;=5),VLOOKUP(BK51,'Pril1-THLPa'!$A$6:$F$18,IF(AND(BX51&gt;0,BX51&lt;=5),LOOKUP(BX51,'Pril1-THLPa'!$B$5:$F$5,'Pril1-THLPa'!$B$4:$F$4),""),0),""),  IF(BX51&gt;5,BO51+BP51*(BX51-5)+BQ51*POWER(BX51-5,2)+BR51*POWER(BX51-5,3)+BS51*POWER(BX51-5,4),"")))</f>
        <v>0</v>
      </c>
      <c r="BZ51" s="69" t="n">
        <f aca="false">IF(BY51&gt;0,BY51*BI51/10*BW51*(100+BV51)/100,0)</f>
        <v>0</v>
      </c>
      <c r="CA51" s="69" t="n">
        <f aca="false">IF(BD51&gt;0,BX51-IF(BD51&gt;BX51,BX51,BD51),0)</f>
        <v>0</v>
      </c>
      <c r="CB51" s="69" t="n">
        <f aca="false">POWER(1.01,CA51)</f>
        <v>1</v>
      </c>
      <c r="CC51" s="69" t="n">
        <f aca="false">IF(BF51&gt;0,IF(BF51&gt;BH51,1,BF51/BH51),0)</f>
        <v>0</v>
      </c>
      <c r="CD51" s="72" t="n">
        <f aca="false">IF(BD51=0,0,IF(BF51&gt;0,ROUND(IF(CB51&lt;&gt;0,BZ51*BT51*1/CB51*CC51,0),0),0))</f>
        <v>0</v>
      </c>
      <c r="CE51" s="73" t="str">
        <f aca="false">IF(BF51&gt;0,IF(BF51&gt;BH51,CD51/BF51,CD51/BH51),"")</f>
        <v/>
      </c>
      <c r="CF51" s="69" t="n">
        <f aca="false">'Vstupní data'!AM51</f>
        <v>0</v>
      </c>
      <c r="CG51" s="69" t="n">
        <f aca="false">'Vstupní data'!AN51</f>
        <v>0</v>
      </c>
      <c r="CH51" s="69" t="n">
        <f aca="false">'Vstupní data'!AO51</f>
        <v>0</v>
      </c>
      <c r="CI51" s="69" t="n">
        <f aca="false">'Vstupní data'!AP51</f>
        <v>0</v>
      </c>
      <c r="CJ51" s="72" t="n">
        <f aca="false">ROUND(CH51*CI51,0)</f>
        <v>0</v>
      </c>
      <c r="CK51" s="74" t="str">
        <f aca="false">IF(OR(AA51&gt;0,BB51&gt;0,CD51&gt;0,CJ51&gt;0),AA51+BB51+CD51+CJ51,"")</f>
        <v/>
      </c>
    </row>
    <row r="52" customFormat="false" ht="12.8" hidden="false" customHeight="false" outlineLevel="0" collapsed="false">
      <c r="A52" s="66" t="n">
        <f aca="false">'Vstupní data'!A52</f>
        <v>0</v>
      </c>
      <c r="F52" s="66" t="str">
        <f aca="false">CONCATENATE('Vstupní data'!F52,'Vstupní data'!G52,'Vstupní data'!H52,'Vstupní data'!I52)</f>
        <v/>
      </c>
      <c r="G52" s="66"/>
      <c r="H52" s="66" t="n">
        <f aca="false">'Vstupní data'!K52</f>
        <v>0</v>
      </c>
      <c r="I52" s="66" t="n">
        <f aca="false">'Vstupní data'!L52</f>
        <v>0</v>
      </c>
      <c r="J52" s="66" t="n">
        <f aca="false">'Vstupní data'!K52*'Vstupní data'!M52/100</f>
        <v>0</v>
      </c>
      <c r="L52" s="66" t="n">
        <f aca="false">IF('Vstupní data'!N52="prostokořenný",0,IF('Vstupní data'!N52="krytokořenný","k",IF('Vstupní data'!N52="poloodrostky nebo odrostky, prostokořenné i krytokořenné","po",0)))</f>
        <v>0</v>
      </c>
      <c r="N52" s="66"/>
      <c r="O52" s="66" t="n">
        <f aca="false">'Vstupní data'!O52</f>
        <v>0</v>
      </c>
      <c r="P52" s="66" t="n">
        <f aca="false">IF(O52&gt;0,VLOOKUP(CONCATENATE(VLOOKUP(I52,'Pril3-drev'!$H$5:$K$83,4,0),"-",'Vstupní data'!R52),K2!$C$15:$D$23,2,0),0)</f>
        <v>0</v>
      </c>
      <c r="Q52" s="66" t="n">
        <f aca="false">IF(O52&gt;0,VLOOKUP(I52,'Pril3-drev'!$H$5:$I$83,2,0),0)</f>
        <v>0</v>
      </c>
      <c r="R52" s="66" t="n">
        <f aca="false">IF(Q52&gt;0,VLOOKUP(Q52,'Pril6-okus'!$A$5:$B$17,2,0),0)</f>
        <v>0</v>
      </c>
      <c r="S52" s="66" t="n">
        <f aca="false">IF(O52&gt;0,VLOOKUP(I52,'Pril3-drev'!$H$5:$J$83,3,0),0)</f>
        <v>0</v>
      </c>
      <c r="T52" s="66" t="str">
        <f aca="false">IF(O52&gt;0,IF(L52="k",0.9*VLOOKUP(S52,'ha-pocty-vyhl'!$A$5:$B$20,2,0),IF(L52="po",0.8*VLOOKUP(S52,'ha-pocty-vyhl'!$A$5:$B$20,2,0),VLOOKUP(S52,'ha-pocty-vyhl'!$A$5:$B$20,2,0))),"")</f>
        <v/>
      </c>
      <c r="U52" s="66" t="n">
        <f aca="false">'Vstupní data'!P52</f>
        <v>0</v>
      </c>
      <c r="V52" s="66" t="n">
        <f aca="false">IF(O52&gt;0,1.3*T52*1000*Z52/10000,0)</f>
        <v>0</v>
      </c>
      <c r="W52" s="66" t="n">
        <f aca="false">IF(O52&gt;0,1.3*T52*1000*Z52/10000,0)</f>
        <v>0</v>
      </c>
      <c r="X52" s="66" t="n">
        <f aca="false">IF(O52&gt;0,IF(O52&gt;V52,V52,O52),0)</f>
        <v>0</v>
      </c>
      <c r="Y52" s="66" t="n">
        <f aca="false">IF(O52&gt;0,IF(IF(U52&gt;W52,W52,U52)&lt;X52,W52,IF(U52&gt;W52,W52,U52)),0)</f>
        <v>0</v>
      </c>
      <c r="Z52" s="66" t="n">
        <f aca="false">IF(O52&gt;0,IF(J52&gt;0,J52,K52*H52/100),0)</f>
        <v>0</v>
      </c>
      <c r="AA52" s="67" t="n">
        <f aca="false">IF(O52&gt;0,CEILING(R52*P52*X52/Y52*Z52,1),0)</f>
        <v>0</v>
      </c>
      <c r="AB52" s="68" t="n">
        <f aca="false">IF(O52&gt;0,AA52/O52,0)</f>
        <v>0</v>
      </c>
      <c r="AC52" s="66" t="n">
        <f aca="false">'Vstupní data'!W52</f>
        <v>0</v>
      </c>
      <c r="AI52" s="66" t="str">
        <f aca="false">IF(OR('Vstupní data'!T52&gt;0,'Vstupní data'!U52&gt;0),VLOOKUP(I52,'Pril3-drev'!$H$5:$J$83,3,0),"")</f>
        <v/>
      </c>
      <c r="AJ52" s="66" t="n">
        <f aca="false">IF('Vstupní data'!V52="prostokořenný",0,IF('Vstupní data'!V52="krytokořenný","k",IF('Vstupní data'!V52="poloodrostky nebo odrostky, prostokořenné i krytokořenné","po",0)))</f>
        <v>0</v>
      </c>
      <c r="AK52" s="66" t="n">
        <f aca="false">IF(OR('Vstupní data'!T52&gt;0,'Vstupní data'!U52&gt;0),IF(AJ52="k",0.9*VLOOKUP(AI52,'ha-pocty-vyhl'!$A$5:$B$20,2,0),IF(AJ52="po",0.8*VLOOKUP(AI52,'ha-pocty-vyhl'!$A$5:$B$20,2,0),VLOOKUP(AI52,'ha-pocty-vyhl'!$A$5:$B$20,2,0))),0)</f>
        <v>0</v>
      </c>
      <c r="AL52" s="66" t="n">
        <f aca="false">IF(OR('Vstupní data'!T52&gt;0,'Vstupní data'!U52&gt;0),'Vstupní data'!K52*'Vstupní data'!M52/100,0)</f>
        <v>0</v>
      </c>
      <c r="AM52" s="66" t="n">
        <f aca="false">IF(OR('Vstupní data'!T52&gt;0,'Vstupní data'!U52&gt;0),IF('Vstupní data'!T52&gt;0,'Vstupní data'!T52,ROUND(10*'Vstupní data'!U52/AK52,0)),0)</f>
        <v>0</v>
      </c>
      <c r="AN52" s="69" t="n">
        <f aca="false">IF('Vstupní data'!T52&gt;0,   IF('Vstupní data'!T52&lt;=AL52,'Vstupní data'!T52,AL52),   IF(AM52&lt;AL52,AM52,AL52))</f>
        <v>0</v>
      </c>
      <c r="AO52" s="69" t="n">
        <f aca="false">'Vstupní data'!X52</f>
        <v>0</v>
      </c>
      <c r="AP52" s="66" t="n">
        <f aca="false">IF(OR('Vstupní data'!T52&gt;0,'Vstupní data'!U52&gt;0),IF(I52&lt;&gt;0,VLOOKUP(I52,'Pril3-drev'!$H$5:$I$83,2,0),0),0)</f>
        <v>0</v>
      </c>
      <c r="AQ52" s="66" t="n">
        <f aca="false">'Vstupní data'!Y52</f>
        <v>0</v>
      </c>
      <c r="AR52" s="66" t="str">
        <f aca="false">IF(AC52&gt;5,   IF('Vstupní data'!Y52&gt;0,   VLOOKUP(VLOOKUP(CONCATENATE(VLOOKUP(I52,'Pril3-drev'!$H$4:$L$83,5,0),AC52),'Pril3-drev'!$Q$4:$R$2803,2,0),'AVB-BS'!$C$5:$S$29 ,LOOKUP(AQ52,'AVB-BS'!$D$3:$S$3,'AVB-BS'!$D$1:$S$1) ,0 )   ,   IF('Vstupní data'!Z52&gt;0,'Vstupní data'!Z52,0)) , "")</f>
        <v/>
      </c>
      <c r="AS52" s="70" t="str">
        <f aca="false">IF(AC52&gt;5,VLOOKUP(CONCATENATE(AP52,AR52),'Pril1-THLPa'!$H$6:$N$96,4,0),"")</f>
        <v/>
      </c>
      <c r="AT52" s="70" t="str">
        <f aca="false">IF(AC52&gt;5,VLOOKUP(CONCATENATE(AP52,AR52),'Pril1-THLPa'!$H$6:$N$96,5,0),"")</f>
        <v/>
      </c>
      <c r="AU52" s="70" t="str">
        <f aca="false">IF(AC52&gt;5,VLOOKUP(CONCATENATE(AP52,AR52),'Pril1-THLPa'!$H$6:$N$96,6,0),"")</f>
        <v/>
      </c>
      <c r="AV52" s="70" t="str">
        <f aca="false">IF(AC52&gt;5,VLOOKUP(CONCATENATE(AP52,AR52),'Pril1-THLPa'!$H$6:$N$96,7,0),"")</f>
        <v/>
      </c>
      <c r="AW52" s="70" t="str">
        <f aca="false">IF(AC52&gt;5,VLOOKUP(CONCATENATE(AP52,AR52),'Pril1-THLPa'!$H$6:$O$96,8,0),"")</f>
        <v/>
      </c>
      <c r="AX52" s="66" t="n">
        <f aca="false">IF(AC52&gt;0,IF(AND(AC52&gt;0,AC52&lt;=5),VLOOKUP(AP52,'Pril1-THLPa'!$A$6:$F$18,LOOKUP(AC52,'Pril1-THLPa'!$B$5:$F$5,'Pril1-THLPa'!$B$4:$F$4),0),AS52+AT52*(AC52-5)+AU52*POWER(AC52-5,2)+AV52*POWER(AC52-5,3)+AW52*POWER(AC52-5,4)),0)</f>
        <v>0</v>
      </c>
      <c r="AY52" s="71"/>
      <c r="AZ52" s="66" t="n">
        <f aca="false">'Vstupní data'!AA52</f>
        <v>0</v>
      </c>
      <c r="BA52" s="66" t="n">
        <f aca="false">IF(OR('Vstupní data'!T52&gt;0,'Vstupní data'!U52&gt;0),IF(AC52&lt;&gt;"",AX52*AO52/10*(100+AZ52)/100,0),0)</f>
        <v>0</v>
      </c>
      <c r="BB52" s="67" t="n">
        <f aca="false">IF(AC52&lt;&gt;"",ROUND(BA52*AN52,0),0)</f>
        <v>0</v>
      </c>
      <c r="BC52" s="68" t="str">
        <f aca="false">IF(AE52&gt;0,BB52/AE52,"")</f>
        <v/>
      </c>
      <c r="BD52" s="66" t="n">
        <f aca="false">'Vstupní data'!AE52</f>
        <v>0</v>
      </c>
      <c r="BF52" s="66" t="n">
        <f aca="false">'Vstupní data'!AC52</f>
        <v>0</v>
      </c>
      <c r="BH52" s="66" t="n">
        <f aca="false">'Vstupní data'!AD52</f>
        <v>0</v>
      </c>
      <c r="BI52" s="66" t="n">
        <f aca="false">'Vstupní data'!AF52</f>
        <v>0</v>
      </c>
      <c r="BJ52" s="69" t="n">
        <f aca="false">'Vstupní data'!AG52</f>
        <v>0</v>
      </c>
      <c r="BK52" s="69" t="n">
        <f aca="false">IF(BF52&lt;&gt;0,VLOOKUP(I52,'Pril3-drev'!$H$5:$I$83,2,0),0)</f>
        <v>0</v>
      </c>
      <c r="BL52" s="69" t="n">
        <f aca="false">IF(BF52&lt;&gt;0,VLOOKUP(BK52,'Pril3-drev'!$A$5:$C$17,3,0),0)</f>
        <v>0</v>
      </c>
      <c r="BM52" s="69" t="n">
        <f aca="false">'Vstupní data'!AH52</f>
        <v>0</v>
      </c>
      <c r="BN52" s="69" t="n">
        <f aca="false">IF('Vstupní data'!AH52&gt;0,   VLOOKUP(VLOOKUP(CONCATENATE(VLOOKUP(I52,'Pril3-drev'!$H$4:$L$83,5,0),BD52),'Pril3-drev'!$Q$4:$R$2803,2,0),'AVB-BS'!$C$5:$S$29 ,LOOKUP(BM52,'AVB-BS'!$D$3:$S$3,'AVB-BS'!$D$1:$S$1) ,0 )   ,   IF('Vstupní data'!AI52&gt;0,'Vstupní data'!AI52,0))</f>
        <v>0</v>
      </c>
      <c r="BO52" s="69" t="str">
        <f aca="false">IF(BX52&gt;5,VLOOKUP(CONCATENATE(BK52,BN52),'Pril1-THLPa'!$H$6:$N$96,4,0),"")</f>
        <v/>
      </c>
      <c r="BP52" s="69" t="str">
        <f aca="false">IF(BX52&gt;5,VLOOKUP(CONCATENATE(BK52,BN52),'Pril1-THLPa'!$H$6:$N$96,5,0),"")</f>
        <v/>
      </c>
      <c r="BQ52" s="69" t="str">
        <f aca="false">IF(BX52&gt;5,VLOOKUP(CONCATENATE(BK52,BN52),'Pril1-THLPa'!$H$6:$N$96,6,0),"")</f>
        <v/>
      </c>
      <c r="BR52" s="69" t="str">
        <f aca="false">IF(BX52&gt;5,VLOOKUP(CONCATENATE(BK52,BN52),'Pril1-THLPa'!$H$6:$N$96,7,0),"")</f>
        <v/>
      </c>
      <c r="BS52" s="69" t="str">
        <f aca="false">IF(BX52&gt;5,VLOOKUP(CONCATENATE(BK52,BN52),'Pril1-THLPa'!$H$6:$O$96,8,0),"")</f>
        <v/>
      </c>
      <c r="BT52" s="69" t="str">
        <f aca="false">IF(BF52&gt;0, IF(BK52="smrk",  VLOOKUP(VLOOKUP(BD52,'Pril9-K3'!$L$8:$M$207,2,0),'Pril9-K3'!$A$8:$J$16,LOOKUP(BN52,'Pril9-K3'!$A$7:$J$7,'Pril9-K3'!$A$5:$J$5),0), IF(AND(BK52&lt;&gt;"smrk",'Vstupní data'!AK52&lt;&gt;""),'Vstupní data'!AK52,   VLOOKUP(VLOOKUP(BD52,'Pril9-K3'!$L$8:$M$207,2,0),'Pril9-K3'!$A$8:$J$16,LOOKUP(BN52,'Pril9-K3'!$A$7:$J$7,'Pril9-K3'!$A$5:$J$5),0)   )),   "")</f>
        <v/>
      </c>
      <c r="BV52" s="69" t="n">
        <f aca="false">'Vstupní data'!AJ52</f>
        <v>0</v>
      </c>
      <c r="BW52" s="69" t="n">
        <f aca="false">IF(BF52&gt;0,IF(J52&gt;0,J52,K52*H52/100),0)</f>
        <v>0</v>
      </c>
      <c r="BX52" s="69" t="n">
        <f aca="false">IF(BF52&gt;0,IF(BJ52&gt;BL52,BL52,BJ52),0)</f>
        <v>0</v>
      </c>
      <c r="BY52" s="69" t="n">
        <f aca="false">IF(BD52=0,0,IF(AND(BX52&gt;0,BX52&lt;=5),  IF(AND(BX52&gt;0,BX52&lt;=5),VLOOKUP(BK52,'Pril1-THLPa'!$A$6:$F$18,IF(AND(BX52&gt;0,BX52&lt;=5),LOOKUP(BX52,'Pril1-THLPa'!$B$5:$F$5,'Pril1-THLPa'!$B$4:$F$4),""),0),""),  IF(BX52&gt;5,BO52+BP52*(BX52-5)+BQ52*POWER(BX52-5,2)+BR52*POWER(BX52-5,3)+BS52*POWER(BX52-5,4),"")))</f>
        <v>0</v>
      </c>
      <c r="BZ52" s="69" t="n">
        <f aca="false">IF(BY52&gt;0,BY52*BI52/10*BW52*(100+BV52)/100,0)</f>
        <v>0</v>
      </c>
      <c r="CA52" s="69" t="n">
        <f aca="false">IF(BD52&gt;0,BX52-IF(BD52&gt;BX52,BX52,BD52),0)</f>
        <v>0</v>
      </c>
      <c r="CB52" s="69" t="n">
        <f aca="false">POWER(1.01,CA52)</f>
        <v>1</v>
      </c>
      <c r="CC52" s="69" t="n">
        <f aca="false">IF(BF52&gt;0,IF(BF52&gt;BH52,1,BF52/BH52),0)</f>
        <v>0</v>
      </c>
      <c r="CD52" s="72" t="n">
        <f aca="false">IF(BD52=0,0,IF(BF52&gt;0,ROUND(IF(CB52&lt;&gt;0,BZ52*BT52*1/CB52*CC52,0),0),0))</f>
        <v>0</v>
      </c>
      <c r="CE52" s="73" t="str">
        <f aca="false">IF(BF52&gt;0,IF(BF52&gt;BH52,CD52/BF52,CD52/BH52),"")</f>
        <v/>
      </c>
      <c r="CF52" s="69" t="n">
        <f aca="false">'Vstupní data'!AM52</f>
        <v>0</v>
      </c>
      <c r="CG52" s="69" t="n">
        <f aca="false">'Vstupní data'!AN52</f>
        <v>0</v>
      </c>
      <c r="CH52" s="69" t="n">
        <f aca="false">'Vstupní data'!AO52</f>
        <v>0</v>
      </c>
      <c r="CI52" s="69" t="n">
        <f aca="false">'Vstupní data'!AP52</f>
        <v>0</v>
      </c>
      <c r="CJ52" s="72" t="n">
        <f aca="false">ROUND(CH52*CI52,0)</f>
        <v>0</v>
      </c>
      <c r="CK52" s="74" t="str">
        <f aca="false">IF(OR(AA52&gt;0,BB52&gt;0,CD52&gt;0,CJ52&gt;0),AA52+BB52+CD52+CJ52,"")</f>
        <v/>
      </c>
    </row>
    <row r="53" customFormat="false" ht="12.8" hidden="false" customHeight="false" outlineLevel="0" collapsed="false">
      <c r="A53" s="66" t="n">
        <f aca="false">'Vstupní data'!A53</f>
        <v>0</v>
      </c>
      <c r="F53" s="66" t="str">
        <f aca="false">CONCATENATE('Vstupní data'!F53,'Vstupní data'!G53,'Vstupní data'!H53,'Vstupní data'!I53)</f>
        <v/>
      </c>
      <c r="G53" s="66"/>
      <c r="H53" s="66" t="n">
        <f aca="false">'Vstupní data'!K53</f>
        <v>0</v>
      </c>
      <c r="I53" s="66" t="n">
        <f aca="false">'Vstupní data'!L53</f>
        <v>0</v>
      </c>
      <c r="J53" s="66" t="n">
        <f aca="false">'Vstupní data'!K53*'Vstupní data'!M53/100</f>
        <v>0</v>
      </c>
      <c r="L53" s="66" t="n">
        <f aca="false">IF('Vstupní data'!N53="prostokořenný",0,IF('Vstupní data'!N53="krytokořenný","k",IF('Vstupní data'!N53="poloodrostky nebo odrostky, prostokořenné i krytokořenné","po",0)))</f>
        <v>0</v>
      </c>
      <c r="N53" s="66"/>
      <c r="O53" s="66" t="n">
        <f aca="false">'Vstupní data'!O53</f>
        <v>0</v>
      </c>
      <c r="P53" s="66" t="n">
        <f aca="false">IF(O53&gt;0,VLOOKUP(CONCATENATE(VLOOKUP(I53,'Pril3-drev'!$H$5:$K$83,4,0),"-",'Vstupní data'!R53),K2!$C$15:$D$23,2,0),0)</f>
        <v>0</v>
      </c>
      <c r="Q53" s="66" t="n">
        <f aca="false">IF(O53&gt;0,VLOOKUP(I53,'Pril3-drev'!$H$5:$I$83,2,0),0)</f>
        <v>0</v>
      </c>
      <c r="R53" s="66" t="n">
        <f aca="false">IF(Q53&gt;0,VLOOKUP(Q53,'Pril6-okus'!$A$5:$B$17,2,0),0)</f>
        <v>0</v>
      </c>
      <c r="S53" s="66" t="n">
        <f aca="false">IF(O53&gt;0,VLOOKUP(I53,'Pril3-drev'!$H$5:$J$83,3,0),0)</f>
        <v>0</v>
      </c>
      <c r="T53" s="66" t="str">
        <f aca="false">IF(O53&gt;0,IF(L53="k",0.9*VLOOKUP(S53,'ha-pocty-vyhl'!$A$5:$B$20,2,0),IF(L53="po",0.8*VLOOKUP(S53,'ha-pocty-vyhl'!$A$5:$B$20,2,0),VLOOKUP(S53,'ha-pocty-vyhl'!$A$5:$B$20,2,0))),"")</f>
        <v/>
      </c>
      <c r="U53" s="66" t="n">
        <f aca="false">'Vstupní data'!P53</f>
        <v>0</v>
      </c>
      <c r="V53" s="66" t="n">
        <f aca="false">IF(O53&gt;0,1.3*T53*1000*Z53/10000,0)</f>
        <v>0</v>
      </c>
      <c r="W53" s="66" t="n">
        <f aca="false">IF(O53&gt;0,1.3*T53*1000*Z53/10000,0)</f>
        <v>0</v>
      </c>
      <c r="X53" s="66" t="n">
        <f aca="false">IF(O53&gt;0,IF(O53&gt;V53,V53,O53),0)</f>
        <v>0</v>
      </c>
      <c r="Y53" s="66" t="n">
        <f aca="false">IF(O53&gt;0,IF(IF(U53&gt;W53,W53,U53)&lt;X53,W53,IF(U53&gt;W53,W53,U53)),0)</f>
        <v>0</v>
      </c>
      <c r="Z53" s="66" t="n">
        <f aca="false">IF(O53&gt;0,IF(J53&gt;0,J53,K53*H53/100),0)</f>
        <v>0</v>
      </c>
      <c r="AA53" s="67" t="n">
        <f aca="false">IF(O53&gt;0,CEILING(R53*P53*X53/Y53*Z53,1),0)</f>
        <v>0</v>
      </c>
      <c r="AB53" s="68" t="n">
        <f aca="false">IF(O53&gt;0,AA53/O53,0)</f>
        <v>0</v>
      </c>
      <c r="AC53" s="66" t="n">
        <f aca="false">'Vstupní data'!W53</f>
        <v>0</v>
      </c>
      <c r="AI53" s="66" t="str">
        <f aca="false">IF(OR('Vstupní data'!T53&gt;0,'Vstupní data'!U53&gt;0),VLOOKUP(I53,'Pril3-drev'!$H$5:$J$83,3,0),"")</f>
        <v/>
      </c>
      <c r="AJ53" s="66" t="n">
        <f aca="false">IF('Vstupní data'!V53="prostokořenný",0,IF('Vstupní data'!V53="krytokořenný","k",IF('Vstupní data'!V53="poloodrostky nebo odrostky, prostokořenné i krytokořenné","po",0)))</f>
        <v>0</v>
      </c>
      <c r="AK53" s="66" t="n">
        <f aca="false">IF(OR('Vstupní data'!T53&gt;0,'Vstupní data'!U53&gt;0),IF(AJ53="k",0.9*VLOOKUP(AI53,'ha-pocty-vyhl'!$A$5:$B$20,2,0),IF(AJ53="po",0.8*VLOOKUP(AI53,'ha-pocty-vyhl'!$A$5:$B$20,2,0),VLOOKUP(AI53,'ha-pocty-vyhl'!$A$5:$B$20,2,0))),0)</f>
        <v>0</v>
      </c>
      <c r="AL53" s="66" t="n">
        <f aca="false">IF(OR('Vstupní data'!T53&gt;0,'Vstupní data'!U53&gt;0),'Vstupní data'!K53*'Vstupní data'!M53/100,0)</f>
        <v>0</v>
      </c>
      <c r="AM53" s="66" t="n">
        <f aca="false">IF(OR('Vstupní data'!T53&gt;0,'Vstupní data'!U53&gt;0),IF('Vstupní data'!T53&gt;0,'Vstupní data'!T53,ROUND(10*'Vstupní data'!U53/AK53,0)),0)</f>
        <v>0</v>
      </c>
      <c r="AN53" s="69" t="n">
        <f aca="false">IF('Vstupní data'!T53&gt;0,   IF('Vstupní data'!T53&lt;=AL53,'Vstupní data'!T53,AL53),   IF(AM53&lt;AL53,AM53,AL53))</f>
        <v>0</v>
      </c>
      <c r="AO53" s="69" t="n">
        <f aca="false">'Vstupní data'!X53</f>
        <v>0</v>
      </c>
      <c r="AP53" s="66" t="n">
        <f aca="false">IF(OR('Vstupní data'!T53&gt;0,'Vstupní data'!U53&gt;0),IF(I53&lt;&gt;0,VLOOKUP(I53,'Pril3-drev'!$H$5:$I$83,2,0),0),0)</f>
        <v>0</v>
      </c>
      <c r="AQ53" s="66" t="n">
        <f aca="false">'Vstupní data'!Y53</f>
        <v>0</v>
      </c>
      <c r="AR53" s="66" t="str">
        <f aca="false">IF(AC53&gt;5,   IF('Vstupní data'!Y53&gt;0,   VLOOKUP(VLOOKUP(CONCATENATE(VLOOKUP(I53,'Pril3-drev'!$H$4:$L$83,5,0),AC53),'Pril3-drev'!$Q$4:$R$2803,2,0),'AVB-BS'!$C$5:$S$29 ,LOOKUP(AQ53,'AVB-BS'!$D$3:$S$3,'AVB-BS'!$D$1:$S$1) ,0 )   ,   IF('Vstupní data'!Z53&gt;0,'Vstupní data'!Z53,0)) , "")</f>
        <v/>
      </c>
      <c r="AS53" s="70" t="str">
        <f aca="false">IF(AC53&gt;5,VLOOKUP(CONCATENATE(AP53,AR53),'Pril1-THLPa'!$H$6:$N$96,4,0),"")</f>
        <v/>
      </c>
      <c r="AT53" s="70" t="str">
        <f aca="false">IF(AC53&gt;5,VLOOKUP(CONCATENATE(AP53,AR53),'Pril1-THLPa'!$H$6:$N$96,5,0),"")</f>
        <v/>
      </c>
      <c r="AU53" s="70" t="str">
        <f aca="false">IF(AC53&gt;5,VLOOKUP(CONCATENATE(AP53,AR53),'Pril1-THLPa'!$H$6:$N$96,6,0),"")</f>
        <v/>
      </c>
      <c r="AV53" s="70" t="str">
        <f aca="false">IF(AC53&gt;5,VLOOKUP(CONCATENATE(AP53,AR53),'Pril1-THLPa'!$H$6:$N$96,7,0),"")</f>
        <v/>
      </c>
      <c r="AW53" s="70" t="str">
        <f aca="false">IF(AC53&gt;5,VLOOKUP(CONCATENATE(AP53,AR53),'Pril1-THLPa'!$H$6:$O$96,8,0),"")</f>
        <v/>
      </c>
      <c r="AX53" s="66" t="n">
        <f aca="false">IF(AC53&gt;0,IF(AND(AC53&gt;0,AC53&lt;=5),VLOOKUP(AP53,'Pril1-THLPa'!$A$6:$F$18,LOOKUP(AC53,'Pril1-THLPa'!$B$5:$F$5,'Pril1-THLPa'!$B$4:$F$4),0),AS53+AT53*(AC53-5)+AU53*POWER(AC53-5,2)+AV53*POWER(AC53-5,3)+AW53*POWER(AC53-5,4)),0)</f>
        <v>0</v>
      </c>
      <c r="AY53" s="71"/>
      <c r="AZ53" s="66" t="n">
        <f aca="false">'Vstupní data'!AA53</f>
        <v>0</v>
      </c>
      <c r="BA53" s="66" t="n">
        <f aca="false">IF(OR('Vstupní data'!T53&gt;0,'Vstupní data'!U53&gt;0),IF(AC53&lt;&gt;"",AX53*AO53/10*(100+AZ53)/100,0),0)</f>
        <v>0</v>
      </c>
      <c r="BB53" s="67" t="n">
        <f aca="false">IF(AC53&lt;&gt;"",ROUND(BA53*AN53,0),0)</f>
        <v>0</v>
      </c>
      <c r="BC53" s="68" t="str">
        <f aca="false">IF(AE53&gt;0,BB53/AE53,"")</f>
        <v/>
      </c>
      <c r="BD53" s="66" t="n">
        <f aca="false">'Vstupní data'!AE53</f>
        <v>0</v>
      </c>
      <c r="BF53" s="66" t="n">
        <f aca="false">'Vstupní data'!AC53</f>
        <v>0</v>
      </c>
      <c r="BH53" s="66" t="n">
        <f aca="false">'Vstupní data'!AD53</f>
        <v>0</v>
      </c>
      <c r="BI53" s="66" t="n">
        <f aca="false">'Vstupní data'!AF53</f>
        <v>0</v>
      </c>
      <c r="BJ53" s="69" t="n">
        <f aca="false">'Vstupní data'!AG53</f>
        <v>0</v>
      </c>
      <c r="BK53" s="69" t="n">
        <f aca="false">IF(BF53&lt;&gt;0,VLOOKUP(I53,'Pril3-drev'!$H$5:$I$83,2,0),0)</f>
        <v>0</v>
      </c>
      <c r="BL53" s="69" t="n">
        <f aca="false">IF(BF53&lt;&gt;0,VLOOKUP(BK53,'Pril3-drev'!$A$5:$C$17,3,0),0)</f>
        <v>0</v>
      </c>
      <c r="BM53" s="69" t="n">
        <f aca="false">'Vstupní data'!AH53</f>
        <v>0</v>
      </c>
      <c r="BN53" s="69" t="n">
        <f aca="false">IF('Vstupní data'!AH53&gt;0,   VLOOKUP(VLOOKUP(CONCATENATE(VLOOKUP(I53,'Pril3-drev'!$H$4:$L$83,5,0),BD53),'Pril3-drev'!$Q$4:$R$2803,2,0),'AVB-BS'!$C$5:$S$29 ,LOOKUP(BM53,'AVB-BS'!$D$3:$S$3,'AVB-BS'!$D$1:$S$1) ,0 )   ,   IF('Vstupní data'!AI53&gt;0,'Vstupní data'!AI53,0))</f>
        <v>0</v>
      </c>
      <c r="BO53" s="69" t="str">
        <f aca="false">IF(BX53&gt;5,VLOOKUP(CONCATENATE(BK53,BN53),'Pril1-THLPa'!$H$6:$N$96,4,0),"")</f>
        <v/>
      </c>
      <c r="BP53" s="69" t="str">
        <f aca="false">IF(BX53&gt;5,VLOOKUP(CONCATENATE(BK53,BN53),'Pril1-THLPa'!$H$6:$N$96,5,0),"")</f>
        <v/>
      </c>
      <c r="BQ53" s="69" t="str">
        <f aca="false">IF(BX53&gt;5,VLOOKUP(CONCATENATE(BK53,BN53),'Pril1-THLPa'!$H$6:$N$96,6,0),"")</f>
        <v/>
      </c>
      <c r="BR53" s="69" t="str">
        <f aca="false">IF(BX53&gt;5,VLOOKUP(CONCATENATE(BK53,BN53),'Pril1-THLPa'!$H$6:$N$96,7,0),"")</f>
        <v/>
      </c>
      <c r="BS53" s="69" t="str">
        <f aca="false">IF(BX53&gt;5,VLOOKUP(CONCATENATE(BK53,BN53),'Pril1-THLPa'!$H$6:$O$96,8,0),"")</f>
        <v/>
      </c>
      <c r="BT53" s="69" t="str">
        <f aca="false">IF(BF53&gt;0, IF(BK53="smrk",  VLOOKUP(VLOOKUP(BD53,'Pril9-K3'!$L$8:$M$207,2,0),'Pril9-K3'!$A$8:$J$16,LOOKUP(BN53,'Pril9-K3'!$A$7:$J$7,'Pril9-K3'!$A$5:$J$5),0), IF(AND(BK53&lt;&gt;"smrk",'Vstupní data'!AK53&lt;&gt;""),'Vstupní data'!AK53,   VLOOKUP(VLOOKUP(BD53,'Pril9-K3'!$L$8:$M$207,2,0),'Pril9-K3'!$A$8:$J$16,LOOKUP(BN53,'Pril9-K3'!$A$7:$J$7,'Pril9-K3'!$A$5:$J$5),0)   )),   "")</f>
        <v/>
      </c>
      <c r="BV53" s="69" t="n">
        <f aca="false">'Vstupní data'!AJ53</f>
        <v>0</v>
      </c>
      <c r="BW53" s="69" t="n">
        <f aca="false">IF(BF53&gt;0,IF(J53&gt;0,J53,K53*H53/100),0)</f>
        <v>0</v>
      </c>
      <c r="BX53" s="69" t="n">
        <f aca="false">IF(BF53&gt;0,IF(BJ53&gt;BL53,BL53,BJ53),0)</f>
        <v>0</v>
      </c>
      <c r="BY53" s="69" t="n">
        <f aca="false">IF(BD53=0,0,IF(AND(BX53&gt;0,BX53&lt;=5),  IF(AND(BX53&gt;0,BX53&lt;=5),VLOOKUP(BK53,'Pril1-THLPa'!$A$6:$F$18,IF(AND(BX53&gt;0,BX53&lt;=5),LOOKUP(BX53,'Pril1-THLPa'!$B$5:$F$5,'Pril1-THLPa'!$B$4:$F$4),""),0),""),  IF(BX53&gt;5,BO53+BP53*(BX53-5)+BQ53*POWER(BX53-5,2)+BR53*POWER(BX53-5,3)+BS53*POWER(BX53-5,4),"")))</f>
        <v>0</v>
      </c>
      <c r="BZ53" s="69" t="n">
        <f aca="false">IF(BY53&gt;0,BY53*BI53/10*BW53*(100+BV53)/100,0)</f>
        <v>0</v>
      </c>
      <c r="CA53" s="69" t="n">
        <f aca="false">IF(BD53&gt;0,BX53-IF(BD53&gt;BX53,BX53,BD53),0)</f>
        <v>0</v>
      </c>
      <c r="CB53" s="69" t="n">
        <f aca="false">POWER(1.01,CA53)</f>
        <v>1</v>
      </c>
      <c r="CC53" s="69" t="n">
        <f aca="false">IF(BF53&gt;0,IF(BF53&gt;BH53,1,BF53/BH53),0)</f>
        <v>0</v>
      </c>
      <c r="CD53" s="72" t="n">
        <f aca="false">IF(BD53=0,0,IF(BF53&gt;0,ROUND(IF(CB53&lt;&gt;0,BZ53*BT53*1/CB53*CC53,0),0),0))</f>
        <v>0</v>
      </c>
      <c r="CE53" s="73" t="str">
        <f aca="false">IF(BF53&gt;0,IF(BF53&gt;BH53,CD53/BF53,CD53/BH53),"")</f>
        <v/>
      </c>
      <c r="CF53" s="69" t="n">
        <f aca="false">'Vstupní data'!AM53</f>
        <v>0</v>
      </c>
      <c r="CG53" s="69" t="n">
        <f aca="false">'Vstupní data'!AN53</f>
        <v>0</v>
      </c>
      <c r="CH53" s="69" t="n">
        <f aca="false">'Vstupní data'!AO53</f>
        <v>0</v>
      </c>
      <c r="CI53" s="69" t="n">
        <f aca="false">'Vstupní data'!AP53</f>
        <v>0</v>
      </c>
      <c r="CJ53" s="72" t="n">
        <f aca="false">ROUND(CH53*CI53,0)</f>
        <v>0</v>
      </c>
      <c r="CK53" s="74" t="str">
        <f aca="false">IF(OR(AA53&gt;0,BB53&gt;0,CD53&gt;0,CJ53&gt;0),AA53+BB53+CD53+CJ53,"")</f>
        <v/>
      </c>
    </row>
    <row r="54" customFormat="false" ht="12.8" hidden="false" customHeight="false" outlineLevel="0" collapsed="false">
      <c r="A54" s="66" t="n">
        <f aca="false">'Vstupní data'!A54</f>
        <v>0</v>
      </c>
      <c r="F54" s="66" t="str">
        <f aca="false">CONCATENATE('Vstupní data'!F54,'Vstupní data'!G54,'Vstupní data'!H54,'Vstupní data'!I54)</f>
        <v/>
      </c>
      <c r="G54" s="66"/>
      <c r="H54" s="66" t="n">
        <f aca="false">'Vstupní data'!K54</f>
        <v>0</v>
      </c>
      <c r="I54" s="66" t="n">
        <f aca="false">'Vstupní data'!L54</f>
        <v>0</v>
      </c>
      <c r="J54" s="66" t="n">
        <f aca="false">'Vstupní data'!K54*'Vstupní data'!M54/100</f>
        <v>0</v>
      </c>
      <c r="L54" s="66" t="n">
        <f aca="false">IF('Vstupní data'!N54="prostokořenný",0,IF('Vstupní data'!N54="krytokořenný","k",IF('Vstupní data'!N54="poloodrostky nebo odrostky, prostokořenné i krytokořenné","po",0)))</f>
        <v>0</v>
      </c>
      <c r="N54" s="66"/>
      <c r="O54" s="66" t="n">
        <f aca="false">'Vstupní data'!O54</f>
        <v>0</v>
      </c>
      <c r="P54" s="66" t="n">
        <f aca="false">IF(O54&gt;0,VLOOKUP(CONCATENATE(VLOOKUP(I54,'Pril3-drev'!$H$5:$K$83,4,0),"-",'Vstupní data'!R54),K2!$C$15:$D$23,2,0),0)</f>
        <v>0</v>
      </c>
      <c r="Q54" s="66" t="n">
        <f aca="false">IF(O54&gt;0,VLOOKUP(I54,'Pril3-drev'!$H$5:$I$83,2,0),0)</f>
        <v>0</v>
      </c>
      <c r="R54" s="66" t="n">
        <f aca="false">IF(Q54&gt;0,VLOOKUP(Q54,'Pril6-okus'!$A$5:$B$17,2,0),0)</f>
        <v>0</v>
      </c>
      <c r="S54" s="66" t="n">
        <f aca="false">IF(O54&gt;0,VLOOKUP(I54,'Pril3-drev'!$H$5:$J$83,3,0),0)</f>
        <v>0</v>
      </c>
      <c r="T54" s="66" t="str">
        <f aca="false">IF(O54&gt;0,IF(L54="k",0.9*VLOOKUP(S54,'ha-pocty-vyhl'!$A$5:$B$20,2,0),IF(L54="po",0.8*VLOOKUP(S54,'ha-pocty-vyhl'!$A$5:$B$20,2,0),VLOOKUP(S54,'ha-pocty-vyhl'!$A$5:$B$20,2,0))),"")</f>
        <v/>
      </c>
      <c r="U54" s="66" t="n">
        <f aca="false">'Vstupní data'!P54</f>
        <v>0</v>
      </c>
      <c r="V54" s="66" t="n">
        <f aca="false">IF(O54&gt;0,1.3*T54*1000*Z54/10000,0)</f>
        <v>0</v>
      </c>
      <c r="W54" s="66" t="n">
        <f aca="false">IF(O54&gt;0,1.3*T54*1000*Z54/10000,0)</f>
        <v>0</v>
      </c>
      <c r="X54" s="66" t="n">
        <f aca="false">IF(O54&gt;0,IF(O54&gt;V54,V54,O54),0)</f>
        <v>0</v>
      </c>
      <c r="Y54" s="66" t="n">
        <f aca="false">IF(O54&gt;0,IF(IF(U54&gt;W54,W54,U54)&lt;X54,W54,IF(U54&gt;W54,W54,U54)),0)</f>
        <v>0</v>
      </c>
      <c r="Z54" s="66" t="n">
        <f aca="false">IF(O54&gt;0,IF(J54&gt;0,J54,K54*H54/100),0)</f>
        <v>0</v>
      </c>
      <c r="AA54" s="67" t="n">
        <f aca="false">IF(O54&gt;0,CEILING(R54*P54*X54/Y54*Z54,1),0)</f>
        <v>0</v>
      </c>
      <c r="AB54" s="68" t="n">
        <f aca="false">IF(O54&gt;0,AA54/O54,0)</f>
        <v>0</v>
      </c>
      <c r="AC54" s="66" t="n">
        <f aca="false">'Vstupní data'!W54</f>
        <v>0</v>
      </c>
      <c r="AI54" s="66" t="str">
        <f aca="false">IF(OR('Vstupní data'!T54&gt;0,'Vstupní data'!U54&gt;0),VLOOKUP(I54,'Pril3-drev'!$H$5:$J$83,3,0),"")</f>
        <v/>
      </c>
      <c r="AJ54" s="66" t="n">
        <f aca="false">IF('Vstupní data'!V54="prostokořenný",0,IF('Vstupní data'!V54="krytokořenný","k",IF('Vstupní data'!V54="poloodrostky nebo odrostky, prostokořenné i krytokořenné","po",0)))</f>
        <v>0</v>
      </c>
      <c r="AK54" s="66" t="n">
        <f aca="false">IF(OR('Vstupní data'!T54&gt;0,'Vstupní data'!U54&gt;0),IF(AJ54="k",0.9*VLOOKUP(AI54,'ha-pocty-vyhl'!$A$5:$B$20,2,0),IF(AJ54="po",0.8*VLOOKUP(AI54,'ha-pocty-vyhl'!$A$5:$B$20,2,0),VLOOKUP(AI54,'ha-pocty-vyhl'!$A$5:$B$20,2,0))),0)</f>
        <v>0</v>
      </c>
      <c r="AL54" s="66" t="n">
        <f aca="false">IF(OR('Vstupní data'!T54&gt;0,'Vstupní data'!U54&gt;0),'Vstupní data'!K54*'Vstupní data'!M54/100,0)</f>
        <v>0</v>
      </c>
      <c r="AM54" s="66" t="n">
        <f aca="false">IF(OR('Vstupní data'!T54&gt;0,'Vstupní data'!U54&gt;0),IF('Vstupní data'!T54&gt;0,'Vstupní data'!T54,ROUND(10*'Vstupní data'!U54/AK54,0)),0)</f>
        <v>0</v>
      </c>
      <c r="AN54" s="69" t="n">
        <f aca="false">IF('Vstupní data'!T54&gt;0,   IF('Vstupní data'!T54&lt;=AL54,'Vstupní data'!T54,AL54),   IF(AM54&lt;AL54,AM54,AL54))</f>
        <v>0</v>
      </c>
      <c r="AO54" s="69" t="n">
        <f aca="false">'Vstupní data'!X54</f>
        <v>0</v>
      </c>
      <c r="AP54" s="66" t="n">
        <f aca="false">IF(OR('Vstupní data'!T54&gt;0,'Vstupní data'!U54&gt;0),IF(I54&lt;&gt;0,VLOOKUP(I54,'Pril3-drev'!$H$5:$I$83,2,0),0),0)</f>
        <v>0</v>
      </c>
      <c r="AQ54" s="66" t="n">
        <f aca="false">'Vstupní data'!Y54</f>
        <v>0</v>
      </c>
      <c r="AR54" s="66" t="str">
        <f aca="false">IF(AC54&gt;5,   IF('Vstupní data'!Y54&gt;0,   VLOOKUP(VLOOKUP(CONCATENATE(VLOOKUP(I54,'Pril3-drev'!$H$4:$L$83,5,0),AC54),'Pril3-drev'!$Q$4:$R$2803,2,0),'AVB-BS'!$C$5:$S$29 ,LOOKUP(AQ54,'AVB-BS'!$D$3:$S$3,'AVB-BS'!$D$1:$S$1) ,0 )   ,   IF('Vstupní data'!Z54&gt;0,'Vstupní data'!Z54,0)) , "")</f>
        <v/>
      </c>
      <c r="AS54" s="70" t="str">
        <f aca="false">IF(AC54&gt;5,VLOOKUP(CONCATENATE(AP54,AR54),'Pril1-THLPa'!$H$6:$N$96,4,0),"")</f>
        <v/>
      </c>
      <c r="AT54" s="70" t="str">
        <f aca="false">IF(AC54&gt;5,VLOOKUP(CONCATENATE(AP54,AR54),'Pril1-THLPa'!$H$6:$N$96,5,0),"")</f>
        <v/>
      </c>
      <c r="AU54" s="70" t="str">
        <f aca="false">IF(AC54&gt;5,VLOOKUP(CONCATENATE(AP54,AR54),'Pril1-THLPa'!$H$6:$N$96,6,0),"")</f>
        <v/>
      </c>
      <c r="AV54" s="70" t="str">
        <f aca="false">IF(AC54&gt;5,VLOOKUP(CONCATENATE(AP54,AR54),'Pril1-THLPa'!$H$6:$N$96,7,0),"")</f>
        <v/>
      </c>
      <c r="AW54" s="70" t="str">
        <f aca="false">IF(AC54&gt;5,VLOOKUP(CONCATENATE(AP54,AR54),'Pril1-THLPa'!$H$6:$O$96,8,0),"")</f>
        <v/>
      </c>
      <c r="AX54" s="66" t="n">
        <f aca="false">IF(AC54&gt;0,IF(AND(AC54&gt;0,AC54&lt;=5),VLOOKUP(AP54,'Pril1-THLPa'!$A$6:$F$18,LOOKUP(AC54,'Pril1-THLPa'!$B$5:$F$5,'Pril1-THLPa'!$B$4:$F$4),0),AS54+AT54*(AC54-5)+AU54*POWER(AC54-5,2)+AV54*POWER(AC54-5,3)+AW54*POWER(AC54-5,4)),0)</f>
        <v>0</v>
      </c>
      <c r="AY54" s="71"/>
      <c r="AZ54" s="66" t="n">
        <f aca="false">'Vstupní data'!AA54</f>
        <v>0</v>
      </c>
      <c r="BA54" s="66" t="n">
        <f aca="false">IF(OR('Vstupní data'!T54&gt;0,'Vstupní data'!U54&gt;0),IF(AC54&lt;&gt;"",AX54*AO54/10*(100+AZ54)/100,0),0)</f>
        <v>0</v>
      </c>
      <c r="BB54" s="67" t="n">
        <f aca="false">IF(AC54&lt;&gt;"",ROUND(BA54*AN54,0),0)</f>
        <v>0</v>
      </c>
      <c r="BC54" s="68" t="str">
        <f aca="false">IF(AE54&gt;0,BB54/AE54,"")</f>
        <v/>
      </c>
      <c r="BD54" s="66" t="n">
        <f aca="false">'Vstupní data'!AE54</f>
        <v>0</v>
      </c>
      <c r="BF54" s="66" t="n">
        <f aca="false">'Vstupní data'!AC54</f>
        <v>0</v>
      </c>
      <c r="BH54" s="66" t="n">
        <f aca="false">'Vstupní data'!AD54</f>
        <v>0</v>
      </c>
      <c r="BI54" s="66" t="n">
        <f aca="false">'Vstupní data'!AF54</f>
        <v>0</v>
      </c>
      <c r="BJ54" s="69" t="n">
        <f aca="false">'Vstupní data'!AG54</f>
        <v>0</v>
      </c>
      <c r="BK54" s="69" t="n">
        <f aca="false">IF(BF54&lt;&gt;0,VLOOKUP(I54,'Pril3-drev'!$H$5:$I$83,2,0),0)</f>
        <v>0</v>
      </c>
      <c r="BL54" s="69" t="n">
        <f aca="false">IF(BF54&lt;&gt;0,VLOOKUP(BK54,'Pril3-drev'!$A$5:$C$17,3,0),0)</f>
        <v>0</v>
      </c>
      <c r="BM54" s="69" t="n">
        <f aca="false">'Vstupní data'!AH54</f>
        <v>0</v>
      </c>
      <c r="BN54" s="69" t="n">
        <f aca="false">IF('Vstupní data'!AH54&gt;0,   VLOOKUP(VLOOKUP(CONCATENATE(VLOOKUP(I54,'Pril3-drev'!$H$4:$L$83,5,0),BD54),'Pril3-drev'!$Q$4:$R$2803,2,0),'AVB-BS'!$C$5:$S$29 ,LOOKUP(BM54,'AVB-BS'!$D$3:$S$3,'AVB-BS'!$D$1:$S$1) ,0 )   ,   IF('Vstupní data'!AI54&gt;0,'Vstupní data'!AI54,0))</f>
        <v>0</v>
      </c>
      <c r="BO54" s="69" t="str">
        <f aca="false">IF(BX54&gt;5,VLOOKUP(CONCATENATE(BK54,BN54),'Pril1-THLPa'!$H$6:$N$96,4,0),"")</f>
        <v/>
      </c>
      <c r="BP54" s="69" t="str">
        <f aca="false">IF(BX54&gt;5,VLOOKUP(CONCATENATE(BK54,BN54),'Pril1-THLPa'!$H$6:$N$96,5,0),"")</f>
        <v/>
      </c>
      <c r="BQ54" s="69" t="str">
        <f aca="false">IF(BX54&gt;5,VLOOKUP(CONCATENATE(BK54,BN54),'Pril1-THLPa'!$H$6:$N$96,6,0),"")</f>
        <v/>
      </c>
      <c r="BR54" s="69" t="str">
        <f aca="false">IF(BX54&gt;5,VLOOKUP(CONCATENATE(BK54,BN54),'Pril1-THLPa'!$H$6:$N$96,7,0),"")</f>
        <v/>
      </c>
      <c r="BS54" s="69" t="str">
        <f aca="false">IF(BX54&gt;5,VLOOKUP(CONCATENATE(BK54,BN54),'Pril1-THLPa'!$H$6:$O$96,8,0),"")</f>
        <v/>
      </c>
      <c r="BT54" s="69" t="str">
        <f aca="false">IF(BF54&gt;0, IF(BK54="smrk",  VLOOKUP(VLOOKUP(BD54,'Pril9-K3'!$L$8:$M$207,2,0),'Pril9-K3'!$A$8:$J$16,LOOKUP(BN54,'Pril9-K3'!$A$7:$J$7,'Pril9-K3'!$A$5:$J$5),0), IF(AND(BK54&lt;&gt;"smrk",'Vstupní data'!AK54&lt;&gt;""),'Vstupní data'!AK54,   VLOOKUP(VLOOKUP(BD54,'Pril9-K3'!$L$8:$M$207,2,0),'Pril9-K3'!$A$8:$J$16,LOOKUP(BN54,'Pril9-K3'!$A$7:$J$7,'Pril9-K3'!$A$5:$J$5),0)   )),   "")</f>
        <v/>
      </c>
      <c r="BV54" s="69" t="n">
        <f aca="false">'Vstupní data'!AJ54</f>
        <v>0</v>
      </c>
      <c r="BW54" s="69" t="n">
        <f aca="false">IF(BF54&gt;0,IF(J54&gt;0,J54,K54*H54/100),0)</f>
        <v>0</v>
      </c>
      <c r="BX54" s="69" t="n">
        <f aca="false">IF(BF54&gt;0,IF(BJ54&gt;BL54,BL54,BJ54),0)</f>
        <v>0</v>
      </c>
      <c r="BY54" s="69" t="n">
        <f aca="false">IF(BD54=0,0,IF(AND(BX54&gt;0,BX54&lt;=5),  IF(AND(BX54&gt;0,BX54&lt;=5),VLOOKUP(BK54,'Pril1-THLPa'!$A$6:$F$18,IF(AND(BX54&gt;0,BX54&lt;=5),LOOKUP(BX54,'Pril1-THLPa'!$B$5:$F$5,'Pril1-THLPa'!$B$4:$F$4),""),0),""),  IF(BX54&gt;5,BO54+BP54*(BX54-5)+BQ54*POWER(BX54-5,2)+BR54*POWER(BX54-5,3)+BS54*POWER(BX54-5,4),"")))</f>
        <v>0</v>
      </c>
      <c r="BZ54" s="69" t="n">
        <f aca="false">IF(BY54&gt;0,BY54*BI54/10*BW54*(100+BV54)/100,0)</f>
        <v>0</v>
      </c>
      <c r="CA54" s="69" t="n">
        <f aca="false">IF(BD54&gt;0,BX54-IF(BD54&gt;BX54,BX54,BD54),0)</f>
        <v>0</v>
      </c>
      <c r="CB54" s="69" t="n">
        <f aca="false">POWER(1.01,CA54)</f>
        <v>1</v>
      </c>
      <c r="CC54" s="69" t="n">
        <f aca="false">IF(BF54&gt;0,IF(BF54&gt;BH54,1,BF54/BH54),0)</f>
        <v>0</v>
      </c>
      <c r="CD54" s="72" t="n">
        <f aca="false">IF(BD54=0,0,IF(BF54&gt;0,ROUND(IF(CB54&lt;&gt;0,BZ54*BT54*1/CB54*CC54,0),0),0))</f>
        <v>0</v>
      </c>
      <c r="CE54" s="73" t="str">
        <f aca="false">IF(BF54&gt;0,IF(BF54&gt;BH54,CD54/BF54,CD54/BH54),"")</f>
        <v/>
      </c>
      <c r="CF54" s="69" t="n">
        <f aca="false">'Vstupní data'!AM54</f>
        <v>0</v>
      </c>
      <c r="CG54" s="69" t="n">
        <f aca="false">'Vstupní data'!AN54</f>
        <v>0</v>
      </c>
      <c r="CH54" s="69" t="n">
        <f aca="false">'Vstupní data'!AO54</f>
        <v>0</v>
      </c>
      <c r="CI54" s="69" t="n">
        <f aca="false">'Vstupní data'!AP54</f>
        <v>0</v>
      </c>
      <c r="CJ54" s="72" t="n">
        <f aca="false">ROUND(CH54*CI54,0)</f>
        <v>0</v>
      </c>
      <c r="CK54" s="74" t="str">
        <f aca="false">IF(OR(AA54&gt;0,BB54&gt;0,CD54&gt;0,CJ54&gt;0),AA54+BB54+CD54+CJ54,"")</f>
        <v/>
      </c>
    </row>
    <row r="55" customFormat="false" ht="12.8" hidden="false" customHeight="false" outlineLevel="0" collapsed="false">
      <c r="A55" s="66" t="n">
        <f aca="false">'Vstupní data'!A55</f>
        <v>0</v>
      </c>
      <c r="F55" s="66" t="str">
        <f aca="false">CONCATENATE('Vstupní data'!F55,'Vstupní data'!G55,'Vstupní data'!H55,'Vstupní data'!I55)</f>
        <v/>
      </c>
      <c r="G55" s="66"/>
      <c r="H55" s="66" t="n">
        <f aca="false">'Vstupní data'!K55</f>
        <v>0</v>
      </c>
      <c r="I55" s="66" t="n">
        <f aca="false">'Vstupní data'!L55</f>
        <v>0</v>
      </c>
      <c r="J55" s="66" t="n">
        <f aca="false">'Vstupní data'!K55*'Vstupní data'!M55/100</f>
        <v>0</v>
      </c>
      <c r="L55" s="66" t="n">
        <f aca="false">IF('Vstupní data'!N55="prostokořenný",0,IF('Vstupní data'!N55="krytokořenný","k",IF('Vstupní data'!N55="poloodrostky nebo odrostky, prostokořenné i krytokořenné","po",0)))</f>
        <v>0</v>
      </c>
      <c r="N55" s="66"/>
      <c r="O55" s="66" t="n">
        <f aca="false">'Vstupní data'!O55</f>
        <v>0</v>
      </c>
      <c r="P55" s="66" t="n">
        <f aca="false">IF(O55&gt;0,VLOOKUP(CONCATENATE(VLOOKUP(I55,'Pril3-drev'!$H$5:$K$83,4,0),"-",'Vstupní data'!R55),K2!$C$15:$D$23,2,0),0)</f>
        <v>0</v>
      </c>
      <c r="Q55" s="66" t="n">
        <f aca="false">IF(O55&gt;0,VLOOKUP(I55,'Pril3-drev'!$H$5:$I$83,2,0),0)</f>
        <v>0</v>
      </c>
      <c r="R55" s="66" t="n">
        <f aca="false">IF(Q55&gt;0,VLOOKUP(Q55,'Pril6-okus'!$A$5:$B$17,2,0),0)</f>
        <v>0</v>
      </c>
      <c r="S55" s="66" t="n">
        <f aca="false">IF(O55&gt;0,VLOOKUP(I55,'Pril3-drev'!$H$5:$J$83,3,0),0)</f>
        <v>0</v>
      </c>
      <c r="T55" s="66" t="str">
        <f aca="false">IF(O55&gt;0,IF(L55="k",0.9*VLOOKUP(S55,'ha-pocty-vyhl'!$A$5:$B$20,2,0),IF(L55="po",0.8*VLOOKUP(S55,'ha-pocty-vyhl'!$A$5:$B$20,2,0),VLOOKUP(S55,'ha-pocty-vyhl'!$A$5:$B$20,2,0))),"")</f>
        <v/>
      </c>
      <c r="U55" s="66" t="n">
        <f aca="false">'Vstupní data'!P55</f>
        <v>0</v>
      </c>
      <c r="V55" s="66" t="n">
        <f aca="false">IF(O55&gt;0,1.3*T55*1000*Z55/10000,0)</f>
        <v>0</v>
      </c>
      <c r="W55" s="66" t="n">
        <f aca="false">IF(O55&gt;0,1.3*T55*1000*Z55/10000,0)</f>
        <v>0</v>
      </c>
      <c r="X55" s="66" t="n">
        <f aca="false">IF(O55&gt;0,IF(O55&gt;V55,V55,O55),0)</f>
        <v>0</v>
      </c>
      <c r="Y55" s="66" t="n">
        <f aca="false">IF(O55&gt;0,IF(IF(U55&gt;W55,W55,U55)&lt;X55,W55,IF(U55&gt;W55,W55,U55)),0)</f>
        <v>0</v>
      </c>
      <c r="Z55" s="66" t="n">
        <f aca="false">IF(O55&gt;0,IF(J55&gt;0,J55,K55*H55/100),0)</f>
        <v>0</v>
      </c>
      <c r="AA55" s="67" t="n">
        <f aca="false">IF(O55&gt;0,CEILING(R55*P55*X55/Y55*Z55,1),0)</f>
        <v>0</v>
      </c>
      <c r="AB55" s="68" t="n">
        <f aca="false">IF(O55&gt;0,AA55/O55,0)</f>
        <v>0</v>
      </c>
      <c r="AC55" s="66" t="n">
        <f aca="false">'Vstupní data'!W55</f>
        <v>0</v>
      </c>
      <c r="AI55" s="66" t="str">
        <f aca="false">IF(OR('Vstupní data'!T55&gt;0,'Vstupní data'!U55&gt;0),VLOOKUP(I55,'Pril3-drev'!$H$5:$J$83,3,0),"")</f>
        <v/>
      </c>
      <c r="AJ55" s="66" t="n">
        <f aca="false">IF('Vstupní data'!V55="prostokořenný",0,IF('Vstupní data'!V55="krytokořenný","k",IF('Vstupní data'!V55="poloodrostky nebo odrostky, prostokořenné i krytokořenné","po",0)))</f>
        <v>0</v>
      </c>
      <c r="AK55" s="66" t="n">
        <f aca="false">IF(OR('Vstupní data'!T55&gt;0,'Vstupní data'!U55&gt;0),IF(AJ55="k",0.9*VLOOKUP(AI55,'ha-pocty-vyhl'!$A$5:$B$20,2,0),IF(AJ55="po",0.8*VLOOKUP(AI55,'ha-pocty-vyhl'!$A$5:$B$20,2,0),VLOOKUP(AI55,'ha-pocty-vyhl'!$A$5:$B$20,2,0))),0)</f>
        <v>0</v>
      </c>
      <c r="AL55" s="66" t="n">
        <f aca="false">IF(OR('Vstupní data'!T55&gt;0,'Vstupní data'!U55&gt;0),'Vstupní data'!K55*'Vstupní data'!M55/100,0)</f>
        <v>0</v>
      </c>
      <c r="AM55" s="66" t="n">
        <f aca="false">IF(OR('Vstupní data'!T55&gt;0,'Vstupní data'!U55&gt;0),IF('Vstupní data'!T55&gt;0,'Vstupní data'!T55,ROUND(10*'Vstupní data'!U55/AK55,0)),0)</f>
        <v>0</v>
      </c>
      <c r="AN55" s="69" t="n">
        <f aca="false">IF('Vstupní data'!T55&gt;0,   IF('Vstupní data'!T55&lt;=AL55,'Vstupní data'!T55,AL55),   IF(AM55&lt;AL55,AM55,AL55))</f>
        <v>0</v>
      </c>
      <c r="AO55" s="69" t="n">
        <f aca="false">'Vstupní data'!X55</f>
        <v>0</v>
      </c>
      <c r="AP55" s="66" t="n">
        <f aca="false">IF(OR('Vstupní data'!T55&gt;0,'Vstupní data'!U55&gt;0),IF(I55&lt;&gt;0,VLOOKUP(I55,'Pril3-drev'!$H$5:$I$83,2,0),0),0)</f>
        <v>0</v>
      </c>
      <c r="AQ55" s="66" t="n">
        <f aca="false">'Vstupní data'!Y55</f>
        <v>0</v>
      </c>
      <c r="AR55" s="66" t="str">
        <f aca="false">IF(AC55&gt;5,   IF('Vstupní data'!Y55&gt;0,   VLOOKUP(VLOOKUP(CONCATENATE(VLOOKUP(I55,'Pril3-drev'!$H$4:$L$83,5,0),AC55),'Pril3-drev'!$Q$4:$R$2803,2,0),'AVB-BS'!$C$5:$S$29 ,LOOKUP(AQ55,'AVB-BS'!$D$3:$S$3,'AVB-BS'!$D$1:$S$1) ,0 )   ,   IF('Vstupní data'!Z55&gt;0,'Vstupní data'!Z55,0)) , "")</f>
        <v/>
      </c>
      <c r="AS55" s="70" t="str">
        <f aca="false">IF(AC55&gt;5,VLOOKUP(CONCATENATE(AP55,AR55),'Pril1-THLPa'!$H$6:$N$96,4,0),"")</f>
        <v/>
      </c>
      <c r="AT55" s="70" t="str">
        <f aca="false">IF(AC55&gt;5,VLOOKUP(CONCATENATE(AP55,AR55),'Pril1-THLPa'!$H$6:$N$96,5,0),"")</f>
        <v/>
      </c>
      <c r="AU55" s="70" t="str">
        <f aca="false">IF(AC55&gt;5,VLOOKUP(CONCATENATE(AP55,AR55),'Pril1-THLPa'!$H$6:$N$96,6,0),"")</f>
        <v/>
      </c>
      <c r="AV55" s="70" t="str">
        <f aca="false">IF(AC55&gt;5,VLOOKUP(CONCATENATE(AP55,AR55),'Pril1-THLPa'!$H$6:$N$96,7,0),"")</f>
        <v/>
      </c>
      <c r="AW55" s="70" t="str">
        <f aca="false">IF(AC55&gt;5,VLOOKUP(CONCATENATE(AP55,AR55),'Pril1-THLPa'!$H$6:$O$96,8,0),"")</f>
        <v/>
      </c>
      <c r="AX55" s="66" t="n">
        <f aca="false">IF(AC55&gt;0,IF(AND(AC55&gt;0,AC55&lt;=5),VLOOKUP(AP55,'Pril1-THLPa'!$A$6:$F$18,LOOKUP(AC55,'Pril1-THLPa'!$B$5:$F$5,'Pril1-THLPa'!$B$4:$F$4),0),AS55+AT55*(AC55-5)+AU55*POWER(AC55-5,2)+AV55*POWER(AC55-5,3)+AW55*POWER(AC55-5,4)),0)</f>
        <v>0</v>
      </c>
      <c r="AY55" s="71"/>
      <c r="AZ55" s="66" t="n">
        <f aca="false">'Vstupní data'!AA55</f>
        <v>0</v>
      </c>
      <c r="BA55" s="66" t="n">
        <f aca="false">IF(OR('Vstupní data'!T55&gt;0,'Vstupní data'!U55&gt;0),IF(AC55&lt;&gt;"",AX55*AO55/10*(100+AZ55)/100,0),0)</f>
        <v>0</v>
      </c>
      <c r="BB55" s="67" t="n">
        <f aca="false">IF(AC55&lt;&gt;"",ROUND(BA55*AN55,0),0)</f>
        <v>0</v>
      </c>
      <c r="BC55" s="68" t="str">
        <f aca="false">IF(AE55&gt;0,BB55/AE55,"")</f>
        <v/>
      </c>
      <c r="BD55" s="66" t="n">
        <f aca="false">'Vstupní data'!AE55</f>
        <v>0</v>
      </c>
      <c r="BF55" s="66" t="n">
        <f aca="false">'Vstupní data'!AC55</f>
        <v>0</v>
      </c>
      <c r="BH55" s="66" t="n">
        <f aca="false">'Vstupní data'!AD55</f>
        <v>0</v>
      </c>
      <c r="BI55" s="66" t="n">
        <f aca="false">'Vstupní data'!AF55</f>
        <v>0</v>
      </c>
      <c r="BJ55" s="69" t="n">
        <f aca="false">'Vstupní data'!AG55</f>
        <v>0</v>
      </c>
      <c r="BK55" s="69" t="n">
        <f aca="false">IF(BF55&lt;&gt;0,VLOOKUP(I55,'Pril3-drev'!$H$5:$I$83,2,0),0)</f>
        <v>0</v>
      </c>
      <c r="BL55" s="69" t="n">
        <f aca="false">IF(BF55&lt;&gt;0,VLOOKUP(BK55,'Pril3-drev'!$A$5:$C$17,3,0),0)</f>
        <v>0</v>
      </c>
      <c r="BM55" s="69" t="n">
        <f aca="false">'Vstupní data'!AH55</f>
        <v>0</v>
      </c>
      <c r="BN55" s="69" t="n">
        <f aca="false">IF('Vstupní data'!AH55&gt;0,   VLOOKUP(VLOOKUP(CONCATENATE(VLOOKUP(I55,'Pril3-drev'!$H$4:$L$83,5,0),BD55),'Pril3-drev'!$Q$4:$R$2803,2,0),'AVB-BS'!$C$5:$S$29 ,LOOKUP(BM55,'AVB-BS'!$D$3:$S$3,'AVB-BS'!$D$1:$S$1) ,0 )   ,   IF('Vstupní data'!AI55&gt;0,'Vstupní data'!AI55,0))</f>
        <v>0</v>
      </c>
      <c r="BO55" s="69" t="str">
        <f aca="false">IF(BX55&gt;5,VLOOKUP(CONCATENATE(BK55,BN55),'Pril1-THLPa'!$H$6:$N$96,4,0),"")</f>
        <v/>
      </c>
      <c r="BP55" s="69" t="str">
        <f aca="false">IF(BX55&gt;5,VLOOKUP(CONCATENATE(BK55,BN55),'Pril1-THLPa'!$H$6:$N$96,5,0),"")</f>
        <v/>
      </c>
      <c r="BQ55" s="69" t="str">
        <f aca="false">IF(BX55&gt;5,VLOOKUP(CONCATENATE(BK55,BN55),'Pril1-THLPa'!$H$6:$N$96,6,0),"")</f>
        <v/>
      </c>
      <c r="BR55" s="69" t="str">
        <f aca="false">IF(BX55&gt;5,VLOOKUP(CONCATENATE(BK55,BN55),'Pril1-THLPa'!$H$6:$N$96,7,0),"")</f>
        <v/>
      </c>
      <c r="BS55" s="69" t="str">
        <f aca="false">IF(BX55&gt;5,VLOOKUP(CONCATENATE(BK55,BN55),'Pril1-THLPa'!$H$6:$O$96,8,0),"")</f>
        <v/>
      </c>
      <c r="BT55" s="69" t="str">
        <f aca="false">IF(BF55&gt;0, IF(BK55="smrk",  VLOOKUP(VLOOKUP(BD55,'Pril9-K3'!$L$8:$M$207,2,0),'Pril9-K3'!$A$8:$J$16,LOOKUP(BN55,'Pril9-K3'!$A$7:$J$7,'Pril9-K3'!$A$5:$J$5),0), IF(AND(BK55&lt;&gt;"smrk",'Vstupní data'!AK55&lt;&gt;""),'Vstupní data'!AK55,   VLOOKUP(VLOOKUP(BD55,'Pril9-K3'!$L$8:$M$207,2,0),'Pril9-K3'!$A$8:$J$16,LOOKUP(BN55,'Pril9-K3'!$A$7:$J$7,'Pril9-K3'!$A$5:$J$5),0)   )),   "")</f>
        <v/>
      </c>
      <c r="BV55" s="69" t="n">
        <f aca="false">'Vstupní data'!AJ55</f>
        <v>0</v>
      </c>
      <c r="BW55" s="69" t="n">
        <f aca="false">IF(BF55&gt;0,IF(J55&gt;0,J55,K55*H55/100),0)</f>
        <v>0</v>
      </c>
      <c r="BX55" s="69" t="n">
        <f aca="false">IF(BF55&gt;0,IF(BJ55&gt;BL55,BL55,BJ55),0)</f>
        <v>0</v>
      </c>
      <c r="BY55" s="69" t="n">
        <f aca="false">IF(BD55=0,0,IF(AND(BX55&gt;0,BX55&lt;=5),  IF(AND(BX55&gt;0,BX55&lt;=5),VLOOKUP(BK55,'Pril1-THLPa'!$A$6:$F$18,IF(AND(BX55&gt;0,BX55&lt;=5),LOOKUP(BX55,'Pril1-THLPa'!$B$5:$F$5,'Pril1-THLPa'!$B$4:$F$4),""),0),""),  IF(BX55&gt;5,BO55+BP55*(BX55-5)+BQ55*POWER(BX55-5,2)+BR55*POWER(BX55-5,3)+BS55*POWER(BX55-5,4),"")))</f>
        <v>0</v>
      </c>
      <c r="BZ55" s="69" t="n">
        <f aca="false">IF(BY55&gt;0,BY55*BI55/10*BW55*(100+BV55)/100,0)</f>
        <v>0</v>
      </c>
      <c r="CA55" s="69" t="n">
        <f aca="false">IF(BD55&gt;0,BX55-IF(BD55&gt;BX55,BX55,BD55),0)</f>
        <v>0</v>
      </c>
      <c r="CB55" s="69" t="n">
        <f aca="false">POWER(1.01,CA55)</f>
        <v>1</v>
      </c>
      <c r="CC55" s="69" t="n">
        <f aca="false">IF(BF55&gt;0,IF(BF55&gt;BH55,1,BF55/BH55),0)</f>
        <v>0</v>
      </c>
      <c r="CD55" s="72" t="n">
        <f aca="false">IF(BD55=0,0,IF(BF55&gt;0,ROUND(IF(CB55&lt;&gt;0,BZ55*BT55*1/CB55*CC55,0),0),0))</f>
        <v>0</v>
      </c>
      <c r="CE55" s="73" t="str">
        <f aca="false">IF(BF55&gt;0,IF(BF55&gt;BH55,CD55/BF55,CD55/BH55),"")</f>
        <v/>
      </c>
      <c r="CF55" s="69" t="n">
        <f aca="false">'Vstupní data'!AM55</f>
        <v>0</v>
      </c>
      <c r="CG55" s="69" t="n">
        <f aca="false">'Vstupní data'!AN55</f>
        <v>0</v>
      </c>
      <c r="CH55" s="69" t="n">
        <f aca="false">'Vstupní data'!AO55</f>
        <v>0</v>
      </c>
      <c r="CI55" s="69" t="n">
        <f aca="false">'Vstupní data'!AP55</f>
        <v>0</v>
      </c>
      <c r="CJ55" s="72" t="n">
        <f aca="false">ROUND(CH55*CI55,0)</f>
        <v>0</v>
      </c>
      <c r="CK55" s="74" t="str">
        <f aca="false">IF(OR(AA55&gt;0,BB55&gt;0,CD55&gt;0,CJ55&gt;0),AA55+BB55+CD55+CJ55,"")</f>
        <v/>
      </c>
    </row>
    <row r="56" customFormat="false" ht="12.8" hidden="false" customHeight="false" outlineLevel="0" collapsed="false">
      <c r="A56" s="66" t="n">
        <f aca="false">'Vstupní data'!A56</f>
        <v>0</v>
      </c>
      <c r="F56" s="66" t="str">
        <f aca="false">CONCATENATE('Vstupní data'!F56,'Vstupní data'!G56,'Vstupní data'!H56,'Vstupní data'!I56)</f>
        <v/>
      </c>
      <c r="G56" s="66"/>
      <c r="H56" s="66" t="n">
        <f aca="false">'Vstupní data'!K56</f>
        <v>0</v>
      </c>
      <c r="I56" s="66" t="n">
        <f aca="false">'Vstupní data'!L56</f>
        <v>0</v>
      </c>
      <c r="J56" s="66" t="n">
        <f aca="false">'Vstupní data'!K56*'Vstupní data'!M56/100</f>
        <v>0</v>
      </c>
      <c r="L56" s="66" t="n">
        <f aca="false">IF('Vstupní data'!N56="prostokořenný",0,IF('Vstupní data'!N56="krytokořenný","k",IF('Vstupní data'!N56="poloodrostky nebo odrostky, prostokořenné i krytokořenné","po",0)))</f>
        <v>0</v>
      </c>
      <c r="N56" s="66"/>
      <c r="O56" s="66" t="n">
        <f aca="false">'Vstupní data'!O56</f>
        <v>0</v>
      </c>
      <c r="P56" s="66" t="n">
        <f aca="false">IF(O56&gt;0,VLOOKUP(CONCATENATE(VLOOKUP(I56,'Pril3-drev'!$H$5:$K$83,4,0),"-",'Vstupní data'!R56),K2!$C$15:$D$23,2,0),0)</f>
        <v>0</v>
      </c>
      <c r="Q56" s="66" t="n">
        <f aca="false">IF(O56&gt;0,VLOOKUP(I56,'Pril3-drev'!$H$5:$I$83,2,0),0)</f>
        <v>0</v>
      </c>
      <c r="R56" s="66" t="n">
        <f aca="false">IF(Q56&gt;0,VLOOKUP(Q56,'Pril6-okus'!$A$5:$B$17,2,0),0)</f>
        <v>0</v>
      </c>
      <c r="S56" s="66" t="n">
        <f aca="false">IF(O56&gt;0,VLOOKUP(I56,'Pril3-drev'!$H$5:$J$83,3,0),0)</f>
        <v>0</v>
      </c>
      <c r="T56" s="66" t="str">
        <f aca="false">IF(O56&gt;0,IF(L56="k",0.9*VLOOKUP(S56,'ha-pocty-vyhl'!$A$5:$B$20,2,0),IF(L56="po",0.8*VLOOKUP(S56,'ha-pocty-vyhl'!$A$5:$B$20,2,0),VLOOKUP(S56,'ha-pocty-vyhl'!$A$5:$B$20,2,0))),"")</f>
        <v/>
      </c>
      <c r="U56" s="66" t="n">
        <f aca="false">'Vstupní data'!P56</f>
        <v>0</v>
      </c>
      <c r="V56" s="66" t="n">
        <f aca="false">IF(O56&gt;0,1.3*T56*1000*Z56/10000,0)</f>
        <v>0</v>
      </c>
      <c r="W56" s="66" t="n">
        <f aca="false">IF(O56&gt;0,1.3*T56*1000*Z56/10000,0)</f>
        <v>0</v>
      </c>
      <c r="X56" s="66" t="n">
        <f aca="false">IF(O56&gt;0,IF(O56&gt;V56,V56,O56),0)</f>
        <v>0</v>
      </c>
      <c r="Y56" s="66" t="n">
        <f aca="false">IF(O56&gt;0,IF(IF(U56&gt;W56,W56,U56)&lt;X56,W56,IF(U56&gt;W56,W56,U56)),0)</f>
        <v>0</v>
      </c>
      <c r="Z56" s="66" t="n">
        <f aca="false">IF(O56&gt;0,IF(J56&gt;0,J56,K56*H56/100),0)</f>
        <v>0</v>
      </c>
      <c r="AA56" s="67" t="n">
        <f aca="false">IF(O56&gt;0,CEILING(R56*P56*X56/Y56*Z56,1),0)</f>
        <v>0</v>
      </c>
      <c r="AB56" s="68" t="n">
        <f aca="false">IF(O56&gt;0,AA56/O56,0)</f>
        <v>0</v>
      </c>
      <c r="AC56" s="66" t="n">
        <f aca="false">'Vstupní data'!W56</f>
        <v>0</v>
      </c>
      <c r="AI56" s="66" t="str">
        <f aca="false">IF(OR('Vstupní data'!T56&gt;0,'Vstupní data'!U56&gt;0),VLOOKUP(I56,'Pril3-drev'!$H$5:$J$83,3,0),"")</f>
        <v/>
      </c>
      <c r="AJ56" s="66" t="n">
        <f aca="false">IF('Vstupní data'!V56="prostokořenný",0,IF('Vstupní data'!V56="krytokořenný","k",IF('Vstupní data'!V56="poloodrostky nebo odrostky, prostokořenné i krytokořenné","po",0)))</f>
        <v>0</v>
      </c>
      <c r="AK56" s="66" t="n">
        <f aca="false">IF(OR('Vstupní data'!T56&gt;0,'Vstupní data'!U56&gt;0),IF(AJ56="k",0.9*VLOOKUP(AI56,'ha-pocty-vyhl'!$A$5:$B$20,2,0),IF(AJ56="po",0.8*VLOOKUP(AI56,'ha-pocty-vyhl'!$A$5:$B$20,2,0),VLOOKUP(AI56,'ha-pocty-vyhl'!$A$5:$B$20,2,0))),0)</f>
        <v>0</v>
      </c>
      <c r="AL56" s="66" t="n">
        <f aca="false">IF(OR('Vstupní data'!T56&gt;0,'Vstupní data'!U56&gt;0),'Vstupní data'!K56*'Vstupní data'!M56/100,0)</f>
        <v>0</v>
      </c>
      <c r="AM56" s="66" t="n">
        <f aca="false">IF(OR('Vstupní data'!T56&gt;0,'Vstupní data'!U56&gt;0),IF('Vstupní data'!T56&gt;0,'Vstupní data'!T56,ROUND(10*'Vstupní data'!U56/AK56,0)),0)</f>
        <v>0</v>
      </c>
      <c r="AN56" s="69" t="n">
        <f aca="false">IF('Vstupní data'!T56&gt;0,   IF('Vstupní data'!T56&lt;=AL56,'Vstupní data'!T56,AL56),   IF(AM56&lt;AL56,AM56,AL56))</f>
        <v>0</v>
      </c>
      <c r="AO56" s="69" t="n">
        <f aca="false">'Vstupní data'!X56</f>
        <v>0</v>
      </c>
      <c r="AP56" s="66" t="n">
        <f aca="false">IF(OR('Vstupní data'!T56&gt;0,'Vstupní data'!U56&gt;0),IF(I56&lt;&gt;0,VLOOKUP(I56,'Pril3-drev'!$H$5:$I$83,2,0),0),0)</f>
        <v>0</v>
      </c>
      <c r="AQ56" s="66" t="n">
        <f aca="false">'Vstupní data'!Y56</f>
        <v>0</v>
      </c>
      <c r="AR56" s="66" t="str">
        <f aca="false">IF(AC56&gt;5,   IF('Vstupní data'!Y56&gt;0,   VLOOKUP(VLOOKUP(CONCATENATE(VLOOKUP(I56,'Pril3-drev'!$H$4:$L$83,5,0),AC56),'Pril3-drev'!$Q$4:$R$2803,2,0),'AVB-BS'!$C$5:$S$29 ,LOOKUP(AQ56,'AVB-BS'!$D$3:$S$3,'AVB-BS'!$D$1:$S$1) ,0 )   ,   IF('Vstupní data'!Z56&gt;0,'Vstupní data'!Z56,0)) , "")</f>
        <v/>
      </c>
      <c r="AS56" s="70" t="str">
        <f aca="false">IF(AC56&gt;5,VLOOKUP(CONCATENATE(AP56,AR56),'Pril1-THLPa'!$H$6:$N$96,4,0),"")</f>
        <v/>
      </c>
      <c r="AT56" s="70" t="str">
        <f aca="false">IF(AC56&gt;5,VLOOKUP(CONCATENATE(AP56,AR56),'Pril1-THLPa'!$H$6:$N$96,5,0),"")</f>
        <v/>
      </c>
      <c r="AU56" s="70" t="str">
        <f aca="false">IF(AC56&gt;5,VLOOKUP(CONCATENATE(AP56,AR56),'Pril1-THLPa'!$H$6:$N$96,6,0),"")</f>
        <v/>
      </c>
      <c r="AV56" s="70" t="str">
        <f aca="false">IF(AC56&gt;5,VLOOKUP(CONCATENATE(AP56,AR56),'Pril1-THLPa'!$H$6:$N$96,7,0),"")</f>
        <v/>
      </c>
      <c r="AW56" s="70" t="str">
        <f aca="false">IF(AC56&gt;5,VLOOKUP(CONCATENATE(AP56,AR56),'Pril1-THLPa'!$H$6:$O$96,8,0),"")</f>
        <v/>
      </c>
      <c r="AX56" s="66" t="n">
        <f aca="false">IF(AC56&gt;0,IF(AND(AC56&gt;0,AC56&lt;=5),VLOOKUP(AP56,'Pril1-THLPa'!$A$6:$F$18,LOOKUP(AC56,'Pril1-THLPa'!$B$5:$F$5,'Pril1-THLPa'!$B$4:$F$4),0),AS56+AT56*(AC56-5)+AU56*POWER(AC56-5,2)+AV56*POWER(AC56-5,3)+AW56*POWER(AC56-5,4)),0)</f>
        <v>0</v>
      </c>
      <c r="AY56" s="71"/>
      <c r="AZ56" s="66" t="n">
        <f aca="false">'Vstupní data'!AA56</f>
        <v>0</v>
      </c>
      <c r="BA56" s="66" t="n">
        <f aca="false">IF(OR('Vstupní data'!T56&gt;0,'Vstupní data'!U56&gt;0),IF(AC56&lt;&gt;"",AX56*AO56/10*(100+AZ56)/100,0),0)</f>
        <v>0</v>
      </c>
      <c r="BB56" s="67" t="n">
        <f aca="false">IF(AC56&lt;&gt;"",ROUND(BA56*AN56,0),0)</f>
        <v>0</v>
      </c>
      <c r="BC56" s="68" t="str">
        <f aca="false">IF(AE56&gt;0,BB56/AE56,"")</f>
        <v/>
      </c>
      <c r="BD56" s="66" t="n">
        <f aca="false">'Vstupní data'!AE56</f>
        <v>0</v>
      </c>
      <c r="BF56" s="66" t="n">
        <f aca="false">'Vstupní data'!AC56</f>
        <v>0</v>
      </c>
      <c r="BH56" s="66" t="n">
        <f aca="false">'Vstupní data'!AD56</f>
        <v>0</v>
      </c>
      <c r="BI56" s="66" t="n">
        <f aca="false">'Vstupní data'!AF56</f>
        <v>0</v>
      </c>
      <c r="BJ56" s="69" t="n">
        <f aca="false">'Vstupní data'!AG56</f>
        <v>0</v>
      </c>
      <c r="BK56" s="69" t="n">
        <f aca="false">IF(BF56&lt;&gt;0,VLOOKUP(I56,'Pril3-drev'!$H$5:$I$83,2,0),0)</f>
        <v>0</v>
      </c>
      <c r="BL56" s="69" t="n">
        <f aca="false">IF(BF56&lt;&gt;0,VLOOKUP(BK56,'Pril3-drev'!$A$5:$C$17,3,0),0)</f>
        <v>0</v>
      </c>
      <c r="BM56" s="69" t="n">
        <f aca="false">'Vstupní data'!AH56</f>
        <v>0</v>
      </c>
      <c r="BN56" s="69" t="n">
        <f aca="false">IF('Vstupní data'!AH56&gt;0,   VLOOKUP(VLOOKUP(CONCATENATE(VLOOKUP(I56,'Pril3-drev'!$H$4:$L$83,5,0),BD56),'Pril3-drev'!$Q$4:$R$2803,2,0),'AVB-BS'!$C$5:$S$29 ,LOOKUP(BM56,'AVB-BS'!$D$3:$S$3,'AVB-BS'!$D$1:$S$1) ,0 )   ,   IF('Vstupní data'!AI56&gt;0,'Vstupní data'!AI56,0))</f>
        <v>0</v>
      </c>
      <c r="BO56" s="69" t="str">
        <f aca="false">IF(BX56&gt;5,VLOOKUP(CONCATENATE(BK56,BN56),'Pril1-THLPa'!$H$6:$N$96,4,0),"")</f>
        <v/>
      </c>
      <c r="BP56" s="69" t="str">
        <f aca="false">IF(BX56&gt;5,VLOOKUP(CONCATENATE(BK56,BN56),'Pril1-THLPa'!$H$6:$N$96,5,0),"")</f>
        <v/>
      </c>
      <c r="BQ56" s="69" t="str">
        <f aca="false">IF(BX56&gt;5,VLOOKUP(CONCATENATE(BK56,BN56),'Pril1-THLPa'!$H$6:$N$96,6,0),"")</f>
        <v/>
      </c>
      <c r="BR56" s="69" t="str">
        <f aca="false">IF(BX56&gt;5,VLOOKUP(CONCATENATE(BK56,BN56),'Pril1-THLPa'!$H$6:$N$96,7,0),"")</f>
        <v/>
      </c>
      <c r="BS56" s="69" t="str">
        <f aca="false">IF(BX56&gt;5,VLOOKUP(CONCATENATE(BK56,BN56),'Pril1-THLPa'!$H$6:$O$96,8,0),"")</f>
        <v/>
      </c>
      <c r="BT56" s="69" t="str">
        <f aca="false">IF(BF56&gt;0, IF(BK56="smrk",  VLOOKUP(VLOOKUP(BD56,'Pril9-K3'!$L$8:$M$207,2,0),'Pril9-K3'!$A$8:$J$16,LOOKUP(BN56,'Pril9-K3'!$A$7:$J$7,'Pril9-K3'!$A$5:$J$5),0), IF(AND(BK56&lt;&gt;"smrk",'Vstupní data'!AK56&lt;&gt;""),'Vstupní data'!AK56,   VLOOKUP(VLOOKUP(BD56,'Pril9-K3'!$L$8:$M$207,2,0),'Pril9-K3'!$A$8:$J$16,LOOKUP(BN56,'Pril9-K3'!$A$7:$J$7,'Pril9-K3'!$A$5:$J$5),0)   )),   "")</f>
        <v/>
      </c>
      <c r="BV56" s="69" t="n">
        <f aca="false">'Vstupní data'!AJ56</f>
        <v>0</v>
      </c>
      <c r="BW56" s="69" t="n">
        <f aca="false">IF(BF56&gt;0,IF(J56&gt;0,J56,K56*H56/100),0)</f>
        <v>0</v>
      </c>
      <c r="BX56" s="69" t="n">
        <f aca="false">IF(BF56&gt;0,IF(BJ56&gt;BL56,BL56,BJ56),0)</f>
        <v>0</v>
      </c>
      <c r="BY56" s="69" t="n">
        <f aca="false">IF(BD56=0,0,IF(AND(BX56&gt;0,BX56&lt;=5),  IF(AND(BX56&gt;0,BX56&lt;=5),VLOOKUP(BK56,'Pril1-THLPa'!$A$6:$F$18,IF(AND(BX56&gt;0,BX56&lt;=5),LOOKUP(BX56,'Pril1-THLPa'!$B$5:$F$5,'Pril1-THLPa'!$B$4:$F$4),""),0),""),  IF(BX56&gt;5,BO56+BP56*(BX56-5)+BQ56*POWER(BX56-5,2)+BR56*POWER(BX56-5,3)+BS56*POWER(BX56-5,4),"")))</f>
        <v>0</v>
      </c>
      <c r="BZ56" s="69" t="n">
        <f aca="false">IF(BY56&gt;0,BY56*BI56/10*BW56*(100+BV56)/100,0)</f>
        <v>0</v>
      </c>
      <c r="CA56" s="69" t="n">
        <f aca="false">IF(BD56&gt;0,BX56-IF(BD56&gt;BX56,BX56,BD56),0)</f>
        <v>0</v>
      </c>
      <c r="CB56" s="69" t="n">
        <f aca="false">POWER(1.01,CA56)</f>
        <v>1</v>
      </c>
      <c r="CC56" s="69" t="n">
        <f aca="false">IF(BF56&gt;0,IF(BF56&gt;BH56,1,BF56/BH56),0)</f>
        <v>0</v>
      </c>
      <c r="CD56" s="72" t="n">
        <f aca="false">IF(BD56=0,0,IF(BF56&gt;0,ROUND(IF(CB56&lt;&gt;0,BZ56*BT56*1/CB56*CC56,0),0),0))</f>
        <v>0</v>
      </c>
      <c r="CE56" s="73" t="str">
        <f aca="false">IF(BF56&gt;0,IF(BF56&gt;BH56,CD56/BF56,CD56/BH56),"")</f>
        <v/>
      </c>
      <c r="CF56" s="69" t="n">
        <f aca="false">'Vstupní data'!AM56</f>
        <v>0</v>
      </c>
      <c r="CG56" s="69" t="n">
        <f aca="false">'Vstupní data'!AN56</f>
        <v>0</v>
      </c>
      <c r="CH56" s="69" t="n">
        <f aca="false">'Vstupní data'!AO56</f>
        <v>0</v>
      </c>
      <c r="CI56" s="69" t="n">
        <f aca="false">'Vstupní data'!AP56</f>
        <v>0</v>
      </c>
      <c r="CJ56" s="72" t="n">
        <f aca="false">ROUND(CH56*CI56,0)</f>
        <v>0</v>
      </c>
      <c r="CK56" s="74" t="str">
        <f aca="false">IF(OR(AA56&gt;0,BB56&gt;0,CD56&gt;0,CJ56&gt;0),AA56+BB56+CD56+CJ56,"")</f>
        <v/>
      </c>
    </row>
    <row r="57" customFormat="false" ht="12.8" hidden="false" customHeight="false" outlineLevel="0" collapsed="false">
      <c r="A57" s="66" t="n">
        <f aca="false">'Vstupní data'!A57</f>
        <v>0</v>
      </c>
      <c r="F57" s="66" t="str">
        <f aca="false">CONCATENATE('Vstupní data'!F57,'Vstupní data'!G57,'Vstupní data'!H57,'Vstupní data'!I57)</f>
        <v/>
      </c>
      <c r="G57" s="66"/>
      <c r="H57" s="66" t="n">
        <f aca="false">'Vstupní data'!K57</f>
        <v>0</v>
      </c>
      <c r="I57" s="66" t="n">
        <f aca="false">'Vstupní data'!L57</f>
        <v>0</v>
      </c>
      <c r="J57" s="66" t="n">
        <f aca="false">'Vstupní data'!K57*'Vstupní data'!M57/100</f>
        <v>0</v>
      </c>
      <c r="L57" s="66" t="n">
        <f aca="false">IF('Vstupní data'!N57="prostokořenný",0,IF('Vstupní data'!N57="krytokořenný","k",IF('Vstupní data'!N57="poloodrostky nebo odrostky, prostokořenné i krytokořenné","po",0)))</f>
        <v>0</v>
      </c>
      <c r="N57" s="66"/>
      <c r="O57" s="66" t="n">
        <f aca="false">'Vstupní data'!O57</f>
        <v>0</v>
      </c>
      <c r="P57" s="66" t="n">
        <f aca="false">IF(O57&gt;0,VLOOKUP(CONCATENATE(VLOOKUP(I57,'Pril3-drev'!$H$5:$K$83,4,0),"-",'Vstupní data'!R57),K2!$C$15:$D$23,2,0),0)</f>
        <v>0</v>
      </c>
      <c r="Q57" s="66" t="n">
        <f aca="false">IF(O57&gt;0,VLOOKUP(I57,'Pril3-drev'!$H$5:$I$83,2,0),0)</f>
        <v>0</v>
      </c>
      <c r="R57" s="66" t="n">
        <f aca="false">IF(Q57&gt;0,VLOOKUP(Q57,'Pril6-okus'!$A$5:$B$17,2,0),0)</f>
        <v>0</v>
      </c>
      <c r="S57" s="66" t="n">
        <f aca="false">IF(O57&gt;0,VLOOKUP(I57,'Pril3-drev'!$H$5:$J$83,3,0),0)</f>
        <v>0</v>
      </c>
      <c r="T57" s="66" t="str">
        <f aca="false">IF(O57&gt;0,IF(L57="k",0.9*VLOOKUP(S57,'ha-pocty-vyhl'!$A$5:$B$20,2,0),IF(L57="po",0.8*VLOOKUP(S57,'ha-pocty-vyhl'!$A$5:$B$20,2,0),VLOOKUP(S57,'ha-pocty-vyhl'!$A$5:$B$20,2,0))),"")</f>
        <v/>
      </c>
      <c r="U57" s="66" t="n">
        <f aca="false">'Vstupní data'!P57</f>
        <v>0</v>
      </c>
      <c r="V57" s="66" t="n">
        <f aca="false">IF(O57&gt;0,1.3*T57*1000*Z57/10000,0)</f>
        <v>0</v>
      </c>
      <c r="W57" s="66" t="n">
        <f aca="false">IF(O57&gt;0,1.3*T57*1000*Z57/10000,0)</f>
        <v>0</v>
      </c>
      <c r="X57" s="66" t="n">
        <f aca="false">IF(O57&gt;0,IF(O57&gt;V57,V57,O57),0)</f>
        <v>0</v>
      </c>
      <c r="Y57" s="66" t="n">
        <f aca="false">IF(O57&gt;0,IF(IF(U57&gt;W57,W57,U57)&lt;X57,W57,IF(U57&gt;W57,W57,U57)),0)</f>
        <v>0</v>
      </c>
      <c r="Z57" s="66" t="n">
        <f aca="false">IF(O57&gt;0,IF(J57&gt;0,J57,K57*H57/100),0)</f>
        <v>0</v>
      </c>
      <c r="AA57" s="67" t="n">
        <f aca="false">IF(O57&gt;0,CEILING(R57*P57*X57/Y57*Z57,1),0)</f>
        <v>0</v>
      </c>
      <c r="AB57" s="68" t="n">
        <f aca="false">IF(O57&gt;0,AA57/O57,0)</f>
        <v>0</v>
      </c>
      <c r="AC57" s="66" t="n">
        <f aca="false">'Vstupní data'!W57</f>
        <v>0</v>
      </c>
      <c r="AI57" s="66" t="str">
        <f aca="false">IF(OR('Vstupní data'!T57&gt;0,'Vstupní data'!U57&gt;0),VLOOKUP(I57,'Pril3-drev'!$H$5:$J$83,3,0),"")</f>
        <v/>
      </c>
      <c r="AJ57" s="66" t="n">
        <f aca="false">IF('Vstupní data'!V57="prostokořenný",0,IF('Vstupní data'!V57="krytokořenný","k",IF('Vstupní data'!V57="poloodrostky nebo odrostky, prostokořenné i krytokořenné","po",0)))</f>
        <v>0</v>
      </c>
      <c r="AK57" s="66" t="n">
        <f aca="false">IF(OR('Vstupní data'!T57&gt;0,'Vstupní data'!U57&gt;0),IF(AJ57="k",0.9*VLOOKUP(AI57,'ha-pocty-vyhl'!$A$5:$B$20,2,0),IF(AJ57="po",0.8*VLOOKUP(AI57,'ha-pocty-vyhl'!$A$5:$B$20,2,0),VLOOKUP(AI57,'ha-pocty-vyhl'!$A$5:$B$20,2,0))),0)</f>
        <v>0</v>
      </c>
      <c r="AL57" s="66" t="n">
        <f aca="false">IF(OR('Vstupní data'!T57&gt;0,'Vstupní data'!U57&gt;0),'Vstupní data'!K57*'Vstupní data'!M57/100,0)</f>
        <v>0</v>
      </c>
      <c r="AM57" s="66" t="n">
        <f aca="false">IF(OR('Vstupní data'!T57&gt;0,'Vstupní data'!U57&gt;0),IF('Vstupní data'!T57&gt;0,'Vstupní data'!T57,ROUND(10*'Vstupní data'!U57/AK57,0)),0)</f>
        <v>0</v>
      </c>
      <c r="AN57" s="69" t="n">
        <f aca="false">IF('Vstupní data'!T57&gt;0,   IF('Vstupní data'!T57&lt;=AL57,'Vstupní data'!T57,AL57),   IF(AM57&lt;AL57,AM57,AL57))</f>
        <v>0</v>
      </c>
      <c r="AO57" s="69" t="n">
        <f aca="false">'Vstupní data'!X57</f>
        <v>0</v>
      </c>
      <c r="AP57" s="66" t="n">
        <f aca="false">IF(OR('Vstupní data'!T57&gt;0,'Vstupní data'!U57&gt;0),IF(I57&lt;&gt;0,VLOOKUP(I57,'Pril3-drev'!$H$5:$I$83,2,0),0),0)</f>
        <v>0</v>
      </c>
      <c r="AQ57" s="66" t="n">
        <f aca="false">'Vstupní data'!Y57</f>
        <v>0</v>
      </c>
      <c r="AR57" s="66" t="str">
        <f aca="false">IF(AC57&gt;5,   IF('Vstupní data'!Y57&gt;0,   VLOOKUP(VLOOKUP(CONCATENATE(VLOOKUP(I57,'Pril3-drev'!$H$4:$L$83,5,0),AC57),'Pril3-drev'!$Q$4:$R$2803,2,0),'AVB-BS'!$C$5:$S$29 ,LOOKUP(AQ57,'AVB-BS'!$D$3:$S$3,'AVB-BS'!$D$1:$S$1) ,0 )   ,   IF('Vstupní data'!Z57&gt;0,'Vstupní data'!Z57,0)) , "")</f>
        <v/>
      </c>
      <c r="AS57" s="70" t="str">
        <f aca="false">IF(AC57&gt;5,VLOOKUP(CONCATENATE(AP57,AR57),'Pril1-THLPa'!$H$6:$N$96,4,0),"")</f>
        <v/>
      </c>
      <c r="AT57" s="70" t="str">
        <f aca="false">IF(AC57&gt;5,VLOOKUP(CONCATENATE(AP57,AR57),'Pril1-THLPa'!$H$6:$N$96,5,0),"")</f>
        <v/>
      </c>
      <c r="AU57" s="70" t="str">
        <f aca="false">IF(AC57&gt;5,VLOOKUP(CONCATENATE(AP57,AR57),'Pril1-THLPa'!$H$6:$N$96,6,0),"")</f>
        <v/>
      </c>
      <c r="AV57" s="70" t="str">
        <f aca="false">IF(AC57&gt;5,VLOOKUP(CONCATENATE(AP57,AR57),'Pril1-THLPa'!$H$6:$N$96,7,0),"")</f>
        <v/>
      </c>
      <c r="AW57" s="70" t="str">
        <f aca="false">IF(AC57&gt;5,VLOOKUP(CONCATENATE(AP57,AR57),'Pril1-THLPa'!$H$6:$O$96,8,0),"")</f>
        <v/>
      </c>
      <c r="AX57" s="66" t="n">
        <f aca="false">IF(AC57&gt;0,IF(AND(AC57&gt;0,AC57&lt;=5),VLOOKUP(AP57,'Pril1-THLPa'!$A$6:$F$18,LOOKUP(AC57,'Pril1-THLPa'!$B$5:$F$5,'Pril1-THLPa'!$B$4:$F$4),0),AS57+AT57*(AC57-5)+AU57*POWER(AC57-5,2)+AV57*POWER(AC57-5,3)+AW57*POWER(AC57-5,4)),0)</f>
        <v>0</v>
      </c>
      <c r="AY57" s="71"/>
      <c r="AZ57" s="66" t="n">
        <f aca="false">'Vstupní data'!AA57</f>
        <v>0</v>
      </c>
      <c r="BA57" s="66" t="n">
        <f aca="false">IF(OR('Vstupní data'!T57&gt;0,'Vstupní data'!U57&gt;0),IF(AC57&lt;&gt;"",AX57*AO57/10*(100+AZ57)/100,0),0)</f>
        <v>0</v>
      </c>
      <c r="BB57" s="67" t="n">
        <f aca="false">IF(AC57&lt;&gt;"",ROUND(BA57*AN57,0),0)</f>
        <v>0</v>
      </c>
      <c r="BC57" s="68" t="str">
        <f aca="false">IF(AE57&gt;0,BB57/AE57,"")</f>
        <v/>
      </c>
      <c r="BD57" s="66" t="n">
        <f aca="false">'Vstupní data'!AE57</f>
        <v>0</v>
      </c>
      <c r="BF57" s="66" t="n">
        <f aca="false">'Vstupní data'!AC57</f>
        <v>0</v>
      </c>
      <c r="BH57" s="66" t="n">
        <f aca="false">'Vstupní data'!AD57</f>
        <v>0</v>
      </c>
      <c r="BI57" s="66" t="n">
        <f aca="false">'Vstupní data'!AF57</f>
        <v>0</v>
      </c>
      <c r="BJ57" s="69" t="n">
        <f aca="false">'Vstupní data'!AG57</f>
        <v>0</v>
      </c>
      <c r="BK57" s="69" t="n">
        <f aca="false">IF(BF57&lt;&gt;0,VLOOKUP(I57,'Pril3-drev'!$H$5:$I$83,2,0),0)</f>
        <v>0</v>
      </c>
      <c r="BL57" s="69" t="n">
        <f aca="false">IF(BF57&lt;&gt;0,VLOOKUP(BK57,'Pril3-drev'!$A$5:$C$17,3,0),0)</f>
        <v>0</v>
      </c>
      <c r="BM57" s="69" t="n">
        <f aca="false">'Vstupní data'!AH57</f>
        <v>0</v>
      </c>
      <c r="BN57" s="69" t="n">
        <f aca="false">IF('Vstupní data'!AH57&gt;0,   VLOOKUP(VLOOKUP(CONCATENATE(VLOOKUP(I57,'Pril3-drev'!$H$4:$L$83,5,0),BD57),'Pril3-drev'!$Q$4:$R$2803,2,0),'AVB-BS'!$C$5:$S$29 ,LOOKUP(BM57,'AVB-BS'!$D$3:$S$3,'AVB-BS'!$D$1:$S$1) ,0 )   ,   IF('Vstupní data'!AI57&gt;0,'Vstupní data'!AI57,0))</f>
        <v>0</v>
      </c>
      <c r="BO57" s="69" t="str">
        <f aca="false">IF(BX57&gt;5,VLOOKUP(CONCATENATE(BK57,BN57),'Pril1-THLPa'!$H$6:$N$96,4,0),"")</f>
        <v/>
      </c>
      <c r="BP57" s="69" t="str">
        <f aca="false">IF(BX57&gt;5,VLOOKUP(CONCATENATE(BK57,BN57),'Pril1-THLPa'!$H$6:$N$96,5,0),"")</f>
        <v/>
      </c>
      <c r="BQ57" s="69" t="str">
        <f aca="false">IF(BX57&gt;5,VLOOKUP(CONCATENATE(BK57,BN57),'Pril1-THLPa'!$H$6:$N$96,6,0),"")</f>
        <v/>
      </c>
      <c r="BR57" s="69" t="str">
        <f aca="false">IF(BX57&gt;5,VLOOKUP(CONCATENATE(BK57,BN57),'Pril1-THLPa'!$H$6:$N$96,7,0),"")</f>
        <v/>
      </c>
      <c r="BS57" s="69" t="str">
        <f aca="false">IF(BX57&gt;5,VLOOKUP(CONCATENATE(BK57,BN57),'Pril1-THLPa'!$H$6:$O$96,8,0),"")</f>
        <v/>
      </c>
      <c r="BT57" s="69" t="str">
        <f aca="false">IF(BF57&gt;0, IF(BK57="smrk",  VLOOKUP(VLOOKUP(BD57,'Pril9-K3'!$L$8:$M$207,2,0),'Pril9-K3'!$A$8:$J$16,LOOKUP(BN57,'Pril9-K3'!$A$7:$J$7,'Pril9-K3'!$A$5:$J$5),0), IF(AND(BK57&lt;&gt;"smrk",'Vstupní data'!AK57&lt;&gt;""),'Vstupní data'!AK57,   VLOOKUP(VLOOKUP(BD57,'Pril9-K3'!$L$8:$M$207,2,0),'Pril9-K3'!$A$8:$J$16,LOOKUP(BN57,'Pril9-K3'!$A$7:$J$7,'Pril9-K3'!$A$5:$J$5),0)   )),   "")</f>
        <v/>
      </c>
      <c r="BV57" s="69" t="n">
        <f aca="false">'Vstupní data'!AJ57</f>
        <v>0</v>
      </c>
      <c r="BW57" s="69" t="n">
        <f aca="false">IF(BF57&gt;0,IF(J57&gt;0,J57,K57*H57/100),0)</f>
        <v>0</v>
      </c>
      <c r="BX57" s="69" t="n">
        <f aca="false">IF(BF57&gt;0,IF(BJ57&gt;BL57,BL57,BJ57),0)</f>
        <v>0</v>
      </c>
      <c r="BY57" s="69" t="n">
        <f aca="false">IF(BD57=0,0,IF(AND(BX57&gt;0,BX57&lt;=5),  IF(AND(BX57&gt;0,BX57&lt;=5),VLOOKUP(BK57,'Pril1-THLPa'!$A$6:$F$18,IF(AND(BX57&gt;0,BX57&lt;=5),LOOKUP(BX57,'Pril1-THLPa'!$B$5:$F$5,'Pril1-THLPa'!$B$4:$F$4),""),0),""),  IF(BX57&gt;5,BO57+BP57*(BX57-5)+BQ57*POWER(BX57-5,2)+BR57*POWER(BX57-5,3)+BS57*POWER(BX57-5,4),"")))</f>
        <v>0</v>
      </c>
      <c r="BZ57" s="69" t="n">
        <f aca="false">IF(BY57&gt;0,BY57*BI57/10*BW57*(100+BV57)/100,0)</f>
        <v>0</v>
      </c>
      <c r="CA57" s="69" t="n">
        <f aca="false">IF(BD57&gt;0,BX57-IF(BD57&gt;BX57,BX57,BD57),0)</f>
        <v>0</v>
      </c>
      <c r="CB57" s="69" t="n">
        <f aca="false">POWER(1.01,CA57)</f>
        <v>1</v>
      </c>
      <c r="CC57" s="69" t="n">
        <f aca="false">IF(BF57&gt;0,IF(BF57&gt;BH57,1,BF57/BH57),0)</f>
        <v>0</v>
      </c>
      <c r="CD57" s="72" t="n">
        <f aca="false">IF(BD57=0,0,IF(BF57&gt;0,ROUND(IF(CB57&lt;&gt;0,BZ57*BT57*1/CB57*CC57,0),0),0))</f>
        <v>0</v>
      </c>
      <c r="CE57" s="73" t="str">
        <f aca="false">IF(BF57&gt;0,IF(BF57&gt;BH57,CD57/BF57,CD57/BH57),"")</f>
        <v/>
      </c>
      <c r="CF57" s="69" t="n">
        <f aca="false">'Vstupní data'!AM57</f>
        <v>0</v>
      </c>
      <c r="CG57" s="69" t="n">
        <f aca="false">'Vstupní data'!AN57</f>
        <v>0</v>
      </c>
      <c r="CH57" s="69" t="n">
        <f aca="false">'Vstupní data'!AO57</f>
        <v>0</v>
      </c>
      <c r="CI57" s="69" t="n">
        <f aca="false">'Vstupní data'!AP57</f>
        <v>0</v>
      </c>
      <c r="CJ57" s="72" t="n">
        <f aca="false">ROUND(CH57*CI57,0)</f>
        <v>0</v>
      </c>
      <c r="CK57" s="74" t="str">
        <f aca="false">IF(OR(AA57&gt;0,BB57&gt;0,CD57&gt;0,CJ57&gt;0),AA57+BB57+CD57+CJ57,"")</f>
        <v/>
      </c>
    </row>
    <row r="58" customFormat="false" ht="12.8" hidden="false" customHeight="false" outlineLevel="0" collapsed="false">
      <c r="A58" s="66" t="n">
        <f aca="false">'Vstupní data'!A58</f>
        <v>0</v>
      </c>
      <c r="F58" s="66" t="str">
        <f aca="false">CONCATENATE('Vstupní data'!F58,'Vstupní data'!G58,'Vstupní data'!H58,'Vstupní data'!I58)</f>
        <v/>
      </c>
      <c r="G58" s="66"/>
      <c r="H58" s="66" t="n">
        <f aca="false">'Vstupní data'!K58</f>
        <v>0</v>
      </c>
      <c r="I58" s="66" t="n">
        <f aca="false">'Vstupní data'!L58</f>
        <v>0</v>
      </c>
      <c r="J58" s="66" t="n">
        <f aca="false">'Vstupní data'!K58*'Vstupní data'!M58/100</f>
        <v>0</v>
      </c>
      <c r="L58" s="66" t="n">
        <f aca="false">IF('Vstupní data'!N58="prostokořenný",0,IF('Vstupní data'!N58="krytokořenný","k",IF('Vstupní data'!N58="poloodrostky nebo odrostky, prostokořenné i krytokořenné","po",0)))</f>
        <v>0</v>
      </c>
      <c r="N58" s="66"/>
      <c r="O58" s="66" t="n">
        <f aca="false">'Vstupní data'!O58</f>
        <v>0</v>
      </c>
      <c r="P58" s="66" t="n">
        <f aca="false">IF(O58&gt;0,VLOOKUP(CONCATENATE(VLOOKUP(I58,'Pril3-drev'!$H$5:$K$83,4,0),"-",'Vstupní data'!R58),K2!$C$15:$D$23,2,0),0)</f>
        <v>0</v>
      </c>
      <c r="Q58" s="66" t="n">
        <f aca="false">IF(O58&gt;0,VLOOKUP(I58,'Pril3-drev'!$H$5:$I$83,2,0),0)</f>
        <v>0</v>
      </c>
      <c r="R58" s="66" t="n">
        <f aca="false">IF(Q58&gt;0,VLOOKUP(Q58,'Pril6-okus'!$A$5:$B$17,2,0),0)</f>
        <v>0</v>
      </c>
      <c r="S58" s="66" t="n">
        <f aca="false">IF(O58&gt;0,VLOOKUP(I58,'Pril3-drev'!$H$5:$J$83,3,0),0)</f>
        <v>0</v>
      </c>
      <c r="T58" s="66" t="str">
        <f aca="false">IF(O58&gt;0,IF(L58="k",0.9*VLOOKUP(S58,'ha-pocty-vyhl'!$A$5:$B$20,2,0),IF(L58="po",0.8*VLOOKUP(S58,'ha-pocty-vyhl'!$A$5:$B$20,2,0),VLOOKUP(S58,'ha-pocty-vyhl'!$A$5:$B$20,2,0))),"")</f>
        <v/>
      </c>
      <c r="U58" s="66" t="n">
        <f aca="false">'Vstupní data'!P58</f>
        <v>0</v>
      </c>
      <c r="V58" s="66" t="n">
        <f aca="false">IF(O58&gt;0,1.3*T58*1000*Z58/10000,0)</f>
        <v>0</v>
      </c>
      <c r="W58" s="66" t="n">
        <f aca="false">IF(O58&gt;0,1.3*T58*1000*Z58/10000,0)</f>
        <v>0</v>
      </c>
      <c r="X58" s="66" t="n">
        <f aca="false">IF(O58&gt;0,IF(O58&gt;V58,V58,O58),0)</f>
        <v>0</v>
      </c>
      <c r="Y58" s="66" t="n">
        <f aca="false">IF(O58&gt;0,IF(IF(U58&gt;W58,W58,U58)&lt;X58,W58,IF(U58&gt;W58,W58,U58)),0)</f>
        <v>0</v>
      </c>
      <c r="Z58" s="66" t="n">
        <f aca="false">IF(O58&gt;0,IF(J58&gt;0,J58,K58*H58/100),0)</f>
        <v>0</v>
      </c>
      <c r="AA58" s="67" t="n">
        <f aca="false">IF(O58&gt;0,CEILING(R58*P58*X58/Y58*Z58,1),0)</f>
        <v>0</v>
      </c>
      <c r="AB58" s="68" t="n">
        <f aca="false">IF(O58&gt;0,AA58/O58,0)</f>
        <v>0</v>
      </c>
      <c r="AC58" s="66" t="n">
        <f aca="false">'Vstupní data'!W58</f>
        <v>0</v>
      </c>
      <c r="AI58" s="66" t="str">
        <f aca="false">IF(OR('Vstupní data'!T58&gt;0,'Vstupní data'!U58&gt;0),VLOOKUP(I58,'Pril3-drev'!$H$5:$J$83,3,0),"")</f>
        <v/>
      </c>
      <c r="AJ58" s="66" t="n">
        <f aca="false">IF('Vstupní data'!V58="prostokořenný",0,IF('Vstupní data'!V58="krytokořenný","k",IF('Vstupní data'!V58="poloodrostky nebo odrostky, prostokořenné i krytokořenné","po",0)))</f>
        <v>0</v>
      </c>
      <c r="AK58" s="66" t="n">
        <f aca="false">IF(OR('Vstupní data'!T58&gt;0,'Vstupní data'!U58&gt;0),IF(AJ58="k",0.9*VLOOKUP(AI58,'ha-pocty-vyhl'!$A$5:$B$20,2,0),IF(AJ58="po",0.8*VLOOKUP(AI58,'ha-pocty-vyhl'!$A$5:$B$20,2,0),VLOOKUP(AI58,'ha-pocty-vyhl'!$A$5:$B$20,2,0))),0)</f>
        <v>0</v>
      </c>
      <c r="AL58" s="66" t="n">
        <f aca="false">IF(OR('Vstupní data'!T58&gt;0,'Vstupní data'!U58&gt;0),'Vstupní data'!K58*'Vstupní data'!M58/100,0)</f>
        <v>0</v>
      </c>
      <c r="AM58" s="66" t="n">
        <f aca="false">IF(OR('Vstupní data'!T58&gt;0,'Vstupní data'!U58&gt;0),IF('Vstupní data'!T58&gt;0,'Vstupní data'!T58,ROUND(10*'Vstupní data'!U58/AK58,0)),0)</f>
        <v>0</v>
      </c>
      <c r="AN58" s="69" t="n">
        <f aca="false">IF('Vstupní data'!T58&gt;0,   IF('Vstupní data'!T58&lt;=AL58,'Vstupní data'!T58,AL58),   IF(AM58&lt;AL58,AM58,AL58))</f>
        <v>0</v>
      </c>
      <c r="AO58" s="69" t="n">
        <f aca="false">'Vstupní data'!X58</f>
        <v>0</v>
      </c>
      <c r="AP58" s="66" t="n">
        <f aca="false">IF(OR('Vstupní data'!T58&gt;0,'Vstupní data'!U58&gt;0),IF(I58&lt;&gt;0,VLOOKUP(I58,'Pril3-drev'!$H$5:$I$83,2,0),0),0)</f>
        <v>0</v>
      </c>
      <c r="AQ58" s="66" t="n">
        <f aca="false">'Vstupní data'!Y58</f>
        <v>0</v>
      </c>
      <c r="AR58" s="66" t="str">
        <f aca="false">IF(AC58&gt;5,   IF('Vstupní data'!Y58&gt;0,   VLOOKUP(VLOOKUP(CONCATENATE(VLOOKUP(I58,'Pril3-drev'!$H$4:$L$83,5,0),AC58),'Pril3-drev'!$Q$4:$R$2803,2,0),'AVB-BS'!$C$5:$S$29 ,LOOKUP(AQ58,'AVB-BS'!$D$3:$S$3,'AVB-BS'!$D$1:$S$1) ,0 )   ,   IF('Vstupní data'!Z58&gt;0,'Vstupní data'!Z58,0)) , "")</f>
        <v/>
      </c>
      <c r="AS58" s="70" t="str">
        <f aca="false">IF(AC58&gt;5,VLOOKUP(CONCATENATE(AP58,AR58),'Pril1-THLPa'!$H$6:$N$96,4,0),"")</f>
        <v/>
      </c>
      <c r="AT58" s="70" t="str">
        <f aca="false">IF(AC58&gt;5,VLOOKUP(CONCATENATE(AP58,AR58),'Pril1-THLPa'!$H$6:$N$96,5,0),"")</f>
        <v/>
      </c>
      <c r="AU58" s="70" t="str">
        <f aca="false">IF(AC58&gt;5,VLOOKUP(CONCATENATE(AP58,AR58),'Pril1-THLPa'!$H$6:$N$96,6,0),"")</f>
        <v/>
      </c>
      <c r="AV58" s="70" t="str">
        <f aca="false">IF(AC58&gt;5,VLOOKUP(CONCATENATE(AP58,AR58),'Pril1-THLPa'!$H$6:$N$96,7,0),"")</f>
        <v/>
      </c>
      <c r="AW58" s="70" t="str">
        <f aca="false">IF(AC58&gt;5,VLOOKUP(CONCATENATE(AP58,AR58),'Pril1-THLPa'!$H$6:$O$96,8,0),"")</f>
        <v/>
      </c>
      <c r="AX58" s="66" t="n">
        <f aca="false">IF(AC58&gt;0,IF(AND(AC58&gt;0,AC58&lt;=5),VLOOKUP(AP58,'Pril1-THLPa'!$A$6:$F$18,LOOKUP(AC58,'Pril1-THLPa'!$B$5:$F$5,'Pril1-THLPa'!$B$4:$F$4),0),AS58+AT58*(AC58-5)+AU58*POWER(AC58-5,2)+AV58*POWER(AC58-5,3)+AW58*POWER(AC58-5,4)),0)</f>
        <v>0</v>
      </c>
      <c r="AY58" s="71"/>
      <c r="AZ58" s="66" t="n">
        <f aca="false">'Vstupní data'!AA58</f>
        <v>0</v>
      </c>
      <c r="BA58" s="66" t="n">
        <f aca="false">IF(OR('Vstupní data'!T58&gt;0,'Vstupní data'!U58&gt;0),IF(AC58&lt;&gt;"",AX58*AO58/10*(100+AZ58)/100,0),0)</f>
        <v>0</v>
      </c>
      <c r="BB58" s="67" t="n">
        <f aca="false">IF(AC58&lt;&gt;"",ROUND(BA58*AN58,0),0)</f>
        <v>0</v>
      </c>
      <c r="BC58" s="68" t="str">
        <f aca="false">IF(AE58&gt;0,BB58/AE58,"")</f>
        <v/>
      </c>
      <c r="BD58" s="66" t="n">
        <f aca="false">'Vstupní data'!AE58</f>
        <v>0</v>
      </c>
      <c r="BF58" s="66" t="n">
        <f aca="false">'Vstupní data'!AC58</f>
        <v>0</v>
      </c>
      <c r="BH58" s="66" t="n">
        <f aca="false">'Vstupní data'!AD58</f>
        <v>0</v>
      </c>
      <c r="BI58" s="66" t="n">
        <f aca="false">'Vstupní data'!AF58</f>
        <v>0</v>
      </c>
      <c r="BJ58" s="69" t="n">
        <f aca="false">'Vstupní data'!AG58</f>
        <v>0</v>
      </c>
      <c r="BK58" s="69" t="n">
        <f aca="false">IF(BF58&lt;&gt;0,VLOOKUP(I58,'Pril3-drev'!$H$5:$I$83,2,0),0)</f>
        <v>0</v>
      </c>
      <c r="BL58" s="69" t="n">
        <f aca="false">IF(BF58&lt;&gt;0,VLOOKUP(BK58,'Pril3-drev'!$A$5:$C$17,3,0),0)</f>
        <v>0</v>
      </c>
      <c r="BM58" s="69" t="n">
        <f aca="false">'Vstupní data'!AH58</f>
        <v>0</v>
      </c>
      <c r="BN58" s="69" t="n">
        <f aca="false">IF('Vstupní data'!AH58&gt;0,   VLOOKUP(VLOOKUP(CONCATENATE(VLOOKUP(I58,'Pril3-drev'!$H$4:$L$83,5,0),BD58),'Pril3-drev'!$Q$4:$R$2803,2,0),'AVB-BS'!$C$5:$S$29 ,LOOKUP(BM58,'AVB-BS'!$D$3:$S$3,'AVB-BS'!$D$1:$S$1) ,0 )   ,   IF('Vstupní data'!AI58&gt;0,'Vstupní data'!AI58,0))</f>
        <v>0</v>
      </c>
      <c r="BO58" s="69" t="str">
        <f aca="false">IF(BX58&gt;5,VLOOKUP(CONCATENATE(BK58,BN58),'Pril1-THLPa'!$H$6:$N$96,4,0),"")</f>
        <v/>
      </c>
      <c r="BP58" s="69" t="str">
        <f aca="false">IF(BX58&gt;5,VLOOKUP(CONCATENATE(BK58,BN58),'Pril1-THLPa'!$H$6:$N$96,5,0),"")</f>
        <v/>
      </c>
      <c r="BQ58" s="69" t="str">
        <f aca="false">IF(BX58&gt;5,VLOOKUP(CONCATENATE(BK58,BN58),'Pril1-THLPa'!$H$6:$N$96,6,0),"")</f>
        <v/>
      </c>
      <c r="BR58" s="69" t="str">
        <f aca="false">IF(BX58&gt;5,VLOOKUP(CONCATENATE(BK58,BN58),'Pril1-THLPa'!$H$6:$N$96,7,0),"")</f>
        <v/>
      </c>
      <c r="BS58" s="69" t="str">
        <f aca="false">IF(BX58&gt;5,VLOOKUP(CONCATENATE(BK58,BN58),'Pril1-THLPa'!$H$6:$O$96,8,0),"")</f>
        <v/>
      </c>
      <c r="BT58" s="69" t="str">
        <f aca="false">IF(BF58&gt;0, IF(BK58="smrk",  VLOOKUP(VLOOKUP(BD58,'Pril9-K3'!$L$8:$M$207,2,0),'Pril9-K3'!$A$8:$J$16,LOOKUP(BN58,'Pril9-K3'!$A$7:$J$7,'Pril9-K3'!$A$5:$J$5),0), IF(AND(BK58&lt;&gt;"smrk",'Vstupní data'!AK58&lt;&gt;""),'Vstupní data'!AK58,   VLOOKUP(VLOOKUP(BD58,'Pril9-K3'!$L$8:$M$207,2,0),'Pril9-K3'!$A$8:$J$16,LOOKUP(BN58,'Pril9-K3'!$A$7:$J$7,'Pril9-K3'!$A$5:$J$5),0)   )),   "")</f>
        <v/>
      </c>
      <c r="BV58" s="69" t="n">
        <f aca="false">'Vstupní data'!AJ58</f>
        <v>0</v>
      </c>
      <c r="BW58" s="69" t="n">
        <f aca="false">IF(BF58&gt;0,IF(J58&gt;0,J58,K58*H58/100),0)</f>
        <v>0</v>
      </c>
      <c r="BX58" s="69" t="n">
        <f aca="false">IF(BF58&gt;0,IF(BJ58&gt;BL58,BL58,BJ58),0)</f>
        <v>0</v>
      </c>
      <c r="BY58" s="69" t="n">
        <f aca="false">IF(BD58=0,0,IF(AND(BX58&gt;0,BX58&lt;=5),  IF(AND(BX58&gt;0,BX58&lt;=5),VLOOKUP(BK58,'Pril1-THLPa'!$A$6:$F$18,IF(AND(BX58&gt;0,BX58&lt;=5),LOOKUP(BX58,'Pril1-THLPa'!$B$5:$F$5,'Pril1-THLPa'!$B$4:$F$4),""),0),""),  IF(BX58&gt;5,BO58+BP58*(BX58-5)+BQ58*POWER(BX58-5,2)+BR58*POWER(BX58-5,3)+BS58*POWER(BX58-5,4),"")))</f>
        <v>0</v>
      </c>
      <c r="BZ58" s="69" t="n">
        <f aca="false">IF(BY58&gt;0,BY58*BI58/10*BW58*(100+BV58)/100,0)</f>
        <v>0</v>
      </c>
      <c r="CA58" s="69" t="n">
        <f aca="false">IF(BD58&gt;0,BX58-IF(BD58&gt;BX58,BX58,BD58),0)</f>
        <v>0</v>
      </c>
      <c r="CB58" s="69" t="n">
        <f aca="false">POWER(1.01,CA58)</f>
        <v>1</v>
      </c>
      <c r="CC58" s="69" t="n">
        <f aca="false">IF(BF58&gt;0,IF(BF58&gt;BH58,1,BF58/BH58),0)</f>
        <v>0</v>
      </c>
      <c r="CD58" s="72" t="n">
        <f aca="false">IF(BD58=0,0,IF(BF58&gt;0,ROUND(IF(CB58&lt;&gt;0,BZ58*BT58*1/CB58*CC58,0),0),0))</f>
        <v>0</v>
      </c>
      <c r="CE58" s="73" t="str">
        <f aca="false">IF(BF58&gt;0,IF(BF58&gt;BH58,CD58/BF58,CD58/BH58),"")</f>
        <v/>
      </c>
      <c r="CF58" s="69" t="n">
        <f aca="false">'Vstupní data'!AM58</f>
        <v>0</v>
      </c>
      <c r="CG58" s="69" t="n">
        <f aca="false">'Vstupní data'!AN58</f>
        <v>0</v>
      </c>
      <c r="CH58" s="69" t="n">
        <f aca="false">'Vstupní data'!AO58</f>
        <v>0</v>
      </c>
      <c r="CI58" s="69" t="n">
        <f aca="false">'Vstupní data'!AP58</f>
        <v>0</v>
      </c>
      <c r="CJ58" s="72" t="n">
        <f aca="false">ROUND(CH58*CI58,0)</f>
        <v>0</v>
      </c>
      <c r="CK58" s="74" t="str">
        <f aca="false">IF(OR(AA58&gt;0,BB58&gt;0,CD58&gt;0,CJ58&gt;0),AA58+BB58+CD58+CJ58,"")</f>
        <v/>
      </c>
    </row>
    <row r="59" customFormat="false" ht="12.8" hidden="false" customHeight="false" outlineLevel="0" collapsed="false">
      <c r="A59" s="66" t="n">
        <f aca="false">'Vstupní data'!A59</f>
        <v>0</v>
      </c>
      <c r="F59" s="66" t="str">
        <f aca="false">CONCATENATE('Vstupní data'!F59,'Vstupní data'!G59,'Vstupní data'!H59,'Vstupní data'!I59)</f>
        <v/>
      </c>
      <c r="G59" s="66"/>
      <c r="H59" s="66" t="n">
        <f aca="false">'Vstupní data'!K59</f>
        <v>0</v>
      </c>
      <c r="I59" s="66" t="n">
        <f aca="false">'Vstupní data'!L59</f>
        <v>0</v>
      </c>
      <c r="J59" s="66" t="n">
        <f aca="false">'Vstupní data'!K59*'Vstupní data'!M59/100</f>
        <v>0</v>
      </c>
      <c r="L59" s="66" t="n">
        <f aca="false">IF('Vstupní data'!N59="prostokořenný",0,IF('Vstupní data'!N59="krytokořenný","k",IF('Vstupní data'!N59="poloodrostky nebo odrostky, prostokořenné i krytokořenné","po",0)))</f>
        <v>0</v>
      </c>
      <c r="N59" s="66"/>
      <c r="O59" s="66" t="n">
        <f aca="false">'Vstupní data'!O59</f>
        <v>0</v>
      </c>
      <c r="P59" s="66" t="n">
        <f aca="false">IF(O59&gt;0,VLOOKUP(CONCATENATE(VLOOKUP(I59,'Pril3-drev'!$H$5:$K$83,4,0),"-",'Vstupní data'!R59),K2!$C$15:$D$23,2,0),0)</f>
        <v>0</v>
      </c>
      <c r="Q59" s="66" t="n">
        <f aca="false">IF(O59&gt;0,VLOOKUP(I59,'Pril3-drev'!$H$5:$I$83,2,0),0)</f>
        <v>0</v>
      </c>
      <c r="R59" s="66" t="n">
        <f aca="false">IF(Q59&gt;0,VLOOKUP(Q59,'Pril6-okus'!$A$5:$B$17,2,0),0)</f>
        <v>0</v>
      </c>
      <c r="S59" s="66" t="n">
        <f aca="false">IF(O59&gt;0,VLOOKUP(I59,'Pril3-drev'!$H$5:$J$83,3,0),0)</f>
        <v>0</v>
      </c>
      <c r="T59" s="66" t="str">
        <f aca="false">IF(O59&gt;0,IF(L59="k",0.9*VLOOKUP(S59,'ha-pocty-vyhl'!$A$5:$B$20,2,0),IF(L59="po",0.8*VLOOKUP(S59,'ha-pocty-vyhl'!$A$5:$B$20,2,0),VLOOKUP(S59,'ha-pocty-vyhl'!$A$5:$B$20,2,0))),"")</f>
        <v/>
      </c>
      <c r="U59" s="66" t="n">
        <f aca="false">'Vstupní data'!P59</f>
        <v>0</v>
      </c>
      <c r="V59" s="66" t="n">
        <f aca="false">IF(O59&gt;0,1.3*T59*1000*Z59/10000,0)</f>
        <v>0</v>
      </c>
      <c r="W59" s="66" t="n">
        <f aca="false">IF(O59&gt;0,1.3*T59*1000*Z59/10000,0)</f>
        <v>0</v>
      </c>
      <c r="X59" s="66" t="n">
        <f aca="false">IF(O59&gt;0,IF(O59&gt;V59,V59,O59),0)</f>
        <v>0</v>
      </c>
      <c r="Y59" s="66" t="n">
        <f aca="false">IF(O59&gt;0,IF(IF(U59&gt;W59,W59,U59)&lt;X59,W59,IF(U59&gt;W59,W59,U59)),0)</f>
        <v>0</v>
      </c>
      <c r="Z59" s="66" t="n">
        <f aca="false">IF(O59&gt;0,IF(J59&gt;0,J59,K59*H59/100),0)</f>
        <v>0</v>
      </c>
      <c r="AA59" s="67" t="n">
        <f aca="false">IF(O59&gt;0,CEILING(R59*P59*X59/Y59*Z59,1),0)</f>
        <v>0</v>
      </c>
      <c r="AB59" s="68" t="n">
        <f aca="false">IF(O59&gt;0,AA59/O59,0)</f>
        <v>0</v>
      </c>
      <c r="AC59" s="66" t="n">
        <f aca="false">'Vstupní data'!W59</f>
        <v>0</v>
      </c>
      <c r="AI59" s="66" t="str">
        <f aca="false">IF(OR('Vstupní data'!T59&gt;0,'Vstupní data'!U59&gt;0),VLOOKUP(I59,'Pril3-drev'!$H$5:$J$83,3,0),"")</f>
        <v/>
      </c>
      <c r="AJ59" s="66" t="n">
        <f aca="false">IF('Vstupní data'!V59="prostokořenný",0,IF('Vstupní data'!V59="krytokořenný","k",IF('Vstupní data'!V59="poloodrostky nebo odrostky, prostokořenné i krytokořenné","po",0)))</f>
        <v>0</v>
      </c>
      <c r="AK59" s="66" t="n">
        <f aca="false">IF(OR('Vstupní data'!T59&gt;0,'Vstupní data'!U59&gt;0),IF(AJ59="k",0.9*VLOOKUP(AI59,'ha-pocty-vyhl'!$A$5:$B$20,2,0),IF(AJ59="po",0.8*VLOOKUP(AI59,'ha-pocty-vyhl'!$A$5:$B$20,2,0),VLOOKUP(AI59,'ha-pocty-vyhl'!$A$5:$B$20,2,0))),0)</f>
        <v>0</v>
      </c>
      <c r="AL59" s="66" t="n">
        <f aca="false">IF(OR('Vstupní data'!T59&gt;0,'Vstupní data'!U59&gt;0),'Vstupní data'!K59*'Vstupní data'!M59/100,0)</f>
        <v>0</v>
      </c>
      <c r="AM59" s="66" t="n">
        <f aca="false">IF(OR('Vstupní data'!T59&gt;0,'Vstupní data'!U59&gt;0),IF('Vstupní data'!T59&gt;0,'Vstupní data'!T59,ROUND(10*'Vstupní data'!U59/AK59,0)),0)</f>
        <v>0</v>
      </c>
      <c r="AN59" s="69" t="n">
        <f aca="false">IF('Vstupní data'!T59&gt;0,   IF('Vstupní data'!T59&lt;=AL59,'Vstupní data'!T59,AL59),   IF(AM59&lt;AL59,AM59,AL59))</f>
        <v>0</v>
      </c>
      <c r="AO59" s="69" t="n">
        <f aca="false">'Vstupní data'!X59</f>
        <v>0</v>
      </c>
      <c r="AP59" s="66" t="n">
        <f aca="false">IF(OR('Vstupní data'!T59&gt;0,'Vstupní data'!U59&gt;0),IF(I59&lt;&gt;0,VLOOKUP(I59,'Pril3-drev'!$H$5:$I$83,2,0),0),0)</f>
        <v>0</v>
      </c>
      <c r="AQ59" s="66" t="n">
        <f aca="false">'Vstupní data'!Y59</f>
        <v>0</v>
      </c>
      <c r="AR59" s="66" t="str">
        <f aca="false">IF(AC59&gt;5,   IF('Vstupní data'!Y59&gt;0,   VLOOKUP(VLOOKUP(CONCATENATE(VLOOKUP(I59,'Pril3-drev'!$H$4:$L$83,5,0),AC59),'Pril3-drev'!$Q$4:$R$2803,2,0),'AVB-BS'!$C$5:$S$29 ,LOOKUP(AQ59,'AVB-BS'!$D$3:$S$3,'AVB-BS'!$D$1:$S$1) ,0 )   ,   IF('Vstupní data'!Z59&gt;0,'Vstupní data'!Z59,0)) , "")</f>
        <v/>
      </c>
      <c r="AS59" s="70" t="str">
        <f aca="false">IF(AC59&gt;5,VLOOKUP(CONCATENATE(AP59,AR59),'Pril1-THLPa'!$H$6:$N$96,4,0),"")</f>
        <v/>
      </c>
      <c r="AT59" s="70" t="str">
        <f aca="false">IF(AC59&gt;5,VLOOKUP(CONCATENATE(AP59,AR59),'Pril1-THLPa'!$H$6:$N$96,5,0),"")</f>
        <v/>
      </c>
      <c r="AU59" s="70" t="str">
        <f aca="false">IF(AC59&gt;5,VLOOKUP(CONCATENATE(AP59,AR59),'Pril1-THLPa'!$H$6:$N$96,6,0),"")</f>
        <v/>
      </c>
      <c r="AV59" s="70" t="str">
        <f aca="false">IF(AC59&gt;5,VLOOKUP(CONCATENATE(AP59,AR59),'Pril1-THLPa'!$H$6:$N$96,7,0),"")</f>
        <v/>
      </c>
      <c r="AW59" s="70" t="str">
        <f aca="false">IF(AC59&gt;5,VLOOKUP(CONCATENATE(AP59,AR59),'Pril1-THLPa'!$H$6:$O$96,8,0),"")</f>
        <v/>
      </c>
      <c r="AX59" s="66" t="n">
        <f aca="false">IF(AC59&gt;0,IF(AND(AC59&gt;0,AC59&lt;=5),VLOOKUP(AP59,'Pril1-THLPa'!$A$6:$F$18,LOOKUP(AC59,'Pril1-THLPa'!$B$5:$F$5,'Pril1-THLPa'!$B$4:$F$4),0),AS59+AT59*(AC59-5)+AU59*POWER(AC59-5,2)+AV59*POWER(AC59-5,3)+AW59*POWER(AC59-5,4)),0)</f>
        <v>0</v>
      </c>
      <c r="AY59" s="71"/>
      <c r="AZ59" s="66" t="n">
        <f aca="false">'Vstupní data'!AA59</f>
        <v>0</v>
      </c>
      <c r="BA59" s="66" t="n">
        <f aca="false">IF(OR('Vstupní data'!T59&gt;0,'Vstupní data'!U59&gt;0),IF(AC59&lt;&gt;"",AX59*AO59/10*(100+AZ59)/100,0),0)</f>
        <v>0</v>
      </c>
      <c r="BB59" s="67" t="n">
        <f aca="false">IF(AC59&lt;&gt;"",ROUND(BA59*AN59,0),0)</f>
        <v>0</v>
      </c>
      <c r="BC59" s="68" t="str">
        <f aca="false">IF(AE59&gt;0,BB59/AE59,"")</f>
        <v/>
      </c>
      <c r="BD59" s="66" t="n">
        <f aca="false">'Vstupní data'!AE59</f>
        <v>0</v>
      </c>
      <c r="BF59" s="66" t="n">
        <f aca="false">'Vstupní data'!AC59</f>
        <v>0</v>
      </c>
      <c r="BH59" s="66" t="n">
        <f aca="false">'Vstupní data'!AD59</f>
        <v>0</v>
      </c>
      <c r="BI59" s="66" t="n">
        <f aca="false">'Vstupní data'!AF59</f>
        <v>0</v>
      </c>
      <c r="BJ59" s="69" t="n">
        <f aca="false">'Vstupní data'!AG59</f>
        <v>0</v>
      </c>
      <c r="BK59" s="69" t="n">
        <f aca="false">IF(BF59&lt;&gt;0,VLOOKUP(I59,'Pril3-drev'!$H$5:$I$83,2,0),0)</f>
        <v>0</v>
      </c>
      <c r="BL59" s="69" t="n">
        <f aca="false">IF(BF59&lt;&gt;0,VLOOKUP(BK59,'Pril3-drev'!$A$5:$C$17,3,0),0)</f>
        <v>0</v>
      </c>
      <c r="BM59" s="69" t="n">
        <f aca="false">'Vstupní data'!AH59</f>
        <v>0</v>
      </c>
      <c r="BN59" s="69" t="n">
        <f aca="false">IF('Vstupní data'!AH59&gt;0,   VLOOKUP(VLOOKUP(CONCATENATE(VLOOKUP(I59,'Pril3-drev'!$H$4:$L$83,5,0),BD59),'Pril3-drev'!$Q$4:$R$2803,2,0),'AVB-BS'!$C$5:$S$29 ,LOOKUP(BM59,'AVB-BS'!$D$3:$S$3,'AVB-BS'!$D$1:$S$1) ,0 )   ,   IF('Vstupní data'!AI59&gt;0,'Vstupní data'!AI59,0))</f>
        <v>0</v>
      </c>
      <c r="BO59" s="69" t="str">
        <f aca="false">IF(BX59&gt;5,VLOOKUP(CONCATENATE(BK59,BN59),'Pril1-THLPa'!$H$6:$N$96,4,0),"")</f>
        <v/>
      </c>
      <c r="BP59" s="69" t="str">
        <f aca="false">IF(BX59&gt;5,VLOOKUP(CONCATENATE(BK59,BN59),'Pril1-THLPa'!$H$6:$N$96,5,0),"")</f>
        <v/>
      </c>
      <c r="BQ59" s="69" t="str">
        <f aca="false">IF(BX59&gt;5,VLOOKUP(CONCATENATE(BK59,BN59),'Pril1-THLPa'!$H$6:$N$96,6,0),"")</f>
        <v/>
      </c>
      <c r="BR59" s="69" t="str">
        <f aca="false">IF(BX59&gt;5,VLOOKUP(CONCATENATE(BK59,BN59),'Pril1-THLPa'!$H$6:$N$96,7,0),"")</f>
        <v/>
      </c>
      <c r="BS59" s="69" t="str">
        <f aca="false">IF(BX59&gt;5,VLOOKUP(CONCATENATE(BK59,BN59),'Pril1-THLPa'!$H$6:$O$96,8,0),"")</f>
        <v/>
      </c>
      <c r="BT59" s="69" t="str">
        <f aca="false">IF(BF59&gt;0, IF(BK59="smrk",  VLOOKUP(VLOOKUP(BD59,'Pril9-K3'!$L$8:$M$207,2,0),'Pril9-K3'!$A$8:$J$16,LOOKUP(BN59,'Pril9-K3'!$A$7:$J$7,'Pril9-K3'!$A$5:$J$5),0), IF(AND(BK59&lt;&gt;"smrk",'Vstupní data'!AK59&lt;&gt;""),'Vstupní data'!AK59,   VLOOKUP(VLOOKUP(BD59,'Pril9-K3'!$L$8:$M$207,2,0),'Pril9-K3'!$A$8:$J$16,LOOKUP(BN59,'Pril9-K3'!$A$7:$J$7,'Pril9-K3'!$A$5:$J$5),0)   )),   "")</f>
        <v/>
      </c>
      <c r="BV59" s="69" t="n">
        <f aca="false">'Vstupní data'!AJ59</f>
        <v>0</v>
      </c>
      <c r="BW59" s="69" t="n">
        <f aca="false">IF(BF59&gt;0,IF(J59&gt;0,J59,K59*H59/100),0)</f>
        <v>0</v>
      </c>
      <c r="BX59" s="69" t="n">
        <f aca="false">IF(BF59&gt;0,IF(BJ59&gt;BL59,BL59,BJ59),0)</f>
        <v>0</v>
      </c>
      <c r="BY59" s="69" t="n">
        <f aca="false">IF(BD59=0,0,IF(AND(BX59&gt;0,BX59&lt;=5),  IF(AND(BX59&gt;0,BX59&lt;=5),VLOOKUP(BK59,'Pril1-THLPa'!$A$6:$F$18,IF(AND(BX59&gt;0,BX59&lt;=5),LOOKUP(BX59,'Pril1-THLPa'!$B$5:$F$5,'Pril1-THLPa'!$B$4:$F$4),""),0),""),  IF(BX59&gt;5,BO59+BP59*(BX59-5)+BQ59*POWER(BX59-5,2)+BR59*POWER(BX59-5,3)+BS59*POWER(BX59-5,4),"")))</f>
        <v>0</v>
      </c>
      <c r="BZ59" s="69" t="n">
        <f aca="false">IF(BY59&gt;0,BY59*BI59/10*BW59*(100+BV59)/100,0)</f>
        <v>0</v>
      </c>
      <c r="CA59" s="69" t="n">
        <f aca="false">IF(BD59&gt;0,BX59-IF(BD59&gt;BX59,BX59,BD59),0)</f>
        <v>0</v>
      </c>
      <c r="CB59" s="69" t="n">
        <f aca="false">POWER(1.01,CA59)</f>
        <v>1</v>
      </c>
      <c r="CC59" s="69" t="n">
        <f aca="false">IF(BF59&gt;0,IF(BF59&gt;BH59,1,BF59/BH59),0)</f>
        <v>0</v>
      </c>
      <c r="CD59" s="72" t="n">
        <f aca="false">IF(BD59=0,0,IF(BF59&gt;0,ROUND(IF(CB59&lt;&gt;0,BZ59*BT59*1/CB59*CC59,0),0),0))</f>
        <v>0</v>
      </c>
      <c r="CE59" s="73" t="str">
        <f aca="false">IF(BF59&gt;0,IF(BF59&gt;BH59,CD59/BF59,CD59/BH59),"")</f>
        <v/>
      </c>
      <c r="CF59" s="69" t="n">
        <f aca="false">'Vstupní data'!AM59</f>
        <v>0</v>
      </c>
      <c r="CG59" s="69" t="n">
        <f aca="false">'Vstupní data'!AN59</f>
        <v>0</v>
      </c>
      <c r="CH59" s="69" t="n">
        <f aca="false">'Vstupní data'!AO59</f>
        <v>0</v>
      </c>
      <c r="CI59" s="69" t="n">
        <f aca="false">'Vstupní data'!AP59</f>
        <v>0</v>
      </c>
      <c r="CJ59" s="72" t="n">
        <f aca="false">ROUND(CH59*CI59,0)</f>
        <v>0</v>
      </c>
      <c r="CK59" s="74" t="str">
        <f aca="false">IF(OR(AA59&gt;0,BB59&gt;0,CD59&gt;0,CJ59&gt;0),AA59+BB59+CD59+CJ59,"")</f>
        <v/>
      </c>
    </row>
    <row r="60" customFormat="false" ht="12.8" hidden="false" customHeight="false" outlineLevel="0" collapsed="false">
      <c r="A60" s="66" t="n">
        <f aca="false">'Vstupní data'!A60</f>
        <v>0</v>
      </c>
      <c r="F60" s="66" t="str">
        <f aca="false">CONCATENATE('Vstupní data'!F60,'Vstupní data'!G60,'Vstupní data'!H60,'Vstupní data'!I60)</f>
        <v/>
      </c>
      <c r="G60" s="66"/>
      <c r="H60" s="66" t="n">
        <f aca="false">'Vstupní data'!K60</f>
        <v>0</v>
      </c>
      <c r="I60" s="66" t="n">
        <f aca="false">'Vstupní data'!L60</f>
        <v>0</v>
      </c>
      <c r="J60" s="66" t="n">
        <f aca="false">'Vstupní data'!K60*'Vstupní data'!M60/100</f>
        <v>0</v>
      </c>
      <c r="L60" s="66" t="n">
        <f aca="false">IF('Vstupní data'!N60="prostokořenný",0,IF('Vstupní data'!N60="krytokořenný","k",IF('Vstupní data'!N60="poloodrostky nebo odrostky, prostokořenné i krytokořenné","po",0)))</f>
        <v>0</v>
      </c>
      <c r="N60" s="66"/>
      <c r="O60" s="66" t="n">
        <f aca="false">'Vstupní data'!O60</f>
        <v>0</v>
      </c>
      <c r="P60" s="66" t="n">
        <f aca="false">IF(O60&gt;0,VLOOKUP(CONCATENATE(VLOOKUP(I60,'Pril3-drev'!$H$5:$K$83,4,0),"-",'Vstupní data'!R60),K2!$C$15:$D$23,2,0),0)</f>
        <v>0</v>
      </c>
      <c r="Q60" s="66" t="n">
        <f aca="false">IF(O60&gt;0,VLOOKUP(I60,'Pril3-drev'!$H$5:$I$83,2,0),0)</f>
        <v>0</v>
      </c>
      <c r="R60" s="66" t="n">
        <f aca="false">IF(Q60&gt;0,VLOOKUP(Q60,'Pril6-okus'!$A$5:$B$17,2,0),0)</f>
        <v>0</v>
      </c>
      <c r="S60" s="66" t="n">
        <f aca="false">IF(O60&gt;0,VLOOKUP(I60,'Pril3-drev'!$H$5:$J$83,3,0),0)</f>
        <v>0</v>
      </c>
      <c r="T60" s="66" t="str">
        <f aca="false">IF(O60&gt;0,IF(L60="k",0.9*VLOOKUP(S60,'ha-pocty-vyhl'!$A$5:$B$20,2,0),IF(L60="po",0.8*VLOOKUP(S60,'ha-pocty-vyhl'!$A$5:$B$20,2,0),VLOOKUP(S60,'ha-pocty-vyhl'!$A$5:$B$20,2,0))),"")</f>
        <v/>
      </c>
      <c r="U60" s="66" t="n">
        <f aca="false">'Vstupní data'!P60</f>
        <v>0</v>
      </c>
      <c r="V60" s="66" t="n">
        <f aca="false">IF(O60&gt;0,1.3*T60*1000*Z60/10000,0)</f>
        <v>0</v>
      </c>
      <c r="W60" s="66" t="n">
        <f aca="false">IF(O60&gt;0,1.3*T60*1000*Z60/10000,0)</f>
        <v>0</v>
      </c>
      <c r="X60" s="66" t="n">
        <f aca="false">IF(O60&gt;0,IF(O60&gt;V60,V60,O60),0)</f>
        <v>0</v>
      </c>
      <c r="Y60" s="66" t="n">
        <f aca="false">IF(O60&gt;0,IF(IF(U60&gt;W60,W60,U60)&lt;X60,W60,IF(U60&gt;W60,W60,U60)),0)</f>
        <v>0</v>
      </c>
      <c r="Z60" s="66" t="n">
        <f aca="false">IF(O60&gt;0,IF(J60&gt;0,J60,K60*H60/100),0)</f>
        <v>0</v>
      </c>
      <c r="AA60" s="67" t="n">
        <f aca="false">IF(O60&gt;0,CEILING(R60*P60*X60/Y60*Z60,1),0)</f>
        <v>0</v>
      </c>
      <c r="AB60" s="68" t="n">
        <f aca="false">IF(O60&gt;0,AA60/O60,0)</f>
        <v>0</v>
      </c>
      <c r="AC60" s="66" t="n">
        <f aca="false">'Vstupní data'!W60</f>
        <v>0</v>
      </c>
      <c r="AI60" s="66" t="str">
        <f aca="false">IF(OR('Vstupní data'!T60&gt;0,'Vstupní data'!U60&gt;0),VLOOKUP(I60,'Pril3-drev'!$H$5:$J$83,3,0),"")</f>
        <v/>
      </c>
      <c r="AJ60" s="66" t="n">
        <f aca="false">IF('Vstupní data'!V60="prostokořenný",0,IF('Vstupní data'!V60="krytokořenný","k",IF('Vstupní data'!V60="poloodrostky nebo odrostky, prostokořenné i krytokořenné","po",0)))</f>
        <v>0</v>
      </c>
      <c r="AK60" s="66" t="n">
        <f aca="false">IF(OR('Vstupní data'!T60&gt;0,'Vstupní data'!U60&gt;0),IF(AJ60="k",0.9*VLOOKUP(AI60,'ha-pocty-vyhl'!$A$5:$B$20,2,0),IF(AJ60="po",0.8*VLOOKUP(AI60,'ha-pocty-vyhl'!$A$5:$B$20,2,0),VLOOKUP(AI60,'ha-pocty-vyhl'!$A$5:$B$20,2,0))),0)</f>
        <v>0</v>
      </c>
      <c r="AL60" s="66" t="n">
        <f aca="false">IF(OR('Vstupní data'!T60&gt;0,'Vstupní data'!U60&gt;0),'Vstupní data'!K60*'Vstupní data'!M60/100,0)</f>
        <v>0</v>
      </c>
      <c r="AM60" s="66" t="n">
        <f aca="false">IF(OR('Vstupní data'!T60&gt;0,'Vstupní data'!U60&gt;0),IF('Vstupní data'!T60&gt;0,'Vstupní data'!T60,ROUND(10*'Vstupní data'!U60/AK60,0)),0)</f>
        <v>0</v>
      </c>
      <c r="AN60" s="69" t="n">
        <f aca="false">IF('Vstupní data'!T60&gt;0,   IF('Vstupní data'!T60&lt;=AL60,'Vstupní data'!T60,AL60),   IF(AM60&lt;AL60,AM60,AL60))</f>
        <v>0</v>
      </c>
      <c r="AO60" s="69" t="n">
        <f aca="false">'Vstupní data'!X60</f>
        <v>0</v>
      </c>
      <c r="AP60" s="66" t="n">
        <f aca="false">IF(OR('Vstupní data'!T60&gt;0,'Vstupní data'!U60&gt;0),IF(I60&lt;&gt;0,VLOOKUP(I60,'Pril3-drev'!$H$5:$I$83,2,0),0),0)</f>
        <v>0</v>
      </c>
      <c r="AQ60" s="66" t="n">
        <f aca="false">'Vstupní data'!Y60</f>
        <v>0</v>
      </c>
      <c r="AR60" s="66" t="str">
        <f aca="false">IF(AC60&gt;5,   IF('Vstupní data'!Y60&gt;0,   VLOOKUP(VLOOKUP(CONCATENATE(VLOOKUP(I60,'Pril3-drev'!$H$4:$L$83,5,0),AC60),'Pril3-drev'!$Q$4:$R$2803,2,0),'AVB-BS'!$C$5:$S$29 ,LOOKUP(AQ60,'AVB-BS'!$D$3:$S$3,'AVB-BS'!$D$1:$S$1) ,0 )   ,   IF('Vstupní data'!Z60&gt;0,'Vstupní data'!Z60,0)) , "")</f>
        <v/>
      </c>
      <c r="AS60" s="70" t="str">
        <f aca="false">IF(AC60&gt;5,VLOOKUP(CONCATENATE(AP60,AR60),'Pril1-THLPa'!$H$6:$N$96,4,0),"")</f>
        <v/>
      </c>
      <c r="AT60" s="70" t="str">
        <f aca="false">IF(AC60&gt;5,VLOOKUP(CONCATENATE(AP60,AR60),'Pril1-THLPa'!$H$6:$N$96,5,0),"")</f>
        <v/>
      </c>
      <c r="AU60" s="70" t="str">
        <f aca="false">IF(AC60&gt;5,VLOOKUP(CONCATENATE(AP60,AR60),'Pril1-THLPa'!$H$6:$N$96,6,0),"")</f>
        <v/>
      </c>
      <c r="AV60" s="70" t="str">
        <f aca="false">IF(AC60&gt;5,VLOOKUP(CONCATENATE(AP60,AR60),'Pril1-THLPa'!$H$6:$N$96,7,0),"")</f>
        <v/>
      </c>
      <c r="AW60" s="70" t="str">
        <f aca="false">IF(AC60&gt;5,VLOOKUP(CONCATENATE(AP60,AR60),'Pril1-THLPa'!$H$6:$O$96,8,0),"")</f>
        <v/>
      </c>
      <c r="AX60" s="66" t="n">
        <f aca="false">IF(AC60&gt;0,IF(AND(AC60&gt;0,AC60&lt;=5),VLOOKUP(AP60,'Pril1-THLPa'!$A$6:$F$18,LOOKUP(AC60,'Pril1-THLPa'!$B$5:$F$5,'Pril1-THLPa'!$B$4:$F$4),0),AS60+AT60*(AC60-5)+AU60*POWER(AC60-5,2)+AV60*POWER(AC60-5,3)+AW60*POWER(AC60-5,4)),0)</f>
        <v>0</v>
      </c>
      <c r="AY60" s="71"/>
      <c r="AZ60" s="66" t="n">
        <f aca="false">'Vstupní data'!AA60</f>
        <v>0</v>
      </c>
      <c r="BA60" s="66" t="n">
        <f aca="false">IF(OR('Vstupní data'!T60&gt;0,'Vstupní data'!U60&gt;0),IF(AC60&lt;&gt;"",AX60*AO60/10*(100+AZ60)/100,0),0)</f>
        <v>0</v>
      </c>
      <c r="BB60" s="67" t="n">
        <f aca="false">IF(AC60&lt;&gt;"",ROUND(BA60*AN60,0),0)</f>
        <v>0</v>
      </c>
      <c r="BC60" s="68" t="str">
        <f aca="false">IF(AE60&gt;0,BB60/AE60,"")</f>
        <v/>
      </c>
      <c r="BD60" s="66" t="n">
        <f aca="false">'Vstupní data'!AE60</f>
        <v>0</v>
      </c>
      <c r="BF60" s="66" t="n">
        <f aca="false">'Vstupní data'!AC60</f>
        <v>0</v>
      </c>
      <c r="BH60" s="66" t="n">
        <f aca="false">'Vstupní data'!AD60</f>
        <v>0</v>
      </c>
      <c r="BI60" s="66" t="n">
        <f aca="false">'Vstupní data'!AF60</f>
        <v>0</v>
      </c>
      <c r="BJ60" s="69" t="n">
        <f aca="false">'Vstupní data'!AG60</f>
        <v>0</v>
      </c>
      <c r="BK60" s="69" t="n">
        <f aca="false">IF(BF60&lt;&gt;0,VLOOKUP(I60,'Pril3-drev'!$H$5:$I$83,2,0),0)</f>
        <v>0</v>
      </c>
      <c r="BL60" s="69" t="n">
        <f aca="false">IF(BF60&lt;&gt;0,VLOOKUP(BK60,'Pril3-drev'!$A$5:$C$17,3,0),0)</f>
        <v>0</v>
      </c>
      <c r="BM60" s="69" t="n">
        <f aca="false">'Vstupní data'!AH60</f>
        <v>0</v>
      </c>
      <c r="BN60" s="69" t="n">
        <f aca="false">IF('Vstupní data'!AH60&gt;0,   VLOOKUP(VLOOKUP(CONCATENATE(VLOOKUP(I60,'Pril3-drev'!$H$4:$L$83,5,0),BD60),'Pril3-drev'!$Q$4:$R$2803,2,0),'AVB-BS'!$C$5:$S$29 ,LOOKUP(BM60,'AVB-BS'!$D$3:$S$3,'AVB-BS'!$D$1:$S$1) ,0 )   ,   IF('Vstupní data'!AI60&gt;0,'Vstupní data'!AI60,0))</f>
        <v>0</v>
      </c>
      <c r="BO60" s="69" t="str">
        <f aca="false">IF(BX60&gt;5,VLOOKUP(CONCATENATE(BK60,BN60),'Pril1-THLPa'!$H$6:$N$96,4,0),"")</f>
        <v/>
      </c>
      <c r="BP60" s="69" t="str">
        <f aca="false">IF(BX60&gt;5,VLOOKUP(CONCATENATE(BK60,BN60),'Pril1-THLPa'!$H$6:$N$96,5,0),"")</f>
        <v/>
      </c>
      <c r="BQ60" s="69" t="str">
        <f aca="false">IF(BX60&gt;5,VLOOKUP(CONCATENATE(BK60,BN60),'Pril1-THLPa'!$H$6:$N$96,6,0),"")</f>
        <v/>
      </c>
      <c r="BR60" s="69" t="str">
        <f aca="false">IF(BX60&gt;5,VLOOKUP(CONCATENATE(BK60,BN60),'Pril1-THLPa'!$H$6:$N$96,7,0),"")</f>
        <v/>
      </c>
      <c r="BS60" s="69" t="str">
        <f aca="false">IF(BX60&gt;5,VLOOKUP(CONCATENATE(BK60,BN60),'Pril1-THLPa'!$H$6:$O$96,8,0),"")</f>
        <v/>
      </c>
      <c r="BT60" s="69" t="str">
        <f aca="false">IF(BF60&gt;0, IF(BK60="smrk",  VLOOKUP(VLOOKUP(BD60,'Pril9-K3'!$L$8:$M$207,2,0),'Pril9-K3'!$A$8:$J$16,LOOKUP(BN60,'Pril9-K3'!$A$7:$J$7,'Pril9-K3'!$A$5:$J$5),0), IF(AND(BK60&lt;&gt;"smrk",'Vstupní data'!AK60&lt;&gt;""),'Vstupní data'!AK60,   VLOOKUP(VLOOKUP(BD60,'Pril9-K3'!$L$8:$M$207,2,0),'Pril9-K3'!$A$8:$J$16,LOOKUP(BN60,'Pril9-K3'!$A$7:$J$7,'Pril9-K3'!$A$5:$J$5),0)   )),   "")</f>
        <v/>
      </c>
      <c r="BV60" s="69" t="n">
        <f aca="false">'Vstupní data'!AJ60</f>
        <v>0</v>
      </c>
      <c r="BW60" s="69" t="n">
        <f aca="false">IF(BF60&gt;0,IF(J60&gt;0,J60,K60*H60/100),0)</f>
        <v>0</v>
      </c>
      <c r="BX60" s="69" t="n">
        <f aca="false">IF(BF60&gt;0,IF(BJ60&gt;BL60,BL60,BJ60),0)</f>
        <v>0</v>
      </c>
      <c r="BY60" s="69" t="n">
        <f aca="false">IF(BD60=0,0,IF(AND(BX60&gt;0,BX60&lt;=5),  IF(AND(BX60&gt;0,BX60&lt;=5),VLOOKUP(BK60,'Pril1-THLPa'!$A$6:$F$18,IF(AND(BX60&gt;0,BX60&lt;=5),LOOKUP(BX60,'Pril1-THLPa'!$B$5:$F$5,'Pril1-THLPa'!$B$4:$F$4),""),0),""),  IF(BX60&gt;5,BO60+BP60*(BX60-5)+BQ60*POWER(BX60-5,2)+BR60*POWER(BX60-5,3)+BS60*POWER(BX60-5,4),"")))</f>
        <v>0</v>
      </c>
      <c r="BZ60" s="69" t="n">
        <f aca="false">IF(BY60&gt;0,BY60*BI60/10*BW60*(100+BV60)/100,0)</f>
        <v>0</v>
      </c>
      <c r="CA60" s="69" t="n">
        <f aca="false">IF(BD60&gt;0,BX60-IF(BD60&gt;BX60,BX60,BD60),0)</f>
        <v>0</v>
      </c>
      <c r="CB60" s="69" t="n">
        <f aca="false">POWER(1.01,CA60)</f>
        <v>1</v>
      </c>
      <c r="CC60" s="69" t="n">
        <f aca="false">IF(BF60&gt;0,IF(BF60&gt;BH60,1,BF60/BH60),0)</f>
        <v>0</v>
      </c>
      <c r="CD60" s="72" t="n">
        <f aca="false">IF(BD60=0,0,IF(BF60&gt;0,ROUND(IF(CB60&lt;&gt;0,BZ60*BT60*1/CB60*CC60,0),0),0))</f>
        <v>0</v>
      </c>
      <c r="CE60" s="73" t="str">
        <f aca="false">IF(BF60&gt;0,IF(BF60&gt;BH60,CD60/BF60,CD60/BH60),"")</f>
        <v/>
      </c>
      <c r="CF60" s="69" t="n">
        <f aca="false">'Vstupní data'!AM60</f>
        <v>0</v>
      </c>
      <c r="CG60" s="69" t="n">
        <f aca="false">'Vstupní data'!AN60</f>
        <v>0</v>
      </c>
      <c r="CH60" s="69" t="n">
        <f aca="false">'Vstupní data'!AO60</f>
        <v>0</v>
      </c>
      <c r="CI60" s="69" t="n">
        <f aca="false">'Vstupní data'!AP60</f>
        <v>0</v>
      </c>
      <c r="CJ60" s="72" t="n">
        <f aca="false">ROUND(CH60*CI60,0)</f>
        <v>0</v>
      </c>
      <c r="CK60" s="74" t="str">
        <f aca="false">IF(OR(AA60&gt;0,BB60&gt;0,CD60&gt;0,CJ60&gt;0),AA60+BB60+CD60+CJ60,"")</f>
        <v/>
      </c>
    </row>
    <row r="61" customFormat="false" ht="12.8" hidden="false" customHeight="false" outlineLevel="0" collapsed="false">
      <c r="A61" s="66" t="n">
        <f aca="false">'Vstupní data'!A61</f>
        <v>0</v>
      </c>
      <c r="F61" s="66" t="str">
        <f aca="false">CONCATENATE('Vstupní data'!F61,'Vstupní data'!G61,'Vstupní data'!H61,'Vstupní data'!I61)</f>
        <v/>
      </c>
      <c r="G61" s="66"/>
      <c r="H61" s="66" t="n">
        <f aca="false">'Vstupní data'!K61</f>
        <v>0</v>
      </c>
      <c r="I61" s="66" t="n">
        <f aca="false">'Vstupní data'!L61</f>
        <v>0</v>
      </c>
      <c r="J61" s="66" t="n">
        <f aca="false">'Vstupní data'!K61*'Vstupní data'!M61/100</f>
        <v>0</v>
      </c>
      <c r="L61" s="66" t="n">
        <f aca="false">IF('Vstupní data'!N61="prostokořenný",0,IF('Vstupní data'!N61="krytokořenný","k",IF('Vstupní data'!N61="poloodrostky nebo odrostky, prostokořenné i krytokořenné","po",0)))</f>
        <v>0</v>
      </c>
      <c r="N61" s="66"/>
      <c r="O61" s="66" t="n">
        <f aca="false">'Vstupní data'!O61</f>
        <v>0</v>
      </c>
      <c r="P61" s="66" t="n">
        <f aca="false">IF(O61&gt;0,VLOOKUP(CONCATENATE(VLOOKUP(I61,'Pril3-drev'!$H$5:$K$83,4,0),"-",'Vstupní data'!R61),K2!$C$15:$D$23,2,0),0)</f>
        <v>0</v>
      </c>
      <c r="Q61" s="66" t="n">
        <f aca="false">IF(O61&gt;0,VLOOKUP(I61,'Pril3-drev'!$H$5:$I$83,2,0),0)</f>
        <v>0</v>
      </c>
      <c r="R61" s="66" t="n">
        <f aca="false">IF(Q61&gt;0,VLOOKUP(Q61,'Pril6-okus'!$A$5:$B$17,2,0),0)</f>
        <v>0</v>
      </c>
      <c r="S61" s="66" t="n">
        <f aca="false">IF(O61&gt;0,VLOOKUP(I61,'Pril3-drev'!$H$5:$J$83,3,0),0)</f>
        <v>0</v>
      </c>
      <c r="T61" s="66" t="str">
        <f aca="false">IF(O61&gt;0,IF(L61="k",0.9*VLOOKUP(S61,'ha-pocty-vyhl'!$A$5:$B$20,2,0),IF(L61="po",0.8*VLOOKUP(S61,'ha-pocty-vyhl'!$A$5:$B$20,2,0),VLOOKUP(S61,'ha-pocty-vyhl'!$A$5:$B$20,2,0))),"")</f>
        <v/>
      </c>
      <c r="U61" s="66" t="n">
        <f aca="false">'Vstupní data'!P61</f>
        <v>0</v>
      </c>
      <c r="V61" s="66" t="n">
        <f aca="false">IF(O61&gt;0,1.3*T61*1000*Z61/10000,0)</f>
        <v>0</v>
      </c>
      <c r="W61" s="66" t="n">
        <f aca="false">IF(O61&gt;0,1.3*T61*1000*Z61/10000,0)</f>
        <v>0</v>
      </c>
      <c r="X61" s="66" t="n">
        <f aca="false">IF(O61&gt;0,IF(O61&gt;V61,V61,O61),0)</f>
        <v>0</v>
      </c>
      <c r="Y61" s="66" t="n">
        <f aca="false">IF(O61&gt;0,IF(IF(U61&gt;W61,W61,U61)&lt;X61,W61,IF(U61&gt;W61,W61,U61)),0)</f>
        <v>0</v>
      </c>
      <c r="Z61" s="66" t="n">
        <f aca="false">IF(O61&gt;0,IF(J61&gt;0,J61,K61*H61/100),0)</f>
        <v>0</v>
      </c>
      <c r="AA61" s="67" t="n">
        <f aca="false">IF(O61&gt;0,CEILING(R61*P61*X61/Y61*Z61,1),0)</f>
        <v>0</v>
      </c>
      <c r="AB61" s="68" t="n">
        <f aca="false">IF(O61&gt;0,AA61/O61,0)</f>
        <v>0</v>
      </c>
      <c r="AC61" s="66" t="n">
        <f aca="false">'Vstupní data'!W61</f>
        <v>0</v>
      </c>
      <c r="AI61" s="66" t="str">
        <f aca="false">IF(OR('Vstupní data'!T61&gt;0,'Vstupní data'!U61&gt;0),VLOOKUP(I61,'Pril3-drev'!$H$5:$J$83,3,0),"")</f>
        <v/>
      </c>
      <c r="AJ61" s="66" t="n">
        <f aca="false">IF('Vstupní data'!V61="prostokořenný",0,IF('Vstupní data'!V61="krytokořenný","k",IF('Vstupní data'!V61="poloodrostky nebo odrostky, prostokořenné i krytokořenné","po",0)))</f>
        <v>0</v>
      </c>
      <c r="AK61" s="66" t="n">
        <f aca="false">IF(OR('Vstupní data'!T61&gt;0,'Vstupní data'!U61&gt;0),IF(AJ61="k",0.9*VLOOKUP(AI61,'ha-pocty-vyhl'!$A$5:$B$20,2,0),IF(AJ61="po",0.8*VLOOKUP(AI61,'ha-pocty-vyhl'!$A$5:$B$20,2,0),VLOOKUP(AI61,'ha-pocty-vyhl'!$A$5:$B$20,2,0))),0)</f>
        <v>0</v>
      </c>
      <c r="AL61" s="66" t="n">
        <f aca="false">IF(OR('Vstupní data'!T61&gt;0,'Vstupní data'!U61&gt;0),'Vstupní data'!K61*'Vstupní data'!M61/100,0)</f>
        <v>0</v>
      </c>
      <c r="AM61" s="66" t="n">
        <f aca="false">IF(OR('Vstupní data'!T61&gt;0,'Vstupní data'!U61&gt;0),IF('Vstupní data'!T61&gt;0,'Vstupní data'!T61,ROUND(10*'Vstupní data'!U61/AK61,0)),0)</f>
        <v>0</v>
      </c>
      <c r="AN61" s="69" t="n">
        <f aca="false">IF('Vstupní data'!T61&gt;0,   IF('Vstupní data'!T61&lt;=AL61,'Vstupní data'!T61,AL61),   IF(AM61&lt;AL61,AM61,AL61))</f>
        <v>0</v>
      </c>
      <c r="AO61" s="69" t="n">
        <f aca="false">'Vstupní data'!X61</f>
        <v>0</v>
      </c>
      <c r="AP61" s="66" t="n">
        <f aca="false">IF(OR('Vstupní data'!T61&gt;0,'Vstupní data'!U61&gt;0),IF(I61&lt;&gt;0,VLOOKUP(I61,'Pril3-drev'!$H$5:$I$83,2,0),0),0)</f>
        <v>0</v>
      </c>
      <c r="AQ61" s="66" t="n">
        <f aca="false">'Vstupní data'!Y61</f>
        <v>0</v>
      </c>
      <c r="AR61" s="66" t="str">
        <f aca="false">IF(AC61&gt;5,   IF('Vstupní data'!Y61&gt;0,   VLOOKUP(VLOOKUP(CONCATENATE(VLOOKUP(I61,'Pril3-drev'!$H$4:$L$83,5,0),AC61),'Pril3-drev'!$Q$4:$R$2803,2,0),'AVB-BS'!$C$5:$S$29 ,LOOKUP(AQ61,'AVB-BS'!$D$3:$S$3,'AVB-BS'!$D$1:$S$1) ,0 )   ,   IF('Vstupní data'!Z61&gt;0,'Vstupní data'!Z61,0)) , "")</f>
        <v/>
      </c>
      <c r="AS61" s="70" t="str">
        <f aca="false">IF(AC61&gt;5,VLOOKUP(CONCATENATE(AP61,AR61),'Pril1-THLPa'!$H$6:$N$96,4,0),"")</f>
        <v/>
      </c>
      <c r="AT61" s="70" t="str">
        <f aca="false">IF(AC61&gt;5,VLOOKUP(CONCATENATE(AP61,AR61),'Pril1-THLPa'!$H$6:$N$96,5,0),"")</f>
        <v/>
      </c>
      <c r="AU61" s="70" t="str">
        <f aca="false">IF(AC61&gt;5,VLOOKUP(CONCATENATE(AP61,AR61),'Pril1-THLPa'!$H$6:$N$96,6,0),"")</f>
        <v/>
      </c>
      <c r="AV61" s="70" t="str">
        <f aca="false">IF(AC61&gt;5,VLOOKUP(CONCATENATE(AP61,AR61),'Pril1-THLPa'!$H$6:$N$96,7,0),"")</f>
        <v/>
      </c>
      <c r="AW61" s="70" t="str">
        <f aca="false">IF(AC61&gt;5,VLOOKUP(CONCATENATE(AP61,AR61),'Pril1-THLPa'!$H$6:$O$96,8,0),"")</f>
        <v/>
      </c>
      <c r="AX61" s="66" t="n">
        <f aca="false">IF(AC61&gt;0,IF(AND(AC61&gt;0,AC61&lt;=5),VLOOKUP(AP61,'Pril1-THLPa'!$A$6:$F$18,LOOKUP(AC61,'Pril1-THLPa'!$B$5:$F$5,'Pril1-THLPa'!$B$4:$F$4),0),AS61+AT61*(AC61-5)+AU61*POWER(AC61-5,2)+AV61*POWER(AC61-5,3)+AW61*POWER(AC61-5,4)),0)</f>
        <v>0</v>
      </c>
      <c r="AY61" s="71"/>
      <c r="AZ61" s="66" t="n">
        <f aca="false">'Vstupní data'!AA61</f>
        <v>0</v>
      </c>
      <c r="BA61" s="66" t="n">
        <f aca="false">IF(OR('Vstupní data'!T61&gt;0,'Vstupní data'!U61&gt;0),IF(AC61&lt;&gt;"",AX61*AO61/10*(100+AZ61)/100,0),0)</f>
        <v>0</v>
      </c>
      <c r="BB61" s="67" t="n">
        <f aca="false">IF(AC61&lt;&gt;"",ROUND(BA61*AN61,0),0)</f>
        <v>0</v>
      </c>
      <c r="BC61" s="68" t="str">
        <f aca="false">IF(AE61&gt;0,BB61/AE61,"")</f>
        <v/>
      </c>
      <c r="BD61" s="66" t="n">
        <f aca="false">'Vstupní data'!AE61</f>
        <v>0</v>
      </c>
      <c r="BF61" s="66" t="n">
        <f aca="false">'Vstupní data'!AC61</f>
        <v>0</v>
      </c>
      <c r="BH61" s="66" t="n">
        <f aca="false">'Vstupní data'!AD61</f>
        <v>0</v>
      </c>
      <c r="BI61" s="66" t="n">
        <f aca="false">'Vstupní data'!AF61</f>
        <v>0</v>
      </c>
      <c r="BJ61" s="69" t="n">
        <f aca="false">'Vstupní data'!AG61</f>
        <v>0</v>
      </c>
      <c r="BK61" s="69" t="n">
        <f aca="false">IF(BF61&lt;&gt;0,VLOOKUP(I61,'Pril3-drev'!$H$5:$I$83,2,0),0)</f>
        <v>0</v>
      </c>
      <c r="BL61" s="69" t="n">
        <f aca="false">IF(BF61&lt;&gt;0,VLOOKUP(BK61,'Pril3-drev'!$A$5:$C$17,3,0),0)</f>
        <v>0</v>
      </c>
      <c r="BM61" s="69" t="n">
        <f aca="false">'Vstupní data'!AH61</f>
        <v>0</v>
      </c>
      <c r="BN61" s="69" t="n">
        <f aca="false">IF('Vstupní data'!AH61&gt;0,   VLOOKUP(VLOOKUP(CONCATENATE(VLOOKUP(I61,'Pril3-drev'!$H$4:$L$83,5,0),BD61),'Pril3-drev'!$Q$4:$R$2803,2,0),'AVB-BS'!$C$5:$S$29 ,LOOKUP(BM61,'AVB-BS'!$D$3:$S$3,'AVB-BS'!$D$1:$S$1) ,0 )   ,   IF('Vstupní data'!AI61&gt;0,'Vstupní data'!AI61,0))</f>
        <v>0</v>
      </c>
      <c r="BO61" s="69" t="str">
        <f aca="false">IF(BX61&gt;5,VLOOKUP(CONCATENATE(BK61,BN61),'Pril1-THLPa'!$H$6:$N$96,4,0),"")</f>
        <v/>
      </c>
      <c r="BP61" s="69" t="str">
        <f aca="false">IF(BX61&gt;5,VLOOKUP(CONCATENATE(BK61,BN61),'Pril1-THLPa'!$H$6:$N$96,5,0),"")</f>
        <v/>
      </c>
      <c r="BQ61" s="69" t="str">
        <f aca="false">IF(BX61&gt;5,VLOOKUP(CONCATENATE(BK61,BN61),'Pril1-THLPa'!$H$6:$N$96,6,0),"")</f>
        <v/>
      </c>
      <c r="BR61" s="69" t="str">
        <f aca="false">IF(BX61&gt;5,VLOOKUP(CONCATENATE(BK61,BN61),'Pril1-THLPa'!$H$6:$N$96,7,0),"")</f>
        <v/>
      </c>
      <c r="BS61" s="69" t="str">
        <f aca="false">IF(BX61&gt;5,VLOOKUP(CONCATENATE(BK61,BN61),'Pril1-THLPa'!$H$6:$O$96,8,0),"")</f>
        <v/>
      </c>
      <c r="BT61" s="69" t="str">
        <f aca="false">IF(BF61&gt;0, IF(BK61="smrk",  VLOOKUP(VLOOKUP(BD61,'Pril9-K3'!$L$8:$M$207,2,0),'Pril9-K3'!$A$8:$J$16,LOOKUP(BN61,'Pril9-K3'!$A$7:$J$7,'Pril9-K3'!$A$5:$J$5),0), IF(AND(BK61&lt;&gt;"smrk",'Vstupní data'!AK61&lt;&gt;""),'Vstupní data'!AK61,   VLOOKUP(VLOOKUP(BD61,'Pril9-K3'!$L$8:$M$207,2,0),'Pril9-K3'!$A$8:$J$16,LOOKUP(BN61,'Pril9-K3'!$A$7:$J$7,'Pril9-K3'!$A$5:$J$5),0)   )),   "")</f>
        <v/>
      </c>
      <c r="BV61" s="69" t="n">
        <f aca="false">'Vstupní data'!AJ61</f>
        <v>0</v>
      </c>
      <c r="BW61" s="69" t="n">
        <f aca="false">IF(BF61&gt;0,IF(J61&gt;0,J61,K61*H61/100),0)</f>
        <v>0</v>
      </c>
      <c r="BX61" s="69" t="n">
        <f aca="false">IF(BF61&gt;0,IF(BJ61&gt;BL61,BL61,BJ61),0)</f>
        <v>0</v>
      </c>
      <c r="BY61" s="69" t="n">
        <f aca="false">IF(BD61=0,0,IF(AND(BX61&gt;0,BX61&lt;=5),  IF(AND(BX61&gt;0,BX61&lt;=5),VLOOKUP(BK61,'Pril1-THLPa'!$A$6:$F$18,IF(AND(BX61&gt;0,BX61&lt;=5),LOOKUP(BX61,'Pril1-THLPa'!$B$5:$F$5,'Pril1-THLPa'!$B$4:$F$4),""),0),""),  IF(BX61&gt;5,BO61+BP61*(BX61-5)+BQ61*POWER(BX61-5,2)+BR61*POWER(BX61-5,3)+BS61*POWER(BX61-5,4),"")))</f>
        <v>0</v>
      </c>
      <c r="BZ61" s="69" t="n">
        <f aca="false">IF(BY61&gt;0,BY61*BI61/10*BW61*(100+BV61)/100,0)</f>
        <v>0</v>
      </c>
      <c r="CA61" s="69" t="n">
        <f aca="false">IF(BD61&gt;0,BX61-IF(BD61&gt;BX61,BX61,BD61),0)</f>
        <v>0</v>
      </c>
      <c r="CB61" s="69" t="n">
        <f aca="false">POWER(1.01,CA61)</f>
        <v>1</v>
      </c>
      <c r="CC61" s="69" t="n">
        <f aca="false">IF(BF61&gt;0,IF(BF61&gt;BH61,1,BF61/BH61),0)</f>
        <v>0</v>
      </c>
      <c r="CD61" s="72" t="n">
        <f aca="false">IF(BD61=0,0,IF(BF61&gt;0,ROUND(IF(CB61&lt;&gt;0,BZ61*BT61*1/CB61*CC61,0),0),0))</f>
        <v>0</v>
      </c>
      <c r="CE61" s="73" t="str">
        <f aca="false">IF(BF61&gt;0,IF(BF61&gt;BH61,CD61/BF61,CD61/BH61),"")</f>
        <v/>
      </c>
      <c r="CF61" s="69" t="n">
        <f aca="false">'Vstupní data'!AM61</f>
        <v>0</v>
      </c>
      <c r="CG61" s="69" t="n">
        <f aca="false">'Vstupní data'!AN61</f>
        <v>0</v>
      </c>
      <c r="CH61" s="69" t="n">
        <f aca="false">'Vstupní data'!AO61</f>
        <v>0</v>
      </c>
      <c r="CI61" s="69" t="n">
        <f aca="false">'Vstupní data'!AP61</f>
        <v>0</v>
      </c>
      <c r="CJ61" s="72" t="n">
        <f aca="false">ROUND(CH61*CI61,0)</f>
        <v>0</v>
      </c>
      <c r="CK61" s="74" t="str">
        <f aca="false">IF(OR(AA61&gt;0,BB61&gt;0,CD61&gt;0,CJ61&gt;0),AA61+BB61+CD61+CJ61,"")</f>
        <v/>
      </c>
    </row>
    <row r="62" customFormat="false" ht="12.8" hidden="false" customHeight="false" outlineLevel="0" collapsed="false">
      <c r="A62" s="66" t="n">
        <f aca="false">'Vstupní data'!A62</f>
        <v>0</v>
      </c>
      <c r="F62" s="66" t="str">
        <f aca="false">CONCATENATE('Vstupní data'!F62,'Vstupní data'!G62,'Vstupní data'!H62,'Vstupní data'!I62)</f>
        <v/>
      </c>
      <c r="G62" s="66"/>
      <c r="H62" s="66" t="n">
        <f aca="false">'Vstupní data'!K62</f>
        <v>0</v>
      </c>
      <c r="I62" s="66" t="n">
        <f aca="false">'Vstupní data'!L62</f>
        <v>0</v>
      </c>
      <c r="J62" s="66" t="n">
        <f aca="false">'Vstupní data'!K62*'Vstupní data'!M62/100</f>
        <v>0</v>
      </c>
      <c r="L62" s="66" t="n">
        <f aca="false">IF('Vstupní data'!N62="prostokořenný",0,IF('Vstupní data'!N62="krytokořenný","k",IF('Vstupní data'!N62="poloodrostky nebo odrostky, prostokořenné i krytokořenné","po",0)))</f>
        <v>0</v>
      </c>
      <c r="N62" s="66"/>
      <c r="O62" s="66" t="n">
        <f aca="false">'Vstupní data'!O62</f>
        <v>0</v>
      </c>
      <c r="P62" s="66" t="n">
        <f aca="false">IF(O62&gt;0,VLOOKUP(CONCATENATE(VLOOKUP(I62,'Pril3-drev'!$H$5:$K$83,4,0),"-",'Vstupní data'!R62),K2!$C$15:$D$23,2,0),0)</f>
        <v>0</v>
      </c>
      <c r="Q62" s="66" t="n">
        <f aca="false">IF(O62&gt;0,VLOOKUP(I62,'Pril3-drev'!$H$5:$I$83,2,0),0)</f>
        <v>0</v>
      </c>
      <c r="R62" s="66" t="n">
        <f aca="false">IF(Q62&gt;0,VLOOKUP(Q62,'Pril6-okus'!$A$5:$B$17,2,0),0)</f>
        <v>0</v>
      </c>
      <c r="S62" s="66" t="n">
        <f aca="false">IF(O62&gt;0,VLOOKUP(I62,'Pril3-drev'!$H$5:$J$83,3,0),0)</f>
        <v>0</v>
      </c>
      <c r="T62" s="66" t="str">
        <f aca="false">IF(O62&gt;0,IF(L62="k",0.9*VLOOKUP(S62,'ha-pocty-vyhl'!$A$5:$B$20,2,0),IF(L62="po",0.8*VLOOKUP(S62,'ha-pocty-vyhl'!$A$5:$B$20,2,0),VLOOKUP(S62,'ha-pocty-vyhl'!$A$5:$B$20,2,0))),"")</f>
        <v/>
      </c>
      <c r="U62" s="66" t="n">
        <f aca="false">'Vstupní data'!P62</f>
        <v>0</v>
      </c>
      <c r="V62" s="66" t="n">
        <f aca="false">IF(O62&gt;0,1.3*T62*1000*Z62/10000,0)</f>
        <v>0</v>
      </c>
      <c r="W62" s="66" t="n">
        <f aca="false">IF(O62&gt;0,1.3*T62*1000*Z62/10000,0)</f>
        <v>0</v>
      </c>
      <c r="X62" s="66" t="n">
        <f aca="false">IF(O62&gt;0,IF(O62&gt;V62,V62,O62),0)</f>
        <v>0</v>
      </c>
      <c r="Y62" s="66" t="n">
        <f aca="false">IF(O62&gt;0,IF(IF(U62&gt;W62,W62,U62)&lt;X62,W62,IF(U62&gt;W62,W62,U62)),0)</f>
        <v>0</v>
      </c>
      <c r="Z62" s="66" t="n">
        <f aca="false">IF(O62&gt;0,IF(J62&gt;0,J62,K62*H62/100),0)</f>
        <v>0</v>
      </c>
      <c r="AA62" s="67" t="n">
        <f aca="false">IF(O62&gt;0,CEILING(R62*P62*X62/Y62*Z62,1),0)</f>
        <v>0</v>
      </c>
      <c r="AB62" s="68" t="n">
        <f aca="false">IF(O62&gt;0,AA62/O62,0)</f>
        <v>0</v>
      </c>
      <c r="AC62" s="66" t="n">
        <f aca="false">'Vstupní data'!W62</f>
        <v>0</v>
      </c>
      <c r="AI62" s="66" t="str">
        <f aca="false">IF(OR('Vstupní data'!T62&gt;0,'Vstupní data'!U62&gt;0),VLOOKUP(I62,'Pril3-drev'!$H$5:$J$83,3,0),"")</f>
        <v/>
      </c>
      <c r="AJ62" s="66" t="n">
        <f aca="false">IF('Vstupní data'!V62="prostokořenný",0,IF('Vstupní data'!V62="krytokořenný","k",IF('Vstupní data'!V62="poloodrostky nebo odrostky, prostokořenné i krytokořenné","po",0)))</f>
        <v>0</v>
      </c>
      <c r="AK62" s="66" t="n">
        <f aca="false">IF(OR('Vstupní data'!T62&gt;0,'Vstupní data'!U62&gt;0),IF(AJ62="k",0.9*VLOOKUP(AI62,'ha-pocty-vyhl'!$A$5:$B$20,2,0),IF(AJ62="po",0.8*VLOOKUP(AI62,'ha-pocty-vyhl'!$A$5:$B$20,2,0),VLOOKUP(AI62,'ha-pocty-vyhl'!$A$5:$B$20,2,0))),0)</f>
        <v>0</v>
      </c>
      <c r="AL62" s="66" t="n">
        <f aca="false">IF(OR('Vstupní data'!T62&gt;0,'Vstupní data'!U62&gt;0),'Vstupní data'!K62*'Vstupní data'!M62/100,0)</f>
        <v>0</v>
      </c>
      <c r="AM62" s="66" t="n">
        <f aca="false">IF(OR('Vstupní data'!T62&gt;0,'Vstupní data'!U62&gt;0),IF('Vstupní data'!T62&gt;0,'Vstupní data'!T62,ROUND(10*'Vstupní data'!U62/AK62,0)),0)</f>
        <v>0</v>
      </c>
      <c r="AN62" s="69" t="n">
        <f aca="false">IF('Vstupní data'!T62&gt;0,   IF('Vstupní data'!T62&lt;=AL62,'Vstupní data'!T62,AL62),   IF(AM62&lt;AL62,AM62,AL62))</f>
        <v>0</v>
      </c>
      <c r="AO62" s="69" t="n">
        <f aca="false">'Vstupní data'!X62</f>
        <v>0</v>
      </c>
      <c r="AP62" s="66" t="n">
        <f aca="false">IF(OR('Vstupní data'!T62&gt;0,'Vstupní data'!U62&gt;0),IF(I62&lt;&gt;0,VLOOKUP(I62,'Pril3-drev'!$H$5:$I$83,2,0),0),0)</f>
        <v>0</v>
      </c>
      <c r="AQ62" s="66" t="n">
        <f aca="false">'Vstupní data'!Y62</f>
        <v>0</v>
      </c>
      <c r="AR62" s="66" t="str">
        <f aca="false">IF(AC62&gt;5,   IF('Vstupní data'!Y62&gt;0,   VLOOKUP(VLOOKUP(CONCATENATE(VLOOKUP(I62,'Pril3-drev'!$H$4:$L$83,5,0),AC62),'Pril3-drev'!$Q$4:$R$2803,2,0),'AVB-BS'!$C$5:$S$29 ,LOOKUP(AQ62,'AVB-BS'!$D$3:$S$3,'AVB-BS'!$D$1:$S$1) ,0 )   ,   IF('Vstupní data'!Z62&gt;0,'Vstupní data'!Z62,0)) , "")</f>
        <v/>
      </c>
      <c r="AS62" s="70" t="str">
        <f aca="false">IF(AC62&gt;5,VLOOKUP(CONCATENATE(AP62,AR62),'Pril1-THLPa'!$H$6:$N$96,4,0),"")</f>
        <v/>
      </c>
      <c r="AT62" s="70" t="str">
        <f aca="false">IF(AC62&gt;5,VLOOKUP(CONCATENATE(AP62,AR62),'Pril1-THLPa'!$H$6:$N$96,5,0),"")</f>
        <v/>
      </c>
      <c r="AU62" s="70" t="str">
        <f aca="false">IF(AC62&gt;5,VLOOKUP(CONCATENATE(AP62,AR62),'Pril1-THLPa'!$H$6:$N$96,6,0),"")</f>
        <v/>
      </c>
      <c r="AV62" s="70" t="str">
        <f aca="false">IF(AC62&gt;5,VLOOKUP(CONCATENATE(AP62,AR62),'Pril1-THLPa'!$H$6:$N$96,7,0),"")</f>
        <v/>
      </c>
      <c r="AW62" s="70" t="str">
        <f aca="false">IF(AC62&gt;5,VLOOKUP(CONCATENATE(AP62,AR62),'Pril1-THLPa'!$H$6:$O$96,8,0),"")</f>
        <v/>
      </c>
      <c r="AX62" s="66" t="n">
        <f aca="false">IF(AC62&gt;0,IF(AND(AC62&gt;0,AC62&lt;=5),VLOOKUP(AP62,'Pril1-THLPa'!$A$6:$F$18,LOOKUP(AC62,'Pril1-THLPa'!$B$5:$F$5,'Pril1-THLPa'!$B$4:$F$4),0),AS62+AT62*(AC62-5)+AU62*POWER(AC62-5,2)+AV62*POWER(AC62-5,3)+AW62*POWER(AC62-5,4)),0)</f>
        <v>0</v>
      </c>
      <c r="AY62" s="71"/>
      <c r="AZ62" s="66" t="n">
        <f aca="false">'Vstupní data'!AA62</f>
        <v>0</v>
      </c>
      <c r="BA62" s="66" t="n">
        <f aca="false">IF(OR('Vstupní data'!T62&gt;0,'Vstupní data'!U62&gt;0),IF(AC62&lt;&gt;"",AX62*AO62/10*(100+AZ62)/100,0),0)</f>
        <v>0</v>
      </c>
      <c r="BB62" s="67" t="n">
        <f aca="false">IF(AC62&lt;&gt;"",ROUND(BA62*AN62,0),0)</f>
        <v>0</v>
      </c>
      <c r="BC62" s="68" t="str">
        <f aca="false">IF(AE62&gt;0,BB62/AE62,"")</f>
        <v/>
      </c>
      <c r="BD62" s="66" t="n">
        <f aca="false">'Vstupní data'!AE62</f>
        <v>0</v>
      </c>
      <c r="BF62" s="66" t="n">
        <f aca="false">'Vstupní data'!AC62</f>
        <v>0</v>
      </c>
      <c r="BH62" s="66" t="n">
        <f aca="false">'Vstupní data'!AD62</f>
        <v>0</v>
      </c>
      <c r="BI62" s="66" t="n">
        <f aca="false">'Vstupní data'!AF62</f>
        <v>0</v>
      </c>
      <c r="BJ62" s="69" t="n">
        <f aca="false">'Vstupní data'!AG62</f>
        <v>0</v>
      </c>
      <c r="BK62" s="69" t="n">
        <f aca="false">IF(BF62&lt;&gt;0,VLOOKUP(I62,'Pril3-drev'!$H$5:$I$83,2,0),0)</f>
        <v>0</v>
      </c>
      <c r="BL62" s="69" t="n">
        <f aca="false">IF(BF62&lt;&gt;0,VLOOKUP(BK62,'Pril3-drev'!$A$5:$C$17,3,0),0)</f>
        <v>0</v>
      </c>
      <c r="BM62" s="69" t="n">
        <f aca="false">'Vstupní data'!AH62</f>
        <v>0</v>
      </c>
      <c r="BN62" s="69" t="n">
        <f aca="false">IF('Vstupní data'!AH62&gt;0,   VLOOKUP(VLOOKUP(CONCATENATE(VLOOKUP(I62,'Pril3-drev'!$H$4:$L$83,5,0),BD62),'Pril3-drev'!$Q$4:$R$2803,2,0),'AVB-BS'!$C$5:$S$29 ,LOOKUP(BM62,'AVB-BS'!$D$3:$S$3,'AVB-BS'!$D$1:$S$1) ,0 )   ,   IF('Vstupní data'!AI62&gt;0,'Vstupní data'!AI62,0))</f>
        <v>0</v>
      </c>
      <c r="BO62" s="69" t="str">
        <f aca="false">IF(BX62&gt;5,VLOOKUP(CONCATENATE(BK62,BN62),'Pril1-THLPa'!$H$6:$N$96,4,0),"")</f>
        <v/>
      </c>
      <c r="BP62" s="69" t="str">
        <f aca="false">IF(BX62&gt;5,VLOOKUP(CONCATENATE(BK62,BN62),'Pril1-THLPa'!$H$6:$N$96,5,0),"")</f>
        <v/>
      </c>
      <c r="BQ62" s="69" t="str">
        <f aca="false">IF(BX62&gt;5,VLOOKUP(CONCATENATE(BK62,BN62),'Pril1-THLPa'!$H$6:$N$96,6,0),"")</f>
        <v/>
      </c>
      <c r="BR62" s="69" t="str">
        <f aca="false">IF(BX62&gt;5,VLOOKUP(CONCATENATE(BK62,BN62),'Pril1-THLPa'!$H$6:$N$96,7,0),"")</f>
        <v/>
      </c>
      <c r="BS62" s="69" t="str">
        <f aca="false">IF(BX62&gt;5,VLOOKUP(CONCATENATE(BK62,BN62),'Pril1-THLPa'!$H$6:$O$96,8,0),"")</f>
        <v/>
      </c>
      <c r="BT62" s="69" t="str">
        <f aca="false">IF(BF62&gt;0, IF(BK62="smrk",  VLOOKUP(VLOOKUP(BD62,'Pril9-K3'!$L$8:$M$207,2,0),'Pril9-K3'!$A$8:$J$16,LOOKUP(BN62,'Pril9-K3'!$A$7:$J$7,'Pril9-K3'!$A$5:$J$5),0), IF(AND(BK62&lt;&gt;"smrk",'Vstupní data'!AK62&lt;&gt;""),'Vstupní data'!AK62,   VLOOKUP(VLOOKUP(BD62,'Pril9-K3'!$L$8:$M$207,2,0),'Pril9-K3'!$A$8:$J$16,LOOKUP(BN62,'Pril9-K3'!$A$7:$J$7,'Pril9-K3'!$A$5:$J$5),0)   )),   "")</f>
        <v/>
      </c>
      <c r="BV62" s="69" t="n">
        <f aca="false">'Vstupní data'!AJ62</f>
        <v>0</v>
      </c>
      <c r="BW62" s="69" t="n">
        <f aca="false">IF(BF62&gt;0,IF(J62&gt;0,J62,K62*H62/100),0)</f>
        <v>0</v>
      </c>
      <c r="BX62" s="69" t="n">
        <f aca="false">IF(BF62&gt;0,IF(BJ62&gt;BL62,BL62,BJ62),0)</f>
        <v>0</v>
      </c>
      <c r="BY62" s="69" t="n">
        <f aca="false">IF(BD62=0,0,IF(AND(BX62&gt;0,BX62&lt;=5),  IF(AND(BX62&gt;0,BX62&lt;=5),VLOOKUP(BK62,'Pril1-THLPa'!$A$6:$F$18,IF(AND(BX62&gt;0,BX62&lt;=5),LOOKUP(BX62,'Pril1-THLPa'!$B$5:$F$5,'Pril1-THLPa'!$B$4:$F$4),""),0),""),  IF(BX62&gt;5,BO62+BP62*(BX62-5)+BQ62*POWER(BX62-5,2)+BR62*POWER(BX62-5,3)+BS62*POWER(BX62-5,4),"")))</f>
        <v>0</v>
      </c>
      <c r="BZ62" s="69" t="n">
        <f aca="false">IF(BY62&gt;0,BY62*BI62/10*BW62*(100+BV62)/100,0)</f>
        <v>0</v>
      </c>
      <c r="CA62" s="69" t="n">
        <f aca="false">IF(BD62&gt;0,BX62-IF(BD62&gt;BX62,BX62,BD62),0)</f>
        <v>0</v>
      </c>
      <c r="CB62" s="69" t="n">
        <f aca="false">POWER(1.01,CA62)</f>
        <v>1</v>
      </c>
      <c r="CC62" s="69" t="n">
        <f aca="false">IF(BF62&gt;0,IF(BF62&gt;BH62,1,BF62/BH62),0)</f>
        <v>0</v>
      </c>
      <c r="CD62" s="72" t="n">
        <f aca="false">IF(BD62=0,0,IF(BF62&gt;0,ROUND(IF(CB62&lt;&gt;0,BZ62*BT62*1/CB62*CC62,0),0),0))</f>
        <v>0</v>
      </c>
      <c r="CE62" s="73" t="str">
        <f aca="false">IF(BF62&gt;0,IF(BF62&gt;BH62,CD62/BF62,CD62/BH62),"")</f>
        <v/>
      </c>
      <c r="CF62" s="69" t="n">
        <f aca="false">'Vstupní data'!AM62</f>
        <v>0</v>
      </c>
      <c r="CG62" s="69" t="n">
        <f aca="false">'Vstupní data'!AN62</f>
        <v>0</v>
      </c>
      <c r="CH62" s="69" t="n">
        <f aca="false">'Vstupní data'!AO62</f>
        <v>0</v>
      </c>
      <c r="CI62" s="69" t="n">
        <f aca="false">'Vstupní data'!AP62</f>
        <v>0</v>
      </c>
      <c r="CJ62" s="72" t="n">
        <f aca="false">ROUND(CH62*CI62,0)</f>
        <v>0</v>
      </c>
      <c r="CK62" s="74" t="str">
        <f aca="false">IF(OR(AA62&gt;0,BB62&gt;0,CD62&gt;0,CJ62&gt;0),AA62+BB62+CD62+CJ62,"")</f>
        <v/>
      </c>
    </row>
    <row r="63" customFormat="false" ht="12.8" hidden="false" customHeight="false" outlineLevel="0" collapsed="false">
      <c r="A63" s="66" t="n">
        <f aca="false">'Vstupní data'!A63</f>
        <v>0</v>
      </c>
      <c r="F63" s="66" t="str">
        <f aca="false">CONCATENATE('Vstupní data'!F63,'Vstupní data'!G63,'Vstupní data'!H63,'Vstupní data'!I63)</f>
        <v/>
      </c>
      <c r="G63" s="66"/>
      <c r="H63" s="66" t="n">
        <f aca="false">'Vstupní data'!K63</f>
        <v>0</v>
      </c>
      <c r="I63" s="66" t="n">
        <f aca="false">'Vstupní data'!L63</f>
        <v>0</v>
      </c>
      <c r="J63" s="66" t="n">
        <f aca="false">'Vstupní data'!K63*'Vstupní data'!M63/100</f>
        <v>0</v>
      </c>
      <c r="L63" s="66" t="n">
        <f aca="false">IF('Vstupní data'!N63="prostokořenný",0,IF('Vstupní data'!N63="krytokořenný","k",IF('Vstupní data'!N63="poloodrostky nebo odrostky, prostokořenné i krytokořenné","po",0)))</f>
        <v>0</v>
      </c>
      <c r="N63" s="66"/>
      <c r="O63" s="66" t="n">
        <f aca="false">'Vstupní data'!O63</f>
        <v>0</v>
      </c>
      <c r="P63" s="66" t="n">
        <f aca="false">IF(O63&gt;0,VLOOKUP(CONCATENATE(VLOOKUP(I63,'Pril3-drev'!$H$5:$K$83,4,0),"-",'Vstupní data'!R63),K2!$C$15:$D$23,2,0),0)</f>
        <v>0</v>
      </c>
      <c r="Q63" s="66" t="n">
        <f aca="false">IF(O63&gt;0,VLOOKUP(I63,'Pril3-drev'!$H$5:$I$83,2,0),0)</f>
        <v>0</v>
      </c>
      <c r="R63" s="66" t="n">
        <f aca="false">IF(Q63&gt;0,VLOOKUP(Q63,'Pril6-okus'!$A$5:$B$17,2,0),0)</f>
        <v>0</v>
      </c>
      <c r="S63" s="66" t="n">
        <f aca="false">IF(O63&gt;0,VLOOKUP(I63,'Pril3-drev'!$H$5:$J$83,3,0),0)</f>
        <v>0</v>
      </c>
      <c r="T63" s="66" t="str">
        <f aca="false">IF(O63&gt;0,IF(L63="k",0.9*VLOOKUP(S63,'ha-pocty-vyhl'!$A$5:$B$20,2,0),IF(L63="po",0.8*VLOOKUP(S63,'ha-pocty-vyhl'!$A$5:$B$20,2,0),VLOOKUP(S63,'ha-pocty-vyhl'!$A$5:$B$20,2,0))),"")</f>
        <v/>
      </c>
      <c r="U63" s="66" t="n">
        <f aca="false">'Vstupní data'!P63</f>
        <v>0</v>
      </c>
      <c r="V63" s="66" t="n">
        <f aca="false">IF(O63&gt;0,1.3*T63*1000*Z63/10000,0)</f>
        <v>0</v>
      </c>
      <c r="W63" s="66" t="n">
        <f aca="false">IF(O63&gt;0,1.3*T63*1000*Z63/10000,0)</f>
        <v>0</v>
      </c>
      <c r="X63" s="66" t="n">
        <f aca="false">IF(O63&gt;0,IF(O63&gt;V63,V63,O63),0)</f>
        <v>0</v>
      </c>
      <c r="Y63" s="66" t="n">
        <f aca="false">IF(O63&gt;0,IF(IF(U63&gt;W63,W63,U63)&lt;X63,W63,IF(U63&gt;W63,W63,U63)),0)</f>
        <v>0</v>
      </c>
      <c r="Z63" s="66" t="n">
        <f aca="false">IF(O63&gt;0,IF(J63&gt;0,J63,K63*H63/100),0)</f>
        <v>0</v>
      </c>
      <c r="AA63" s="67" t="n">
        <f aca="false">IF(O63&gt;0,CEILING(R63*P63*X63/Y63*Z63,1),0)</f>
        <v>0</v>
      </c>
      <c r="AB63" s="68" t="n">
        <f aca="false">IF(O63&gt;0,AA63/O63,0)</f>
        <v>0</v>
      </c>
      <c r="AC63" s="66" t="n">
        <f aca="false">'Vstupní data'!W63</f>
        <v>0</v>
      </c>
      <c r="AI63" s="66" t="str">
        <f aca="false">IF(OR('Vstupní data'!T63&gt;0,'Vstupní data'!U63&gt;0),VLOOKUP(I63,'Pril3-drev'!$H$5:$J$83,3,0),"")</f>
        <v/>
      </c>
      <c r="AJ63" s="66" t="n">
        <f aca="false">IF('Vstupní data'!V63="prostokořenný",0,IF('Vstupní data'!V63="krytokořenný","k",IF('Vstupní data'!V63="poloodrostky nebo odrostky, prostokořenné i krytokořenné","po",0)))</f>
        <v>0</v>
      </c>
      <c r="AK63" s="66" t="n">
        <f aca="false">IF(OR('Vstupní data'!T63&gt;0,'Vstupní data'!U63&gt;0),IF(AJ63="k",0.9*VLOOKUP(AI63,'ha-pocty-vyhl'!$A$5:$B$20,2,0),IF(AJ63="po",0.8*VLOOKUP(AI63,'ha-pocty-vyhl'!$A$5:$B$20,2,0),VLOOKUP(AI63,'ha-pocty-vyhl'!$A$5:$B$20,2,0))),0)</f>
        <v>0</v>
      </c>
      <c r="AL63" s="66" t="n">
        <f aca="false">IF(OR('Vstupní data'!T63&gt;0,'Vstupní data'!U63&gt;0),'Vstupní data'!K63*'Vstupní data'!M63/100,0)</f>
        <v>0</v>
      </c>
      <c r="AM63" s="66" t="n">
        <f aca="false">IF(OR('Vstupní data'!T63&gt;0,'Vstupní data'!U63&gt;0),IF('Vstupní data'!T63&gt;0,'Vstupní data'!T63,ROUND(10*'Vstupní data'!U63/AK63,0)),0)</f>
        <v>0</v>
      </c>
      <c r="AN63" s="69" t="n">
        <f aca="false">IF('Vstupní data'!T63&gt;0,   IF('Vstupní data'!T63&lt;=AL63,'Vstupní data'!T63,AL63),   IF(AM63&lt;AL63,AM63,AL63))</f>
        <v>0</v>
      </c>
      <c r="AO63" s="69" t="n">
        <f aca="false">'Vstupní data'!X63</f>
        <v>0</v>
      </c>
      <c r="AP63" s="66" t="n">
        <f aca="false">IF(OR('Vstupní data'!T63&gt;0,'Vstupní data'!U63&gt;0),IF(I63&lt;&gt;0,VLOOKUP(I63,'Pril3-drev'!$H$5:$I$83,2,0),0),0)</f>
        <v>0</v>
      </c>
      <c r="AQ63" s="66" t="n">
        <f aca="false">'Vstupní data'!Y63</f>
        <v>0</v>
      </c>
      <c r="AR63" s="66" t="str">
        <f aca="false">IF(AC63&gt;5,   IF('Vstupní data'!Y63&gt;0,   VLOOKUP(VLOOKUP(CONCATENATE(VLOOKUP(I63,'Pril3-drev'!$H$4:$L$83,5,0),AC63),'Pril3-drev'!$Q$4:$R$2803,2,0),'AVB-BS'!$C$5:$S$29 ,LOOKUP(AQ63,'AVB-BS'!$D$3:$S$3,'AVB-BS'!$D$1:$S$1) ,0 )   ,   IF('Vstupní data'!Z63&gt;0,'Vstupní data'!Z63,0)) , "")</f>
        <v/>
      </c>
      <c r="AS63" s="70" t="str">
        <f aca="false">IF(AC63&gt;5,VLOOKUP(CONCATENATE(AP63,AR63),'Pril1-THLPa'!$H$6:$N$96,4,0),"")</f>
        <v/>
      </c>
      <c r="AT63" s="70" t="str">
        <f aca="false">IF(AC63&gt;5,VLOOKUP(CONCATENATE(AP63,AR63),'Pril1-THLPa'!$H$6:$N$96,5,0),"")</f>
        <v/>
      </c>
      <c r="AU63" s="70" t="str">
        <f aca="false">IF(AC63&gt;5,VLOOKUP(CONCATENATE(AP63,AR63),'Pril1-THLPa'!$H$6:$N$96,6,0),"")</f>
        <v/>
      </c>
      <c r="AV63" s="70" t="str">
        <f aca="false">IF(AC63&gt;5,VLOOKUP(CONCATENATE(AP63,AR63),'Pril1-THLPa'!$H$6:$N$96,7,0),"")</f>
        <v/>
      </c>
      <c r="AW63" s="70" t="str">
        <f aca="false">IF(AC63&gt;5,VLOOKUP(CONCATENATE(AP63,AR63),'Pril1-THLPa'!$H$6:$O$96,8,0),"")</f>
        <v/>
      </c>
      <c r="AX63" s="66" t="n">
        <f aca="false">IF(AC63&gt;0,IF(AND(AC63&gt;0,AC63&lt;=5),VLOOKUP(AP63,'Pril1-THLPa'!$A$6:$F$18,LOOKUP(AC63,'Pril1-THLPa'!$B$5:$F$5,'Pril1-THLPa'!$B$4:$F$4),0),AS63+AT63*(AC63-5)+AU63*POWER(AC63-5,2)+AV63*POWER(AC63-5,3)+AW63*POWER(AC63-5,4)),0)</f>
        <v>0</v>
      </c>
      <c r="AY63" s="71"/>
      <c r="AZ63" s="66" t="n">
        <f aca="false">'Vstupní data'!AA63</f>
        <v>0</v>
      </c>
      <c r="BA63" s="66" t="n">
        <f aca="false">IF(OR('Vstupní data'!T63&gt;0,'Vstupní data'!U63&gt;0),IF(AC63&lt;&gt;"",AX63*AO63/10*(100+AZ63)/100,0),0)</f>
        <v>0</v>
      </c>
      <c r="BB63" s="67" t="n">
        <f aca="false">IF(AC63&lt;&gt;"",ROUND(BA63*AN63,0),0)</f>
        <v>0</v>
      </c>
      <c r="BC63" s="68" t="str">
        <f aca="false">IF(AE63&gt;0,BB63/AE63,"")</f>
        <v/>
      </c>
      <c r="BD63" s="66" t="n">
        <f aca="false">'Vstupní data'!AE63</f>
        <v>0</v>
      </c>
      <c r="BF63" s="66" t="n">
        <f aca="false">'Vstupní data'!AC63</f>
        <v>0</v>
      </c>
      <c r="BH63" s="66" t="n">
        <f aca="false">'Vstupní data'!AD63</f>
        <v>0</v>
      </c>
      <c r="BI63" s="66" t="n">
        <f aca="false">'Vstupní data'!AF63</f>
        <v>0</v>
      </c>
      <c r="BJ63" s="69" t="n">
        <f aca="false">'Vstupní data'!AG63</f>
        <v>0</v>
      </c>
      <c r="BK63" s="69" t="n">
        <f aca="false">IF(BF63&lt;&gt;0,VLOOKUP(I63,'Pril3-drev'!$H$5:$I$83,2,0),0)</f>
        <v>0</v>
      </c>
      <c r="BL63" s="69" t="n">
        <f aca="false">IF(BF63&lt;&gt;0,VLOOKUP(BK63,'Pril3-drev'!$A$5:$C$17,3,0),0)</f>
        <v>0</v>
      </c>
      <c r="BM63" s="69" t="n">
        <f aca="false">'Vstupní data'!AH63</f>
        <v>0</v>
      </c>
      <c r="BN63" s="69" t="n">
        <f aca="false">IF('Vstupní data'!AH63&gt;0,   VLOOKUP(VLOOKUP(CONCATENATE(VLOOKUP(I63,'Pril3-drev'!$H$4:$L$83,5,0),BD63),'Pril3-drev'!$Q$4:$R$2803,2,0),'AVB-BS'!$C$5:$S$29 ,LOOKUP(BM63,'AVB-BS'!$D$3:$S$3,'AVB-BS'!$D$1:$S$1) ,0 )   ,   IF('Vstupní data'!AI63&gt;0,'Vstupní data'!AI63,0))</f>
        <v>0</v>
      </c>
      <c r="BO63" s="69" t="str">
        <f aca="false">IF(BX63&gt;5,VLOOKUP(CONCATENATE(BK63,BN63),'Pril1-THLPa'!$H$6:$N$96,4,0),"")</f>
        <v/>
      </c>
      <c r="BP63" s="69" t="str">
        <f aca="false">IF(BX63&gt;5,VLOOKUP(CONCATENATE(BK63,BN63),'Pril1-THLPa'!$H$6:$N$96,5,0),"")</f>
        <v/>
      </c>
      <c r="BQ63" s="69" t="str">
        <f aca="false">IF(BX63&gt;5,VLOOKUP(CONCATENATE(BK63,BN63),'Pril1-THLPa'!$H$6:$N$96,6,0),"")</f>
        <v/>
      </c>
      <c r="BR63" s="69" t="str">
        <f aca="false">IF(BX63&gt;5,VLOOKUP(CONCATENATE(BK63,BN63),'Pril1-THLPa'!$H$6:$N$96,7,0),"")</f>
        <v/>
      </c>
      <c r="BS63" s="69" t="str">
        <f aca="false">IF(BX63&gt;5,VLOOKUP(CONCATENATE(BK63,BN63),'Pril1-THLPa'!$H$6:$O$96,8,0),"")</f>
        <v/>
      </c>
      <c r="BT63" s="69" t="str">
        <f aca="false">IF(BF63&gt;0, IF(BK63="smrk",  VLOOKUP(VLOOKUP(BD63,'Pril9-K3'!$L$8:$M$207,2,0),'Pril9-K3'!$A$8:$J$16,LOOKUP(BN63,'Pril9-K3'!$A$7:$J$7,'Pril9-K3'!$A$5:$J$5),0), IF(AND(BK63&lt;&gt;"smrk",'Vstupní data'!AK63&lt;&gt;""),'Vstupní data'!AK63,   VLOOKUP(VLOOKUP(BD63,'Pril9-K3'!$L$8:$M$207,2,0),'Pril9-K3'!$A$8:$J$16,LOOKUP(BN63,'Pril9-K3'!$A$7:$J$7,'Pril9-K3'!$A$5:$J$5),0)   )),   "")</f>
        <v/>
      </c>
      <c r="BV63" s="69" t="n">
        <f aca="false">'Vstupní data'!AJ63</f>
        <v>0</v>
      </c>
      <c r="BW63" s="69" t="n">
        <f aca="false">IF(BF63&gt;0,IF(J63&gt;0,J63,K63*H63/100),0)</f>
        <v>0</v>
      </c>
      <c r="BX63" s="69" t="n">
        <f aca="false">IF(BF63&gt;0,IF(BJ63&gt;BL63,BL63,BJ63),0)</f>
        <v>0</v>
      </c>
      <c r="BY63" s="69" t="n">
        <f aca="false">IF(BD63=0,0,IF(AND(BX63&gt;0,BX63&lt;=5),  IF(AND(BX63&gt;0,BX63&lt;=5),VLOOKUP(BK63,'Pril1-THLPa'!$A$6:$F$18,IF(AND(BX63&gt;0,BX63&lt;=5),LOOKUP(BX63,'Pril1-THLPa'!$B$5:$F$5,'Pril1-THLPa'!$B$4:$F$4),""),0),""),  IF(BX63&gt;5,BO63+BP63*(BX63-5)+BQ63*POWER(BX63-5,2)+BR63*POWER(BX63-5,3)+BS63*POWER(BX63-5,4),"")))</f>
        <v>0</v>
      </c>
      <c r="BZ63" s="69" t="n">
        <f aca="false">IF(BY63&gt;0,BY63*BI63/10*BW63*(100+BV63)/100,0)</f>
        <v>0</v>
      </c>
      <c r="CA63" s="69" t="n">
        <f aca="false">IF(BD63&gt;0,BX63-IF(BD63&gt;BX63,BX63,BD63),0)</f>
        <v>0</v>
      </c>
      <c r="CB63" s="69" t="n">
        <f aca="false">POWER(1.01,CA63)</f>
        <v>1</v>
      </c>
      <c r="CC63" s="69" t="n">
        <f aca="false">IF(BF63&gt;0,IF(BF63&gt;BH63,1,BF63/BH63),0)</f>
        <v>0</v>
      </c>
      <c r="CD63" s="72" t="n">
        <f aca="false">IF(BD63=0,0,IF(BF63&gt;0,ROUND(IF(CB63&lt;&gt;0,BZ63*BT63*1/CB63*CC63,0),0),0))</f>
        <v>0</v>
      </c>
      <c r="CE63" s="73" t="str">
        <f aca="false">IF(BF63&gt;0,IF(BF63&gt;BH63,CD63/BF63,CD63/BH63),"")</f>
        <v/>
      </c>
      <c r="CF63" s="69" t="n">
        <f aca="false">'Vstupní data'!AM63</f>
        <v>0</v>
      </c>
      <c r="CG63" s="69" t="n">
        <f aca="false">'Vstupní data'!AN63</f>
        <v>0</v>
      </c>
      <c r="CH63" s="69" t="n">
        <f aca="false">'Vstupní data'!AO63</f>
        <v>0</v>
      </c>
      <c r="CI63" s="69" t="n">
        <f aca="false">'Vstupní data'!AP63</f>
        <v>0</v>
      </c>
      <c r="CJ63" s="72" t="n">
        <f aca="false">ROUND(CH63*CI63,0)</f>
        <v>0</v>
      </c>
      <c r="CK63" s="74" t="str">
        <f aca="false">IF(OR(AA63&gt;0,BB63&gt;0,CD63&gt;0,CJ63&gt;0),AA63+BB63+CD63+CJ63,"")</f>
        <v/>
      </c>
    </row>
    <row r="64" customFormat="false" ht="12.8" hidden="false" customHeight="false" outlineLevel="0" collapsed="false">
      <c r="A64" s="66" t="n">
        <f aca="false">'Vstupní data'!A64</f>
        <v>0</v>
      </c>
      <c r="F64" s="66" t="str">
        <f aca="false">CONCATENATE('Vstupní data'!F64,'Vstupní data'!G64,'Vstupní data'!H64,'Vstupní data'!I64)</f>
        <v/>
      </c>
      <c r="G64" s="66"/>
      <c r="H64" s="66" t="n">
        <f aca="false">'Vstupní data'!K64</f>
        <v>0</v>
      </c>
      <c r="I64" s="66" t="n">
        <f aca="false">'Vstupní data'!L64</f>
        <v>0</v>
      </c>
      <c r="J64" s="66" t="n">
        <f aca="false">'Vstupní data'!K64*'Vstupní data'!M64/100</f>
        <v>0</v>
      </c>
      <c r="L64" s="66" t="n">
        <f aca="false">IF('Vstupní data'!N64="prostokořenný",0,IF('Vstupní data'!N64="krytokořenný","k",IF('Vstupní data'!N64="poloodrostky nebo odrostky, prostokořenné i krytokořenné","po",0)))</f>
        <v>0</v>
      </c>
      <c r="N64" s="66"/>
      <c r="O64" s="66" t="n">
        <f aca="false">'Vstupní data'!O64</f>
        <v>0</v>
      </c>
      <c r="P64" s="66" t="n">
        <f aca="false">IF(O64&gt;0,VLOOKUP(CONCATENATE(VLOOKUP(I64,'Pril3-drev'!$H$5:$K$83,4,0),"-",'Vstupní data'!R64),K2!$C$15:$D$23,2,0),0)</f>
        <v>0</v>
      </c>
      <c r="Q64" s="66" t="n">
        <f aca="false">IF(O64&gt;0,VLOOKUP(I64,'Pril3-drev'!$H$5:$I$83,2,0),0)</f>
        <v>0</v>
      </c>
      <c r="R64" s="66" t="n">
        <f aca="false">IF(Q64&gt;0,VLOOKUP(Q64,'Pril6-okus'!$A$5:$B$17,2,0),0)</f>
        <v>0</v>
      </c>
      <c r="S64" s="66" t="n">
        <f aca="false">IF(O64&gt;0,VLOOKUP(I64,'Pril3-drev'!$H$5:$J$83,3,0),0)</f>
        <v>0</v>
      </c>
      <c r="T64" s="66" t="str">
        <f aca="false">IF(O64&gt;0,IF(L64="k",0.9*VLOOKUP(S64,'ha-pocty-vyhl'!$A$5:$B$20,2,0),IF(L64="po",0.8*VLOOKUP(S64,'ha-pocty-vyhl'!$A$5:$B$20,2,0),VLOOKUP(S64,'ha-pocty-vyhl'!$A$5:$B$20,2,0))),"")</f>
        <v/>
      </c>
      <c r="U64" s="66" t="n">
        <f aca="false">'Vstupní data'!P64</f>
        <v>0</v>
      </c>
      <c r="V64" s="66" t="n">
        <f aca="false">IF(O64&gt;0,1.3*T64*1000*Z64/10000,0)</f>
        <v>0</v>
      </c>
      <c r="W64" s="66" t="n">
        <f aca="false">IF(O64&gt;0,1.3*T64*1000*Z64/10000,0)</f>
        <v>0</v>
      </c>
      <c r="X64" s="66" t="n">
        <f aca="false">IF(O64&gt;0,IF(O64&gt;V64,V64,O64),0)</f>
        <v>0</v>
      </c>
      <c r="Y64" s="66" t="n">
        <f aca="false">IF(O64&gt;0,IF(IF(U64&gt;W64,W64,U64)&lt;X64,W64,IF(U64&gt;W64,W64,U64)),0)</f>
        <v>0</v>
      </c>
      <c r="Z64" s="66" t="n">
        <f aca="false">IF(O64&gt;0,IF(J64&gt;0,J64,K64*H64/100),0)</f>
        <v>0</v>
      </c>
      <c r="AA64" s="67" t="n">
        <f aca="false">IF(O64&gt;0,CEILING(R64*P64*X64/Y64*Z64,1),0)</f>
        <v>0</v>
      </c>
      <c r="AB64" s="68" t="n">
        <f aca="false">IF(O64&gt;0,AA64/O64,0)</f>
        <v>0</v>
      </c>
      <c r="AC64" s="66" t="n">
        <f aca="false">'Vstupní data'!W64</f>
        <v>0</v>
      </c>
      <c r="AI64" s="66" t="str">
        <f aca="false">IF(OR('Vstupní data'!T64&gt;0,'Vstupní data'!U64&gt;0),VLOOKUP(I64,'Pril3-drev'!$H$5:$J$83,3,0),"")</f>
        <v/>
      </c>
      <c r="AJ64" s="66" t="n">
        <f aca="false">IF('Vstupní data'!V64="prostokořenný",0,IF('Vstupní data'!V64="krytokořenný","k",IF('Vstupní data'!V64="poloodrostky nebo odrostky, prostokořenné i krytokořenné","po",0)))</f>
        <v>0</v>
      </c>
      <c r="AK64" s="66" t="n">
        <f aca="false">IF(OR('Vstupní data'!T64&gt;0,'Vstupní data'!U64&gt;0),IF(AJ64="k",0.9*VLOOKUP(AI64,'ha-pocty-vyhl'!$A$5:$B$20,2,0),IF(AJ64="po",0.8*VLOOKUP(AI64,'ha-pocty-vyhl'!$A$5:$B$20,2,0),VLOOKUP(AI64,'ha-pocty-vyhl'!$A$5:$B$20,2,0))),0)</f>
        <v>0</v>
      </c>
      <c r="AL64" s="66" t="n">
        <f aca="false">IF(OR('Vstupní data'!T64&gt;0,'Vstupní data'!U64&gt;0),'Vstupní data'!K64*'Vstupní data'!M64/100,0)</f>
        <v>0</v>
      </c>
      <c r="AM64" s="66" t="n">
        <f aca="false">IF(OR('Vstupní data'!T64&gt;0,'Vstupní data'!U64&gt;0),IF('Vstupní data'!T64&gt;0,'Vstupní data'!T64,ROUND(10*'Vstupní data'!U64/AK64,0)),0)</f>
        <v>0</v>
      </c>
      <c r="AN64" s="69" t="n">
        <f aca="false">IF('Vstupní data'!T64&gt;0,   IF('Vstupní data'!T64&lt;=AL64,'Vstupní data'!T64,AL64),   IF(AM64&lt;AL64,AM64,AL64))</f>
        <v>0</v>
      </c>
      <c r="AO64" s="69" t="n">
        <f aca="false">'Vstupní data'!X64</f>
        <v>0</v>
      </c>
      <c r="AP64" s="66" t="n">
        <f aca="false">IF(OR('Vstupní data'!T64&gt;0,'Vstupní data'!U64&gt;0),IF(I64&lt;&gt;0,VLOOKUP(I64,'Pril3-drev'!$H$5:$I$83,2,0),0),0)</f>
        <v>0</v>
      </c>
      <c r="AQ64" s="66" t="n">
        <f aca="false">'Vstupní data'!Y64</f>
        <v>0</v>
      </c>
      <c r="AR64" s="66" t="str">
        <f aca="false">IF(AC64&gt;5,   IF('Vstupní data'!Y64&gt;0,   VLOOKUP(VLOOKUP(CONCATENATE(VLOOKUP(I64,'Pril3-drev'!$H$4:$L$83,5,0),AC64),'Pril3-drev'!$Q$4:$R$2803,2,0),'AVB-BS'!$C$5:$S$29 ,LOOKUP(AQ64,'AVB-BS'!$D$3:$S$3,'AVB-BS'!$D$1:$S$1) ,0 )   ,   IF('Vstupní data'!Z64&gt;0,'Vstupní data'!Z64,0)) , "")</f>
        <v/>
      </c>
      <c r="AS64" s="70" t="str">
        <f aca="false">IF(AC64&gt;5,VLOOKUP(CONCATENATE(AP64,AR64),'Pril1-THLPa'!$H$6:$N$96,4,0),"")</f>
        <v/>
      </c>
      <c r="AT64" s="70" t="str">
        <f aca="false">IF(AC64&gt;5,VLOOKUP(CONCATENATE(AP64,AR64),'Pril1-THLPa'!$H$6:$N$96,5,0),"")</f>
        <v/>
      </c>
      <c r="AU64" s="70" t="str">
        <f aca="false">IF(AC64&gt;5,VLOOKUP(CONCATENATE(AP64,AR64),'Pril1-THLPa'!$H$6:$N$96,6,0),"")</f>
        <v/>
      </c>
      <c r="AV64" s="70" t="str">
        <f aca="false">IF(AC64&gt;5,VLOOKUP(CONCATENATE(AP64,AR64),'Pril1-THLPa'!$H$6:$N$96,7,0),"")</f>
        <v/>
      </c>
      <c r="AW64" s="70" t="str">
        <f aca="false">IF(AC64&gt;5,VLOOKUP(CONCATENATE(AP64,AR64),'Pril1-THLPa'!$H$6:$O$96,8,0),"")</f>
        <v/>
      </c>
      <c r="AX64" s="66" t="n">
        <f aca="false">IF(AC64&gt;0,IF(AND(AC64&gt;0,AC64&lt;=5),VLOOKUP(AP64,'Pril1-THLPa'!$A$6:$F$18,LOOKUP(AC64,'Pril1-THLPa'!$B$5:$F$5,'Pril1-THLPa'!$B$4:$F$4),0),AS64+AT64*(AC64-5)+AU64*POWER(AC64-5,2)+AV64*POWER(AC64-5,3)+AW64*POWER(AC64-5,4)),0)</f>
        <v>0</v>
      </c>
      <c r="AY64" s="71"/>
      <c r="AZ64" s="66" t="n">
        <f aca="false">'Vstupní data'!AA64</f>
        <v>0</v>
      </c>
      <c r="BA64" s="66" t="n">
        <f aca="false">IF(OR('Vstupní data'!T64&gt;0,'Vstupní data'!U64&gt;0),IF(AC64&lt;&gt;"",AX64*AO64/10*(100+AZ64)/100,0),0)</f>
        <v>0</v>
      </c>
      <c r="BB64" s="67" t="n">
        <f aca="false">IF(AC64&lt;&gt;"",ROUND(BA64*AN64,0),0)</f>
        <v>0</v>
      </c>
      <c r="BC64" s="68" t="str">
        <f aca="false">IF(AE64&gt;0,BB64/AE64,"")</f>
        <v/>
      </c>
      <c r="BD64" s="66" t="n">
        <f aca="false">'Vstupní data'!AE64</f>
        <v>0</v>
      </c>
      <c r="BF64" s="66" t="n">
        <f aca="false">'Vstupní data'!AC64</f>
        <v>0</v>
      </c>
      <c r="BH64" s="66" t="n">
        <f aca="false">'Vstupní data'!AD64</f>
        <v>0</v>
      </c>
      <c r="BI64" s="66" t="n">
        <f aca="false">'Vstupní data'!AF64</f>
        <v>0</v>
      </c>
      <c r="BJ64" s="69" t="n">
        <f aca="false">'Vstupní data'!AG64</f>
        <v>0</v>
      </c>
      <c r="BK64" s="69" t="n">
        <f aca="false">IF(BF64&lt;&gt;0,VLOOKUP(I64,'Pril3-drev'!$H$5:$I$83,2,0),0)</f>
        <v>0</v>
      </c>
      <c r="BL64" s="69" t="n">
        <f aca="false">IF(BF64&lt;&gt;0,VLOOKUP(BK64,'Pril3-drev'!$A$5:$C$17,3,0),0)</f>
        <v>0</v>
      </c>
      <c r="BM64" s="69" t="n">
        <f aca="false">'Vstupní data'!AH64</f>
        <v>0</v>
      </c>
      <c r="BN64" s="69" t="n">
        <f aca="false">IF('Vstupní data'!AH64&gt;0,   VLOOKUP(VLOOKUP(CONCATENATE(VLOOKUP(I64,'Pril3-drev'!$H$4:$L$83,5,0),BD64),'Pril3-drev'!$Q$4:$R$2803,2,0),'AVB-BS'!$C$5:$S$29 ,LOOKUP(BM64,'AVB-BS'!$D$3:$S$3,'AVB-BS'!$D$1:$S$1) ,0 )   ,   IF('Vstupní data'!AI64&gt;0,'Vstupní data'!AI64,0))</f>
        <v>0</v>
      </c>
      <c r="BO64" s="69" t="str">
        <f aca="false">IF(BX64&gt;5,VLOOKUP(CONCATENATE(BK64,BN64),'Pril1-THLPa'!$H$6:$N$96,4,0),"")</f>
        <v/>
      </c>
      <c r="BP64" s="69" t="str">
        <f aca="false">IF(BX64&gt;5,VLOOKUP(CONCATENATE(BK64,BN64),'Pril1-THLPa'!$H$6:$N$96,5,0),"")</f>
        <v/>
      </c>
      <c r="BQ64" s="69" t="str">
        <f aca="false">IF(BX64&gt;5,VLOOKUP(CONCATENATE(BK64,BN64),'Pril1-THLPa'!$H$6:$N$96,6,0),"")</f>
        <v/>
      </c>
      <c r="BR64" s="69" t="str">
        <f aca="false">IF(BX64&gt;5,VLOOKUP(CONCATENATE(BK64,BN64),'Pril1-THLPa'!$H$6:$N$96,7,0),"")</f>
        <v/>
      </c>
      <c r="BS64" s="69" t="str">
        <f aca="false">IF(BX64&gt;5,VLOOKUP(CONCATENATE(BK64,BN64),'Pril1-THLPa'!$H$6:$O$96,8,0),"")</f>
        <v/>
      </c>
      <c r="BT64" s="69" t="str">
        <f aca="false">IF(BF64&gt;0, IF(BK64="smrk",  VLOOKUP(VLOOKUP(BD64,'Pril9-K3'!$L$8:$M$207,2,0),'Pril9-K3'!$A$8:$J$16,LOOKUP(BN64,'Pril9-K3'!$A$7:$J$7,'Pril9-K3'!$A$5:$J$5),0), IF(AND(BK64&lt;&gt;"smrk",'Vstupní data'!AK64&lt;&gt;""),'Vstupní data'!AK64,   VLOOKUP(VLOOKUP(BD64,'Pril9-K3'!$L$8:$M$207,2,0),'Pril9-K3'!$A$8:$J$16,LOOKUP(BN64,'Pril9-K3'!$A$7:$J$7,'Pril9-K3'!$A$5:$J$5),0)   )),   "")</f>
        <v/>
      </c>
      <c r="BV64" s="69" t="n">
        <f aca="false">'Vstupní data'!AJ64</f>
        <v>0</v>
      </c>
      <c r="BW64" s="69" t="n">
        <f aca="false">IF(BF64&gt;0,IF(J64&gt;0,J64,K64*H64/100),0)</f>
        <v>0</v>
      </c>
      <c r="BX64" s="69" t="n">
        <f aca="false">IF(BF64&gt;0,IF(BJ64&gt;BL64,BL64,BJ64),0)</f>
        <v>0</v>
      </c>
      <c r="BY64" s="69" t="n">
        <f aca="false">IF(BD64=0,0,IF(AND(BX64&gt;0,BX64&lt;=5),  IF(AND(BX64&gt;0,BX64&lt;=5),VLOOKUP(BK64,'Pril1-THLPa'!$A$6:$F$18,IF(AND(BX64&gt;0,BX64&lt;=5),LOOKUP(BX64,'Pril1-THLPa'!$B$5:$F$5,'Pril1-THLPa'!$B$4:$F$4),""),0),""),  IF(BX64&gt;5,BO64+BP64*(BX64-5)+BQ64*POWER(BX64-5,2)+BR64*POWER(BX64-5,3)+BS64*POWER(BX64-5,4),"")))</f>
        <v>0</v>
      </c>
      <c r="BZ64" s="69" t="n">
        <f aca="false">IF(BY64&gt;0,BY64*BI64/10*BW64*(100+BV64)/100,0)</f>
        <v>0</v>
      </c>
      <c r="CA64" s="69" t="n">
        <f aca="false">IF(BD64&gt;0,BX64-IF(BD64&gt;BX64,BX64,BD64),0)</f>
        <v>0</v>
      </c>
      <c r="CB64" s="69" t="n">
        <f aca="false">POWER(1.01,CA64)</f>
        <v>1</v>
      </c>
      <c r="CC64" s="69" t="n">
        <f aca="false">IF(BF64&gt;0,IF(BF64&gt;BH64,1,BF64/BH64),0)</f>
        <v>0</v>
      </c>
      <c r="CD64" s="72" t="n">
        <f aca="false">IF(BD64=0,0,IF(BF64&gt;0,ROUND(IF(CB64&lt;&gt;0,BZ64*BT64*1/CB64*CC64,0),0),0))</f>
        <v>0</v>
      </c>
      <c r="CE64" s="73" t="str">
        <f aca="false">IF(BF64&gt;0,IF(BF64&gt;BH64,CD64/BF64,CD64/BH64),"")</f>
        <v/>
      </c>
      <c r="CF64" s="69" t="n">
        <f aca="false">'Vstupní data'!AM64</f>
        <v>0</v>
      </c>
      <c r="CG64" s="69" t="n">
        <f aca="false">'Vstupní data'!AN64</f>
        <v>0</v>
      </c>
      <c r="CH64" s="69" t="n">
        <f aca="false">'Vstupní data'!AO64</f>
        <v>0</v>
      </c>
      <c r="CI64" s="69" t="n">
        <f aca="false">'Vstupní data'!AP64</f>
        <v>0</v>
      </c>
      <c r="CJ64" s="72" t="n">
        <f aca="false">ROUND(CH64*CI64,0)</f>
        <v>0</v>
      </c>
      <c r="CK64" s="74" t="str">
        <f aca="false">IF(OR(AA64&gt;0,BB64&gt;0,CD64&gt;0,CJ64&gt;0),AA64+BB64+CD64+CJ64,"")</f>
        <v/>
      </c>
    </row>
    <row r="65" customFormat="false" ht="12.8" hidden="false" customHeight="false" outlineLevel="0" collapsed="false">
      <c r="A65" s="66" t="n">
        <f aca="false">'Vstupní data'!A65</f>
        <v>0</v>
      </c>
      <c r="F65" s="66" t="str">
        <f aca="false">CONCATENATE('Vstupní data'!F65,'Vstupní data'!G65,'Vstupní data'!H65,'Vstupní data'!I65)</f>
        <v/>
      </c>
      <c r="G65" s="66"/>
      <c r="H65" s="66" t="n">
        <f aca="false">'Vstupní data'!K65</f>
        <v>0</v>
      </c>
      <c r="I65" s="66" t="n">
        <f aca="false">'Vstupní data'!L65</f>
        <v>0</v>
      </c>
      <c r="J65" s="66" t="n">
        <f aca="false">'Vstupní data'!K65*'Vstupní data'!M65/100</f>
        <v>0</v>
      </c>
      <c r="L65" s="66" t="n">
        <f aca="false">IF('Vstupní data'!N65="prostokořenný",0,IF('Vstupní data'!N65="krytokořenný","k",IF('Vstupní data'!N65="poloodrostky nebo odrostky, prostokořenné i krytokořenné","po",0)))</f>
        <v>0</v>
      </c>
      <c r="N65" s="66"/>
      <c r="O65" s="66" t="n">
        <f aca="false">'Vstupní data'!O65</f>
        <v>0</v>
      </c>
      <c r="P65" s="66" t="n">
        <f aca="false">IF(O65&gt;0,VLOOKUP(CONCATENATE(VLOOKUP(I65,'Pril3-drev'!$H$5:$K$83,4,0),"-",'Vstupní data'!R65),K2!$C$15:$D$23,2,0),0)</f>
        <v>0</v>
      </c>
      <c r="Q65" s="66" t="n">
        <f aca="false">IF(O65&gt;0,VLOOKUP(I65,'Pril3-drev'!$H$5:$I$83,2,0),0)</f>
        <v>0</v>
      </c>
      <c r="R65" s="66" t="n">
        <f aca="false">IF(Q65&gt;0,VLOOKUP(Q65,'Pril6-okus'!$A$5:$B$17,2,0),0)</f>
        <v>0</v>
      </c>
      <c r="S65" s="66" t="n">
        <f aca="false">IF(O65&gt;0,VLOOKUP(I65,'Pril3-drev'!$H$5:$J$83,3,0),0)</f>
        <v>0</v>
      </c>
      <c r="T65" s="66" t="str">
        <f aca="false">IF(O65&gt;0,IF(L65="k",0.9*VLOOKUP(S65,'ha-pocty-vyhl'!$A$5:$B$20,2,0),IF(L65="po",0.8*VLOOKUP(S65,'ha-pocty-vyhl'!$A$5:$B$20,2,0),VLOOKUP(S65,'ha-pocty-vyhl'!$A$5:$B$20,2,0))),"")</f>
        <v/>
      </c>
      <c r="U65" s="66" t="n">
        <f aca="false">'Vstupní data'!P65</f>
        <v>0</v>
      </c>
      <c r="V65" s="66" t="n">
        <f aca="false">IF(O65&gt;0,1.3*T65*1000*Z65/10000,0)</f>
        <v>0</v>
      </c>
      <c r="W65" s="66" t="n">
        <f aca="false">IF(O65&gt;0,1.3*T65*1000*Z65/10000,0)</f>
        <v>0</v>
      </c>
      <c r="X65" s="66" t="n">
        <f aca="false">IF(O65&gt;0,IF(O65&gt;V65,V65,O65),0)</f>
        <v>0</v>
      </c>
      <c r="Y65" s="66" t="n">
        <f aca="false">IF(O65&gt;0,IF(IF(U65&gt;W65,W65,U65)&lt;X65,W65,IF(U65&gt;W65,W65,U65)),0)</f>
        <v>0</v>
      </c>
      <c r="Z65" s="66" t="n">
        <f aca="false">IF(O65&gt;0,IF(J65&gt;0,J65,K65*H65/100),0)</f>
        <v>0</v>
      </c>
      <c r="AA65" s="67" t="n">
        <f aca="false">IF(O65&gt;0,CEILING(R65*P65*X65/Y65*Z65,1),0)</f>
        <v>0</v>
      </c>
      <c r="AB65" s="68" t="n">
        <f aca="false">IF(O65&gt;0,AA65/O65,0)</f>
        <v>0</v>
      </c>
      <c r="AC65" s="66" t="n">
        <f aca="false">'Vstupní data'!W65</f>
        <v>0</v>
      </c>
      <c r="AI65" s="66" t="str">
        <f aca="false">IF(OR('Vstupní data'!T65&gt;0,'Vstupní data'!U65&gt;0),VLOOKUP(I65,'Pril3-drev'!$H$5:$J$83,3,0),"")</f>
        <v/>
      </c>
      <c r="AJ65" s="66" t="n">
        <f aca="false">IF('Vstupní data'!V65="prostokořenný",0,IF('Vstupní data'!V65="krytokořenný","k",IF('Vstupní data'!V65="poloodrostky nebo odrostky, prostokořenné i krytokořenné","po",0)))</f>
        <v>0</v>
      </c>
      <c r="AK65" s="66" t="n">
        <f aca="false">IF(OR('Vstupní data'!T65&gt;0,'Vstupní data'!U65&gt;0),IF(AJ65="k",0.9*VLOOKUP(AI65,'ha-pocty-vyhl'!$A$5:$B$20,2,0),IF(AJ65="po",0.8*VLOOKUP(AI65,'ha-pocty-vyhl'!$A$5:$B$20,2,0),VLOOKUP(AI65,'ha-pocty-vyhl'!$A$5:$B$20,2,0))),0)</f>
        <v>0</v>
      </c>
      <c r="AL65" s="66" t="n">
        <f aca="false">IF(OR('Vstupní data'!T65&gt;0,'Vstupní data'!U65&gt;0),'Vstupní data'!K65*'Vstupní data'!M65/100,0)</f>
        <v>0</v>
      </c>
      <c r="AM65" s="66" t="n">
        <f aca="false">IF(OR('Vstupní data'!T65&gt;0,'Vstupní data'!U65&gt;0),IF('Vstupní data'!T65&gt;0,'Vstupní data'!T65,ROUND(10*'Vstupní data'!U65/AK65,0)),0)</f>
        <v>0</v>
      </c>
      <c r="AN65" s="69" t="n">
        <f aca="false">IF('Vstupní data'!T65&gt;0,   IF('Vstupní data'!T65&lt;=AL65,'Vstupní data'!T65,AL65),   IF(AM65&lt;AL65,AM65,AL65))</f>
        <v>0</v>
      </c>
      <c r="AO65" s="69" t="n">
        <f aca="false">'Vstupní data'!X65</f>
        <v>0</v>
      </c>
      <c r="AP65" s="66" t="n">
        <f aca="false">IF(OR('Vstupní data'!T65&gt;0,'Vstupní data'!U65&gt;0),IF(I65&lt;&gt;0,VLOOKUP(I65,'Pril3-drev'!$H$5:$I$83,2,0),0),0)</f>
        <v>0</v>
      </c>
      <c r="AQ65" s="66" t="n">
        <f aca="false">'Vstupní data'!Y65</f>
        <v>0</v>
      </c>
      <c r="AR65" s="66" t="str">
        <f aca="false">IF(AC65&gt;5,   IF('Vstupní data'!Y65&gt;0,   VLOOKUP(VLOOKUP(CONCATENATE(VLOOKUP(I65,'Pril3-drev'!$H$4:$L$83,5,0),AC65),'Pril3-drev'!$Q$4:$R$2803,2,0),'AVB-BS'!$C$5:$S$29 ,LOOKUP(AQ65,'AVB-BS'!$D$3:$S$3,'AVB-BS'!$D$1:$S$1) ,0 )   ,   IF('Vstupní data'!Z65&gt;0,'Vstupní data'!Z65,0)) , "")</f>
        <v/>
      </c>
      <c r="AS65" s="70" t="str">
        <f aca="false">IF(AC65&gt;5,VLOOKUP(CONCATENATE(AP65,AR65),'Pril1-THLPa'!$H$6:$N$96,4,0),"")</f>
        <v/>
      </c>
      <c r="AT65" s="70" t="str">
        <f aca="false">IF(AC65&gt;5,VLOOKUP(CONCATENATE(AP65,AR65),'Pril1-THLPa'!$H$6:$N$96,5,0),"")</f>
        <v/>
      </c>
      <c r="AU65" s="70" t="str">
        <f aca="false">IF(AC65&gt;5,VLOOKUP(CONCATENATE(AP65,AR65),'Pril1-THLPa'!$H$6:$N$96,6,0),"")</f>
        <v/>
      </c>
      <c r="AV65" s="70" t="str">
        <f aca="false">IF(AC65&gt;5,VLOOKUP(CONCATENATE(AP65,AR65),'Pril1-THLPa'!$H$6:$N$96,7,0),"")</f>
        <v/>
      </c>
      <c r="AW65" s="70" t="str">
        <f aca="false">IF(AC65&gt;5,VLOOKUP(CONCATENATE(AP65,AR65),'Pril1-THLPa'!$H$6:$O$96,8,0),"")</f>
        <v/>
      </c>
      <c r="AX65" s="66" t="n">
        <f aca="false">IF(AC65&gt;0,IF(AND(AC65&gt;0,AC65&lt;=5),VLOOKUP(AP65,'Pril1-THLPa'!$A$6:$F$18,LOOKUP(AC65,'Pril1-THLPa'!$B$5:$F$5,'Pril1-THLPa'!$B$4:$F$4),0),AS65+AT65*(AC65-5)+AU65*POWER(AC65-5,2)+AV65*POWER(AC65-5,3)+AW65*POWER(AC65-5,4)),0)</f>
        <v>0</v>
      </c>
      <c r="AY65" s="71"/>
      <c r="AZ65" s="66" t="n">
        <f aca="false">'Vstupní data'!AA65</f>
        <v>0</v>
      </c>
      <c r="BA65" s="66" t="n">
        <f aca="false">IF(OR('Vstupní data'!T65&gt;0,'Vstupní data'!U65&gt;0),IF(AC65&lt;&gt;"",AX65*AO65/10*(100+AZ65)/100,0),0)</f>
        <v>0</v>
      </c>
      <c r="BB65" s="67" t="n">
        <f aca="false">IF(AC65&lt;&gt;"",ROUND(BA65*AN65,0),0)</f>
        <v>0</v>
      </c>
      <c r="BC65" s="68" t="str">
        <f aca="false">IF(AE65&gt;0,BB65/AE65,"")</f>
        <v/>
      </c>
      <c r="BD65" s="66" t="n">
        <f aca="false">'Vstupní data'!AE65</f>
        <v>0</v>
      </c>
      <c r="BF65" s="66" t="n">
        <f aca="false">'Vstupní data'!AC65</f>
        <v>0</v>
      </c>
      <c r="BH65" s="66" t="n">
        <f aca="false">'Vstupní data'!AD65</f>
        <v>0</v>
      </c>
      <c r="BI65" s="66" t="n">
        <f aca="false">'Vstupní data'!AF65</f>
        <v>0</v>
      </c>
      <c r="BJ65" s="69" t="n">
        <f aca="false">'Vstupní data'!AG65</f>
        <v>0</v>
      </c>
      <c r="BK65" s="69" t="n">
        <f aca="false">IF(BF65&lt;&gt;0,VLOOKUP(I65,'Pril3-drev'!$H$5:$I$83,2,0),0)</f>
        <v>0</v>
      </c>
      <c r="BL65" s="69" t="n">
        <f aca="false">IF(BF65&lt;&gt;0,VLOOKUP(BK65,'Pril3-drev'!$A$5:$C$17,3,0),0)</f>
        <v>0</v>
      </c>
      <c r="BM65" s="69" t="n">
        <f aca="false">'Vstupní data'!AH65</f>
        <v>0</v>
      </c>
      <c r="BN65" s="69" t="n">
        <f aca="false">IF('Vstupní data'!AH65&gt;0,   VLOOKUP(VLOOKUP(CONCATENATE(VLOOKUP(I65,'Pril3-drev'!$H$4:$L$83,5,0),BD65),'Pril3-drev'!$Q$4:$R$2803,2,0),'AVB-BS'!$C$5:$S$29 ,LOOKUP(BM65,'AVB-BS'!$D$3:$S$3,'AVB-BS'!$D$1:$S$1) ,0 )   ,   IF('Vstupní data'!AI65&gt;0,'Vstupní data'!AI65,0))</f>
        <v>0</v>
      </c>
      <c r="BO65" s="69" t="str">
        <f aca="false">IF(BX65&gt;5,VLOOKUP(CONCATENATE(BK65,BN65),'Pril1-THLPa'!$H$6:$N$96,4,0),"")</f>
        <v/>
      </c>
      <c r="BP65" s="69" t="str">
        <f aca="false">IF(BX65&gt;5,VLOOKUP(CONCATENATE(BK65,BN65),'Pril1-THLPa'!$H$6:$N$96,5,0),"")</f>
        <v/>
      </c>
      <c r="BQ65" s="69" t="str">
        <f aca="false">IF(BX65&gt;5,VLOOKUP(CONCATENATE(BK65,BN65),'Pril1-THLPa'!$H$6:$N$96,6,0),"")</f>
        <v/>
      </c>
      <c r="BR65" s="69" t="str">
        <f aca="false">IF(BX65&gt;5,VLOOKUP(CONCATENATE(BK65,BN65),'Pril1-THLPa'!$H$6:$N$96,7,0),"")</f>
        <v/>
      </c>
      <c r="BS65" s="69" t="str">
        <f aca="false">IF(BX65&gt;5,VLOOKUP(CONCATENATE(BK65,BN65),'Pril1-THLPa'!$H$6:$O$96,8,0),"")</f>
        <v/>
      </c>
      <c r="BT65" s="69" t="str">
        <f aca="false">IF(BF65&gt;0, IF(BK65="smrk",  VLOOKUP(VLOOKUP(BD65,'Pril9-K3'!$L$8:$M$207,2,0),'Pril9-K3'!$A$8:$J$16,LOOKUP(BN65,'Pril9-K3'!$A$7:$J$7,'Pril9-K3'!$A$5:$J$5),0), IF(AND(BK65&lt;&gt;"smrk",'Vstupní data'!AK65&lt;&gt;""),'Vstupní data'!AK65,   VLOOKUP(VLOOKUP(BD65,'Pril9-K3'!$L$8:$M$207,2,0),'Pril9-K3'!$A$8:$J$16,LOOKUP(BN65,'Pril9-K3'!$A$7:$J$7,'Pril9-K3'!$A$5:$J$5),0)   )),   "")</f>
        <v/>
      </c>
      <c r="BV65" s="69" t="n">
        <f aca="false">'Vstupní data'!AJ65</f>
        <v>0</v>
      </c>
      <c r="BW65" s="69" t="n">
        <f aca="false">IF(BF65&gt;0,IF(J65&gt;0,J65,K65*H65/100),0)</f>
        <v>0</v>
      </c>
      <c r="BX65" s="69" t="n">
        <f aca="false">IF(BF65&gt;0,IF(BJ65&gt;BL65,BL65,BJ65),0)</f>
        <v>0</v>
      </c>
      <c r="BY65" s="69" t="n">
        <f aca="false">IF(BD65=0,0,IF(AND(BX65&gt;0,BX65&lt;=5),  IF(AND(BX65&gt;0,BX65&lt;=5),VLOOKUP(BK65,'Pril1-THLPa'!$A$6:$F$18,IF(AND(BX65&gt;0,BX65&lt;=5),LOOKUP(BX65,'Pril1-THLPa'!$B$5:$F$5,'Pril1-THLPa'!$B$4:$F$4),""),0),""),  IF(BX65&gt;5,BO65+BP65*(BX65-5)+BQ65*POWER(BX65-5,2)+BR65*POWER(BX65-5,3)+BS65*POWER(BX65-5,4),"")))</f>
        <v>0</v>
      </c>
      <c r="BZ65" s="69" t="n">
        <f aca="false">IF(BY65&gt;0,BY65*BI65/10*BW65*(100+BV65)/100,0)</f>
        <v>0</v>
      </c>
      <c r="CA65" s="69" t="n">
        <f aca="false">IF(BD65&gt;0,BX65-IF(BD65&gt;BX65,BX65,BD65),0)</f>
        <v>0</v>
      </c>
      <c r="CB65" s="69" t="n">
        <f aca="false">POWER(1.01,CA65)</f>
        <v>1</v>
      </c>
      <c r="CC65" s="69" t="n">
        <f aca="false">IF(BF65&gt;0,IF(BF65&gt;BH65,1,BF65/BH65),0)</f>
        <v>0</v>
      </c>
      <c r="CD65" s="72" t="n">
        <f aca="false">IF(BD65=0,0,IF(BF65&gt;0,ROUND(IF(CB65&lt;&gt;0,BZ65*BT65*1/CB65*CC65,0),0),0))</f>
        <v>0</v>
      </c>
      <c r="CE65" s="73" t="str">
        <f aca="false">IF(BF65&gt;0,IF(BF65&gt;BH65,CD65/BF65,CD65/BH65),"")</f>
        <v/>
      </c>
      <c r="CF65" s="69" t="n">
        <f aca="false">'Vstupní data'!AM65</f>
        <v>0</v>
      </c>
      <c r="CG65" s="69" t="n">
        <f aca="false">'Vstupní data'!AN65</f>
        <v>0</v>
      </c>
      <c r="CH65" s="69" t="n">
        <f aca="false">'Vstupní data'!AO65</f>
        <v>0</v>
      </c>
      <c r="CI65" s="69" t="n">
        <f aca="false">'Vstupní data'!AP65</f>
        <v>0</v>
      </c>
      <c r="CJ65" s="72" t="n">
        <f aca="false">ROUND(CH65*CI65,0)</f>
        <v>0</v>
      </c>
      <c r="CK65" s="74" t="str">
        <f aca="false">IF(OR(AA65&gt;0,BB65&gt;0,CD65&gt;0,CJ65&gt;0),AA65+BB65+CD65+CJ65,"")</f>
        <v/>
      </c>
    </row>
    <row r="66" customFormat="false" ht="12.8" hidden="false" customHeight="false" outlineLevel="0" collapsed="false">
      <c r="A66" s="66" t="n">
        <f aca="false">'Vstupní data'!A66</f>
        <v>0</v>
      </c>
      <c r="F66" s="66" t="str">
        <f aca="false">CONCATENATE('Vstupní data'!F66,'Vstupní data'!G66,'Vstupní data'!H66,'Vstupní data'!I66)</f>
        <v/>
      </c>
      <c r="G66" s="66"/>
      <c r="H66" s="66" t="n">
        <f aca="false">'Vstupní data'!K66</f>
        <v>0</v>
      </c>
      <c r="I66" s="66" t="n">
        <f aca="false">'Vstupní data'!L66</f>
        <v>0</v>
      </c>
      <c r="J66" s="66" t="n">
        <f aca="false">'Vstupní data'!K66*'Vstupní data'!M66/100</f>
        <v>0</v>
      </c>
      <c r="L66" s="66" t="n">
        <f aca="false">IF('Vstupní data'!N66="prostokořenný",0,IF('Vstupní data'!N66="krytokořenný","k",IF('Vstupní data'!N66="poloodrostky nebo odrostky, prostokořenné i krytokořenné","po",0)))</f>
        <v>0</v>
      </c>
      <c r="N66" s="66"/>
      <c r="O66" s="66" t="n">
        <f aca="false">'Vstupní data'!O66</f>
        <v>0</v>
      </c>
      <c r="P66" s="66" t="n">
        <f aca="false">IF(O66&gt;0,VLOOKUP(CONCATENATE(VLOOKUP(I66,'Pril3-drev'!$H$5:$K$83,4,0),"-",'Vstupní data'!R66),K2!$C$15:$D$23,2,0),0)</f>
        <v>0</v>
      </c>
      <c r="Q66" s="66" t="n">
        <f aca="false">IF(O66&gt;0,VLOOKUP(I66,'Pril3-drev'!$H$5:$I$83,2,0),0)</f>
        <v>0</v>
      </c>
      <c r="R66" s="66" t="n">
        <f aca="false">IF(Q66&gt;0,VLOOKUP(Q66,'Pril6-okus'!$A$5:$B$17,2,0),0)</f>
        <v>0</v>
      </c>
      <c r="S66" s="66" t="n">
        <f aca="false">IF(O66&gt;0,VLOOKUP(I66,'Pril3-drev'!$H$5:$J$83,3,0),0)</f>
        <v>0</v>
      </c>
      <c r="T66" s="66" t="str">
        <f aca="false">IF(O66&gt;0,IF(L66="k",0.9*VLOOKUP(S66,'ha-pocty-vyhl'!$A$5:$B$20,2,0),IF(L66="po",0.8*VLOOKUP(S66,'ha-pocty-vyhl'!$A$5:$B$20,2,0),VLOOKUP(S66,'ha-pocty-vyhl'!$A$5:$B$20,2,0))),"")</f>
        <v/>
      </c>
      <c r="U66" s="66" t="n">
        <f aca="false">'Vstupní data'!P66</f>
        <v>0</v>
      </c>
      <c r="V66" s="66" t="n">
        <f aca="false">IF(O66&gt;0,1.3*T66*1000*Z66/10000,0)</f>
        <v>0</v>
      </c>
      <c r="W66" s="66" t="n">
        <f aca="false">IF(O66&gt;0,1.3*T66*1000*Z66/10000,0)</f>
        <v>0</v>
      </c>
      <c r="X66" s="66" t="n">
        <f aca="false">IF(O66&gt;0,IF(O66&gt;V66,V66,O66),0)</f>
        <v>0</v>
      </c>
      <c r="Y66" s="66" t="n">
        <f aca="false">IF(O66&gt;0,IF(IF(U66&gt;W66,W66,U66)&lt;X66,W66,IF(U66&gt;W66,W66,U66)),0)</f>
        <v>0</v>
      </c>
      <c r="Z66" s="66" t="n">
        <f aca="false">IF(O66&gt;0,IF(J66&gt;0,J66,K66*H66/100),0)</f>
        <v>0</v>
      </c>
      <c r="AA66" s="67" t="n">
        <f aca="false">IF(O66&gt;0,CEILING(R66*P66*X66/Y66*Z66,1),0)</f>
        <v>0</v>
      </c>
      <c r="AB66" s="68" t="n">
        <f aca="false">IF(O66&gt;0,AA66/O66,0)</f>
        <v>0</v>
      </c>
      <c r="AC66" s="66" t="n">
        <f aca="false">'Vstupní data'!W66</f>
        <v>0</v>
      </c>
      <c r="AI66" s="66" t="str">
        <f aca="false">IF(OR('Vstupní data'!T66&gt;0,'Vstupní data'!U66&gt;0),VLOOKUP(I66,'Pril3-drev'!$H$5:$J$83,3,0),"")</f>
        <v/>
      </c>
      <c r="AJ66" s="66" t="n">
        <f aca="false">IF('Vstupní data'!V66="prostokořenný",0,IF('Vstupní data'!V66="krytokořenný","k",IF('Vstupní data'!V66="poloodrostky nebo odrostky, prostokořenné i krytokořenné","po",0)))</f>
        <v>0</v>
      </c>
      <c r="AK66" s="66" t="n">
        <f aca="false">IF(OR('Vstupní data'!T66&gt;0,'Vstupní data'!U66&gt;0),IF(AJ66="k",0.9*VLOOKUP(AI66,'ha-pocty-vyhl'!$A$5:$B$20,2,0),IF(AJ66="po",0.8*VLOOKUP(AI66,'ha-pocty-vyhl'!$A$5:$B$20,2,0),VLOOKUP(AI66,'ha-pocty-vyhl'!$A$5:$B$20,2,0))),0)</f>
        <v>0</v>
      </c>
      <c r="AL66" s="66" t="n">
        <f aca="false">IF(OR('Vstupní data'!T66&gt;0,'Vstupní data'!U66&gt;0),'Vstupní data'!K66*'Vstupní data'!M66/100,0)</f>
        <v>0</v>
      </c>
      <c r="AM66" s="66" t="n">
        <f aca="false">IF(OR('Vstupní data'!T66&gt;0,'Vstupní data'!U66&gt;0),IF('Vstupní data'!T66&gt;0,'Vstupní data'!T66,ROUND(10*'Vstupní data'!U66/AK66,0)),0)</f>
        <v>0</v>
      </c>
      <c r="AN66" s="69" t="n">
        <f aca="false">IF('Vstupní data'!T66&gt;0,   IF('Vstupní data'!T66&lt;=AL66,'Vstupní data'!T66,AL66),   IF(AM66&lt;AL66,AM66,AL66))</f>
        <v>0</v>
      </c>
      <c r="AO66" s="69" t="n">
        <f aca="false">'Vstupní data'!X66</f>
        <v>0</v>
      </c>
      <c r="AP66" s="66" t="n">
        <f aca="false">IF(OR('Vstupní data'!T66&gt;0,'Vstupní data'!U66&gt;0),IF(I66&lt;&gt;0,VLOOKUP(I66,'Pril3-drev'!$H$5:$I$83,2,0),0),0)</f>
        <v>0</v>
      </c>
      <c r="AQ66" s="66" t="n">
        <f aca="false">'Vstupní data'!Y66</f>
        <v>0</v>
      </c>
      <c r="AR66" s="66" t="str">
        <f aca="false">IF(AC66&gt;5,   IF('Vstupní data'!Y66&gt;0,   VLOOKUP(VLOOKUP(CONCATENATE(VLOOKUP(I66,'Pril3-drev'!$H$4:$L$83,5,0),AC66),'Pril3-drev'!$Q$4:$R$2803,2,0),'AVB-BS'!$C$5:$S$29 ,LOOKUP(AQ66,'AVB-BS'!$D$3:$S$3,'AVB-BS'!$D$1:$S$1) ,0 )   ,   IF('Vstupní data'!Z66&gt;0,'Vstupní data'!Z66,0)) , "")</f>
        <v/>
      </c>
      <c r="AS66" s="70" t="str">
        <f aca="false">IF(AC66&gt;5,VLOOKUP(CONCATENATE(AP66,AR66),'Pril1-THLPa'!$H$6:$N$96,4,0),"")</f>
        <v/>
      </c>
      <c r="AT66" s="70" t="str">
        <f aca="false">IF(AC66&gt;5,VLOOKUP(CONCATENATE(AP66,AR66),'Pril1-THLPa'!$H$6:$N$96,5,0),"")</f>
        <v/>
      </c>
      <c r="AU66" s="70" t="str">
        <f aca="false">IF(AC66&gt;5,VLOOKUP(CONCATENATE(AP66,AR66),'Pril1-THLPa'!$H$6:$N$96,6,0),"")</f>
        <v/>
      </c>
      <c r="AV66" s="70" t="str">
        <f aca="false">IF(AC66&gt;5,VLOOKUP(CONCATENATE(AP66,AR66),'Pril1-THLPa'!$H$6:$N$96,7,0),"")</f>
        <v/>
      </c>
      <c r="AW66" s="70" t="str">
        <f aca="false">IF(AC66&gt;5,VLOOKUP(CONCATENATE(AP66,AR66),'Pril1-THLPa'!$H$6:$O$96,8,0),"")</f>
        <v/>
      </c>
      <c r="AX66" s="66" t="n">
        <f aca="false">IF(AC66&gt;0,IF(AND(AC66&gt;0,AC66&lt;=5),VLOOKUP(AP66,'Pril1-THLPa'!$A$6:$F$18,LOOKUP(AC66,'Pril1-THLPa'!$B$5:$F$5,'Pril1-THLPa'!$B$4:$F$4),0),AS66+AT66*(AC66-5)+AU66*POWER(AC66-5,2)+AV66*POWER(AC66-5,3)+AW66*POWER(AC66-5,4)),0)</f>
        <v>0</v>
      </c>
      <c r="AY66" s="71"/>
      <c r="AZ66" s="66" t="n">
        <f aca="false">'Vstupní data'!AA66</f>
        <v>0</v>
      </c>
      <c r="BA66" s="66" t="n">
        <f aca="false">IF(OR('Vstupní data'!T66&gt;0,'Vstupní data'!U66&gt;0),IF(AC66&lt;&gt;"",AX66*AO66/10*(100+AZ66)/100,0),0)</f>
        <v>0</v>
      </c>
      <c r="BB66" s="67" t="n">
        <f aca="false">IF(AC66&lt;&gt;"",ROUND(BA66*AN66,0),0)</f>
        <v>0</v>
      </c>
      <c r="BC66" s="68" t="str">
        <f aca="false">IF(AE66&gt;0,BB66/AE66,"")</f>
        <v/>
      </c>
      <c r="BD66" s="66" t="n">
        <f aca="false">'Vstupní data'!AE66</f>
        <v>0</v>
      </c>
      <c r="BF66" s="66" t="n">
        <f aca="false">'Vstupní data'!AC66</f>
        <v>0</v>
      </c>
      <c r="BH66" s="66" t="n">
        <f aca="false">'Vstupní data'!AD66</f>
        <v>0</v>
      </c>
      <c r="BI66" s="66" t="n">
        <f aca="false">'Vstupní data'!AF66</f>
        <v>0</v>
      </c>
      <c r="BJ66" s="69" t="n">
        <f aca="false">'Vstupní data'!AG66</f>
        <v>0</v>
      </c>
      <c r="BK66" s="69" t="n">
        <f aca="false">IF(BF66&lt;&gt;0,VLOOKUP(I66,'Pril3-drev'!$H$5:$I$83,2,0),0)</f>
        <v>0</v>
      </c>
      <c r="BL66" s="69" t="n">
        <f aca="false">IF(BF66&lt;&gt;0,VLOOKUP(BK66,'Pril3-drev'!$A$5:$C$17,3,0),0)</f>
        <v>0</v>
      </c>
      <c r="BM66" s="69" t="n">
        <f aca="false">'Vstupní data'!AH66</f>
        <v>0</v>
      </c>
      <c r="BN66" s="69" t="n">
        <f aca="false">IF('Vstupní data'!AH66&gt;0,   VLOOKUP(VLOOKUP(CONCATENATE(VLOOKUP(I66,'Pril3-drev'!$H$4:$L$83,5,0),BD66),'Pril3-drev'!$Q$4:$R$2803,2,0),'AVB-BS'!$C$5:$S$29 ,LOOKUP(BM66,'AVB-BS'!$D$3:$S$3,'AVB-BS'!$D$1:$S$1) ,0 )   ,   IF('Vstupní data'!AI66&gt;0,'Vstupní data'!AI66,0))</f>
        <v>0</v>
      </c>
      <c r="BO66" s="69" t="str">
        <f aca="false">IF(BX66&gt;5,VLOOKUP(CONCATENATE(BK66,BN66),'Pril1-THLPa'!$H$6:$N$96,4,0),"")</f>
        <v/>
      </c>
      <c r="BP66" s="69" t="str">
        <f aca="false">IF(BX66&gt;5,VLOOKUP(CONCATENATE(BK66,BN66),'Pril1-THLPa'!$H$6:$N$96,5,0),"")</f>
        <v/>
      </c>
      <c r="BQ66" s="69" t="str">
        <f aca="false">IF(BX66&gt;5,VLOOKUP(CONCATENATE(BK66,BN66),'Pril1-THLPa'!$H$6:$N$96,6,0),"")</f>
        <v/>
      </c>
      <c r="BR66" s="69" t="str">
        <f aca="false">IF(BX66&gt;5,VLOOKUP(CONCATENATE(BK66,BN66),'Pril1-THLPa'!$H$6:$N$96,7,0),"")</f>
        <v/>
      </c>
      <c r="BS66" s="69" t="str">
        <f aca="false">IF(BX66&gt;5,VLOOKUP(CONCATENATE(BK66,BN66),'Pril1-THLPa'!$H$6:$O$96,8,0),"")</f>
        <v/>
      </c>
      <c r="BT66" s="69" t="str">
        <f aca="false">IF(BF66&gt;0, IF(BK66="smrk",  VLOOKUP(VLOOKUP(BD66,'Pril9-K3'!$L$8:$M$207,2,0),'Pril9-K3'!$A$8:$J$16,LOOKUP(BN66,'Pril9-K3'!$A$7:$J$7,'Pril9-K3'!$A$5:$J$5),0), IF(AND(BK66&lt;&gt;"smrk",'Vstupní data'!AK66&lt;&gt;""),'Vstupní data'!AK66,   VLOOKUP(VLOOKUP(BD66,'Pril9-K3'!$L$8:$M$207,2,0),'Pril9-K3'!$A$8:$J$16,LOOKUP(BN66,'Pril9-K3'!$A$7:$J$7,'Pril9-K3'!$A$5:$J$5),0)   )),   "")</f>
        <v/>
      </c>
      <c r="BV66" s="69" t="n">
        <f aca="false">'Vstupní data'!AJ66</f>
        <v>0</v>
      </c>
      <c r="BW66" s="69" t="n">
        <f aca="false">IF(BF66&gt;0,IF(J66&gt;0,J66,K66*H66/100),0)</f>
        <v>0</v>
      </c>
      <c r="BX66" s="69" t="n">
        <f aca="false">IF(BF66&gt;0,IF(BJ66&gt;BL66,BL66,BJ66),0)</f>
        <v>0</v>
      </c>
      <c r="BY66" s="69" t="n">
        <f aca="false">IF(BD66=0,0,IF(AND(BX66&gt;0,BX66&lt;=5),  IF(AND(BX66&gt;0,BX66&lt;=5),VLOOKUP(BK66,'Pril1-THLPa'!$A$6:$F$18,IF(AND(BX66&gt;0,BX66&lt;=5),LOOKUP(BX66,'Pril1-THLPa'!$B$5:$F$5,'Pril1-THLPa'!$B$4:$F$4),""),0),""),  IF(BX66&gt;5,BO66+BP66*(BX66-5)+BQ66*POWER(BX66-5,2)+BR66*POWER(BX66-5,3)+BS66*POWER(BX66-5,4),"")))</f>
        <v>0</v>
      </c>
      <c r="BZ66" s="69" t="n">
        <f aca="false">IF(BY66&gt;0,BY66*BI66/10*BW66*(100+BV66)/100,0)</f>
        <v>0</v>
      </c>
      <c r="CA66" s="69" t="n">
        <f aca="false">IF(BD66&gt;0,BX66-IF(BD66&gt;BX66,BX66,BD66),0)</f>
        <v>0</v>
      </c>
      <c r="CB66" s="69" t="n">
        <f aca="false">POWER(1.01,CA66)</f>
        <v>1</v>
      </c>
      <c r="CC66" s="69" t="n">
        <f aca="false">IF(BF66&gt;0,IF(BF66&gt;BH66,1,BF66/BH66),0)</f>
        <v>0</v>
      </c>
      <c r="CD66" s="72" t="n">
        <f aca="false">IF(BD66=0,0,IF(BF66&gt;0,ROUND(IF(CB66&lt;&gt;0,BZ66*BT66*1/CB66*CC66,0),0),0))</f>
        <v>0</v>
      </c>
      <c r="CE66" s="73" t="str">
        <f aca="false">IF(BF66&gt;0,IF(BF66&gt;BH66,CD66/BF66,CD66/BH66),"")</f>
        <v/>
      </c>
      <c r="CF66" s="69" t="n">
        <f aca="false">'Vstupní data'!AM66</f>
        <v>0</v>
      </c>
      <c r="CG66" s="69" t="n">
        <f aca="false">'Vstupní data'!AN66</f>
        <v>0</v>
      </c>
      <c r="CH66" s="69" t="n">
        <f aca="false">'Vstupní data'!AO66</f>
        <v>0</v>
      </c>
      <c r="CI66" s="69" t="n">
        <f aca="false">'Vstupní data'!AP66</f>
        <v>0</v>
      </c>
      <c r="CJ66" s="72" t="n">
        <f aca="false">ROUND(CH66*CI66,0)</f>
        <v>0</v>
      </c>
      <c r="CK66" s="74" t="str">
        <f aca="false">IF(OR(AA66&gt;0,BB66&gt;0,CD66&gt;0,CJ66&gt;0),AA66+BB66+CD66+CJ66,"")</f>
        <v/>
      </c>
    </row>
    <row r="67" customFormat="false" ht="12.8" hidden="false" customHeight="false" outlineLevel="0" collapsed="false">
      <c r="A67" s="66" t="n">
        <f aca="false">'Vstupní data'!A67</f>
        <v>0</v>
      </c>
      <c r="F67" s="66" t="str">
        <f aca="false">CONCATENATE('Vstupní data'!F67,'Vstupní data'!G67,'Vstupní data'!H67,'Vstupní data'!I67)</f>
        <v/>
      </c>
      <c r="G67" s="66"/>
      <c r="H67" s="66" t="n">
        <f aca="false">'Vstupní data'!K67</f>
        <v>0</v>
      </c>
      <c r="I67" s="66" t="n">
        <f aca="false">'Vstupní data'!L67</f>
        <v>0</v>
      </c>
      <c r="J67" s="66" t="n">
        <f aca="false">'Vstupní data'!K67*'Vstupní data'!M67/100</f>
        <v>0</v>
      </c>
      <c r="L67" s="66" t="n">
        <f aca="false">IF('Vstupní data'!N67="prostokořenný",0,IF('Vstupní data'!N67="krytokořenný","k",IF('Vstupní data'!N67="poloodrostky nebo odrostky, prostokořenné i krytokořenné","po",0)))</f>
        <v>0</v>
      </c>
      <c r="N67" s="66"/>
      <c r="O67" s="66" t="n">
        <f aca="false">'Vstupní data'!O67</f>
        <v>0</v>
      </c>
      <c r="P67" s="66" t="n">
        <f aca="false">IF(O67&gt;0,VLOOKUP(CONCATENATE(VLOOKUP(I67,'Pril3-drev'!$H$5:$K$83,4,0),"-",'Vstupní data'!R67),K2!$C$15:$D$23,2,0),0)</f>
        <v>0</v>
      </c>
      <c r="Q67" s="66" t="n">
        <f aca="false">IF(O67&gt;0,VLOOKUP(I67,'Pril3-drev'!$H$5:$I$83,2,0),0)</f>
        <v>0</v>
      </c>
      <c r="R67" s="66" t="n">
        <f aca="false">IF(Q67&gt;0,VLOOKUP(Q67,'Pril6-okus'!$A$5:$B$17,2,0),0)</f>
        <v>0</v>
      </c>
      <c r="S67" s="66" t="n">
        <f aca="false">IF(O67&gt;0,VLOOKUP(I67,'Pril3-drev'!$H$5:$J$83,3,0),0)</f>
        <v>0</v>
      </c>
      <c r="T67" s="66" t="str">
        <f aca="false">IF(O67&gt;0,IF(L67="k",0.9*VLOOKUP(S67,'ha-pocty-vyhl'!$A$5:$B$20,2,0),IF(L67="po",0.8*VLOOKUP(S67,'ha-pocty-vyhl'!$A$5:$B$20,2,0),VLOOKUP(S67,'ha-pocty-vyhl'!$A$5:$B$20,2,0))),"")</f>
        <v/>
      </c>
      <c r="U67" s="66" t="n">
        <f aca="false">'Vstupní data'!P67</f>
        <v>0</v>
      </c>
      <c r="V67" s="66" t="n">
        <f aca="false">IF(O67&gt;0,1.3*T67*1000*Z67/10000,0)</f>
        <v>0</v>
      </c>
      <c r="W67" s="66" t="n">
        <f aca="false">IF(O67&gt;0,1.3*T67*1000*Z67/10000,0)</f>
        <v>0</v>
      </c>
      <c r="X67" s="66" t="n">
        <f aca="false">IF(O67&gt;0,IF(O67&gt;V67,V67,O67),0)</f>
        <v>0</v>
      </c>
      <c r="Y67" s="66" t="n">
        <f aca="false">IF(O67&gt;0,IF(IF(U67&gt;W67,W67,U67)&lt;X67,W67,IF(U67&gt;W67,W67,U67)),0)</f>
        <v>0</v>
      </c>
      <c r="Z67" s="66" t="n">
        <f aca="false">IF(O67&gt;0,IF(J67&gt;0,J67,K67*H67/100),0)</f>
        <v>0</v>
      </c>
      <c r="AA67" s="67" t="n">
        <f aca="false">IF(O67&gt;0,CEILING(R67*P67*X67/Y67*Z67,1),0)</f>
        <v>0</v>
      </c>
      <c r="AB67" s="68" t="n">
        <f aca="false">IF(O67&gt;0,AA67/O67,0)</f>
        <v>0</v>
      </c>
      <c r="AC67" s="66" t="n">
        <f aca="false">'Vstupní data'!W67</f>
        <v>0</v>
      </c>
      <c r="AI67" s="66" t="str">
        <f aca="false">IF(OR('Vstupní data'!T67&gt;0,'Vstupní data'!U67&gt;0),VLOOKUP(I67,'Pril3-drev'!$H$5:$J$83,3,0),"")</f>
        <v/>
      </c>
      <c r="AJ67" s="66" t="n">
        <f aca="false">IF('Vstupní data'!V67="prostokořenný",0,IF('Vstupní data'!V67="krytokořenný","k",IF('Vstupní data'!V67="poloodrostky nebo odrostky, prostokořenné i krytokořenné","po",0)))</f>
        <v>0</v>
      </c>
      <c r="AK67" s="66" t="n">
        <f aca="false">IF(OR('Vstupní data'!T67&gt;0,'Vstupní data'!U67&gt;0),IF(AJ67="k",0.9*VLOOKUP(AI67,'ha-pocty-vyhl'!$A$5:$B$20,2,0),IF(AJ67="po",0.8*VLOOKUP(AI67,'ha-pocty-vyhl'!$A$5:$B$20,2,0),VLOOKUP(AI67,'ha-pocty-vyhl'!$A$5:$B$20,2,0))),0)</f>
        <v>0</v>
      </c>
      <c r="AL67" s="66" t="n">
        <f aca="false">IF(OR('Vstupní data'!T67&gt;0,'Vstupní data'!U67&gt;0),'Vstupní data'!K67*'Vstupní data'!M67/100,0)</f>
        <v>0</v>
      </c>
      <c r="AM67" s="66" t="n">
        <f aca="false">IF(OR('Vstupní data'!T67&gt;0,'Vstupní data'!U67&gt;0),IF('Vstupní data'!T67&gt;0,'Vstupní data'!T67,ROUND(10*'Vstupní data'!U67/AK67,0)),0)</f>
        <v>0</v>
      </c>
      <c r="AN67" s="69" t="n">
        <f aca="false">IF('Vstupní data'!T67&gt;0,   IF('Vstupní data'!T67&lt;=AL67,'Vstupní data'!T67,AL67),   IF(AM67&lt;AL67,AM67,AL67))</f>
        <v>0</v>
      </c>
      <c r="AO67" s="69" t="n">
        <f aca="false">'Vstupní data'!X67</f>
        <v>0</v>
      </c>
      <c r="AP67" s="66" t="n">
        <f aca="false">IF(OR('Vstupní data'!T67&gt;0,'Vstupní data'!U67&gt;0),IF(I67&lt;&gt;0,VLOOKUP(I67,'Pril3-drev'!$H$5:$I$83,2,0),0),0)</f>
        <v>0</v>
      </c>
      <c r="AQ67" s="66" t="n">
        <f aca="false">'Vstupní data'!Y67</f>
        <v>0</v>
      </c>
      <c r="AR67" s="66" t="str">
        <f aca="false">IF(AC67&gt;5,   IF('Vstupní data'!Y67&gt;0,   VLOOKUP(VLOOKUP(CONCATENATE(VLOOKUP(I67,'Pril3-drev'!$H$4:$L$83,5,0),AC67),'Pril3-drev'!$Q$4:$R$2803,2,0),'AVB-BS'!$C$5:$S$29 ,LOOKUP(AQ67,'AVB-BS'!$D$3:$S$3,'AVB-BS'!$D$1:$S$1) ,0 )   ,   IF('Vstupní data'!Z67&gt;0,'Vstupní data'!Z67,0)) , "")</f>
        <v/>
      </c>
      <c r="AS67" s="70" t="str">
        <f aca="false">IF(AC67&gt;5,VLOOKUP(CONCATENATE(AP67,AR67),'Pril1-THLPa'!$H$6:$N$96,4,0),"")</f>
        <v/>
      </c>
      <c r="AT67" s="70" t="str">
        <f aca="false">IF(AC67&gt;5,VLOOKUP(CONCATENATE(AP67,AR67),'Pril1-THLPa'!$H$6:$N$96,5,0),"")</f>
        <v/>
      </c>
      <c r="AU67" s="70" t="str">
        <f aca="false">IF(AC67&gt;5,VLOOKUP(CONCATENATE(AP67,AR67),'Pril1-THLPa'!$H$6:$N$96,6,0),"")</f>
        <v/>
      </c>
      <c r="AV67" s="70" t="str">
        <f aca="false">IF(AC67&gt;5,VLOOKUP(CONCATENATE(AP67,AR67),'Pril1-THLPa'!$H$6:$N$96,7,0),"")</f>
        <v/>
      </c>
      <c r="AW67" s="70" t="str">
        <f aca="false">IF(AC67&gt;5,VLOOKUP(CONCATENATE(AP67,AR67),'Pril1-THLPa'!$H$6:$O$96,8,0),"")</f>
        <v/>
      </c>
      <c r="AX67" s="66" t="n">
        <f aca="false">IF(AC67&gt;0,IF(AND(AC67&gt;0,AC67&lt;=5),VLOOKUP(AP67,'Pril1-THLPa'!$A$6:$F$18,LOOKUP(AC67,'Pril1-THLPa'!$B$5:$F$5,'Pril1-THLPa'!$B$4:$F$4),0),AS67+AT67*(AC67-5)+AU67*POWER(AC67-5,2)+AV67*POWER(AC67-5,3)+AW67*POWER(AC67-5,4)),0)</f>
        <v>0</v>
      </c>
      <c r="AY67" s="71"/>
      <c r="AZ67" s="66" t="n">
        <f aca="false">'Vstupní data'!AA67</f>
        <v>0</v>
      </c>
      <c r="BA67" s="66" t="n">
        <f aca="false">IF(OR('Vstupní data'!T67&gt;0,'Vstupní data'!U67&gt;0),IF(AC67&lt;&gt;"",AX67*AO67/10*(100+AZ67)/100,0),0)</f>
        <v>0</v>
      </c>
      <c r="BB67" s="67" t="n">
        <f aca="false">IF(AC67&lt;&gt;"",ROUND(BA67*AN67,0),0)</f>
        <v>0</v>
      </c>
      <c r="BC67" s="68" t="str">
        <f aca="false">IF(AE67&gt;0,BB67/AE67,"")</f>
        <v/>
      </c>
      <c r="BD67" s="66" t="n">
        <f aca="false">'Vstupní data'!AE67</f>
        <v>0</v>
      </c>
      <c r="BF67" s="66" t="n">
        <f aca="false">'Vstupní data'!AC67</f>
        <v>0</v>
      </c>
      <c r="BH67" s="66" t="n">
        <f aca="false">'Vstupní data'!AD67</f>
        <v>0</v>
      </c>
      <c r="BI67" s="66" t="n">
        <f aca="false">'Vstupní data'!AF67</f>
        <v>0</v>
      </c>
      <c r="BJ67" s="69" t="n">
        <f aca="false">'Vstupní data'!AG67</f>
        <v>0</v>
      </c>
      <c r="BK67" s="69" t="n">
        <f aca="false">IF(BF67&lt;&gt;0,VLOOKUP(I67,'Pril3-drev'!$H$5:$I$83,2,0),0)</f>
        <v>0</v>
      </c>
      <c r="BL67" s="69" t="n">
        <f aca="false">IF(BF67&lt;&gt;0,VLOOKUP(BK67,'Pril3-drev'!$A$5:$C$17,3,0),0)</f>
        <v>0</v>
      </c>
      <c r="BM67" s="69" t="n">
        <f aca="false">'Vstupní data'!AH67</f>
        <v>0</v>
      </c>
      <c r="BN67" s="69" t="n">
        <f aca="false">IF('Vstupní data'!AH67&gt;0,   VLOOKUP(VLOOKUP(CONCATENATE(VLOOKUP(I67,'Pril3-drev'!$H$4:$L$83,5,0),BD67),'Pril3-drev'!$Q$4:$R$2803,2,0),'AVB-BS'!$C$5:$S$29 ,LOOKUP(BM67,'AVB-BS'!$D$3:$S$3,'AVB-BS'!$D$1:$S$1) ,0 )   ,   IF('Vstupní data'!AI67&gt;0,'Vstupní data'!AI67,0))</f>
        <v>0</v>
      </c>
      <c r="BO67" s="69" t="str">
        <f aca="false">IF(BX67&gt;5,VLOOKUP(CONCATENATE(BK67,BN67),'Pril1-THLPa'!$H$6:$N$96,4,0),"")</f>
        <v/>
      </c>
      <c r="BP67" s="69" t="str">
        <f aca="false">IF(BX67&gt;5,VLOOKUP(CONCATENATE(BK67,BN67),'Pril1-THLPa'!$H$6:$N$96,5,0),"")</f>
        <v/>
      </c>
      <c r="BQ67" s="69" t="str">
        <f aca="false">IF(BX67&gt;5,VLOOKUP(CONCATENATE(BK67,BN67),'Pril1-THLPa'!$H$6:$N$96,6,0),"")</f>
        <v/>
      </c>
      <c r="BR67" s="69" t="str">
        <f aca="false">IF(BX67&gt;5,VLOOKUP(CONCATENATE(BK67,BN67),'Pril1-THLPa'!$H$6:$N$96,7,0),"")</f>
        <v/>
      </c>
      <c r="BS67" s="69" t="str">
        <f aca="false">IF(BX67&gt;5,VLOOKUP(CONCATENATE(BK67,BN67),'Pril1-THLPa'!$H$6:$O$96,8,0),"")</f>
        <v/>
      </c>
      <c r="BT67" s="69" t="str">
        <f aca="false">IF(BF67&gt;0, IF(BK67="smrk",  VLOOKUP(VLOOKUP(BD67,'Pril9-K3'!$L$8:$M$207,2,0),'Pril9-K3'!$A$8:$J$16,LOOKUP(BN67,'Pril9-K3'!$A$7:$J$7,'Pril9-K3'!$A$5:$J$5),0), IF(AND(BK67&lt;&gt;"smrk",'Vstupní data'!AK67&lt;&gt;""),'Vstupní data'!AK67,   VLOOKUP(VLOOKUP(BD67,'Pril9-K3'!$L$8:$M$207,2,0),'Pril9-K3'!$A$8:$J$16,LOOKUP(BN67,'Pril9-K3'!$A$7:$J$7,'Pril9-K3'!$A$5:$J$5),0)   )),   "")</f>
        <v/>
      </c>
      <c r="BV67" s="69" t="n">
        <f aca="false">'Vstupní data'!AJ67</f>
        <v>0</v>
      </c>
      <c r="BW67" s="69" t="n">
        <f aca="false">IF(BF67&gt;0,IF(J67&gt;0,J67,K67*H67/100),0)</f>
        <v>0</v>
      </c>
      <c r="BX67" s="69" t="n">
        <f aca="false">IF(BF67&gt;0,IF(BJ67&gt;BL67,BL67,BJ67),0)</f>
        <v>0</v>
      </c>
      <c r="BY67" s="69" t="n">
        <f aca="false">IF(BD67=0,0,IF(AND(BX67&gt;0,BX67&lt;=5),  IF(AND(BX67&gt;0,BX67&lt;=5),VLOOKUP(BK67,'Pril1-THLPa'!$A$6:$F$18,IF(AND(BX67&gt;0,BX67&lt;=5),LOOKUP(BX67,'Pril1-THLPa'!$B$5:$F$5,'Pril1-THLPa'!$B$4:$F$4),""),0),""),  IF(BX67&gt;5,BO67+BP67*(BX67-5)+BQ67*POWER(BX67-5,2)+BR67*POWER(BX67-5,3)+BS67*POWER(BX67-5,4),"")))</f>
        <v>0</v>
      </c>
      <c r="BZ67" s="69" t="n">
        <f aca="false">IF(BY67&gt;0,BY67*BI67/10*BW67*(100+BV67)/100,0)</f>
        <v>0</v>
      </c>
      <c r="CA67" s="69" t="n">
        <f aca="false">IF(BD67&gt;0,BX67-IF(BD67&gt;BX67,BX67,BD67),0)</f>
        <v>0</v>
      </c>
      <c r="CB67" s="69" t="n">
        <f aca="false">POWER(1.01,CA67)</f>
        <v>1</v>
      </c>
      <c r="CC67" s="69" t="n">
        <f aca="false">IF(BF67&gt;0,IF(BF67&gt;BH67,1,BF67/BH67),0)</f>
        <v>0</v>
      </c>
      <c r="CD67" s="72" t="n">
        <f aca="false">IF(BD67=0,0,IF(BF67&gt;0,ROUND(IF(CB67&lt;&gt;0,BZ67*BT67*1/CB67*CC67,0),0),0))</f>
        <v>0</v>
      </c>
      <c r="CE67" s="73" t="str">
        <f aca="false">IF(BF67&gt;0,IF(BF67&gt;BH67,CD67/BF67,CD67/BH67),"")</f>
        <v/>
      </c>
      <c r="CF67" s="69" t="n">
        <f aca="false">'Vstupní data'!AM67</f>
        <v>0</v>
      </c>
      <c r="CG67" s="69" t="n">
        <f aca="false">'Vstupní data'!AN67</f>
        <v>0</v>
      </c>
      <c r="CH67" s="69" t="n">
        <f aca="false">'Vstupní data'!AO67</f>
        <v>0</v>
      </c>
      <c r="CI67" s="69" t="n">
        <f aca="false">'Vstupní data'!AP67</f>
        <v>0</v>
      </c>
      <c r="CJ67" s="72" t="n">
        <f aca="false">ROUND(CH67*CI67,0)</f>
        <v>0</v>
      </c>
      <c r="CK67" s="74" t="str">
        <f aca="false">IF(OR(AA67&gt;0,BB67&gt;0,CD67&gt;0,CJ67&gt;0),AA67+BB67+CD67+CJ67,"")</f>
        <v/>
      </c>
    </row>
    <row r="68" customFormat="false" ht="12.8" hidden="false" customHeight="false" outlineLevel="0" collapsed="false">
      <c r="A68" s="66" t="n">
        <f aca="false">'Vstupní data'!A68</f>
        <v>0</v>
      </c>
      <c r="F68" s="66" t="str">
        <f aca="false">CONCATENATE('Vstupní data'!F68,'Vstupní data'!G68,'Vstupní data'!H68,'Vstupní data'!I68)</f>
        <v/>
      </c>
      <c r="G68" s="66"/>
      <c r="H68" s="66" t="n">
        <f aca="false">'Vstupní data'!K68</f>
        <v>0</v>
      </c>
      <c r="I68" s="66" t="n">
        <f aca="false">'Vstupní data'!L68</f>
        <v>0</v>
      </c>
      <c r="J68" s="66" t="n">
        <f aca="false">'Vstupní data'!K68*'Vstupní data'!M68/100</f>
        <v>0</v>
      </c>
      <c r="L68" s="66" t="n">
        <f aca="false">IF('Vstupní data'!N68="prostokořenný",0,IF('Vstupní data'!N68="krytokořenný","k",IF('Vstupní data'!N68="poloodrostky nebo odrostky, prostokořenné i krytokořenné","po",0)))</f>
        <v>0</v>
      </c>
      <c r="N68" s="66"/>
      <c r="O68" s="66" t="n">
        <f aca="false">'Vstupní data'!O68</f>
        <v>0</v>
      </c>
      <c r="P68" s="66" t="n">
        <f aca="false">IF(O68&gt;0,VLOOKUP(CONCATENATE(VLOOKUP(I68,'Pril3-drev'!$H$5:$K$83,4,0),"-",'Vstupní data'!R68),K2!$C$15:$D$23,2,0),0)</f>
        <v>0</v>
      </c>
      <c r="Q68" s="66" t="n">
        <f aca="false">IF(O68&gt;0,VLOOKUP(I68,'Pril3-drev'!$H$5:$I$83,2,0),0)</f>
        <v>0</v>
      </c>
      <c r="R68" s="66" t="n">
        <f aca="false">IF(Q68&gt;0,VLOOKUP(Q68,'Pril6-okus'!$A$5:$B$17,2,0),0)</f>
        <v>0</v>
      </c>
      <c r="S68" s="66" t="n">
        <f aca="false">IF(O68&gt;0,VLOOKUP(I68,'Pril3-drev'!$H$5:$J$83,3,0),0)</f>
        <v>0</v>
      </c>
      <c r="T68" s="66" t="str">
        <f aca="false">IF(O68&gt;0,IF(L68="k",0.9*VLOOKUP(S68,'ha-pocty-vyhl'!$A$5:$B$20,2,0),IF(L68="po",0.8*VLOOKUP(S68,'ha-pocty-vyhl'!$A$5:$B$20,2,0),VLOOKUP(S68,'ha-pocty-vyhl'!$A$5:$B$20,2,0))),"")</f>
        <v/>
      </c>
      <c r="U68" s="66" t="n">
        <f aca="false">'Vstupní data'!P68</f>
        <v>0</v>
      </c>
      <c r="V68" s="66" t="n">
        <f aca="false">IF(O68&gt;0,1.3*T68*1000*Z68/10000,0)</f>
        <v>0</v>
      </c>
      <c r="W68" s="66" t="n">
        <f aca="false">IF(O68&gt;0,1.3*T68*1000*Z68/10000,0)</f>
        <v>0</v>
      </c>
      <c r="X68" s="66" t="n">
        <f aca="false">IF(O68&gt;0,IF(O68&gt;V68,V68,O68),0)</f>
        <v>0</v>
      </c>
      <c r="Y68" s="66" t="n">
        <f aca="false">IF(O68&gt;0,IF(IF(U68&gt;W68,W68,U68)&lt;X68,W68,IF(U68&gt;W68,W68,U68)),0)</f>
        <v>0</v>
      </c>
      <c r="Z68" s="66" t="n">
        <f aca="false">IF(O68&gt;0,IF(J68&gt;0,J68,K68*H68/100),0)</f>
        <v>0</v>
      </c>
      <c r="AA68" s="67" t="n">
        <f aca="false">IF(O68&gt;0,CEILING(R68*P68*X68/Y68*Z68,1),0)</f>
        <v>0</v>
      </c>
      <c r="AB68" s="68" t="n">
        <f aca="false">IF(O68&gt;0,AA68/O68,0)</f>
        <v>0</v>
      </c>
      <c r="AC68" s="66" t="n">
        <f aca="false">'Vstupní data'!W68</f>
        <v>0</v>
      </c>
      <c r="AI68" s="66" t="str">
        <f aca="false">IF(OR('Vstupní data'!T68&gt;0,'Vstupní data'!U68&gt;0),VLOOKUP(I68,'Pril3-drev'!$H$5:$J$83,3,0),"")</f>
        <v/>
      </c>
      <c r="AJ68" s="66" t="n">
        <f aca="false">IF('Vstupní data'!V68="prostokořenný",0,IF('Vstupní data'!V68="krytokořenný","k",IF('Vstupní data'!V68="poloodrostky nebo odrostky, prostokořenné i krytokořenné","po",0)))</f>
        <v>0</v>
      </c>
      <c r="AK68" s="66" t="n">
        <f aca="false">IF(OR('Vstupní data'!T68&gt;0,'Vstupní data'!U68&gt;0),IF(AJ68="k",0.9*VLOOKUP(AI68,'ha-pocty-vyhl'!$A$5:$B$20,2,0),IF(AJ68="po",0.8*VLOOKUP(AI68,'ha-pocty-vyhl'!$A$5:$B$20,2,0),VLOOKUP(AI68,'ha-pocty-vyhl'!$A$5:$B$20,2,0))),0)</f>
        <v>0</v>
      </c>
      <c r="AL68" s="66" t="n">
        <f aca="false">IF(OR('Vstupní data'!T68&gt;0,'Vstupní data'!U68&gt;0),'Vstupní data'!K68*'Vstupní data'!M68/100,0)</f>
        <v>0</v>
      </c>
      <c r="AM68" s="66" t="n">
        <f aca="false">IF(OR('Vstupní data'!T68&gt;0,'Vstupní data'!U68&gt;0),IF('Vstupní data'!T68&gt;0,'Vstupní data'!T68,ROUND(10*'Vstupní data'!U68/AK68,0)),0)</f>
        <v>0</v>
      </c>
      <c r="AN68" s="69" t="n">
        <f aca="false">IF('Vstupní data'!T68&gt;0,   IF('Vstupní data'!T68&lt;=AL68,'Vstupní data'!T68,AL68),   IF(AM68&lt;AL68,AM68,AL68))</f>
        <v>0</v>
      </c>
      <c r="AO68" s="69" t="n">
        <f aca="false">'Vstupní data'!X68</f>
        <v>0</v>
      </c>
      <c r="AP68" s="66" t="n">
        <f aca="false">IF(OR('Vstupní data'!T68&gt;0,'Vstupní data'!U68&gt;0),IF(I68&lt;&gt;0,VLOOKUP(I68,'Pril3-drev'!$H$5:$I$83,2,0),0),0)</f>
        <v>0</v>
      </c>
      <c r="AQ68" s="66" t="n">
        <f aca="false">'Vstupní data'!Y68</f>
        <v>0</v>
      </c>
      <c r="AR68" s="66" t="str">
        <f aca="false">IF(AC68&gt;5,   IF('Vstupní data'!Y68&gt;0,   VLOOKUP(VLOOKUP(CONCATENATE(VLOOKUP(I68,'Pril3-drev'!$H$4:$L$83,5,0),AC68),'Pril3-drev'!$Q$4:$R$2803,2,0),'AVB-BS'!$C$5:$S$29 ,LOOKUP(AQ68,'AVB-BS'!$D$3:$S$3,'AVB-BS'!$D$1:$S$1) ,0 )   ,   IF('Vstupní data'!Z68&gt;0,'Vstupní data'!Z68,0)) , "")</f>
        <v/>
      </c>
      <c r="AS68" s="70" t="str">
        <f aca="false">IF(AC68&gt;5,VLOOKUP(CONCATENATE(AP68,AR68),'Pril1-THLPa'!$H$6:$N$96,4,0),"")</f>
        <v/>
      </c>
      <c r="AT68" s="70" t="str">
        <f aca="false">IF(AC68&gt;5,VLOOKUP(CONCATENATE(AP68,AR68),'Pril1-THLPa'!$H$6:$N$96,5,0),"")</f>
        <v/>
      </c>
      <c r="AU68" s="70" t="str">
        <f aca="false">IF(AC68&gt;5,VLOOKUP(CONCATENATE(AP68,AR68),'Pril1-THLPa'!$H$6:$N$96,6,0),"")</f>
        <v/>
      </c>
      <c r="AV68" s="70" t="str">
        <f aca="false">IF(AC68&gt;5,VLOOKUP(CONCATENATE(AP68,AR68),'Pril1-THLPa'!$H$6:$N$96,7,0),"")</f>
        <v/>
      </c>
      <c r="AW68" s="70" t="str">
        <f aca="false">IF(AC68&gt;5,VLOOKUP(CONCATENATE(AP68,AR68),'Pril1-THLPa'!$H$6:$O$96,8,0),"")</f>
        <v/>
      </c>
      <c r="AX68" s="66" t="n">
        <f aca="false">IF(AC68&gt;0,IF(AND(AC68&gt;0,AC68&lt;=5),VLOOKUP(AP68,'Pril1-THLPa'!$A$6:$F$18,LOOKUP(AC68,'Pril1-THLPa'!$B$5:$F$5,'Pril1-THLPa'!$B$4:$F$4),0),AS68+AT68*(AC68-5)+AU68*POWER(AC68-5,2)+AV68*POWER(AC68-5,3)+AW68*POWER(AC68-5,4)),0)</f>
        <v>0</v>
      </c>
      <c r="AY68" s="71"/>
      <c r="AZ68" s="66" t="n">
        <f aca="false">'Vstupní data'!AA68</f>
        <v>0</v>
      </c>
      <c r="BA68" s="66" t="n">
        <f aca="false">IF(OR('Vstupní data'!T68&gt;0,'Vstupní data'!U68&gt;0),IF(AC68&lt;&gt;"",AX68*AO68/10*(100+AZ68)/100,0),0)</f>
        <v>0</v>
      </c>
      <c r="BB68" s="67" t="n">
        <f aca="false">IF(AC68&lt;&gt;"",ROUND(BA68*AN68,0),0)</f>
        <v>0</v>
      </c>
      <c r="BC68" s="68" t="str">
        <f aca="false">IF(AE68&gt;0,BB68/AE68,"")</f>
        <v/>
      </c>
      <c r="BD68" s="66" t="n">
        <f aca="false">'Vstupní data'!AE68</f>
        <v>0</v>
      </c>
      <c r="BF68" s="66" t="n">
        <f aca="false">'Vstupní data'!AC68</f>
        <v>0</v>
      </c>
      <c r="BH68" s="66" t="n">
        <f aca="false">'Vstupní data'!AD68</f>
        <v>0</v>
      </c>
      <c r="BI68" s="66" t="n">
        <f aca="false">'Vstupní data'!AF68</f>
        <v>0</v>
      </c>
      <c r="BJ68" s="69" t="n">
        <f aca="false">'Vstupní data'!AG68</f>
        <v>0</v>
      </c>
      <c r="BK68" s="69" t="n">
        <f aca="false">IF(BF68&lt;&gt;0,VLOOKUP(I68,'Pril3-drev'!$H$5:$I$83,2,0),0)</f>
        <v>0</v>
      </c>
      <c r="BL68" s="69" t="n">
        <f aca="false">IF(BF68&lt;&gt;0,VLOOKUP(BK68,'Pril3-drev'!$A$5:$C$17,3,0),0)</f>
        <v>0</v>
      </c>
      <c r="BM68" s="69" t="n">
        <f aca="false">'Vstupní data'!AH68</f>
        <v>0</v>
      </c>
      <c r="BN68" s="69" t="n">
        <f aca="false">IF('Vstupní data'!AH68&gt;0,   VLOOKUP(VLOOKUP(CONCATENATE(VLOOKUP(I68,'Pril3-drev'!$H$4:$L$83,5,0),BD68),'Pril3-drev'!$Q$4:$R$2803,2,0),'AVB-BS'!$C$5:$S$29 ,LOOKUP(BM68,'AVB-BS'!$D$3:$S$3,'AVB-BS'!$D$1:$S$1) ,0 )   ,   IF('Vstupní data'!AI68&gt;0,'Vstupní data'!AI68,0))</f>
        <v>0</v>
      </c>
      <c r="BO68" s="69" t="str">
        <f aca="false">IF(BX68&gt;5,VLOOKUP(CONCATENATE(BK68,BN68),'Pril1-THLPa'!$H$6:$N$96,4,0),"")</f>
        <v/>
      </c>
      <c r="BP68" s="69" t="str">
        <f aca="false">IF(BX68&gt;5,VLOOKUP(CONCATENATE(BK68,BN68),'Pril1-THLPa'!$H$6:$N$96,5,0),"")</f>
        <v/>
      </c>
      <c r="BQ68" s="69" t="str">
        <f aca="false">IF(BX68&gt;5,VLOOKUP(CONCATENATE(BK68,BN68),'Pril1-THLPa'!$H$6:$N$96,6,0),"")</f>
        <v/>
      </c>
      <c r="BR68" s="69" t="str">
        <f aca="false">IF(BX68&gt;5,VLOOKUP(CONCATENATE(BK68,BN68),'Pril1-THLPa'!$H$6:$N$96,7,0),"")</f>
        <v/>
      </c>
      <c r="BS68" s="69" t="str">
        <f aca="false">IF(BX68&gt;5,VLOOKUP(CONCATENATE(BK68,BN68),'Pril1-THLPa'!$H$6:$O$96,8,0),"")</f>
        <v/>
      </c>
      <c r="BT68" s="69" t="str">
        <f aca="false">IF(BF68&gt;0, IF(BK68="smrk",  VLOOKUP(VLOOKUP(BD68,'Pril9-K3'!$L$8:$M$207,2,0),'Pril9-K3'!$A$8:$J$16,LOOKUP(BN68,'Pril9-K3'!$A$7:$J$7,'Pril9-K3'!$A$5:$J$5),0), IF(AND(BK68&lt;&gt;"smrk",'Vstupní data'!AK68&lt;&gt;""),'Vstupní data'!AK68,   VLOOKUP(VLOOKUP(BD68,'Pril9-K3'!$L$8:$M$207,2,0),'Pril9-K3'!$A$8:$J$16,LOOKUP(BN68,'Pril9-K3'!$A$7:$J$7,'Pril9-K3'!$A$5:$J$5),0)   )),   "")</f>
        <v/>
      </c>
      <c r="BV68" s="69" t="n">
        <f aca="false">'Vstupní data'!AJ68</f>
        <v>0</v>
      </c>
      <c r="BW68" s="69" t="n">
        <f aca="false">IF(BF68&gt;0,IF(J68&gt;0,J68,K68*H68/100),0)</f>
        <v>0</v>
      </c>
      <c r="BX68" s="69" t="n">
        <f aca="false">IF(BF68&gt;0,IF(BJ68&gt;BL68,BL68,BJ68),0)</f>
        <v>0</v>
      </c>
      <c r="BY68" s="69" t="n">
        <f aca="false">IF(BD68=0,0,IF(AND(BX68&gt;0,BX68&lt;=5),  IF(AND(BX68&gt;0,BX68&lt;=5),VLOOKUP(BK68,'Pril1-THLPa'!$A$6:$F$18,IF(AND(BX68&gt;0,BX68&lt;=5),LOOKUP(BX68,'Pril1-THLPa'!$B$5:$F$5,'Pril1-THLPa'!$B$4:$F$4),""),0),""),  IF(BX68&gt;5,BO68+BP68*(BX68-5)+BQ68*POWER(BX68-5,2)+BR68*POWER(BX68-5,3)+BS68*POWER(BX68-5,4),"")))</f>
        <v>0</v>
      </c>
      <c r="BZ68" s="69" t="n">
        <f aca="false">IF(BY68&gt;0,BY68*BI68/10*BW68*(100+BV68)/100,0)</f>
        <v>0</v>
      </c>
      <c r="CA68" s="69" t="n">
        <f aca="false">IF(BD68&gt;0,BX68-IF(BD68&gt;BX68,BX68,BD68),0)</f>
        <v>0</v>
      </c>
      <c r="CB68" s="69" t="n">
        <f aca="false">POWER(1.01,CA68)</f>
        <v>1</v>
      </c>
      <c r="CC68" s="69" t="n">
        <f aca="false">IF(BF68&gt;0,IF(BF68&gt;BH68,1,BF68/BH68),0)</f>
        <v>0</v>
      </c>
      <c r="CD68" s="72" t="n">
        <f aca="false">IF(BD68=0,0,IF(BF68&gt;0,ROUND(IF(CB68&lt;&gt;0,BZ68*BT68*1/CB68*CC68,0),0),0))</f>
        <v>0</v>
      </c>
      <c r="CE68" s="73" t="str">
        <f aca="false">IF(BF68&gt;0,IF(BF68&gt;BH68,CD68/BF68,CD68/BH68),"")</f>
        <v/>
      </c>
      <c r="CF68" s="69" t="n">
        <f aca="false">'Vstupní data'!AM68</f>
        <v>0</v>
      </c>
      <c r="CG68" s="69" t="n">
        <f aca="false">'Vstupní data'!AN68</f>
        <v>0</v>
      </c>
      <c r="CH68" s="69" t="n">
        <f aca="false">'Vstupní data'!AO68</f>
        <v>0</v>
      </c>
      <c r="CI68" s="69" t="n">
        <f aca="false">'Vstupní data'!AP68</f>
        <v>0</v>
      </c>
      <c r="CJ68" s="72" t="n">
        <f aca="false">ROUND(CH68*CI68,0)</f>
        <v>0</v>
      </c>
      <c r="CK68" s="74" t="str">
        <f aca="false">IF(OR(AA68&gt;0,BB68&gt;0,CD68&gt;0,CJ68&gt;0),AA68+BB68+CD68+CJ68,"")</f>
        <v/>
      </c>
    </row>
    <row r="69" customFormat="false" ht="12.8" hidden="false" customHeight="false" outlineLevel="0" collapsed="false">
      <c r="A69" s="66" t="n">
        <f aca="false">'Vstupní data'!A69</f>
        <v>0</v>
      </c>
      <c r="F69" s="66" t="str">
        <f aca="false">CONCATENATE('Vstupní data'!F69,'Vstupní data'!G69,'Vstupní data'!H69,'Vstupní data'!I69)</f>
        <v/>
      </c>
      <c r="G69" s="66"/>
      <c r="H69" s="66" t="n">
        <f aca="false">'Vstupní data'!K69</f>
        <v>0</v>
      </c>
      <c r="I69" s="66" t="n">
        <f aca="false">'Vstupní data'!L69</f>
        <v>0</v>
      </c>
      <c r="J69" s="66" t="n">
        <f aca="false">'Vstupní data'!K69*'Vstupní data'!M69/100</f>
        <v>0</v>
      </c>
      <c r="L69" s="66" t="n">
        <f aca="false">IF('Vstupní data'!N69="prostokořenný",0,IF('Vstupní data'!N69="krytokořenný","k",IF('Vstupní data'!N69="poloodrostky nebo odrostky, prostokořenné i krytokořenné","po",0)))</f>
        <v>0</v>
      </c>
      <c r="N69" s="66"/>
      <c r="O69" s="66" t="n">
        <f aca="false">'Vstupní data'!O69</f>
        <v>0</v>
      </c>
      <c r="P69" s="66" t="n">
        <f aca="false">IF(O69&gt;0,VLOOKUP(CONCATENATE(VLOOKUP(I69,'Pril3-drev'!$H$5:$K$83,4,0),"-",'Vstupní data'!R69),K2!$C$15:$D$23,2,0),0)</f>
        <v>0</v>
      </c>
      <c r="Q69" s="66" t="n">
        <f aca="false">IF(O69&gt;0,VLOOKUP(I69,'Pril3-drev'!$H$5:$I$83,2,0),0)</f>
        <v>0</v>
      </c>
      <c r="R69" s="66" t="n">
        <f aca="false">IF(Q69&gt;0,VLOOKUP(Q69,'Pril6-okus'!$A$5:$B$17,2,0),0)</f>
        <v>0</v>
      </c>
      <c r="S69" s="66" t="n">
        <f aca="false">IF(O69&gt;0,VLOOKUP(I69,'Pril3-drev'!$H$5:$J$83,3,0),0)</f>
        <v>0</v>
      </c>
      <c r="T69" s="66" t="str">
        <f aca="false">IF(O69&gt;0,IF(L69="k",0.9*VLOOKUP(S69,'ha-pocty-vyhl'!$A$5:$B$20,2,0),IF(L69="po",0.8*VLOOKUP(S69,'ha-pocty-vyhl'!$A$5:$B$20,2,0),VLOOKUP(S69,'ha-pocty-vyhl'!$A$5:$B$20,2,0))),"")</f>
        <v/>
      </c>
      <c r="U69" s="66" t="n">
        <f aca="false">'Vstupní data'!P69</f>
        <v>0</v>
      </c>
      <c r="V69" s="66" t="n">
        <f aca="false">IF(O69&gt;0,1.3*T69*1000*Z69/10000,0)</f>
        <v>0</v>
      </c>
      <c r="W69" s="66" t="n">
        <f aca="false">IF(O69&gt;0,1.3*T69*1000*Z69/10000,0)</f>
        <v>0</v>
      </c>
      <c r="X69" s="66" t="n">
        <f aca="false">IF(O69&gt;0,IF(O69&gt;V69,V69,O69),0)</f>
        <v>0</v>
      </c>
      <c r="Y69" s="66" t="n">
        <f aca="false">IF(O69&gt;0,IF(IF(U69&gt;W69,W69,U69)&lt;X69,W69,IF(U69&gt;W69,W69,U69)),0)</f>
        <v>0</v>
      </c>
      <c r="Z69" s="66" t="n">
        <f aca="false">IF(O69&gt;0,IF(J69&gt;0,J69,K69*H69/100),0)</f>
        <v>0</v>
      </c>
      <c r="AA69" s="67" t="n">
        <f aca="false">IF(O69&gt;0,CEILING(R69*P69*X69/Y69*Z69,1),0)</f>
        <v>0</v>
      </c>
      <c r="AB69" s="68" t="n">
        <f aca="false">IF(O69&gt;0,AA69/O69,0)</f>
        <v>0</v>
      </c>
      <c r="AC69" s="66" t="n">
        <f aca="false">'Vstupní data'!W69</f>
        <v>0</v>
      </c>
      <c r="AI69" s="66" t="str">
        <f aca="false">IF(OR('Vstupní data'!T69&gt;0,'Vstupní data'!U69&gt;0),VLOOKUP(I69,'Pril3-drev'!$H$5:$J$83,3,0),"")</f>
        <v/>
      </c>
      <c r="AJ69" s="66" t="n">
        <f aca="false">IF('Vstupní data'!V69="prostokořenný",0,IF('Vstupní data'!V69="krytokořenný","k",IF('Vstupní data'!V69="poloodrostky nebo odrostky, prostokořenné i krytokořenné","po",0)))</f>
        <v>0</v>
      </c>
      <c r="AK69" s="66" t="n">
        <f aca="false">IF(OR('Vstupní data'!T69&gt;0,'Vstupní data'!U69&gt;0),IF(AJ69="k",0.9*VLOOKUP(AI69,'ha-pocty-vyhl'!$A$5:$B$20,2,0),IF(AJ69="po",0.8*VLOOKUP(AI69,'ha-pocty-vyhl'!$A$5:$B$20,2,0),VLOOKUP(AI69,'ha-pocty-vyhl'!$A$5:$B$20,2,0))),0)</f>
        <v>0</v>
      </c>
      <c r="AL69" s="66" t="n">
        <f aca="false">IF(OR('Vstupní data'!T69&gt;0,'Vstupní data'!U69&gt;0),'Vstupní data'!K69*'Vstupní data'!M69/100,0)</f>
        <v>0</v>
      </c>
      <c r="AM69" s="66" t="n">
        <f aca="false">IF(OR('Vstupní data'!T69&gt;0,'Vstupní data'!U69&gt;0),IF('Vstupní data'!T69&gt;0,'Vstupní data'!T69,ROUND(10*'Vstupní data'!U69/AK69,0)),0)</f>
        <v>0</v>
      </c>
      <c r="AN69" s="69" t="n">
        <f aca="false">IF('Vstupní data'!T69&gt;0,   IF('Vstupní data'!T69&lt;=AL69,'Vstupní data'!T69,AL69),   IF(AM69&lt;AL69,AM69,AL69))</f>
        <v>0</v>
      </c>
      <c r="AO69" s="69" t="n">
        <f aca="false">'Vstupní data'!X69</f>
        <v>0</v>
      </c>
      <c r="AP69" s="66" t="n">
        <f aca="false">IF(OR('Vstupní data'!T69&gt;0,'Vstupní data'!U69&gt;0),IF(I69&lt;&gt;0,VLOOKUP(I69,'Pril3-drev'!$H$5:$I$83,2,0),0),0)</f>
        <v>0</v>
      </c>
      <c r="AQ69" s="66" t="n">
        <f aca="false">'Vstupní data'!Y69</f>
        <v>0</v>
      </c>
      <c r="AR69" s="66" t="str">
        <f aca="false">IF(AC69&gt;5,   IF('Vstupní data'!Y69&gt;0,   VLOOKUP(VLOOKUP(CONCATENATE(VLOOKUP(I69,'Pril3-drev'!$H$4:$L$83,5,0),AC69),'Pril3-drev'!$Q$4:$R$2803,2,0),'AVB-BS'!$C$5:$S$29 ,LOOKUP(AQ69,'AVB-BS'!$D$3:$S$3,'AVB-BS'!$D$1:$S$1) ,0 )   ,   IF('Vstupní data'!Z69&gt;0,'Vstupní data'!Z69,0)) , "")</f>
        <v/>
      </c>
      <c r="AS69" s="70" t="str">
        <f aca="false">IF(AC69&gt;5,VLOOKUP(CONCATENATE(AP69,AR69),'Pril1-THLPa'!$H$6:$N$96,4,0),"")</f>
        <v/>
      </c>
      <c r="AT69" s="70" t="str">
        <f aca="false">IF(AC69&gt;5,VLOOKUP(CONCATENATE(AP69,AR69),'Pril1-THLPa'!$H$6:$N$96,5,0),"")</f>
        <v/>
      </c>
      <c r="AU69" s="70" t="str">
        <f aca="false">IF(AC69&gt;5,VLOOKUP(CONCATENATE(AP69,AR69),'Pril1-THLPa'!$H$6:$N$96,6,0),"")</f>
        <v/>
      </c>
      <c r="AV69" s="70" t="str">
        <f aca="false">IF(AC69&gt;5,VLOOKUP(CONCATENATE(AP69,AR69),'Pril1-THLPa'!$H$6:$N$96,7,0),"")</f>
        <v/>
      </c>
      <c r="AW69" s="70" t="str">
        <f aca="false">IF(AC69&gt;5,VLOOKUP(CONCATENATE(AP69,AR69),'Pril1-THLPa'!$H$6:$O$96,8,0),"")</f>
        <v/>
      </c>
      <c r="AX69" s="66" t="n">
        <f aca="false">IF(AC69&gt;0,IF(AND(AC69&gt;0,AC69&lt;=5),VLOOKUP(AP69,'Pril1-THLPa'!$A$6:$F$18,LOOKUP(AC69,'Pril1-THLPa'!$B$5:$F$5,'Pril1-THLPa'!$B$4:$F$4),0),AS69+AT69*(AC69-5)+AU69*POWER(AC69-5,2)+AV69*POWER(AC69-5,3)+AW69*POWER(AC69-5,4)),0)</f>
        <v>0</v>
      </c>
      <c r="AY69" s="71"/>
      <c r="AZ69" s="66" t="n">
        <f aca="false">'Vstupní data'!AA69</f>
        <v>0</v>
      </c>
      <c r="BA69" s="66" t="n">
        <f aca="false">IF(OR('Vstupní data'!T69&gt;0,'Vstupní data'!U69&gt;0),IF(AC69&lt;&gt;"",AX69*AO69/10*(100+AZ69)/100,0),0)</f>
        <v>0</v>
      </c>
      <c r="BB69" s="67" t="n">
        <f aca="false">IF(AC69&lt;&gt;"",ROUND(BA69*AN69,0),0)</f>
        <v>0</v>
      </c>
      <c r="BC69" s="68" t="str">
        <f aca="false">IF(AE69&gt;0,BB69/AE69,"")</f>
        <v/>
      </c>
      <c r="BD69" s="66" t="n">
        <f aca="false">'Vstupní data'!AE69</f>
        <v>0</v>
      </c>
      <c r="BF69" s="66" t="n">
        <f aca="false">'Vstupní data'!AC69</f>
        <v>0</v>
      </c>
      <c r="BH69" s="66" t="n">
        <f aca="false">'Vstupní data'!AD69</f>
        <v>0</v>
      </c>
      <c r="BI69" s="66" t="n">
        <f aca="false">'Vstupní data'!AF69</f>
        <v>0</v>
      </c>
      <c r="BJ69" s="69" t="n">
        <f aca="false">'Vstupní data'!AG69</f>
        <v>0</v>
      </c>
      <c r="BK69" s="69" t="n">
        <f aca="false">IF(BF69&lt;&gt;0,VLOOKUP(I69,'Pril3-drev'!$H$5:$I$83,2,0),0)</f>
        <v>0</v>
      </c>
      <c r="BL69" s="69" t="n">
        <f aca="false">IF(BF69&lt;&gt;0,VLOOKUP(BK69,'Pril3-drev'!$A$5:$C$17,3,0),0)</f>
        <v>0</v>
      </c>
      <c r="BM69" s="69" t="n">
        <f aca="false">'Vstupní data'!AH69</f>
        <v>0</v>
      </c>
      <c r="BN69" s="69" t="n">
        <f aca="false">IF('Vstupní data'!AH69&gt;0,   VLOOKUP(VLOOKUP(CONCATENATE(VLOOKUP(I69,'Pril3-drev'!$H$4:$L$83,5,0),BD69),'Pril3-drev'!$Q$4:$R$2803,2,0),'AVB-BS'!$C$5:$S$29 ,LOOKUP(BM69,'AVB-BS'!$D$3:$S$3,'AVB-BS'!$D$1:$S$1) ,0 )   ,   IF('Vstupní data'!AI69&gt;0,'Vstupní data'!AI69,0))</f>
        <v>0</v>
      </c>
      <c r="BO69" s="69" t="str">
        <f aca="false">IF(BX69&gt;5,VLOOKUP(CONCATENATE(BK69,BN69),'Pril1-THLPa'!$H$6:$N$96,4,0),"")</f>
        <v/>
      </c>
      <c r="BP69" s="69" t="str">
        <f aca="false">IF(BX69&gt;5,VLOOKUP(CONCATENATE(BK69,BN69),'Pril1-THLPa'!$H$6:$N$96,5,0),"")</f>
        <v/>
      </c>
      <c r="BQ69" s="69" t="str">
        <f aca="false">IF(BX69&gt;5,VLOOKUP(CONCATENATE(BK69,BN69),'Pril1-THLPa'!$H$6:$N$96,6,0),"")</f>
        <v/>
      </c>
      <c r="BR69" s="69" t="str">
        <f aca="false">IF(BX69&gt;5,VLOOKUP(CONCATENATE(BK69,BN69),'Pril1-THLPa'!$H$6:$N$96,7,0),"")</f>
        <v/>
      </c>
      <c r="BS69" s="69" t="str">
        <f aca="false">IF(BX69&gt;5,VLOOKUP(CONCATENATE(BK69,BN69),'Pril1-THLPa'!$H$6:$O$96,8,0),"")</f>
        <v/>
      </c>
      <c r="BT69" s="69" t="str">
        <f aca="false">IF(BF69&gt;0, IF(BK69="smrk",  VLOOKUP(VLOOKUP(BD69,'Pril9-K3'!$L$8:$M$207,2,0),'Pril9-K3'!$A$8:$J$16,LOOKUP(BN69,'Pril9-K3'!$A$7:$J$7,'Pril9-K3'!$A$5:$J$5),0), IF(AND(BK69&lt;&gt;"smrk",'Vstupní data'!AK69&lt;&gt;""),'Vstupní data'!AK69,   VLOOKUP(VLOOKUP(BD69,'Pril9-K3'!$L$8:$M$207,2,0),'Pril9-K3'!$A$8:$J$16,LOOKUP(BN69,'Pril9-K3'!$A$7:$J$7,'Pril9-K3'!$A$5:$J$5),0)   )),   "")</f>
        <v/>
      </c>
      <c r="BV69" s="69" t="n">
        <f aca="false">'Vstupní data'!AJ69</f>
        <v>0</v>
      </c>
      <c r="BW69" s="69" t="n">
        <f aca="false">IF(BF69&gt;0,IF(J69&gt;0,J69,K69*H69/100),0)</f>
        <v>0</v>
      </c>
      <c r="BX69" s="69" t="n">
        <f aca="false">IF(BF69&gt;0,IF(BJ69&gt;BL69,BL69,BJ69),0)</f>
        <v>0</v>
      </c>
      <c r="BY69" s="69" t="n">
        <f aca="false">IF(BD69=0,0,IF(AND(BX69&gt;0,BX69&lt;=5),  IF(AND(BX69&gt;0,BX69&lt;=5),VLOOKUP(BK69,'Pril1-THLPa'!$A$6:$F$18,IF(AND(BX69&gt;0,BX69&lt;=5),LOOKUP(BX69,'Pril1-THLPa'!$B$5:$F$5,'Pril1-THLPa'!$B$4:$F$4),""),0),""),  IF(BX69&gt;5,BO69+BP69*(BX69-5)+BQ69*POWER(BX69-5,2)+BR69*POWER(BX69-5,3)+BS69*POWER(BX69-5,4),"")))</f>
        <v>0</v>
      </c>
      <c r="BZ69" s="69" t="n">
        <f aca="false">IF(BY69&gt;0,BY69*BI69/10*BW69*(100+BV69)/100,0)</f>
        <v>0</v>
      </c>
      <c r="CA69" s="69" t="n">
        <f aca="false">IF(BD69&gt;0,BX69-IF(BD69&gt;BX69,BX69,BD69),0)</f>
        <v>0</v>
      </c>
      <c r="CB69" s="69" t="n">
        <f aca="false">POWER(1.01,CA69)</f>
        <v>1</v>
      </c>
      <c r="CC69" s="69" t="n">
        <f aca="false">IF(BF69&gt;0,IF(BF69&gt;BH69,1,BF69/BH69),0)</f>
        <v>0</v>
      </c>
      <c r="CD69" s="72" t="n">
        <f aca="false">IF(BD69=0,0,IF(BF69&gt;0,ROUND(IF(CB69&lt;&gt;0,BZ69*BT69*1/CB69*CC69,0),0),0))</f>
        <v>0</v>
      </c>
      <c r="CE69" s="73" t="str">
        <f aca="false">IF(BF69&gt;0,IF(BF69&gt;BH69,CD69/BF69,CD69/BH69),"")</f>
        <v/>
      </c>
      <c r="CF69" s="69" t="n">
        <f aca="false">'Vstupní data'!AM69</f>
        <v>0</v>
      </c>
      <c r="CG69" s="69" t="n">
        <f aca="false">'Vstupní data'!AN69</f>
        <v>0</v>
      </c>
      <c r="CH69" s="69" t="n">
        <f aca="false">'Vstupní data'!AO69</f>
        <v>0</v>
      </c>
      <c r="CI69" s="69" t="n">
        <f aca="false">'Vstupní data'!AP69</f>
        <v>0</v>
      </c>
      <c r="CJ69" s="72" t="n">
        <f aca="false">ROUND(CH69*CI69,0)</f>
        <v>0</v>
      </c>
      <c r="CK69" s="74" t="str">
        <f aca="false">IF(OR(AA69&gt;0,BB69&gt;0,CD69&gt;0,CJ69&gt;0),AA69+BB69+CD69+CJ69,"")</f>
        <v/>
      </c>
    </row>
    <row r="70" customFormat="false" ht="12.8" hidden="false" customHeight="false" outlineLevel="0" collapsed="false">
      <c r="A70" s="66" t="n">
        <f aca="false">'Vstupní data'!A70</f>
        <v>0</v>
      </c>
      <c r="F70" s="66" t="str">
        <f aca="false">CONCATENATE('Vstupní data'!F70,'Vstupní data'!G70,'Vstupní data'!H70,'Vstupní data'!I70)</f>
        <v/>
      </c>
      <c r="G70" s="66"/>
      <c r="H70" s="66" t="n">
        <f aca="false">'Vstupní data'!K70</f>
        <v>0</v>
      </c>
      <c r="I70" s="66" t="n">
        <f aca="false">'Vstupní data'!L70</f>
        <v>0</v>
      </c>
      <c r="J70" s="66" t="n">
        <f aca="false">'Vstupní data'!K70*'Vstupní data'!M70/100</f>
        <v>0</v>
      </c>
      <c r="L70" s="66" t="n">
        <f aca="false">IF('Vstupní data'!N70="prostokořenný",0,IF('Vstupní data'!N70="krytokořenný","k",IF('Vstupní data'!N70="poloodrostky nebo odrostky, prostokořenné i krytokořenné","po",0)))</f>
        <v>0</v>
      </c>
      <c r="N70" s="66"/>
      <c r="O70" s="66" t="n">
        <f aca="false">'Vstupní data'!O70</f>
        <v>0</v>
      </c>
      <c r="P70" s="66" t="n">
        <f aca="false">IF(O70&gt;0,VLOOKUP(CONCATENATE(VLOOKUP(I70,'Pril3-drev'!$H$5:$K$83,4,0),"-",'Vstupní data'!R70),K2!$C$15:$D$23,2,0),0)</f>
        <v>0</v>
      </c>
      <c r="Q70" s="66" t="n">
        <f aca="false">IF(O70&gt;0,VLOOKUP(I70,'Pril3-drev'!$H$5:$I$83,2,0),0)</f>
        <v>0</v>
      </c>
      <c r="R70" s="66" t="n">
        <f aca="false">IF(Q70&gt;0,VLOOKUP(Q70,'Pril6-okus'!$A$5:$B$17,2,0),0)</f>
        <v>0</v>
      </c>
      <c r="S70" s="66" t="n">
        <f aca="false">IF(O70&gt;0,VLOOKUP(I70,'Pril3-drev'!$H$5:$J$83,3,0),0)</f>
        <v>0</v>
      </c>
      <c r="T70" s="66" t="str">
        <f aca="false">IF(O70&gt;0,IF(L70="k",0.9*VLOOKUP(S70,'ha-pocty-vyhl'!$A$5:$B$20,2,0),IF(L70="po",0.8*VLOOKUP(S70,'ha-pocty-vyhl'!$A$5:$B$20,2,0),VLOOKUP(S70,'ha-pocty-vyhl'!$A$5:$B$20,2,0))),"")</f>
        <v/>
      </c>
      <c r="U70" s="66" t="n">
        <f aca="false">'Vstupní data'!P70</f>
        <v>0</v>
      </c>
      <c r="V70" s="66" t="n">
        <f aca="false">IF(O70&gt;0,1.3*T70*1000*Z70/10000,0)</f>
        <v>0</v>
      </c>
      <c r="W70" s="66" t="n">
        <f aca="false">IF(O70&gt;0,1.3*T70*1000*Z70/10000,0)</f>
        <v>0</v>
      </c>
      <c r="X70" s="66" t="n">
        <f aca="false">IF(O70&gt;0,IF(O70&gt;V70,V70,O70),0)</f>
        <v>0</v>
      </c>
      <c r="Y70" s="66" t="n">
        <f aca="false">IF(O70&gt;0,IF(IF(U70&gt;W70,W70,U70)&lt;X70,W70,IF(U70&gt;W70,W70,U70)),0)</f>
        <v>0</v>
      </c>
      <c r="Z70" s="66" t="n">
        <f aca="false">IF(O70&gt;0,IF(J70&gt;0,J70,K70*H70/100),0)</f>
        <v>0</v>
      </c>
      <c r="AA70" s="67" t="n">
        <f aca="false">IF(O70&gt;0,CEILING(R70*P70*X70/Y70*Z70,1),0)</f>
        <v>0</v>
      </c>
      <c r="AB70" s="68" t="n">
        <f aca="false">IF(O70&gt;0,AA70/O70,0)</f>
        <v>0</v>
      </c>
      <c r="AC70" s="66" t="n">
        <f aca="false">'Vstupní data'!W70</f>
        <v>0</v>
      </c>
      <c r="AI70" s="66" t="str">
        <f aca="false">IF(OR('Vstupní data'!T70&gt;0,'Vstupní data'!U70&gt;0),VLOOKUP(I70,'Pril3-drev'!$H$5:$J$83,3,0),"")</f>
        <v/>
      </c>
      <c r="AJ70" s="66" t="n">
        <f aca="false">IF('Vstupní data'!V70="prostokořenný",0,IF('Vstupní data'!V70="krytokořenný","k",IF('Vstupní data'!V70="poloodrostky nebo odrostky, prostokořenné i krytokořenné","po",0)))</f>
        <v>0</v>
      </c>
      <c r="AK70" s="66" t="n">
        <f aca="false">IF(OR('Vstupní data'!T70&gt;0,'Vstupní data'!U70&gt;0),IF(AJ70="k",0.9*VLOOKUP(AI70,'ha-pocty-vyhl'!$A$5:$B$20,2,0),IF(AJ70="po",0.8*VLOOKUP(AI70,'ha-pocty-vyhl'!$A$5:$B$20,2,0),VLOOKUP(AI70,'ha-pocty-vyhl'!$A$5:$B$20,2,0))),0)</f>
        <v>0</v>
      </c>
      <c r="AL70" s="66" t="n">
        <f aca="false">IF(OR('Vstupní data'!T70&gt;0,'Vstupní data'!U70&gt;0),'Vstupní data'!K70*'Vstupní data'!M70/100,0)</f>
        <v>0</v>
      </c>
      <c r="AM70" s="66" t="n">
        <f aca="false">IF(OR('Vstupní data'!T70&gt;0,'Vstupní data'!U70&gt;0),IF('Vstupní data'!T70&gt;0,'Vstupní data'!T70,ROUND(10*'Vstupní data'!U70/AK70,0)),0)</f>
        <v>0</v>
      </c>
      <c r="AN70" s="69" t="n">
        <f aca="false">IF('Vstupní data'!T70&gt;0,   IF('Vstupní data'!T70&lt;=AL70,'Vstupní data'!T70,AL70),   IF(AM70&lt;AL70,AM70,AL70))</f>
        <v>0</v>
      </c>
      <c r="AO70" s="69" t="n">
        <f aca="false">'Vstupní data'!X70</f>
        <v>0</v>
      </c>
      <c r="AP70" s="66" t="n">
        <f aca="false">IF(OR('Vstupní data'!T70&gt;0,'Vstupní data'!U70&gt;0),IF(I70&lt;&gt;0,VLOOKUP(I70,'Pril3-drev'!$H$5:$I$83,2,0),0),0)</f>
        <v>0</v>
      </c>
      <c r="AQ70" s="66" t="n">
        <f aca="false">'Vstupní data'!Y70</f>
        <v>0</v>
      </c>
      <c r="AR70" s="66" t="str">
        <f aca="false">IF(AC70&gt;5,   IF('Vstupní data'!Y70&gt;0,   VLOOKUP(VLOOKUP(CONCATENATE(VLOOKUP(I70,'Pril3-drev'!$H$4:$L$83,5,0),AC70),'Pril3-drev'!$Q$4:$R$2803,2,0),'AVB-BS'!$C$5:$S$29 ,LOOKUP(AQ70,'AVB-BS'!$D$3:$S$3,'AVB-BS'!$D$1:$S$1) ,0 )   ,   IF('Vstupní data'!Z70&gt;0,'Vstupní data'!Z70,0)) , "")</f>
        <v/>
      </c>
      <c r="AS70" s="70" t="str">
        <f aca="false">IF(AC70&gt;5,VLOOKUP(CONCATENATE(AP70,AR70),'Pril1-THLPa'!$H$6:$N$96,4,0),"")</f>
        <v/>
      </c>
      <c r="AT70" s="70" t="str">
        <f aca="false">IF(AC70&gt;5,VLOOKUP(CONCATENATE(AP70,AR70),'Pril1-THLPa'!$H$6:$N$96,5,0),"")</f>
        <v/>
      </c>
      <c r="AU70" s="70" t="str">
        <f aca="false">IF(AC70&gt;5,VLOOKUP(CONCATENATE(AP70,AR70),'Pril1-THLPa'!$H$6:$N$96,6,0),"")</f>
        <v/>
      </c>
      <c r="AV70" s="70" t="str">
        <f aca="false">IF(AC70&gt;5,VLOOKUP(CONCATENATE(AP70,AR70),'Pril1-THLPa'!$H$6:$N$96,7,0),"")</f>
        <v/>
      </c>
      <c r="AW70" s="70" t="str">
        <f aca="false">IF(AC70&gt;5,VLOOKUP(CONCATENATE(AP70,AR70),'Pril1-THLPa'!$H$6:$O$96,8,0),"")</f>
        <v/>
      </c>
      <c r="AX70" s="66" t="n">
        <f aca="false">IF(AC70&gt;0,IF(AND(AC70&gt;0,AC70&lt;=5),VLOOKUP(AP70,'Pril1-THLPa'!$A$6:$F$18,LOOKUP(AC70,'Pril1-THLPa'!$B$5:$F$5,'Pril1-THLPa'!$B$4:$F$4),0),AS70+AT70*(AC70-5)+AU70*POWER(AC70-5,2)+AV70*POWER(AC70-5,3)+AW70*POWER(AC70-5,4)),0)</f>
        <v>0</v>
      </c>
      <c r="AY70" s="71"/>
      <c r="AZ70" s="66" t="n">
        <f aca="false">'Vstupní data'!AA70</f>
        <v>0</v>
      </c>
      <c r="BA70" s="66" t="n">
        <f aca="false">IF(OR('Vstupní data'!T70&gt;0,'Vstupní data'!U70&gt;0),IF(AC70&lt;&gt;"",AX70*AO70/10*(100+AZ70)/100,0),0)</f>
        <v>0</v>
      </c>
      <c r="BB70" s="67" t="n">
        <f aca="false">IF(AC70&lt;&gt;"",ROUND(BA70*AN70,0),0)</f>
        <v>0</v>
      </c>
      <c r="BC70" s="68" t="str">
        <f aca="false">IF(AE70&gt;0,BB70/AE70,"")</f>
        <v/>
      </c>
      <c r="BD70" s="66" t="n">
        <f aca="false">'Vstupní data'!AE70</f>
        <v>0</v>
      </c>
      <c r="BF70" s="66" t="n">
        <f aca="false">'Vstupní data'!AC70</f>
        <v>0</v>
      </c>
      <c r="BH70" s="66" t="n">
        <f aca="false">'Vstupní data'!AD70</f>
        <v>0</v>
      </c>
      <c r="BI70" s="66" t="n">
        <f aca="false">'Vstupní data'!AF70</f>
        <v>0</v>
      </c>
      <c r="BJ70" s="69" t="n">
        <f aca="false">'Vstupní data'!AG70</f>
        <v>0</v>
      </c>
      <c r="BK70" s="69" t="n">
        <f aca="false">IF(BF70&lt;&gt;0,VLOOKUP(I70,'Pril3-drev'!$H$5:$I$83,2,0),0)</f>
        <v>0</v>
      </c>
      <c r="BL70" s="69" t="n">
        <f aca="false">IF(BF70&lt;&gt;0,VLOOKUP(BK70,'Pril3-drev'!$A$5:$C$17,3,0),0)</f>
        <v>0</v>
      </c>
      <c r="BM70" s="69" t="n">
        <f aca="false">'Vstupní data'!AH70</f>
        <v>0</v>
      </c>
      <c r="BN70" s="69" t="n">
        <f aca="false">IF('Vstupní data'!AH70&gt;0,   VLOOKUP(VLOOKUP(CONCATENATE(VLOOKUP(I70,'Pril3-drev'!$H$4:$L$83,5,0),BD70),'Pril3-drev'!$Q$4:$R$2803,2,0),'AVB-BS'!$C$5:$S$29 ,LOOKUP(BM70,'AVB-BS'!$D$3:$S$3,'AVB-BS'!$D$1:$S$1) ,0 )   ,   IF('Vstupní data'!AI70&gt;0,'Vstupní data'!AI70,0))</f>
        <v>0</v>
      </c>
      <c r="BO70" s="69" t="str">
        <f aca="false">IF(BX70&gt;5,VLOOKUP(CONCATENATE(BK70,BN70),'Pril1-THLPa'!$H$6:$N$96,4,0),"")</f>
        <v/>
      </c>
      <c r="BP70" s="69" t="str">
        <f aca="false">IF(BX70&gt;5,VLOOKUP(CONCATENATE(BK70,BN70),'Pril1-THLPa'!$H$6:$N$96,5,0),"")</f>
        <v/>
      </c>
      <c r="BQ70" s="69" t="str">
        <f aca="false">IF(BX70&gt;5,VLOOKUP(CONCATENATE(BK70,BN70),'Pril1-THLPa'!$H$6:$N$96,6,0),"")</f>
        <v/>
      </c>
      <c r="BR70" s="69" t="str">
        <f aca="false">IF(BX70&gt;5,VLOOKUP(CONCATENATE(BK70,BN70),'Pril1-THLPa'!$H$6:$N$96,7,0),"")</f>
        <v/>
      </c>
      <c r="BS70" s="69" t="str">
        <f aca="false">IF(BX70&gt;5,VLOOKUP(CONCATENATE(BK70,BN70),'Pril1-THLPa'!$H$6:$O$96,8,0),"")</f>
        <v/>
      </c>
      <c r="BT70" s="69" t="str">
        <f aca="false">IF(BF70&gt;0, IF(BK70="smrk",  VLOOKUP(VLOOKUP(BD70,'Pril9-K3'!$L$8:$M$207,2,0),'Pril9-K3'!$A$8:$J$16,LOOKUP(BN70,'Pril9-K3'!$A$7:$J$7,'Pril9-K3'!$A$5:$J$5),0), IF(AND(BK70&lt;&gt;"smrk",'Vstupní data'!AK70&lt;&gt;""),'Vstupní data'!AK70,   VLOOKUP(VLOOKUP(BD70,'Pril9-K3'!$L$8:$M$207,2,0),'Pril9-K3'!$A$8:$J$16,LOOKUP(BN70,'Pril9-K3'!$A$7:$J$7,'Pril9-K3'!$A$5:$J$5),0)   )),   "")</f>
        <v/>
      </c>
      <c r="BV70" s="69" t="n">
        <f aca="false">'Vstupní data'!AJ70</f>
        <v>0</v>
      </c>
      <c r="BW70" s="69" t="n">
        <f aca="false">IF(BF70&gt;0,IF(J70&gt;0,J70,K70*H70/100),0)</f>
        <v>0</v>
      </c>
      <c r="BX70" s="69" t="n">
        <f aca="false">IF(BF70&gt;0,IF(BJ70&gt;BL70,BL70,BJ70),0)</f>
        <v>0</v>
      </c>
      <c r="BY70" s="69" t="n">
        <f aca="false">IF(BD70=0,0,IF(AND(BX70&gt;0,BX70&lt;=5),  IF(AND(BX70&gt;0,BX70&lt;=5),VLOOKUP(BK70,'Pril1-THLPa'!$A$6:$F$18,IF(AND(BX70&gt;0,BX70&lt;=5),LOOKUP(BX70,'Pril1-THLPa'!$B$5:$F$5,'Pril1-THLPa'!$B$4:$F$4),""),0),""),  IF(BX70&gt;5,BO70+BP70*(BX70-5)+BQ70*POWER(BX70-5,2)+BR70*POWER(BX70-5,3)+BS70*POWER(BX70-5,4),"")))</f>
        <v>0</v>
      </c>
      <c r="BZ70" s="69" t="n">
        <f aca="false">IF(BY70&gt;0,BY70*BI70/10*BW70*(100+BV70)/100,0)</f>
        <v>0</v>
      </c>
      <c r="CA70" s="69" t="n">
        <f aca="false">IF(BD70&gt;0,BX70-IF(BD70&gt;BX70,BX70,BD70),0)</f>
        <v>0</v>
      </c>
      <c r="CB70" s="69" t="n">
        <f aca="false">POWER(1.01,CA70)</f>
        <v>1</v>
      </c>
      <c r="CC70" s="69" t="n">
        <f aca="false">IF(BF70&gt;0,IF(BF70&gt;BH70,1,BF70/BH70),0)</f>
        <v>0</v>
      </c>
      <c r="CD70" s="72" t="n">
        <f aca="false">IF(BD70=0,0,IF(BF70&gt;0,ROUND(IF(CB70&lt;&gt;0,BZ70*BT70*1/CB70*CC70,0),0),0))</f>
        <v>0</v>
      </c>
      <c r="CE70" s="73" t="str">
        <f aca="false">IF(BF70&gt;0,IF(BF70&gt;BH70,CD70/BF70,CD70/BH70),"")</f>
        <v/>
      </c>
      <c r="CF70" s="69" t="n">
        <f aca="false">'Vstupní data'!AM70</f>
        <v>0</v>
      </c>
      <c r="CG70" s="69" t="n">
        <f aca="false">'Vstupní data'!AN70</f>
        <v>0</v>
      </c>
      <c r="CH70" s="69" t="n">
        <f aca="false">'Vstupní data'!AO70</f>
        <v>0</v>
      </c>
      <c r="CI70" s="69" t="n">
        <f aca="false">'Vstupní data'!AP70</f>
        <v>0</v>
      </c>
      <c r="CJ70" s="72" t="n">
        <f aca="false">ROUND(CH70*CI70,0)</f>
        <v>0</v>
      </c>
      <c r="CK70" s="74" t="str">
        <f aca="false">IF(OR(AA70&gt;0,BB70&gt;0,CD70&gt;0,CJ70&gt;0),AA70+BB70+CD70+CJ70,"")</f>
        <v/>
      </c>
    </row>
    <row r="71" customFormat="false" ht="12.8" hidden="false" customHeight="false" outlineLevel="0" collapsed="false">
      <c r="A71" s="66" t="n">
        <f aca="false">'Vstupní data'!A71</f>
        <v>0</v>
      </c>
      <c r="F71" s="66" t="str">
        <f aca="false">CONCATENATE('Vstupní data'!F71,'Vstupní data'!G71,'Vstupní data'!H71,'Vstupní data'!I71)</f>
        <v/>
      </c>
      <c r="G71" s="66"/>
      <c r="H71" s="66" t="n">
        <f aca="false">'Vstupní data'!K71</f>
        <v>0</v>
      </c>
      <c r="I71" s="66" t="n">
        <f aca="false">'Vstupní data'!L71</f>
        <v>0</v>
      </c>
      <c r="J71" s="66" t="n">
        <f aca="false">'Vstupní data'!K71*'Vstupní data'!M71/100</f>
        <v>0</v>
      </c>
      <c r="L71" s="66" t="n">
        <f aca="false">IF('Vstupní data'!N71="prostokořenný",0,IF('Vstupní data'!N71="krytokořenný","k",IF('Vstupní data'!N71="poloodrostky nebo odrostky, prostokořenné i krytokořenné","po",0)))</f>
        <v>0</v>
      </c>
      <c r="N71" s="66"/>
      <c r="O71" s="66" t="n">
        <f aca="false">'Vstupní data'!O71</f>
        <v>0</v>
      </c>
      <c r="P71" s="66" t="n">
        <f aca="false">IF(O71&gt;0,VLOOKUP(CONCATENATE(VLOOKUP(I71,'Pril3-drev'!$H$5:$K$83,4,0),"-",'Vstupní data'!R71),K2!$C$15:$D$23,2,0),0)</f>
        <v>0</v>
      </c>
      <c r="Q71" s="66" t="n">
        <f aca="false">IF(O71&gt;0,VLOOKUP(I71,'Pril3-drev'!$H$5:$I$83,2,0),0)</f>
        <v>0</v>
      </c>
      <c r="R71" s="66" t="n">
        <f aca="false">IF(Q71&gt;0,VLOOKUP(Q71,'Pril6-okus'!$A$5:$B$17,2,0),0)</f>
        <v>0</v>
      </c>
      <c r="S71" s="66" t="n">
        <f aca="false">IF(O71&gt;0,VLOOKUP(I71,'Pril3-drev'!$H$5:$J$83,3,0),0)</f>
        <v>0</v>
      </c>
      <c r="T71" s="66" t="str">
        <f aca="false">IF(O71&gt;0,IF(L71="k",0.9*VLOOKUP(S71,'ha-pocty-vyhl'!$A$5:$B$20,2,0),IF(L71="po",0.8*VLOOKUP(S71,'ha-pocty-vyhl'!$A$5:$B$20,2,0),VLOOKUP(S71,'ha-pocty-vyhl'!$A$5:$B$20,2,0))),"")</f>
        <v/>
      </c>
      <c r="U71" s="66" t="n">
        <f aca="false">'Vstupní data'!P71</f>
        <v>0</v>
      </c>
      <c r="V71" s="66" t="n">
        <f aca="false">IF(O71&gt;0,1.3*T71*1000*Z71/10000,0)</f>
        <v>0</v>
      </c>
      <c r="W71" s="66" t="n">
        <f aca="false">IF(O71&gt;0,1.3*T71*1000*Z71/10000,0)</f>
        <v>0</v>
      </c>
      <c r="X71" s="66" t="n">
        <f aca="false">IF(O71&gt;0,IF(O71&gt;V71,V71,O71),0)</f>
        <v>0</v>
      </c>
      <c r="Y71" s="66" t="n">
        <f aca="false">IF(O71&gt;0,IF(IF(U71&gt;W71,W71,U71)&lt;X71,W71,IF(U71&gt;W71,W71,U71)),0)</f>
        <v>0</v>
      </c>
      <c r="Z71" s="66" t="n">
        <f aca="false">IF(O71&gt;0,IF(J71&gt;0,J71,K71*H71/100),0)</f>
        <v>0</v>
      </c>
      <c r="AA71" s="67" t="n">
        <f aca="false">IF(O71&gt;0,CEILING(R71*P71*X71/Y71*Z71,1),0)</f>
        <v>0</v>
      </c>
      <c r="AB71" s="68" t="n">
        <f aca="false">IF(O71&gt;0,AA71/O71,0)</f>
        <v>0</v>
      </c>
      <c r="AC71" s="66" t="n">
        <f aca="false">'Vstupní data'!W71</f>
        <v>0</v>
      </c>
      <c r="AI71" s="66" t="str">
        <f aca="false">IF(OR('Vstupní data'!T71&gt;0,'Vstupní data'!U71&gt;0),VLOOKUP(I71,'Pril3-drev'!$H$5:$J$83,3,0),"")</f>
        <v/>
      </c>
      <c r="AJ71" s="66" t="n">
        <f aca="false">IF('Vstupní data'!V71="prostokořenný",0,IF('Vstupní data'!V71="krytokořenný","k",IF('Vstupní data'!V71="poloodrostky nebo odrostky, prostokořenné i krytokořenné","po",0)))</f>
        <v>0</v>
      </c>
      <c r="AK71" s="66" t="n">
        <f aca="false">IF(OR('Vstupní data'!T71&gt;0,'Vstupní data'!U71&gt;0),IF(AJ71="k",0.9*VLOOKUP(AI71,'ha-pocty-vyhl'!$A$5:$B$20,2,0),IF(AJ71="po",0.8*VLOOKUP(AI71,'ha-pocty-vyhl'!$A$5:$B$20,2,0),VLOOKUP(AI71,'ha-pocty-vyhl'!$A$5:$B$20,2,0))),0)</f>
        <v>0</v>
      </c>
      <c r="AL71" s="66" t="n">
        <f aca="false">IF(OR('Vstupní data'!T71&gt;0,'Vstupní data'!U71&gt;0),'Vstupní data'!K71*'Vstupní data'!M71/100,0)</f>
        <v>0</v>
      </c>
      <c r="AM71" s="66" t="n">
        <f aca="false">IF(OR('Vstupní data'!T71&gt;0,'Vstupní data'!U71&gt;0),IF('Vstupní data'!T71&gt;0,'Vstupní data'!T71,ROUND(10*'Vstupní data'!U71/AK71,0)),0)</f>
        <v>0</v>
      </c>
      <c r="AN71" s="69" t="n">
        <f aca="false">IF('Vstupní data'!T71&gt;0,   IF('Vstupní data'!T71&lt;=AL71,'Vstupní data'!T71,AL71),   IF(AM71&lt;AL71,AM71,AL71))</f>
        <v>0</v>
      </c>
      <c r="AO71" s="69" t="n">
        <f aca="false">'Vstupní data'!X71</f>
        <v>0</v>
      </c>
      <c r="AP71" s="66" t="n">
        <f aca="false">IF(OR('Vstupní data'!T71&gt;0,'Vstupní data'!U71&gt;0),IF(I71&lt;&gt;0,VLOOKUP(I71,'Pril3-drev'!$H$5:$I$83,2,0),0),0)</f>
        <v>0</v>
      </c>
      <c r="AQ71" s="66" t="n">
        <f aca="false">'Vstupní data'!Y71</f>
        <v>0</v>
      </c>
      <c r="AR71" s="66" t="str">
        <f aca="false">IF(AC71&gt;5,   IF('Vstupní data'!Y71&gt;0,   VLOOKUP(VLOOKUP(CONCATENATE(VLOOKUP(I71,'Pril3-drev'!$H$4:$L$83,5,0),AC71),'Pril3-drev'!$Q$4:$R$2803,2,0),'AVB-BS'!$C$5:$S$29 ,LOOKUP(AQ71,'AVB-BS'!$D$3:$S$3,'AVB-BS'!$D$1:$S$1) ,0 )   ,   IF('Vstupní data'!Z71&gt;0,'Vstupní data'!Z71,0)) , "")</f>
        <v/>
      </c>
      <c r="AS71" s="70" t="str">
        <f aca="false">IF(AC71&gt;5,VLOOKUP(CONCATENATE(AP71,AR71),'Pril1-THLPa'!$H$6:$N$96,4,0),"")</f>
        <v/>
      </c>
      <c r="AT71" s="70" t="str">
        <f aca="false">IF(AC71&gt;5,VLOOKUP(CONCATENATE(AP71,AR71),'Pril1-THLPa'!$H$6:$N$96,5,0),"")</f>
        <v/>
      </c>
      <c r="AU71" s="70" t="str">
        <f aca="false">IF(AC71&gt;5,VLOOKUP(CONCATENATE(AP71,AR71),'Pril1-THLPa'!$H$6:$N$96,6,0),"")</f>
        <v/>
      </c>
      <c r="AV71" s="70" t="str">
        <f aca="false">IF(AC71&gt;5,VLOOKUP(CONCATENATE(AP71,AR71),'Pril1-THLPa'!$H$6:$N$96,7,0),"")</f>
        <v/>
      </c>
      <c r="AW71" s="70" t="str">
        <f aca="false">IF(AC71&gt;5,VLOOKUP(CONCATENATE(AP71,AR71),'Pril1-THLPa'!$H$6:$O$96,8,0),"")</f>
        <v/>
      </c>
      <c r="AX71" s="66" t="n">
        <f aca="false">IF(AC71&gt;0,IF(AND(AC71&gt;0,AC71&lt;=5),VLOOKUP(AP71,'Pril1-THLPa'!$A$6:$F$18,LOOKUP(AC71,'Pril1-THLPa'!$B$5:$F$5,'Pril1-THLPa'!$B$4:$F$4),0),AS71+AT71*(AC71-5)+AU71*POWER(AC71-5,2)+AV71*POWER(AC71-5,3)+AW71*POWER(AC71-5,4)),0)</f>
        <v>0</v>
      </c>
      <c r="AY71" s="71"/>
      <c r="AZ71" s="66" t="n">
        <f aca="false">'Vstupní data'!AA71</f>
        <v>0</v>
      </c>
      <c r="BA71" s="66" t="n">
        <f aca="false">IF(OR('Vstupní data'!T71&gt;0,'Vstupní data'!U71&gt;0),IF(AC71&lt;&gt;"",AX71*AO71/10*(100+AZ71)/100,0),0)</f>
        <v>0</v>
      </c>
      <c r="BB71" s="67" t="n">
        <f aca="false">IF(AC71&lt;&gt;"",ROUND(BA71*AN71,0),0)</f>
        <v>0</v>
      </c>
      <c r="BC71" s="68" t="str">
        <f aca="false">IF(AE71&gt;0,BB71/AE71,"")</f>
        <v/>
      </c>
      <c r="BD71" s="66" t="n">
        <f aca="false">'Vstupní data'!AE71</f>
        <v>0</v>
      </c>
      <c r="BF71" s="66" t="n">
        <f aca="false">'Vstupní data'!AC71</f>
        <v>0</v>
      </c>
      <c r="BH71" s="66" t="n">
        <f aca="false">'Vstupní data'!AD71</f>
        <v>0</v>
      </c>
      <c r="BI71" s="66" t="n">
        <f aca="false">'Vstupní data'!AF71</f>
        <v>0</v>
      </c>
      <c r="BJ71" s="69" t="n">
        <f aca="false">'Vstupní data'!AG71</f>
        <v>0</v>
      </c>
      <c r="BK71" s="69" t="n">
        <f aca="false">IF(BF71&lt;&gt;0,VLOOKUP(I71,'Pril3-drev'!$H$5:$I$83,2,0),0)</f>
        <v>0</v>
      </c>
      <c r="BL71" s="69" t="n">
        <f aca="false">IF(BF71&lt;&gt;0,VLOOKUP(BK71,'Pril3-drev'!$A$5:$C$17,3,0),0)</f>
        <v>0</v>
      </c>
      <c r="BM71" s="69" t="n">
        <f aca="false">'Vstupní data'!AH71</f>
        <v>0</v>
      </c>
      <c r="BN71" s="69" t="n">
        <f aca="false">IF('Vstupní data'!AH71&gt;0,   VLOOKUP(VLOOKUP(CONCATENATE(VLOOKUP(I71,'Pril3-drev'!$H$4:$L$83,5,0),BD71),'Pril3-drev'!$Q$4:$R$2803,2,0),'AVB-BS'!$C$5:$S$29 ,LOOKUP(BM71,'AVB-BS'!$D$3:$S$3,'AVB-BS'!$D$1:$S$1) ,0 )   ,   IF('Vstupní data'!AI71&gt;0,'Vstupní data'!AI71,0))</f>
        <v>0</v>
      </c>
      <c r="BO71" s="69" t="str">
        <f aca="false">IF(BX71&gt;5,VLOOKUP(CONCATENATE(BK71,BN71),'Pril1-THLPa'!$H$6:$N$96,4,0),"")</f>
        <v/>
      </c>
      <c r="BP71" s="69" t="str">
        <f aca="false">IF(BX71&gt;5,VLOOKUP(CONCATENATE(BK71,BN71),'Pril1-THLPa'!$H$6:$N$96,5,0),"")</f>
        <v/>
      </c>
      <c r="BQ71" s="69" t="str">
        <f aca="false">IF(BX71&gt;5,VLOOKUP(CONCATENATE(BK71,BN71),'Pril1-THLPa'!$H$6:$N$96,6,0),"")</f>
        <v/>
      </c>
      <c r="BR71" s="69" t="str">
        <f aca="false">IF(BX71&gt;5,VLOOKUP(CONCATENATE(BK71,BN71),'Pril1-THLPa'!$H$6:$N$96,7,0),"")</f>
        <v/>
      </c>
      <c r="BS71" s="69" t="str">
        <f aca="false">IF(BX71&gt;5,VLOOKUP(CONCATENATE(BK71,BN71),'Pril1-THLPa'!$H$6:$O$96,8,0),"")</f>
        <v/>
      </c>
      <c r="BT71" s="69" t="str">
        <f aca="false">IF(BF71&gt;0, IF(BK71="smrk",  VLOOKUP(VLOOKUP(BD71,'Pril9-K3'!$L$8:$M$207,2,0),'Pril9-K3'!$A$8:$J$16,LOOKUP(BN71,'Pril9-K3'!$A$7:$J$7,'Pril9-K3'!$A$5:$J$5),0), IF(AND(BK71&lt;&gt;"smrk",'Vstupní data'!AK71&lt;&gt;""),'Vstupní data'!AK71,   VLOOKUP(VLOOKUP(BD71,'Pril9-K3'!$L$8:$M$207,2,0),'Pril9-K3'!$A$8:$J$16,LOOKUP(BN71,'Pril9-K3'!$A$7:$J$7,'Pril9-K3'!$A$5:$J$5),0)   )),   "")</f>
        <v/>
      </c>
      <c r="BV71" s="69" t="n">
        <f aca="false">'Vstupní data'!AJ71</f>
        <v>0</v>
      </c>
      <c r="BW71" s="69" t="n">
        <f aca="false">IF(BF71&gt;0,IF(J71&gt;0,J71,K71*H71/100),0)</f>
        <v>0</v>
      </c>
      <c r="BX71" s="69" t="n">
        <f aca="false">IF(BF71&gt;0,IF(BJ71&gt;BL71,BL71,BJ71),0)</f>
        <v>0</v>
      </c>
      <c r="BY71" s="69" t="n">
        <f aca="false">IF(BD71=0,0,IF(AND(BX71&gt;0,BX71&lt;=5),  IF(AND(BX71&gt;0,BX71&lt;=5),VLOOKUP(BK71,'Pril1-THLPa'!$A$6:$F$18,IF(AND(BX71&gt;0,BX71&lt;=5),LOOKUP(BX71,'Pril1-THLPa'!$B$5:$F$5,'Pril1-THLPa'!$B$4:$F$4),""),0),""),  IF(BX71&gt;5,BO71+BP71*(BX71-5)+BQ71*POWER(BX71-5,2)+BR71*POWER(BX71-5,3)+BS71*POWER(BX71-5,4),"")))</f>
        <v>0</v>
      </c>
      <c r="BZ71" s="69" t="n">
        <f aca="false">IF(BY71&gt;0,BY71*BI71/10*BW71*(100+BV71)/100,0)</f>
        <v>0</v>
      </c>
      <c r="CA71" s="69" t="n">
        <f aca="false">IF(BD71&gt;0,BX71-IF(BD71&gt;BX71,BX71,BD71),0)</f>
        <v>0</v>
      </c>
      <c r="CB71" s="69" t="n">
        <f aca="false">POWER(1.01,CA71)</f>
        <v>1</v>
      </c>
      <c r="CC71" s="69" t="n">
        <f aca="false">IF(BF71&gt;0,IF(BF71&gt;BH71,1,BF71/BH71),0)</f>
        <v>0</v>
      </c>
      <c r="CD71" s="72" t="n">
        <f aca="false">IF(BD71=0,0,IF(BF71&gt;0,ROUND(IF(CB71&lt;&gt;0,BZ71*BT71*1/CB71*CC71,0),0),0))</f>
        <v>0</v>
      </c>
      <c r="CE71" s="73" t="str">
        <f aca="false">IF(BF71&gt;0,IF(BF71&gt;BH71,CD71/BF71,CD71/BH71),"")</f>
        <v/>
      </c>
      <c r="CF71" s="69" t="n">
        <f aca="false">'Vstupní data'!AM71</f>
        <v>0</v>
      </c>
      <c r="CG71" s="69" t="n">
        <f aca="false">'Vstupní data'!AN71</f>
        <v>0</v>
      </c>
      <c r="CH71" s="69" t="n">
        <f aca="false">'Vstupní data'!AO71</f>
        <v>0</v>
      </c>
      <c r="CI71" s="69" t="n">
        <f aca="false">'Vstupní data'!AP71</f>
        <v>0</v>
      </c>
      <c r="CJ71" s="72" t="n">
        <f aca="false">ROUND(CH71*CI71,0)</f>
        <v>0</v>
      </c>
      <c r="CK71" s="74" t="str">
        <f aca="false">IF(OR(AA71&gt;0,BB71&gt;0,CD71&gt;0,CJ71&gt;0),AA71+BB71+CD71+CJ71,"")</f>
        <v/>
      </c>
    </row>
    <row r="72" customFormat="false" ht="12.8" hidden="false" customHeight="false" outlineLevel="0" collapsed="false">
      <c r="A72" s="66" t="n">
        <f aca="false">'Vstupní data'!A72</f>
        <v>0</v>
      </c>
      <c r="F72" s="66" t="str">
        <f aca="false">CONCATENATE('Vstupní data'!F72,'Vstupní data'!G72,'Vstupní data'!H72,'Vstupní data'!I72)</f>
        <v/>
      </c>
      <c r="G72" s="66"/>
      <c r="H72" s="66" t="n">
        <f aca="false">'Vstupní data'!K72</f>
        <v>0</v>
      </c>
      <c r="I72" s="66" t="n">
        <f aca="false">'Vstupní data'!L72</f>
        <v>0</v>
      </c>
      <c r="J72" s="66" t="n">
        <f aca="false">'Vstupní data'!K72*'Vstupní data'!M72/100</f>
        <v>0</v>
      </c>
      <c r="L72" s="66" t="n">
        <f aca="false">IF('Vstupní data'!N72="prostokořenný",0,IF('Vstupní data'!N72="krytokořenný","k",IF('Vstupní data'!N72="poloodrostky nebo odrostky, prostokořenné i krytokořenné","po",0)))</f>
        <v>0</v>
      </c>
      <c r="N72" s="66"/>
      <c r="O72" s="66" t="n">
        <f aca="false">'Vstupní data'!O72</f>
        <v>0</v>
      </c>
      <c r="P72" s="66" t="n">
        <f aca="false">IF(O72&gt;0,VLOOKUP(CONCATENATE(VLOOKUP(I72,'Pril3-drev'!$H$5:$K$83,4,0),"-",'Vstupní data'!R72),K2!$C$15:$D$23,2,0),0)</f>
        <v>0</v>
      </c>
      <c r="Q72" s="66" t="n">
        <f aca="false">IF(O72&gt;0,VLOOKUP(I72,'Pril3-drev'!$H$5:$I$83,2,0),0)</f>
        <v>0</v>
      </c>
      <c r="R72" s="66" t="n">
        <f aca="false">IF(Q72&gt;0,VLOOKUP(Q72,'Pril6-okus'!$A$5:$B$17,2,0),0)</f>
        <v>0</v>
      </c>
      <c r="S72" s="66" t="n">
        <f aca="false">IF(O72&gt;0,VLOOKUP(I72,'Pril3-drev'!$H$5:$J$83,3,0),0)</f>
        <v>0</v>
      </c>
      <c r="T72" s="66" t="str">
        <f aca="false">IF(O72&gt;0,IF(L72="k",0.9*VLOOKUP(S72,'ha-pocty-vyhl'!$A$5:$B$20,2,0),IF(L72="po",0.8*VLOOKUP(S72,'ha-pocty-vyhl'!$A$5:$B$20,2,0),VLOOKUP(S72,'ha-pocty-vyhl'!$A$5:$B$20,2,0))),"")</f>
        <v/>
      </c>
      <c r="U72" s="66" t="n">
        <f aca="false">'Vstupní data'!P72</f>
        <v>0</v>
      </c>
      <c r="V72" s="66" t="n">
        <f aca="false">IF(O72&gt;0,1.3*T72*1000*Z72/10000,0)</f>
        <v>0</v>
      </c>
      <c r="W72" s="66" t="n">
        <f aca="false">IF(O72&gt;0,1.3*T72*1000*Z72/10000,0)</f>
        <v>0</v>
      </c>
      <c r="X72" s="66" t="n">
        <f aca="false">IF(O72&gt;0,IF(O72&gt;V72,V72,O72),0)</f>
        <v>0</v>
      </c>
      <c r="Y72" s="66" t="n">
        <f aca="false">IF(O72&gt;0,IF(IF(U72&gt;W72,W72,U72)&lt;X72,W72,IF(U72&gt;W72,W72,U72)),0)</f>
        <v>0</v>
      </c>
      <c r="Z72" s="66" t="n">
        <f aca="false">IF(O72&gt;0,IF(J72&gt;0,J72,K72*H72/100),0)</f>
        <v>0</v>
      </c>
      <c r="AA72" s="67" t="n">
        <f aca="false">IF(O72&gt;0,CEILING(R72*P72*X72/Y72*Z72,1),0)</f>
        <v>0</v>
      </c>
      <c r="AB72" s="68" t="n">
        <f aca="false">IF(O72&gt;0,AA72/O72,0)</f>
        <v>0</v>
      </c>
      <c r="AC72" s="66" t="n">
        <f aca="false">'Vstupní data'!W72</f>
        <v>0</v>
      </c>
      <c r="AI72" s="66" t="str">
        <f aca="false">IF(OR('Vstupní data'!T72&gt;0,'Vstupní data'!U72&gt;0),VLOOKUP(I72,'Pril3-drev'!$H$5:$J$83,3,0),"")</f>
        <v/>
      </c>
      <c r="AJ72" s="66" t="n">
        <f aca="false">IF('Vstupní data'!V72="prostokořenný",0,IF('Vstupní data'!V72="krytokořenný","k",IF('Vstupní data'!V72="poloodrostky nebo odrostky, prostokořenné i krytokořenné","po",0)))</f>
        <v>0</v>
      </c>
      <c r="AK72" s="66" t="n">
        <f aca="false">IF(OR('Vstupní data'!T72&gt;0,'Vstupní data'!U72&gt;0),IF(AJ72="k",0.9*VLOOKUP(AI72,'ha-pocty-vyhl'!$A$5:$B$20,2,0),IF(AJ72="po",0.8*VLOOKUP(AI72,'ha-pocty-vyhl'!$A$5:$B$20,2,0),VLOOKUP(AI72,'ha-pocty-vyhl'!$A$5:$B$20,2,0))),0)</f>
        <v>0</v>
      </c>
      <c r="AL72" s="66" t="n">
        <f aca="false">IF(OR('Vstupní data'!T72&gt;0,'Vstupní data'!U72&gt;0),'Vstupní data'!K72*'Vstupní data'!M72/100,0)</f>
        <v>0</v>
      </c>
      <c r="AM72" s="66" t="n">
        <f aca="false">IF(OR('Vstupní data'!T72&gt;0,'Vstupní data'!U72&gt;0),IF('Vstupní data'!T72&gt;0,'Vstupní data'!T72,ROUND(10*'Vstupní data'!U72/AK72,0)),0)</f>
        <v>0</v>
      </c>
      <c r="AN72" s="69" t="n">
        <f aca="false">IF('Vstupní data'!T72&gt;0,   IF('Vstupní data'!T72&lt;=AL72,'Vstupní data'!T72,AL72),   IF(AM72&lt;AL72,AM72,AL72))</f>
        <v>0</v>
      </c>
      <c r="AO72" s="69" t="n">
        <f aca="false">'Vstupní data'!X72</f>
        <v>0</v>
      </c>
      <c r="AP72" s="66" t="n">
        <f aca="false">IF(OR('Vstupní data'!T72&gt;0,'Vstupní data'!U72&gt;0),IF(I72&lt;&gt;0,VLOOKUP(I72,'Pril3-drev'!$H$5:$I$83,2,0),0),0)</f>
        <v>0</v>
      </c>
      <c r="AQ72" s="66" t="n">
        <f aca="false">'Vstupní data'!Y72</f>
        <v>0</v>
      </c>
      <c r="AR72" s="66" t="str">
        <f aca="false">IF(AC72&gt;5,   IF('Vstupní data'!Y72&gt;0,   VLOOKUP(VLOOKUP(CONCATENATE(VLOOKUP(I72,'Pril3-drev'!$H$4:$L$83,5,0),AC72),'Pril3-drev'!$Q$4:$R$2803,2,0),'AVB-BS'!$C$5:$S$29 ,LOOKUP(AQ72,'AVB-BS'!$D$3:$S$3,'AVB-BS'!$D$1:$S$1) ,0 )   ,   IF('Vstupní data'!Z72&gt;0,'Vstupní data'!Z72,0)) , "")</f>
        <v/>
      </c>
      <c r="AS72" s="70" t="str">
        <f aca="false">IF(AC72&gt;5,VLOOKUP(CONCATENATE(AP72,AR72),'Pril1-THLPa'!$H$6:$N$96,4,0),"")</f>
        <v/>
      </c>
      <c r="AT72" s="70" t="str">
        <f aca="false">IF(AC72&gt;5,VLOOKUP(CONCATENATE(AP72,AR72),'Pril1-THLPa'!$H$6:$N$96,5,0),"")</f>
        <v/>
      </c>
      <c r="AU72" s="70" t="str">
        <f aca="false">IF(AC72&gt;5,VLOOKUP(CONCATENATE(AP72,AR72),'Pril1-THLPa'!$H$6:$N$96,6,0),"")</f>
        <v/>
      </c>
      <c r="AV72" s="70" t="str">
        <f aca="false">IF(AC72&gt;5,VLOOKUP(CONCATENATE(AP72,AR72),'Pril1-THLPa'!$H$6:$N$96,7,0),"")</f>
        <v/>
      </c>
      <c r="AW72" s="70" t="str">
        <f aca="false">IF(AC72&gt;5,VLOOKUP(CONCATENATE(AP72,AR72),'Pril1-THLPa'!$H$6:$O$96,8,0),"")</f>
        <v/>
      </c>
      <c r="AX72" s="66" t="n">
        <f aca="false">IF(AC72&gt;0,IF(AND(AC72&gt;0,AC72&lt;=5),VLOOKUP(AP72,'Pril1-THLPa'!$A$6:$F$18,LOOKUP(AC72,'Pril1-THLPa'!$B$5:$F$5,'Pril1-THLPa'!$B$4:$F$4),0),AS72+AT72*(AC72-5)+AU72*POWER(AC72-5,2)+AV72*POWER(AC72-5,3)+AW72*POWER(AC72-5,4)),0)</f>
        <v>0</v>
      </c>
      <c r="AY72" s="71"/>
      <c r="AZ72" s="66" t="n">
        <f aca="false">'Vstupní data'!AA72</f>
        <v>0</v>
      </c>
      <c r="BA72" s="66" t="n">
        <f aca="false">IF(OR('Vstupní data'!T72&gt;0,'Vstupní data'!U72&gt;0),IF(AC72&lt;&gt;"",AX72*AO72/10*(100+AZ72)/100,0),0)</f>
        <v>0</v>
      </c>
      <c r="BB72" s="67" t="n">
        <f aca="false">IF(AC72&lt;&gt;"",ROUND(BA72*AN72,0),0)</f>
        <v>0</v>
      </c>
      <c r="BC72" s="68" t="str">
        <f aca="false">IF(AE72&gt;0,BB72/AE72,"")</f>
        <v/>
      </c>
      <c r="BD72" s="66" t="n">
        <f aca="false">'Vstupní data'!AE72</f>
        <v>0</v>
      </c>
      <c r="BF72" s="66" t="n">
        <f aca="false">'Vstupní data'!AC72</f>
        <v>0</v>
      </c>
      <c r="BH72" s="66" t="n">
        <f aca="false">'Vstupní data'!AD72</f>
        <v>0</v>
      </c>
      <c r="BI72" s="66" t="n">
        <f aca="false">'Vstupní data'!AF72</f>
        <v>0</v>
      </c>
      <c r="BJ72" s="69" t="n">
        <f aca="false">'Vstupní data'!AG72</f>
        <v>0</v>
      </c>
      <c r="BK72" s="69" t="n">
        <f aca="false">IF(BF72&lt;&gt;0,VLOOKUP(I72,'Pril3-drev'!$H$5:$I$83,2,0),0)</f>
        <v>0</v>
      </c>
      <c r="BL72" s="69" t="n">
        <f aca="false">IF(BF72&lt;&gt;0,VLOOKUP(BK72,'Pril3-drev'!$A$5:$C$17,3,0),0)</f>
        <v>0</v>
      </c>
      <c r="BM72" s="69" t="n">
        <f aca="false">'Vstupní data'!AH72</f>
        <v>0</v>
      </c>
      <c r="BN72" s="69" t="n">
        <f aca="false">IF('Vstupní data'!AH72&gt;0,   VLOOKUP(VLOOKUP(CONCATENATE(VLOOKUP(I72,'Pril3-drev'!$H$4:$L$83,5,0),BD72),'Pril3-drev'!$Q$4:$R$2803,2,0),'AVB-BS'!$C$5:$S$29 ,LOOKUP(BM72,'AVB-BS'!$D$3:$S$3,'AVB-BS'!$D$1:$S$1) ,0 )   ,   IF('Vstupní data'!AI72&gt;0,'Vstupní data'!AI72,0))</f>
        <v>0</v>
      </c>
      <c r="BO72" s="69" t="str">
        <f aca="false">IF(BX72&gt;5,VLOOKUP(CONCATENATE(BK72,BN72),'Pril1-THLPa'!$H$6:$N$96,4,0),"")</f>
        <v/>
      </c>
      <c r="BP72" s="69" t="str">
        <f aca="false">IF(BX72&gt;5,VLOOKUP(CONCATENATE(BK72,BN72),'Pril1-THLPa'!$H$6:$N$96,5,0),"")</f>
        <v/>
      </c>
      <c r="BQ72" s="69" t="str">
        <f aca="false">IF(BX72&gt;5,VLOOKUP(CONCATENATE(BK72,BN72),'Pril1-THLPa'!$H$6:$N$96,6,0),"")</f>
        <v/>
      </c>
      <c r="BR72" s="69" t="str">
        <f aca="false">IF(BX72&gt;5,VLOOKUP(CONCATENATE(BK72,BN72),'Pril1-THLPa'!$H$6:$N$96,7,0),"")</f>
        <v/>
      </c>
      <c r="BS72" s="69" t="str">
        <f aca="false">IF(BX72&gt;5,VLOOKUP(CONCATENATE(BK72,BN72),'Pril1-THLPa'!$H$6:$O$96,8,0),"")</f>
        <v/>
      </c>
      <c r="BT72" s="69" t="str">
        <f aca="false">IF(BF72&gt;0, IF(BK72="smrk",  VLOOKUP(VLOOKUP(BD72,'Pril9-K3'!$L$8:$M$207,2,0),'Pril9-K3'!$A$8:$J$16,LOOKUP(BN72,'Pril9-K3'!$A$7:$J$7,'Pril9-K3'!$A$5:$J$5),0), IF(AND(BK72&lt;&gt;"smrk",'Vstupní data'!AK72&lt;&gt;""),'Vstupní data'!AK72,   VLOOKUP(VLOOKUP(BD72,'Pril9-K3'!$L$8:$M$207,2,0),'Pril9-K3'!$A$8:$J$16,LOOKUP(BN72,'Pril9-K3'!$A$7:$J$7,'Pril9-K3'!$A$5:$J$5),0)   )),   "")</f>
        <v/>
      </c>
      <c r="BV72" s="69" t="n">
        <f aca="false">'Vstupní data'!AJ72</f>
        <v>0</v>
      </c>
      <c r="BW72" s="69" t="n">
        <f aca="false">IF(BF72&gt;0,IF(J72&gt;0,J72,K72*H72/100),0)</f>
        <v>0</v>
      </c>
      <c r="BX72" s="69" t="n">
        <f aca="false">IF(BF72&gt;0,IF(BJ72&gt;BL72,BL72,BJ72),0)</f>
        <v>0</v>
      </c>
      <c r="BY72" s="69" t="n">
        <f aca="false">IF(BD72=0,0,IF(AND(BX72&gt;0,BX72&lt;=5),  IF(AND(BX72&gt;0,BX72&lt;=5),VLOOKUP(BK72,'Pril1-THLPa'!$A$6:$F$18,IF(AND(BX72&gt;0,BX72&lt;=5),LOOKUP(BX72,'Pril1-THLPa'!$B$5:$F$5,'Pril1-THLPa'!$B$4:$F$4),""),0),""),  IF(BX72&gt;5,BO72+BP72*(BX72-5)+BQ72*POWER(BX72-5,2)+BR72*POWER(BX72-5,3)+BS72*POWER(BX72-5,4),"")))</f>
        <v>0</v>
      </c>
      <c r="BZ72" s="69" t="n">
        <f aca="false">IF(BY72&gt;0,BY72*BI72/10*BW72*(100+BV72)/100,0)</f>
        <v>0</v>
      </c>
      <c r="CA72" s="69" t="n">
        <f aca="false">IF(BD72&gt;0,BX72-IF(BD72&gt;BX72,BX72,BD72),0)</f>
        <v>0</v>
      </c>
      <c r="CB72" s="69" t="n">
        <f aca="false">POWER(1.01,CA72)</f>
        <v>1</v>
      </c>
      <c r="CC72" s="69" t="n">
        <f aca="false">IF(BF72&gt;0,IF(BF72&gt;BH72,1,BF72/BH72),0)</f>
        <v>0</v>
      </c>
      <c r="CD72" s="72" t="n">
        <f aca="false">IF(BD72=0,0,IF(BF72&gt;0,ROUND(IF(CB72&lt;&gt;0,BZ72*BT72*1/CB72*CC72,0),0),0))</f>
        <v>0</v>
      </c>
      <c r="CE72" s="73" t="str">
        <f aca="false">IF(BF72&gt;0,IF(BF72&gt;BH72,CD72/BF72,CD72/BH72),"")</f>
        <v/>
      </c>
      <c r="CF72" s="69" t="n">
        <f aca="false">'Vstupní data'!AM72</f>
        <v>0</v>
      </c>
      <c r="CG72" s="69" t="n">
        <f aca="false">'Vstupní data'!AN72</f>
        <v>0</v>
      </c>
      <c r="CH72" s="69" t="n">
        <f aca="false">'Vstupní data'!AO72</f>
        <v>0</v>
      </c>
      <c r="CI72" s="69" t="n">
        <f aca="false">'Vstupní data'!AP72</f>
        <v>0</v>
      </c>
      <c r="CJ72" s="72" t="n">
        <f aca="false">ROUND(CH72*CI72,0)</f>
        <v>0</v>
      </c>
      <c r="CK72" s="74" t="str">
        <f aca="false">IF(OR(AA72&gt;0,BB72&gt;0,CD72&gt;0,CJ72&gt;0),AA72+BB72+CD72+CJ72,"")</f>
        <v/>
      </c>
    </row>
    <row r="73" customFormat="false" ht="12.8" hidden="false" customHeight="false" outlineLevel="0" collapsed="false">
      <c r="A73" s="66" t="n">
        <f aca="false">'Vstupní data'!A73</f>
        <v>0</v>
      </c>
      <c r="F73" s="66" t="str">
        <f aca="false">CONCATENATE('Vstupní data'!F73,'Vstupní data'!G73,'Vstupní data'!H73,'Vstupní data'!I73)</f>
        <v/>
      </c>
      <c r="G73" s="66"/>
      <c r="H73" s="66" t="n">
        <f aca="false">'Vstupní data'!K73</f>
        <v>0</v>
      </c>
      <c r="I73" s="66" t="n">
        <f aca="false">'Vstupní data'!L73</f>
        <v>0</v>
      </c>
      <c r="J73" s="66" t="n">
        <f aca="false">'Vstupní data'!K73*'Vstupní data'!M73/100</f>
        <v>0</v>
      </c>
      <c r="L73" s="66" t="n">
        <f aca="false">IF('Vstupní data'!N73="prostokořenný",0,IF('Vstupní data'!N73="krytokořenný","k",IF('Vstupní data'!N73="poloodrostky nebo odrostky, prostokořenné i krytokořenné","po",0)))</f>
        <v>0</v>
      </c>
      <c r="N73" s="66"/>
      <c r="O73" s="66" t="n">
        <f aca="false">'Vstupní data'!O73</f>
        <v>0</v>
      </c>
      <c r="P73" s="66" t="n">
        <f aca="false">IF(O73&gt;0,VLOOKUP(CONCATENATE(VLOOKUP(I73,'Pril3-drev'!$H$5:$K$83,4,0),"-",'Vstupní data'!R73),K2!$C$15:$D$23,2,0),0)</f>
        <v>0</v>
      </c>
      <c r="Q73" s="66" t="n">
        <f aca="false">IF(O73&gt;0,VLOOKUP(I73,'Pril3-drev'!$H$5:$I$83,2,0),0)</f>
        <v>0</v>
      </c>
      <c r="R73" s="66" t="n">
        <f aca="false">IF(Q73&gt;0,VLOOKUP(Q73,'Pril6-okus'!$A$5:$B$17,2,0),0)</f>
        <v>0</v>
      </c>
      <c r="S73" s="66" t="n">
        <f aca="false">IF(O73&gt;0,VLOOKUP(I73,'Pril3-drev'!$H$5:$J$83,3,0),0)</f>
        <v>0</v>
      </c>
      <c r="T73" s="66" t="str">
        <f aca="false">IF(O73&gt;0,IF(L73="k",0.9*VLOOKUP(S73,'ha-pocty-vyhl'!$A$5:$B$20,2,0),IF(L73="po",0.8*VLOOKUP(S73,'ha-pocty-vyhl'!$A$5:$B$20,2,0),VLOOKUP(S73,'ha-pocty-vyhl'!$A$5:$B$20,2,0))),"")</f>
        <v/>
      </c>
      <c r="U73" s="66" t="n">
        <f aca="false">'Vstupní data'!P73</f>
        <v>0</v>
      </c>
      <c r="V73" s="66" t="n">
        <f aca="false">IF(O73&gt;0,1.3*T73*1000*Z73/10000,0)</f>
        <v>0</v>
      </c>
      <c r="W73" s="66" t="n">
        <f aca="false">IF(O73&gt;0,1.3*T73*1000*Z73/10000,0)</f>
        <v>0</v>
      </c>
      <c r="X73" s="66" t="n">
        <f aca="false">IF(O73&gt;0,IF(O73&gt;V73,V73,O73),0)</f>
        <v>0</v>
      </c>
      <c r="Y73" s="66" t="n">
        <f aca="false">IF(O73&gt;0,IF(IF(U73&gt;W73,W73,U73)&lt;X73,W73,IF(U73&gt;W73,W73,U73)),0)</f>
        <v>0</v>
      </c>
      <c r="Z73" s="66" t="n">
        <f aca="false">IF(O73&gt;0,IF(J73&gt;0,J73,K73*H73/100),0)</f>
        <v>0</v>
      </c>
      <c r="AA73" s="67" t="n">
        <f aca="false">IF(O73&gt;0,CEILING(R73*P73*X73/Y73*Z73,1),0)</f>
        <v>0</v>
      </c>
      <c r="AB73" s="68" t="n">
        <f aca="false">IF(O73&gt;0,AA73/O73,0)</f>
        <v>0</v>
      </c>
      <c r="AC73" s="66" t="n">
        <f aca="false">'Vstupní data'!W73</f>
        <v>0</v>
      </c>
      <c r="AI73" s="66" t="str">
        <f aca="false">IF(OR('Vstupní data'!T73&gt;0,'Vstupní data'!U73&gt;0),VLOOKUP(I73,'Pril3-drev'!$H$5:$J$83,3,0),"")</f>
        <v/>
      </c>
      <c r="AJ73" s="66" t="n">
        <f aca="false">IF('Vstupní data'!V73="prostokořenný",0,IF('Vstupní data'!V73="krytokořenný","k",IF('Vstupní data'!V73="poloodrostky nebo odrostky, prostokořenné i krytokořenné","po",0)))</f>
        <v>0</v>
      </c>
      <c r="AK73" s="66" t="n">
        <f aca="false">IF(OR('Vstupní data'!T73&gt;0,'Vstupní data'!U73&gt;0),IF(AJ73="k",0.9*VLOOKUP(AI73,'ha-pocty-vyhl'!$A$5:$B$20,2,0),IF(AJ73="po",0.8*VLOOKUP(AI73,'ha-pocty-vyhl'!$A$5:$B$20,2,0),VLOOKUP(AI73,'ha-pocty-vyhl'!$A$5:$B$20,2,0))),0)</f>
        <v>0</v>
      </c>
      <c r="AL73" s="66" t="n">
        <f aca="false">IF(OR('Vstupní data'!T73&gt;0,'Vstupní data'!U73&gt;0),'Vstupní data'!K73*'Vstupní data'!M73/100,0)</f>
        <v>0</v>
      </c>
      <c r="AM73" s="66" t="n">
        <f aca="false">IF(OR('Vstupní data'!T73&gt;0,'Vstupní data'!U73&gt;0),IF('Vstupní data'!T73&gt;0,'Vstupní data'!T73,ROUND(10*'Vstupní data'!U73/AK73,0)),0)</f>
        <v>0</v>
      </c>
      <c r="AN73" s="69" t="n">
        <f aca="false">IF('Vstupní data'!T73&gt;0,   IF('Vstupní data'!T73&lt;=AL73,'Vstupní data'!T73,AL73),   IF(AM73&lt;AL73,AM73,AL73))</f>
        <v>0</v>
      </c>
      <c r="AO73" s="69" t="n">
        <f aca="false">'Vstupní data'!X73</f>
        <v>0</v>
      </c>
      <c r="AP73" s="66" t="n">
        <f aca="false">IF(OR('Vstupní data'!T73&gt;0,'Vstupní data'!U73&gt;0),IF(I73&lt;&gt;0,VLOOKUP(I73,'Pril3-drev'!$H$5:$I$83,2,0),0),0)</f>
        <v>0</v>
      </c>
      <c r="AQ73" s="66" t="n">
        <f aca="false">'Vstupní data'!Y73</f>
        <v>0</v>
      </c>
      <c r="AR73" s="66" t="str">
        <f aca="false">IF(AC73&gt;5,   IF('Vstupní data'!Y73&gt;0,   VLOOKUP(VLOOKUP(CONCATENATE(VLOOKUP(I73,'Pril3-drev'!$H$4:$L$83,5,0),AC73),'Pril3-drev'!$Q$4:$R$2803,2,0),'AVB-BS'!$C$5:$S$29 ,LOOKUP(AQ73,'AVB-BS'!$D$3:$S$3,'AVB-BS'!$D$1:$S$1) ,0 )   ,   IF('Vstupní data'!Z73&gt;0,'Vstupní data'!Z73,0)) , "")</f>
        <v/>
      </c>
      <c r="AS73" s="70" t="str">
        <f aca="false">IF(AC73&gt;5,VLOOKUP(CONCATENATE(AP73,AR73),'Pril1-THLPa'!$H$6:$N$96,4,0),"")</f>
        <v/>
      </c>
      <c r="AT73" s="70" t="str">
        <f aca="false">IF(AC73&gt;5,VLOOKUP(CONCATENATE(AP73,AR73),'Pril1-THLPa'!$H$6:$N$96,5,0),"")</f>
        <v/>
      </c>
      <c r="AU73" s="70" t="str">
        <f aca="false">IF(AC73&gt;5,VLOOKUP(CONCATENATE(AP73,AR73),'Pril1-THLPa'!$H$6:$N$96,6,0),"")</f>
        <v/>
      </c>
      <c r="AV73" s="70" t="str">
        <f aca="false">IF(AC73&gt;5,VLOOKUP(CONCATENATE(AP73,AR73),'Pril1-THLPa'!$H$6:$N$96,7,0),"")</f>
        <v/>
      </c>
      <c r="AW73" s="70" t="str">
        <f aca="false">IF(AC73&gt;5,VLOOKUP(CONCATENATE(AP73,AR73),'Pril1-THLPa'!$H$6:$O$96,8,0),"")</f>
        <v/>
      </c>
      <c r="AX73" s="66" t="n">
        <f aca="false">IF(AC73&gt;0,IF(AND(AC73&gt;0,AC73&lt;=5),VLOOKUP(AP73,'Pril1-THLPa'!$A$6:$F$18,LOOKUP(AC73,'Pril1-THLPa'!$B$5:$F$5,'Pril1-THLPa'!$B$4:$F$4),0),AS73+AT73*(AC73-5)+AU73*POWER(AC73-5,2)+AV73*POWER(AC73-5,3)+AW73*POWER(AC73-5,4)),0)</f>
        <v>0</v>
      </c>
      <c r="AY73" s="71"/>
      <c r="AZ73" s="66" t="n">
        <f aca="false">'Vstupní data'!AA73</f>
        <v>0</v>
      </c>
      <c r="BA73" s="66" t="n">
        <f aca="false">IF(OR('Vstupní data'!T73&gt;0,'Vstupní data'!U73&gt;0),IF(AC73&lt;&gt;"",AX73*AO73/10*(100+AZ73)/100,0),0)</f>
        <v>0</v>
      </c>
      <c r="BB73" s="67" t="n">
        <f aca="false">IF(AC73&lt;&gt;"",ROUND(BA73*AN73,0),0)</f>
        <v>0</v>
      </c>
      <c r="BC73" s="68" t="str">
        <f aca="false">IF(AE73&gt;0,BB73/AE73,"")</f>
        <v/>
      </c>
      <c r="BD73" s="66" t="n">
        <f aca="false">'Vstupní data'!AE73</f>
        <v>0</v>
      </c>
      <c r="BF73" s="66" t="n">
        <f aca="false">'Vstupní data'!AC73</f>
        <v>0</v>
      </c>
      <c r="BH73" s="66" t="n">
        <f aca="false">'Vstupní data'!AD73</f>
        <v>0</v>
      </c>
      <c r="BI73" s="66" t="n">
        <f aca="false">'Vstupní data'!AF73</f>
        <v>0</v>
      </c>
      <c r="BJ73" s="69" t="n">
        <f aca="false">'Vstupní data'!AG73</f>
        <v>0</v>
      </c>
      <c r="BK73" s="69" t="n">
        <f aca="false">IF(BF73&lt;&gt;0,VLOOKUP(I73,'Pril3-drev'!$H$5:$I$83,2,0),0)</f>
        <v>0</v>
      </c>
      <c r="BL73" s="69" t="n">
        <f aca="false">IF(BF73&lt;&gt;0,VLOOKUP(BK73,'Pril3-drev'!$A$5:$C$17,3,0),0)</f>
        <v>0</v>
      </c>
      <c r="BM73" s="69" t="n">
        <f aca="false">'Vstupní data'!AH73</f>
        <v>0</v>
      </c>
      <c r="BN73" s="69" t="n">
        <f aca="false">IF('Vstupní data'!AH73&gt;0,   VLOOKUP(VLOOKUP(CONCATENATE(VLOOKUP(I73,'Pril3-drev'!$H$4:$L$83,5,0),BD73),'Pril3-drev'!$Q$4:$R$2803,2,0),'AVB-BS'!$C$5:$S$29 ,LOOKUP(BM73,'AVB-BS'!$D$3:$S$3,'AVB-BS'!$D$1:$S$1) ,0 )   ,   IF('Vstupní data'!AI73&gt;0,'Vstupní data'!AI73,0))</f>
        <v>0</v>
      </c>
      <c r="BO73" s="69" t="str">
        <f aca="false">IF(BX73&gt;5,VLOOKUP(CONCATENATE(BK73,BN73),'Pril1-THLPa'!$H$6:$N$96,4,0),"")</f>
        <v/>
      </c>
      <c r="BP73" s="69" t="str">
        <f aca="false">IF(BX73&gt;5,VLOOKUP(CONCATENATE(BK73,BN73),'Pril1-THLPa'!$H$6:$N$96,5,0),"")</f>
        <v/>
      </c>
      <c r="BQ73" s="69" t="str">
        <f aca="false">IF(BX73&gt;5,VLOOKUP(CONCATENATE(BK73,BN73),'Pril1-THLPa'!$H$6:$N$96,6,0),"")</f>
        <v/>
      </c>
      <c r="BR73" s="69" t="str">
        <f aca="false">IF(BX73&gt;5,VLOOKUP(CONCATENATE(BK73,BN73),'Pril1-THLPa'!$H$6:$N$96,7,0),"")</f>
        <v/>
      </c>
      <c r="BS73" s="69" t="str">
        <f aca="false">IF(BX73&gt;5,VLOOKUP(CONCATENATE(BK73,BN73),'Pril1-THLPa'!$H$6:$O$96,8,0),"")</f>
        <v/>
      </c>
      <c r="BT73" s="69" t="str">
        <f aca="false">IF(BF73&gt;0, IF(BK73="smrk",  VLOOKUP(VLOOKUP(BD73,'Pril9-K3'!$L$8:$M$207,2,0),'Pril9-K3'!$A$8:$J$16,LOOKUP(BN73,'Pril9-K3'!$A$7:$J$7,'Pril9-K3'!$A$5:$J$5),0), IF(AND(BK73&lt;&gt;"smrk",'Vstupní data'!AK73&lt;&gt;""),'Vstupní data'!AK73,   VLOOKUP(VLOOKUP(BD73,'Pril9-K3'!$L$8:$M$207,2,0),'Pril9-K3'!$A$8:$J$16,LOOKUP(BN73,'Pril9-K3'!$A$7:$J$7,'Pril9-K3'!$A$5:$J$5),0)   )),   "")</f>
        <v/>
      </c>
      <c r="BV73" s="69" t="n">
        <f aca="false">'Vstupní data'!AJ73</f>
        <v>0</v>
      </c>
      <c r="BW73" s="69" t="n">
        <f aca="false">IF(BF73&gt;0,IF(J73&gt;0,J73,K73*H73/100),0)</f>
        <v>0</v>
      </c>
      <c r="BX73" s="69" t="n">
        <f aca="false">IF(BF73&gt;0,IF(BJ73&gt;BL73,BL73,BJ73),0)</f>
        <v>0</v>
      </c>
      <c r="BY73" s="69" t="n">
        <f aca="false">IF(BD73=0,0,IF(AND(BX73&gt;0,BX73&lt;=5),  IF(AND(BX73&gt;0,BX73&lt;=5),VLOOKUP(BK73,'Pril1-THLPa'!$A$6:$F$18,IF(AND(BX73&gt;0,BX73&lt;=5),LOOKUP(BX73,'Pril1-THLPa'!$B$5:$F$5,'Pril1-THLPa'!$B$4:$F$4),""),0),""),  IF(BX73&gt;5,BO73+BP73*(BX73-5)+BQ73*POWER(BX73-5,2)+BR73*POWER(BX73-5,3)+BS73*POWER(BX73-5,4),"")))</f>
        <v>0</v>
      </c>
      <c r="BZ73" s="69" t="n">
        <f aca="false">IF(BY73&gt;0,BY73*BI73/10*BW73*(100+BV73)/100,0)</f>
        <v>0</v>
      </c>
      <c r="CA73" s="69" t="n">
        <f aca="false">IF(BD73&gt;0,BX73-IF(BD73&gt;BX73,BX73,BD73),0)</f>
        <v>0</v>
      </c>
      <c r="CB73" s="69" t="n">
        <f aca="false">POWER(1.01,CA73)</f>
        <v>1</v>
      </c>
      <c r="CC73" s="69" t="n">
        <f aca="false">IF(BF73&gt;0,IF(BF73&gt;BH73,1,BF73/BH73),0)</f>
        <v>0</v>
      </c>
      <c r="CD73" s="72" t="n">
        <f aca="false">IF(BD73=0,0,IF(BF73&gt;0,ROUND(IF(CB73&lt;&gt;0,BZ73*BT73*1/CB73*CC73,0),0),0))</f>
        <v>0</v>
      </c>
      <c r="CE73" s="73" t="str">
        <f aca="false">IF(BF73&gt;0,IF(BF73&gt;BH73,CD73/BF73,CD73/BH73),"")</f>
        <v/>
      </c>
      <c r="CF73" s="69" t="n">
        <f aca="false">'Vstupní data'!AM73</f>
        <v>0</v>
      </c>
      <c r="CG73" s="69" t="n">
        <f aca="false">'Vstupní data'!AN73</f>
        <v>0</v>
      </c>
      <c r="CH73" s="69" t="n">
        <f aca="false">'Vstupní data'!AO73</f>
        <v>0</v>
      </c>
      <c r="CI73" s="69" t="n">
        <f aca="false">'Vstupní data'!AP73</f>
        <v>0</v>
      </c>
      <c r="CJ73" s="72" t="n">
        <f aca="false">ROUND(CH73*CI73,0)</f>
        <v>0</v>
      </c>
      <c r="CK73" s="74" t="str">
        <f aca="false">IF(OR(AA73&gt;0,BB73&gt;0,CD73&gt;0,CJ73&gt;0),AA73+BB73+CD73+CJ73,"")</f>
        <v/>
      </c>
    </row>
    <row r="74" customFormat="false" ht="12.8" hidden="false" customHeight="false" outlineLevel="0" collapsed="false">
      <c r="A74" s="66" t="n">
        <f aca="false">'Vstupní data'!A74</f>
        <v>0</v>
      </c>
      <c r="F74" s="66" t="str">
        <f aca="false">CONCATENATE('Vstupní data'!F74,'Vstupní data'!G74,'Vstupní data'!H74,'Vstupní data'!I74)</f>
        <v/>
      </c>
      <c r="G74" s="66"/>
      <c r="H74" s="66" t="n">
        <f aca="false">'Vstupní data'!K74</f>
        <v>0</v>
      </c>
      <c r="I74" s="66" t="n">
        <f aca="false">'Vstupní data'!L74</f>
        <v>0</v>
      </c>
      <c r="J74" s="66" t="n">
        <f aca="false">'Vstupní data'!K74*'Vstupní data'!M74/100</f>
        <v>0</v>
      </c>
      <c r="L74" s="66" t="n">
        <f aca="false">IF('Vstupní data'!N74="prostokořenný",0,IF('Vstupní data'!N74="krytokořenný","k",IF('Vstupní data'!N74="poloodrostky nebo odrostky, prostokořenné i krytokořenné","po",0)))</f>
        <v>0</v>
      </c>
      <c r="N74" s="66"/>
      <c r="O74" s="66" t="n">
        <f aca="false">'Vstupní data'!O74</f>
        <v>0</v>
      </c>
      <c r="P74" s="66" t="n">
        <f aca="false">IF(O74&gt;0,VLOOKUP(CONCATENATE(VLOOKUP(I74,'Pril3-drev'!$H$5:$K$83,4,0),"-",'Vstupní data'!R74),K2!$C$15:$D$23,2,0),0)</f>
        <v>0</v>
      </c>
      <c r="Q74" s="66" t="n">
        <f aca="false">IF(O74&gt;0,VLOOKUP(I74,'Pril3-drev'!$H$5:$I$83,2,0),0)</f>
        <v>0</v>
      </c>
      <c r="R74" s="66" t="n">
        <f aca="false">IF(Q74&gt;0,VLOOKUP(Q74,'Pril6-okus'!$A$5:$B$17,2,0),0)</f>
        <v>0</v>
      </c>
      <c r="S74" s="66" t="n">
        <f aca="false">IF(O74&gt;0,VLOOKUP(I74,'Pril3-drev'!$H$5:$J$83,3,0),0)</f>
        <v>0</v>
      </c>
      <c r="T74" s="66" t="str">
        <f aca="false">IF(O74&gt;0,IF(L74="k",0.9*VLOOKUP(S74,'ha-pocty-vyhl'!$A$5:$B$20,2,0),IF(L74="po",0.8*VLOOKUP(S74,'ha-pocty-vyhl'!$A$5:$B$20,2,0),VLOOKUP(S74,'ha-pocty-vyhl'!$A$5:$B$20,2,0))),"")</f>
        <v/>
      </c>
      <c r="U74" s="66" t="n">
        <f aca="false">'Vstupní data'!P74</f>
        <v>0</v>
      </c>
      <c r="V74" s="66" t="n">
        <f aca="false">IF(O74&gt;0,1.3*T74*1000*Z74/10000,0)</f>
        <v>0</v>
      </c>
      <c r="W74" s="66" t="n">
        <f aca="false">IF(O74&gt;0,1.3*T74*1000*Z74/10000,0)</f>
        <v>0</v>
      </c>
      <c r="X74" s="66" t="n">
        <f aca="false">IF(O74&gt;0,IF(O74&gt;V74,V74,O74),0)</f>
        <v>0</v>
      </c>
      <c r="Y74" s="66" t="n">
        <f aca="false">IF(O74&gt;0,IF(IF(U74&gt;W74,W74,U74)&lt;X74,W74,IF(U74&gt;W74,W74,U74)),0)</f>
        <v>0</v>
      </c>
      <c r="Z74" s="66" t="n">
        <f aca="false">IF(O74&gt;0,IF(J74&gt;0,J74,K74*H74/100),0)</f>
        <v>0</v>
      </c>
      <c r="AA74" s="67" t="n">
        <f aca="false">IF(O74&gt;0,CEILING(R74*P74*X74/Y74*Z74,1),0)</f>
        <v>0</v>
      </c>
      <c r="AB74" s="68" t="n">
        <f aca="false">IF(O74&gt;0,AA74/O74,0)</f>
        <v>0</v>
      </c>
      <c r="AC74" s="66" t="n">
        <f aca="false">'Vstupní data'!W74</f>
        <v>0</v>
      </c>
      <c r="AI74" s="66" t="str">
        <f aca="false">IF(OR('Vstupní data'!T74&gt;0,'Vstupní data'!U74&gt;0),VLOOKUP(I74,'Pril3-drev'!$H$5:$J$83,3,0),"")</f>
        <v/>
      </c>
      <c r="AJ74" s="66" t="n">
        <f aca="false">IF('Vstupní data'!V74="prostokořenný",0,IF('Vstupní data'!V74="krytokořenný","k",IF('Vstupní data'!V74="poloodrostky nebo odrostky, prostokořenné i krytokořenné","po",0)))</f>
        <v>0</v>
      </c>
      <c r="AK74" s="66" t="n">
        <f aca="false">IF(OR('Vstupní data'!T74&gt;0,'Vstupní data'!U74&gt;0),IF(AJ74="k",0.9*VLOOKUP(AI74,'ha-pocty-vyhl'!$A$5:$B$20,2,0),IF(AJ74="po",0.8*VLOOKUP(AI74,'ha-pocty-vyhl'!$A$5:$B$20,2,0),VLOOKUP(AI74,'ha-pocty-vyhl'!$A$5:$B$20,2,0))),0)</f>
        <v>0</v>
      </c>
      <c r="AL74" s="66" t="n">
        <f aca="false">IF(OR('Vstupní data'!T74&gt;0,'Vstupní data'!U74&gt;0),'Vstupní data'!K74*'Vstupní data'!M74/100,0)</f>
        <v>0</v>
      </c>
      <c r="AM74" s="66" t="n">
        <f aca="false">IF(OR('Vstupní data'!T74&gt;0,'Vstupní data'!U74&gt;0),IF('Vstupní data'!T74&gt;0,'Vstupní data'!T74,ROUND(10*'Vstupní data'!U74/AK74,0)),0)</f>
        <v>0</v>
      </c>
      <c r="AN74" s="69" t="n">
        <f aca="false">IF('Vstupní data'!T74&gt;0,   IF('Vstupní data'!T74&lt;=AL74,'Vstupní data'!T74,AL74),   IF(AM74&lt;AL74,AM74,AL74))</f>
        <v>0</v>
      </c>
      <c r="AO74" s="69" t="n">
        <f aca="false">'Vstupní data'!X74</f>
        <v>0</v>
      </c>
      <c r="AP74" s="66" t="n">
        <f aca="false">IF(OR('Vstupní data'!T74&gt;0,'Vstupní data'!U74&gt;0),IF(I74&lt;&gt;0,VLOOKUP(I74,'Pril3-drev'!$H$5:$I$83,2,0),0),0)</f>
        <v>0</v>
      </c>
      <c r="AQ74" s="66" t="n">
        <f aca="false">'Vstupní data'!Y74</f>
        <v>0</v>
      </c>
      <c r="AR74" s="66" t="str">
        <f aca="false">IF(AC74&gt;5,   IF('Vstupní data'!Y74&gt;0,   VLOOKUP(VLOOKUP(CONCATENATE(VLOOKUP(I74,'Pril3-drev'!$H$4:$L$83,5,0),AC74),'Pril3-drev'!$Q$4:$R$2803,2,0),'AVB-BS'!$C$5:$S$29 ,LOOKUP(AQ74,'AVB-BS'!$D$3:$S$3,'AVB-BS'!$D$1:$S$1) ,0 )   ,   IF('Vstupní data'!Z74&gt;0,'Vstupní data'!Z74,0)) , "")</f>
        <v/>
      </c>
      <c r="AS74" s="70" t="str">
        <f aca="false">IF(AC74&gt;5,VLOOKUP(CONCATENATE(AP74,AR74),'Pril1-THLPa'!$H$6:$N$96,4,0),"")</f>
        <v/>
      </c>
      <c r="AT74" s="70" t="str">
        <f aca="false">IF(AC74&gt;5,VLOOKUP(CONCATENATE(AP74,AR74),'Pril1-THLPa'!$H$6:$N$96,5,0),"")</f>
        <v/>
      </c>
      <c r="AU74" s="70" t="str">
        <f aca="false">IF(AC74&gt;5,VLOOKUP(CONCATENATE(AP74,AR74),'Pril1-THLPa'!$H$6:$N$96,6,0),"")</f>
        <v/>
      </c>
      <c r="AV74" s="70" t="str">
        <f aca="false">IF(AC74&gt;5,VLOOKUP(CONCATENATE(AP74,AR74),'Pril1-THLPa'!$H$6:$N$96,7,0),"")</f>
        <v/>
      </c>
      <c r="AW74" s="70" t="str">
        <f aca="false">IF(AC74&gt;5,VLOOKUP(CONCATENATE(AP74,AR74),'Pril1-THLPa'!$H$6:$O$96,8,0),"")</f>
        <v/>
      </c>
      <c r="AX74" s="66" t="n">
        <f aca="false">IF(AC74&gt;0,IF(AND(AC74&gt;0,AC74&lt;=5),VLOOKUP(AP74,'Pril1-THLPa'!$A$6:$F$18,LOOKUP(AC74,'Pril1-THLPa'!$B$5:$F$5,'Pril1-THLPa'!$B$4:$F$4),0),AS74+AT74*(AC74-5)+AU74*POWER(AC74-5,2)+AV74*POWER(AC74-5,3)+AW74*POWER(AC74-5,4)),0)</f>
        <v>0</v>
      </c>
      <c r="AY74" s="71"/>
      <c r="AZ74" s="66" t="n">
        <f aca="false">'Vstupní data'!AA74</f>
        <v>0</v>
      </c>
      <c r="BA74" s="66" t="n">
        <f aca="false">IF(OR('Vstupní data'!T74&gt;0,'Vstupní data'!U74&gt;0),IF(AC74&lt;&gt;"",AX74*AO74/10*(100+AZ74)/100,0),0)</f>
        <v>0</v>
      </c>
      <c r="BB74" s="67" t="n">
        <f aca="false">IF(AC74&lt;&gt;"",ROUND(BA74*AN74,0),0)</f>
        <v>0</v>
      </c>
      <c r="BC74" s="68" t="str">
        <f aca="false">IF(AE74&gt;0,BB74/AE74,"")</f>
        <v/>
      </c>
      <c r="BD74" s="66" t="n">
        <f aca="false">'Vstupní data'!AE74</f>
        <v>0</v>
      </c>
      <c r="BF74" s="66" t="n">
        <f aca="false">'Vstupní data'!AC74</f>
        <v>0</v>
      </c>
      <c r="BH74" s="66" t="n">
        <f aca="false">'Vstupní data'!AD74</f>
        <v>0</v>
      </c>
      <c r="BI74" s="66" t="n">
        <f aca="false">'Vstupní data'!AF74</f>
        <v>0</v>
      </c>
      <c r="BJ74" s="69" t="n">
        <f aca="false">'Vstupní data'!AG74</f>
        <v>0</v>
      </c>
      <c r="BK74" s="69" t="n">
        <f aca="false">IF(BF74&lt;&gt;0,VLOOKUP(I74,'Pril3-drev'!$H$5:$I$83,2,0),0)</f>
        <v>0</v>
      </c>
      <c r="BL74" s="69" t="n">
        <f aca="false">IF(BF74&lt;&gt;0,VLOOKUP(BK74,'Pril3-drev'!$A$5:$C$17,3,0),0)</f>
        <v>0</v>
      </c>
      <c r="BM74" s="69" t="n">
        <f aca="false">'Vstupní data'!AH74</f>
        <v>0</v>
      </c>
      <c r="BN74" s="69" t="n">
        <f aca="false">IF('Vstupní data'!AH74&gt;0,   VLOOKUP(VLOOKUP(CONCATENATE(VLOOKUP(I74,'Pril3-drev'!$H$4:$L$83,5,0),BD74),'Pril3-drev'!$Q$4:$R$2803,2,0),'AVB-BS'!$C$5:$S$29 ,LOOKUP(BM74,'AVB-BS'!$D$3:$S$3,'AVB-BS'!$D$1:$S$1) ,0 )   ,   IF('Vstupní data'!AI74&gt;0,'Vstupní data'!AI74,0))</f>
        <v>0</v>
      </c>
      <c r="BO74" s="69" t="str">
        <f aca="false">IF(BX74&gt;5,VLOOKUP(CONCATENATE(BK74,BN74),'Pril1-THLPa'!$H$6:$N$96,4,0),"")</f>
        <v/>
      </c>
      <c r="BP74" s="69" t="str">
        <f aca="false">IF(BX74&gt;5,VLOOKUP(CONCATENATE(BK74,BN74),'Pril1-THLPa'!$H$6:$N$96,5,0),"")</f>
        <v/>
      </c>
      <c r="BQ74" s="69" t="str">
        <f aca="false">IF(BX74&gt;5,VLOOKUP(CONCATENATE(BK74,BN74),'Pril1-THLPa'!$H$6:$N$96,6,0),"")</f>
        <v/>
      </c>
      <c r="BR74" s="69" t="str">
        <f aca="false">IF(BX74&gt;5,VLOOKUP(CONCATENATE(BK74,BN74),'Pril1-THLPa'!$H$6:$N$96,7,0),"")</f>
        <v/>
      </c>
      <c r="BS74" s="69" t="str">
        <f aca="false">IF(BX74&gt;5,VLOOKUP(CONCATENATE(BK74,BN74),'Pril1-THLPa'!$H$6:$O$96,8,0),"")</f>
        <v/>
      </c>
      <c r="BT74" s="69" t="str">
        <f aca="false">IF(BF74&gt;0, IF(BK74="smrk",  VLOOKUP(VLOOKUP(BD74,'Pril9-K3'!$L$8:$M$207,2,0),'Pril9-K3'!$A$8:$J$16,LOOKUP(BN74,'Pril9-K3'!$A$7:$J$7,'Pril9-K3'!$A$5:$J$5),0), IF(AND(BK74&lt;&gt;"smrk",'Vstupní data'!AK74&lt;&gt;""),'Vstupní data'!AK74,   VLOOKUP(VLOOKUP(BD74,'Pril9-K3'!$L$8:$M$207,2,0),'Pril9-K3'!$A$8:$J$16,LOOKUP(BN74,'Pril9-K3'!$A$7:$J$7,'Pril9-K3'!$A$5:$J$5),0)   )),   "")</f>
        <v/>
      </c>
      <c r="BV74" s="69" t="n">
        <f aca="false">'Vstupní data'!AJ74</f>
        <v>0</v>
      </c>
      <c r="BW74" s="69" t="n">
        <f aca="false">IF(BF74&gt;0,IF(J74&gt;0,J74,K74*H74/100),0)</f>
        <v>0</v>
      </c>
      <c r="BX74" s="69" t="n">
        <f aca="false">IF(BF74&gt;0,IF(BJ74&gt;BL74,BL74,BJ74),0)</f>
        <v>0</v>
      </c>
      <c r="BY74" s="69" t="n">
        <f aca="false">IF(BD74=0,0,IF(AND(BX74&gt;0,BX74&lt;=5),  IF(AND(BX74&gt;0,BX74&lt;=5),VLOOKUP(BK74,'Pril1-THLPa'!$A$6:$F$18,IF(AND(BX74&gt;0,BX74&lt;=5),LOOKUP(BX74,'Pril1-THLPa'!$B$5:$F$5,'Pril1-THLPa'!$B$4:$F$4),""),0),""),  IF(BX74&gt;5,BO74+BP74*(BX74-5)+BQ74*POWER(BX74-5,2)+BR74*POWER(BX74-5,3)+BS74*POWER(BX74-5,4),"")))</f>
        <v>0</v>
      </c>
      <c r="BZ74" s="69" t="n">
        <f aca="false">IF(BY74&gt;0,BY74*BI74/10*BW74*(100+BV74)/100,0)</f>
        <v>0</v>
      </c>
      <c r="CA74" s="69" t="n">
        <f aca="false">IF(BD74&gt;0,BX74-IF(BD74&gt;BX74,BX74,BD74),0)</f>
        <v>0</v>
      </c>
      <c r="CB74" s="69" t="n">
        <f aca="false">POWER(1.01,CA74)</f>
        <v>1</v>
      </c>
      <c r="CC74" s="69" t="n">
        <f aca="false">IF(BF74&gt;0,IF(BF74&gt;BH74,1,BF74/BH74),0)</f>
        <v>0</v>
      </c>
      <c r="CD74" s="72" t="n">
        <f aca="false">IF(BD74=0,0,IF(BF74&gt;0,ROUND(IF(CB74&lt;&gt;0,BZ74*BT74*1/CB74*CC74,0),0),0))</f>
        <v>0</v>
      </c>
      <c r="CE74" s="73" t="str">
        <f aca="false">IF(BF74&gt;0,IF(BF74&gt;BH74,CD74/BF74,CD74/BH74),"")</f>
        <v/>
      </c>
      <c r="CF74" s="69" t="n">
        <f aca="false">'Vstupní data'!AM74</f>
        <v>0</v>
      </c>
      <c r="CG74" s="69" t="n">
        <f aca="false">'Vstupní data'!AN74</f>
        <v>0</v>
      </c>
      <c r="CH74" s="69" t="n">
        <f aca="false">'Vstupní data'!AO74</f>
        <v>0</v>
      </c>
      <c r="CI74" s="69" t="n">
        <f aca="false">'Vstupní data'!AP74</f>
        <v>0</v>
      </c>
      <c r="CJ74" s="72" t="n">
        <f aca="false">ROUND(CH74*CI74,0)</f>
        <v>0</v>
      </c>
      <c r="CK74" s="74" t="str">
        <f aca="false">IF(OR(AA74&gt;0,BB74&gt;0,CD74&gt;0,CJ74&gt;0),AA74+BB74+CD74+CJ74,"")</f>
        <v/>
      </c>
    </row>
    <row r="75" customFormat="false" ht="12.8" hidden="false" customHeight="false" outlineLevel="0" collapsed="false">
      <c r="A75" s="66" t="n">
        <f aca="false">'Vstupní data'!A75</f>
        <v>0</v>
      </c>
      <c r="F75" s="66" t="str">
        <f aca="false">CONCATENATE('Vstupní data'!F75,'Vstupní data'!G75,'Vstupní data'!H75,'Vstupní data'!I75)</f>
        <v/>
      </c>
      <c r="G75" s="66"/>
      <c r="H75" s="66" t="n">
        <f aca="false">'Vstupní data'!K75</f>
        <v>0</v>
      </c>
      <c r="I75" s="66" t="n">
        <f aca="false">'Vstupní data'!L75</f>
        <v>0</v>
      </c>
      <c r="J75" s="66" t="n">
        <f aca="false">'Vstupní data'!K75*'Vstupní data'!M75/100</f>
        <v>0</v>
      </c>
      <c r="L75" s="66" t="n">
        <f aca="false">IF('Vstupní data'!N75="prostokořenný",0,IF('Vstupní data'!N75="krytokořenný","k",IF('Vstupní data'!N75="poloodrostky nebo odrostky, prostokořenné i krytokořenné","po",0)))</f>
        <v>0</v>
      </c>
      <c r="N75" s="66"/>
      <c r="O75" s="66" t="n">
        <f aca="false">'Vstupní data'!O75</f>
        <v>0</v>
      </c>
      <c r="P75" s="66" t="n">
        <f aca="false">IF(O75&gt;0,VLOOKUP(CONCATENATE(VLOOKUP(I75,'Pril3-drev'!$H$5:$K$83,4,0),"-",'Vstupní data'!R75),K2!$C$15:$D$23,2,0),0)</f>
        <v>0</v>
      </c>
      <c r="Q75" s="66" t="n">
        <f aca="false">IF(O75&gt;0,VLOOKUP(I75,'Pril3-drev'!$H$5:$I$83,2,0),0)</f>
        <v>0</v>
      </c>
      <c r="R75" s="66" t="n">
        <f aca="false">IF(Q75&gt;0,VLOOKUP(Q75,'Pril6-okus'!$A$5:$B$17,2,0),0)</f>
        <v>0</v>
      </c>
      <c r="S75" s="66" t="n">
        <f aca="false">IF(O75&gt;0,VLOOKUP(I75,'Pril3-drev'!$H$5:$J$83,3,0),0)</f>
        <v>0</v>
      </c>
      <c r="T75" s="66" t="str">
        <f aca="false">IF(O75&gt;0,IF(L75="k",0.9*VLOOKUP(S75,'ha-pocty-vyhl'!$A$5:$B$20,2,0),IF(L75="po",0.8*VLOOKUP(S75,'ha-pocty-vyhl'!$A$5:$B$20,2,0),VLOOKUP(S75,'ha-pocty-vyhl'!$A$5:$B$20,2,0))),"")</f>
        <v/>
      </c>
      <c r="U75" s="66" t="n">
        <f aca="false">'Vstupní data'!P75</f>
        <v>0</v>
      </c>
      <c r="V75" s="66" t="n">
        <f aca="false">IF(O75&gt;0,1.3*T75*1000*Z75/10000,0)</f>
        <v>0</v>
      </c>
      <c r="W75" s="66" t="n">
        <f aca="false">IF(O75&gt;0,1.3*T75*1000*Z75/10000,0)</f>
        <v>0</v>
      </c>
      <c r="X75" s="66" t="n">
        <f aca="false">IF(O75&gt;0,IF(O75&gt;V75,V75,O75),0)</f>
        <v>0</v>
      </c>
      <c r="Y75" s="66" t="n">
        <f aca="false">IF(O75&gt;0,IF(IF(U75&gt;W75,W75,U75)&lt;X75,W75,IF(U75&gt;W75,W75,U75)),0)</f>
        <v>0</v>
      </c>
      <c r="Z75" s="66" t="n">
        <f aca="false">IF(O75&gt;0,IF(J75&gt;0,J75,K75*H75/100),0)</f>
        <v>0</v>
      </c>
      <c r="AA75" s="67" t="n">
        <f aca="false">IF(O75&gt;0,CEILING(R75*P75*X75/Y75*Z75,1),0)</f>
        <v>0</v>
      </c>
      <c r="AB75" s="68" t="n">
        <f aca="false">IF(O75&gt;0,AA75/O75,0)</f>
        <v>0</v>
      </c>
      <c r="AC75" s="66" t="n">
        <f aca="false">'Vstupní data'!W75</f>
        <v>0</v>
      </c>
      <c r="AI75" s="66" t="str">
        <f aca="false">IF(OR('Vstupní data'!T75&gt;0,'Vstupní data'!U75&gt;0),VLOOKUP(I75,'Pril3-drev'!$H$5:$J$83,3,0),"")</f>
        <v/>
      </c>
      <c r="AJ75" s="66" t="n">
        <f aca="false">IF('Vstupní data'!V75="prostokořenný",0,IF('Vstupní data'!V75="krytokořenný","k",IF('Vstupní data'!V75="poloodrostky nebo odrostky, prostokořenné i krytokořenné","po",0)))</f>
        <v>0</v>
      </c>
      <c r="AK75" s="66" t="n">
        <f aca="false">IF(OR('Vstupní data'!T75&gt;0,'Vstupní data'!U75&gt;0),IF(AJ75="k",0.9*VLOOKUP(AI75,'ha-pocty-vyhl'!$A$5:$B$20,2,0),IF(AJ75="po",0.8*VLOOKUP(AI75,'ha-pocty-vyhl'!$A$5:$B$20,2,0),VLOOKUP(AI75,'ha-pocty-vyhl'!$A$5:$B$20,2,0))),0)</f>
        <v>0</v>
      </c>
      <c r="AL75" s="66" t="n">
        <f aca="false">IF(OR('Vstupní data'!T75&gt;0,'Vstupní data'!U75&gt;0),'Vstupní data'!K75*'Vstupní data'!M75/100,0)</f>
        <v>0</v>
      </c>
      <c r="AM75" s="66" t="n">
        <f aca="false">IF(OR('Vstupní data'!T75&gt;0,'Vstupní data'!U75&gt;0),IF('Vstupní data'!T75&gt;0,'Vstupní data'!T75,ROUND(10*'Vstupní data'!U75/AK75,0)),0)</f>
        <v>0</v>
      </c>
      <c r="AN75" s="69" t="n">
        <f aca="false">IF('Vstupní data'!T75&gt;0,   IF('Vstupní data'!T75&lt;=AL75,'Vstupní data'!T75,AL75),   IF(AM75&lt;AL75,AM75,AL75))</f>
        <v>0</v>
      </c>
      <c r="AO75" s="69" t="n">
        <f aca="false">'Vstupní data'!X75</f>
        <v>0</v>
      </c>
      <c r="AP75" s="66" t="n">
        <f aca="false">IF(OR('Vstupní data'!T75&gt;0,'Vstupní data'!U75&gt;0),IF(I75&lt;&gt;0,VLOOKUP(I75,'Pril3-drev'!$H$5:$I$83,2,0),0),0)</f>
        <v>0</v>
      </c>
      <c r="AQ75" s="66" t="n">
        <f aca="false">'Vstupní data'!Y75</f>
        <v>0</v>
      </c>
      <c r="AR75" s="66" t="str">
        <f aca="false">IF(AC75&gt;5,   IF('Vstupní data'!Y75&gt;0,   VLOOKUP(VLOOKUP(CONCATENATE(VLOOKUP(I75,'Pril3-drev'!$H$4:$L$83,5,0),AC75),'Pril3-drev'!$Q$4:$R$2803,2,0),'AVB-BS'!$C$5:$S$29 ,LOOKUP(AQ75,'AVB-BS'!$D$3:$S$3,'AVB-BS'!$D$1:$S$1) ,0 )   ,   IF('Vstupní data'!Z75&gt;0,'Vstupní data'!Z75,0)) , "")</f>
        <v/>
      </c>
      <c r="AS75" s="70" t="str">
        <f aca="false">IF(AC75&gt;5,VLOOKUP(CONCATENATE(AP75,AR75),'Pril1-THLPa'!$H$6:$N$96,4,0),"")</f>
        <v/>
      </c>
      <c r="AT75" s="70" t="str">
        <f aca="false">IF(AC75&gt;5,VLOOKUP(CONCATENATE(AP75,AR75),'Pril1-THLPa'!$H$6:$N$96,5,0),"")</f>
        <v/>
      </c>
      <c r="AU75" s="70" t="str">
        <f aca="false">IF(AC75&gt;5,VLOOKUP(CONCATENATE(AP75,AR75),'Pril1-THLPa'!$H$6:$N$96,6,0),"")</f>
        <v/>
      </c>
      <c r="AV75" s="70" t="str">
        <f aca="false">IF(AC75&gt;5,VLOOKUP(CONCATENATE(AP75,AR75),'Pril1-THLPa'!$H$6:$N$96,7,0),"")</f>
        <v/>
      </c>
      <c r="AW75" s="70" t="str">
        <f aca="false">IF(AC75&gt;5,VLOOKUP(CONCATENATE(AP75,AR75),'Pril1-THLPa'!$H$6:$O$96,8,0),"")</f>
        <v/>
      </c>
      <c r="AX75" s="66" t="n">
        <f aca="false">IF(AC75&gt;0,IF(AND(AC75&gt;0,AC75&lt;=5),VLOOKUP(AP75,'Pril1-THLPa'!$A$6:$F$18,LOOKUP(AC75,'Pril1-THLPa'!$B$5:$F$5,'Pril1-THLPa'!$B$4:$F$4),0),AS75+AT75*(AC75-5)+AU75*POWER(AC75-5,2)+AV75*POWER(AC75-5,3)+AW75*POWER(AC75-5,4)),0)</f>
        <v>0</v>
      </c>
      <c r="AY75" s="71"/>
      <c r="AZ75" s="66" t="n">
        <f aca="false">'Vstupní data'!AA75</f>
        <v>0</v>
      </c>
      <c r="BA75" s="66" t="n">
        <f aca="false">IF(OR('Vstupní data'!T75&gt;0,'Vstupní data'!U75&gt;0),IF(AC75&lt;&gt;"",AX75*AO75/10*(100+AZ75)/100,0),0)</f>
        <v>0</v>
      </c>
      <c r="BB75" s="67" t="n">
        <f aca="false">IF(AC75&lt;&gt;"",ROUND(BA75*AN75,0),0)</f>
        <v>0</v>
      </c>
      <c r="BC75" s="68" t="str">
        <f aca="false">IF(AE75&gt;0,BB75/AE75,"")</f>
        <v/>
      </c>
      <c r="BD75" s="66" t="n">
        <f aca="false">'Vstupní data'!AE75</f>
        <v>0</v>
      </c>
      <c r="BF75" s="66" t="n">
        <f aca="false">'Vstupní data'!AC75</f>
        <v>0</v>
      </c>
      <c r="BH75" s="66" t="n">
        <f aca="false">'Vstupní data'!AD75</f>
        <v>0</v>
      </c>
      <c r="BI75" s="66" t="n">
        <f aca="false">'Vstupní data'!AF75</f>
        <v>0</v>
      </c>
      <c r="BJ75" s="69" t="n">
        <f aca="false">'Vstupní data'!AG75</f>
        <v>0</v>
      </c>
      <c r="BK75" s="69" t="n">
        <f aca="false">IF(BF75&lt;&gt;0,VLOOKUP(I75,'Pril3-drev'!$H$5:$I$83,2,0),0)</f>
        <v>0</v>
      </c>
      <c r="BL75" s="69" t="n">
        <f aca="false">IF(BF75&lt;&gt;0,VLOOKUP(BK75,'Pril3-drev'!$A$5:$C$17,3,0),0)</f>
        <v>0</v>
      </c>
      <c r="BM75" s="69" t="n">
        <f aca="false">'Vstupní data'!AH75</f>
        <v>0</v>
      </c>
      <c r="BN75" s="69" t="n">
        <f aca="false">IF('Vstupní data'!AH75&gt;0,   VLOOKUP(VLOOKUP(CONCATENATE(VLOOKUP(I75,'Pril3-drev'!$H$4:$L$83,5,0),BD75),'Pril3-drev'!$Q$4:$R$2803,2,0),'AVB-BS'!$C$5:$S$29 ,LOOKUP(BM75,'AVB-BS'!$D$3:$S$3,'AVB-BS'!$D$1:$S$1) ,0 )   ,   IF('Vstupní data'!AI75&gt;0,'Vstupní data'!AI75,0))</f>
        <v>0</v>
      </c>
      <c r="BO75" s="69" t="str">
        <f aca="false">IF(BX75&gt;5,VLOOKUP(CONCATENATE(BK75,BN75),'Pril1-THLPa'!$H$6:$N$96,4,0),"")</f>
        <v/>
      </c>
      <c r="BP75" s="69" t="str">
        <f aca="false">IF(BX75&gt;5,VLOOKUP(CONCATENATE(BK75,BN75),'Pril1-THLPa'!$H$6:$N$96,5,0),"")</f>
        <v/>
      </c>
      <c r="BQ75" s="69" t="str">
        <f aca="false">IF(BX75&gt;5,VLOOKUP(CONCATENATE(BK75,BN75),'Pril1-THLPa'!$H$6:$N$96,6,0),"")</f>
        <v/>
      </c>
      <c r="BR75" s="69" t="str">
        <f aca="false">IF(BX75&gt;5,VLOOKUP(CONCATENATE(BK75,BN75),'Pril1-THLPa'!$H$6:$N$96,7,0),"")</f>
        <v/>
      </c>
      <c r="BS75" s="69" t="str">
        <f aca="false">IF(BX75&gt;5,VLOOKUP(CONCATENATE(BK75,BN75),'Pril1-THLPa'!$H$6:$O$96,8,0),"")</f>
        <v/>
      </c>
      <c r="BT75" s="69" t="str">
        <f aca="false">IF(BF75&gt;0, IF(BK75="smrk",  VLOOKUP(VLOOKUP(BD75,'Pril9-K3'!$L$8:$M$207,2,0),'Pril9-K3'!$A$8:$J$16,LOOKUP(BN75,'Pril9-K3'!$A$7:$J$7,'Pril9-K3'!$A$5:$J$5),0), IF(AND(BK75&lt;&gt;"smrk",'Vstupní data'!AK75&lt;&gt;""),'Vstupní data'!AK75,   VLOOKUP(VLOOKUP(BD75,'Pril9-K3'!$L$8:$M$207,2,0),'Pril9-K3'!$A$8:$J$16,LOOKUP(BN75,'Pril9-K3'!$A$7:$J$7,'Pril9-K3'!$A$5:$J$5),0)   )),   "")</f>
        <v/>
      </c>
      <c r="BV75" s="69" t="n">
        <f aca="false">'Vstupní data'!AJ75</f>
        <v>0</v>
      </c>
      <c r="BW75" s="69" t="n">
        <f aca="false">IF(BF75&gt;0,IF(J75&gt;0,J75,K75*H75/100),0)</f>
        <v>0</v>
      </c>
      <c r="BX75" s="69" t="n">
        <f aca="false">IF(BF75&gt;0,IF(BJ75&gt;BL75,BL75,BJ75),0)</f>
        <v>0</v>
      </c>
      <c r="BY75" s="69" t="n">
        <f aca="false">IF(BD75=0,0,IF(AND(BX75&gt;0,BX75&lt;=5),  IF(AND(BX75&gt;0,BX75&lt;=5),VLOOKUP(BK75,'Pril1-THLPa'!$A$6:$F$18,IF(AND(BX75&gt;0,BX75&lt;=5),LOOKUP(BX75,'Pril1-THLPa'!$B$5:$F$5,'Pril1-THLPa'!$B$4:$F$4),""),0),""),  IF(BX75&gt;5,BO75+BP75*(BX75-5)+BQ75*POWER(BX75-5,2)+BR75*POWER(BX75-5,3)+BS75*POWER(BX75-5,4),"")))</f>
        <v>0</v>
      </c>
      <c r="BZ75" s="69" t="n">
        <f aca="false">IF(BY75&gt;0,BY75*BI75/10*BW75*(100+BV75)/100,0)</f>
        <v>0</v>
      </c>
      <c r="CA75" s="69" t="n">
        <f aca="false">IF(BD75&gt;0,BX75-IF(BD75&gt;BX75,BX75,BD75),0)</f>
        <v>0</v>
      </c>
      <c r="CB75" s="69" t="n">
        <f aca="false">POWER(1.01,CA75)</f>
        <v>1</v>
      </c>
      <c r="CC75" s="69" t="n">
        <f aca="false">IF(BF75&gt;0,IF(BF75&gt;BH75,1,BF75/BH75),0)</f>
        <v>0</v>
      </c>
      <c r="CD75" s="72" t="n">
        <f aca="false">IF(BD75=0,0,IF(BF75&gt;0,ROUND(IF(CB75&lt;&gt;0,BZ75*BT75*1/CB75*CC75,0),0),0))</f>
        <v>0</v>
      </c>
      <c r="CE75" s="73" t="str">
        <f aca="false">IF(BF75&gt;0,IF(BF75&gt;BH75,CD75/BF75,CD75/BH75),"")</f>
        <v/>
      </c>
      <c r="CF75" s="69" t="n">
        <f aca="false">'Vstupní data'!AM75</f>
        <v>0</v>
      </c>
      <c r="CG75" s="69" t="n">
        <f aca="false">'Vstupní data'!AN75</f>
        <v>0</v>
      </c>
      <c r="CH75" s="69" t="n">
        <f aca="false">'Vstupní data'!AO75</f>
        <v>0</v>
      </c>
      <c r="CI75" s="69" t="n">
        <f aca="false">'Vstupní data'!AP75</f>
        <v>0</v>
      </c>
      <c r="CJ75" s="72" t="n">
        <f aca="false">ROUND(CH75*CI75,0)</f>
        <v>0</v>
      </c>
      <c r="CK75" s="74" t="str">
        <f aca="false">IF(OR(AA75&gt;0,BB75&gt;0,CD75&gt;0,CJ75&gt;0),AA75+BB75+CD75+CJ75,"")</f>
        <v/>
      </c>
    </row>
    <row r="76" customFormat="false" ht="12.8" hidden="false" customHeight="false" outlineLevel="0" collapsed="false">
      <c r="A76" s="66" t="n">
        <f aca="false">'Vstupní data'!A76</f>
        <v>0</v>
      </c>
      <c r="F76" s="66" t="str">
        <f aca="false">CONCATENATE('Vstupní data'!F76,'Vstupní data'!G76,'Vstupní data'!H76,'Vstupní data'!I76)</f>
        <v/>
      </c>
      <c r="G76" s="66"/>
      <c r="H76" s="66" t="n">
        <f aca="false">'Vstupní data'!K76</f>
        <v>0</v>
      </c>
      <c r="I76" s="66" t="n">
        <f aca="false">'Vstupní data'!L76</f>
        <v>0</v>
      </c>
      <c r="J76" s="66" t="n">
        <f aca="false">'Vstupní data'!K76*'Vstupní data'!M76/100</f>
        <v>0</v>
      </c>
      <c r="L76" s="66" t="n">
        <f aca="false">IF('Vstupní data'!N76="prostokořenný",0,IF('Vstupní data'!N76="krytokořenný","k",IF('Vstupní data'!N76="poloodrostky nebo odrostky, prostokořenné i krytokořenné","po",0)))</f>
        <v>0</v>
      </c>
      <c r="N76" s="66"/>
      <c r="O76" s="66" t="n">
        <f aca="false">'Vstupní data'!O76</f>
        <v>0</v>
      </c>
      <c r="P76" s="66" t="n">
        <f aca="false">IF(O76&gt;0,VLOOKUP(CONCATENATE(VLOOKUP(I76,'Pril3-drev'!$H$5:$K$83,4,0),"-",'Vstupní data'!R76),K2!$C$15:$D$23,2,0),0)</f>
        <v>0</v>
      </c>
      <c r="Q76" s="66" t="n">
        <f aca="false">IF(O76&gt;0,VLOOKUP(I76,'Pril3-drev'!$H$5:$I$83,2,0),0)</f>
        <v>0</v>
      </c>
      <c r="R76" s="66" t="n">
        <f aca="false">IF(Q76&gt;0,VLOOKUP(Q76,'Pril6-okus'!$A$5:$B$17,2,0),0)</f>
        <v>0</v>
      </c>
      <c r="S76" s="66" t="n">
        <f aca="false">IF(O76&gt;0,VLOOKUP(I76,'Pril3-drev'!$H$5:$J$83,3,0),0)</f>
        <v>0</v>
      </c>
      <c r="T76" s="66" t="str">
        <f aca="false">IF(O76&gt;0,IF(L76="k",0.9*VLOOKUP(S76,'ha-pocty-vyhl'!$A$5:$B$20,2,0),IF(L76="po",0.8*VLOOKUP(S76,'ha-pocty-vyhl'!$A$5:$B$20,2,0),VLOOKUP(S76,'ha-pocty-vyhl'!$A$5:$B$20,2,0))),"")</f>
        <v/>
      </c>
      <c r="U76" s="66" t="n">
        <f aca="false">'Vstupní data'!P76</f>
        <v>0</v>
      </c>
      <c r="V76" s="66" t="n">
        <f aca="false">IF(O76&gt;0,1.3*T76*1000*Z76/10000,0)</f>
        <v>0</v>
      </c>
      <c r="W76" s="66" t="n">
        <f aca="false">IF(O76&gt;0,1.3*T76*1000*Z76/10000,0)</f>
        <v>0</v>
      </c>
      <c r="X76" s="66" t="n">
        <f aca="false">IF(O76&gt;0,IF(O76&gt;V76,V76,O76),0)</f>
        <v>0</v>
      </c>
      <c r="Y76" s="66" t="n">
        <f aca="false">IF(O76&gt;0,IF(IF(U76&gt;W76,W76,U76)&lt;X76,W76,IF(U76&gt;W76,W76,U76)),0)</f>
        <v>0</v>
      </c>
      <c r="Z76" s="66" t="n">
        <f aca="false">IF(O76&gt;0,IF(J76&gt;0,J76,K76*H76/100),0)</f>
        <v>0</v>
      </c>
      <c r="AA76" s="67" t="n">
        <f aca="false">IF(O76&gt;0,CEILING(R76*P76*X76/Y76*Z76,1),0)</f>
        <v>0</v>
      </c>
      <c r="AB76" s="68" t="n">
        <f aca="false">IF(O76&gt;0,AA76/O76,0)</f>
        <v>0</v>
      </c>
      <c r="AC76" s="66" t="n">
        <f aca="false">'Vstupní data'!W76</f>
        <v>0</v>
      </c>
      <c r="AI76" s="66" t="str">
        <f aca="false">IF(OR('Vstupní data'!T76&gt;0,'Vstupní data'!U76&gt;0),VLOOKUP(I76,'Pril3-drev'!$H$5:$J$83,3,0),"")</f>
        <v/>
      </c>
      <c r="AJ76" s="66" t="n">
        <f aca="false">IF('Vstupní data'!V76="prostokořenný",0,IF('Vstupní data'!V76="krytokořenný","k",IF('Vstupní data'!V76="poloodrostky nebo odrostky, prostokořenné i krytokořenné","po",0)))</f>
        <v>0</v>
      </c>
      <c r="AK76" s="66" t="n">
        <f aca="false">IF(OR('Vstupní data'!T76&gt;0,'Vstupní data'!U76&gt;0),IF(AJ76="k",0.9*VLOOKUP(AI76,'ha-pocty-vyhl'!$A$5:$B$20,2,0),IF(AJ76="po",0.8*VLOOKUP(AI76,'ha-pocty-vyhl'!$A$5:$B$20,2,0),VLOOKUP(AI76,'ha-pocty-vyhl'!$A$5:$B$20,2,0))),0)</f>
        <v>0</v>
      </c>
      <c r="AL76" s="66" t="n">
        <f aca="false">IF(OR('Vstupní data'!T76&gt;0,'Vstupní data'!U76&gt;0),'Vstupní data'!K76*'Vstupní data'!M76/100,0)</f>
        <v>0</v>
      </c>
      <c r="AM76" s="66" t="n">
        <f aca="false">IF(OR('Vstupní data'!T76&gt;0,'Vstupní data'!U76&gt;0),IF('Vstupní data'!T76&gt;0,'Vstupní data'!T76,ROUND(10*'Vstupní data'!U76/AK76,0)),0)</f>
        <v>0</v>
      </c>
      <c r="AN76" s="69" t="n">
        <f aca="false">IF('Vstupní data'!T76&gt;0,   IF('Vstupní data'!T76&lt;=AL76,'Vstupní data'!T76,AL76),   IF(AM76&lt;AL76,AM76,AL76))</f>
        <v>0</v>
      </c>
      <c r="AO76" s="69" t="n">
        <f aca="false">'Vstupní data'!X76</f>
        <v>0</v>
      </c>
      <c r="AP76" s="66" t="n">
        <f aca="false">IF(OR('Vstupní data'!T76&gt;0,'Vstupní data'!U76&gt;0),IF(I76&lt;&gt;0,VLOOKUP(I76,'Pril3-drev'!$H$5:$I$83,2,0),0),0)</f>
        <v>0</v>
      </c>
      <c r="AQ76" s="66" t="n">
        <f aca="false">'Vstupní data'!Y76</f>
        <v>0</v>
      </c>
      <c r="AR76" s="66" t="str">
        <f aca="false">IF(AC76&gt;5,   IF('Vstupní data'!Y76&gt;0,   VLOOKUP(VLOOKUP(CONCATENATE(VLOOKUP(I76,'Pril3-drev'!$H$4:$L$83,5,0),AC76),'Pril3-drev'!$Q$4:$R$2803,2,0),'AVB-BS'!$C$5:$S$29 ,LOOKUP(AQ76,'AVB-BS'!$D$3:$S$3,'AVB-BS'!$D$1:$S$1) ,0 )   ,   IF('Vstupní data'!Z76&gt;0,'Vstupní data'!Z76,0)) , "")</f>
        <v/>
      </c>
      <c r="AS76" s="70" t="str">
        <f aca="false">IF(AC76&gt;5,VLOOKUP(CONCATENATE(AP76,AR76),'Pril1-THLPa'!$H$6:$N$96,4,0),"")</f>
        <v/>
      </c>
      <c r="AT76" s="70" t="str">
        <f aca="false">IF(AC76&gt;5,VLOOKUP(CONCATENATE(AP76,AR76),'Pril1-THLPa'!$H$6:$N$96,5,0),"")</f>
        <v/>
      </c>
      <c r="AU76" s="70" t="str">
        <f aca="false">IF(AC76&gt;5,VLOOKUP(CONCATENATE(AP76,AR76),'Pril1-THLPa'!$H$6:$N$96,6,0),"")</f>
        <v/>
      </c>
      <c r="AV76" s="70" t="str">
        <f aca="false">IF(AC76&gt;5,VLOOKUP(CONCATENATE(AP76,AR76),'Pril1-THLPa'!$H$6:$N$96,7,0),"")</f>
        <v/>
      </c>
      <c r="AW76" s="70" t="str">
        <f aca="false">IF(AC76&gt;5,VLOOKUP(CONCATENATE(AP76,AR76),'Pril1-THLPa'!$H$6:$O$96,8,0),"")</f>
        <v/>
      </c>
      <c r="AX76" s="66" t="n">
        <f aca="false">IF(AC76&gt;0,IF(AND(AC76&gt;0,AC76&lt;=5),VLOOKUP(AP76,'Pril1-THLPa'!$A$6:$F$18,LOOKUP(AC76,'Pril1-THLPa'!$B$5:$F$5,'Pril1-THLPa'!$B$4:$F$4),0),AS76+AT76*(AC76-5)+AU76*POWER(AC76-5,2)+AV76*POWER(AC76-5,3)+AW76*POWER(AC76-5,4)),0)</f>
        <v>0</v>
      </c>
      <c r="AY76" s="71"/>
      <c r="AZ76" s="66" t="n">
        <f aca="false">'Vstupní data'!AA76</f>
        <v>0</v>
      </c>
      <c r="BA76" s="66" t="n">
        <f aca="false">IF(OR('Vstupní data'!T76&gt;0,'Vstupní data'!U76&gt;0),IF(AC76&lt;&gt;"",AX76*AO76/10*(100+AZ76)/100,0),0)</f>
        <v>0</v>
      </c>
      <c r="BB76" s="67" t="n">
        <f aca="false">IF(AC76&lt;&gt;"",ROUND(BA76*AN76,0),0)</f>
        <v>0</v>
      </c>
      <c r="BC76" s="68" t="str">
        <f aca="false">IF(AE76&gt;0,BB76/AE76,"")</f>
        <v/>
      </c>
      <c r="BD76" s="66" t="n">
        <f aca="false">'Vstupní data'!AE76</f>
        <v>0</v>
      </c>
      <c r="BF76" s="66" t="n">
        <f aca="false">'Vstupní data'!AC76</f>
        <v>0</v>
      </c>
      <c r="BH76" s="66" t="n">
        <f aca="false">'Vstupní data'!AD76</f>
        <v>0</v>
      </c>
      <c r="BI76" s="66" t="n">
        <f aca="false">'Vstupní data'!AF76</f>
        <v>0</v>
      </c>
      <c r="BJ76" s="69" t="n">
        <f aca="false">'Vstupní data'!AG76</f>
        <v>0</v>
      </c>
      <c r="BK76" s="69" t="n">
        <f aca="false">IF(BF76&lt;&gt;0,VLOOKUP(I76,'Pril3-drev'!$H$5:$I$83,2,0),0)</f>
        <v>0</v>
      </c>
      <c r="BL76" s="69" t="n">
        <f aca="false">IF(BF76&lt;&gt;0,VLOOKUP(BK76,'Pril3-drev'!$A$5:$C$17,3,0),0)</f>
        <v>0</v>
      </c>
      <c r="BM76" s="69" t="n">
        <f aca="false">'Vstupní data'!AH76</f>
        <v>0</v>
      </c>
      <c r="BN76" s="69" t="n">
        <f aca="false">IF('Vstupní data'!AH76&gt;0,   VLOOKUP(VLOOKUP(CONCATENATE(VLOOKUP(I76,'Pril3-drev'!$H$4:$L$83,5,0),BD76),'Pril3-drev'!$Q$4:$R$2803,2,0),'AVB-BS'!$C$5:$S$29 ,LOOKUP(BM76,'AVB-BS'!$D$3:$S$3,'AVB-BS'!$D$1:$S$1) ,0 )   ,   IF('Vstupní data'!AI76&gt;0,'Vstupní data'!AI76,0))</f>
        <v>0</v>
      </c>
      <c r="BO76" s="69" t="str">
        <f aca="false">IF(BX76&gt;5,VLOOKUP(CONCATENATE(BK76,BN76),'Pril1-THLPa'!$H$6:$N$96,4,0),"")</f>
        <v/>
      </c>
      <c r="BP76" s="69" t="str">
        <f aca="false">IF(BX76&gt;5,VLOOKUP(CONCATENATE(BK76,BN76),'Pril1-THLPa'!$H$6:$N$96,5,0),"")</f>
        <v/>
      </c>
      <c r="BQ76" s="69" t="str">
        <f aca="false">IF(BX76&gt;5,VLOOKUP(CONCATENATE(BK76,BN76),'Pril1-THLPa'!$H$6:$N$96,6,0),"")</f>
        <v/>
      </c>
      <c r="BR76" s="69" t="str">
        <f aca="false">IF(BX76&gt;5,VLOOKUP(CONCATENATE(BK76,BN76),'Pril1-THLPa'!$H$6:$N$96,7,0),"")</f>
        <v/>
      </c>
      <c r="BS76" s="69" t="str">
        <f aca="false">IF(BX76&gt;5,VLOOKUP(CONCATENATE(BK76,BN76),'Pril1-THLPa'!$H$6:$O$96,8,0),"")</f>
        <v/>
      </c>
      <c r="BT76" s="69" t="str">
        <f aca="false">IF(BF76&gt;0, IF(BK76="smrk",  VLOOKUP(VLOOKUP(BD76,'Pril9-K3'!$L$8:$M$207,2,0),'Pril9-K3'!$A$8:$J$16,LOOKUP(BN76,'Pril9-K3'!$A$7:$J$7,'Pril9-K3'!$A$5:$J$5),0), IF(AND(BK76&lt;&gt;"smrk",'Vstupní data'!AK76&lt;&gt;""),'Vstupní data'!AK76,   VLOOKUP(VLOOKUP(BD76,'Pril9-K3'!$L$8:$M$207,2,0),'Pril9-K3'!$A$8:$J$16,LOOKUP(BN76,'Pril9-K3'!$A$7:$J$7,'Pril9-K3'!$A$5:$J$5),0)   )),   "")</f>
        <v/>
      </c>
      <c r="BV76" s="69" t="n">
        <f aca="false">'Vstupní data'!AJ76</f>
        <v>0</v>
      </c>
      <c r="BW76" s="69" t="n">
        <f aca="false">IF(BF76&gt;0,IF(J76&gt;0,J76,K76*H76/100),0)</f>
        <v>0</v>
      </c>
      <c r="BX76" s="69" t="n">
        <f aca="false">IF(BF76&gt;0,IF(BJ76&gt;BL76,BL76,BJ76),0)</f>
        <v>0</v>
      </c>
      <c r="BY76" s="69" t="n">
        <f aca="false">IF(BD76=0,0,IF(AND(BX76&gt;0,BX76&lt;=5),  IF(AND(BX76&gt;0,BX76&lt;=5),VLOOKUP(BK76,'Pril1-THLPa'!$A$6:$F$18,IF(AND(BX76&gt;0,BX76&lt;=5),LOOKUP(BX76,'Pril1-THLPa'!$B$5:$F$5,'Pril1-THLPa'!$B$4:$F$4),""),0),""),  IF(BX76&gt;5,BO76+BP76*(BX76-5)+BQ76*POWER(BX76-5,2)+BR76*POWER(BX76-5,3)+BS76*POWER(BX76-5,4),"")))</f>
        <v>0</v>
      </c>
      <c r="BZ76" s="69" t="n">
        <f aca="false">IF(BY76&gt;0,BY76*BI76/10*BW76*(100+BV76)/100,0)</f>
        <v>0</v>
      </c>
      <c r="CA76" s="69" t="n">
        <f aca="false">IF(BD76&gt;0,BX76-IF(BD76&gt;BX76,BX76,BD76),0)</f>
        <v>0</v>
      </c>
      <c r="CB76" s="69" t="n">
        <f aca="false">POWER(1.01,CA76)</f>
        <v>1</v>
      </c>
      <c r="CC76" s="69" t="n">
        <f aca="false">IF(BF76&gt;0,IF(BF76&gt;BH76,1,BF76/BH76),0)</f>
        <v>0</v>
      </c>
      <c r="CD76" s="72" t="n">
        <f aca="false">IF(BD76=0,0,IF(BF76&gt;0,ROUND(IF(CB76&lt;&gt;0,BZ76*BT76*1/CB76*CC76,0),0),0))</f>
        <v>0</v>
      </c>
      <c r="CE76" s="73" t="str">
        <f aca="false">IF(BF76&gt;0,IF(BF76&gt;BH76,CD76/BF76,CD76/BH76),"")</f>
        <v/>
      </c>
      <c r="CF76" s="69" t="n">
        <f aca="false">'Vstupní data'!AM76</f>
        <v>0</v>
      </c>
      <c r="CG76" s="69" t="n">
        <f aca="false">'Vstupní data'!AN76</f>
        <v>0</v>
      </c>
      <c r="CH76" s="69" t="n">
        <f aca="false">'Vstupní data'!AO76</f>
        <v>0</v>
      </c>
      <c r="CI76" s="69" t="n">
        <f aca="false">'Vstupní data'!AP76</f>
        <v>0</v>
      </c>
      <c r="CJ76" s="72" t="n">
        <f aca="false">ROUND(CH76*CI76,0)</f>
        <v>0</v>
      </c>
      <c r="CK76" s="74" t="str">
        <f aca="false">IF(OR(AA76&gt;0,BB76&gt;0,CD76&gt;0,CJ76&gt;0),AA76+BB76+CD76+CJ76,"")</f>
        <v/>
      </c>
    </row>
    <row r="77" customFormat="false" ht="12.8" hidden="false" customHeight="false" outlineLevel="0" collapsed="false">
      <c r="A77" s="66" t="n">
        <f aca="false">'Vstupní data'!A77</f>
        <v>0</v>
      </c>
      <c r="F77" s="66" t="str">
        <f aca="false">CONCATENATE('Vstupní data'!F77,'Vstupní data'!G77,'Vstupní data'!H77,'Vstupní data'!I77)</f>
        <v/>
      </c>
      <c r="G77" s="66"/>
      <c r="H77" s="66" t="n">
        <f aca="false">'Vstupní data'!K77</f>
        <v>0</v>
      </c>
      <c r="I77" s="66" t="n">
        <f aca="false">'Vstupní data'!L77</f>
        <v>0</v>
      </c>
      <c r="J77" s="66" t="n">
        <f aca="false">'Vstupní data'!K77*'Vstupní data'!M77/100</f>
        <v>0</v>
      </c>
      <c r="L77" s="66" t="n">
        <f aca="false">IF('Vstupní data'!N77="prostokořenný",0,IF('Vstupní data'!N77="krytokořenný","k",IF('Vstupní data'!N77="poloodrostky nebo odrostky, prostokořenné i krytokořenné","po",0)))</f>
        <v>0</v>
      </c>
      <c r="N77" s="66"/>
      <c r="O77" s="66" t="n">
        <f aca="false">'Vstupní data'!O77</f>
        <v>0</v>
      </c>
      <c r="P77" s="66" t="n">
        <f aca="false">IF(O77&gt;0,VLOOKUP(CONCATENATE(VLOOKUP(I77,'Pril3-drev'!$H$5:$K$83,4,0),"-",'Vstupní data'!R77),K2!$C$15:$D$23,2,0),0)</f>
        <v>0</v>
      </c>
      <c r="Q77" s="66" t="n">
        <f aca="false">IF(O77&gt;0,VLOOKUP(I77,'Pril3-drev'!$H$5:$I$83,2,0),0)</f>
        <v>0</v>
      </c>
      <c r="R77" s="66" t="n">
        <f aca="false">IF(Q77&gt;0,VLOOKUP(Q77,'Pril6-okus'!$A$5:$B$17,2,0),0)</f>
        <v>0</v>
      </c>
      <c r="S77" s="66" t="n">
        <f aca="false">IF(O77&gt;0,VLOOKUP(I77,'Pril3-drev'!$H$5:$J$83,3,0),0)</f>
        <v>0</v>
      </c>
      <c r="T77" s="66" t="str">
        <f aca="false">IF(O77&gt;0,IF(L77="k",0.9*VLOOKUP(S77,'ha-pocty-vyhl'!$A$5:$B$20,2,0),IF(L77="po",0.8*VLOOKUP(S77,'ha-pocty-vyhl'!$A$5:$B$20,2,0),VLOOKUP(S77,'ha-pocty-vyhl'!$A$5:$B$20,2,0))),"")</f>
        <v/>
      </c>
      <c r="U77" s="66" t="n">
        <f aca="false">'Vstupní data'!P77</f>
        <v>0</v>
      </c>
      <c r="V77" s="66" t="n">
        <f aca="false">IF(O77&gt;0,1.3*T77*1000*Z77/10000,0)</f>
        <v>0</v>
      </c>
      <c r="W77" s="66" t="n">
        <f aca="false">IF(O77&gt;0,1.3*T77*1000*Z77/10000,0)</f>
        <v>0</v>
      </c>
      <c r="X77" s="66" t="n">
        <f aca="false">IF(O77&gt;0,IF(O77&gt;V77,V77,O77),0)</f>
        <v>0</v>
      </c>
      <c r="Y77" s="66" t="n">
        <f aca="false">IF(O77&gt;0,IF(IF(U77&gt;W77,W77,U77)&lt;X77,W77,IF(U77&gt;W77,W77,U77)),0)</f>
        <v>0</v>
      </c>
      <c r="Z77" s="66" t="n">
        <f aca="false">IF(O77&gt;0,IF(J77&gt;0,J77,K77*H77/100),0)</f>
        <v>0</v>
      </c>
      <c r="AA77" s="67" t="n">
        <f aca="false">IF(O77&gt;0,CEILING(R77*P77*X77/Y77*Z77,1),0)</f>
        <v>0</v>
      </c>
      <c r="AB77" s="68" t="n">
        <f aca="false">IF(O77&gt;0,AA77/O77,0)</f>
        <v>0</v>
      </c>
      <c r="AC77" s="66" t="n">
        <f aca="false">'Vstupní data'!W77</f>
        <v>0</v>
      </c>
      <c r="AI77" s="66" t="str">
        <f aca="false">IF(OR('Vstupní data'!T77&gt;0,'Vstupní data'!U77&gt;0),VLOOKUP(I77,'Pril3-drev'!$H$5:$J$83,3,0),"")</f>
        <v/>
      </c>
      <c r="AJ77" s="66" t="n">
        <f aca="false">IF('Vstupní data'!V77="prostokořenný",0,IF('Vstupní data'!V77="krytokořenný","k",IF('Vstupní data'!V77="poloodrostky nebo odrostky, prostokořenné i krytokořenné","po",0)))</f>
        <v>0</v>
      </c>
      <c r="AK77" s="66" t="n">
        <f aca="false">IF(OR('Vstupní data'!T77&gt;0,'Vstupní data'!U77&gt;0),IF(AJ77="k",0.9*VLOOKUP(AI77,'ha-pocty-vyhl'!$A$5:$B$20,2,0),IF(AJ77="po",0.8*VLOOKUP(AI77,'ha-pocty-vyhl'!$A$5:$B$20,2,0),VLOOKUP(AI77,'ha-pocty-vyhl'!$A$5:$B$20,2,0))),0)</f>
        <v>0</v>
      </c>
      <c r="AL77" s="66" t="n">
        <f aca="false">IF(OR('Vstupní data'!T77&gt;0,'Vstupní data'!U77&gt;0),'Vstupní data'!K77*'Vstupní data'!M77/100,0)</f>
        <v>0</v>
      </c>
      <c r="AM77" s="66" t="n">
        <f aca="false">IF(OR('Vstupní data'!T77&gt;0,'Vstupní data'!U77&gt;0),IF('Vstupní data'!T77&gt;0,'Vstupní data'!T77,ROUND(10*'Vstupní data'!U77/AK77,0)),0)</f>
        <v>0</v>
      </c>
      <c r="AN77" s="69" t="n">
        <f aca="false">IF('Vstupní data'!T77&gt;0,   IF('Vstupní data'!T77&lt;=AL77,'Vstupní data'!T77,AL77),   IF(AM77&lt;AL77,AM77,AL77))</f>
        <v>0</v>
      </c>
      <c r="AO77" s="69" t="n">
        <f aca="false">'Vstupní data'!X77</f>
        <v>0</v>
      </c>
      <c r="AP77" s="66" t="n">
        <f aca="false">IF(OR('Vstupní data'!T77&gt;0,'Vstupní data'!U77&gt;0),IF(I77&lt;&gt;0,VLOOKUP(I77,'Pril3-drev'!$H$5:$I$83,2,0),0),0)</f>
        <v>0</v>
      </c>
      <c r="AQ77" s="66" t="n">
        <f aca="false">'Vstupní data'!Y77</f>
        <v>0</v>
      </c>
      <c r="AR77" s="66" t="str">
        <f aca="false">IF(AC77&gt;5,   IF('Vstupní data'!Y77&gt;0,   VLOOKUP(VLOOKUP(CONCATENATE(VLOOKUP(I77,'Pril3-drev'!$H$4:$L$83,5,0),AC77),'Pril3-drev'!$Q$4:$R$2803,2,0),'AVB-BS'!$C$5:$S$29 ,LOOKUP(AQ77,'AVB-BS'!$D$3:$S$3,'AVB-BS'!$D$1:$S$1) ,0 )   ,   IF('Vstupní data'!Z77&gt;0,'Vstupní data'!Z77,0)) , "")</f>
        <v/>
      </c>
      <c r="AS77" s="70" t="str">
        <f aca="false">IF(AC77&gt;5,VLOOKUP(CONCATENATE(AP77,AR77),'Pril1-THLPa'!$H$6:$N$96,4,0),"")</f>
        <v/>
      </c>
      <c r="AT77" s="70" t="str">
        <f aca="false">IF(AC77&gt;5,VLOOKUP(CONCATENATE(AP77,AR77),'Pril1-THLPa'!$H$6:$N$96,5,0),"")</f>
        <v/>
      </c>
      <c r="AU77" s="70" t="str">
        <f aca="false">IF(AC77&gt;5,VLOOKUP(CONCATENATE(AP77,AR77),'Pril1-THLPa'!$H$6:$N$96,6,0),"")</f>
        <v/>
      </c>
      <c r="AV77" s="70" t="str">
        <f aca="false">IF(AC77&gt;5,VLOOKUP(CONCATENATE(AP77,AR77),'Pril1-THLPa'!$H$6:$N$96,7,0),"")</f>
        <v/>
      </c>
      <c r="AW77" s="70" t="str">
        <f aca="false">IF(AC77&gt;5,VLOOKUP(CONCATENATE(AP77,AR77),'Pril1-THLPa'!$H$6:$O$96,8,0),"")</f>
        <v/>
      </c>
      <c r="AX77" s="66" t="n">
        <f aca="false">IF(AC77&gt;0,IF(AND(AC77&gt;0,AC77&lt;=5),VLOOKUP(AP77,'Pril1-THLPa'!$A$6:$F$18,LOOKUP(AC77,'Pril1-THLPa'!$B$5:$F$5,'Pril1-THLPa'!$B$4:$F$4),0),AS77+AT77*(AC77-5)+AU77*POWER(AC77-5,2)+AV77*POWER(AC77-5,3)+AW77*POWER(AC77-5,4)),0)</f>
        <v>0</v>
      </c>
      <c r="AY77" s="71"/>
      <c r="AZ77" s="66" t="n">
        <f aca="false">'Vstupní data'!AA77</f>
        <v>0</v>
      </c>
      <c r="BA77" s="66" t="n">
        <f aca="false">IF(OR('Vstupní data'!T77&gt;0,'Vstupní data'!U77&gt;0),IF(AC77&lt;&gt;"",AX77*AO77/10*(100+AZ77)/100,0),0)</f>
        <v>0</v>
      </c>
      <c r="BB77" s="67" t="n">
        <f aca="false">IF(AC77&lt;&gt;"",ROUND(BA77*AN77,0),0)</f>
        <v>0</v>
      </c>
      <c r="BC77" s="68" t="str">
        <f aca="false">IF(AE77&gt;0,BB77/AE77,"")</f>
        <v/>
      </c>
      <c r="BD77" s="66" t="n">
        <f aca="false">'Vstupní data'!AE77</f>
        <v>0</v>
      </c>
      <c r="BF77" s="66" t="n">
        <f aca="false">'Vstupní data'!AC77</f>
        <v>0</v>
      </c>
      <c r="BH77" s="66" t="n">
        <f aca="false">'Vstupní data'!AD77</f>
        <v>0</v>
      </c>
      <c r="BI77" s="66" t="n">
        <f aca="false">'Vstupní data'!AF77</f>
        <v>0</v>
      </c>
      <c r="BJ77" s="69" t="n">
        <f aca="false">'Vstupní data'!AG77</f>
        <v>0</v>
      </c>
      <c r="BK77" s="69" t="n">
        <f aca="false">IF(BF77&lt;&gt;0,VLOOKUP(I77,'Pril3-drev'!$H$5:$I$83,2,0),0)</f>
        <v>0</v>
      </c>
      <c r="BL77" s="69" t="n">
        <f aca="false">IF(BF77&lt;&gt;0,VLOOKUP(BK77,'Pril3-drev'!$A$5:$C$17,3,0),0)</f>
        <v>0</v>
      </c>
      <c r="BM77" s="69" t="n">
        <f aca="false">'Vstupní data'!AH77</f>
        <v>0</v>
      </c>
      <c r="BN77" s="69" t="n">
        <f aca="false">IF('Vstupní data'!AH77&gt;0,   VLOOKUP(VLOOKUP(CONCATENATE(VLOOKUP(I77,'Pril3-drev'!$H$4:$L$83,5,0),BD77),'Pril3-drev'!$Q$4:$R$2803,2,0),'AVB-BS'!$C$5:$S$29 ,LOOKUP(BM77,'AVB-BS'!$D$3:$S$3,'AVB-BS'!$D$1:$S$1) ,0 )   ,   IF('Vstupní data'!AI77&gt;0,'Vstupní data'!AI77,0))</f>
        <v>0</v>
      </c>
      <c r="BO77" s="69" t="str">
        <f aca="false">IF(BX77&gt;5,VLOOKUP(CONCATENATE(BK77,BN77),'Pril1-THLPa'!$H$6:$N$96,4,0),"")</f>
        <v/>
      </c>
      <c r="BP77" s="69" t="str">
        <f aca="false">IF(BX77&gt;5,VLOOKUP(CONCATENATE(BK77,BN77),'Pril1-THLPa'!$H$6:$N$96,5,0),"")</f>
        <v/>
      </c>
      <c r="BQ77" s="69" t="str">
        <f aca="false">IF(BX77&gt;5,VLOOKUP(CONCATENATE(BK77,BN77),'Pril1-THLPa'!$H$6:$N$96,6,0),"")</f>
        <v/>
      </c>
      <c r="BR77" s="69" t="str">
        <f aca="false">IF(BX77&gt;5,VLOOKUP(CONCATENATE(BK77,BN77),'Pril1-THLPa'!$H$6:$N$96,7,0),"")</f>
        <v/>
      </c>
      <c r="BS77" s="69" t="str">
        <f aca="false">IF(BX77&gt;5,VLOOKUP(CONCATENATE(BK77,BN77),'Pril1-THLPa'!$H$6:$O$96,8,0),"")</f>
        <v/>
      </c>
      <c r="BT77" s="69" t="str">
        <f aca="false">IF(BF77&gt;0, IF(BK77="smrk",  VLOOKUP(VLOOKUP(BD77,'Pril9-K3'!$L$8:$M$207,2,0),'Pril9-K3'!$A$8:$J$16,LOOKUP(BN77,'Pril9-K3'!$A$7:$J$7,'Pril9-K3'!$A$5:$J$5),0), IF(AND(BK77&lt;&gt;"smrk",'Vstupní data'!AK77&lt;&gt;""),'Vstupní data'!AK77,   VLOOKUP(VLOOKUP(BD77,'Pril9-K3'!$L$8:$M$207,2,0),'Pril9-K3'!$A$8:$J$16,LOOKUP(BN77,'Pril9-K3'!$A$7:$J$7,'Pril9-K3'!$A$5:$J$5),0)   )),   "")</f>
        <v/>
      </c>
      <c r="BV77" s="69" t="n">
        <f aca="false">'Vstupní data'!AJ77</f>
        <v>0</v>
      </c>
      <c r="BW77" s="69" t="n">
        <f aca="false">IF(BF77&gt;0,IF(J77&gt;0,J77,K77*H77/100),0)</f>
        <v>0</v>
      </c>
      <c r="BX77" s="69" t="n">
        <f aca="false">IF(BF77&gt;0,IF(BJ77&gt;BL77,BL77,BJ77),0)</f>
        <v>0</v>
      </c>
      <c r="BY77" s="69" t="n">
        <f aca="false">IF(BD77=0,0,IF(AND(BX77&gt;0,BX77&lt;=5),  IF(AND(BX77&gt;0,BX77&lt;=5),VLOOKUP(BK77,'Pril1-THLPa'!$A$6:$F$18,IF(AND(BX77&gt;0,BX77&lt;=5),LOOKUP(BX77,'Pril1-THLPa'!$B$5:$F$5,'Pril1-THLPa'!$B$4:$F$4),""),0),""),  IF(BX77&gt;5,BO77+BP77*(BX77-5)+BQ77*POWER(BX77-5,2)+BR77*POWER(BX77-5,3)+BS77*POWER(BX77-5,4),"")))</f>
        <v>0</v>
      </c>
      <c r="BZ77" s="69" t="n">
        <f aca="false">IF(BY77&gt;0,BY77*BI77/10*BW77*(100+BV77)/100,0)</f>
        <v>0</v>
      </c>
      <c r="CA77" s="69" t="n">
        <f aca="false">IF(BD77&gt;0,BX77-IF(BD77&gt;BX77,BX77,BD77),0)</f>
        <v>0</v>
      </c>
      <c r="CB77" s="69" t="n">
        <f aca="false">POWER(1.01,CA77)</f>
        <v>1</v>
      </c>
      <c r="CC77" s="69" t="n">
        <f aca="false">IF(BF77&gt;0,IF(BF77&gt;BH77,1,BF77/BH77),0)</f>
        <v>0</v>
      </c>
      <c r="CD77" s="72" t="n">
        <f aca="false">IF(BD77=0,0,IF(BF77&gt;0,ROUND(IF(CB77&lt;&gt;0,BZ77*BT77*1/CB77*CC77,0),0),0))</f>
        <v>0</v>
      </c>
      <c r="CE77" s="73" t="str">
        <f aca="false">IF(BF77&gt;0,IF(BF77&gt;BH77,CD77/BF77,CD77/BH77),"")</f>
        <v/>
      </c>
      <c r="CF77" s="69" t="n">
        <f aca="false">'Vstupní data'!AM77</f>
        <v>0</v>
      </c>
      <c r="CG77" s="69" t="n">
        <f aca="false">'Vstupní data'!AN77</f>
        <v>0</v>
      </c>
      <c r="CH77" s="69" t="n">
        <f aca="false">'Vstupní data'!AO77</f>
        <v>0</v>
      </c>
      <c r="CI77" s="69" t="n">
        <f aca="false">'Vstupní data'!AP77</f>
        <v>0</v>
      </c>
      <c r="CJ77" s="72" t="n">
        <f aca="false">ROUND(CH77*CI77,0)</f>
        <v>0</v>
      </c>
      <c r="CK77" s="74" t="str">
        <f aca="false">IF(OR(AA77&gt;0,BB77&gt;0,CD77&gt;0,CJ77&gt;0),AA77+BB77+CD77+CJ77,"")</f>
        <v/>
      </c>
    </row>
    <row r="78" customFormat="false" ht="12.8" hidden="false" customHeight="false" outlineLevel="0" collapsed="false">
      <c r="A78" s="66" t="n">
        <f aca="false">'Vstupní data'!A78</f>
        <v>0</v>
      </c>
      <c r="F78" s="66" t="str">
        <f aca="false">CONCATENATE('Vstupní data'!F78,'Vstupní data'!G78,'Vstupní data'!H78,'Vstupní data'!I78)</f>
        <v/>
      </c>
      <c r="G78" s="66"/>
      <c r="H78" s="66" t="n">
        <f aca="false">'Vstupní data'!K78</f>
        <v>0</v>
      </c>
      <c r="I78" s="66" t="n">
        <f aca="false">'Vstupní data'!L78</f>
        <v>0</v>
      </c>
      <c r="J78" s="66" t="n">
        <f aca="false">'Vstupní data'!K78*'Vstupní data'!M78/100</f>
        <v>0</v>
      </c>
      <c r="L78" s="66" t="n">
        <f aca="false">IF('Vstupní data'!N78="prostokořenný",0,IF('Vstupní data'!N78="krytokořenný","k",IF('Vstupní data'!N78="poloodrostky nebo odrostky, prostokořenné i krytokořenné","po",0)))</f>
        <v>0</v>
      </c>
      <c r="N78" s="66"/>
      <c r="O78" s="66" t="n">
        <f aca="false">'Vstupní data'!O78</f>
        <v>0</v>
      </c>
      <c r="P78" s="66" t="n">
        <f aca="false">IF(O78&gt;0,VLOOKUP(CONCATENATE(VLOOKUP(I78,'Pril3-drev'!$H$5:$K$83,4,0),"-",'Vstupní data'!R78),K2!$C$15:$D$23,2,0),0)</f>
        <v>0</v>
      </c>
      <c r="Q78" s="66" t="n">
        <f aca="false">IF(O78&gt;0,VLOOKUP(I78,'Pril3-drev'!$H$5:$I$83,2,0),0)</f>
        <v>0</v>
      </c>
      <c r="R78" s="66" t="n">
        <f aca="false">IF(Q78&gt;0,VLOOKUP(Q78,'Pril6-okus'!$A$5:$B$17,2,0),0)</f>
        <v>0</v>
      </c>
      <c r="S78" s="66" t="n">
        <f aca="false">IF(O78&gt;0,VLOOKUP(I78,'Pril3-drev'!$H$5:$J$83,3,0),0)</f>
        <v>0</v>
      </c>
      <c r="T78" s="66" t="str">
        <f aca="false">IF(O78&gt;0,IF(L78="k",0.9*VLOOKUP(S78,'ha-pocty-vyhl'!$A$5:$B$20,2,0),IF(L78="po",0.8*VLOOKUP(S78,'ha-pocty-vyhl'!$A$5:$B$20,2,0),VLOOKUP(S78,'ha-pocty-vyhl'!$A$5:$B$20,2,0))),"")</f>
        <v/>
      </c>
      <c r="U78" s="66" t="n">
        <f aca="false">'Vstupní data'!P78</f>
        <v>0</v>
      </c>
      <c r="V78" s="66" t="n">
        <f aca="false">IF(O78&gt;0,1.3*T78*1000*Z78/10000,0)</f>
        <v>0</v>
      </c>
      <c r="W78" s="66" t="n">
        <f aca="false">IF(O78&gt;0,1.3*T78*1000*Z78/10000,0)</f>
        <v>0</v>
      </c>
      <c r="X78" s="66" t="n">
        <f aca="false">IF(O78&gt;0,IF(O78&gt;V78,V78,O78),0)</f>
        <v>0</v>
      </c>
      <c r="Y78" s="66" t="n">
        <f aca="false">IF(O78&gt;0,IF(IF(U78&gt;W78,W78,U78)&lt;X78,W78,IF(U78&gt;W78,W78,U78)),0)</f>
        <v>0</v>
      </c>
      <c r="Z78" s="66" t="n">
        <f aca="false">IF(O78&gt;0,IF(J78&gt;0,J78,K78*H78/100),0)</f>
        <v>0</v>
      </c>
      <c r="AA78" s="67" t="n">
        <f aca="false">IF(O78&gt;0,CEILING(R78*P78*X78/Y78*Z78,1),0)</f>
        <v>0</v>
      </c>
      <c r="AB78" s="68" t="n">
        <f aca="false">IF(O78&gt;0,AA78/O78,0)</f>
        <v>0</v>
      </c>
      <c r="AC78" s="66" t="n">
        <f aca="false">'Vstupní data'!W78</f>
        <v>0</v>
      </c>
      <c r="AI78" s="66" t="str">
        <f aca="false">IF(OR('Vstupní data'!T78&gt;0,'Vstupní data'!U78&gt;0),VLOOKUP(I78,'Pril3-drev'!$H$5:$J$83,3,0),"")</f>
        <v/>
      </c>
      <c r="AJ78" s="66" t="n">
        <f aca="false">IF('Vstupní data'!V78="prostokořenný",0,IF('Vstupní data'!V78="krytokořenný","k",IF('Vstupní data'!V78="poloodrostky nebo odrostky, prostokořenné i krytokořenné","po",0)))</f>
        <v>0</v>
      </c>
      <c r="AK78" s="66" t="n">
        <f aca="false">IF(OR('Vstupní data'!T78&gt;0,'Vstupní data'!U78&gt;0),IF(AJ78="k",0.9*VLOOKUP(AI78,'ha-pocty-vyhl'!$A$5:$B$20,2,0),IF(AJ78="po",0.8*VLOOKUP(AI78,'ha-pocty-vyhl'!$A$5:$B$20,2,0),VLOOKUP(AI78,'ha-pocty-vyhl'!$A$5:$B$20,2,0))),0)</f>
        <v>0</v>
      </c>
      <c r="AL78" s="66" t="n">
        <f aca="false">IF(OR('Vstupní data'!T78&gt;0,'Vstupní data'!U78&gt;0),'Vstupní data'!K78*'Vstupní data'!M78/100,0)</f>
        <v>0</v>
      </c>
      <c r="AM78" s="66" t="n">
        <f aca="false">IF(OR('Vstupní data'!T78&gt;0,'Vstupní data'!U78&gt;0),IF('Vstupní data'!T78&gt;0,'Vstupní data'!T78,ROUND(10*'Vstupní data'!U78/AK78,0)),0)</f>
        <v>0</v>
      </c>
      <c r="AN78" s="69" t="n">
        <f aca="false">IF('Vstupní data'!T78&gt;0,   IF('Vstupní data'!T78&lt;=AL78,'Vstupní data'!T78,AL78),   IF(AM78&lt;AL78,AM78,AL78))</f>
        <v>0</v>
      </c>
      <c r="AO78" s="69" t="n">
        <f aca="false">'Vstupní data'!X78</f>
        <v>0</v>
      </c>
      <c r="AP78" s="66" t="n">
        <f aca="false">IF(OR('Vstupní data'!T78&gt;0,'Vstupní data'!U78&gt;0),IF(I78&lt;&gt;0,VLOOKUP(I78,'Pril3-drev'!$H$5:$I$83,2,0),0),0)</f>
        <v>0</v>
      </c>
      <c r="AQ78" s="66" t="n">
        <f aca="false">'Vstupní data'!Y78</f>
        <v>0</v>
      </c>
      <c r="AR78" s="66" t="str">
        <f aca="false">IF(AC78&gt;5,   IF('Vstupní data'!Y78&gt;0,   VLOOKUP(VLOOKUP(CONCATENATE(VLOOKUP(I78,'Pril3-drev'!$H$4:$L$83,5,0),AC78),'Pril3-drev'!$Q$4:$R$2803,2,0),'AVB-BS'!$C$5:$S$29 ,LOOKUP(AQ78,'AVB-BS'!$D$3:$S$3,'AVB-BS'!$D$1:$S$1) ,0 )   ,   IF('Vstupní data'!Z78&gt;0,'Vstupní data'!Z78,0)) , "")</f>
        <v/>
      </c>
      <c r="AS78" s="70" t="str">
        <f aca="false">IF(AC78&gt;5,VLOOKUP(CONCATENATE(AP78,AR78),'Pril1-THLPa'!$H$6:$N$96,4,0),"")</f>
        <v/>
      </c>
      <c r="AT78" s="70" t="str">
        <f aca="false">IF(AC78&gt;5,VLOOKUP(CONCATENATE(AP78,AR78),'Pril1-THLPa'!$H$6:$N$96,5,0),"")</f>
        <v/>
      </c>
      <c r="AU78" s="70" t="str">
        <f aca="false">IF(AC78&gt;5,VLOOKUP(CONCATENATE(AP78,AR78),'Pril1-THLPa'!$H$6:$N$96,6,0),"")</f>
        <v/>
      </c>
      <c r="AV78" s="70" t="str">
        <f aca="false">IF(AC78&gt;5,VLOOKUP(CONCATENATE(AP78,AR78),'Pril1-THLPa'!$H$6:$N$96,7,0),"")</f>
        <v/>
      </c>
      <c r="AW78" s="70" t="str">
        <f aca="false">IF(AC78&gt;5,VLOOKUP(CONCATENATE(AP78,AR78),'Pril1-THLPa'!$H$6:$O$96,8,0),"")</f>
        <v/>
      </c>
      <c r="AX78" s="66" t="n">
        <f aca="false">IF(AC78&gt;0,IF(AND(AC78&gt;0,AC78&lt;=5),VLOOKUP(AP78,'Pril1-THLPa'!$A$6:$F$18,LOOKUP(AC78,'Pril1-THLPa'!$B$5:$F$5,'Pril1-THLPa'!$B$4:$F$4),0),AS78+AT78*(AC78-5)+AU78*POWER(AC78-5,2)+AV78*POWER(AC78-5,3)+AW78*POWER(AC78-5,4)),0)</f>
        <v>0</v>
      </c>
      <c r="AY78" s="71"/>
      <c r="AZ78" s="66" t="n">
        <f aca="false">'Vstupní data'!AA78</f>
        <v>0</v>
      </c>
      <c r="BA78" s="66" t="n">
        <f aca="false">IF(OR('Vstupní data'!T78&gt;0,'Vstupní data'!U78&gt;0),IF(AC78&lt;&gt;"",AX78*AO78/10*(100+AZ78)/100,0),0)</f>
        <v>0</v>
      </c>
      <c r="BB78" s="67" t="n">
        <f aca="false">IF(AC78&lt;&gt;"",ROUND(BA78*AN78,0),0)</f>
        <v>0</v>
      </c>
      <c r="BC78" s="68" t="str">
        <f aca="false">IF(AE78&gt;0,BB78/AE78,"")</f>
        <v/>
      </c>
      <c r="BD78" s="66" t="n">
        <f aca="false">'Vstupní data'!AE78</f>
        <v>0</v>
      </c>
      <c r="BF78" s="66" t="n">
        <f aca="false">'Vstupní data'!AC78</f>
        <v>0</v>
      </c>
      <c r="BH78" s="66" t="n">
        <f aca="false">'Vstupní data'!AD78</f>
        <v>0</v>
      </c>
      <c r="BI78" s="66" t="n">
        <f aca="false">'Vstupní data'!AF78</f>
        <v>0</v>
      </c>
      <c r="BJ78" s="69" t="n">
        <f aca="false">'Vstupní data'!AG78</f>
        <v>0</v>
      </c>
      <c r="BK78" s="69" t="n">
        <f aca="false">IF(BF78&lt;&gt;0,VLOOKUP(I78,'Pril3-drev'!$H$5:$I$83,2,0),0)</f>
        <v>0</v>
      </c>
      <c r="BL78" s="69" t="n">
        <f aca="false">IF(BF78&lt;&gt;0,VLOOKUP(BK78,'Pril3-drev'!$A$5:$C$17,3,0),0)</f>
        <v>0</v>
      </c>
      <c r="BM78" s="69" t="n">
        <f aca="false">'Vstupní data'!AH78</f>
        <v>0</v>
      </c>
      <c r="BN78" s="69" t="n">
        <f aca="false">IF('Vstupní data'!AH78&gt;0,   VLOOKUP(VLOOKUP(CONCATENATE(VLOOKUP(I78,'Pril3-drev'!$H$4:$L$83,5,0),BD78),'Pril3-drev'!$Q$4:$R$2803,2,0),'AVB-BS'!$C$5:$S$29 ,LOOKUP(BM78,'AVB-BS'!$D$3:$S$3,'AVB-BS'!$D$1:$S$1) ,0 )   ,   IF('Vstupní data'!AI78&gt;0,'Vstupní data'!AI78,0))</f>
        <v>0</v>
      </c>
      <c r="BO78" s="69" t="str">
        <f aca="false">IF(BX78&gt;5,VLOOKUP(CONCATENATE(BK78,BN78),'Pril1-THLPa'!$H$6:$N$96,4,0),"")</f>
        <v/>
      </c>
      <c r="BP78" s="69" t="str">
        <f aca="false">IF(BX78&gt;5,VLOOKUP(CONCATENATE(BK78,BN78),'Pril1-THLPa'!$H$6:$N$96,5,0),"")</f>
        <v/>
      </c>
      <c r="BQ78" s="69" t="str">
        <f aca="false">IF(BX78&gt;5,VLOOKUP(CONCATENATE(BK78,BN78),'Pril1-THLPa'!$H$6:$N$96,6,0),"")</f>
        <v/>
      </c>
      <c r="BR78" s="69" t="str">
        <f aca="false">IF(BX78&gt;5,VLOOKUP(CONCATENATE(BK78,BN78),'Pril1-THLPa'!$H$6:$N$96,7,0),"")</f>
        <v/>
      </c>
      <c r="BS78" s="69" t="str">
        <f aca="false">IF(BX78&gt;5,VLOOKUP(CONCATENATE(BK78,BN78),'Pril1-THLPa'!$H$6:$O$96,8,0),"")</f>
        <v/>
      </c>
      <c r="BT78" s="69" t="str">
        <f aca="false">IF(BF78&gt;0, IF(BK78="smrk",  VLOOKUP(VLOOKUP(BD78,'Pril9-K3'!$L$8:$M$207,2,0),'Pril9-K3'!$A$8:$J$16,LOOKUP(BN78,'Pril9-K3'!$A$7:$J$7,'Pril9-K3'!$A$5:$J$5),0), IF(AND(BK78&lt;&gt;"smrk",'Vstupní data'!AK78&lt;&gt;""),'Vstupní data'!AK78,   VLOOKUP(VLOOKUP(BD78,'Pril9-K3'!$L$8:$M$207,2,0),'Pril9-K3'!$A$8:$J$16,LOOKUP(BN78,'Pril9-K3'!$A$7:$J$7,'Pril9-K3'!$A$5:$J$5),0)   )),   "")</f>
        <v/>
      </c>
      <c r="BV78" s="69" t="n">
        <f aca="false">'Vstupní data'!AJ78</f>
        <v>0</v>
      </c>
      <c r="BW78" s="69" t="n">
        <f aca="false">IF(BF78&gt;0,IF(J78&gt;0,J78,K78*H78/100),0)</f>
        <v>0</v>
      </c>
      <c r="BX78" s="69" t="n">
        <f aca="false">IF(BF78&gt;0,IF(BJ78&gt;BL78,BL78,BJ78),0)</f>
        <v>0</v>
      </c>
      <c r="BY78" s="69" t="n">
        <f aca="false">IF(BD78=0,0,IF(AND(BX78&gt;0,BX78&lt;=5),  IF(AND(BX78&gt;0,BX78&lt;=5),VLOOKUP(BK78,'Pril1-THLPa'!$A$6:$F$18,IF(AND(BX78&gt;0,BX78&lt;=5),LOOKUP(BX78,'Pril1-THLPa'!$B$5:$F$5,'Pril1-THLPa'!$B$4:$F$4),""),0),""),  IF(BX78&gt;5,BO78+BP78*(BX78-5)+BQ78*POWER(BX78-5,2)+BR78*POWER(BX78-5,3)+BS78*POWER(BX78-5,4),"")))</f>
        <v>0</v>
      </c>
      <c r="BZ78" s="69" t="n">
        <f aca="false">IF(BY78&gt;0,BY78*BI78/10*BW78*(100+BV78)/100,0)</f>
        <v>0</v>
      </c>
      <c r="CA78" s="69" t="n">
        <f aca="false">IF(BD78&gt;0,BX78-IF(BD78&gt;BX78,BX78,BD78),0)</f>
        <v>0</v>
      </c>
      <c r="CB78" s="69" t="n">
        <f aca="false">POWER(1.01,CA78)</f>
        <v>1</v>
      </c>
      <c r="CC78" s="69" t="n">
        <f aca="false">IF(BF78&gt;0,IF(BF78&gt;BH78,1,BF78/BH78),0)</f>
        <v>0</v>
      </c>
      <c r="CD78" s="72" t="n">
        <f aca="false">IF(BD78=0,0,IF(BF78&gt;0,ROUND(IF(CB78&lt;&gt;0,BZ78*BT78*1/CB78*CC78,0),0),0))</f>
        <v>0</v>
      </c>
      <c r="CE78" s="73" t="str">
        <f aca="false">IF(BF78&gt;0,IF(BF78&gt;BH78,CD78/BF78,CD78/BH78),"")</f>
        <v/>
      </c>
      <c r="CF78" s="69" t="n">
        <f aca="false">'Vstupní data'!AM78</f>
        <v>0</v>
      </c>
      <c r="CG78" s="69" t="n">
        <f aca="false">'Vstupní data'!AN78</f>
        <v>0</v>
      </c>
      <c r="CH78" s="69" t="n">
        <f aca="false">'Vstupní data'!AO78</f>
        <v>0</v>
      </c>
      <c r="CI78" s="69" t="n">
        <f aca="false">'Vstupní data'!AP78</f>
        <v>0</v>
      </c>
      <c r="CJ78" s="72" t="n">
        <f aca="false">ROUND(CH78*CI78,0)</f>
        <v>0</v>
      </c>
      <c r="CK78" s="74" t="str">
        <f aca="false">IF(OR(AA78&gt;0,BB78&gt;0,CD78&gt;0,CJ78&gt;0),AA78+BB78+CD78+CJ78,"")</f>
        <v/>
      </c>
    </row>
    <row r="79" customFormat="false" ht="12.8" hidden="false" customHeight="false" outlineLevel="0" collapsed="false">
      <c r="A79" s="66" t="n">
        <f aca="false">'Vstupní data'!A79</f>
        <v>0</v>
      </c>
      <c r="F79" s="66" t="str">
        <f aca="false">CONCATENATE('Vstupní data'!F79,'Vstupní data'!G79,'Vstupní data'!H79,'Vstupní data'!I79)</f>
        <v/>
      </c>
      <c r="G79" s="66"/>
      <c r="H79" s="66" t="n">
        <f aca="false">'Vstupní data'!K79</f>
        <v>0</v>
      </c>
      <c r="I79" s="66" t="n">
        <f aca="false">'Vstupní data'!L79</f>
        <v>0</v>
      </c>
      <c r="J79" s="66" t="n">
        <f aca="false">'Vstupní data'!K79*'Vstupní data'!M79/100</f>
        <v>0</v>
      </c>
      <c r="L79" s="66" t="n">
        <f aca="false">IF('Vstupní data'!N79="prostokořenný",0,IF('Vstupní data'!N79="krytokořenný","k",IF('Vstupní data'!N79="poloodrostky nebo odrostky, prostokořenné i krytokořenné","po",0)))</f>
        <v>0</v>
      </c>
      <c r="N79" s="66"/>
      <c r="O79" s="66" t="n">
        <f aca="false">'Vstupní data'!O79</f>
        <v>0</v>
      </c>
      <c r="P79" s="66" t="n">
        <f aca="false">IF(O79&gt;0,VLOOKUP(CONCATENATE(VLOOKUP(I79,'Pril3-drev'!$H$5:$K$83,4,0),"-",'Vstupní data'!R79),K2!$C$15:$D$23,2,0),0)</f>
        <v>0</v>
      </c>
      <c r="Q79" s="66" t="n">
        <f aca="false">IF(O79&gt;0,VLOOKUP(I79,'Pril3-drev'!$H$5:$I$83,2,0),0)</f>
        <v>0</v>
      </c>
      <c r="R79" s="66" t="n">
        <f aca="false">IF(Q79&gt;0,VLOOKUP(Q79,'Pril6-okus'!$A$5:$B$17,2,0),0)</f>
        <v>0</v>
      </c>
      <c r="S79" s="66" t="n">
        <f aca="false">IF(O79&gt;0,VLOOKUP(I79,'Pril3-drev'!$H$5:$J$83,3,0),0)</f>
        <v>0</v>
      </c>
      <c r="T79" s="66" t="str">
        <f aca="false">IF(O79&gt;0,IF(L79="k",0.9*VLOOKUP(S79,'ha-pocty-vyhl'!$A$5:$B$20,2,0),IF(L79="po",0.8*VLOOKUP(S79,'ha-pocty-vyhl'!$A$5:$B$20,2,0),VLOOKUP(S79,'ha-pocty-vyhl'!$A$5:$B$20,2,0))),"")</f>
        <v/>
      </c>
      <c r="U79" s="66" t="n">
        <f aca="false">'Vstupní data'!P79</f>
        <v>0</v>
      </c>
      <c r="V79" s="66" t="n">
        <f aca="false">IF(O79&gt;0,1.3*T79*1000*Z79/10000,0)</f>
        <v>0</v>
      </c>
      <c r="W79" s="66" t="n">
        <f aca="false">IF(O79&gt;0,1.3*T79*1000*Z79/10000,0)</f>
        <v>0</v>
      </c>
      <c r="X79" s="66" t="n">
        <f aca="false">IF(O79&gt;0,IF(O79&gt;V79,V79,O79),0)</f>
        <v>0</v>
      </c>
      <c r="Y79" s="66" t="n">
        <f aca="false">IF(O79&gt;0,IF(IF(U79&gt;W79,W79,U79)&lt;X79,W79,IF(U79&gt;W79,W79,U79)),0)</f>
        <v>0</v>
      </c>
      <c r="Z79" s="66" t="n">
        <f aca="false">IF(O79&gt;0,IF(J79&gt;0,J79,K79*H79/100),0)</f>
        <v>0</v>
      </c>
      <c r="AA79" s="67" t="n">
        <f aca="false">IF(O79&gt;0,CEILING(R79*P79*X79/Y79*Z79,1),0)</f>
        <v>0</v>
      </c>
      <c r="AB79" s="68" t="n">
        <f aca="false">IF(O79&gt;0,AA79/O79,0)</f>
        <v>0</v>
      </c>
      <c r="AC79" s="66" t="n">
        <f aca="false">'Vstupní data'!W79</f>
        <v>0</v>
      </c>
      <c r="AI79" s="66" t="str">
        <f aca="false">IF(OR('Vstupní data'!T79&gt;0,'Vstupní data'!U79&gt;0),VLOOKUP(I79,'Pril3-drev'!$H$5:$J$83,3,0),"")</f>
        <v/>
      </c>
      <c r="AJ79" s="66" t="n">
        <f aca="false">IF('Vstupní data'!V79="prostokořenný",0,IF('Vstupní data'!V79="krytokořenný","k",IF('Vstupní data'!V79="poloodrostky nebo odrostky, prostokořenné i krytokořenné","po",0)))</f>
        <v>0</v>
      </c>
      <c r="AK79" s="66" t="n">
        <f aca="false">IF(OR('Vstupní data'!T79&gt;0,'Vstupní data'!U79&gt;0),IF(AJ79="k",0.9*VLOOKUP(AI79,'ha-pocty-vyhl'!$A$5:$B$20,2,0),IF(AJ79="po",0.8*VLOOKUP(AI79,'ha-pocty-vyhl'!$A$5:$B$20,2,0),VLOOKUP(AI79,'ha-pocty-vyhl'!$A$5:$B$20,2,0))),0)</f>
        <v>0</v>
      </c>
      <c r="AL79" s="66" t="n">
        <f aca="false">IF(OR('Vstupní data'!T79&gt;0,'Vstupní data'!U79&gt;0),'Vstupní data'!K79*'Vstupní data'!M79/100,0)</f>
        <v>0</v>
      </c>
      <c r="AM79" s="66" t="n">
        <f aca="false">IF(OR('Vstupní data'!T79&gt;0,'Vstupní data'!U79&gt;0),IF('Vstupní data'!T79&gt;0,'Vstupní data'!T79,ROUND(10*'Vstupní data'!U79/AK79,0)),0)</f>
        <v>0</v>
      </c>
      <c r="AN79" s="69" t="n">
        <f aca="false">IF('Vstupní data'!T79&gt;0,   IF('Vstupní data'!T79&lt;=AL79,'Vstupní data'!T79,AL79),   IF(AM79&lt;AL79,AM79,AL79))</f>
        <v>0</v>
      </c>
      <c r="AO79" s="69" t="n">
        <f aca="false">'Vstupní data'!X79</f>
        <v>0</v>
      </c>
      <c r="AP79" s="66" t="n">
        <f aca="false">IF(OR('Vstupní data'!T79&gt;0,'Vstupní data'!U79&gt;0),IF(I79&lt;&gt;0,VLOOKUP(I79,'Pril3-drev'!$H$5:$I$83,2,0),0),0)</f>
        <v>0</v>
      </c>
      <c r="AQ79" s="66" t="n">
        <f aca="false">'Vstupní data'!Y79</f>
        <v>0</v>
      </c>
      <c r="AR79" s="66" t="str">
        <f aca="false">IF(AC79&gt;5,   IF('Vstupní data'!Y79&gt;0,   VLOOKUP(VLOOKUP(CONCATENATE(VLOOKUP(I79,'Pril3-drev'!$H$4:$L$83,5,0),AC79),'Pril3-drev'!$Q$4:$R$2803,2,0),'AVB-BS'!$C$5:$S$29 ,LOOKUP(AQ79,'AVB-BS'!$D$3:$S$3,'AVB-BS'!$D$1:$S$1) ,0 )   ,   IF('Vstupní data'!Z79&gt;0,'Vstupní data'!Z79,0)) , "")</f>
        <v/>
      </c>
      <c r="AS79" s="70" t="str">
        <f aca="false">IF(AC79&gt;5,VLOOKUP(CONCATENATE(AP79,AR79),'Pril1-THLPa'!$H$6:$N$96,4,0),"")</f>
        <v/>
      </c>
      <c r="AT79" s="70" t="str">
        <f aca="false">IF(AC79&gt;5,VLOOKUP(CONCATENATE(AP79,AR79),'Pril1-THLPa'!$H$6:$N$96,5,0),"")</f>
        <v/>
      </c>
      <c r="AU79" s="70" t="str">
        <f aca="false">IF(AC79&gt;5,VLOOKUP(CONCATENATE(AP79,AR79),'Pril1-THLPa'!$H$6:$N$96,6,0),"")</f>
        <v/>
      </c>
      <c r="AV79" s="70" t="str">
        <f aca="false">IF(AC79&gt;5,VLOOKUP(CONCATENATE(AP79,AR79),'Pril1-THLPa'!$H$6:$N$96,7,0),"")</f>
        <v/>
      </c>
      <c r="AW79" s="70" t="str">
        <f aca="false">IF(AC79&gt;5,VLOOKUP(CONCATENATE(AP79,AR79),'Pril1-THLPa'!$H$6:$O$96,8,0),"")</f>
        <v/>
      </c>
      <c r="AX79" s="66" t="n">
        <f aca="false">IF(AC79&gt;0,IF(AND(AC79&gt;0,AC79&lt;=5),VLOOKUP(AP79,'Pril1-THLPa'!$A$6:$F$18,LOOKUP(AC79,'Pril1-THLPa'!$B$5:$F$5,'Pril1-THLPa'!$B$4:$F$4),0),AS79+AT79*(AC79-5)+AU79*POWER(AC79-5,2)+AV79*POWER(AC79-5,3)+AW79*POWER(AC79-5,4)),0)</f>
        <v>0</v>
      </c>
      <c r="AY79" s="71"/>
      <c r="AZ79" s="66" t="n">
        <f aca="false">'Vstupní data'!AA79</f>
        <v>0</v>
      </c>
      <c r="BA79" s="66" t="n">
        <f aca="false">IF(OR('Vstupní data'!T79&gt;0,'Vstupní data'!U79&gt;0),IF(AC79&lt;&gt;"",AX79*AO79/10*(100+AZ79)/100,0),0)</f>
        <v>0</v>
      </c>
      <c r="BB79" s="67" t="n">
        <f aca="false">IF(AC79&lt;&gt;"",ROUND(BA79*AN79,0),0)</f>
        <v>0</v>
      </c>
      <c r="BC79" s="68" t="str">
        <f aca="false">IF(AE79&gt;0,BB79/AE79,"")</f>
        <v/>
      </c>
      <c r="BD79" s="66" t="n">
        <f aca="false">'Vstupní data'!AE79</f>
        <v>0</v>
      </c>
      <c r="BF79" s="66" t="n">
        <f aca="false">'Vstupní data'!AC79</f>
        <v>0</v>
      </c>
      <c r="BH79" s="66" t="n">
        <f aca="false">'Vstupní data'!AD79</f>
        <v>0</v>
      </c>
      <c r="BI79" s="66" t="n">
        <f aca="false">'Vstupní data'!AF79</f>
        <v>0</v>
      </c>
      <c r="BJ79" s="69" t="n">
        <f aca="false">'Vstupní data'!AG79</f>
        <v>0</v>
      </c>
      <c r="BK79" s="69" t="n">
        <f aca="false">IF(BF79&lt;&gt;0,VLOOKUP(I79,'Pril3-drev'!$H$5:$I$83,2,0),0)</f>
        <v>0</v>
      </c>
      <c r="BL79" s="69" t="n">
        <f aca="false">IF(BF79&lt;&gt;0,VLOOKUP(BK79,'Pril3-drev'!$A$5:$C$17,3,0),0)</f>
        <v>0</v>
      </c>
      <c r="BM79" s="69" t="n">
        <f aca="false">'Vstupní data'!AH79</f>
        <v>0</v>
      </c>
      <c r="BN79" s="69" t="n">
        <f aca="false">IF('Vstupní data'!AH79&gt;0,   VLOOKUP(VLOOKUP(CONCATENATE(VLOOKUP(I79,'Pril3-drev'!$H$4:$L$83,5,0),BD79),'Pril3-drev'!$Q$4:$R$2803,2,0),'AVB-BS'!$C$5:$S$29 ,LOOKUP(BM79,'AVB-BS'!$D$3:$S$3,'AVB-BS'!$D$1:$S$1) ,0 )   ,   IF('Vstupní data'!AI79&gt;0,'Vstupní data'!AI79,0))</f>
        <v>0</v>
      </c>
      <c r="BO79" s="69" t="str">
        <f aca="false">IF(BX79&gt;5,VLOOKUP(CONCATENATE(BK79,BN79),'Pril1-THLPa'!$H$6:$N$96,4,0),"")</f>
        <v/>
      </c>
      <c r="BP79" s="69" t="str">
        <f aca="false">IF(BX79&gt;5,VLOOKUP(CONCATENATE(BK79,BN79),'Pril1-THLPa'!$H$6:$N$96,5,0),"")</f>
        <v/>
      </c>
      <c r="BQ79" s="69" t="str">
        <f aca="false">IF(BX79&gt;5,VLOOKUP(CONCATENATE(BK79,BN79),'Pril1-THLPa'!$H$6:$N$96,6,0),"")</f>
        <v/>
      </c>
      <c r="BR79" s="69" t="str">
        <f aca="false">IF(BX79&gt;5,VLOOKUP(CONCATENATE(BK79,BN79),'Pril1-THLPa'!$H$6:$N$96,7,0),"")</f>
        <v/>
      </c>
      <c r="BS79" s="69" t="str">
        <f aca="false">IF(BX79&gt;5,VLOOKUP(CONCATENATE(BK79,BN79),'Pril1-THLPa'!$H$6:$O$96,8,0),"")</f>
        <v/>
      </c>
      <c r="BT79" s="69" t="str">
        <f aca="false">IF(BF79&gt;0, IF(BK79="smrk",  VLOOKUP(VLOOKUP(BD79,'Pril9-K3'!$L$8:$M$207,2,0),'Pril9-K3'!$A$8:$J$16,LOOKUP(BN79,'Pril9-K3'!$A$7:$J$7,'Pril9-K3'!$A$5:$J$5),0), IF(AND(BK79&lt;&gt;"smrk",'Vstupní data'!AK79&lt;&gt;""),'Vstupní data'!AK79,   VLOOKUP(VLOOKUP(BD79,'Pril9-K3'!$L$8:$M$207,2,0),'Pril9-K3'!$A$8:$J$16,LOOKUP(BN79,'Pril9-K3'!$A$7:$J$7,'Pril9-K3'!$A$5:$J$5),0)   )),   "")</f>
        <v/>
      </c>
      <c r="BV79" s="69" t="n">
        <f aca="false">'Vstupní data'!AJ79</f>
        <v>0</v>
      </c>
      <c r="BW79" s="69" t="n">
        <f aca="false">IF(BF79&gt;0,IF(J79&gt;0,J79,K79*H79/100),0)</f>
        <v>0</v>
      </c>
      <c r="BX79" s="69" t="n">
        <f aca="false">IF(BF79&gt;0,IF(BJ79&gt;BL79,BL79,BJ79),0)</f>
        <v>0</v>
      </c>
      <c r="BY79" s="69" t="n">
        <f aca="false">IF(BD79=0,0,IF(AND(BX79&gt;0,BX79&lt;=5),  IF(AND(BX79&gt;0,BX79&lt;=5),VLOOKUP(BK79,'Pril1-THLPa'!$A$6:$F$18,IF(AND(BX79&gt;0,BX79&lt;=5),LOOKUP(BX79,'Pril1-THLPa'!$B$5:$F$5,'Pril1-THLPa'!$B$4:$F$4),""),0),""),  IF(BX79&gt;5,BO79+BP79*(BX79-5)+BQ79*POWER(BX79-5,2)+BR79*POWER(BX79-5,3)+BS79*POWER(BX79-5,4),"")))</f>
        <v>0</v>
      </c>
      <c r="BZ79" s="69" t="n">
        <f aca="false">IF(BY79&gt;0,BY79*BI79/10*BW79*(100+BV79)/100,0)</f>
        <v>0</v>
      </c>
      <c r="CA79" s="69" t="n">
        <f aca="false">IF(BD79&gt;0,BX79-IF(BD79&gt;BX79,BX79,BD79),0)</f>
        <v>0</v>
      </c>
      <c r="CB79" s="69" t="n">
        <f aca="false">POWER(1.01,CA79)</f>
        <v>1</v>
      </c>
      <c r="CC79" s="69" t="n">
        <f aca="false">IF(BF79&gt;0,IF(BF79&gt;BH79,1,BF79/BH79),0)</f>
        <v>0</v>
      </c>
      <c r="CD79" s="72" t="n">
        <f aca="false">IF(BD79=0,0,IF(BF79&gt;0,ROUND(IF(CB79&lt;&gt;0,BZ79*BT79*1/CB79*CC79,0),0),0))</f>
        <v>0</v>
      </c>
      <c r="CE79" s="73" t="str">
        <f aca="false">IF(BF79&gt;0,IF(BF79&gt;BH79,CD79/BF79,CD79/BH79),"")</f>
        <v/>
      </c>
      <c r="CF79" s="69" t="n">
        <f aca="false">'Vstupní data'!AM79</f>
        <v>0</v>
      </c>
      <c r="CG79" s="69" t="n">
        <f aca="false">'Vstupní data'!AN79</f>
        <v>0</v>
      </c>
      <c r="CH79" s="69" t="n">
        <f aca="false">'Vstupní data'!AO79</f>
        <v>0</v>
      </c>
      <c r="CI79" s="69" t="n">
        <f aca="false">'Vstupní data'!AP79</f>
        <v>0</v>
      </c>
      <c r="CJ79" s="72" t="n">
        <f aca="false">ROUND(CH79*CI79,0)</f>
        <v>0</v>
      </c>
      <c r="CK79" s="74" t="str">
        <f aca="false">IF(OR(AA79&gt;0,BB79&gt;0,CD79&gt;0,CJ79&gt;0),AA79+BB79+CD79+CJ79,"")</f>
        <v/>
      </c>
    </row>
    <row r="80" customFormat="false" ht="12.8" hidden="false" customHeight="false" outlineLevel="0" collapsed="false">
      <c r="A80" s="66" t="n">
        <f aca="false">'Vstupní data'!A80</f>
        <v>0</v>
      </c>
      <c r="F80" s="66" t="str">
        <f aca="false">CONCATENATE('Vstupní data'!F80,'Vstupní data'!G80,'Vstupní data'!H80,'Vstupní data'!I80)</f>
        <v/>
      </c>
      <c r="G80" s="66"/>
      <c r="H80" s="66" t="n">
        <f aca="false">'Vstupní data'!K80</f>
        <v>0</v>
      </c>
      <c r="I80" s="66" t="n">
        <f aca="false">'Vstupní data'!L80</f>
        <v>0</v>
      </c>
      <c r="J80" s="66" t="n">
        <f aca="false">'Vstupní data'!K80*'Vstupní data'!M80/100</f>
        <v>0</v>
      </c>
      <c r="L80" s="66" t="n">
        <f aca="false">IF('Vstupní data'!N80="prostokořenný",0,IF('Vstupní data'!N80="krytokořenný","k",IF('Vstupní data'!N80="poloodrostky nebo odrostky, prostokořenné i krytokořenné","po",0)))</f>
        <v>0</v>
      </c>
      <c r="N80" s="66"/>
      <c r="O80" s="66" t="n">
        <f aca="false">'Vstupní data'!O80</f>
        <v>0</v>
      </c>
      <c r="P80" s="66" t="n">
        <f aca="false">IF(O80&gt;0,VLOOKUP(CONCATENATE(VLOOKUP(I80,'Pril3-drev'!$H$5:$K$83,4,0),"-",'Vstupní data'!R80),K2!$C$15:$D$23,2,0),0)</f>
        <v>0</v>
      </c>
      <c r="Q80" s="66" t="n">
        <f aca="false">IF(O80&gt;0,VLOOKUP(I80,'Pril3-drev'!$H$5:$I$83,2,0),0)</f>
        <v>0</v>
      </c>
      <c r="R80" s="66" t="n">
        <f aca="false">IF(Q80&gt;0,VLOOKUP(Q80,'Pril6-okus'!$A$5:$B$17,2,0),0)</f>
        <v>0</v>
      </c>
      <c r="S80" s="66" t="n">
        <f aca="false">IF(O80&gt;0,VLOOKUP(I80,'Pril3-drev'!$H$5:$J$83,3,0),0)</f>
        <v>0</v>
      </c>
      <c r="T80" s="66" t="str">
        <f aca="false">IF(O80&gt;0,IF(L80="k",0.9*VLOOKUP(S80,'ha-pocty-vyhl'!$A$5:$B$20,2,0),IF(L80="po",0.8*VLOOKUP(S80,'ha-pocty-vyhl'!$A$5:$B$20,2,0),VLOOKUP(S80,'ha-pocty-vyhl'!$A$5:$B$20,2,0))),"")</f>
        <v/>
      </c>
      <c r="U80" s="66" t="n">
        <f aca="false">'Vstupní data'!P80</f>
        <v>0</v>
      </c>
      <c r="V80" s="66" t="n">
        <f aca="false">IF(O80&gt;0,1.3*T80*1000*Z80/10000,0)</f>
        <v>0</v>
      </c>
      <c r="W80" s="66" t="n">
        <f aca="false">IF(O80&gt;0,1.3*T80*1000*Z80/10000,0)</f>
        <v>0</v>
      </c>
      <c r="X80" s="66" t="n">
        <f aca="false">IF(O80&gt;0,IF(O80&gt;V80,V80,O80),0)</f>
        <v>0</v>
      </c>
      <c r="Y80" s="66" t="n">
        <f aca="false">IF(O80&gt;0,IF(IF(U80&gt;W80,W80,U80)&lt;X80,W80,IF(U80&gt;W80,W80,U80)),0)</f>
        <v>0</v>
      </c>
      <c r="Z80" s="66" t="n">
        <f aca="false">IF(O80&gt;0,IF(J80&gt;0,J80,K80*H80/100),0)</f>
        <v>0</v>
      </c>
      <c r="AA80" s="67" t="n">
        <f aca="false">IF(O80&gt;0,CEILING(R80*P80*X80/Y80*Z80,1),0)</f>
        <v>0</v>
      </c>
      <c r="AB80" s="68" t="n">
        <f aca="false">IF(O80&gt;0,AA80/O80,0)</f>
        <v>0</v>
      </c>
      <c r="AC80" s="66" t="n">
        <f aca="false">'Vstupní data'!W80</f>
        <v>0</v>
      </c>
      <c r="AI80" s="66" t="str">
        <f aca="false">IF(OR('Vstupní data'!T80&gt;0,'Vstupní data'!U80&gt;0),VLOOKUP(I80,'Pril3-drev'!$H$5:$J$83,3,0),"")</f>
        <v/>
      </c>
      <c r="AJ80" s="66" t="n">
        <f aca="false">IF('Vstupní data'!V80="prostokořenný",0,IF('Vstupní data'!V80="krytokořenný","k",IF('Vstupní data'!V80="poloodrostky nebo odrostky, prostokořenné i krytokořenné","po",0)))</f>
        <v>0</v>
      </c>
      <c r="AK80" s="66" t="n">
        <f aca="false">IF(OR('Vstupní data'!T80&gt;0,'Vstupní data'!U80&gt;0),IF(AJ80="k",0.9*VLOOKUP(AI80,'ha-pocty-vyhl'!$A$5:$B$20,2,0),IF(AJ80="po",0.8*VLOOKUP(AI80,'ha-pocty-vyhl'!$A$5:$B$20,2,0),VLOOKUP(AI80,'ha-pocty-vyhl'!$A$5:$B$20,2,0))),0)</f>
        <v>0</v>
      </c>
      <c r="AL80" s="66" t="n">
        <f aca="false">IF(OR('Vstupní data'!T80&gt;0,'Vstupní data'!U80&gt;0),'Vstupní data'!K80*'Vstupní data'!M80/100,0)</f>
        <v>0</v>
      </c>
      <c r="AM80" s="66" t="n">
        <f aca="false">IF(OR('Vstupní data'!T80&gt;0,'Vstupní data'!U80&gt;0),IF('Vstupní data'!T80&gt;0,'Vstupní data'!T80,ROUND(10*'Vstupní data'!U80/AK80,0)),0)</f>
        <v>0</v>
      </c>
      <c r="AN80" s="69" t="n">
        <f aca="false">IF('Vstupní data'!T80&gt;0,   IF('Vstupní data'!T80&lt;=AL80,'Vstupní data'!T80,AL80),   IF(AM80&lt;AL80,AM80,AL80))</f>
        <v>0</v>
      </c>
      <c r="AO80" s="69" t="n">
        <f aca="false">'Vstupní data'!X80</f>
        <v>0</v>
      </c>
      <c r="AP80" s="66" t="n">
        <f aca="false">IF(OR('Vstupní data'!T80&gt;0,'Vstupní data'!U80&gt;0),IF(I80&lt;&gt;0,VLOOKUP(I80,'Pril3-drev'!$H$5:$I$83,2,0),0),0)</f>
        <v>0</v>
      </c>
      <c r="AQ80" s="66" t="n">
        <f aca="false">'Vstupní data'!Y80</f>
        <v>0</v>
      </c>
      <c r="AR80" s="66" t="str">
        <f aca="false">IF(AC80&gt;5,   IF('Vstupní data'!Y80&gt;0,   VLOOKUP(VLOOKUP(CONCATENATE(VLOOKUP(I80,'Pril3-drev'!$H$4:$L$83,5,0),AC80),'Pril3-drev'!$Q$4:$R$2803,2,0),'AVB-BS'!$C$5:$S$29 ,LOOKUP(AQ80,'AVB-BS'!$D$3:$S$3,'AVB-BS'!$D$1:$S$1) ,0 )   ,   IF('Vstupní data'!Z80&gt;0,'Vstupní data'!Z80,0)) , "")</f>
        <v/>
      </c>
      <c r="AS80" s="70" t="str">
        <f aca="false">IF(AC80&gt;5,VLOOKUP(CONCATENATE(AP80,AR80),'Pril1-THLPa'!$H$6:$N$96,4,0),"")</f>
        <v/>
      </c>
      <c r="AT80" s="70" t="str">
        <f aca="false">IF(AC80&gt;5,VLOOKUP(CONCATENATE(AP80,AR80),'Pril1-THLPa'!$H$6:$N$96,5,0),"")</f>
        <v/>
      </c>
      <c r="AU80" s="70" t="str">
        <f aca="false">IF(AC80&gt;5,VLOOKUP(CONCATENATE(AP80,AR80),'Pril1-THLPa'!$H$6:$N$96,6,0),"")</f>
        <v/>
      </c>
      <c r="AV80" s="70" t="str">
        <f aca="false">IF(AC80&gt;5,VLOOKUP(CONCATENATE(AP80,AR80),'Pril1-THLPa'!$H$6:$N$96,7,0),"")</f>
        <v/>
      </c>
      <c r="AW80" s="70" t="str">
        <f aca="false">IF(AC80&gt;5,VLOOKUP(CONCATENATE(AP80,AR80),'Pril1-THLPa'!$H$6:$O$96,8,0),"")</f>
        <v/>
      </c>
      <c r="AX80" s="66" t="n">
        <f aca="false">IF(AC80&gt;0,IF(AND(AC80&gt;0,AC80&lt;=5),VLOOKUP(AP80,'Pril1-THLPa'!$A$6:$F$18,LOOKUP(AC80,'Pril1-THLPa'!$B$5:$F$5,'Pril1-THLPa'!$B$4:$F$4),0),AS80+AT80*(AC80-5)+AU80*POWER(AC80-5,2)+AV80*POWER(AC80-5,3)+AW80*POWER(AC80-5,4)),0)</f>
        <v>0</v>
      </c>
      <c r="AY80" s="71"/>
      <c r="AZ80" s="66" t="n">
        <f aca="false">'Vstupní data'!AA80</f>
        <v>0</v>
      </c>
      <c r="BA80" s="66" t="n">
        <f aca="false">IF(OR('Vstupní data'!T80&gt;0,'Vstupní data'!U80&gt;0),IF(AC80&lt;&gt;"",AX80*AO80/10*(100+AZ80)/100,0),0)</f>
        <v>0</v>
      </c>
      <c r="BB80" s="67" t="n">
        <f aca="false">IF(AC80&lt;&gt;"",ROUND(BA80*AN80,0),0)</f>
        <v>0</v>
      </c>
      <c r="BC80" s="68" t="str">
        <f aca="false">IF(AE80&gt;0,BB80/AE80,"")</f>
        <v/>
      </c>
      <c r="BD80" s="66" t="n">
        <f aca="false">'Vstupní data'!AE80</f>
        <v>0</v>
      </c>
      <c r="BF80" s="66" t="n">
        <f aca="false">'Vstupní data'!AC80</f>
        <v>0</v>
      </c>
      <c r="BH80" s="66" t="n">
        <f aca="false">'Vstupní data'!AD80</f>
        <v>0</v>
      </c>
      <c r="BI80" s="66" t="n">
        <f aca="false">'Vstupní data'!AF80</f>
        <v>0</v>
      </c>
      <c r="BJ80" s="69" t="n">
        <f aca="false">'Vstupní data'!AG80</f>
        <v>0</v>
      </c>
      <c r="BK80" s="69" t="n">
        <f aca="false">IF(BF80&lt;&gt;0,VLOOKUP(I80,'Pril3-drev'!$H$5:$I$83,2,0),0)</f>
        <v>0</v>
      </c>
      <c r="BL80" s="69" t="n">
        <f aca="false">IF(BF80&lt;&gt;0,VLOOKUP(BK80,'Pril3-drev'!$A$5:$C$17,3,0),0)</f>
        <v>0</v>
      </c>
      <c r="BM80" s="69" t="n">
        <f aca="false">'Vstupní data'!AH80</f>
        <v>0</v>
      </c>
      <c r="BN80" s="69" t="n">
        <f aca="false">IF('Vstupní data'!AH80&gt;0,   VLOOKUP(VLOOKUP(CONCATENATE(VLOOKUP(I80,'Pril3-drev'!$H$4:$L$83,5,0),BD80),'Pril3-drev'!$Q$4:$R$2803,2,0),'AVB-BS'!$C$5:$S$29 ,LOOKUP(BM80,'AVB-BS'!$D$3:$S$3,'AVB-BS'!$D$1:$S$1) ,0 )   ,   IF('Vstupní data'!AI80&gt;0,'Vstupní data'!AI80,0))</f>
        <v>0</v>
      </c>
      <c r="BO80" s="69" t="str">
        <f aca="false">IF(BX80&gt;5,VLOOKUP(CONCATENATE(BK80,BN80),'Pril1-THLPa'!$H$6:$N$96,4,0),"")</f>
        <v/>
      </c>
      <c r="BP80" s="69" t="str">
        <f aca="false">IF(BX80&gt;5,VLOOKUP(CONCATENATE(BK80,BN80),'Pril1-THLPa'!$H$6:$N$96,5,0),"")</f>
        <v/>
      </c>
      <c r="BQ80" s="69" t="str">
        <f aca="false">IF(BX80&gt;5,VLOOKUP(CONCATENATE(BK80,BN80),'Pril1-THLPa'!$H$6:$N$96,6,0),"")</f>
        <v/>
      </c>
      <c r="BR80" s="69" t="str">
        <f aca="false">IF(BX80&gt;5,VLOOKUP(CONCATENATE(BK80,BN80),'Pril1-THLPa'!$H$6:$N$96,7,0),"")</f>
        <v/>
      </c>
      <c r="BS80" s="69" t="str">
        <f aca="false">IF(BX80&gt;5,VLOOKUP(CONCATENATE(BK80,BN80),'Pril1-THLPa'!$H$6:$O$96,8,0),"")</f>
        <v/>
      </c>
      <c r="BT80" s="69" t="str">
        <f aca="false">IF(BF80&gt;0, IF(BK80="smrk",  VLOOKUP(VLOOKUP(BD80,'Pril9-K3'!$L$8:$M$207,2,0),'Pril9-K3'!$A$8:$J$16,LOOKUP(BN80,'Pril9-K3'!$A$7:$J$7,'Pril9-K3'!$A$5:$J$5),0), IF(AND(BK80&lt;&gt;"smrk",'Vstupní data'!AK80&lt;&gt;""),'Vstupní data'!AK80,   VLOOKUP(VLOOKUP(BD80,'Pril9-K3'!$L$8:$M$207,2,0),'Pril9-K3'!$A$8:$J$16,LOOKUP(BN80,'Pril9-K3'!$A$7:$J$7,'Pril9-K3'!$A$5:$J$5),0)   )),   "")</f>
        <v/>
      </c>
      <c r="BV80" s="69" t="n">
        <f aca="false">'Vstupní data'!AJ80</f>
        <v>0</v>
      </c>
      <c r="BW80" s="69" t="n">
        <f aca="false">IF(BF80&gt;0,IF(J80&gt;0,J80,K80*H80/100),0)</f>
        <v>0</v>
      </c>
      <c r="BX80" s="69" t="n">
        <f aca="false">IF(BF80&gt;0,IF(BJ80&gt;BL80,BL80,BJ80),0)</f>
        <v>0</v>
      </c>
      <c r="BY80" s="69" t="n">
        <f aca="false">IF(BD80=0,0,IF(AND(BX80&gt;0,BX80&lt;=5),  IF(AND(BX80&gt;0,BX80&lt;=5),VLOOKUP(BK80,'Pril1-THLPa'!$A$6:$F$18,IF(AND(BX80&gt;0,BX80&lt;=5),LOOKUP(BX80,'Pril1-THLPa'!$B$5:$F$5,'Pril1-THLPa'!$B$4:$F$4),""),0),""),  IF(BX80&gt;5,BO80+BP80*(BX80-5)+BQ80*POWER(BX80-5,2)+BR80*POWER(BX80-5,3)+BS80*POWER(BX80-5,4),"")))</f>
        <v>0</v>
      </c>
      <c r="BZ80" s="69" t="n">
        <f aca="false">IF(BY80&gt;0,BY80*BI80/10*BW80*(100+BV80)/100,0)</f>
        <v>0</v>
      </c>
      <c r="CA80" s="69" t="n">
        <f aca="false">IF(BD80&gt;0,BX80-IF(BD80&gt;BX80,BX80,BD80),0)</f>
        <v>0</v>
      </c>
      <c r="CB80" s="69" t="n">
        <f aca="false">POWER(1.01,CA80)</f>
        <v>1</v>
      </c>
      <c r="CC80" s="69" t="n">
        <f aca="false">IF(BF80&gt;0,IF(BF80&gt;BH80,1,BF80/BH80),0)</f>
        <v>0</v>
      </c>
      <c r="CD80" s="72" t="n">
        <f aca="false">IF(BD80=0,0,IF(BF80&gt;0,ROUND(IF(CB80&lt;&gt;0,BZ80*BT80*1/CB80*CC80,0),0),0))</f>
        <v>0</v>
      </c>
      <c r="CE80" s="73" t="str">
        <f aca="false">IF(BF80&gt;0,IF(BF80&gt;BH80,CD80/BF80,CD80/BH80),"")</f>
        <v/>
      </c>
      <c r="CF80" s="69" t="n">
        <f aca="false">'Vstupní data'!AM80</f>
        <v>0</v>
      </c>
      <c r="CG80" s="69" t="n">
        <f aca="false">'Vstupní data'!AN80</f>
        <v>0</v>
      </c>
      <c r="CH80" s="69" t="n">
        <f aca="false">'Vstupní data'!AO80</f>
        <v>0</v>
      </c>
      <c r="CI80" s="69" t="n">
        <f aca="false">'Vstupní data'!AP80</f>
        <v>0</v>
      </c>
      <c r="CJ80" s="72" t="n">
        <f aca="false">ROUND(CH80*CI80,0)</f>
        <v>0</v>
      </c>
      <c r="CK80" s="74" t="str">
        <f aca="false">IF(OR(AA80&gt;0,BB80&gt;0,CD80&gt;0,CJ80&gt;0),AA80+BB80+CD80+CJ80,"")</f>
        <v/>
      </c>
    </row>
    <row r="81" customFormat="false" ht="12.8" hidden="false" customHeight="false" outlineLevel="0" collapsed="false">
      <c r="A81" s="66" t="n">
        <f aca="false">'Vstupní data'!A81</f>
        <v>0</v>
      </c>
      <c r="F81" s="66" t="str">
        <f aca="false">CONCATENATE('Vstupní data'!F81,'Vstupní data'!G81,'Vstupní data'!H81,'Vstupní data'!I81)</f>
        <v/>
      </c>
      <c r="G81" s="66"/>
      <c r="H81" s="66" t="n">
        <f aca="false">'Vstupní data'!K81</f>
        <v>0</v>
      </c>
      <c r="I81" s="66" t="n">
        <f aca="false">'Vstupní data'!L81</f>
        <v>0</v>
      </c>
      <c r="J81" s="66" t="n">
        <f aca="false">'Vstupní data'!K81*'Vstupní data'!M81/100</f>
        <v>0</v>
      </c>
      <c r="L81" s="66" t="n">
        <f aca="false">IF('Vstupní data'!N81="prostokořenný",0,IF('Vstupní data'!N81="krytokořenný","k",IF('Vstupní data'!N81="poloodrostky nebo odrostky, prostokořenné i krytokořenné","po",0)))</f>
        <v>0</v>
      </c>
      <c r="N81" s="66"/>
      <c r="O81" s="66" t="n">
        <f aca="false">'Vstupní data'!O81</f>
        <v>0</v>
      </c>
      <c r="P81" s="66" t="n">
        <f aca="false">IF(O81&gt;0,VLOOKUP(CONCATENATE(VLOOKUP(I81,'Pril3-drev'!$H$5:$K$83,4,0),"-",'Vstupní data'!R81),K2!$C$15:$D$23,2,0),0)</f>
        <v>0</v>
      </c>
      <c r="Q81" s="66" t="n">
        <f aca="false">IF(O81&gt;0,VLOOKUP(I81,'Pril3-drev'!$H$5:$I$83,2,0),0)</f>
        <v>0</v>
      </c>
      <c r="R81" s="66" t="n">
        <f aca="false">IF(Q81&gt;0,VLOOKUP(Q81,'Pril6-okus'!$A$5:$B$17,2,0),0)</f>
        <v>0</v>
      </c>
      <c r="S81" s="66" t="n">
        <f aca="false">IF(O81&gt;0,VLOOKUP(I81,'Pril3-drev'!$H$5:$J$83,3,0),0)</f>
        <v>0</v>
      </c>
      <c r="T81" s="66" t="str">
        <f aca="false">IF(O81&gt;0,IF(L81="k",0.9*VLOOKUP(S81,'ha-pocty-vyhl'!$A$5:$B$20,2,0),IF(L81="po",0.8*VLOOKUP(S81,'ha-pocty-vyhl'!$A$5:$B$20,2,0),VLOOKUP(S81,'ha-pocty-vyhl'!$A$5:$B$20,2,0))),"")</f>
        <v/>
      </c>
      <c r="U81" s="66" t="n">
        <f aca="false">'Vstupní data'!P81</f>
        <v>0</v>
      </c>
      <c r="V81" s="66" t="n">
        <f aca="false">IF(O81&gt;0,1.3*T81*1000*Z81/10000,0)</f>
        <v>0</v>
      </c>
      <c r="W81" s="66" t="n">
        <f aca="false">IF(O81&gt;0,1.3*T81*1000*Z81/10000,0)</f>
        <v>0</v>
      </c>
      <c r="X81" s="66" t="n">
        <f aca="false">IF(O81&gt;0,IF(O81&gt;V81,V81,O81),0)</f>
        <v>0</v>
      </c>
      <c r="Y81" s="66" t="n">
        <f aca="false">IF(O81&gt;0,IF(IF(U81&gt;W81,W81,U81)&lt;X81,W81,IF(U81&gt;W81,W81,U81)),0)</f>
        <v>0</v>
      </c>
      <c r="Z81" s="66" t="n">
        <f aca="false">IF(O81&gt;0,IF(J81&gt;0,J81,K81*H81/100),0)</f>
        <v>0</v>
      </c>
      <c r="AA81" s="67" t="n">
        <f aca="false">IF(O81&gt;0,CEILING(R81*P81*X81/Y81*Z81,1),0)</f>
        <v>0</v>
      </c>
      <c r="AB81" s="68" t="n">
        <f aca="false">IF(O81&gt;0,AA81/O81,0)</f>
        <v>0</v>
      </c>
      <c r="AC81" s="66" t="n">
        <f aca="false">'Vstupní data'!W81</f>
        <v>0</v>
      </c>
      <c r="AI81" s="66" t="str">
        <f aca="false">IF(OR('Vstupní data'!T81&gt;0,'Vstupní data'!U81&gt;0),VLOOKUP(I81,'Pril3-drev'!$H$5:$J$83,3,0),"")</f>
        <v/>
      </c>
      <c r="AJ81" s="66" t="n">
        <f aca="false">IF('Vstupní data'!V81="prostokořenný",0,IF('Vstupní data'!V81="krytokořenný","k",IF('Vstupní data'!V81="poloodrostky nebo odrostky, prostokořenné i krytokořenné","po",0)))</f>
        <v>0</v>
      </c>
      <c r="AK81" s="66" t="n">
        <f aca="false">IF(OR('Vstupní data'!T81&gt;0,'Vstupní data'!U81&gt;0),IF(AJ81="k",0.9*VLOOKUP(AI81,'ha-pocty-vyhl'!$A$5:$B$20,2,0),IF(AJ81="po",0.8*VLOOKUP(AI81,'ha-pocty-vyhl'!$A$5:$B$20,2,0),VLOOKUP(AI81,'ha-pocty-vyhl'!$A$5:$B$20,2,0))),0)</f>
        <v>0</v>
      </c>
      <c r="AL81" s="66" t="n">
        <f aca="false">IF(OR('Vstupní data'!T81&gt;0,'Vstupní data'!U81&gt;0),'Vstupní data'!K81*'Vstupní data'!M81/100,0)</f>
        <v>0</v>
      </c>
      <c r="AM81" s="66" t="n">
        <f aca="false">IF(OR('Vstupní data'!T81&gt;0,'Vstupní data'!U81&gt;0),IF('Vstupní data'!T81&gt;0,'Vstupní data'!T81,ROUND(10*'Vstupní data'!U81/AK81,0)),0)</f>
        <v>0</v>
      </c>
      <c r="AN81" s="69" t="n">
        <f aca="false">IF('Vstupní data'!T81&gt;0,   IF('Vstupní data'!T81&lt;=AL81,'Vstupní data'!T81,AL81),   IF(AM81&lt;AL81,AM81,AL81))</f>
        <v>0</v>
      </c>
      <c r="AO81" s="69" t="n">
        <f aca="false">'Vstupní data'!X81</f>
        <v>0</v>
      </c>
      <c r="AP81" s="66" t="n">
        <f aca="false">IF(OR('Vstupní data'!T81&gt;0,'Vstupní data'!U81&gt;0),IF(I81&lt;&gt;0,VLOOKUP(I81,'Pril3-drev'!$H$5:$I$83,2,0),0),0)</f>
        <v>0</v>
      </c>
      <c r="AQ81" s="66" t="n">
        <f aca="false">'Vstupní data'!Y81</f>
        <v>0</v>
      </c>
      <c r="AR81" s="66" t="str">
        <f aca="false">IF(AC81&gt;5,   IF('Vstupní data'!Y81&gt;0,   VLOOKUP(VLOOKUP(CONCATENATE(VLOOKUP(I81,'Pril3-drev'!$H$4:$L$83,5,0),AC81),'Pril3-drev'!$Q$4:$R$2803,2,0),'AVB-BS'!$C$5:$S$29 ,LOOKUP(AQ81,'AVB-BS'!$D$3:$S$3,'AVB-BS'!$D$1:$S$1) ,0 )   ,   IF('Vstupní data'!Z81&gt;0,'Vstupní data'!Z81,0)) , "")</f>
        <v/>
      </c>
      <c r="AS81" s="70" t="str">
        <f aca="false">IF(AC81&gt;5,VLOOKUP(CONCATENATE(AP81,AR81),'Pril1-THLPa'!$H$6:$N$96,4,0),"")</f>
        <v/>
      </c>
      <c r="AT81" s="70" t="str">
        <f aca="false">IF(AC81&gt;5,VLOOKUP(CONCATENATE(AP81,AR81),'Pril1-THLPa'!$H$6:$N$96,5,0),"")</f>
        <v/>
      </c>
      <c r="AU81" s="70" t="str">
        <f aca="false">IF(AC81&gt;5,VLOOKUP(CONCATENATE(AP81,AR81),'Pril1-THLPa'!$H$6:$N$96,6,0),"")</f>
        <v/>
      </c>
      <c r="AV81" s="70" t="str">
        <f aca="false">IF(AC81&gt;5,VLOOKUP(CONCATENATE(AP81,AR81),'Pril1-THLPa'!$H$6:$N$96,7,0),"")</f>
        <v/>
      </c>
      <c r="AW81" s="70" t="str">
        <f aca="false">IF(AC81&gt;5,VLOOKUP(CONCATENATE(AP81,AR81),'Pril1-THLPa'!$H$6:$O$96,8,0),"")</f>
        <v/>
      </c>
      <c r="AX81" s="66" t="n">
        <f aca="false">IF(AC81&gt;0,IF(AND(AC81&gt;0,AC81&lt;=5),VLOOKUP(AP81,'Pril1-THLPa'!$A$6:$F$18,LOOKUP(AC81,'Pril1-THLPa'!$B$5:$F$5,'Pril1-THLPa'!$B$4:$F$4),0),AS81+AT81*(AC81-5)+AU81*POWER(AC81-5,2)+AV81*POWER(AC81-5,3)+AW81*POWER(AC81-5,4)),0)</f>
        <v>0</v>
      </c>
      <c r="AY81" s="71"/>
      <c r="AZ81" s="66" t="n">
        <f aca="false">'Vstupní data'!AA81</f>
        <v>0</v>
      </c>
      <c r="BA81" s="66" t="n">
        <f aca="false">IF(OR('Vstupní data'!T81&gt;0,'Vstupní data'!U81&gt;0),IF(AC81&lt;&gt;"",AX81*AO81/10*(100+AZ81)/100,0),0)</f>
        <v>0</v>
      </c>
      <c r="BB81" s="67" t="n">
        <f aca="false">IF(AC81&lt;&gt;"",ROUND(BA81*AN81,0),0)</f>
        <v>0</v>
      </c>
      <c r="BC81" s="68" t="str">
        <f aca="false">IF(AE81&gt;0,BB81/AE81,"")</f>
        <v/>
      </c>
      <c r="BD81" s="66" t="n">
        <f aca="false">'Vstupní data'!AE81</f>
        <v>0</v>
      </c>
      <c r="BF81" s="66" t="n">
        <f aca="false">'Vstupní data'!AC81</f>
        <v>0</v>
      </c>
      <c r="BH81" s="66" t="n">
        <f aca="false">'Vstupní data'!AD81</f>
        <v>0</v>
      </c>
      <c r="BI81" s="66" t="n">
        <f aca="false">'Vstupní data'!AF81</f>
        <v>0</v>
      </c>
      <c r="BJ81" s="69" t="n">
        <f aca="false">'Vstupní data'!AG81</f>
        <v>0</v>
      </c>
      <c r="BK81" s="69" t="n">
        <f aca="false">IF(BF81&lt;&gt;0,VLOOKUP(I81,'Pril3-drev'!$H$5:$I$83,2,0),0)</f>
        <v>0</v>
      </c>
      <c r="BL81" s="69" t="n">
        <f aca="false">IF(BF81&lt;&gt;0,VLOOKUP(BK81,'Pril3-drev'!$A$5:$C$17,3,0),0)</f>
        <v>0</v>
      </c>
      <c r="BM81" s="69" t="n">
        <f aca="false">'Vstupní data'!AH81</f>
        <v>0</v>
      </c>
      <c r="BN81" s="69" t="n">
        <f aca="false">IF('Vstupní data'!AH81&gt;0,   VLOOKUP(VLOOKUP(CONCATENATE(VLOOKUP(I81,'Pril3-drev'!$H$4:$L$83,5,0),BD81),'Pril3-drev'!$Q$4:$R$2803,2,0),'AVB-BS'!$C$5:$S$29 ,LOOKUP(BM81,'AVB-BS'!$D$3:$S$3,'AVB-BS'!$D$1:$S$1) ,0 )   ,   IF('Vstupní data'!AI81&gt;0,'Vstupní data'!AI81,0))</f>
        <v>0</v>
      </c>
      <c r="BO81" s="69" t="str">
        <f aca="false">IF(BX81&gt;5,VLOOKUP(CONCATENATE(BK81,BN81),'Pril1-THLPa'!$H$6:$N$96,4,0),"")</f>
        <v/>
      </c>
      <c r="BP81" s="69" t="str">
        <f aca="false">IF(BX81&gt;5,VLOOKUP(CONCATENATE(BK81,BN81),'Pril1-THLPa'!$H$6:$N$96,5,0),"")</f>
        <v/>
      </c>
      <c r="BQ81" s="69" t="str">
        <f aca="false">IF(BX81&gt;5,VLOOKUP(CONCATENATE(BK81,BN81),'Pril1-THLPa'!$H$6:$N$96,6,0),"")</f>
        <v/>
      </c>
      <c r="BR81" s="69" t="str">
        <f aca="false">IF(BX81&gt;5,VLOOKUP(CONCATENATE(BK81,BN81),'Pril1-THLPa'!$H$6:$N$96,7,0),"")</f>
        <v/>
      </c>
      <c r="BS81" s="69" t="str">
        <f aca="false">IF(BX81&gt;5,VLOOKUP(CONCATENATE(BK81,BN81),'Pril1-THLPa'!$H$6:$O$96,8,0),"")</f>
        <v/>
      </c>
      <c r="BT81" s="69" t="str">
        <f aca="false">IF(BF81&gt;0, IF(BK81="smrk",  VLOOKUP(VLOOKUP(BD81,'Pril9-K3'!$L$8:$M$207,2,0),'Pril9-K3'!$A$8:$J$16,LOOKUP(BN81,'Pril9-K3'!$A$7:$J$7,'Pril9-K3'!$A$5:$J$5),0), IF(AND(BK81&lt;&gt;"smrk",'Vstupní data'!AK81&lt;&gt;""),'Vstupní data'!AK81,   VLOOKUP(VLOOKUP(BD81,'Pril9-K3'!$L$8:$M$207,2,0),'Pril9-K3'!$A$8:$J$16,LOOKUP(BN81,'Pril9-K3'!$A$7:$J$7,'Pril9-K3'!$A$5:$J$5),0)   )),   "")</f>
        <v/>
      </c>
      <c r="BV81" s="69" t="n">
        <f aca="false">'Vstupní data'!AJ81</f>
        <v>0</v>
      </c>
      <c r="BW81" s="69" t="n">
        <f aca="false">IF(BF81&gt;0,IF(J81&gt;0,J81,K81*H81/100),0)</f>
        <v>0</v>
      </c>
      <c r="BX81" s="69" t="n">
        <f aca="false">IF(BF81&gt;0,IF(BJ81&gt;BL81,BL81,BJ81),0)</f>
        <v>0</v>
      </c>
      <c r="BY81" s="69" t="n">
        <f aca="false">IF(BD81=0,0,IF(AND(BX81&gt;0,BX81&lt;=5),  IF(AND(BX81&gt;0,BX81&lt;=5),VLOOKUP(BK81,'Pril1-THLPa'!$A$6:$F$18,IF(AND(BX81&gt;0,BX81&lt;=5),LOOKUP(BX81,'Pril1-THLPa'!$B$5:$F$5,'Pril1-THLPa'!$B$4:$F$4),""),0),""),  IF(BX81&gt;5,BO81+BP81*(BX81-5)+BQ81*POWER(BX81-5,2)+BR81*POWER(BX81-5,3)+BS81*POWER(BX81-5,4),"")))</f>
        <v>0</v>
      </c>
      <c r="BZ81" s="69" t="n">
        <f aca="false">IF(BY81&gt;0,BY81*BI81/10*BW81*(100+BV81)/100,0)</f>
        <v>0</v>
      </c>
      <c r="CA81" s="69" t="n">
        <f aca="false">IF(BD81&gt;0,BX81-IF(BD81&gt;BX81,BX81,BD81),0)</f>
        <v>0</v>
      </c>
      <c r="CB81" s="69" t="n">
        <f aca="false">POWER(1.01,CA81)</f>
        <v>1</v>
      </c>
      <c r="CC81" s="69" t="n">
        <f aca="false">IF(BF81&gt;0,IF(BF81&gt;BH81,1,BF81/BH81),0)</f>
        <v>0</v>
      </c>
      <c r="CD81" s="72" t="n">
        <f aca="false">IF(BD81=0,0,IF(BF81&gt;0,ROUND(IF(CB81&lt;&gt;0,BZ81*BT81*1/CB81*CC81,0),0),0))</f>
        <v>0</v>
      </c>
      <c r="CE81" s="73" t="str">
        <f aca="false">IF(BF81&gt;0,IF(BF81&gt;BH81,CD81/BF81,CD81/BH81),"")</f>
        <v/>
      </c>
      <c r="CF81" s="69" t="n">
        <f aca="false">'Vstupní data'!AM81</f>
        <v>0</v>
      </c>
      <c r="CG81" s="69" t="n">
        <f aca="false">'Vstupní data'!AN81</f>
        <v>0</v>
      </c>
      <c r="CH81" s="69" t="n">
        <f aca="false">'Vstupní data'!AO81</f>
        <v>0</v>
      </c>
      <c r="CI81" s="69" t="n">
        <f aca="false">'Vstupní data'!AP81</f>
        <v>0</v>
      </c>
      <c r="CJ81" s="72" t="n">
        <f aca="false">ROUND(CH81*CI81,0)</f>
        <v>0</v>
      </c>
      <c r="CK81" s="74" t="str">
        <f aca="false">IF(OR(AA81&gt;0,BB81&gt;0,CD81&gt;0,CJ81&gt;0),AA81+BB81+CD81+CJ81,"")</f>
        <v/>
      </c>
    </row>
    <row r="82" customFormat="false" ht="12.8" hidden="false" customHeight="false" outlineLevel="0" collapsed="false">
      <c r="A82" s="66" t="n">
        <f aca="false">'Vstupní data'!A82</f>
        <v>0</v>
      </c>
      <c r="F82" s="66" t="str">
        <f aca="false">CONCATENATE('Vstupní data'!F82,'Vstupní data'!G82,'Vstupní data'!H82,'Vstupní data'!I82)</f>
        <v/>
      </c>
      <c r="G82" s="66"/>
      <c r="H82" s="66" t="n">
        <f aca="false">'Vstupní data'!K82</f>
        <v>0</v>
      </c>
      <c r="I82" s="66" t="n">
        <f aca="false">'Vstupní data'!L82</f>
        <v>0</v>
      </c>
      <c r="J82" s="66" t="n">
        <f aca="false">'Vstupní data'!K82*'Vstupní data'!M82/100</f>
        <v>0</v>
      </c>
      <c r="L82" s="66" t="n">
        <f aca="false">IF('Vstupní data'!N82="prostokořenný",0,IF('Vstupní data'!N82="krytokořenný","k",IF('Vstupní data'!N82="poloodrostky nebo odrostky, prostokořenné i krytokořenné","po",0)))</f>
        <v>0</v>
      </c>
      <c r="N82" s="66"/>
      <c r="O82" s="66" t="n">
        <f aca="false">'Vstupní data'!O82</f>
        <v>0</v>
      </c>
      <c r="P82" s="66" t="n">
        <f aca="false">IF(O82&gt;0,VLOOKUP(CONCATENATE(VLOOKUP(I82,'Pril3-drev'!$H$5:$K$83,4,0),"-",'Vstupní data'!R82),K2!$C$15:$D$23,2,0),0)</f>
        <v>0</v>
      </c>
      <c r="Q82" s="66" t="n">
        <f aca="false">IF(O82&gt;0,VLOOKUP(I82,'Pril3-drev'!$H$5:$I$83,2,0),0)</f>
        <v>0</v>
      </c>
      <c r="R82" s="66" t="n">
        <f aca="false">IF(Q82&gt;0,VLOOKUP(Q82,'Pril6-okus'!$A$5:$B$17,2,0),0)</f>
        <v>0</v>
      </c>
      <c r="S82" s="66" t="n">
        <f aca="false">IF(O82&gt;0,VLOOKUP(I82,'Pril3-drev'!$H$5:$J$83,3,0),0)</f>
        <v>0</v>
      </c>
      <c r="T82" s="66" t="str">
        <f aca="false">IF(O82&gt;0,IF(L82="k",0.9*VLOOKUP(S82,'ha-pocty-vyhl'!$A$5:$B$20,2,0),IF(L82="po",0.8*VLOOKUP(S82,'ha-pocty-vyhl'!$A$5:$B$20,2,0),VLOOKUP(S82,'ha-pocty-vyhl'!$A$5:$B$20,2,0))),"")</f>
        <v/>
      </c>
      <c r="U82" s="66" t="n">
        <f aca="false">'Vstupní data'!P82</f>
        <v>0</v>
      </c>
      <c r="V82" s="66" t="n">
        <f aca="false">IF(O82&gt;0,1.3*T82*1000*Z82/10000,0)</f>
        <v>0</v>
      </c>
      <c r="W82" s="66" t="n">
        <f aca="false">IF(O82&gt;0,1.3*T82*1000*Z82/10000,0)</f>
        <v>0</v>
      </c>
      <c r="X82" s="66" t="n">
        <f aca="false">IF(O82&gt;0,IF(O82&gt;V82,V82,O82),0)</f>
        <v>0</v>
      </c>
      <c r="Y82" s="66" t="n">
        <f aca="false">IF(O82&gt;0,IF(IF(U82&gt;W82,W82,U82)&lt;X82,W82,IF(U82&gt;W82,W82,U82)),0)</f>
        <v>0</v>
      </c>
      <c r="Z82" s="66" t="n">
        <f aca="false">IF(O82&gt;0,IF(J82&gt;0,J82,K82*H82/100),0)</f>
        <v>0</v>
      </c>
      <c r="AA82" s="67" t="n">
        <f aca="false">IF(O82&gt;0,CEILING(R82*P82*X82/Y82*Z82,1),0)</f>
        <v>0</v>
      </c>
      <c r="AB82" s="68" t="n">
        <f aca="false">IF(O82&gt;0,AA82/O82,0)</f>
        <v>0</v>
      </c>
      <c r="AC82" s="66" t="n">
        <f aca="false">'Vstupní data'!W82</f>
        <v>0</v>
      </c>
      <c r="AI82" s="66" t="str">
        <f aca="false">IF(OR('Vstupní data'!T82&gt;0,'Vstupní data'!U82&gt;0),VLOOKUP(I82,'Pril3-drev'!$H$5:$J$83,3,0),"")</f>
        <v/>
      </c>
      <c r="AJ82" s="66" t="n">
        <f aca="false">IF('Vstupní data'!V82="prostokořenný",0,IF('Vstupní data'!V82="krytokořenný","k",IF('Vstupní data'!V82="poloodrostky nebo odrostky, prostokořenné i krytokořenné","po",0)))</f>
        <v>0</v>
      </c>
      <c r="AK82" s="66" t="n">
        <f aca="false">IF(OR('Vstupní data'!T82&gt;0,'Vstupní data'!U82&gt;0),IF(AJ82="k",0.9*VLOOKUP(AI82,'ha-pocty-vyhl'!$A$5:$B$20,2,0),IF(AJ82="po",0.8*VLOOKUP(AI82,'ha-pocty-vyhl'!$A$5:$B$20,2,0),VLOOKUP(AI82,'ha-pocty-vyhl'!$A$5:$B$20,2,0))),0)</f>
        <v>0</v>
      </c>
      <c r="AL82" s="66" t="n">
        <f aca="false">IF(OR('Vstupní data'!T82&gt;0,'Vstupní data'!U82&gt;0),'Vstupní data'!K82*'Vstupní data'!M82/100,0)</f>
        <v>0</v>
      </c>
      <c r="AM82" s="66" t="n">
        <f aca="false">IF(OR('Vstupní data'!T82&gt;0,'Vstupní data'!U82&gt;0),IF('Vstupní data'!T82&gt;0,'Vstupní data'!T82,ROUND(10*'Vstupní data'!U82/AK82,0)),0)</f>
        <v>0</v>
      </c>
      <c r="AN82" s="69" t="n">
        <f aca="false">IF('Vstupní data'!T82&gt;0,   IF('Vstupní data'!T82&lt;=AL82,'Vstupní data'!T82,AL82),   IF(AM82&lt;AL82,AM82,AL82))</f>
        <v>0</v>
      </c>
      <c r="AO82" s="69" t="n">
        <f aca="false">'Vstupní data'!X82</f>
        <v>0</v>
      </c>
      <c r="AP82" s="66" t="n">
        <f aca="false">IF(OR('Vstupní data'!T82&gt;0,'Vstupní data'!U82&gt;0),IF(I82&lt;&gt;0,VLOOKUP(I82,'Pril3-drev'!$H$5:$I$83,2,0),0),0)</f>
        <v>0</v>
      </c>
      <c r="AQ82" s="66" t="n">
        <f aca="false">'Vstupní data'!Y82</f>
        <v>0</v>
      </c>
      <c r="AR82" s="66" t="str">
        <f aca="false">IF(AC82&gt;5,   IF('Vstupní data'!Y82&gt;0,   VLOOKUP(VLOOKUP(CONCATENATE(VLOOKUP(I82,'Pril3-drev'!$H$4:$L$83,5,0),AC82),'Pril3-drev'!$Q$4:$R$2803,2,0),'AVB-BS'!$C$5:$S$29 ,LOOKUP(AQ82,'AVB-BS'!$D$3:$S$3,'AVB-BS'!$D$1:$S$1) ,0 )   ,   IF('Vstupní data'!Z82&gt;0,'Vstupní data'!Z82,0)) , "")</f>
        <v/>
      </c>
      <c r="AS82" s="70" t="str">
        <f aca="false">IF(AC82&gt;5,VLOOKUP(CONCATENATE(AP82,AR82),'Pril1-THLPa'!$H$6:$N$96,4,0),"")</f>
        <v/>
      </c>
      <c r="AT82" s="70" t="str">
        <f aca="false">IF(AC82&gt;5,VLOOKUP(CONCATENATE(AP82,AR82),'Pril1-THLPa'!$H$6:$N$96,5,0),"")</f>
        <v/>
      </c>
      <c r="AU82" s="70" t="str">
        <f aca="false">IF(AC82&gt;5,VLOOKUP(CONCATENATE(AP82,AR82),'Pril1-THLPa'!$H$6:$N$96,6,0),"")</f>
        <v/>
      </c>
      <c r="AV82" s="70" t="str">
        <f aca="false">IF(AC82&gt;5,VLOOKUP(CONCATENATE(AP82,AR82),'Pril1-THLPa'!$H$6:$N$96,7,0),"")</f>
        <v/>
      </c>
      <c r="AW82" s="70" t="str">
        <f aca="false">IF(AC82&gt;5,VLOOKUP(CONCATENATE(AP82,AR82),'Pril1-THLPa'!$H$6:$O$96,8,0),"")</f>
        <v/>
      </c>
      <c r="AX82" s="66" t="n">
        <f aca="false">IF(AC82&gt;0,IF(AND(AC82&gt;0,AC82&lt;=5),VLOOKUP(AP82,'Pril1-THLPa'!$A$6:$F$18,LOOKUP(AC82,'Pril1-THLPa'!$B$5:$F$5,'Pril1-THLPa'!$B$4:$F$4),0),AS82+AT82*(AC82-5)+AU82*POWER(AC82-5,2)+AV82*POWER(AC82-5,3)+AW82*POWER(AC82-5,4)),0)</f>
        <v>0</v>
      </c>
      <c r="AY82" s="71"/>
      <c r="AZ82" s="66" t="n">
        <f aca="false">'Vstupní data'!AA82</f>
        <v>0</v>
      </c>
      <c r="BA82" s="66" t="n">
        <f aca="false">IF(OR('Vstupní data'!T82&gt;0,'Vstupní data'!U82&gt;0),IF(AC82&lt;&gt;"",AX82*AO82/10*(100+AZ82)/100,0),0)</f>
        <v>0</v>
      </c>
      <c r="BB82" s="67" t="n">
        <f aca="false">IF(AC82&lt;&gt;"",ROUND(BA82*AN82,0),0)</f>
        <v>0</v>
      </c>
      <c r="BC82" s="68" t="str">
        <f aca="false">IF(AE82&gt;0,BB82/AE82,"")</f>
        <v/>
      </c>
      <c r="BD82" s="66" t="n">
        <f aca="false">'Vstupní data'!AE82</f>
        <v>0</v>
      </c>
      <c r="BF82" s="66" t="n">
        <f aca="false">'Vstupní data'!AC82</f>
        <v>0</v>
      </c>
      <c r="BH82" s="66" t="n">
        <f aca="false">'Vstupní data'!AD82</f>
        <v>0</v>
      </c>
      <c r="BI82" s="66" t="n">
        <f aca="false">'Vstupní data'!AF82</f>
        <v>0</v>
      </c>
      <c r="BJ82" s="69" t="n">
        <f aca="false">'Vstupní data'!AG82</f>
        <v>0</v>
      </c>
      <c r="BK82" s="69" t="n">
        <f aca="false">IF(BF82&lt;&gt;0,VLOOKUP(I82,'Pril3-drev'!$H$5:$I$83,2,0),0)</f>
        <v>0</v>
      </c>
      <c r="BL82" s="69" t="n">
        <f aca="false">IF(BF82&lt;&gt;0,VLOOKUP(BK82,'Pril3-drev'!$A$5:$C$17,3,0),0)</f>
        <v>0</v>
      </c>
      <c r="BM82" s="69" t="n">
        <f aca="false">'Vstupní data'!AH82</f>
        <v>0</v>
      </c>
      <c r="BN82" s="69" t="n">
        <f aca="false">IF('Vstupní data'!AH82&gt;0,   VLOOKUP(VLOOKUP(CONCATENATE(VLOOKUP(I82,'Pril3-drev'!$H$4:$L$83,5,0),BD82),'Pril3-drev'!$Q$4:$R$2803,2,0),'AVB-BS'!$C$5:$S$29 ,LOOKUP(BM82,'AVB-BS'!$D$3:$S$3,'AVB-BS'!$D$1:$S$1) ,0 )   ,   IF('Vstupní data'!AI82&gt;0,'Vstupní data'!AI82,0))</f>
        <v>0</v>
      </c>
      <c r="BO82" s="69" t="str">
        <f aca="false">IF(BX82&gt;5,VLOOKUP(CONCATENATE(BK82,BN82),'Pril1-THLPa'!$H$6:$N$96,4,0),"")</f>
        <v/>
      </c>
      <c r="BP82" s="69" t="str">
        <f aca="false">IF(BX82&gt;5,VLOOKUP(CONCATENATE(BK82,BN82),'Pril1-THLPa'!$H$6:$N$96,5,0),"")</f>
        <v/>
      </c>
      <c r="BQ82" s="69" t="str">
        <f aca="false">IF(BX82&gt;5,VLOOKUP(CONCATENATE(BK82,BN82),'Pril1-THLPa'!$H$6:$N$96,6,0),"")</f>
        <v/>
      </c>
      <c r="BR82" s="69" t="str">
        <f aca="false">IF(BX82&gt;5,VLOOKUP(CONCATENATE(BK82,BN82),'Pril1-THLPa'!$H$6:$N$96,7,0),"")</f>
        <v/>
      </c>
      <c r="BS82" s="69" t="str">
        <f aca="false">IF(BX82&gt;5,VLOOKUP(CONCATENATE(BK82,BN82),'Pril1-THLPa'!$H$6:$O$96,8,0),"")</f>
        <v/>
      </c>
      <c r="BT82" s="69" t="str">
        <f aca="false">IF(BF82&gt;0, IF(BK82="smrk",  VLOOKUP(VLOOKUP(BD82,'Pril9-K3'!$L$8:$M$207,2,0),'Pril9-K3'!$A$8:$J$16,LOOKUP(BN82,'Pril9-K3'!$A$7:$J$7,'Pril9-K3'!$A$5:$J$5),0), IF(AND(BK82&lt;&gt;"smrk",'Vstupní data'!AK82&lt;&gt;""),'Vstupní data'!AK82,   VLOOKUP(VLOOKUP(BD82,'Pril9-K3'!$L$8:$M$207,2,0),'Pril9-K3'!$A$8:$J$16,LOOKUP(BN82,'Pril9-K3'!$A$7:$J$7,'Pril9-K3'!$A$5:$J$5),0)   )),   "")</f>
        <v/>
      </c>
      <c r="BV82" s="69" t="n">
        <f aca="false">'Vstupní data'!AJ82</f>
        <v>0</v>
      </c>
      <c r="BW82" s="69" t="n">
        <f aca="false">IF(BF82&gt;0,IF(J82&gt;0,J82,K82*H82/100),0)</f>
        <v>0</v>
      </c>
      <c r="BX82" s="69" t="n">
        <f aca="false">IF(BF82&gt;0,IF(BJ82&gt;BL82,BL82,BJ82),0)</f>
        <v>0</v>
      </c>
      <c r="BY82" s="69" t="n">
        <f aca="false">IF(BD82=0,0,IF(AND(BX82&gt;0,BX82&lt;=5),  IF(AND(BX82&gt;0,BX82&lt;=5),VLOOKUP(BK82,'Pril1-THLPa'!$A$6:$F$18,IF(AND(BX82&gt;0,BX82&lt;=5),LOOKUP(BX82,'Pril1-THLPa'!$B$5:$F$5,'Pril1-THLPa'!$B$4:$F$4),""),0),""),  IF(BX82&gt;5,BO82+BP82*(BX82-5)+BQ82*POWER(BX82-5,2)+BR82*POWER(BX82-5,3)+BS82*POWER(BX82-5,4),"")))</f>
        <v>0</v>
      </c>
      <c r="BZ82" s="69" t="n">
        <f aca="false">IF(BY82&gt;0,BY82*BI82/10*BW82*(100+BV82)/100,0)</f>
        <v>0</v>
      </c>
      <c r="CA82" s="69" t="n">
        <f aca="false">IF(BD82&gt;0,BX82-IF(BD82&gt;BX82,BX82,BD82),0)</f>
        <v>0</v>
      </c>
      <c r="CB82" s="69" t="n">
        <f aca="false">POWER(1.01,CA82)</f>
        <v>1</v>
      </c>
      <c r="CC82" s="69" t="n">
        <f aca="false">IF(BF82&gt;0,IF(BF82&gt;BH82,1,BF82/BH82),0)</f>
        <v>0</v>
      </c>
      <c r="CD82" s="72" t="n">
        <f aca="false">IF(BD82=0,0,IF(BF82&gt;0,ROUND(IF(CB82&lt;&gt;0,BZ82*BT82*1/CB82*CC82,0),0),0))</f>
        <v>0</v>
      </c>
      <c r="CE82" s="73" t="str">
        <f aca="false">IF(BF82&gt;0,IF(BF82&gt;BH82,CD82/BF82,CD82/BH82),"")</f>
        <v/>
      </c>
      <c r="CF82" s="69" t="n">
        <f aca="false">'Vstupní data'!AM82</f>
        <v>0</v>
      </c>
      <c r="CG82" s="69" t="n">
        <f aca="false">'Vstupní data'!AN82</f>
        <v>0</v>
      </c>
      <c r="CH82" s="69" t="n">
        <f aca="false">'Vstupní data'!AO82</f>
        <v>0</v>
      </c>
      <c r="CI82" s="69" t="n">
        <f aca="false">'Vstupní data'!AP82</f>
        <v>0</v>
      </c>
      <c r="CJ82" s="72" t="n">
        <f aca="false">ROUND(CH82*CI82,0)</f>
        <v>0</v>
      </c>
      <c r="CK82" s="74" t="str">
        <f aca="false">IF(OR(AA82&gt;0,BB82&gt;0,CD82&gt;0,CJ82&gt;0),AA82+BB82+CD82+CJ82,"")</f>
        <v/>
      </c>
    </row>
    <row r="83" customFormat="false" ht="12.8" hidden="false" customHeight="false" outlineLevel="0" collapsed="false">
      <c r="A83" s="66" t="n">
        <f aca="false">'Vstupní data'!A83</f>
        <v>0</v>
      </c>
      <c r="F83" s="66" t="str">
        <f aca="false">CONCATENATE('Vstupní data'!F83,'Vstupní data'!G83,'Vstupní data'!H83,'Vstupní data'!I83)</f>
        <v/>
      </c>
      <c r="G83" s="66"/>
      <c r="H83" s="66" t="n">
        <f aca="false">'Vstupní data'!K83</f>
        <v>0</v>
      </c>
      <c r="I83" s="66" t="n">
        <f aca="false">'Vstupní data'!L83</f>
        <v>0</v>
      </c>
      <c r="J83" s="66" t="n">
        <f aca="false">'Vstupní data'!K83*'Vstupní data'!M83/100</f>
        <v>0</v>
      </c>
      <c r="L83" s="66" t="n">
        <f aca="false">IF('Vstupní data'!N83="prostokořenný",0,IF('Vstupní data'!N83="krytokořenný","k",IF('Vstupní data'!N83="poloodrostky nebo odrostky, prostokořenné i krytokořenné","po",0)))</f>
        <v>0</v>
      </c>
      <c r="N83" s="66"/>
      <c r="O83" s="66" t="n">
        <f aca="false">'Vstupní data'!O83</f>
        <v>0</v>
      </c>
      <c r="P83" s="66" t="n">
        <f aca="false">IF(O83&gt;0,VLOOKUP(CONCATENATE(VLOOKUP(I83,'Pril3-drev'!$H$5:$K$83,4,0),"-",'Vstupní data'!R83),K2!$C$15:$D$23,2,0),0)</f>
        <v>0</v>
      </c>
      <c r="Q83" s="66" t="n">
        <f aca="false">IF(O83&gt;0,VLOOKUP(I83,'Pril3-drev'!$H$5:$I$83,2,0),0)</f>
        <v>0</v>
      </c>
      <c r="R83" s="66" t="n">
        <f aca="false">IF(Q83&gt;0,VLOOKUP(Q83,'Pril6-okus'!$A$5:$B$17,2,0),0)</f>
        <v>0</v>
      </c>
      <c r="S83" s="66" t="n">
        <f aca="false">IF(O83&gt;0,VLOOKUP(I83,'Pril3-drev'!$H$5:$J$83,3,0),0)</f>
        <v>0</v>
      </c>
      <c r="T83" s="66" t="str">
        <f aca="false">IF(O83&gt;0,IF(L83="k",0.9*VLOOKUP(S83,'ha-pocty-vyhl'!$A$5:$B$20,2,0),IF(L83="po",0.8*VLOOKUP(S83,'ha-pocty-vyhl'!$A$5:$B$20,2,0),VLOOKUP(S83,'ha-pocty-vyhl'!$A$5:$B$20,2,0))),"")</f>
        <v/>
      </c>
      <c r="U83" s="66" t="n">
        <f aca="false">'Vstupní data'!P83</f>
        <v>0</v>
      </c>
      <c r="V83" s="66" t="n">
        <f aca="false">IF(O83&gt;0,1.3*T83*1000*Z83/10000,0)</f>
        <v>0</v>
      </c>
      <c r="W83" s="66" t="n">
        <f aca="false">IF(O83&gt;0,1.3*T83*1000*Z83/10000,0)</f>
        <v>0</v>
      </c>
      <c r="X83" s="66" t="n">
        <f aca="false">IF(O83&gt;0,IF(O83&gt;V83,V83,O83),0)</f>
        <v>0</v>
      </c>
      <c r="Y83" s="66" t="n">
        <f aca="false">IF(O83&gt;0,IF(IF(U83&gt;W83,W83,U83)&lt;X83,W83,IF(U83&gt;W83,W83,U83)),0)</f>
        <v>0</v>
      </c>
      <c r="Z83" s="66" t="n">
        <f aca="false">IF(O83&gt;0,IF(J83&gt;0,J83,K83*H83/100),0)</f>
        <v>0</v>
      </c>
      <c r="AA83" s="67" t="n">
        <f aca="false">IF(O83&gt;0,CEILING(R83*P83*X83/Y83*Z83,1),0)</f>
        <v>0</v>
      </c>
      <c r="AB83" s="68" t="n">
        <f aca="false">IF(O83&gt;0,AA83/O83,0)</f>
        <v>0</v>
      </c>
      <c r="AC83" s="66" t="n">
        <f aca="false">'Vstupní data'!W83</f>
        <v>0</v>
      </c>
      <c r="AI83" s="66" t="str">
        <f aca="false">IF(OR('Vstupní data'!T83&gt;0,'Vstupní data'!U83&gt;0),VLOOKUP(I83,'Pril3-drev'!$H$5:$J$83,3,0),"")</f>
        <v/>
      </c>
      <c r="AJ83" s="66" t="n">
        <f aca="false">IF('Vstupní data'!V83="prostokořenný",0,IF('Vstupní data'!V83="krytokořenný","k",IF('Vstupní data'!V83="poloodrostky nebo odrostky, prostokořenné i krytokořenné","po",0)))</f>
        <v>0</v>
      </c>
      <c r="AK83" s="66" t="n">
        <f aca="false">IF(OR('Vstupní data'!T83&gt;0,'Vstupní data'!U83&gt;0),IF(AJ83="k",0.9*VLOOKUP(AI83,'ha-pocty-vyhl'!$A$5:$B$20,2,0),IF(AJ83="po",0.8*VLOOKUP(AI83,'ha-pocty-vyhl'!$A$5:$B$20,2,0),VLOOKUP(AI83,'ha-pocty-vyhl'!$A$5:$B$20,2,0))),0)</f>
        <v>0</v>
      </c>
      <c r="AL83" s="66" t="n">
        <f aca="false">IF(OR('Vstupní data'!T83&gt;0,'Vstupní data'!U83&gt;0),'Vstupní data'!K83*'Vstupní data'!M83/100,0)</f>
        <v>0</v>
      </c>
      <c r="AM83" s="66" t="n">
        <f aca="false">IF(OR('Vstupní data'!T83&gt;0,'Vstupní data'!U83&gt;0),IF('Vstupní data'!T83&gt;0,'Vstupní data'!T83,ROUND(10*'Vstupní data'!U83/AK83,0)),0)</f>
        <v>0</v>
      </c>
      <c r="AN83" s="69" t="n">
        <f aca="false">IF('Vstupní data'!T83&gt;0,   IF('Vstupní data'!T83&lt;=AL83,'Vstupní data'!T83,AL83),   IF(AM83&lt;AL83,AM83,AL83))</f>
        <v>0</v>
      </c>
      <c r="AO83" s="69" t="n">
        <f aca="false">'Vstupní data'!X83</f>
        <v>0</v>
      </c>
      <c r="AP83" s="66" t="n">
        <f aca="false">IF(OR('Vstupní data'!T83&gt;0,'Vstupní data'!U83&gt;0),IF(I83&lt;&gt;0,VLOOKUP(I83,'Pril3-drev'!$H$5:$I$83,2,0),0),0)</f>
        <v>0</v>
      </c>
      <c r="AQ83" s="66" t="n">
        <f aca="false">'Vstupní data'!Y83</f>
        <v>0</v>
      </c>
      <c r="AR83" s="66" t="str">
        <f aca="false">IF(AC83&gt;5,   IF('Vstupní data'!Y83&gt;0,   VLOOKUP(VLOOKUP(CONCATENATE(VLOOKUP(I83,'Pril3-drev'!$H$4:$L$83,5,0),AC83),'Pril3-drev'!$Q$4:$R$2803,2,0),'AVB-BS'!$C$5:$S$29 ,LOOKUP(AQ83,'AVB-BS'!$D$3:$S$3,'AVB-BS'!$D$1:$S$1) ,0 )   ,   IF('Vstupní data'!Z83&gt;0,'Vstupní data'!Z83,0)) , "")</f>
        <v/>
      </c>
      <c r="AS83" s="70" t="str">
        <f aca="false">IF(AC83&gt;5,VLOOKUP(CONCATENATE(AP83,AR83),'Pril1-THLPa'!$H$6:$N$96,4,0),"")</f>
        <v/>
      </c>
      <c r="AT83" s="70" t="str">
        <f aca="false">IF(AC83&gt;5,VLOOKUP(CONCATENATE(AP83,AR83),'Pril1-THLPa'!$H$6:$N$96,5,0),"")</f>
        <v/>
      </c>
      <c r="AU83" s="70" t="str">
        <f aca="false">IF(AC83&gt;5,VLOOKUP(CONCATENATE(AP83,AR83),'Pril1-THLPa'!$H$6:$N$96,6,0),"")</f>
        <v/>
      </c>
      <c r="AV83" s="70" t="str">
        <f aca="false">IF(AC83&gt;5,VLOOKUP(CONCATENATE(AP83,AR83),'Pril1-THLPa'!$H$6:$N$96,7,0),"")</f>
        <v/>
      </c>
      <c r="AW83" s="70" t="str">
        <f aca="false">IF(AC83&gt;5,VLOOKUP(CONCATENATE(AP83,AR83),'Pril1-THLPa'!$H$6:$O$96,8,0),"")</f>
        <v/>
      </c>
      <c r="AX83" s="66" t="n">
        <f aca="false">IF(AC83&gt;0,IF(AND(AC83&gt;0,AC83&lt;=5),VLOOKUP(AP83,'Pril1-THLPa'!$A$6:$F$18,LOOKUP(AC83,'Pril1-THLPa'!$B$5:$F$5,'Pril1-THLPa'!$B$4:$F$4),0),AS83+AT83*(AC83-5)+AU83*POWER(AC83-5,2)+AV83*POWER(AC83-5,3)+AW83*POWER(AC83-5,4)),0)</f>
        <v>0</v>
      </c>
      <c r="AY83" s="71"/>
      <c r="AZ83" s="66" t="n">
        <f aca="false">'Vstupní data'!AA83</f>
        <v>0</v>
      </c>
      <c r="BA83" s="66" t="n">
        <f aca="false">IF(OR('Vstupní data'!T83&gt;0,'Vstupní data'!U83&gt;0),IF(AC83&lt;&gt;"",AX83*AO83/10*(100+AZ83)/100,0),0)</f>
        <v>0</v>
      </c>
      <c r="BB83" s="67" t="n">
        <f aca="false">IF(AC83&lt;&gt;"",ROUND(BA83*AN83,0),0)</f>
        <v>0</v>
      </c>
      <c r="BC83" s="68" t="str">
        <f aca="false">IF(AE83&gt;0,BB83/AE83,"")</f>
        <v/>
      </c>
      <c r="BD83" s="66" t="n">
        <f aca="false">'Vstupní data'!AE83</f>
        <v>0</v>
      </c>
      <c r="BF83" s="66" t="n">
        <f aca="false">'Vstupní data'!AC83</f>
        <v>0</v>
      </c>
      <c r="BH83" s="66" t="n">
        <f aca="false">'Vstupní data'!AD83</f>
        <v>0</v>
      </c>
      <c r="BI83" s="66" t="n">
        <f aca="false">'Vstupní data'!AF83</f>
        <v>0</v>
      </c>
      <c r="BJ83" s="69" t="n">
        <f aca="false">'Vstupní data'!AG83</f>
        <v>0</v>
      </c>
      <c r="BK83" s="69" t="n">
        <f aca="false">IF(BF83&lt;&gt;0,VLOOKUP(I83,'Pril3-drev'!$H$5:$I$83,2,0),0)</f>
        <v>0</v>
      </c>
      <c r="BL83" s="69" t="n">
        <f aca="false">IF(BF83&lt;&gt;0,VLOOKUP(BK83,'Pril3-drev'!$A$5:$C$17,3,0),0)</f>
        <v>0</v>
      </c>
      <c r="BM83" s="69" t="n">
        <f aca="false">'Vstupní data'!AH83</f>
        <v>0</v>
      </c>
      <c r="BN83" s="69" t="n">
        <f aca="false">IF('Vstupní data'!AH83&gt;0,   VLOOKUP(VLOOKUP(CONCATENATE(VLOOKUP(I83,'Pril3-drev'!$H$4:$L$83,5,0),BD83),'Pril3-drev'!$Q$4:$R$2803,2,0),'AVB-BS'!$C$5:$S$29 ,LOOKUP(BM83,'AVB-BS'!$D$3:$S$3,'AVB-BS'!$D$1:$S$1) ,0 )   ,   IF('Vstupní data'!AI83&gt;0,'Vstupní data'!AI83,0))</f>
        <v>0</v>
      </c>
      <c r="BO83" s="69" t="str">
        <f aca="false">IF(BX83&gt;5,VLOOKUP(CONCATENATE(BK83,BN83),'Pril1-THLPa'!$H$6:$N$96,4,0),"")</f>
        <v/>
      </c>
      <c r="BP83" s="69" t="str">
        <f aca="false">IF(BX83&gt;5,VLOOKUP(CONCATENATE(BK83,BN83),'Pril1-THLPa'!$H$6:$N$96,5,0),"")</f>
        <v/>
      </c>
      <c r="BQ83" s="69" t="str">
        <f aca="false">IF(BX83&gt;5,VLOOKUP(CONCATENATE(BK83,BN83),'Pril1-THLPa'!$H$6:$N$96,6,0),"")</f>
        <v/>
      </c>
      <c r="BR83" s="69" t="str">
        <f aca="false">IF(BX83&gt;5,VLOOKUP(CONCATENATE(BK83,BN83),'Pril1-THLPa'!$H$6:$N$96,7,0),"")</f>
        <v/>
      </c>
      <c r="BS83" s="69" t="str">
        <f aca="false">IF(BX83&gt;5,VLOOKUP(CONCATENATE(BK83,BN83),'Pril1-THLPa'!$H$6:$O$96,8,0),"")</f>
        <v/>
      </c>
      <c r="BT83" s="69" t="str">
        <f aca="false">IF(BF83&gt;0, IF(BK83="smrk",  VLOOKUP(VLOOKUP(BD83,'Pril9-K3'!$L$8:$M$207,2,0),'Pril9-K3'!$A$8:$J$16,LOOKUP(BN83,'Pril9-K3'!$A$7:$J$7,'Pril9-K3'!$A$5:$J$5),0), IF(AND(BK83&lt;&gt;"smrk",'Vstupní data'!AK83&lt;&gt;""),'Vstupní data'!AK83,   VLOOKUP(VLOOKUP(BD83,'Pril9-K3'!$L$8:$M$207,2,0),'Pril9-K3'!$A$8:$J$16,LOOKUP(BN83,'Pril9-K3'!$A$7:$J$7,'Pril9-K3'!$A$5:$J$5),0)   )),   "")</f>
        <v/>
      </c>
      <c r="BV83" s="69" t="n">
        <f aca="false">'Vstupní data'!AJ83</f>
        <v>0</v>
      </c>
      <c r="BW83" s="69" t="n">
        <f aca="false">IF(BF83&gt;0,IF(J83&gt;0,J83,K83*H83/100),0)</f>
        <v>0</v>
      </c>
      <c r="BX83" s="69" t="n">
        <f aca="false">IF(BF83&gt;0,IF(BJ83&gt;BL83,BL83,BJ83),0)</f>
        <v>0</v>
      </c>
      <c r="BY83" s="69" t="n">
        <f aca="false">IF(BD83=0,0,IF(AND(BX83&gt;0,BX83&lt;=5),  IF(AND(BX83&gt;0,BX83&lt;=5),VLOOKUP(BK83,'Pril1-THLPa'!$A$6:$F$18,IF(AND(BX83&gt;0,BX83&lt;=5),LOOKUP(BX83,'Pril1-THLPa'!$B$5:$F$5,'Pril1-THLPa'!$B$4:$F$4),""),0),""),  IF(BX83&gt;5,BO83+BP83*(BX83-5)+BQ83*POWER(BX83-5,2)+BR83*POWER(BX83-5,3)+BS83*POWER(BX83-5,4),"")))</f>
        <v>0</v>
      </c>
      <c r="BZ83" s="69" t="n">
        <f aca="false">IF(BY83&gt;0,BY83*BI83/10*BW83*(100+BV83)/100,0)</f>
        <v>0</v>
      </c>
      <c r="CA83" s="69" t="n">
        <f aca="false">IF(BD83&gt;0,BX83-IF(BD83&gt;BX83,BX83,BD83),0)</f>
        <v>0</v>
      </c>
      <c r="CB83" s="69" t="n">
        <f aca="false">POWER(1.01,CA83)</f>
        <v>1</v>
      </c>
      <c r="CC83" s="69" t="n">
        <f aca="false">IF(BF83&gt;0,IF(BF83&gt;BH83,1,BF83/BH83),0)</f>
        <v>0</v>
      </c>
      <c r="CD83" s="72" t="n">
        <f aca="false">IF(BD83=0,0,IF(BF83&gt;0,ROUND(IF(CB83&lt;&gt;0,BZ83*BT83*1/CB83*CC83,0),0),0))</f>
        <v>0</v>
      </c>
      <c r="CE83" s="73" t="str">
        <f aca="false">IF(BF83&gt;0,IF(BF83&gt;BH83,CD83/BF83,CD83/BH83),"")</f>
        <v/>
      </c>
      <c r="CF83" s="69" t="n">
        <f aca="false">'Vstupní data'!AM83</f>
        <v>0</v>
      </c>
      <c r="CG83" s="69" t="n">
        <f aca="false">'Vstupní data'!AN83</f>
        <v>0</v>
      </c>
      <c r="CH83" s="69" t="n">
        <f aca="false">'Vstupní data'!AO83</f>
        <v>0</v>
      </c>
      <c r="CI83" s="69" t="n">
        <f aca="false">'Vstupní data'!AP83</f>
        <v>0</v>
      </c>
      <c r="CJ83" s="72" t="n">
        <f aca="false">ROUND(CH83*CI83,0)</f>
        <v>0</v>
      </c>
      <c r="CK83" s="74" t="str">
        <f aca="false">IF(OR(AA83&gt;0,BB83&gt;0,CD83&gt;0,CJ83&gt;0),AA83+BB83+CD83+CJ83,"")</f>
        <v/>
      </c>
    </row>
    <row r="84" customFormat="false" ht="12.8" hidden="false" customHeight="false" outlineLevel="0" collapsed="false">
      <c r="A84" s="66" t="n">
        <f aca="false">'Vstupní data'!A84</f>
        <v>0</v>
      </c>
      <c r="F84" s="66" t="str">
        <f aca="false">CONCATENATE('Vstupní data'!F84,'Vstupní data'!G84,'Vstupní data'!H84,'Vstupní data'!I84)</f>
        <v/>
      </c>
      <c r="G84" s="66"/>
      <c r="H84" s="66" t="n">
        <f aca="false">'Vstupní data'!K84</f>
        <v>0</v>
      </c>
      <c r="I84" s="66" t="n">
        <f aca="false">'Vstupní data'!L84</f>
        <v>0</v>
      </c>
      <c r="J84" s="66" t="n">
        <f aca="false">'Vstupní data'!K84*'Vstupní data'!M84/100</f>
        <v>0</v>
      </c>
      <c r="L84" s="66" t="n">
        <f aca="false">IF('Vstupní data'!N84="prostokořenný",0,IF('Vstupní data'!N84="krytokořenný","k",IF('Vstupní data'!N84="poloodrostky nebo odrostky, prostokořenné i krytokořenné","po",0)))</f>
        <v>0</v>
      </c>
      <c r="N84" s="66"/>
      <c r="O84" s="66" t="n">
        <f aca="false">'Vstupní data'!O84</f>
        <v>0</v>
      </c>
      <c r="P84" s="66" t="n">
        <f aca="false">IF(O84&gt;0,VLOOKUP(CONCATENATE(VLOOKUP(I84,'Pril3-drev'!$H$5:$K$83,4,0),"-",'Vstupní data'!R84),K2!$C$15:$D$23,2,0),0)</f>
        <v>0</v>
      </c>
      <c r="Q84" s="66" t="n">
        <f aca="false">IF(O84&gt;0,VLOOKUP(I84,'Pril3-drev'!$H$5:$I$83,2,0),0)</f>
        <v>0</v>
      </c>
      <c r="R84" s="66" t="n">
        <f aca="false">IF(Q84&gt;0,VLOOKUP(Q84,'Pril6-okus'!$A$5:$B$17,2,0),0)</f>
        <v>0</v>
      </c>
      <c r="S84" s="66" t="n">
        <f aca="false">IF(O84&gt;0,VLOOKUP(I84,'Pril3-drev'!$H$5:$J$83,3,0),0)</f>
        <v>0</v>
      </c>
      <c r="T84" s="66" t="str">
        <f aca="false">IF(O84&gt;0,IF(L84="k",0.9*VLOOKUP(S84,'ha-pocty-vyhl'!$A$5:$B$20,2,0),IF(L84="po",0.8*VLOOKUP(S84,'ha-pocty-vyhl'!$A$5:$B$20,2,0),VLOOKUP(S84,'ha-pocty-vyhl'!$A$5:$B$20,2,0))),"")</f>
        <v/>
      </c>
      <c r="U84" s="66" t="n">
        <f aca="false">'Vstupní data'!P84</f>
        <v>0</v>
      </c>
      <c r="V84" s="66" t="n">
        <f aca="false">IF(O84&gt;0,1.3*T84*1000*Z84/10000,0)</f>
        <v>0</v>
      </c>
      <c r="W84" s="66" t="n">
        <f aca="false">IF(O84&gt;0,1.3*T84*1000*Z84/10000,0)</f>
        <v>0</v>
      </c>
      <c r="X84" s="66" t="n">
        <f aca="false">IF(O84&gt;0,IF(O84&gt;V84,V84,O84),0)</f>
        <v>0</v>
      </c>
      <c r="Y84" s="66" t="n">
        <f aca="false">IF(O84&gt;0,IF(IF(U84&gt;W84,W84,U84)&lt;X84,W84,IF(U84&gt;W84,W84,U84)),0)</f>
        <v>0</v>
      </c>
      <c r="Z84" s="66" t="n">
        <f aca="false">IF(O84&gt;0,IF(J84&gt;0,J84,K84*H84/100),0)</f>
        <v>0</v>
      </c>
      <c r="AA84" s="67" t="n">
        <f aca="false">IF(O84&gt;0,CEILING(R84*P84*X84/Y84*Z84,1),0)</f>
        <v>0</v>
      </c>
      <c r="AB84" s="68" t="n">
        <f aca="false">IF(O84&gt;0,AA84/O84,0)</f>
        <v>0</v>
      </c>
      <c r="AC84" s="66" t="n">
        <f aca="false">'Vstupní data'!W84</f>
        <v>0</v>
      </c>
      <c r="AI84" s="66" t="str">
        <f aca="false">IF(OR('Vstupní data'!T84&gt;0,'Vstupní data'!U84&gt;0),VLOOKUP(I84,'Pril3-drev'!$H$5:$J$83,3,0),"")</f>
        <v/>
      </c>
      <c r="AJ84" s="66" t="n">
        <f aca="false">IF('Vstupní data'!V84="prostokořenný",0,IF('Vstupní data'!V84="krytokořenný","k",IF('Vstupní data'!V84="poloodrostky nebo odrostky, prostokořenné i krytokořenné","po",0)))</f>
        <v>0</v>
      </c>
      <c r="AK84" s="66" t="n">
        <f aca="false">IF(OR('Vstupní data'!T84&gt;0,'Vstupní data'!U84&gt;0),IF(AJ84="k",0.9*VLOOKUP(AI84,'ha-pocty-vyhl'!$A$5:$B$20,2,0),IF(AJ84="po",0.8*VLOOKUP(AI84,'ha-pocty-vyhl'!$A$5:$B$20,2,0),VLOOKUP(AI84,'ha-pocty-vyhl'!$A$5:$B$20,2,0))),0)</f>
        <v>0</v>
      </c>
      <c r="AL84" s="66" t="n">
        <f aca="false">IF(OR('Vstupní data'!T84&gt;0,'Vstupní data'!U84&gt;0),'Vstupní data'!K84*'Vstupní data'!M84/100,0)</f>
        <v>0</v>
      </c>
      <c r="AM84" s="66" t="n">
        <f aca="false">IF(OR('Vstupní data'!T84&gt;0,'Vstupní data'!U84&gt;0),IF('Vstupní data'!T84&gt;0,'Vstupní data'!T84,ROUND(10*'Vstupní data'!U84/AK84,0)),0)</f>
        <v>0</v>
      </c>
      <c r="AN84" s="69" t="n">
        <f aca="false">IF('Vstupní data'!T84&gt;0,   IF('Vstupní data'!T84&lt;=AL84,'Vstupní data'!T84,AL84),   IF(AM84&lt;AL84,AM84,AL84))</f>
        <v>0</v>
      </c>
      <c r="AO84" s="69" t="n">
        <f aca="false">'Vstupní data'!X84</f>
        <v>0</v>
      </c>
      <c r="AP84" s="66" t="n">
        <f aca="false">IF(OR('Vstupní data'!T84&gt;0,'Vstupní data'!U84&gt;0),IF(I84&lt;&gt;0,VLOOKUP(I84,'Pril3-drev'!$H$5:$I$83,2,0),0),0)</f>
        <v>0</v>
      </c>
      <c r="AQ84" s="66" t="n">
        <f aca="false">'Vstupní data'!Y84</f>
        <v>0</v>
      </c>
      <c r="AR84" s="66" t="str">
        <f aca="false">IF(AC84&gt;5,   IF('Vstupní data'!Y84&gt;0,   VLOOKUP(VLOOKUP(CONCATENATE(VLOOKUP(I84,'Pril3-drev'!$H$4:$L$83,5,0),AC84),'Pril3-drev'!$Q$4:$R$2803,2,0),'AVB-BS'!$C$5:$S$29 ,LOOKUP(AQ84,'AVB-BS'!$D$3:$S$3,'AVB-BS'!$D$1:$S$1) ,0 )   ,   IF('Vstupní data'!Z84&gt;0,'Vstupní data'!Z84,0)) , "")</f>
        <v/>
      </c>
      <c r="AS84" s="70" t="str">
        <f aca="false">IF(AC84&gt;5,VLOOKUP(CONCATENATE(AP84,AR84),'Pril1-THLPa'!$H$6:$N$96,4,0),"")</f>
        <v/>
      </c>
      <c r="AT84" s="70" t="str">
        <f aca="false">IF(AC84&gt;5,VLOOKUP(CONCATENATE(AP84,AR84),'Pril1-THLPa'!$H$6:$N$96,5,0),"")</f>
        <v/>
      </c>
      <c r="AU84" s="70" t="str">
        <f aca="false">IF(AC84&gt;5,VLOOKUP(CONCATENATE(AP84,AR84),'Pril1-THLPa'!$H$6:$N$96,6,0),"")</f>
        <v/>
      </c>
      <c r="AV84" s="70" t="str">
        <f aca="false">IF(AC84&gt;5,VLOOKUP(CONCATENATE(AP84,AR84),'Pril1-THLPa'!$H$6:$N$96,7,0),"")</f>
        <v/>
      </c>
      <c r="AW84" s="70" t="str">
        <f aca="false">IF(AC84&gt;5,VLOOKUP(CONCATENATE(AP84,AR84),'Pril1-THLPa'!$H$6:$O$96,8,0),"")</f>
        <v/>
      </c>
      <c r="AX84" s="66" t="n">
        <f aca="false">IF(AC84&gt;0,IF(AND(AC84&gt;0,AC84&lt;=5),VLOOKUP(AP84,'Pril1-THLPa'!$A$6:$F$18,LOOKUP(AC84,'Pril1-THLPa'!$B$5:$F$5,'Pril1-THLPa'!$B$4:$F$4),0),AS84+AT84*(AC84-5)+AU84*POWER(AC84-5,2)+AV84*POWER(AC84-5,3)+AW84*POWER(AC84-5,4)),0)</f>
        <v>0</v>
      </c>
      <c r="AY84" s="71"/>
      <c r="AZ84" s="66" t="n">
        <f aca="false">'Vstupní data'!AA84</f>
        <v>0</v>
      </c>
      <c r="BA84" s="66" t="n">
        <f aca="false">IF(OR('Vstupní data'!T84&gt;0,'Vstupní data'!U84&gt;0),IF(AC84&lt;&gt;"",AX84*AO84/10*(100+AZ84)/100,0),0)</f>
        <v>0</v>
      </c>
      <c r="BB84" s="67" t="n">
        <f aca="false">IF(AC84&lt;&gt;"",ROUND(BA84*AN84,0),0)</f>
        <v>0</v>
      </c>
      <c r="BC84" s="68" t="str">
        <f aca="false">IF(AE84&gt;0,BB84/AE84,"")</f>
        <v/>
      </c>
      <c r="BD84" s="66" t="n">
        <f aca="false">'Vstupní data'!AE84</f>
        <v>0</v>
      </c>
      <c r="BF84" s="66" t="n">
        <f aca="false">'Vstupní data'!AC84</f>
        <v>0</v>
      </c>
      <c r="BH84" s="66" t="n">
        <f aca="false">'Vstupní data'!AD84</f>
        <v>0</v>
      </c>
      <c r="BI84" s="66" t="n">
        <f aca="false">'Vstupní data'!AF84</f>
        <v>0</v>
      </c>
      <c r="BJ84" s="69" t="n">
        <f aca="false">'Vstupní data'!AG84</f>
        <v>0</v>
      </c>
      <c r="BK84" s="69" t="n">
        <f aca="false">IF(BF84&lt;&gt;0,VLOOKUP(I84,'Pril3-drev'!$H$5:$I$83,2,0),0)</f>
        <v>0</v>
      </c>
      <c r="BL84" s="69" t="n">
        <f aca="false">IF(BF84&lt;&gt;0,VLOOKUP(BK84,'Pril3-drev'!$A$5:$C$17,3,0),0)</f>
        <v>0</v>
      </c>
      <c r="BM84" s="69" t="n">
        <f aca="false">'Vstupní data'!AH84</f>
        <v>0</v>
      </c>
      <c r="BN84" s="69" t="n">
        <f aca="false">IF('Vstupní data'!AH84&gt;0,   VLOOKUP(VLOOKUP(CONCATENATE(VLOOKUP(I84,'Pril3-drev'!$H$4:$L$83,5,0),BD84),'Pril3-drev'!$Q$4:$R$2803,2,0),'AVB-BS'!$C$5:$S$29 ,LOOKUP(BM84,'AVB-BS'!$D$3:$S$3,'AVB-BS'!$D$1:$S$1) ,0 )   ,   IF('Vstupní data'!AI84&gt;0,'Vstupní data'!AI84,0))</f>
        <v>0</v>
      </c>
      <c r="BO84" s="69" t="str">
        <f aca="false">IF(BX84&gt;5,VLOOKUP(CONCATENATE(BK84,BN84),'Pril1-THLPa'!$H$6:$N$96,4,0),"")</f>
        <v/>
      </c>
      <c r="BP84" s="69" t="str">
        <f aca="false">IF(BX84&gt;5,VLOOKUP(CONCATENATE(BK84,BN84),'Pril1-THLPa'!$H$6:$N$96,5,0),"")</f>
        <v/>
      </c>
      <c r="BQ84" s="69" t="str">
        <f aca="false">IF(BX84&gt;5,VLOOKUP(CONCATENATE(BK84,BN84),'Pril1-THLPa'!$H$6:$N$96,6,0),"")</f>
        <v/>
      </c>
      <c r="BR84" s="69" t="str">
        <f aca="false">IF(BX84&gt;5,VLOOKUP(CONCATENATE(BK84,BN84),'Pril1-THLPa'!$H$6:$N$96,7,0),"")</f>
        <v/>
      </c>
      <c r="BS84" s="69" t="str">
        <f aca="false">IF(BX84&gt;5,VLOOKUP(CONCATENATE(BK84,BN84),'Pril1-THLPa'!$H$6:$O$96,8,0),"")</f>
        <v/>
      </c>
      <c r="BT84" s="69" t="str">
        <f aca="false">IF(BF84&gt;0, IF(BK84="smrk",  VLOOKUP(VLOOKUP(BD84,'Pril9-K3'!$L$8:$M$207,2,0),'Pril9-K3'!$A$8:$J$16,LOOKUP(BN84,'Pril9-K3'!$A$7:$J$7,'Pril9-K3'!$A$5:$J$5),0), IF(AND(BK84&lt;&gt;"smrk",'Vstupní data'!AK84&lt;&gt;""),'Vstupní data'!AK84,   VLOOKUP(VLOOKUP(BD84,'Pril9-K3'!$L$8:$M$207,2,0),'Pril9-K3'!$A$8:$J$16,LOOKUP(BN84,'Pril9-K3'!$A$7:$J$7,'Pril9-K3'!$A$5:$J$5),0)   )),   "")</f>
        <v/>
      </c>
      <c r="BV84" s="69" t="n">
        <f aca="false">'Vstupní data'!AJ84</f>
        <v>0</v>
      </c>
      <c r="BW84" s="69" t="n">
        <f aca="false">IF(BF84&gt;0,IF(J84&gt;0,J84,K84*H84/100),0)</f>
        <v>0</v>
      </c>
      <c r="BX84" s="69" t="n">
        <f aca="false">IF(BF84&gt;0,IF(BJ84&gt;BL84,BL84,BJ84),0)</f>
        <v>0</v>
      </c>
      <c r="BY84" s="69" t="n">
        <f aca="false">IF(BD84=0,0,IF(AND(BX84&gt;0,BX84&lt;=5),  IF(AND(BX84&gt;0,BX84&lt;=5),VLOOKUP(BK84,'Pril1-THLPa'!$A$6:$F$18,IF(AND(BX84&gt;0,BX84&lt;=5),LOOKUP(BX84,'Pril1-THLPa'!$B$5:$F$5,'Pril1-THLPa'!$B$4:$F$4),""),0),""),  IF(BX84&gt;5,BO84+BP84*(BX84-5)+BQ84*POWER(BX84-5,2)+BR84*POWER(BX84-5,3)+BS84*POWER(BX84-5,4),"")))</f>
        <v>0</v>
      </c>
      <c r="BZ84" s="69" t="n">
        <f aca="false">IF(BY84&gt;0,BY84*BI84/10*BW84*(100+BV84)/100,0)</f>
        <v>0</v>
      </c>
      <c r="CA84" s="69" t="n">
        <f aca="false">IF(BD84&gt;0,BX84-IF(BD84&gt;BX84,BX84,BD84),0)</f>
        <v>0</v>
      </c>
      <c r="CB84" s="69" t="n">
        <f aca="false">POWER(1.01,CA84)</f>
        <v>1</v>
      </c>
      <c r="CC84" s="69" t="n">
        <f aca="false">IF(BF84&gt;0,IF(BF84&gt;BH84,1,BF84/BH84),0)</f>
        <v>0</v>
      </c>
      <c r="CD84" s="72" t="n">
        <f aca="false">IF(BD84=0,0,IF(BF84&gt;0,ROUND(IF(CB84&lt;&gt;0,BZ84*BT84*1/CB84*CC84,0),0),0))</f>
        <v>0</v>
      </c>
      <c r="CE84" s="73" t="str">
        <f aca="false">IF(BF84&gt;0,IF(BF84&gt;BH84,CD84/BF84,CD84/BH84),"")</f>
        <v/>
      </c>
      <c r="CF84" s="69" t="n">
        <f aca="false">'Vstupní data'!AM84</f>
        <v>0</v>
      </c>
      <c r="CG84" s="69" t="n">
        <f aca="false">'Vstupní data'!AN84</f>
        <v>0</v>
      </c>
      <c r="CH84" s="69" t="n">
        <f aca="false">'Vstupní data'!AO84</f>
        <v>0</v>
      </c>
      <c r="CI84" s="69" t="n">
        <f aca="false">'Vstupní data'!AP84</f>
        <v>0</v>
      </c>
      <c r="CJ84" s="72" t="n">
        <f aca="false">ROUND(CH84*CI84,0)</f>
        <v>0</v>
      </c>
      <c r="CK84" s="74" t="str">
        <f aca="false">IF(OR(AA84&gt;0,BB84&gt;0,CD84&gt;0,CJ84&gt;0),AA84+BB84+CD84+CJ84,"")</f>
        <v/>
      </c>
    </row>
    <row r="85" customFormat="false" ht="12.8" hidden="false" customHeight="false" outlineLevel="0" collapsed="false">
      <c r="A85" s="66" t="n">
        <f aca="false">'Vstupní data'!A85</f>
        <v>0</v>
      </c>
      <c r="F85" s="66" t="str">
        <f aca="false">CONCATENATE('Vstupní data'!F85,'Vstupní data'!G85,'Vstupní data'!H85,'Vstupní data'!I85)</f>
        <v/>
      </c>
      <c r="G85" s="66"/>
      <c r="H85" s="66" t="n">
        <f aca="false">'Vstupní data'!K85</f>
        <v>0</v>
      </c>
      <c r="I85" s="66" t="n">
        <f aca="false">'Vstupní data'!L85</f>
        <v>0</v>
      </c>
      <c r="J85" s="66" t="n">
        <f aca="false">'Vstupní data'!K85*'Vstupní data'!M85/100</f>
        <v>0</v>
      </c>
      <c r="L85" s="66" t="n">
        <f aca="false">IF('Vstupní data'!N85="prostokořenný",0,IF('Vstupní data'!N85="krytokořenný","k",IF('Vstupní data'!N85="poloodrostky nebo odrostky, prostokořenné i krytokořenné","po",0)))</f>
        <v>0</v>
      </c>
      <c r="N85" s="66"/>
      <c r="O85" s="66" t="n">
        <f aca="false">'Vstupní data'!O85</f>
        <v>0</v>
      </c>
      <c r="P85" s="66" t="n">
        <f aca="false">IF(O85&gt;0,VLOOKUP(CONCATENATE(VLOOKUP(I85,'Pril3-drev'!$H$5:$K$83,4,0),"-",'Vstupní data'!R85),K2!$C$15:$D$23,2,0),0)</f>
        <v>0</v>
      </c>
      <c r="Q85" s="66" t="n">
        <f aca="false">IF(O85&gt;0,VLOOKUP(I85,'Pril3-drev'!$H$5:$I$83,2,0),0)</f>
        <v>0</v>
      </c>
      <c r="R85" s="66" t="n">
        <f aca="false">IF(Q85&gt;0,VLOOKUP(Q85,'Pril6-okus'!$A$5:$B$17,2,0),0)</f>
        <v>0</v>
      </c>
      <c r="S85" s="66" t="n">
        <f aca="false">IF(O85&gt;0,VLOOKUP(I85,'Pril3-drev'!$H$5:$J$83,3,0),0)</f>
        <v>0</v>
      </c>
      <c r="T85" s="66" t="str">
        <f aca="false">IF(O85&gt;0,IF(L85="k",0.9*VLOOKUP(S85,'ha-pocty-vyhl'!$A$5:$B$20,2,0),IF(L85="po",0.8*VLOOKUP(S85,'ha-pocty-vyhl'!$A$5:$B$20,2,0),VLOOKUP(S85,'ha-pocty-vyhl'!$A$5:$B$20,2,0))),"")</f>
        <v/>
      </c>
      <c r="U85" s="66" t="n">
        <f aca="false">'Vstupní data'!P85</f>
        <v>0</v>
      </c>
      <c r="V85" s="66" t="n">
        <f aca="false">IF(O85&gt;0,1.3*T85*1000*Z85/10000,0)</f>
        <v>0</v>
      </c>
      <c r="W85" s="66" t="n">
        <f aca="false">IF(O85&gt;0,1.3*T85*1000*Z85/10000,0)</f>
        <v>0</v>
      </c>
      <c r="X85" s="66" t="n">
        <f aca="false">IF(O85&gt;0,IF(O85&gt;V85,V85,O85),0)</f>
        <v>0</v>
      </c>
      <c r="Y85" s="66" t="n">
        <f aca="false">IF(O85&gt;0,IF(IF(U85&gt;W85,W85,U85)&lt;X85,W85,IF(U85&gt;W85,W85,U85)),0)</f>
        <v>0</v>
      </c>
      <c r="Z85" s="66" t="n">
        <f aca="false">IF(O85&gt;0,IF(J85&gt;0,J85,K85*H85/100),0)</f>
        <v>0</v>
      </c>
      <c r="AA85" s="67" t="n">
        <f aca="false">IF(O85&gt;0,CEILING(R85*P85*X85/Y85*Z85,1),0)</f>
        <v>0</v>
      </c>
      <c r="AB85" s="68" t="n">
        <f aca="false">IF(O85&gt;0,AA85/O85,0)</f>
        <v>0</v>
      </c>
      <c r="AC85" s="66" t="n">
        <f aca="false">'Vstupní data'!W85</f>
        <v>0</v>
      </c>
      <c r="AI85" s="66" t="str">
        <f aca="false">IF(OR('Vstupní data'!T85&gt;0,'Vstupní data'!U85&gt;0),VLOOKUP(I85,'Pril3-drev'!$H$5:$J$83,3,0),"")</f>
        <v/>
      </c>
      <c r="AJ85" s="66" t="n">
        <f aca="false">IF('Vstupní data'!V85="prostokořenný",0,IF('Vstupní data'!V85="krytokořenný","k",IF('Vstupní data'!V85="poloodrostky nebo odrostky, prostokořenné i krytokořenné","po",0)))</f>
        <v>0</v>
      </c>
      <c r="AK85" s="66" t="n">
        <f aca="false">IF(OR('Vstupní data'!T85&gt;0,'Vstupní data'!U85&gt;0),IF(AJ85="k",0.9*VLOOKUP(AI85,'ha-pocty-vyhl'!$A$5:$B$20,2,0),IF(AJ85="po",0.8*VLOOKUP(AI85,'ha-pocty-vyhl'!$A$5:$B$20,2,0),VLOOKUP(AI85,'ha-pocty-vyhl'!$A$5:$B$20,2,0))),0)</f>
        <v>0</v>
      </c>
      <c r="AL85" s="66" t="n">
        <f aca="false">IF(OR('Vstupní data'!T85&gt;0,'Vstupní data'!U85&gt;0),'Vstupní data'!K85*'Vstupní data'!M85/100,0)</f>
        <v>0</v>
      </c>
      <c r="AM85" s="66" t="n">
        <f aca="false">IF(OR('Vstupní data'!T85&gt;0,'Vstupní data'!U85&gt;0),IF('Vstupní data'!T85&gt;0,'Vstupní data'!T85,ROUND(10*'Vstupní data'!U85/AK85,0)),0)</f>
        <v>0</v>
      </c>
      <c r="AN85" s="69" t="n">
        <f aca="false">IF('Vstupní data'!T85&gt;0,   IF('Vstupní data'!T85&lt;=AL85,'Vstupní data'!T85,AL85),   IF(AM85&lt;AL85,AM85,AL85))</f>
        <v>0</v>
      </c>
      <c r="AO85" s="69" t="n">
        <f aca="false">'Vstupní data'!X85</f>
        <v>0</v>
      </c>
      <c r="AP85" s="66" t="n">
        <f aca="false">IF(OR('Vstupní data'!T85&gt;0,'Vstupní data'!U85&gt;0),IF(I85&lt;&gt;0,VLOOKUP(I85,'Pril3-drev'!$H$5:$I$83,2,0),0),0)</f>
        <v>0</v>
      </c>
      <c r="AQ85" s="66" t="n">
        <f aca="false">'Vstupní data'!Y85</f>
        <v>0</v>
      </c>
      <c r="AR85" s="66" t="str">
        <f aca="false">IF(AC85&gt;5,   IF('Vstupní data'!Y85&gt;0,   VLOOKUP(VLOOKUP(CONCATENATE(VLOOKUP(I85,'Pril3-drev'!$H$4:$L$83,5,0),AC85),'Pril3-drev'!$Q$4:$R$2803,2,0),'AVB-BS'!$C$5:$S$29 ,LOOKUP(AQ85,'AVB-BS'!$D$3:$S$3,'AVB-BS'!$D$1:$S$1) ,0 )   ,   IF('Vstupní data'!Z85&gt;0,'Vstupní data'!Z85,0)) , "")</f>
        <v/>
      </c>
      <c r="AS85" s="70" t="str">
        <f aca="false">IF(AC85&gt;5,VLOOKUP(CONCATENATE(AP85,AR85),'Pril1-THLPa'!$H$6:$N$96,4,0),"")</f>
        <v/>
      </c>
      <c r="AT85" s="70" t="str">
        <f aca="false">IF(AC85&gt;5,VLOOKUP(CONCATENATE(AP85,AR85),'Pril1-THLPa'!$H$6:$N$96,5,0),"")</f>
        <v/>
      </c>
      <c r="AU85" s="70" t="str">
        <f aca="false">IF(AC85&gt;5,VLOOKUP(CONCATENATE(AP85,AR85),'Pril1-THLPa'!$H$6:$N$96,6,0),"")</f>
        <v/>
      </c>
      <c r="AV85" s="70" t="str">
        <f aca="false">IF(AC85&gt;5,VLOOKUP(CONCATENATE(AP85,AR85),'Pril1-THLPa'!$H$6:$N$96,7,0),"")</f>
        <v/>
      </c>
      <c r="AW85" s="70" t="str">
        <f aca="false">IF(AC85&gt;5,VLOOKUP(CONCATENATE(AP85,AR85),'Pril1-THLPa'!$H$6:$O$96,8,0),"")</f>
        <v/>
      </c>
      <c r="AX85" s="66" t="n">
        <f aca="false">IF(AC85&gt;0,IF(AND(AC85&gt;0,AC85&lt;=5),VLOOKUP(AP85,'Pril1-THLPa'!$A$6:$F$18,LOOKUP(AC85,'Pril1-THLPa'!$B$5:$F$5,'Pril1-THLPa'!$B$4:$F$4),0),AS85+AT85*(AC85-5)+AU85*POWER(AC85-5,2)+AV85*POWER(AC85-5,3)+AW85*POWER(AC85-5,4)),0)</f>
        <v>0</v>
      </c>
      <c r="AY85" s="71"/>
      <c r="AZ85" s="66" t="n">
        <f aca="false">'Vstupní data'!AA85</f>
        <v>0</v>
      </c>
      <c r="BA85" s="66" t="n">
        <f aca="false">IF(OR('Vstupní data'!T85&gt;0,'Vstupní data'!U85&gt;0),IF(AC85&lt;&gt;"",AX85*AO85/10*(100+AZ85)/100,0),0)</f>
        <v>0</v>
      </c>
      <c r="BB85" s="67" t="n">
        <f aca="false">IF(AC85&lt;&gt;"",ROUND(BA85*AN85,0),0)</f>
        <v>0</v>
      </c>
      <c r="BC85" s="68" t="str">
        <f aca="false">IF(AE85&gt;0,BB85/AE85,"")</f>
        <v/>
      </c>
      <c r="BD85" s="66" t="n">
        <f aca="false">'Vstupní data'!AE85</f>
        <v>0</v>
      </c>
      <c r="BF85" s="66" t="n">
        <f aca="false">'Vstupní data'!AC85</f>
        <v>0</v>
      </c>
      <c r="BH85" s="66" t="n">
        <f aca="false">'Vstupní data'!AD85</f>
        <v>0</v>
      </c>
      <c r="BI85" s="66" t="n">
        <f aca="false">'Vstupní data'!AF85</f>
        <v>0</v>
      </c>
      <c r="BJ85" s="69" t="n">
        <f aca="false">'Vstupní data'!AG85</f>
        <v>0</v>
      </c>
      <c r="BK85" s="69" t="n">
        <f aca="false">IF(BF85&lt;&gt;0,VLOOKUP(I85,'Pril3-drev'!$H$5:$I$83,2,0),0)</f>
        <v>0</v>
      </c>
      <c r="BL85" s="69" t="n">
        <f aca="false">IF(BF85&lt;&gt;0,VLOOKUP(BK85,'Pril3-drev'!$A$5:$C$17,3,0),0)</f>
        <v>0</v>
      </c>
      <c r="BM85" s="69" t="n">
        <f aca="false">'Vstupní data'!AH85</f>
        <v>0</v>
      </c>
      <c r="BN85" s="69" t="n">
        <f aca="false">IF('Vstupní data'!AH85&gt;0,   VLOOKUP(VLOOKUP(CONCATENATE(VLOOKUP(I85,'Pril3-drev'!$H$4:$L$83,5,0),BD85),'Pril3-drev'!$Q$4:$R$2803,2,0),'AVB-BS'!$C$5:$S$29 ,LOOKUP(BM85,'AVB-BS'!$D$3:$S$3,'AVB-BS'!$D$1:$S$1) ,0 )   ,   IF('Vstupní data'!AI85&gt;0,'Vstupní data'!AI85,0))</f>
        <v>0</v>
      </c>
      <c r="BO85" s="69" t="str">
        <f aca="false">IF(BX85&gt;5,VLOOKUP(CONCATENATE(BK85,BN85),'Pril1-THLPa'!$H$6:$N$96,4,0),"")</f>
        <v/>
      </c>
      <c r="BP85" s="69" t="str">
        <f aca="false">IF(BX85&gt;5,VLOOKUP(CONCATENATE(BK85,BN85),'Pril1-THLPa'!$H$6:$N$96,5,0),"")</f>
        <v/>
      </c>
      <c r="BQ85" s="69" t="str">
        <f aca="false">IF(BX85&gt;5,VLOOKUP(CONCATENATE(BK85,BN85),'Pril1-THLPa'!$H$6:$N$96,6,0),"")</f>
        <v/>
      </c>
      <c r="BR85" s="69" t="str">
        <f aca="false">IF(BX85&gt;5,VLOOKUP(CONCATENATE(BK85,BN85),'Pril1-THLPa'!$H$6:$N$96,7,0),"")</f>
        <v/>
      </c>
      <c r="BS85" s="69" t="str">
        <f aca="false">IF(BX85&gt;5,VLOOKUP(CONCATENATE(BK85,BN85),'Pril1-THLPa'!$H$6:$O$96,8,0),"")</f>
        <v/>
      </c>
      <c r="BT85" s="69" t="str">
        <f aca="false">IF(BF85&gt;0, IF(BK85="smrk",  VLOOKUP(VLOOKUP(BD85,'Pril9-K3'!$L$8:$M$207,2,0),'Pril9-K3'!$A$8:$J$16,LOOKUP(BN85,'Pril9-K3'!$A$7:$J$7,'Pril9-K3'!$A$5:$J$5),0), IF(AND(BK85&lt;&gt;"smrk",'Vstupní data'!AK85&lt;&gt;""),'Vstupní data'!AK85,   VLOOKUP(VLOOKUP(BD85,'Pril9-K3'!$L$8:$M$207,2,0),'Pril9-K3'!$A$8:$J$16,LOOKUP(BN85,'Pril9-K3'!$A$7:$J$7,'Pril9-K3'!$A$5:$J$5),0)   )),   "")</f>
        <v/>
      </c>
      <c r="BV85" s="69" t="n">
        <f aca="false">'Vstupní data'!AJ85</f>
        <v>0</v>
      </c>
      <c r="BW85" s="69" t="n">
        <f aca="false">IF(BF85&gt;0,IF(J85&gt;0,J85,K85*H85/100),0)</f>
        <v>0</v>
      </c>
      <c r="BX85" s="69" t="n">
        <f aca="false">IF(BF85&gt;0,IF(BJ85&gt;BL85,BL85,BJ85),0)</f>
        <v>0</v>
      </c>
      <c r="BY85" s="69" t="n">
        <f aca="false">IF(BD85=0,0,IF(AND(BX85&gt;0,BX85&lt;=5),  IF(AND(BX85&gt;0,BX85&lt;=5),VLOOKUP(BK85,'Pril1-THLPa'!$A$6:$F$18,IF(AND(BX85&gt;0,BX85&lt;=5),LOOKUP(BX85,'Pril1-THLPa'!$B$5:$F$5,'Pril1-THLPa'!$B$4:$F$4),""),0),""),  IF(BX85&gt;5,BO85+BP85*(BX85-5)+BQ85*POWER(BX85-5,2)+BR85*POWER(BX85-5,3)+BS85*POWER(BX85-5,4),"")))</f>
        <v>0</v>
      </c>
      <c r="BZ85" s="69" t="n">
        <f aca="false">IF(BY85&gt;0,BY85*BI85/10*BW85*(100+BV85)/100,0)</f>
        <v>0</v>
      </c>
      <c r="CA85" s="69" t="n">
        <f aca="false">IF(BD85&gt;0,BX85-IF(BD85&gt;BX85,BX85,BD85),0)</f>
        <v>0</v>
      </c>
      <c r="CB85" s="69" t="n">
        <f aca="false">POWER(1.01,CA85)</f>
        <v>1</v>
      </c>
      <c r="CC85" s="69" t="n">
        <f aca="false">IF(BF85&gt;0,IF(BF85&gt;BH85,1,BF85/BH85),0)</f>
        <v>0</v>
      </c>
      <c r="CD85" s="72" t="n">
        <f aca="false">IF(BD85=0,0,IF(BF85&gt;0,ROUND(IF(CB85&lt;&gt;0,BZ85*BT85*1/CB85*CC85,0),0),0))</f>
        <v>0</v>
      </c>
      <c r="CE85" s="73" t="str">
        <f aca="false">IF(BF85&gt;0,IF(BF85&gt;BH85,CD85/BF85,CD85/BH85),"")</f>
        <v/>
      </c>
      <c r="CF85" s="69" t="n">
        <f aca="false">'Vstupní data'!AM85</f>
        <v>0</v>
      </c>
      <c r="CG85" s="69" t="n">
        <f aca="false">'Vstupní data'!AN85</f>
        <v>0</v>
      </c>
      <c r="CH85" s="69" t="n">
        <f aca="false">'Vstupní data'!AO85</f>
        <v>0</v>
      </c>
      <c r="CI85" s="69" t="n">
        <f aca="false">'Vstupní data'!AP85</f>
        <v>0</v>
      </c>
      <c r="CJ85" s="72" t="n">
        <f aca="false">ROUND(CH85*CI85,0)</f>
        <v>0</v>
      </c>
      <c r="CK85" s="74" t="str">
        <f aca="false">IF(OR(AA85&gt;0,BB85&gt;0,CD85&gt;0,CJ85&gt;0),AA85+BB85+CD85+CJ85,"")</f>
        <v/>
      </c>
    </row>
    <row r="86" customFormat="false" ht="12.8" hidden="false" customHeight="false" outlineLevel="0" collapsed="false">
      <c r="A86" s="66" t="n">
        <f aca="false">'Vstupní data'!A86</f>
        <v>0</v>
      </c>
      <c r="F86" s="66" t="str">
        <f aca="false">CONCATENATE('Vstupní data'!F86,'Vstupní data'!G86,'Vstupní data'!H86,'Vstupní data'!I86)</f>
        <v/>
      </c>
      <c r="G86" s="66"/>
      <c r="H86" s="66" t="n">
        <f aca="false">'Vstupní data'!K86</f>
        <v>0</v>
      </c>
      <c r="I86" s="66" t="n">
        <f aca="false">'Vstupní data'!L86</f>
        <v>0</v>
      </c>
      <c r="J86" s="66" t="n">
        <f aca="false">'Vstupní data'!K86*'Vstupní data'!M86/100</f>
        <v>0</v>
      </c>
      <c r="L86" s="66" t="n">
        <f aca="false">IF('Vstupní data'!N86="prostokořenný",0,IF('Vstupní data'!N86="krytokořenný","k",IF('Vstupní data'!N86="poloodrostky nebo odrostky, prostokořenné i krytokořenné","po",0)))</f>
        <v>0</v>
      </c>
      <c r="N86" s="66"/>
      <c r="O86" s="66" t="n">
        <f aca="false">'Vstupní data'!O86</f>
        <v>0</v>
      </c>
      <c r="P86" s="66" t="n">
        <f aca="false">IF(O86&gt;0,VLOOKUP(CONCATENATE(VLOOKUP(I86,'Pril3-drev'!$H$5:$K$83,4,0),"-",'Vstupní data'!R86),K2!$C$15:$D$23,2,0),0)</f>
        <v>0</v>
      </c>
      <c r="Q86" s="66" t="n">
        <f aca="false">IF(O86&gt;0,VLOOKUP(I86,'Pril3-drev'!$H$5:$I$83,2,0),0)</f>
        <v>0</v>
      </c>
      <c r="R86" s="66" t="n">
        <f aca="false">IF(Q86&gt;0,VLOOKUP(Q86,'Pril6-okus'!$A$5:$B$17,2,0),0)</f>
        <v>0</v>
      </c>
      <c r="S86" s="66" t="n">
        <f aca="false">IF(O86&gt;0,VLOOKUP(I86,'Pril3-drev'!$H$5:$J$83,3,0),0)</f>
        <v>0</v>
      </c>
      <c r="T86" s="66" t="str">
        <f aca="false">IF(O86&gt;0,IF(L86="k",0.9*VLOOKUP(S86,'ha-pocty-vyhl'!$A$5:$B$20,2,0),IF(L86="po",0.8*VLOOKUP(S86,'ha-pocty-vyhl'!$A$5:$B$20,2,0),VLOOKUP(S86,'ha-pocty-vyhl'!$A$5:$B$20,2,0))),"")</f>
        <v/>
      </c>
      <c r="U86" s="66" t="n">
        <f aca="false">'Vstupní data'!P86</f>
        <v>0</v>
      </c>
      <c r="V86" s="66" t="n">
        <f aca="false">IF(O86&gt;0,1.3*T86*1000*Z86/10000,0)</f>
        <v>0</v>
      </c>
      <c r="W86" s="66" t="n">
        <f aca="false">IF(O86&gt;0,1.3*T86*1000*Z86/10000,0)</f>
        <v>0</v>
      </c>
      <c r="X86" s="66" t="n">
        <f aca="false">IF(O86&gt;0,IF(O86&gt;V86,V86,O86),0)</f>
        <v>0</v>
      </c>
      <c r="Y86" s="66" t="n">
        <f aca="false">IF(O86&gt;0,IF(IF(U86&gt;W86,W86,U86)&lt;X86,W86,IF(U86&gt;W86,W86,U86)),0)</f>
        <v>0</v>
      </c>
      <c r="Z86" s="66" t="n">
        <f aca="false">IF(O86&gt;0,IF(J86&gt;0,J86,K86*H86/100),0)</f>
        <v>0</v>
      </c>
      <c r="AA86" s="67" t="n">
        <f aca="false">IF(O86&gt;0,CEILING(R86*P86*X86/Y86*Z86,1),0)</f>
        <v>0</v>
      </c>
      <c r="AB86" s="68" t="n">
        <f aca="false">IF(O86&gt;0,AA86/O86,0)</f>
        <v>0</v>
      </c>
      <c r="AC86" s="66" t="n">
        <f aca="false">'Vstupní data'!W86</f>
        <v>0</v>
      </c>
      <c r="AI86" s="66" t="str">
        <f aca="false">IF(OR('Vstupní data'!T86&gt;0,'Vstupní data'!U86&gt;0),VLOOKUP(I86,'Pril3-drev'!$H$5:$J$83,3,0),"")</f>
        <v/>
      </c>
      <c r="AJ86" s="66" t="n">
        <f aca="false">IF('Vstupní data'!V86="prostokořenný",0,IF('Vstupní data'!V86="krytokořenný","k",IF('Vstupní data'!V86="poloodrostky nebo odrostky, prostokořenné i krytokořenné","po",0)))</f>
        <v>0</v>
      </c>
      <c r="AK86" s="66" t="n">
        <f aca="false">IF(OR('Vstupní data'!T86&gt;0,'Vstupní data'!U86&gt;0),IF(AJ86="k",0.9*VLOOKUP(AI86,'ha-pocty-vyhl'!$A$5:$B$20,2,0),IF(AJ86="po",0.8*VLOOKUP(AI86,'ha-pocty-vyhl'!$A$5:$B$20,2,0),VLOOKUP(AI86,'ha-pocty-vyhl'!$A$5:$B$20,2,0))),0)</f>
        <v>0</v>
      </c>
      <c r="AL86" s="66" t="n">
        <f aca="false">IF(OR('Vstupní data'!T86&gt;0,'Vstupní data'!U86&gt;0),'Vstupní data'!K86*'Vstupní data'!M86/100,0)</f>
        <v>0</v>
      </c>
      <c r="AM86" s="66" t="n">
        <f aca="false">IF(OR('Vstupní data'!T86&gt;0,'Vstupní data'!U86&gt;0),IF('Vstupní data'!T86&gt;0,'Vstupní data'!T86,ROUND(10*'Vstupní data'!U86/AK86,0)),0)</f>
        <v>0</v>
      </c>
      <c r="AN86" s="69" t="n">
        <f aca="false">IF('Vstupní data'!T86&gt;0,   IF('Vstupní data'!T86&lt;=AL86,'Vstupní data'!T86,AL86),   IF(AM86&lt;AL86,AM86,AL86))</f>
        <v>0</v>
      </c>
      <c r="AO86" s="69" t="n">
        <f aca="false">'Vstupní data'!X86</f>
        <v>0</v>
      </c>
      <c r="AP86" s="66" t="n">
        <f aca="false">IF(OR('Vstupní data'!T86&gt;0,'Vstupní data'!U86&gt;0),IF(I86&lt;&gt;0,VLOOKUP(I86,'Pril3-drev'!$H$5:$I$83,2,0),0),0)</f>
        <v>0</v>
      </c>
      <c r="AQ86" s="66" t="n">
        <f aca="false">'Vstupní data'!Y86</f>
        <v>0</v>
      </c>
      <c r="AR86" s="66" t="str">
        <f aca="false">IF(AC86&gt;5,   IF('Vstupní data'!Y86&gt;0,   VLOOKUP(VLOOKUP(CONCATENATE(VLOOKUP(I86,'Pril3-drev'!$H$4:$L$83,5,0),AC86),'Pril3-drev'!$Q$4:$R$2803,2,0),'AVB-BS'!$C$5:$S$29 ,LOOKUP(AQ86,'AVB-BS'!$D$3:$S$3,'AVB-BS'!$D$1:$S$1) ,0 )   ,   IF('Vstupní data'!Z86&gt;0,'Vstupní data'!Z86,0)) , "")</f>
        <v/>
      </c>
      <c r="AS86" s="70" t="str">
        <f aca="false">IF(AC86&gt;5,VLOOKUP(CONCATENATE(AP86,AR86),'Pril1-THLPa'!$H$6:$N$96,4,0),"")</f>
        <v/>
      </c>
      <c r="AT86" s="70" t="str">
        <f aca="false">IF(AC86&gt;5,VLOOKUP(CONCATENATE(AP86,AR86),'Pril1-THLPa'!$H$6:$N$96,5,0),"")</f>
        <v/>
      </c>
      <c r="AU86" s="70" t="str">
        <f aca="false">IF(AC86&gt;5,VLOOKUP(CONCATENATE(AP86,AR86),'Pril1-THLPa'!$H$6:$N$96,6,0),"")</f>
        <v/>
      </c>
      <c r="AV86" s="70" t="str">
        <f aca="false">IF(AC86&gt;5,VLOOKUP(CONCATENATE(AP86,AR86),'Pril1-THLPa'!$H$6:$N$96,7,0),"")</f>
        <v/>
      </c>
      <c r="AW86" s="70" t="str">
        <f aca="false">IF(AC86&gt;5,VLOOKUP(CONCATENATE(AP86,AR86),'Pril1-THLPa'!$H$6:$O$96,8,0),"")</f>
        <v/>
      </c>
      <c r="AX86" s="66" t="n">
        <f aca="false">IF(AC86&gt;0,IF(AND(AC86&gt;0,AC86&lt;=5),VLOOKUP(AP86,'Pril1-THLPa'!$A$6:$F$18,LOOKUP(AC86,'Pril1-THLPa'!$B$5:$F$5,'Pril1-THLPa'!$B$4:$F$4),0),AS86+AT86*(AC86-5)+AU86*POWER(AC86-5,2)+AV86*POWER(AC86-5,3)+AW86*POWER(AC86-5,4)),0)</f>
        <v>0</v>
      </c>
      <c r="AY86" s="71"/>
      <c r="AZ86" s="66" t="n">
        <f aca="false">'Vstupní data'!AA86</f>
        <v>0</v>
      </c>
      <c r="BA86" s="66" t="n">
        <f aca="false">IF(OR('Vstupní data'!T86&gt;0,'Vstupní data'!U86&gt;0),IF(AC86&lt;&gt;"",AX86*AO86/10*(100+AZ86)/100,0),0)</f>
        <v>0</v>
      </c>
      <c r="BB86" s="67" t="n">
        <f aca="false">IF(AC86&lt;&gt;"",ROUND(BA86*AN86,0),0)</f>
        <v>0</v>
      </c>
      <c r="BC86" s="68" t="str">
        <f aca="false">IF(AE86&gt;0,BB86/AE86,"")</f>
        <v/>
      </c>
      <c r="BD86" s="66" t="n">
        <f aca="false">'Vstupní data'!AE86</f>
        <v>0</v>
      </c>
      <c r="BF86" s="66" t="n">
        <f aca="false">'Vstupní data'!AC86</f>
        <v>0</v>
      </c>
      <c r="BH86" s="66" t="n">
        <f aca="false">'Vstupní data'!AD86</f>
        <v>0</v>
      </c>
      <c r="BI86" s="66" t="n">
        <f aca="false">'Vstupní data'!AF86</f>
        <v>0</v>
      </c>
      <c r="BJ86" s="69" t="n">
        <f aca="false">'Vstupní data'!AG86</f>
        <v>0</v>
      </c>
      <c r="BK86" s="69" t="n">
        <f aca="false">IF(BF86&lt;&gt;0,VLOOKUP(I86,'Pril3-drev'!$H$5:$I$83,2,0),0)</f>
        <v>0</v>
      </c>
      <c r="BL86" s="69" t="n">
        <f aca="false">IF(BF86&lt;&gt;0,VLOOKUP(BK86,'Pril3-drev'!$A$5:$C$17,3,0),0)</f>
        <v>0</v>
      </c>
      <c r="BM86" s="69" t="n">
        <f aca="false">'Vstupní data'!AH86</f>
        <v>0</v>
      </c>
      <c r="BN86" s="69" t="n">
        <f aca="false">IF('Vstupní data'!AH86&gt;0,   VLOOKUP(VLOOKUP(CONCATENATE(VLOOKUP(I86,'Pril3-drev'!$H$4:$L$83,5,0),BD86),'Pril3-drev'!$Q$4:$R$2803,2,0),'AVB-BS'!$C$5:$S$29 ,LOOKUP(BM86,'AVB-BS'!$D$3:$S$3,'AVB-BS'!$D$1:$S$1) ,0 )   ,   IF('Vstupní data'!AI86&gt;0,'Vstupní data'!AI86,0))</f>
        <v>0</v>
      </c>
      <c r="BO86" s="69" t="str">
        <f aca="false">IF(BX86&gt;5,VLOOKUP(CONCATENATE(BK86,BN86),'Pril1-THLPa'!$H$6:$N$96,4,0),"")</f>
        <v/>
      </c>
      <c r="BP86" s="69" t="str">
        <f aca="false">IF(BX86&gt;5,VLOOKUP(CONCATENATE(BK86,BN86),'Pril1-THLPa'!$H$6:$N$96,5,0),"")</f>
        <v/>
      </c>
      <c r="BQ86" s="69" t="str">
        <f aca="false">IF(BX86&gt;5,VLOOKUP(CONCATENATE(BK86,BN86),'Pril1-THLPa'!$H$6:$N$96,6,0),"")</f>
        <v/>
      </c>
      <c r="BR86" s="69" t="str">
        <f aca="false">IF(BX86&gt;5,VLOOKUP(CONCATENATE(BK86,BN86),'Pril1-THLPa'!$H$6:$N$96,7,0),"")</f>
        <v/>
      </c>
      <c r="BS86" s="69" t="str">
        <f aca="false">IF(BX86&gt;5,VLOOKUP(CONCATENATE(BK86,BN86),'Pril1-THLPa'!$H$6:$O$96,8,0),"")</f>
        <v/>
      </c>
      <c r="BT86" s="69" t="str">
        <f aca="false">IF(BF86&gt;0, IF(BK86="smrk",  VLOOKUP(VLOOKUP(BD86,'Pril9-K3'!$L$8:$M$207,2,0),'Pril9-K3'!$A$8:$J$16,LOOKUP(BN86,'Pril9-K3'!$A$7:$J$7,'Pril9-K3'!$A$5:$J$5),0), IF(AND(BK86&lt;&gt;"smrk",'Vstupní data'!AK86&lt;&gt;""),'Vstupní data'!AK86,   VLOOKUP(VLOOKUP(BD86,'Pril9-K3'!$L$8:$M$207,2,0),'Pril9-K3'!$A$8:$J$16,LOOKUP(BN86,'Pril9-K3'!$A$7:$J$7,'Pril9-K3'!$A$5:$J$5),0)   )),   "")</f>
        <v/>
      </c>
      <c r="BV86" s="69" t="n">
        <f aca="false">'Vstupní data'!AJ86</f>
        <v>0</v>
      </c>
      <c r="BW86" s="69" t="n">
        <f aca="false">IF(BF86&gt;0,IF(J86&gt;0,J86,K86*H86/100),0)</f>
        <v>0</v>
      </c>
      <c r="BX86" s="69" t="n">
        <f aca="false">IF(BF86&gt;0,IF(BJ86&gt;BL86,BL86,BJ86),0)</f>
        <v>0</v>
      </c>
      <c r="BY86" s="69" t="n">
        <f aca="false">IF(BD86=0,0,IF(AND(BX86&gt;0,BX86&lt;=5),  IF(AND(BX86&gt;0,BX86&lt;=5),VLOOKUP(BK86,'Pril1-THLPa'!$A$6:$F$18,IF(AND(BX86&gt;0,BX86&lt;=5),LOOKUP(BX86,'Pril1-THLPa'!$B$5:$F$5,'Pril1-THLPa'!$B$4:$F$4),""),0),""),  IF(BX86&gt;5,BO86+BP86*(BX86-5)+BQ86*POWER(BX86-5,2)+BR86*POWER(BX86-5,3)+BS86*POWER(BX86-5,4),"")))</f>
        <v>0</v>
      </c>
      <c r="BZ86" s="69" t="n">
        <f aca="false">IF(BY86&gt;0,BY86*BI86/10*BW86*(100+BV86)/100,0)</f>
        <v>0</v>
      </c>
      <c r="CA86" s="69" t="n">
        <f aca="false">IF(BD86&gt;0,BX86-IF(BD86&gt;BX86,BX86,BD86),0)</f>
        <v>0</v>
      </c>
      <c r="CB86" s="69" t="n">
        <f aca="false">POWER(1.01,CA86)</f>
        <v>1</v>
      </c>
      <c r="CC86" s="69" t="n">
        <f aca="false">IF(BF86&gt;0,IF(BF86&gt;BH86,1,BF86/BH86),0)</f>
        <v>0</v>
      </c>
      <c r="CD86" s="72" t="n">
        <f aca="false">IF(BD86=0,0,IF(BF86&gt;0,ROUND(IF(CB86&lt;&gt;0,BZ86*BT86*1/CB86*CC86,0),0),0))</f>
        <v>0</v>
      </c>
      <c r="CE86" s="73" t="str">
        <f aca="false">IF(BF86&gt;0,IF(BF86&gt;BH86,CD86/BF86,CD86/BH86),"")</f>
        <v/>
      </c>
      <c r="CF86" s="69" t="n">
        <f aca="false">'Vstupní data'!AM86</f>
        <v>0</v>
      </c>
      <c r="CG86" s="69" t="n">
        <f aca="false">'Vstupní data'!AN86</f>
        <v>0</v>
      </c>
      <c r="CH86" s="69" t="n">
        <f aca="false">'Vstupní data'!AO86</f>
        <v>0</v>
      </c>
      <c r="CI86" s="69" t="n">
        <f aca="false">'Vstupní data'!AP86</f>
        <v>0</v>
      </c>
      <c r="CJ86" s="72" t="n">
        <f aca="false">ROUND(CH86*CI86,0)</f>
        <v>0</v>
      </c>
      <c r="CK86" s="74" t="str">
        <f aca="false">IF(OR(AA86&gt;0,BB86&gt;0,CD86&gt;0,CJ86&gt;0),AA86+BB86+CD86+CJ86,"")</f>
        <v/>
      </c>
    </row>
    <row r="87" customFormat="false" ht="12.8" hidden="false" customHeight="false" outlineLevel="0" collapsed="false">
      <c r="A87" s="66" t="n">
        <f aca="false">'Vstupní data'!A87</f>
        <v>0</v>
      </c>
      <c r="F87" s="66" t="str">
        <f aca="false">CONCATENATE('Vstupní data'!F87,'Vstupní data'!G87,'Vstupní data'!H87,'Vstupní data'!I87)</f>
        <v/>
      </c>
      <c r="G87" s="66"/>
      <c r="H87" s="66" t="n">
        <f aca="false">'Vstupní data'!K87</f>
        <v>0</v>
      </c>
      <c r="I87" s="66" t="n">
        <f aca="false">'Vstupní data'!L87</f>
        <v>0</v>
      </c>
      <c r="J87" s="66" t="n">
        <f aca="false">'Vstupní data'!K87*'Vstupní data'!M87/100</f>
        <v>0</v>
      </c>
      <c r="L87" s="66" t="n">
        <f aca="false">IF('Vstupní data'!N87="prostokořenný",0,IF('Vstupní data'!N87="krytokořenný","k",IF('Vstupní data'!N87="poloodrostky nebo odrostky, prostokořenné i krytokořenné","po",0)))</f>
        <v>0</v>
      </c>
      <c r="N87" s="66"/>
      <c r="O87" s="66" t="n">
        <f aca="false">'Vstupní data'!O87</f>
        <v>0</v>
      </c>
      <c r="P87" s="66" t="n">
        <f aca="false">IF(O87&gt;0,VLOOKUP(CONCATENATE(VLOOKUP(I87,'Pril3-drev'!$H$5:$K$83,4,0),"-",'Vstupní data'!R87),K2!$C$15:$D$23,2,0),0)</f>
        <v>0</v>
      </c>
      <c r="Q87" s="66" t="n">
        <f aca="false">IF(O87&gt;0,VLOOKUP(I87,'Pril3-drev'!$H$5:$I$83,2,0),0)</f>
        <v>0</v>
      </c>
      <c r="R87" s="66" t="n">
        <f aca="false">IF(Q87&gt;0,VLOOKUP(Q87,'Pril6-okus'!$A$5:$B$17,2,0),0)</f>
        <v>0</v>
      </c>
      <c r="S87" s="66" t="n">
        <f aca="false">IF(O87&gt;0,VLOOKUP(I87,'Pril3-drev'!$H$5:$J$83,3,0),0)</f>
        <v>0</v>
      </c>
      <c r="T87" s="66" t="str">
        <f aca="false">IF(O87&gt;0,IF(L87="k",0.9*VLOOKUP(S87,'ha-pocty-vyhl'!$A$5:$B$20,2,0),IF(L87="po",0.8*VLOOKUP(S87,'ha-pocty-vyhl'!$A$5:$B$20,2,0),VLOOKUP(S87,'ha-pocty-vyhl'!$A$5:$B$20,2,0))),"")</f>
        <v/>
      </c>
      <c r="U87" s="66" t="n">
        <f aca="false">'Vstupní data'!P87</f>
        <v>0</v>
      </c>
      <c r="V87" s="66" t="n">
        <f aca="false">IF(O87&gt;0,1.3*T87*1000*Z87/10000,0)</f>
        <v>0</v>
      </c>
      <c r="W87" s="66" t="n">
        <f aca="false">IF(O87&gt;0,1.3*T87*1000*Z87/10000,0)</f>
        <v>0</v>
      </c>
      <c r="X87" s="66" t="n">
        <f aca="false">IF(O87&gt;0,IF(O87&gt;V87,V87,O87),0)</f>
        <v>0</v>
      </c>
      <c r="Y87" s="66" t="n">
        <f aca="false">IF(O87&gt;0,IF(IF(U87&gt;W87,W87,U87)&lt;X87,W87,IF(U87&gt;W87,W87,U87)),0)</f>
        <v>0</v>
      </c>
      <c r="Z87" s="66" t="n">
        <f aca="false">IF(O87&gt;0,IF(J87&gt;0,J87,K87*H87/100),0)</f>
        <v>0</v>
      </c>
      <c r="AA87" s="67" t="n">
        <f aca="false">IF(O87&gt;0,CEILING(R87*P87*X87/Y87*Z87,1),0)</f>
        <v>0</v>
      </c>
      <c r="AB87" s="68" t="n">
        <f aca="false">IF(O87&gt;0,AA87/O87,0)</f>
        <v>0</v>
      </c>
      <c r="AC87" s="66" t="n">
        <f aca="false">'Vstupní data'!W87</f>
        <v>0</v>
      </c>
      <c r="AI87" s="66" t="str">
        <f aca="false">IF(OR('Vstupní data'!T87&gt;0,'Vstupní data'!U87&gt;0),VLOOKUP(I87,'Pril3-drev'!$H$5:$J$83,3,0),"")</f>
        <v/>
      </c>
      <c r="AJ87" s="66" t="n">
        <f aca="false">IF('Vstupní data'!V87="prostokořenný",0,IF('Vstupní data'!V87="krytokořenný","k",IF('Vstupní data'!V87="poloodrostky nebo odrostky, prostokořenné i krytokořenné","po",0)))</f>
        <v>0</v>
      </c>
      <c r="AK87" s="66" t="n">
        <f aca="false">IF(OR('Vstupní data'!T87&gt;0,'Vstupní data'!U87&gt;0),IF(AJ87="k",0.9*VLOOKUP(AI87,'ha-pocty-vyhl'!$A$5:$B$20,2,0),IF(AJ87="po",0.8*VLOOKUP(AI87,'ha-pocty-vyhl'!$A$5:$B$20,2,0),VLOOKUP(AI87,'ha-pocty-vyhl'!$A$5:$B$20,2,0))),0)</f>
        <v>0</v>
      </c>
      <c r="AL87" s="66" t="n">
        <f aca="false">IF(OR('Vstupní data'!T87&gt;0,'Vstupní data'!U87&gt;0),'Vstupní data'!K87*'Vstupní data'!M87/100,0)</f>
        <v>0</v>
      </c>
      <c r="AM87" s="66" t="n">
        <f aca="false">IF(OR('Vstupní data'!T87&gt;0,'Vstupní data'!U87&gt;0),IF('Vstupní data'!T87&gt;0,'Vstupní data'!T87,ROUND(10*'Vstupní data'!U87/AK87,0)),0)</f>
        <v>0</v>
      </c>
      <c r="AN87" s="69" t="n">
        <f aca="false">IF('Vstupní data'!T87&gt;0,   IF('Vstupní data'!T87&lt;=AL87,'Vstupní data'!T87,AL87),   IF(AM87&lt;AL87,AM87,AL87))</f>
        <v>0</v>
      </c>
      <c r="AO87" s="69" t="n">
        <f aca="false">'Vstupní data'!X87</f>
        <v>0</v>
      </c>
      <c r="AP87" s="66" t="n">
        <f aca="false">IF(OR('Vstupní data'!T87&gt;0,'Vstupní data'!U87&gt;0),IF(I87&lt;&gt;0,VLOOKUP(I87,'Pril3-drev'!$H$5:$I$83,2,0),0),0)</f>
        <v>0</v>
      </c>
      <c r="AQ87" s="66" t="n">
        <f aca="false">'Vstupní data'!Y87</f>
        <v>0</v>
      </c>
      <c r="AR87" s="66" t="str">
        <f aca="false">IF(AC87&gt;5,   IF('Vstupní data'!Y87&gt;0,   VLOOKUP(VLOOKUP(CONCATENATE(VLOOKUP(I87,'Pril3-drev'!$H$4:$L$83,5,0),AC87),'Pril3-drev'!$Q$4:$R$2803,2,0),'AVB-BS'!$C$5:$S$29 ,LOOKUP(AQ87,'AVB-BS'!$D$3:$S$3,'AVB-BS'!$D$1:$S$1) ,0 )   ,   IF('Vstupní data'!Z87&gt;0,'Vstupní data'!Z87,0)) , "")</f>
        <v/>
      </c>
      <c r="AS87" s="70" t="str">
        <f aca="false">IF(AC87&gt;5,VLOOKUP(CONCATENATE(AP87,AR87),'Pril1-THLPa'!$H$6:$N$96,4,0),"")</f>
        <v/>
      </c>
      <c r="AT87" s="70" t="str">
        <f aca="false">IF(AC87&gt;5,VLOOKUP(CONCATENATE(AP87,AR87),'Pril1-THLPa'!$H$6:$N$96,5,0),"")</f>
        <v/>
      </c>
      <c r="AU87" s="70" t="str">
        <f aca="false">IF(AC87&gt;5,VLOOKUP(CONCATENATE(AP87,AR87),'Pril1-THLPa'!$H$6:$N$96,6,0),"")</f>
        <v/>
      </c>
      <c r="AV87" s="70" t="str">
        <f aca="false">IF(AC87&gt;5,VLOOKUP(CONCATENATE(AP87,AR87),'Pril1-THLPa'!$H$6:$N$96,7,0),"")</f>
        <v/>
      </c>
      <c r="AW87" s="70" t="str">
        <f aca="false">IF(AC87&gt;5,VLOOKUP(CONCATENATE(AP87,AR87),'Pril1-THLPa'!$H$6:$O$96,8,0),"")</f>
        <v/>
      </c>
      <c r="AX87" s="66" t="n">
        <f aca="false">IF(AC87&gt;0,IF(AND(AC87&gt;0,AC87&lt;=5),VLOOKUP(AP87,'Pril1-THLPa'!$A$6:$F$18,LOOKUP(AC87,'Pril1-THLPa'!$B$5:$F$5,'Pril1-THLPa'!$B$4:$F$4),0),AS87+AT87*(AC87-5)+AU87*POWER(AC87-5,2)+AV87*POWER(AC87-5,3)+AW87*POWER(AC87-5,4)),0)</f>
        <v>0</v>
      </c>
      <c r="AY87" s="71"/>
      <c r="AZ87" s="66" t="n">
        <f aca="false">'Vstupní data'!AA87</f>
        <v>0</v>
      </c>
      <c r="BA87" s="66" t="n">
        <f aca="false">IF(OR('Vstupní data'!T87&gt;0,'Vstupní data'!U87&gt;0),IF(AC87&lt;&gt;"",AX87*AO87/10*(100+AZ87)/100,0),0)</f>
        <v>0</v>
      </c>
      <c r="BB87" s="67" t="n">
        <f aca="false">IF(AC87&lt;&gt;"",ROUND(BA87*AN87,0),0)</f>
        <v>0</v>
      </c>
      <c r="BC87" s="68" t="str">
        <f aca="false">IF(AE87&gt;0,BB87/AE87,"")</f>
        <v/>
      </c>
      <c r="BD87" s="66" t="n">
        <f aca="false">'Vstupní data'!AE87</f>
        <v>0</v>
      </c>
      <c r="BF87" s="66" t="n">
        <f aca="false">'Vstupní data'!AC87</f>
        <v>0</v>
      </c>
      <c r="BH87" s="66" t="n">
        <f aca="false">'Vstupní data'!AD87</f>
        <v>0</v>
      </c>
      <c r="BI87" s="66" t="n">
        <f aca="false">'Vstupní data'!AF87</f>
        <v>0</v>
      </c>
      <c r="BJ87" s="69" t="n">
        <f aca="false">'Vstupní data'!AG87</f>
        <v>0</v>
      </c>
      <c r="BK87" s="69" t="n">
        <f aca="false">IF(BF87&lt;&gt;0,VLOOKUP(I87,'Pril3-drev'!$H$5:$I$83,2,0),0)</f>
        <v>0</v>
      </c>
      <c r="BL87" s="69" t="n">
        <f aca="false">IF(BF87&lt;&gt;0,VLOOKUP(BK87,'Pril3-drev'!$A$5:$C$17,3,0),0)</f>
        <v>0</v>
      </c>
      <c r="BM87" s="69" t="n">
        <f aca="false">'Vstupní data'!AH87</f>
        <v>0</v>
      </c>
      <c r="BN87" s="69" t="n">
        <f aca="false">IF('Vstupní data'!AH87&gt;0,   VLOOKUP(VLOOKUP(CONCATENATE(VLOOKUP(I87,'Pril3-drev'!$H$4:$L$83,5,0),BD87),'Pril3-drev'!$Q$4:$R$2803,2,0),'AVB-BS'!$C$5:$S$29 ,LOOKUP(BM87,'AVB-BS'!$D$3:$S$3,'AVB-BS'!$D$1:$S$1) ,0 )   ,   IF('Vstupní data'!AI87&gt;0,'Vstupní data'!AI87,0))</f>
        <v>0</v>
      </c>
      <c r="BO87" s="69" t="str">
        <f aca="false">IF(BX87&gt;5,VLOOKUP(CONCATENATE(BK87,BN87),'Pril1-THLPa'!$H$6:$N$96,4,0),"")</f>
        <v/>
      </c>
      <c r="BP87" s="69" t="str">
        <f aca="false">IF(BX87&gt;5,VLOOKUP(CONCATENATE(BK87,BN87),'Pril1-THLPa'!$H$6:$N$96,5,0),"")</f>
        <v/>
      </c>
      <c r="BQ87" s="69" t="str">
        <f aca="false">IF(BX87&gt;5,VLOOKUP(CONCATENATE(BK87,BN87),'Pril1-THLPa'!$H$6:$N$96,6,0),"")</f>
        <v/>
      </c>
      <c r="BR87" s="69" t="str">
        <f aca="false">IF(BX87&gt;5,VLOOKUP(CONCATENATE(BK87,BN87),'Pril1-THLPa'!$H$6:$N$96,7,0),"")</f>
        <v/>
      </c>
      <c r="BS87" s="69" t="str">
        <f aca="false">IF(BX87&gt;5,VLOOKUP(CONCATENATE(BK87,BN87),'Pril1-THLPa'!$H$6:$O$96,8,0),"")</f>
        <v/>
      </c>
      <c r="BT87" s="69" t="str">
        <f aca="false">IF(BF87&gt;0, IF(BK87="smrk",  VLOOKUP(VLOOKUP(BD87,'Pril9-K3'!$L$8:$M$207,2,0),'Pril9-K3'!$A$8:$J$16,LOOKUP(BN87,'Pril9-K3'!$A$7:$J$7,'Pril9-K3'!$A$5:$J$5),0), IF(AND(BK87&lt;&gt;"smrk",'Vstupní data'!AK87&lt;&gt;""),'Vstupní data'!AK87,   VLOOKUP(VLOOKUP(BD87,'Pril9-K3'!$L$8:$M$207,2,0),'Pril9-K3'!$A$8:$J$16,LOOKUP(BN87,'Pril9-K3'!$A$7:$J$7,'Pril9-K3'!$A$5:$J$5),0)   )),   "")</f>
        <v/>
      </c>
      <c r="BV87" s="69" t="n">
        <f aca="false">'Vstupní data'!AJ87</f>
        <v>0</v>
      </c>
      <c r="BW87" s="69" t="n">
        <f aca="false">IF(BF87&gt;0,IF(J87&gt;0,J87,K87*H87/100),0)</f>
        <v>0</v>
      </c>
      <c r="BX87" s="69" t="n">
        <f aca="false">IF(BF87&gt;0,IF(BJ87&gt;BL87,BL87,BJ87),0)</f>
        <v>0</v>
      </c>
      <c r="BY87" s="69" t="n">
        <f aca="false">IF(BD87=0,0,IF(AND(BX87&gt;0,BX87&lt;=5),  IF(AND(BX87&gt;0,BX87&lt;=5),VLOOKUP(BK87,'Pril1-THLPa'!$A$6:$F$18,IF(AND(BX87&gt;0,BX87&lt;=5),LOOKUP(BX87,'Pril1-THLPa'!$B$5:$F$5,'Pril1-THLPa'!$B$4:$F$4),""),0),""),  IF(BX87&gt;5,BO87+BP87*(BX87-5)+BQ87*POWER(BX87-5,2)+BR87*POWER(BX87-5,3)+BS87*POWER(BX87-5,4),"")))</f>
        <v>0</v>
      </c>
      <c r="BZ87" s="69" t="n">
        <f aca="false">IF(BY87&gt;0,BY87*BI87/10*BW87*(100+BV87)/100,0)</f>
        <v>0</v>
      </c>
      <c r="CA87" s="69" t="n">
        <f aca="false">IF(BD87&gt;0,BX87-IF(BD87&gt;BX87,BX87,BD87),0)</f>
        <v>0</v>
      </c>
      <c r="CB87" s="69" t="n">
        <f aca="false">POWER(1.01,CA87)</f>
        <v>1</v>
      </c>
      <c r="CC87" s="69" t="n">
        <f aca="false">IF(BF87&gt;0,IF(BF87&gt;BH87,1,BF87/BH87),0)</f>
        <v>0</v>
      </c>
      <c r="CD87" s="72" t="n">
        <f aca="false">IF(BD87=0,0,IF(BF87&gt;0,ROUND(IF(CB87&lt;&gt;0,BZ87*BT87*1/CB87*CC87,0),0),0))</f>
        <v>0</v>
      </c>
      <c r="CE87" s="73" t="str">
        <f aca="false">IF(BF87&gt;0,IF(BF87&gt;BH87,CD87/BF87,CD87/BH87),"")</f>
        <v/>
      </c>
      <c r="CF87" s="69" t="n">
        <f aca="false">'Vstupní data'!AM87</f>
        <v>0</v>
      </c>
      <c r="CG87" s="69" t="n">
        <f aca="false">'Vstupní data'!AN87</f>
        <v>0</v>
      </c>
      <c r="CH87" s="69" t="n">
        <f aca="false">'Vstupní data'!AO87</f>
        <v>0</v>
      </c>
      <c r="CI87" s="69" t="n">
        <f aca="false">'Vstupní data'!AP87</f>
        <v>0</v>
      </c>
      <c r="CJ87" s="72" t="n">
        <f aca="false">ROUND(CH87*CI87,0)</f>
        <v>0</v>
      </c>
      <c r="CK87" s="74" t="str">
        <f aca="false">IF(OR(AA87&gt;0,BB87&gt;0,CD87&gt;0,CJ87&gt;0),AA87+BB87+CD87+CJ87,"")</f>
        <v/>
      </c>
    </row>
    <row r="88" customFormat="false" ht="12.8" hidden="false" customHeight="false" outlineLevel="0" collapsed="false">
      <c r="A88" s="66" t="n">
        <f aca="false">'Vstupní data'!A88</f>
        <v>0</v>
      </c>
      <c r="F88" s="66" t="str">
        <f aca="false">CONCATENATE('Vstupní data'!F88,'Vstupní data'!G88,'Vstupní data'!H88,'Vstupní data'!I88)</f>
        <v/>
      </c>
      <c r="G88" s="66"/>
      <c r="H88" s="66" t="n">
        <f aca="false">'Vstupní data'!K88</f>
        <v>0</v>
      </c>
      <c r="I88" s="66" t="n">
        <f aca="false">'Vstupní data'!L88</f>
        <v>0</v>
      </c>
      <c r="J88" s="66" t="n">
        <f aca="false">'Vstupní data'!K88*'Vstupní data'!M88/100</f>
        <v>0</v>
      </c>
      <c r="L88" s="66" t="n">
        <f aca="false">IF('Vstupní data'!N88="prostokořenný",0,IF('Vstupní data'!N88="krytokořenný","k",IF('Vstupní data'!N88="poloodrostky nebo odrostky, prostokořenné i krytokořenné","po",0)))</f>
        <v>0</v>
      </c>
      <c r="N88" s="66"/>
      <c r="O88" s="66" t="n">
        <f aca="false">'Vstupní data'!O88</f>
        <v>0</v>
      </c>
      <c r="P88" s="66" t="n">
        <f aca="false">IF(O88&gt;0,VLOOKUP(CONCATENATE(VLOOKUP(I88,'Pril3-drev'!$H$5:$K$83,4,0),"-",'Vstupní data'!R88),K2!$C$15:$D$23,2,0),0)</f>
        <v>0</v>
      </c>
      <c r="Q88" s="66" t="n">
        <f aca="false">IF(O88&gt;0,VLOOKUP(I88,'Pril3-drev'!$H$5:$I$83,2,0),0)</f>
        <v>0</v>
      </c>
      <c r="R88" s="66" t="n">
        <f aca="false">IF(Q88&gt;0,VLOOKUP(Q88,'Pril6-okus'!$A$5:$B$17,2,0),0)</f>
        <v>0</v>
      </c>
      <c r="S88" s="66" t="n">
        <f aca="false">IF(O88&gt;0,VLOOKUP(I88,'Pril3-drev'!$H$5:$J$83,3,0),0)</f>
        <v>0</v>
      </c>
      <c r="T88" s="66" t="str">
        <f aca="false">IF(O88&gt;0,IF(L88="k",0.9*VLOOKUP(S88,'ha-pocty-vyhl'!$A$5:$B$20,2,0),IF(L88="po",0.8*VLOOKUP(S88,'ha-pocty-vyhl'!$A$5:$B$20,2,0),VLOOKUP(S88,'ha-pocty-vyhl'!$A$5:$B$20,2,0))),"")</f>
        <v/>
      </c>
      <c r="U88" s="66" t="n">
        <f aca="false">'Vstupní data'!P88</f>
        <v>0</v>
      </c>
      <c r="V88" s="66" t="n">
        <f aca="false">IF(O88&gt;0,1.3*T88*1000*Z88/10000,0)</f>
        <v>0</v>
      </c>
      <c r="W88" s="66" t="n">
        <f aca="false">IF(O88&gt;0,1.3*T88*1000*Z88/10000,0)</f>
        <v>0</v>
      </c>
      <c r="X88" s="66" t="n">
        <f aca="false">IF(O88&gt;0,IF(O88&gt;V88,V88,O88),0)</f>
        <v>0</v>
      </c>
      <c r="Y88" s="66" t="n">
        <f aca="false">IF(O88&gt;0,IF(IF(U88&gt;W88,W88,U88)&lt;X88,W88,IF(U88&gt;W88,W88,U88)),0)</f>
        <v>0</v>
      </c>
      <c r="Z88" s="66" t="n">
        <f aca="false">IF(O88&gt;0,IF(J88&gt;0,J88,K88*H88/100),0)</f>
        <v>0</v>
      </c>
      <c r="AA88" s="67" t="n">
        <f aca="false">IF(O88&gt;0,CEILING(R88*P88*X88/Y88*Z88,1),0)</f>
        <v>0</v>
      </c>
      <c r="AB88" s="68" t="n">
        <f aca="false">IF(O88&gt;0,AA88/O88,0)</f>
        <v>0</v>
      </c>
      <c r="AC88" s="66" t="n">
        <f aca="false">'Vstupní data'!W88</f>
        <v>0</v>
      </c>
      <c r="AI88" s="66" t="str">
        <f aca="false">IF(OR('Vstupní data'!T88&gt;0,'Vstupní data'!U88&gt;0),VLOOKUP(I88,'Pril3-drev'!$H$5:$J$83,3,0),"")</f>
        <v/>
      </c>
      <c r="AJ88" s="66" t="n">
        <f aca="false">IF('Vstupní data'!V88="prostokořenný",0,IF('Vstupní data'!V88="krytokořenný","k",IF('Vstupní data'!V88="poloodrostky nebo odrostky, prostokořenné i krytokořenné","po",0)))</f>
        <v>0</v>
      </c>
      <c r="AK88" s="66" t="n">
        <f aca="false">IF(OR('Vstupní data'!T88&gt;0,'Vstupní data'!U88&gt;0),IF(AJ88="k",0.9*VLOOKUP(AI88,'ha-pocty-vyhl'!$A$5:$B$20,2,0),IF(AJ88="po",0.8*VLOOKUP(AI88,'ha-pocty-vyhl'!$A$5:$B$20,2,0),VLOOKUP(AI88,'ha-pocty-vyhl'!$A$5:$B$20,2,0))),0)</f>
        <v>0</v>
      </c>
      <c r="AL88" s="66" t="n">
        <f aca="false">IF(OR('Vstupní data'!T88&gt;0,'Vstupní data'!U88&gt;0),'Vstupní data'!K88*'Vstupní data'!M88/100,0)</f>
        <v>0</v>
      </c>
      <c r="AM88" s="66" t="n">
        <f aca="false">IF(OR('Vstupní data'!T88&gt;0,'Vstupní data'!U88&gt;0),IF('Vstupní data'!T88&gt;0,'Vstupní data'!T88,ROUND(10*'Vstupní data'!U88/AK88,0)),0)</f>
        <v>0</v>
      </c>
      <c r="AN88" s="69" t="n">
        <f aca="false">IF('Vstupní data'!T88&gt;0,   IF('Vstupní data'!T88&lt;=AL88,'Vstupní data'!T88,AL88),   IF(AM88&lt;AL88,AM88,AL88))</f>
        <v>0</v>
      </c>
      <c r="AO88" s="69" t="n">
        <f aca="false">'Vstupní data'!X88</f>
        <v>0</v>
      </c>
      <c r="AP88" s="66" t="n">
        <f aca="false">IF(OR('Vstupní data'!T88&gt;0,'Vstupní data'!U88&gt;0),IF(I88&lt;&gt;0,VLOOKUP(I88,'Pril3-drev'!$H$5:$I$83,2,0),0),0)</f>
        <v>0</v>
      </c>
      <c r="AQ88" s="66" t="n">
        <f aca="false">'Vstupní data'!Y88</f>
        <v>0</v>
      </c>
      <c r="AR88" s="66" t="str">
        <f aca="false">IF(AC88&gt;5,   IF('Vstupní data'!Y88&gt;0,   VLOOKUP(VLOOKUP(CONCATENATE(VLOOKUP(I88,'Pril3-drev'!$H$4:$L$83,5,0),AC88),'Pril3-drev'!$Q$4:$R$2803,2,0),'AVB-BS'!$C$5:$S$29 ,LOOKUP(AQ88,'AVB-BS'!$D$3:$S$3,'AVB-BS'!$D$1:$S$1) ,0 )   ,   IF('Vstupní data'!Z88&gt;0,'Vstupní data'!Z88,0)) , "")</f>
        <v/>
      </c>
      <c r="AS88" s="70" t="str">
        <f aca="false">IF(AC88&gt;5,VLOOKUP(CONCATENATE(AP88,AR88),'Pril1-THLPa'!$H$6:$N$96,4,0),"")</f>
        <v/>
      </c>
      <c r="AT88" s="70" t="str">
        <f aca="false">IF(AC88&gt;5,VLOOKUP(CONCATENATE(AP88,AR88),'Pril1-THLPa'!$H$6:$N$96,5,0),"")</f>
        <v/>
      </c>
      <c r="AU88" s="70" t="str">
        <f aca="false">IF(AC88&gt;5,VLOOKUP(CONCATENATE(AP88,AR88),'Pril1-THLPa'!$H$6:$N$96,6,0),"")</f>
        <v/>
      </c>
      <c r="AV88" s="70" t="str">
        <f aca="false">IF(AC88&gt;5,VLOOKUP(CONCATENATE(AP88,AR88),'Pril1-THLPa'!$H$6:$N$96,7,0),"")</f>
        <v/>
      </c>
      <c r="AW88" s="70" t="str">
        <f aca="false">IF(AC88&gt;5,VLOOKUP(CONCATENATE(AP88,AR88),'Pril1-THLPa'!$H$6:$O$96,8,0),"")</f>
        <v/>
      </c>
      <c r="AX88" s="66" t="n">
        <f aca="false">IF(AC88&gt;0,IF(AND(AC88&gt;0,AC88&lt;=5),VLOOKUP(AP88,'Pril1-THLPa'!$A$6:$F$18,LOOKUP(AC88,'Pril1-THLPa'!$B$5:$F$5,'Pril1-THLPa'!$B$4:$F$4),0),AS88+AT88*(AC88-5)+AU88*POWER(AC88-5,2)+AV88*POWER(AC88-5,3)+AW88*POWER(AC88-5,4)),0)</f>
        <v>0</v>
      </c>
      <c r="AY88" s="71"/>
      <c r="AZ88" s="66" t="n">
        <f aca="false">'Vstupní data'!AA88</f>
        <v>0</v>
      </c>
      <c r="BA88" s="66" t="n">
        <f aca="false">IF(OR('Vstupní data'!T88&gt;0,'Vstupní data'!U88&gt;0),IF(AC88&lt;&gt;"",AX88*AO88/10*(100+AZ88)/100,0),0)</f>
        <v>0</v>
      </c>
      <c r="BB88" s="67" t="n">
        <f aca="false">IF(AC88&lt;&gt;"",ROUND(BA88*AN88,0),0)</f>
        <v>0</v>
      </c>
      <c r="BC88" s="68" t="str">
        <f aca="false">IF(AE88&gt;0,BB88/AE88,"")</f>
        <v/>
      </c>
      <c r="BD88" s="66" t="n">
        <f aca="false">'Vstupní data'!AE88</f>
        <v>0</v>
      </c>
      <c r="BF88" s="66" t="n">
        <f aca="false">'Vstupní data'!AC88</f>
        <v>0</v>
      </c>
      <c r="BH88" s="66" t="n">
        <f aca="false">'Vstupní data'!AD88</f>
        <v>0</v>
      </c>
      <c r="BI88" s="66" t="n">
        <f aca="false">'Vstupní data'!AF88</f>
        <v>0</v>
      </c>
      <c r="BJ88" s="69" t="n">
        <f aca="false">'Vstupní data'!AG88</f>
        <v>0</v>
      </c>
      <c r="BK88" s="69" t="n">
        <f aca="false">IF(BF88&lt;&gt;0,VLOOKUP(I88,'Pril3-drev'!$H$5:$I$83,2,0),0)</f>
        <v>0</v>
      </c>
      <c r="BL88" s="69" t="n">
        <f aca="false">IF(BF88&lt;&gt;0,VLOOKUP(BK88,'Pril3-drev'!$A$5:$C$17,3,0),0)</f>
        <v>0</v>
      </c>
      <c r="BM88" s="69" t="n">
        <f aca="false">'Vstupní data'!AH88</f>
        <v>0</v>
      </c>
      <c r="BN88" s="69" t="n">
        <f aca="false">IF('Vstupní data'!AH88&gt;0,   VLOOKUP(VLOOKUP(CONCATENATE(VLOOKUP(I88,'Pril3-drev'!$H$4:$L$83,5,0),BD88),'Pril3-drev'!$Q$4:$R$2803,2,0),'AVB-BS'!$C$5:$S$29 ,LOOKUP(BM88,'AVB-BS'!$D$3:$S$3,'AVB-BS'!$D$1:$S$1) ,0 )   ,   IF('Vstupní data'!AI88&gt;0,'Vstupní data'!AI88,0))</f>
        <v>0</v>
      </c>
      <c r="BO88" s="69" t="str">
        <f aca="false">IF(BX88&gt;5,VLOOKUP(CONCATENATE(BK88,BN88),'Pril1-THLPa'!$H$6:$N$96,4,0),"")</f>
        <v/>
      </c>
      <c r="BP88" s="69" t="str">
        <f aca="false">IF(BX88&gt;5,VLOOKUP(CONCATENATE(BK88,BN88),'Pril1-THLPa'!$H$6:$N$96,5,0),"")</f>
        <v/>
      </c>
      <c r="BQ88" s="69" t="str">
        <f aca="false">IF(BX88&gt;5,VLOOKUP(CONCATENATE(BK88,BN88),'Pril1-THLPa'!$H$6:$N$96,6,0),"")</f>
        <v/>
      </c>
      <c r="BR88" s="69" t="str">
        <f aca="false">IF(BX88&gt;5,VLOOKUP(CONCATENATE(BK88,BN88),'Pril1-THLPa'!$H$6:$N$96,7,0),"")</f>
        <v/>
      </c>
      <c r="BS88" s="69" t="str">
        <f aca="false">IF(BX88&gt;5,VLOOKUP(CONCATENATE(BK88,BN88),'Pril1-THLPa'!$H$6:$O$96,8,0),"")</f>
        <v/>
      </c>
      <c r="BT88" s="69" t="str">
        <f aca="false">IF(BF88&gt;0, IF(BK88="smrk",  VLOOKUP(VLOOKUP(BD88,'Pril9-K3'!$L$8:$M$207,2,0),'Pril9-K3'!$A$8:$J$16,LOOKUP(BN88,'Pril9-K3'!$A$7:$J$7,'Pril9-K3'!$A$5:$J$5),0), IF(AND(BK88&lt;&gt;"smrk",'Vstupní data'!AK88&lt;&gt;""),'Vstupní data'!AK88,   VLOOKUP(VLOOKUP(BD88,'Pril9-K3'!$L$8:$M$207,2,0),'Pril9-K3'!$A$8:$J$16,LOOKUP(BN88,'Pril9-K3'!$A$7:$J$7,'Pril9-K3'!$A$5:$J$5),0)   )),   "")</f>
        <v/>
      </c>
      <c r="BV88" s="69" t="n">
        <f aca="false">'Vstupní data'!AJ88</f>
        <v>0</v>
      </c>
      <c r="BW88" s="69" t="n">
        <f aca="false">IF(BF88&gt;0,IF(J88&gt;0,J88,K88*H88/100),0)</f>
        <v>0</v>
      </c>
      <c r="BX88" s="69" t="n">
        <f aca="false">IF(BF88&gt;0,IF(BJ88&gt;BL88,BL88,BJ88),0)</f>
        <v>0</v>
      </c>
      <c r="BY88" s="69" t="n">
        <f aca="false">IF(BD88=0,0,IF(AND(BX88&gt;0,BX88&lt;=5),  IF(AND(BX88&gt;0,BX88&lt;=5),VLOOKUP(BK88,'Pril1-THLPa'!$A$6:$F$18,IF(AND(BX88&gt;0,BX88&lt;=5),LOOKUP(BX88,'Pril1-THLPa'!$B$5:$F$5,'Pril1-THLPa'!$B$4:$F$4),""),0),""),  IF(BX88&gt;5,BO88+BP88*(BX88-5)+BQ88*POWER(BX88-5,2)+BR88*POWER(BX88-5,3)+BS88*POWER(BX88-5,4),"")))</f>
        <v>0</v>
      </c>
      <c r="BZ88" s="69" t="n">
        <f aca="false">IF(BY88&gt;0,BY88*BI88/10*BW88*(100+BV88)/100,0)</f>
        <v>0</v>
      </c>
      <c r="CA88" s="69" t="n">
        <f aca="false">IF(BD88&gt;0,BX88-IF(BD88&gt;BX88,BX88,BD88),0)</f>
        <v>0</v>
      </c>
      <c r="CB88" s="69" t="n">
        <f aca="false">POWER(1.01,CA88)</f>
        <v>1</v>
      </c>
      <c r="CC88" s="69" t="n">
        <f aca="false">IF(BF88&gt;0,IF(BF88&gt;BH88,1,BF88/BH88),0)</f>
        <v>0</v>
      </c>
      <c r="CD88" s="72" t="n">
        <f aca="false">IF(BD88=0,0,IF(BF88&gt;0,ROUND(IF(CB88&lt;&gt;0,BZ88*BT88*1/CB88*CC88,0),0),0))</f>
        <v>0</v>
      </c>
      <c r="CE88" s="73" t="str">
        <f aca="false">IF(BF88&gt;0,IF(BF88&gt;BH88,CD88/BF88,CD88/BH88),"")</f>
        <v/>
      </c>
      <c r="CF88" s="69" t="n">
        <f aca="false">'Vstupní data'!AM88</f>
        <v>0</v>
      </c>
      <c r="CG88" s="69" t="n">
        <f aca="false">'Vstupní data'!AN88</f>
        <v>0</v>
      </c>
      <c r="CH88" s="69" t="n">
        <f aca="false">'Vstupní data'!AO88</f>
        <v>0</v>
      </c>
      <c r="CI88" s="69" t="n">
        <f aca="false">'Vstupní data'!AP88</f>
        <v>0</v>
      </c>
      <c r="CJ88" s="72" t="n">
        <f aca="false">ROUND(CH88*CI88,0)</f>
        <v>0</v>
      </c>
      <c r="CK88" s="74" t="str">
        <f aca="false">IF(OR(AA88&gt;0,BB88&gt;0,CD88&gt;0,CJ88&gt;0),AA88+BB88+CD88+CJ88,"")</f>
        <v/>
      </c>
    </row>
    <row r="89" customFormat="false" ht="12.8" hidden="false" customHeight="false" outlineLevel="0" collapsed="false">
      <c r="A89" s="66" t="n">
        <f aca="false">'Vstupní data'!A89</f>
        <v>0</v>
      </c>
      <c r="F89" s="66" t="str">
        <f aca="false">CONCATENATE('Vstupní data'!F89,'Vstupní data'!G89,'Vstupní data'!H89,'Vstupní data'!I89)</f>
        <v/>
      </c>
      <c r="G89" s="66"/>
      <c r="H89" s="66" t="n">
        <f aca="false">'Vstupní data'!K89</f>
        <v>0</v>
      </c>
      <c r="I89" s="66" t="n">
        <f aca="false">'Vstupní data'!L89</f>
        <v>0</v>
      </c>
      <c r="J89" s="66" t="n">
        <f aca="false">'Vstupní data'!K89*'Vstupní data'!M89/100</f>
        <v>0</v>
      </c>
      <c r="L89" s="66" t="n">
        <f aca="false">IF('Vstupní data'!N89="prostokořenný",0,IF('Vstupní data'!N89="krytokořenný","k",IF('Vstupní data'!N89="poloodrostky nebo odrostky, prostokořenné i krytokořenné","po",0)))</f>
        <v>0</v>
      </c>
      <c r="N89" s="66"/>
      <c r="O89" s="66" t="n">
        <f aca="false">'Vstupní data'!O89</f>
        <v>0</v>
      </c>
      <c r="P89" s="66" t="n">
        <f aca="false">IF(O89&gt;0,VLOOKUP(CONCATENATE(VLOOKUP(I89,'Pril3-drev'!$H$5:$K$83,4,0),"-",'Vstupní data'!R89),K2!$C$15:$D$23,2,0),0)</f>
        <v>0</v>
      </c>
      <c r="Q89" s="66" t="n">
        <f aca="false">IF(O89&gt;0,VLOOKUP(I89,'Pril3-drev'!$H$5:$I$83,2,0),0)</f>
        <v>0</v>
      </c>
      <c r="R89" s="66" t="n">
        <f aca="false">IF(Q89&gt;0,VLOOKUP(Q89,'Pril6-okus'!$A$5:$B$17,2,0),0)</f>
        <v>0</v>
      </c>
      <c r="S89" s="66" t="n">
        <f aca="false">IF(O89&gt;0,VLOOKUP(I89,'Pril3-drev'!$H$5:$J$83,3,0),0)</f>
        <v>0</v>
      </c>
      <c r="T89" s="66" t="str">
        <f aca="false">IF(O89&gt;0,IF(L89="k",0.9*VLOOKUP(S89,'ha-pocty-vyhl'!$A$5:$B$20,2,0),IF(L89="po",0.8*VLOOKUP(S89,'ha-pocty-vyhl'!$A$5:$B$20,2,0),VLOOKUP(S89,'ha-pocty-vyhl'!$A$5:$B$20,2,0))),"")</f>
        <v/>
      </c>
      <c r="U89" s="66" t="n">
        <f aca="false">'Vstupní data'!P89</f>
        <v>0</v>
      </c>
      <c r="V89" s="66" t="n">
        <f aca="false">IF(O89&gt;0,1.3*T89*1000*Z89/10000,0)</f>
        <v>0</v>
      </c>
      <c r="W89" s="66" t="n">
        <f aca="false">IF(O89&gt;0,1.3*T89*1000*Z89/10000,0)</f>
        <v>0</v>
      </c>
      <c r="X89" s="66" t="n">
        <f aca="false">IF(O89&gt;0,IF(O89&gt;V89,V89,O89),0)</f>
        <v>0</v>
      </c>
      <c r="Y89" s="66" t="n">
        <f aca="false">IF(O89&gt;0,IF(IF(U89&gt;W89,W89,U89)&lt;X89,W89,IF(U89&gt;W89,W89,U89)),0)</f>
        <v>0</v>
      </c>
      <c r="Z89" s="66" t="n">
        <f aca="false">IF(O89&gt;0,IF(J89&gt;0,J89,K89*H89/100),0)</f>
        <v>0</v>
      </c>
      <c r="AA89" s="67" t="n">
        <f aca="false">IF(O89&gt;0,CEILING(R89*P89*X89/Y89*Z89,1),0)</f>
        <v>0</v>
      </c>
      <c r="AB89" s="68" t="n">
        <f aca="false">IF(O89&gt;0,AA89/O89,0)</f>
        <v>0</v>
      </c>
      <c r="AC89" s="66" t="n">
        <f aca="false">'Vstupní data'!W89</f>
        <v>0</v>
      </c>
      <c r="AI89" s="66" t="str">
        <f aca="false">IF(OR('Vstupní data'!T89&gt;0,'Vstupní data'!U89&gt;0),VLOOKUP(I89,'Pril3-drev'!$H$5:$J$83,3,0),"")</f>
        <v/>
      </c>
      <c r="AJ89" s="66" t="n">
        <f aca="false">IF('Vstupní data'!V89="prostokořenný",0,IF('Vstupní data'!V89="krytokořenný","k",IF('Vstupní data'!V89="poloodrostky nebo odrostky, prostokořenné i krytokořenné","po",0)))</f>
        <v>0</v>
      </c>
      <c r="AK89" s="66" t="n">
        <f aca="false">IF(OR('Vstupní data'!T89&gt;0,'Vstupní data'!U89&gt;0),IF(AJ89="k",0.9*VLOOKUP(AI89,'ha-pocty-vyhl'!$A$5:$B$20,2,0),IF(AJ89="po",0.8*VLOOKUP(AI89,'ha-pocty-vyhl'!$A$5:$B$20,2,0),VLOOKUP(AI89,'ha-pocty-vyhl'!$A$5:$B$20,2,0))),0)</f>
        <v>0</v>
      </c>
      <c r="AL89" s="66" t="n">
        <f aca="false">IF(OR('Vstupní data'!T89&gt;0,'Vstupní data'!U89&gt;0),'Vstupní data'!K89*'Vstupní data'!M89/100,0)</f>
        <v>0</v>
      </c>
      <c r="AM89" s="66" t="n">
        <f aca="false">IF(OR('Vstupní data'!T89&gt;0,'Vstupní data'!U89&gt;0),IF('Vstupní data'!T89&gt;0,'Vstupní data'!T89,ROUND(10*'Vstupní data'!U89/AK89,0)),0)</f>
        <v>0</v>
      </c>
      <c r="AN89" s="69" t="n">
        <f aca="false">IF('Vstupní data'!T89&gt;0,   IF('Vstupní data'!T89&lt;=AL89,'Vstupní data'!T89,AL89),   IF(AM89&lt;AL89,AM89,AL89))</f>
        <v>0</v>
      </c>
      <c r="AO89" s="69" t="n">
        <f aca="false">'Vstupní data'!X89</f>
        <v>0</v>
      </c>
      <c r="AP89" s="66" t="n">
        <f aca="false">IF(OR('Vstupní data'!T89&gt;0,'Vstupní data'!U89&gt;0),IF(I89&lt;&gt;0,VLOOKUP(I89,'Pril3-drev'!$H$5:$I$83,2,0),0),0)</f>
        <v>0</v>
      </c>
      <c r="AQ89" s="66" t="n">
        <f aca="false">'Vstupní data'!Y89</f>
        <v>0</v>
      </c>
      <c r="AR89" s="66" t="str">
        <f aca="false">IF(AC89&gt;5,   IF('Vstupní data'!Y89&gt;0,   VLOOKUP(VLOOKUP(CONCATENATE(VLOOKUP(I89,'Pril3-drev'!$H$4:$L$83,5,0),AC89),'Pril3-drev'!$Q$4:$R$2803,2,0),'AVB-BS'!$C$5:$S$29 ,LOOKUP(AQ89,'AVB-BS'!$D$3:$S$3,'AVB-BS'!$D$1:$S$1) ,0 )   ,   IF('Vstupní data'!Z89&gt;0,'Vstupní data'!Z89,0)) , "")</f>
        <v/>
      </c>
      <c r="AS89" s="70" t="str">
        <f aca="false">IF(AC89&gt;5,VLOOKUP(CONCATENATE(AP89,AR89),'Pril1-THLPa'!$H$6:$N$96,4,0),"")</f>
        <v/>
      </c>
      <c r="AT89" s="70" t="str">
        <f aca="false">IF(AC89&gt;5,VLOOKUP(CONCATENATE(AP89,AR89),'Pril1-THLPa'!$H$6:$N$96,5,0),"")</f>
        <v/>
      </c>
      <c r="AU89" s="70" t="str">
        <f aca="false">IF(AC89&gt;5,VLOOKUP(CONCATENATE(AP89,AR89),'Pril1-THLPa'!$H$6:$N$96,6,0),"")</f>
        <v/>
      </c>
      <c r="AV89" s="70" t="str">
        <f aca="false">IF(AC89&gt;5,VLOOKUP(CONCATENATE(AP89,AR89),'Pril1-THLPa'!$H$6:$N$96,7,0),"")</f>
        <v/>
      </c>
      <c r="AW89" s="70" t="str">
        <f aca="false">IF(AC89&gt;5,VLOOKUP(CONCATENATE(AP89,AR89),'Pril1-THLPa'!$H$6:$O$96,8,0),"")</f>
        <v/>
      </c>
      <c r="AX89" s="66" t="n">
        <f aca="false">IF(AC89&gt;0,IF(AND(AC89&gt;0,AC89&lt;=5),VLOOKUP(AP89,'Pril1-THLPa'!$A$6:$F$18,LOOKUP(AC89,'Pril1-THLPa'!$B$5:$F$5,'Pril1-THLPa'!$B$4:$F$4),0),AS89+AT89*(AC89-5)+AU89*POWER(AC89-5,2)+AV89*POWER(AC89-5,3)+AW89*POWER(AC89-5,4)),0)</f>
        <v>0</v>
      </c>
      <c r="AY89" s="71"/>
      <c r="AZ89" s="66" t="n">
        <f aca="false">'Vstupní data'!AA89</f>
        <v>0</v>
      </c>
      <c r="BA89" s="66" t="n">
        <f aca="false">IF(OR('Vstupní data'!T89&gt;0,'Vstupní data'!U89&gt;0),IF(AC89&lt;&gt;"",AX89*AO89/10*(100+AZ89)/100,0),0)</f>
        <v>0</v>
      </c>
      <c r="BB89" s="67" t="n">
        <f aca="false">IF(AC89&lt;&gt;"",ROUND(BA89*AN89,0),0)</f>
        <v>0</v>
      </c>
      <c r="BC89" s="68" t="str">
        <f aca="false">IF(AE89&gt;0,BB89/AE89,"")</f>
        <v/>
      </c>
      <c r="BD89" s="66" t="n">
        <f aca="false">'Vstupní data'!AE89</f>
        <v>0</v>
      </c>
      <c r="BF89" s="66" t="n">
        <f aca="false">'Vstupní data'!AC89</f>
        <v>0</v>
      </c>
      <c r="BH89" s="66" t="n">
        <f aca="false">'Vstupní data'!AD89</f>
        <v>0</v>
      </c>
      <c r="BI89" s="66" t="n">
        <f aca="false">'Vstupní data'!AF89</f>
        <v>0</v>
      </c>
      <c r="BJ89" s="69" t="n">
        <f aca="false">'Vstupní data'!AG89</f>
        <v>0</v>
      </c>
      <c r="BK89" s="69" t="n">
        <f aca="false">IF(BF89&lt;&gt;0,VLOOKUP(I89,'Pril3-drev'!$H$5:$I$83,2,0),0)</f>
        <v>0</v>
      </c>
      <c r="BL89" s="69" t="n">
        <f aca="false">IF(BF89&lt;&gt;0,VLOOKUP(BK89,'Pril3-drev'!$A$5:$C$17,3,0),0)</f>
        <v>0</v>
      </c>
      <c r="BM89" s="69" t="n">
        <f aca="false">'Vstupní data'!AH89</f>
        <v>0</v>
      </c>
      <c r="BN89" s="69" t="n">
        <f aca="false">IF('Vstupní data'!AH89&gt;0,   VLOOKUP(VLOOKUP(CONCATENATE(VLOOKUP(I89,'Pril3-drev'!$H$4:$L$83,5,0),BD89),'Pril3-drev'!$Q$4:$R$2803,2,0),'AVB-BS'!$C$5:$S$29 ,LOOKUP(BM89,'AVB-BS'!$D$3:$S$3,'AVB-BS'!$D$1:$S$1) ,0 )   ,   IF('Vstupní data'!AI89&gt;0,'Vstupní data'!AI89,0))</f>
        <v>0</v>
      </c>
      <c r="BO89" s="69" t="str">
        <f aca="false">IF(BX89&gt;5,VLOOKUP(CONCATENATE(BK89,BN89),'Pril1-THLPa'!$H$6:$N$96,4,0),"")</f>
        <v/>
      </c>
      <c r="BP89" s="69" t="str">
        <f aca="false">IF(BX89&gt;5,VLOOKUP(CONCATENATE(BK89,BN89),'Pril1-THLPa'!$H$6:$N$96,5,0),"")</f>
        <v/>
      </c>
      <c r="BQ89" s="69" t="str">
        <f aca="false">IF(BX89&gt;5,VLOOKUP(CONCATENATE(BK89,BN89),'Pril1-THLPa'!$H$6:$N$96,6,0),"")</f>
        <v/>
      </c>
      <c r="BR89" s="69" t="str">
        <f aca="false">IF(BX89&gt;5,VLOOKUP(CONCATENATE(BK89,BN89),'Pril1-THLPa'!$H$6:$N$96,7,0),"")</f>
        <v/>
      </c>
      <c r="BS89" s="69" t="str">
        <f aca="false">IF(BX89&gt;5,VLOOKUP(CONCATENATE(BK89,BN89),'Pril1-THLPa'!$H$6:$O$96,8,0),"")</f>
        <v/>
      </c>
      <c r="BT89" s="69" t="str">
        <f aca="false">IF(BF89&gt;0, IF(BK89="smrk",  VLOOKUP(VLOOKUP(BD89,'Pril9-K3'!$L$8:$M$207,2,0),'Pril9-K3'!$A$8:$J$16,LOOKUP(BN89,'Pril9-K3'!$A$7:$J$7,'Pril9-K3'!$A$5:$J$5),0), IF(AND(BK89&lt;&gt;"smrk",'Vstupní data'!AK89&lt;&gt;""),'Vstupní data'!AK89,   VLOOKUP(VLOOKUP(BD89,'Pril9-K3'!$L$8:$M$207,2,0),'Pril9-K3'!$A$8:$J$16,LOOKUP(BN89,'Pril9-K3'!$A$7:$J$7,'Pril9-K3'!$A$5:$J$5),0)   )),   "")</f>
        <v/>
      </c>
      <c r="BV89" s="69" t="n">
        <f aca="false">'Vstupní data'!AJ89</f>
        <v>0</v>
      </c>
      <c r="BW89" s="69" t="n">
        <f aca="false">IF(BF89&gt;0,IF(J89&gt;0,J89,K89*H89/100),0)</f>
        <v>0</v>
      </c>
      <c r="BX89" s="69" t="n">
        <f aca="false">IF(BF89&gt;0,IF(BJ89&gt;BL89,BL89,BJ89),0)</f>
        <v>0</v>
      </c>
      <c r="BY89" s="69" t="n">
        <f aca="false">IF(BD89=0,0,IF(AND(BX89&gt;0,BX89&lt;=5),  IF(AND(BX89&gt;0,BX89&lt;=5),VLOOKUP(BK89,'Pril1-THLPa'!$A$6:$F$18,IF(AND(BX89&gt;0,BX89&lt;=5),LOOKUP(BX89,'Pril1-THLPa'!$B$5:$F$5,'Pril1-THLPa'!$B$4:$F$4),""),0),""),  IF(BX89&gt;5,BO89+BP89*(BX89-5)+BQ89*POWER(BX89-5,2)+BR89*POWER(BX89-5,3)+BS89*POWER(BX89-5,4),"")))</f>
        <v>0</v>
      </c>
      <c r="BZ89" s="69" t="n">
        <f aca="false">IF(BY89&gt;0,BY89*BI89/10*BW89*(100+BV89)/100,0)</f>
        <v>0</v>
      </c>
      <c r="CA89" s="69" t="n">
        <f aca="false">IF(BD89&gt;0,BX89-IF(BD89&gt;BX89,BX89,BD89),0)</f>
        <v>0</v>
      </c>
      <c r="CB89" s="69" t="n">
        <f aca="false">POWER(1.01,CA89)</f>
        <v>1</v>
      </c>
      <c r="CC89" s="69" t="n">
        <f aca="false">IF(BF89&gt;0,IF(BF89&gt;BH89,1,BF89/BH89),0)</f>
        <v>0</v>
      </c>
      <c r="CD89" s="72" t="n">
        <f aca="false">IF(BD89=0,0,IF(BF89&gt;0,ROUND(IF(CB89&lt;&gt;0,BZ89*BT89*1/CB89*CC89,0),0),0))</f>
        <v>0</v>
      </c>
      <c r="CE89" s="73" t="str">
        <f aca="false">IF(BF89&gt;0,IF(BF89&gt;BH89,CD89/BF89,CD89/BH89),"")</f>
        <v/>
      </c>
      <c r="CF89" s="69" t="n">
        <f aca="false">'Vstupní data'!AM89</f>
        <v>0</v>
      </c>
      <c r="CG89" s="69" t="n">
        <f aca="false">'Vstupní data'!AN89</f>
        <v>0</v>
      </c>
      <c r="CH89" s="69" t="n">
        <f aca="false">'Vstupní data'!AO89</f>
        <v>0</v>
      </c>
      <c r="CI89" s="69" t="n">
        <f aca="false">'Vstupní data'!AP89</f>
        <v>0</v>
      </c>
      <c r="CJ89" s="72" t="n">
        <f aca="false">ROUND(CH89*CI89,0)</f>
        <v>0</v>
      </c>
      <c r="CK89" s="74" t="str">
        <f aca="false">IF(OR(AA89&gt;0,BB89&gt;0,CD89&gt;0,CJ89&gt;0),AA89+BB89+CD89+CJ89,"")</f>
        <v/>
      </c>
    </row>
    <row r="90" customFormat="false" ht="12.8" hidden="false" customHeight="false" outlineLevel="0" collapsed="false">
      <c r="A90" s="66" t="n">
        <f aca="false">'Vstupní data'!A90</f>
        <v>0</v>
      </c>
      <c r="F90" s="66" t="str">
        <f aca="false">CONCATENATE('Vstupní data'!F90,'Vstupní data'!G90,'Vstupní data'!H90,'Vstupní data'!I90)</f>
        <v/>
      </c>
      <c r="G90" s="66"/>
      <c r="H90" s="66" t="n">
        <f aca="false">'Vstupní data'!K90</f>
        <v>0</v>
      </c>
      <c r="I90" s="66" t="n">
        <f aca="false">'Vstupní data'!L90</f>
        <v>0</v>
      </c>
      <c r="J90" s="66" t="n">
        <f aca="false">'Vstupní data'!K90*'Vstupní data'!M90/100</f>
        <v>0</v>
      </c>
      <c r="L90" s="66" t="n">
        <f aca="false">IF('Vstupní data'!N90="prostokořenný",0,IF('Vstupní data'!N90="krytokořenný","k",IF('Vstupní data'!N90="poloodrostky nebo odrostky, prostokořenné i krytokořenné","po",0)))</f>
        <v>0</v>
      </c>
      <c r="N90" s="66"/>
      <c r="O90" s="66" t="n">
        <f aca="false">'Vstupní data'!O90</f>
        <v>0</v>
      </c>
      <c r="P90" s="66" t="n">
        <f aca="false">IF(O90&gt;0,VLOOKUP(CONCATENATE(VLOOKUP(I90,'Pril3-drev'!$H$5:$K$83,4,0),"-",'Vstupní data'!R90),K2!$C$15:$D$23,2,0),0)</f>
        <v>0</v>
      </c>
      <c r="Q90" s="66" t="n">
        <f aca="false">IF(O90&gt;0,VLOOKUP(I90,'Pril3-drev'!$H$5:$I$83,2,0),0)</f>
        <v>0</v>
      </c>
      <c r="R90" s="66" t="n">
        <f aca="false">IF(Q90&gt;0,VLOOKUP(Q90,'Pril6-okus'!$A$5:$B$17,2,0),0)</f>
        <v>0</v>
      </c>
      <c r="S90" s="66" t="n">
        <f aca="false">IF(O90&gt;0,VLOOKUP(I90,'Pril3-drev'!$H$5:$J$83,3,0),0)</f>
        <v>0</v>
      </c>
      <c r="T90" s="66" t="str">
        <f aca="false">IF(O90&gt;0,IF(L90="k",0.9*VLOOKUP(S90,'ha-pocty-vyhl'!$A$5:$B$20,2,0),IF(L90="po",0.8*VLOOKUP(S90,'ha-pocty-vyhl'!$A$5:$B$20,2,0),VLOOKUP(S90,'ha-pocty-vyhl'!$A$5:$B$20,2,0))),"")</f>
        <v/>
      </c>
      <c r="U90" s="66" t="n">
        <f aca="false">'Vstupní data'!P90</f>
        <v>0</v>
      </c>
      <c r="V90" s="66" t="n">
        <f aca="false">IF(O90&gt;0,1.3*T90*1000*Z90/10000,0)</f>
        <v>0</v>
      </c>
      <c r="W90" s="66" t="n">
        <f aca="false">IF(O90&gt;0,1.3*T90*1000*Z90/10000,0)</f>
        <v>0</v>
      </c>
      <c r="X90" s="66" t="n">
        <f aca="false">IF(O90&gt;0,IF(O90&gt;V90,V90,O90),0)</f>
        <v>0</v>
      </c>
      <c r="Y90" s="66" t="n">
        <f aca="false">IF(O90&gt;0,IF(IF(U90&gt;W90,W90,U90)&lt;X90,W90,IF(U90&gt;W90,W90,U90)),0)</f>
        <v>0</v>
      </c>
      <c r="Z90" s="66" t="n">
        <f aca="false">IF(O90&gt;0,IF(J90&gt;0,J90,K90*H90/100),0)</f>
        <v>0</v>
      </c>
      <c r="AA90" s="67" t="n">
        <f aca="false">IF(O90&gt;0,CEILING(R90*P90*X90/Y90*Z90,1),0)</f>
        <v>0</v>
      </c>
      <c r="AB90" s="68" t="n">
        <f aca="false">IF(O90&gt;0,AA90/O90,0)</f>
        <v>0</v>
      </c>
      <c r="AC90" s="66" t="n">
        <f aca="false">'Vstupní data'!W90</f>
        <v>0</v>
      </c>
      <c r="AI90" s="66" t="str">
        <f aca="false">IF(OR('Vstupní data'!T90&gt;0,'Vstupní data'!U90&gt;0),VLOOKUP(I90,'Pril3-drev'!$H$5:$J$83,3,0),"")</f>
        <v/>
      </c>
      <c r="AJ90" s="66" t="n">
        <f aca="false">IF('Vstupní data'!V90="prostokořenný",0,IF('Vstupní data'!V90="krytokořenný","k",IF('Vstupní data'!V90="poloodrostky nebo odrostky, prostokořenné i krytokořenné","po",0)))</f>
        <v>0</v>
      </c>
      <c r="AK90" s="66" t="n">
        <f aca="false">IF(OR('Vstupní data'!T90&gt;0,'Vstupní data'!U90&gt;0),IF(AJ90="k",0.9*VLOOKUP(AI90,'ha-pocty-vyhl'!$A$5:$B$20,2,0),IF(AJ90="po",0.8*VLOOKUP(AI90,'ha-pocty-vyhl'!$A$5:$B$20,2,0),VLOOKUP(AI90,'ha-pocty-vyhl'!$A$5:$B$20,2,0))),0)</f>
        <v>0</v>
      </c>
      <c r="AL90" s="66" t="n">
        <f aca="false">IF(OR('Vstupní data'!T90&gt;0,'Vstupní data'!U90&gt;0),'Vstupní data'!K90*'Vstupní data'!M90/100,0)</f>
        <v>0</v>
      </c>
      <c r="AM90" s="66" t="n">
        <f aca="false">IF(OR('Vstupní data'!T90&gt;0,'Vstupní data'!U90&gt;0),IF('Vstupní data'!T90&gt;0,'Vstupní data'!T90,ROUND(10*'Vstupní data'!U90/AK90,0)),0)</f>
        <v>0</v>
      </c>
      <c r="AN90" s="69" t="n">
        <f aca="false">IF('Vstupní data'!T90&gt;0,   IF('Vstupní data'!T90&lt;=AL90,'Vstupní data'!T90,AL90),   IF(AM90&lt;AL90,AM90,AL90))</f>
        <v>0</v>
      </c>
      <c r="AO90" s="69" t="n">
        <f aca="false">'Vstupní data'!X90</f>
        <v>0</v>
      </c>
      <c r="AP90" s="66" t="n">
        <f aca="false">IF(OR('Vstupní data'!T90&gt;0,'Vstupní data'!U90&gt;0),IF(I90&lt;&gt;0,VLOOKUP(I90,'Pril3-drev'!$H$5:$I$83,2,0),0),0)</f>
        <v>0</v>
      </c>
      <c r="AQ90" s="66" t="n">
        <f aca="false">'Vstupní data'!Y90</f>
        <v>0</v>
      </c>
      <c r="AR90" s="66" t="str">
        <f aca="false">IF(AC90&gt;5,   IF('Vstupní data'!Y90&gt;0,   VLOOKUP(VLOOKUP(CONCATENATE(VLOOKUP(I90,'Pril3-drev'!$H$4:$L$83,5,0),AC90),'Pril3-drev'!$Q$4:$R$2803,2,0),'AVB-BS'!$C$5:$S$29 ,LOOKUP(AQ90,'AVB-BS'!$D$3:$S$3,'AVB-BS'!$D$1:$S$1) ,0 )   ,   IF('Vstupní data'!Z90&gt;0,'Vstupní data'!Z90,0)) , "")</f>
        <v/>
      </c>
      <c r="AS90" s="70" t="str">
        <f aca="false">IF(AC90&gt;5,VLOOKUP(CONCATENATE(AP90,AR90),'Pril1-THLPa'!$H$6:$N$96,4,0),"")</f>
        <v/>
      </c>
      <c r="AT90" s="70" t="str">
        <f aca="false">IF(AC90&gt;5,VLOOKUP(CONCATENATE(AP90,AR90),'Pril1-THLPa'!$H$6:$N$96,5,0),"")</f>
        <v/>
      </c>
      <c r="AU90" s="70" t="str">
        <f aca="false">IF(AC90&gt;5,VLOOKUP(CONCATENATE(AP90,AR90),'Pril1-THLPa'!$H$6:$N$96,6,0),"")</f>
        <v/>
      </c>
      <c r="AV90" s="70" t="str">
        <f aca="false">IF(AC90&gt;5,VLOOKUP(CONCATENATE(AP90,AR90),'Pril1-THLPa'!$H$6:$N$96,7,0),"")</f>
        <v/>
      </c>
      <c r="AW90" s="70" t="str">
        <f aca="false">IF(AC90&gt;5,VLOOKUP(CONCATENATE(AP90,AR90),'Pril1-THLPa'!$H$6:$O$96,8,0),"")</f>
        <v/>
      </c>
      <c r="AX90" s="66" t="n">
        <f aca="false">IF(AC90&gt;0,IF(AND(AC90&gt;0,AC90&lt;=5),VLOOKUP(AP90,'Pril1-THLPa'!$A$6:$F$18,LOOKUP(AC90,'Pril1-THLPa'!$B$5:$F$5,'Pril1-THLPa'!$B$4:$F$4),0),AS90+AT90*(AC90-5)+AU90*POWER(AC90-5,2)+AV90*POWER(AC90-5,3)+AW90*POWER(AC90-5,4)),0)</f>
        <v>0</v>
      </c>
      <c r="AY90" s="71"/>
      <c r="AZ90" s="66" t="n">
        <f aca="false">'Vstupní data'!AA90</f>
        <v>0</v>
      </c>
      <c r="BA90" s="66" t="n">
        <f aca="false">IF(OR('Vstupní data'!T90&gt;0,'Vstupní data'!U90&gt;0),IF(AC90&lt;&gt;"",AX90*AO90/10*(100+AZ90)/100,0),0)</f>
        <v>0</v>
      </c>
      <c r="BB90" s="67" t="n">
        <f aca="false">IF(AC90&lt;&gt;"",ROUND(BA90*AN90,0),0)</f>
        <v>0</v>
      </c>
      <c r="BC90" s="68" t="str">
        <f aca="false">IF(AE90&gt;0,BB90/AE90,"")</f>
        <v/>
      </c>
      <c r="BD90" s="66" t="n">
        <f aca="false">'Vstupní data'!AE90</f>
        <v>0</v>
      </c>
      <c r="BF90" s="66" t="n">
        <f aca="false">'Vstupní data'!AC90</f>
        <v>0</v>
      </c>
      <c r="BH90" s="66" t="n">
        <f aca="false">'Vstupní data'!AD90</f>
        <v>0</v>
      </c>
      <c r="BI90" s="66" t="n">
        <f aca="false">'Vstupní data'!AF90</f>
        <v>0</v>
      </c>
      <c r="BJ90" s="69" t="n">
        <f aca="false">'Vstupní data'!AG90</f>
        <v>0</v>
      </c>
      <c r="BK90" s="69" t="n">
        <f aca="false">IF(BF90&lt;&gt;0,VLOOKUP(I90,'Pril3-drev'!$H$5:$I$83,2,0),0)</f>
        <v>0</v>
      </c>
      <c r="BL90" s="69" t="n">
        <f aca="false">IF(BF90&lt;&gt;0,VLOOKUP(BK90,'Pril3-drev'!$A$5:$C$17,3,0),0)</f>
        <v>0</v>
      </c>
      <c r="BM90" s="69" t="n">
        <f aca="false">'Vstupní data'!AH90</f>
        <v>0</v>
      </c>
      <c r="BN90" s="69" t="n">
        <f aca="false">IF('Vstupní data'!AH90&gt;0,   VLOOKUP(VLOOKUP(CONCATENATE(VLOOKUP(I90,'Pril3-drev'!$H$4:$L$83,5,0),BD90),'Pril3-drev'!$Q$4:$R$2803,2,0),'AVB-BS'!$C$5:$S$29 ,LOOKUP(BM90,'AVB-BS'!$D$3:$S$3,'AVB-BS'!$D$1:$S$1) ,0 )   ,   IF('Vstupní data'!AI90&gt;0,'Vstupní data'!AI90,0))</f>
        <v>0</v>
      </c>
      <c r="BO90" s="69" t="str">
        <f aca="false">IF(BX90&gt;5,VLOOKUP(CONCATENATE(BK90,BN90),'Pril1-THLPa'!$H$6:$N$96,4,0),"")</f>
        <v/>
      </c>
      <c r="BP90" s="69" t="str">
        <f aca="false">IF(BX90&gt;5,VLOOKUP(CONCATENATE(BK90,BN90),'Pril1-THLPa'!$H$6:$N$96,5,0),"")</f>
        <v/>
      </c>
      <c r="BQ90" s="69" t="str">
        <f aca="false">IF(BX90&gt;5,VLOOKUP(CONCATENATE(BK90,BN90),'Pril1-THLPa'!$H$6:$N$96,6,0),"")</f>
        <v/>
      </c>
      <c r="BR90" s="69" t="str">
        <f aca="false">IF(BX90&gt;5,VLOOKUP(CONCATENATE(BK90,BN90),'Pril1-THLPa'!$H$6:$N$96,7,0),"")</f>
        <v/>
      </c>
      <c r="BS90" s="69" t="str">
        <f aca="false">IF(BX90&gt;5,VLOOKUP(CONCATENATE(BK90,BN90),'Pril1-THLPa'!$H$6:$O$96,8,0),"")</f>
        <v/>
      </c>
      <c r="BT90" s="69" t="str">
        <f aca="false">IF(BF90&gt;0, IF(BK90="smrk",  VLOOKUP(VLOOKUP(BD90,'Pril9-K3'!$L$8:$M$207,2,0),'Pril9-K3'!$A$8:$J$16,LOOKUP(BN90,'Pril9-K3'!$A$7:$J$7,'Pril9-K3'!$A$5:$J$5),0), IF(AND(BK90&lt;&gt;"smrk",'Vstupní data'!AK90&lt;&gt;""),'Vstupní data'!AK90,   VLOOKUP(VLOOKUP(BD90,'Pril9-K3'!$L$8:$M$207,2,0),'Pril9-K3'!$A$8:$J$16,LOOKUP(BN90,'Pril9-K3'!$A$7:$J$7,'Pril9-K3'!$A$5:$J$5),0)   )),   "")</f>
        <v/>
      </c>
      <c r="BV90" s="69" t="n">
        <f aca="false">'Vstupní data'!AJ90</f>
        <v>0</v>
      </c>
      <c r="BW90" s="69" t="n">
        <f aca="false">IF(BF90&gt;0,IF(J90&gt;0,J90,K90*H90/100),0)</f>
        <v>0</v>
      </c>
      <c r="BX90" s="69" t="n">
        <f aca="false">IF(BF90&gt;0,IF(BJ90&gt;BL90,BL90,BJ90),0)</f>
        <v>0</v>
      </c>
      <c r="BY90" s="69" t="n">
        <f aca="false">IF(BD90=0,0,IF(AND(BX90&gt;0,BX90&lt;=5),  IF(AND(BX90&gt;0,BX90&lt;=5),VLOOKUP(BK90,'Pril1-THLPa'!$A$6:$F$18,IF(AND(BX90&gt;0,BX90&lt;=5),LOOKUP(BX90,'Pril1-THLPa'!$B$5:$F$5,'Pril1-THLPa'!$B$4:$F$4),""),0),""),  IF(BX90&gt;5,BO90+BP90*(BX90-5)+BQ90*POWER(BX90-5,2)+BR90*POWER(BX90-5,3)+BS90*POWER(BX90-5,4),"")))</f>
        <v>0</v>
      </c>
      <c r="BZ90" s="69" t="n">
        <f aca="false">IF(BY90&gt;0,BY90*BI90/10*BW90*(100+BV90)/100,0)</f>
        <v>0</v>
      </c>
      <c r="CA90" s="69" t="n">
        <f aca="false">IF(BD90&gt;0,BX90-IF(BD90&gt;BX90,BX90,BD90),0)</f>
        <v>0</v>
      </c>
      <c r="CB90" s="69" t="n">
        <f aca="false">POWER(1.01,CA90)</f>
        <v>1</v>
      </c>
      <c r="CC90" s="69" t="n">
        <f aca="false">IF(BF90&gt;0,IF(BF90&gt;BH90,1,BF90/BH90),0)</f>
        <v>0</v>
      </c>
      <c r="CD90" s="72" t="n">
        <f aca="false">IF(BD90=0,0,IF(BF90&gt;0,ROUND(IF(CB90&lt;&gt;0,BZ90*BT90*1/CB90*CC90,0),0),0))</f>
        <v>0</v>
      </c>
      <c r="CE90" s="73" t="str">
        <f aca="false">IF(BF90&gt;0,IF(BF90&gt;BH90,CD90/BF90,CD90/BH90),"")</f>
        <v/>
      </c>
      <c r="CF90" s="69" t="n">
        <f aca="false">'Vstupní data'!AM90</f>
        <v>0</v>
      </c>
      <c r="CG90" s="69" t="n">
        <f aca="false">'Vstupní data'!AN90</f>
        <v>0</v>
      </c>
      <c r="CH90" s="69" t="n">
        <f aca="false">'Vstupní data'!AO90</f>
        <v>0</v>
      </c>
      <c r="CI90" s="69" t="n">
        <f aca="false">'Vstupní data'!AP90</f>
        <v>0</v>
      </c>
      <c r="CJ90" s="72" t="n">
        <f aca="false">ROUND(CH90*CI90,0)</f>
        <v>0</v>
      </c>
      <c r="CK90" s="74" t="str">
        <f aca="false">IF(OR(AA90&gt;0,BB90&gt;0,CD90&gt;0,CJ90&gt;0),AA90+BB90+CD90+CJ90,"")</f>
        <v/>
      </c>
    </row>
    <row r="91" customFormat="false" ht="12.8" hidden="false" customHeight="false" outlineLevel="0" collapsed="false">
      <c r="A91" s="66" t="n">
        <f aca="false">'Vstupní data'!A91</f>
        <v>0</v>
      </c>
      <c r="F91" s="66" t="str">
        <f aca="false">CONCATENATE('Vstupní data'!F91,'Vstupní data'!G91,'Vstupní data'!H91,'Vstupní data'!I91)</f>
        <v/>
      </c>
      <c r="G91" s="66"/>
      <c r="H91" s="66" t="n">
        <f aca="false">'Vstupní data'!K91</f>
        <v>0</v>
      </c>
      <c r="I91" s="66" t="n">
        <f aca="false">'Vstupní data'!L91</f>
        <v>0</v>
      </c>
      <c r="J91" s="66" t="n">
        <f aca="false">'Vstupní data'!K91*'Vstupní data'!M91/100</f>
        <v>0</v>
      </c>
      <c r="L91" s="66" t="n">
        <f aca="false">IF('Vstupní data'!N91="prostokořenný",0,IF('Vstupní data'!N91="krytokořenný","k",IF('Vstupní data'!N91="poloodrostky nebo odrostky, prostokořenné i krytokořenné","po",0)))</f>
        <v>0</v>
      </c>
      <c r="N91" s="66"/>
      <c r="O91" s="66" t="n">
        <f aca="false">'Vstupní data'!O91</f>
        <v>0</v>
      </c>
      <c r="P91" s="66" t="n">
        <f aca="false">IF(O91&gt;0,VLOOKUP(CONCATENATE(VLOOKUP(I91,'Pril3-drev'!$H$5:$K$83,4,0),"-",'Vstupní data'!R91),K2!$C$15:$D$23,2,0),0)</f>
        <v>0</v>
      </c>
      <c r="Q91" s="66" t="n">
        <f aca="false">IF(O91&gt;0,VLOOKUP(I91,'Pril3-drev'!$H$5:$I$83,2,0),0)</f>
        <v>0</v>
      </c>
      <c r="R91" s="66" t="n">
        <f aca="false">IF(Q91&gt;0,VLOOKUP(Q91,'Pril6-okus'!$A$5:$B$17,2,0),0)</f>
        <v>0</v>
      </c>
      <c r="S91" s="66" t="n">
        <f aca="false">IF(O91&gt;0,VLOOKUP(I91,'Pril3-drev'!$H$5:$J$83,3,0),0)</f>
        <v>0</v>
      </c>
      <c r="T91" s="66" t="str">
        <f aca="false">IF(O91&gt;0,IF(L91="k",0.9*VLOOKUP(S91,'ha-pocty-vyhl'!$A$5:$B$20,2,0),IF(L91="po",0.8*VLOOKUP(S91,'ha-pocty-vyhl'!$A$5:$B$20,2,0),VLOOKUP(S91,'ha-pocty-vyhl'!$A$5:$B$20,2,0))),"")</f>
        <v/>
      </c>
      <c r="U91" s="66" t="n">
        <f aca="false">'Vstupní data'!P91</f>
        <v>0</v>
      </c>
      <c r="V91" s="66" t="n">
        <f aca="false">IF(O91&gt;0,1.3*T91*1000*Z91/10000,0)</f>
        <v>0</v>
      </c>
      <c r="W91" s="66" t="n">
        <f aca="false">IF(O91&gt;0,1.3*T91*1000*Z91/10000,0)</f>
        <v>0</v>
      </c>
      <c r="X91" s="66" t="n">
        <f aca="false">IF(O91&gt;0,IF(O91&gt;V91,V91,O91),0)</f>
        <v>0</v>
      </c>
      <c r="Y91" s="66" t="n">
        <f aca="false">IF(O91&gt;0,IF(IF(U91&gt;W91,W91,U91)&lt;X91,W91,IF(U91&gt;W91,W91,U91)),0)</f>
        <v>0</v>
      </c>
      <c r="Z91" s="66" t="n">
        <f aca="false">IF(O91&gt;0,IF(J91&gt;0,J91,K91*H91/100),0)</f>
        <v>0</v>
      </c>
      <c r="AA91" s="67" t="n">
        <f aca="false">IF(O91&gt;0,CEILING(R91*P91*X91/Y91*Z91,1),0)</f>
        <v>0</v>
      </c>
      <c r="AB91" s="68" t="n">
        <f aca="false">IF(O91&gt;0,AA91/O91,0)</f>
        <v>0</v>
      </c>
      <c r="AC91" s="66" t="n">
        <f aca="false">'Vstupní data'!W91</f>
        <v>0</v>
      </c>
      <c r="AI91" s="66" t="str">
        <f aca="false">IF(OR('Vstupní data'!T91&gt;0,'Vstupní data'!U91&gt;0),VLOOKUP(I91,'Pril3-drev'!$H$5:$J$83,3,0),"")</f>
        <v/>
      </c>
      <c r="AJ91" s="66" t="n">
        <f aca="false">IF('Vstupní data'!V91="prostokořenný",0,IF('Vstupní data'!V91="krytokořenný","k",IF('Vstupní data'!V91="poloodrostky nebo odrostky, prostokořenné i krytokořenné","po",0)))</f>
        <v>0</v>
      </c>
      <c r="AK91" s="66" t="n">
        <f aca="false">IF(OR('Vstupní data'!T91&gt;0,'Vstupní data'!U91&gt;0),IF(AJ91="k",0.9*VLOOKUP(AI91,'ha-pocty-vyhl'!$A$5:$B$20,2,0),IF(AJ91="po",0.8*VLOOKUP(AI91,'ha-pocty-vyhl'!$A$5:$B$20,2,0),VLOOKUP(AI91,'ha-pocty-vyhl'!$A$5:$B$20,2,0))),0)</f>
        <v>0</v>
      </c>
      <c r="AL91" s="66" t="n">
        <f aca="false">IF(OR('Vstupní data'!T91&gt;0,'Vstupní data'!U91&gt;0),'Vstupní data'!K91*'Vstupní data'!M91/100,0)</f>
        <v>0</v>
      </c>
      <c r="AM91" s="66" t="n">
        <f aca="false">IF(OR('Vstupní data'!T91&gt;0,'Vstupní data'!U91&gt;0),IF('Vstupní data'!T91&gt;0,'Vstupní data'!T91,ROUND(10*'Vstupní data'!U91/AK91,0)),0)</f>
        <v>0</v>
      </c>
      <c r="AN91" s="69" t="n">
        <f aca="false">IF('Vstupní data'!T91&gt;0,   IF('Vstupní data'!T91&lt;=AL91,'Vstupní data'!T91,AL91),   IF(AM91&lt;AL91,AM91,AL91))</f>
        <v>0</v>
      </c>
      <c r="AO91" s="69" t="n">
        <f aca="false">'Vstupní data'!X91</f>
        <v>0</v>
      </c>
      <c r="AP91" s="66" t="n">
        <f aca="false">IF(OR('Vstupní data'!T91&gt;0,'Vstupní data'!U91&gt;0),IF(I91&lt;&gt;0,VLOOKUP(I91,'Pril3-drev'!$H$5:$I$83,2,0),0),0)</f>
        <v>0</v>
      </c>
      <c r="AQ91" s="66" t="n">
        <f aca="false">'Vstupní data'!Y91</f>
        <v>0</v>
      </c>
      <c r="AR91" s="66" t="str">
        <f aca="false">IF(AC91&gt;5,   IF('Vstupní data'!Y91&gt;0,   VLOOKUP(VLOOKUP(CONCATENATE(VLOOKUP(I91,'Pril3-drev'!$H$4:$L$83,5,0),AC91),'Pril3-drev'!$Q$4:$R$2803,2,0),'AVB-BS'!$C$5:$S$29 ,LOOKUP(AQ91,'AVB-BS'!$D$3:$S$3,'AVB-BS'!$D$1:$S$1) ,0 )   ,   IF('Vstupní data'!Z91&gt;0,'Vstupní data'!Z91,0)) , "")</f>
        <v/>
      </c>
      <c r="AS91" s="70" t="str">
        <f aca="false">IF(AC91&gt;5,VLOOKUP(CONCATENATE(AP91,AR91),'Pril1-THLPa'!$H$6:$N$96,4,0),"")</f>
        <v/>
      </c>
      <c r="AT91" s="70" t="str">
        <f aca="false">IF(AC91&gt;5,VLOOKUP(CONCATENATE(AP91,AR91),'Pril1-THLPa'!$H$6:$N$96,5,0),"")</f>
        <v/>
      </c>
      <c r="AU91" s="70" t="str">
        <f aca="false">IF(AC91&gt;5,VLOOKUP(CONCATENATE(AP91,AR91),'Pril1-THLPa'!$H$6:$N$96,6,0),"")</f>
        <v/>
      </c>
      <c r="AV91" s="70" t="str">
        <f aca="false">IF(AC91&gt;5,VLOOKUP(CONCATENATE(AP91,AR91),'Pril1-THLPa'!$H$6:$N$96,7,0),"")</f>
        <v/>
      </c>
      <c r="AW91" s="70" t="str">
        <f aca="false">IF(AC91&gt;5,VLOOKUP(CONCATENATE(AP91,AR91),'Pril1-THLPa'!$H$6:$O$96,8,0),"")</f>
        <v/>
      </c>
      <c r="AX91" s="66" t="n">
        <f aca="false">IF(AC91&gt;0,IF(AND(AC91&gt;0,AC91&lt;=5),VLOOKUP(AP91,'Pril1-THLPa'!$A$6:$F$18,LOOKUP(AC91,'Pril1-THLPa'!$B$5:$F$5,'Pril1-THLPa'!$B$4:$F$4),0),AS91+AT91*(AC91-5)+AU91*POWER(AC91-5,2)+AV91*POWER(AC91-5,3)+AW91*POWER(AC91-5,4)),0)</f>
        <v>0</v>
      </c>
      <c r="AY91" s="71"/>
      <c r="AZ91" s="66" t="n">
        <f aca="false">'Vstupní data'!AA91</f>
        <v>0</v>
      </c>
      <c r="BA91" s="66" t="n">
        <f aca="false">IF(OR('Vstupní data'!T91&gt;0,'Vstupní data'!U91&gt;0),IF(AC91&lt;&gt;"",AX91*AO91/10*(100+AZ91)/100,0),0)</f>
        <v>0</v>
      </c>
      <c r="BB91" s="67" t="n">
        <f aca="false">IF(AC91&lt;&gt;"",ROUND(BA91*AN91,0),0)</f>
        <v>0</v>
      </c>
      <c r="BC91" s="68" t="str">
        <f aca="false">IF(AE91&gt;0,BB91/AE91,"")</f>
        <v/>
      </c>
      <c r="BD91" s="66" t="n">
        <f aca="false">'Vstupní data'!AE91</f>
        <v>0</v>
      </c>
      <c r="BF91" s="66" t="n">
        <f aca="false">'Vstupní data'!AC91</f>
        <v>0</v>
      </c>
      <c r="BH91" s="66" t="n">
        <f aca="false">'Vstupní data'!AD91</f>
        <v>0</v>
      </c>
      <c r="BI91" s="66" t="n">
        <f aca="false">'Vstupní data'!AF91</f>
        <v>0</v>
      </c>
      <c r="BJ91" s="69" t="n">
        <f aca="false">'Vstupní data'!AG91</f>
        <v>0</v>
      </c>
      <c r="BK91" s="69" t="n">
        <f aca="false">IF(BF91&lt;&gt;0,VLOOKUP(I91,'Pril3-drev'!$H$5:$I$83,2,0),0)</f>
        <v>0</v>
      </c>
      <c r="BL91" s="69" t="n">
        <f aca="false">IF(BF91&lt;&gt;0,VLOOKUP(BK91,'Pril3-drev'!$A$5:$C$17,3,0),0)</f>
        <v>0</v>
      </c>
      <c r="BM91" s="69" t="n">
        <f aca="false">'Vstupní data'!AH91</f>
        <v>0</v>
      </c>
      <c r="BN91" s="69" t="n">
        <f aca="false">IF('Vstupní data'!AH91&gt;0,   VLOOKUP(VLOOKUP(CONCATENATE(VLOOKUP(I91,'Pril3-drev'!$H$4:$L$83,5,0),BD91),'Pril3-drev'!$Q$4:$R$2803,2,0),'AVB-BS'!$C$5:$S$29 ,LOOKUP(BM91,'AVB-BS'!$D$3:$S$3,'AVB-BS'!$D$1:$S$1) ,0 )   ,   IF('Vstupní data'!AI91&gt;0,'Vstupní data'!AI91,0))</f>
        <v>0</v>
      </c>
      <c r="BO91" s="69" t="str">
        <f aca="false">IF(BX91&gt;5,VLOOKUP(CONCATENATE(BK91,BN91),'Pril1-THLPa'!$H$6:$N$96,4,0),"")</f>
        <v/>
      </c>
      <c r="BP91" s="69" t="str">
        <f aca="false">IF(BX91&gt;5,VLOOKUP(CONCATENATE(BK91,BN91),'Pril1-THLPa'!$H$6:$N$96,5,0),"")</f>
        <v/>
      </c>
      <c r="BQ91" s="69" t="str">
        <f aca="false">IF(BX91&gt;5,VLOOKUP(CONCATENATE(BK91,BN91),'Pril1-THLPa'!$H$6:$N$96,6,0),"")</f>
        <v/>
      </c>
      <c r="BR91" s="69" t="str">
        <f aca="false">IF(BX91&gt;5,VLOOKUP(CONCATENATE(BK91,BN91),'Pril1-THLPa'!$H$6:$N$96,7,0),"")</f>
        <v/>
      </c>
      <c r="BS91" s="69" t="str">
        <f aca="false">IF(BX91&gt;5,VLOOKUP(CONCATENATE(BK91,BN91),'Pril1-THLPa'!$H$6:$O$96,8,0),"")</f>
        <v/>
      </c>
      <c r="BT91" s="69" t="str">
        <f aca="false">IF(BF91&gt;0, IF(BK91="smrk",  VLOOKUP(VLOOKUP(BD91,'Pril9-K3'!$L$8:$M$207,2,0),'Pril9-K3'!$A$8:$J$16,LOOKUP(BN91,'Pril9-K3'!$A$7:$J$7,'Pril9-K3'!$A$5:$J$5),0), IF(AND(BK91&lt;&gt;"smrk",'Vstupní data'!AK91&lt;&gt;""),'Vstupní data'!AK91,   VLOOKUP(VLOOKUP(BD91,'Pril9-K3'!$L$8:$M$207,2,0),'Pril9-K3'!$A$8:$J$16,LOOKUP(BN91,'Pril9-K3'!$A$7:$J$7,'Pril9-K3'!$A$5:$J$5),0)   )),   "")</f>
        <v/>
      </c>
      <c r="BV91" s="69" t="n">
        <f aca="false">'Vstupní data'!AJ91</f>
        <v>0</v>
      </c>
      <c r="BW91" s="69" t="n">
        <f aca="false">IF(BF91&gt;0,IF(J91&gt;0,J91,K91*H91/100),0)</f>
        <v>0</v>
      </c>
      <c r="BX91" s="69" t="n">
        <f aca="false">IF(BF91&gt;0,IF(BJ91&gt;BL91,BL91,BJ91),0)</f>
        <v>0</v>
      </c>
      <c r="BY91" s="69" t="n">
        <f aca="false">IF(BD91=0,0,IF(AND(BX91&gt;0,BX91&lt;=5),  IF(AND(BX91&gt;0,BX91&lt;=5),VLOOKUP(BK91,'Pril1-THLPa'!$A$6:$F$18,IF(AND(BX91&gt;0,BX91&lt;=5),LOOKUP(BX91,'Pril1-THLPa'!$B$5:$F$5,'Pril1-THLPa'!$B$4:$F$4),""),0),""),  IF(BX91&gt;5,BO91+BP91*(BX91-5)+BQ91*POWER(BX91-5,2)+BR91*POWER(BX91-5,3)+BS91*POWER(BX91-5,4),"")))</f>
        <v>0</v>
      </c>
      <c r="BZ91" s="69" t="n">
        <f aca="false">IF(BY91&gt;0,BY91*BI91/10*BW91*(100+BV91)/100,0)</f>
        <v>0</v>
      </c>
      <c r="CA91" s="69" t="n">
        <f aca="false">IF(BD91&gt;0,BX91-IF(BD91&gt;BX91,BX91,BD91),0)</f>
        <v>0</v>
      </c>
      <c r="CB91" s="69" t="n">
        <f aca="false">POWER(1.01,CA91)</f>
        <v>1</v>
      </c>
      <c r="CC91" s="69" t="n">
        <f aca="false">IF(BF91&gt;0,IF(BF91&gt;BH91,1,BF91/BH91),0)</f>
        <v>0</v>
      </c>
      <c r="CD91" s="72" t="n">
        <f aca="false">IF(BD91=0,0,IF(BF91&gt;0,ROUND(IF(CB91&lt;&gt;0,BZ91*BT91*1/CB91*CC91,0),0),0))</f>
        <v>0</v>
      </c>
      <c r="CE91" s="73" t="str">
        <f aca="false">IF(BF91&gt;0,IF(BF91&gt;BH91,CD91/BF91,CD91/BH91),"")</f>
        <v/>
      </c>
      <c r="CF91" s="69" t="n">
        <f aca="false">'Vstupní data'!AM91</f>
        <v>0</v>
      </c>
      <c r="CG91" s="69" t="n">
        <f aca="false">'Vstupní data'!AN91</f>
        <v>0</v>
      </c>
      <c r="CH91" s="69" t="n">
        <f aca="false">'Vstupní data'!AO91</f>
        <v>0</v>
      </c>
      <c r="CI91" s="69" t="n">
        <f aca="false">'Vstupní data'!AP91</f>
        <v>0</v>
      </c>
      <c r="CJ91" s="72" t="n">
        <f aca="false">ROUND(CH91*CI91,0)</f>
        <v>0</v>
      </c>
      <c r="CK91" s="74" t="str">
        <f aca="false">IF(OR(AA91&gt;0,BB91&gt;0,CD91&gt;0,CJ91&gt;0),AA91+BB91+CD91+CJ91,"")</f>
        <v/>
      </c>
    </row>
    <row r="92" customFormat="false" ht="12.8" hidden="false" customHeight="false" outlineLevel="0" collapsed="false">
      <c r="A92" s="66" t="n">
        <f aca="false">'Vstupní data'!A92</f>
        <v>0</v>
      </c>
      <c r="F92" s="66" t="str">
        <f aca="false">CONCATENATE('Vstupní data'!F92,'Vstupní data'!G92,'Vstupní data'!H92,'Vstupní data'!I92)</f>
        <v/>
      </c>
      <c r="G92" s="66"/>
      <c r="H92" s="66" t="n">
        <f aca="false">'Vstupní data'!K92</f>
        <v>0</v>
      </c>
      <c r="I92" s="66" t="n">
        <f aca="false">'Vstupní data'!L92</f>
        <v>0</v>
      </c>
      <c r="J92" s="66" t="n">
        <f aca="false">'Vstupní data'!K92*'Vstupní data'!M92/100</f>
        <v>0</v>
      </c>
      <c r="L92" s="66" t="n">
        <f aca="false">IF('Vstupní data'!N92="prostokořenný",0,IF('Vstupní data'!N92="krytokořenný","k",IF('Vstupní data'!N92="poloodrostky nebo odrostky, prostokořenné i krytokořenné","po",0)))</f>
        <v>0</v>
      </c>
      <c r="N92" s="66"/>
      <c r="O92" s="66" t="n">
        <f aca="false">'Vstupní data'!O92</f>
        <v>0</v>
      </c>
      <c r="P92" s="66" t="n">
        <f aca="false">IF(O92&gt;0,VLOOKUP(CONCATENATE(VLOOKUP(I92,'Pril3-drev'!$H$5:$K$83,4,0),"-",'Vstupní data'!R92),K2!$C$15:$D$23,2,0),0)</f>
        <v>0</v>
      </c>
      <c r="Q92" s="66" t="n">
        <f aca="false">IF(O92&gt;0,VLOOKUP(I92,'Pril3-drev'!$H$5:$I$83,2,0),0)</f>
        <v>0</v>
      </c>
      <c r="R92" s="66" t="n">
        <f aca="false">IF(Q92&gt;0,VLOOKUP(Q92,'Pril6-okus'!$A$5:$B$17,2,0),0)</f>
        <v>0</v>
      </c>
      <c r="S92" s="66" t="n">
        <f aca="false">IF(O92&gt;0,VLOOKUP(I92,'Pril3-drev'!$H$5:$J$83,3,0),0)</f>
        <v>0</v>
      </c>
      <c r="T92" s="66" t="str">
        <f aca="false">IF(O92&gt;0,IF(L92="k",0.9*VLOOKUP(S92,'ha-pocty-vyhl'!$A$5:$B$20,2,0),IF(L92="po",0.8*VLOOKUP(S92,'ha-pocty-vyhl'!$A$5:$B$20,2,0),VLOOKUP(S92,'ha-pocty-vyhl'!$A$5:$B$20,2,0))),"")</f>
        <v/>
      </c>
      <c r="U92" s="66" t="n">
        <f aca="false">'Vstupní data'!P92</f>
        <v>0</v>
      </c>
      <c r="V92" s="66" t="n">
        <f aca="false">IF(O92&gt;0,1.3*T92*1000*Z92/10000,0)</f>
        <v>0</v>
      </c>
      <c r="W92" s="66" t="n">
        <f aca="false">IF(O92&gt;0,1.3*T92*1000*Z92/10000,0)</f>
        <v>0</v>
      </c>
      <c r="X92" s="66" t="n">
        <f aca="false">IF(O92&gt;0,IF(O92&gt;V92,V92,O92),0)</f>
        <v>0</v>
      </c>
      <c r="Y92" s="66" t="n">
        <f aca="false">IF(O92&gt;0,IF(IF(U92&gt;W92,W92,U92)&lt;X92,W92,IF(U92&gt;W92,W92,U92)),0)</f>
        <v>0</v>
      </c>
      <c r="Z92" s="66" t="n">
        <f aca="false">IF(O92&gt;0,IF(J92&gt;0,J92,K92*H92/100),0)</f>
        <v>0</v>
      </c>
      <c r="AA92" s="67" t="n">
        <f aca="false">IF(O92&gt;0,CEILING(R92*P92*X92/Y92*Z92,1),0)</f>
        <v>0</v>
      </c>
      <c r="AB92" s="68" t="n">
        <f aca="false">IF(O92&gt;0,AA92/O92,0)</f>
        <v>0</v>
      </c>
      <c r="AC92" s="66" t="n">
        <f aca="false">'Vstupní data'!W92</f>
        <v>0</v>
      </c>
      <c r="AI92" s="66" t="str">
        <f aca="false">IF(OR('Vstupní data'!T92&gt;0,'Vstupní data'!U92&gt;0),VLOOKUP(I92,'Pril3-drev'!$H$5:$J$83,3,0),"")</f>
        <v/>
      </c>
      <c r="AJ92" s="66" t="n">
        <f aca="false">IF('Vstupní data'!V92="prostokořenný",0,IF('Vstupní data'!V92="krytokořenný","k",IF('Vstupní data'!V92="poloodrostky nebo odrostky, prostokořenné i krytokořenné","po",0)))</f>
        <v>0</v>
      </c>
      <c r="AK92" s="66" t="n">
        <f aca="false">IF(OR('Vstupní data'!T92&gt;0,'Vstupní data'!U92&gt;0),IF(AJ92="k",0.9*VLOOKUP(AI92,'ha-pocty-vyhl'!$A$5:$B$20,2,0),IF(AJ92="po",0.8*VLOOKUP(AI92,'ha-pocty-vyhl'!$A$5:$B$20,2,0),VLOOKUP(AI92,'ha-pocty-vyhl'!$A$5:$B$20,2,0))),0)</f>
        <v>0</v>
      </c>
      <c r="AL92" s="66" t="n">
        <f aca="false">IF(OR('Vstupní data'!T92&gt;0,'Vstupní data'!U92&gt;0),'Vstupní data'!K92*'Vstupní data'!M92/100,0)</f>
        <v>0</v>
      </c>
      <c r="AM92" s="66" t="n">
        <f aca="false">IF(OR('Vstupní data'!T92&gt;0,'Vstupní data'!U92&gt;0),IF('Vstupní data'!T92&gt;0,'Vstupní data'!T92,ROUND(10*'Vstupní data'!U92/AK92,0)),0)</f>
        <v>0</v>
      </c>
      <c r="AN92" s="69" t="n">
        <f aca="false">IF('Vstupní data'!T92&gt;0,   IF('Vstupní data'!T92&lt;=AL92,'Vstupní data'!T92,AL92),   IF(AM92&lt;AL92,AM92,AL92))</f>
        <v>0</v>
      </c>
      <c r="AO92" s="69" t="n">
        <f aca="false">'Vstupní data'!X92</f>
        <v>0</v>
      </c>
      <c r="AP92" s="66" t="n">
        <f aca="false">IF(OR('Vstupní data'!T92&gt;0,'Vstupní data'!U92&gt;0),IF(I92&lt;&gt;0,VLOOKUP(I92,'Pril3-drev'!$H$5:$I$83,2,0),0),0)</f>
        <v>0</v>
      </c>
      <c r="AQ92" s="66" t="n">
        <f aca="false">'Vstupní data'!Y92</f>
        <v>0</v>
      </c>
      <c r="AR92" s="66" t="str">
        <f aca="false">IF(AC92&gt;5,   IF('Vstupní data'!Y92&gt;0,   VLOOKUP(VLOOKUP(CONCATENATE(VLOOKUP(I92,'Pril3-drev'!$H$4:$L$83,5,0),AC92),'Pril3-drev'!$Q$4:$R$2803,2,0),'AVB-BS'!$C$5:$S$29 ,LOOKUP(AQ92,'AVB-BS'!$D$3:$S$3,'AVB-BS'!$D$1:$S$1) ,0 )   ,   IF('Vstupní data'!Z92&gt;0,'Vstupní data'!Z92,0)) , "")</f>
        <v/>
      </c>
      <c r="AS92" s="70" t="str">
        <f aca="false">IF(AC92&gt;5,VLOOKUP(CONCATENATE(AP92,AR92),'Pril1-THLPa'!$H$6:$N$96,4,0),"")</f>
        <v/>
      </c>
      <c r="AT92" s="70" t="str">
        <f aca="false">IF(AC92&gt;5,VLOOKUP(CONCATENATE(AP92,AR92),'Pril1-THLPa'!$H$6:$N$96,5,0),"")</f>
        <v/>
      </c>
      <c r="AU92" s="70" t="str">
        <f aca="false">IF(AC92&gt;5,VLOOKUP(CONCATENATE(AP92,AR92),'Pril1-THLPa'!$H$6:$N$96,6,0),"")</f>
        <v/>
      </c>
      <c r="AV92" s="70" t="str">
        <f aca="false">IF(AC92&gt;5,VLOOKUP(CONCATENATE(AP92,AR92),'Pril1-THLPa'!$H$6:$N$96,7,0),"")</f>
        <v/>
      </c>
      <c r="AW92" s="70" t="str">
        <f aca="false">IF(AC92&gt;5,VLOOKUP(CONCATENATE(AP92,AR92),'Pril1-THLPa'!$H$6:$O$96,8,0),"")</f>
        <v/>
      </c>
      <c r="AX92" s="66" t="n">
        <f aca="false">IF(AC92&gt;0,IF(AND(AC92&gt;0,AC92&lt;=5),VLOOKUP(AP92,'Pril1-THLPa'!$A$6:$F$18,LOOKUP(AC92,'Pril1-THLPa'!$B$5:$F$5,'Pril1-THLPa'!$B$4:$F$4),0),AS92+AT92*(AC92-5)+AU92*POWER(AC92-5,2)+AV92*POWER(AC92-5,3)+AW92*POWER(AC92-5,4)),0)</f>
        <v>0</v>
      </c>
      <c r="AY92" s="71"/>
      <c r="AZ92" s="66" t="n">
        <f aca="false">'Vstupní data'!AA92</f>
        <v>0</v>
      </c>
      <c r="BA92" s="66" t="n">
        <f aca="false">IF(OR('Vstupní data'!T92&gt;0,'Vstupní data'!U92&gt;0),IF(AC92&lt;&gt;"",AX92*AO92/10*(100+AZ92)/100,0),0)</f>
        <v>0</v>
      </c>
      <c r="BB92" s="67" t="n">
        <f aca="false">IF(AC92&lt;&gt;"",ROUND(BA92*AN92,0),0)</f>
        <v>0</v>
      </c>
      <c r="BC92" s="68" t="str">
        <f aca="false">IF(AE92&gt;0,BB92/AE92,"")</f>
        <v/>
      </c>
      <c r="BD92" s="66" t="n">
        <f aca="false">'Vstupní data'!AE92</f>
        <v>0</v>
      </c>
      <c r="BF92" s="66" t="n">
        <f aca="false">'Vstupní data'!AC92</f>
        <v>0</v>
      </c>
      <c r="BH92" s="66" t="n">
        <f aca="false">'Vstupní data'!AD92</f>
        <v>0</v>
      </c>
      <c r="BI92" s="66" t="n">
        <f aca="false">'Vstupní data'!AF92</f>
        <v>0</v>
      </c>
      <c r="BJ92" s="69" t="n">
        <f aca="false">'Vstupní data'!AG92</f>
        <v>0</v>
      </c>
      <c r="BK92" s="69" t="n">
        <f aca="false">IF(BF92&lt;&gt;0,VLOOKUP(I92,'Pril3-drev'!$H$5:$I$83,2,0),0)</f>
        <v>0</v>
      </c>
      <c r="BL92" s="69" t="n">
        <f aca="false">IF(BF92&lt;&gt;0,VLOOKUP(BK92,'Pril3-drev'!$A$5:$C$17,3,0),0)</f>
        <v>0</v>
      </c>
      <c r="BM92" s="69" t="n">
        <f aca="false">'Vstupní data'!AH92</f>
        <v>0</v>
      </c>
      <c r="BN92" s="69" t="n">
        <f aca="false">IF('Vstupní data'!AH92&gt;0,   VLOOKUP(VLOOKUP(CONCATENATE(VLOOKUP(I92,'Pril3-drev'!$H$4:$L$83,5,0),BD92),'Pril3-drev'!$Q$4:$R$2803,2,0),'AVB-BS'!$C$5:$S$29 ,LOOKUP(BM92,'AVB-BS'!$D$3:$S$3,'AVB-BS'!$D$1:$S$1) ,0 )   ,   IF('Vstupní data'!AI92&gt;0,'Vstupní data'!AI92,0))</f>
        <v>0</v>
      </c>
      <c r="BO92" s="69" t="str">
        <f aca="false">IF(BX92&gt;5,VLOOKUP(CONCATENATE(BK92,BN92),'Pril1-THLPa'!$H$6:$N$96,4,0),"")</f>
        <v/>
      </c>
      <c r="BP92" s="69" t="str">
        <f aca="false">IF(BX92&gt;5,VLOOKUP(CONCATENATE(BK92,BN92),'Pril1-THLPa'!$H$6:$N$96,5,0),"")</f>
        <v/>
      </c>
      <c r="BQ92" s="69" t="str">
        <f aca="false">IF(BX92&gt;5,VLOOKUP(CONCATENATE(BK92,BN92),'Pril1-THLPa'!$H$6:$N$96,6,0),"")</f>
        <v/>
      </c>
      <c r="BR92" s="69" t="str">
        <f aca="false">IF(BX92&gt;5,VLOOKUP(CONCATENATE(BK92,BN92),'Pril1-THLPa'!$H$6:$N$96,7,0),"")</f>
        <v/>
      </c>
      <c r="BS92" s="69" t="str">
        <f aca="false">IF(BX92&gt;5,VLOOKUP(CONCATENATE(BK92,BN92),'Pril1-THLPa'!$H$6:$O$96,8,0),"")</f>
        <v/>
      </c>
      <c r="BT92" s="69" t="str">
        <f aca="false">IF(BF92&gt;0, IF(BK92="smrk",  VLOOKUP(VLOOKUP(BD92,'Pril9-K3'!$L$8:$M$207,2,0),'Pril9-K3'!$A$8:$J$16,LOOKUP(BN92,'Pril9-K3'!$A$7:$J$7,'Pril9-K3'!$A$5:$J$5),0), IF(AND(BK92&lt;&gt;"smrk",'Vstupní data'!AK92&lt;&gt;""),'Vstupní data'!AK92,   VLOOKUP(VLOOKUP(BD92,'Pril9-K3'!$L$8:$M$207,2,0),'Pril9-K3'!$A$8:$J$16,LOOKUP(BN92,'Pril9-K3'!$A$7:$J$7,'Pril9-K3'!$A$5:$J$5),0)   )),   "")</f>
        <v/>
      </c>
      <c r="BV92" s="69" t="n">
        <f aca="false">'Vstupní data'!AJ92</f>
        <v>0</v>
      </c>
      <c r="BW92" s="69" t="n">
        <f aca="false">IF(BF92&gt;0,IF(J92&gt;0,J92,K92*H92/100),0)</f>
        <v>0</v>
      </c>
      <c r="BX92" s="69" t="n">
        <f aca="false">IF(BF92&gt;0,IF(BJ92&gt;BL92,BL92,BJ92),0)</f>
        <v>0</v>
      </c>
      <c r="BY92" s="69" t="n">
        <f aca="false">IF(BD92=0,0,IF(AND(BX92&gt;0,BX92&lt;=5),  IF(AND(BX92&gt;0,BX92&lt;=5),VLOOKUP(BK92,'Pril1-THLPa'!$A$6:$F$18,IF(AND(BX92&gt;0,BX92&lt;=5),LOOKUP(BX92,'Pril1-THLPa'!$B$5:$F$5,'Pril1-THLPa'!$B$4:$F$4),""),0),""),  IF(BX92&gt;5,BO92+BP92*(BX92-5)+BQ92*POWER(BX92-5,2)+BR92*POWER(BX92-5,3)+BS92*POWER(BX92-5,4),"")))</f>
        <v>0</v>
      </c>
      <c r="BZ92" s="69" t="n">
        <f aca="false">IF(BY92&gt;0,BY92*BI92/10*BW92*(100+BV92)/100,0)</f>
        <v>0</v>
      </c>
      <c r="CA92" s="69" t="n">
        <f aca="false">IF(BD92&gt;0,BX92-IF(BD92&gt;BX92,BX92,BD92),0)</f>
        <v>0</v>
      </c>
      <c r="CB92" s="69" t="n">
        <f aca="false">POWER(1.01,CA92)</f>
        <v>1</v>
      </c>
      <c r="CC92" s="69" t="n">
        <f aca="false">IF(BF92&gt;0,IF(BF92&gt;BH92,1,BF92/BH92),0)</f>
        <v>0</v>
      </c>
      <c r="CD92" s="72" t="n">
        <f aca="false">IF(BD92=0,0,IF(BF92&gt;0,ROUND(IF(CB92&lt;&gt;0,BZ92*BT92*1/CB92*CC92,0),0),0))</f>
        <v>0</v>
      </c>
      <c r="CE92" s="73" t="str">
        <f aca="false">IF(BF92&gt;0,IF(BF92&gt;BH92,CD92/BF92,CD92/BH92),"")</f>
        <v/>
      </c>
      <c r="CF92" s="69" t="n">
        <f aca="false">'Vstupní data'!AM92</f>
        <v>0</v>
      </c>
      <c r="CG92" s="69" t="n">
        <f aca="false">'Vstupní data'!AN92</f>
        <v>0</v>
      </c>
      <c r="CH92" s="69" t="n">
        <f aca="false">'Vstupní data'!AO92</f>
        <v>0</v>
      </c>
      <c r="CI92" s="69" t="n">
        <f aca="false">'Vstupní data'!AP92</f>
        <v>0</v>
      </c>
      <c r="CJ92" s="72" t="n">
        <f aca="false">ROUND(CH92*CI92,0)</f>
        <v>0</v>
      </c>
      <c r="CK92" s="74" t="str">
        <f aca="false">IF(OR(AA92&gt;0,BB92&gt;0,CD92&gt;0,CJ92&gt;0),AA92+BB92+CD92+CJ92,"")</f>
        <v/>
      </c>
    </row>
    <row r="93" customFormat="false" ht="12.8" hidden="false" customHeight="false" outlineLevel="0" collapsed="false">
      <c r="A93" s="66" t="n">
        <f aca="false">'Vstupní data'!A93</f>
        <v>0</v>
      </c>
      <c r="F93" s="66" t="str">
        <f aca="false">CONCATENATE('Vstupní data'!F93,'Vstupní data'!G93,'Vstupní data'!H93,'Vstupní data'!I93)</f>
        <v/>
      </c>
      <c r="G93" s="66"/>
      <c r="H93" s="66" t="n">
        <f aca="false">'Vstupní data'!K93</f>
        <v>0</v>
      </c>
      <c r="I93" s="66" t="n">
        <f aca="false">'Vstupní data'!L93</f>
        <v>0</v>
      </c>
      <c r="J93" s="66" t="n">
        <f aca="false">'Vstupní data'!K93*'Vstupní data'!M93/100</f>
        <v>0</v>
      </c>
      <c r="L93" s="66" t="n">
        <f aca="false">IF('Vstupní data'!N93="prostokořenný",0,IF('Vstupní data'!N93="krytokořenný","k",IF('Vstupní data'!N93="poloodrostky nebo odrostky, prostokořenné i krytokořenné","po",0)))</f>
        <v>0</v>
      </c>
      <c r="N93" s="66"/>
      <c r="O93" s="66" t="n">
        <f aca="false">'Vstupní data'!O93</f>
        <v>0</v>
      </c>
      <c r="P93" s="66" t="n">
        <f aca="false">IF(O93&gt;0,VLOOKUP(CONCATENATE(VLOOKUP(I93,'Pril3-drev'!$H$5:$K$83,4,0),"-",'Vstupní data'!R93),K2!$C$15:$D$23,2,0),0)</f>
        <v>0</v>
      </c>
      <c r="Q93" s="66" t="n">
        <f aca="false">IF(O93&gt;0,VLOOKUP(I93,'Pril3-drev'!$H$5:$I$83,2,0),0)</f>
        <v>0</v>
      </c>
      <c r="R93" s="66" t="n">
        <f aca="false">IF(Q93&gt;0,VLOOKUP(Q93,'Pril6-okus'!$A$5:$B$17,2,0),0)</f>
        <v>0</v>
      </c>
      <c r="S93" s="66" t="n">
        <f aca="false">IF(O93&gt;0,VLOOKUP(I93,'Pril3-drev'!$H$5:$J$83,3,0),0)</f>
        <v>0</v>
      </c>
      <c r="T93" s="66" t="str">
        <f aca="false">IF(O93&gt;0,IF(L93="k",0.9*VLOOKUP(S93,'ha-pocty-vyhl'!$A$5:$B$20,2,0),IF(L93="po",0.8*VLOOKUP(S93,'ha-pocty-vyhl'!$A$5:$B$20,2,0),VLOOKUP(S93,'ha-pocty-vyhl'!$A$5:$B$20,2,0))),"")</f>
        <v/>
      </c>
      <c r="U93" s="66" t="n">
        <f aca="false">'Vstupní data'!P93</f>
        <v>0</v>
      </c>
      <c r="V93" s="66" t="n">
        <f aca="false">IF(O93&gt;0,1.3*T93*1000*Z93/10000,0)</f>
        <v>0</v>
      </c>
      <c r="W93" s="66" t="n">
        <f aca="false">IF(O93&gt;0,1.3*T93*1000*Z93/10000,0)</f>
        <v>0</v>
      </c>
      <c r="X93" s="66" t="n">
        <f aca="false">IF(O93&gt;0,IF(O93&gt;V93,V93,O93),0)</f>
        <v>0</v>
      </c>
      <c r="Y93" s="66" t="n">
        <f aca="false">IF(O93&gt;0,IF(IF(U93&gt;W93,W93,U93)&lt;X93,W93,IF(U93&gt;W93,W93,U93)),0)</f>
        <v>0</v>
      </c>
      <c r="Z93" s="66" t="n">
        <f aca="false">IF(O93&gt;0,IF(J93&gt;0,J93,K93*H93/100),0)</f>
        <v>0</v>
      </c>
      <c r="AA93" s="67" t="n">
        <f aca="false">IF(O93&gt;0,CEILING(R93*P93*X93/Y93*Z93,1),0)</f>
        <v>0</v>
      </c>
      <c r="AB93" s="68" t="n">
        <f aca="false">IF(O93&gt;0,AA93/O93,0)</f>
        <v>0</v>
      </c>
      <c r="AC93" s="66" t="n">
        <f aca="false">'Vstupní data'!W93</f>
        <v>0</v>
      </c>
      <c r="AI93" s="66" t="str">
        <f aca="false">IF(OR('Vstupní data'!T93&gt;0,'Vstupní data'!U93&gt;0),VLOOKUP(I93,'Pril3-drev'!$H$5:$J$83,3,0),"")</f>
        <v/>
      </c>
      <c r="AJ93" s="66" t="n">
        <f aca="false">IF('Vstupní data'!V93="prostokořenný",0,IF('Vstupní data'!V93="krytokořenný","k",IF('Vstupní data'!V93="poloodrostky nebo odrostky, prostokořenné i krytokořenné","po",0)))</f>
        <v>0</v>
      </c>
      <c r="AK93" s="66" t="n">
        <f aca="false">IF(OR('Vstupní data'!T93&gt;0,'Vstupní data'!U93&gt;0),IF(AJ93="k",0.9*VLOOKUP(AI93,'ha-pocty-vyhl'!$A$5:$B$20,2,0),IF(AJ93="po",0.8*VLOOKUP(AI93,'ha-pocty-vyhl'!$A$5:$B$20,2,0),VLOOKUP(AI93,'ha-pocty-vyhl'!$A$5:$B$20,2,0))),0)</f>
        <v>0</v>
      </c>
      <c r="AL93" s="66" t="n">
        <f aca="false">IF(OR('Vstupní data'!T93&gt;0,'Vstupní data'!U93&gt;0),'Vstupní data'!K93*'Vstupní data'!M93/100,0)</f>
        <v>0</v>
      </c>
      <c r="AM93" s="66" t="n">
        <f aca="false">IF(OR('Vstupní data'!T93&gt;0,'Vstupní data'!U93&gt;0),IF('Vstupní data'!T93&gt;0,'Vstupní data'!T93,ROUND(10*'Vstupní data'!U93/AK93,0)),0)</f>
        <v>0</v>
      </c>
      <c r="AN93" s="69" t="n">
        <f aca="false">IF('Vstupní data'!T93&gt;0,   IF('Vstupní data'!T93&lt;=AL93,'Vstupní data'!T93,AL93),   IF(AM93&lt;AL93,AM93,AL93))</f>
        <v>0</v>
      </c>
      <c r="AO93" s="69" t="n">
        <f aca="false">'Vstupní data'!X93</f>
        <v>0</v>
      </c>
      <c r="AP93" s="66" t="n">
        <f aca="false">IF(OR('Vstupní data'!T93&gt;0,'Vstupní data'!U93&gt;0),IF(I93&lt;&gt;0,VLOOKUP(I93,'Pril3-drev'!$H$5:$I$83,2,0),0),0)</f>
        <v>0</v>
      </c>
      <c r="AQ93" s="66" t="n">
        <f aca="false">'Vstupní data'!Y93</f>
        <v>0</v>
      </c>
      <c r="AR93" s="66" t="str">
        <f aca="false">IF(AC93&gt;5,   IF('Vstupní data'!Y93&gt;0,   VLOOKUP(VLOOKUP(CONCATENATE(VLOOKUP(I93,'Pril3-drev'!$H$4:$L$83,5,0),AC93),'Pril3-drev'!$Q$4:$R$2803,2,0),'AVB-BS'!$C$5:$S$29 ,LOOKUP(AQ93,'AVB-BS'!$D$3:$S$3,'AVB-BS'!$D$1:$S$1) ,0 )   ,   IF('Vstupní data'!Z93&gt;0,'Vstupní data'!Z93,0)) , "")</f>
        <v/>
      </c>
      <c r="AS93" s="70" t="str">
        <f aca="false">IF(AC93&gt;5,VLOOKUP(CONCATENATE(AP93,AR93),'Pril1-THLPa'!$H$6:$N$96,4,0),"")</f>
        <v/>
      </c>
      <c r="AT93" s="70" t="str">
        <f aca="false">IF(AC93&gt;5,VLOOKUP(CONCATENATE(AP93,AR93),'Pril1-THLPa'!$H$6:$N$96,5,0),"")</f>
        <v/>
      </c>
      <c r="AU93" s="70" t="str">
        <f aca="false">IF(AC93&gt;5,VLOOKUP(CONCATENATE(AP93,AR93),'Pril1-THLPa'!$H$6:$N$96,6,0),"")</f>
        <v/>
      </c>
      <c r="AV93" s="70" t="str">
        <f aca="false">IF(AC93&gt;5,VLOOKUP(CONCATENATE(AP93,AR93),'Pril1-THLPa'!$H$6:$N$96,7,0),"")</f>
        <v/>
      </c>
      <c r="AW93" s="70" t="str">
        <f aca="false">IF(AC93&gt;5,VLOOKUP(CONCATENATE(AP93,AR93),'Pril1-THLPa'!$H$6:$O$96,8,0),"")</f>
        <v/>
      </c>
      <c r="AX93" s="66" t="n">
        <f aca="false">IF(AC93&gt;0,IF(AND(AC93&gt;0,AC93&lt;=5),VLOOKUP(AP93,'Pril1-THLPa'!$A$6:$F$18,LOOKUP(AC93,'Pril1-THLPa'!$B$5:$F$5,'Pril1-THLPa'!$B$4:$F$4),0),AS93+AT93*(AC93-5)+AU93*POWER(AC93-5,2)+AV93*POWER(AC93-5,3)+AW93*POWER(AC93-5,4)),0)</f>
        <v>0</v>
      </c>
      <c r="AY93" s="71"/>
      <c r="AZ93" s="66" t="n">
        <f aca="false">'Vstupní data'!AA93</f>
        <v>0</v>
      </c>
      <c r="BA93" s="66" t="n">
        <f aca="false">IF(OR('Vstupní data'!T93&gt;0,'Vstupní data'!U93&gt;0),IF(AC93&lt;&gt;"",AX93*AO93/10*(100+AZ93)/100,0),0)</f>
        <v>0</v>
      </c>
      <c r="BB93" s="67" t="n">
        <f aca="false">IF(AC93&lt;&gt;"",ROUND(BA93*AN93,0),0)</f>
        <v>0</v>
      </c>
      <c r="BC93" s="68" t="str">
        <f aca="false">IF(AE93&gt;0,BB93/AE93,"")</f>
        <v/>
      </c>
      <c r="BD93" s="66" t="n">
        <f aca="false">'Vstupní data'!AE93</f>
        <v>0</v>
      </c>
      <c r="BF93" s="66" t="n">
        <f aca="false">'Vstupní data'!AC93</f>
        <v>0</v>
      </c>
      <c r="BH93" s="66" t="n">
        <f aca="false">'Vstupní data'!AD93</f>
        <v>0</v>
      </c>
      <c r="BI93" s="66" t="n">
        <f aca="false">'Vstupní data'!AF93</f>
        <v>0</v>
      </c>
      <c r="BJ93" s="69" t="n">
        <f aca="false">'Vstupní data'!AG93</f>
        <v>0</v>
      </c>
      <c r="BK93" s="69" t="n">
        <f aca="false">IF(BF93&lt;&gt;0,VLOOKUP(I93,'Pril3-drev'!$H$5:$I$83,2,0),0)</f>
        <v>0</v>
      </c>
      <c r="BL93" s="69" t="n">
        <f aca="false">IF(BF93&lt;&gt;0,VLOOKUP(BK93,'Pril3-drev'!$A$5:$C$17,3,0),0)</f>
        <v>0</v>
      </c>
      <c r="BM93" s="69" t="n">
        <f aca="false">'Vstupní data'!AH93</f>
        <v>0</v>
      </c>
      <c r="BN93" s="69" t="n">
        <f aca="false">IF('Vstupní data'!AH93&gt;0,   VLOOKUP(VLOOKUP(CONCATENATE(VLOOKUP(I93,'Pril3-drev'!$H$4:$L$83,5,0),BD93),'Pril3-drev'!$Q$4:$R$2803,2,0),'AVB-BS'!$C$5:$S$29 ,LOOKUP(BM93,'AVB-BS'!$D$3:$S$3,'AVB-BS'!$D$1:$S$1) ,0 )   ,   IF('Vstupní data'!AI93&gt;0,'Vstupní data'!AI93,0))</f>
        <v>0</v>
      </c>
      <c r="BO93" s="69" t="str">
        <f aca="false">IF(BX93&gt;5,VLOOKUP(CONCATENATE(BK93,BN93),'Pril1-THLPa'!$H$6:$N$96,4,0),"")</f>
        <v/>
      </c>
      <c r="BP93" s="69" t="str">
        <f aca="false">IF(BX93&gt;5,VLOOKUP(CONCATENATE(BK93,BN93),'Pril1-THLPa'!$H$6:$N$96,5,0),"")</f>
        <v/>
      </c>
      <c r="BQ93" s="69" t="str">
        <f aca="false">IF(BX93&gt;5,VLOOKUP(CONCATENATE(BK93,BN93),'Pril1-THLPa'!$H$6:$N$96,6,0),"")</f>
        <v/>
      </c>
      <c r="BR93" s="69" t="str">
        <f aca="false">IF(BX93&gt;5,VLOOKUP(CONCATENATE(BK93,BN93),'Pril1-THLPa'!$H$6:$N$96,7,0),"")</f>
        <v/>
      </c>
      <c r="BS93" s="69" t="str">
        <f aca="false">IF(BX93&gt;5,VLOOKUP(CONCATENATE(BK93,BN93),'Pril1-THLPa'!$H$6:$O$96,8,0),"")</f>
        <v/>
      </c>
      <c r="BT93" s="69" t="str">
        <f aca="false">IF(BF93&gt;0, IF(BK93="smrk",  VLOOKUP(VLOOKUP(BD93,'Pril9-K3'!$L$8:$M$207,2,0),'Pril9-K3'!$A$8:$J$16,LOOKUP(BN93,'Pril9-K3'!$A$7:$J$7,'Pril9-K3'!$A$5:$J$5),0), IF(AND(BK93&lt;&gt;"smrk",'Vstupní data'!AK93&lt;&gt;""),'Vstupní data'!AK93,   VLOOKUP(VLOOKUP(BD93,'Pril9-K3'!$L$8:$M$207,2,0),'Pril9-K3'!$A$8:$J$16,LOOKUP(BN93,'Pril9-K3'!$A$7:$J$7,'Pril9-K3'!$A$5:$J$5),0)   )),   "")</f>
        <v/>
      </c>
      <c r="BV93" s="69" t="n">
        <f aca="false">'Vstupní data'!AJ93</f>
        <v>0</v>
      </c>
      <c r="BW93" s="69" t="n">
        <f aca="false">IF(BF93&gt;0,IF(J93&gt;0,J93,K93*H93/100),0)</f>
        <v>0</v>
      </c>
      <c r="BX93" s="69" t="n">
        <f aca="false">IF(BF93&gt;0,IF(BJ93&gt;BL93,BL93,BJ93),0)</f>
        <v>0</v>
      </c>
      <c r="BY93" s="69" t="n">
        <f aca="false">IF(BD93=0,0,IF(AND(BX93&gt;0,BX93&lt;=5),  IF(AND(BX93&gt;0,BX93&lt;=5),VLOOKUP(BK93,'Pril1-THLPa'!$A$6:$F$18,IF(AND(BX93&gt;0,BX93&lt;=5),LOOKUP(BX93,'Pril1-THLPa'!$B$5:$F$5,'Pril1-THLPa'!$B$4:$F$4),""),0),""),  IF(BX93&gt;5,BO93+BP93*(BX93-5)+BQ93*POWER(BX93-5,2)+BR93*POWER(BX93-5,3)+BS93*POWER(BX93-5,4),"")))</f>
        <v>0</v>
      </c>
      <c r="BZ93" s="69" t="n">
        <f aca="false">IF(BY93&gt;0,BY93*BI93/10*BW93*(100+BV93)/100,0)</f>
        <v>0</v>
      </c>
      <c r="CA93" s="69" t="n">
        <f aca="false">IF(BD93&gt;0,BX93-IF(BD93&gt;BX93,BX93,BD93),0)</f>
        <v>0</v>
      </c>
      <c r="CB93" s="69" t="n">
        <f aca="false">POWER(1.01,CA93)</f>
        <v>1</v>
      </c>
      <c r="CC93" s="69" t="n">
        <f aca="false">IF(BF93&gt;0,IF(BF93&gt;BH93,1,BF93/BH93),0)</f>
        <v>0</v>
      </c>
      <c r="CD93" s="72" t="n">
        <f aca="false">IF(BD93=0,0,IF(BF93&gt;0,ROUND(IF(CB93&lt;&gt;0,BZ93*BT93*1/CB93*CC93,0),0),0))</f>
        <v>0</v>
      </c>
      <c r="CE93" s="73" t="str">
        <f aca="false">IF(BF93&gt;0,IF(BF93&gt;BH93,CD93/BF93,CD93/BH93),"")</f>
        <v/>
      </c>
      <c r="CF93" s="69" t="n">
        <f aca="false">'Vstupní data'!AM93</f>
        <v>0</v>
      </c>
      <c r="CG93" s="69" t="n">
        <f aca="false">'Vstupní data'!AN93</f>
        <v>0</v>
      </c>
      <c r="CH93" s="69" t="n">
        <f aca="false">'Vstupní data'!AO93</f>
        <v>0</v>
      </c>
      <c r="CI93" s="69" t="n">
        <f aca="false">'Vstupní data'!AP93</f>
        <v>0</v>
      </c>
      <c r="CJ93" s="72" t="n">
        <f aca="false">ROUND(CH93*CI93,0)</f>
        <v>0</v>
      </c>
      <c r="CK93" s="74" t="str">
        <f aca="false">IF(OR(AA93&gt;0,BB93&gt;0,CD93&gt;0,CJ93&gt;0),AA93+BB93+CD93+CJ93,"")</f>
        <v/>
      </c>
    </row>
    <row r="94" customFormat="false" ht="12.8" hidden="false" customHeight="false" outlineLevel="0" collapsed="false">
      <c r="A94" s="66" t="n">
        <f aca="false">'Vstupní data'!A94</f>
        <v>0</v>
      </c>
      <c r="F94" s="66" t="str">
        <f aca="false">CONCATENATE('Vstupní data'!F94,'Vstupní data'!G94,'Vstupní data'!H94,'Vstupní data'!I94)</f>
        <v/>
      </c>
      <c r="G94" s="66"/>
      <c r="H94" s="66" t="n">
        <f aca="false">'Vstupní data'!K94</f>
        <v>0</v>
      </c>
      <c r="I94" s="66" t="n">
        <f aca="false">'Vstupní data'!L94</f>
        <v>0</v>
      </c>
      <c r="J94" s="66" t="n">
        <f aca="false">'Vstupní data'!K94*'Vstupní data'!M94/100</f>
        <v>0</v>
      </c>
      <c r="L94" s="66" t="n">
        <f aca="false">IF('Vstupní data'!N94="prostokořenný",0,IF('Vstupní data'!N94="krytokořenný","k",IF('Vstupní data'!N94="poloodrostky nebo odrostky, prostokořenné i krytokořenné","po",0)))</f>
        <v>0</v>
      </c>
      <c r="N94" s="66"/>
      <c r="O94" s="66" t="n">
        <f aca="false">'Vstupní data'!O94</f>
        <v>0</v>
      </c>
      <c r="P94" s="66" t="n">
        <f aca="false">IF(O94&gt;0,VLOOKUP(CONCATENATE(VLOOKUP(I94,'Pril3-drev'!$H$5:$K$83,4,0),"-",'Vstupní data'!R94),K2!$C$15:$D$23,2,0),0)</f>
        <v>0</v>
      </c>
      <c r="Q94" s="66" t="n">
        <f aca="false">IF(O94&gt;0,VLOOKUP(I94,'Pril3-drev'!$H$5:$I$83,2,0),0)</f>
        <v>0</v>
      </c>
      <c r="R94" s="66" t="n">
        <f aca="false">IF(Q94&gt;0,VLOOKUP(Q94,'Pril6-okus'!$A$5:$B$17,2,0),0)</f>
        <v>0</v>
      </c>
      <c r="S94" s="66" t="n">
        <f aca="false">IF(O94&gt;0,VLOOKUP(I94,'Pril3-drev'!$H$5:$J$83,3,0),0)</f>
        <v>0</v>
      </c>
      <c r="T94" s="66" t="str">
        <f aca="false">IF(O94&gt;0,IF(L94="k",0.9*VLOOKUP(S94,'ha-pocty-vyhl'!$A$5:$B$20,2,0),IF(L94="po",0.8*VLOOKUP(S94,'ha-pocty-vyhl'!$A$5:$B$20,2,0),VLOOKUP(S94,'ha-pocty-vyhl'!$A$5:$B$20,2,0))),"")</f>
        <v/>
      </c>
      <c r="U94" s="66" t="n">
        <f aca="false">'Vstupní data'!P94</f>
        <v>0</v>
      </c>
      <c r="V94" s="66" t="n">
        <f aca="false">IF(O94&gt;0,1.3*T94*1000*Z94/10000,0)</f>
        <v>0</v>
      </c>
      <c r="W94" s="66" t="n">
        <f aca="false">IF(O94&gt;0,1.3*T94*1000*Z94/10000,0)</f>
        <v>0</v>
      </c>
      <c r="X94" s="66" t="n">
        <f aca="false">IF(O94&gt;0,IF(O94&gt;V94,V94,O94),0)</f>
        <v>0</v>
      </c>
      <c r="Y94" s="66" t="n">
        <f aca="false">IF(O94&gt;0,IF(IF(U94&gt;W94,W94,U94)&lt;X94,W94,IF(U94&gt;W94,W94,U94)),0)</f>
        <v>0</v>
      </c>
      <c r="Z94" s="66" t="n">
        <f aca="false">IF(O94&gt;0,IF(J94&gt;0,J94,K94*H94/100),0)</f>
        <v>0</v>
      </c>
      <c r="AA94" s="67" t="n">
        <f aca="false">IF(O94&gt;0,CEILING(R94*P94*X94/Y94*Z94,1),0)</f>
        <v>0</v>
      </c>
      <c r="AB94" s="68" t="n">
        <f aca="false">IF(O94&gt;0,AA94/O94,0)</f>
        <v>0</v>
      </c>
      <c r="AC94" s="66" t="n">
        <f aca="false">'Vstupní data'!W94</f>
        <v>0</v>
      </c>
      <c r="AI94" s="66" t="str">
        <f aca="false">IF(OR('Vstupní data'!T94&gt;0,'Vstupní data'!U94&gt;0),VLOOKUP(I94,'Pril3-drev'!$H$5:$J$83,3,0),"")</f>
        <v/>
      </c>
      <c r="AJ94" s="66" t="n">
        <f aca="false">IF('Vstupní data'!V94="prostokořenný",0,IF('Vstupní data'!V94="krytokořenný","k",IF('Vstupní data'!V94="poloodrostky nebo odrostky, prostokořenné i krytokořenné","po",0)))</f>
        <v>0</v>
      </c>
      <c r="AK94" s="66" t="n">
        <f aca="false">IF(OR('Vstupní data'!T94&gt;0,'Vstupní data'!U94&gt;0),IF(AJ94="k",0.9*VLOOKUP(AI94,'ha-pocty-vyhl'!$A$5:$B$20,2,0),IF(AJ94="po",0.8*VLOOKUP(AI94,'ha-pocty-vyhl'!$A$5:$B$20,2,0),VLOOKUP(AI94,'ha-pocty-vyhl'!$A$5:$B$20,2,0))),0)</f>
        <v>0</v>
      </c>
      <c r="AL94" s="66" t="n">
        <f aca="false">IF(OR('Vstupní data'!T94&gt;0,'Vstupní data'!U94&gt;0),'Vstupní data'!K94*'Vstupní data'!M94/100,0)</f>
        <v>0</v>
      </c>
      <c r="AM94" s="66" t="n">
        <f aca="false">IF(OR('Vstupní data'!T94&gt;0,'Vstupní data'!U94&gt;0),IF('Vstupní data'!T94&gt;0,'Vstupní data'!T94,ROUND(10*'Vstupní data'!U94/AK94,0)),0)</f>
        <v>0</v>
      </c>
      <c r="AN94" s="69" t="n">
        <f aca="false">IF('Vstupní data'!T94&gt;0,   IF('Vstupní data'!T94&lt;=AL94,'Vstupní data'!T94,AL94),   IF(AM94&lt;AL94,AM94,AL94))</f>
        <v>0</v>
      </c>
      <c r="AO94" s="69" t="n">
        <f aca="false">'Vstupní data'!X94</f>
        <v>0</v>
      </c>
      <c r="AP94" s="66" t="n">
        <f aca="false">IF(OR('Vstupní data'!T94&gt;0,'Vstupní data'!U94&gt;0),IF(I94&lt;&gt;0,VLOOKUP(I94,'Pril3-drev'!$H$5:$I$83,2,0),0),0)</f>
        <v>0</v>
      </c>
      <c r="AQ94" s="66" t="n">
        <f aca="false">'Vstupní data'!Y94</f>
        <v>0</v>
      </c>
      <c r="AR94" s="66" t="str">
        <f aca="false">IF(AC94&gt;5,   IF('Vstupní data'!Y94&gt;0,   VLOOKUP(VLOOKUP(CONCATENATE(VLOOKUP(I94,'Pril3-drev'!$H$4:$L$83,5,0),AC94),'Pril3-drev'!$Q$4:$R$2803,2,0),'AVB-BS'!$C$5:$S$29 ,LOOKUP(AQ94,'AVB-BS'!$D$3:$S$3,'AVB-BS'!$D$1:$S$1) ,0 )   ,   IF('Vstupní data'!Z94&gt;0,'Vstupní data'!Z94,0)) , "")</f>
        <v/>
      </c>
      <c r="AS94" s="70" t="str">
        <f aca="false">IF(AC94&gt;5,VLOOKUP(CONCATENATE(AP94,AR94),'Pril1-THLPa'!$H$6:$N$96,4,0),"")</f>
        <v/>
      </c>
      <c r="AT94" s="70" t="str">
        <f aca="false">IF(AC94&gt;5,VLOOKUP(CONCATENATE(AP94,AR94),'Pril1-THLPa'!$H$6:$N$96,5,0),"")</f>
        <v/>
      </c>
      <c r="AU94" s="70" t="str">
        <f aca="false">IF(AC94&gt;5,VLOOKUP(CONCATENATE(AP94,AR94),'Pril1-THLPa'!$H$6:$N$96,6,0),"")</f>
        <v/>
      </c>
      <c r="AV94" s="70" t="str">
        <f aca="false">IF(AC94&gt;5,VLOOKUP(CONCATENATE(AP94,AR94),'Pril1-THLPa'!$H$6:$N$96,7,0),"")</f>
        <v/>
      </c>
      <c r="AW94" s="70" t="str">
        <f aca="false">IF(AC94&gt;5,VLOOKUP(CONCATENATE(AP94,AR94),'Pril1-THLPa'!$H$6:$O$96,8,0),"")</f>
        <v/>
      </c>
      <c r="AX94" s="66" t="n">
        <f aca="false">IF(AC94&gt;0,IF(AND(AC94&gt;0,AC94&lt;=5),VLOOKUP(AP94,'Pril1-THLPa'!$A$6:$F$18,LOOKUP(AC94,'Pril1-THLPa'!$B$5:$F$5,'Pril1-THLPa'!$B$4:$F$4),0),AS94+AT94*(AC94-5)+AU94*POWER(AC94-5,2)+AV94*POWER(AC94-5,3)+AW94*POWER(AC94-5,4)),0)</f>
        <v>0</v>
      </c>
      <c r="AY94" s="71"/>
      <c r="AZ94" s="66" t="n">
        <f aca="false">'Vstupní data'!AA94</f>
        <v>0</v>
      </c>
      <c r="BA94" s="66" t="n">
        <f aca="false">IF(OR('Vstupní data'!T94&gt;0,'Vstupní data'!U94&gt;0),IF(AC94&lt;&gt;"",AX94*AO94/10*(100+AZ94)/100,0),0)</f>
        <v>0</v>
      </c>
      <c r="BB94" s="67" t="n">
        <f aca="false">IF(AC94&lt;&gt;"",ROUND(BA94*AN94,0),0)</f>
        <v>0</v>
      </c>
      <c r="BC94" s="68" t="str">
        <f aca="false">IF(AE94&gt;0,BB94/AE94,"")</f>
        <v/>
      </c>
      <c r="BD94" s="66" t="n">
        <f aca="false">'Vstupní data'!AE94</f>
        <v>0</v>
      </c>
      <c r="BF94" s="66" t="n">
        <f aca="false">'Vstupní data'!AC94</f>
        <v>0</v>
      </c>
      <c r="BH94" s="66" t="n">
        <f aca="false">'Vstupní data'!AD94</f>
        <v>0</v>
      </c>
      <c r="BI94" s="66" t="n">
        <f aca="false">'Vstupní data'!AF94</f>
        <v>0</v>
      </c>
      <c r="BJ94" s="69" t="n">
        <f aca="false">'Vstupní data'!AG94</f>
        <v>0</v>
      </c>
      <c r="BK94" s="69" t="n">
        <f aca="false">IF(BF94&lt;&gt;0,VLOOKUP(I94,'Pril3-drev'!$H$5:$I$83,2,0),0)</f>
        <v>0</v>
      </c>
      <c r="BL94" s="69" t="n">
        <f aca="false">IF(BF94&lt;&gt;0,VLOOKUP(BK94,'Pril3-drev'!$A$5:$C$17,3,0),0)</f>
        <v>0</v>
      </c>
      <c r="BM94" s="69" t="n">
        <f aca="false">'Vstupní data'!AH94</f>
        <v>0</v>
      </c>
      <c r="BN94" s="69" t="n">
        <f aca="false">IF('Vstupní data'!AH94&gt;0,   VLOOKUP(VLOOKUP(CONCATENATE(VLOOKUP(I94,'Pril3-drev'!$H$4:$L$83,5,0),BD94),'Pril3-drev'!$Q$4:$R$2803,2,0),'AVB-BS'!$C$5:$S$29 ,LOOKUP(BM94,'AVB-BS'!$D$3:$S$3,'AVB-BS'!$D$1:$S$1) ,0 )   ,   IF('Vstupní data'!AI94&gt;0,'Vstupní data'!AI94,0))</f>
        <v>0</v>
      </c>
      <c r="BO94" s="69" t="str">
        <f aca="false">IF(BX94&gt;5,VLOOKUP(CONCATENATE(BK94,BN94),'Pril1-THLPa'!$H$6:$N$96,4,0),"")</f>
        <v/>
      </c>
      <c r="BP94" s="69" t="str">
        <f aca="false">IF(BX94&gt;5,VLOOKUP(CONCATENATE(BK94,BN94),'Pril1-THLPa'!$H$6:$N$96,5,0),"")</f>
        <v/>
      </c>
      <c r="BQ94" s="69" t="str">
        <f aca="false">IF(BX94&gt;5,VLOOKUP(CONCATENATE(BK94,BN94),'Pril1-THLPa'!$H$6:$N$96,6,0),"")</f>
        <v/>
      </c>
      <c r="BR94" s="69" t="str">
        <f aca="false">IF(BX94&gt;5,VLOOKUP(CONCATENATE(BK94,BN94),'Pril1-THLPa'!$H$6:$N$96,7,0),"")</f>
        <v/>
      </c>
      <c r="BS94" s="69" t="str">
        <f aca="false">IF(BX94&gt;5,VLOOKUP(CONCATENATE(BK94,BN94),'Pril1-THLPa'!$H$6:$O$96,8,0),"")</f>
        <v/>
      </c>
      <c r="BT94" s="69" t="str">
        <f aca="false">IF(BF94&gt;0, IF(BK94="smrk",  VLOOKUP(VLOOKUP(BD94,'Pril9-K3'!$L$8:$M$207,2,0),'Pril9-K3'!$A$8:$J$16,LOOKUP(BN94,'Pril9-K3'!$A$7:$J$7,'Pril9-K3'!$A$5:$J$5),0), IF(AND(BK94&lt;&gt;"smrk",'Vstupní data'!AK94&lt;&gt;""),'Vstupní data'!AK94,   VLOOKUP(VLOOKUP(BD94,'Pril9-K3'!$L$8:$M$207,2,0),'Pril9-K3'!$A$8:$J$16,LOOKUP(BN94,'Pril9-K3'!$A$7:$J$7,'Pril9-K3'!$A$5:$J$5),0)   )),   "")</f>
        <v/>
      </c>
      <c r="BV94" s="69" t="n">
        <f aca="false">'Vstupní data'!AJ94</f>
        <v>0</v>
      </c>
      <c r="BW94" s="69" t="n">
        <f aca="false">IF(BF94&gt;0,IF(J94&gt;0,J94,K94*H94/100),0)</f>
        <v>0</v>
      </c>
      <c r="BX94" s="69" t="n">
        <f aca="false">IF(BF94&gt;0,IF(BJ94&gt;BL94,BL94,BJ94),0)</f>
        <v>0</v>
      </c>
      <c r="BY94" s="69" t="n">
        <f aca="false">IF(BD94=0,0,IF(AND(BX94&gt;0,BX94&lt;=5),  IF(AND(BX94&gt;0,BX94&lt;=5),VLOOKUP(BK94,'Pril1-THLPa'!$A$6:$F$18,IF(AND(BX94&gt;0,BX94&lt;=5),LOOKUP(BX94,'Pril1-THLPa'!$B$5:$F$5,'Pril1-THLPa'!$B$4:$F$4),""),0),""),  IF(BX94&gt;5,BO94+BP94*(BX94-5)+BQ94*POWER(BX94-5,2)+BR94*POWER(BX94-5,3)+BS94*POWER(BX94-5,4),"")))</f>
        <v>0</v>
      </c>
      <c r="BZ94" s="69" t="n">
        <f aca="false">IF(BY94&gt;0,BY94*BI94/10*BW94*(100+BV94)/100,0)</f>
        <v>0</v>
      </c>
      <c r="CA94" s="69" t="n">
        <f aca="false">IF(BD94&gt;0,BX94-IF(BD94&gt;BX94,BX94,BD94),0)</f>
        <v>0</v>
      </c>
      <c r="CB94" s="69" t="n">
        <f aca="false">POWER(1.01,CA94)</f>
        <v>1</v>
      </c>
      <c r="CC94" s="69" t="n">
        <f aca="false">IF(BF94&gt;0,IF(BF94&gt;BH94,1,BF94/BH94),0)</f>
        <v>0</v>
      </c>
      <c r="CD94" s="72" t="n">
        <f aca="false">IF(BD94=0,0,IF(BF94&gt;0,ROUND(IF(CB94&lt;&gt;0,BZ94*BT94*1/CB94*CC94,0),0),0))</f>
        <v>0</v>
      </c>
      <c r="CE94" s="73" t="str">
        <f aca="false">IF(BF94&gt;0,IF(BF94&gt;BH94,CD94/BF94,CD94/BH94),"")</f>
        <v/>
      </c>
      <c r="CF94" s="69" t="n">
        <f aca="false">'Vstupní data'!AM94</f>
        <v>0</v>
      </c>
      <c r="CG94" s="69" t="n">
        <f aca="false">'Vstupní data'!AN94</f>
        <v>0</v>
      </c>
      <c r="CH94" s="69" t="n">
        <f aca="false">'Vstupní data'!AO94</f>
        <v>0</v>
      </c>
      <c r="CI94" s="69" t="n">
        <f aca="false">'Vstupní data'!AP94</f>
        <v>0</v>
      </c>
      <c r="CJ94" s="72" t="n">
        <f aca="false">ROUND(CH94*CI94,0)</f>
        <v>0</v>
      </c>
      <c r="CK94" s="74" t="str">
        <f aca="false">IF(OR(AA94&gt;0,BB94&gt;0,CD94&gt;0,CJ94&gt;0),AA94+BB94+CD94+CJ94,"")</f>
        <v/>
      </c>
    </row>
    <row r="95" customFormat="false" ht="12.8" hidden="false" customHeight="false" outlineLevel="0" collapsed="false">
      <c r="A95" s="66" t="n">
        <f aca="false">'Vstupní data'!A95</f>
        <v>0</v>
      </c>
      <c r="F95" s="66" t="str">
        <f aca="false">CONCATENATE('Vstupní data'!F95,'Vstupní data'!G95,'Vstupní data'!H95,'Vstupní data'!I95)</f>
        <v/>
      </c>
      <c r="G95" s="66"/>
      <c r="H95" s="66" t="n">
        <f aca="false">'Vstupní data'!K95</f>
        <v>0</v>
      </c>
      <c r="I95" s="66" t="n">
        <f aca="false">'Vstupní data'!L95</f>
        <v>0</v>
      </c>
      <c r="J95" s="66" t="n">
        <f aca="false">'Vstupní data'!K95*'Vstupní data'!M95/100</f>
        <v>0</v>
      </c>
      <c r="L95" s="66" t="n">
        <f aca="false">IF('Vstupní data'!N95="prostokořenný",0,IF('Vstupní data'!N95="krytokořenný","k",IF('Vstupní data'!N95="poloodrostky nebo odrostky, prostokořenné i krytokořenné","po",0)))</f>
        <v>0</v>
      </c>
      <c r="N95" s="66"/>
      <c r="O95" s="66" t="n">
        <f aca="false">'Vstupní data'!O95</f>
        <v>0</v>
      </c>
      <c r="P95" s="66" t="n">
        <f aca="false">IF(O95&gt;0,VLOOKUP(CONCATENATE(VLOOKUP(I95,'Pril3-drev'!$H$5:$K$83,4,0),"-",'Vstupní data'!R95),K2!$C$15:$D$23,2,0),0)</f>
        <v>0</v>
      </c>
      <c r="Q95" s="66" t="n">
        <f aca="false">IF(O95&gt;0,VLOOKUP(I95,'Pril3-drev'!$H$5:$I$83,2,0),0)</f>
        <v>0</v>
      </c>
      <c r="R95" s="66" t="n">
        <f aca="false">IF(Q95&gt;0,VLOOKUP(Q95,'Pril6-okus'!$A$5:$B$17,2,0),0)</f>
        <v>0</v>
      </c>
      <c r="S95" s="66" t="n">
        <f aca="false">IF(O95&gt;0,VLOOKUP(I95,'Pril3-drev'!$H$5:$J$83,3,0),0)</f>
        <v>0</v>
      </c>
      <c r="T95" s="66" t="str">
        <f aca="false">IF(O95&gt;0,IF(L95="k",0.9*VLOOKUP(S95,'ha-pocty-vyhl'!$A$5:$B$20,2,0),IF(L95="po",0.8*VLOOKUP(S95,'ha-pocty-vyhl'!$A$5:$B$20,2,0),VLOOKUP(S95,'ha-pocty-vyhl'!$A$5:$B$20,2,0))),"")</f>
        <v/>
      </c>
      <c r="U95" s="66" t="n">
        <f aca="false">'Vstupní data'!P95</f>
        <v>0</v>
      </c>
      <c r="V95" s="66" t="n">
        <f aca="false">IF(O95&gt;0,1.3*T95*1000*Z95/10000,0)</f>
        <v>0</v>
      </c>
      <c r="W95" s="66" t="n">
        <f aca="false">IF(O95&gt;0,1.3*T95*1000*Z95/10000,0)</f>
        <v>0</v>
      </c>
      <c r="X95" s="66" t="n">
        <f aca="false">IF(O95&gt;0,IF(O95&gt;V95,V95,O95),0)</f>
        <v>0</v>
      </c>
      <c r="Y95" s="66" t="n">
        <f aca="false">IF(O95&gt;0,IF(IF(U95&gt;W95,W95,U95)&lt;X95,W95,IF(U95&gt;W95,W95,U95)),0)</f>
        <v>0</v>
      </c>
      <c r="Z95" s="66" t="n">
        <f aca="false">IF(O95&gt;0,IF(J95&gt;0,J95,K95*H95/100),0)</f>
        <v>0</v>
      </c>
      <c r="AA95" s="67" t="n">
        <f aca="false">IF(O95&gt;0,CEILING(R95*P95*X95/Y95*Z95,1),0)</f>
        <v>0</v>
      </c>
      <c r="AB95" s="68" t="n">
        <f aca="false">IF(O95&gt;0,AA95/O95,0)</f>
        <v>0</v>
      </c>
      <c r="AC95" s="66" t="n">
        <f aca="false">'Vstupní data'!W95</f>
        <v>0</v>
      </c>
      <c r="AI95" s="66" t="str">
        <f aca="false">IF(OR('Vstupní data'!T95&gt;0,'Vstupní data'!U95&gt;0),VLOOKUP(I95,'Pril3-drev'!$H$5:$J$83,3,0),"")</f>
        <v/>
      </c>
      <c r="AJ95" s="66" t="n">
        <f aca="false">IF('Vstupní data'!V95="prostokořenný",0,IF('Vstupní data'!V95="krytokořenný","k",IF('Vstupní data'!V95="poloodrostky nebo odrostky, prostokořenné i krytokořenné","po",0)))</f>
        <v>0</v>
      </c>
      <c r="AK95" s="66" t="n">
        <f aca="false">IF(OR('Vstupní data'!T95&gt;0,'Vstupní data'!U95&gt;0),IF(AJ95="k",0.9*VLOOKUP(AI95,'ha-pocty-vyhl'!$A$5:$B$20,2,0),IF(AJ95="po",0.8*VLOOKUP(AI95,'ha-pocty-vyhl'!$A$5:$B$20,2,0),VLOOKUP(AI95,'ha-pocty-vyhl'!$A$5:$B$20,2,0))),0)</f>
        <v>0</v>
      </c>
      <c r="AL95" s="66" t="n">
        <f aca="false">IF(OR('Vstupní data'!T95&gt;0,'Vstupní data'!U95&gt;0),'Vstupní data'!K95*'Vstupní data'!M95/100,0)</f>
        <v>0</v>
      </c>
      <c r="AM95" s="66" t="n">
        <f aca="false">IF(OR('Vstupní data'!T95&gt;0,'Vstupní data'!U95&gt;0),IF('Vstupní data'!T95&gt;0,'Vstupní data'!T95,ROUND(10*'Vstupní data'!U95/AK95,0)),0)</f>
        <v>0</v>
      </c>
      <c r="AN95" s="69" t="n">
        <f aca="false">IF('Vstupní data'!T95&gt;0,   IF('Vstupní data'!T95&lt;=AL95,'Vstupní data'!T95,AL95),   IF(AM95&lt;AL95,AM95,AL95))</f>
        <v>0</v>
      </c>
      <c r="AO95" s="69" t="n">
        <f aca="false">'Vstupní data'!X95</f>
        <v>0</v>
      </c>
      <c r="AP95" s="66" t="n">
        <f aca="false">IF(OR('Vstupní data'!T95&gt;0,'Vstupní data'!U95&gt;0),IF(I95&lt;&gt;0,VLOOKUP(I95,'Pril3-drev'!$H$5:$I$83,2,0),0),0)</f>
        <v>0</v>
      </c>
      <c r="AQ95" s="66" t="n">
        <f aca="false">'Vstupní data'!Y95</f>
        <v>0</v>
      </c>
      <c r="AR95" s="66" t="str">
        <f aca="false">IF(AC95&gt;5,   IF('Vstupní data'!Y95&gt;0,   VLOOKUP(VLOOKUP(CONCATENATE(VLOOKUP(I95,'Pril3-drev'!$H$4:$L$83,5,0),AC95),'Pril3-drev'!$Q$4:$R$2803,2,0),'AVB-BS'!$C$5:$S$29 ,LOOKUP(AQ95,'AVB-BS'!$D$3:$S$3,'AVB-BS'!$D$1:$S$1) ,0 )   ,   IF('Vstupní data'!Z95&gt;0,'Vstupní data'!Z95,0)) , "")</f>
        <v/>
      </c>
      <c r="AS95" s="70" t="str">
        <f aca="false">IF(AC95&gt;5,VLOOKUP(CONCATENATE(AP95,AR95),'Pril1-THLPa'!$H$6:$N$96,4,0),"")</f>
        <v/>
      </c>
      <c r="AT95" s="70" t="str">
        <f aca="false">IF(AC95&gt;5,VLOOKUP(CONCATENATE(AP95,AR95),'Pril1-THLPa'!$H$6:$N$96,5,0),"")</f>
        <v/>
      </c>
      <c r="AU95" s="70" t="str">
        <f aca="false">IF(AC95&gt;5,VLOOKUP(CONCATENATE(AP95,AR95),'Pril1-THLPa'!$H$6:$N$96,6,0),"")</f>
        <v/>
      </c>
      <c r="AV95" s="70" t="str">
        <f aca="false">IF(AC95&gt;5,VLOOKUP(CONCATENATE(AP95,AR95),'Pril1-THLPa'!$H$6:$N$96,7,0),"")</f>
        <v/>
      </c>
      <c r="AW95" s="70" t="str">
        <f aca="false">IF(AC95&gt;5,VLOOKUP(CONCATENATE(AP95,AR95),'Pril1-THLPa'!$H$6:$O$96,8,0),"")</f>
        <v/>
      </c>
      <c r="AX95" s="66" t="n">
        <f aca="false">IF(AC95&gt;0,IF(AND(AC95&gt;0,AC95&lt;=5),VLOOKUP(AP95,'Pril1-THLPa'!$A$6:$F$18,LOOKUP(AC95,'Pril1-THLPa'!$B$5:$F$5,'Pril1-THLPa'!$B$4:$F$4),0),AS95+AT95*(AC95-5)+AU95*POWER(AC95-5,2)+AV95*POWER(AC95-5,3)+AW95*POWER(AC95-5,4)),0)</f>
        <v>0</v>
      </c>
      <c r="AY95" s="71"/>
      <c r="AZ95" s="66" t="n">
        <f aca="false">'Vstupní data'!AA95</f>
        <v>0</v>
      </c>
      <c r="BA95" s="66" t="n">
        <f aca="false">IF(OR('Vstupní data'!T95&gt;0,'Vstupní data'!U95&gt;0),IF(AC95&lt;&gt;"",AX95*AO95/10*(100+AZ95)/100,0),0)</f>
        <v>0</v>
      </c>
      <c r="BB95" s="67" t="n">
        <f aca="false">IF(AC95&lt;&gt;"",ROUND(BA95*AN95,0),0)</f>
        <v>0</v>
      </c>
      <c r="BC95" s="68" t="str">
        <f aca="false">IF(AE95&gt;0,BB95/AE95,"")</f>
        <v/>
      </c>
      <c r="BD95" s="66" t="n">
        <f aca="false">'Vstupní data'!AE95</f>
        <v>0</v>
      </c>
      <c r="BF95" s="66" t="n">
        <f aca="false">'Vstupní data'!AC95</f>
        <v>0</v>
      </c>
      <c r="BH95" s="66" t="n">
        <f aca="false">'Vstupní data'!AD95</f>
        <v>0</v>
      </c>
      <c r="BI95" s="66" t="n">
        <f aca="false">'Vstupní data'!AF95</f>
        <v>0</v>
      </c>
      <c r="BJ95" s="69" t="n">
        <f aca="false">'Vstupní data'!AG95</f>
        <v>0</v>
      </c>
      <c r="BK95" s="69" t="n">
        <f aca="false">IF(BF95&lt;&gt;0,VLOOKUP(I95,'Pril3-drev'!$H$5:$I$83,2,0),0)</f>
        <v>0</v>
      </c>
      <c r="BL95" s="69" t="n">
        <f aca="false">IF(BF95&lt;&gt;0,VLOOKUP(BK95,'Pril3-drev'!$A$5:$C$17,3,0),0)</f>
        <v>0</v>
      </c>
      <c r="BM95" s="69" t="n">
        <f aca="false">'Vstupní data'!AH95</f>
        <v>0</v>
      </c>
      <c r="BN95" s="69" t="n">
        <f aca="false">IF('Vstupní data'!AH95&gt;0,   VLOOKUP(VLOOKUP(CONCATENATE(VLOOKUP(I95,'Pril3-drev'!$H$4:$L$83,5,0),BD95),'Pril3-drev'!$Q$4:$R$2803,2,0),'AVB-BS'!$C$5:$S$29 ,LOOKUP(BM95,'AVB-BS'!$D$3:$S$3,'AVB-BS'!$D$1:$S$1) ,0 )   ,   IF('Vstupní data'!AI95&gt;0,'Vstupní data'!AI95,0))</f>
        <v>0</v>
      </c>
      <c r="BO95" s="69" t="str">
        <f aca="false">IF(BX95&gt;5,VLOOKUP(CONCATENATE(BK95,BN95),'Pril1-THLPa'!$H$6:$N$96,4,0),"")</f>
        <v/>
      </c>
      <c r="BP95" s="69" t="str">
        <f aca="false">IF(BX95&gt;5,VLOOKUP(CONCATENATE(BK95,BN95),'Pril1-THLPa'!$H$6:$N$96,5,0),"")</f>
        <v/>
      </c>
      <c r="BQ95" s="69" t="str">
        <f aca="false">IF(BX95&gt;5,VLOOKUP(CONCATENATE(BK95,BN95),'Pril1-THLPa'!$H$6:$N$96,6,0),"")</f>
        <v/>
      </c>
      <c r="BR95" s="69" t="str">
        <f aca="false">IF(BX95&gt;5,VLOOKUP(CONCATENATE(BK95,BN95),'Pril1-THLPa'!$H$6:$N$96,7,0),"")</f>
        <v/>
      </c>
      <c r="BS95" s="69" t="str">
        <f aca="false">IF(BX95&gt;5,VLOOKUP(CONCATENATE(BK95,BN95),'Pril1-THLPa'!$H$6:$O$96,8,0),"")</f>
        <v/>
      </c>
      <c r="BT95" s="69" t="str">
        <f aca="false">IF(BF95&gt;0, IF(BK95="smrk",  VLOOKUP(VLOOKUP(BD95,'Pril9-K3'!$L$8:$M$207,2,0),'Pril9-K3'!$A$8:$J$16,LOOKUP(BN95,'Pril9-K3'!$A$7:$J$7,'Pril9-K3'!$A$5:$J$5),0), IF(AND(BK95&lt;&gt;"smrk",'Vstupní data'!AK95&lt;&gt;""),'Vstupní data'!AK95,   VLOOKUP(VLOOKUP(BD95,'Pril9-K3'!$L$8:$M$207,2,0),'Pril9-K3'!$A$8:$J$16,LOOKUP(BN95,'Pril9-K3'!$A$7:$J$7,'Pril9-K3'!$A$5:$J$5),0)   )),   "")</f>
        <v/>
      </c>
      <c r="BV95" s="69" t="n">
        <f aca="false">'Vstupní data'!AJ95</f>
        <v>0</v>
      </c>
      <c r="BW95" s="69" t="n">
        <f aca="false">IF(BF95&gt;0,IF(J95&gt;0,J95,K95*H95/100),0)</f>
        <v>0</v>
      </c>
      <c r="BX95" s="69" t="n">
        <f aca="false">IF(BF95&gt;0,IF(BJ95&gt;BL95,BL95,BJ95),0)</f>
        <v>0</v>
      </c>
      <c r="BY95" s="69" t="n">
        <f aca="false">IF(BD95=0,0,IF(AND(BX95&gt;0,BX95&lt;=5),  IF(AND(BX95&gt;0,BX95&lt;=5),VLOOKUP(BK95,'Pril1-THLPa'!$A$6:$F$18,IF(AND(BX95&gt;0,BX95&lt;=5),LOOKUP(BX95,'Pril1-THLPa'!$B$5:$F$5,'Pril1-THLPa'!$B$4:$F$4),""),0),""),  IF(BX95&gt;5,BO95+BP95*(BX95-5)+BQ95*POWER(BX95-5,2)+BR95*POWER(BX95-5,3)+BS95*POWER(BX95-5,4),"")))</f>
        <v>0</v>
      </c>
      <c r="BZ95" s="69" t="n">
        <f aca="false">IF(BY95&gt;0,BY95*BI95/10*BW95*(100+BV95)/100,0)</f>
        <v>0</v>
      </c>
      <c r="CA95" s="69" t="n">
        <f aca="false">IF(BD95&gt;0,BX95-IF(BD95&gt;BX95,BX95,BD95),0)</f>
        <v>0</v>
      </c>
      <c r="CB95" s="69" t="n">
        <f aca="false">POWER(1.01,CA95)</f>
        <v>1</v>
      </c>
      <c r="CC95" s="69" t="n">
        <f aca="false">IF(BF95&gt;0,IF(BF95&gt;BH95,1,BF95/BH95),0)</f>
        <v>0</v>
      </c>
      <c r="CD95" s="72" t="n">
        <f aca="false">IF(BD95=0,0,IF(BF95&gt;0,ROUND(IF(CB95&lt;&gt;0,BZ95*BT95*1/CB95*CC95,0),0),0))</f>
        <v>0</v>
      </c>
      <c r="CE95" s="73" t="str">
        <f aca="false">IF(BF95&gt;0,IF(BF95&gt;BH95,CD95/BF95,CD95/BH95),"")</f>
        <v/>
      </c>
      <c r="CF95" s="69" t="n">
        <f aca="false">'Vstupní data'!AM95</f>
        <v>0</v>
      </c>
      <c r="CG95" s="69" t="n">
        <f aca="false">'Vstupní data'!AN95</f>
        <v>0</v>
      </c>
      <c r="CH95" s="69" t="n">
        <f aca="false">'Vstupní data'!AO95</f>
        <v>0</v>
      </c>
      <c r="CI95" s="69" t="n">
        <f aca="false">'Vstupní data'!AP95</f>
        <v>0</v>
      </c>
      <c r="CJ95" s="72" t="n">
        <f aca="false">ROUND(CH95*CI95,0)</f>
        <v>0</v>
      </c>
      <c r="CK95" s="74" t="str">
        <f aca="false">IF(OR(AA95&gt;0,BB95&gt;0,CD95&gt;0,CJ95&gt;0),AA95+BB95+CD95+CJ95,"")</f>
        <v/>
      </c>
    </row>
    <row r="96" customFormat="false" ht="12.8" hidden="false" customHeight="false" outlineLevel="0" collapsed="false">
      <c r="A96" s="66" t="n">
        <f aca="false">'Vstupní data'!A96</f>
        <v>0</v>
      </c>
      <c r="F96" s="66" t="str">
        <f aca="false">CONCATENATE('Vstupní data'!F96,'Vstupní data'!G96,'Vstupní data'!H96,'Vstupní data'!I96)</f>
        <v/>
      </c>
      <c r="G96" s="66"/>
      <c r="H96" s="66" t="n">
        <f aca="false">'Vstupní data'!K96</f>
        <v>0</v>
      </c>
      <c r="I96" s="66" t="n">
        <f aca="false">'Vstupní data'!L96</f>
        <v>0</v>
      </c>
      <c r="J96" s="66" t="n">
        <f aca="false">'Vstupní data'!K96*'Vstupní data'!M96/100</f>
        <v>0</v>
      </c>
      <c r="L96" s="66" t="n">
        <f aca="false">IF('Vstupní data'!N96="prostokořenný",0,IF('Vstupní data'!N96="krytokořenný","k",IF('Vstupní data'!N96="poloodrostky nebo odrostky, prostokořenné i krytokořenné","po",0)))</f>
        <v>0</v>
      </c>
      <c r="N96" s="66"/>
      <c r="O96" s="66" t="n">
        <f aca="false">'Vstupní data'!O96</f>
        <v>0</v>
      </c>
      <c r="P96" s="66" t="n">
        <f aca="false">IF(O96&gt;0,VLOOKUP(CONCATENATE(VLOOKUP(I96,'Pril3-drev'!$H$5:$K$83,4,0),"-",'Vstupní data'!R96),K2!$C$15:$D$23,2,0),0)</f>
        <v>0</v>
      </c>
      <c r="Q96" s="66" t="n">
        <f aca="false">IF(O96&gt;0,VLOOKUP(I96,'Pril3-drev'!$H$5:$I$83,2,0),0)</f>
        <v>0</v>
      </c>
      <c r="R96" s="66" t="n">
        <f aca="false">IF(Q96&gt;0,VLOOKUP(Q96,'Pril6-okus'!$A$5:$B$17,2,0),0)</f>
        <v>0</v>
      </c>
      <c r="S96" s="66" t="n">
        <f aca="false">IF(O96&gt;0,VLOOKUP(I96,'Pril3-drev'!$H$5:$J$83,3,0),0)</f>
        <v>0</v>
      </c>
      <c r="T96" s="66" t="str">
        <f aca="false">IF(O96&gt;0,IF(L96="k",0.9*VLOOKUP(S96,'ha-pocty-vyhl'!$A$5:$B$20,2,0),IF(L96="po",0.8*VLOOKUP(S96,'ha-pocty-vyhl'!$A$5:$B$20,2,0),VLOOKUP(S96,'ha-pocty-vyhl'!$A$5:$B$20,2,0))),"")</f>
        <v/>
      </c>
      <c r="U96" s="66" t="n">
        <f aca="false">'Vstupní data'!P96</f>
        <v>0</v>
      </c>
      <c r="V96" s="66" t="n">
        <f aca="false">IF(O96&gt;0,1.3*T96*1000*Z96/10000,0)</f>
        <v>0</v>
      </c>
      <c r="W96" s="66" t="n">
        <f aca="false">IF(O96&gt;0,1.3*T96*1000*Z96/10000,0)</f>
        <v>0</v>
      </c>
      <c r="X96" s="66" t="n">
        <f aca="false">IF(O96&gt;0,IF(O96&gt;V96,V96,O96),0)</f>
        <v>0</v>
      </c>
      <c r="Y96" s="66" t="n">
        <f aca="false">IF(O96&gt;0,IF(IF(U96&gt;W96,W96,U96)&lt;X96,W96,IF(U96&gt;W96,W96,U96)),0)</f>
        <v>0</v>
      </c>
      <c r="Z96" s="66" t="n">
        <f aca="false">IF(O96&gt;0,IF(J96&gt;0,J96,K96*H96/100),0)</f>
        <v>0</v>
      </c>
      <c r="AA96" s="67" t="n">
        <f aca="false">IF(O96&gt;0,CEILING(R96*P96*X96/Y96*Z96,1),0)</f>
        <v>0</v>
      </c>
      <c r="AB96" s="68" t="n">
        <f aca="false">IF(O96&gt;0,AA96/O96,0)</f>
        <v>0</v>
      </c>
      <c r="AC96" s="66" t="n">
        <f aca="false">'Vstupní data'!W96</f>
        <v>0</v>
      </c>
      <c r="AI96" s="66" t="str">
        <f aca="false">IF(OR('Vstupní data'!T96&gt;0,'Vstupní data'!U96&gt;0),VLOOKUP(I96,'Pril3-drev'!$H$5:$J$83,3,0),"")</f>
        <v/>
      </c>
      <c r="AJ96" s="66" t="n">
        <f aca="false">IF('Vstupní data'!V96="prostokořenný",0,IF('Vstupní data'!V96="krytokořenný","k",IF('Vstupní data'!V96="poloodrostky nebo odrostky, prostokořenné i krytokořenné","po",0)))</f>
        <v>0</v>
      </c>
      <c r="AK96" s="66" t="n">
        <f aca="false">IF(OR('Vstupní data'!T96&gt;0,'Vstupní data'!U96&gt;0),IF(AJ96="k",0.9*VLOOKUP(AI96,'ha-pocty-vyhl'!$A$5:$B$20,2,0),IF(AJ96="po",0.8*VLOOKUP(AI96,'ha-pocty-vyhl'!$A$5:$B$20,2,0),VLOOKUP(AI96,'ha-pocty-vyhl'!$A$5:$B$20,2,0))),0)</f>
        <v>0</v>
      </c>
      <c r="AL96" s="66" t="n">
        <f aca="false">IF(OR('Vstupní data'!T96&gt;0,'Vstupní data'!U96&gt;0),'Vstupní data'!K96*'Vstupní data'!M96/100,0)</f>
        <v>0</v>
      </c>
      <c r="AM96" s="66" t="n">
        <f aca="false">IF(OR('Vstupní data'!T96&gt;0,'Vstupní data'!U96&gt;0),IF('Vstupní data'!T96&gt;0,'Vstupní data'!T96,ROUND(10*'Vstupní data'!U96/AK96,0)),0)</f>
        <v>0</v>
      </c>
      <c r="AN96" s="69" t="n">
        <f aca="false">IF('Vstupní data'!T96&gt;0,   IF('Vstupní data'!T96&lt;=AL96,'Vstupní data'!T96,AL96),   IF(AM96&lt;AL96,AM96,AL96))</f>
        <v>0</v>
      </c>
      <c r="AO96" s="69" t="n">
        <f aca="false">'Vstupní data'!X96</f>
        <v>0</v>
      </c>
      <c r="AP96" s="66" t="n">
        <f aca="false">IF(OR('Vstupní data'!T96&gt;0,'Vstupní data'!U96&gt;0),IF(I96&lt;&gt;0,VLOOKUP(I96,'Pril3-drev'!$H$5:$I$83,2,0),0),0)</f>
        <v>0</v>
      </c>
      <c r="AQ96" s="66" t="n">
        <f aca="false">'Vstupní data'!Y96</f>
        <v>0</v>
      </c>
      <c r="AR96" s="66" t="str">
        <f aca="false">IF(AC96&gt;5,   IF('Vstupní data'!Y96&gt;0,   VLOOKUP(VLOOKUP(CONCATENATE(VLOOKUP(I96,'Pril3-drev'!$H$4:$L$83,5,0),AC96),'Pril3-drev'!$Q$4:$R$2803,2,0),'AVB-BS'!$C$5:$S$29 ,LOOKUP(AQ96,'AVB-BS'!$D$3:$S$3,'AVB-BS'!$D$1:$S$1) ,0 )   ,   IF('Vstupní data'!Z96&gt;0,'Vstupní data'!Z96,0)) , "")</f>
        <v/>
      </c>
      <c r="AS96" s="70" t="str">
        <f aca="false">IF(AC96&gt;5,VLOOKUP(CONCATENATE(AP96,AR96),'Pril1-THLPa'!$H$6:$N$96,4,0),"")</f>
        <v/>
      </c>
      <c r="AT96" s="70" t="str">
        <f aca="false">IF(AC96&gt;5,VLOOKUP(CONCATENATE(AP96,AR96),'Pril1-THLPa'!$H$6:$N$96,5,0),"")</f>
        <v/>
      </c>
      <c r="AU96" s="70" t="str">
        <f aca="false">IF(AC96&gt;5,VLOOKUP(CONCATENATE(AP96,AR96),'Pril1-THLPa'!$H$6:$N$96,6,0),"")</f>
        <v/>
      </c>
      <c r="AV96" s="70" t="str">
        <f aca="false">IF(AC96&gt;5,VLOOKUP(CONCATENATE(AP96,AR96),'Pril1-THLPa'!$H$6:$N$96,7,0),"")</f>
        <v/>
      </c>
      <c r="AW96" s="70" t="str">
        <f aca="false">IF(AC96&gt;5,VLOOKUP(CONCATENATE(AP96,AR96),'Pril1-THLPa'!$H$6:$O$96,8,0),"")</f>
        <v/>
      </c>
      <c r="AX96" s="66" t="n">
        <f aca="false">IF(AC96&gt;0,IF(AND(AC96&gt;0,AC96&lt;=5),VLOOKUP(AP96,'Pril1-THLPa'!$A$6:$F$18,LOOKUP(AC96,'Pril1-THLPa'!$B$5:$F$5,'Pril1-THLPa'!$B$4:$F$4),0),AS96+AT96*(AC96-5)+AU96*POWER(AC96-5,2)+AV96*POWER(AC96-5,3)+AW96*POWER(AC96-5,4)),0)</f>
        <v>0</v>
      </c>
      <c r="AY96" s="71"/>
      <c r="AZ96" s="66" t="n">
        <f aca="false">'Vstupní data'!AA96</f>
        <v>0</v>
      </c>
      <c r="BA96" s="66" t="n">
        <f aca="false">IF(OR('Vstupní data'!T96&gt;0,'Vstupní data'!U96&gt;0),IF(AC96&lt;&gt;"",AX96*AO96/10*(100+AZ96)/100,0),0)</f>
        <v>0</v>
      </c>
      <c r="BB96" s="67" t="n">
        <f aca="false">IF(AC96&lt;&gt;"",ROUND(BA96*AN96,0),0)</f>
        <v>0</v>
      </c>
      <c r="BC96" s="68" t="str">
        <f aca="false">IF(AE96&gt;0,BB96/AE96,"")</f>
        <v/>
      </c>
      <c r="BD96" s="66" t="n">
        <f aca="false">'Vstupní data'!AE96</f>
        <v>0</v>
      </c>
      <c r="BF96" s="66" t="n">
        <f aca="false">'Vstupní data'!AC96</f>
        <v>0</v>
      </c>
      <c r="BH96" s="66" t="n">
        <f aca="false">'Vstupní data'!AD96</f>
        <v>0</v>
      </c>
      <c r="BI96" s="66" t="n">
        <f aca="false">'Vstupní data'!AF96</f>
        <v>0</v>
      </c>
      <c r="BJ96" s="69" t="n">
        <f aca="false">'Vstupní data'!AG96</f>
        <v>0</v>
      </c>
      <c r="BK96" s="69" t="n">
        <f aca="false">IF(BF96&lt;&gt;0,VLOOKUP(I96,'Pril3-drev'!$H$5:$I$83,2,0),0)</f>
        <v>0</v>
      </c>
      <c r="BL96" s="69" t="n">
        <f aca="false">IF(BF96&lt;&gt;0,VLOOKUP(BK96,'Pril3-drev'!$A$5:$C$17,3,0),0)</f>
        <v>0</v>
      </c>
      <c r="BM96" s="69" t="n">
        <f aca="false">'Vstupní data'!AH96</f>
        <v>0</v>
      </c>
      <c r="BN96" s="69" t="n">
        <f aca="false">IF('Vstupní data'!AH96&gt;0,   VLOOKUP(VLOOKUP(CONCATENATE(VLOOKUP(I96,'Pril3-drev'!$H$4:$L$83,5,0),BD96),'Pril3-drev'!$Q$4:$R$2803,2,0),'AVB-BS'!$C$5:$S$29 ,LOOKUP(BM96,'AVB-BS'!$D$3:$S$3,'AVB-BS'!$D$1:$S$1) ,0 )   ,   IF('Vstupní data'!AI96&gt;0,'Vstupní data'!AI96,0))</f>
        <v>0</v>
      </c>
      <c r="BO96" s="69" t="str">
        <f aca="false">IF(BX96&gt;5,VLOOKUP(CONCATENATE(BK96,BN96),'Pril1-THLPa'!$H$6:$N$96,4,0),"")</f>
        <v/>
      </c>
      <c r="BP96" s="69" t="str">
        <f aca="false">IF(BX96&gt;5,VLOOKUP(CONCATENATE(BK96,BN96),'Pril1-THLPa'!$H$6:$N$96,5,0),"")</f>
        <v/>
      </c>
      <c r="BQ96" s="69" t="str">
        <f aca="false">IF(BX96&gt;5,VLOOKUP(CONCATENATE(BK96,BN96),'Pril1-THLPa'!$H$6:$N$96,6,0),"")</f>
        <v/>
      </c>
      <c r="BR96" s="69" t="str">
        <f aca="false">IF(BX96&gt;5,VLOOKUP(CONCATENATE(BK96,BN96),'Pril1-THLPa'!$H$6:$N$96,7,0),"")</f>
        <v/>
      </c>
      <c r="BS96" s="69" t="str">
        <f aca="false">IF(BX96&gt;5,VLOOKUP(CONCATENATE(BK96,BN96),'Pril1-THLPa'!$H$6:$O$96,8,0),"")</f>
        <v/>
      </c>
      <c r="BT96" s="69" t="str">
        <f aca="false">IF(BF96&gt;0, IF(BK96="smrk",  VLOOKUP(VLOOKUP(BD96,'Pril9-K3'!$L$8:$M$207,2,0),'Pril9-K3'!$A$8:$J$16,LOOKUP(BN96,'Pril9-K3'!$A$7:$J$7,'Pril9-K3'!$A$5:$J$5),0), IF(AND(BK96&lt;&gt;"smrk",'Vstupní data'!AK96&lt;&gt;""),'Vstupní data'!AK96,   VLOOKUP(VLOOKUP(BD96,'Pril9-K3'!$L$8:$M$207,2,0),'Pril9-K3'!$A$8:$J$16,LOOKUP(BN96,'Pril9-K3'!$A$7:$J$7,'Pril9-K3'!$A$5:$J$5),0)   )),   "")</f>
        <v/>
      </c>
      <c r="BV96" s="69" t="n">
        <f aca="false">'Vstupní data'!AJ96</f>
        <v>0</v>
      </c>
      <c r="BW96" s="69" t="n">
        <f aca="false">IF(BF96&gt;0,IF(J96&gt;0,J96,K96*H96/100),0)</f>
        <v>0</v>
      </c>
      <c r="BX96" s="69" t="n">
        <f aca="false">IF(BF96&gt;0,IF(BJ96&gt;BL96,BL96,BJ96),0)</f>
        <v>0</v>
      </c>
      <c r="BY96" s="69" t="n">
        <f aca="false">IF(BD96=0,0,IF(AND(BX96&gt;0,BX96&lt;=5),  IF(AND(BX96&gt;0,BX96&lt;=5),VLOOKUP(BK96,'Pril1-THLPa'!$A$6:$F$18,IF(AND(BX96&gt;0,BX96&lt;=5),LOOKUP(BX96,'Pril1-THLPa'!$B$5:$F$5,'Pril1-THLPa'!$B$4:$F$4),""),0),""),  IF(BX96&gt;5,BO96+BP96*(BX96-5)+BQ96*POWER(BX96-5,2)+BR96*POWER(BX96-5,3)+BS96*POWER(BX96-5,4),"")))</f>
        <v>0</v>
      </c>
      <c r="BZ96" s="69" t="n">
        <f aca="false">IF(BY96&gt;0,BY96*BI96/10*BW96*(100+BV96)/100,0)</f>
        <v>0</v>
      </c>
      <c r="CA96" s="69" t="n">
        <f aca="false">IF(BD96&gt;0,BX96-IF(BD96&gt;BX96,BX96,BD96),0)</f>
        <v>0</v>
      </c>
      <c r="CB96" s="69" t="n">
        <f aca="false">POWER(1.01,CA96)</f>
        <v>1</v>
      </c>
      <c r="CC96" s="69" t="n">
        <f aca="false">IF(BF96&gt;0,IF(BF96&gt;BH96,1,BF96/BH96),0)</f>
        <v>0</v>
      </c>
      <c r="CD96" s="72" t="n">
        <f aca="false">IF(BD96=0,0,IF(BF96&gt;0,ROUND(IF(CB96&lt;&gt;0,BZ96*BT96*1/CB96*CC96,0),0),0))</f>
        <v>0</v>
      </c>
      <c r="CE96" s="73" t="str">
        <f aca="false">IF(BF96&gt;0,IF(BF96&gt;BH96,CD96/BF96,CD96/BH96),"")</f>
        <v/>
      </c>
      <c r="CF96" s="69" t="n">
        <f aca="false">'Vstupní data'!AM96</f>
        <v>0</v>
      </c>
      <c r="CG96" s="69" t="n">
        <f aca="false">'Vstupní data'!AN96</f>
        <v>0</v>
      </c>
      <c r="CH96" s="69" t="n">
        <f aca="false">'Vstupní data'!AO96</f>
        <v>0</v>
      </c>
      <c r="CI96" s="69" t="n">
        <f aca="false">'Vstupní data'!AP96</f>
        <v>0</v>
      </c>
      <c r="CJ96" s="72" t="n">
        <f aca="false">ROUND(CH96*CI96,0)</f>
        <v>0</v>
      </c>
      <c r="CK96" s="74" t="str">
        <f aca="false">IF(OR(AA96&gt;0,BB96&gt;0,CD96&gt;0,CJ96&gt;0),AA96+BB96+CD96+CJ96,"")</f>
        <v/>
      </c>
    </row>
    <row r="97" customFormat="false" ht="12.8" hidden="false" customHeight="false" outlineLevel="0" collapsed="false">
      <c r="A97" s="66" t="n">
        <f aca="false">'Vstupní data'!A97</f>
        <v>0</v>
      </c>
      <c r="F97" s="66" t="str">
        <f aca="false">CONCATENATE('Vstupní data'!F97,'Vstupní data'!G97,'Vstupní data'!H97,'Vstupní data'!I97)</f>
        <v/>
      </c>
      <c r="G97" s="66"/>
      <c r="H97" s="66" t="n">
        <f aca="false">'Vstupní data'!K97</f>
        <v>0</v>
      </c>
      <c r="I97" s="66" t="n">
        <f aca="false">'Vstupní data'!L97</f>
        <v>0</v>
      </c>
      <c r="J97" s="66" t="n">
        <f aca="false">'Vstupní data'!K97*'Vstupní data'!M97/100</f>
        <v>0</v>
      </c>
      <c r="L97" s="66" t="n">
        <f aca="false">IF('Vstupní data'!N97="prostokořenný",0,IF('Vstupní data'!N97="krytokořenný","k",IF('Vstupní data'!N97="poloodrostky nebo odrostky, prostokořenné i krytokořenné","po",0)))</f>
        <v>0</v>
      </c>
      <c r="N97" s="66"/>
      <c r="O97" s="66" t="n">
        <f aca="false">'Vstupní data'!O97</f>
        <v>0</v>
      </c>
      <c r="P97" s="66" t="n">
        <f aca="false">IF(O97&gt;0,VLOOKUP(CONCATENATE(VLOOKUP(I97,'Pril3-drev'!$H$5:$K$83,4,0),"-",'Vstupní data'!R97),K2!$C$15:$D$23,2,0),0)</f>
        <v>0</v>
      </c>
      <c r="Q97" s="66" t="n">
        <f aca="false">IF(O97&gt;0,VLOOKUP(I97,'Pril3-drev'!$H$5:$I$83,2,0),0)</f>
        <v>0</v>
      </c>
      <c r="R97" s="66" t="n">
        <f aca="false">IF(Q97&gt;0,VLOOKUP(Q97,'Pril6-okus'!$A$5:$B$17,2,0),0)</f>
        <v>0</v>
      </c>
      <c r="S97" s="66" t="n">
        <f aca="false">IF(O97&gt;0,VLOOKUP(I97,'Pril3-drev'!$H$5:$J$83,3,0),0)</f>
        <v>0</v>
      </c>
      <c r="T97" s="66" t="str">
        <f aca="false">IF(O97&gt;0,IF(L97="k",0.9*VLOOKUP(S97,'ha-pocty-vyhl'!$A$5:$B$20,2,0),IF(L97="po",0.8*VLOOKUP(S97,'ha-pocty-vyhl'!$A$5:$B$20,2,0),VLOOKUP(S97,'ha-pocty-vyhl'!$A$5:$B$20,2,0))),"")</f>
        <v/>
      </c>
      <c r="U97" s="66" t="n">
        <f aca="false">'Vstupní data'!P97</f>
        <v>0</v>
      </c>
      <c r="V97" s="66" t="n">
        <f aca="false">IF(O97&gt;0,1.3*T97*1000*Z97/10000,0)</f>
        <v>0</v>
      </c>
      <c r="W97" s="66" t="n">
        <f aca="false">IF(O97&gt;0,1.3*T97*1000*Z97/10000,0)</f>
        <v>0</v>
      </c>
      <c r="X97" s="66" t="n">
        <f aca="false">IF(O97&gt;0,IF(O97&gt;V97,V97,O97),0)</f>
        <v>0</v>
      </c>
      <c r="Y97" s="66" t="n">
        <f aca="false">IF(O97&gt;0,IF(IF(U97&gt;W97,W97,U97)&lt;X97,W97,IF(U97&gt;W97,W97,U97)),0)</f>
        <v>0</v>
      </c>
      <c r="Z97" s="66" t="n">
        <f aca="false">IF(O97&gt;0,IF(J97&gt;0,J97,K97*H97/100),0)</f>
        <v>0</v>
      </c>
      <c r="AA97" s="67" t="n">
        <f aca="false">IF(O97&gt;0,CEILING(R97*P97*X97/Y97*Z97,1),0)</f>
        <v>0</v>
      </c>
      <c r="AB97" s="68" t="n">
        <f aca="false">IF(O97&gt;0,AA97/O97,0)</f>
        <v>0</v>
      </c>
      <c r="AC97" s="66" t="n">
        <f aca="false">'Vstupní data'!W97</f>
        <v>0</v>
      </c>
      <c r="AI97" s="66" t="str">
        <f aca="false">IF(OR('Vstupní data'!T97&gt;0,'Vstupní data'!U97&gt;0),VLOOKUP(I97,'Pril3-drev'!$H$5:$J$83,3,0),"")</f>
        <v/>
      </c>
      <c r="AJ97" s="66" t="n">
        <f aca="false">IF('Vstupní data'!V97="prostokořenný",0,IF('Vstupní data'!V97="krytokořenný","k",IF('Vstupní data'!V97="poloodrostky nebo odrostky, prostokořenné i krytokořenné","po",0)))</f>
        <v>0</v>
      </c>
      <c r="AK97" s="66" t="n">
        <f aca="false">IF(OR('Vstupní data'!T97&gt;0,'Vstupní data'!U97&gt;0),IF(AJ97="k",0.9*VLOOKUP(AI97,'ha-pocty-vyhl'!$A$5:$B$20,2,0),IF(AJ97="po",0.8*VLOOKUP(AI97,'ha-pocty-vyhl'!$A$5:$B$20,2,0),VLOOKUP(AI97,'ha-pocty-vyhl'!$A$5:$B$20,2,0))),0)</f>
        <v>0</v>
      </c>
      <c r="AL97" s="66" t="n">
        <f aca="false">IF(OR('Vstupní data'!T97&gt;0,'Vstupní data'!U97&gt;0),'Vstupní data'!K97*'Vstupní data'!M97/100,0)</f>
        <v>0</v>
      </c>
      <c r="AM97" s="66" t="n">
        <f aca="false">IF(OR('Vstupní data'!T97&gt;0,'Vstupní data'!U97&gt;0),IF('Vstupní data'!T97&gt;0,'Vstupní data'!T97,ROUND(10*'Vstupní data'!U97/AK97,0)),0)</f>
        <v>0</v>
      </c>
      <c r="AN97" s="69" t="n">
        <f aca="false">IF('Vstupní data'!T97&gt;0,   IF('Vstupní data'!T97&lt;=AL97,'Vstupní data'!T97,AL97),   IF(AM97&lt;AL97,AM97,AL97))</f>
        <v>0</v>
      </c>
      <c r="AO97" s="69" t="n">
        <f aca="false">'Vstupní data'!X97</f>
        <v>0</v>
      </c>
      <c r="AP97" s="66" t="n">
        <f aca="false">IF(OR('Vstupní data'!T97&gt;0,'Vstupní data'!U97&gt;0),IF(I97&lt;&gt;0,VLOOKUP(I97,'Pril3-drev'!$H$5:$I$83,2,0),0),0)</f>
        <v>0</v>
      </c>
      <c r="AQ97" s="66" t="n">
        <f aca="false">'Vstupní data'!Y97</f>
        <v>0</v>
      </c>
      <c r="AR97" s="66" t="str">
        <f aca="false">IF(AC97&gt;5,   IF('Vstupní data'!Y97&gt;0,   VLOOKUP(VLOOKUP(CONCATENATE(VLOOKUP(I97,'Pril3-drev'!$H$4:$L$83,5,0),AC97),'Pril3-drev'!$Q$4:$R$2803,2,0),'AVB-BS'!$C$5:$S$29 ,LOOKUP(AQ97,'AVB-BS'!$D$3:$S$3,'AVB-BS'!$D$1:$S$1) ,0 )   ,   IF('Vstupní data'!Z97&gt;0,'Vstupní data'!Z97,0)) , "")</f>
        <v/>
      </c>
      <c r="AS97" s="70" t="str">
        <f aca="false">IF(AC97&gt;5,VLOOKUP(CONCATENATE(AP97,AR97),'Pril1-THLPa'!$H$6:$N$96,4,0),"")</f>
        <v/>
      </c>
      <c r="AT97" s="70" t="str">
        <f aca="false">IF(AC97&gt;5,VLOOKUP(CONCATENATE(AP97,AR97),'Pril1-THLPa'!$H$6:$N$96,5,0),"")</f>
        <v/>
      </c>
      <c r="AU97" s="70" t="str">
        <f aca="false">IF(AC97&gt;5,VLOOKUP(CONCATENATE(AP97,AR97),'Pril1-THLPa'!$H$6:$N$96,6,0),"")</f>
        <v/>
      </c>
      <c r="AV97" s="70" t="str">
        <f aca="false">IF(AC97&gt;5,VLOOKUP(CONCATENATE(AP97,AR97),'Pril1-THLPa'!$H$6:$N$96,7,0),"")</f>
        <v/>
      </c>
      <c r="AW97" s="70" t="str">
        <f aca="false">IF(AC97&gt;5,VLOOKUP(CONCATENATE(AP97,AR97),'Pril1-THLPa'!$H$6:$O$96,8,0),"")</f>
        <v/>
      </c>
      <c r="AX97" s="66" t="n">
        <f aca="false">IF(AC97&gt;0,IF(AND(AC97&gt;0,AC97&lt;=5),VLOOKUP(AP97,'Pril1-THLPa'!$A$6:$F$18,LOOKUP(AC97,'Pril1-THLPa'!$B$5:$F$5,'Pril1-THLPa'!$B$4:$F$4),0),AS97+AT97*(AC97-5)+AU97*POWER(AC97-5,2)+AV97*POWER(AC97-5,3)+AW97*POWER(AC97-5,4)),0)</f>
        <v>0</v>
      </c>
      <c r="AY97" s="71"/>
      <c r="AZ97" s="66" t="n">
        <f aca="false">'Vstupní data'!AA97</f>
        <v>0</v>
      </c>
      <c r="BA97" s="66" t="n">
        <f aca="false">IF(OR('Vstupní data'!T97&gt;0,'Vstupní data'!U97&gt;0),IF(AC97&lt;&gt;"",AX97*AO97/10*(100+AZ97)/100,0),0)</f>
        <v>0</v>
      </c>
      <c r="BB97" s="67" t="n">
        <f aca="false">IF(AC97&lt;&gt;"",ROUND(BA97*AN97,0),0)</f>
        <v>0</v>
      </c>
      <c r="BC97" s="68" t="str">
        <f aca="false">IF(AE97&gt;0,BB97/AE97,"")</f>
        <v/>
      </c>
      <c r="BD97" s="66" t="n">
        <f aca="false">'Vstupní data'!AE97</f>
        <v>0</v>
      </c>
      <c r="BF97" s="66" t="n">
        <f aca="false">'Vstupní data'!AC97</f>
        <v>0</v>
      </c>
      <c r="BH97" s="66" t="n">
        <f aca="false">'Vstupní data'!AD97</f>
        <v>0</v>
      </c>
      <c r="BI97" s="66" t="n">
        <f aca="false">'Vstupní data'!AF97</f>
        <v>0</v>
      </c>
      <c r="BJ97" s="69" t="n">
        <f aca="false">'Vstupní data'!AG97</f>
        <v>0</v>
      </c>
      <c r="BK97" s="69" t="n">
        <f aca="false">IF(BF97&lt;&gt;0,VLOOKUP(I97,'Pril3-drev'!$H$5:$I$83,2,0),0)</f>
        <v>0</v>
      </c>
      <c r="BL97" s="69" t="n">
        <f aca="false">IF(BF97&lt;&gt;0,VLOOKUP(BK97,'Pril3-drev'!$A$5:$C$17,3,0),0)</f>
        <v>0</v>
      </c>
      <c r="BM97" s="69" t="n">
        <f aca="false">'Vstupní data'!AH97</f>
        <v>0</v>
      </c>
      <c r="BN97" s="69" t="n">
        <f aca="false">IF('Vstupní data'!AH97&gt;0,   VLOOKUP(VLOOKUP(CONCATENATE(VLOOKUP(I97,'Pril3-drev'!$H$4:$L$83,5,0),BD97),'Pril3-drev'!$Q$4:$R$2803,2,0),'AVB-BS'!$C$5:$S$29 ,LOOKUP(BM97,'AVB-BS'!$D$3:$S$3,'AVB-BS'!$D$1:$S$1) ,0 )   ,   IF('Vstupní data'!AI97&gt;0,'Vstupní data'!AI97,0))</f>
        <v>0</v>
      </c>
      <c r="BO97" s="69" t="str">
        <f aca="false">IF(BX97&gt;5,VLOOKUP(CONCATENATE(BK97,BN97),'Pril1-THLPa'!$H$6:$N$96,4,0),"")</f>
        <v/>
      </c>
      <c r="BP97" s="69" t="str">
        <f aca="false">IF(BX97&gt;5,VLOOKUP(CONCATENATE(BK97,BN97),'Pril1-THLPa'!$H$6:$N$96,5,0),"")</f>
        <v/>
      </c>
      <c r="BQ97" s="69" t="str">
        <f aca="false">IF(BX97&gt;5,VLOOKUP(CONCATENATE(BK97,BN97),'Pril1-THLPa'!$H$6:$N$96,6,0),"")</f>
        <v/>
      </c>
      <c r="BR97" s="69" t="str">
        <f aca="false">IF(BX97&gt;5,VLOOKUP(CONCATENATE(BK97,BN97),'Pril1-THLPa'!$H$6:$N$96,7,0),"")</f>
        <v/>
      </c>
      <c r="BS97" s="69" t="str">
        <f aca="false">IF(BX97&gt;5,VLOOKUP(CONCATENATE(BK97,BN97),'Pril1-THLPa'!$H$6:$O$96,8,0),"")</f>
        <v/>
      </c>
      <c r="BT97" s="69" t="str">
        <f aca="false">IF(BF97&gt;0, IF(BK97="smrk",  VLOOKUP(VLOOKUP(BD97,'Pril9-K3'!$L$8:$M$207,2,0),'Pril9-K3'!$A$8:$J$16,LOOKUP(BN97,'Pril9-K3'!$A$7:$J$7,'Pril9-K3'!$A$5:$J$5),0), IF(AND(BK97&lt;&gt;"smrk",'Vstupní data'!AK97&lt;&gt;""),'Vstupní data'!AK97,   VLOOKUP(VLOOKUP(BD97,'Pril9-K3'!$L$8:$M$207,2,0),'Pril9-K3'!$A$8:$J$16,LOOKUP(BN97,'Pril9-K3'!$A$7:$J$7,'Pril9-K3'!$A$5:$J$5),0)   )),   "")</f>
        <v/>
      </c>
      <c r="BV97" s="69" t="n">
        <f aca="false">'Vstupní data'!AJ97</f>
        <v>0</v>
      </c>
      <c r="BW97" s="69" t="n">
        <f aca="false">IF(BF97&gt;0,IF(J97&gt;0,J97,K97*H97/100),0)</f>
        <v>0</v>
      </c>
      <c r="BX97" s="69" t="n">
        <f aca="false">IF(BF97&gt;0,IF(BJ97&gt;BL97,BL97,BJ97),0)</f>
        <v>0</v>
      </c>
      <c r="BY97" s="69" t="n">
        <f aca="false">IF(BD97=0,0,IF(AND(BX97&gt;0,BX97&lt;=5),  IF(AND(BX97&gt;0,BX97&lt;=5),VLOOKUP(BK97,'Pril1-THLPa'!$A$6:$F$18,IF(AND(BX97&gt;0,BX97&lt;=5),LOOKUP(BX97,'Pril1-THLPa'!$B$5:$F$5,'Pril1-THLPa'!$B$4:$F$4),""),0),""),  IF(BX97&gt;5,BO97+BP97*(BX97-5)+BQ97*POWER(BX97-5,2)+BR97*POWER(BX97-5,3)+BS97*POWER(BX97-5,4),"")))</f>
        <v>0</v>
      </c>
      <c r="BZ97" s="69" t="n">
        <f aca="false">IF(BY97&gt;0,BY97*BI97/10*BW97*(100+BV97)/100,0)</f>
        <v>0</v>
      </c>
      <c r="CA97" s="69" t="n">
        <f aca="false">IF(BD97&gt;0,BX97-IF(BD97&gt;BX97,BX97,BD97),0)</f>
        <v>0</v>
      </c>
      <c r="CB97" s="69" t="n">
        <f aca="false">POWER(1.01,CA97)</f>
        <v>1</v>
      </c>
      <c r="CC97" s="69" t="n">
        <f aca="false">IF(BF97&gt;0,IF(BF97&gt;BH97,1,BF97/BH97),0)</f>
        <v>0</v>
      </c>
      <c r="CD97" s="72" t="n">
        <f aca="false">IF(BD97=0,0,IF(BF97&gt;0,ROUND(IF(CB97&lt;&gt;0,BZ97*BT97*1/CB97*CC97,0),0),0))</f>
        <v>0</v>
      </c>
      <c r="CE97" s="73" t="str">
        <f aca="false">IF(BF97&gt;0,IF(BF97&gt;BH97,CD97/BF97,CD97/BH97),"")</f>
        <v/>
      </c>
      <c r="CF97" s="69" t="n">
        <f aca="false">'Vstupní data'!AM97</f>
        <v>0</v>
      </c>
      <c r="CG97" s="69" t="n">
        <f aca="false">'Vstupní data'!AN97</f>
        <v>0</v>
      </c>
      <c r="CH97" s="69" t="n">
        <f aca="false">'Vstupní data'!AO97</f>
        <v>0</v>
      </c>
      <c r="CI97" s="69" t="n">
        <f aca="false">'Vstupní data'!AP97</f>
        <v>0</v>
      </c>
      <c r="CJ97" s="72" t="n">
        <f aca="false">ROUND(CH97*CI97,0)</f>
        <v>0</v>
      </c>
      <c r="CK97" s="74" t="str">
        <f aca="false">IF(OR(AA97&gt;0,BB97&gt;0,CD97&gt;0,CJ97&gt;0),AA97+BB97+CD97+CJ97,"")</f>
        <v/>
      </c>
    </row>
    <row r="98" customFormat="false" ht="12.8" hidden="false" customHeight="false" outlineLevel="0" collapsed="false">
      <c r="A98" s="66" t="n">
        <f aca="false">'Vstupní data'!A98</f>
        <v>0</v>
      </c>
      <c r="F98" s="66" t="str">
        <f aca="false">CONCATENATE('Vstupní data'!F98,'Vstupní data'!G98,'Vstupní data'!H98,'Vstupní data'!I98)</f>
        <v/>
      </c>
      <c r="G98" s="66"/>
      <c r="H98" s="66" t="n">
        <f aca="false">'Vstupní data'!K98</f>
        <v>0</v>
      </c>
      <c r="I98" s="66" t="n">
        <f aca="false">'Vstupní data'!L98</f>
        <v>0</v>
      </c>
      <c r="J98" s="66" t="n">
        <f aca="false">'Vstupní data'!K98*'Vstupní data'!M98/100</f>
        <v>0</v>
      </c>
      <c r="L98" s="66" t="n">
        <f aca="false">IF('Vstupní data'!N98="prostokořenný",0,IF('Vstupní data'!N98="krytokořenný","k",IF('Vstupní data'!N98="poloodrostky nebo odrostky, prostokořenné i krytokořenné","po",0)))</f>
        <v>0</v>
      </c>
      <c r="N98" s="66"/>
      <c r="O98" s="66" t="n">
        <f aca="false">'Vstupní data'!O98</f>
        <v>0</v>
      </c>
      <c r="P98" s="66" t="n">
        <f aca="false">IF(O98&gt;0,VLOOKUP(CONCATENATE(VLOOKUP(I98,'Pril3-drev'!$H$5:$K$83,4,0),"-",'Vstupní data'!R98),K2!$C$15:$D$23,2,0),0)</f>
        <v>0</v>
      </c>
      <c r="Q98" s="66" t="n">
        <f aca="false">IF(O98&gt;0,VLOOKUP(I98,'Pril3-drev'!$H$5:$I$83,2,0),0)</f>
        <v>0</v>
      </c>
      <c r="R98" s="66" t="n">
        <f aca="false">IF(Q98&gt;0,VLOOKUP(Q98,'Pril6-okus'!$A$5:$B$17,2,0),0)</f>
        <v>0</v>
      </c>
      <c r="S98" s="66" t="n">
        <f aca="false">IF(O98&gt;0,VLOOKUP(I98,'Pril3-drev'!$H$5:$J$83,3,0),0)</f>
        <v>0</v>
      </c>
      <c r="T98" s="66" t="str">
        <f aca="false">IF(O98&gt;0,IF(L98="k",0.9*VLOOKUP(S98,'ha-pocty-vyhl'!$A$5:$B$20,2,0),IF(L98="po",0.8*VLOOKUP(S98,'ha-pocty-vyhl'!$A$5:$B$20,2,0),VLOOKUP(S98,'ha-pocty-vyhl'!$A$5:$B$20,2,0))),"")</f>
        <v/>
      </c>
      <c r="U98" s="66" t="n">
        <f aca="false">'Vstupní data'!P98</f>
        <v>0</v>
      </c>
      <c r="V98" s="66" t="n">
        <f aca="false">IF(O98&gt;0,1.3*T98*1000*Z98/10000,0)</f>
        <v>0</v>
      </c>
      <c r="W98" s="66" t="n">
        <f aca="false">IF(O98&gt;0,1.3*T98*1000*Z98/10000,0)</f>
        <v>0</v>
      </c>
      <c r="X98" s="66" t="n">
        <f aca="false">IF(O98&gt;0,IF(O98&gt;V98,V98,O98),0)</f>
        <v>0</v>
      </c>
      <c r="Y98" s="66" t="n">
        <f aca="false">IF(O98&gt;0,IF(IF(U98&gt;W98,W98,U98)&lt;X98,W98,IF(U98&gt;W98,W98,U98)),0)</f>
        <v>0</v>
      </c>
      <c r="Z98" s="66" t="n">
        <f aca="false">IF(O98&gt;0,IF(J98&gt;0,J98,K98*H98/100),0)</f>
        <v>0</v>
      </c>
      <c r="AA98" s="67" t="n">
        <f aca="false">IF(O98&gt;0,CEILING(R98*P98*X98/Y98*Z98,1),0)</f>
        <v>0</v>
      </c>
      <c r="AB98" s="68" t="n">
        <f aca="false">IF(O98&gt;0,AA98/O98,0)</f>
        <v>0</v>
      </c>
      <c r="AC98" s="66" t="n">
        <f aca="false">'Vstupní data'!W98</f>
        <v>0</v>
      </c>
      <c r="AI98" s="66" t="str">
        <f aca="false">IF(OR('Vstupní data'!T98&gt;0,'Vstupní data'!U98&gt;0),VLOOKUP(I98,'Pril3-drev'!$H$5:$J$83,3,0),"")</f>
        <v/>
      </c>
      <c r="AJ98" s="66" t="n">
        <f aca="false">IF('Vstupní data'!V98="prostokořenný",0,IF('Vstupní data'!V98="krytokořenný","k",IF('Vstupní data'!V98="poloodrostky nebo odrostky, prostokořenné i krytokořenné","po",0)))</f>
        <v>0</v>
      </c>
      <c r="AK98" s="66" t="n">
        <f aca="false">IF(OR('Vstupní data'!T98&gt;0,'Vstupní data'!U98&gt;0),IF(AJ98="k",0.9*VLOOKUP(AI98,'ha-pocty-vyhl'!$A$5:$B$20,2,0),IF(AJ98="po",0.8*VLOOKUP(AI98,'ha-pocty-vyhl'!$A$5:$B$20,2,0),VLOOKUP(AI98,'ha-pocty-vyhl'!$A$5:$B$20,2,0))),0)</f>
        <v>0</v>
      </c>
      <c r="AL98" s="66" t="n">
        <f aca="false">IF(OR('Vstupní data'!T98&gt;0,'Vstupní data'!U98&gt;0),'Vstupní data'!K98*'Vstupní data'!M98/100,0)</f>
        <v>0</v>
      </c>
      <c r="AM98" s="66" t="n">
        <f aca="false">IF(OR('Vstupní data'!T98&gt;0,'Vstupní data'!U98&gt;0),IF('Vstupní data'!T98&gt;0,'Vstupní data'!T98,ROUND(10*'Vstupní data'!U98/AK98,0)),0)</f>
        <v>0</v>
      </c>
      <c r="AN98" s="69" t="n">
        <f aca="false">IF('Vstupní data'!T98&gt;0,   IF('Vstupní data'!T98&lt;=AL98,'Vstupní data'!T98,AL98),   IF(AM98&lt;AL98,AM98,AL98))</f>
        <v>0</v>
      </c>
      <c r="AO98" s="69" t="n">
        <f aca="false">'Vstupní data'!X98</f>
        <v>0</v>
      </c>
      <c r="AP98" s="66" t="n">
        <f aca="false">IF(OR('Vstupní data'!T98&gt;0,'Vstupní data'!U98&gt;0),IF(I98&lt;&gt;0,VLOOKUP(I98,'Pril3-drev'!$H$5:$I$83,2,0),0),0)</f>
        <v>0</v>
      </c>
      <c r="AQ98" s="66" t="n">
        <f aca="false">'Vstupní data'!Y98</f>
        <v>0</v>
      </c>
      <c r="AR98" s="66" t="str">
        <f aca="false">IF(AC98&gt;5,   IF('Vstupní data'!Y98&gt;0,   VLOOKUP(VLOOKUP(CONCATENATE(VLOOKUP(I98,'Pril3-drev'!$H$4:$L$83,5,0),AC98),'Pril3-drev'!$Q$4:$R$2803,2,0),'AVB-BS'!$C$5:$S$29 ,LOOKUP(AQ98,'AVB-BS'!$D$3:$S$3,'AVB-BS'!$D$1:$S$1) ,0 )   ,   IF('Vstupní data'!Z98&gt;0,'Vstupní data'!Z98,0)) , "")</f>
        <v/>
      </c>
      <c r="AS98" s="70" t="str">
        <f aca="false">IF(AC98&gt;5,VLOOKUP(CONCATENATE(AP98,AR98),'Pril1-THLPa'!$H$6:$N$96,4,0),"")</f>
        <v/>
      </c>
      <c r="AT98" s="70" t="str">
        <f aca="false">IF(AC98&gt;5,VLOOKUP(CONCATENATE(AP98,AR98),'Pril1-THLPa'!$H$6:$N$96,5,0),"")</f>
        <v/>
      </c>
      <c r="AU98" s="70" t="str">
        <f aca="false">IF(AC98&gt;5,VLOOKUP(CONCATENATE(AP98,AR98),'Pril1-THLPa'!$H$6:$N$96,6,0),"")</f>
        <v/>
      </c>
      <c r="AV98" s="70" t="str">
        <f aca="false">IF(AC98&gt;5,VLOOKUP(CONCATENATE(AP98,AR98),'Pril1-THLPa'!$H$6:$N$96,7,0),"")</f>
        <v/>
      </c>
      <c r="AW98" s="70" t="str">
        <f aca="false">IF(AC98&gt;5,VLOOKUP(CONCATENATE(AP98,AR98),'Pril1-THLPa'!$H$6:$O$96,8,0),"")</f>
        <v/>
      </c>
      <c r="AX98" s="66" t="n">
        <f aca="false">IF(AC98&gt;0,IF(AND(AC98&gt;0,AC98&lt;=5),VLOOKUP(AP98,'Pril1-THLPa'!$A$6:$F$18,LOOKUP(AC98,'Pril1-THLPa'!$B$5:$F$5,'Pril1-THLPa'!$B$4:$F$4),0),AS98+AT98*(AC98-5)+AU98*POWER(AC98-5,2)+AV98*POWER(AC98-5,3)+AW98*POWER(AC98-5,4)),0)</f>
        <v>0</v>
      </c>
      <c r="AY98" s="71"/>
      <c r="AZ98" s="66" t="n">
        <f aca="false">'Vstupní data'!AA98</f>
        <v>0</v>
      </c>
      <c r="BA98" s="66" t="n">
        <f aca="false">IF(OR('Vstupní data'!T98&gt;0,'Vstupní data'!U98&gt;0),IF(AC98&lt;&gt;"",AX98*AO98/10*(100+AZ98)/100,0),0)</f>
        <v>0</v>
      </c>
      <c r="BB98" s="67" t="n">
        <f aca="false">IF(AC98&lt;&gt;"",ROUND(BA98*AN98,0),0)</f>
        <v>0</v>
      </c>
      <c r="BC98" s="68" t="str">
        <f aca="false">IF(AE98&gt;0,BB98/AE98,"")</f>
        <v/>
      </c>
      <c r="BD98" s="66" t="n">
        <f aca="false">'Vstupní data'!AE98</f>
        <v>0</v>
      </c>
      <c r="BF98" s="66" t="n">
        <f aca="false">'Vstupní data'!AC98</f>
        <v>0</v>
      </c>
      <c r="BH98" s="66" t="n">
        <f aca="false">'Vstupní data'!AD98</f>
        <v>0</v>
      </c>
      <c r="BI98" s="66" t="n">
        <f aca="false">'Vstupní data'!AF98</f>
        <v>0</v>
      </c>
      <c r="BJ98" s="69" t="n">
        <f aca="false">'Vstupní data'!AG98</f>
        <v>0</v>
      </c>
      <c r="BK98" s="69" t="n">
        <f aca="false">IF(BF98&lt;&gt;0,VLOOKUP(I98,'Pril3-drev'!$H$5:$I$83,2,0),0)</f>
        <v>0</v>
      </c>
      <c r="BL98" s="69" t="n">
        <f aca="false">IF(BF98&lt;&gt;0,VLOOKUP(BK98,'Pril3-drev'!$A$5:$C$17,3,0),0)</f>
        <v>0</v>
      </c>
      <c r="BM98" s="69" t="n">
        <f aca="false">'Vstupní data'!AH98</f>
        <v>0</v>
      </c>
      <c r="BN98" s="69" t="n">
        <f aca="false">IF('Vstupní data'!AH98&gt;0,   VLOOKUP(VLOOKUP(CONCATENATE(VLOOKUP(I98,'Pril3-drev'!$H$4:$L$83,5,0),BD98),'Pril3-drev'!$Q$4:$R$2803,2,0),'AVB-BS'!$C$5:$S$29 ,LOOKUP(BM98,'AVB-BS'!$D$3:$S$3,'AVB-BS'!$D$1:$S$1) ,0 )   ,   IF('Vstupní data'!AI98&gt;0,'Vstupní data'!AI98,0))</f>
        <v>0</v>
      </c>
      <c r="BO98" s="69" t="str">
        <f aca="false">IF(BX98&gt;5,VLOOKUP(CONCATENATE(BK98,BN98),'Pril1-THLPa'!$H$6:$N$96,4,0),"")</f>
        <v/>
      </c>
      <c r="BP98" s="69" t="str">
        <f aca="false">IF(BX98&gt;5,VLOOKUP(CONCATENATE(BK98,BN98),'Pril1-THLPa'!$H$6:$N$96,5,0),"")</f>
        <v/>
      </c>
      <c r="BQ98" s="69" t="str">
        <f aca="false">IF(BX98&gt;5,VLOOKUP(CONCATENATE(BK98,BN98),'Pril1-THLPa'!$H$6:$N$96,6,0),"")</f>
        <v/>
      </c>
      <c r="BR98" s="69" t="str">
        <f aca="false">IF(BX98&gt;5,VLOOKUP(CONCATENATE(BK98,BN98),'Pril1-THLPa'!$H$6:$N$96,7,0),"")</f>
        <v/>
      </c>
      <c r="BS98" s="69" t="str">
        <f aca="false">IF(BX98&gt;5,VLOOKUP(CONCATENATE(BK98,BN98),'Pril1-THLPa'!$H$6:$O$96,8,0),"")</f>
        <v/>
      </c>
      <c r="BT98" s="69" t="str">
        <f aca="false">IF(BF98&gt;0, IF(BK98="smrk",  VLOOKUP(VLOOKUP(BD98,'Pril9-K3'!$L$8:$M$207,2,0),'Pril9-K3'!$A$8:$J$16,LOOKUP(BN98,'Pril9-K3'!$A$7:$J$7,'Pril9-K3'!$A$5:$J$5),0), IF(AND(BK98&lt;&gt;"smrk",'Vstupní data'!AK98&lt;&gt;""),'Vstupní data'!AK98,   VLOOKUP(VLOOKUP(BD98,'Pril9-K3'!$L$8:$M$207,2,0),'Pril9-K3'!$A$8:$J$16,LOOKUP(BN98,'Pril9-K3'!$A$7:$J$7,'Pril9-K3'!$A$5:$J$5),0)   )),   "")</f>
        <v/>
      </c>
      <c r="BV98" s="69" t="n">
        <f aca="false">'Vstupní data'!AJ98</f>
        <v>0</v>
      </c>
      <c r="BW98" s="69" t="n">
        <f aca="false">IF(BF98&gt;0,IF(J98&gt;0,J98,K98*H98/100),0)</f>
        <v>0</v>
      </c>
      <c r="BX98" s="69" t="n">
        <f aca="false">IF(BF98&gt;0,IF(BJ98&gt;BL98,BL98,BJ98),0)</f>
        <v>0</v>
      </c>
      <c r="BY98" s="69" t="n">
        <f aca="false">IF(BD98=0,0,IF(AND(BX98&gt;0,BX98&lt;=5),  IF(AND(BX98&gt;0,BX98&lt;=5),VLOOKUP(BK98,'Pril1-THLPa'!$A$6:$F$18,IF(AND(BX98&gt;0,BX98&lt;=5),LOOKUP(BX98,'Pril1-THLPa'!$B$5:$F$5,'Pril1-THLPa'!$B$4:$F$4),""),0),""),  IF(BX98&gt;5,BO98+BP98*(BX98-5)+BQ98*POWER(BX98-5,2)+BR98*POWER(BX98-5,3)+BS98*POWER(BX98-5,4),"")))</f>
        <v>0</v>
      </c>
      <c r="BZ98" s="69" t="n">
        <f aca="false">IF(BY98&gt;0,BY98*BI98/10*BW98*(100+BV98)/100,0)</f>
        <v>0</v>
      </c>
      <c r="CA98" s="69" t="n">
        <f aca="false">IF(BD98&gt;0,BX98-IF(BD98&gt;BX98,BX98,BD98),0)</f>
        <v>0</v>
      </c>
      <c r="CB98" s="69" t="n">
        <f aca="false">POWER(1.01,CA98)</f>
        <v>1</v>
      </c>
      <c r="CC98" s="69" t="n">
        <f aca="false">IF(BF98&gt;0,IF(BF98&gt;BH98,1,BF98/BH98),0)</f>
        <v>0</v>
      </c>
      <c r="CD98" s="72" t="n">
        <f aca="false">IF(BD98=0,0,IF(BF98&gt;0,ROUND(IF(CB98&lt;&gt;0,BZ98*BT98*1/CB98*CC98,0),0),0))</f>
        <v>0</v>
      </c>
      <c r="CE98" s="73" t="str">
        <f aca="false">IF(BF98&gt;0,IF(BF98&gt;BH98,CD98/BF98,CD98/BH98),"")</f>
        <v/>
      </c>
      <c r="CF98" s="69" t="n">
        <f aca="false">'Vstupní data'!AM98</f>
        <v>0</v>
      </c>
      <c r="CG98" s="69" t="n">
        <f aca="false">'Vstupní data'!AN98</f>
        <v>0</v>
      </c>
      <c r="CH98" s="69" t="n">
        <f aca="false">'Vstupní data'!AO98</f>
        <v>0</v>
      </c>
      <c r="CI98" s="69" t="n">
        <f aca="false">'Vstupní data'!AP98</f>
        <v>0</v>
      </c>
      <c r="CJ98" s="72" t="n">
        <f aca="false">ROUND(CH98*CI98,0)</f>
        <v>0</v>
      </c>
      <c r="CK98" s="74" t="str">
        <f aca="false">IF(OR(AA98&gt;0,BB98&gt;0,CD98&gt;0,CJ98&gt;0),AA98+BB98+CD98+CJ98,"")</f>
        <v/>
      </c>
    </row>
    <row r="99" customFormat="false" ht="12.8" hidden="false" customHeight="false" outlineLevel="0" collapsed="false">
      <c r="A99" s="66" t="n">
        <f aca="false">'Vstupní data'!A99</f>
        <v>0</v>
      </c>
      <c r="F99" s="66" t="str">
        <f aca="false">CONCATENATE('Vstupní data'!F99,'Vstupní data'!G99,'Vstupní data'!H99,'Vstupní data'!I99)</f>
        <v/>
      </c>
      <c r="G99" s="66"/>
      <c r="H99" s="66" t="n">
        <f aca="false">'Vstupní data'!K99</f>
        <v>0</v>
      </c>
      <c r="I99" s="66" t="n">
        <f aca="false">'Vstupní data'!L99</f>
        <v>0</v>
      </c>
      <c r="J99" s="66" t="n">
        <f aca="false">'Vstupní data'!K99*'Vstupní data'!M99/100</f>
        <v>0</v>
      </c>
      <c r="L99" s="66" t="n">
        <f aca="false">IF('Vstupní data'!N99="prostokořenný",0,IF('Vstupní data'!N99="krytokořenný","k",IF('Vstupní data'!N99="poloodrostky nebo odrostky, prostokořenné i krytokořenné","po",0)))</f>
        <v>0</v>
      </c>
      <c r="N99" s="66"/>
      <c r="O99" s="66" t="n">
        <f aca="false">'Vstupní data'!O99</f>
        <v>0</v>
      </c>
      <c r="P99" s="66" t="n">
        <f aca="false">IF(O99&gt;0,VLOOKUP(CONCATENATE(VLOOKUP(I99,'Pril3-drev'!$H$5:$K$83,4,0),"-",'Vstupní data'!R99),K2!$C$15:$D$23,2,0),0)</f>
        <v>0</v>
      </c>
      <c r="Q99" s="66" t="n">
        <f aca="false">IF(O99&gt;0,VLOOKUP(I99,'Pril3-drev'!$H$5:$I$83,2,0),0)</f>
        <v>0</v>
      </c>
      <c r="R99" s="66" t="n">
        <f aca="false">IF(Q99&gt;0,VLOOKUP(Q99,'Pril6-okus'!$A$5:$B$17,2,0),0)</f>
        <v>0</v>
      </c>
      <c r="S99" s="66" t="n">
        <f aca="false">IF(O99&gt;0,VLOOKUP(I99,'Pril3-drev'!$H$5:$J$83,3,0),0)</f>
        <v>0</v>
      </c>
      <c r="T99" s="66" t="str">
        <f aca="false">IF(O99&gt;0,IF(L99="k",0.9*VLOOKUP(S99,'ha-pocty-vyhl'!$A$5:$B$20,2,0),IF(L99="po",0.8*VLOOKUP(S99,'ha-pocty-vyhl'!$A$5:$B$20,2,0),VLOOKUP(S99,'ha-pocty-vyhl'!$A$5:$B$20,2,0))),"")</f>
        <v/>
      </c>
      <c r="U99" s="66" t="n">
        <f aca="false">'Vstupní data'!P99</f>
        <v>0</v>
      </c>
      <c r="V99" s="66" t="n">
        <f aca="false">IF(O99&gt;0,1.3*T99*1000*Z99/10000,0)</f>
        <v>0</v>
      </c>
      <c r="W99" s="66" t="n">
        <f aca="false">IF(O99&gt;0,1.3*T99*1000*Z99/10000,0)</f>
        <v>0</v>
      </c>
      <c r="X99" s="66" t="n">
        <f aca="false">IF(O99&gt;0,IF(O99&gt;V99,V99,O99),0)</f>
        <v>0</v>
      </c>
      <c r="Y99" s="66" t="n">
        <f aca="false">IF(O99&gt;0,IF(IF(U99&gt;W99,W99,U99)&lt;X99,W99,IF(U99&gt;W99,W99,U99)),0)</f>
        <v>0</v>
      </c>
      <c r="Z99" s="66" t="n">
        <f aca="false">IF(O99&gt;0,IF(J99&gt;0,J99,K99*H99/100),0)</f>
        <v>0</v>
      </c>
      <c r="AA99" s="67" t="n">
        <f aca="false">IF(O99&gt;0,CEILING(R99*P99*X99/Y99*Z99,1),0)</f>
        <v>0</v>
      </c>
      <c r="AB99" s="68" t="n">
        <f aca="false">IF(O99&gt;0,AA99/O99,0)</f>
        <v>0</v>
      </c>
      <c r="AC99" s="66" t="n">
        <f aca="false">'Vstupní data'!W99</f>
        <v>0</v>
      </c>
      <c r="AI99" s="66" t="str">
        <f aca="false">IF(OR('Vstupní data'!T99&gt;0,'Vstupní data'!U99&gt;0),VLOOKUP(I99,'Pril3-drev'!$H$5:$J$83,3,0),"")</f>
        <v/>
      </c>
      <c r="AJ99" s="66" t="n">
        <f aca="false">IF('Vstupní data'!V99="prostokořenný",0,IF('Vstupní data'!V99="krytokořenný","k",IF('Vstupní data'!V99="poloodrostky nebo odrostky, prostokořenné i krytokořenné","po",0)))</f>
        <v>0</v>
      </c>
      <c r="AK99" s="66" t="n">
        <f aca="false">IF(OR('Vstupní data'!T99&gt;0,'Vstupní data'!U99&gt;0),IF(AJ99="k",0.9*VLOOKUP(AI99,'ha-pocty-vyhl'!$A$5:$B$20,2,0),IF(AJ99="po",0.8*VLOOKUP(AI99,'ha-pocty-vyhl'!$A$5:$B$20,2,0),VLOOKUP(AI99,'ha-pocty-vyhl'!$A$5:$B$20,2,0))),0)</f>
        <v>0</v>
      </c>
      <c r="AL99" s="66" t="n">
        <f aca="false">IF(OR('Vstupní data'!T99&gt;0,'Vstupní data'!U99&gt;0),'Vstupní data'!K99*'Vstupní data'!M99/100,0)</f>
        <v>0</v>
      </c>
      <c r="AM99" s="66" t="n">
        <f aca="false">IF(OR('Vstupní data'!T99&gt;0,'Vstupní data'!U99&gt;0),IF('Vstupní data'!T99&gt;0,'Vstupní data'!T99,ROUND(10*'Vstupní data'!U99/AK99,0)),0)</f>
        <v>0</v>
      </c>
      <c r="AN99" s="69" t="n">
        <f aca="false">IF('Vstupní data'!T99&gt;0,   IF('Vstupní data'!T99&lt;=AL99,'Vstupní data'!T99,AL99),   IF(AM99&lt;AL99,AM99,AL99))</f>
        <v>0</v>
      </c>
      <c r="AO99" s="69" t="n">
        <f aca="false">'Vstupní data'!X99</f>
        <v>0</v>
      </c>
      <c r="AP99" s="66" t="n">
        <f aca="false">IF(OR('Vstupní data'!T99&gt;0,'Vstupní data'!U99&gt;0),IF(I99&lt;&gt;0,VLOOKUP(I99,'Pril3-drev'!$H$5:$I$83,2,0),0),0)</f>
        <v>0</v>
      </c>
      <c r="AQ99" s="66" t="n">
        <f aca="false">'Vstupní data'!Y99</f>
        <v>0</v>
      </c>
      <c r="AR99" s="66" t="str">
        <f aca="false">IF(AC99&gt;5,   IF('Vstupní data'!Y99&gt;0,   VLOOKUP(VLOOKUP(CONCATENATE(VLOOKUP(I99,'Pril3-drev'!$H$4:$L$83,5,0),AC99),'Pril3-drev'!$Q$4:$R$2803,2,0),'AVB-BS'!$C$5:$S$29 ,LOOKUP(AQ99,'AVB-BS'!$D$3:$S$3,'AVB-BS'!$D$1:$S$1) ,0 )   ,   IF('Vstupní data'!Z99&gt;0,'Vstupní data'!Z99,0)) , "")</f>
        <v/>
      </c>
      <c r="AS99" s="70" t="str">
        <f aca="false">IF(AC99&gt;5,VLOOKUP(CONCATENATE(AP99,AR99),'Pril1-THLPa'!$H$6:$N$96,4,0),"")</f>
        <v/>
      </c>
      <c r="AT99" s="70" t="str">
        <f aca="false">IF(AC99&gt;5,VLOOKUP(CONCATENATE(AP99,AR99),'Pril1-THLPa'!$H$6:$N$96,5,0),"")</f>
        <v/>
      </c>
      <c r="AU99" s="70" t="str">
        <f aca="false">IF(AC99&gt;5,VLOOKUP(CONCATENATE(AP99,AR99),'Pril1-THLPa'!$H$6:$N$96,6,0),"")</f>
        <v/>
      </c>
      <c r="AV99" s="70" t="str">
        <f aca="false">IF(AC99&gt;5,VLOOKUP(CONCATENATE(AP99,AR99),'Pril1-THLPa'!$H$6:$N$96,7,0),"")</f>
        <v/>
      </c>
      <c r="AW99" s="70" t="str">
        <f aca="false">IF(AC99&gt;5,VLOOKUP(CONCATENATE(AP99,AR99),'Pril1-THLPa'!$H$6:$O$96,8,0),"")</f>
        <v/>
      </c>
      <c r="AX99" s="66" t="n">
        <f aca="false">IF(AC99&gt;0,IF(AND(AC99&gt;0,AC99&lt;=5),VLOOKUP(AP99,'Pril1-THLPa'!$A$6:$F$18,LOOKUP(AC99,'Pril1-THLPa'!$B$5:$F$5,'Pril1-THLPa'!$B$4:$F$4),0),AS99+AT99*(AC99-5)+AU99*POWER(AC99-5,2)+AV99*POWER(AC99-5,3)+AW99*POWER(AC99-5,4)),0)</f>
        <v>0</v>
      </c>
      <c r="AY99" s="71"/>
      <c r="AZ99" s="66" t="n">
        <f aca="false">'Vstupní data'!AA99</f>
        <v>0</v>
      </c>
      <c r="BA99" s="66" t="n">
        <f aca="false">IF(OR('Vstupní data'!T99&gt;0,'Vstupní data'!U99&gt;0),IF(AC99&lt;&gt;"",AX99*AO99/10*(100+AZ99)/100,0),0)</f>
        <v>0</v>
      </c>
      <c r="BB99" s="67" t="n">
        <f aca="false">IF(AC99&lt;&gt;"",ROUND(BA99*AN99,0),0)</f>
        <v>0</v>
      </c>
      <c r="BC99" s="68" t="str">
        <f aca="false">IF(AE99&gt;0,BB99/AE99,"")</f>
        <v/>
      </c>
      <c r="BD99" s="66" t="n">
        <f aca="false">'Vstupní data'!AE99</f>
        <v>0</v>
      </c>
      <c r="BF99" s="66" t="n">
        <f aca="false">'Vstupní data'!AC99</f>
        <v>0</v>
      </c>
      <c r="BH99" s="66" t="n">
        <f aca="false">'Vstupní data'!AD99</f>
        <v>0</v>
      </c>
      <c r="BI99" s="66" t="n">
        <f aca="false">'Vstupní data'!AF99</f>
        <v>0</v>
      </c>
      <c r="BJ99" s="69" t="n">
        <f aca="false">'Vstupní data'!AG99</f>
        <v>0</v>
      </c>
      <c r="BK99" s="69" t="n">
        <f aca="false">IF(BF99&lt;&gt;0,VLOOKUP(I99,'Pril3-drev'!$H$5:$I$83,2,0),0)</f>
        <v>0</v>
      </c>
      <c r="BL99" s="69" t="n">
        <f aca="false">IF(BF99&lt;&gt;0,VLOOKUP(BK99,'Pril3-drev'!$A$5:$C$17,3,0),0)</f>
        <v>0</v>
      </c>
      <c r="BM99" s="69" t="n">
        <f aca="false">'Vstupní data'!AH99</f>
        <v>0</v>
      </c>
      <c r="BN99" s="69" t="n">
        <f aca="false">IF('Vstupní data'!AH99&gt;0,   VLOOKUP(VLOOKUP(CONCATENATE(VLOOKUP(I99,'Pril3-drev'!$H$4:$L$83,5,0),BD99),'Pril3-drev'!$Q$4:$R$2803,2,0),'AVB-BS'!$C$5:$S$29 ,LOOKUP(BM99,'AVB-BS'!$D$3:$S$3,'AVB-BS'!$D$1:$S$1) ,0 )   ,   IF('Vstupní data'!AI99&gt;0,'Vstupní data'!AI99,0))</f>
        <v>0</v>
      </c>
      <c r="BO99" s="69" t="str">
        <f aca="false">IF(BX99&gt;5,VLOOKUP(CONCATENATE(BK99,BN99),'Pril1-THLPa'!$H$6:$N$96,4,0),"")</f>
        <v/>
      </c>
      <c r="BP99" s="69" t="str">
        <f aca="false">IF(BX99&gt;5,VLOOKUP(CONCATENATE(BK99,BN99),'Pril1-THLPa'!$H$6:$N$96,5,0),"")</f>
        <v/>
      </c>
      <c r="BQ99" s="69" t="str">
        <f aca="false">IF(BX99&gt;5,VLOOKUP(CONCATENATE(BK99,BN99),'Pril1-THLPa'!$H$6:$N$96,6,0),"")</f>
        <v/>
      </c>
      <c r="BR99" s="69" t="str">
        <f aca="false">IF(BX99&gt;5,VLOOKUP(CONCATENATE(BK99,BN99),'Pril1-THLPa'!$H$6:$N$96,7,0),"")</f>
        <v/>
      </c>
      <c r="BS99" s="69" t="str">
        <f aca="false">IF(BX99&gt;5,VLOOKUP(CONCATENATE(BK99,BN99),'Pril1-THLPa'!$H$6:$O$96,8,0),"")</f>
        <v/>
      </c>
      <c r="BT99" s="69" t="str">
        <f aca="false">IF(BF99&gt;0, IF(BK99="smrk",  VLOOKUP(VLOOKUP(BD99,'Pril9-K3'!$L$8:$M$207,2,0),'Pril9-K3'!$A$8:$J$16,LOOKUP(BN99,'Pril9-K3'!$A$7:$J$7,'Pril9-K3'!$A$5:$J$5),0), IF(AND(BK99&lt;&gt;"smrk",'Vstupní data'!AK99&lt;&gt;""),'Vstupní data'!AK99,   VLOOKUP(VLOOKUP(BD99,'Pril9-K3'!$L$8:$M$207,2,0),'Pril9-K3'!$A$8:$J$16,LOOKUP(BN99,'Pril9-K3'!$A$7:$J$7,'Pril9-K3'!$A$5:$J$5),0)   )),   "")</f>
        <v/>
      </c>
      <c r="BV99" s="69" t="n">
        <f aca="false">'Vstupní data'!AJ99</f>
        <v>0</v>
      </c>
      <c r="BW99" s="69" t="n">
        <f aca="false">IF(BF99&gt;0,IF(J99&gt;0,J99,K99*H99/100),0)</f>
        <v>0</v>
      </c>
      <c r="BX99" s="69" t="n">
        <f aca="false">IF(BF99&gt;0,IF(BJ99&gt;BL99,BL99,BJ99),0)</f>
        <v>0</v>
      </c>
      <c r="BY99" s="69" t="n">
        <f aca="false">IF(BD99=0,0,IF(AND(BX99&gt;0,BX99&lt;=5),  IF(AND(BX99&gt;0,BX99&lt;=5),VLOOKUP(BK99,'Pril1-THLPa'!$A$6:$F$18,IF(AND(BX99&gt;0,BX99&lt;=5),LOOKUP(BX99,'Pril1-THLPa'!$B$5:$F$5,'Pril1-THLPa'!$B$4:$F$4),""),0),""),  IF(BX99&gt;5,BO99+BP99*(BX99-5)+BQ99*POWER(BX99-5,2)+BR99*POWER(BX99-5,3)+BS99*POWER(BX99-5,4),"")))</f>
        <v>0</v>
      </c>
      <c r="BZ99" s="69" t="n">
        <f aca="false">IF(BY99&gt;0,BY99*BI99/10*BW99*(100+BV99)/100,0)</f>
        <v>0</v>
      </c>
      <c r="CA99" s="69" t="n">
        <f aca="false">IF(BD99&gt;0,BX99-IF(BD99&gt;BX99,BX99,BD99),0)</f>
        <v>0</v>
      </c>
      <c r="CB99" s="69" t="n">
        <f aca="false">POWER(1.01,CA99)</f>
        <v>1</v>
      </c>
      <c r="CC99" s="69" t="n">
        <f aca="false">IF(BF99&gt;0,IF(BF99&gt;BH99,1,BF99/BH99),0)</f>
        <v>0</v>
      </c>
      <c r="CD99" s="72" t="n">
        <f aca="false">IF(BD99=0,0,IF(BF99&gt;0,ROUND(IF(CB99&lt;&gt;0,BZ99*BT99*1/CB99*CC99,0),0),0))</f>
        <v>0</v>
      </c>
      <c r="CE99" s="73" t="str">
        <f aca="false">IF(BF99&gt;0,IF(BF99&gt;BH99,CD99/BF99,CD99/BH99),"")</f>
        <v/>
      </c>
      <c r="CF99" s="69" t="n">
        <f aca="false">'Vstupní data'!AM99</f>
        <v>0</v>
      </c>
      <c r="CG99" s="69" t="n">
        <f aca="false">'Vstupní data'!AN99</f>
        <v>0</v>
      </c>
      <c r="CH99" s="69" t="n">
        <f aca="false">'Vstupní data'!AO99</f>
        <v>0</v>
      </c>
      <c r="CI99" s="69" t="n">
        <f aca="false">'Vstupní data'!AP99</f>
        <v>0</v>
      </c>
      <c r="CJ99" s="72" t="n">
        <f aca="false">ROUND(CH99*CI99,0)</f>
        <v>0</v>
      </c>
      <c r="CK99" s="74" t="str">
        <f aca="false">IF(OR(AA99&gt;0,BB99&gt;0,CD99&gt;0,CJ99&gt;0),AA99+BB99+CD99+CJ99,"")</f>
        <v/>
      </c>
    </row>
    <row r="100" customFormat="false" ht="12.8" hidden="false" customHeight="false" outlineLevel="0" collapsed="false">
      <c r="A100" s="66" t="n">
        <f aca="false">'Vstupní data'!A100</f>
        <v>0</v>
      </c>
      <c r="F100" s="66" t="str">
        <f aca="false">CONCATENATE('Vstupní data'!F100,'Vstupní data'!G100,'Vstupní data'!H100,'Vstupní data'!I100)</f>
        <v/>
      </c>
      <c r="G100" s="66"/>
      <c r="H100" s="66" t="n">
        <f aca="false">'Vstupní data'!K100</f>
        <v>0</v>
      </c>
      <c r="I100" s="66" t="n">
        <f aca="false">'Vstupní data'!L100</f>
        <v>0</v>
      </c>
      <c r="J100" s="66" t="n">
        <f aca="false">'Vstupní data'!K100*'Vstupní data'!M100/100</f>
        <v>0</v>
      </c>
      <c r="L100" s="66" t="n">
        <f aca="false">IF('Vstupní data'!N100="prostokořenný",0,IF('Vstupní data'!N100="krytokořenný","k",IF('Vstupní data'!N100="poloodrostky nebo odrostky, prostokořenné i krytokořenné","po",0)))</f>
        <v>0</v>
      </c>
      <c r="N100" s="66"/>
      <c r="O100" s="66" t="n">
        <f aca="false">'Vstupní data'!O100</f>
        <v>0</v>
      </c>
      <c r="P100" s="66" t="n">
        <f aca="false">IF(O100&gt;0,VLOOKUP(CONCATENATE(VLOOKUP(I100,'Pril3-drev'!$H$5:$K$83,4,0),"-",'Vstupní data'!R100),K2!$C$15:$D$23,2,0),0)</f>
        <v>0</v>
      </c>
      <c r="Q100" s="66" t="n">
        <f aca="false">IF(O100&gt;0,VLOOKUP(I100,'Pril3-drev'!$H$5:$I$83,2,0),0)</f>
        <v>0</v>
      </c>
      <c r="R100" s="66" t="n">
        <f aca="false">IF(Q100&gt;0,VLOOKUP(Q100,'Pril6-okus'!$A$5:$B$17,2,0),0)</f>
        <v>0</v>
      </c>
      <c r="S100" s="66" t="n">
        <f aca="false">IF(O100&gt;0,VLOOKUP(I100,'Pril3-drev'!$H$5:$J$83,3,0),0)</f>
        <v>0</v>
      </c>
      <c r="T100" s="66" t="str">
        <f aca="false">IF(O100&gt;0,IF(L100="k",0.9*VLOOKUP(S100,'ha-pocty-vyhl'!$A$5:$B$20,2,0),IF(L100="po",0.8*VLOOKUP(S100,'ha-pocty-vyhl'!$A$5:$B$20,2,0),VLOOKUP(S100,'ha-pocty-vyhl'!$A$5:$B$20,2,0))),"")</f>
        <v/>
      </c>
      <c r="U100" s="66" t="n">
        <f aca="false">'Vstupní data'!P100</f>
        <v>0</v>
      </c>
      <c r="V100" s="66" t="n">
        <f aca="false">IF(O100&gt;0,1.3*T100*1000*Z100/10000,0)</f>
        <v>0</v>
      </c>
      <c r="W100" s="66" t="n">
        <f aca="false">IF(O100&gt;0,1.3*T100*1000*Z100/10000,0)</f>
        <v>0</v>
      </c>
      <c r="X100" s="66" t="n">
        <f aca="false">IF(O100&gt;0,IF(O100&gt;V100,V100,O100),0)</f>
        <v>0</v>
      </c>
      <c r="Y100" s="66" t="n">
        <f aca="false">IF(O100&gt;0,IF(IF(U100&gt;W100,W100,U100)&lt;X100,W100,IF(U100&gt;W100,W100,U100)),0)</f>
        <v>0</v>
      </c>
      <c r="Z100" s="66" t="n">
        <f aca="false">IF(O100&gt;0,IF(J100&gt;0,J100,K100*H100/100),0)</f>
        <v>0</v>
      </c>
      <c r="AA100" s="67" t="n">
        <f aca="false">IF(O100&gt;0,CEILING(R100*P100*X100/Y100*Z100,1),0)</f>
        <v>0</v>
      </c>
      <c r="AB100" s="68" t="n">
        <f aca="false">IF(O100&gt;0,AA100/O100,0)</f>
        <v>0</v>
      </c>
      <c r="AC100" s="66" t="n">
        <f aca="false">'Vstupní data'!W100</f>
        <v>0</v>
      </c>
      <c r="AI100" s="66" t="str">
        <f aca="false">IF(OR('Vstupní data'!T100&gt;0,'Vstupní data'!U100&gt;0),VLOOKUP(I100,'Pril3-drev'!$H$5:$J$83,3,0),"")</f>
        <v/>
      </c>
      <c r="AJ100" s="66" t="n">
        <f aca="false">IF('Vstupní data'!V100="prostokořenný",0,IF('Vstupní data'!V100="krytokořenný","k",IF('Vstupní data'!V100="poloodrostky nebo odrostky, prostokořenné i krytokořenné","po",0)))</f>
        <v>0</v>
      </c>
      <c r="AK100" s="66" t="n">
        <f aca="false">IF(OR('Vstupní data'!T100&gt;0,'Vstupní data'!U100&gt;0),IF(AJ100="k",0.9*VLOOKUP(AI100,'ha-pocty-vyhl'!$A$5:$B$20,2,0),IF(AJ100="po",0.8*VLOOKUP(AI100,'ha-pocty-vyhl'!$A$5:$B$20,2,0),VLOOKUP(AI100,'ha-pocty-vyhl'!$A$5:$B$20,2,0))),0)</f>
        <v>0</v>
      </c>
      <c r="AL100" s="66" t="n">
        <f aca="false">IF(OR('Vstupní data'!T100&gt;0,'Vstupní data'!U100&gt;0),'Vstupní data'!K100*'Vstupní data'!M100/100,0)</f>
        <v>0</v>
      </c>
      <c r="AM100" s="66" t="n">
        <f aca="false">IF(OR('Vstupní data'!T100&gt;0,'Vstupní data'!U100&gt;0),IF('Vstupní data'!T100&gt;0,'Vstupní data'!T100,ROUND(10*'Vstupní data'!U100/AK100,0)),0)</f>
        <v>0</v>
      </c>
      <c r="AN100" s="69" t="n">
        <f aca="false">IF('Vstupní data'!T100&gt;0,   IF('Vstupní data'!T100&lt;=AL100,'Vstupní data'!T100,AL100),   IF(AM100&lt;AL100,AM100,AL100))</f>
        <v>0</v>
      </c>
      <c r="AO100" s="69" t="n">
        <f aca="false">'Vstupní data'!X100</f>
        <v>0</v>
      </c>
      <c r="AP100" s="66" t="n">
        <f aca="false">IF(OR('Vstupní data'!T100&gt;0,'Vstupní data'!U100&gt;0),IF(I100&lt;&gt;0,VLOOKUP(I100,'Pril3-drev'!$H$5:$I$83,2,0),0),0)</f>
        <v>0</v>
      </c>
      <c r="AQ100" s="66" t="n">
        <f aca="false">'Vstupní data'!Y100</f>
        <v>0</v>
      </c>
      <c r="AR100" s="66" t="str">
        <f aca="false">IF(AC100&gt;5,   IF('Vstupní data'!Y100&gt;0,   VLOOKUP(VLOOKUP(CONCATENATE(VLOOKUP(I100,'Pril3-drev'!$H$4:$L$83,5,0),AC100),'Pril3-drev'!$Q$4:$R$2803,2,0),'AVB-BS'!$C$5:$S$29 ,LOOKUP(AQ100,'AVB-BS'!$D$3:$S$3,'AVB-BS'!$D$1:$S$1) ,0 )   ,   IF('Vstupní data'!Z100&gt;0,'Vstupní data'!Z100,0)) , "")</f>
        <v/>
      </c>
      <c r="AS100" s="70" t="str">
        <f aca="false">IF(AC100&gt;5,VLOOKUP(CONCATENATE(AP100,AR100),'Pril1-THLPa'!$H$6:$N$96,4,0),"")</f>
        <v/>
      </c>
      <c r="AT100" s="70" t="str">
        <f aca="false">IF(AC100&gt;5,VLOOKUP(CONCATENATE(AP100,AR100),'Pril1-THLPa'!$H$6:$N$96,5,0),"")</f>
        <v/>
      </c>
      <c r="AU100" s="70" t="str">
        <f aca="false">IF(AC100&gt;5,VLOOKUP(CONCATENATE(AP100,AR100),'Pril1-THLPa'!$H$6:$N$96,6,0),"")</f>
        <v/>
      </c>
      <c r="AV100" s="70" t="str">
        <f aca="false">IF(AC100&gt;5,VLOOKUP(CONCATENATE(AP100,AR100),'Pril1-THLPa'!$H$6:$N$96,7,0),"")</f>
        <v/>
      </c>
      <c r="AW100" s="70" t="str">
        <f aca="false">IF(AC100&gt;5,VLOOKUP(CONCATENATE(AP100,AR100),'Pril1-THLPa'!$H$6:$O$96,8,0),"")</f>
        <v/>
      </c>
      <c r="AX100" s="66" t="n">
        <f aca="false">IF(AC100&gt;0,IF(AND(AC100&gt;0,AC100&lt;=5),VLOOKUP(AP100,'Pril1-THLPa'!$A$6:$F$18,LOOKUP(AC100,'Pril1-THLPa'!$B$5:$F$5,'Pril1-THLPa'!$B$4:$F$4),0),AS100+AT100*(AC100-5)+AU100*POWER(AC100-5,2)+AV100*POWER(AC100-5,3)+AW100*POWER(AC100-5,4)),0)</f>
        <v>0</v>
      </c>
      <c r="AY100" s="71"/>
      <c r="AZ100" s="66" t="n">
        <f aca="false">'Vstupní data'!AA100</f>
        <v>0</v>
      </c>
      <c r="BA100" s="66" t="n">
        <f aca="false">IF(OR('Vstupní data'!T100&gt;0,'Vstupní data'!U100&gt;0),IF(AC100&lt;&gt;"",AX100*AO100/10*(100+AZ100)/100,0),0)</f>
        <v>0</v>
      </c>
      <c r="BB100" s="67" t="n">
        <f aca="false">IF(AC100&lt;&gt;"",ROUND(BA100*AN100,0),0)</f>
        <v>0</v>
      </c>
      <c r="BC100" s="68" t="str">
        <f aca="false">IF(AE100&gt;0,BB100/AE100,"")</f>
        <v/>
      </c>
      <c r="BD100" s="66" t="n">
        <f aca="false">'Vstupní data'!AE100</f>
        <v>0</v>
      </c>
      <c r="BF100" s="66" t="n">
        <f aca="false">'Vstupní data'!AC100</f>
        <v>0</v>
      </c>
      <c r="BH100" s="66" t="n">
        <f aca="false">'Vstupní data'!AD100</f>
        <v>0</v>
      </c>
      <c r="BI100" s="66" t="n">
        <f aca="false">'Vstupní data'!AF100</f>
        <v>0</v>
      </c>
      <c r="BJ100" s="69" t="n">
        <f aca="false">'Vstupní data'!AG100</f>
        <v>0</v>
      </c>
      <c r="BK100" s="69" t="n">
        <f aca="false">IF(BF100&lt;&gt;0,VLOOKUP(I100,'Pril3-drev'!$H$5:$I$83,2,0),0)</f>
        <v>0</v>
      </c>
      <c r="BL100" s="69" t="n">
        <f aca="false">IF(BF100&lt;&gt;0,VLOOKUP(BK100,'Pril3-drev'!$A$5:$C$17,3,0),0)</f>
        <v>0</v>
      </c>
      <c r="BM100" s="69" t="n">
        <f aca="false">'Vstupní data'!AH100</f>
        <v>0</v>
      </c>
      <c r="BN100" s="69" t="n">
        <f aca="false">IF('Vstupní data'!AH100&gt;0,   VLOOKUP(VLOOKUP(CONCATENATE(VLOOKUP(I100,'Pril3-drev'!$H$4:$L$83,5,0),BD100),'Pril3-drev'!$Q$4:$R$2803,2,0),'AVB-BS'!$C$5:$S$29 ,LOOKUP(BM100,'AVB-BS'!$D$3:$S$3,'AVB-BS'!$D$1:$S$1) ,0 )   ,   IF('Vstupní data'!AI100&gt;0,'Vstupní data'!AI100,0))</f>
        <v>0</v>
      </c>
      <c r="BO100" s="69" t="str">
        <f aca="false">IF(BX100&gt;5,VLOOKUP(CONCATENATE(BK100,BN100),'Pril1-THLPa'!$H$6:$N$96,4,0),"")</f>
        <v/>
      </c>
      <c r="BP100" s="69" t="str">
        <f aca="false">IF(BX100&gt;5,VLOOKUP(CONCATENATE(BK100,BN100),'Pril1-THLPa'!$H$6:$N$96,5,0),"")</f>
        <v/>
      </c>
      <c r="BQ100" s="69" t="str">
        <f aca="false">IF(BX100&gt;5,VLOOKUP(CONCATENATE(BK100,BN100),'Pril1-THLPa'!$H$6:$N$96,6,0),"")</f>
        <v/>
      </c>
      <c r="BR100" s="69" t="str">
        <f aca="false">IF(BX100&gt;5,VLOOKUP(CONCATENATE(BK100,BN100),'Pril1-THLPa'!$H$6:$N$96,7,0),"")</f>
        <v/>
      </c>
      <c r="BS100" s="69" t="str">
        <f aca="false">IF(BX100&gt;5,VLOOKUP(CONCATENATE(BK100,BN100),'Pril1-THLPa'!$H$6:$O$96,8,0),"")</f>
        <v/>
      </c>
      <c r="BT100" s="69" t="str">
        <f aca="false">IF(BF100&gt;0, IF(BK100="smrk",  VLOOKUP(VLOOKUP(BD100,'Pril9-K3'!$L$8:$M$207,2,0),'Pril9-K3'!$A$8:$J$16,LOOKUP(BN100,'Pril9-K3'!$A$7:$J$7,'Pril9-K3'!$A$5:$J$5),0), IF(AND(BK100&lt;&gt;"smrk",'Vstupní data'!AK100&lt;&gt;""),'Vstupní data'!AK100,   VLOOKUP(VLOOKUP(BD100,'Pril9-K3'!$L$8:$M$207,2,0),'Pril9-K3'!$A$8:$J$16,LOOKUP(BN100,'Pril9-K3'!$A$7:$J$7,'Pril9-K3'!$A$5:$J$5),0)   )),   "")</f>
        <v/>
      </c>
      <c r="BV100" s="69" t="n">
        <f aca="false">'Vstupní data'!AJ100</f>
        <v>0</v>
      </c>
      <c r="BW100" s="69" t="n">
        <f aca="false">IF(BF100&gt;0,IF(J100&gt;0,J100,K100*H100/100),0)</f>
        <v>0</v>
      </c>
      <c r="BX100" s="69" t="n">
        <f aca="false">IF(BF100&gt;0,IF(BJ100&gt;BL100,BL100,BJ100),0)</f>
        <v>0</v>
      </c>
      <c r="BY100" s="69" t="n">
        <f aca="false">IF(BD100=0,0,IF(AND(BX100&gt;0,BX100&lt;=5),  IF(AND(BX100&gt;0,BX100&lt;=5),VLOOKUP(BK100,'Pril1-THLPa'!$A$6:$F$18,IF(AND(BX100&gt;0,BX100&lt;=5),LOOKUP(BX100,'Pril1-THLPa'!$B$5:$F$5,'Pril1-THLPa'!$B$4:$F$4),""),0),""),  IF(BX100&gt;5,BO100+BP100*(BX100-5)+BQ100*POWER(BX100-5,2)+BR100*POWER(BX100-5,3)+BS100*POWER(BX100-5,4),"")))</f>
        <v>0</v>
      </c>
      <c r="BZ100" s="69" t="n">
        <f aca="false">IF(BY100&gt;0,BY100*BI100/10*BW100*(100+BV100)/100,0)</f>
        <v>0</v>
      </c>
      <c r="CA100" s="69" t="n">
        <f aca="false">IF(BD100&gt;0,BX100-IF(BD100&gt;BX100,BX100,BD100),0)</f>
        <v>0</v>
      </c>
      <c r="CB100" s="69" t="n">
        <f aca="false">POWER(1.01,CA100)</f>
        <v>1</v>
      </c>
      <c r="CC100" s="69" t="n">
        <f aca="false">IF(BF100&gt;0,IF(BF100&gt;BH100,1,BF100/BH100),0)</f>
        <v>0</v>
      </c>
      <c r="CD100" s="72" t="n">
        <f aca="false">IF(BD100=0,0,IF(BF100&gt;0,ROUND(IF(CB100&lt;&gt;0,BZ100*BT100*1/CB100*CC100,0),0),0))</f>
        <v>0</v>
      </c>
      <c r="CE100" s="73" t="str">
        <f aca="false">IF(BF100&gt;0,IF(BF100&gt;BH100,CD100/BF100,CD100/BH100),"")</f>
        <v/>
      </c>
      <c r="CF100" s="69" t="n">
        <f aca="false">'Vstupní data'!AM100</f>
        <v>0</v>
      </c>
      <c r="CG100" s="69" t="n">
        <f aca="false">'Vstupní data'!AN100</f>
        <v>0</v>
      </c>
      <c r="CH100" s="69" t="n">
        <f aca="false">'Vstupní data'!AO100</f>
        <v>0</v>
      </c>
      <c r="CI100" s="69" t="n">
        <f aca="false">'Vstupní data'!AP100</f>
        <v>0</v>
      </c>
      <c r="CJ100" s="72" t="n">
        <f aca="false">ROUND(CH100*CI100,0)</f>
        <v>0</v>
      </c>
      <c r="CK100" s="74" t="str">
        <f aca="false">IF(OR(AA100&gt;0,BB100&gt;0,CD100&gt;0,CJ100&gt;0),AA100+BB100+CD100+CJ100,"")</f>
        <v/>
      </c>
    </row>
    <row r="101" customFormat="false" ht="12.8" hidden="false" customHeight="false" outlineLevel="0" collapsed="false">
      <c r="A101" s="66" t="n">
        <f aca="false">'Vstupní data'!A101</f>
        <v>0</v>
      </c>
      <c r="F101" s="66" t="str">
        <f aca="false">CONCATENATE('Vstupní data'!F101,'Vstupní data'!G101,'Vstupní data'!H101,'Vstupní data'!I101)</f>
        <v/>
      </c>
      <c r="G101" s="66"/>
      <c r="H101" s="66" t="n">
        <f aca="false">'Vstupní data'!K101</f>
        <v>0</v>
      </c>
      <c r="I101" s="66" t="n">
        <f aca="false">'Vstupní data'!L101</f>
        <v>0</v>
      </c>
      <c r="J101" s="66" t="n">
        <f aca="false">'Vstupní data'!K101*'Vstupní data'!M101/100</f>
        <v>0</v>
      </c>
      <c r="L101" s="66" t="n">
        <f aca="false">IF('Vstupní data'!N101="prostokořenný",0,IF('Vstupní data'!N101="krytokořenný","k",IF('Vstupní data'!N101="poloodrostky nebo odrostky, prostokořenné i krytokořenné","po",0)))</f>
        <v>0</v>
      </c>
      <c r="N101" s="66"/>
      <c r="O101" s="66" t="n">
        <f aca="false">'Vstupní data'!O101</f>
        <v>0</v>
      </c>
      <c r="P101" s="66" t="n">
        <f aca="false">IF(O101&gt;0,VLOOKUP(CONCATENATE(VLOOKUP(I101,'Pril3-drev'!$H$5:$K$83,4,0),"-",'Vstupní data'!R101),K2!$C$15:$D$23,2,0),0)</f>
        <v>0</v>
      </c>
      <c r="Q101" s="66" t="n">
        <f aca="false">IF(O101&gt;0,VLOOKUP(I101,'Pril3-drev'!$H$5:$I$83,2,0),0)</f>
        <v>0</v>
      </c>
      <c r="R101" s="66" t="n">
        <f aca="false">IF(Q101&gt;0,VLOOKUP(Q101,'Pril6-okus'!$A$5:$B$17,2,0),0)</f>
        <v>0</v>
      </c>
      <c r="S101" s="66" t="n">
        <f aca="false">IF(O101&gt;0,VLOOKUP(I101,'Pril3-drev'!$H$5:$J$83,3,0),0)</f>
        <v>0</v>
      </c>
      <c r="T101" s="66" t="str">
        <f aca="false">IF(O101&gt;0,IF(L101="k",0.9*VLOOKUP(S101,'ha-pocty-vyhl'!$A$5:$B$20,2,0),IF(L101="po",0.8*VLOOKUP(S101,'ha-pocty-vyhl'!$A$5:$B$20,2,0),VLOOKUP(S101,'ha-pocty-vyhl'!$A$5:$B$20,2,0))),"")</f>
        <v/>
      </c>
      <c r="U101" s="66" t="n">
        <f aca="false">'Vstupní data'!P101</f>
        <v>0</v>
      </c>
      <c r="V101" s="66" t="n">
        <f aca="false">IF(O101&gt;0,1.3*T101*1000*Z101/10000,0)</f>
        <v>0</v>
      </c>
      <c r="W101" s="66" t="n">
        <f aca="false">IF(O101&gt;0,1.3*T101*1000*Z101/10000,0)</f>
        <v>0</v>
      </c>
      <c r="X101" s="66" t="n">
        <f aca="false">IF(O101&gt;0,IF(O101&gt;V101,V101,O101),0)</f>
        <v>0</v>
      </c>
      <c r="Y101" s="66" t="n">
        <f aca="false">IF(O101&gt;0,IF(IF(U101&gt;W101,W101,U101)&lt;X101,W101,IF(U101&gt;W101,W101,U101)),0)</f>
        <v>0</v>
      </c>
      <c r="Z101" s="66" t="n">
        <f aca="false">IF(O101&gt;0,IF(J101&gt;0,J101,K101*H101/100),0)</f>
        <v>0</v>
      </c>
      <c r="AA101" s="67" t="n">
        <f aca="false">IF(O101&gt;0,CEILING(R101*P101*X101/Y101*Z101,1),0)</f>
        <v>0</v>
      </c>
      <c r="AB101" s="68" t="n">
        <f aca="false">IF(O101&gt;0,AA101/O101,0)</f>
        <v>0</v>
      </c>
      <c r="AC101" s="66" t="n">
        <f aca="false">'Vstupní data'!W101</f>
        <v>0</v>
      </c>
      <c r="AI101" s="66" t="str">
        <f aca="false">IF(OR('Vstupní data'!T101&gt;0,'Vstupní data'!U101&gt;0),VLOOKUP(I101,'Pril3-drev'!$H$5:$J$83,3,0),"")</f>
        <v/>
      </c>
      <c r="AJ101" s="66" t="n">
        <f aca="false">IF('Vstupní data'!V101="prostokořenný",0,IF('Vstupní data'!V101="krytokořenný","k",IF('Vstupní data'!V101="poloodrostky nebo odrostky, prostokořenné i krytokořenné","po",0)))</f>
        <v>0</v>
      </c>
      <c r="AK101" s="66" t="n">
        <f aca="false">IF(OR('Vstupní data'!T101&gt;0,'Vstupní data'!U101&gt;0),IF(AJ101="k",0.9*VLOOKUP(AI101,'ha-pocty-vyhl'!$A$5:$B$20,2,0),IF(AJ101="po",0.8*VLOOKUP(AI101,'ha-pocty-vyhl'!$A$5:$B$20,2,0),VLOOKUP(AI101,'ha-pocty-vyhl'!$A$5:$B$20,2,0))),0)</f>
        <v>0</v>
      </c>
      <c r="AL101" s="66" t="n">
        <f aca="false">IF(OR('Vstupní data'!T101&gt;0,'Vstupní data'!U101&gt;0),'Vstupní data'!K101*'Vstupní data'!M101/100,0)</f>
        <v>0</v>
      </c>
      <c r="AM101" s="66" t="n">
        <f aca="false">IF(OR('Vstupní data'!T101&gt;0,'Vstupní data'!U101&gt;0),IF('Vstupní data'!T101&gt;0,'Vstupní data'!T101,ROUND(10*'Vstupní data'!U101/AK101,0)),0)</f>
        <v>0</v>
      </c>
      <c r="AN101" s="69" t="n">
        <f aca="false">IF('Vstupní data'!T101&gt;0,   IF('Vstupní data'!T101&lt;=AL101,'Vstupní data'!T101,AL101),   IF(AM101&lt;AL101,AM101,AL101))</f>
        <v>0</v>
      </c>
      <c r="AO101" s="69" t="n">
        <f aca="false">'Vstupní data'!X101</f>
        <v>0</v>
      </c>
      <c r="AP101" s="66" t="n">
        <f aca="false">IF(OR('Vstupní data'!T101&gt;0,'Vstupní data'!U101&gt;0),IF(I101&lt;&gt;0,VLOOKUP(I101,'Pril3-drev'!$H$5:$I$83,2,0),0),0)</f>
        <v>0</v>
      </c>
      <c r="AQ101" s="66" t="n">
        <f aca="false">'Vstupní data'!Y101</f>
        <v>0</v>
      </c>
      <c r="AR101" s="66" t="str">
        <f aca="false">IF(AC101&gt;5,   IF('Vstupní data'!Y101&gt;0,   VLOOKUP(VLOOKUP(CONCATENATE(VLOOKUP(I101,'Pril3-drev'!$H$4:$L$83,5,0),AC101),'Pril3-drev'!$Q$4:$R$2803,2,0),'AVB-BS'!$C$5:$S$29 ,LOOKUP(AQ101,'AVB-BS'!$D$3:$S$3,'AVB-BS'!$D$1:$S$1) ,0 )   ,   IF('Vstupní data'!Z101&gt;0,'Vstupní data'!Z101,0)) , "")</f>
        <v/>
      </c>
      <c r="AS101" s="70" t="str">
        <f aca="false">IF(AC101&gt;5,VLOOKUP(CONCATENATE(AP101,AR101),'Pril1-THLPa'!$H$6:$N$96,4,0),"")</f>
        <v/>
      </c>
      <c r="AT101" s="70" t="str">
        <f aca="false">IF(AC101&gt;5,VLOOKUP(CONCATENATE(AP101,AR101),'Pril1-THLPa'!$H$6:$N$96,5,0),"")</f>
        <v/>
      </c>
      <c r="AU101" s="70" t="str">
        <f aca="false">IF(AC101&gt;5,VLOOKUP(CONCATENATE(AP101,AR101),'Pril1-THLPa'!$H$6:$N$96,6,0),"")</f>
        <v/>
      </c>
      <c r="AV101" s="70" t="str">
        <f aca="false">IF(AC101&gt;5,VLOOKUP(CONCATENATE(AP101,AR101),'Pril1-THLPa'!$H$6:$N$96,7,0),"")</f>
        <v/>
      </c>
      <c r="AW101" s="70" t="str">
        <f aca="false">IF(AC101&gt;5,VLOOKUP(CONCATENATE(AP101,AR101),'Pril1-THLPa'!$H$6:$O$96,8,0),"")</f>
        <v/>
      </c>
      <c r="AX101" s="66" t="n">
        <f aca="false">IF(AC101&gt;0,IF(AND(AC101&gt;0,AC101&lt;=5),VLOOKUP(AP101,'Pril1-THLPa'!$A$6:$F$18,LOOKUP(AC101,'Pril1-THLPa'!$B$5:$F$5,'Pril1-THLPa'!$B$4:$F$4),0),AS101+AT101*(AC101-5)+AU101*POWER(AC101-5,2)+AV101*POWER(AC101-5,3)+AW101*POWER(AC101-5,4)),0)</f>
        <v>0</v>
      </c>
      <c r="AY101" s="71"/>
      <c r="AZ101" s="66" t="n">
        <f aca="false">'Vstupní data'!AA101</f>
        <v>0</v>
      </c>
      <c r="BA101" s="66" t="n">
        <f aca="false">IF(OR('Vstupní data'!T101&gt;0,'Vstupní data'!U101&gt;0),IF(AC101&lt;&gt;"",AX101*AO101/10*(100+AZ101)/100,0),0)</f>
        <v>0</v>
      </c>
      <c r="BB101" s="67" t="n">
        <f aca="false">IF(AC101&lt;&gt;"",ROUND(BA101*AN101,0),0)</f>
        <v>0</v>
      </c>
      <c r="BC101" s="68" t="str">
        <f aca="false">IF(AE101&gt;0,BB101/AE101,"")</f>
        <v/>
      </c>
      <c r="BD101" s="66" t="n">
        <f aca="false">'Vstupní data'!AE101</f>
        <v>0</v>
      </c>
      <c r="BF101" s="66" t="n">
        <f aca="false">'Vstupní data'!AC101</f>
        <v>0</v>
      </c>
      <c r="BH101" s="66" t="n">
        <f aca="false">'Vstupní data'!AD101</f>
        <v>0</v>
      </c>
      <c r="BI101" s="66" t="n">
        <f aca="false">'Vstupní data'!AF101</f>
        <v>0</v>
      </c>
      <c r="BJ101" s="69" t="n">
        <f aca="false">'Vstupní data'!AG101</f>
        <v>0</v>
      </c>
      <c r="BK101" s="69" t="n">
        <f aca="false">IF(BF101&lt;&gt;0,VLOOKUP(I101,'Pril3-drev'!$H$5:$I$83,2,0),0)</f>
        <v>0</v>
      </c>
      <c r="BL101" s="69" t="n">
        <f aca="false">IF(BF101&lt;&gt;0,VLOOKUP(BK101,'Pril3-drev'!$A$5:$C$17,3,0),0)</f>
        <v>0</v>
      </c>
      <c r="BM101" s="69" t="n">
        <f aca="false">'Vstupní data'!AH101</f>
        <v>0</v>
      </c>
      <c r="BN101" s="69" t="n">
        <f aca="false">IF('Vstupní data'!AH101&gt;0,   VLOOKUP(VLOOKUP(CONCATENATE(VLOOKUP(I101,'Pril3-drev'!$H$4:$L$83,5,0),BD101),'Pril3-drev'!$Q$4:$R$2803,2,0),'AVB-BS'!$C$5:$S$29 ,LOOKUP(BM101,'AVB-BS'!$D$3:$S$3,'AVB-BS'!$D$1:$S$1) ,0 )   ,   IF('Vstupní data'!AI101&gt;0,'Vstupní data'!AI101,0))</f>
        <v>0</v>
      </c>
      <c r="BO101" s="69" t="str">
        <f aca="false">IF(BX101&gt;5,VLOOKUP(CONCATENATE(BK101,BN101),'Pril1-THLPa'!$H$6:$N$96,4,0),"")</f>
        <v/>
      </c>
      <c r="BP101" s="69" t="str">
        <f aca="false">IF(BX101&gt;5,VLOOKUP(CONCATENATE(BK101,BN101),'Pril1-THLPa'!$H$6:$N$96,5,0),"")</f>
        <v/>
      </c>
      <c r="BQ101" s="69" t="str">
        <f aca="false">IF(BX101&gt;5,VLOOKUP(CONCATENATE(BK101,BN101),'Pril1-THLPa'!$H$6:$N$96,6,0),"")</f>
        <v/>
      </c>
      <c r="BR101" s="69" t="str">
        <f aca="false">IF(BX101&gt;5,VLOOKUP(CONCATENATE(BK101,BN101),'Pril1-THLPa'!$H$6:$N$96,7,0),"")</f>
        <v/>
      </c>
      <c r="BS101" s="69" t="str">
        <f aca="false">IF(BX101&gt;5,VLOOKUP(CONCATENATE(BK101,BN101),'Pril1-THLPa'!$H$6:$O$96,8,0),"")</f>
        <v/>
      </c>
      <c r="BT101" s="69" t="str">
        <f aca="false">IF(BF101&gt;0, IF(BK101="smrk",  VLOOKUP(VLOOKUP(BD101,'Pril9-K3'!$L$8:$M$207,2,0),'Pril9-K3'!$A$8:$J$16,LOOKUP(BN101,'Pril9-K3'!$A$7:$J$7,'Pril9-K3'!$A$5:$J$5),0), IF(AND(BK101&lt;&gt;"smrk",'Vstupní data'!AK101&lt;&gt;""),'Vstupní data'!AK101,   VLOOKUP(VLOOKUP(BD101,'Pril9-K3'!$L$8:$M$207,2,0),'Pril9-K3'!$A$8:$J$16,LOOKUP(BN101,'Pril9-K3'!$A$7:$J$7,'Pril9-K3'!$A$5:$J$5),0)   )),   "")</f>
        <v/>
      </c>
      <c r="BV101" s="69" t="n">
        <f aca="false">'Vstupní data'!AJ101</f>
        <v>0</v>
      </c>
      <c r="BW101" s="69" t="n">
        <f aca="false">IF(BF101&gt;0,IF(J101&gt;0,J101,K101*H101/100),0)</f>
        <v>0</v>
      </c>
      <c r="BX101" s="69" t="n">
        <f aca="false">IF(BF101&gt;0,IF(BJ101&gt;BL101,BL101,BJ101),0)</f>
        <v>0</v>
      </c>
      <c r="BY101" s="69" t="n">
        <f aca="false">IF(BD101=0,0,IF(AND(BX101&gt;0,BX101&lt;=5),  IF(AND(BX101&gt;0,BX101&lt;=5),VLOOKUP(BK101,'Pril1-THLPa'!$A$6:$F$18,IF(AND(BX101&gt;0,BX101&lt;=5),LOOKUP(BX101,'Pril1-THLPa'!$B$5:$F$5,'Pril1-THLPa'!$B$4:$F$4),""),0),""),  IF(BX101&gt;5,BO101+BP101*(BX101-5)+BQ101*POWER(BX101-5,2)+BR101*POWER(BX101-5,3)+BS101*POWER(BX101-5,4),"")))</f>
        <v>0</v>
      </c>
      <c r="BZ101" s="69" t="n">
        <f aca="false">IF(BY101&gt;0,BY101*BI101/10*BW101*(100+BV101)/100,0)</f>
        <v>0</v>
      </c>
      <c r="CA101" s="69" t="n">
        <f aca="false">IF(BD101&gt;0,BX101-IF(BD101&gt;BX101,BX101,BD101),0)</f>
        <v>0</v>
      </c>
      <c r="CB101" s="69" t="n">
        <f aca="false">POWER(1.01,CA101)</f>
        <v>1</v>
      </c>
      <c r="CC101" s="69" t="n">
        <f aca="false">IF(BF101&gt;0,IF(BF101&gt;BH101,1,BF101/BH101),0)</f>
        <v>0</v>
      </c>
      <c r="CD101" s="72" t="n">
        <f aca="false">IF(BD101=0,0,IF(BF101&gt;0,ROUND(IF(CB101&lt;&gt;0,BZ101*BT101*1/CB101*CC101,0),0),0))</f>
        <v>0</v>
      </c>
      <c r="CE101" s="73" t="str">
        <f aca="false">IF(BF101&gt;0,IF(BF101&gt;BH101,CD101/BF101,CD101/BH101),"")</f>
        <v/>
      </c>
      <c r="CF101" s="69" t="n">
        <f aca="false">'Vstupní data'!AM101</f>
        <v>0</v>
      </c>
      <c r="CG101" s="69" t="n">
        <f aca="false">'Vstupní data'!AN101</f>
        <v>0</v>
      </c>
      <c r="CH101" s="69" t="n">
        <f aca="false">'Vstupní data'!AO101</f>
        <v>0</v>
      </c>
      <c r="CI101" s="69" t="n">
        <f aca="false">'Vstupní data'!AP101</f>
        <v>0</v>
      </c>
      <c r="CJ101" s="72" t="n">
        <f aca="false">ROUND(CH101*CI101,0)</f>
        <v>0</v>
      </c>
      <c r="CK101" s="74" t="str">
        <f aca="false">IF(OR(AA101&gt;0,BB101&gt;0,CD101&gt;0,CJ101&gt;0),AA101+BB101+CD101+CJ101,"")</f>
        <v/>
      </c>
    </row>
    <row r="102" customFormat="false" ht="12.8" hidden="false" customHeight="false" outlineLevel="0" collapsed="false">
      <c r="A102" s="66" t="n">
        <f aca="false">'Vstupní data'!A102</f>
        <v>0</v>
      </c>
      <c r="F102" s="66" t="str">
        <f aca="false">CONCATENATE('Vstupní data'!F102,'Vstupní data'!G102,'Vstupní data'!H102,'Vstupní data'!I102)</f>
        <v/>
      </c>
      <c r="G102" s="66"/>
      <c r="H102" s="66" t="n">
        <f aca="false">'Vstupní data'!K102</f>
        <v>0</v>
      </c>
      <c r="I102" s="66" t="n">
        <f aca="false">'Vstupní data'!L102</f>
        <v>0</v>
      </c>
      <c r="J102" s="66" t="n">
        <f aca="false">'Vstupní data'!K102*'Vstupní data'!M102/100</f>
        <v>0</v>
      </c>
      <c r="L102" s="66" t="n">
        <f aca="false">IF('Vstupní data'!N102="prostokořenný",0,IF('Vstupní data'!N102="krytokořenný","k",IF('Vstupní data'!N102="poloodrostky nebo odrostky, prostokořenné i krytokořenné","po",0)))</f>
        <v>0</v>
      </c>
      <c r="N102" s="66"/>
      <c r="O102" s="66" t="n">
        <f aca="false">'Vstupní data'!O102</f>
        <v>0</v>
      </c>
      <c r="P102" s="66" t="n">
        <f aca="false">IF(O102&gt;0,VLOOKUP(CONCATENATE(VLOOKUP(I102,'Pril3-drev'!$H$5:$K$83,4,0),"-",'Vstupní data'!R102),K2!$C$15:$D$23,2,0),0)</f>
        <v>0</v>
      </c>
      <c r="Q102" s="66" t="n">
        <f aca="false">IF(O102&gt;0,VLOOKUP(I102,'Pril3-drev'!$H$5:$I$83,2,0),0)</f>
        <v>0</v>
      </c>
      <c r="R102" s="66" t="n">
        <f aca="false">IF(Q102&gt;0,VLOOKUP(Q102,'Pril6-okus'!$A$5:$B$17,2,0),0)</f>
        <v>0</v>
      </c>
      <c r="S102" s="66" t="n">
        <f aca="false">IF(O102&gt;0,VLOOKUP(I102,'Pril3-drev'!$H$5:$J$83,3,0),0)</f>
        <v>0</v>
      </c>
      <c r="T102" s="66" t="str">
        <f aca="false">IF(O102&gt;0,IF(L102="k",0.9*VLOOKUP(S102,'ha-pocty-vyhl'!$A$5:$B$20,2,0),IF(L102="po",0.8*VLOOKUP(S102,'ha-pocty-vyhl'!$A$5:$B$20,2,0),VLOOKUP(S102,'ha-pocty-vyhl'!$A$5:$B$20,2,0))),"")</f>
        <v/>
      </c>
      <c r="U102" s="66" t="n">
        <f aca="false">'Vstupní data'!P102</f>
        <v>0</v>
      </c>
      <c r="V102" s="66" t="n">
        <f aca="false">IF(O102&gt;0,1.3*T102*1000*Z102/10000,0)</f>
        <v>0</v>
      </c>
      <c r="W102" s="66" t="n">
        <f aca="false">IF(O102&gt;0,1.3*T102*1000*Z102/10000,0)</f>
        <v>0</v>
      </c>
      <c r="X102" s="66" t="n">
        <f aca="false">IF(O102&gt;0,IF(O102&gt;V102,V102,O102),0)</f>
        <v>0</v>
      </c>
      <c r="Y102" s="66" t="n">
        <f aca="false">IF(O102&gt;0,IF(IF(U102&gt;W102,W102,U102)&lt;X102,W102,IF(U102&gt;W102,W102,U102)),0)</f>
        <v>0</v>
      </c>
      <c r="Z102" s="66" t="n">
        <f aca="false">IF(O102&gt;0,IF(J102&gt;0,J102,K102*H102/100),0)</f>
        <v>0</v>
      </c>
      <c r="AA102" s="67" t="n">
        <f aca="false">IF(O102&gt;0,CEILING(R102*P102*X102/Y102*Z102,1),0)</f>
        <v>0</v>
      </c>
      <c r="AB102" s="68" t="n">
        <f aca="false">IF(O102&gt;0,AA102/O102,0)</f>
        <v>0</v>
      </c>
      <c r="AC102" s="66" t="n">
        <f aca="false">'Vstupní data'!W102</f>
        <v>0</v>
      </c>
      <c r="AI102" s="66" t="str">
        <f aca="false">IF(OR('Vstupní data'!T102&gt;0,'Vstupní data'!U102&gt;0),VLOOKUP(I102,'Pril3-drev'!$H$5:$J$83,3,0),"")</f>
        <v/>
      </c>
      <c r="AJ102" s="66" t="n">
        <f aca="false">IF('Vstupní data'!V102="prostokořenný",0,IF('Vstupní data'!V102="krytokořenný","k",IF('Vstupní data'!V102="poloodrostky nebo odrostky, prostokořenné i krytokořenné","po",0)))</f>
        <v>0</v>
      </c>
      <c r="AK102" s="66" t="n">
        <f aca="false">IF(OR('Vstupní data'!T102&gt;0,'Vstupní data'!U102&gt;0),IF(AJ102="k",0.9*VLOOKUP(AI102,'ha-pocty-vyhl'!$A$5:$B$20,2,0),IF(AJ102="po",0.8*VLOOKUP(AI102,'ha-pocty-vyhl'!$A$5:$B$20,2,0),VLOOKUP(AI102,'ha-pocty-vyhl'!$A$5:$B$20,2,0))),0)</f>
        <v>0</v>
      </c>
      <c r="AL102" s="66" t="n">
        <f aca="false">IF(OR('Vstupní data'!T102&gt;0,'Vstupní data'!U102&gt;0),'Vstupní data'!K102*'Vstupní data'!M102/100,0)</f>
        <v>0</v>
      </c>
      <c r="AM102" s="66" t="n">
        <f aca="false">IF(OR('Vstupní data'!T102&gt;0,'Vstupní data'!U102&gt;0),IF('Vstupní data'!T102&gt;0,'Vstupní data'!T102,ROUND(10*'Vstupní data'!U102/AK102,0)),0)</f>
        <v>0</v>
      </c>
      <c r="AN102" s="69" t="n">
        <f aca="false">IF('Vstupní data'!T102&gt;0,   IF('Vstupní data'!T102&lt;=AL102,'Vstupní data'!T102,AL102),   IF(AM102&lt;AL102,AM102,AL102))</f>
        <v>0</v>
      </c>
      <c r="AO102" s="69" t="n">
        <f aca="false">'Vstupní data'!X102</f>
        <v>0</v>
      </c>
      <c r="AP102" s="66" t="n">
        <f aca="false">IF(OR('Vstupní data'!T102&gt;0,'Vstupní data'!U102&gt;0),IF(I102&lt;&gt;0,VLOOKUP(I102,'Pril3-drev'!$H$5:$I$83,2,0),0),0)</f>
        <v>0</v>
      </c>
      <c r="AQ102" s="66" t="n">
        <f aca="false">'Vstupní data'!Y102</f>
        <v>0</v>
      </c>
      <c r="AR102" s="66" t="str">
        <f aca="false">IF(AC102&gt;5,   IF('Vstupní data'!Y102&gt;0,   VLOOKUP(VLOOKUP(CONCATENATE(VLOOKUP(I102,'Pril3-drev'!$H$4:$L$83,5,0),AC102),'Pril3-drev'!$Q$4:$R$2803,2,0),'AVB-BS'!$C$5:$S$29 ,LOOKUP(AQ102,'AVB-BS'!$D$3:$S$3,'AVB-BS'!$D$1:$S$1) ,0 )   ,   IF('Vstupní data'!Z102&gt;0,'Vstupní data'!Z102,0)) , "")</f>
        <v/>
      </c>
      <c r="AS102" s="70" t="str">
        <f aca="false">IF(AC102&gt;5,VLOOKUP(CONCATENATE(AP102,AR102),'Pril1-THLPa'!$H$6:$N$96,4,0),"")</f>
        <v/>
      </c>
      <c r="AT102" s="70" t="str">
        <f aca="false">IF(AC102&gt;5,VLOOKUP(CONCATENATE(AP102,AR102),'Pril1-THLPa'!$H$6:$N$96,5,0),"")</f>
        <v/>
      </c>
      <c r="AU102" s="70" t="str">
        <f aca="false">IF(AC102&gt;5,VLOOKUP(CONCATENATE(AP102,AR102),'Pril1-THLPa'!$H$6:$N$96,6,0),"")</f>
        <v/>
      </c>
      <c r="AV102" s="70" t="str">
        <f aca="false">IF(AC102&gt;5,VLOOKUP(CONCATENATE(AP102,AR102),'Pril1-THLPa'!$H$6:$N$96,7,0),"")</f>
        <v/>
      </c>
      <c r="AW102" s="70" t="str">
        <f aca="false">IF(AC102&gt;5,VLOOKUP(CONCATENATE(AP102,AR102),'Pril1-THLPa'!$H$6:$O$96,8,0),"")</f>
        <v/>
      </c>
      <c r="AX102" s="66" t="n">
        <f aca="false">IF(AC102&gt;0,IF(AND(AC102&gt;0,AC102&lt;=5),VLOOKUP(AP102,'Pril1-THLPa'!$A$6:$F$18,LOOKUP(AC102,'Pril1-THLPa'!$B$5:$F$5,'Pril1-THLPa'!$B$4:$F$4),0),AS102+AT102*(AC102-5)+AU102*POWER(AC102-5,2)+AV102*POWER(AC102-5,3)+AW102*POWER(AC102-5,4)),0)</f>
        <v>0</v>
      </c>
      <c r="AY102" s="71"/>
      <c r="AZ102" s="66" t="n">
        <f aca="false">'Vstupní data'!AA102</f>
        <v>0</v>
      </c>
      <c r="BA102" s="66" t="n">
        <f aca="false">IF(OR('Vstupní data'!T102&gt;0,'Vstupní data'!U102&gt;0),IF(AC102&lt;&gt;"",AX102*AO102/10*(100+AZ102)/100,0),0)</f>
        <v>0</v>
      </c>
      <c r="BB102" s="67" t="n">
        <f aca="false">IF(AC102&lt;&gt;"",ROUND(BA102*AN102,0),0)</f>
        <v>0</v>
      </c>
      <c r="BC102" s="68" t="str">
        <f aca="false">IF(AE102&gt;0,BB102/AE102,"")</f>
        <v/>
      </c>
      <c r="BD102" s="66" t="n">
        <f aca="false">'Vstupní data'!AE102</f>
        <v>0</v>
      </c>
      <c r="BF102" s="66" t="n">
        <f aca="false">'Vstupní data'!AC102</f>
        <v>0</v>
      </c>
      <c r="BH102" s="66" t="n">
        <f aca="false">'Vstupní data'!AD102</f>
        <v>0</v>
      </c>
      <c r="BI102" s="66" t="n">
        <f aca="false">'Vstupní data'!AF102</f>
        <v>0</v>
      </c>
      <c r="BJ102" s="69" t="n">
        <f aca="false">'Vstupní data'!AG102</f>
        <v>0</v>
      </c>
      <c r="BK102" s="69" t="n">
        <f aca="false">IF(BF102&lt;&gt;0,VLOOKUP(I102,'Pril3-drev'!$H$5:$I$83,2,0),0)</f>
        <v>0</v>
      </c>
      <c r="BL102" s="69" t="n">
        <f aca="false">IF(BF102&lt;&gt;0,VLOOKUP(BK102,'Pril3-drev'!$A$5:$C$17,3,0),0)</f>
        <v>0</v>
      </c>
      <c r="BM102" s="69" t="n">
        <f aca="false">'Vstupní data'!AH102</f>
        <v>0</v>
      </c>
      <c r="BN102" s="69" t="n">
        <f aca="false">IF('Vstupní data'!AH102&gt;0,   VLOOKUP(VLOOKUP(CONCATENATE(VLOOKUP(I102,'Pril3-drev'!$H$4:$L$83,5,0),BD102),'Pril3-drev'!$Q$4:$R$2803,2,0),'AVB-BS'!$C$5:$S$29 ,LOOKUP(BM102,'AVB-BS'!$D$3:$S$3,'AVB-BS'!$D$1:$S$1) ,0 )   ,   IF('Vstupní data'!AI102&gt;0,'Vstupní data'!AI102,0))</f>
        <v>0</v>
      </c>
      <c r="BO102" s="69" t="str">
        <f aca="false">IF(BX102&gt;5,VLOOKUP(CONCATENATE(BK102,BN102),'Pril1-THLPa'!$H$6:$N$96,4,0),"")</f>
        <v/>
      </c>
      <c r="BP102" s="69" t="str">
        <f aca="false">IF(BX102&gt;5,VLOOKUP(CONCATENATE(BK102,BN102),'Pril1-THLPa'!$H$6:$N$96,5,0),"")</f>
        <v/>
      </c>
      <c r="BQ102" s="69" t="str">
        <f aca="false">IF(BX102&gt;5,VLOOKUP(CONCATENATE(BK102,BN102),'Pril1-THLPa'!$H$6:$N$96,6,0),"")</f>
        <v/>
      </c>
      <c r="BR102" s="69" t="str">
        <f aca="false">IF(BX102&gt;5,VLOOKUP(CONCATENATE(BK102,BN102),'Pril1-THLPa'!$H$6:$N$96,7,0),"")</f>
        <v/>
      </c>
      <c r="BS102" s="69" t="str">
        <f aca="false">IF(BX102&gt;5,VLOOKUP(CONCATENATE(BK102,BN102),'Pril1-THLPa'!$H$6:$O$96,8,0),"")</f>
        <v/>
      </c>
      <c r="BT102" s="69" t="str">
        <f aca="false">IF(BF102&gt;0, IF(BK102="smrk",  VLOOKUP(VLOOKUP(BD102,'Pril9-K3'!$L$8:$M$207,2,0),'Pril9-K3'!$A$8:$J$16,LOOKUP(BN102,'Pril9-K3'!$A$7:$J$7,'Pril9-K3'!$A$5:$J$5),0), IF(AND(BK102&lt;&gt;"smrk",'Vstupní data'!AK102&lt;&gt;""),'Vstupní data'!AK102,   VLOOKUP(VLOOKUP(BD102,'Pril9-K3'!$L$8:$M$207,2,0),'Pril9-K3'!$A$8:$J$16,LOOKUP(BN102,'Pril9-K3'!$A$7:$J$7,'Pril9-K3'!$A$5:$J$5),0)   )),   "")</f>
        <v/>
      </c>
      <c r="BV102" s="69" t="n">
        <f aca="false">'Vstupní data'!AJ102</f>
        <v>0</v>
      </c>
      <c r="BW102" s="69" t="n">
        <f aca="false">IF(BF102&gt;0,IF(J102&gt;0,J102,K102*H102/100),0)</f>
        <v>0</v>
      </c>
      <c r="BX102" s="69" t="n">
        <f aca="false">IF(BF102&gt;0,IF(BJ102&gt;BL102,BL102,BJ102),0)</f>
        <v>0</v>
      </c>
      <c r="BY102" s="69" t="n">
        <f aca="false">IF(BD102=0,0,IF(AND(BX102&gt;0,BX102&lt;=5),  IF(AND(BX102&gt;0,BX102&lt;=5),VLOOKUP(BK102,'Pril1-THLPa'!$A$6:$F$18,IF(AND(BX102&gt;0,BX102&lt;=5),LOOKUP(BX102,'Pril1-THLPa'!$B$5:$F$5,'Pril1-THLPa'!$B$4:$F$4),""),0),""),  IF(BX102&gt;5,BO102+BP102*(BX102-5)+BQ102*POWER(BX102-5,2)+BR102*POWER(BX102-5,3)+BS102*POWER(BX102-5,4),"")))</f>
        <v>0</v>
      </c>
      <c r="BZ102" s="69" t="n">
        <f aca="false">IF(BY102&gt;0,BY102*BI102/10*BW102*(100+BV102)/100,0)</f>
        <v>0</v>
      </c>
      <c r="CA102" s="69" t="n">
        <f aca="false">IF(BD102&gt;0,BX102-IF(BD102&gt;BX102,BX102,BD102),0)</f>
        <v>0</v>
      </c>
      <c r="CB102" s="69" t="n">
        <f aca="false">POWER(1.01,CA102)</f>
        <v>1</v>
      </c>
      <c r="CC102" s="69" t="n">
        <f aca="false">IF(BF102&gt;0,IF(BF102&gt;BH102,1,BF102/BH102),0)</f>
        <v>0</v>
      </c>
      <c r="CD102" s="72" t="n">
        <f aca="false">IF(BD102=0,0,IF(BF102&gt;0,ROUND(IF(CB102&lt;&gt;0,BZ102*BT102*1/CB102*CC102,0),0),0))</f>
        <v>0</v>
      </c>
      <c r="CE102" s="73" t="str">
        <f aca="false">IF(BF102&gt;0,IF(BF102&gt;BH102,CD102/BF102,CD102/BH102),"")</f>
        <v/>
      </c>
      <c r="CF102" s="69" t="n">
        <f aca="false">'Vstupní data'!AM102</f>
        <v>0</v>
      </c>
      <c r="CG102" s="69" t="n">
        <f aca="false">'Vstupní data'!AN102</f>
        <v>0</v>
      </c>
      <c r="CH102" s="69" t="n">
        <f aca="false">'Vstupní data'!AO102</f>
        <v>0</v>
      </c>
      <c r="CI102" s="69" t="n">
        <f aca="false">'Vstupní data'!AP102</f>
        <v>0</v>
      </c>
      <c r="CJ102" s="72" t="n">
        <f aca="false">ROUND(CH102*CI102,0)</f>
        <v>0</v>
      </c>
      <c r="CK102" s="74" t="str">
        <f aca="false">IF(OR(AA102&gt;0,BB102&gt;0,CD102&gt;0,CJ102&gt;0),AA102+BB102+CD102+CJ102,"")</f>
        <v/>
      </c>
    </row>
    <row r="103" customFormat="false" ht="12.8" hidden="false" customHeight="false" outlineLevel="0" collapsed="false">
      <c r="A103" s="66" t="n">
        <f aca="false">'Vstupní data'!A103</f>
        <v>0</v>
      </c>
      <c r="F103" s="66" t="str">
        <f aca="false">CONCATENATE('Vstupní data'!F103,'Vstupní data'!G103,'Vstupní data'!H103,'Vstupní data'!I103)</f>
        <v/>
      </c>
      <c r="G103" s="66"/>
      <c r="H103" s="66" t="n">
        <f aca="false">'Vstupní data'!K103</f>
        <v>0</v>
      </c>
      <c r="I103" s="66" t="n">
        <f aca="false">'Vstupní data'!L103</f>
        <v>0</v>
      </c>
      <c r="J103" s="66" t="n">
        <f aca="false">'Vstupní data'!K103*'Vstupní data'!M103/100</f>
        <v>0</v>
      </c>
      <c r="L103" s="66" t="n">
        <f aca="false">IF('Vstupní data'!N103="prostokořenný",0,IF('Vstupní data'!N103="krytokořenný","k",IF('Vstupní data'!N103="poloodrostky nebo odrostky, prostokořenné i krytokořenné","po",0)))</f>
        <v>0</v>
      </c>
      <c r="N103" s="66"/>
      <c r="O103" s="66" t="n">
        <f aca="false">'Vstupní data'!O103</f>
        <v>0</v>
      </c>
      <c r="P103" s="66" t="n">
        <f aca="false">IF(O103&gt;0,VLOOKUP(CONCATENATE(VLOOKUP(I103,'Pril3-drev'!$H$5:$K$83,4,0),"-",'Vstupní data'!R103),K2!$C$15:$D$23,2,0),0)</f>
        <v>0</v>
      </c>
      <c r="Q103" s="66" t="n">
        <f aca="false">IF(O103&gt;0,VLOOKUP(I103,'Pril3-drev'!$H$5:$I$83,2,0),0)</f>
        <v>0</v>
      </c>
      <c r="R103" s="66" t="n">
        <f aca="false">IF(Q103&gt;0,VLOOKUP(Q103,'Pril6-okus'!$A$5:$B$17,2,0),0)</f>
        <v>0</v>
      </c>
      <c r="S103" s="66" t="n">
        <f aca="false">IF(O103&gt;0,VLOOKUP(I103,'Pril3-drev'!$H$5:$J$83,3,0),0)</f>
        <v>0</v>
      </c>
      <c r="T103" s="66" t="str">
        <f aca="false">IF(O103&gt;0,IF(L103="k",0.9*VLOOKUP(S103,'ha-pocty-vyhl'!$A$5:$B$20,2,0),IF(L103="po",0.8*VLOOKUP(S103,'ha-pocty-vyhl'!$A$5:$B$20,2,0),VLOOKUP(S103,'ha-pocty-vyhl'!$A$5:$B$20,2,0))),"")</f>
        <v/>
      </c>
      <c r="U103" s="66" t="n">
        <f aca="false">'Vstupní data'!P103</f>
        <v>0</v>
      </c>
      <c r="V103" s="66" t="n">
        <f aca="false">IF(O103&gt;0,1.3*T103*1000*Z103/10000,0)</f>
        <v>0</v>
      </c>
      <c r="W103" s="66" t="n">
        <f aca="false">IF(O103&gt;0,1.3*T103*1000*Z103/10000,0)</f>
        <v>0</v>
      </c>
      <c r="X103" s="66" t="n">
        <f aca="false">IF(O103&gt;0,IF(O103&gt;V103,V103,O103),0)</f>
        <v>0</v>
      </c>
      <c r="Y103" s="66" t="n">
        <f aca="false">IF(O103&gt;0,IF(IF(U103&gt;W103,W103,U103)&lt;X103,W103,IF(U103&gt;W103,W103,U103)),0)</f>
        <v>0</v>
      </c>
      <c r="Z103" s="66" t="n">
        <f aca="false">IF(O103&gt;0,IF(J103&gt;0,J103,K103*H103/100),0)</f>
        <v>0</v>
      </c>
      <c r="AA103" s="67" t="n">
        <f aca="false">IF(O103&gt;0,CEILING(R103*P103*X103/Y103*Z103,1),0)</f>
        <v>0</v>
      </c>
      <c r="AB103" s="68" t="n">
        <f aca="false">IF(O103&gt;0,AA103/O103,0)</f>
        <v>0</v>
      </c>
      <c r="AC103" s="66" t="n">
        <f aca="false">'Vstupní data'!W103</f>
        <v>0</v>
      </c>
      <c r="AI103" s="66" t="str">
        <f aca="false">IF(OR('Vstupní data'!T103&gt;0,'Vstupní data'!U103&gt;0),VLOOKUP(I103,'Pril3-drev'!$H$5:$J$83,3,0),"")</f>
        <v/>
      </c>
      <c r="AJ103" s="66" t="n">
        <f aca="false">IF('Vstupní data'!V103="prostokořenný",0,IF('Vstupní data'!V103="krytokořenný","k",IF('Vstupní data'!V103="poloodrostky nebo odrostky, prostokořenné i krytokořenné","po",0)))</f>
        <v>0</v>
      </c>
      <c r="AK103" s="66" t="n">
        <f aca="false">IF(OR('Vstupní data'!T103&gt;0,'Vstupní data'!U103&gt;0),IF(AJ103="k",0.9*VLOOKUP(AI103,'ha-pocty-vyhl'!$A$5:$B$20,2,0),IF(AJ103="po",0.8*VLOOKUP(AI103,'ha-pocty-vyhl'!$A$5:$B$20,2,0),VLOOKUP(AI103,'ha-pocty-vyhl'!$A$5:$B$20,2,0))),0)</f>
        <v>0</v>
      </c>
      <c r="AL103" s="66" t="n">
        <f aca="false">IF(OR('Vstupní data'!T103&gt;0,'Vstupní data'!U103&gt;0),'Vstupní data'!K103*'Vstupní data'!M103/100,0)</f>
        <v>0</v>
      </c>
      <c r="AM103" s="66" t="n">
        <f aca="false">IF(OR('Vstupní data'!T103&gt;0,'Vstupní data'!U103&gt;0),IF('Vstupní data'!T103&gt;0,'Vstupní data'!T103,ROUND(10*'Vstupní data'!U103/AK103,0)),0)</f>
        <v>0</v>
      </c>
      <c r="AN103" s="69" t="n">
        <f aca="false">IF('Vstupní data'!T103&gt;0,   IF('Vstupní data'!T103&lt;=AL103,'Vstupní data'!T103,AL103),   IF(AM103&lt;AL103,AM103,AL103))</f>
        <v>0</v>
      </c>
      <c r="AO103" s="69" t="n">
        <f aca="false">'Vstupní data'!X103</f>
        <v>0</v>
      </c>
      <c r="AP103" s="66" t="n">
        <f aca="false">IF(OR('Vstupní data'!T103&gt;0,'Vstupní data'!U103&gt;0),IF(I103&lt;&gt;0,VLOOKUP(I103,'Pril3-drev'!$H$5:$I$83,2,0),0),0)</f>
        <v>0</v>
      </c>
      <c r="AQ103" s="66" t="n">
        <f aca="false">'Vstupní data'!Y103</f>
        <v>0</v>
      </c>
      <c r="AR103" s="66" t="str">
        <f aca="false">IF(AC103&gt;5,   IF('Vstupní data'!Y103&gt;0,   VLOOKUP(VLOOKUP(CONCATENATE(VLOOKUP(I103,'Pril3-drev'!$H$4:$L$83,5,0),AC103),'Pril3-drev'!$Q$4:$R$2803,2,0),'AVB-BS'!$C$5:$S$29 ,LOOKUP(AQ103,'AVB-BS'!$D$3:$S$3,'AVB-BS'!$D$1:$S$1) ,0 )   ,   IF('Vstupní data'!Z103&gt;0,'Vstupní data'!Z103,0)) , "")</f>
        <v/>
      </c>
      <c r="AS103" s="70" t="str">
        <f aca="false">IF(AC103&gt;5,VLOOKUP(CONCATENATE(AP103,AR103),'Pril1-THLPa'!$H$6:$N$96,4,0),"")</f>
        <v/>
      </c>
      <c r="AT103" s="70" t="str">
        <f aca="false">IF(AC103&gt;5,VLOOKUP(CONCATENATE(AP103,AR103),'Pril1-THLPa'!$H$6:$N$96,5,0),"")</f>
        <v/>
      </c>
      <c r="AU103" s="70" t="str">
        <f aca="false">IF(AC103&gt;5,VLOOKUP(CONCATENATE(AP103,AR103),'Pril1-THLPa'!$H$6:$N$96,6,0),"")</f>
        <v/>
      </c>
      <c r="AV103" s="70" t="str">
        <f aca="false">IF(AC103&gt;5,VLOOKUP(CONCATENATE(AP103,AR103),'Pril1-THLPa'!$H$6:$N$96,7,0),"")</f>
        <v/>
      </c>
      <c r="AW103" s="70" t="str">
        <f aca="false">IF(AC103&gt;5,VLOOKUP(CONCATENATE(AP103,AR103),'Pril1-THLPa'!$H$6:$O$96,8,0),"")</f>
        <v/>
      </c>
      <c r="AX103" s="66" t="n">
        <f aca="false">IF(AC103&gt;0,IF(AND(AC103&gt;0,AC103&lt;=5),VLOOKUP(AP103,'Pril1-THLPa'!$A$6:$F$18,LOOKUP(AC103,'Pril1-THLPa'!$B$5:$F$5,'Pril1-THLPa'!$B$4:$F$4),0),AS103+AT103*(AC103-5)+AU103*POWER(AC103-5,2)+AV103*POWER(AC103-5,3)+AW103*POWER(AC103-5,4)),0)</f>
        <v>0</v>
      </c>
      <c r="AY103" s="71"/>
      <c r="AZ103" s="66" t="n">
        <f aca="false">'Vstupní data'!AA103</f>
        <v>0</v>
      </c>
      <c r="BA103" s="66" t="n">
        <f aca="false">IF(OR('Vstupní data'!T103&gt;0,'Vstupní data'!U103&gt;0),IF(AC103&lt;&gt;"",AX103*AO103/10*(100+AZ103)/100,0),0)</f>
        <v>0</v>
      </c>
      <c r="BB103" s="67" t="n">
        <f aca="false">IF(AC103&lt;&gt;"",ROUND(BA103*AN103,0),0)</f>
        <v>0</v>
      </c>
      <c r="BC103" s="68" t="str">
        <f aca="false">IF(AE103&gt;0,BB103/AE103,"")</f>
        <v/>
      </c>
      <c r="BD103" s="66" t="n">
        <f aca="false">'Vstupní data'!AE103</f>
        <v>0</v>
      </c>
      <c r="BF103" s="66" t="n">
        <f aca="false">'Vstupní data'!AC103</f>
        <v>0</v>
      </c>
      <c r="BH103" s="66" t="n">
        <f aca="false">'Vstupní data'!AD103</f>
        <v>0</v>
      </c>
      <c r="BI103" s="66" t="n">
        <f aca="false">'Vstupní data'!AF103</f>
        <v>0</v>
      </c>
      <c r="BJ103" s="69" t="n">
        <f aca="false">'Vstupní data'!AG103</f>
        <v>0</v>
      </c>
      <c r="BK103" s="69" t="n">
        <f aca="false">IF(BF103&lt;&gt;0,VLOOKUP(I103,'Pril3-drev'!$H$5:$I$83,2,0),0)</f>
        <v>0</v>
      </c>
      <c r="BL103" s="69" t="n">
        <f aca="false">IF(BF103&lt;&gt;0,VLOOKUP(BK103,'Pril3-drev'!$A$5:$C$17,3,0),0)</f>
        <v>0</v>
      </c>
      <c r="BM103" s="69" t="n">
        <f aca="false">'Vstupní data'!AH103</f>
        <v>0</v>
      </c>
      <c r="BN103" s="69" t="n">
        <f aca="false">IF('Vstupní data'!AH103&gt;0,   VLOOKUP(VLOOKUP(CONCATENATE(VLOOKUP(I103,'Pril3-drev'!$H$4:$L$83,5,0),BD103),'Pril3-drev'!$Q$4:$R$2803,2,0),'AVB-BS'!$C$5:$S$29 ,LOOKUP(BM103,'AVB-BS'!$D$3:$S$3,'AVB-BS'!$D$1:$S$1) ,0 )   ,   IF('Vstupní data'!AI103&gt;0,'Vstupní data'!AI103,0))</f>
        <v>0</v>
      </c>
      <c r="BO103" s="69" t="str">
        <f aca="false">IF(BX103&gt;5,VLOOKUP(CONCATENATE(BK103,BN103),'Pril1-THLPa'!$H$6:$N$96,4,0),"")</f>
        <v/>
      </c>
      <c r="BP103" s="69" t="str">
        <f aca="false">IF(BX103&gt;5,VLOOKUP(CONCATENATE(BK103,BN103),'Pril1-THLPa'!$H$6:$N$96,5,0),"")</f>
        <v/>
      </c>
      <c r="BQ103" s="69" t="str">
        <f aca="false">IF(BX103&gt;5,VLOOKUP(CONCATENATE(BK103,BN103),'Pril1-THLPa'!$H$6:$N$96,6,0),"")</f>
        <v/>
      </c>
      <c r="BR103" s="69" t="str">
        <f aca="false">IF(BX103&gt;5,VLOOKUP(CONCATENATE(BK103,BN103),'Pril1-THLPa'!$H$6:$N$96,7,0),"")</f>
        <v/>
      </c>
      <c r="BS103" s="69" t="str">
        <f aca="false">IF(BX103&gt;5,VLOOKUP(CONCATENATE(BK103,BN103),'Pril1-THLPa'!$H$6:$O$96,8,0),"")</f>
        <v/>
      </c>
      <c r="BT103" s="69" t="str">
        <f aca="false">IF(BF103&gt;0, IF(BK103="smrk",  VLOOKUP(VLOOKUP(BD103,'Pril9-K3'!$L$8:$M$207,2,0),'Pril9-K3'!$A$8:$J$16,LOOKUP(BN103,'Pril9-K3'!$A$7:$J$7,'Pril9-K3'!$A$5:$J$5),0), IF(AND(BK103&lt;&gt;"smrk",'Vstupní data'!AK103&lt;&gt;""),'Vstupní data'!AK103,   VLOOKUP(VLOOKUP(BD103,'Pril9-K3'!$L$8:$M$207,2,0),'Pril9-K3'!$A$8:$J$16,LOOKUP(BN103,'Pril9-K3'!$A$7:$J$7,'Pril9-K3'!$A$5:$J$5),0)   )),   "")</f>
        <v/>
      </c>
      <c r="BV103" s="69" t="n">
        <f aca="false">'Vstupní data'!AJ103</f>
        <v>0</v>
      </c>
      <c r="BW103" s="69" t="n">
        <f aca="false">IF(BF103&gt;0,IF(J103&gt;0,J103,K103*H103/100),0)</f>
        <v>0</v>
      </c>
      <c r="BX103" s="69" t="n">
        <f aca="false">IF(BF103&gt;0,IF(BJ103&gt;BL103,BL103,BJ103),0)</f>
        <v>0</v>
      </c>
      <c r="BY103" s="69" t="n">
        <f aca="false">IF(BD103=0,0,IF(AND(BX103&gt;0,BX103&lt;=5),  IF(AND(BX103&gt;0,BX103&lt;=5),VLOOKUP(BK103,'Pril1-THLPa'!$A$6:$F$18,IF(AND(BX103&gt;0,BX103&lt;=5),LOOKUP(BX103,'Pril1-THLPa'!$B$5:$F$5,'Pril1-THLPa'!$B$4:$F$4),""),0),""),  IF(BX103&gt;5,BO103+BP103*(BX103-5)+BQ103*POWER(BX103-5,2)+BR103*POWER(BX103-5,3)+BS103*POWER(BX103-5,4),"")))</f>
        <v>0</v>
      </c>
      <c r="BZ103" s="69" t="n">
        <f aca="false">IF(BY103&gt;0,BY103*BI103/10*BW103*(100+BV103)/100,0)</f>
        <v>0</v>
      </c>
      <c r="CA103" s="69" t="n">
        <f aca="false">IF(BD103&gt;0,BX103-IF(BD103&gt;BX103,BX103,BD103),0)</f>
        <v>0</v>
      </c>
      <c r="CB103" s="69" t="n">
        <f aca="false">POWER(1.01,CA103)</f>
        <v>1</v>
      </c>
      <c r="CC103" s="69" t="n">
        <f aca="false">IF(BF103&gt;0,IF(BF103&gt;BH103,1,BF103/BH103),0)</f>
        <v>0</v>
      </c>
      <c r="CD103" s="72" t="n">
        <f aca="false">IF(BD103=0,0,IF(BF103&gt;0,ROUND(IF(CB103&lt;&gt;0,BZ103*BT103*1/CB103*CC103,0),0),0))</f>
        <v>0</v>
      </c>
      <c r="CE103" s="73" t="str">
        <f aca="false">IF(BF103&gt;0,IF(BF103&gt;BH103,CD103/BF103,CD103/BH103),"")</f>
        <v/>
      </c>
      <c r="CF103" s="69" t="n">
        <f aca="false">'Vstupní data'!AM103</f>
        <v>0</v>
      </c>
      <c r="CG103" s="69" t="n">
        <f aca="false">'Vstupní data'!AN103</f>
        <v>0</v>
      </c>
      <c r="CH103" s="69" t="n">
        <f aca="false">'Vstupní data'!AO103</f>
        <v>0</v>
      </c>
      <c r="CI103" s="69" t="n">
        <f aca="false">'Vstupní data'!AP103</f>
        <v>0</v>
      </c>
      <c r="CJ103" s="72" t="n">
        <f aca="false">ROUND(CH103*CI103,0)</f>
        <v>0</v>
      </c>
      <c r="CK103" s="74" t="str">
        <f aca="false">IF(OR(AA103&gt;0,BB103&gt;0,CD103&gt;0,CJ103&gt;0),AA103+BB103+CD103+CJ103,"")</f>
        <v/>
      </c>
    </row>
    <row r="104" customFormat="false" ht="12.8" hidden="false" customHeight="false" outlineLevel="0" collapsed="false">
      <c r="A104" s="66" t="n">
        <f aca="false">'Vstupní data'!A104</f>
        <v>0</v>
      </c>
      <c r="F104" s="66" t="str">
        <f aca="false">CONCATENATE('Vstupní data'!F104,'Vstupní data'!G104,'Vstupní data'!H104,'Vstupní data'!I104)</f>
        <v/>
      </c>
      <c r="G104" s="66"/>
      <c r="H104" s="66" t="n">
        <f aca="false">'Vstupní data'!K104</f>
        <v>0</v>
      </c>
      <c r="I104" s="66" t="n">
        <f aca="false">'Vstupní data'!L104</f>
        <v>0</v>
      </c>
      <c r="J104" s="66" t="n">
        <f aca="false">'Vstupní data'!K104*'Vstupní data'!M104/100</f>
        <v>0</v>
      </c>
      <c r="L104" s="66" t="n">
        <f aca="false">IF('Vstupní data'!N104="prostokořenný",0,IF('Vstupní data'!N104="krytokořenný","k",IF('Vstupní data'!N104="poloodrostky nebo odrostky, prostokořenné i krytokořenné","po",0)))</f>
        <v>0</v>
      </c>
      <c r="N104" s="66"/>
      <c r="O104" s="66" t="n">
        <f aca="false">'Vstupní data'!O104</f>
        <v>0</v>
      </c>
      <c r="P104" s="66" t="n">
        <f aca="false">IF(O104&gt;0,VLOOKUP(CONCATENATE(VLOOKUP(I104,'Pril3-drev'!$H$5:$K$83,4,0),"-",'Vstupní data'!R104),K2!$C$15:$D$23,2,0),0)</f>
        <v>0</v>
      </c>
      <c r="Q104" s="66" t="n">
        <f aca="false">IF(O104&gt;0,VLOOKUP(I104,'Pril3-drev'!$H$5:$I$83,2,0),0)</f>
        <v>0</v>
      </c>
      <c r="R104" s="66" t="n">
        <f aca="false">IF(Q104&gt;0,VLOOKUP(Q104,'Pril6-okus'!$A$5:$B$17,2,0),0)</f>
        <v>0</v>
      </c>
      <c r="S104" s="66" t="n">
        <f aca="false">IF(O104&gt;0,VLOOKUP(I104,'Pril3-drev'!$H$5:$J$83,3,0),0)</f>
        <v>0</v>
      </c>
      <c r="T104" s="66" t="str">
        <f aca="false">IF(O104&gt;0,IF(L104="k",0.9*VLOOKUP(S104,'ha-pocty-vyhl'!$A$5:$B$20,2,0),IF(L104="po",0.8*VLOOKUP(S104,'ha-pocty-vyhl'!$A$5:$B$20,2,0),VLOOKUP(S104,'ha-pocty-vyhl'!$A$5:$B$20,2,0))),"")</f>
        <v/>
      </c>
      <c r="U104" s="66" t="n">
        <f aca="false">'Vstupní data'!P104</f>
        <v>0</v>
      </c>
      <c r="V104" s="66" t="n">
        <f aca="false">IF(O104&gt;0,1.3*T104*1000*Z104/10000,0)</f>
        <v>0</v>
      </c>
      <c r="W104" s="66" t="n">
        <f aca="false">IF(O104&gt;0,1.3*T104*1000*Z104/10000,0)</f>
        <v>0</v>
      </c>
      <c r="X104" s="66" t="n">
        <f aca="false">IF(O104&gt;0,IF(O104&gt;V104,V104,O104),0)</f>
        <v>0</v>
      </c>
      <c r="Y104" s="66" t="n">
        <f aca="false">IF(O104&gt;0,IF(IF(U104&gt;W104,W104,U104)&lt;X104,W104,IF(U104&gt;W104,W104,U104)),0)</f>
        <v>0</v>
      </c>
      <c r="Z104" s="66" t="n">
        <f aca="false">IF(O104&gt;0,IF(J104&gt;0,J104,K104*H104/100),0)</f>
        <v>0</v>
      </c>
      <c r="AA104" s="67" t="n">
        <f aca="false">IF(O104&gt;0,CEILING(R104*P104*X104/Y104*Z104,1),0)</f>
        <v>0</v>
      </c>
      <c r="AB104" s="68" t="n">
        <f aca="false">IF(O104&gt;0,AA104/O104,0)</f>
        <v>0</v>
      </c>
      <c r="AC104" s="66" t="n">
        <f aca="false">'Vstupní data'!W104</f>
        <v>0</v>
      </c>
      <c r="AI104" s="66" t="str">
        <f aca="false">IF(OR('Vstupní data'!T104&gt;0,'Vstupní data'!U104&gt;0),VLOOKUP(I104,'Pril3-drev'!$H$5:$J$83,3,0),"")</f>
        <v/>
      </c>
      <c r="AJ104" s="66" t="n">
        <f aca="false">IF('Vstupní data'!V104="prostokořenný",0,IF('Vstupní data'!V104="krytokořenný","k",IF('Vstupní data'!V104="poloodrostky nebo odrostky, prostokořenné i krytokořenné","po",0)))</f>
        <v>0</v>
      </c>
      <c r="AK104" s="66" t="n">
        <f aca="false">IF(OR('Vstupní data'!T104&gt;0,'Vstupní data'!U104&gt;0),IF(AJ104="k",0.9*VLOOKUP(AI104,'ha-pocty-vyhl'!$A$5:$B$20,2,0),IF(AJ104="po",0.8*VLOOKUP(AI104,'ha-pocty-vyhl'!$A$5:$B$20,2,0),VLOOKUP(AI104,'ha-pocty-vyhl'!$A$5:$B$20,2,0))),0)</f>
        <v>0</v>
      </c>
      <c r="AL104" s="66" t="n">
        <f aca="false">IF(OR('Vstupní data'!T104&gt;0,'Vstupní data'!U104&gt;0),'Vstupní data'!K104*'Vstupní data'!M104/100,0)</f>
        <v>0</v>
      </c>
      <c r="AM104" s="66" t="n">
        <f aca="false">IF(OR('Vstupní data'!T104&gt;0,'Vstupní data'!U104&gt;0),IF('Vstupní data'!T104&gt;0,'Vstupní data'!T104,ROUND(10*'Vstupní data'!U104/AK104,0)),0)</f>
        <v>0</v>
      </c>
      <c r="AN104" s="69" t="n">
        <f aca="false">IF('Vstupní data'!T104&gt;0,   IF('Vstupní data'!T104&lt;=AL104,'Vstupní data'!T104,AL104),   IF(AM104&lt;AL104,AM104,AL104))</f>
        <v>0</v>
      </c>
      <c r="AO104" s="69" t="n">
        <f aca="false">'Vstupní data'!X104</f>
        <v>0</v>
      </c>
      <c r="AP104" s="66" t="n">
        <f aca="false">IF(OR('Vstupní data'!T104&gt;0,'Vstupní data'!U104&gt;0),IF(I104&lt;&gt;0,VLOOKUP(I104,'Pril3-drev'!$H$5:$I$83,2,0),0),0)</f>
        <v>0</v>
      </c>
      <c r="AQ104" s="66" t="n">
        <f aca="false">'Vstupní data'!Y104</f>
        <v>0</v>
      </c>
      <c r="AR104" s="66" t="str">
        <f aca="false">IF(AC104&gt;5,   IF('Vstupní data'!Y104&gt;0,   VLOOKUP(VLOOKUP(CONCATENATE(VLOOKUP(I104,'Pril3-drev'!$H$4:$L$83,5,0),AC104),'Pril3-drev'!$Q$4:$R$2803,2,0),'AVB-BS'!$C$5:$S$29 ,LOOKUP(AQ104,'AVB-BS'!$D$3:$S$3,'AVB-BS'!$D$1:$S$1) ,0 )   ,   IF('Vstupní data'!Z104&gt;0,'Vstupní data'!Z104,0)) , "")</f>
        <v/>
      </c>
      <c r="AS104" s="70" t="str">
        <f aca="false">IF(AC104&gt;5,VLOOKUP(CONCATENATE(AP104,AR104),'Pril1-THLPa'!$H$6:$N$96,4,0),"")</f>
        <v/>
      </c>
      <c r="AT104" s="70" t="str">
        <f aca="false">IF(AC104&gt;5,VLOOKUP(CONCATENATE(AP104,AR104),'Pril1-THLPa'!$H$6:$N$96,5,0),"")</f>
        <v/>
      </c>
      <c r="AU104" s="70" t="str">
        <f aca="false">IF(AC104&gt;5,VLOOKUP(CONCATENATE(AP104,AR104),'Pril1-THLPa'!$H$6:$N$96,6,0),"")</f>
        <v/>
      </c>
      <c r="AV104" s="70" t="str">
        <f aca="false">IF(AC104&gt;5,VLOOKUP(CONCATENATE(AP104,AR104),'Pril1-THLPa'!$H$6:$N$96,7,0),"")</f>
        <v/>
      </c>
      <c r="AW104" s="70" t="str">
        <f aca="false">IF(AC104&gt;5,VLOOKUP(CONCATENATE(AP104,AR104),'Pril1-THLPa'!$H$6:$O$96,8,0),"")</f>
        <v/>
      </c>
      <c r="AX104" s="66" t="n">
        <f aca="false">IF(AC104&gt;0,IF(AND(AC104&gt;0,AC104&lt;=5),VLOOKUP(AP104,'Pril1-THLPa'!$A$6:$F$18,LOOKUP(AC104,'Pril1-THLPa'!$B$5:$F$5,'Pril1-THLPa'!$B$4:$F$4),0),AS104+AT104*(AC104-5)+AU104*POWER(AC104-5,2)+AV104*POWER(AC104-5,3)+AW104*POWER(AC104-5,4)),0)</f>
        <v>0</v>
      </c>
      <c r="AY104" s="71"/>
      <c r="AZ104" s="66" t="n">
        <f aca="false">'Vstupní data'!AA104</f>
        <v>0</v>
      </c>
      <c r="BA104" s="66" t="n">
        <f aca="false">IF(OR('Vstupní data'!T104&gt;0,'Vstupní data'!U104&gt;0),IF(AC104&lt;&gt;"",AX104*AO104/10*(100+AZ104)/100,0),0)</f>
        <v>0</v>
      </c>
      <c r="BB104" s="67" t="n">
        <f aca="false">IF(AC104&lt;&gt;"",ROUND(BA104*AN104,0),0)</f>
        <v>0</v>
      </c>
      <c r="BC104" s="68" t="str">
        <f aca="false">IF(AE104&gt;0,BB104/AE104,"")</f>
        <v/>
      </c>
      <c r="BD104" s="66" t="n">
        <f aca="false">'Vstupní data'!AE104</f>
        <v>0</v>
      </c>
      <c r="BF104" s="66" t="n">
        <f aca="false">'Vstupní data'!AC104</f>
        <v>0</v>
      </c>
      <c r="BH104" s="66" t="n">
        <f aca="false">'Vstupní data'!AD104</f>
        <v>0</v>
      </c>
      <c r="BI104" s="66" t="n">
        <f aca="false">'Vstupní data'!AF104</f>
        <v>0</v>
      </c>
      <c r="BJ104" s="69" t="n">
        <f aca="false">'Vstupní data'!AG104</f>
        <v>0</v>
      </c>
      <c r="BK104" s="69" t="n">
        <f aca="false">IF(BF104&lt;&gt;0,VLOOKUP(I104,'Pril3-drev'!$H$5:$I$83,2,0),0)</f>
        <v>0</v>
      </c>
      <c r="BL104" s="69" t="n">
        <f aca="false">IF(BF104&lt;&gt;0,VLOOKUP(BK104,'Pril3-drev'!$A$5:$C$17,3,0),0)</f>
        <v>0</v>
      </c>
      <c r="BM104" s="69" t="n">
        <f aca="false">'Vstupní data'!AH104</f>
        <v>0</v>
      </c>
      <c r="BN104" s="69" t="n">
        <f aca="false">IF('Vstupní data'!AH104&gt;0,   VLOOKUP(VLOOKUP(CONCATENATE(VLOOKUP(I104,'Pril3-drev'!$H$4:$L$83,5,0),BD104),'Pril3-drev'!$Q$4:$R$2803,2,0),'AVB-BS'!$C$5:$S$29 ,LOOKUP(BM104,'AVB-BS'!$D$3:$S$3,'AVB-BS'!$D$1:$S$1) ,0 )   ,   IF('Vstupní data'!AI104&gt;0,'Vstupní data'!AI104,0))</f>
        <v>0</v>
      </c>
      <c r="BO104" s="69" t="str">
        <f aca="false">IF(BX104&gt;5,VLOOKUP(CONCATENATE(BK104,BN104),'Pril1-THLPa'!$H$6:$N$96,4,0),"")</f>
        <v/>
      </c>
      <c r="BP104" s="69" t="str">
        <f aca="false">IF(BX104&gt;5,VLOOKUP(CONCATENATE(BK104,BN104),'Pril1-THLPa'!$H$6:$N$96,5,0),"")</f>
        <v/>
      </c>
      <c r="BQ104" s="69" t="str">
        <f aca="false">IF(BX104&gt;5,VLOOKUP(CONCATENATE(BK104,BN104),'Pril1-THLPa'!$H$6:$N$96,6,0),"")</f>
        <v/>
      </c>
      <c r="BR104" s="69" t="str">
        <f aca="false">IF(BX104&gt;5,VLOOKUP(CONCATENATE(BK104,BN104),'Pril1-THLPa'!$H$6:$N$96,7,0),"")</f>
        <v/>
      </c>
      <c r="BS104" s="69" t="str">
        <f aca="false">IF(BX104&gt;5,VLOOKUP(CONCATENATE(BK104,BN104),'Pril1-THLPa'!$H$6:$O$96,8,0),"")</f>
        <v/>
      </c>
      <c r="BT104" s="69" t="str">
        <f aca="false">IF(BF104&gt;0, IF(BK104="smrk",  VLOOKUP(VLOOKUP(BD104,'Pril9-K3'!$L$8:$M$207,2,0),'Pril9-K3'!$A$8:$J$16,LOOKUP(BN104,'Pril9-K3'!$A$7:$J$7,'Pril9-K3'!$A$5:$J$5),0), IF(AND(BK104&lt;&gt;"smrk",'Vstupní data'!AK104&lt;&gt;""),'Vstupní data'!AK104,   VLOOKUP(VLOOKUP(BD104,'Pril9-K3'!$L$8:$M$207,2,0),'Pril9-K3'!$A$8:$J$16,LOOKUP(BN104,'Pril9-K3'!$A$7:$J$7,'Pril9-K3'!$A$5:$J$5),0)   )),   "")</f>
        <v/>
      </c>
      <c r="BV104" s="69" t="n">
        <f aca="false">'Vstupní data'!AJ104</f>
        <v>0</v>
      </c>
      <c r="BW104" s="69" t="n">
        <f aca="false">IF(BF104&gt;0,IF(J104&gt;0,J104,K104*H104/100),0)</f>
        <v>0</v>
      </c>
      <c r="BX104" s="69" t="n">
        <f aca="false">IF(BF104&gt;0,IF(BJ104&gt;BL104,BL104,BJ104),0)</f>
        <v>0</v>
      </c>
      <c r="BY104" s="69" t="n">
        <f aca="false">IF(BD104=0,0,IF(AND(BX104&gt;0,BX104&lt;=5),  IF(AND(BX104&gt;0,BX104&lt;=5),VLOOKUP(BK104,'Pril1-THLPa'!$A$6:$F$18,IF(AND(BX104&gt;0,BX104&lt;=5),LOOKUP(BX104,'Pril1-THLPa'!$B$5:$F$5,'Pril1-THLPa'!$B$4:$F$4),""),0),""),  IF(BX104&gt;5,BO104+BP104*(BX104-5)+BQ104*POWER(BX104-5,2)+BR104*POWER(BX104-5,3)+BS104*POWER(BX104-5,4),"")))</f>
        <v>0</v>
      </c>
      <c r="BZ104" s="69" t="n">
        <f aca="false">IF(BY104&gt;0,BY104*BI104/10*BW104*(100+BV104)/100,0)</f>
        <v>0</v>
      </c>
      <c r="CA104" s="69" t="n">
        <f aca="false">IF(BD104&gt;0,BX104-IF(BD104&gt;BX104,BX104,BD104),0)</f>
        <v>0</v>
      </c>
      <c r="CB104" s="69" t="n">
        <f aca="false">POWER(1.01,CA104)</f>
        <v>1</v>
      </c>
      <c r="CC104" s="69" t="n">
        <f aca="false">IF(BF104&gt;0,IF(BF104&gt;BH104,1,BF104/BH104),0)</f>
        <v>0</v>
      </c>
      <c r="CD104" s="72" t="n">
        <f aca="false">IF(BD104=0,0,IF(BF104&gt;0,ROUND(IF(CB104&lt;&gt;0,BZ104*BT104*1/CB104*CC104,0),0),0))</f>
        <v>0</v>
      </c>
      <c r="CE104" s="73" t="str">
        <f aca="false">IF(BF104&gt;0,IF(BF104&gt;BH104,CD104/BF104,CD104/BH104),"")</f>
        <v/>
      </c>
      <c r="CF104" s="69" t="n">
        <f aca="false">'Vstupní data'!AM104</f>
        <v>0</v>
      </c>
      <c r="CG104" s="69" t="n">
        <f aca="false">'Vstupní data'!AN104</f>
        <v>0</v>
      </c>
      <c r="CH104" s="69" t="n">
        <f aca="false">'Vstupní data'!AO104</f>
        <v>0</v>
      </c>
      <c r="CI104" s="69" t="n">
        <f aca="false">'Vstupní data'!AP104</f>
        <v>0</v>
      </c>
      <c r="CJ104" s="72" t="n">
        <f aca="false">ROUND(CH104*CI104,0)</f>
        <v>0</v>
      </c>
      <c r="CK104" s="74" t="str">
        <f aca="false">IF(OR(AA104&gt;0,BB104&gt;0,CD104&gt;0,CJ104&gt;0),AA104+BB104+CD104+CJ104,"")</f>
        <v/>
      </c>
    </row>
    <row r="105" customFormat="false" ht="12.8" hidden="false" customHeight="false" outlineLevel="0" collapsed="false">
      <c r="A105" s="66" t="n">
        <f aca="false">'Vstupní data'!A105</f>
        <v>0</v>
      </c>
      <c r="F105" s="66" t="str">
        <f aca="false">CONCATENATE('Vstupní data'!F105,'Vstupní data'!G105,'Vstupní data'!H105,'Vstupní data'!I105)</f>
        <v/>
      </c>
      <c r="G105" s="66"/>
      <c r="H105" s="66" t="n">
        <f aca="false">'Vstupní data'!K105</f>
        <v>0</v>
      </c>
      <c r="I105" s="66" t="n">
        <f aca="false">'Vstupní data'!L105</f>
        <v>0</v>
      </c>
      <c r="J105" s="66" t="n">
        <f aca="false">'Vstupní data'!K105*'Vstupní data'!M105/100</f>
        <v>0</v>
      </c>
      <c r="L105" s="66" t="n">
        <f aca="false">IF('Vstupní data'!N105="prostokořenný",0,IF('Vstupní data'!N105="krytokořenný","k",IF('Vstupní data'!N105="poloodrostky nebo odrostky, prostokořenné i krytokořenné","po",0)))</f>
        <v>0</v>
      </c>
      <c r="N105" s="66"/>
      <c r="O105" s="66" t="n">
        <f aca="false">'Vstupní data'!O105</f>
        <v>0</v>
      </c>
      <c r="P105" s="66" t="n">
        <f aca="false">IF(O105&gt;0,VLOOKUP(CONCATENATE(VLOOKUP(I105,'Pril3-drev'!$H$5:$K$83,4,0),"-",'Vstupní data'!R105),K2!$C$15:$D$23,2,0),0)</f>
        <v>0</v>
      </c>
      <c r="Q105" s="66" t="n">
        <f aca="false">IF(O105&gt;0,VLOOKUP(I105,'Pril3-drev'!$H$5:$I$83,2,0),0)</f>
        <v>0</v>
      </c>
      <c r="R105" s="66" t="n">
        <f aca="false">IF(Q105&gt;0,VLOOKUP(Q105,'Pril6-okus'!$A$5:$B$17,2,0),0)</f>
        <v>0</v>
      </c>
      <c r="S105" s="66" t="n">
        <f aca="false">IF(O105&gt;0,VLOOKUP(I105,'Pril3-drev'!$H$5:$J$83,3,0),0)</f>
        <v>0</v>
      </c>
      <c r="T105" s="66" t="str">
        <f aca="false">IF(O105&gt;0,IF(L105="k",0.9*VLOOKUP(S105,'ha-pocty-vyhl'!$A$5:$B$20,2,0),IF(L105="po",0.8*VLOOKUP(S105,'ha-pocty-vyhl'!$A$5:$B$20,2,0),VLOOKUP(S105,'ha-pocty-vyhl'!$A$5:$B$20,2,0))),"")</f>
        <v/>
      </c>
      <c r="U105" s="66" t="n">
        <f aca="false">'Vstupní data'!P105</f>
        <v>0</v>
      </c>
      <c r="V105" s="66" t="n">
        <f aca="false">IF(O105&gt;0,1.3*T105*1000*Z105/10000,0)</f>
        <v>0</v>
      </c>
      <c r="W105" s="66" t="n">
        <f aca="false">IF(O105&gt;0,1.3*T105*1000*Z105/10000,0)</f>
        <v>0</v>
      </c>
      <c r="X105" s="66" t="n">
        <f aca="false">IF(O105&gt;0,IF(O105&gt;V105,V105,O105),0)</f>
        <v>0</v>
      </c>
      <c r="Y105" s="66" t="n">
        <f aca="false">IF(O105&gt;0,IF(IF(U105&gt;W105,W105,U105)&lt;X105,W105,IF(U105&gt;W105,W105,U105)),0)</f>
        <v>0</v>
      </c>
      <c r="Z105" s="66" t="n">
        <f aca="false">IF(O105&gt;0,IF(J105&gt;0,J105,K105*H105/100),0)</f>
        <v>0</v>
      </c>
      <c r="AA105" s="67" t="n">
        <f aca="false">IF(O105&gt;0,CEILING(R105*P105*X105/Y105*Z105,1),0)</f>
        <v>0</v>
      </c>
      <c r="AB105" s="68" t="n">
        <f aca="false">IF(O105&gt;0,AA105/O105,0)</f>
        <v>0</v>
      </c>
      <c r="AC105" s="66" t="n">
        <f aca="false">'Vstupní data'!W105</f>
        <v>0</v>
      </c>
      <c r="AI105" s="66" t="str">
        <f aca="false">IF(OR('Vstupní data'!T105&gt;0,'Vstupní data'!U105&gt;0),VLOOKUP(I105,'Pril3-drev'!$H$5:$J$83,3,0),"")</f>
        <v/>
      </c>
      <c r="AJ105" s="66" t="n">
        <f aca="false">IF('Vstupní data'!V105="prostokořenný",0,IF('Vstupní data'!V105="krytokořenný","k",IF('Vstupní data'!V105="poloodrostky nebo odrostky, prostokořenné i krytokořenné","po",0)))</f>
        <v>0</v>
      </c>
      <c r="AK105" s="66" t="n">
        <f aca="false">IF(OR('Vstupní data'!T105&gt;0,'Vstupní data'!U105&gt;0),IF(AJ105="k",0.9*VLOOKUP(AI105,'ha-pocty-vyhl'!$A$5:$B$20,2,0),IF(AJ105="po",0.8*VLOOKUP(AI105,'ha-pocty-vyhl'!$A$5:$B$20,2,0),VLOOKUP(AI105,'ha-pocty-vyhl'!$A$5:$B$20,2,0))),0)</f>
        <v>0</v>
      </c>
      <c r="AL105" s="66" t="n">
        <f aca="false">IF(OR('Vstupní data'!T105&gt;0,'Vstupní data'!U105&gt;0),'Vstupní data'!K105*'Vstupní data'!M105/100,0)</f>
        <v>0</v>
      </c>
      <c r="AM105" s="66" t="n">
        <f aca="false">IF(OR('Vstupní data'!T105&gt;0,'Vstupní data'!U105&gt;0),IF('Vstupní data'!T105&gt;0,'Vstupní data'!T105,ROUND(10*'Vstupní data'!U105/AK105,0)),0)</f>
        <v>0</v>
      </c>
      <c r="AN105" s="69" t="n">
        <f aca="false">IF('Vstupní data'!T105&gt;0,   IF('Vstupní data'!T105&lt;=AL105,'Vstupní data'!T105,AL105),   IF(AM105&lt;AL105,AM105,AL105))</f>
        <v>0</v>
      </c>
      <c r="AO105" s="69" t="n">
        <f aca="false">'Vstupní data'!X105</f>
        <v>0</v>
      </c>
      <c r="AP105" s="66" t="n">
        <f aca="false">IF(OR('Vstupní data'!T105&gt;0,'Vstupní data'!U105&gt;0),IF(I105&lt;&gt;0,VLOOKUP(I105,'Pril3-drev'!$H$5:$I$83,2,0),0),0)</f>
        <v>0</v>
      </c>
      <c r="AQ105" s="66" t="n">
        <f aca="false">'Vstupní data'!Y105</f>
        <v>0</v>
      </c>
      <c r="AR105" s="66" t="str">
        <f aca="false">IF(AC105&gt;5,   IF('Vstupní data'!Y105&gt;0,   VLOOKUP(VLOOKUP(CONCATENATE(VLOOKUP(I105,'Pril3-drev'!$H$4:$L$83,5,0),AC105),'Pril3-drev'!$Q$4:$R$2803,2,0),'AVB-BS'!$C$5:$S$29 ,LOOKUP(AQ105,'AVB-BS'!$D$3:$S$3,'AVB-BS'!$D$1:$S$1) ,0 )   ,   IF('Vstupní data'!Z105&gt;0,'Vstupní data'!Z105,0)) , "")</f>
        <v/>
      </c>
      <c r="AS105" s="70" t="str">
        <f aca="false">IF(AC105&gt;5,VLOOKUP(CONCATENATE(AP105,AR105),'Pril1-THLPa'!$H$6:$N$96,4,0),"")</f>
        <v/>
      </c>
      <c r="AT105" s="70" t="str">
        <f aca="false">IF(AC105&gt;5,VLOOKUP(CONCATENATE(AP105,AR105),'Pril1-THLPa'!$H$6:$N$96,5,0),"")</f>
        <v/>
      </c>
      <c r="AU105" s="70" t="str">
        <f aca="false">IF(AC105&gt;5,VLOOKUP(CONCATENATE(AP105,AR105),'Pril1-THLPa'!$H$6:$N$96,6,0),"")</f>
        <v/>
      </c>
      <c r="AV105" s="70" t="str">
        <f aca="false">IF(AC105&gt;5,VLOOKUP(CONCATENATE(AP105,AR105),'Pril1-THLPa'!$H$6:$N$96,7,0),"")</f>
        <v/>
      </c>
      <c r="AW105" s="70" t="str">
        <f aca="false">IF(AC105&gt;5,VLOOKUP(CONCATENATE(AP105,AR105),'Pril1-THLPa'!$H$6:$O$96,8,0),"")</f>
        <v/>
      </c>
      <c r="AX105" s="66" t="n">
        <f aca="false">IF(AC105&gt;0,IF(AND(AC105&gt;0,AC105&lt;=5),VLOOKUP(AP105,'Pril1-THLPa'!$A$6:$F$18,LOOKUP(AC105,'Pril1-THLPa'!$B$5:$F$5,'Pril1-THLPa'!$B$4:$F$4),0),AS105+AT105*(AC105-5)+AU105*POWER(AC105-5,2)+AV105*POWER(AC105-5,3)+AW105*POWER(AC105-5,4)),0)</f>
        <v>0</v>
      </c>
      <c r="AY105" s="71"/>
      <c r="AZ105" s="66" t="n">
        <f aca="false">'Vstupní data'!AA105</f>
        <v>0</v>
      </c>
      <c r="BA105" s="66" t="n">
        <f aca="false">IF(OR('Vstupní data'!T105&gt;0,'Vstupní data'!U105&gt;0),IF(AC105&lt;&gt;"",AX105*AO105/10*(100+AZ105)/100,0),0)</f>
        <v>0</v>
      </c>
      <c r="BB105" s="67" t="n">
        <f aca="false">IF(AC105&lt;&gt;"",ROUND(BA105*AN105,0),0)</f>
        <v>0</v>
      </c>
      <c r="BC105" s="68" t="str">
        <f aca="false">IF(AE105&gt;0,BB105/AE105,"")</f>
        <v/>
      </c>
      <c r="BD105" s="66" t="n">
        <f aca="false">'Vstupní data'!AE105</f>
        <v>0</v>
      </c>
      <c r="BF105" s="66" t="n">
        <f aca="false">'Vstupní data'!AC105</f>
        <v>0</v>
      </c>
      <c r="BH105" s="66" t="n">
        <f aca="false">'Vstupní data'!AD105</f>
        <v>0</v>
      </c>
      <c r="BI105" s="66" t="n">
        <f aca="false">'Vstupní data'!AF105</f>
        <v>0</v>
      </c>
      <c r="BJ105" s="69" t="n">
        <f aca="false">'Vstupní data'!AG105</f>
        <v>0</v>
      </c>
      <c r="BK105" s="69" t="n">
        <f aca="false">IF(BF105&lt;&gt;0,VLOOKUP(I105,'Pril3-drev'!$H$5:$I$83,2,0),0)</f>
        <v>0</v>
      </c>
      <c r="BL105" s="69" t="n">
        <f aca="false">IF(BF105&lt;&gt;0,VLOOKUP(BK105,'Pril3-drev'!$A$5:$C$17,3,0),0)</f>
        <v>0</v>
      </c>
      <c r="BM105" s="69" t="n">
        <f aca="false">'Vstupní data'!AH105</f>
        <v>0</v>
      </c>
      <c r="BN105" s="69" t="n">
        <f aca="false">IF('Vstupní data'!AH105&gt;0,   VLOOKUP(VLOOKUP(CONCATENATE(VLOOKUP(I105,'Pril3-drev'!$H$4:$L$83,5,0),BD105),'Pril3-drev'!$Q$4:$R$2803,2,0),'AVB-BS'!$C$5:$S$29 ,LOOKUP(BM105,'AVB-BS'!$D$3:$S$3,'AVB-BS'!$D$1:$S$1) ,0 )   ,   IF('Vstupní data'!AI105&gt;0,'Vstupní data'!AI105,0))</f>
        <v>0</v>
      </c>
      <c r="BO105" s="69" t="str">
        <f aca="false">IF(BX105&gt;5,VLOOKUP(CONCATENATE(BK105,BN105),'Pril1-THLPa'!$H$6:$N$96,4,0),"")</f>
        <v/>
      </c>
      <c r="BP105" s="69" t="str">
        <f aca="false">IF(BX105&gt;5,VLOOKUP(CONCATENATE(BK105,BN105),'Pril1-THLPa'!$H$6:$N$96,5,0),"")</f>
        <v/>
      </c>
      <c r="BQ105" s="69" t="str">
        <f aca="false">IF(BX105&gt;5,VLOOKUP(CONCATENATE(BK105,BN105),'Pril1-THLPa'!$H$6:$N$96,6,0),"")</f>
        <v/>
      </c>
      <c r="BR105" s="69" t="str">
        <f aca="false">IF(BX105&gt;5,VLOOKUP(CONCATENATE(BK105,BN105),'Pril1-THLPa'!$H$6:$N$96,7,0),"")</f>
        <v/>
      </c>
      <c r="BS105" s="69" t="str">
        <f aca="false">IF(BX105&gt;5,VLOOKUP(CONCATENATE(BK105,BN105),'Pril1-THLPa'!$H$6:$O$96,8,0),"")</f>
        <v/>
      </c>
      <c r="BT105" s="69" t="str">
        <f aca="false">IF(BF105&gt;0, IF(BK105="smrk",  VLOOKUP(VLOOKUP(BD105,'Pril9-K3'!$L$8:$M$207,2,0),'Pril9-K3'!$A$8:$J$16,LOOKUP(BN105,'Pril9-K3'!$A$7:$J$7,'Pril9-K3'!$A$5:$J$5),0), IF(AND(BK105&lt;&gt;"smrk",'Vstupní data'!AK105&lt;&gt;""),'Vstupní data'!AK105,   VLOOKUP(VLOOKUP(BD105,'Pril9-K3'!$L$8:$M$207,2,0),'Pril9-K3'!$A$8:$J$16,LOOKUP(BN105,'Pril9-K3'!$A$7:$J$7,'Pril9-K3'!$A$5:$J$5),0)   )),   "")</f>
        <v/>
      </c>
      <c r="BV105" s="69" t="n">
        <f aca="false">'Vstupní data'!AJ105</f>
        <v>0</v>
      </c>
      <c r="BW105" s="69" t="n">
        <f aca="false">IF(BF105&gt;0,IF(J105&gt;0,J105,K105*H105/100),0)</f>
        <v>0</v>
      </c>
      <c r="BX105" s="69" t="n">
        <f aca="false">IF(BF105&gt;0,IF(BJ105&gt;BL105,BL105,BJ105),0)</f>
        <v>0</v>
      </c>
      <c r="BY105" s="69" t="n">
        <f aca="false">IF(BD105=0,0,IF(AND(BX105&gt;0,BX105&lt;=5),  IF(AND(BX105&gt;0,BX105&lt;=5),VLOOKUP(BK105,'Pril1-THLPa'!$A$6:$F$18,IF(AND(BX105&gt;0,BX105&lt;=5),LOOKUP(BX105,'Pril1-THLPa'!$B$5:$F$5,'Pril1-THLPa'!$B$4:$F$4),""),0),""),  IF(BX105&gt;5,BO105+BP105*(BX105-5)+BQ105*POWER(BX105-5,2)+BR105*POWER(BX105-5,3)+BS105*POWER(BX105-5,4),"")))</f>
        <v>0</v>
      </c>
      <c r="BZ105" s="69" t="n">
        <f aca="false">IF(BY105&gt;0,BY105*BI105/10*BW105*(100+BV105)/100,0)</f>
        <v>0</v>
      </c>
      <c r="CA105" s="69" t="n">
        <f aca="false">IF(BD105&gt;0,BX105-IF(BD105&gt;BX105,BX105,BD105),0)</f>
        <v>0</v>
      </c>
      <c r="CB105" s="69" t="n">
        <f aca="false">POWER(1.01,CA105)</f>
        <v>1</v>
      </c>
      <c r="CC105" s="69" t="n">
        <f aca="false">IF(BF105&gt;0,IF(BF105&gt;BH105,1,BF105/BH105),0)</f>
        <v>0</v>
      </c>
      <c r="CD105" s="72" t="n">
        <f aca="false">IF(BD105=0,0,IF(BF105&gt;0,ROUND(IF(CB105&lt;&gt;0,BZ105*BT105*1/CB105*CC105,0),0),0))</f>
        <v>0</v>
      </c>
      <c r="CE105" s="73" t="str">
        <f aca="false">IF(BF105&gt;0,IF(BF105&gt;BH105,CD105/BF105,CD105/BH105),"")</f>
        <v/>
      </c>
      <c r="CF105" s="69" t="n">
        <f aca="false">'Vstupní data'!AM105</f>
        <v>0</v>
      </c>
      <c r="CG105" s="69" t="n">
        <f aca="false">'Vstupní data'!AN105</f>
        <v>0</v>
      </c>
      <c r="CH105" s="69" t="n">
        <f aca="false">'Vstupní data'!AO105</f>
        <v>0</v>
      </c>
      <c r="CI105" s="69" t="n">
        <f aca="false">'Vstupní data'!AP105</f>
        <v>0</v>
      </c>
      <c r="CJ105" s="72" t="n">
        <f aca="false">ROUND(CH105*CI105,0)</f>
        <v>0</v>
      </c>
      <c r="CK105" s="74" t="str">
        <f aca="false">IF(OR(AA105&gt;0,BB105&gt;0,CD105&gt;0,CJ105&gt;0),AA105+BB105+CD105+CJ105,"")</f>
        <v/>
      </c>
    </row>
    <row r="106" customFormat="false" ht="12.8" hidden="false" customHeight="false" outlineLevel="0" collapsed="false">
      <c r="A106" s="66" t="n">
        <f aca="false">'Vstupní data'!A106</f>
        <v>0</v>
      </c>
      <c r="F106" s="66" t="str">
        <f aca="false">CONCATENATE('Vstupní data'!F106,'Vstupní data'!G106,'Vstupní data'!H106,'Vstupní data'!I106)</f>
        <v/>
      </c>
      <c r="G106" s="66"/>
      <c r="H106" s="66" t="n">
        <f aca="false">'Vstupní data'!K106</f>
        <v>0</v>
      </c>
      <c r="I106" s="66" t="n">
        <f aca="false">'Vstupní data'!L106</f>
        <v>0</v>
      </c>
      <c r="J106" s="66" t="n">
        <f aca="false">'Vstupní data'!K106*'Vstupní data'!M106/100</f>
        <v>0</v>
      </c>
      <c r="L106" s="66" t="n">
        <f aca="false">IF('Vstupní data'!N106="prostokořenný",0,IF('Vstupní data'!N106="krytokořenný","k",IF('Vstupní data'!N106="poloodrostky nebo odrostky, prostokořenné i krytokořenné","po",0)))</f>
        <v>0</v>
      </c>
      <c r="N106" s="66"/>
      <c r="O106" s="66" t="n">
        <f aca="false">'Vstupní data'!O106</f>
        <v>0</v>
      </c>
      <c r="P106" s="66" t="n">
        <f aca="false">IF(O106&gt;0,VLOOKUP(CONCATENATE(VLOOKUP(I106,'Pril3-drev'!$H$5:$K$83,4,0),"-",'Vstupní data'!R106),K2!$C$15:$D$23,2,0),0)</f>
        <v>0</v>
      </c>
      <c r="Q106" s="66" t="n">
        <f aca="false">IF(O106&gt;0,VLOOKUP(I106,'Pril3-drev'!$H$5:$I$83,2,0),0)</f>
        <v>0</v>
      </c>
      <c r="R106" s="66" t="n">
        <f aca="false">IF(Q106&gt;0,VLOOKUP(Q106,'Pril6-okus'!$A$5:$B$17,2,0),0)</f>
        <v>0</v>
      </c>
      <c r="S106" s="66" t="n">
        <f aca="false">IF(O106&gt;0,VLOOKUP(I106,'Pril3-drev'!$H$5:$J$83,3,0),0)</f>
        <v>0</v>
      </c>
      <c r="T106" s="66" t="str">
        <f aca="false">IF(O106&gt;0,IF(L106="k",0.9*VLOOKUP(S106,'ha-pocty-vyhl'!$A$5:$B$20,2,0),IF(L106="po",0.8*VLOOKUP(S106,'ha-pocty-vyhl'!$A$5:$B$20,2,0),VLOOKUP(S106,'ha-pocty-vyhl'!$A$5:$B$20,2,0))),"")</f>
        <v/>
      </c>
      <c r="U106" s="66" t="n">
        <f aca="false">'Vstupní data'!P106</f>
        <v>0</v>
      </c>
      <c r="V106" s="66" t="n">
        <f aca="false">IF(O106&gt;0,1.3*T106*1000*Z106/10000,0)</f>
        <v>0</v>
      </c>
      <c r="W106" s="66" t="n">
        <f aca="false">IF(O106&gt;0,1.3*T106*1000*Z106/10000,0)</f>
        <v>0</v>
      </c>
      <c r="X106" s="66" t="n">
        <f aca="false">IF(O106&gt;0,IF(O106&gt;V106,V106,O106),0)</f>
        <v>0</v>
      </c>
      <c r="Y106" s="66" t="n">
        <f aca="false">IF(O106&gt;0,IF(IF(U106&gt;W106,W106,U106)&lt;X106,W106,IF(U106&gt;W106,W106,U106)),0)</f>
        <v>0</v>
      </c>
      <c r="Z106" s="66" t="n">
        <f aca="false">IF(O106&gt;0,IF(J106&gt;0,J106,K106*H106/100),0)</f>
        <v>0</v>
      </c>
      <c r="AA106" s="67" t="n">
        <f aca="false">IF(O106&gt;0,CEILING(R106*P106*X106/Y106*Z106,1),0)</f>
        <v>0</v>
      </c>
      <c r="AB106" s="68" t="n">
        <f aca="false">IF(O106&gt;0,AA106/O106,0)</f>
        <v>0</v>
      </c>
      <c r="AC106" s="66" t="n">
        <f aca="false">'Vstupní data'!W106</f>
        <v>0</v>
      </c>
      <c r="AI106" s="66" t="str">
        <f aca="false">IF(OR('Vstupní data'!T106&gt;0,'Vstupní data'!U106&gt;0),VLOOKUP(I106,'Pril3-drev'!$H$5:$J$83,3,0),"")</f>
        <v/>
      </c>
      <c r="AJ106" s="66" t="n">
        <f aca="false">IF('Vstupní data'!V106="prostokořenný",0,IF('Vstupní data'!V106="krytokořenný","k",IF('Vstupní data'!V106="poloodrostky nebo odrostky, prostokořenné i krytokořenné","po",0)))</f>
        <v>0</v>
      </c>
      <c r="AK106" s="66" t="n">
        <f aca="false">IF(OR('Vstupní data'!T106&gt;0,'Vstupní data'!U106&gt;0),IF(AJ106="k",0.9*VLOOKUP(AI106,'ha-pocty-vyhl'!$A$5:$B$20,2,0),IF(AJ106="po",0.8*VLOOKUP(AI106,'ha-pocty-vyhl'!$A$5:$B$20,2,0),VLOOKUP(AI106,'ha-pocty-vyhl'!$A$5:$B$20,2,0))),0)</f>
        <v>0</v>
      </c>
      <c r="AL106" s="66" t="n">
        <f aca="false">IF(OR('Vstupní data'!T106&gt;0,'Vstupní data'!U106&gt;0),'Vstupní data'!K106*'Vstupní data'!M106/100,0)</f>
        <v>0</v>
      </c>
      <c r="AM106" s="66" t="n">
        <f aca="false">IF(OR('Vstupní data'!T106&gt;0,'Vstupní data'!U106&gt;0),IF('Vstupní data'!T106&gt;0,'Vstupní data'!T106,ROUND(10*'Vstupní data'!U106/AK106,0)),0)</f>
        <v>0</v>
      </c>
      <c r="AN106" s="69" t="n">
        <f aca="false">IF('Vstupní data'!T106&gt;0,   IF('Vstupní data'!T106&lt;=AL106,'Vstupní data'!T106,AL106),   IF(AM106&lt;AL106,AM106,AL106))</f>
        <v>0</v>
      </c>
      <c r="AO106" s="69" t="n">
        <f aca="false">'Vstupní data'!X106</f>
        <v>0</v>
      </c>
      <c r="AP106" s="66" t="n">
        <f aca="false">IF(OR('Vstupní data'!T106&gt;0,'Vstupní data'!U106&gt;0),IF(I106&lt;&gt;0,VLOOKUP(I106,'Pril3-drev'!$H$5:$I$83,2,0),0),0)</f>
        <v>0</v>
      </c>
      <c r="AQ106" s="66" t="n">
        <f aca="false">'Vstupní data'!Y106</f>
        <v>0</v>
      </c>
      <c r="AR106" s="66" t="str">
        <f aca="false">IF(AC106&gt;5,   IF('Vstupní data'!Y106&gt;0,   VLOOKUP(VLOOKUP(CONCATENATE(VLOOKUP(I106,'Pril3-drev'!$H$4:$L$83,5,0),AC106),'Pril3-drev'!$Q$4:$R$2803,2,0),'AVB-BS'!$C$5:$S$29 ,LOOKUP(AQ106,'AVB-BS'!$D$3:$S$3,'AVB-BS'!$D$1:$S$1) ,0 )   ,   IF('Vstupní data'!Z106&gt;0,'Vstupní data'!Z106,0)) , "")</f>
        <v/>
      </c>
      <c r="AS106" s="70" t="str">
        <f aca="false">IF(AC106&gt;5,VLOOKUP(CONCATENATE(AP106,AR106),'Pril1-THLPa'!$H$6:$N$96,4,0),"")</f>
        <v/>
      </c>
      <c r="AT106" s="70" t="str">
        <f aca="false">IF(AC106&gt;5,VLOOKUP(CONCATENATE(AP106,AR106),'Pril1-THLPa'!$H$6:$N$96,5,0),"")</f>
        <v/>
      </c>
      <c r="AU106" s="70" t="str">
        <f aca="false">IF(AC106&gt;5,VLOOKUP(CONCATENATE(AP106,AR106),'Pril1-THLPa'!$H$6:$N$96,6,0),"")</f>
        <v/>
      </c>
      <c r="AV106" s="70" t="str">
        <f aca="false">IF(AC106&gt;5,VLOOKUP(CONCATENATE(AP106,AR106),'Pril1-THLPa'!$H$6:$N$96,7,0),"")</f>
        <v/>
      </c>
      <c r="AW106" s="70" t="str">
        <f aca="false">IF(AC106&gt;5,VLOOKUP(CONCATENATE(AP106,AR106),'Pril1-THLPa'!$H$6:$O$96,8,0),"")</f>
        <v/>
      </c>
      <c r="AX106" s="66" t="n">
        <f aca="false">IF(AC106&gt;0,IF(AND(AC106&gt;0,AC106&lt;=5),VLOOKUP(AP106,'Pril1-THLPa'!$A$6:$F$18,LOOKUP(AC106,'Pril1-THLPa'!$B$5:$F$5,'Pril1-THLPa'!$B$4:$F$4),0),AS106+AT106*(AC106-5)+AU106*POWER(AC106-5,2)+AV106*POWER(AC106-5,3)+AW106*POWER(AC106-5,4)),0)</f>
        <v>0</v>
      </c>
      <c r="AY106" s="71"/>
      <c r="AZ106" s="66" t="n">
        <f aca="false">'Vstupní data'!AA106</f>
        <v>0</v>
      </c>
      <c r="BA106" s="66" t="n">
        <f aca="false">IF(OR('Vstupní data'!T106&gt;0,'Vstupní data'!U106&gt;0),IF(AC106&lt;&gt;"",AX106*AO106/10*(100+AZ106)/100,0),0)</f>
        <v>0</v>
      </c>
      <c r="BB106" s="67" t="n">
        <f aca="false">IF(AC106&lt;&gt;"",ROUND(BA106*AN106,0),0)</f>
        <v>0</v>
      </c>
      <c r="BC106" s="68" t="str">
        <f aca="false">IF(AE106&gt;0,BB106/AE106,"")</f>
        <v/>
      </c>
      <c r="BD106" s="66" t="n">
        <f aca="false">'Vstupní data'!AE106</f>
        <v>0</v>
      </c>
      <c r="BF106" s="66" t="n">
        <f aca="false">'Vstupní data'!AC106</f>
        <v>0</v>
      </c>
      <c r="BH106" s="66" t="n">
        <f aca="false">'Vstupní data'!AD106</f>
        <v>0</v>
      </c>
      <c r="BI106" s="66" t="n">
        <f aca="false">'Vstupní data'!AF106</f>
        <v>0</v>
      </c>
      <c r="BJ106" s="69" t="n">
        <f aca="false">'Vstupní data'!AG106</f>
        <v>0</v>
      </c>
      <c r="BK106" s="69" t="n">
        <f aca="false">IF(BF106&lt;&gt;0,VLOOKUP(I106,'Pril3-drev'!$H$5:$I$83,2,0),0)</f>
        <v>0</v>
      </c>
      <c r="BL106" s="69" t="n">
        <f aca="false">IF(BF106&lt;&gt;0,VLOOKUP(BK106,'Pril3-drev'!$A$5:$C$17,3,0),0)</f>
        <v>0</v>
      </c>
      <c r="BM106" s="69" t="n">
        <f aca="false">'Vstupní data'!AH106</f>
        <v>0</v>
      </c>
      <c r="BN106" s="69" t="n">
        <f aca="false">IF('Vstupní data'!AH106&gt;0,   VLOOKUP(VLOOKUP(CONCATENATE(VLOOKUP(I106,'Pril3-drev'!$H$4:$L$83,5,0),BD106),'Pril3-drev'!$Q$4:$R$2803,2,0),'AVB-BS'!$C$5:$S$29 ,LOOKUP(BM106,'AVB-BS'!$D$3:$S$3,'AVB-BS'!$D$1:$S$1) ,0 )   ,   IF('Vstupní data'!AI106&gt;0,'Vstupní data'!AI106,0))</f>
        <v>0</v>
      </c>
      <c r="BO106" s="69" t="str">
        <f aca="false">IF(BX106&gt;5,VLOOKUP(CONCATENATE(BK106,BN106),'Pril1-THLPa'!$H$6:$N$96,4,0),"")</f>
        <v/>
      </c>
      <c r="BP106" s="69" t="str">
        <f aca="false">IF(BX106&gt;5,VLOOKUP(CONCATENATE(BK106,BN106),'Pril1-THLPa'!$H$6:$N$96,5,0),"")</f>
        <v/>
      </c>
      <c r="BQ106" s="69" t="str">
        <f aca="false">IF(BX106&gt;5,VLOOKUP(CONCATENATE(BK106,BN106),'Pril1-THLPa'!$H$6:$N$96,6,0),"")</f>
        <v/>
      </c>
      <c r="BR106" s="69" t="str">
        <f aca="false">IF(BX106&gt;5,VLOOKUP(CONCATENATE(BK106,BN106),'Pril1-THLPa'!$H$6:$N$96,7,0),"")</f>
        <v/>
      </c>
      <c r="BS106" s="69" t="str">
        <f aca="false">IF(BX106&gt;5,VLOOKUP(CONCATENATE(BK106,BN106),'Pril1-THLPa'!$H$6:$O$96,8,0),"")</f>
        <v/>
      </c>
      <c r="BT106" s="69" t="str">
        <f aca="false">IF(BF106&gt;0, IF(BK106="smrk",  VLOOKUP(VLOOKUP(BD106,'Pril9-K3'!$L$8:$M$207,2,0),'Pril9-K3'!$A$8:$J$16,LOOKUP(BN106,'Pril9-K3'!$A$7:$J$7,'Pril9-K3'!$A$5:$J$5),0), IF(AND(BK106&lt;&gt;"smrk",'Vstupní data'!AK106&lt;&gt;""),'Vstupní data'!AK106,   VLOOKUP(VLOOKUP(BD106,'Pril9-K3'!$L$8:$M$207,2,0),'Pril9-K3'!$A$8:$J$16,LOOKUP(BN106,'Pril9-K3'!$A$7:$J$7,'Pril9-K3'!$A$5:$J$5),0)   )),   "")</f>
        <v/>
      </c>
      <c r="BV106" s="69" t="n">
        <f aca="false">'Vstupní data'!AJ106</f>
        <v>0</v>
      </c>
      <c r="BW106" s="69" t="n">
        <f aca="false">IF(BF106&gt;0,IF(J106&gt;0,J106,K106*H106/100),0)</f>
        <v>0</v>
      </c>
      <c r="BX106" s="69" t="n">
        <f aca="false">IF(BF106&gt;0,IF(BJ106&gt;BL106,BL106,BJ106),0)</f>
        <v>0</v>
      </c>
      <c r="BY106" s="69" t="n">
        <f aca="false">IF(BD106=0,0,IF(AND(BX106&gt;0,BX106&lt;=5),  IF(AND(BX106&gt;0,BX106&lt;=5),VLOOKUP(BK106,'Pril1-THLPa'!$A$6:$F$18,IF(AND(BX106&gt;0,BX106&lt;=5),LOOKUP(BX106,'Pril1-THLPa'!$B$5:$F$5,'Pril1-THLPa'!$B$4:$F$4),""),0),""),  IF(BX106&gt;5,BO106+BP106*(BX106-5)+BQ106*POWER(BX106-5,2)+BR106*POWER(BX106-5,3)+BS106*POWER(BX106-5,4),"")))</f>
        <v>0</v>
      </c>
      <c r="BZ106" s="69" t="n">
        <f aca="false">IF(BY106&gt;0,BY106*BI106/10*BW106*(100+BV106)/100,0)</f>
        <v>0</v>
      </c>
      <c r="CA106" s="69" t="n">
        <f aca="false">IF(BD106&gt;0,BX106-IF(BD106&gt;BX106,BX106,BD106),0)</f>
        <v>0</v>
      </c>
      <c r="CB106" s="69" t="n">
        <f aca="false">POWER(1.01,CA106)</f>
        <v>1</v>
      </c>
      <c r="CC106" s="69" t="n">
        <f aca="false">IF(BF106&gt;0,IF(BF106&gt;BH106,1,BF106/BH106),0)</f>
        <v>0</v>
      </c>
      <c r="CD106" s="72" t="n">
        <f aca="false">IF(BD106=0,0,IF(BF106&gt;0,ROUND(IF(CB106&lt;&gt;0,BZ106*BT106*1/CB106*CC106,0),0),0))</f>
        <v>0</v>
      </c>
      <c r="CE106" s="73" t="str">
        <f aca="false">IF(BF106&gt;0,IF(BF106&gt;BH106,CD106/BF106,CD106/BH106),"")</f>
        <v/>
      </c>
      <c r="CF106" s="69" t="n">
        <f aca="false">'Vstupní data'!AM106</f>
        <v>0</v>
      </c>
      <c r="CG106" s="69" t="n">
        <f aca="false">'Vstupní data'!AN106</f>
        <v>0</v>
      </c>
      <c r="CH106" s="69" t="n">
        <f aca="false">'Vstupní data'!AO106</f>
        <v>0</v>
      </c>
      <c r="CI106" s="69" t="n">
        <f aca="false">'Vstupní data'!AP106</f>
        <v>0</v>
      </c>
      <c r="CJ106" s="72" t="n">
        <f aca="false">ROUND(CH106*CI106,0)</f>
        <v>0</v>
      </c>
      <c r="CK106" s="74" t="str">
        <f aca="false">IF(OR(AA106&gt;0,BB106&gt;0,CD106&gt;0,CJ106&gt;0),AA106+BB106+CD106+CJ106,"")</f>
        <v/>
      </c>
    </row>
    <row r="107" customFormat="false" ht="12.8" hidden="false" customHeight="false" outlineLevel="0" collapsed="false">
      <c r="A107" s="66" t="n">
        <f aca="false">'Vstupní data'!A107</f>
        <v>0</v>
      </c>
      <c r="F107" s="66" t="str">
        <f aca="false">CONCATENATE('Vstupní data'!F107,'Vstupní data'!G107,'Vstupní data'!H107,'Vstupní data'!I107)</f>
        <v/>
      </c>
      <c r="G107" s="66"/>
      <c r="H107" s="66" t="n">
        <f aca="false">'Vstupní data'!K107</f>
        <v>0</v>
      </c>
      <c r="I107" s="66" t="n">
        <f aca="false">'Vstupní data'!L107</f>
        <v>0</v>
      </c>
      <c r="J107" s="66" t="n">
        <f aca="false">'Vstupní data'!K107*'Vstupní data'!M107/100</f>
        <v>0</v>
      </c>
      <c r="L107" s="66" t="n">
        <f aca="false">IF('Vstupní data'!N107="prostokořenný",0,IF('Vstupní data'!N107="krytokořenný","k",IF('Vstupní data'!N107="poloodrostky nebo odrostky, prostokořenné i krytokořenné","po",0)))</f>
        <v>0</v>
      </c>
      <c r="N107" s="66"/>
      <c r="O107" s="66" t="n">
        <f aca="false">'Vstupní data'!O107</f>
        <v>0</v>
      </c>
      <c r="P107" s="66" t="n">
        <f aca="false">IF(O107&gt;0,VLOOKUP(CONCATENATE(VLOOKUP(I107,'Pril3-drev'!$H$5:$K$83,4,0),"-",'Vstupní data'!R107),K2!$C$15:$D$23,2,0),0)</f>
        <v>0</v>
      </c>
      <c r="Q107" s="66" t="n">
        <f aca="false">IF(O107&gt;0,VLOOKUP(I107,'Pril3-drev'!$H$5:$I$83,2,0),0)</f>
        <v>0</v>
      </c>
      <c r="R107" s="66" t="n">
        <f aca="false">IF(Q107&gt;0,VLOOKUP(Q107,'Pril6-okus'!$A$5:$B$17,2,0),0)</f>
        <v>0</v>
      </c>
      <c r="S107" s="66" t="n">
        <f aca="false">IF(O107&gt;0,VLOOKUP(I107,'Pril3-drev'!$H$5:$J$83,3,0),0)</f>
        <v>0</v>
      </c>
      <c r="T107" s="66" t="str">
        <f aca="false">IF(O107&gt;0,IF(L107="k",0.9*VLOOKUP(S107,'ha-pocty-vyhl'!$A$5:$B$20,2,0),IF(L107="po",0.8*VLOOKUP(S107,'ha-pocty-vyhl'!$A$5:$B$20,2,0),VLOOKUP(S107,'ha-pocty-vyhl'!$A$5:$B$20,2,0))),"")</f>
        <v/>
      </c>
      <c r="U107" s="66" t="n">
        <f aca="false">'Vstupní data'!P107</f>
        <v>0</v>
      </c>
      <c r="V107" s="66" t="n">
        <f aca="false">IF(O107&gt;0,1.3*T107*1000*Z107/10000,0)</f>
        <v>0</v>
      </c>
      <c r="W107" s="66" t="n">
        <f aca="false">IF(O107&gt;0,1.3*T107*1000*Z107/10000,0)</f>
        <v>0</v>
      </c>
      <c r="X107" s="66" t="n">
        <f aca="false">IF(O107&gt;0,IF(O107&gt;V107,V107,O107),0)</f>
        <v>0</v>
      </c>
      <c r="Y107" s="66" t="n">
        <f aca="false">IF(O107&gt;0,IF(IF(U107&gt;W107,W107,U107)&lt;X107,W107,IF(U107&gt;W107,W107,U107)),0)</f>
        <v>0</v>
      </c>
      <c r="Z107" s="66" t="n">
        <f aca="false">IF(O107&gt;0,IF(J107&gt;0,J107,K107*H107/100),0)</f>
        <v>0</v>
      </c>
      <c r="AA107" s="67" t="n">
        <f aca="false">IF(O107&gt;0,CEILING(R107*P107*X107/Y107*Z107,1),0)</f>
        <v>0</v>
      </c>
      <c r="AB107" s="68" t="n">
        <f aca="false">IF(O107&gt;0,AA107/O107,0)</f>
        <v>0</v>
      </c>
      <c r="AC107" s="66" t="n">
        <f aca="false">'Vstupní data'!W107</f>
        <v>0</v>
      </c>
      <c r="AI107" s="66" t="str">
        <f aca="false">IF(OR('Vstupní data'!T107&gt;0,'Vstupní data'!U107&gt;0),VLOOKUP(I107,'Pril3-drev'!$H$5:$J$83,3,0),"")</f>
        <v/>
      </c>
      <c r="AJ107" s="66" t="n">
        <f aca="false">IF('Vstupní data'!V107="prostokořenný",0,IF('Vstupní data'!V107="krytokořenný","k",IF('Vstupní data'!V107="poloodrostky nebo odrostky, prostokořenné i krytokořenné","po",0)))</f>
        <v>0</v>
      </c>
      <c r="AK107" s="66" t="n">
        <f aca="false">IF(OR('Vstupní data'!T107&gt;0,'Vstupní data'!U107&gt;0),IF(AJ107="k",0.9*VLOOKUP(AI107,'ha-pocty-vyhl'!$A$5:$B$20,2,0),IF(AJ107="po",0.8*VLOOKUP(AI107,'ha-pocty-vyhl'!$A$5:$B$20,2,0),VLOOKUP(AI107,'ha-pocty-vyhl'!$A$5:$B$20,2,0))),0)</f>
        <v>0</v>
      </c>
      <c r="AL107" s="66" t="n">
        <f aca="false">IF(OR('Vstupní data'!T107&gt;0,'Vstupní data'!U107&gt;0),'Vstupní data'!K107*'Vstupní data'!M107/100,0)</f>
        <v>0</v>
      </c>
      <c r="AM107" s="66" t="n">
        <f aca="false">IF(OR('Vstupní data'!T107&gt;0,'Vstupní data'!U107&gt;0),IF('Vstupní data'!T107&gt;0,'Vstupní data'!T107,ROUND(10*'Vstupní data'!U107/AK107,0)),0)</f>
        <v>0</v>
      </c>
      <c r="AN107" s="69" t="n">
        <f aca="false">IF('Vstupní data'!T107&gt;0,   IF('Vstupní data'!T107&lt;=AL107,'Vstupní data'!T107,AL107),   IF(AM107&lt;AL107,AM107,AL107))</f>
        <v>0</v>
      </c>
      <c r="AO107" s="69" t="n">
        <f aca="false">'Vstupní data'!X107</f>
        <v>0</v>
      </c>
      <c r="AP107" s="66" t="n">
        <f aca="false">IF(OR('Vstupní data'!T107&gt;0,'Vstupní data'!U107&gt;0),IF(I107&lt;&gt;0,VLOOKUP(I107,'Pril3-drev'!$H$5:$I$83,2,0),0),0)</f>
        <v>0</v>
      </c>
      <c r="AQ107" s="66" t="n">
        <f aca="false">'Vstupní data'!Y107</f>
        <v>0</v>
      </c>
      <c r="AR107" s="66" t="str">
        <f aca="false">IF(AC107&gt;5,   IF('Vstupní data'!Y107&gt;0,   VLOOKUP(VLOOKUP(CONCATENATE(VLOOKUP(I107,'Pril3-drev'!$H$4:$L$83,5,0),AC107),'Pril3-drev'!$Q$4:$R$2803,2,0),'AVB-BS'!$C$5:$S$29 ,LOOKUP(AQ107,'AVB-BS'!$D$3:$S$3,'AVB-BS'!$D$1:$S$1) ,0 )   ,   IF('Vstupní data'!Z107&gt;0,'Vstupní data'!Z107,0)) , "")</f>
        <v/>
      </c>
      <c r="AS107" s="70" t="str">
        <f aca="false">IF(AC107&gt;5,VLOOKUP(CONCATENATE(AP107,AR107),'Pril1-THLPa'!$H$6:$N$96,4,0),"")</f>
        <v/>
      </c>
      <c r="AT107" s="70" t="str">
        <f aca="false">IF(AC107&gt;5,VLOOKUP(CONCATENATE(AP107,AR107),'Pril1-THLPa'!$H$6:$N$96,5,0),"")</f>
        <v/>
      </c>
      <c r="AU107" s="70" t="str">
        <f aca="false">IF(AC107&gt;5,VLOOKUP(CONCATENATE(AP107,AR107),'Pril1-THLPa'!$H$6:$N$96,6,0),"")</f>
        <v/>
      </c>
      <c r="AV107" s="70" t="str">
        <f aca="false">IF(AC107&gt;5,VLOOKUP(CONCATENATE(AP107,AR107),'Pril1-THLPa'!$H$6:$N$96,7,0),"")</f>
        <v/>
      </c>
      <c r="AW107" s="70" t="str">
        <f aca="false">IF(AC107&gt;5,VLOOKUP(CONCATENATE(AP107,AR107),'Pril1-THLPa'!$H$6:$O$96,8,0),"")</f>
        <v/>
      </c>
      <c r="AX107" s="66" t="n">
        <f aca="false">IF(AC107&gt;0,IF(AND(AC107&gt;0,AC107&lt;=5),VLOOKUP(AP107,'Pril1-THLPa'!$A$6:$F$18,LOOKUP(AC107,'Pril1-THLPa'!$B$5:$F$5,'Pril1-THLPa'!$B$4:$F$4),0),AS107+AT107*(AC107-5)+AU107*POWER(AC107-5,2)+AV107*POWER(AC107-5,3)+AW107*POWER(AC107-5,4)),0)</f>
        <v>0</v>
      </c>
      <c r="AY107" s="71"/>
      <c r="AZ107" s="66" t="n">
        <f aca="false">'Vstupní data'!AA107</f>
        <v>0</v>
      </c>
      <c r="BA107" s="66" t="n">
        <f aca="false">IF(OR('Vstupní data'!T107&gt;0,'Vstupní data'!U107&gt;0),IF(AC107&lt;&gt;"",AX107*AO107/10*(100+AZ107)/100,0),0)</f>
        <v>0</v>
      </c>
      <c r="BB107" s="67" t="n">
        <f aca="false">IF(AC107&lt;&gt;"",ROUND(BA107*AN107,0),0)</f>
        <v>0</v>
      </c>
      <c r="BC107" s="68" t="str">
        <f aca="false">IF(AE107&gt;0,BB107/AE107,"")</f>
        <v/>
      </c>
      <c r="BD107" s="66" t="n">
        <f aca="false">'Vstupní data'!AE107</f>
        <v>0</v>
      </c>
      <c r="BF107" s="66" t="n">
        <f aca="false">'Vstupní data'!AC107</f>
        <v>0</v>
      </c>
      <c r="BH107" s="66" t="n">
        <f aca="false">'Vstupní data'!AD107</f>
        <v>0</v>
      </c>
      <c r="BI107" s="66" t="n">
        <f aca="false">'Vstupní data'!AF107</f>
        <v>0</v>
      </c>
      <c r="BJ107" s="69" t="n">
        <f aca="false">'Vstupní data'!AG107</f>
        <v>0</v>
      </c>
      <c r="BK107" s="69" t="n">
        <f aca="false">IF(BF107&lt;&gt;0,VLOOKUP(I107,'Pril3-drev'!$H$5:$I$83,2,0),0)</f>
        <v>0</v>
      </c>
      <c r="BL107" s="69" t="n">
        <f aca="false">IF(BF107&lt;&gt;0,VLOOKUP(BK107,'Pril3-drev'!$A$5:$C$17,3,0),0)</f>
        <v>0</v>
      </c>
      <c r="BM107" s="69" t="n">
        <f aca="false">'Vstupní data'!AH107</f>
        <v>0</v>
      </c>
      <c r="BN107" s="69" t="n">
        <f aca="false">IF('Vstupní data'!AH107&gt;0,   VLOOKUP(VLOOKUP(CONCATENATE(VLOOKUP(I107,'Pril3-drev'!$H$4:$L$83,5,0),BD107),'Pril3-drev'!$Q$4:$R$2803,2,0),'AVB-BS'!$C$5:$S$29 ,LOOKUP(BM107,'AVB-BS'!$D$3:$S$3,'AVB-BS'!$D$1:$S$1) ,0 )   ,   IF('Vstupní data'!AI107&gt;0,'Vstupní data'!AI107,0))</f>
        <v>0</v>
      </c>
      <c r="BO107" s="69" t="str">
        <f aca="false">IF(BX107&gt;5,VLOOKUP(CONCATENATE(BK107,BN107),'Pril1-THLPa'!$H$6:$N$96,4,0),"")</f>
        <v/>
      </c>
      <c r="BP107" s="69" t="str">
        <f aca="false">IF(BX107&gt;5,VLOOKUP(CONCATENATE(BK107,BN107),'Pril1-THLPa'!$H$6:$N$96,5,0),"")</f>
        <v/>
      </c>
      <c r="BQ107" s="69" t="str">
        <f aca="false">IF(BX107&gt;5,VLOOKUP(CONCATENATE(BK107,BN107),'Pril1-THLPa'!$H$6:$N$96,6,0),"")</f>
        <v/>
      </c>
      <c r="BR107" s="69" t="str">
        <f aca="false">IF(BX107&gt;5,VLOOKUP(CONCATENATE(BK107,BN107),'Pril1-THLPa'!$H$6:$N$96,7,0),"")</f>
        <v/>
      </c>
      <c r="BS107" s="69" t="str">
        <f aca="false">IF(BX107&gt;5,VLOOKUP(CONCATENATE(BK107,BN107),'Pril1-THLPa'!$H$6:$O$96,8,0),"")</f>
        <v/>
      </c>
      <c r="BT107" s="69" t="str">
        <f aca="false">IF(BF107&gt;0, IF(BK107="smrk",  VLOOKUP(VLOOKUP(BD107,'Pril9-K3'!$L$8:$M$207,2,0),'Pril9-K3'!$A$8:$J$16,LOOKUP(BN107,'Pril9-K3'!$A$7:$J$7,'Pril9-K3'!$A$5:$J$5),0), IF(AND(BK107&lt;&gt;"smrk",'Vstupní data'!AK107&lt;&gt;""),'Vstupní data'!AK107,   VLOOKUP(VLOOKUP(BD107,'Pril9-K3'!$L$8:$M$207,2,0),'Pril9-K3'!$A$8:$J$16,LOOKUP(BN107,'Pril9-K3'!$A$7:$J$7,'Pril9-K3'!$A$5:$J$5),0)   )),   "")</f>
        <v/>
      </c>
      <c r="BV107" s="69" t="n">
        <f aca="false">'Vstupní data'!AJ107</f>
        <v>0</v>
      </c>
      <c r="BW107" s="69" t="n">
        <f aca="false">IF(BF107&gt;0,IF(J107&gt;0,J107,K107*H107/100),0)</f>
        <v>0</v>
      </c>
      <c r="BX107" s="69" t="n">
        <f aca="false">IF(BF107&gt;0,IF(BJ107&gt;BL107,BL107,BJ107),0)</f>
        <v>0</v>
      </c>
      <c r="BY107" s="69" t="n">
        <f aca="false">IF(BD107=0,0,IF(AND(BX107&gt;0,BX107&lt;=5),  IF(AND(BX107&gt;0,BX107&lt;=5),VLOOKUP(BK107,'Pril1-THLPa'!$A$6:$F$18,IF(AND(BX107&gt;0,BX107&lt;=5),LOOKUP(BX107,'Pril1-THLPa'!$B$5:$F$5,'Pril1-THLPa'!$B$4:$F$4),""),0),""),  IF(BX107&gt;5,BO107+BP107*(BX107-5)+BQ107*POWER(BX107-5,2)+BR107*POWER(BX107-5,3)+BS107*POWER(BX107-5,4),"")))</f>
        <v>0</v>
      </c>
      <c r="BZ107" s="69" t="n">
        <f aca="false">IF(BY107&gt;0,BY107*BI107/10*BW107*(100+BV107)/100,0)</f>
        <v>0</v>
      </c>
      <c r="CA107" s="69" t="n">
        <f aca="false">IF(BD107&gt;0,BX107-IF(BD107&gt;BX107,BX107,BD107),0)</f>
        <v>0</v>
      </c>
      <c r="CB107" s="69" t="n">
        <f aca="false">POWER(1.01,CA107)</f>
        <v>1</v>
      </c>
      <c r="CC107" s="69" t="n">
        <f aca="false">IF(BF107&gt;0,IF(BF107&gt;BH107,1,BF107/BH107),0)</f>
        <v>0</v>
      </c>
      <c r="CD107" s="72" t="n">
        <f aca="false">IF(BD107=0,0,IF(BF107&gt;0,ROUND(IF(CB107&lt;&gt;0,BZ107*BT107*1/CB107*CC107,0),0),0))</f>
        <v>0</v>
      </c>
      <c r="CE107" s="73" t="str">
        <f aca="false">IF(BF107&gt;0,IF(BF107&gt;BH107,CD107/BF107,CD107/BH107),"")</f>
        <v/>
      </c>
      <c r="CF107" s="69" t="n">
        <f aca="false">'Vstupní data'!AM107</f>
        <v>0</v>
      </c>
      <c r="CG107" s="69" t="n">
        <f aca="false">'Vstupní data'!AN107</f>
        <v>0</v>
      </c>
      <c r="CH107" s="69" t="n">
        <f aca="false">'Vstupní data'!AO107</f>
        <v>0</v>
      </c>
      <c r="CI107" s="69" t="n">
        <f aca="false">'Vstupní data'!AP107</f>
        <v>0</v>
      </c>
      <c r="CJ107" s="72" t="n">
        <f aca="false">ROUND(CH107*CI107,0)</f>
        <v>0</v>
      </c>
      <c r="CK107" s="74" t="str">
        <f aca="false">IF(OR(AA107&gt;0,BB107&gt;0,CD107&gt;0,CJ107&gt;0),AA107+BB107+CD107+CJ107,"")</f>
        <v/>
      </c>
    </row>
    <row r="108" customFormat="false" ht="12.8" hidden="false" customHeight="false" outlineLevel="0" collapsed="false">
      <c r="A108" s="66" t="n">
        <f aca="false">'Vstupní data'!A108</f>
        <v>0</v>
      </c>
      <c r="F108" s="66" t="str">
        <f aca="false">CONCATENATE('Vstupní data'!F108,'Vstupní data'!G108,'Vstupní data'!H108,'Vstupní data'!I108)</f>
        <v/>
      </c>
      <c r="G108" s="66"/>
      <c r="H108" s="66" t="n">
        <f aca="false">'Vstupní data'!K108</f>
        <v>0</v>
      </c>
      <c r="I108" s="66" t="n">
        <f aca="false">'Vstupní data'!L108</f>
        <v>0</v>
      </c>
      <c r="J108" s="66" t="n">
        <f aca="false">'Vstupní data'!K108*'Vstupní data'!M108/100</f>
        <v>0</v>
      </c>
      <c r="L108" s="66" t="n">
        <f aca="false">IF('Vstupní data'!N108="prostokořenný",0,IF('Vstupní data'!N108="krytokořenný","k",IF('Vstupní data'!N108="poloodrostky nebo odrostky, prostokořenné i krytokořenné","po",0)))</f>
        <v>0</v>
      </c>
      <c r="N108" s="66"/>
      <c r="O108" s="66" t="n">
        <f aca="false">'Vstupní data'!O108</f>
        <v>0</v>
      </c>
      <c r="P108" s="66" t="n">
        <f aca="false">IF(O108&gt;0,VLOOKUP(CONCATENATE(VLOOKUP(I108,'Pril3-drev'!$H$5:$K$83,4,0),"-",'Vstupní data'!R108),K2!$C$15:$D$23,2,0),0)</f>
        <v>0</v>
      </c>
      <c r="Q108" s="66" t="n">
        <f aca="false">IF(O108&gt;0,VLOOKUP(I108,'Pril3-drev'!$H$5:$I$83,2,0),0)</f>
        <v>0</v>
      </c>
      <c r="R108" s="66" t="n">
        <f aca="false">IF(Q108&gt;0,VLOOKUP(Q108,'Pril6-okus'!$A$5:$B$17,2,0),0)</f>
        <v>0</v>
      </c>
      <c r="S108" s="66" t="n">
        <f aca="false">IF(O108&gt;0,VLOOKUP(I108,'Pril3-drev'!$H$5:$J$83,3,0),0)</f>
        <v>0</v>
      </c>
      <c r="T108" s="66" t="str">
        <f aca="false">IF(O108&gt;0,IF(L108="k",0.9*VLOOKUP(S108,'ha-pocty-vyhl'!$A$5:$B$20,2,0),IF(L108="po",0.8*VLOOKUP(S108,'ha-pocty-vyhl'!$A$5:$B$20,2,0),VLOOKUP(S108,'ha-pocty-vyhl'!$A$5:$B$20,2,0))),"")</f>
        <v/>
      </c>
      <c r="U108" s="66" t="n">
        <f aca="false">'Vstupní data'!P108</f>
        <v>0</v>
      </c>
      <c r="V108" s="66" t="n">
        <f aca="false">IF(O108&gt;0,1.3*T108*1000*Z108/10000,0)</f>
        <v>0</v>
      </c>
      <c r="W108" s="66" t="n">
        <f aca="false">IF(O108&gt;0,1.3*T108*1000*Z108/10000,0)</f>
        <v>0</v>
      </c>
      <c r="X108" s="66" t="n">
        <f aca="false">IF(O108&gt;0,IF(O108&gt;V108,V108,O108),0)</f>
        <v>0</v>
      </c>
      <c r="Y108" s="66" t="n">
        <f aca="false">IF(O108&gt;0,IF(IF(U108&gt;W108,W108,U108)&lt;X108,W108,IF(U108&gt;W108,W108,U108)),0)</f>
        <v>0</v>
      </c>
      <c r="Z108" s="66" t="n">
        <f aca="false">IF(O108&gt;0,IF(J108&gt;0,J108,K108*H108/100),0)</f>
        <v>0</v>
      </c>
      <c r="AA108" s="67" t="n">
        <f aca="false">IF(O108&gt;0,CEILING(R108*P108*X108/Y108*Z108,1),0)</f>
        <v>0</v>
      </c>
      <c r="AB108" s="68" t="n">
        <f aca="false">IF(O108&gt;0,AA108/O108,0)</f>
        <v>0</v>
      </c>
      <c r="AC108" s="66" t="n">
        <f aca="false">'Vstupní data'!W108</f>
        <v>0</v>
      </c>
      <c r="AI108" s="66" t="str">
        <f aca="false">IF(OR('Vstupní data'!T108&gt;0,'Vstupní data'!U108&gt;0),VLOOKUP(I108,'Pril3-drev'!$H$5:$J$83,3,0),"")</f>
        <v/>
      </c>
      <c r="AJ108" s="66" t="n">
        <f aca="false">IF('Vstupní data'!V108="prostokořenný",0,IF('Vstupní data'!V108="krytokořenný","k",IF('Vstupní data'!V108="poloodrostky nebo odrostky, prostokořenné i krytokořenné","po",0)))</f>
        <v>0</v>
      </c>
      <c r="AK108" s="66" t="n">
        <f aca="false">IF(OR('Vstupní data'!T108&gt;0,'Vstupní data'!U108&gt;0),IF(AJ108="k",0.9*VLOOKUP(AI108,'ha-pocty-vyhl'!$A$5:$B$20,2,0),IF(AJ108="po",0.8*VLOOKUP(AI108,'ha-pocty-vyhl'!$A$5:$B$20,2,0),VLOOKUP(AI108,'ha-pocty-vyhl'!$A$5:$B$20,2,0))),0)</f>
        <v>0</v>
      </c>
      <c r="AL108" s="66" t="n">
        <f aca="false">IF(OR('Vstupní data'!T108&gt;0,'Vstupní data'!U108&gt;0),'Vstupní data'!K108*'Vstupní data'!M108/100,0)</f>
        <v>0</v>
      </c>
      <c r="AM108" s="66" t="n">
        <f aca="false">IF(OR('Vstupní data'!T108&gt;0,'Vstupní data'!U108&gt;0),IF('Vstupní data'!T108&gt;0,'Vstupní data'!T108,ROUND(10*'Vstupní data'!U108/AK108,0)),0)</f>
        <v>0</v>
      </c>
      <c r="AN108" s="69" t="n">
        <f aca="false">IF('Vstupní data'!T108&gt;0,   IF('Vstupní data'!T108&lt;=AL108,'Vstupní data'!T108,AL108),   IF(AM108&lt;AL108,AM108,AL108))</f>
        <v>0</v>
      </c>
      <c r="AO108" s="69" t="n">
        <f aca="false">'Vstupní data'!X108</f>
        <v>0</v>
      </c>
      <c r="AP108" s="66" t="n">
        <f aca="false">IF(OR('Vstupní data'!T108&gt;0,'Vstupní data'!U108&gt;0),IF(I108&lt;&gt;0,VLOOKUP(I108,'Pril3-drev'!$H$5:$I$83,2,0),0),0)</f>
        <v>0</v>
      </c>
      <c r="AQ108" s="66" t="n">
        <f aca="false">'Vstupní data'!Y108</f>
        <v>0</v>
      </c>
      <c r="AR108" s="66" t="str">
        <f aca="false">IF(AC108&gt;5,   IF('Vstupní data'!Y108&gt;0,   VLOOKUP(VLOOKUP(CONCATENATE(VLOOKUP(I108,'Pril3-drev'!$H$4:$L$83,5,0),AC108),'Pril3-drev'!$Q$4:$R$2803,2,0),'AVB-BS'!$C$5:$S$29 ,LOOKUP(AQ108,'AVB-BS'!$D$3:$S$3,'AVB-BS'!$D$1:$S$1) ,0 )   ,   IF('Vstupní data'!Z108&gt;0,'Vstupní data'!Z108,0)) , "")</f>
        <v/>
      </c>
      <c r="AS108" s="70" t="str">
        <f aca="false">IF(AC108&gt;5,VLOOKUP(CONCATENATE(AP108,AR108),'Pril1-THLPa'!$H$6:$N$96,4,0),"")</f>
        <v/>
      </c>
      <c r="AT108" s="70" t="str">
        <f aca="false">IF(AC108&gt;5,VLOOKUP(CONCATENATE(AP108,AR108),'Pril1-THLPa'!$H$6:$N$96,5,0),"")</f>
        <v/>
      </c>
      <c r="AU108" s="70" t="str">
        <f aca="false">IF(AC108&gt;5,VLOOKUP(CONCATENATE(AP108,AR108),'Pril1-THLPa'!$H$6:$N$96,6,0),"")</f>
        <v/>
      </c>
      <c r="AV108" s="70" t="str">
        <f aca="false">IF(AC108&gt;5,VLOOKUP(CONCATENATE(AP108,AR108),'Pril1-THLPa'!$H$6:$N$96,7,0),"")</f>
        <v/>
      </c>
      <c r="AW108" s="70" t="str">
        <f aca="false">IF(AC108&gt;5,VLOOKUP(CONCATENATE(AP108,AR108),'Pril1-THLPa'!$H$6:$O$96,8,0),"")</f>
        <v/>
      </c>
      <c r="AX108" s="66" t="n">
        <f aca="false">IF(AC108&gt;0,IF(AND(AC108&gt;0,AC108&lt;=5),VLOOKUP(AP108,'Pril1-THLPa'!$A$6:$F$18,LOOKUP(AC108,'Pril1-THLPa'!$B$5:$F$5,'Pril1-THLPa'!$B$4:$F$4),0),AS108+AT108*(AC108-5)+AU108*POWER(AC108-5,2)+AV108*POWER(AC108-5,3)+AW108*POWER(AC108-5,4)),0)</f>
        <v>0</v>
      </c>
      <c r="AY108" s="71"/>
      <c r="AZ108" s="66" t="n">
        <f aca="false">'Vstupní data'!AA108</f>
        <v>0</v>
      </c>
      <c r="BA108" s="66" t="n">
        <f aca="false">IF(OR('Vstupní data'!T108&gt;0,'Vstupní data'!U108&gt;0),IF(AC108&lt;&gt;"",AX108*AO108/10*(100+AZ108)/100,0),0)</f>
        <v>0</v>
      </c>
      <c r="BB108" s="67" t="n">
        <f aca="false">IF(AC108&lt;&gt;"",ROUND(BA108*AN108,0),0)</f>
        <v>0</v>
      </c>
      <c r="BC108" s="68" t="str">
        <f aca="false">IF(AE108&gt;0,BB108/AE108,"")</f>
        <v/>
      </c>
      <c r="BD108" s="66" t="n">
        <f aca="false">'Vstupní data'!AE108</f>
        <v>0</v>
      </c>
      <c r="BF108" s="66" t="n">
        <f aca="false">'Vstupní data'!AC108</f>
        <v>0</v>
      </c>
      <c r="BH108" s="66" t="n">
        <f aca="false">'Vstupní data'!AD108</f>
        <v>0</v>
      </c>
      <c r="BI108" s="66" t="n">
        <f aca="false">'Vstupní data'!AF108</f>
        <v>0</v>
      </c>
      <c r="BJ108" s="69" t="n">
        <f aca="false">'Vstupní data'!AG108</f>
        <v>0</v>
      </c>
      <c r="BK108" s="69" t="n">
        <f aca="false">IF(BF108&lt;&gt;0,VLOOKUP(I108,'Pril3-drev'!$H$5:$I$83,2,0),0)</f>
        <v>0</v>
      </c>
      <c r="BL108" s="69" t="n">
        <f aca="false">IF(BF108&lt;&gt;0,VLOOKUP(BK108,'Pril3-drev'!$A$5:$C$17,3,0),0)</f>
        <v>0</v>
      </c>
      <c r="BM108" s="69" t="n">
        <f aca="false">'Vstupní data'!AH108</f>
        <v>0</v>
      </c>
      <c r="BN108" s="69" t="n">
        <f aca="false">IF('Vstupní data'!AH108&gt;0,   VLOOKUP(VLOOKUP(CONCATENATE(VLOOKUP(I108,'Pril3-drev'!$H$4:$L$83,5,0),BD108),'Pril3-drev'!$Q$4:$R$2803,2,0),'AVB-BS'!$C$5:$S$29 ,LOOKUP(BM108,'AVB-BS'!$D$3:$S$3,'AVB-BS'!$D$1:$S$1) ,0 )   ,   IF('Vstupní data'!AI108&gt;0,'Vstupní data'!AI108,0))</f>
        <v>0</v>
      </c>
      <c r="BO108" s="69" t="str">
        <f aca="false">IF(BX108&gt;5,VLOOKUP(CONCATENATE(BK108,BN108),'Pril1-THLPa'!$H$6:$N$96,4,0),"")</f>
        <v/>
      </c>
      <c r="BP108" s="69" t="str">
        <f aca="false">IF(BX108&gt;5,VLOOKUP(CONCATENATE(BK108,BN108),'Pril1-THLPa'!$H$6:$N$96,5,0),"")</f>
        <v/>
      </c>
      <c r="BQ108" s="69" t="str">
        <f aca="false">IF(BX108&gt;5,VLOOKUP(CONCATENATE(BK108,BN108),'Pril1-THLPa'!$H$6:$N$96,6,0),"")</f>
        <v/>
      </c>
      <c r="BR108" s="69" t="str">
        <f aca="false">IF(BX108&gt;5,VLOOKUP(CONCATENATE(BK108,BN108),'Pril1-THLPa'!$H$6:$N$96,7,0),"")</f>
        <v/>
      </c>
      <c r="BS108" s="69" t="str">
        <f aca="false">IF(BX108&gt;5,VLOOKUP(CONCATENATE(BK108,BN108),'Pril1-THLPa'!$H$6:$O$96,8,0),"")</f>
        <v/>
      </c>
      <c r="BT108" s="69" t="str">
        <f aca="false">IF(BF108&gt;0, IF(BK108="smrk",  VLOOKUP(VLOOKUP(BD108,'Pril9-K3'!$L$8:$M$207,2,0),'Pril9-K3'!$A$8:$J$16,LOOKUP(BN108,'Pril9-K3'!$A$7:$J$7,'Pril9-K3'!$A$5:$J$5),0), IF(AND(BK108&lt;&gt;"smrk",'Vstupní data'!AK108&lt;&gt;""),'Vstupní data'!AK108,   VLOOKUP(VLOOKUP(BD108,'Pril9-K3'!$L$8:$M$207,2,0),'Pril9-K3'!$A$8:$J$16,LOOKUP(BN108,'Pril9-K3'!$A$7:$J$7,'Pril9-K3'!$A$5:$J$5),0)   )),   "")</f>
        <v/>
      </c>
      <c r="BV108" s="69" t="n">
        <f aca="false">'Vstupní data'!AJ108</f>
        <v>0</v>
      </c>
      <c r="BW108" s="69" t="n">
        <f aca="false">IF(BF108&gt;0,IF(J108&gt;0,J108,K108*H108/100),0)</f>
        <v>0</v>
      </c>
      <c r="BX108" s="69" t="n">
        <f aca="false">IF(BF108&gt;0,IF(BJ108&gt;BL108,BL108,BJ108),0)</f>
        <v>0</v>
      </c>
      <c r="BY108" s="69" t="n">
        <f aca="false">IF(BD108=0,0,IF(AND(BX108&gt;0,BX108&lt;=5),  IF(AND(BX108&gt;0,BX108&lt;=5),VLOOKUP(BK108,'Pril1-THLPa'!$A$6:$F$18,IF(AND(BX108&gt;0,BX108&lt;=5),LOOKUP(BX108,'Pril1-THLPa'!$B$5:$F$5,'Pril1-THLPa'!$B$4:$F$4),""),0),""),  IF(BX108&gt;5,BO108+BP108*(BX108-5)+BQ108*POWER(BX108-5,2)+BR108*POWER(BX108-5,3)+BS108*POWER(BX108-5,4),"")))</f>
        <v>0</v>
      </c>
      <c r="BZ108" s="69" t="n">
        <f aca="false">IF(BY108&gt;0,BY108*BI108/10*BW108*(100+BV108)/100,0)</f>
        <v>0</v>
      </c>
      <c r="CA108" s="69" t="n">
        <f aca="false">IF(BD108&gt;0,BX108-IF(BD108&gt;BX108,BX108,BD108),0)</f>
        <v>0</v>
      </c>
      <c r="CB108" s="69" t="n">
        <f aca="false">POWER(1.01,CA108)</f>
        <v>1</v>
      </c>
      <c r="CC108" s="69" t="n">
        <f aca="false">IF(BF108&gt;0,IF(BF108&gt;BH108,1,BF108/BH108),0)</f>
        <v>0</v>
      </c>
      <c r="CD108" s="72" t="n">
        <f aca="false">IF(BD108=0,0,IF(BF108&gt;0,ROUND(IF(CB108&lt;&gt;0,BZ108*BT108*1/CB108*CC108,0),0),0))</f>
        <v>0</v>
      </c>
      <c r="CE108" s="73" t="str">
        <f aca="false">IF(BF108&gt;0,IF(BF108&gt;BH108,CD108/BF108,CD108/BH108),"")</f>
        <v/>
      </c>
      <c r="CF108" s="69" t="n">
        <f aca="false">'Vstupní data'!AM108</f>
        <v>0</v>
      </c>
      <c r="CG108" s="69" t="n">
        <f aca="false">'Vstupní data'!AN108</f>
        <v>0</v>
      </c>
      <c r="CH108" s="69" t="n">
        <f aca="false">'Vstupní data'!AO108</f>
        <v>0</v>
      </c>
      <c r="CI108" s="69" t="n">
        <f aca="false">'Vstupní data'!AP108</f>
        <v>0</v>
      </c>
      <c r="CJ108" s="72" t="n">
        <f aca="false">ROUND(CH108*CI108,0)</f>
        <v>0</v>
      </c>
      <c r="CK108" s="74" t="str">
        <f aca="false">IF(OR(AA108&gt;0,BB108&gt;0,CD108&gt;0,CJ108&gt;0),AA108+BB108+CD108+CJ108,"")</f>
        <v/>
      </c>
    </row>
    <row r="109" customFormat="false" ht="12.8" hidden="false" customHeight="false" outlineLevel="0" collapsed="false">
      <c r="A109" s="66" t="n">
        <f aca="false">'Vstupní data'!A109</f>
        <v>0</v>
      </c>
      <c r="F109" s="66" t="str">
        <f aca="false">CONCATENATE('Vstupní data'!F109,'Vstupní data'!G109,'Vstupní data'!H109,'Vstupní data'!I109)</f>
        <v/>
      </c>
      <c r="G109" s="66"/>
      <c r="H109" s="66" t="n">
        <f aca="false">'Vstupní data'!K109</f>
        <v>0</v>
      </c>
      <c r="I109" s="66" t="n">
        <f aca="false">'Vstupní data'!L109</f>
        <v>0</v>
      </c>
      <c r="J109" s="66" t="n">
        <f aca="false">'Vstupní data'!K109*'Vstupní data'!M109/100</f>
        <v>0</v>
      </c>
      <c r="L109" s="66" t="n">
        <f aca="false">IF('Vstupní data'!N109="prostokořenný",0,IF('Vstupní data'!N109="krytokořenný","k",IF('Vstupní data'!N109="poloodrostky nebo odrostky, prostokořenné i krytokořenné","po",0)))</f>
        <v>0</v>
      </c>
      <c r="N109" s="66"/>
      <c r="O109" s="66" t="n">
        <f aca="false">'Vstupní data'!O109</f>
        <v>0</v>
      </c>
      <c r="P109" s="66" t="n">
        <f aca="false">IF(O109&gt;0,VLOOKUP(CONCATENATE(VLOOKUP(I109,'Pril3-drev'!$H$5:$K$83,4,0),"-",'Vstupní data'!R109),K2!$C$15:$D$23,2,0),0)</f>
        <v>0</v>
      </c>
      <c r="Q109" s="66" t="n">
        <f aca="false">IF(O109&gt;0,VLOOKUP(I109,'Pril3-drev'!$H$5:$I$83,2,0),0)</f>
        <v>0</v>
      </c>
      <c r="R109" s="66" t="n">
        <f aca="false">IF(Q109&gt;0,VLOOKUP(Q109,'Pril6-okus'!$A$5:$B$17,2,0),0)</f>
        <v>0</v>
      </c>
      <c r="S109" s="66" t="n">
        <f aca="false">IF(O109&gt;0,VLOOKUP(I109,'Pril3-drev'!$H$5:$J$83,3,0),0)</f>
        <v>0</v>
      </c>
      <c r="T109" s="66" t="str">
        <f aca="false">IF(O109&gt;0,IF(L109="k",0.9*VLOOKUP(S109,'ha-pocty-vyhl'!$A$5:$B$20,2,0),IF(L109="po",0.8*VLOOKUP(S109,'ha-pocty-vyhl'!$A$5:$B$20,2,0),VLOOKUP(S109,'ha-pocty-vyhl'!$A$5:$B$20,2,0))),"")</f>
        <v/>
      </c>
      <c r="U109" s="66" t="n">
        <f aca="false">'Vstupní data'!P109</f>
        <v>0</v>
      </c>
      <c r="V109" s="66" t="n">
        <f aca="false">IF(O109&gt;0,1.3*T109*1000*Z109/10000,0)</f>
        <v>0</v>
      </c>
      <c r="W109" s="66" t="n">
        <f aca="false">IF(O109&gt;0,1.3*T109*1000*Z109/10000,0)</f>
        <v>0</v>
      </c>
      <c r="X109" s="66" t="n">
        <f aca="false">IF(O109&gt;0,IF(O109&gt;V109,V109,O109),0)</f>
        <v>0</v>
      </c>
      <c r="Y109" s="66" t="n">
        <f aca="false">IF(O109&gt;0,IF(IF(U109&gt;W109,W109,U109)&lt;X109,W109,IF(U109&gt;W109,W109,U109)),0)</f>
        <v>0</v>
      </c>
      <c r="Z109" s="66" t="n">
        <f aca="false">IF(O109&gt;0,IF(J109&gt;0,J109,K109*H109/100),0)</f>
        <v>0</v>
      </c>
      <c r="AA109" s="67" t="n">
        <f aca="false">IF(O109&gt;0,CEILING(R109*P109*X109/Y109*Z109,1),0)</f>
        <v>0</v>
      </c>
      <c r="AB109" s="68" t="n">
        <f aca="false">IF(O109&gt;0,AA109/O109,0)</f>
        <v>0</v>
      </c>
      <c r="AC109" s="66" t="n">
        <f aca="false">'Vstupní data'!W109</f>
        <v>0</v>
      </c>
      <c r="AI109" s="66" t="str">
        <f aca="false">IF(OR('Vstupní data'!T109&gt;0,'Vstupní data'!U109&gt;0),VLOOKUP(I109,'Pril3-drev'!$H$5:$J$83,3,0),"")</f>
        <v/>
      </c>
      <c r="AJ109" s="66" t="n">
        <f aca="false">IF('Vstupní data'!V109="prostokořenný",0,IF('Vstupní data'!V109="krytokořenný","k",IF('Vstupní data'!V109="poloodrostky nebo odrostky, prostokořenné i krytokořenné","po",0)))</f>
        <v>0</v>
      </c>
      <c r="AK109" s="66" t="n">
        <f aca="false">IF(OR('Vstupní data'!T109&gt;0,'Vstupní data'!U109&gt;0),IF(AJ109="k",0.9*VLOOKUP(AI109,'ha-pocty-vyhl'!$A$5:$B$20,2,0),IF(AJ109="po",0.8*VLOOKUP(AI109,'ha-pocty-vyhl'!$A$5:$B$20,2,0),VLOOKUP(AI109,'ha-pocty-vyhl'!$A$5:$B$20,2,0))),0)</f>
        <v>0</v>
      </c>
      <c r="AL109" s="66" t="n">
        <f aca="false">IF(OR('Vstupní data'!T109&gt;0,'Vstupní data'!U109&gt;0),'Vstupní data'!K109*'Vstupní data'!M109/100,0)</f>
        <v>0</v>
      </c>
      <c r="AM109" s="66" t="n">
        <f aca="false">IF(OR('Vstupní data'!T109&gt;0,'Vstupní data'!U109&gt;0),IF('Vstupní data'!T109&gt;0,'Vstupní data'!T109,ROUND(10*'Vstupní data'!U109/AK109,0)),0)</f>
        <v>0</v>
      </c>
      <c r="AN109" s="69" t="n">
        <f aca="false">IF('Vstupní data'!T109&gt;0,   IF('Vstupní data'!T109&lt;=AL109,'Vstupní data'!T109,AL109),   IF(AM109&lt;AL109,AM109,AL109))</f>
        <v>0</v>
      </c>
      <c r="AO109" s="69" t="n">
        <f aca="false">'Vstupní data'!X109</f>
        <v>0</v>
      </c>
      <c r="AP109" s="66" t="n">
        <f aca="false">IF(OR('Vstupní data'!T109&gt;0,'Vstupní data'!U109&gt;0),IF(I109&lt;&gt;0,VLOOKUP(I109,'Pril3-drev'!$H$5:$I$83,2,0),0),0)</f>
        <v>0</v>
      </c>
      <c r="AQ109" s="66" t="n">
        <f aca="false">'Vstupní data'!Y109</f>
        <v>0</v>
      </c>
      <c r="AR109" s="66" t="str">
        <f aca="false">IF(AC109&gt;5,   IF('Vstupní data'!Y109&gt;0,   VLOOKUP(VLOOKUP(CONCATENATE(VLOOKUP(I109,'Pril3-drev'!$H$4:$L$83,5,0),AC109),'Pril3-drev'!$Q$4:$R$2803,2,0),'AVB-BS'!$C$5:$S$29 ,LOOKUP(AQ109,'AVB-BS'!$D$3:$S$3,'AVB-BS'!$D$1:$S$1) ,0 )   ,   IF('Vstupní data'!Z109&gt;0,'Vstupní data'!Z109,0)) , "")</f>
        <v/>
      </c>
      <c r="AS109" s="70" t="str">
        <f aca="false">IF(AC109&gt;5,VLOOKUP(CONCATENATE(AP109,AR109),'Pril1-THLPa'!$H$6:$N$96,4,0),"")</f>
        <v/>
      </c>
      <c r="AT109" s="70" t="str">
        <f aca="false">IF(AC109&gt;5,VLOOKUP(CONCATENATE(AP109,AR109),'Pril1-THLPa'!$H$6:$N$96,5,0),"")</f>
        <v/>
      </c>
      <c r="AU109" s="70" t="str">
        <f aca="false">IF(AC109&gt;5,VLOOKUP(CONCATENATE(AP109,AR109),'Pril1-THLPa'!$H$6:$N$96,6,0),"")</f>
        <v/>
      </c>
      <c r="AV109" s="70" t="str">
        <f aca="false">IF(AC109&gt;5,VLOOKUP(CONCATENATE(AP109,AR109),'Pril1-THLPa'!$H$6:$N$96,7,0),"")</f>
        <v/>
      </c>
      <c r="AW109" s="70" t="str">
        <f aca="false">IF(AC109&gt;5,VLOOKUP(CONCATENATE(AP109,AR109),'Pril1-THLPa'!$H$6:$O$96,8,0),"")</f>
        <v/>
      </c>
      <c r="AX109" s="66" t="n">
        <f aca="false">IF(AC109&gt;0,IF(AND(AC109&gt;0,AC109&lt;=5),VLOOKUP(AP109,'Pril1-THLPa'!$A$6:$F$18,LOOKUP(AC109,'Pril1-THLPa'!$B$5:$F$5,'Pril1-THLPa'!$B$4:$F$4),0),AS109+AT109*(AC109-5)+AU109*POWER(AC109-5,2)+AV109*POWER(AC109-5,3)+AW109*POWER(AC109-5,4)),0)</f>
        <v>0</v>
      </c>
      <c r="AY109" s="71"/>
      <c r="AZ109" s="66" t="n">
        <f aca="false">'Vstupní data'!AA109</f>
        <v>0</v>
      </c>
      <c r="BA109" s="66" t="n">
        <f aca="false">IF(OR('Vstupní data'!T109&gt;0,'Vstupní data'!U109&gt;0),IF(AC109&lt;&gt;"",AX109*AO109/10*(100+AZ109)/100,0),0)</f>
        <v>0</v>
      </c>
      <c r="BB109" s="67" t="n">
        <f aca="false">IF(AC109&lt;&gt;"",ROUND(BA109*AN109,0),0)</f>
        <v>0</v>
      </c>
      <c r="BC109" s="68" t="str">
        <f aca="false">IF(AE109&gt;0,BB109/AE109,"")</f>
        <v/>
      </c>
      <c r="BD109" s="66" t="n">
        <f aca="false">'Vstupní data'!AE109</f>
        <v>0</v>
      </c>
      <c r="BF109" s="66" t="n">
        <f aca="false">'Vstupní data'!AC109</f>
        <v>0</v>
      </c>
      <c r="BH109" s="66" t="n">
        <f aca="false">'Vstupní data'!AD109</f>
        <v>0</v>
      </c>
      <c r="BI109" s="66" t="n">
        <f aca="false">'Vstupní data'!AF109</f>
        <v>0</v>
      </c>
      <c r="BJ109" s="69" t="n">
        <f aca="false">'Vstupní data'!AG109</f>
        <v>0</v>
      </c>
      <c r="BK109" s="69" t="n">
        <f aca="false">IF(BF109&lt;&gt;0,VLOOKUP(I109,'Pril3-drev'!$H$5:$I$83,2,0),0)</f>
        <v>0</v>
      </c>
      <c r="BL109" s="69" t="n">
        <f aca="false">IF(BF109&lt;&gt;0,VLOOKUP(BK109,'Pril3-drev'!$A$5:$C$17,3,0),0)</f>
        <v>0</v>
      </c>
      <c r="BM109" s="69" t="n">
        <f aca="false">'Vstupní data'!AH109</f>
        <v>0</v>
      </c>
      <c r="BN109" s="69" t="n">
        <f aca="false">IF('Vstupní data'!AH109&gt;0,   VLOOKUP(VLOOKUP(CONCATENATE(VLOOKUP(I109,'Pril3-drev'!$H$4:$L$83,5,0),BD109),'Pril3-drev'!$Q$4:$R$2803,2,0),'AVB-BS'!$C$5:$S$29 ,LOOKUP(BM109,'AVB-BS'!$D$3:$S$3,'AVB-BS'!$D$1:$S$1) ,0 )   ,   IF('Vstupní data'!AI109&gt;0,'Vstupní data'!AI109,0))</f>
        <v>0</v>
      </c>
      <c r="BO109" s="69" t="str">
        <f aca="false">IF(BX109&gt;5,VLOOKUP(CONCATENATE(BK109,BN109),'Pril1-THLPa'!$H$6:$N$96,4,0),"")</f>
        <v/>
      </c>
      <c r="BP109" s="69" t="str">
        <f aca="false">IF(BX109&gt;5,VLOOKUP(CONCATENATE(BK109,BN109),'Pril1-THLPa'!$H$6:$N$96,5,0),"")</f>
        <v/>
      </c>
      <c r="BQ109" s="69" t="str">
        <f aca="false">IF(BX109&gt;5,VLOOKUP(CONCATENATE(BK109,BN109),'Pril1-THLPa'!$H$6:$N$96,6,0),"")</f>
        <v/>
      </c>
      <c r="BR109" s="69" t="str">
        <f aca="false">IF(BX109&gt;5,VLOOKUP(CONCATENATE(BK109,BN109),'Pril1-THLPa'!$H$6:$N$96,7,0),"")</f>
        <v/>
      </c>
      <c r="BS109" s="69" t="str">
        <f aca="false">IF(BX109&gt;5,VLOOKUP(CONCATENATE(BK109,BN109),'Pril1-THLPa'!$H$6:$O$96,8,0),"")</f>
        <v/>
      </c>
      <c r="BT109" s="69" t="str">
        <f aca="false">IF(BF109&gt;0, IF(BK109="smrk",  VLOOKUP(VLOOKUP(BD109,'Pril9-K3'!$L$8:$M$207,2,0),'Pril9-K3'!$A$8:$J$16,LOOKUP(BN109,'Pril9-K3'!$A$7:$J$7,'Pril9-K3'!$A$5:$J$5),0), IF(AND(BK109&lt;&gt;"smrk",'Vstupní data'!AK109&lt;&gt;""),'Vstupní data'!AK109,   VLOOKUP(VLOOKUP(BD109,'Pril9-K3'!$L$8:$M$207,2,0),'Pril9-K3'!$A$8:$J$16,LOOKUP(BN109,'Pril9-K3'!$A$7:$J$7,'Pril9-K3'!$A$5:$J$5),0)   )),   "")</f>
        <v/>
      </c>
      <c r="BV109" s="69" t="n">
        <f aca="false">'Vstupní data'!AJ109</f>
        <v>0</v>
      </c>
      <c r="BW109" s="69" t="n">
        <f aca="false">IF(BF109&gt;0,IF(J109&gt;0,J109,K109*H109/100),0)</f>
        <v>0</v>
      </c>
      <c r="BX109" s="69" t="n">
        <f aca="false">IF(BF109&gt;0,IF(BJ109&gt;BL109,BL109,BJ109),0)</f>
        <v>0</v>
      </c>
      <c r="BY109" s="69" t="n">
        <f aca="false">IF(BD109=0,0,IF(AND(BX109&gt;0,BX109&lt;=5),  IF(AND(BX109&gt;0,BX109&lt;=5),VLOOKUP(BK109,'Pril1-THLPa'!$A$6:$F$18,IF(AND(BX109&gt;0,BX109&lt;=5),LOOKUP(BX109,'Pril1-THLPa'!$B$5:$F$5,'Pril1-THLPa'!$B$4:$F$4),""),0),""),  IF(BX109&gt;5,BO109+BP109*(BX109-5)+BQ109*POWER(BX109-5,2)+BR109*POWER(BX109-5,3)+BS109*POWER(BX109-5,4),"")))</f>
        <v>0</v>
      </c>
      <c r="BZ109" s="69" t="n">
        <f aca="false">IF(BY109&gt;0,BY109*BI109/10*BW109*(100+BV109)/100,0)</f>
        <v>0</v>
      </c>
      <c r="CA109" s="69" t="n">
        <f aca="false">IF(BD109&gt;0,BX109-IF(BD109&gt;BX109,BX109,BD109),0)</f>
        <v>0</v>
      </c>
      <c r="CB109" s="69" t="n">
        <f aca="false">POWER(1.01,CA109)</f>
        <v>1</v>
      </c>
      <c r="CC109" s="69" t="n">
        <f aca="false">IF(BF109&gt;0,IF(BF109&gt;BH109,1,BF109/BH109),0)</f>
        <v>0</v>
      </c>
      <c r="CD109" s="72" t="n">
        <f aca="false">IF(BD109=0,0,IF(BF109&gt;0,ROUND(IF(CB109&lt;&gt;0,BZ109*BT109*1/CB109*CC109,0),0),0))</f>
        <v>0</v>
      </c>
      <c r="CE109" s="73" t="str">
        <f aca="false">IF(BF109&gt;0,IF(BF109&gt;BH109,CD109/BF109,CD109/BH109),"")</f>
        <v/>
      </c>
      <c r="CF109" s="69" t="n">
        <f aca="false">'Vstupní data'!AM109</f>
        <v>0</v>
      </c>
      <c r="CG109" s="69" t="n">
        <f aca="false">'Vstupní data'!AN109</f>
        <v>0</v>
      </c>
      <c r="CH109" s="69" t="n">
        <f aca="false">'Vstupní data'!AO109</f>
        <v>0</v>
      </c>
      <c r="CI109" s="69" t="n">
        <f aca="false">'Vstupní data'!AP109</f>
        <v>0</v>
      </c>
      <c r="CJ109" s="72" t="n">
        <f aca="false">ROUND(CH109*CI109,0)</f>
        <v>0</v>
      </c>
      <c r="CK109" s="74" t="str">
        <f aca="false">IF(OR(AA109&gt;0,BB109&gt;0,CD109&gt;0,CJ109&gt;0),AA109+BB109+CD109+CJ109,"")</f>
        <v/>
      </c>
    </row>
    <row r="110" customFormat="false" ht="12.8" hidden="false" customHeight="false" outlineLevel="0" collapsed="false">
      <c r="A110" s="66" t="n">
        <f aca="false">'Vstupní data'!A110</f>
        <v>0</v>
      </c>
      <c r="F110" s="66" t="str">
        <f aca="false">CONCATENATE('Vstupní data'!F110,'Vstupní data'!G110,'Vstupní data'!H110,'Vstupní data'!I110)</f>
        <v/>
      </c>
      <c r="G110" s="66"/>
      <c r="H110" s="66" t="n">
        <f aca="false">'Vstupní data'!K110</f>
        <v>0</v>
      </c>
      <c r="I110" s="66" t="n">
        <f aca="false">'Vstupní data'!L110</f>
        <v>0</v>
      </c>
      <c r="J110" s="66" t="n">
        <f aca="false">'Vstupní data'!K110*'Vstupní data'!M110/100</f>
        <v>0</v>
      </c>
      <c r="L110" s="66" t="n">
        <f aca="false">IF('Vstupní data'!N110="prostokořenný",0,IF('Vstupní data'!N110="krytokořenný","k",IF('Vstupní data'!N110="poloodrostky nebo odrostky, prostokořenné i krytokořenné","po",0)))</f>
        <v>0</v>
      </c>
      <c r="N110" s="66"/>
      <c r="O110" s="66" t="n">
        <f aca="false">'Vstupní data'!O110</f>
        <v>0</v>
      </c>
      <c r="P110" s="66" t="n">
        <f aca="false">IF(O110&gt;0,VLOOKUP(CONCATENATE(VLOOKUP(I110,'Pril3-drev'!$H$5:$K$83,4,0),"-",'Vstupní data'!R110),K2!$C$15:$D$23,2,0),0)</f>
        <v>0</v>
      </c>
      <c r="Q110" s="66" t="n">
        <f aca="false">IF(O110&gt;0,VLOOKUP(I110,'Pril3-drev'!$H$5:$I$83,2,0),0)</f>
        <v>0</v>
      </c>
      <c r="R110" s="66" t="n">
        <f aca="false">IF(Q110&gt;0,VLOOKUP(Q110,'Pril6-okus'!$A$5:$B$17,2,0),0)</f>
        <v>0</v>
      </c>
      <c r="S110" s="66" t="n">
        <f aca="false">IF(O110&gt;0,VLOOKUP(I110,'Pril3-drev'!$H$5:$J$83,3,0),0)</f>
        <v>0</v>
      </c>
      <c r="T110" s="66" t="str">
        <f aca="false">IF(O110&gt;0,IF(L110="k",0.9*VLOOKUP(S110,'ha-pocty-vyhl'!$A$5:$B$20,2,0),IF(L110="po",0.8*VLOOKUP(S110,'ha-pocty-vyhl'!$A$5:$B$20,2,0),VLOOKUP(S110,'ha-pocty-vyhl'!$A$5:$B$20,2,0))),"")</f>
        <v/>
      </c>
      <c r="U110" s="66" t="n">
        <f aca="false">'Vstupní data'!P110</f>
        <v>0</v>
      </c>
      <c r="V110" s="66" t="n">
        <f aca="false">IF(O110&gt;0,1.3*T110*1000*Z110/10000,0)</f>
        <v>0</v>
      </c>
      <c r="W110" s="66" t="n">
        <f aca="false">IF(O110&gt;0,1.3*T110*1000*Z110/10000,0)</f>
        <v>0</v>
      </c>
      <c r="X110" s="66" t="n">
        <f aca="false">IF(O110&gt;0,IF(O110&gt;V110,V110,O110),0)</f>
        <v>0</v>
      </c>
      <c r="Y110" s="66" t="n">
        <f aca="false">IF(O110&gt;0,IF(IF(U110&gt;W110,W110,U110)&lt;X110,W110,IF(U110&gt;W110,W110,U110)),0)</f>
        <v>0</v>
      </c>
      <c r="Z110" s="66" t="n">
        <f aca="false">IF(O110&gt;0,IF(J110&gt;0,J110,K110*H110/100),0)</f>
        <v>0</v>
      </c>
      <c r="AA110" s="67" t="n">
        <f aca="false">IF(O110&gt;0,CEILING(R110*P110*X110/Y110*Z110,1),0)</f>
        <v>0</v>
      </c>
      <c r="AB110" s="68" t="n">
        <f aca="false">IF(O110&gt;0,AA110/O110,0)</f>
        <v>0</v>
      </c>
      <c r="AC110" s="66" t="n">
        <f aca="false">'Vstupní data'!W110</f>
        <v>0</v>
      </c>
      <c r="AI110" s="66" t="str">
        <f aca="false">IF(OR('Vstupní data'!T110&gt;0,'Vstupní data'!U110&gt;0),VLOOKUP(I110,'Pril3-drev'!$H$5:$J$83,3,0),"")</f>
        <v/>
      </c>
      <c r="AJ110" s="66" t="n">
        <f aca="false">IF('Vstupní data'!V110="prostokořenný",0,IF('Vstupní data'!V110="krytokořenný","k",IF('Vstupní data'!V110="poloodrostky nebo odrostky, prostokořenné i krytokořenné","po",0)))</f>
        <v>0</v>
      </c>
      <c r="AK110" s="66" t="n">
        <f aca="false">IF(OR('Vstupní data'!T110&gt;0,'Vstupní data'!U110&gt;0),IF(AJ110="k",0.9*VLOOKUP(AI110,'ha-pocty-vyhl'!$A$5:$B$20,2,0),IF(AJ110="po",0.8*VLOOKUP(AI110,'ha-pocty-vyhl'!$A$5:$B$20,2,0),VLOOKUP(AI110,'ha-pocty-vyhl'!$A$5:$B$20,2,0))),0)</f>
        <v>0</v>
      </c>
      <c r="AL110" s="66" t="n">
        <f aca="false">IF(OR('Vstupní data'!T110&gt;0,'Vstupní data'!U110&gt;0),'Vstupní data'!K110*'Vstupní data'!M110/100,0)</f>
        <v>0</v>
      </c>
      <c r="AM110" s="66" t="n">
        <f aca="false">IF(OR('Vstupní data'!T110&gt;0,'Vstupní data'!U110&gt;0),IF('Vstupní data'!T110&gt;0,'Vstupní data'!T110,ROUND(10*'Vstupní data'!U110/AK110,0)),0)</f>
        <v>0</v>
      </c>
      <c r="AN110" s="69" t="n">
        <f aca="false">IF('Vstupní data'!T110&gt;0,   IF('Vstupní data'!T110&lt;=AL110,'Vstupní data'!T110,AL110),   IF(AM110&lt;AL110,AM110,AL110))</f>
        <v>0</v>
      </c>
      <c r="AO110" s="69" t="n">
        <f aca="false">'Vstupní data'!X110</f>
        <v>0</v>
      </c>
      <c r="AP110" s="66" t="n">
        <f aca="false">IF(OR('Vstupní data'!T110&gt;0,'Vstupní data'!U110&gt;0),IF(I110&lt;&gt;0,VLOOKUP(I110,'Pril3-drev'!$H$5:$I$83,2,0),0),0)</f>
        <v>0</v>
      </c>
      <c r="AQ110" s="66" t="n">
        <f aca="false">'Vstupní data'!Y110</f>
        <v>0</v>
      </c>
      <c r="AR110" s="66" t="str">
        <f aca="false">IF(AC110&gt;5,   IF('Vstupní data'!Y110&gt;0,   VLOOKUP(VLOOKUP(CONCATENATE(VLOOKUP(I110,'Pril3-drev'!$H$4:$L$83,5,0),AC110),'Pril3-drev'!$Q$4:$R$2803,2,0),'AVB-BS'!$C$5:$S$29 ,LOOKUP(AQ110,'AVB-BS'!$D$3:$S$3,'AVB-BS'!$D$1:$S$1) ,0 )   ,   IF('Vstupní data'!Z110&gt;0,'Vstupní data'!Z110,0)) , "")</f>
        <v/>
      </c>
      <c r="AS110" s="70" t="str">
        <f aca="false">IF(AC110&gt;5,VLOOKUP(CONCATENATE(AP110,AR110),'Pril1-THLPa'!$H$6:$N$96,4,0),"")</f>
        <v/>
      </c>
      <c r="AT110" s="70" t="str">
        <f aca="false">IF(AC110&gt;5,VLOOKUP(CONCATENATE(AP110,AR110),'Pril1-THLPa'!$H$6:$N$96,5,0),"")</f>
        <v/>
      </c>
      <c r="AU110" s="70" t="str">
        <f aca="false">IF(AC110&gt;5,VLOOKUP(CONCATENATE(AP110,AR110),'Pril1-THLPa'!$H$6:$N$96,6,0),"")</f>
        <v/>
      </c>
      <c r="AV110" s="70" t="str">
        <f aca="false">IF(AC110&gt;5,VLOOKUP(CONCATENATE(AP110,AR110),'Pril1-THLPa'!$H$6:$N$96,7,0),"")</f>
        <v/>
      </c>
      <c r="AW110" s="70" t="str">
        <f aca="false">IF(AC110&gt;5,VLOOKUP(CONCATENATE(AP110,AR110),'Pril1-THLPa'!$H$6:$O$96,8,0),"")</f>
        <v/>
      </c>
      <c r="AX110" s="66" t="n">
        <f aca="false">IF(AC110&gt;0,IF(AND(AC110&gt;0,AC110&lt;=5),VLOOKUP(AP110,'Pril1-THLPa'!$A$6:$F$18,LOOKUP(AC110,'Pril1-THLPa'!$B$5:$F$5,'Pril1-THLPa'!$B$4:$F$4),0),AS110+AT110*(AC110-5)+AU110*POWER(AC110-5,2)+AV110*POWER(AC110-5,3)+AW110*POWER(AC110-5,4)),0)</f>
        <v>0</v>
      </c>
      <c r="AY110" s="71"/>
      <c r="AZ110" s="66" t="n">
        <f aca="false">'Vstupní data'!AA110</f>
        <v>0</v>
      </c>
      <c r="BA110" s="66" t="n">
        <f aca="false">IF(OR('Vstupní data'!T110&gt;0,'Vstupní data'!U110&gt;0),IF(AC110&lt;&gt;"",AX110*AO110/10*(100+AZ110)/100,0),0)</f>
        <v>0</v>
      </c>
      <c r="BB110" s="67" t="n">
        <f aca="false">IF(AC110&lt;&gt;"",ROUND(BA110*AN110,0),0)</f>
        <v>0</v>
      </c>
      <c r="BC110" s="68" t="str">
        <f aca="false">IF(AE110&gt;0,BB110/AE110,"")</f>
        <v/>
      </c>
      <c r="BD110" s="66" t="n">
        <f aca="false">'Vstupní data'!AE110</f>
        <v>0</v>
      </c>
      <c r="BF110" s="66" t="n">
        <f aca="false">'Vstupní data'!AC110</f>
        <v>0</v>
      </c>
      <c r="BH110" s="66" t="n">
        <f aca="false">'Vstupní data'!AD110</f>
        <v>0</v>
      </c>
      <c r="BI110" s="66" t="n">
        <f aca="false">'Vstupní data'!AF110</f>
        <v>0</v>
      </c>
      <c r="BJ110" s="69" t="n">
        <f aca="false">'Vstupní data'!AG110</f>
        <v>0</v>
      </c>
      <c r="BK110" s="69" t="n">
        <f aca="false">IF(BF110&lt;&gt;0,VLOOKUP(I110,'Pril3-drev'!$H$5:$I$83,2,0),0)</f>
        <v>0</v>
      </c>
      <c r="BL110" s="69" t="n">
        <f aca="false">IF(BF110&lt;&gt;0,VLOOKUP(BK110,'Pril3-drev'!$A$5:$C$17,3,0),0)</f>
        <v>0</v>
      </c>
      <c r="BM110" s="69" t="n">
        <f aca="false">'Vstupní data'!AH110</f>
        <v>0</v>
      </c>
      <c r="BN110" s="69" t="n">
        <f aca="false">IF('Vstupní data'!AH110&gt;0,   VLOOKUP(VLOOKUP(CONCATENATE(VLOOKUP(I110,'Pril3-drev'!$H$4:$L$83,5,0),BD110),'Pril3-drev'!$Q$4:$R$2803,2,0),'AVB-BS'!$C$5:$S$29 ,LOOKUP(BM110,'AVB-BS'!$D$3:$S$3,'AVB-BS'!$D$1:$S$1) ,0 )   ,   IF('Vstupní data'!AI110&gt;0,'Vstupní data'!AI110,0))</f>
        <v>0</v>
      </c>
      <c r="BO110" s="69" t="str">
        <f aca="false">IF(BX110&gt;5,VLOOKUP(CONCATENATE(BK110,BN110),'Pril1-THLPa'!$H$6:$N$96,4,0),"")</f>
        <v/>
      </c>
      <c r="BP110" s="69" t="str">
        <f aca="false">IF(BX110&gt;5,VLOOKUP(CONCATENATE(BK110,BN110),'Pril1-THLPa'!$H$6:$N$96,5,0),"")</f>
        <v/>
      </c>
      <c r="BQ110" s="69" t="str">
        <f aca="false">IF(BX110&gt;5,VLOOKUP(CONCATENATE(BK110,BN110),'Pril1-THLPa'!$H$6:$N$96,6,0),"")</f>
        <v/>
      </c>
      <c r="BR110" s="69" t="str">
        <f aca="false">IF(BX110&gt;5,VLOOKUP(CONCATENATE(BK110,BN110),'Pril1-THLPa'!$H$6:$N$96,7,0),"")</f>
        <v/>
      </c>
      <c r="BS110" s="69" t="str">
        <f aca="false">IF(BX110&gt;5,VLOOKUP(CONCATENATE(BK110,BN110),'Pril1-THLPa'!$H$6:$O$96,8,0),"")</f>
        <v/>
      </c>
      <c r="BT110" s="69" t="str">
        <f aca="false">IF(BF110&gt;0, IF(BK110="smrk",  VLOOKUP(VLOOKUP(BD110,'Pril9-K3'!$L$8:$M$207,2,0),'Pril9-K3'!$A$8:$J$16,LOOKUP(BN110,'Pril9-K3'!$A$7:$J$7,'Pril9-K3'!$A$5:$J$5),0), IF(AND(BK110&lt;&gt;"smrk",'Vstupní data'!AK110&lt;&gt;""),'Vstupní data'!AK110,   VLOOKUP(VLOOKUP(BD110,'Pril9-K3'!$L$8:$M$207,2,0),'Pril9-K3'!$A$8:$J$16,LOOKUP(BN110,'Pril9-K3'!$A$7:$J$7,'Pril9-K3'!$A$5:$J$5),0)   )),   "")</f>
        <v/>
      </c>
      <c r="BV110" s="69" t="n">
        <f aca="false">'Vstupní data'!AJ110</f>
        <v>0</v>
      </c>
      <c r="BW110" s="69" t="n">
        <f aca="false">IF(BF110&gt;0,IF(J110&gt;0,J110,K110*H110/100),0)</f>
        <v>0</v>
      </c>
      <c r="BX110" s="69" t="n">
        <f aca="false">IF(BF110&gt;0,IF(BJ110&gt;BL110,BL110,BJ110),0)</f>
        <v>0</v>
      </c>
      <c r="BY110" s="69" t="n">
        <f aca="false">IF(BD110=0,0,IF(AND(BX110&gt;0,BX110&lt;=5),  IF(AND(BX110&gt;0,BX110&lt;=5),VLOOKUP(BK110,'Pril1-THLPa'!$A$6:$F$18,IF(AND(BX110&gt;0,BX110&lt;=5),LOOKUP(BX110,'Pril1-THLPa'!$B$5:$F$5,'Pril1-THLPa'!$B$4:$F$4),""),0),""),  IF(BX110&gt;5,BO110+BP110*(BX110-5)+BQ110*POWER(BX110-5,2)+BR110*POWER(BX110-5,3)+BS110*POWER(BX110-5,4),"")))</f>
        <v>0</v>
      </c>
      <c r="BZ110" s="69" t="n">
        <f aca="false">IF(BY110&gt;0,BY110*BI110/10*BW110*(100+BV110)/100,0)</f>
        <v>0</v>
      </c>
      <c r="CA110" s="69" t="n">
        <f aca="false">IF(BD110&gt;0,BX110-IF(BD110&gt;BX110,BX110,BD110),0)</f>
        <v>0</v>
      </c>
      <c r="CB110" s="69" t="n">
        <f aca="false">POWER(1.01,CA110)</f>
        <v>1</v>
      </c>
      <c r="CC110" s="69" t="n">
        <f aca="false">IF(BF110&gt;0,IF(BF110&gt;BH110,1,BF110/BH110),0)</f>
        <v>0</v>
      </c>
      <c r="CD110" s="72" t="n">
        <f aca="false">IF(BD110=0,0,IF(BF110&gt;0,ROUND(IF(CB110&lt;&gt;0,BZ110*BT110*1/CB110*CC110,0),0),0))</f>
        <v>0</v>
      </c>
      <c r="CE110" s="73" t="str">
        <f aca="false">IF(BF110&gt;0,IF(BF110&gt;BH110,CD110/BF110,CD110/BH110),"")</f>
        <v/>
      </c>
      <c r="CF110" s="69" t="n">
        <f aca="false">'Vstupní data'!AM110</f>
        <v>0</v>
      </c>
      <c r="CG110" s="69" t="n">
        <f aca="false">'Vstupní data'!AN110</f>
        <v>0</v>
      </c>
      <c r="CH110" s="69" t="n">
        <f aca="false">'Vstupní data'!AO110</f>
        <v>0</v>
      </c>
      <c r="CI110" s="69" t="n">
        <f aca="false">'Vstupní data'!AP110</f>
        <v>0</v>
      </c>
      <c r="CJ110" s="72" t="n">
        <f aca="false">ROUND(CH110*CI110,0)</f>
        <v>0</v>
      </c>
      <c r="CK110" s="74" t="str">
        <f aca="false">IF(OR(AA110&gt;0,BB110&gt;0,CD110&gt;0,CJ110&gt;0),AA110+BB110+CD110+CJ110,"")</f>
        <v/>
      </c>
    </row>
    <row r="111" customFormat="false" ht="12.8" hidden="false" customHeight="false" outlineLevel="0" collapsed="false">
      <c r="A111" s="66" t="n">
        <f aca="false">'Vstupní data'!A111</f>
        <v>0</v>
      </c>
      <c r="F111" s="66" t="str">
        <f aca="false">CONCATENATE('Vstupní data'!F111,'Vstupní data'!G111,'Vstupní data'!H111,'Vstupní data'!I111)</f>
        <v/>
      </c>
      <c r="G111" s="66"/>
      <c r="H111" s="66" t="n">
        <f aca="false">'Vstupní data'!K111</f>
        <v>0</v>
      </c>
      <c r="I111" s="66" t="n">
        <f aca="false">'Vstupní data'!L111</f>
        <v>0</v>
      </c>
      <c r="J111" s="66" t="n">
        <f aca="false">'Vstupní data'!K111*'Vstupní data'!M111/100</f>
        <v>0</v>
      </c>
      <c r="L111" s="66" t="n">
        <f aca="false">IF('Vstupní data'!N111="prostokořenný",0,IF('Vstupní data'!N111="krytokořenný","k",IF('Vstupní data'!N111="poloodrostky nebo odrostky, prostokořenné i krytokořenné","po",0)))</f>
        <v>0</v>
      </c>
      <c r="N111" s="66"/>
      <c r="O111" s="66" t="n">
        <f aca="false">'Vstupní data'!O111</f>
        <v>0</v>
      </c>
      <c r="P111" s="66" t="n">
        <f aca="false">IF(O111&gt;0,VLOOKUP(CONCATENATE(VLOOKUP(I111,'Pril3-drev'!$H$5:$K$83,4,0),"-",'Vstupní data'!R111),K2!$C$15:$D$23,2,0),0)</f>
        <v>0</v>
      </c>
      <c r="Q111" s="66" t="n">
        <f aca="false">IF(O111&gt;0,VLOOKUP(I111,'Pril3-drev'!$H$5:$I$83,2,0),0)</f>
        <v>0</v>
      </c>
      <c r="R111" s="66" t="n">
        <f aca="false">IF(Q111&gt;0,VLOOKUP(Q111,'Pril6-okus'!$A$5:$B$17,2,0),0)</f>
        <v>0</v>
      </c>
      <c r="S111" s="66" t="n">
        <f aca="false">IF(O111&gt;0,VLOOKUP(I111,'Pril3-drev'!$H$5:$J$83,3,0),0)</f>
        <v>0</v>
      </c>
      <c r="T111" s="66" t="str">
        <f aca="false">IF(O111&gt;0,IF(L111="k",0.9*VLOOKUP(S111,'ha-pocty-vyhl'!$A$5:$B$20,2,0),IF(L111="po",0.8*VLOOKUP(S111,'ha-pocty-vyhl'!$A$5:$B$20,2,0),VLOOKUP(S111,'ha-pocty-vyhl'!$A$5:$B$20,2,0))),"")</f>
        <v/>
      </c>
      <c r="U111" s="66" t="n">
        <f aca="false">'Vstupní data'!P111</f>
        <v>0</v>
      </c>
      <c r="V111" s="66" t="n">
        <f aca="false">IF(O111&gt;0,1.3*T111*1000*Z111/10000,0)</f>
        <v>0</v>
      </c>
      <c r="W111" s="66" t="n">
        <f aca="false">IF(O111&gt;0,1.3*T111*1000*Z111/10000,0)</f>
        <v>0</v>
      </c>
      <c r="X111" s="66" t="n">
        <f aca="false">IF(O111&gt;0,IF(O111&gt;V111,V111,O111),0)</f>
        <v>0</v>
      </c>
      <c r="Y111" s="66" t="n">
        <f aca="false">IF(O111&gt;0,IF(IF(U111&gt;W111,W111,U111)&lt;X111,W111,IF(U111&gt;W111,W111,U111)),0)</f>
        <v>0</v>
      </c>
      <c r="Z111" s="66" t="n">
        <f aca="false">IF(O111&gt;0,IF(J111&gt;0,J111,K111*H111/100),0)</f>
        <v>0</v>
      </c>
      <c r="AA111" s="67" t="n">
        <f aca="false">IF(O111&gt;0,CEILING(R111*P111*X111/Y111*Z111,1),0)</f>
        <v>0</v>
      </c>
      <c r="AB111" s="68" t="n">
        <f aca="false">IF(O111&gt;0,AA111/O111,0)</f>
        <v>0</v>
      </c>
      <c r="AC111" s="66" t="n">
        <f aca="false">'Vstupní data'!W111</f>
        <v>0</v>
      </c>
      <c r="AI111" s="66" t="str">
        <f aca="false">IF(OR('Vstupní data'!T111&gt;0,'Vstupní data'!U111&gt;0),VLOOKUP(I111,'Pril3-drev'!$H$5:$J$83,3,0),"")</f>
        <v/>
      </c>
      <c r="AJ111" s="66" t="n">
        <f aca="false">IF('Vstupní data'!V111="prostokořenný",0,IF('Vstupní data'!V111="krytokořenný","k",IF('Vstupní data'!V111="poloodrostky nebo odrostky, prostokořenné i krytokořenné","po",0)))</f>
        <v>0</v>
      </c>
      <c r="AK111" s="66" t="n">
        <f aca="false">IF(OR('Vstupní data'!T111&gt;0,'Vstupní data'!U111&gt;0),IF(AJ111="k",0.9*VLOOKUP(AI111,'ha-pocty-vyhl'!$A$5:$B$20,2,0),IF(AJ111="po",0.8*VLOOKUP(AI111,'ha-pocty-vyhl'!$A$5:$B$20,2,0),VLOOKUP(AI111,'ha-pocty-vyhl'!$A$5:$B$20,2,0))),0)</f>
        <v>0</v>
      </c>
      <c r="AL111" s="66" t="n">
        <f aca="false">IF(OR('Vstupní data'!T111&gt;0,'Vstupní data'!U111&gt;0),'Vstupní data'!K111*'Vstupní data'!M111/100,0)</f>
        <v>0</v>
      </c>
      <c r="AM111" s="66" t="n">
        <f aca="false">IF(OR('Vstupní data'!T111&gt;0,'Vstupní data'!U111&gt;0),IF('Vstupní data'!T111&gt;0,'Vstupní data'!T111,ROUND(10*'Vstupní data'!U111/AK111,0)),0)</f>
        <v>0</v>
      </c>
      <c r="AN111" s="69" t="n">
        <f aca="false">IF('Vstupní data'!T111&gt;0,   IF('Vstupní data'!T111&lt;=AL111,'Vstupní data'!T111,AL111),   IF(AM111&lt;AL111,AM111,AL111))</f>
        <v>0</v>
      </c>
      <c r="AO111" s="69" t="n">
        <f aca="false">'Vstupní data'!X111</f>
        <v>0</v>
      </c>
      <c r="AP111" s="66" t="n">
        <f aca="false">IF(OR('Vstupní data'!T111&gt;0,'Vstupní data'!U111&gt;0),IF(I111&lt;&gt;0,VLOOKUP(I111,'Pril3-drev'!$H$5:$I$83,2,0),0),0)</f>
        <v>0</v>
      </c>
      <c r="AQ111" s="66" t="n">
        <f aca="false">'Vstupní data'!Y111</f>
        <v>0</v>
      </c>
      <c r="AR111" s="66" t="str">
        <f aca="false">IF(AC111&gt;5,   IF('Vstupní data'!Y111&gt;0,   VLOOKUP(VLOOKUP(CONCATENATE(VLOOKUP(I111,'Pril3-drev'!$H$4:$L$83,5,0),AC111),'Pril3-drev'!$Q$4:$R$2803,2,0),'AVB-BS'!$C$5:$S$29 ,LOOKUP(AQ111,'AVB-BS'!$D$3:$S$3,'AVB-BS'!$D$1:$S$1) ,0 )   ,   IF('Vstupní data'!Z111&gt;0,'Vstupní data'!Z111,0)) , "")</f>
        <v/>
      </c>
      <c r="AS111" s="70" t="str">
        <f aca="false">IF(AC111&gt;5,VLOOKUP(CONCATENATE(AP111,AR111),'Pril1-THLPa'!$H$6:$N$96,4,0),"")</f>
        <v/>
      </c>
      <c r="AT111" s="70" t="str">
        <f aca="false">IF(AC111&gt;5,VLOOKUP(CONCATENATE(AP111,AR111),'Pril1-THLPa'!$H$6:$N$96,5,0),"")</f>
        <v/>
      </c>
      <c r="AU111" s="70" t="str">
        <f aca="false">IF(AC111&gt;5,VLOOKUP(CONCATENATE(AP111,AR111),'Pril1-THLPa'!$H$6:$N$96,6,0),"")</f>
        <v/>
      </c>
      <c r="AV111" s="70" t="str">
        <f aca="false">IF(AC111&gt;5,VLOOKUP(CONCATENATE(AP111,AR111),'Pril1-THLPa'!$H$6:$N$96,7,0),"")</f>
        <v/>
      </c>
      <c r="AW111" s="70" t="str">
        <f aca="false">IF(AC111&gt;5,VLOOKUP(CONCATENATE(AP111,AR111),'Pril1-THLPa'!$H$6:$O$96,8,0),"")</f>
        <v/>
      </c>
      <c r="AX111" s="66" t="n">
        <f aca="false">IF(AC111&gt;0,IF(AND(AC111&gt;0,AC111&lt;=5),VLOOKUP(AP111,'Pril1-THLPa'!$A$6:$F$18,LOOKUP(AC111,'Pril1-THLPa'!$B$5:$F$5,'Pril1-THLPa'!$B$4:$F$4),0),AS111+AT111*(AC111-5)+AU111*POWER(AC111-5,2)+AV111*POWER(AC111-5,3)+AW111*POWER(AC111-5,4)),0)</f>
        <v>0</v>
      </c>
      <c r="AY111" s="71"/>
      <c r="AZ111" s="66" t="n">
        <f aca="false">'Vstupní data'!AA111</f>
        <v>0</v>
      </c>
      <c r="BA111" s="66" t="n">
        <f aca="false">IF(OR('Vstupní data'!T111&gt;0,'Vstupní data'!U111&gt;0),IF(AC111&lt;&gt;"",AX111*AO111/10*(100+AZ111)/100,0),0)</f>
        <v>0</v>
      </c>
      <c r="BB111" s="67" t="n">
        <f aca="false">IF(AC111&lt;&gt;"",ROUND(BA111*AN111,0),0)</f>
        <v>0</v>
      </c>
      <c r="BC111" s="68" t="str">
        <f aca="false">IF(AE111&gt;0,BB111/AE111,"")</f>
        <v/>
      </c>
      <c r="BD111" s="66" t="n">
        <f aca="false">'Vstupní data'!AE111</f>
        <v>0</v>
      </c>
      <c r="BF111" s="66" t="n">
        <f aca="false">'Vstupní data'!AC111</f>
        <v>0</v>
      </c>
      <c r="BH111" s="66" t="n">
        <f aca="false">'Vstupní data'!AD111</f>
        <v>0</v>
      </c>
      <c r="BI111" s="66" t="n">
        <f aca="false">'Vstupní data'!AF111</f>
        <v>0</v>
      </c>
      <c r="BJ111" s="69" t="n">
        <f aca="false">'Vstupní data'!AG111</f>
        <v>0</v>
      </c>
      <c r="BK111" s="69" t="n">
        <f aca="false">IF(BF111&lt;&gt;0,VLOOKUP(I111,'Pril3-drev'!$H$5:$I$83,2,0),0)</f>
        <v>0</v>
      </c>
      <c r="BL111" s="69" t="n">
        <f aca="false">IF(BF111&lt;&gt;0,VLOOKUP(BK111,'Pril3-drev'!$A$5:$C$17,3,0),0)</f>
        <v>0</v>
      </c>
      <c r="BM111" s="69" t="n">
        <f aca="false">'Vstupní data'!AH111</f>
        <v>0</v>
      </c>
      <c r="BN111" s="69" t="n">
        <f aca="false">IF('Vstupní data'!AH111&gt;0,   VLOOKUP(VLOOKUP(CONCATENATE(VLOOKUP(I111,'Pril3-drev'!$H$4:$L$83,5,0),BD111),'Pril3-drev'!$Q$4:$R$2803,2,0),'AVB-BS'!$C$5:$S$29 ,LOOKUP(BM111,'AVB-BS'!$D$3:$S$3,'AVB-BS'!$D$1:$S$1) ,0 )   ,   IF('Vstupní data'!AI111&gt;0,'Vstupní data'!AI111,0))</f>
        <v>0</v>
      </c>
      <c r="BO111" s="69" t="str">
        <f aca="false">IF(BX111&gt;5,VLOOKUP(CONCATENATE(BK111,BN111),'Pril1-THLPa'!$H$6:$N$96,4,0),"")</f>
        <v/>
      </c>
      <c r="BP111" s="69" t="str">
        <f aca="false">IF(BX111&gt;5,VLOOKUP(CONCATENATE(BK111,BN111),'Pril1-THLPa'!$H$6:$N$96,5,0),"")</f>
        <v/>
      </c>
      <c r="BQ111" s="69" t="str">
        <f aca="false">IF(BX111&gt;5,VLOOKUP(CONCATENATE(BK111,BN111),'Pril1-THLPa'!$H$6:$N$96,6,0),"")</f>
        <v/>
      </c>
      <c r="BR111" s="69" t="str">
        <f aca="false">IF(BX111&gt;5,VLOOKUP(CONCATENATE(BK111,BN111),'Pril1-THLPa'!$H$6:$N$96,7,0),"")</f>
        <v/>
      </c>
      <c r="BS111" s="69" t="str">
        <f aca="false">IF(BX111&gt;5,VLOOKUP(CONCATENATE(BK111,BN111),'Pril1-THLPa'!$H$6:$O$96,8,0),"")</f>
        <v/>
      </c>
      <c r="BT111" s="69" t="str">
        <f aca="false">IF(BF111&gt;0, IF(BK111="smrk",  VLOOKUP(VLOOKUP(BD111,'Pril9-K3'!$L$8:$M$207,2,0),'Pril9-K3'!$A$8:$J$16,LOOKUP(BN111,'Pril9-K3'!$A$7:$J$7,'Pril9-K3'!$A$5:$J$5),0), IF(AND(BK111&lt;&gt;"smrk",'Vstupní data'!AK111&lt;&gt;""),'Vstupní data'!AK111,   VLOOKUP(VLOOKUP(BD111,'Pril9-K3'!$L$8:$M$207,2,0),'Pril9-K3'!$A$8:$J$16,LOOKUP(BN111,'Pril9-K3'!$A$7:$J$7,'Pril9-K3'!$A$5:$J$5),0)   )),   "")</f>
        <v/>
      </c>
      <c r="BV111" s="69" t="n">
        <f aca="false">'Vstupní data'!AJ111</f>
        <v>0</v>
      </c>
      <c r="BW111" s="69" t="n">
        <f aca="false">IF(BF111&gt;0,IF(J111&gt;0,J111,K111*H111/100),0)</f>
        <v>0</v>
      </c>
      <c r="BX111" s="69" t="n">
        <f aca="false">IF(BF111&gt;0,IF(BJ111&gt;BL111,BL111,BJ111),0)</f>
        <v>0</v>
      </c>
      <c r="BY111" s="69" t="n">
        <f aca="false">IF(BD111=0,0,IF(AND(BX111&gt;0,BX111&lt;=5),  IF(AND(BX111&gt;0,BX111&lt;=5),VLOOKUP(BK111,'Pril1-THLPa'!$A$6:$F$18,IF(AND(BX111&gt;0,BX111&lt;=5),LOOKUP(BX111,'Pril1-THLPa'!$B$5:$F$5,'Pril1-THLPa'!$B$4:$F$4),""),0),""),  IF(BX111&gt;5,BO111+BP111*(BX111-5)+BQ111*POWER(BX111-5,2)+BR111*POWER(BX111-5,3)+BS111*POWER(BX111-5,4),"")))</f>
        <v>0</v>
      </c>
      <c r="BZ111" s="69" t="n">
        <f aca="false">IF(BY111&gt;0,BY111*BI111/10*BW111*(100+BV111)/100,0)</f>
        <v>0</v>
      </c>
      <c r="CA111" s="69" t="n">
        <f aca="false">IF(BD111&gt;0,BX111-IF(BD111&gt;BX111,BX111,BD111),0)</f>
        <v>0</v>
      </c>
      <c r="CB111" s="69" t="n">
        <f aca="false">POWER(1.01,CA111)</f>
        <v>1</v>
      </c>
      <c r="CC111" s="69" t="n">
        <f aca="false">IF(BF111&gt;0,IF(BF111&gt;BH111,1,BF111/BH111),0)</f>
        <v>0</v>
      </c>
      <c r="CD111" s="72" t="n">
        <f aca="false">IF(BD111=0,0,IF(BF111&gt;0,ROUND(IF(CB111&lt;&gt;0,BZ111*BT111*1/CB111*CC111,0),0),0))</f>
        <v>0</v>
      </c>
      <c r="CE111" s="73" t="str">
        <f aca="false">IF(BF111&gt;0,IF(BF111&gt;BH111,CD111/BF111,CD111/BH111),"")</f>
        <v/>
      </c>
      <c r="CF111" s="69" t="n">
        <f aca="false">'Vstupní data'!AM111</f>
        <v>0</v>
      </c>
      <c r="CG111" s="69" t="n">
        <f aca="false">'Vstupní data'!AN111</f>
        <v>0</v>
      </c>
      <c r="CH111" s="69" t="n">
        <f aca="false">'Vstupní data'!AO111</f>
        <v>0</v>
      </c>
      <c r="CI111" s="69" t="n">
        <f aca="false">'Vstupní data'!AP111</f>
        <v>0</v>
      </c>
      <c r="CJ111" s="72" t="n">
        <f aca="false">ROUND(CH111*CI111,0)</f>
        <v>0</v>
      </c>
      <c r="CK111" s="74" t="str">
        <f aca="false">IF(OR(AA111&gt;0,BB111&gt;0,CD111&gt;0,CJ111&gt;0),AA111+BB111+CD111+CJ111,"")</f>
        <v/>
      </c>
    </row>
    <row r="112" customFormat="false" ht="12.8" hidden="false" customHeight="false" outlineLevel="0" collapsed="false">
      <c r="A112" s="66" t="n">
        <f aca="false">'Vstupní data'!A112</f>
        <v>0</v>
      </c>
      <c r="F112" s="66" t="str">
        <f aca="false">CONCATENATE('Vstupní data'!F112,'Vstupní data'!G112,'Vstupní data'!H112,'Vstupní data'!I112)</f>
        <v/>
      </c>
      <c r="G112" s="66"/>
      <c r="H112" s="66" t="n">
        <f aca="false">'Vstupní data'!K112</f>
        <v>0</v>
      </c>
      <c r="I112" s="66" t="n">
        <f aca="false">'Vstupní data'!L112</f>
        <v>0</v>
      </c>
      <c r="J112" s="66" t="n">
        <f aca="false">'Vstupní data'!K112*'Vstupní data'!M112/100</f>
        <v>0</v>
      </c>
      <c r="L112" s="66" t="n">
        <f aca="false">IF('Vstupní data'!N112="prostokořenný",0,IF('Vstupní data'!N112="krytokořenný","k",IF('Vstupní data'!N112="poloodrostky nebo odrostky, prostokořenné i krytokořenné","po",0)))</f>
        <v>0</v>
      </c>
      <c r="N112" s="66"/>
      <c r="O112" s="66" t="n">
        <f aca="false">'Vstupní data'!O112</f>
        <v>0</v>
      </c>
      <c r="P112" s="66" t="n">
        <f aca="false">IF(O112&gt;0,VLOOKUP(CONCATENATE(VLOOKUP(I112,'Pril3-drev'!$H$5:$K$83,4,0),"-",'Vstupní data'!R112),K2!$C$15:$D$23,2,0),0)</f>
        <v>0</v>
      </c>
      <c r="Q112" s="66" t="n">
        <f aca="false">IF(O112&gt;0,VLOOKUP(I112,'Pril3-drev'!$H$5:$I$83,2,0),0)</f>
        <v>0</v>
      </c>
      <c r="R112" s="66" t="n">
        <f aca="false">IF(Q112&gt;0,VLOOKUP(Q112,'Pril6-okus'!$A$5:$B$17,2,0),0)</f>
        <v>0</v>
      </c>
      <c r="S112" s="66" t="n">
        <f aca="false">IF(O112&gt;0,VLOOKUP(I112,'Pril3-drev'!$H$5:$J$83,3,0),0)</f>
        <v>0</v>
      </c>
      <c r="T112" s="66" t="str">
        <f aca="false">IF(O112&gt;0,IF(L112="k",0.9*VLOOKUP(S112,'ha-pocty-vyhl'!$A$5:$B$20,2,0),IF(L112="po",0.8*VLOOKUP(S112,'ha-pocty-vyhl'!$A$5:$B$20,2,0),VLOOKUP(S112,'ha-pocty-vyhl'!$A$5:$B$20,2,0))),"")</f>
        <v/>
      </c>
      <c r="U112" s="66" t="n">
        <f aca="false">'Vstupní data'!P112</f>
        <v>0</v>
      </c>
      <c r="V112" s="66" t="n">
        <f aca="false">IF(O112&gt;0,1.3*T112*1000*Z112/10000,0)</f>
        <v>0</v>
      </c>
      <c r="W112" s="66" t="n">
        <f aca="false">IF(O112&gt;0,1.3*T112*1000*Z112/10000,0)</f>
        <v>0</v>
      </c>
      <c r="X112" s="66" t="n">
        <f aca="false">IF(O112&gt;0,IF(O112&gt;V112,V112,O112),0)</f>
        <v>0</v>
      </c>
      <c r="Y112" s="66" t="n">
        <f aca="false">IF(O112&gt;0,IF(IF(U112&gt;W112,W112,U112)&lt;X112,W112,IF(U112&gt;W112,W112,U112)),0)</f>
        <v>0</v>
      </c>
      <c r="Z112" s="66" t="n">
        <f aca="false">IF(O112&gt;0,IF(J112&gt;0,J112,K112*H112/100),0)</f>
        <v>0</v>
      </c>
      <c r="AA112" s="67" t="n">
        <f aca="false">IF(O112&gt;0,CEILING(R112*P112*X112/Y112*Z112,1),0)</f>
        <v>0</v>
      </c>
      <c r="AB112" s="68" t="n">
        <f aca="false">IF(O112&gt;0,AA112/O112,0)</f>
        <v>0</v>
      </c>
      <c r="AC112" s="66" t="n">
        <f aca="false">'Vstupní data'!W112</f>
        <v>0</v>
      </c>
      <c r="AI112" s="66" t="str">
        <f aca="false">IF(OR('Vstupní data'!T112&gt;0,'Vstupní data'!U112&gt;0),VLOOKUP(I112,'Pril3-drev'!$H$5:$J$83,3,0),"")</f>
        <v/>
      </c>
      <c r="AJ112" s="66" t="n">
        <f aca="false">IF('Vstupní data'!V112="prostokořenný",0,IF('Vstupní data'!V112="krytokořenný","k",IF('Vstupní data'!V112="poloodrostky nebo odrostky, prostokořenné i krytokořenné","po",0)))</f>
        <v>0</v>
      </c>
      <c r="AK112" s="66" t="n">
        <f aca="false">IF(OR('Vstupní data'!T112&gt;0,'Vstupní data'!U112&gt;0),IF(AJ112="k",0.9*VLOOKUP(AI112,'ha-pocty-vyhl'!$A$5:$B$20,2,0),IF(AJ112="po",0.8*VLOOKUP(AI112,'ha-pocty-vyhl'!$A$5:$B$20,2,0),VLOOKUP(AI112,'ha-pocty-vyhl'!$A$5:$B$20,2,0))),0)</f>
        <v>0</v>
      </c>
      <c r="AL112" s="66" t="n">
        <f aca="false">IF(OR('Vstupní data'!T112&gt;0,'Vstupní data'!U112&gt;0),'Vstupní data'!K112*'Vstupní data'!M112/100,0)</f>
        <v>0</v>
      </c>
      <c r="AM112" s="66" t="n">
        <f aca="false">IF(OR('Vstupní data'!T112&gt;0,'Vstupní data'!U112&gt;0),IF('Vstupní data'!T112&gt;0,'Vstupní data'!T112,ROUND(10*'Vstupní data'!U112/AK112,0)),0)</f>
        <v>0</v>
      </c>
      <c r="AN112" s="69" t="n">
        <f aca="false">IF('Vstupní data'!T112&gt;0,   IF('Vstupní data'!T112&lt;=AL112,'Vstupní data'!T112,AL112),   IF(AM112&lt;AL112,AM112,AL112))</f>
        <v>0</v>
      </c>
      <c r="AO112" s="69" t="n">
        <f aca="false">'Vstupní data'!X112</f>
        <v>0</v>
      </c>
      <c r="AP112" s="66" t="n">
        <f aca="false">IF(OR('Vstupní data'!T112&gt;0,'Vstupní data'!U112&gt;0),IF(I112&lt;&gt;0,VLOOKUP(I112,'Pril3-drev'!$H$5:$I$83,2,0),0),0)</f>
        <v>0</v>
      </c>
      <c r="AQ112" s="66" t="n">
        <f aca="false">'Vstupní data'!Y112</f>
        <v>0</v>
      </c>
      <c r="AR112" s="66" t="str">
        <f aca="false">IF(AC112&gt;5,   IF('Vstupní data'!Y112&gt;0,   VLOOKUP(VLOOKUP(CONCATENATE(VLOOKUP(I112,'Pril3-drev'!$H$4:$L$83,5,0),AC112),'Pril3-drev'!$Q$4:$R$2803,2,0),'AVB-BS'!$C$5:$S$29 ,LOOKUP(AQ112,'AVB-BS'!$D$3:$S$3,'AVB-BS'!$D$1:$S$1) ,0 )   ,   IF('Vstupní data'!Z112&gt;0,'Vstupní data'!Z112,0)) , "")</f>
        <v/>
      </c>
      <c r="AS112" s="70" t="str">
        <f aca="false">IF(AC112&gt;5,VLOOKUP(CONCATENATE(AP112,AR112),'Pril1-THLPa'!$H$6:$N$96,4,0),"")</f>
        <v/>
      </c>
      <c r="AT112" s="70" t="str">
        <f aca="false">IF(AC112&gt;5,VLOOKUP(CONCATENATE(AP112,AR112),'Pril1-THLPa'!$H$6:$N$96,5,0),"")</f>
        <v/>
      </c>
      <c r="AU112" s="70" t="str">
        <f aca="false">IF(AC112&gt;5,VLOOKUP(CONCATENATE(AP112,AR112),'Pril1-THLPa'!$H$6:$N$96,6,0),"")</f>
        <v/>
      </c>
      <c r="AV112" s="70" t="str">
        <f aca="false">IF(AC112&gt;5,VLOOKUP(CONCATENATE(AP112,AR112),'Pril1-THLPa'!$H$6:$N$96,7,0),"")</f>
        <v/>
      </c>
      <c r="AW112" s="70" t="str">
        <f aca="false">IF(AC112&gt;5,VLOOKUP(CONCATENATE(AP112,AR112),'Pril1-THLPa'!$H$6:$O$96,8,0),"")</f>
        <v/>
      </c>
      <c r="AX112" s="66" t="n">
        <f aca="false">IF(AC112&gt;0,IF(AND(AC112&gt;0,AC112&lt;=5),VLOOKUP(AP112,'Pril1-THLPa'!$A$6:$F$18,LOOKUP(AC112,'Pril1-THLPa'!$B$5:$F$5,'Pril1-THLPa'!$B$4:$F$4),0),AS112+AT112*(AC112-5)+AU112*POWER(AC112-5,2)+AV112*POWER(AC112-5,3)+AW112*POWER(AC112-5,4)),0)</f>
        <v>0</v>
      </c>
      <c r="AY112" s="71"/>
      <c r="AZ112" s="66" t="n">
        <f aca="false">'Vstupní data'!AA112</f>
        <v>0</v>
      </c>
      <c r="BA112" s="66" t="n">
        <f aca="false">IF(OR('Vstupní data'!T112&gt;0,'Vstupní data'!U112&gt;0),IF(AC112&lt;&gt;"",AX112*AO112/10*(100+AZ112)/100,0),0)</f>
        <v>0</v>
      </c>
      <c r="BB112" s="67" t="n">
        <f aca="false">IF(AC112&lt;&gt;"",ROUND(BA112*AN112,0),0)</f>
        <v>0</v>
      </c>
      <c r="BC112" s="68" t="str">
        <f aca="false">IF(AE112&gt;0,BB112/AE112,"")</f>
        <v/>
      </c>
      <c r="BD112" s="66" t="n">
        <f aca="false">'Vstupní data'!AE112</f>
        <v>0</v>
      </c>
      <c r="BF112" s="66" t="n">
        <f aca="false">'Vstupní data'!AC112</f>
        <v>0</v>
      </c>
      <c r="BH112" s="66" t="n">
        <f aca="false">'Vstupní data'!AD112</f>
        <v>0</v>
      </c>
      <c r="BI112" s="66" t="n">
        <f aca="false">'Vstupní data'!AF112</f>
        <v>0</v>
      </c>
      <c r="BJ112" s="69" t="n">
        <f aca="false">'Vstupní data'!AG112</f>
        <v>0</v>
      </c>
      <c r="BK112" s="69" t="n">
        <f aca="false">IF(BF112&lt;&gt;0,VLOOKUP(I112,'Pril3-drev'!$H$5:$I$83,2,0),0)</f>
        <v>0</v>
      </c>
      <c r="BL112" s="69" t="n">
        <f aca="false">IF(BF112&lt;&gt;0,VLOOKUP(BK112,'Pril3-drev'!$A$5:$C$17,3,0),0)</f>
        <v>0</v>
      </c>
      <c r="BM112" s="69" t="n">
        <f aca="false">'Vstupní data'!AH112</f>
        <v>0</v>
      </c>
      <c r="BN112" s="69" t="n">
        <f aca="false">IF('Vstupní data'!AH112&gt;0,   VLOOKUP(VLOOKUP(CONCATENATE(VLOOKUP(I112,'Pril3-drev'!$H$4:$L$83,5,0),BD112),'Pril3-drev'!$Q$4:$R$2803,2,0),'AVB-BS'!$C$5:$S$29 ,LOOKUP(BM112,'AVB-BS'!$D$3:$S$3,'AVB-BS'!$D$1:$S$1) ,0 )   ,   IF('Vstupní data'!AI112&gt;0,'Vstupní data'!AI112,0))</f>
        <v>0</v>
      </c>
      <c r="BO112" s="69" t="str">
        <f aca="false">IF(BX112&gt;5,VLOOKUP(CONCATENATE(BK112,BN112),'Pril1-THLPa'!$H$6:$N$96,4,0),"")</f>
        <v/>
      </c>
      <c r="BP112" s="69" t="str">
        <f aca="false">IF(BX112&gt;5,VLOOKUP(CONCATENATE(BK112,BN112),'Pril1-THLPa'!$H$6:$N$96,5,0),"")</f>
        <v/>
      </c>
      <c r="BQ112" s="69" t="str">
        <f aca="false">IF(BX112&gt;5,VLOOKUP(CONCATENATE(BK112,BN112),'Pril1-THLPa'!$H$6:$N$96,6,0),"")</f>
        <v/>
      </c>
      <c r="BR112" s="69" t="str">
        <f aca="false">IF(BX112&gt;5,VLOOKUP(CONCATENATE(BK112,BN112),'Pril1-THLPa'!$H$6:$N$96,7,0),"")</f>
        <v/>
      </c>
      <c r="BS112" s="69" t="str">
        <f aca="false">IF(BX112&gt;5,VLOOKUP(CONCATENATE(BK112,BN112),'Pril1-THLPa'!$H$6:$O$96,8,0),"")</f>
        <v/>
      </c>
      <c r="BT112" s="69" t="str">
        <f aca="false">IF(BF112&gt;0, IF(BK112="smrk",  VLOOKUP(VLOOKUP(BD112,'Pril9-K3'!$L$8:$M$207,2,0),'Pril9-K3'!$A$8:$J$16,LOOKUP(BN112,'Pril9-K3'!$A$7:$J$7,'Pril9-K3'!$A$5:$J$5),0), IF(AND(BK112&lt;&gt;"smrk",'Vstupní data'!AK112&lt;&gt;""),'Vstupní data'!AK112,   VLOOKUP(VLOOKUP(BD112,'Pril9-K3'!$L$8:$M$207,2,0),'Pril9-K3'!$A$8:$J$16,LOOKUP(BN112,'Pril9-K3'!$A$7:$J$7,'Pril9-K3'!$A$5:$J$5),0)   )),   "")</f>
        <v/>
      </c>
      <c r="BV112" s="69" t="n">
        <f aca="false">'Vstupní data'!AJ112</f>
        <v>0</v>
      </c>
      <c r="BW112" s="69" t="n">
        <f aca="false">IF(BF112&gt;0,IF(J112&gt;0,J112,K112*H112/100),0)</f>
        <v>0</v>
      </c>
      <c r="BX112" s="69" t="n">
        <f aca="false">IF(BF112&gt;0,IF(BJ112&gt;BL112,BL112,BJ112),0)</f>
        <v>0</v>
      </c>
      <c r="BY112" s="69" t="n">
        <f aca="false">IF(BD112=0,0,IF(AND(BX112&gt;0,BX112&lt;=5),  IF(AND(BX112&gt;0,BX112&lt;=5),VLOOKUP(BK112,'Pril1-THLPa'!$A$6:$F$18,IF(AND(BX112&gt;0,BX112&lt;=5),LOOKUP(BX112,'Pril1-THLPa'!$B$5:$F$5,'Pril1-THLPa'!$B$4:$F$4),""),0),""),  IF(BX112&gt;5,BO112+BP112*(BX112-5)+BQ112*POWER(BX112-5,2)+BR112*POWER(BX112-5,3)+BS112*POWER(BX112-5,4),"")))</f>
        <v>0</v>
      </c>
      <c r="BZ112" s="69" t="n">
        <f aca="false">IF(BY112&gt;0,BY112*BI112/10*BW112*(100+BV112)/100,0)</f>
        <v>0</v>
      </c>
      <c r="CA112" s="69" t="n">
        <f aca="false">IF(BD112&gt;0,BX112-IF(BD112&gt;BX112,BX112,BD112),0)</f>
        <v>0</v>
      </c>
      <c r="CB112" s="69" t="n">
        <f aca="false">POWER(1.01,CA112)</f>
        <v>1</v>
      </c>
      <c r="CC112" s="69" t="n">
        <f aca="false">IF(BF112&gt;0,IF(BF112&gt;BH112,1,BF112/BH112),0)</f>
        <v>0</v>
      </c>
      <c r="CD112" s="72" t="n">
        <f aca="false">IF(BD112=0,0,IF(BF112&gt;0,ROUND(IF(CB112&lt;&gt;0,BZ112*BT112*1/CB112*CC112,0),0),0))</f>
        <v>0</v>
      </c>
      <c r="CE112" s="73" t="str">
        <f aca="false">IF(BF112&gt;0,IF(BF112&gt;BH112,CD112/BF112,CD112/BH112),"")</f>
        <v/>
      </c>
      <c r="CF112" s="69" t="n">
        <f aca="false">'Vstupní data'!AM112</f>
        <v>0</v>
      </c>
      <c r="CG112" s="69" t="n">
        <f aca="false">'Vstupní data'!AN112</f>
        <v>0</v>
      </c>
      <c r="CH112" s="69" t="n">
        <f aca="false">'Vstupní data'!AO112</f>
        <v>0</v>
      </c>
      <c r="CI112" s="69" t="n">
        <f aca="false">'Vstupní data'!AP112</f>
        <v>0</v>
      </c>
      <c r="CJ112" s="72" t="n">
        <f aca="false">ROUND(CH112*CI112,0)</f>
        <v>0</v>
      </c>
      <c r="CK112" s="74" t="str">
        <f aca="false">IF(OR(AA112&gt;0,BB112&gt;0,CD112&gt;0,CJ112&gt;0),AA112+BB112+CD112+CJ112,"")</f>
        <v/>
      </c>
    </row>
    <row r="113" customFormat="false" ht="12.8" hidden="false" customHeight="false" outlineLevel="0" collapsed="false">
      <c r="A113" s="66" t="n">
        <f aca="false">'Vstupní data'!A113</f>
        <v>0</v>
      </c>
      <c r="F113" s="66" t="str">
        <f aca="false">CONCATENATE('Vstupní data'!F113,'Vstupní data'!G113,'Vstupní data'!H113,'Vstupní data'!I113)</f>
        <v/>
      </c>
      <c r="G113" s="66"/>
      <c r="H113" s="66" t="n">
        <f aca="false">'Vstupní data'!K113</f>
        <v>0</v>
      </c>
      <c r="I113" s="66" t="n">
        <f aca="false">'Vstupní data'!L113</f>
        <v>0</v>
      </c>
      <c r="J113" s="66" t="n">
        <f aca="false">'Vstupní data'!K113*'Vstupní data'!M113/100</f>
        <v>0</v>
      </c>
      <c r="L113" s="66" t="n">
        <f aca="false">IF('Vstupní data'!N113="prostokořenný",0,IF('Vstupní data'!N113="krytokořenný","k",IF('Vstupní data'!N113="poloodrostky nebo odrostky, prostokořenné i krytokořenné","po",0)))</f>
        <v>0</v>
      </c>
      <c r="N113" s="66"/>
      <c r="O113" s="66" t="n">
        <f aca="false">'Vstupní data'!O113</f>
        <v>0</v>
      </c>
      <c r="P113" s="66" t="n">
        <f aca="false">IF(O113&gt;0,VLOOKUP(CONCATENATE(VLOOKUP(I113,'Pril3-drev'!$H$5:$K$83,4,0),"-",'Vstupní data'!R113),K2!$C$15:$D$23,2,0),0)</f>
        <v>0</v>
      </c>
      <c r="Q113" s="66" t="n">
        <f aca="false">IF(O113&gt;0,VLOOKUP(I113,'Pril3-drev'!$H$5:$I$83,2,0),0)</f>
        <v>0</v>
      </c>
      <c r="R113" s="66" t="n">
        <f aca="false">IF(Q113&gt;0,VLOOKUP(Q113,'Pril6-okus'!$A$5:$B$17,2,0),0)</f>
        <v>0</v>
      </c>
      <c r="S113" s="66" t="n">
        <f aca="false">IF(O113&gt;0,VLOOKUP(I113,'Pril3-drev'!$H$5:$J$83,3,0),0)</f>
        <v>0</v>
      </c>
      <c r="T113" s="66" t="str">
        <f aca="false">IF(O113&gt;0,IF(L113="k",0.9*VLOOKUP(S113,'ha-pocty-vyhl'!$A$5:$B$20,2,0),IF(L113="po",0.8*VLOOKUP(S113,'ha-pocty-vyhl'!$A$5:$B$20,2,0),VLOOKUP(S113,'ha-pocty-vyhl'!$A$5:$B$20,2,0))),"")</f>
        <v/>
      </c>
      <c r="U113" s="66" t="n">
        <f aca="false">'Vstupní data'!P113</f>
        <v>0</v>
      </c>
      <c r="V113" s="66" t="n">
        <f aca="false">IF(O113&gt;0,1.3*T113*1000*Z113/10000,0)</f>
        <v>0</v>
      </c>
      <c r="W113" s="66" t="n">
        <f aca="false">IF(O113&gt;0,1.3*T113*1000*Z113/10000,0)</f>
        <v>0</v>
      </c>
      <c r="X113" s="66" t="n">
        <f aca="false">IF(O113&gt;0,IF(O113&gt;V113,V113,O113),0)</f>
        <v>0</v>
      </c>
      <c r="Y113" s="66" t="n">
        <f aca="false">IF(O113&gt;0,IF(IF(U113&gt;W113,W113,U113)&lt;X113,W113,IF(U113&gt;W113,W113,U113)),0)</f>
        <v>0</v>
      </c>
      <c r="Z113" s="66" t="n">
        <f aca="false">IF(O113&gt;0,IF(J113&gt;0,J113,K113*H113/100),0)</f>
        <v>0</v>
      </c>
      <c r="AA113" s="67" t="n">
        <f aca="false">IF(O113&gt;0,CEILING(R113*P113*X113/Y113*Z113,1),0)</f>
        <v>0</v>
      </c>
      <c r="AB113" s="68" t="n">
        <f aca="false">IF(O113&gt;0,AA113/O113,0)</f>
        <v>0</v>
      </c>
      <c r="AC113" s="66" t="n">
        <f aca="false">'Vstupní data'!W113</f>
        <v>0</v>
      </c>
      <c r="AI113" s="66" t="str">
        <f aca="false">IF(OR('Vstupní data'!T113&gt;0,'Vstupní data'!U113&gt;0),VLOOKUP(I113,'Pril3-drev'!$H$5:$J$83,3,0),"")</f>
        <v/>
      </c>
      <c r="AJ113" s="66" t="n">
        <f aca="false">IF('Vstupní data'!V113="prostokořenný",0,IF('Vstupní data'!V113="krytokořenný","k",IF('Vstupní data'!V113="poloodrostky nebo odrostky, prostokořenné i krytokořenné","po",0)))</f>
        <v>0</v>
      </c>
      <c r="AK113" s="66" t="n">
        <f aca="false">IF(OR('Vstupní data'!T113&gt;0,'Vstupní data'!U113&gt;0),IF(AJ113="k",0.9*VLOOKUP(AI113,'ha-pocty-vyhl'!$A$5:$B$20,2,0),IF(AJ113="po",0.8*VLOOKUP(AI113,'ha-pocty-vyhl'!$A$5:$B$20,2,0),VLOOKUP(AI113,'ha-pocty-vyhl'!$A$5:$B$20,2,0))),0)</f>
        <v>0</v>
      </c>
      <c r="AL113" s="66" t="n">
        <f aca="false">IF(OR('Vstupní data'!T113&gt;0,'Vstupní data'!U113&gt;0),'Vstupní data'!K113*'Vstupní data'!M113/100,0)</f>
        <v>0</v>
      </c>
      <c r="AM113" s="66" t="n">
        <f aca="false">IF(OR('Vstupní data'!T113&gt;0,'Vstupní data'!U113&gt;0),IF('Vstupní data'!T113&gt;0,'Vstupní data'!T113,ROUND(10*'Vstupní data'!U113/AK113,0)),0)</f>
        <v>0</v>
      </c>
      <c r="AN113" s="69" t="n">
        <f aca="false">IF('Vstupní data'!T113&gt;0,   IF('Vstupní data'!T113&lt;=AL113,'Vstupní data'!T113,AL113),   IF(AM113&lt;AL113,AM113,AL113))</f>
        <v>0</v>
      </c>
      <c r="AO113" s="69" t="n">
        <f aca="false">'Vstupní data'!X113</f>
        <v>0</v>
      </c>
      <c r="AP113" s="66" t="n">
        <f aca="false">IF(OR('Vstupní data'!T113&gt;0,'Vstupní data'!U113&gt;0),IF(I113&lt;&gt;0,VLOOKUP(I113,'Pril3-drev'!$H$5:$I$83,2,0),0),0)</f>
        <v>0</v>
      </c>
      <c r="AQ113" s="66" t="n">
        <f aca="false">'Vstupní data'!Y113</f>
        <v>0</v>
      </c>
      <c r="AR113" s="66" t="str">
        <f aca="false">IF(AC113&gt;5,   IF('Vstupní data'!Y113&gt;0,   VLOOKUP(VLOOKUP(CONCATENATE(VLOOKUP(I113,'Pril3-drev'!$H$4:$L$83,5,0),AC113),'Pril3-drev'!$Q$4:$R$2803,2,0),'AVB-BS'!$C$5:$S$29 ,LOOKUP(AQ113,'AVB-BS'!$D$3:$S$3,'AVB-BS'!$D$1:$S$1) ,0 )   ,   IF('Vstupní data'!Z113&gt;0,'Vstupní data'!Z113,0)) , "")</f>
        <v/>
      </c>
      <c r="AS113" s="70" t="str">
        <f aca="false">IF(AC113&gt;5,VLOOKUP(CONCATENATE(AP113,AR113),'Pril1-THLPa'!$H$6:$N$96,4,0),"")</f>
        <v/>
      </c>
      <c r="AT113" s="70" t="str">
        <f aca="false">IF(AC113&gt;5,VLOOKUP(CONCATENATE(AP113,AR113),'Pril1-THLPa'!$H$6:$N$96,5,0),"")</f>
        <v/>
      </c>
      <c r="AU113" s="70" t="str">
        <f aca="false">IF(AC113&gt;5,VLOOKUP(CONCATENATE(AP113,AR113),'Pril1-THLPa'!$H$6:$N$96,6,0),"")</f>
        <v/>
      </c>
      <c r="AV113" s="70" t="str">
        <f aca="false">IF(AC113&gt;5,VLOOKUP(CONCATENATE(AP113,AR113),'Pril1-THLPa'!$H$6:$N$96,7,0),"")</f>
        <v/>
      </c>
      <c r="AW113" s="70" t="str">
        <f aca="false">IF(AC113&gt;5,VLOOKUP(CONCATENATE(AP113,AR113),'Pril1-THLPa'!$H$6:$O$96,8,0),"")</f>
        <v/>
      </c>
      <c r="AX113" s="66" t="n">
        <f aca="false">IF(AC113&gt;0,IF(AND(AC113&gt;0,AC113&lt;=5),VLOOKUP(AP113,'Pril1-THLPa'!$A$6:$F$18,LOOKUP(AC113,'Pril1-THLPa'!$B$5:$F$5,'Pril1-THLPa'!$B$4:$F$4),0),AS113+AT113*(AC113-5)+AU113*POWER(AC113-5,2)+AV113*POWER(AC113-5,3)+AW113*POWER(AC113-5,4)),0)</f>
        <v>0</v>
      </c>
      <c r="AY113" s="71"/>
      <c r="AZ113" s="66" t="n">
        <f aca="false">'Vstupní data'!AA113</f>
        <v>0</v>
      </c>
      <c r="BA113" s="66" t="n">
        <f aca="false">IF(OR('Vstupní data'!T113&gt;0,'Vstupní data'!U113&gt;0),IF(AC113&lt;&gt;"",AX113*AO113/10*(100+AZ113)/100,0),0)</f>
        <v>0</v>
      </c>
      <c r="BB113" s="67" t="n">
        <f aca="false">IF(AC113&lt;&gt;"",ROUND(BA113*AN113,0),0)</f>
        <v>0</v>
      </c>
      <c r="BC113" s="68" t="str">
        <f aca="false">IF(AE113&gt;0,BB113/AE113,"")</f>
        <v/>
      </c>
      <c r="BD113" s="66" t="n">
        <f aca="false">'Vstupní data'!AE113</f>
        <v>0</v>
      </c>
      <c r="BF113" s="66" t="n">
        <f aca="false">'Vstupní data'!AC113</f>
        <v>0</v>
      </c>
      <c r="BH113" s="66" t="n">
        <f aca="false">'Vstupní data'!AD113</f>
        <v>0</v>
      </c>
      <c r="BI113" s="66" t="n">
        <f aca="false">'Vstupní data'!AF113</f>
        <v>0</v>
      </c>
      <c r="BJ113" s="69" t="n">
        <f aca="false">'Vstupní data'!AG113</f>
        <v>0</v>
      </c>
      <c r="BK113" s="69" t="n">
        <f aca="false">IF(BF113&lt;&gt;0,VLOOKUP(I113,'Pril3-drev'!$H$5:$I$83,2,0),0)</f>
        <v>0</v>
      </c>
      <c r="BL113" s="69" t="n">
        <f aca="false">IF(BF113&lt;&gt;0,VLOOKUP(BK113,'Pril3-drev'!$A$5:$C$17,3,0),0)</f>
        <v>0</v>
      </c>
      <c r="BM113" s="69" t="n">
        <f aca="false">'Vstupní data'!AH113</f>
        <v>0</v>
      </c>
      <c r="BN113" s="69" t="n">
        <f aca="false">IF('Vstupní data'!AH113&gt;0,   VLOOKUP(VLOOKUP(CONCATENATE(VLOOKUP(I113,'Pril3-drev'!$H$4:$L$83,5,0),BD113),'Pril3-drev'!$Q$4:$R$2803,2,0),'AVB-BS'!$C$5:$S$29 ,LOOKUP(BM113,'AVB-BS'!$D$3:$S$3,'AVB-BS'!$D$1:$S$1) ,0 )   ,   IF('Vstupní data'!AI113&gt;0,'Vstupní data'!AI113,0))</f>
        <v>0</v>
      </c>
      <c r="BO113" s="69" t="str">
        <f aca="false">IF(BX113&gt;5,VLOOKUP(CONCATENATE(BK113,BN113),'Pril1-THLPa'!$H$6:$N$96,4,0),"")</f>
        <v/>
      </c>
      <c r="BP113" s="69" t="str">
        <f aca="false">IF(BX113&gt;5,VLOOKUP(CONCATENATE(BK113,BN113),'Pril1-THLPa'!$H$6:$N$96,5,0),"")</f>
        <v/>
      </c>
      <c r="BQ113" s="69" t="str">
        <f aca="false">IF(BX113&gt;5,VLOOKUP(CONCATENATE(BK113,BN113),'Pril1-THLPa'!$H$6:$N$96,6,0),"")</f>
        <v/>
      </c>
      <c r="BR113" s="69" t="str">
        <f aca="false">IF(BX113&gt;5,VLOOKUP(CONCATENATE(BK113,BN113),'Pril1-THLPa'!$H$6:$N$96,7,0),"")</f>
        <v/>
      </c>
      <c r="BS113" s="69" t="str">
        <f aca="false">IF(BX113&gt;5,VLOOKUP(CONCATENATE(BK113,BN113),'Pril1-THLPa'!$H$6:$O$96,8,0),"")</f>
        <v/>
      </c>
      <c r="BT113" s="69" t="str">
        <f aca="false">IF(BF113&gt;0, IF(BK113="smrk",  VLOOKUP(VLOOKUP(BD113,'Pril9-K3'!$L$8:$M$207,2,0),'Pril9-K3'!$A$8:$J$16,LOOKUP(BN113,'Pril9-K3'!$A$7:$J$7,'Pril9-K3'!$A$5:$J$5),0), IF(AND(BK113&lt;&gt;"smrk",'Vstupní data'!AK113&lt;&gt;""),'Vstupní data'!AK113,   VLOOKUP(VLOOKUP(BD113,'Pril9-K3'!$L$8:$M$207,2,0),'Pril9-K3'!$A$8:$J$16,LOOKUP(BN113,'Pril9-K3'!$A$7:$J$7,'Pril9-K3'!$A$5:$J$5),0)   )),   "")</f>
        <v/>
      </c>
      <c r="BV113" s="69" t="n">
        <f aca="false">'Vstupní data'!AJ113</f>
        <v>0</v>
      </c>
      <c r="BW113" s="69" t="n">
        <f aca="false">IF(BF113&gt;0,IF(J113&gt;0,J113,K113*H113/100),0)</f>
        <v>0</v>
      </c>
      <c r="BX113" s="69" t="n">
        <f aca="false">IF(BF113&gt;0,IF(BJ113&gt;BL113,BL113,BJ113),0)</f>
        <v>0</v>
      </c>
      <c r="BY113" s="69" t="n">
        <f aca="false">IF(BD113=0,0,IF(AND(BX113&gt;0,BX113&lt;=5),  IF(AND(BX113&gt;0,BX113&lt;=5),VLOOKUP(BK113,'Pril1-THLPa'!$A$6:$F$18,IF(AND(BX113&gt;0,BX113&lt;=5),LOOKUP(BX113,'Pril1-THLPa'!$B$5:$F$5,'Pril1-THLPa'!$B$4:$F$4),""),0),""),  IF(BX113&gt;5,BO113+BP113*(BX113-5)+BQ113*POWER(BX113-5,2)+BR113*POWER(BX113-5,3)+BS113*POWER(BX113-5,4),"")))</f>
        <v>0</v>
      </c>
      <c r="BZ113" s="69" t="n">
        <f aca="false">IF(BY113&gt;0,BY113*BI113/10*BW113*(100+BV113)/100,0)</f>
        <v>0</v>
      </c>
      <c r="CA113" s="69" t="n">
        <f aca="false">IF(BD113&gt;0,BX113-IF(BD113&gt;BX113,BX113,BD113),0)</f>
        <v>0</v>
      </c>
      <c r="CB113" s="69" t="n">
        <f aca="false">POWER(1.01,CA113)</f>
        <v>1</v>
      </c>
      <c r="CC113" s="69" t="n">
        <f aca="false">IF(BF113&gt;0,IF(BF113&gt;BH113,1,BF113/BH113),0)</f>
        <v>0</v>
      </c>
      <c r="CD113" s="72" t="n">
        <f aca="false">IF(BD113=0,0,IF(BF113&gt;0,ROUND(IF(CB113&lt;&gt;0,BZ113*BT113*1/CB113*CC113,0),0),0))</f>
        <v>0</v>
      </c>
      <c r="CE113" s="73" t="str">
        <f aca="false">IF(BF113&gt;0,IF(BF113&gt;BH113,CD113/BF113,CD113/BH113),"")</f>
        <v/>
      </c>
      <c r="CF113" s="69" t="n">
        <f aca="false">'Vstupní data'!AM113</f>
        <v>0</v>
      </c>
      <c r="CG113" s="69" t="n">
        <f aca="false">'Vstupní data'!AN113</f>
        <v>0</v>
      </c>
      <c r="CH113" s="69" t="n">
        <f aca="false">'Vstupní data'!AO113</f>
        <v>0</v>
      </c>
      <c r="CI113" s="69" t="n">
        <f aca="false">'Vstupní data'!AP113</f>
        <v>0</v>
      </c>
      <c r="CJ113" s="72" t="n">
        <f aca="false">ROUND(CH113*CI113,0)</f>
        <v>0</v>
      </c>
      <c r="CK113" s="74" t="str">
        <f aca="false">IF(OR(AA113&gt;0,BB113&gt;0,CD113&gt;0,CJ113&gt;0),AA113+BB113+CD113+CJ113,"")</f>
        <v/>
      </c>
    </row>
    <row r="114" customFormat="false" ht="12.8" hidden="false" customHeight="false" outlineLevel="0" collapsed="false">
      <c r="A114" s="66" t="n">
        <f aca="false">'Vstupní data'!A114</f>
        <v>0</v>
      </c>
      <c r="F114" s="66" t="str">
        <f aca="false">CONCATENATE('Vstupní data'!F114,'Vstupní data'!G114,'Vstupní data'!H114,'Vstupní data'!I114)</f>
        <v/>
      </c>
      <c r="G114" s="66"/>
      <c r="H114" s="66" t="n">
        <f aca="false">'Vstupní data'!K114</f>
        <v>0</v>
      </c>
      <c r="I114" s="66" t="n">
        <f aca="false">'Vstupní data'!L114</f>
        <v>0</v>
      </c>
      <c r="J114" s="66" t="n">
        <f aca="false">'Vstupní data'!K114*'Vstupní data'!M114/100</f>
        <v>0</v>
      </c>
      <c r="L114" s="66" t="n">
        <f aca="false">IF('Vstupní data'!N114="prostokořenný",0,IF('Vstupní data'!N114="krytokořenný","k",IF('Vstupní data'!N114="poloodrostky nebo odrostky, prostokořenné i krytokořenné","po",0)))</f>
        <v>0</v>
      </c>
      <c r="N114" s="66"/>
      <c r="O114" s="66" t="n">
        <f aca="false">'Vstupní data'!O114</f>
        <v>0</v>
      </c>
      <c r="P114" s="66" t="n">
        <f aca="false">IF(O114&gt;0,VLOOKUP(CONCATENATE(VLOOKUP(I114,'Pril3-drev'!$H$5:$K$83,4,0),"-",'Vstupní data'!R114),K2!$C$15:$D$23,2,0),0)</f>
        <v>0</v>
      </c>
      <c r="Q114" s="66" t="n">
        <f aca="false">IF(O114&gt;0,VLOOKUP(I114,'Pril3-drev'!$H$5:$I$83,2,0),0)</f>
        <v>0</v>
      </c>
      <c r="R114" s="66" t="n">
        <f aca="false">IF(Q114&gt;0,VLOOKUP(Q114,'Pril6-okus'!$A$5:$B$17,2,0),0)</f>
        <v>0</v>
      </c>
      <c r="S114" s="66" t="n">
        <f aca="false">IF(O114&gt;0,VLOOKUP(I114,'Pril3-drev'!$H$5:$J$83,3,0),0)</f>
        <v>0</v>
      </c>
      <c r="T114" s="66" t="str">
        <f aca="false">IF(O114&gt;0,IF(L114="k",0.9*VLOOKUP(S114,'ha-pocty-vyhl'!$A$5:$B$20,2,0),IF(L114="po",0.8*VLOOKUP(S114,'ha-pocty-vyhl'!$A$5:$B$20,2,0),VLOOKUP(S114,'ha-pocty-vyhl'!$A$5:$B$20,2,0))),"")</f>
        <v/>
      </c>
      <c r="U114" s="66" t="n">
        <f aca="false">'Vstupní data'!P114</f>
        <v>0</v>
      </c>
      <c r="V114" s="66" t="n">
        <f aca="false">IF(O114&gt;0,1.3*T114*1000*Z114/10000,0)</f>
        <v>0</v>
      </c>
      <c r="W114" s="66" t="n">
        <f aca="false">IF(O114&gt;0,1.3*T114*1000*Z114/10000,0)</f>
        <v>0</v>
      </c>
      <c r="X114" s="66" t="n">
        <f aca="false">IF(O114&gt;0,IF(O114&gt;V114,V114,O114),0)</f>
        <v>0</v>
      </c>
      <c r="Y114" s="66" t="n">
        <f aca="false">IF(O114&gt;0,IF(IF(U114&gt;W114,W114,U114)&lt;X114,W114,IF(U114&gt;W114,W114,U114)),0)</f>
        <v>0</v>
      </c>
      <c r="Z114" s="66" t="n">
        <f aca="false">IF(O114&gt;0,IF(J114&gt;0,J114,K114*H114/100),0)</f>
        <v>0</v>
      </c>
      <c r="AA114" s="67" t="n">
        <f aca="false">IF(O114&gt;0,CEILING(R114*P114*X114/Y114*Z114,1),0)</f>
        <v>0</v>
      </c>
      <c r="AB114" s="68" t="n">
        <f aca="false">IF(O114&gt;0,AA114/O114,0)</f>
        <v>0</v>
      </c>
      <c r="AC114" s="66" t="n">
        <f aca="false">'Vstupní data'!W114</f>
        <v>0</v>
      </c>
      <c r="AI114" s="66" t="str">
        <f aca="false">IF(OR('Vstupní data'!T114&gt;0,'Vstupní data'!U114&gt;0),VLOOKUP(I114,'Pril3-drev'!$H$5:$J$83,3,0),"")</f>
        <v/>
      </c>
      <c r="AJ114" s="66" t="n">
        <f aca="false">IF('Vstupní data'!V114="prostokořenný",0,IF('Vstupní data'!V114="krytokořenný","k",IF('Vstupní data'!V114="poloodrostky nebo odrostky, prostokořenné i krytokořenné","po",0)))</f>
        <v>0</v>
      </c>
      <c r="AK114" s="66" t="n">
        <f aca="false">IF(OR('Vstupní data'!T114&gt;0,'Vstupní data'!U114&gt;0),IF(AJ114="k",0.9*VLOOKUP(AI114,'ha-pocty-vyhl'!$A$5:$B$20,2,0),IF(AJ114="po",0.8*VLOOKUP(AI114,'ha-pocty-vyhl'!$A$5:$B$20,2,0),VLOOKUP(AI114,'ha-pocty-vyhl'!$A$5:$B$20,2,0))),0)</f>
        <v>0</v>
      </c>
      <c r="AL114" s="66" t="n">
        <f aca="false">IF(OR('Vstupní data'!T114&gt;0,'Vstupní data'!U114&gt;0),'Vstupní data'!K114*'Vstupní data'!M114/100,0)</f>
        <v>0</v>
      </c>
      <c r="AM114" s="66" t="n">
        <f aca="false">IF(OR('Vstupní data'!T114&gt;0,'Vstupní data'!U114&gt;0),IF('Vstupní data'!T114&gt;0,'Vstupní data'!T114,ROUND(10*'Vstupní data'!U114/AK114,0)),0)</f>
        <v>0</v>
      </c>
      <c r="AN114" s="69" t="n">
        <f aca="false">IF('Vstupní data'!T114&gt;0,   IF('Vstupní data'!T114&lt;=AL114,'Vstupní data'!T114,AL114),   IF(AM114&lt;AL114,AM114,AL114))</f>
        <v>0</v>
      </c>
      <c r="AO114" s="69" t="n">
        <f aca="false">'Vstupní data'!X114</f>
        <v>0</v>
      </c>
      <c r="AP114" s="66" t="n">
        <f aca="false">IF(OR('Vstupní data'!T114&gt;0,'Vstupní data'!U114&gt;0),IF(I114&lt;&gt;0,VLOOKUP(I114,'Pril3-drev'!$H$5:$I$83,2,0),0),0)</f>
        <v>0</v>
      </c>
      <c r="AQ114" s="66" t="n">
        <f aca="false">'Vstupní data'!Y114</f>
        <v>0</v>
      </c>
      <c r="AR114" s="66" t="str">
        <f aca="false">IF(AC114&gt;5,   IF('Vstupní data'!Y114&gt;0,   VLOOKUP(VLOOKUP(CONCATENATE(VLOOKUP(I114,'Pril3-drev'!$H$4:$L$83,5,0),AC114),'Pril3-drev'!$Q$4:$R$2803,2,0),'AVB-BS'!$C$5:$S$29 ,LOOKUP(AQ114,'AVB-BS'!$D$3:$S$3,'AVB-BS'!$D$1:$S$1) ,0 )   ,   IF('Vstupní data'!Z114&gt;0,'Vstupní data'!Z114,0)) , "")</f>
        <v/>
      </c>
      <c r="AS114" s="70" t="str">
        <f aca="false">IF(AC114&gt;5,VLOOKUP(CONCATENATE(AP114,AR114),'Pril1-THLPa'!$H$6:$N$96,4,0),"")</f>
        <v/>
      </c>
      <c r="AT114" s="70" t="str">
        <f aca="false">IF(AC114&gt;5,VLOOKUP(CONCATENATE(AP114,AR114),'Pril1-THLPa'!$H$6:$N$96,5,0),"")</f>
        <v/>
      </c>
      <c r="AU114" s="70" t="str">
        <f aca="false">IF(AC114&gt;5,VLOOKUP(CONCATENATE(AP114,AR114),'Pril1-THLPa'!$H$6:$N$96,6,0),"")</f>
        <v/>
      </c>
      <c r="AV114" s="70" t="str">
        <f aca="false">IF(AC114&gt;5,VLOOKUP(CONCATENATE(AP114,AR114),'Pril1-THLPa'!$H$6:$N$96,7,0),"")</f>
        <v/>
      </c>
      <c r="AW114" s="70" t="str">
        <f aca="false">IF(AC114&gt;5,VLOOKUP(CONCATENATE(AP114,AR114),'Pril1-THLPa'!$H$6:$O$96,8,0),"")</f>
        <v/>
      </c>
      <c r="AX114" s="66" t="n">
        <f aca="false">IF(AC114&gt;0,IF(AND(AC114&gt;0,AC114&lt;=5),VLOOKUP(AP114,'Pril1-THLPa'!$A$6:$F$18,LOOKUP(AC114,'Pril1-THLPa'!$B$5:$F$5,'Pril1-THLPa'!$B$4:$F$4),0),AS114+AT114*(AC114-5)+AU114*POWER(AC114-5,2)+AV114*POWER(AC114-5,3)+AW114*POWER(AC114-5,4)),0)</f>
        <v>0</v>
      </c>
      <c r="AY114" s="71"/>
      <c r="AZ114" s="66" t="n">
        <f aca="false">'Vstupní data'!AA114</f>
        <v>0</v>
      </c>
      <c r="BA114" s="66" t="n">
        <f aca="false">IF(OR('Vstupní data'!T114&gt;0,'Vstupní data'!U114&gt;0),IF(AC114&lt;&gt;"",AX114*AO114/10*(100+AZ114)/100,0),0)</f>
        <v>0</v>
      </c>
      <c r="BB114" s="67" t="n">
        <f aca="false">IF(AC114&lt;&gt;"",ROUND(BA114*AN114,0),0)</f>
        <v>0</v>
      </c>
      <c r="BC114" s="68" t="str">
        <f aca="false">IF(AE114&gt;0,BB114/AE114,"")</f>
        <v/>
      </c>
      <c r="BD114" s="66" t="n">
        <f aca="false">'Vstupní data'!AE114</f>
        <v>0</v>
      </c>
      <c r="BF114" s="66" t="n">
        <f aca="false">'Vstupní data'!AC114</f>
        <v>0</v>
      </c>
      <c r="BH114" s="66" t="n">
        <f aca="false">'Vstupní data'!AD114</f>
        <v>0</v>
      </c>
      <c r="BI114" s="66" t="n">
        <f aca="false">'Vstupní data'!AF114</f>
        <v>0</v>
      </c>
      <c r="BJ114" s="69" t="n">
        <f aca="false">'Vstupní data'!AG114</f>
        <v>0</v>
      </c>
      <c r="BK114" s="69" t="n">
        <f aca="false">IF(BF114&lt;&gt;0,VLOOKUP(I114,'Pril3-drev'!$H$5:$I$83,2,0),0)</f>
        <v>0</v>
      </c>
      <c r="BL114" s="69" t="n">
        <f aca="false">IF(BF114&lt;&gt;0,VLOOKUP(BK114,'Pril3-drev'!$A$5:$C$17,3,0),0)</f>
        <v>0</v>
      </c>
      <c r="BM114" s="69" t="n">
        <f aca="false">'Vstupní data'!AH114</f>
        <v>0</v>
      </c>
      <c r="BN114" s="69" t="n">
        <f aca="false">IF('Vstupní data'!AH114&gt;0,   VLOOKUP(VLOOKUP(CONCATENATE(VLOOKUP(I114,'Pril3-drev'!$H$4:$L$83,5,0),BD114),'Pril3-drev'!$Q$4:$R$2803,2,0),'AVB-BS'!$C$5:$S$29 ,LOOKUP(BM114,'AVB-BS'!$D$3:$S$3,'AVB-BS'!$D$1:$S$1) ,0 )   ,   IF('Vstupní data'!AI114&gt;0,'Vstupní data'!AI114,0))</f>
        <v>0</v>
      </c>
      <c r="BO114" s="69" t="str">
        <f aca="false">IF(BX114&gt;5,VLOOKUP(CONCATENATE(BK114,BN114),'Pril1-THLPa'!$H$6:$N$96,4,0),"")</f>
        <v/>
      </c>
      <c r="BP114" s="69" t="str">
        <f aca="false">IF(BX114&gt;5,VLOOKUP(CONCATENATE(BK114,BN114),'Pril1-THLPa'!$H$6:$N$96,5,0),"")</f>
        <v/>
      </c>
      <c r="BQ114" s="69" t="str">
        <f aca="false">IF(BX114&gt;5,VLOOKUP(CONCATENATE(BK114,BN114),'Pril1-THLPa'!$H$6:$N$96,6,0),"")</f>
        <v/>
      </c>
      <c r="BR114" s="69" t="str">
        <f aca="false">IF(BX114&gt;5,VLOOKUP(CONCATENATE(BK114,BN114),'Pril1-THLPa'!$H$6:$N$96,7,0),"")</f>
        <v/>
      </c>
      <c r="BS114" s="69" t="str">
        <f aca="false">IF(BX114&gt;5,VLOOKUP(CONCATENATE(BK114,BN114),'Pril1-THLPa'!$H$6:$O$96,8,0),"")</f>
        <v/>
      </c>
      <c r="BT114" s="69" t="str">
        <f aca="false">IF(BF114&gt;0, IF(BK114="smrk",  VLOOKUP(VLOOKUP(BD114,'Pril9-K3'!$L$8:$M$207,2,0),'Pril9-K3'!$A$8:$J$16,LOOKUP(BN114,'Pril9-K3'!$A$7:$J$7,'Pril9-K3'!$A$5:$J$5),0), IF(AND(BK114&lt;&gt;"smrk",'Vstupní data'!AK114&lt;&gt;""),'Vstupní data'!AK114,   VLOOKUP(VLOOKUP(BD114,'Pril9-K3'!$L$8:$M$207,2,0),'Pril9-K3'!$A$8:$J$16,LOOKUP(BN114,'Pril9-K3'!$A$7:$J$7,'Pril9-K3'!$A$5:$J$5),0)   )),   "")</f>
        <v/>
      </c>
      <c r="BV114" s="69" t="n">
        <f aca="false">'Vstupní data'!AJ114</f>
        <v>0</v>
      </c>
      <c r="BW114" s="69" t="n">
        <f aca="false">IF(BF114&gt;0,IF(J114&gt;0,J114,K114*H114/100),0)</f>
        <v>0</v>
      </c>
      <c r="BX114" s="69" t="n">
        <f aca="false">IF(BF114&gt;0,IF(BJ114&gt;BL114,BL114,BJ114),0)</f>
        <v>0</v>
      </c>
      <c r="BY114" s="69" t="n">
        <f aca="false">IF(BD114=0,0,IF(AND(BX114&gt;0,BX114&lt;=5),  IF(AND(BX114&gt;0,BX114&lt;=5),VLOOKUP(BK114,'Pril1-THLPa'!$A$6:$F$18,IF(AND(BX114&gt;0,BX114&lt;=5),LOOKUP(BX114,'Pril1-THLPa'!$B$5:$F$5,'Pril1-THLPa'!$B$4:$F$4),""),0),""),  IF(BX114&gt;5,BO114+BP114*(BX114-5)+BQ114*POWER(BX114-5,2)+BR114*POWER(BX114-5,3)+BS114*POWER(BX114-5,4),"")))</f>
        <v>0</v>
      </c>
      <c r="BZ114" s="69" t="n">
        <f aca="false">IF(BY114&gt;0,BY114*BI114/10*BW114*(100+BV114)/100,0)</f>
        <v>0</v>
      </c>
      <c r="CA114" s="69" t="n">
        <f aca="false">IF(BD114&gt;0,BX114-IF(BD114&gt;BX114,BX114,BD114),0)</f>
        <v>0</v>
      </c>
      <c r="CB114" s="69" t="n">
        <f aca="false">POWER(1.01,CA114)</f>
        <v>1</v>
      </c>
      <c r="CC114" s="69" t="n">
        <f aca="false">IF(BF114&gt;0,IF(BF114&gt;BH114,1,BF114/BH114),0)</f>
        <v>0</v>
      </c>
      <c r="CD114" s="72" t="n">
        <f aca="false">IF(BD114=0,0,IF(BF114&gt;0,ROUND(IF(CB114&lt;&gt;0,BZ114*BT114*1/CB114*CC114,0),0),0))</f>
        <v>0</v>
      </c>
      <c r="CE114" s="73" t="str">
        <f aca="false">IF(BF114&gt;0,IF(BF114&gt;BH114,CD114/BF114,CD114/BH114),"")</f>
        <v/>
      </c>
      <c r="CF114" s="69" t="n">
        <f aca="false">'Vstupní data'!AM114</f>
        <v>0</v>
      </c>
      <c r="CG114" s="69" t="n">
        <f aca="false">'Vstupní data'!AN114</f>
        <v>0</v>
      </c>
      <c r="CH114" s="69" t="n">
        <f aca="false">'Vstupní data'!AO114</f>
        <v>0</v>
      </c>
      <c r="CI114" s="69" t="n">
        <f aca="false">'Vstupní data'!AP114</f>
        <v>0</v>
      </c>
      <c r="CJ114" s="72" t="n">
        <f aca="false">ROUND(CH114*CI114,0)</f>
        <v>0</v>
      </c>
      <c r="CK114" s="74" t="str">
        <f aca="false">IF(OR(AA114&gt;0,BB114&gt;0,CD114&gt;0,CJ114&gt;0),AA114+BB114+CD114+CJ114,"")</f>
        <v/>
      </c>
    </row>
    <row r="115" customFormat="false" ht="12.8" hidden="false" customHeight="false" outlineLevel="0" collapsed="false">
      <c r="A115" s="66" t="n">
        <f aca="false">'Vstupní data'!A115</f>
        <v>0</v>
      </c>
      <c r="F115" s="66" t="str">
        <f aca="false">CONCATENATE('Vstupní data'!F115,'Vstupní data'!G115,'Vstupní data'!H115,'Vstupní data'!I115)</f>
        <v/>
      </c>
      <c r="G115" s="66"/>
      <c r="H115" s="66" t="n">
        <f aca="false">'Vstupní data'!K115</f>
        <v>0</v>
      </c>
      <c r="I115" s="66" t="n">
        <f aca="false">'Vstupní data'!L115</f>
        <v>0</v>
      </c>
      <c r="J115" s="66" t="n">
        <f aca="false">'Vstupní data'!K115*'Vstupní data'!M115/100</f>
        <v>0</v>
      </c>
      <c r="L115" s="66" t="n">
        <f aca="false">IF('Vstupní data'!N115="prostokořenný",0,IF('Vstupní data'!N115="krytokořenný","k",IF('Vstupní data'!N115="poloodrostky nebo odrostky, prostokořenné i krytokořenné","po",0)))</f>
        <v>0</v>
      </c>
      <c r="N115" s="66"/>
      <c r="O115" s="66" t="n">
        <f aca="false">'Vstupní data'!O115</f>
        <v>0</v>
      </c>
      <c r="P115" s="66" t="n">
        <f aca="false">IF(O115&gt;0,VLOOKUP(CONCATENATE(VLOOKUP(I115,'Pril3-drev'!$H$5:$K$83,4,0),"-",'Vstupní data'!R115),K2!$C$15:$D$23,2,0),0)</f>
        <v>0</v>
      </c>
      <c r="Q115" s="66" t="n">
        <f aca="false">IF(O115&gt;0,VLOOKUP(I115,'Pril3-drev'!$H$5:$I$83,2,0),0)</f>
        <v>0</v>
      </c>
      <c r="R115" s="66" t="n">
        <f aca="false">IF(Q115&gt;0,VLOOKUP(Q115,'Pril6-okus'!$A$5:$B$17,2,0),0)</f>
        <v>0</v>
      </c>
      <c r="S115" s="66" t="n">
        <f aca="false">IF(O115&gt;0,VLOOKUP(I115,'Pril3-drev'!$H$5:$J$83,3,0),0)</f>
        <v>0</v>
      </c>
      <c r="T115" s="66" t="str">
        <f aca="false">IF(O115&gt;0,IF(L115="k",0.9*VLOOKUP(S115,'ha-pocty-vyhl'!$A$5:$B$20,2,0),IF(L115="po",0.8*VLOOKUP(S115,'ha-pocty-vyhl'!$A$5:$B$20,2,0),VLOOKUP(S115,'ha-pocty-vyhl'!$A$5:$B$20,2,0))),"")</f>
        <v/>
      </c>
      <c r="U115" s="66" t="n">
        <f aca="false">'Vstupní data'!P115</f>
        <v>0</v>
      </c>
      <c r="V115" s="66" t="n">
        <f aca="false">IF(O115&gt;0,1.3*T115*1000*Z115/10000,0)</f>
        <v>0</v>
      </c>
      <c r="W115" s="66" t="n">
        <f aca="false">IF(O115&gt;0,1.3*T115*1000*Z115/10000,0)</f>
        <v>0</v>
      </c>
      <c r="X115" s="66" t="n">
        <f aca="false">IF(O115&gt;0,IF(O115&gt;V115,V115,O115),0)</f>
        <v>0</v>
      </c>
      <c r="Y115" s="66" t="n">
        <f aca="false">IF(O115&gt;0,IF(IF(U115&gt;W115,W115,U115)&lt;X115,W115,IF(U115&gt;W115,W115,U115)),0)</f>
        <v>0</v>
      </c>
      <c r="Z115" s="66" t="n">
        <f aca="false">IF(O115&gt;0,IF(J115&gt;0,J115,K115*H115/100),0)</f>
        <v>0</v>
      </c>
      <c r="AA115" s="67" t="n">
        <f aca="false">IF(O115&gt;0,CEILING(R115*P115*X115/Y115*Z115,1),0)</f>
        <v>0</v>
      </c>
      <c r="AB115" s="68" t="n">
        <f aca="false">IF(O115&gt;0,AA115/O115,0)</f>
        <v>0</v>
      </c>
      <c r="AC115" s="66" t="n">
        <f aca="false">'Vstupní data'!W115</f>
        <v>0</v>
      </c>
      <c r="AI115" s="66" t="str">
        <f aca="false">IF(OR('Vstupní data'!T115&gt;0,'Vstupní data'!U115&gt;0),VLOOKUP(I115,'Pril3-drev'!$H$5:$J$83,3,0),"")</f>
        <v/>
      </c>
      <c r="AJ115" s="66" t="n">
        <f aca="false">IF('Vstupní data'!V115="prostokořenný",0,IF('Vstupní data'!V115="krytokořenný","k",IF('Vstupní data'!V115="poloodrostky nebo odrostky, prostokořenné i krytokořenné","po",0)))</f>
        <v>0</v>
      </c>
      <c r="AK115" s="66" t="n">
        <f aca="false">IF(OR('Vstupní data'!T115&gt;0,'Vstupní data'!U115&gt;0),IF(AJ115="k",0.9*VLOOKUP(AI115,'ha-pocty-vyhl'!$A$5:$B$20,2,0),IF(AJ115="po",0.8*VLOOKUP(AI115,'ha-pocty-vyhl'!$A$5:$B$20,2,0),VLOOKUP(AI115,'ha-pocty-vyhl'!$A$5:$B$20,2,0))),0)</f>
        <v>0</v>
      </c>
      <c r="AL115" s="66" t="n">
        <f aca="false">IF(OR('Vstupní data'!T115&gt;0,'Vstupní data'!U115&gt;0),'Vstupní data'!K115*'Vstupní data'!M115/100,0)</f>
        <v>0</v>
      </c>
      <c r="AM115" s="66" t="n">
        <f aca="false">IF(OR('Vstupní data'!T115&gt;0,'Vstupní data'!U115&gt;0),IF('Vstupní data'!T115&gt;0,'Vstupní data'!T115,ROUND(10*'Vstupní data'!U115/AK115,0)),0)</f>
        <v>0</v>
      </c>
      <c r="AN115" s="69" t="n">
        <f aca="false">IF('Vstupní data'!T115&gt;0,   IF('Vstupní data'!T115&lt;=AL115,'Vstupní data'!T115,AL115),   IF(AM115&lt;AL115,AM115,AL115))</f>
        <v>0</v>
      </c>
      <c r="AO115" s="69" t="n">
        <f aca="false">'Vstupní data'!X115</f>
        <v>0</v>
      </c>
      <c r="AP115" s="66" t="n">
        <f aca="false">IF(OR('Vstupní data'!T115&gt;0,'Vstupní data'!U115&gt;0),IF(I115&lt;&gt;0,VLOOKUP(I115,'Pril3-drev'!$H$5:$I$83,2,0),0),0)</f>
        <v>0</v>
      </c>
      <c r="AQ115" s="66" t="n">
        <f aca="false">'Vstupní data'!Y115</f>
        <v>0</v>
      </c>
      <c r="AR115" s="66" t="str">
        <f aca="false">IF(AC115&gt;5,   IF('Vstupní data'!Y115&gt;0,   VLOOKUP(VLOOKUP(CONCATENATE(VLOOKUP(I115,'Pril3-drev'!$H$4:$L$83,5,0),AC115),'Pril3-drev'!$Q$4:$R$2803,2,0),'AVB-BS'!$C$5:$S$29 ,LOOKUP(AQ115,'AVB-BS'!$D$3:$S$3,'AVB-BS'!$D$1:$S$1) ,0 )   ,   IF('Vstupní data'!Z115&gt;0,'Vstupní data'!Z115,0)) , "")</f>
        <v/>
      </c>
      <c r="AS115" s="70" t="str">
        <f aca="false">IF(AC115&gt;5,VLOOKUP(CONCATENATE(AP115,AR115),'Pril1-THLPa'!$H$6:$N$96,4,0),"")</f>
        <v/>
      </c>
      <c r="AT115" s="70" t="str">
        <f aca="false">IF(AC115&gt;5,VLOOKUP(CONCATENATE(AP115,AR115),'Pril1-THLPa'!$H$6:$N$96,5,0),"")</f>
        <v/>
      </c>
      <c r="AU115" s="70" t="str">
        <f aca="false">IF(AC115&gt;5,VLOOKUP(CONCATENATE(AP115,AR115),'Pril1-THLPa'!$H$6:$N$96,6,0),"")</f>
        <v/>
      </c>
      <c r="AV115" s="70" t="str">
        <f aca="false">IF(AC115&gt;5,VLOOKUP(CONCATENATE(AP115,AR115),'Pril1-THLPa'!$H$6:$N$96,7,0),"")</f>
        <v/>
      </c>
      <c r="AW115" s="70" t="str">
        <f aca="false">IF(AC115&gt;5,VLOOKUP(CONCATENATE(AP115,AR115),'Pril1-THLPa'!$H$6:$O$96,8,0),"")</f>
        <v/>
      </c>
      <c r="AX115" s="66" t="n">
        <f aca="false">IF(AC115&gt;0,IF(AND(AC115&gt;0,AC115&lt;=5),VLOOKUP(AP115,'Pril1-THLPa'!$A$6:$F$18,LOOKUP(AC115,'Pril1-THLPa'!$B$5:$F$5,'Pril1-THLPa'!$B$4:$F$4),0),AS115+AT115*(AC115-5)+AU115*POWER(AC115-5,2)+AV115*POWER(AC115-5,3)+AW115*POWER(AC115-5,4)),0)</f>
        <v>0</v>
      </c>
      <c r="AY115" s="71"/>
      <c r="AZ115" s="66" t="n">
        <f aca="false">'Vstupní data'!AA115</f>
        <v>0</v>
      </c>
      <c r="BA115" s="66" t="n">
        <f aca="false">IF(OR('Vstupní data'!T115&gt;0,'Vstupní data'!U115&gt;0),IF(AC115&lt;&gt;"",AX115*AO115/10*(100+AZ115)/100,0),0)</f>
        <v>0</v>
      </c>
      <c r="BB115" s="67" t="n">
        <f aca="false">IF(AC115&lt;&gt;"",ROUND(BA115*AN115,0),0)</f>
        <v>0</v>
      </c>
      <c r="BC115" s="68" t="str">
        <f aca="false">IF(AE115&gt;0,BB115/AE115,"")</f>
        <v/>
      </c>
      <c r="BD115" s="66" t="n">
        <f aca="false">'Vstupní data'!AE115</f>
        <v>0</v>
      </c>
      <c r="BF115" s="66" t="n">
        <f aca="false">'Vstupní data'!AC115</f>
        <v>0</v>
      </c>
      <c r="BH115" s="66" t="n">
        <f aca="false">'Vstupní data'!AD115</f>
        <v>0</v>
      </c>
      <c r="BI115" s="66" t="n">
        <f aca="false">'Vstupní data'!AF115</f>
        <v>0</v>
      </c>
      <c r="BJ115" s="69" t="n">
        <f aca="false">'Vstupní data'!AG115</f>
        <v>0</v>
      </c>
      <c r="BK115" s="69" t="n">
        <f aca="false">IF(BF115&lt;&gt;0,VLOOKUP(I115,'Pril3-drev'!$H$5:$I$83,2,0),0)</f>
        <v>0</v>
      </c>
      <c r="BL115" s="69" t="n">
        <f aca="false">IF(BF115&lt;&gt;0,VLOOKUP(BK115,'Pril3-drev'!$A$5:$C$17,3,0),0)</f>
        <v>0</v>
      </c>
      <c r="BM115" s="69" t="n">
        <f aca="false">'Vstupní data'!AH115</f>
        <v>0</v>
      </c>
      <c r="BN115" s="69" t="n">
        <f aca="false">IF('Vstupní data'!AH115&gt;0,   VLOOKUP(VLOOKUP(CONCATENATE(VLOOKUP(I115,'Pril3-drev'!$H$4:$L$83,5,0),BD115),'Pril3-drev'!$Q$4:$R$2803,2,0),'AVB-BS'!$C$5:$S$29 ,LOOKUP(BM115,'AVB-BS'!$D$3:$S$3,'AVB-BS'!$D$1:$S$1) ,0 )   ,   IF('Vstupní data'!AI115&gt;0,'Vstupní data'!AI115,0))</f>
        <v>0</v>
      </c>
      <c r="BO115" s="69" t="str">
        <f aca="false">IF(BX115&gt;5,VLOOKUP(CONCATENATE(BK115,BN115),'Pril1-THLPa'!$H$6:$N$96,4,0),"")</f>
        <v/>
      </c>
      <c r="BP115" s="69" t="str">
        <f aca="false">IF(BX115&gt;5,VLOOKUP(CONCATENATE(BK115,BN115),'Pril1-THLPa'!$H$6:$N$96,5,0),"")</f>
        <v/>
      </c>
      <c r="BQ115" s="69" t="str">
        <f aca="false">IF(BX115&gt;5,VLOOKUP(CONCATENATE(BK115,BN115),'Pril1-THLPa'!$H$6:$N$96,6,0),"")</f>
        <v/>
      </c>
      <c r="BR115" s="69" t="str">
        <f aca="false">IF(BX115&gt;5,VLOOKUP(CONCATENATE(BK115,BN115),'Pril1-THLPa'!$H$6:$N$96,7,0),"")</f>
        <v/>
      </c>
      <c r="BS115" s="69" t="str">
        <f aca="false">IF(BX115&gt;5,VLOOKUP(CONCATENATE(BK115,BN115),'Pril1-THLPa'!$H$6:$O$96,8,0),"")</f>
        <v/>
      </c>
      <c r="BT115" s="69" t="str">
        <f aca="false">IF(BF115&gt;0, IF(BK115="smrk",  VLOOKUP(VLOOKUP(BD115,'Pril9-K3'!$L$8:$M$207,2,0),'Pril9-K3'!$A$8:$J$16,LOOKUP(BN115,'Pril9-K3'!$A$7:$J$7,'Pril9-K3'!$A$5:$J$5),0), IF(AND(BK115&lt;&gt;"smrk",'Vstupní data'!AK115&lt;&gt;""),'Vstupní data'!AK115,   VLOOKUP(VLOOKUP(BD115,'Pril9-K3'!$L$8:$M$207,2,0),'Pril9-K3'!$A$8:$J$16,LOOKUP(BN115,'Pril9-K3'!$A$7:$J$7,'Pril9-K3'!$A$5:$J$5),0)   )),   "")</f>
        <v/>
      </c>
      <c r="BV115" s="69" t="n">
        <f aca="false">'Vstupní data'!AJ115</f>
        <v>0</v>
      </c>
      <c r="BW115" s="69" t="n">
        <f aca="false">IF(BF115&gt;0,IF(J115&gt;0,J115,K115*H115/100),0)</f>
        <v>0</v>
      </c>
      <c r="BX115" s="69" t="n">
        <f aca="false">IF(BF115&gt;0,IF(BJ115&gt;BL115,BL115,BJ115),0)</f>
        <v>0</v>
      </c>
      <c r="BY115" s="69" t="n">
        <f aca="false">IF(BD115=0,0,IF(AND(BX115&gt;0,BX115&lt;=5),  IF(AND(BX115&gt;0,BX115&lt;=5),VLOOKUP(BK115,'Pril1-THLPa'!$A$6:$F$18,IF(AND(BX115&gt;0,BX115&lt;=5),LOOKUP(BX115,'Pril1-THLPa'!$B$5:$F$5,'Pril1-THLPa'!$B$4:$F$4),""),0),""),  IF(BX115&gt;5,BO115+BP115*(BX115-5)+BQ115*POWER(BX115-5,2)+BR115*POWER(BX115-5,3)+BS115*POWER(BX115-5,4),"")))</f>
        <v>0</v>
      </c>
      <c r="BZ115" s="69" t="n">
        <f aca="false">IF(BY115&gt;0,BY115*BI115/10*BW115*(100+BV115)/100,0)</f>
        <v>0</v>
      </c>
      <c r="CA115" s="69" t="n">
        <f aca="false">IF(BD115&gt;0,BX115-IF(BD115&gt;BX115,BX115,BD115),0)</f>
        <v>0</v>
      </c>
      <c r="CB115" s="69" t="n">
        <f aca="false">POWER(1.01,CA115)</f>
        <v>1</v>
      </c>
      <c r="CC115" s="69" t="n">
        <f aca="false">IF(BF115&gt;0,IF(BF115&gt;BH115,1,BF115/BH115),0)</f>
        <v>0</v>
      </c>
      <c r="CD115" s="72" t="n">
        <f aca="false">IF(BD115=0,0,IF(BF115&gt;0,ROUND(IF(CB115&lt;&gt;0,BZ115*BT115*1/CB115*CC115,0),0),0))</f>
        <v>0</v>
      </c>
      <c r="CE115" s="73" t="str">
        <f aca="false">IF(BF115&gt;0,IF(BF115&gt;BH115,CD115/BF115,CD115/BH115),"")</f>
        <v/>
      </c>
      <c r="CF115" s="69" t="n">
        <f aca="false">'Vstupní data'!AM115</f>
        <v>0</v>
      </c>
      <c r="CG115" s="69" t="n">
        <f aca="false">'Vstupní data'!AN115</f>
        <v>0</v>
      </c>
      <c r="CH115" s="69" t="n">
        <f aca="false">'Vstupní data'!AO115</f>
        <v>0</v>
      </c>
      <c r="CI115" s="69" t="n">
        <f aca="false">'Vstupní data'!AP115</f>
        <v>0</v>
      </c>
      <c r="CJ115" s="72" t="n">
        <f aca="false">ROUND(CH115*CI115,0)</f>
        <v>0</v>
      </c>
      <c r="CK115" s="74" t="str">
        <f aca="false">IF(OR(AA115&gt;0,BB115&gt;0,CD115&gt;0,CJ115&gt;0),AA115+BB115+CD115+CJ115,"")</f>
        <v/>
      </c>
    </row>
    <row r="116" customFormat="false" ht="12.8" hidden="false" customHeight="false" outlineLevel="0" collapsed="false">
      <c r="A116" s="66" t="n">
        <f aca="false">'Vstupní data'!A116</f>
        <v>0</v>
      </c>
      <c r="F116" s="66" t="str">
        <f aca="false">CONCATENATE('Vstupní data'!F116,'Vstupní data'!G116,'Vstupní data'!H116,'Vstupní data'!I116)</f>
        <v/>
      </c>
      <c r="G116" s="66"/>
      <c r="H116" s="66" t="n">
        <f aca="false">'Vstupní data'!K116</f>
        <v>0</v>
      </c>
      <c r="I116" s="66" t="n">
        <f aca="false">'Vstupní data'!L116</f>
        <v>0</v>
      </c>
      <c r="J116" s="66" t="n">
        <f aca="false">'Vstupní data'!K116*'Vstupní data'!M116/100</f>
        <v>0</v>
      </c>
      <c r="L116" s="66" t="n">
        <f aca="false">IF('Vstupní data'!N116="prostokořenný",0,IF('Vstupní data'!N116="krytokořenný","k",IF('Vstupní data'!N116="poloodrostky nebo odrostky, prostokořenné i krytokořenné","po",0)))</f>
        <v>0</v>
      </c>
      <c r="N116" s="66"/>
      <c r="O116" s="66" t="n">
        <f aca="false">'Vstupní data'!O116</f>
        <v>0</v>
      </c>
      <c r="P116" s="66" t="n">
        <f aca="false">IF(O116&gt;0,VLOOKUP(CONCATENATE(VLOOKUP(I116,'Pril3-drev'!$H$5:$K$83,4,0),"-",'Vstupní data'!R116),K2!$C$15:$D$23,2,0),0)</f>
        <v>0</v>
      </c>
      <c r="Q116" s="66" t="n">
        <f aca="false">IF(O116&gt;0,VLOOKUP(I116,'Pril3-drev'!$H$5:$I$83,2,0),0)</f>
        <v>0</v>
      </c>
      <c r="R116" s="66" t="n">
        <f aca="false">IF(Q116&gt;0,VLOOKUP(Q116,'Pril6-okus'!$A$5:$B$17,2,0),0)</f>
        <v>0</v>
      </c>
      <c r="S116" s="66" t="n">
        <f aca="false">IF(O116&gt;0,VLOOKUP(I116,'Pril3-drev'!$H$5:$J$83,3,0),0)</f>
        <v>0</v>
      </c>
      <c r="T116" s="66" t="str">
        <f aca="false">IF(O116&gt;0,IF(L116="k",0.9*VLOOKUP(S116,'ha-pocty-vyhl'!$A$5:$B$20,2,0),IF(L116="po",0.8*VLOOKUP(S116,'ha-pocty-vyhl'!$A$5:$B$20,2,0),VLOOKUP(S116,'ha-pocty-vyhl'!$A$5:$B$20,2,0))),"")</f>
        <v/>
      </c>
      <c r="U116" s="66" t="n">
        <f aca="false">'Vstupní data'!P116</f>
        <v>0</v>
      </c>
      <c r="V116" s="66" t="n">
        <f aca="false">IF(O116&gt;0,1.3*T116*1000*Z116/10000,0)</f>
        <v>0</v>
      </c>
      <c r="W116" s="66" t="n">
        <f aca="false">IF(O116&gt;0,1.3*T116*1000*Z116/10000,0)</f>
        <v>0</v>
      </c>
      <c r="X116" s="66" t="n">
        <f aca="false">IF(O116&gt;0,IF(O116&gt;V116,V116,O116),0)</f>
        <v>0</v>
      </c>
      <c r="Y116" s="66" t="n">
        <f aca="false">IF(O116&gt;0,IF(IF(U116&gt;W116,W116,U116)&lt;X116,W116,IF(U116&gt;W116,W116,U116)),0)</f>
        <v>0</v>
      </c>
      <c r="Z116" s="66" t="n">
        <f aca="false">IF(O116&gt;0,IF(J116&gt;0,J116,K116*H116/100),0)</f>
        <v>0</v>
      </c>
      <c r="AA116" s="67" t="n">
        <f aca="false">IF(O116&gt;0,CEILING(R116*P116*X116/Y116*Z116,1),0)</f>
        <v>0</v>
      </c>
      <c r="AB116" s="68" t="n">
        <f aca="false">IF(O116&gt;0,AA116/O116,0)</f>
        <v>0</v>
      </c>
      <c r="AC116" s="66" t="n">
        <f aca="false">'Vstupní data'!W116</f>
        <v>0</v>
      </c>
      <c r="AI116" s="66" t="str">
        <f aca="false">IF(OR('Vstupní data'!T116&gt;0,'Vstupní data'!U116&gt;0),VLOOKUP(I116,'Pril3-drev'!$H$5:$J$83,3,0),"")</f>
        <v/>
      </c>
      <c r="AJ116" s="66" t="n">
        <f aca="false">IF('Vstupní data'!V116="prostokořenný",0,IF('Vstupní data'!V116="krytokořenný","k",IF('Vstupní data'!V116="poloodrostky nebo odrostky, prostokořenné i krytokořenné","po",0)))</f>
        <v>0</v>
      </c>
      <c r="AK116" s="66" t="n">
        <f aca="false">IF(OR('Vstupní data'!T116&gt;0,'Vstupní data'!U116&gt;0),IF(AJ116="k",0.9*VLOOKUP(AI116,'ha-pocty-vyhl'!$A$5:$B$20,2,0),IF(AJ116="po",0.8*VLOOKUP(AI116,'ha-pocty-vyhl'!$A$5:$B$20,2,0),VLOOKUP(AI116,'ha-pocty-vyhl'!$A$5:$B$20,2,0))),0)</f>
        <v>0</v>
      </c>
      <c r="AL116" s="66" t="n">
        <f aca="false">IF(OR('Vstupní data'!T116&gt;0,'Vstupní data'!U116&gt;0),'Vstupní data'!K116*'Vstupní data'!M116/100,0)</f>
        <v>0</v>
      </c>
      <c r="AM116" s="66" t="n">
        <f aca="false">IF(OR('Vstupní data'!T116&gt;0,'Vstupní data'!U116&gt;0),IF('Vstupní data'!T116&gt;0,'Vstupní data'!T116,ROUND(10*'Vstupní data'!U116/AK116,0)),0)</f>
        <v>0</v>
      </c>
      <c r="AN116" s="69" t="n">
        <f aca="false">IF('Vstupní data'!T116&gt;0,   IF('Vstupní data'!T116&lt;=AL116,'Vstupní data'!T116,AL116),   IF(AM116&lt;AL116,AM116,AL116))</f>
        <v>0</v>
      </c>
      <c r="AO116" s="69" t="n">
        <f aca="false">'Vstupní data'!X116</f>
        <v>0</v>
      </c>
      <c r="AP116" s="66" t="n">
        <f aca="false">IF(OR('Vstupní data'!T116&gt;0,'Vstupní data'!U116&gt;0),IF(I116&lt;&gt;0,VLOOKUP(I116,'Pril3-drev'!$H$5:$I$83,2,0),0),0)</f>
        <v>0</v>
      </c>
      <c r="AQ116" s="66" t="n">
        <f aca="false">'Vstupní data'!Y116</f>
        <v>0</v>
      </c>
      <c r="AR116" s="66" t="str">
        <f aca="false">IF(AC116&gt;5,   IF('Vstupní data'!Y116&gt;0,   VLOOKUP(VLOOKUP(CONCATENATE(VLOOKUP(I116,'Pril3-drev'!$H$4:$L$83,5,0),AC116),'Pril3-drev'!$Q$4:$R$2803,2,0),'AVB-BS'!$C$5:$S$29 ,LOOKUP(AQ116,'AVB-BS'!$D$3:$S$3,'AVB-BS'!$D$1:$S$1) ,0 )   ,   IF('Vstupní data'!Z116&gt;0,'Vstupní data'!Z116,0)) , "")</f>
        <v/>
      </c>
      <c r="AS116" s="70" t="str">
        <f aca="false">IF(AC116&gt;5,VLOOKUP(CONCATENATE(AP116,AR116),'Pril1-THLPa'!$H$6:$N$96,4,0),"")</f>
        <v/>
      </c>
      <c r="AT116" s="70" t="str">
        <f aca="false">IF(AC116&gt;5,VLOOKUP(CONCATENATE(AP116,AR116),'Pril1-THLPa'!$H$6:$N$96,5,0),"")</f>
        <v/>
      </c>
      <c r="AU116" s="70" t="str">
        <f aca="false">IF(AC116&gt;5,VLOOKUP(CONCATENATE(AP116,AR116),'Pril1-THLPa'!$H$6:$N$96,6,0),"")</f>
        <v/>
      </c>
      <c r="AV116" s="70" t="str">
        <f aca="false">IF(AC116&gt;5,VLOOKUP(CONCATENATE(AP116,AR116),'Pril1-THLPa'!$H$6:$N$96,7,0),"")</f>
        <v/>
      </c>
      <c r="AW116" s="70" t="str">
        <f aca="false">IF(AC116&gt;5,VLOOKUP(CONCATENATE(AP116,AR116),'Pril1-THLPa'!$H$6:$O$96,8,0),"")</f>
        <v/>
      </c>
      <c r="AX116" s="66" t="n">
        <f aca="false">IF(AC116&gt;0,IF(AND(AC116&gt;0,AC116&lt;=5),VLOOKUP(AP116,'Pril1-THLPa'!$A$6:$F$18,LOOKUP(AC116,'Pril1-THLPa'!$B$5:$F$5,'Pril1-THLPa'!$B$4:$F$4),0),AS116+AT116*(AC116-5)+AU116*POWER(AC116-5,2)+AV116*POWER(AC116-5,3)+AW116*POWER(AC116-5,4)),0)</f>
        <v>0</v>
      </c>
      <c r="AY116" s="71"/>
      <c r="AZ116" s="66" t="n">
        <f aca="false">'Vstupní data'!AA116</f>
        <v>0</v>
      </c>
      <c r="BA116" s="66" t="n">
        <f aca="false">IF(OR('Vstupní data'!T116&gt;0,'Vstupní data'!U116&gt;0),IF(AC116&lt;&gt;"",AX116*AO116/10*(100+AZ116)/100,0),0)</f>
        <v>0</v>
      </c>
      <c r="BB116" s="67" t="n">
        <f aca="false">IF(AC116&lt;&gt;"",ROUND(BA116*AN116,0),0)</f>
        <v>0</v>
      </c>
      <c r="BC116" s="68" t="str">
        <f aca="false">IF(AE116&gt;0,BB116/AE116,"")</f>
        <v/>
      </c>
      <c r="BD116" s="66" t="n">
        <f aca="false">'Vstupní data'!AE116</f>
        <v>0</v>
      </c>
      <c r="BF116" s="66" t="n">
        <f aca="false">'Vstupní data'!AC116</f>
        <v>0</v>
      </c>
      <c r="BH116" s="66" t="n">
        <f aca="false">'Vstupní data'!AD116</f>
        <v>0</v>
      </c>
      <c r="BI116" s="66" t="n">
        <f aca="false">'Vstupní data'!AF116</f>
        <v>0</v>
      </c>
      <c r="BJ116" s="69" t="n">
        <f aca="false">'Vstupní data'!AG116</f>
        <v>0</v>
      </c>
      <c r="BK116" s="69" t="n">
        <f aca="false">IF(BF116&lt;&gt;0,VLOOKUP(I116,'Pril3-drev'!$H$5:$I$83,2,0),0)</f>
        <v>0</v>
      </c>
      <c r="BL116" s="69" t="n">
        <f aca="false">IF(BF116&lt;&gt;0,VLOOKUP(BK116,'Pril3-drev'!$A$5:$C$17,3,0),0)</f>
        <v>0</v>
      </c>
      <c r="BM116" s="69" t="n">
        <f aca="false">'Vstupní data'!AH116</f>
        <v>0</v>
      </c>
      <c r="BN116" s="69" t="n">
        <f aca="false">IF('Vstupní data'!AH116&gt;0,   VLOOKUP(VLOOKUP(CONCATENATE(VLOOKUP(I116,'Pril3-drev'!$H$4:$L$83,5,0),BD116),'Pril3-drev'!$Q$4:$R$2803,2,0),'AVB-BS'!$C$5:$S$29 ,LOOKUP(BM116,'AVB-BS'!$D$3:$S$3,'AVB-BS'!$D$1:$S$1) ,0 )   ,   IF('Vstupní data'!AI116&gt;0,'Vstupní data'!AI116,0))</f>
        <v>0</v>
      </c>
      <c r="BO116" s="69" t="str">
        <f aca="false">IF(BX116&gt;5,VLOOKUP(CONCATENATE(BK116,BN116),'Pril1-THLPa'!$H$6:$N$96,4,0),"")</f>
        <v/>
      </c>
      <c r="BP116" s="69" t="str">
        <f aca="false">IF(BX116&gt;5,VLOOKUP(CONCATENATE(BK116,BN116),'Pril1-THLPa'!$H$6:$N$96,5,0),"")</f>
        <v/>
      </c>
      <c r="BQ116" s="69" t="str">
        <f aca="false">IF(BX116&gt;5,VLOOKUP(CONCATENATE(BK116,BN116),'Pril1-THLPa'!$H$6:$N$96,6,0),"")</f>
        <v/>
      </c>
      <c r="BR116" s="69" t="str">
        <f aca="false">IF(BX116&gt;5,VLOOKUP(CONCATENATE(BK116,BN116),'Pril1-THLPa'!$H$6:$N$96,7,0),"")</f>
        <v/>
      </c>
      <c r="BS116" s="69" t="str">
        <f aca="false">IF(BX116&gt;5,VLOOKUP(CONCATENATE(BK116,BN116),'Pril1-THLPa'!$H$6:$O$96,8,0),"")</f>
        <v/>
      </c>
      <c r="BT116" s="69" t="str">
        <f aca="false">IF(BF116&gt;0, IF(BK116="smrk",  VLOOKUP(VLOOKUP(BD116,'Pril9-K3'!$L$8:$M$207,2,0),'Pril9-K3'!$A$8:$J$16,LOOKUP(BN116,'Pril9-K3'!$A$7:$J$7,'Pril9-K3'!$A$5:$J$5),0), IF(AND(BK116&lt;&gt;"smrk",'Vstupní data'!AK116&lt;&gt;""),'Vstupní data'!AK116,   VLOOKUP(VLOOKUP(BD116,'Pril9-K3'!$L$8:$M$207,2,0),'Pril9-K3'!$A$8:$J$16,LOOKUP(BN116,'Pril9-K3'!$A$7:$J$7,'Pril9-K3'!$A$5:$J$5),0)   )),   "")</f>
        <v/>
      </c>
      <c r="BV116" s="69" t="n">
        <f aca="false">'Vstupní data'!AJ116</f>
        <v>0</v>
      </c>
      <c r="BW116" s="69" t="n">
        <f aca="false">IF(BF116&gt;0,IF(J116&gt;0,J116,K116*H116/100),0)</f>
        <v>0</v>
      </c>
      <c r="BX116" s="69" t="n">
        <f aca="false">IF(BF116&gt;0,IF(BJ116&gt;BL116,BL116,BJ116),0)</f>
        <v>0</v>
      </c>
      <c r="BY116" s="69" t="n">
        <f aca="false">IF(BD116=0,0,IF(AND(BX116&gt;0,BX116&lt;=5),  IF(AND(BX116&gt;0,BX116&lt;=5),VLOOKUP(BK116,'Pril1-THLPa'!$A$6:$F$18,IF(AND(BX116&gt;0,BX116&lt;=5),LOOKUP(BX116,'Pril1-THLPa'!$B$5:$F$5,'Pril1-THLPa'!$B$4:$F$4),""),0),""),  IF(BX116&gt;5,BO116+BP116*(BX116-5)+BQ116*POWER(BX116-5,2)+BR116*POWER(BX116-5,3)+BS116*POWER(BX116-5,4),"")))</f>
        <v>0</v>
      </c>
      <c r="BZ116" s="69" t="n">
        <f aca="false">IF(BY116&gt;0,BY116*BI116/10*BW116*(100+BV116)/100,0)</f>
        <v>0</v>
      </c>
      <c r="CA116" s="69" t="n">
        <f aca="false">IF(BD116&gt;0,BX116-IF(BD116&gt;BX116,BX116,BD116),0)</f>
        <v>0</v>
      </c>
      <c r="CB116" s="69" t="n">
        <f aca="false">POWER(1.01,CA116)</f>
        <v>1</v>
      </c>
      <c r="CC116" s="69" t="n">
        <f aca="false">IF(BF116&gt;0,IF(BF116&gt;BH116,1,BF116/BH116),0)</f>
        <v>0</v>
      </c>
      <c r="CD116" s="72" t="n">
        <f aca="false">IF(BD116=0,0,IF(BF116&gt;0,ROUND(IF(CB116&lt;&gt;0,BZ116*BT116*1/CB116*CC116,0),0),0))</f>
        <v>0</v>
      </c>
      <c r="CE116" s="73" t="str">
        <f aca="false">IF(BF116&gt;0,IF(BF116&gt;BH116,CD116/BF116,CD116/BH116),"")</f>
        <v/>
      </c>
      <c r="CF116" s="69" t="n">
        <f aca="false">'Vstupní data'!AM116</f>
        <v>0</v>
      </c>
      <c r="CG116" s="69" t="n">
        <f aca="false">'Vstupní data'!AN116</f>
        <v>0</v>
      </c>
      <c r="CH116" s="69" t="n">
        <f aca="false">'Vstupní data'!AO116</f>
        <v>0</v>
      </c>
      <c r="CI116" s="69" t="n">
        <f aca="false">'Vstupní data'!AP116</f>
        <v>0</v>
      </c>
      <c r="CJ116" s="72" t="n">
        <f aca="false">ROUND(CH116*CI116,0)</f>
        <v>0</v>
      </c>
      <c r="CK116" s="74" t="str">
        <f aca="false">IF(OR(AA116&gt;0,BB116&gt;0,CD116&gt;0,CJ116&gt;0),AA116+BB116+CD116+CJ116,"")</f>
        <v/>
      </c>
    </row>
    <row r="117" customFormat="false" ht="12.8" hidden="false" customHeight="false" outlineLevel="0" collapsed="false">
      <c r="A117" s="66" t="n">
        <f aca="false">'Vstupní data'!A117</f>
        <v>0</v>
      </c>
      <c r="F117" s="66" t="str">
        <f aca="false">CONCATENATE('Vstupní data'!F117,'Vstupní data'!G117,'Vstupní data'!H117,'Vstupní data'!I117)</f>
        <v/>
      </c>
      <c r="G117" s="66"/>
      <c r="H117" s="66" t="n">
        <f aca="false">'Vstupní data'!K117</f>
        <v>0</v>
      </c>
      <c r="I117" s="66" t="n">
        <f aca="false">'Vstupní data'!L117</f>
        <v>0</v>
      </c>
      <c r="J117" s="66" t="n">
        <f aca="false">'Vstupní data'!K117*'Vstupní data'!M117/100</f>
        <v>0</v>
      </c>
      <c r="L117" s="66" t="n">
        <f aca="false">IF('Vstupní data'!N117="prostokořenný",0,IF('Vstupní data'!N117="krytokořenný","k",IF('Vstupní data'!N117="poloodrostky nebo odrostky, prostokořenné i krytokořenné","po",0)))</f>
        <v>0</v>
      </c>
      <c r="N117" s="66"/>
      <c r="O117" s="66" t="n">
        <f aca="false">'Vstupní data'!O117</f>
        <v>0</v>
      </c>
      <c r="P117" s="66" t="n">
        <f aca="false">IF(O117&gt;0,VLOOKUP(CONCATENATE(VLOOKUP(I117,'Pril3-drev'!$H$5:$K$83,4,0),"-",'Vstupní data'!R117),K2!$C$15:$D$23,2,0),0)</f>
        <v>0</v>
      </c>
      <c r="Q117" s="66" t="n">
        <f aca="false">IF(O117&gt;0,VLOOKUP(I117,'Pril3-drev'!$H$5:$I$83,2,0),0)</f>
        <v>0</v>
      </c>
      <c r="R117" s="66" t="n">
        <f aca="false">IF(Q117&gt;0,VLOOKUP(Q117,'Pril6-okus'!$A$5:$B$17,2,0),0)</f>
        <v>0</v>
      </c>
      <c r="S117" s="66" t="n">
        <f aca="false">IF(O117&gt;0,VLOOKUP(I117,'Pril3-drev'!$H$5:$J$83,3,0),0)</f>
        <v>0</v>
      </c>
      <c r="T117" s="66" t="str">
        <f aca="false">IF(O117&gt;0,IF(L117="k",0.9*VLOOKUP(S117,'ha-pocty-vyhl'!$A$5:$B$20,2,0),IF(L117="po",0.8*VLOOKUP(S117,'ha-pocty-vyhl'!$A$5:$B$20,2,0),VLOOKUP(S117,'ha-pocty-vyhl'!$A$5:$B$20,2,0))),"")</f>
        <v/>
      </c>
      <c r="U117" s="66" t="n">
        <f aca="false">'Vstupní data'!P117</f>
        <v>0</v>
      </c>
      <c r="V117" s="66" t="n">
        <f aca="false">IF(O117&gt;0,1.3*T117*1000*Z117/10000,0)</f>
        <v>0</v>
      </c>
      <c r="W117" s="66" t="n">
        <f aca="false">IF(O117&gt;0,1.3*T117*1000*Z117/10000,0)</f>
        <v>0</v>
      </c>
      <c r="X117" s="66" t="n">
        <f aca="false">IF(O117&gt;0,IF(O117&gt;V117,V117,O117),0)</f>
        <v>0</v>
      </c>
      <c r="Y117" s="66" t="n">
        <f aca="false">IF(O117&gt;0,IF(IF(U117&gt;W117,W117,U117)&lt;X117,W117,IF(U117&gt;W117,W117,U117)),0)</f>
        <v>0</v>
      </c>
      <c r="Z117" s="66" t="n">
        <f aca="false">IF(O117&gt;0,IF(J117&gt;0,J117,K117*H117/100),0)</f>
        <v>0</v>
      </c>
      <c r="AA117" s="67" t="n">
        <f aca="false">IF(O117&gt;0,CEILING(R117*P117*X117/Y117*Z117,1),0)</f>
        <v>0</v>
      </c>
      <c r="AB117" s="68" t="n">
        <f aca="false">IF(O117&gt;0,AA117/O117,0)</f>
        <v>0</v>
      </c>
      <c r="AC117" s="66" t="n">
        <f aca="false">'Vstupní data'!W117</f>
        <v>0</v>
      </c>
      <c r="AI117" s="66" t="str">
        <f aca="false">IF(OR('Vstupní data'!T117&gt;0,'Vstupní data'!U117&gt;0),VLOOKUP(I117,'Pril3-drev'!$H$5:$J$83,3,0),"")</f>
        <v/>
      </c>
      <c r="AJ117" s="66" t="n">
        <f aca="false">IF('Vstupní data'!V117="prostokořenný",0,IF('Vstupní data'!V117="krytokořenný","k",IF('Vstupní data'!V117="poloodrostky nebo odrostky, prostokořenné i krytokořenné","po",0)))</f>
        <v>0</v>
      </c>
      <c r="AK117" s="66" t="n">
        <f aca="false">IF(OR('Vstupní data'!T117&gt;0,'Vstupní data'!U117&gt;0),IF(AJ117="k",0.9*VLOOKUP(AI117,'ha-pocty-vyhl'!$A$5:$B$20,2,0),IF(AJ117="po",0.8*VLOOKUP(AI117,'ha-pocty-vyhl'!$A$5:$B$20,2,0),VLOOKUP(AI117,'ha-pocty-vyhl'!$A$5:$B$20,2,0))),0)</f>
        <v>0</v>
      </c>
      <c r="AL117" s="66" t="n">
        <f aca="false">IF(OR('Vstupní data'!T117&gt;0,'Vstupní data'!U117&gt;0),'Vstupní data'!K117*'Vstupní data'!M117/100,0)</f>
        <v>0</v>
      </c>
      <c r="AM117" s="66" t="n">
        <f aca="false">IF(OR('Vstupní data'!T117&gt;0,'Vstupní data'!U117&gt;0),IF('Vstupní data'!T117&gt;0,'Vstupní data'!T117,ROUND(10*'Vstupní data'!U117/AK117,0)),0)</f>
        <v>0</v>
      </c>
      <c r="AN117" s="69" t="n">
        <f aca="false">IF('Vstupní data'!T117&gt;0,   IF('Vstupní data'!T117&lt;=AL117,'Vstupní data'!T117,AL117),   IF(AM117&lt;AL117,AM117,AL117))</f>
        <v>0</v>
      </c>
      <c r="AO117" s="69" t="n">
        <f aca="false">'Vstupní data'!X117</f>
        <v>0</v>
      </c>
      <c r="AP117" s="66" t="n">
        <f aca="false">IF(OR('Vstupní data'!T117&gt;0,'Vstupní data'!U117&gt;0),IF(I117&lt;&gt;0,VLOOKUP(I117,'Pril3-drev'!$H$5:$I$83,2,0),0),0)</f>
        <v>0</v>
      </c>
      <c r="AQ117" s="66" t="n">
        <f aca="false">'Vstupní data'!Y117</f>
        <v>0</v>
      </c>
      <c r="AR117" s="66" t="str">
        <f aca="false">IF(AC117&gt;5,   IF('Vstupní data'!Y117&gt;0,   VLOOKUP(VLOOKUP(CONCATENATE(VLOOKUP(I117,'Pril3-drev'!$H$4:$L$83,5,0),AC117),'Pril3-drev'!$Q$4:$R$2803,2,0),'AVB-BS'!$C$5:$S$29 ,LOOKUP(AQ117,'AVB-BS'!$D$3:$S$3,'AVB-BS'!$D$1:$S$1) ,0 )   ,   IF('Vstupní data'!Z117&gt;0,'Vstupní data'!Z117,0)) , "")</f>
        <v/>
      </c>
      <c r="AS117" s="70" t="str">
        <f aca="false">IF(AC117&gt;5,VLOOKUP(CONCATENATE(AP117,AR117),'Pril1-THLPa'!$H$6:$N$96,4,0),"")</f>
        <v/>
      </c>
      <c r="AT117" s="70" t="str">
        <f aca="false">IF(AC117&gt;5,VLOOKUP(CONCATENATE(AP117,AR117),'Pril1-THLPa'!$H$6:$N$96,5,0),"")</f>
        <v/>
      </c>
      <c r="AU117" s="70" t="str">
        <f aca="false">IF(AC117&gt;5,VLOOKUP(CONCATENATE(AP117,AR117),'Pril1-THLPa'!$H$6:$N$96,6,0),"")</f>
        <v/>
      </c>
      <c r="AV117" s="70" t="str">
        <f aca="false">IF(AC117&gt;5,VLOOKUP(CONCATENATE(AP117,AR117),'Pril1-THLPa'!$H$6:$N$96,7,0),"")</f>
        <v/>
      </c>
      <c r="AW117" s="70" t="str">
        <f aca="false">IF(AC117&gt;5,VLOOKUP(CONCATENATE(AP117,AR117),'Pril1-THLPa'!$H$6:$O$96,8,0),"")</f>
        <v/>
      </c>
      <c r="AX117" s="66" t="n">
        <f aca="false">IF(AC117&gt;0,IF(AND(AC117&gt;0,AC117&lt;=5),VLOOKUP(AP117,'Pril1-THLPa'!$A$6:$F$18,LOOKUP(AC117,'Pril1-THLPa'!$B$5:$F$5,'Pril1-THLPa'!$B$4:$F$4),0),AS117+AT117*(AC117-5)+AU117*POWER(AC117-5,2)+AV117*POWER(AC117-5,3)+AW117*POWER(AC117-5,4)),0)</f>
        <v>0</v>
      </c>
      <c r="AY117" s="71"/>
      <c r="AZ117" s="66" t="n">
        <f aca="false">'Vstupní data'!AA117</f>
        <v>0</v>
      </c>
      <c r="BA117" s="66" t="n">
        <f aca="false">IF(OR('Vstupní data'!T117&gt;0,'Vstupní data'!U117&gt;0),IF(AC117&lt;&gt;"",AX117*AO117/10*(100+AZ117)/100,0),0)</f>
        <v>0</v>
      </c>
      <c r="BB117" s="67" t="n">
        <f aca="false">IF(AC117&lt;&gt;"",ROUND(BA117*AN117,0),0)</f>
        <v>0</v>
      </c>
      <c r="BC117" s="68" t="str">
        <f aca="false">IF(AE117&gt;0,BB117/AE117,"")</f>
        <v/>
      </c>
      <c r="BD117" s="66" t="n">
        <f aca="false">'Vstupní data'!AE117</f>
        <v>0</v>
      </c>
      <c r="BF117" s="66" t="n">
        <f aca="false">'Vstupní data'!AC117</f>
        <v>0</v>
      </c>
      <c r="BH117" s="66" t="n">
        <f aca="false">'Vstupní data'!AD117</f>
        <v>0</v>
      </c>
      <c r="BI117" s="66" t="n">
        <f aca="false">'Vstupní data'!AF117</f>
        <v>0</v>
      </c>
      <c r="BJ117" s="69" t="n">
        <f aca="false">'Vstupní data'!AG117</f>
        <v>0</v>
      </c>
      <c r="BK117" s="69" t="n">
        <f aca="false">IF(BF117&lt;&gt;0,VLOOKUP(I117,'Pril3-drev'!$H$5:$I$83,2,0),0)</f>
        <v>0</v>
      </c>
      <c r="BL117" s="69" t="n">
        <f aca="false">IF(BF117&lt;&gt;0,VLOOKUP(BK117,'Pril3-drev'!$A$5:$C$17,3,0),0)</f>
        <v>0</v>
      </c>
      <c r="BM117" s="69" t="n">
        <f aca="false">'Vstupní data'!AH117</f>
        <v>0</v>
      </c>
      <c r="BN117" s="69" t="n">
        <f aca="false">IF('Vstupní data'!AH117&gt;0,   VLOOKUP(VLOOKUP(CONCATENATE(VLOOKUP(I117,'Pril3-drev'!$H$4:$L$83,5,0),BD117),'Pril3-drev'!$Q$4:$R$2803,2,0),'AVB-BS'!$C$5:$S$29 ,LOOKUP(BM117,'AVB-BS'!$D$3:$S$3,'AVB-BS'!$D$1:$S$1) ,0 )   ,   IF('Vstupní data'!AI117&gt;0,'Vstupní data'!AI117,0))</f>
        <v>0</v>
      </c>
      <c r="BO117" s="69" t="str">
        <f aca="false">IF(BX117&gt;5,VLOOKUP(CONCATENATE(BK117,BN117),'Pril1-THLPa'!$H$6:$N$96,4,0),"")</f>
        <v/>
      </c>
      <c r="BP117" s="69" t="str">
        <f aca="false">IF(BX117&gt;5,VLOOKUP(CONCATENATE(BK117,BN117),'Pril1-THLPa'!$H$6:$N$96,5,0),"")</f>
        <v/>
      </c>
      <c r="BQ117" s="69" t="str">
        <f aca="false">IF(BX117&gt;5,VLOOKUP(CONCATENATE(BK117,BN117),'Pril1-THLPa'!$H$6:$N$96,6,0),"")</f>
        <v/>
      </c>
      <c r="BR117" s="69" t="str">
        <f aca="false">IF(BX117&gt;5,VLOOKUP(CONCATENATE(BK117,BN117),'Pril1-THLPa'!$H$6:$N$96,7,0),"")</f>
        <v/>
      </c>
      <c r="BS117" s="69" t="str">
        <f aca="false">IF(BX117&gt;5,VLOOKUP(CONCATENATE(BK117,BN117),'Pril1-THLPa'!$H$6:$O$96,8,0),"")</f>
        <v/>
      </c>
      <c r="BT117" s="69" t="str">
        <f aca="false">IF(BF117&gt;0, IF(BK117="smrk",  VLOOKUP(VLOOKUP(BD117,'Pril9-K3'!$L$8:$M$207,2,0),'Pril9-K3'!$A$8:$J$16,LOOKUP(BN117,'Pril9-K3'!$A$7:$J$7,'Pril9-K3'!$A$5:$J$5),0), IF(AND(BK117&lt;&gt;"smrk",'Vstupní data'!AK117&lt;&gt;""),'Vstupní data'!AK117,   VLOOKUP(VLOOKUP(BD117,'Pril9-K3'!$L$8:$M$207,2,0),'Pril9-K3'!$A$8:$J$16,LOOKUP(BN117,'Pril9-K3'!$A$7:$J$7,'Pril9-K3'!$A$5:$J$5),0)   )),   "")</f>
        <v/>
      </c>
      <c r="BV117" s="69" t="n">
        <f aca="false">'Vstupní data'!AJ117</f>
        <v>0</v>
      </c>
      <c r="BW117" s="69" t="n">
        <f aca="false">IF(BF117&gt;0,IF(J117&gt;0,J117,K117*H117/100),0)</f>
        <v>0</v>
      </c>
      <c r="BX117" s="69" t="n">
        <f aca="false">IF(BF117&gt;0,IF(BJ117&gt;BL117,BL117,BJ117),0)</f>
        <v>0</v>
      </c>
      <c r="BY117" s="69" t="n">
        <f aca="false">IF(BD117=0,0,IF(AND(BX117&gt;0,BX117&lt;=5),  IF(AND(BX117&gt;0,BX117&lt;=5),VLOOKUP(BK117,'Pril1-THLPa'!$A$6:$F$18,IF(AND(BX117&gt;0,BX117&lt;=5),LOOKUP(BX117,'Pril1-THLPa'!$B$5:$F$5,'Pril1-THLPa'!$B$4:$F$4),""),0),""),  IF(BX117&gt;5,BO117+BP117*(BX117-5)+BQ117*POWER(BX117-5,2)+BR117*POWER(BX117-5,3)+BS117*POWER(BX117-5,4),"")))</f>
        <v>0</v>
      </c>
      <c r="BZ117" s="69" t="n">
        <f aca="false">IF(BY117&gt;0,BY117*BI117/10*BW117*(100+BV117)/100,0)</f>
        <v>0</v>
      </c>
      <c r="CA117" s="69" t="n">
        <f aca="false">IF(BD117&gt;0,BX117-IF(BD117&gt;BX117,BX117,BD117),0)</f>
        <v>0</v>
      </c>
      <c r="CB117" s="69" t="n">
        <f aca="false">POWER(1.01,CA117)</f>
        <v>1</v>
      </c>
      <c r="CC117" s="69" t="n">
        <f aca="false">IF(BF117&gt;0,IF(BF117&gt;BH117,1,BF117/BH117),0)</f>
        <v>0</v>
      </c>
      <c r="CD117" s="72" t="n">
        <f aca="false">IF(BD117=0,0,IF(BF117&gt;0,ROUND(IF(CB117&lt;&gt;0,BZ117*BT117*1/CB117*CC117,0),0),0))</f>
        <v>0</v>
      </c>
      <c r="CE117" s="73" t="str">
        <f aca="false">IF(BF117&gt;0,IF(BF117&gt;BH117,CD117/BF117,CD117/BH117),"")</f>
        <v/>
      </c>
      <c r="CF117" s="69" t="n">
        <f aca="false">'Vstupní data'!AM117</f>
        <v>0</v>
      </c>
      <c r="CG117" s="69" t="n">
        <f aca="false">'Vstupní data'!AN117</f>
        <v>0</v>
      </c>
      <c r="CH117" s="69" t="n">
        <f aca="false">'Vstupní data'!AO117</f>
        <v>0</v>
      </c>
      <c r="CI117" s="69" t="n">
        <f aca="false">'Vstupní data'!AP117</f>
        <v>0</v>
      </c>
      <c r="CJ117" s="72" t="n">
        <f aca="false">ROUND(CH117*CI117,0)</f>
        <v>0</v>
      </c>
      <c r="CK117" s="74" t="str">
        <f aca="false">IF(OR(AA117&gt;0,BB117&gt;0,CD117&gt;0,CJ117&gt;0),AA117+BB117+CD117+CJ117,"")</f>
        <v/>
      </c>
    </row>
    <row r="118" customFormat="false" ht="12.8" hidden="false" customHeight="false" outlineLevel="0" collapsed="false">
      <c r="A118" s="66" t="n">
        <f aca="false">'Vstupní data'!A118</f>
        <v>0</v>
      </c>
      <c r="F118" s="66" t="str">
        <f aca="false">CONCATENATE('Vstupní data'!F118,'Vstupní data'!G118,'Vstupní data'!H118,'Vstupní data'!I118)</f>
        <v/>
      </c>
      <c r="G118" s="66"/>
      <c r="H118" s="66" t="n">
        <f aca="false">'Vstupní data'!K118</f>
        <v>0</v>
      </c>
      <c r="I118" s="66" t="n">
        <f aca="false">'Vstupní data'!L118</f>
        <v>0</v>
      </c>
      <c r="J118" s="66" t="n">
        <f aca="false">'Vstupní data'!K118*'Vstupní data'!M118/100</f>
        <v>0</v>
      </c>
      <c r="L118" s="66" t="n">
        <f aca="false">IF('Vstupní data'!N118="prostokořenný",0,IF('Vstupní data'!N118="krytokořenný","k",IF('Vstupní data'!N118="poloodrostky nebo odrostky, prostokořenné i krytokořenné","po",0)))</f>
        <v>0</v>
      </c>
      <c r="N118" s="66"/>
      <c r="O118" s="66" t="n">
        <f aca="false">'Vstupní data'!O118</f>
        <v>0</v>
      </c>
      <c r="P118" s="66" t="n">
        <f aca="false">IF(O118&gt;0,VLOOKUP(CONCATENATE(VLOOKUP(I118,'Pril3-drev'!$H$5:$K$83,4,0),"-",'Vstupní data'!R118),K2!$C$15:$D$23,2,0),0)</f>
        <v>0</v>
      </c>
      <c r="Q118" s="66" t="n">
        <f aca="false">IF(O118&gt;0,VLOOKUP(I118,'Pril3-drev'!$H$5:$I$83,2,0),0)</f>
        <v>0</v>
      </c>
      <c r="R118" s="66" t="n">
        <f aca="false">IF(Q118&gt;0,VLOOKUP(Q118,'Pril6-okus'!$A$5:$B$17,2,0),0)</f>
        <v>0</v>
      </c>
      <c r="S118" s="66" t="n">
        <f aca="false">IF(O118&gt;0,VLOOKUP(I118,'Pril3-drev'!$H$5:$J$83,3,0),0)</f>
        <v>0</v>
      </c>
      <c r="T118" s="66" t="str">
        <f aca="false">IF(O118&gt;0,IF(L118="k",0.9*VLOOKUP(S118,'ha-pocty-vyhl'!$A$5:$B$20,2,0),IF(L118="po",0.8*VLOOKUP(S118,'ha-pocty-vyhl'!$A$5:$B$20,2,0),VLOOKUP(S118,'ha-pocty-vyhl'!$A$5:$B$20,2,0))),"")</f>
        <v/>
      </c>
      <c r="U118" s="66" t="n">
        <f aca="false">'Vstupní data'!P118</f>
        <v>0</v>
      </c>
      <c r="V118" s="66" t="n">
        <f aca="false">IF(O118&gt;0,1.3*T118*1000*Z118/10000,0)</f>
        <v>0</v>
      </c>
      <c r="W118" s="66" t="n">
        <f aca="false">IF(O118&gt;0,1.3*T118*1000*Z118/10000,0)</f>
        <v>0</v>
      </c>
      <c r="X118" s="66" t="n">
        <f aca="false">IF(O118&gt;0,IF(O118&gt;V118,V118,O118),0)</f>
        <v>0</v>
      </c>
      <c r="Y118" s="66" t="n">
        <f aca="false">IF(O118&gt;0,IF(IF(U118&gt;W118,W118,U118)&lt;X118,W118,IF(U118&gt;W118,W118,U118)),0)</f>
        <v>0</v>
      </c>
      <c r="Z118" s="66" t="n">
        <f aca="false">IF(O118&gt;0,IF(J118&gt;0,J118,K118*H118/100),0)</f>
        <v>0</v>
      </c>
      <c r="AA118" s="67" t="n">
        <f aca="false">IF(O118&gt;0,CEILING(R118*P118*X118/Y118*Z118,1),0)</f>
        <v>0</v>
      </c>
      <c r="AB118" s="68" t="n">
        <f aca="false">IF(O118&gt;0,AA118/O118,0)</f>
        <v>0</v>
      </c>
      <c r="AC118" s="66" t="n">
        <f aca="false">'Vstupní data'!W118</f>
        <v>0</v>
      </c>
      <c r="AI118" s="66" t="str">
        <f aca="false">IF(OR('Vstupní data'!T118&gt;0,'Vstupní data'!U118&gt;0),VLOOKUP(I118,'Pril3-drev'!$H$5:$J$83,3,0),"")</f>
        <v/>
      </c>
      <c r="AJ118" s="66" t="n">
        <f aca="false">IF('Vstupní data'!V118="prostokořenný",0,IF('Vstupní data'!V118="krytokořenný","k",IF('Vstupní data'!V118="poloodrostky nebo odrostky, prostokořenné i krytokořenné","po",0)))</f>
        <v>0</v>
      </c>
      <c r="AK118" s="66" t="n">
        <f aca="false">IF(OR('Vstupní data'!T118&gt;0,'Vstupní data'!U118&gt;0),IF(AJ118="k",0.9*VLOOKUP(AI118,'ha-pocty-vyhl'!$A$5:$B$20,2,0),IF(AJ118="po",0.8*VLOOKUP(AI118,'ha-pocty-vyhl'!$A$5:$B$20,2,0),VLOOKUP(AI118,'ha-pocty-vyhl'!$A$5:$B$20,2,0))),0)</f>
        <v>0</v>
      </c>
      <c r="AL118" s="66" t="n">
        <f aca="false">IF(OR('Vstupní data'!T118&gt;0,'Vstupní data'!U118&gt;0),'Vstupní data'!K118*'Vstupní data'!M118/100,0)</f>
        <v>0</v>
      </c>
      <c r="AM118" s="66" t="n">
        <f aca="false">IF(OR('Vstupní data'!T118&gt;0,'Vstupní data'!U118&gt;0),IF('Vstupní data'!T118&gt;0,'Vstupní data'!T118,ROUND(10*'Vstupní data'!U118/AK118,0)),0)</f>
        <v>0</v>
      </c>
      <c r="AN118" s="69" t="n">
        <f aca="false">IF('Vstupní data'!T118&gt;0,   IF('Vstupní data'!T118&lt;=AL118,'Vstupní data'!T118,AL118),   IF(AM118&lt;AL118,AM118,AL118))</f>
        <v>0</v>
      </c>
      <c r="AO118" s="69" t="n">
        <f aca="false">'Vstupní data'!X118</f>
        <v>0</v>
      </c>
      <c r="AP118" s="66" t="n">
        <f aca="false">IF(OR('Vstupní data'!T118&gt;0,'Vstupní data'!U118&gt;0),IF(I118&lt;&gt;0,VLOOKUP(I118,'Pril3-drev'!$H$5:$I$83,2,0),0),0)</f>
        <v>0</v>
      </c>
      <c r="AQ118" s="66" t="n">
        <f aca="false">'Vstupní data'!Y118</f>
        <v>0</v>
      </c>
      <c r="AR118" s="66" t="str">
        <f aca="false">IF(AC118&gt;5,   IF('Vstupní data'!Y118&gt;0,   VLOOKUP(VLOOKUP(CONCATENATE(VLOOKUP(I118,'Pril3-drev'!$H$4:$L$83,5,0),AC118),'Pril3-drev'!$Q$4:$R$2803,2,0),'AVB-BS'!$C$5:$S$29 ,LOOKUP(AQ118,'AVB-BS'!$D$3:$S$3,'AVB-BS'!$D$1:$S$1) ,0 )   ,   IF('Vstupní data'!Z118&gt;0,'Vstupní data'!Z118,0)) , "")</f>
        <v/>
      </c>
      <c r="AS118" s="70" t="str">
        <f aca="false">IF(AC118&gt;5,VLOOKUP(CONCATENATE(AP118,AR118),'Pril1-THLPa'!$H$6:$N$96,4,0),"")</f>
        <v/>
      </c>
      <c r="AT118" s="70" t="str">
        <f aca="false">IF(AC118&gt;5,VLOOKUP(CONCATENATE(AP118,AR118),'Pril1-THLPa'!$H$6:$N$96,5,0),"")</f>
        <v/>
      </c>
      <c r="AU118" s="70" t="str">
        <f aca="false">IF(AC118&gt;5,VLOOKUP(CONCATENATE(AP118,AR118),'Pril1-THLPa'!$H$6:$N$96,6,0),"")</f>
        <v/>
      </c>
      <c r="AV118" s="70" t="str">
        <f aca="false">IF(AC118&gt;5,VLOOKUP(CONCATENATE(AP118,AR118),'Pril1-THLPa'!$H$6:$N$96,7,0),"")</f>
        <v/>
      </c>
      <c r="AW118" s="70" t="str">
        <f aca="false">IF(AC118&gt;5,VLOOKUP(CONCATENATE(AP118,AR118),'Pril1-THLPa'!$H$6:$O$96,8,0),"")</f>
        <v/>
      </c>
      <c r="AX118" s="66" t="n">
        <f aca="false">IF(AC118&gt;0,IF(AND(AC118&gt;0,AC118&lt;=5),VLOOKUP(AP118,'Pril1-THLPa'!$A$6:$F$18,LOOKUP(AC118,'Pril1-THLPa'!$B$5:$F$5,'Pril1-THLPa'!$B$4:$F$4),0),AS118+AT118*(AC118-5)+AU118*POWER(AC118-5,2)+AV118*POWER(AC118-5,3)+AW118*POWER(AC118-5,4)),0)</f>
        <v>0</v>
      </c>
      <c r="AY118" s="71"/>
      <c r="AZ118" s="66" t="n">
        <f aca="false">'Vstupní data'!AA118</f>
        <v>0</v>
      </c>
      <c r="BA118" s="66" t="n">
        <f aca="false">IF(OR('Vstupní data'!T118&gt;0,'Vstupní data'!U118&gt;0),IF(AC118&lt;&gt;"",AX118*AO118/10*(100+AZ118)/100,0),0)</f>
        <v>0</v>
      </c>
      <c r="BB118" s="67" t="n">
        <f aca="false">IF(AC118&lt;&gt;"",ROUND(BA118*AN118,0),0)</f>
        <v>0</v>
      </c>
      <c r="BC118" s="68" t="str">
        <f aca="false">IF(AE118&gt;0,BB118/AE118,"")</f>
        <v/>
      </c>
      <c r="BD118" s="66" t="n">
        <f aca="false">'Vstupní data'!AE118</f>
        <v>0</v>
      </c>
      <c r="BF118" s="66" t="n">
        <f aca="false">'Vstupní data'!AC118</f>
        <v>0</v>
      </c>
      <c r="BH118" s="66" t="n">
        <f aca="false">'Vstupní data'!AD118</f>
        <v>0</v>
      </c>
      <c r="BI118" s="66" t="n">
        <f aca="false">'Vstupní data'!AF118</f>
        <v>0</v>
      </c>
      <c r="BJ118" s="69" t="n">
        <f aca="false">'Vstupní data'!AG118</f>
        <v>0</v>
      </c>
      <c r="BK118" s="69" t="n">
        <f aca="false">IF(BF118&lt;&gt;0,VLOOKUP(I118,'Pril3-drev'!$H$5:$I$83,2,0),0)</f>
        <v>0</v>
      </c>
      <c r="BL118" s="69" t="n">
        <f aca="false">IF(BF118&lt;&gt;0,VLOOKUP(BK118,'Pril3-drev'!$A$5:$C$17,3,0),0)</f>
        <v>0</v>
      </c>
      <c r="BM118" s="69" t="n">
        <f aca="false">'Vstupní data'!AH118</f>
        <v>0</v>
      </c>
      <c r="BN118" s="69" t="n">
        <f aca="false">IF('Vstupní data'!AH118&gt;0,   VLOOKUP(VLOOKUP(CONCATENATE(VLOOKUP(I118,'Pril3-drev'!$H$4:$L$83,5,0),BD118),'Pril3-drev'!$Q$4:$R$2803,2,0),'AVB-BS'!$C$5:$S$29 ,LOOKUP(BM118,'AVB-BS'!$D$3:$S$3,'AVB-BS'!$D$1:$S$1) ,0 )   ,   IF('Vstupní data'!AI118&gt;0,'Vstupní data'!AI118,0))</f>
        <v>0</v>
      </c>
      <c r="BO118" s="69" t="str">
        <f aca="false">IF(BX118&gt;5,VLOOKUP(CONCATENATE(BK118,BN118),'Pril1-THLPa'!$H$6:$N$96,4,0),"")</f>
        <v/>
      </c>
      <c r="BP118" s="69" t="str">
        <f aca="false">IF(BX118&gt;5,VLOOKUP(CONCATENATE(BK118,BN118),'Pril1-THLPa'!$H$6:$N$96,5,0),"")</f>
        <v/>
      </c>
      <c r="BQ118" s="69" t="str">
        <f aca="false">IF(BX118&gt;5,VLOOKUP(CONCATENATE(BK118,BN118),'Pril1-THLPa'!$H$6:$N$96,6,0),"")</f>
        <v/>
      </c>
      <c r="BR118" s="69" t="str">
        <f aca="false">IF(BX118&gt;5,VLOOKUP(CONCATENATE(BK118,BN118),'Pril1-THLPa'!$H$6:$N$96,7,0),"")</f>
        <v/>
      </c>
      <c r="BS118" s="69" t="str">
        <f aca="false">IF(BX118&gt;5,VLOOKUP(CONCATENATE(BK118,BN118),'Pril1-THLPa'!$H$6:$O$96,8,0),"")</f>
        <v/>
      </c>
      <c r="BT118" s="69" t="str">
        <f aca="false">IF(BF118&gt;0, IF(BK118="smrk",  VLOOKUP(VLOOKUP(BD118,'Pril9-K3'!$L$8:$M$207,2,0),'Pril9-K3'!$A$8:$J$16,LOOKUP(BN118,'Pril9-K3'!$A$7:$J$7,'Pril9-K3'!$A$5:$J$5),0), IF(AND(BK118&lt;&gt;"smrk",'Vstupní data'!AK118&lt;&gt;""),'Vstupní data'!AK118,   VLOOKUP(VLOOKUP(BD118,'Pril9-K3'!$L$8:$M$207,2,0),'Pril9-K3'!$A$8:$J$16,LOOKUP(BN118,'Pril9-K3'!$A$7:$J$7,'Pril9-K3'!$A$5:$J$5),0)   )),   "")</f>
        <v/>
      </c>
      <c r="BV118" s="69" t="n">
        <f aca="false">'Vstupní data'!AJ118</f>
        <v>0</v>
      </c>
      <c r="BW118" s="69" t="n">
        <f aca="false">IF(BF118&gt;0,IF(J118&gt;0,J118,K118*H118/100),0)</f>
        <v>0</v>
      </c>
      <c r="BX118" s="69" t="n">
        <f aca="false">IF(BF118&gt;0,IF(BJ118&gt;BL118,BL118,BJ118),0)</f>
        <v>0</v>
      </c>
      <c r="BY118" s="69" t="n">
        <f aca="false">IF(BD118=0,0,IF(AND(BX118&gt;0,BX118&lt;=5),  IF(AND(BX118&gt;0,BX118&lt;=5),VLOOKUP(BK118,'Pril1-THLPa'!$A$6:$F$18,IF(AND(BX118&gt;0,BX118&lt;=5),LOOKUP(BX118,'Pril1-THLPa'!$B$5:$F$5,'Pril1-THLPa'!$B$4:$F$4),""),0),""),  IF(BX118&gt;5,BO118+BP118*(BX118-5)+BQ118*POWER(BX118-5,2)+BR118*POWER(BX118-5,3)+BS118*POWER(BX118-5,4),"")))</f>
        <v>0</v>
      </c>
      <c r="BZ118" s="69" t="n">
        <f aca="false">IF(BY118&gt;0,BY118*BI118/10*BW118*(100+BV118)/100,0)</f>
        <v>0</v>
      </c>
      <c r="CA118" s="69" t="n">
        <f aca="false">IF(BD118&gt;0,BX118-IF(BD118&gt;BX118,BX118,BD118),0)</f>
        <v>0</v>
      </c>
      <c r="CB118" s="69" t="n">
        <f aca="false">POWER(1.01,CA118)</f>
        <v>1</v>
      </c>
      <c r="CC118" s="69" t="n">
        <f aca="false">IF(BF118&gt;0,IF(BF118&gt;BH118,1,BF118/BH118),0)</f>
        <v>0</v>
      </c>
      <c r="CD118" s="72" t="n">
        <f aca="false">IF(BD118=0,0,IF(BF118&gt;0,ROUND(IF(CB118&lt;&gt;0,BZ118*BT118*1/CB118*CC118,0),0),0))</f>
        <v>0</v>
      </c>
      <c r="CE118" s="73" t="str">
        <f aca="false">IF(BF118&gt;0,IF(BF118&gt;BH118,CD118/BF118,CD118/BH118),"")</f>
        <v/>
      </c>
      <c r="CF118" s="69" t="n">
        <f aca="false">'Vstupní data'!AM118</f>
        <v>0</v>
      </c>
      <c r="CG118" s="69" t="n">
        <f aca="false">'Vstupní data'!AN118</f>
        <v>0</v>
      </c>
      <c r="CH118" s="69" t="n">
        <f aca="false">'Vstupní data'!AO118</f>
        <v>0</v>
      </c>
      <c r="CI118" s="69" t="n">
        <f aca="false">'Vstupní data'!AP118</f>
        <v>0</v>
      </c>
      <c r="CJ118" s="72" t="n">
        <f aca="false">ROUND(CH118*CI118,0)</f>
        <v>0</v>
      </c>
      <c r="CK118" s="74" t="str">
        <f aca="false">IF(OR(AA118&gt;0,BB118&gt;0,CD118&gt;0,CJ118&gt;0),AA118+BB118+CD118+CJ118,"")</f>
        <v/>
      </c>
    </row>
    <row r="119" customFormat="false" ht="12.8" hidden="false" customHeight="false" outlineLevel="0" collapsed="false">
      <c r="A119" s="66" t="n">
        <f aca="false">'Vstupní data'!A119</f>
        <v>0</v>
      </c>
      <c r="F119" s="66" t="str">
        <f aca="false">CONCATENATE('Vstupní data'!F119,'Vstupní data'!G119,'Vstupní data'!H119,'Vstupní data'!I119)</f>
        <v/>
      </c>
      <c r="G119" s="66"/>
      <c r="H119" s="66" t="n">
        <f aca="false">'Vstupní data'!K119</f>
        <v>0</v>
      </c>
      <c r="I119" s="66" t="n">
        <f aca="false">'Vstupní data'!L119</f>
        <v>0</v>
      </c>
      <c r="J119" s="66" t="n">
        <f aca="false">'Vstupní data'!K119*'Vstupní data'!M119/100</f>
        <v>0</v>
      </c>
      <c r="L119" s="66" t="n">
        <f aca="false">IF('Vstupní data'!N119="prostokořenný",0,IF('Vstupní data'!N119="krytokořenný","k",IF('Vstupní data'!N119="poloodrostky nebo odrostky, prostokořenné i krytokořenné","po",0)))</f>
        <v>0</v>
      </c>
      <c r="N119" s="66"/>
      <c r="O119" s="66" t="n">
        <f aca="false">'Vstupní data'!O119</f>
        <v>0</v>
      </c>
      <c r="P119" s="66" t="n">
        <f aca="false">IF(O119&gt;0,VLOOKUP(CONCATENATE(VLOOKUP(I119,'Pril3-drev'!$H$5:$K$83,4,0),"-",'Vstupní data'!R119),K2!$C$15:$D$23,2,0),0)</f>
        <v>0</v>
      </c>
      <c r="Q119" s="66" t="n">
        <f aca="false">IF(O119&gt;0,VLOOKUP(I119,'Pril3-drev'!$H$5:$I$83,2,0),0)</f>
        <v>0</v>
      </c>
      <c r="R119" s="66" t="n">
        <f aca="false">IF(Q119&gt;0,VLOOKUP(Q119,'Pril6-okus'!$A$5:$B$17,2,0),0)</f>
        <v>0</v>
      </c>
      <c r="S119" s="66" t="n">
        <f aca="false">IF(O119&gt;0,VLOOKUP(I119,'Pril3-drev'!$H$5:$J$83,3,0),0)</f>
        <v>0</v>
      </c>
      <c r="T119" s="66" t="str">
        <f aca="false">IF(O119&gt;0,IF(L119="k",0.9*VLOOKUP(S119,'ha-pocty-vyhl'!$A$5:$B$20,2,0),IF(L119="po",0.8*VLOOKUP(S119,'ha-pocty-vyhl'!$A$5:$B$20,2,0),VLOOKUP(S119,'ha-pocty-vyhl'!$A$5:$B$20,2,0))),"")</f>
        <v/>
      </c>
      <c r="U119" s="66" t="n">
        <f aca="false">'Vstupní data'!P119</f>
        <v>0</v>
      </c>
      <c r="V119" s="66" t="n">
        <f aca="false">IF(O119&gt;0,1.3*T119*1000*Z119/10000,0)</f>
        <v>0</v>
      </c>
      <c r="W119" s="66" t="n">
        <f aca="false">IF(O119&gt;0,1.3*T119*1000*Z119/10000,0)</f>
        <v>0</v>
      </c>
      <c r="X119" s="66" t="n">
        <f aca="false">IF(O119&gt;0,IF(O119&gt;V119,V119,O119),0)</f>
        <v>0</v>
      </c>
      <c r="Y119" s="66" t="n">
        <f aca="false">IF(O119&gt;0,IF(IF(U119&gt;W119,W119,U119)&lt;X119,W119,IF(U119&gt;W119,W119,U119)),0)</f>
        <v>0</v>
      </c>
      <c r="Z119" s="66" t="n">
        <f aca="false">IF(O119&gt;0,IF(J119&gt;0,J119,K119*H119/100),0)</f>
        <v>0</v>
      </c>
      <c r="AA119" s="67" t="n">
        <f aca="false">IF(O119&gt;0,CEILING(R119*P119*X119/Y119*Z119,1),0)</f>
        <v>0</v>
      </c>
      <c r="AB119" s="68" t="n">
        <f aca="false">IF(O119&gt;0,AA119/O119,0)</f>
        <v>0</v>
      </c>
      <c r="AC119" s="66" t="n">
        <f aca="false">'Vstupní data'!W119</f>
        <v>0</v>
      </c>
      <c r="AI119" s="66" t="str">
        <f aca="false">IF(OR('Vstupní data'!T119&gt;0,'Vstupní data'!U119&gt;0),VLOOKUP(I119,'Pril3-drev'!$H$5:$J$83,3,0),"")</f>
        <v/>
      </c>
      <c r="AJ119" s="66" t="n">
        <f aca="false">IF('Vstupní data'!V119="prostokořenný",0,IF('Vstupní data'!V119="krytokořenný","k",IF('Vstupní data'!V119="poloodrostky nebo odrostky, prostokořenné i krytokořenné","po",0)))</f>
        <v>0</v>
      </c>
      <c r="AK119" s="66" t="n">
        <f aca="false">IF(OR('Vstupní data'!T119&gt;0,'Vstupní data'!U119&gt;0),IF(AJ119="k",0.9*VLOOKUP(AI119,'ha-pocty-vyhl'!$A$5:$B$20,2,0),IF(AJ119="po",0.8*VLOOKUP(AI119,'ha-pocty-vyhl'!$A$5:$B$20,2,0),VLOOKUP(AI119,'ha-pocty-vyhl'!$A$5:$B$20,2,0))),0)</f>
        <v>0</v>
      </c>
      <c r="AL119" s="66" t="n">
        <f aca="false">IF(OR('Vstupní data'!T119&gt;0,'Vstupní data'!U119&gt;0),'Vstupní data'!K119*'Vstupní data'!M119/100,0)</f>
        <v>0</v>
      </c>
      <c r="AM119" s="66" t="n">
        <f aca="false">IF(OR('Vstupní data'!T119&gt;0,'Vstupní data'!U119&gt;0),IF('Vstupní data'!T119&gt;0,'Vstupní data'!T119,ROUND(10*'Vstupní data'!U119/AK119,0)),0)</f>
        <v>0</v>
      </c>
      <c r="AN119" s="69" t="n">
        <f aca="false">IF('Vstupní data'!T119&gt;0,   IF('Vstupní data'!T119&lt;=AL119,'Vstupní data'!T119,AL119),   IF(AM119&lt;AL119,AM119,AL119))</f>
        <v>0</v>
      </c>
      <c r="AO119" s="69" t="n">
        <f aca="false">'Vstupní data'!X119</f>
        <v>0</v>
      </c>
      <c r="AP119" s="66" t="n">
        <f aca="false">IF(OR('Vstupní data'!T119&gt;0,'Vstupní data'!U119&gt;0),IF(I119&lt;&gt;0,VLOOKUP(I119,'Pril3-drev'!$H$5:$I$83,2,0),0),0)</f>
        <v>0</v>
      </c>
      <c r="AQ119" s="66" t="n">
        <f aca="false">'Vstupní data'!Y119</f>
        <v>0</v>
      </c>
      <c r="AR119" s="66" t="str">
        <f aca="false">IF(AC119&gt;5,   IF('Vstupní data'!Y119&gt;0,   VLOOKUP(VLOOKUP(CONCATENATE(VLOOKUP(I119,'Pril3-drev'!$H$4:$L$83,5,0),AC119),'Pril3-drev'!$Q$4:$R$2803,2,0),'AVB-BS'!$C$5:$S$29 ,LOOKUP(AQ119,'AVB-BS'!$D$3:$S$3,'AVB-BS'!$D$1:$S$1) ,0 )   ,   IF('Vstupní data'!Z119&gt;0,'Vstupní data'!Z119,0)) , "")</f>
        <v/>
      </c>
      <c r="AS119" s="70" t="str">
        <f aca="false">IF(AC119&gt;5,VLOOKUP(CONCATENATE(AP119,AR119),'Pril1-THLPa'!$H$6:$N$96,4,0),"")</f>
        <v/>
      </c>
      <c r="AT119" s="70" t="str">
        <f aca="false">IF(AC119&gt;5,VLOOKUP(CONCATENATE(AP119,AR119),'Pril1-THLPa'!$H$6:$N$96,5,0),"")</f>
        <v/>
      </c>
      <c r="AU119" s="70" t="str">
        <f aca="false">IF(AC119&gt;5,VLOOKUP(CONCATENATE(AP119,AR119),'Pril1-THLPa'!$H$6:$N$96,6,0),"")</f>
        <v/>
      </c>
      <c r="AV119" s="70" t="str">
        <f aca="false">IF(AC119&gt;5,VLOOKUP(CONCATENATE(AP119,AR119),'Pril1-THLPa'!$H$6:$N$96,7,0),"")</f>
        <v/>
      </c>
      <c r="AW119" s="70" t="str">
        <f aca="false">IF(AC119&gt;5,VLOOKUP(CONCATENATE(AP119,AR119),'Pril1-THLPa'!$H$6:$O$96,8,0),"")</f>
        <v/>
      </c>
      <c r="AX119" s="66" t="n">
        <f aca="false">IF(AC119&gt;0,IF(AND(AC119&gt;0,AC119&lt;=5),VLOOKUP(AP119,'Pril1-THLPa'!$A$6:$F$18,LOOKUP(AC119,'Pril1-THLPa'!$B$5:$F$5,'Pril1-THLPa'!$B$4:$F$4),0),AS119+AT119*(AC119-5)+AU119*POWER(AC119-5,2)+AV119*POWER(AC119-5,3)+AW119*POWER(AC119-5,4)),0)</f>
        <v>0</v>
      </c>
      <c r="AY119" s="71"/>
      <c r="AZ119" s="66" t="n">
        <f aca="false">'Vstupní data'!AA119</f>
        <v>0</v>
      </c>
      <c r="BA119" s="66" t="n">
        <f aca="false">IF(OR('Vstupní data'!T119&gt;0,'Vstupní data'!U119&gt;0),IF(AC119&lt;&gt;"",AX119*AO119/10*(100+AZ119)/100,0),0)</f>
        <v>0</v>
      </c>
      <c r="BB119" s="67" t="n">
        <f aca="false">IF(AC119&lt;&gt;"",ROUND(BA119*AN119,0),0)</f>
        <v>0</v>
      </c>
      <c r="BC119" s="68" t="str">
        <f aca="false">IF(AE119&gt;0,BB119/AE119,"")</f>
        <v/>
      </c>
      <c r="BD119" s="66" t="n">
        <f aca="false">'Vstupní data'!AE119</f>
        <v>0</v>
      </c>
      <c r="BF119" s="66" t="n">
        <f aca="false">'Vstupní data'!AC119</f>
        <v>0</v>
      </c>
      <c r="BH119" s="66" t="n">
        <f aca="false">'Vstupní data'!AD119</f>
        <v>0</v>
      </c>
      <c r="BI119" s="66" t="n">
        <f aca="false">'Vstupní data'!AF119</f>
        <v>0</v>
      </c>
      <c r="BJ119" s="69" t="n">
        <f aca="false">'Vstupní data'!AG119</f>
        <v>0</v>
      </c>
      <c r="BK119" s="69" t="n">
        <f aca="false">IF(BF119&lt;&gt;0,VLOOKUP(I119,'Pril3-drev'!$H$5:$I$83,2,0),0)</f>
        <v>0</v>
      </c>
      <c r="BL119" s="69" t="n">
        <f aca="false">IF(BF119&lt;&gt;0,VLOOKUP(BK119,'Pril3-drev'!$A$5:$C$17,3,0),0)</f>
        <v>0</v>
      </c>
      <c r="BM119" s="69" t="n">
        <f aca="false">'Vstupní data'!AH119</f>
        <v>0</v>
      </c>
      <c r="BN119" s="69" t="n">
        <f aca="false">IF('Vstupní data'!AH119&gt;0,   VLOOKUP(VLOOKUP(CONCATENATE(VLOOKUP(I119,'Pril3-drev'!$H$4:$L$83,5,0),BD119),'Pril3-drev'!$Q$4:$R$2803,2,0),'AVB-BS'!$C$5:$S$29 ,LOOKUP(BM119,'AVB-BS'!$D$3:$S$3,'AVB-BS'!$D$1:$S$1) ,0 )   ,   IF('Vstupní data'!AI119&gt;0,'Vstupní data'!AI119,0))</f>
        <v>0</v>
      </c>
      <c r="BO119" s="69" t="str">
        <f aca="false">IF(BX119&gt;5,VLOOKUP(CONCATENATE(BK119,BN119),'Pril1-THLPa'!$H$6:$N$96,4,0),"")</f>
        <v/>
      </c>
      <c r="BP119" s="69" t="str">
        <f aca="false">IF(BX119&gt;5,VLOOKUP(CONCATENATE(BK119,BN119),'Pril1-THLPa'!$H$6:$N$96,5,0),"")</f>
        <v/>
      </c>
      <c r="BQ119" s="69" t="str">
        <f aca="false">IF(BX119&gt;5,VLOOKUP(CONCATENATE(BK119,BN119),'Pril1-THLPa'!$H$6:$N$96,6,0),"")</f>
        <v/>
      </c>
      <c r="BR119" s="69" t="str">
        <f aca="false">IF(BX119&gt;5,VLOOKUP(CONCATENATE(BK119,BN119),'Pril1-THLPa'!$H$6:$N$96,7,0),"")</f>
        <v/>
      </c>
      <c r="BS119" s="69" t="str">
        <f aca="false">IF(BX119&gt;5,VLOOKUP(CONCATENATE(BK119,BN119),'Pril1-THLPa'!$H$6:$O$96,8,0),"")</f>
        <v/>
      </c>
      <c r="BT119" s="69" t="str">
        <f aca="false">IF(BF119&gt;0, IF(BK119="smrk",  VLOOKUP(VLOOKUP(BD119,'Pril9-K3'!$L$8:$M$207,2,0),'Pril9-K3'!$A$8:$J$16,LOOKUP(BN119,'Pril9-K3'!$A$7:$J$7,'Pril9-K3'!$A$5:$J$5),0), IF(AND(BK119&lt;&gt;"smrk",'Vstupní data'!AK119&lt;&gt;""),'Vstupní data'!AK119,   VLOOKUP(VLOOKUP(BD119,'Pril9-K3'!$L$8:$M$207,2,0),'Pril9-K3'!$A$8:$J$16,LOOKUP(BN119,'Pril9-K3'!$A$7:$J$7,'Pril9-K3'!$A$5:$J$5),0)   )),   "")</f>
        <v/>
      </c>
      <c r="BV119" s="69" t="n">
        <f aca="false">'Vstupní data'!AJ119</f>
        <v>0</v>
      </c>
      <c r="BW119" s="69" t="n">
        <f aca="false">IF(BF119&gt;0,IF(J119&gt;0,J119,K119*H119/100),0)</f>
        <v>0</v>
      </c>
      <c r="BX119" s="69" t="n">
        <f aca="false">IF(BF119&gt;0,IF(BJ119&gt;BL119,BL119,BJ119),0)</f>
        <v>0</v>
      </c>
      <c r="BY119" s="69" t="n">
        <f aca="false">IF(BD119=0,0,IF(AND(BX119&gt;0,BX119&lt;=5),  IF(AND(BX119&gt;0,BX119&lt;=5),VLOOKUP(BK119,'Pril1-THLPa'!$A$6:$F$18,IF(AND(BX119&gt;0,BX119&lt;=5),LOOKUP(BX119,'Pril1-THLPa'!$B$5:$F$5,'Pril1-THLPa'!$B$4:$F$4),""),0),""),  IF(BX119&gt;5,BO119+BP119*(BX119-5)+BQ119*POWER(BX119-5,2)+BR119*POWER(BX119-5,3)+BS119*POWER(BX119-5,4),"")))</f>
        <v>0</v>
      </c>
      <c r="BZ119" s="69" t="n">
        <f aca="false">IF(BY119&gt;0,BY119*BI119/10*BW119*(100+BV119)/100,0)</f>
        <v>0</v>
      </c>
      <c r="CA119" s="69" t="n">
        <f aca="false">IF(BD119&gt;0,BX119-IF(BD119&gt;BX119,BX119,BD119),0)</f>
        <v>0</v>
      </c>
      <c r="CB119" s="69" t="n">
        <f aca="false">POWER(1.01,CA119)</f>
        <v>1</v>
      </c>
      <c r="CC119" s="69" t="n">
        <f aca="false">IF(BF119&gt;0,IF(BF119&gt;BH119,1,BF119/BH119),0)</f>
        <v>0</v>
      </c>
      <c r="CD119" s="72" t="n">
        <f aca="false">IF(BD119=0,0,IF(BF119&gt;0,ROUND(IF(CB119&lt;&gt;0,BZ119*BT119*1/CB119*CC119,0),0),0))</f>
        <v>0</v>
      </c>
      <c r="CE119" s="73" t="str">
        <f aca="false">IF(BF119&gt;0,IF(BF119&gt;BH119,CD119/BF119,CD119/BH119),"")</f>
        <v/>
      </c>
      <c r="CF119" s="69" t="n">
        <f aca="false">'Vstupní data'!AM119</f>
        <v>0</v>
      </c>
      <c r="CG119" s="69" t="n">
        <f aca="false">'Vstupní data'!AN119</f>
        <v>0</v>
      </c>
      <c r="CH119" s="69" t="n">
        <f aca="false">'Vstupní data'!AO119</f>
        <v>0</v>
      </c>
      <c r="CI119" s="69" t="n">
        <f aca="false">'Vstupní data'!AP119</f>
        <v>0</v>
      </c>
      <c r="CJ119" s="72" t="n">
        <f aca="false">ROUND(CH119*CI119,0)</f>
        <v>0</v>
      </c>
      <c r="CK119" s="74" t="str">
        <f aca="false">IF(OR(AA119&gt;0,BB119&gt;0,CD119&gt;0,CJ119&gt;0),AA119+BB119+CD119+CJ119,"")</f>
        <v/>
      </c>
    </row>
    <row r="120" customFormat="false" ht="12.8" hidden="false" customHeight="false" outlineLevel="0" collapsed="false">
      <c r="A120" s="66" t="n">
        <f aca="false">'Vstupní data'!A120</f>
        <v>0</v>
      </c>
      <c r="F120" s="66" t="str">
        <f aca="false">CONCATENATE('Vstupní data'!F120,'Vstupní data'!G120,'Vstupní data'!H120,'Vstupní data'!I120)</f>
        <v/>
      </c>
      <c r="G120" s="66"/>
      <c r="H120" s="66" t="n">
        <f aca="false">'Vstupní data'!K120</f>
        <v>0</v>
      </c>
      <c r="I120" s="66" t="n">
        <f aca="false">'Vstupní data'!L120</f>
        <v>0</v>
      </c>
      <c r="J120" s="66" t="n">
        <f aca="false">'Vstupní data'!K120*'Vstupní data'!M120/100</f>
        <v>0</v>
      </c>
      <c r="L120" s="66" t="n">
        <f aca="false">IF('Vstupní data'!N120="prostokořenný",0,IF('Vstupní data'!N120="krytokořenný","k",IF('Vstupní data'!N120="poloodrostky nebo odrostky, prostokořenné i krytokořenné","po",0)))</f>
        <v>0</v>
      </c>
      <c r="N120" s="66"/>
      <c r="O120" s="66" t="n">
        <f aca="false">'Vstupní data'!O120</f>
        <v>0</v>
      </c>
      <c r="P120" s="66" t="n">
        <f aca="false">IF(O120&gt;0,VLOOKUP(CONCATENATE(VLOOKUP(I120,'Pril3-drev'!$H$5:$K$83,4,0),"-",'Vstupní data'!R120),K2!$C$15:$D$23,2,0),0)</f>
        <v>0</v>
      </c>
      <c r="Q120" s="66" t="n">
        <f aca="false">IF(O120&gt;0,VLOOKUP(I120,'Pril3-drev'!$H$5:$I$83,2,0),0)</f>
        <v>0</v>
      </c>
      <c r="R120" s="66" t="n">
        <f aca="false">IF(Q120&gt;0,VLOOKUP(Q120,'Pril6-okus'!$A$5:$B$17,2,0),0)</f>
        <v>0</v>
      </c>
      <c r="S120" s="66" t="n">
        <f aca="false">IF(O120&gt;0,VLOOKUP(I120,'Pril3-drev'!$H$5:$J$83,3,0),0)</f>
        <v>0</v>
      </c>
      <c r="T120" s="66" t="str">
        <f aca="false">IF(O120&gt;0,IF(L120="k",0.9*VLOOKUP(S120,'ha-pocty-vyhl'!$A$5:$B$20,2,0),IF(L120="po",0.8*VLOOKUP(S120,'ha-pocty-vyhl'!$A$5:$B$20,2,0),VLOOKUP(S120,'ha-pocty-vyhl'!$A$5:$B$20,2,0))),"")</f>
        <v/>
      </c>
      <c r="U120" s="66" t="n">
        <f aca="false">'Vstupní data'!P120</f>
        <v>0</v>
      </c>
      <c r="V120" s="66" t="n">
        <f aca="false">IF(O120&gt;0,1.3*T120*1000*Z120/10000,0)</f>
        <v>0</v>
      </c>
      <c r="W120" s="66" t="n">
        <f aca="false">IF(O120&gt;0,1.3*T120*1000*Z120/10000,0)</f>
        <v>0</v>
      </c>
      <c r="X120" s="66" t="n">
        <f aca="false">IF(O120&gt;0,IF(O120&gt;V120,V120,O120),0)</f>
        <v>0</v>
      </c>
      <c r="Y120" s="66" t="n">
        <f aca="false">IF(O120&gt;0,IF(IF(U120&gt;W120,W120,U120)&lt;X120,W120,IF(U120&gt;W120,W120,U120)),0)</f>
        <v>0</v>
      </c>
      <c r="Z120" s="66" t="n">
        <f aca="false">IF(O120&gt;0,IF(J120&gt;0,J120,K120*H120/100),0)</f>
        <v>0</v>
      </c>
      <c r="AA120" s="67" t="n">
        <f aca="false">IF(O120&gt;0,CEILING(R120*P120*X120/Y120*Z120,1),0)</f>
        <v>0</v>
      </c>
      <c r="AB120" s="68" t="n">
        <f aca="false">IF(O120&gt;0,AA120/O120,0)</f>
        <v>0</v>
      </c>
      <c r="AC120" s="66" t="n">
        <f aca="false">'Vstupní data'!W120</f>
        <v>0</v>
      </c>
      <c r="AI120" s="66" t="str">
        <f aca="false">IF(OR('Vstupní data'!T120&gt;0,'Vstupní data'!U120&gt;0),VLOOKUP(I120,'Pril3-drev'!$H$5:$J$83,3,0),"")</f>
        <v/>
      </c>
      <c r="AJ120" s="66" t="n">
        <f aca="false">IF('Vstupní data'!V120="prostokořenný",0,IF('Vstupní data'!V120="krytokořenný","k",IF('Vstupní data'!V120="poloodrostky nebo odrostky, prostokořenné i krytokořenné","po",0)))</f>
        <v>0</v>
      </c>
      <c r="AK120" s="66" t="n">
        <f aca="false">IF(OR('Vstupní data'!T120&gt;0,'Vstupní data'!U120&gt;0),IF(AJ120="k",0.9*VLOOKUP(AI120,'ha-pocty-vyhl'!$A$5:$B$20,2,0),IF(AJ120="po",0.8*VLOOKUP(AI120,'ha-pocty-vyhl'!$A$5:$B$20,2,0),VLOOKUP(AI120,'ha-pocty-vyhl'!$A$5:$B$20,2,0))),0)</f>
        <v>0</v>
      </c>
      <c r="AL120" s="66" t="n">
        <f aca="false">IF(OR('Vstupní data'!T120&gt;0,'Vstupní data'!U120&gt;0),'Vstupní data'!K120*'Vstupní data'!M120/100,0)</f>
        <v>0</v>
      </c>
      <c r="AM120" s="66" t="n">
        <f aca="false">IF(OR('Vstupní data'!T120&gt;0,'Vstupní data'!U120&gt;0),IF('Vstupní data'!T120&gt;0,'Vstupní data'!T120,ROUND(10*'Vstupní data'!U120/AK120,0)),0)</f>
        <v>0</v>
      </c>
      <c r="AN120" s="69" t="n">
        <f aca="false">IF('Vstupní data'!T120&gt;0,   IF('Vstupní data'!T120&lt;=AL120,'Vstupní data'!T120,AL120),   IF(AM120&lt;AL120,AM120,AL120))</f>
        <v>0</v>
      </c>
      <c r="AO120" s="69" t="n">
        <f aca="false">'Vstupní data'!X120</f>
        <v>0</v>
      </c>
      <c r="AP120" s="66" t="n">
        <f aca="false">IF(OR('Vstupní data'!T120&gt;0,'Vstupní data'!U120&gt;0),IF(I120&lt;&gt;0,VLOOKUP(I120,'Pril3-drev'!$H$5:$I$83,2,0),0),0)</f>
        <v>0</v>
      </c>
      <c r="AQ120" s="66" t="n">
        <f aca="false">'Vstupní data'!Y120</f>
        <v>0</v>
      </c>
      <c r="AR120" s="66" t="str">
        <f aca="false">IF(AC120&gt;5,   IF('Vstupní data'!Y120&gt;0,   VLOOKUP(VLOOKUP(CONCATENATE(VLOOKUP(I120,'Pril3-drev'!$H$4:$L$83,5,0),AC120),'Pril3-drev'!$Q$4:$R$2803,2,0),'AVB-BS'!$C$5:$S$29 ,LOOKUP(AQ120,'AVB-BS'!$D$3:$S$3,'AVB-BS'!$D$1:$S$1) ,0 )   ,   IF('Vstupní data'!Z120&gt;0,'Vstupní data'!Z120,0)) , "")</f>
        <v/>
      </c>
      <c r="AS120" s="70" t="str">
        <f aca="false">IF(AC120&gt;5,VLOOKUP(CONCATENATE(AP120,AR120),'Pril1-THLPa'!$H$6:$N$96,4,0),"")</f>
        <v/>
      </c>
      <c r="AT120" s="70" t="str">
        <f aca="false">IF(AC120&gt;5,VLOOKUP(CONCATENATE(AP120,AR120),'Pril1-THLPa'!$H$6:$N$96,5,0),"")</f>
        <v/>
      </c>
      <c r="AU120" s="70" t="str">
        <f aca="false">IF(AC120&gt;5,VLOOKUP(CONCATENATE(AP120,AR120),'Pril1-THLPa'!$H$6:$N$96,6,0),"")</f>
        <v/>
      </c>
      <c r="AV120" s="70" t="str">
        <f aca="false">IF(AC120&gt;5,VLOOKUP(CONCATENATE(AP120,AR120),'Pril1-THLPa'!$H$6:$N$96,7,0),"")</f>
        <v/>
      </c>
      <c r="AW120" s="70" t="str">
        <f aca="false">IF(AC120&gt;5,VLOOKUP(CONCATENATE(AP120,AR120),'Pril1-THLPa'!$H$6:$O$96,8,0),"")</f>
        <v/>
      </c>
      <c r="AX120" s="66" t="n">
        <f aca="false">IF(AC120&gt;0,IF(AND(AC120&gt;0,AC120&lt;=5),VLOOKUP(AP120,'Pril1-THLPa'!$A$6:$F$18,LOOKUP(AC120,'Pril1-THLPa'!$B$5:$F$5,'Pril1-THLPa'!$B$4:$F$4),0),AS120+AT120*(AC120-5)+AU120*POWER(AC120-5,2)+AV120*POWER(AC120-5,3)+AW120*POWER(AC120-5,4)),0)</f>
        <v>0</v>
      </c>
      <c r="AY120" s="71"/>
      <c r="AZ120" s="66" t="n">
        <f aca="false">'Vstupní data'!AA120</f>
        <v>0</v>
      </c>
      <c r="BA120" s="66" t="n">
        <f aca="false">IF(OR('Vstupní data'!T120&gt;0,'Vstupní data'!U120&gt;0),IF(AC120&lt;&gt;"",AX120*AO120/10*(100+AZ120)/100,0),0)</f>
        <v>0</v>
      </c>
      <c r="BB120" s="67" t="n">
        <f aca="false">IF(AC120&lt;&gt;"",ROUND(BA120*AN120,0),0)</f>
        <v>0</v>
      </c>
      <c r="BC120" s="68" t="str">
        <f aca="false">IF(AE120&gt;0,BB120/AE120,"")</f>
        <v/>
      </c>
      <c r="BD120" s="66" t="n">
        <f aca="false">'Vstupní data'!AE120</f>
        <v>0</v>
      </c>
      <c r="BF120" s="66" t="n">
        <f aca="false">'Vstupní data'!AC120</f>
        <v>0</v>
      </c>
      <c r="BH120" s="66" t="n">
        <f aca="false">'Vstupní data'!AD120</f>
        <v>0</v>
      </c>
      <c r="BI120" s="66" t="n">
        <f aca="false">'Vstupní data'!AF120</f>
        <v>0</v>
      </c>
      <c r="BJ120" s="69" t="n">
        <f aca="false">'Vstupní data'!AG120</f>
        <v>0</v>
      </c>
      <c r="BK120" s="69" t="n">
        <f aca="false">IF(BF120&lt;&gt;0,VLOOKUP(I120,'Pril3-drev'!$H$5:$I$83,2,0),0)</f>
        <v>0</v>
      </c>
      <c r="BL120" s="69" t="n">
        <f aca="false">IF(BF120&lt;&gt;0,VLOOKUP(BK120,'Pril3-drev'!$A$5:$C$17,3,0),0)</f>
        <v>0</v>
      </c>
      <c r="BM120" s="69" t="n">
        <f aca="false">'Vstupní data'!AH120</f>
        <v>0</v>
      </c>
      <c r="BN120" s="69" t="n">
        <f aca="false">IF('Vstupní data'!AH120&gt;0,   VLOOKUP(VLOOKUP(CONCATENATE(VLOOKUP(I120,'Pril3-drev'!$H$4:$L$83,5,0),BD120),'Pril3-drev'!$Q$4:$R$2803,2,0),'AVB-BS'!$C$5:$S$29 ,LOOKUP(BM120,'AVB-BS'!$D$3:$S$3,'AVB-BS'!$D$1:$S$1) ,0 )   ,   IF('Vstupní data'!AI120&gt;0,'Vstupní data'!AI120,0))</f>
        <v>0</v>
      </c>
      <c r="BO120" s="69" t="str">
        <f aca="false">IF(BX120&gt;5,VLOOKUP(CONCATENATE(BK120,BN120),'Pril1-THLPa'!$H$6:$N$96,4,0),"")</f>
        <v/>
      </c>
      <c r="BP120" s="69" t="str">
        <f aca="false">IF(BX120&gt;5,VLOOKUP(CONCATENATE(BK120,BN120),'Pril1-THLPa'!$H$6:$N$96,5,0),"")</f>
        <v/>
      </c>
      <c r="BQ120" s="69" t="str">
        <f aca="false">IF(BX120&gt;5,VLOOKUP(CONCATENATE(BK120,BN120),'Pril1-THLPa'!$H$6:$N$96,6,0),"")</f>
        <v/>
      </c>
      <c r="BR120" s="69" t="str">
        <f aca="false">IF(BX120&gt;5,VLOOKUP(CONCATENATE(BK120,BN120),'Pril1-THLPa'!$H$6:$N$96,7,0),"")</f>
        <v/>
      </c>
      <c r="BS120" s="69" t="str">
        <f aca="false">IF(BX120&gt;5,VLOOKUP(CONCATENATE(BK120,BN120),'Pril1-THLPa'!$H$6:$O$96,8,0),"")</f>
        <v/>
      </c>
      <c r="BT120" s="69" t="str">
        <f aca="false">IF(BF120&gt;0, IF(BK120="smrk",  VLOOKUP(VLOOKUP(BD120,'Pril9-K3'!$L$8:$M$207,2,0),'Pril9-K3'!$A$8:$J$16,LOOKUP(BN120,'Pril9-K3'!$A$7:$J$7,'Pril9-K3'!$A$5:$J$5),0), IF(AND(BK120&lt;&gt;"smrk",'Vstupní data'!AK120&lt;&gt;""),'Vstupní data'!AK120,   VLOOKUP(VLOOKUP(BD120,'Pril9-K3'!$L$8:$M$207,2,0),'Pril9-K3'!$A$8:$J$16,LOOKUP(BN120,'Pril9-K3'!$A$7:$J$7,'Pril9-K3'!$A$5:$J$5),0)   )),   "")</f>
        <v/>
      </c>
      <c r="BV120" s="69" t="n">
        <f aca="false">'Vstupní data'!AJ120</f>
        <v>0</v>
      </c>
      <c r="BW120" s="69" t="n">
        <f aca="false">IF(BF120&gt;0,IF(J120&gt;0,J120,K120*H120/100),0)</f>
        <v>0</v>
      </c>
      <c r="BX120" s="69" t="n">
        <f aca="false">IF(BF120&gt;0,IF(BJ120&gt;BL120,BL120,BJ120),0)</f>
        <v>0</v>
      </c>
      <c r="BY120" s="69" t="n">
        <f aca="false">IF(BD120=0,0,IF(AND(BX120&gt;0,BX120&lt;=5),  IF(AND(BX120&gt;0,BX120&lt;=5),VLOOKUP(BK120,'Pril1-THLPa'!$A$6:$F$18,IF(AND(BX120&gt;0,BX120&lt;=5),LOOKUP(BX120,'Pril1-THLPa'!$B$5:$F$5,'Pril1-THLPa'!$B$4:$F$4),""),0),""),  IF(BX120&gt;5,BO120+BP120*(BX120-5)+BQ120*POWER(BX120-5,2)+BR120*POWER(BX120-5,3)+BS120*POWER(BX120-5,4),"")))</f>
        <v>0</v>
      </c>
      <c r="BZ120" s="69" t="n">
        <f aca="false">IF(BY120&gt;0,BY120*BI120/10*BW120*(100+BV120)/100,0)</f>
        <v>0</v>
      </c>
      <c r="CA120" s="69" t="n">
        <f aca="false">IF(BD120&gt;0,BX120-IF(BD120&gt;BX120,BX120,BD120),0)</f>
        <v>0</v>
      </c>
      <c r="CB120" s="69" t="n">
        <f aca="false">POWER(1.01,CA120)</f>
        <v>1</v>
      </c>
      <c r="CC120" s="69" t="n">
        <f aca="false">IF(BF120&gt;0,IF(BF120&gt;BH120,1,BF120/BH120),0)</f>
        <v>0</v>
      </c>
      <c r="CD120" s="72" t="n">
        <f aca="false">IF(BD120=0,0,IF(BF120&gt;0,ROUND(IF(CB120&lt;&gt;0,BZ120*BT120*1/CB120*CC120,0),0),0))</f>
        <v>0</v>
      </c>
      <c r="CE120" s="73" t="str">
        <f aca="false">IF(BF120&gt;0,IF(BF120&gt;BH120,CD120/BF120,CD120/BH120),"")</f>
        <v/>
      </c>
      <c r="CF120" s="69" t="n">
        <f aca="false">'Vstupní data'!AM120</f>
        <v>0</v>
      </c>
      <c r="CG120" s="69" t="n">
        <f aca="false">'Vstupní data'!AN120</f>
        <v>0</v>
      </c>
      <c r="CH120" s="69" t="n">
        <f aca="false">'Vstupní data'!AO120</f>
        <v>0</v>
      </c>
      <c r="CI120" s="69" t="n">
        <f aca="false">'Vstupní data'!AP120</f>
        <v>0</v>
      </c>
      <c r="CJ120" s="72" t="n">
        <f aca="false">ROUND(CH120*CI120,0)</f>
        <v>0</v>
      </c>
      <c r="CK120" s="74" t="str">
        <f aca="false">IF(OR(AA120&gt;0,BB120&gt;0,CD120&gt;0,CJ120&gt;0),AA120+BB120+CD120+CJ120,"")</f>
        <v/>
      </c>
    </row>
    <row r="121" customFormat="false" ht="12.8" hidden="false" customHeight="false" outlineLevel="0" collapsed="false">
      <c r="A121" s="66" t="n">
        <f aca="false">'Vstupní data'!A121</f>
        <v>0</v>
      </c>
      <c r="F121" s="66" t="str">
        <f aca="false">CONCATENATE('Vstupní data'!F121,'Vstupní data'!G121,'Vstupní data'!H121,'Vstupní data'!I121)</f>
        <v/>
      </c>
      <c r="G121" s="66"/>
      <c r="H121" s="66" t="n">
        <f aca="false">'Vstupní data'!K121</f>
        <v>0</v>
      </c>
      <c r="I121" s="66" t="n">
        <f aca="false">'Vstupní data'!L121</f>
        <v>0</v>
      </c>
      <c r="J121" s="66" t="n">
        <f aca="false">'Vstupní data'!K121*'Vstupní data'!M121/100</f>
        <v>0</v>
      </c>
      <c r="L121" s="66" t="n">
        <f aca="false">IF('Vstupní data'!N121="prostokořenný",0,IF('Vstupní data'!N121="krytokořenný","k",IF('Vstupní data'!N121="poloodrostky nebo odrostky, prostokořenné i krytokořenné","po",0)))</f>
        <v>0</v>
      </c>
      <c r="N121" s="66"/>
      <c r="O121" s="66" t="n">
        <f aca="false">'Vstupní data'!O121</f>
        <v>0</v>
      </c>
      <c r="P121" s="66" t="n">
        <f aca="false">IF(O121&gt;0,VLOOKUP(CONCATENATE(VLOOKUP(I121,'Pril3-drev'!$H$5:$K$83,4,0),"-",'Vstupní data'!R121),K2!$C$15:$D$23,2,0),0)</f>
        <v>0</v>
      </c>
      <c r="Q121" s="66" t="n">
        <f aca="false">IF(O121&gt;0,VLOOKUP(I121,'Pril3-drev'!$H$5:$I$83,2,0),0)</f>
        <v>0</v>
      </c>
      <c r="R121" s="66" t="n">
        <f aca="false">IF(Q121&gt;0,VLOOKUP(Q121,'Pril6-okus'!$A$5:$B$17,2,0),0)</f>
        <v>0</v>
      </c>
      <c r="S121" s="66" t="n">
        <f aca="false">IF(O121&gt;0,VLOOKUP(I121,'Pril3-drev'!$H$5:$J$83,3,0),0)</f>
        <v>0</v>
      </c>
      <c r="T121" s="66" t="str">
        <f aca="false">IF(O121&gt;0,IF(L121="k",0.9*VLOOKUP(S121,'ha-pocty-vyhl'!$A$5:$B$20,2,0),IF(L121="po",0.8*VLOOKUP(S121,'ha-pocty-vyhl'!$A$5:$B$20,2,0),VLOOKUP(S121,'ha-pocty-vyhl'!$A$5:$B$20,2,0))),"")</f>
        <v/>
      </c>
      <c r="U121" s="66" t="n">
        <f aca="false">'Vstupní data'!P121</f>
        <v>0</v>
      </c>
      <c r="V121" s="66" t="n">
        <f aca="false">IF(O121&gt;0,1.3*T121*1000*Z121/10000,0)</f>
        <v>0</v>
      </c>
      <c r="W121" s="66" t="n">
        <f aca="false">IF(O121&gt;0,1.3*T121*1000*Z121/10000,0)</f>
        <v>0</v>
      </c>
      <c r="X121" s="66" t="n">
        <f aca="false">IF(O121&gt;0,IF(O121&gt;V121,V121,O121),0)</f>
        <v>0</v>
      </c>
      <c r="Y121" s="66" t="n">
        <f aca="false">IF(O121&gt;0,IF(IF(U121&gt;W121,W121,U121)&lt;X121,W121,IF(U121&gt;W121,W121,U121)),0)</f>
        <v>0</v>
      </c>
      <c r="Z121" s="66" t="n">
        <f aca="false">IF(O121&gt;0,IF(J121&gt;0,J121,K121*H121/100),0)</f>
        <v>0</v>
      </c>
      <c r="AA121" s="67" t="n">
        <f aca="false">IF(O121&gt;0,CEILING(R121*P121*X121/Y121*Z121,1),0)</f>
        <v>0</v>
      </c>
      <c r="AB121" s="68" t="n">
        <f aca="false">IF(O121&gt;0,AA121/O121,0)</f>
        <v>0</v>
      </c>
      <c r="AC121" s="66" t="n">
        <f aca="false">'Vstupní data'!W121</f>
        <v>0</v>
      </c>
      <c r="AI121" s="66" t="str">
        <f aca="false">IF(OR('Vstupní data'!T121&gt;0,'Vstupní data'!U121&gt;0),VLOOKUP(I121,'Pril3-drev'!$H$5:$J$83,3,0),"")</f>
        <v/>
      </c>
      <c r="AJ121" s="66" t="n">
        <f aca="false">IF('Vstupní data'!V121="prostokořenný",0,IF('Vstupní data'!V121="krytokořenný","k",IF('Vstupní data'!V121="poloodrostky nebo odrostky, prostokořenné i krytokořenné","po",0)))</f>
        <v>0</v>
      </c>
      <c r="AK121" s="66" t="n">
        <f aca="false">IF(OR('Vstupní data'!T121&gt;0,'Vstupní data'!U121&gt;0),IF(AJ121="k",0.9*VLOOKUP(AI121,'ha-pocty-vyhl'!$A$5:$B$20,2,0),IF(AJ121="po",0.8*VLOOKUP(AI121,'ha-pocty-vyhl'!$A$5:$B$20,2,0),VLOOKUP(AI121,'ha-pocty-vyhl'!$A$5:$B$20,2,0))),0)</f>
        <v>0</v>
      </c>
      <c r="AL121" s="66" t="n">
        <f aca="false">IF(OR('Vstupní data'!T121&gt;0,'Vstupní data'!U121&gt;0),'Vstupní data'!K121*'Vstupní data'!M121/100,0)</f>
        <v>0</v>
      </c>
      <c r="AM121" s="66" t="n">
        <f aca="false">IF(OR('Vstupní data'!T121&gt;0,'Vstupní data'!U121&gt;0),IF('Vstupní data'!T121&gt;0,'Vstupní data'!T121,ROUND(10*'Vstupní data'!U121/AK121,0)),0)</f>
        <v>0</v>
      </c>
      <c r="AN121" s="69" t="n">
        <f aca="false">IF('Vstupní data'!T121&gt;0,   IF('Vstupní data'!T121&lt;=AL121,'Vstupní data'!T121,AL121),   IF(AM121&lt;AL121,AM121,AL121))</f>
        <v>0</v>
      </c>
      <c r="AO121" s="69" t="n">
        <f aca="false">'Vstupní data'!X121</f>
        <v>0</v>
      </c>
      <c r="AP121" s="66" t="n">
        <f aca="false">IF(OR('Vstupní data'!T121&gt;0,'Vstupní data'!U121&gt;0),IF(I121&lt;&gt;0,VLOOKUP(I121,'Pril3-drev'!$H$5:$I$83,2,0),0),0)</f>
        <v>0</v>
      </c>
      <c r="AQ121" s="66" t="n">
        <f aca="false">'Vstupní data'!Y121</f>
        <v>0</v>
      </c>
      <c r="AR121" s="66" t="str">
        <f aca="false">IF(AC121&gt;5,   IF('Vstupní data'!Y121&gt;0,   VLOOKUP(VLOOKUP(CONCATENATE(VLOOKUP(I121,'Pril3-drev'!$H$4:$L$83,5,0),AC121),'Pril3-drev'!$Q$4:$R$2803,2,0),'AVB-BS'!$C$5:$S$29 ,LOOKUP(AQ121,'AVB-BS'!$D$3:$S$3,'AVB-BS'!$D$1:$S$1) ,0 )   ,   IF('Vstupní data'!Z121&gt;0,'Vstupní data'!Z121,0)) , "")</f>
        <v/>
      </c>
      <c r="AS121" s="70" t="str">
        <f aca="false">IF(AC121&gt;5,VLOOKUP(CONCATENATE(AP121,AR121),'Pril1-THLPa'!$H$6:$N$96,4,0),"")</f>
        <v/>
      </c>
      <c r="AT121" s="70" t="str">
        <f aca="false">IF(AC121&gt;5,VLOOKUP(CONCATENATE(AP121,AR121),'Pril1-THLPa'!$H$6:$N$96,5,0),"")</f>
        <v/>
      </c>
      <c r="AU121" s="70" t="str">
        <f aca="false">IF(AC121&gt;5,VLOOKUP(CONCATENATE(AP121,AR121),'Pril1-THLPa'!$H$6:$N$96,6,0),"")</f>
        <v/>
      </c>
      <c r="AV121" s="70" t="str">
        <f aca="false">IF(AC121&gt;5,VLOOKUP(CONCATENATE(AP121,AR121),'Pril1-THLPa'!$H$6:$N$96,7,0),"")</f>
        <v/>
      </c>
      <c r="AW121" s="70" t="str">
        <f aca="false">IF(AC121&gt;5,VLOOKUP(CONCATENATE(AP121,AR121),'Pril1-THLPa'!$H$6:$O$96,8,0),"")</f>
        <v/>
      </c>
      <c r="AX121" s="66" t="n">
        <f aca="false">IF(AC121&gt;0,IF(AND(AC121&gt;0,AC121&lt;=5),VLOOKUP(AP121,'Pril1-THLPa'!$A$6:$F$18,LOOKUP(AC121,'Pril1-THLPa'!$B$5:$F$5,'Pril1-THLPa'!$B$4:$F$4),0),AS121+AT121*(AC121-5)+AU121*POWER(AC121-5,2)+AV121*POWER(AC121-5,3)+AW121*POWER(AC121-5,4)),0)</f>
        <v>0</v>
      </c>
      <c r="AY121" s="71"/>
      <c r="AZ121" s="66" t="n">
        <f aca="false">'Vstupní data'!AA121</f>
        <v>0</v>
      </c>
      <c r="BA121" s="66" t="n">
        <f aca="false">IF(OR('Vstupní data'!T121&gt;0,'Vstupní data'!U121&gt;0),IF(AC121&lt;&gt;"",AX121*AO121/10*(100+AZ121)/100,0),0)</f>
        <v>0</v>
      </c>
      <c r="BB121" s="67" t="n">
        <f aca="false">IF(AC121&lt;&gt;"",ROUND(BA121*AN121,0),0)</f>
        <v>0</v>
      </c>
      <c r="BC121" s="68" t="str">
        <f aca="false">IF(AE121&gt;0,BB121/AE121,"")</f>
        <v/>
      </c>
      <c r="BD121" s="66" t="n">
        <f aca="false">'Vstupní data'!AE121</f>
        <v>0</v>
      </c>
      <c r="BF121" s="66" t="n">
        <f aca="false">'Vstupní data'!AC121</f>
        <v>0</v>
      </c>
      <c r="BH121" s="66" t="n">
        <f aca="false">'Vstupní data'!AD121</f>
        <v>0</v>
      </c>
      <c r="BI121" s="66" t="n">
        <f aca="false">'Vstupní data'!AF121</f>
        <v>0</v>
      </c>
      <c r="BJ121" s="69" t="n">
        <f aca="false">'Vstupní data'!AG121</f>
        <v>0</v>
      </c>
      <c r="BK121" s="69" t="n">
        <f aca="false">IF(BF121&lt;&gt;0,VLOOKUP(I121,'Pril3-drev'!$H$5:$I$83,2,0),0)</f>
        <v>0</v>
      </c>
      <c r="BL121" s="69" t="n">
        <f aca="false">IF(BF121&lt;&gt;0,VLOOKUP(BK121,'Pril3-drev'!$A$5:$C$17,3,0),0)</f>
        <v>0</v>
      </c>
      <c r="BM121" s="69" t="n">
        <f aca="false">'Vstupní data'!AH121</f>
        <v>0</v>
      </c>
      <c r="BN121" s="69" t="n">
        <f aca="false">IF('Vstupní data'!AH121&gt;0,   VLOOKUP(VLOOKUP(CONCATENATE(VLOOKUP(I121,'Pril3-drev'!$H$4:$L$83,5,0),BD121),'Pril3-drev'!$Q$4:$R$2803,2,0),'AVB-BS'!$C$5:$S$29 ,LOOKUP(BM121,'AVB-BS'!$D$3:$S$3,'AVB-BS'!$D$1:$S$1) ,0 )   ,   IF('Vstupní data'!AI121&gt;0,'Vstupní data'!AI121,0))</f>
        <v>0</v>
      </c>
      <c r="BO121" s="69" t="str">
        <f aca="false">IF(BX121&gt;5,VLOOKUP(CONCATENATE(BK121,BN121),'Pril1-THLPa'!$H$6:$N$96,4,0),"")</f>
        <v/>
      </c>
      <c r="BP121" s="69" t="str">
        <f aca="false">IF(BX121&gt;5,VLOOKUP(CONCATENATE(BK121,BN121),'Pril1-THLPa'!$H$6:$N$96,5,0),"")</f>
        <v/>
      </c>
      <c r="BQ121" s="69" t="str">
        <f aca="false">IF(BX121&gt;5,VLOOKUP(CONCATENATE(BK121,BN121),'Pril1-THLPa'!$H$6:$N$96,6,0),"")</f>
        <v/>
      </c>
      <c r="BR121" s="69" t="str">
        <f aca="false">IF(BX121&gt;5,VLOOKUP(CONCATENATE(BK121,BN121),'Pril1-THLPa'!$H$6:$N$96,7,0),"")</f>
        <v/>
      </c>
      <c r="BS121" s="69" t="str">
        <f aca="false">IF(BX121&gt;5,VLOOKUP(CONCATENATE(BK121,BN121),'Pril1-THLPa'!$H$6:$O$96,8,0),"")</f>
        <v/>
      </c>
      <c r="BT121" s="69" t="str">
        <f aca="false">IF(BF121&gt;0, IF(BK121="smrk",  VLOOKUP(VLOOKUP(BD121,'Pril9-K3'!$L$8:$M$207,2,0),'Pril9-K3'!$A$8:$J$16,LOOKUP(BN121,'Pril9-K3'!$A$7:$J$7,'Pril9-K3'!$A$5:$J$5),0), IF(AND(BK121&lt;&gt;"smrk",'Vstupní data'!AK121&lt;&gt;""),'Vstupní data'!AK121,   VLOOKUP(VLOOKUP(BD121,'Pril9-K3'!$L$8:$M$207,2,0),'Pril9-K3'!$A$8:$J$16,LOOKUP(BN121,'Pril9-K3'!$A$7:$J$7,'Pril9-K3'!$A$5:$J$5),0)   )),   "")</f>
        <v/>
      </c>
      <c r="BV121" s="69" t="n">
        <f aca="false">'Vstupní data'!AJ121</f>
        <v>0</v>
      </c>
      <c r="BW121" s="69" t="n">
        <f aca="false">IF(BF121&gt;0,IF(J121&gt;0,J121,K121*H121/100),0)</f>
        <v>0</v>
      </c>
      <c r="BX121" s="69" t="n">
        <f aca="false">IF(BF121&gt;0,IF(BJ121&gt;BL121,BL121,BJ121),0)</f>
        <v>0</v>
      </c>
      <c r="BY121" s="69" t="n">
        <f aca="false">IF(BD121=0,0,IF(AND(BX121&gt;0,BX121&lt;=5),  IF(AND(BX121&gt;0,BX121&lt;=5),VLOOKUP(BK121,'Pril1-THLPa'!$A$6:$F$18,IF(AND(BX121&gt;0,BX121&lt;=5),LOOKUP(BX121,'Pril1-THLPa'!$B$5:$F$5,'Pril1-THLPa'!$B$4:$F$4),""),0),""),  IF(BX121&gt;5,BO121+BP121*(BX121-5)+BQ121*POWER(BX121-5,2)+BR121*POWER(BX121-5,3)+BS121*POWER(BX121-5,4),"")))</f>
        <v>0</v>
      </c>
      <c r="BZ121" s="69" t="n">
        <f aca="false">IF(BY121&gt;0,BY121*BI121/10*BW121*(100+BV121)/100,0)</f>
        <v>0</v>
      </c>
      <c r="CA121" s="69" t="n">
        <f aca="false">IF(BD121&gt;0,BX121-IF(BD121&gt;BX121,BX121,BD121),0)</f>
        <v>0</v>
      </c>
      <c r="CB121" s="69" t="n">
        <f aca="false">POWER(1.01,CA121)</f>
        <v>1</v>
      </c>
      <c r="CC121" s="69" t="n">
        <f aca="false">IF(BF121&gt;0,IF(BF121&gt;BH121,1,BF121/BH121),0)</f>
        <v>0</v>
      </c>
      <c r="CD121" s="72" t="n">
        <f aca="false">IF(BD121=0,0,IF(BF121&gt;0,ROUND(IF(CB121&lt;&gt;0,BZ121*BT121*1/CB121*CC121,0),0),0))</f>
        <v>0</v>
      </c>
      <c r="CE121" s="73" t="str">
        <f aca="false">IF(BF121&gt;0,IF(BF121&gt;BH121,CD121/BF121,CD121/BH121),"")</f>
        <v/>
      </c>
      <c r="CF121" s="69" t="n">
        <f aca="false">'Vstupní data'!AM121</f>
        <v>0</v>
      </c>
      <c r="CG121" s="69" t="n">
        <f aca="false">'Vstupní data'!AN121</f>
        <v>0</v>
      </c>
      <c r="CH121" s="69" t="n">
        <f aca="false">'Vstupní data'!AO121</f>
        <v>0</v>
      </c>
      <c r="CI121" s="69" t="n">
        <f aca="false">'Vstupní data'!AP121</f>
        <v>0</v>
      </c>
      <c r="CJ121" s="72" t="n">
        <f aca="false">ROUND(CH121*CI121,0)</f>
        <v>0</v>
      </c>
      <c r="CK121" s="74" t="str">
        <f aca="false">IF(OR(AA121&gt;0,BB121&gt;0,CD121&gt;0,CJ121&gt;0),AA121+BB121+CD121+CJ121,"")</f>
        <v/>
      </c>
    </row>
    <row r="122" customFormat="false" ht="12.8" hidden="false" customHeight="false" outlineLevel="0" collapsed="false">
      <c r="A122" s="66" t="n">
        <f aca="false">'Vstupní data'!A122</f>
        <v>0</v>
      </c>
      <c r="F122" s="66" t="str">
        <f aca="false">CONCATENATE('Vstupní data'!F122,'Vstupní data'!G122,'Vstupní data'!H122,'Vstupní data'!I122)</f>
        <v/>
      </c>
      <c r="G122" s="66"/>
      <c r="H122" s="66" t="n">
        <f aca="false">'Vstupní data'!K122</f>
        <v>0</v>
      </c>
      <c r="I122" s="66" t="n">
        <f aca="false">'Vstupní data'!L122</f>
        <v>0</v>
      </c>
      <c r="J122" s="66" t="n">
        <f aca="false">'Vstupní data'!K122*'Vstupní data'!M122/100</f>
        <v>0</v>
      </c>
      <c r="L122" s="66" t="n">
        <f aca="false">IF('Vstupní data'!N122="prostokořenný",0,IF('Vstupní data'!N122="krytokořenný","k",IF('Vstupní data'!N122="poloodrostky nebo odrostky, prostokořenné i krytokořenné","po",0)))</f>
        <v>0</v>
      </c>
      <c r="N122" s="66"/>
      <c r="O122" s="66" t="n">
        <f aca="false">'Vstupní data'!O122</f>
        <v>0</v>
      </c>
      <c r="P122" s="66" t="n">
        <f aca="false">IF(O122&gt;0,VLOOKUP(CONCATENATE(VLOOKUP(I122,'Pril3-drev'!$H$5:$K$83,4,0),"-",'Vstupní data'!R122),K2!$C$15:$D$23,2,0),0)</f>
        <v>0</v>
      </c>
      <c r="Q122" s="66" t="n">
        <f aca="false">IF(O122&gt;0,VLOOKUP(I122,'Pril3-drev'!$H$5:$I$83,2,0),0)</f>
        <v>0</v>
      </c>
      <c r="R122" s="66" t="n">
        <f aca="false">IF(Q122&gt;0,VLOOKUP(Q122,'Pril6-okus'!$A$5:$B$17,2,0),0)</f>
        <v>0</v>
      </c>
      <c r="S122" s="66" t="n">
        <f aca="false">IF(O122&gt;0,VLOOKUP(I122,'Pril3-drev'!$H$5:$J$83,3,0),0)</f>
        <v>0</v>
      </c>
      <c r="T122" s="66" t="str">
        <f aca="false">IF(O122&gt;0,IF(L122="k",0.9*VLOOKUP(S122,'ha-pocty-vyhl'!$A$5:$B$20,2,0),IF(L122="po",0.8*VLOOKUP(S122,'ha-pocty-vyhl'!$A$5:$B$20,2,0),VLOOKUP(S122,'ha-pocty-vyhl'!$A$5:$B$20,2,0))),"")</f>
        <v/>
      </c>
      <c r="U122" s="66" t="n">
        <f aca="false">'Vstupní data'!P122</f>
        <v>0</v>
      </c>
      <c r="V122" s="66" t="n">
        <f aca="false">IF(O122&gt;0,1.3*T122*1000*Z122/10000,0)</f>
        <v>0</v>
      </c>
      <c r="W122" s="66" t="n">
        <f aca="false">IF(O122&gt;0,1.3*T122*1000*Z122/10000,0)</f>
        <v>0</v>
      </c>
      <c r="X122" s="66" t="n">
        <f aca="false">IF(O122&gt;0,IF(O122&gt;V122,V122,O122),0)</f>
        <v>0</v>
      </c>
      <c r="Y122" s="66" t="n">
        <f aca="false">IF(O122&gt;0,IF(IF(U122&gt;W122,W122,U122)&lt;X122,W122,IF(U122&gt;W122,W122,U122)),0)</f>
        <v>0</v>
      </c>
      <c r="Z122" s="66" t="n">
        <f aca="false">IF(O122&gt;0,IF(J122&gt;0,J122,K122*H122/100),0)</f>
        <v>0</v>
      </c>
      <c r="AA122" s="67" t="n">
        <f aca="false">IF(O122&gt;0,CEILING(R122*P122*X122/Y122*Z122,1),0)</f>
        <v>0</v>
      </c>
      <c r="AB122" s="68" t="n">
        <f aca="false">IF(O122&gt;0,AA122/O122,0)</f>
        <v>0</v>
      </c>
      <c r="AC122" s="66" t="n">
        <f aca="false">'Vstupní data'!W122</f>
        <v>0</v>
      </c>
      <c r="AI122" s="66" t="str">
        <f aca="false">IF(OR('Vstupní data'!T122&gt;0,'Vstupní data'!U122&gt;0),VLOOKUP(I122,'Pril3-drev'!$H$5:$J$83,3,0),"")</f>
        <v/>
      </c>
      <c r="AJ122" s="66" t="n">
        <f aca="false">IF('Vstupní data'!V122="prostokořenný",0,IF('Vstupní data'!V122="krytokořenný","k",IF('Vstupní data'!V122="poloodrostky nebo odrostky, prostokořenné i krytokořenné","po",0)))</f>
        <v>0</v>
      </c>
      <c r="AK122" s="66" t="n">
        <f aca="false">IF(OR('Vstupní data'!T122&gt;0,'Vstupní data'!U122&gt;0),IF(AJ122="k",0.9*VLOOKUP(AI122,'ha-pocty-vyhl'!$A$5:$B$20,2,0),IF(AJ122="po",0.8*VLOOKUP(AI122,'ha-pocty-vyhl'!$A$5:$B$20,2,0),VLOOKUP(AI122,'ha-pocty-vyhl'!$A$5:$B$20,2,0))),0)</f>
        <v>0</v>
      </c>
      <c r="AL122" s="66" t="n">
        <f aca="false">IF(OR('Vstupní data'!T122&gt;0,'Vstupní data'!U122&gt;0),'Vstupní data'!K122*'Vstupní data'!M122/100,0)</f>
        <v>0</v>
      </c>
      <c r="AM122" s="66" t="n">
        <f aca="false">IF(OR('Vstupní data'!T122&gt;0,'Vstupní data'!U122&gt;0),IF('Vstupní data'!T122&gt;0,'Vstupní data'!T122,ROUND(10*'Vstupní data'!U122/AK122,0)),0)</f>
        <v>0</v>
      </c>
      <c r="AN122" s="69" t="n">
        <f aca="false">IF('Vstupní data'!T122&gt;0,   IF('Vstupní data'!T122&lt;=AL122,'Vstupní data'!T122,AL122),   IF(AM122&lt;AL122,AM122,AL122))</f>
        <v>0</v>
      </c>
      <c r="AO122" s="69" t="n">
        <f aca="false">'Vstupní data'!X122</f>
        <v>0</v>
      </c>
      <c r="AP122" s="66" t="n">
        <f aca="false">IF(OR('Vstupní data'!T122&gt;0,'Vstupní data'!U122&gt;0),IF(I122&lt;&gt;0,VLOOKUP(I122,'Pril3-drev'!$H$5:$I$83,2,0),0),0)</f>
        <v>0</v>
      </c>
      <c r="AQ122" s="66" t="n">
        <f aca="false">'Vstupní data'!Y122</f>
        <v>0</v>
      </c>
      <c r="AR122" s="66" t="str">
        <f aca="false">IF(AC122&gt;5,   IF('Vstupní data'!Y122&gt;0,   VLOOKUP(VLOOKUP(CONCATENATE(VLOOKUP(I122,'Pril3-drev'!$H$4:$L$83,5,0),AC122),'Pril3-drev'!$Q$4:$R$2803,2,0),'AVB-BS'!$C$5:$S$29 ,LOOKUP(AQ122,'AVB-BS'!$D$3:$S$3,'AVB-BS'!$D$1:$S$1) ,0 )   ,   IF('Vstupní data'!Z122&gt;0,'Vstupní data'!Z122,0)) , "")</f>
        <v/>
      </c>
      <c r="AS122" s="70" t="str">
        <f aca="false">IF(AC122&gt;5,VLOOKUP(CONCATENATE(AP122,AR122),'Pril1-THLPa'!$H$6:$N$96,4,0),"")</f>
        <v/>
      </c>
      <c r="AT122" s="70" t="str">
        <f aca="false">IF(AC122&gt;5,VLOOKUP(CONCATENATE(AP122,AR122),'Pril1-THLPa'!$H$6:$N$96,5,0),"")</f>
        <v/>
      </c>
      <c r="AU122" s="70" t="str">
        <f aca="false">IF(AC122&gt;5,VLOOKUP(CONCATENATE(AP122,AR122),'Pril1-THLPa'!$H$6:$N$96,6,0),"")</f>
        <v/>
      </c>
      <c r="AV122" s="70" t="str">
        <f aca="false">IF(AC122&gt;5,VLOOKUP(CONCATENATE(AP122,AR122),'Pril1-THLPa'!$H$6:$N$96,7,0),"")</f>
        <v/>
      </c>
      <c r="AW122" s="70" t="str">
        <f aca="false">IF(AC122&gt;5,VLOOKUP(CONCATENATE(AP122,AR122),'Pril1-THLPa'!$H$6:$O$96,8,0),"")</f>
        <v/>
      </c>
      <c r="AX122" s="66" t="n">
        <f aca="false">IF(AC122&gt;0,IF(AND(AC122&gt;0,AC122&lt;=5),VLOOKUP(AP122,'Pril1-THLPa'!$A$6:$F$18,LOOKUP(AC122,'Pril1-THLPa'!$B$5:$F$5,'Pril1-THLPa'!$B$4:$F$4),0),AS122+AT122*(AC122-5)+AU122*POWER(AC122-5,2)+AV122*POWER(AC122-5,3)+AW122*POWER(AC122-5,4)),0)</f>
        <v>0</v>
      </c>
      <c r="AY122" s="71"/>
      <c r="AZ122" s="66" t="n">
        <f aca="false">'Vstupní data'!AA122</f>
        <v>0</v>
      </c>
      <c r="BA122" s="66" t="n">
        <f aca="false">IF(OR('Vstupní data'!T122&gt;0,'Vstupní data'!U122&gt;0),IF(AC122&lt;&gt;"",AX122*AO122/10*(100+AZ122)/100,0),0)</f>
        <v>0</v>
      </c>
      <c r="BB122" s="67" t="n">
        <f aca="false">IF(AC122&lt;&gt;"",ROUND(BA122*AN122,0),0)</f>
        <v>0</v>
      </c>
      <c r="BC122" s="68" t="str">
        <f aca="false">IF(AE122&gt;0,BB122/AE122,"")</f>
        <v/>
      </c>
      <c r="BD122" s="66" t="n">
        <f aca="false">'Vstupní data'!AE122</f>
        <v>0</v>
      </c>
      <c r="BF122" s="66" t="n">
        <f aca="false">'Vstupní data'!AC122</f>
        <v>0</v>
      </c>
      <c r="BH122" s="66" t="n">
        <f aca="false">'Vstupní data'!AD122</f>
        <v>0</v>
      </c>
      <c r="BI122" s="66" t="n">
        <f aca="false">'Vstupní data'!AF122</f>
        <v>0</v>
      </c>
      <c r="BJ122" s="69" t="n">
        <f aca="false">'Vstupní data'!AG122</f>
        <v>0</v>
      </c>
      <c r="BK122" s="69" t="n">
        <f aca="false">IF(BF122&lt;&gt;0,VLOOKUP(I122,'Pril3-drev'!$H$5:$I$83,2,0),0)</f>
        <v>0</v>
      </c>
      <c r="BL122" s="69" t="n">
        <f aca="false">IF(BF122&lt;&gt;0,VLOOKUP(BK122,'Pril3-drev'!$A$5:$C$17,3,0),0)</f>
        <v>0</v>
      </c>
      <c r="BM122" s="69" t="n">
        <f aca="false">'Vstupní data'!AH122</f>
        <v>0</v>
      </c>
      <c r="BN122" s="69" t="n">
        <f aca="false">IF('Vstupní data'!AH122&gt;0,   VLOOKUP(VLOOKUP(CONCATENATE(VLOOKUP(I122,'Pril3-drev'!$H$4:$L$83,5,0),BD122),'Pril3-drev'!$Q$4:$R$2803,2,0),'AVB-BS'!$C$5:$S$29 ,LOOKUP(BM122,'AVB-BS'!$D$3:$S$3,'AVB-BS'!$D$1:$S$1) ,0 )   ,   IF('Vstupní data'!AI122&gt;0,'Vstupní data'!AI122,0))</f>
        <v>0</v>
      </c>
      <c r="BO122" s="69" t="str">
        <f aca="false">IF(BX122&gt;5,VLOOKUP(CONCATENATE(BK122,BN122),'Pril1-THLPa'!$H$6:$N$96,4,0),"")</f>
        <v/>
      </c>
      <c r="BP122" s="69" t="str">
        <f aca="false">IF(BX122&gt;5,VLOOKUP(CONCATENATE(BK122,BN122),'Pril1-THLPa'!$H$6:$N$96,5,0),"")</f>
        <v/>
      </c>
      <c r="BQ122" s="69" t="str">
        <f aca="false">IF(BX122&gt;5,VLOOKUP(CONCATENATE(BK122,BN122),'Pril1-THLPa'!$H$6:$N$96,6,0),"")</f>
        <v/>
      </c>
      <c r="BR122" s="69" t="str">
        <f aca="false">IF(BX122&gt;5,VLOOKUP(CONCATENATE(BK122,BN122),'Pril1-THLPa'!$H$6:$N$96,7,0),"")</f>
        <v/>
      </c>
      <c r="BS122" s="69" t="str">
        <f aca="false">IF(BX122&gt;5,VLOOKUP(CONCATENATE(BK122,BN122),'Pril1-THLPa'!$H$6:$O$96,8,0),"")</f>
        <v/>
      </c>
      <c r="BT122" s="69" t="str">
        <f aca="false">IF(BF122&gt;0, IF(BK122="smrk",  VLOOKUP(VLOOKUP(BD122,'Pril9-K3'!$L$8:$M$207,2,0),'Pril9-K3'!$A$8:$J$16,LOOKUP(BN122,'Pril9-K3'!$A$7:$J$7,'Pril9-K3'!$A$5:$J$5),0), IF(AND(BK122&lt;&gt;"smrk",'Vstupní data'!AK122&lt;&gt;""),'Vstupní data'!AK122,   VLOOKUP(VLOOKUP(BD122,'Pril9-K3'!$L$8:$M$207,2,0),'Pril9-K3'!$A$8:$J$16,LOOKUP(BN122,'Pril9-K3'!$A$7:$J$7,'Pril9-K3'!$A$5:$J$5),0)   )),   "")</f>
        <v/>
      </c>
      <c r="BV122" s="69" t="n">
        <f aca="false">'Vstupní data'!AJ122</f>
        <v>0</v>
      </c>
      <c r="BW122" s="69" t="n">
        <f aca="false">IF(BF122&gt;0,IF(J122&gt;0,J122,K122*H122/100),0)</f>
        <v>0</v>
      </c>
      <c r="BX122" s="69" t="n">
        <f aca="false">IF(BF122&gt;0,IF(BJ122&gt;BL122,BL122,BJ122),0)</f>
        <v>0</v>
      </c>
      <c r="BY122" s="69" t="n">
        <f aca="false">IF(BD122=0,0,IF(AND(BX122&gt;0,BX122&lt;=5),  IF(AND(BX122&gt;0,BX122&lt;=5),VLOOKUP(BK122,'Pril1-THLPa'!$A$6:$F$18,IF(AND(BX122&gt;0,BX122&lt;=5),LOOKUP(BX122,'Pril1-THLPa'!$B$5:$F$5,'Pril1-THLPa'!$B$4:$F$4),""),0),""),  IF(BX122&gt;5,BO122+BP122*(BX122-5)+BQ122*POWER(BX122-5,2)+BR122*POWER(BX122-5,3)+BS122*POWER(BX122-5,4),"")))</f>
        <v>0</v>
      </c>
      <c r="BZ122" s="69" t="n">
        <f aca="false">IF(BY122&gt;0,BY122*BI122/10*BW122*(100+BV122)/100,0)</f>
        <v>0</v>
      </c>
      <c r="CA122" s="69" t="n">
        <f aca="false">IF(BD122&gt;0,BX122-IF(BD122&gt;BX122,BX122,BD122),0)</f>
        <v>0</v>
      </c>
      <c r="CB122" s="69" t="n">
        <f aca="false">POWER(1.01,CA122)</f>
        <v>1</v>
      </c>
      <c r="CC122" s="69" t="n">
        <f aca="false">IF(BF122&gt;0,IF(BF122&gt;BH122,1,BF122/BH122),0)</f>
        <v>0</v>
      </c>
      <c r="CD122" s="72" t="n">
        <f aca="false">IF(BD122=0,0,IF(BF122&gt;0,ROUND(IF(CB122&lt;&gt;0,BZ122*BT122*1/CB122*CC122,0),0),0))</f>
        <v>0</v>
      </c>
      <c r="CE122" s="73" t="str">
        <f aca="false">IF(BF122&gt;0,IF(BF122&gt;BH122,CD122/BF122,CD122/BH122),"")</f>
        <v/>
      </c>
      <c r="CF122" s="69" t="n">
        <f aca="false">'Vstupní data'!AM122</f>
        <v>0</v>
      </c>
      <c r="CG122" s="69" t="n">
        <f aca="false">'Vstupní data'!AN122</f>
        <v>0</v>
      </c>
      <c r="CH122" s="69" t="n">
        <f aca="false">'Vstupní data'!AO122</f>
        <v>0</v>
      </c>
      <c r="CI122" s="69" t="n">
        <f aca="false">'Vstupní data'!AP122</f>
        <v>0</v>
      </c>
      <c r="CJ122" s="72" t="n">
        <f aca="false">ROUND(CH122*CI122,0)</f>
        <v>0</v>
      </c>
      <c r="CK122" s="74" t="str">
        <f aca="false">IF(OR(AA122&gt;0,BB122&gt;0,CD122&gt;0,CJ122&gt;0),AA122+BB122+CD122+CJ122,"")</f>
        <v/>
      </c>
    </row>
    <row r="123" customFormat="false" ht="12.8" hidden="false" customHeight="false" outlineLevel="0" collapsed="false">
      <c r="A123" s="66" t="n">
        <f aca="false">'Vstupní data'!A123</f>
        <v>0</v>
      </c>
      <c r="F123" s="66" t="str">
        <f aca="false">CONCATENATE('Vstupní data'!F123,'Vstupní data'!G123,'Vstupní data'!H123,'Vstupní data'!I123)</f>
        <v/>
      </c>
      <c r="G123" s="66"/>
      <c r="H123" s="66" t="n">
        <f aca="false">'Vstupní data'!K123</f>
        <v>0</v>
      </c>
      <c r="I123" s="66" t="n">
        <f aca="false">'Vstupní data'!L123</f>
        <v>0</v>
      </c>
      <c r="J123" s="66" t="n">
        <f aca="false">'Vstupní data'!K123*'Vstupní data'!M123/100</f>
        <v>0</v>
      </c>
      <c r="L123" s="66" t="n">
        <f aca="false">IF('Vstupní data'!N123="prostokořenný",0,IF('Vstupní data'!N123="krytokořenný","k",IF('Vstupní data'!N123="poloodrostky nebo odrostky, prostokořenné i krytokořenné","po",0)))</f>
        <v>0</v>
      </c>
      <c r="N123" s="66"/>
      <c r="O123" s="66" t="n">
        <f aca="false">'Vstupní data'!O123</f>
        <v>0</v>
      </c>
      <c r="P123" s="66" t="n">
        <f aca="false">IF(O123&gt;0,VLOOKUP(CONCATENATE(VLOOKUP(I123,'Pril3-drev'!$H$5:$K$83,4,0),"-",'Vstupní data'!R123),K2!$C$15:$D$23,2,0),0)</f>
        <v>0</v>
      </c>
      <c r="Q123" s="66" t="n">
        <f aca="false">IF(O123&gt;0,VLOOKUP(I123,'Pril3-drev'!$H$5:$I$83,2,0),0)</f>
        <v>0</v>
      </c>
      <c r="R123" s="66" t="n">
        <f aca="false">IF(Q123&gt;0,VLOOKUP(Q123,'Pril6-okus'!$A$5:$B$17,2,0),0)</f>
        <v>0</v>
      </c>
      <c r="S123" s="66" t="n">
        <f aca="false">IF(O123&gt;0,VLOOKUP(I123,'Pril3-drev'!$H$5:$J$83,3,0),0)</f>
        <v>0</v>
      </c>
      <c r="T123" s="66" t="str">
        <f aca="false">IF(O123&gt;0,IF(L123="k",0.9*VLOOKUP(S123,'ha-pocty-vyhl'!$A$5:$B$20,2,0),IF(L123="po",0.8*VLOOKUP(S123,'ha-pocty-vyhl'!$A$5:$B$20,2,0),VLOOKUP(S123,'ha-pocty-vyhl'!$A$5:$B$20,2,0))),"")</f>
        <v/>
      </c>
      <c r="U123" s="66" t="n">
        <f aca="false">'Vstupní data'!P123</f>
        <v>0</v>
      </c>
      <c r="V123" s="66" t="n">
        <f aca="false">IF(O123&gt;0,1.3*T123*1000*Z123/10000,0)</f>
        <v>0</v>
      </c>
      <c r="W123" s="66" t="n">
        <f aca="false">IF(O123&gt;0,1.3*T123*1000*Z123/10000,0)</f>
        <v>0</v>
      </c>
      <c r="X123" s="66" t="n">
        <f aca="false">IF(O123&gt;0,IF(O123&gt;V123,V123,O123),0)</f>
        <v>0</v>
      </c>
      <c r="Y123" s="66" t="n">
        <f aca="false">IF(O123&gt;0,IF(IF(U123&gt;W123,W123,U123)&lt;X123,W123,IF(U123&gt;W123,W123,U123)),0)</f>
        <v>0</v>
      </c>
      <c r="Z123" s="66" t="n">
        <f aca="false">IF(O123&gt;0,IF(J123&gt;0,J123,K123*H123/100),0)</f>
        <v>0</v>
      </c>
      <c r="AA123" s="67" t="n">
        <f aca="false">IF(O123&gt;0,CEILING(R123*P123*X123/Y123*Z123,1),0)</f>
        <v>0</v>
      </c>
      <c r="AB123" s="68" t="n">
        <f aca="false">IF(O123&gt;0,AA123/O123,0)</f>
        <v>0</v>
      </c>
      <c r="AC123" s="66" t="n">
        <f aca="false">'Vstupní data'!W123</f>
        <v>0</v>
      </c>
      <c r="AI123" s="66" t="str">
        <f aca="false">IF(OR('Vstupní data'!T123&gt;0,'Vstupní data'!U123&gt;0),VLOOKUP(I123,'Pril3-drev'!$H$5:$J$83,3,0),"")</f>
        <v/>
      </c>
      <c r="AJ123" s="66" t="n">
        <f aca="false">IF('Vstupní data'!V123="prostokořenný",0,IF('Vstupní data'!V123="krytokořenný","k",IF('Vstupní data'!V123="poloodrostky nebo odrostky, prostokořenné i krytokořenné","po",0)))</f>
        <v>0</v>
      </c>
      <c r="AK123" s="66" t="n">
        <f aca="false">IF(OR('Vstupní data'!T123&gt;0,'Vstupní data'!U123&gt;0),IF(AJ123="k",0.9*VLOOKUP(AI123,'ha-pocty-vyhl'!$A$5:$B$20,2,0),IF(AJ123="po",0.8*VLOOKUP(AI123,'ha-pocty-vyhl'!$A$5:$B$20,2,0),VLOOKUP(AI123,'ha-pocty-vyhl'!$A$5:$B$20,2,0))),0)</f>
        <v>0</v>
      </c>
      <c r="AL123" s="66" t="n">
        <f aca="false">IF(OR('Vstupní data'!T123&gt;0,'Vstupní data'!U123&gt;0),'Vstupní data'!K123*'Vstupní data'!M123/100,0)</f>
        <v>0</v>
      </c>
      <c r="AM123" s="66" t="n">
        <f aca="false">IF(OR('Vstupní data'!T123&gt;0,'Vstupní data'!U123&gt;0),IF('Vstupní data'!T123&gt;0,'Vstupní data'!T123,ROUND(10*'Vstupní data'!U123/AK123,0)),0)</f>
        <v>0</v>
      </c>
      <c r="AN123" s="69" t="n">
        <f aca="false">IF('Vstupní data'!T123&gt;0,   IF('Vstupní data'!T123&lt;=AL123,'Vstupní data'!T123,AL123),   IF(AM123&lt;AL123,AM123,AL123))</f>
        <v>0</v>
      </c>
      <c r="AO123" s="69" t="n">
        <f aca="false">'Vstupní data'!X123</f>
        <v>0</v>
      </c>
      <c r="AP123" s="66" t="n">
        <f aca="false">IF(OR('Vstupní data'!T123&gt;0,'Vstupní data'!U123&gt;0),IF(I123&lt;&gt;0,VLOOKUP(I123,'Pril3-drev'!$H$5:$I$83,2,0),0),0)</f>
        <v>0</v>
      </c>
      <c r="AQ123" s="66" t="n">
        <f aca="false">'Vstupní data'!Y123</f>
        <v>0</v>
      </c>
      <c r="AR123" s="66" t="str">
        <f aca="false">IF(AC123&gt;5,   IF('Vstupní data'!Y123&gt;0,   VLOOKUP(VLOOKUP(CONCATENATE(VLOOKUP(I123,'Pril3-drev'!$H$4:$L$83,5,0),AC123),'Pril3-drev'!$Q$4:$R$2803,2,0),'AVB-BS'!$C$5:$S$29 ,LOOKUP(AQ123,'AVB-BS'!$D$3:$S$3,'AVB-BS'!$D$1:$S$1) ,0 )   ,   IF('Vstupní data'!Z123&gt;0,'Vstupní data'!Z123,0)) , "")</f>
        <v/>
      </c>
      <c r="AS123" s="70" t="str">
        <f aca="false">IF(AC123&gt;5,VLOOKUP(CONCATENATE(AP123,AR123),'Pril1-THLPa'!$H$6:$N$96,4,0),"")</f>
        <v/>
      </c>
      <c r="AT123" s="70" t="str">
        <f aca="false">IF(AC123&gt;5,VLOOKUP(CONCATENATE(AP123,AR123),'Pril1-THLPa'!$H$6:$N$96,5,0),"")</f>
        <v/>
      </c>
      <c r="AU123" s="70" t="str">
        <f aca="false">IF(AC123&gt;5,VLOOKUP(CONCATENATE(AP123,AR123),'Pril1-THLPa'!$H$6:$N$96,6,0),"")</f>
        <v/>
      </c>
      <c r="AV123" s="70" t="str">
        <f aca="false">IF(AC123&gt;5,VLOOKUP(CONCATENATE(AP123,AR123),'Pril1-THLPa'!$H$6:$N$96,7,0),"")</f>
        <v/>
      </c>
      <c r="AW123" s="70" t="str">
        <f aca="false">IF(AC123&gt;5,VLOOKUP(CONCATENATE(AP123,AR123),'Pril1-THLPa'!$H$6:$O$96,8,0),"")</f>
        <v/>
      </c>
      <c r="AX123" s="66" t="n">
        <f aca="false">IF(AC123&gt;0,IF(AND(AC123&gt;0,AC123&lt;=5),VLOOKUP(AP123,'Pril1-THLPa'!$A$6:$F$18,LOOKUP(AC123,'Pril1-THLPa'!$B$5:$F$5,'Pril1-THLPa'!$B$4:$F$4),0),AS123+AT123*(AC123-5)+AU123*POWER(AC123-5,2)+AV123*POWER(AC123-5,3)+AW123*POWER(AC123-5,4)),0)</f>
        <v>0</v>
      </c>
      <c r="AY123" s="71"/>
      <c r="AZ123" s="66" t="n">
        <f aca="false">'Vstupní data'!AA123</f>
        <v>0</v>
      </c>
      <c r="BA123" s="66" t="n">
        <f aca="false">IF(OR('Vstupní data'!T123&gt;0,'Vstupní data'!U123&gt;0),IF(AC123&lt;&gt;"",AX123*AO123/10*(100+AZ123)/100,0),0)</f>
        <v>0</v>
      </c>
      <c r="BB123" s="67" t="n">
        <f aca="false">IF(AC123&lt;&gt;"",ROUND(BA123*AN123,0),0)</f>
        <v>0</v>
      </c>
      <c r="BC123" s="68" t="str">
        <f aca="false">IF(AE123&gt;0,BB123/AE123,"")</f>
        <v/>
      </c>
      <c r="BD123" s="66" t="n">
        <f aca="false">'Vstupní data'!AE123</f>
        <v>0</v>
      </c>
      <c r="BF123" s="66" t="n">
        <f aca="false">'Vstupní data'!AC123</f>
        <v>0</v>
      </c>
      <c r="BH123" s="66" t="n">
        <f aca="false">'Vstupní data'!AD123</f>
        <v>0</v>
      </c>
      <c r="BI123" s="66" t="n">
        <f aca="false">'Vstupní data'!AF123</f>
        <v>0</v>
      </c>
      <c r="BJ123" s="69" t="n">
        <f aca="false">'Vstupní data'!AG123</f>
        <v>0</v>
      </c>
      <c r="BK123" s="69" t="n">
        <f aca="false">IF(BF123&lt;&gt;0,VLOOKUP(I123,'Pril3-drev'!$H$5:$I$83,2,0),0)</f>
        <v>0</v>
      </c>
      <c r="BL123" s="69" t="n">
        <f aca="false">IF(BF123&lt;&gt;0,VLOOKUP(BK123,'Pril3-drev'!$A$5:$C$17,3,0),0)</f>
        <v>0</v>
      </c>
      <c r="BM123" s="69" t="n">
        <f aca="false">'Vstupní data'!AH123</f>
        <v>0</v>
      </c>
      <c r="BN123" s="69" t="n">
        <f aca="false">IF('Vstupní data'!AH123&gt;0,   VLOOKUP(VLOOKUP(CONCATENATE(VLOOKUP(I123,'Pril3-drev'!$H$4:$L$83,5,0),BD123),'Pril3-drev'!$Q$4:$R$2803,2,0),'AVB-BS'!$C$5:$S$29 ,LOOKUP(BM123,'AVB-BS'!$D$3:$S$3,'AVB-BS'!$D$1:$S$1) ,0 )   ,   IF('Vstupní data'!AI123&gt;0,'Vstupní data'!AI123,0))</f>
        <v>0</v>
      </c>
      <c r="BO123" s="69" t="str">
        <f aca="false">IF(BX123&gt;5,VLOOKUP(CONCATENATE(BK123,BN123),'Pril1-THLPa'!$H$6:$N$96,4,0),"")</f>
        <v/>
      </c>
      <c r="BP123" s="69" t="str">
        <f aca="false">IF(BX123&gt;5,VLOOKUP(CONCATENATE(BK123,BN123),'Pril1-THLPa'!$H$6:$N$96,5,0),"")</f>
        <v/>
      </c>
      <c r="BQ123" s="69" t="str">
        <f aca="false">IF(BX123&gt;5,VLOOKUP(CONCATENATE(BK123,BN123),'Pril1-THLPa'!$H$6:$N$96,6,0),"")</f>
        <v/>
      </c>
      <c r="BR123" s="69" t="str">
        <f aca="false">IF(BX123&gt;5,VLOOKUP(CONCATENATE(BK123,BN123),'Pril1-THLPa'!$H$6:$N$96,7,0),"")</f>
        <v/>
      </c>
      <c r="BS123" s="69" t="str">
        <f aca="false">IF(BX123&gt;5,VLOOKUP(CONCATENATE(BK123,BN123),'Pril1-THLPa'!$H$6:$O$96,8,0),"")</f>
        <v/>
      </c>
      <c r="BT123" s="69" t="str">
        <f aca="false">IF(BF123&gt;0, IF(BK123="smrk",  VLOOKUP(VLOOKUP(BD123,'Pril9-K3'!$L$8:$M$207,2,0),'Pril9-K3'!$A$8:$J$16,LOOKUP(BN123,'Pril9-K3'!$A$7:$J$7,'Pril9-K3'!$A$5:$J$5),0), IF(AND(BK123&lt;&gt;"smrk",'Vstupní data'!AK123&lt;&gt;""),'Vstupní data'!AK123,   VLOOKUP(VLOOKUP(BD123,'Pril9-K3'!$L$8:$M$207,2,0),'Pril9-K3'!$A$8:$J$16,LOOKUP(BN123,'Pril9-K3'!$A$7:$J$7,'Pril9-K3'!$A$5:$J$5),0)   )),   "")</f>
        <v/>
      </c>
      <c r="BV123" s="69" t="n">
        <f aca="false">'Vstupní data'!AJ123</f>
        <v>0</v>
      </c>
      <c r="BW123" s="69" t="n">
        <f aca="false">IF(BF123&gt;0,IF(J123&gt;0,J123,K123*H123/100),0)</f>
        <v>0</v>
      </c>
      <c r="BX123" s="69" t="n">
        <f aca="false">IF(BF123&gt;0,IF(BJ123&gt;BL123,BL123,BJ123),0)</f>
        <v>0</v>
      </c>
      <c r="BY123" s="69" t="n">
        <f aca="false">IF(BD123=0,0,IF(AND(BX123&gt;0,BX123&lt;=5),  IF(AND(BX123&gt;0,BX123&lt;=5),VLOOKUP(BK123,'Pril1-THLPa'!$A$6:$F$18,IF(AND(BX123&gt;0,BX123&lt;=5),LOOKUP(BX123,'Pril1-THLPa'!$B$5:$F$5,'Pril1-THLPa'!$B$4:$F$4),""),0),""),  IF(BX123&gt;5,BO123+BP123*(BX123-5)+BQ123*POWER(BX123-5,2)+BR123*POWER(BX123-5,3)+BS123*POWER(BX123-5,4),"")))</f>
        <v>0</v>
      </c>
      <c r="BZ123" s="69" t="n">
        <f aca="false">IF(BY123&gt;0,BY123*BI123/10*BW123*(100+BV123)/100,0)</f>
        <v>0</v>
      </c>
      <c r="CA123" s="69" t="n">
        <f aca="false">IF(BD123&gt;0,BX123-IF(BD123&gt;BX123,BX123,BD123),0)</f>
        <v>0</v>
      </c>
      <c r="CB123" s="69" t="n">
        <f aca="false">POWER(1.01,CA123)</f>
        <v>1</v>
      </c>
      <c r="CC123" s="69" t="n">
        <f aca="false">IF(BF123&gt;0,IF(BF123&gt;BH123,1,BF123/BH123),0)</f>
        <v>0</v>
      </c>
      <c r="CD123" s="72" t="n">
        <f aca="false">IF(BD123=0,0,IF(BF123&gt;0,ROUND(IF(CB123&lt;&gt;0,BZ123*BT123*1/CB123*CC123,0),0),0))</f>
        <v>0</v>
      </c>
      <c r="CE123" s="73" t="str">
        <f aca="false">IF(BF123&gt;0,IF(BF123&gt;BH123,CD123/BF123,CD123/BH123),"")</f>
        <v/>
      </c>
      <c r="CF123" s="69" t="n">
        <f aca="false">'Vstupní data'!AM123</f>
        <v>0</v>
      </c>
      <c r="CG123" s="69" t="n">
        <f aca="false">'Vstupní data'!AN123</f>
        <v>0</v>
      </c>
      <c r="CH123" s="69" t="n">
        <f aca="false">'Vstupní data'!AO123</f>
        <v>0</v>
      </c>
      <c r="CI123" s="69" t="n">
        <f aca="false">'Vstupní data'!AP123</f>
        <v>0</v>
      </c>
      <c r="CJ123" s="72" t="n">
        <f aca="false">ROUND(CH123*CI123,0)</f>
        <v>0</v>
      </c>
      <c r="CK123" s="74" t="str">
        <f aca="false">IF(OR(AA123&gt;0,BB123&gt;0,CD123&gt;0,CJ123&gt;0),AA123+BB123+CD123+CJ123,"")</f>
        <v/>
      </c>
    </row>
    <row r="124" customFormat="false" ht="12.8" hidden="false" customHeight="false" outlineLevel="0" collapsed="false">
      <c r="A124" s="66" t="n">
        <f aca="false">'Vstupní data'!A124</f>
        <v>0</v>
      </c>
      <c r="F124" s="66" t="str">
        <f aca="false">CONCATENATE('Vstupní data'!F124,'Vstupní data'!G124,'Vstupní data'!H124,'Vstupní data'!I124)</f>
        <v/>
      </c>
      <c r="G124" s="66"/>
      <c r="H124" s="66" t="n">
        <f aca="false">'Vstupní data'!K124</f>
        <v>0</v>
      </c>
      <c r="I124" s="66" t="n">
        <f aca="false">'Vstupní data'!L124</f>
        <v>0</v>
      </c>
      <c r="J124" s="66" t="n">
        <f aca="false">'Vstupní data'!K124*'Vstupní data'!M124/100</f>
        <v>0</v>
      </c>
      <c r="L124" s="66" t="n">
        <f aca="false">IF('Vstupní data'!N124="prostokořenný",0,IF('Vstupní data'!N124="krytokořenný","k",IF('Vstupní data'!N124="poloodrostky nebo odrostky, prostokořenné i krytokořenné","po",0)))</f>
        <v>0</v>
      </c>
      <c r="N124" s="66"/>
      <c r="O124" s="66" t="n">
        <f aca="false">'Vstupní data'!O124</f>
        <v>0</v>
      </c>
      <c r="P124" s="66" t="n">
        <f aca="false">IF(O124&gt;0,VLOOKUP(CONCATENATE(VLOOKUP(I124,'Pril3-drev'!$H$5:$K$83,4,0),"-",'Vstupní data'!R124),K2!$C$15:$D$23,2,0),0)</f>
        <v>0</v>
      </c>
      <c r="Q124" s="66" t="n">
        <f aca="false">IF(O124&gt;0,VLOOKUP(I124,'Pril3-drev'!$H$5:$I$83,2,0),0)</f>
        <v>0</v>
      </c>
      <c r="R124" s="66" t="n">
        <f aca="false">IF(Q124&gt;0,VLOOKUP(Q124,'Pril6-okus'!$A$5:$B$17,2,0),0)</f>
        <v>0</v>
      </c>
      <c r="S124" s="66" t="n">
        <f aca="false">IF(O124&gt;0,VLOOKUP(I124,'Pril3-drev'!$H$5:$J$83,3,0),0)</f>
        <v>0</v>
      </c>
      <c r="T124" s="66" t="str">
        <f aca="false">IF(O124&gt;0,IF(L124="k",0.9*VLOOKUP(S124,'ha-pocty-vyhl'!$A$5:$B$20,2,0),IF(L124="po",0.8*VLOOKUP(S124,'ha-pocty-vyhl'!$A$5:$B$20,2,0),VLOOKUP(S124,'ha-pocty-vyhl'!$A$5:$B$20,2,0))),"")</f>
        <v/>
      </c>
      <c r="U124" s="66" t="n">
        <f aca="false">'Vstupní data'!P124</f>
        <v>0</v>
      </c>
      <c r="V124" s="66" t="n">
        <f aca="false">IF(O124&gt;0,1.3*T124*1000*Z124/10000,0)</f>
        <v>0</v>
      </c>
      <c r="W124" s="66" t="n">
        <f aca="false">IF(O124&gt;0,1.3*T124*1000*Z124/10000,0)</f>
        <v>0</v>
      </c>
      <c r="X124" s="66" t="n">
        <f aca="false">IF(O124&gt;0,IF(O124&gt;V124,V124,O124),0)</f>
        <v>0</v>
      </c>
      <c r="Y124" s="66" t="n">
        <f aca="false">IF(O124&gt;0,IF(IF(U124&gt;W124,W124,U124)&lt;X124,W124,IF(U124&gt;W124,W124,U124)),0)</f>
        <v>0</v>
      </c>
      <c r="Z124" s="66" t="n">
        <f aca="false">IF(O124&gt;0,IF(J124&gt;0,J124,K124*H124/100),0)</f>
        <v>0</v>
      </c>
      <c r="AA124" s="67" t="n">
        <f aca="false">IF(O124&gt;0,CEILING(R124*P124*X124/Y124*Z124,1),0)</f>
        <v>0</v>
      </c>
      <c r="AB124" s="68" t="n">
        <f aca="false">IF(O124&gt;0,AA124/O124,0)</f>
        <v>0</v>
      </c>
      <c r="AC124" s="66" t="n">
        <f aca="false">'Vstupní data'!W124</f>
        <v>0</v>
      </c>
      <c r="AI124" s="66" t="str">
        <f aca="false">IF(OR('Vstupní data'!T124&gt;0,'Vstupní data'!U124&gt;0),VLOOKUP(I124,'Pril3-drev'!$H$5:$J$83,3,0),"")</f>
        <v/>
      </c>
      <c r="AJ124" s="66" t="n">
        <f aca="false">IF('Vstupní data'!V124="prostokořenný",0,IF('Vstupní data'!V124="krytokořenný","k",IF('Vstupní data'!V124="poloodrostky nebo odrostky, prostokořenné i krytokořenné","po",0)))</f>
        <v>0</v>
      </c>
      <c r="AK124" s="66" t="n">
        <f aca="false">IF(OR('Vstupní data'!T124&gt;0,'Vstupní data'!U124&gt;0),IF(AJ124="k",0.9*VLOOKUP(AI124,'ha-pocty-vyhl'!$A$5:$B$20,2,0),IF(AJ124="po",0.8*VLOOKUP(AI124,'ha-pocty-vyhl'!$A$5:$B$20,2,0),VLOOKUP(AI124,'ha-pocty-vyhl'!$A$5:$B$20,2,0))),0)</f>
        <v>0</v>
      </c>
      <c r="AL124" s="66" t="n">
        <f aca="false">IF(OR('Vstupní data'!T124&gt;0,'Vstupní data'!U124&gt;0),'Vstupní data'!K124*'Vstupní data'!M124/100,0)</f>
        <v>0</v>
      </c>
      <c r="AM124" s="66" t="n">
        <f aca="false">IF(OR('Vstupní data'!T124&gt;0,'Vstupní data'!U124&gt;0),IF('Vstupní data'!T124&gt;0,'Vstupní data'!T124,ROUND(10*'Vstupní data'!U124/AK124,0)),0)</f>
        <v>0</v>
      </c>
      <c r="AN124" s="69" t="n">
        <f aca="false">IF('Vstupní data'!T124&gt;0,   IF('Vstupní data'!T124&lt;=AL124,'Vstupní data'!T124,AL124),   IF(AM124&lt;AL124,AM124,AL124))</f>
        <v>0</v>
      </c>
      <c r="AO124" s="69" t="n">
        <f aca="false">'Vstupní data'!X124</f>
        <v>0</v>
      </c>
      <c r="AP124" s="66" t="n">
        <f aca="false">IF(OR('Vstupní data'!T124&gt;0,'Vstupní data'!U124&gt;0),IF(I124&lt;&gt;0,VLOOKUP(I124,'Pril3-drev'!$H$5:$I$83,2,0),0),0)</f>
        <v>0</v>
      </c>
      <c r="AQ124" s="66" t="n">
        <f aca="false">'Vstupní data'!Y124</f>
        <v>0</v>
      </c>
      <c r="AR124" s="66" t="str">
        <f aca="false">IF(AC124&gt;5,   IF('Vstupní data'!Y124&gt;0,   VLOOKUP(VLOOKUP(CONCATENATE(VLOOKUP(I124,'Pril3-drev'!$H$4:$L$83,5,0),AC124),'Pril3-drev'!$Q$4:$R$2803,2,0),'AVB-BS'!$C$5:$S$29 ,LOOKUP(AQ124,'AVB-BS'!$D$3:$S$3,'AVB-BS'!$D$1:$S$1) ,0 )   ,   IF('Vstupní data'!Z124&gt;0,'Vstupní data'!Z124,0)) , "")</f>
        <v/>
      </c>
      <c r="AS124" s="70" t="str">
        <f aca="false">IF(AC124&gt;5,VLOOKUP(CONCATENATE(AP124,AR124),'Pril1-THLPa'!$H$6:$N$96,4,0),"")</f>
        <v/>
      </c>
      <c r="AT124" s="70" t="str">
        <f aca="false">IF(AC124&gt;5,VLOOKUP(CONCATENATE(AP124,AR124),'Pril1-THLPa'!$H$6:$N$96,5,0),"")</f>
        <v/>
      </c>
      <c r="AU124" s="70" t="str">
        <f aca="false">IF(AC124&gt;5,VLOOKUP(CONCATENATE(AP124,AR124),'Pril1-THLPa'!$H$6:$N$96,6,0),"")</f>
        <v/>
      </c>
      <c r="AV124" s="70" t="str">
        <f aca="false">IF(AC124&gt;5,VLOOKUP(CONCATENATE(AP124,AR124),'Pril1-THLPa'!$H$6:$N$96,7,0),"")</f>
        <v/>
      </c>
      <c r="AW124" s="70" t="str">
        <f aca="false">IF(AC124&gt;5,VLOOKUP(CONCATENATE(AP124,AR124),'Pril1-THLPa'!$H$6:$O$96,8,0),"")</f>
        <v/>
      </c>
      <c r="AX124" s="66" t="n">
        <f aca="false">IF(AC124&gt;0,IF(AND(AC124&gt;0,AC124&lt;=5),VLOOKUP(AP124,'Pril1-THLPa'!$A$6:$F$18,LOOKUP(AC124,'Pril1-THLPa'!$B$5:$F$5,'Pril1-THLPa'!$B$4:$F$4),0),AS124+AT124*(AC124-5)+AU124*POWER(AC124-5,2)+AV124*POWER(AC124-5,3)+AW124*POWER(AC124-5,4)),0)</f>
        <v>0</v>
      </c>
      <c r="AY124" s="71"/>
      <c r="AZ124" s="66" t="n">
        <f aca="false">'Vstupní data'!AA124</f>
        <v>0</v>
      </c>
      <c r="BA124" s="66" t="n">
        <f aca="false">IF(OR('Vstupní data'!T124&gt;0,'Vstupní data'!U124&gt;0),IF(AC124&lt;&gt;"",AX124*AO124/10*(100+AZ124)/100,0),0)</f>
        <v>0</v>
      </c>
      <c r="BB124" s="67" t="n">
        <f aca="false">IF(AC124&lt;&gt;"",ROUND(BA124*AN124,0),0)</f>
        <v>0</v>
      </c>
      <c r="BC124" s="68" t="str">
        <f aca="false">IF(AE124&gt;0,BB124/AE124,"")</f>
        <v/>
      </c>
      <c r="BD124" s="66" t="n">
        <f aca="false">'Vstupní data'!AE124</f>
        <v>0</v>
      </c>
      <c r="BF124" s="66" t="n">
        <f aca="false">'Vstupní data'!AC124</f>
        <v>0</v>
      </c>
      <c r="BH124" s="66" t="n">
        <f aca="false">'Vstupní data'!AD124</f>
        <v>0</v>
      </c>
      <c r="BI124" s="66" t="n">
        <f aca="false">'Vstupní data'!AF124</f>
        <v>0</v>
      </c>
      <c r="BJ124" s="69" t="n">
        <f aca="false">'Vstupní data'!AG124</f>
        <v>0</v>
      </c>
      <c r="BK124" s="69" t="n">
        <f aca="false">IF(BF124&lt;&gt;0,VLOOKUP(I124,'Pril3-drev'!$H$5:$I$83,2,0),0)</f>
        <v>0</v>
      </c>
      <c r="BL124" s="69" t="n">
        <f aca="false">IF(BF124&lt;&gt;0,VLOOKUP(BK124,'Pril3-drev'!$A$5:$C$17,3,0),0)</f>
        <v>0</v>
      </c>
      <c r="BM124" s="69" t="n">
        <f aca="false">'Vstupní data'!AH124</f>
        <v>0</v>
      </c>
      <c r="BN124" s="69" t="n">
        <f aca="false">IF('Vstupní data'!AH124&gt;0,   VLOOKUP(VLOOKUP(CONCATENATE(VLOOKUP(I124,'Pril3-drev'!$H$4:$L$83,5,0),BD124),'Pril3-drev'!$Q$4:$R$2803,2,0),'AVB-BS'!$C$5:$S$29 ,LOOKUP(BM124,'AVB-BS'!$D$3:$S$3,'AVB-BS'!$D$1:$S$1) ,0 )   ,   IF('Vstupní data'!AI124&gt;0,'Vstupní data'!AI124,0))</f>
        <v>0</v>
      </c>
      <c r="BO124" s="69" t="str">
        <f aca="false">IF(BX124&gt;5,VLOOKUP(CONCATENATE(BK124,BN124),'Pril1-THLPa'!$H$6:$N$96,4,0),"")</f>
        <v/>
      </c>
      <c r="BP124" s="69" t="str">
        <f aca="false">IF(BX124&gt;5,VLOOKUP(CONCATENATE(BK124,BN124),'Pril1-THLPa'!$H$6:$N$96,5,0),"")</f>
        <v/>
      </c>
      <c r="BQ124" s="69" t="str">
        <f aca="false">IF(BX124&gt;5,VLOOKUP(CONCATENATE(BK124,BN124),'Pril1-THLPa'!$H$6:$N$96,6,0),"")</f>
        <v/>
      </c>
      <c r="BR124" s="69" t="str">
        <f aca="false">IF(BX124&gt;5,VLOOKUP(CONCATENATE(BK124,BN124),'Pril1-THLPa'!$H$6:$N$96,7,0),"")</f>
        <v/>
      </c>
      <c r="BS124" s="69" t="str">
        <f aca="false">IF(BX124&gt;5,VLOOKUP(CONCATENATE(BK124,BN124),'Pril1-THLPa'!$H$6:$O$96,8,0),"")</f>
        <v/>
      </c>
      <c r="BT124" s="69" t="str">
        <f aca="false">IF(BF124&gt;0, IF(BK124="smrk",  VLOOKUP(VLOOKUP(BD124,'Pril9-K3'!$L$8:$M$207,2,0),'Pril9-K3'!$A$8:$J$16,LOOKUP(BN124,'Pril9-K3'!$A$7:$J$7,'Pril9-K3'!$A$5:$J$5),0), IF(AND(BK124&lt;&gt;"smrk",'Vstupní data'!AK124&lt;&gt;""),'Vstupní data'!AK124,   VLOOKUP(VLOOKUP(BD124,'Pril9-K3'!$L$8:$M$207,2,0),'Pril9-K3'!$A$8:$J$16,LOOKUP(BN124,'Pril9-K3'!$A$7:$J$7,'Pril9-K3'!$A$5:$J$5),0)   )),   "")</f>
        <v/>
      </c>
      <c r="BV124" s="69" t="n">
        <f aca="false">'Vstupní data'!AJ124</f>
        <v>0</v>
      </c>
      <c r="BW124" s="69" t="n">
        <f aca="false">IF(BF124&gt;0,IF(J124&gt;0,J124,K124*H124/100),0)</f>
        <v>0</v>
      </c>
      <c r="BX124" s="69" t="n">
        <f aca="false">IF(BF124&gt;0,IF(BJ124&gt;BL124,BL124,BJ124),0)</f>
        <v>0</v>
      </c>
      <c r="BY124" s="69" t="n">
        <f aca="false">IF(BD124=0,0,IF(AND(BX124&gt;0,BX124&lt;=5),  IF(AND(BX124&gt;0,BX124&lt;=5),VLOOKUP(BK124,'Pril1-THLPa'!$A$6:$F$18,IF(AND(BX124&gt;0,BX124&lt;=5),LOOKUP(BX124,'Pril1-THLPa'!$B$5:$F$5,'Pril1-THLPa'!$B$4:$F$4),""),0),""),  IF(BX124&gt;5,BO124+BP124*(BX124-5)+BQ124*POWER(BX124-5,2)+BR124*POWER(BX124-5,3)+BS124*POWER(BX124-5,4),"")))</f>
        <v>0</v>
      </c>
      <c r="BZ124" s="69" t="n">
        <f aca="false">IF(BY124&gt;0,BY124*BI124/10*BW124*(100+BV124)/100,0)</f>
        <v>0</v>
      </c>
      <c r="CA124" s="69" t="n">
        <f aca="false">IF(BD124&gt;0,BX124-IF(BD124&gt;BX124,BX124,BD124),0)</f>
        <v>0</v>
      </c>
      <c r="CB124" s="69" t="n">
        <f aca="false">POWER(1.01,CA124)</f>
        <v>1</v>
      </c>
      <c r="CC124" s="69" t="n">
        <f aca="false">IF(BF124&gt;0,IF(BF124&gt;BH124,1,BF124/BH124),0)</f>
        <v>0</v>
      </c>
      <c r="CD124" s="72" t="n">
        <f aca="false">IF(BD124=0,0,IF(BF124&gt;0,ROUND(IF(CB124&lt;&gt;0,BZ124*BT124*1/CB124*CC124,0),0),0))</f>
        <v>0</v>
      </c>
      <c r="CE124" s="73" t="str">
        <f aca="false">IF(BF124&gt;0,IF(BF124&gt;BH124,CD124/BF124,CD124/BH124),"")</f>
        <v/>
      </c>
      <c r="CF124" s="69" t="n">
        <f aca="false">'Vstupní data'!AM124</f>
        <v>0</v>
      </c>
      <c r="CG124" s="69" t="n">
        <f aca="false">'Vstupní data'!AN124</f>
        <v>0</v>
      </c>
      <c r="CH124" s="69" t="n">
        <f aca="false">'Vstupní data'!AO124</f>
        <v>0</v>
      </c>
      <c r="CI124" s="69" t="n">
        <f aca="false">'Vstupní data'!AP124</f>
        <v>0</v>
      </c>
      <c r="CJ124" s="72" t="n">
        <f aca="false">ROUND(CH124*CI124,0)</f>
        <v>0</v>
      </c>
      <c r="CK124" s="74" t="str">
        <f aca="false">IF(OR(AA124&gt;0,BB124&gt;0,CD124&gt;0,CJ124&gt;0),AA124+BB124+CD124+CJ124,"")</f>
        <v/>
      </c>
    </row>
    <row r="125" customFormat="false" ht="12.8" hidden="false" customHeight="false" outlineLevel="0" collapsed="false">
      <c r="A125" s="66" t="n">
        <f aca="false">'Vstupní data'!A125</f>
        <v>0</v>
      </c>
      <c r="F125" s="66" t="str">
        <f aca="false">CONCATENATE('Vstupní data'!F125,'Vstupní data'!G125,'Vstupní data'!H125,'Vstupní data'!I125)</f>
        <v/>
      </c>
      <c r="G125" s="66"/>
      <c r="H125" s="66" t="n">
        <f aca="false">'Vstupní data'!K125</f>
        <v>0</v>
      </c>
      <c r="I125" s="66" t="n">
        <f aca="false">'Vstupní data'!L125</f>
        <v>0</v>
      </c>
      <c r="J125" s="66" t="n">
        <f aca="false">'Vstupní data'!K125*'Vstupní data'!M125/100</f>
        <v>0</v>
      </c>
      <c r="L125" s="66" t="n">
        <f aca="false">IF('Vstupní data'!N125="prostokořenný",0,IF('Vstupní data'!N125="krytokořenný","k",IF('Vstupní data'!N125="poloodrostky nebo odrostky, prostokořenné i krytokořenné","po",0)))</f>
        <v>0</v>
      </c>
      <c r="N125" s="66"/>
      <c r="O125" s="66" t="n">
        <f aca="false">'Vstupní data'!O125</f>
        <v>0</v>
      </c>
      <c r="P125" s="66" t="n">
        <f aca="false">IF(O125&gt;0,VLOOKUP(CONCATENATE(VLOOKUP(I125,'Pril3-drev'!$H$5:$K$83,4,0),"-",'Vstupní data'!R125),K2!$C$15:$D$23,2,0),0)</f>
        <v>0</v>
      </c>
      <c r="Q125" s="66" t="n">
        <f aca="false">IF(O125&gt;0,VLOOKUP(I125,'Pril3-drev'!$H$5:$I$83,2,0),0)</f>
        <v>0</v>
      </c>
      <c r="R125" s="66" t="n">
        <f aca="false">IF(Q125&gt;0,VLOOKUP(Q125,'Pril6-okus'!$A$5:$B$17,2,0),0)</f>
        <v>0</v>
      </c>
      <c r="S125" s="66" t="n">
        <f aca="false">IF(O125&gt;0,VLOOKUP(I125,'Pril3-drev'!$H$5:$J$83,3,0),0)</f>
        <v>0</v>
      </c>
      <c r="T125" s="66" t="str">
        <f aca="false">IF(O125&gt;0,IF(L125="k",0.9*VLOOKUP(S125,'ha-pocty-vyhl'!$A$5:$B$20,2,0),IF(L125="po",0.8*VLOOKUP(S125,'ha-pocty-vyhl'!$A$5:$B$20,2,0),VLOOKUP(S125,'ha-pocty-vyhl'!$A$5:$B$20,2,0))),"")</f>
        <v/>
      </c>
      <c r="U125" s="66" t="n">
        <f aca="false">'Vstupní data'!P125</f>
        <v>0</v>
      </c>
      <c r="V125" s="66" t="n">
        <f aca="false">IF(O125&gt;0,1.3*T125*1000*Z125/10000,0)</f>
        <v>0</v>
      </c>
      <c r="W125" s="66" t="n">
        <f aca="false">IF(O125&gt;0,1.3*T125*1000*Z125/10000,0)</f>
        <v>0</v>
      </c>
      <c r="X125" s="66" t="n">
        <f aca="false">IF(O125&gt;0,IF(O125&gt;V125,V125,O125),0)</f>
        <v>0</v>
      </c>
      <c r="Y125" s="66" t="n">
        <f aca="false">IF(O125&gt;0,IF(IF(U125&gt;W125,W125,U125)&lt;X125,W125,IF(U125&gt;W125,W125,U125)),0)</f>
        <v>0</v>
      </c>
      <c r="Z125" s="66" t="n">
        <f aca="false">IF(O125&gt;0,IF(J125&gt;0,J125,K125*H125/100),0)</f>
        <v>0</v>
      </c>
      <c r="AA125" s="67" t="n">
        <f aca="false">IF(O125&gt;0,CEILING(R125*P125*X125/Y125*Z125,1),0)</f>
        <v>0</v>
      </c>
      <c r="AB125" s="68" t="n">
        <f aca="false">IF(O125&gt;0,AA125/O125,0)</f>
        <v>0</v>
      </c>
      <c r="AC125" s="66" t="n">
        <f aca="false">'Vstupní data'!W125</f>
        <v>0</v>
      </c>
      <c r="AI125" s="66" t="str">
        <f aca="false">IF(OR('Vstupní data'!T125&gt;0,'Vstupní data'!U125&gt;0),VLOOKUP(I125,'Pril3-drev'!$H$5:$J$83,3,0),"")</f>
        <v/>
      </c>
      <c r="AJ125" s="66" t="n">
        <f aca="false">IF('Vstupní data'!V125="prostokořenný",0,IF('Vstupní data'!V125="krytokořenný","k",IF('Vstupní data'!V125="poloodrostky nebo odrostky, prostokořenné i krytokořenné","po",0)))</f>
        <v>0</v>
      </c>
      <c r="AK125" s="66" t="n">
        <f aca="false">IF(OR('Vstupní data'!T125&gt;0,'Vstupní data'!U125&gt;0),IF(AJ125="k",0.9*VLOOKUP(AI125,'ha-pocty-vyhl'!$A$5:$B$20,2,0),IF(AJ125="po",0.8*VLOOKUP(AI125,'ha-pocty-vyhl'!$A$5:$B$20,2,0),VLOOKUP(AI125,'ha-pocty-vyhl'!$A$5:$B$20,2,0))),0)</f>
        <v>0</v>
      </c>
      <c r="AL125" s="66" t="n">
        <f aca="false">IF(OR('Vstupní data'!T125&gt;0,'Vstupní data'!U125&gt;0),'Vstupní data'!K125*'Vstupní data'!M125/100,0)</f>
        <v>0</v>
      </c>
      <c r="AM125" s="66" t="n">
        <f aca="false">IF(OR('Vstupní data'!T125&gt;0,'Vstupní data'!U125&gt;0),IF('Vstupní data'!T125&gt;0,'Vstupní data'!T125,ROUND(10*'Vstupní data'!U125/AK125,0)),0)</f>
        <v>0</v>
      </c>
      <c r="AN125" s="69" t="n">
        <f aca="false">IF('Vstupní data'!T125&gt;0,   IF('Vstupní data'!T125&lt;=AL125,'Vstupní data'!T125,AL125),   IF(AM125&lt;AL125,AM125,AL125))</f>
        <v>0</v>
      </c>
      <c r="AO125" s="69" t="n">
        <f aca="false">'Vstupní data'!X125</f>
        <v>0</v>
      </c>
      <c r="AP125" s="66" t="n">
        <f aca="false">IF(OR('Vstupní data'!T125&gt;0,'Vstupní data'!U125&gt;0),IF(I125&lt;&gt;0,VLOOKUP(I125,'Pril3-drev'!$H$5:$I$83,2,0),0),0)</f>
        <v>0</v>
      </c>
      <c r="AQ125" s="66" t="n">
        <f aca="false">'Vstupní data'!Y125</f>
        <v>0</v>
      </c>
      <c r="AR125" s="66" t="str">
        <f aca="false">IF(AC125&gt;5,   IF('Vstupní data'!Y125&gt;0,   VLOOKUP(VLOOKUP(CONCATENATE(VLOOKUP(I125,'Pril3-drev'!$H$4:$L$83,5,0),AC125),'Pril3-drev'!$Q$4:$R$2803,2,0),'AVB-BS'!$C$5:$S$29 ,LOOKUP(AQ125,'AVB-BS'!$D$3:$S$3,'AVB-BS'!$D$1:$S$1) ,0 )   ,   IF('Vstupní data'!Z125&gt;0,'Vstupní data'!Z125,0)) , "")</f>
        <v/>
      </c>
      <c r="AS125" s="70" t="str">
        <f aca="false">IF(AC125&gt;5,VLOOKUP(CONCATENATE(AP125,AR125),'Pril1-THLPa'!$H$6:$N$96,4,0),"")</f>
        <v/>
      </c>
      <c r="AT125" s="70" t="str">
        <f aca="false">IF(AC125&gt;5,VLOOKUP(CONCATENATE(AP125,AR125),'Pril1-THLPa'!$H$6:$N$96,5,0),"")</f>
        <v/>
      </c>
      <c r="AU125" s="70" t="str">
        <f aca="false">IF(AC125&gt;5,VLOOKUP(CONCATENATE(AP125,AR125),'Pril1-THLPa'!$H$6:$N$96,6,0),"")</f>
        <v/>
      </c>
      <c r="AV125" s="70" t="str">
        <f aca="false">IF(AC125&gt;5,VLOOKUP(CONCATENATE(AP125,AR125),'Pril1-THLPa'!$H$6:$N$96,7,0),"")</f>
        <v/>
      </c>
      <c r="AW125" s="70" t="str">
        <f aca="false">IF(AC125&gt;5,VLOOKUP(CONCATENATE(AP125,AR125),'Pril1-THLPa'!$H$6:$O$96,8,0),"")</f>
        <v/>
      </c>
      <c r="AX125" s="66" t="n">
        <f aca="false">IF(AC125&gt;0,IF(AND(AC125&gt;0,AC125&lt;=5),VLOOKUP(AP125,'Pril1-THLPa'!$A$6:$F$18,LOOKUP(AC125,'Pril1-THLPa'!$B$5:$F$5,'Pril1-THLPa'!$B$4:$F$4),0),AS125+AT125*(AC125-5)+AU125*POWER(AC125-5,2)+AV125*POWER(AC125-5,3)+AW125*POWER(AC125-5,4)),0)</f>
        <v>0</v>
      </c>
      <c r="AY125" s="71"/>
      <c r="AZ125" s="66" t="n">
        <f aca="false">'Vstupní data'!AA125</f>
        <v>0</v>
      </c>
      <c r="BA125" s="66" t="n">
        <f aca="false">IF(OR('Vstupní data'!T125&gt;0,'Vstupní data'!U125&gt;0),IF(AC125&lt;&gt;"",AX125*AO125/10*(100+AZ125)/100,0),0)</f>
        <v>0</v>
      </c>
      <c r="BB125" s="67" t="n">
        <f aca="false">IF(AC125&lt;&gt;"",ROUND(BA125*AN125,0),0)</f>
        <v>0</v>
      </c>
      <c r="BC125" s="68" t="str">
        <f aca="false">IF(AE125&gt;0,BB125/AE125,"")</f>
        <v/>
      </c>
      <c r="BD125" s="66" t="n">
        <f aca="false">'Vstupní data'!AE125</f>
        <v>0</v>
      </c>
      <c r="BF125" s="66" t="n">
        <f aca="false">'Vstupní data'!AC125</f>
        <v>0</v>
      </c>
      <c r="BH125" s="66" t="n">
        <f aca="false">'Vstupní data'!AD125</f>
        <v>0</v>
      </c>
      <c r="BI125" s="66" t="n">
        <f aca="false">'Vstupní data'!AF125</f>
        <v>0</v>
      </c>
      <c r="BJ125" s="69" t="n">
        <f aca="false">'Vstupní data'!AG125</f>
        <v>0</v>
      </c>
      <c r="BK125" s="69" t="n">
        <f aca="false">IF(BF125&lt;&gt;0,VLOOKUP(I125,'Pril3-drev'!$H$5:$I$83,2,0),0)</f>
        <v>0</v>
      </c>
      <c r="BL125" s="69" t="n">
        <f aca="false">IF(BF125&lt;&gt;0,VLOOKUP(BK125,'Pril3-drev'!$A$5:$C$17,3,0),0)</f>
        <v>0</v>
      </c>
      <c r="BM125" s="69" t="n">
        <f aca="false">'Vstupní data'!AH125</f>
        <v>0</v>
      </c>
      <c r="BN125" s="69" t="n">
        <f aca="false">IF('Vstupní data'!AH125&gt;0,   VLOOKUP(VLOOKUP(CONCATENATE(VLOOKUP(I125,'Pril3-drev'!$H$4:$L$83,5,0),BD125),'Pril3-drev'!$Q$4:$R$2803,2,0),'AVB-BS'!$C$5:$S$29 ,LOOKUP(BM125,'AVB-BS'!$D$3:$S$3,'AVB-BS'!$D$1:$S$1) ,0 )   ,   IF('Vstupní data'!AI125&gt;0,'Vstupní data'!AI125,0))</f>
        <v>0</v>
      </c>
      <c r="BO125" s="69" t="str">
        <f aca="false">IF(BX125&gt;5,VLOOKUP(CONCATENATE(BK125,BN125),'Pril1-THLPa'!$H$6:$N$96,4,0),"")</f>
        <v/>
      </c>
      <c r="BP125" s="69" t="str">
        <f aca="false">IF(BX125&gt;5,VLOOKUP(CONCATENATE(BK125,BN125),'Pril1-THLPa'!$H$6:$N$96,5,0),"")</f>
        <v/>
      </c>
      <c r="BQ125" s="69" t="str">
        <f aca="false">IF(BX125&gt;5,VLOOKUP(CONCATENATE(BK125,BN125),'Pril1-THLPa'!$H$6:$N$96,6,0),"")</f>
        <v/>
      </c>
      <c r="BR125" s="69" t="str">
        <f aca="false">IF(BX125&gt;5,VLOOKUP(CONCATENATE(BK125,BN125),'Pril1-THLPa'!$H$6:$N$96,7,0),"")</f>
        <v/>
      </c>
      <c r="BS125" s="69" t="str">
        <f aca="false">IF(BX125&gt;5,VLOOKUP(CONCATENATE(BK125,BN125),'Pril1-THLPa'!$H$6:$O$96,8,0),"")</f>
        <v/>
      </c>
      <c r="BT125" s="69" t="str">
        <f aca="false">IF(BF125&gt;0, IF(BK125="smrk",  VLOOKUP(VLOOKUP(BD125,'Pril9-K3'!$L$8:$M$207,2,0),'Pril9-K3'!$A$8:$J$16,LOOKUP(BN125,'Pril9-K3'!$A$7:$J$7,'Pril9-K3'!$A$5:$J$5),0), IF(AND(BK125&lt;&gt;"smrk",'Vstupní data'!AK125&lt;&gt;""),'Vstupní data'!AK125,   VLOOKUP(VLOOKUP(BD125,'Pril9-K3'!$L$8:$M$207,2,0),'Pril9-K3'!$A$8:$J$16,LOOKUP(BN125,'Pril9-K3'!$A$7:$J$7,'Pril9-K3'!$A$5:$J$5),0)   )),   "")</f>
        <v/>
      </c>
      <c r="BV125" s="69" t="n">
        <f aca="false">'Vstupní data'!AJ125</f>
        <v>0</v>
      </c>
      <c r="BW125" s="69" t="n">
        <f aca="false">IF(BF125&gt;0,IF(J125&gt;0,J125,K125*H125/100),0)</f>
        <v>0</v>
      </c>
      <c r="BX125" s="69" t="n">
        <f aca="false">IF(BF125&gt;0,IF(BJ125&gt;BL125,BL125,BJ125),0)</f>
        <v>0</v>
      </c>
      <c r="BY125" s="69" t="n">
        <f aca="false">IF(BD125=0,0,IF(AND(BX125&gt;0,BX125&lt;=5),  IF(AND(BX125&gt;0,BX125&lt;=5),VLOOKUP(BK125,'Pril1-THLPa'!$A$6:$F$18,IF(AND(BX125&gt;0,BX125&lt;=5),LOOKUP(BX125,'Pril1-THLPa'!$B$5:$F$5,'Pril1-THLPa'!$B$4:$F$4),""),0),""),  IF(BX125&gt;5,BO125+BP125*(BX125-5)+BQ125*POWER(BX125-5,2)+BR125*POWER(BX125-5,3)+BS125*POWER(BX125-5,4),"")))</f>
        <v>0</v>
      </c>
      <c r="BZ125" s="69" t="n">
        <f aca="false">IF(BY125&gt;0,BY125*BI125/10*BW125*(100+BV125)/100,0)</f>
        <v>0</v>
      </c>
      <c r="CA125" s="69" t="n">
        <f aca="false">IF(BD125&gt;0,BX125-IF(BD125&gt;BX125,BX125,BD125),0)</f>
        <v>0</v>
      </c>
      <c r="CB125" s="69" t="n">
        <f aca="false">POWER(1.01,CA125)</f>
        <v>1</v>
      </c>
      <c r="CC125" s="69" t="n">
        <f aca="false">IF(BF125&gt;0,IF(BF125&gt;BH125,1,BF125/BH125),0)</f>
        <v>0</v>
      </c>
      <c r="CD125" s="72" t="n">
        <f aca="false">IF(BD125=0,0,IF(BF125&gt;0,ROUND(IF(CB125&lt;&gt;0,BZ125*BT125*1/CB125*CC125,0),0),0))</f>
        <v>0</v>
      </c>
      <c r="CE125" s="73" t="str">
        <f aca="false">IF(BF125&gt;0,IF(BF125&gt;BH125,CD125/BF125,CD125/BH125),"")</f>
        <v/>
      </c>
      <c r="CF125" s="69" t="n">
        <f aca="false">'Vstupní data'!AM125</f>
        <v>0</v>
      </c>
      <c r="CG125" s="69" t="n">
        <f aca="false">'Vstupní data'!AN125</f>
        <v>0</v>
      </c>
      <c r="CH125" s="69" t="n">
        <f aca="false">'Vstupní data'!AO125</f>
        <v>0</v>
      </c>
      <c r="CI125" s="69" t="n">
        <f aca="false">'Vstupní data'!AP125</f>
        <v>0</v>
      </c>
      <c r="CJ125" s="72" t="n">
        <f aca="false">ROUND(CH125*CI125,0)</f>
        <v>0</v>
      </c>
      <c r="CK125" s="74" t="str">
        <f aca="false">IF(OR(AA125&gt;0,BB125&gt;0,CD125&gt;0,CJ125&gt;0),AA125+BB125+CD125+CJ125,"")</f>
        <v/>
      </c>
    </row>
    <row r="126" customFormat="false" ht="12.8" hidden="false" customHeight="false" outlineLevel="0" collapsed="false">
      <c r="A126" s="66" t="n">
        <f aca="false">'Vstupní data'!A126</f>
        <v>0</v>
      </c>
      <c r="F126" s="66" t="str">
        <f aca="false">CONCATENATE('Vstupní data'!F126,'Vstupní data'!G126,'Vstupní data'!H126,'Vstupní data'!I126)</f>
        <v/>
      </c>
      <c r="G126" s="66"/>
      <c r="H126" s="66" t="n">
        <f aca="false">'Vstupní data'!K126</f>
        <v>0</v>
      </c>
      <c r="I126" s="66" t="n">
        <f aca="false">'Vstupní data'!L126</f>
        <v>0</v>
      </c>
      <c r="J126" s="66" t="n">
        <f aca="false">'Vstupní data'!K126*'Vstupní data'!M126/100</f>
        <v>0</v>
      </c>
      <c r="L126" s="66" t="n">
        <f aca="false">IF('Vstupní data'!N126="prostokořenný",0,IF('Vstupní data'!N126="krytokořenný","k",IF('Vstupní data'!N126="poloodrostky nebo odrostky, prostokořenné i krytokořenné","po",0)))</f>
        <v>0</v>
      </c>
      <c r="N126" s="66"/>
      <c r="O126" s="66" t="n">
        <f aca="false">'Vstupní data'!O126</f>
        <v>0</v>
      </c>
      <c r="P126" s="66" t="n">
        <f aca="false">IF(O126&gt;0,VLOOKUP(CONCATENATE(VLOOKUP(I126,'Pril3-drev'!$H$5:$K$83,4,0),"-",'Vstupní data'!R126),K2!$C$15:$D$23,2,0),0)</f>
        <v>0</v>
      </c>
      <c r="Q126" s="66" t="n">
        <f aca="false">IF(O126&gt;0,VLOOKUP(I126,'Pril3-drev'!$H$5:$I$83,2,0),0)</f>
        <v>0</v>
      </c>
      <c r="R126" s="66" t="n">
        <f aca="false">IF(Q126&gt;0,VLOOKUP(Q126,'Pril6-okus'!$A$5:$B$17,2,0),0)</f>
        <v>0</v>
      </c>
      <c r="S126" s="66" t="n">
        <f aca="false">IF(O126&gt;0,VLOOKUP(I126,'Pril3-drev'!$H$5:$J$83,3,0),0)</f>
        <v>0</v>
      </c>
      <c r="T126" s="66" t="str">
        <f aca="false">IF(O126&gt;0,IF(L126="k",0.9*VLOOKUP(S126,'ha-pocty-vyhl'!$A$5:$B$20,2,0),IF(L126="po",0.8*VLOOKUP(S126,'ha-pocty-vyhl'!$A$5:$B$20,2,0),VLOOKUP(S126,'ha-pocty-vyhl'!$A$5:$B$20,2,0))),"")</f>
        <v/>
      </c>
      <c r="U126" s="66" t="n">
        <f aca="false">'Vstupní data'!P126</f>
        <v>0</v>
      </c>
      <c r="V126" s="66" t="n">
        <f aca="false">IF(O126&gt;0,1.3*T126*1000*Z126/10000,0)</f>
        <v>0</v>
      </c>
      <c r="W126" s="66" t="n">
        <f aca="false">IF(O126&gt;0,1.3*T126*1000*Z126/10000,0)</f>
        <v>0</v>
      </c>
      <c r="X126" s="66" t="n">
        <f aca="false">IF(O126&gt;0,IF(O126&gt;V126,V126,O126),0)</f>
        <v>0</v>
      </c>
      <c r="Y126" s="66" t="n">
        <f aca="false">IF(O126&gt;0,IF(IF(U126&gt;W126,W126,U126)&lt;X126,W126,IF(U126&gt;W126,W126,U126)),0)</f>
        <v>0</v>
      </c>
      <c r="Z126" s="66" t="n">
        <f aca="false">IF(O126&gt;0,IF(J126&gt;0,J126,K126*H126/100),0)</f>
        <v>0</v>
      </c>
      <c r="AA126" s="67" t="n">
        <f aca="false">IF(O126&gt;0,CEILING(R126*P126*X126/Y126*Z126,1),0)</f>
        <v>0</v>
      </c>
      <c r="AB126" s="68" t="n">
        <f aca="false">IF(O126&gt;0,AA126/O126,0)</f>
        <v>0</v>
      </c>
      <c r="AC126" s="66" t="n">
        <f aca="false">'Vstupní data'!W126</f>
        <v>0</v>
      </c>
      <c r="AI126" s="66" t="str">
        <f aca="false">IF(OR('Vstupní data'!T126&gt;0,'Vstupní data'!U126&gt;0),VLOOKUP(I126,'Pril3-drev'!$H$5:$J$83,3,0),"")</f>
        <v/>
      </c>
      <c r="AJ126" s="66" t="n">
        <f aca="false">IF('Vstupní data'!V126="prostokořenný",0,IF('Vstupní data'!V126="krytokořenný","k",IF('Vstupní data'!V126="poloodrostky nebo odrostky, prostokořenné i krytokořenné","po",0)))</f>
        <v>0</v>
      </c>
      <c r="AK126" s="66" t="n">
        <f aca="false">IF(OR('Vstupní data'!T126&gt;0,'Vstupní data'!U126&gt;0),IF(AJ126="k",0.9*VLOOKUP(AI126,'ha-pocty-vyhl'!$A$5:$B$20,2,0),IF(AJ126="po",0.8*VLOOKUP(AI126,'ha-pocty-vyhl'!$A$5:$B$20,2,0),VLOOKUP(AI126,'ha-pocty-vyhl'!$A$5:$B$20,2,0))),0)</f>
        <v>0</v>
      </c>
      <c r="AL126" s="66" t="n">
        <f aca="false">IF(OR('Vstupní data'!T126&gt;0,'Vstupní data'!U126&gt;0),'Vstupní data'!K126*'Vstupní data'!M126/100,0)</f>
        <v>0</v>
      </c>
      <c r="AM126" s="66" t="n">
        <f aca="false">IF(OR('Vstupní data'!T126&gt;0,'Vstupní data'!U126&gt;0),IF('Vstupní data'!T126&gt;0,'Vstupní data'!T126,ROUND(10*'Vstupní data'!U126/AK126,0)),0)</f>
        <v>0</v>
      </c>
      <c r="AN126" s="69" t="n">
        <f aca="false">IF('Vstupní data'!T126&gt;0,   IF('Vstupní data'!T126&lt;=AL126,'Vstupní data'!T126,AL126),   IF(AM126&lt;AL126,AM126,AL126))</f>
        <v>0</v>
      </c>
      <c r="AO126" s="69" t="n">
        <f aca="false">'Vstupní data'!X126</f>
        <v>0</v>
      </c>
      <c r="AP126" s="66" t="n">
        <f aca="false">IF(OR('Vstupní data'!T126&gt;0,'Vstupní data'!U126&gt;0),IF(I126&lt;&gt;0,VLOOKUP(I126,'Pril3-drev'!$H$5:$I$83,2,0),0),0)</f>
        <v>0</v>
      </c>
      <c r="AQ126" s="66" t="n">
        <f aca="false">'Vstupní data'!Y126</f>
        <v>0</v>
      </c>
      <c r="AR126" s="66" t="str">
        <f aca="false">IF(AC126&gt;5,   IF('Vstupní data'!Y126&gt;0,   VLOOKUP(VLOOKUP(CONCATENATE(VLOOKUP(I126,'Pril3-drev'!$H$4:$L$83,5,0),AC126),'Pril3-drev'!$Q$4:$R$2803,2,0),'AVB-BS'!$C$5:$S$29 ,LOOKUP(AQ126,'AVB-BS'!$D$3:$S$3,'AVB-BS'!$D$1:$S$1) ,0 )   ,   IF('Vstupní data'!Z126&gt;0,'Vstupní data'!Z126,0)) , "")</f>
        <v/>
      </c>
      <c r="AS126" s="70" t="str">
        <f aca="false">IF(AC126&gt;5,VLOOKUP(CONCATENATE(AP126,AR126),'Pril1-THLPa'!$H$6:$N$96,4,0),"")</f>
        <v/>
      </c>
      <c r="AT126" s="70" t="str">
        <f aca="false">IF(AC126&gt;5,VLOOKUP(CONCATENATE(AP126,AR126),'Pril1-THLPa'!$H$6:$N$96,5,0),"")</f>
        <v/>
      </c>
      <c r="AU126" s="70" t="str">
        <f aca="false">IF(AC126&gt;5,VLOOKUP(CONCATENATE(AP126,AR126),'Pril1-THLPa'!$H$6:$N$96,6,0),"")</f>
        <v/>
      </c>
      <c r="AV126" s="70" t="str">
        <f aca="false">IF(AC126&gt;5,VLOOKUP(CONCATENATE(AP126,AR126),'Pril1-THLPa'!$H$6:$N$96,7,0),"")</f>
        <v/>
      </c>
      <c r="AW126" s="70" t="str">
        <f aca="false">IF(AC126&gt;5,VLOOKUP(CONCATENATE(AP126,AR126),'Pril1-THLPa'!$H$6:$O$96,8,0),"")</f>
        <v/>
      </c>
      <c r="AX126" s="66" t="n">
        <f aca="false">IF(AC126&gt;0,IF(AND(AC126&gt;0,AC126&lt;=5),VLOOKUP(AP126,'Pril1-THLPa'!$A$6:$F$18,LOOKUP(AC126,'Pril1-THLPa'!$B$5:$F$5,'Pril1-THLPa'!$B$4:$F$4),0),AS126+AT126*(AC126-5)+AU126*POWER(AC126-5,2)+AV126*POWER(AC126-5,3)+AW126*POWER(AC126-5,4)),0)</f>
        <v>0</v>
      </c>
      <c r="AY126" s="71"/>
      <c r="AZ126" s="66" t="n">
        <f aca="false">'Vstupní data'!AA126</f>
        <v>0</v>
      </c>
      <c r="BA126" s="66" t="n">
        <f aca="false">IF(OR('Vstupní data'!T126&gt;0,'Vstupní data'!U126&gt;0),IF(AC126&lt;&gt;"",AX126*AO126/10*(100+AZ126)/100,0),0)</f>
        <v>0</v>
      </c>
      <c r="BB126" s="67" t="n">
        <f aca="false">IF(AC126&lt;&gt;"",ROUND(BA126*AN126,0),0)</f>
        <v>0</v>
      </c>
      <c r="BC126" s="68" t="str">
        <f aca="false">IF(AE126&gt;0,BB126/AE126,"")</f>
        <v/>
      </c>
      <c r="BD126" s="66" t="n">
        <f aca="false">'Vstupní data'!AE126</f>
        <v>0</v>
      </c>
      <c r="BF126" s="66" t="n">
        <f aca="false">'Vstupní data'!AC126</f>
        <v>0</v>
      </c>
      <c r="BH126" s="66" t="n">
        <f aca="false">'Vstupní data'!AD126</f>
        <v>0</v>
      </c>
      <c r="BI126" s="66" t="n">
        <f aca="false">'Vstupní data'!AF126</f>
        <v>0</v>
      </c>
      <c r="BJ126" s="69" t="n">
        <f aca="false">'Vstupní data'!AG126</f>
        <v>0</v>
      </c>
      <c r="BK126" s="69" t="n">
        <f aca="false">IF(BF126&lt;&gt;0,VLOOKUP(I126,'Pril3-drev'!$H$5:$I$83,2,0),0)</f>
        <v>0</v>
      </c>
      <c r="BL126" s="69" t="n">
        <f aca="false">IF(BF126&lt;&gt;0,VLOOKUP(BK126,'Pril3-drev'!$A$5:$C$17,3,0),0)</f>
        <v>0</v>
      </c>
      <c r="BM126" s="69" t="n">
        <f aca="false">'Vstupní data'!AH126</f>
        <v>0</v>
      </c>
      <c r="BN126" s="69" t="n">
        <f aca="false">IF('Vstupní data'!AH126&gt;0,   VLOOKUP(VLOOKUP(CONCATENATE(VLOOKUP(I126,'Pril3-drev'!$H$4:$L$83,5,0),BD126),'Pril3-drev'!$Q$4:$R$2803,2,0),'AVB-BS'!$C$5:$S$29 ,LOOKUP(BM126,'AVB-BS'!$D$3:$S$3,'AVB-BS'!$D$1:$S$1) ,0 )   ,   IF('Vstupní data'!AI126&gt;0,'Vstupní data'!AI126,0))</f>
        <v>0</v>
      </c>
      <c r="BO126" s="69" t="str">
        <f aca="false">IF(BX126&gt;5,VLOOKUP(CONCATENATE(BK126,BN126),'Pril1-THLPa'!$H$6:$N$96,4,0),"")</f>
        <v/>
      </c>
      <c r="BP126" s="69" t="str">
        <f aca="false">IF(BX126&gt;5,VLOOKUP(CONCATENATE(BK126,BN126),'Pril1-THLPa'!$H$6:$N$96,5,0),"")</f>
        <v/>
      </c>
      <c r="BQ126" s="69" t="str">
        <f aca="false">IF(BX126&gt;5,VLOOKUP(CONCATENATE(BK126,BN126),'Pril1-THLPa'!$H$6:$N$96,6,0),"")</f>
        <v/>
      </c>
      <c r="BR126" s="69" t="str">
        <f aca="false">IF(BX126&gt;5,VLOOKUP(CONCATENATE(BK126,BN126),'Pril1-THLPa'!$H$6:$N$96,7,0),"")</f>
        <v/>
      </c>
      <c r="BS126" s="69" t="str">
        <f aca="false">IF(BX126&gt;5,VLOOKUP(CONCATENATE(BK126,BN126),'Pril1-THLPa'!$H$6:$O$96,8,0),"")</f>
        <v/>
      </c>
      <c r="BT126" s="69" t="str">
        <f aca="false">IF(BF126&gt;0, IF(BK126="smrk",  VLOOKUP(VLOOKUP(BD126,'Pril9-K3'!$L$8:$M$207,2,0),'Pril9-K3'!$A$8:$J$16,LOOKUP(BN126,'Pril9-K3'!$A$7:$J$7,'Pril9-K3'!$A$5:$J$5),0), IF(AND(BK126&lt;&gt;"smrk",'Vstupní data'!AK126&lt;&gt;""),'Vstupní data'!AK126,   VLOOKUP(VLOOKUP(BD126,'Pril9-K3'!$L$8:$M$207,2,0),'Pril9-K3'!$A$8:$J$16,LOOKUP(BN126,'Pril9-K3'!$A$7:$J$7,'Pril9-K3'!$A$5:$J$5),0)   )),   "")</f>
        <v/>
      </c>
      <c r="BV126" s="69" t="n">
        <f aca="false">'Vstupní data'!AJ126</f>
        <v>0</v>
      </c>
      <c r="BW126" s="69" t="n">
        <f aca="false">IF(BF126&gt;0,IF(J126&gt;0,J126,K126*H126/100),0)</f>
        <v>0</v>
      </c>
      <c r="BX126" s="69" t="n">
        <f aca="false">IF(BF126&gt;0,IF(BJ126&gt;BL126,BL126,BJ126),0)</f>
        <v>0</v>
      </c>
      <c r="BY126" s="69" t="n">
        <f aca="false">IF(BD126=0,0,IF(AND(BX126&gt;0,BX126&lt;=5),  IF(AND(BX126&gt;0,BX126&lt;=5),VLOOKUP(BK126,'Pril1-THLPa'!$A$6:$F$18,IF(AND(BX126&gt;0,BX126&lt;=5),LOOKUP(BX126,'Pril1-THLPa'!$B$5:$F$5,'Pril1-THLPa'!$B$4:$F$4),""),0),""),  IF(BX126&gt;5,BO126+BP126*(BX126-5)+BQ126*POWER(BX126-5,2)+BR126*POWER(BX126-5,3)+BS126*POWER(BX126-5,4),"")))</f>
        <v>0</v>
      </c>
      <c r="BZ126" s="69" t="n">
        <f aca="false">IF(BY126&gt;0,BY126*BI126/10*BW126*(100+BV126)/100,0)</f>
        <v>0</v>
      </c>
      <c r="CA126" s="69" t="n">
        <f aca="false">IF(BD126&gt;0,BX126-IF(BD126&gt;BX126,BX126,BD126),0)</f>
        <v>0</v>
      </c>
      <c r="CB126" s="69" t="n">
        <f aca="false">POWER(1.01,CA126)</f>
        <v>1</v>
      </c>
      <c r="CC126" s="69" t="n">
        <f aca="false">IF(BF126&gt;0,IF(BF126&gt;BH126,1,BF126/BH126),0)</f>
        <v>0</v>
      </c>
      <c r="CD126" s="72" t="n">
        <f aca="false">IF(BD126=0,0,IF(BF126&gt;0,ROUND(IF(CB126&lt;&gt;0,BZ126*BT126*1/CB126*CC126,0),0),0))</f>
        <v>0</v>
      </c>
      <c r="CE126" s="73" t="str">
        <f aca="false">IF(BF126&gt;0,IF(BF126&gt;BH126,CD126/BF126,CD126/BH126),"")</f>
        <v/>
      </c>
      <c r="CF126" s="69" t="n">
        <f aca="false">'Vstupní data'!AM126</f>
        <v>0</v>
      </c>
      <c r="CG126" s="69" t="n">
        <f aca="false">'Vstupní data'!AN126</f>
        <v>0</v>
      </c>
      <c r="CH126" s="69" t="n">
        <f aca="false">'Vstupní data'!AO126</f>
        <v>0</v>
      </c>
      <c r="CI126" s="69" t="n">
        <f aca="false">'Vstupní data'!AP126</f>
        <v>0</v>
      </c>
      <c r="CJ126" s="72" t="n">
        <f aca="false">ROUND(CH126*CI126,0)</f>
        <v>0</v>
      </c>
      <c r="CK126" s="74" t="str">
        <f aca="false">IF(OR(AA126&gt;0,BB126&gt;0,CD126&gt;0,CJ126&gt;0),AA126+BB126+CD126+CJ126,"")</f>
        <v/>
      </c>
    </row>
    <row r="127" customFormat="false" ht="12.8" hidden="false" customHeight="false" outlineLevel="0" collapsed="false">
      <c r="A127" s="66" t="n">
        <f aca="false">'Vstupní data'!A127</f>
        <v>0</v>
      </c>
      <c r="F127" s="66" t="str">
        <f aca="false">CONCATENATE('Vstupní data'!F127,'Vstupní data'!G127,'Vstupní data'!H127,'Vstupní data'!I127)</f>
        <v/>
      </c>
      <c r="G127" s="66"/>
      <c r="H127" s="66" t="n">
        <f aca="false">'Vstupní data'!K127</f>
        <v>0</v>
      </c>
      <c r="I127" s="66" t="n">
        <f aca="false">'Vstupní data'!L127</f>
        <v>0</v>
      </c>
      <c r="J127" s="66" t="n">
        <f aca="false">'Vstupní data'!K127*'Vstupní data'!M127/100</f>
        <v>0</v>
      </c>
      <c r="L127" s="66" t="n">
        <f aca="false">IF('Vstupní data'!N127="prostokořenný",0,IF('Vstupní data'!N127="krytokořenný","k",IF('Vstupní data'!N127="poloodrostky nebo odrostky, prostokořenné i krytokořenné","po",0)))</f>
        <v>0</v>
      </c>
      <c r="N127" s="66"/>
      <c r="O127" s="66" t="n">
        <f aca="false">'Vstupní data'!O127</f>
        <v>0</v>
      </c>
      <c r="P127" s="66" t="n">
        <f aca="false">IF(O127&gt;0,VLOOKUP(CONCATENATE(VLOOKUP(I127,'Pril3-drev'!$H$5:$K$83,4,0),"-",'Vstupní data'!R127),K2!$C$15:$D$23,2,0),0)</f>
        <v>0</v>
      </c>
      <c r="Q127" s="66" t="n">
        <f aca="false">IF(O127&gt;0,VLOOKUP(I127,'Pril3-drev'!$H$5:$I$83,2,0),0)</f>
        <v>0</v>
      </c>
      <c r="R127" s="66" t="n">
        <f aca="false">IF(Q127&gt;0,VLOOKUP(Q127,'Pril6-okus'!$A$5:$B$17,2,0),0)</f>
        <v>0</v>
      </c>
      <c r="S127" s="66" t="n">
        <f aca="false">IF(O127&gt;0,VLOOKUP(I127,'Pril3-drev'!$H$5:$J$83,3,0),0)</f>
        <v>0</v>
      </c>
      <c r="T127" s="66" t="str">
        <f aca="false">IF(O127&gt;0,IF(L127="k",0.9*VLOOKUP(S127,'ha-pocty-vyhl'!$A$5:$B$20,2,0),IF(L127="po",0.8*VLOOKUP(S127,'ha-pocty-vyhl'!$A$5:$B$20,2,0),VLOOKUP(S127,'ha-pocty-vyhl'!$A$5:$B$20,2,0))),"")</f>
        <v/>
      </c>
      <c r="U127" s="66" t="n">
        <f aca="false">'Vstupní data'!P127</f>
        <v>0</v>
      </c>
      <c r="V127" s="66" t="n">
        <f aca="false">IF(O127&gt;0,1.3*T127*1000*Z127/10000,0)</f>
        <v>0</v>
      </c>
      <c r="W127" s="66" t="n">
        <f aca="false">IF(O127&gt;0,1.3*T127*1000*Z127/10000,0)</f>
        <v>0</v>
      </c>
      <c r="X127" s="66" t="n">
        <f aca="false">IF(O127&gt;0,IF(O127&gt;V127,V127,O127),0)</f>
        <v>0</v>
      </c>
      <c r="Y127" s="66" t="n">
        <f aca="false">IF(O127&gt;0,IF(IF(U127&gt;W127,W127,U127)&lt;X127,W127,IF(U127&gt;W127,W127,U127)),0)</f>
        <v>0</v>
      </c>
      <c r="Z127" s="66" t="n">
        <f aca="false">IF(O127&gt;0,IF(J127&gt;0,J127,K127*H127/100),0)</f>
        <v>0</v>
      </c>
      <c r="AA127" s="67" t="n">
        <f aca="false">IF(O127&gt;0,CEILING(R127*P127*X127/Y127*Z127,1),0)</f>
        <v>0</v>
      </c>
      <c r="AB127" s="68" t="n">
        <f aca="false">IF(O127&gt;0,AA127/O127,0)</f>
        <v>0</v>
      </c>
      <c r="AC127" s="66" t="n">
        <f aca="false">'Vstupní data'!W127</f>
        <v>0</v>
      </c>
      <c r="AI127" s="66" t="str">
        <f aca="false">IF(OR('Vstupní data'!T127&gt;0,'Vstupní data'!U127&gt;0),VLOOKUP(I127,'Pril3-drev'!$H$5:$J$83,3,0),"")</f>
        <v/>
      </c>
      <c r="AJ127" s="66" t="n">
        <f aca="false">IF('Vstupní data'!V127="prostokořenný",0,IF('Vstupní data'!V127="krytokořenný","k",IF('Vstupní data'!V127="poloodrostky nebo odrostky, prostokořenné i krytokořenné","po",0)))</f>
        <v>0</v>
      </c>
      <c r="AK127" s="66" t="n">
        <f aca="false">IF(OR('Vstupní data'!T127&gt;0,'Vstupní data'!U127&gt;0),IF(AJ127="k",0.9*VLOOKUP(AI127,'ha-pocty-vyhl'!$A$5:$B$20,2,0),IF(AJ127="po",0.8*VLOOKUP(AI127,'ha-pocty-vyhl'!$A$5:$B$20,2,0),VLOOKUP(AI127,'ha-pocty-vyhl'!$A$5:$B$20,2,0))),0)</f>
        <v>0</v>
      </c>
      <c r="AL127" s="66" t="n">
        <f aca="false">IF(OR('Vstupní data'!T127&gt;0,'Vstupní data'!U127&gt;0),'Vstupní data'!K127*'Vstupní data'!M127/100,0)</f>
        <v>0</v>
      </c>
      <c r="AM127" s="66" t="n">
        <f aca="false">IF(OR('Vstupní data'!T127&gt;0,'Vstupní data'!U127&gt;0),IF('Vstupní data'!T127&gt;0,'Vstupní data'!T127,ROUND(10*'Vstupní data'!U127/AK127,0)),0)</f>
        <v>0</v>
      </c>
      <c r="AN127" s="69" t="n">
        <f aca="false">IF('Vstupní data'!T127&gt;0,   IF('Vstupní data'!T127&lt;=AL127,'Vstupní data'!T127,AL127),   IF(AM127&lt;AL127,AM127,AL127))</f>
        <v>0</v>
      </c>
      <c r="AO127" s="69" t="n">
        <f aca="false">'Vstupní data'!X127</f>
        <v>0</v>
      </c>
      <c r="AP127" s="66" t="n">
        <f aca="false">IF(OR('Vstupní data'!T127&gt;0,'Vstupní data'!U127&gt;0),IF(I127&lt;&gt;0,VLOOKUP(I127,'Pril3-drev'!$H$5:$I$83,2,0),0),0)</f>
        <v>0</v>
      </c>
      <c r="AQ127" s="66" t="n">
        <f aca="false">'Vstupní data'!Y127</f>
        <v>0</v>
      </c>
      <c r="AR127" s="66" t="str">
        <f aca="false">IF(AC127&gt;5,   IF('Vstupní data'!Y127&gt;0,   VLOOKUP(VLOOKUP(CONCATENATE(VLOOKUP(I127,'Pril3-drev'!$H$4:$L$83,5,0),AC127),'Pril3-drev'!$Q$4:$R$2803,2,0),'AVB-BS'!$C$5:$S$29 ,LOOKUP(AQ127,'AVB-BS'!$D$3:$S$3,'AVB-BS'!$D$1:$S$1) ,0 )   ,   IF('Vstupní data'!Z127&gt;0,'Vstupní data'!Z127,0)) , "")</f>
        <v/>
      </c>
      <c r="AS127" s="70" t="str">
        <f aca="false">IF(AC127&gt;5,VLOOKUP(CONCATENATE(AP127,AR127),'Pril1-THLPa'!$H$6:$N$96,4,0),"")</f>
        <v/>
      </c>
      <c r="AT127" s="70" t="str">
        <f aca="false">IF(AC127&gt;5,VLOOKUP(CONCATENATE(AP127,AR127),'Pril1-THLPa'!$H$6:$N$96,5,0),"")</f>
        <v/>
      </c>
      <c r="AU127" s="70" t="str">
        <f aca="false">IF(AC127&gt;5,VLOOKUP(CONCATENATE(AP127,AR127),'Pril1-THLPa'!$H$6:$N$96,6,0),"")</f>
        <v/>
      </c>
      <c r="AV127" s="70" t="str">
        <f aca="false">IF(AC127&gt;5,VLOOKUP(CONCATENATE(AP127,AR127),'Pril1-THLPa'!$H$6:$N$96,7,0),"")</f>
        <v/>
      </c>
      <c r="AW127" s="70" t="str">
        <f aca="false">IF(AC127&gt;5,VLOOKUP(CONCATENATE(AP127,AR127),'Pril1-THLPa'!$H$6:$O$96,8,0),"")</f>
        <v/>
      </c>
      <c r="AX127" s="66" t="n">
        <f aca="false">IF(AC127&gt;0,IF(AND(AC127&gt;0,AC127&lt;=5),VLOOKUP(AP127,'Pril1-THLPa'!$A$6:$F$18,LOOKUP(AC127,'Pril1-THLPa'!$B$5:$F$5,'Pril1-THLPa'!$B$4:$F$4),0),AS127+AT127*(AC127-5)+AU127*POWER(AC127-5,2)+AV127*POWER(AC127-5,3)+AW127*POWER(AC127-5,4)),0)</f>
        <v>0</v>
      </c>
      <c r="AY127" s="71"/>
      <c r="AZ127" s="66" t="n">
        <f aca="false">'Vstupní data'!AA127</f>
        <v>0</v>
      </c>
      <c r="BA127" s="66" t="n">
        <f aca="false">IF(OR('Vstupní data'!T127&gt;0,'Vstupní data'!U127&gt;0),IF(AC127&lt;&gt;"",AX127*AO127/10*(100+AZ127)/100,0),0)</f>
        <v>0</v>
      </c>
      <c r="BB127" s="67" t="n">
        <f aca="false">IF(AC127&lt;&gt;"",ROUND(BA127*AN127,0),0)</f>
        <v>0</v>
      </c>
      <c r="BC127" s="68" t="str">
        <f aca="false">IF(AE127&gt;0,BB127/AE127,"")</f>
        <v/>
      </c>
      <c r="BD127" s="66" t="n">
        <f aca="false">'Vstupní data'!AE127</f>
        <v>0</v>
      </c>
      <c r="BF127" s="66" t="n">
        <f aca="false">'Vstupní data'!AC127</f>
        <v>0</v>
      </c>
      <c r="BH127" s="66" t="n">
        <f aca="false">'Vstupní data'!AD127</f>
        <v>0</v>
      </c>
      <c r="BI127" s="66" t="n">
        <f aca="false">'Vstupní data'!AF127</f>
        <v>0</v>
      </c>
      <c r="BJ127" s="69" t="n">
        <f aca="false">'Vstupní data'!AG127</f>
        <v>0</v>
      </c>
      <c r="BK127" s="69" t="n">
        <f aca="false">IF(BF127&lt;&gt;0,VLOOKUP(I127,'Pril3-drev'!$H$5:$I$83,2,0),0)</f>
        <v>0</v>
      </c>
      <c r="BL127" s="69" t="n">
        <f aca="false">IF(BF127&lt;&gt;0,VLOOKUP(BK127,'Pril3-drev'!$A$5:$C$17,3,0),0)</f>
        <v>0</v>
      </c>
      <c r="BM127" s="69" t="n">
        <f aca="false">'Vstupní data'!AH127</f>
        <v>0</v>
      </c>
      <c r="BN127" s="69" t="n">
        <f aca="false">IF('Vstupní data'!AH127&gt;0,   VLOOKUP(VLOOKUP(CONCATENATE(VLOOKUP(I127,'Pril3-drev'!$H$4:$L$83,5,0),BD127),'Pril3-drev'!$Q$4:$R$2803,2,0),'AVB-BS'!$C$5:$S$29 ,LOOKUP(BM127,'AVB-BS'!$D$3:$S$3,'AVB-BS'!$D$1:$S$1) ,0 )   ,   IF('Vstupní data'!AI127&gt;0,'Vstupní data'!AI127,0))</f>
        <v>0</v>
      </c>
      <c r="BO127" s="69" t="str">
        <f aca="false">IF(BX127&gt;5,VLOOKUP(CONCATENATE(BK127,BN127),'Pril1-THLPa'!$H$6:$N$96,4,0),"")</f>
        <v/>
      </c>
      <c r="BP127" s="69" t="str">
        <f aca="false">IF(BX127&gt;5,VLOOKUP(CONCATENATE(BK127,BN127),'Pril1-THLPa'!$H$6:$N$96,5,0),"")</f>
        <v/>
      </c>
      <c r="BQ127" s="69" t="str">
        <f aca="false">IF(BX127&gt;5,VLOOKUP(CONCATENATE(BK127,BN127),'Pril1-THLPa'!$H$6:$N$96,6,0),"")</f>
        <v/>
      </c>
      <c r="BR127" s="69" t="str">
        <f aca="false">IF(BX127&gt;5,VLOOKUP(CONCATENATE(BK127,BN127),'Pril1-THLPa'!$H$6:$N$96,7,0),"")</f>
        <v/>
      </c>
      <c r="BS127" s="69" t="str">
        <f aca="false">IF(BX127&gt;5,VLOOKUP(CONCATENATE(BK127,BN127),'Pril1-THLPa'!$H$6:$O$96,8,0),"")</f>
        <v/>
      </c>
      <c r="BT127" s="69" t="str">
        <f aca="false">IF(BF127&gt;0, IF(BK127="smrk",  VLOOKUP(VLOOKUP(BD127,'Pril9-K3'!$L$8:$M$207,2,0),'Pril9-K3'!$A$8:$J$16,LOOKUP(BN127,'Pril9-K3'!$A$7:$J$7,'Pril9-K3'!$A$5:$J$5),0), IF(AND(BK127&lt;&gt;"smrk",'Vstupní data'!AK127&lt;&gt;""),'Vstupní data'!AK127,   VLOOKUP(VLOOKUP(BD127,'Pril9-K3'!$L$8:$M$207,2,0),'Pril9-K3'!$A$8:$J$16,LOOKUP(BN127,'Pril9-K3'!$A$7:$J$7,'Pril9-K3'!$A$5:$J$5),0)   )),   "")</f>
        <v/>
      </c>
      <c r="BV127" s="69" t="n">
        <f aca="false">'Vstupní data'!AJ127</f>
        <v>0</v>
      </c>
      <c r="BW127" s="69" t="n">
        <f aca="false">IF(BF127&gt;0,IF(J127&gt;0,J127,K127*H127/100),0)</f>
        <v>0</v>
      </c>
      <c r="BX127" s="69" t="n">
        <f aca="false">IF(BF127&gt;0,IF(BJ127&gt;BL127,BL127,BJ127),0)</f>
        <v>0</v>
      </c>
      <c r="BY127" s="69" t="n">
        <f aca="false">IF(BD127=0,0,IF(AND(BX127&gt;0,BX127&lt;=5),  IF(AND(BX127&gt;0,BX127&lt;=5),VLOOKUP(BK127,'Pril1-THLPa'!$A$6:$F$18,IF(AND(BX127&gt;0,BX127&lt;=5),LOOKUP(BX127,'Pril1-THLPa'!$B$5:$F$5,'Pril1-THLPa'!$B$4:$F$4),""),0),""),  IF(BX127&gt;5,BO127+BP127*(BX127-5)+BQ127*POWER(BX127-5,2)+BR127*POWER(BX127-5,3)+BS127*POWER(BX127-5,4),"")))</f>
        <v>0</v>
      </c>
      <c r="BZ127" s="69" t="n">
        <f aca="false">IF(BY127&gt;0,BY127*BI127/10*BW127*(100+BV127)/100,0)</f>
        <v>0</v>
      </c>
      <c r="CA127" s="69" t="n">
        <f aca="false">IF(BD127&gt;0,BX127-IF(BD127&gt;BX127,BX127,BD127),0)</f>
        <v>0</v>
      </c>
      <c r="CB127" s="69" t="n">
        <f aca="false">POWER(1.01,CA127)</f>
        <v>1</v>
      </c>
      <c r="CC127" s="69" t="n">
        <f aca="false">IF(BF127&gt;0,IF(BF127&gt;BH127,1,BF127/BH127),0)</f>
        <v>0</v>
      </c>
      <c r="CD127" s="72" t="n">
        <f aca="false">IF(BD127=0,0,IF(BF127&gt;0,ROUND(IF(CB127&lt;&gt;0,BZ127*BT127*1/CB127*CC127,0),0),0))</f>
        <v>0</v>
      </c>
      <c r="CE127" s="73" t="str">
        <f aca="false">IF(BF127&gt;0,IF(BF127&gt;BH127,CD127/BF127,CD127/BH127),"")</f>
        <v/>
      </c>
      <c r="CF127" s="69" t="n">
        <f aca="false">'Vstupní data'!AM127</f>
        <v>0</v>
      </c>
      <c r="CG127" s="69" t="n">
        <f aca="false">'Vstupní data'!AN127</f>
        <v>0</v>
      </c>
      <c r="CH127" s="69" t="n">
        <f aca="false">'Vstupní data'!AO127</f>
        <v>0</v>
      </c>
      <c r="CI127" s="69" t="n">
        <f aca="false">'Vstupní data'!AP127</f>
        <v>0</v>
      </c>
      <c r="CJ127" s="72" t="n">
        <f aca="false">ROUND(CH127*CI127,0)</f>
        <v>0</v>
      </c>
      <c r="CK127" s="74" t="str">
        <f aca="false">IF(OR(AA127&gt;0,BB127&gt;0,CD127&gt;0,CJ127&gt;0),AA127+BB127+CD127+CJ127,"")</f>
        <v/>
      </c>
    </row>
    <row r="128" customFormat="false" ht="12.8" hidden="false" customHeight="false" outlineLevel="0" collapsed="false">
      <c r="A128" s="66" t="n">
        <f aca="false">'Vstupní data'!A128</f>
        <v>0</v>
      </c>
      <c r="F128" s="66" t="str">
        <f aca="false">CONCATENATE('Vstupní data'!F128,'Vstupní data'!G128,'Vstupní data'!H128,'Vstupní data'!I128)</f>
        <v/>
      </c>
      <c r="G128" s="66"/>
      <c r="H128" s="66" t="n">
        <f aca="false">'Vstupní data'!K128</f>
        <v>0</v>
      </c>
      <c r="I128" s="66" t="n">
        <f aca="false">'Vstupní data'!L128</f>
        <v>0</v>
      </c>
      <c r="J128" s="66" t="n">
        <f aca="false">'Vstupní data'!K128*'Vstupní data'!M128/100</f>
        <v>0</v>
      </c>
      <c r="L128" s="66" t="n">
        <f aca="false">IF('Vstupní data'!N128="prostokořenný",0,IF('Vstupní data'!N128="krytokořenný","k",IF('Vstupní data'!N128="poloodrostky nebo odrostky, prostokořenné i krytokořenné","po",0)))</f>
        <v>0</v>
      </c>
      <c r="N128" s="66"/>
      <c r="O128" s="66" t="n">
        <f aca="false">'Vstupní data'!O128</f>
        <v>0</v>
      </c>
      <c r="P128" s="66" t="n">
        <f aca="false">IF(O128&gt;0,VLOOKUP(CONCATENATE(VLOOKUP(I128,'Pril3-drev'!$H$5:$K$83,4,0),"-",'Vstupní data'!R128),K2!$C$15:$D$23,2,0),0)</f>
        <v>0</v>
      </c>
      <c r="Q128" s="66" t="n">
        <f aca="false">IF(O128&gt;0,VLOOKUP(I128,'Pril3-drev'!$H$5:$I$83,2,0),0)</f>
        <v>0</v>
      </c>
      <c r="R128" s="66" t="n">
        <f aca="false">IF(Q128&gt;0,VLOOKUP(Q128,'Pril6-okus'!$A$5:$B$17,2,0),0)</f>
        <v>0</v>
      </c>
      <c r="S128" s="66" t="n">
        <f aca="false">IF(O128&gt;0,VLOOKUP(I128,'Pril3-drev'!$H$5:$J$83,3,0),0)</f>
        <v>0</v>
      </c>
      <c r="T128" s="66" t="str">
        <f aca="false">IF(O128&gt;0,IF(L128="k",0.9*VLOOKUP(S128,'ha-pocty-vyhl'!$A$5:$B$20,2,0),IF(L128="po",0.8*VLOOKUP(S128,'ha-pocty-vyhl'!$A$5:$B$20,2,0),VLOOKUP(S128,'ha-pocty-vyhl'!$A$5:$B$20,2,0))),"")</f>
        <v/>
      </c>
      <c r="U128" s="66" t="n">
        <f aca="false">'Vstupní data'!P128</f>
        <v>0</v>
      </c>
      <c r="V128" s="66" t="n">
        <f aca="false">IF(O128&gt;0,1.3*T128*1000*Z128/10000,0)</f>
        <v>0</v>
      </c>
      <c r="W128" s="66" t="n">
        <f aca="false">IF(O128&gt;0,1.3*T128*1000*Z128/10000,0)</f>
        <v>0</v>
      </c>
      <c r="X128" s="66" t="n">
        <f aca="false">IF(O128&gt;0,IF(O128&gt;V128,V128,O128),0)</f>
        <v>0</v>
      </c>
      <c r="Y128" s="66" t="n">
        <f aca="false">IF(O128&gt;0,IF(IF(U128&gt;W128,W128,U128)&lt;X128,W128,IF(U128&gt;W128,W128,U128)),0)</f>
        <v>0</v>
      </c>
      <c r="Z128" s="66" t="n">
        <f aca="false">IF(O128&gt;0,IF(J128&gt;0,J128,K128*H128/100),0)</f>
        <v>0</v>
      </c>
      <c r="AA128" s="67" t="n">
        <f aca="false">IF(O128&gt;0,CEILING(R128*P128*X128/Y128*Z128,1),0)</f>
        <v>0</v>
      </c>
      <c r="AB128" s="68" t="n">
        <f aca="false">IF(O128&gt;0,AA128/O128,0)</f>
        <v>0</v>
      </c>
      <c r="AC128" s="66" t="n">
        <f aca="false">'Vstupní data'!W128</f>
        <v>0</v>
      </c>
      <c r="AI128" s="66" t="str">
        <f aca="false">IF(OR('Vstupní data'!T128&gt;0,'Vstupní data'!U128&gt;0),VLOOKUP(I128,'Pril3-drev'!$H$5:$J$83,3,0),"")</f>
        <v/>
      </c>
      <c r="AJ128" s="66" t="n">
        <f aca="false">IF('Vstupní data'!V128="prostokořenný",0,IF('Vstupní data'!V128="krytokořenný","k",IF('Vstupní data'!V128="poloodrostky nebo odrostky, prostokořenné i krytokořenné","po",0)))</f>
        <v>0</v>
      </c>
      <c r="AK128" s="66" t="n">
        <f aca="false">IF(OR('Vstupní data'!T128&gt;0,'Vstupní data'!U128&gt;0),IF(AJ128="k",0.9*VLOOKUP(AI128,'ha-pocty-vyhl'!$A$5:$B$20,2,0),IF(AJ128="po",0.8*VLOOKUP(AI128,'ha-pocty-vyhl'!$A$5:$B$20,2,0),VLOOKUP(AI128,'ha-pocty-vyhl'!$A$5:$B$20,2,0))),0)</f>
        <v>0</v>
      </c>
      <c r="AL128" s="66" t="n">
        <f aca="false">IF(OR('Vstupní data'!T128&gt;0,'Vstupní data'!U128&gt;0),'Vstupní data'!K128*'Vstupní data'!M128/100,0)</f>
        <v>0</v>
      </c>
      <c r="AM128" s="66" t="n">
        <f aca="false">IF(OR('Vstupní data'!T128&gt;0,'Vstupní data'!U128&gt;0),IF('Vstupní data'!T128&gt;0,'Vstupní data'!T128,ROUND(10*'Vstupní data'!U128/AK128,0)),0)</f>
        <v>0</v>
      </c>
      <c r="AN128" s="69" t="n">
        <f aca="false">IF('Vstupní data'!T128&gt;0,   IF('Vstupní data'!T128&lt;=AL128,'Vstupní data'!T128,AL128),   IF(AM128&lt;AL128,AM128,AL128))</f>
        <v>0</v>
      </c>
      <c r="AO128" s="69" t="n">
        <f aca="false">'Vstupní data'!X128</f>
        <v>0</v>
      </c>
      <c r="AP128" s="66" t="n">
        <f aca="false">IF(OR('Vstupní data'!T128&gt;0,'Vstupní data'!U128&gt;0),IF(I128&lt;&gt;0,VLOOKUP(I128,'Pril3-drev'!$H$5:$I$83,2,0),0),0)</f>
        <v>0</v>
      </c>
      <c r="AQ128" s="66" t="n">
        <f aca="false">'Vstupní data'!Y128</f>
        <v>0</v>
      </c>
      <c r="AR128" s="66" t="str">
        <f aca="false">IF(AC128&gt;5,   IF('Vstupní data'!Y128&gt;0,   VLOOKUP(VLOOKUP(CONCATENATE(VLOOKUP(I128,'Pril3-drev'!$H$4:$L$83,5,0),AC128),'Pril3-drev'!$Q$4:$R$2803,2,0),'AVB-BS'!$C$5:$S$29 ,LOOKUP(AQ128,'AVB-BS'!$D$3:$S$3,'AVB-BS'!$D$1:$S$1) ,0 )   ,   IF('Vstupní data'!Z128&gt;0,'Vstupní data'!Z128,0)) , "")</f>
        <v/>
      </c>
      <c r="AS128" s="70" t="str">
        <f aca="false">IF(AC128&gt;5,VLOOKUP(CONCATENATE(AP128,AR128),'Pril1-THLPa'!$H$6:$N$96,4,0),"")</f>
        <v/>
      </c>
      <c r="AT128" s="70" t="str">
        <f aca="false">IF(AC128&gt;5,VLOOKUP(CONCATENATE(AP128,AR128),'Pril1-THLPa'!$H$6:$N$96,5,0),"")</f>
        <v/>
      </c>
      <c r="AU128" s="70" t="str">
        <f aca="false">IF(AC128&gt;5,VLOOKUP(CONCATENATE(AP128,AR128),'Pril1-THLPa'!$H$6:$N$96,6,0),"")</f>
        <v/>
      </c>
      <c r="AV128" s="70" t="str">
        <f aca="false">IF(AC128&gt;5,VLOOKUP(CONCATENATE(AP128,AR128),'Pril1-THLPa'!$H$6:$N$96,7,0),"")</f>
        <v/>
      </c>
      <c r="AW128" s="70" t="str">
        <f aca="false">IF(AC128&gt;5,VLOOKUP(CONCATENATE(AP128,AR128),'Pril1-THLPa'!$H$6:$O$96,8,0),"")</f>
        <v/>
      </c>
      <c r="AX128" s="66" t="n">
        <f aca="false">IF(AC128&gt;0,IF(AND(AC128&gt;0,AC128&lt;=5),VLOOKUP(AP128,'Pril1-THLPa'!$A$6:$F$18,LOOKUP(AC128,'Pril1-THLPa'!$B$5:$F$5,'Pril1-THLPa'!$B$4:$F$4),0),AS128+AT128*(AC128-5)+AU128*POWER(AC128-5,2)+AV128*POWER(AC128-5,3)+AW128*POWER(AC128-5,4)),0)</f>
        <v>0</v>
      </c>
      <c r="AY128" s="71"/>
      <c r="AZ128" s="66" t="n">
        <f aca="false">'Vstupní data'!AA128</f>
        <v>0</v>
      </c>
      <c r="BA128" s="66" t="n">
        <f aca="false">IF(OR('Vstupní data'!T128&gt;0,'Vstupní data'!U128&gt;0),IF(AC128&lt;&gt;"",AX128*AO128/10*(100+AZ128)/100,0),0)</f>
        <v>0</v>
      </c>
      <c r="BB128" s="67" t="n">
        <f aca="false">IF(AC128&lt;&gt;"",ROUND(BA128*AN128,0),0)</f>
        <v>0</v>
      </c>
      <c r="BC128" s="68" t="str">
        <f aca="false">IF(AE128&gt;0,BB128/AE128,"")</f>
        <v/>
      </c>
      <c r="BD128" s="66" t="n">
        <f aca="false">'Vstupní data'!AE128</f>
        <v>0</v>
      </c>
      <c r="BF128" s="66" t="n">
        <f aca="false">'Vstupní data'!AC128</f>
        <v>0</v>
      </c>
      <c r="BH128" s="66" t="n">
        <f aca="false">'Vstupní data'!AD128</f>
        <v>0</v>
      </c>
      <c r="BI128" s="66" t="n">
        <f aca="false">'Vstupní data'!AF128</f>
        <v>0</v>
      </c>
      <c r="BJ128" s="69" t="n">
        <f aca="false">'Vstupní data'!AG128</f>
        <v>0</v>
      </c>
      <c r="BK128" s="69" t="n">
        <f aca="false">IF(BF128&lt;&gt;0,VLOOKUP(I128,'Pril3-drev'!$H$5:$I$83,2,0),0)</f>
        <v>0</v>
      </c>
      <c r="BL128" s="69" t="n">
        <f aca="false">IF(BF128&lt;&gt;0,VLOOKUP(BK128,'Pril3-drev'!$A$5:$C$17,3,0),0)</f>
        <v>0</v>
      </c>
      <c r="BM128" s="69" t="n">
        <f aca="false">'Vstupní data'!AH128</f>
        <v>0</v>
      </c>
      <c r="BN128" s="69" t="n">
        <f aca="false">IF('Vstupní data'!AH128&gt;0,   VLOOKUP(VLOOKUP(CONCATENATE(VLOOKUP(I128,'Pril3-drev'!$H$4:$L$83,5,0),BD128),'Pril3-drev'!$Q$4:$R$2803,2,0),'AVB-BS'!$C$5:$S$29 ,LOOKUP(BM128,'AVB-BS'!$D$3:$S$3,'AVB-BS'!$D$1:$S$1) ,0 )   ,   IF('Vstupní data'!AI128&gt;0,'Vstupní data'!AI128,0))</f>
        <v>0</v>
      </c>
      <c r="BO128" s="69" t="str">
        <f aca="false">IF(BX128&gt;5,VLOOKUP(CONCATENATE(BK128,BN128),'Pril1-THLPa'!$H$6:$N$96,4,0),"")</f>
        <v/>
      </c>
      <c r="BP128" s="69" t="str">
        <f aca="false">IF(BX128&gt;5,VLOOKUP(CONCATENATE(BK128,BN128),'Pril1-THLPa'!$H$6:$N$96,5,0),"")</f>
        <v/>
      </c>
      <c r="BQ128" s="69" t="str">
        <f aca="false">IF(BX128&gt;5,VLOOKUP(CONCATENATE(BK128,BN128),'Pril1-THLPa'!$H$6:$N$96,6,0),"")</f>
        <v/>
      </c>
      <c r="BR128" s="69" t="str">
        <f aca="false">IF(BX128&gt;5,VLOOKUP(CONCATENATE(BK128,BN128),'Pril1-THLPa'!$H$6:$N$96,7,0),"")</f>
        <v/>
      </c>
      <c r="BS128" s="69" t="str">
        <f aca="false">IF(BX128&gt;5,VLOOKUP(CONCATENATE(BK128,BN128),'Pril1-THLPa'!$H$6:$O$96,8,0),"")</f>
        <v/>
      </c>
      <c r="BT128" s="69" t="str">
        <f aca="false">IF(BF128&gt;0, IF(BK128="smrk",  VLOOKUP(VLOOKUP(BD128,'Pril9-K3'!$L$8:$M$207,2,0),'Pril9-K3'!$A$8:$J$16,LOOKUP(BN128,'Pril9-K3'!$A$7:$J$7,'Pril9-K3'!$A$5:$J$5),0), IF(AND(BK128&lt;&gt;"smrk",'Vstupní data'!AK128&lt;&gt;""),'Vstupní data'!AK128,   VLOOKUP(VLOOKUP(BD128,'Pril9-K3'!$L$8:$M$207,2,0),'Pril9-K3'!$A$8:$J$16,LOOKUP(BN128,'Pril9-K3'!$A$7:$J$7,'Pril9-K3'!$A$5:$J$5),0)   )),   "")</f>
        <v/>
      </c>
      <c r="BV128" s="69" t="n">
        <f aca="false">'Vstupní data'!AJ128</f>
        <v>0</v>
      </c>
      <c r="BW128" s="69" t="n">
        <f aca="false">IF(BF128&gt;0,IF(J128&gt;0,J128,K128*H128/100),0)</f>
        <v>0</v>
      </c>
      <c r="BX128" s="69" t="n">
        <f aca="false">IF(BF128&gt;0,IF(BJ128&gt;BL128,BL128,BJ128),0)</f>
        <v>0</v>
      </c>
      <c r="BY128" s="69" t="n">
        <f aca="false">IF(BD128=0,0,IF(AND(BX128&gt;0,BX128&lt;=5),  IF(AND(BX128&gt;0,BX128&lt;=5),VLOOKUP(BK128,'Pril1-THLPa'!$A$6:$F$18,IF(AND(BX128&gt;0,BX128&lt;=5),LOOKUP(BX128,'Pril1-THLPa'!$B$5:$F$5,'Pril1-THLPa'!$B$4:$F$4),""),0),""),  IF(BX128&gt;5,BO128+BP128*(BX128-5)+BQ128*POWER(BX128-5,2)+BR128*POWER(BX128-5,3)+BS128*POWER(BX128-5,4),"")))</f>
        <v>0</v>
      </c>
      <c r="BZ128" s="69" t="n">
        <f aca="false">IF(BY128&gt;0,BY128*BI128/10*BW128*(100+BV128)/100,0)</f>
        <v>0</v>
      </c>
      <c r="CA128" s="69" t="n">
        <f aca="false">IF(BD128&gt;0,BX128-IF(BD128&gt;BX128,BX128,BD128),0)</f>
        <v>0</v>
      </c>
      <c r="CB128" s="69" t="n">
        <f aca="false">POWER(1.01,CA128)</f>
        <v>1</v>
      </c>
      <c r="CC128" s="69" t="n">
        <f aca="false">IF(BF128&gt;0,IF(BF128&gt;BH128,1,BF128/BH128),0)</f>
        <v>0</v>
      </c>
      <c r="CD128" s="72" t="n">
        <f aca="false">IF(BD128=0,0,IF(BF128&gt;0,ROUND(IF(CB128&lt;&gt;0,BZ128*BT128*1/CB128*CC128,0),0),0))</f>
        <v>0</v>
      </c>
      <c r="CE128" s="73" t="str">
        <f aca="false">IF(BF128&gt;0,IF(BF128&gt;BH128,CD128/BF128,CD128/BH128),"")</f>
        <v/>
      </c>
      <c r="CF128" s="69" t="n">
        <f aca="false">'Vstupní data'!AM128</f>
        <v>0</v>
      </c>
      <c r="CG128" s="69" t="n">
        <f aca="false">'Vstupní data'!AN128</f>
        <v>0</v>
      </c>
      <c r="CH128" s="69" t="n">
        <f aca="false">'Vstupní data'!AO128</f>
        <v>0</v>
      </c>
      <c r="CI128" s="69" t="n">
        <f aca="false">'Vstupní data'!AP128</f>
        <v>0</v>
      </c>
      <c r="CJ128" s="72" t="n">
        <f aca="false">ROUND(CH128*CI128,0)</f>
        <v>0</v>
      </c>
      <c r="CK128" s="74" t="str">
        <f aca="false">IF(OR(AA128&gt;0,BB128&gt;0,CD128&gt;0,CJ128&gt;0),AA128+BB128+CD128+CJ128,"")</f>
        <v/>
      </c>
    </row>
    <row r="129" customFormat="false" ht="12.8" hidden="false" customHeight="false" outlineLevel="0" collapsed="false">
      <c r="A129" s="66" t="n">
        <f aca="false">'Vstupní data'!A129</f>
        <v>0</v>
      </c>
      <c r="F129" s="66" t="str">
        <f aca="false">CONCATENATE('Vstupní data'!F129,'Vstupní data'!G129,'Vstupní data'!H129,'Vstupní data'!I129)</f>
        <v/>
      </c>
      <c r="G129" s="66"/>
      <c r="H129" s="66" t="n">
        <f aca="false">'Vstupní data'!K129</f>
        <v>0</v>
      </c>
      <c r="I129" s="66" t="n">
        <f aca="false">'Vstupní data'!L129</f>
        <v>0</v>
      </c>
      <c r="J129" s="66" t="n">
        <f aca="false">'Vstupní data'!K129*'Vstupní data'!M129/100</f>
        <v>0</v>
      </c>
      <c r="L129" s="66" t="n">
        <f aca="false">IF('Vstupní data'!N129="prostokořenný",0,IF('Vstupní data'!N129="krytokořenný","k",IF('Vstupní data'!N129="poloodrostky nebo odrostky, prostokořenné i krytokořenné","po",0)))</f>
        <v>0</v>
      </c>
      <c r="N129" s="66"/>
      <c r="O129" s="66" t="n">
        <f aca="false">'Vstupní data'!O129</f>
        <v>0</v>
      </c>
      <c r="P129" s="66" t="n">
        <f aca="false">IF(O129&gt;0,VLOOKUP(CONCATENATE(VLOOKUP(I129,'Pril3-drev'!$H$5:$K$83,4,0),"-",'Vstupní data'!R129),K2!$C$15:$D$23,2,0),0)</f>
        <v>0</v>
      </c>
      <c r="Q129" s="66" t="n">
        <f aca="false">IF(O129&gt;0,VLOOKUP(I129,'Pril3-drev'!$H$5:$I$83,2,0),0)</f>
        <v>0</v>
      </c>
      <c r="R129" s="66" t="n">
        <f aca="false">IF(Q129&gt;0,VLOOKUP(Q129,'Pril6-okus'!$A$5:$B$17,2,0),0)</f>
        <v>0</v>
      </c>
      <c r="S129" s="66" t="n">
        <f aca="false">IF(O129&gt;0,VLOOKUP(I129,'Pril3-drev'!$H$5:$J$83,3,0),0)</f>
        <v>0</v>
      </c>
      <c r="T129" s="66" t="str">
        <f aca="false">IF(O129&gt;0,IF(L129="k",0.9*VLOOKUP(S129,'ha-pocty-vyhl'!$A$5:$B$20,2,0),IF(L129="po",0.8*VLOOKUP(S129,'ha-pocty-vyhl'!$A$5:$B$20,2,0),VLOOKUP(S129,'ha-pocty-vyhl'!$A$5:$B$20,2,0))),"")</f>
        <v/>
      </c>
      <c r="U129" s="66" t="n">
        <f aca="false">'Vstupní data'!P129</f>
        <v>0</v>
      </c>
      <c r="V129" s="66" t="n">
        <f aca="false">IF(O129&gt;0,1.3*T129*1000*Z129/10000,0)</f>
        <v>0</v>
      </c>
      <c r="W129" s="66" t="n">
        <f aca="false">IF(O129&gt;0,1.3*T129*1000*Z129/10000,0)</f>
        <v>0</v>
      </c>
      <c r="X129" s="66" t="n">
        <f aca="false">IF(O129&gt;0,IF(O129&gt;V129,V129,O129),0)</f>
        <v>0</v>
      </c>
      <c r="Y129" s="66" t="n">
        <f aca="false">IF(O129&gt;0,IF(IF(U129&gt;W129,W129,U129)&lt;X129,W129,IF(U129&gt;W129,W129,U129)),0)</f>
        <v>0</v>
      </c>
      <c r="Z129" s="66" t="n">
        <f aca="false">IF(O129&gt;0,IF(J129&gt;0,J129,K129*H129/100),0)</f>
        <v>0</v>
      </c>
      <c r="AA129" s="67" t="n">
        <f aca="false">IF(O129&gt;0,CEILING(R129*P129*X129/Y129*Z129,1),0)</f>
        <v>0</v>
      </c>
      <c r="AB129" s="68" t="n">
        <f aca="false">IF(O129&gt;0,AA129/O129,0)</f>
        <v>0</v>
      </c>
      <c r="AC129" s="66" t="n">
        <f aca="false">'Vstupní data'!W129</f>
        <v>0</v>
      </c>
      <c r="AI129" s="66" t="str">
        <f aca="false">IF(OR('Vstupní data'!T129&gt;0,'Vstupní data'!U129&gt;0),VLOOKUP(I129,'Pril3-drev'!$H$5:$J$83,3,0),"")</f>
        <v/>
      </c>
      <c r="AJ129" s="66" t="n">
        <f aca="false">IF('Vstupní data'!V129="prostokořenný",0,IF('Vstupní data'!V129="krytokořenný","k",IF('Vstupní data'!V129="poloodrostky nebo odrostky, prostokořenné i krytokořenné","po",0)))</f>
        <v>0</v>
      </c>
      <c r="AK129" s="66" t="n">
        <f aca="false">IF(OR('Vstupní data'!T129&gt;0,'Vstupní data'!U129&gt;0),IF(AJ129="k",0.9*VLOOKUP(AI129,'ha-pocty-vyhl'!$A$5:$B$20,2,0),IF(AJ129="po",0.8*VLOOKUP(AI129,'ha-pocty-vyhl'!$A$5:$B$20,2,0),VLOOKUP(AI129,'ha-pocty-vyhl'!$A$5:$B$20,2,0))),0)</f>
        <v>0</v>
      </c>
      <c r="AL129" s="66" t="n">
        <f aca="false">IF(OR('Vstupní data'!T129&gt;0,'Vstupní data'!U129&gt;0),'Vstupní data'!K129*'Vstupní data'!M129/100,0)</f>
        <v>0</v>
      </c>
      <c r="AM129" s="66" t="n">
        <f aca="false">IF(OR('Vstupní data'!T129&gt;0,'Vstupní data'!U129&gt;0),IF('Vstupní data'!T129&gt;0,'Vstupní data'!T129,ROUND(10*'Vstupní data'!U129/AK129,0)),0)</f>
        <v>0</v>
      </c>
      <c r="AN129" s="69" t="n">
        <f aca="false">IF('Vstupní data'!T129&gt;0,   IF('Vstupní data'!T129&lt;=AL129,'Vstupní data'!T129,AL129),   IF(AM129&lt;AL129,AM129,AL129))</f>
        <v>0</v>
      </c>
      <c r="AO129" s="69" t="n">
        <f aca="false">'Vstupní data'!X129</f>
        <v>0</v>
      </c>
      <c r="AP129" s="66" t="n">
        <f aca="false">IF(OR('Vstupní data'!T129&gt;0,'Vstupní data'!U129&gt;0),IF(I129&lt;&gt;0,VLOOKUP(I129,'Pril3-drev'!$H$5:$I$83,2,0),0),0)</f>
        <v>0</v>
      </c>
      <c r="AQ129" s="66" t="n">
        <f aca="false">'Vstupní data'!Y129</f>
        <v>0</v>
      </c>
      <c r="AR129" s="66" t="str">
        <f aca="false">IF(AC129&gt;5,   IF('Vstupní data'!Y129&gt;0,   VLOOKUP(VLOOKUP(CONCATENATE(VLOOKUP(I129,'Pril3-drev'!$H$4:$L$83,5,0),AC129),'Pril3-drev'!$Q$4:$R$2803,2,0),'AVB-BS'!$C$5:$S$29 ,LOOKUP(AQ129,'AVB-BS'!$D$3:$S$3,'AVB-BS'!$D$1:$S$1) ,0 )   ,   IF('Vstupní data'!Z129&gt;0,'Vstupní data'!Z129,0)) , "")</f>
        <v/>
      </c>
      <c r="AS129" s="70" t="str">
        <f aca="false">IF(AC129&gt;5,VLOOKUP(CONCATENATE(AP129,AR129),'Pril1-THLPa'!$H$6:$N$96,4,0),"")</f>
        <v/>
      </c>
      <c r="AT129" s="70" t="str">
        <f aca="false">IF(AC129&gt;5,VLOOKUP(CONCATENATE(AP129,AR129),'Pril1-THLPa'!$H$6:$N$96,5,0),"")</f>
        <v/>
      </c>
      <c r="AU129" s="70" t="str">
        <f aca="false">IF(AC129&gt;5,VLOOKUP(CONCATENATE(AP129,AR129),'Pril1-THLPa'!$H$6:$N$96,6,0),"")</f>
        <v/>
      </c>
      <c r="AV129" s="70" t="str">
        <f aca="false">IF(AC129&gt;5,VLOOKUP(CONCATENATE(AP129,AR129),'Pril1-THLPa'!$H$6:$N$96,7,0),"")</f>
        <v/>
      </c>
      <c r="AW129" s="70" t="str">
        <f aca="false">IF(AC129&gt;5,VLOOKUP(CONCATENATE(AP129,AR129),'Pril1-THLPa'!$H$6:$O$96,8,0),"")</f>
        <v/>
      </c>
      <c r="AX129" s="66" t="n">
        <f aca="false">IF(AC129&gt;0,IF(AND(AC129&gt;0,AC129&lt;=5),VLOOKUP(AP129,'Pril1-THLPa'!$A$6:$F$18,LOOKUP(AC129,'Pril1-THLPa'!$B$5:$F$5,'Pril1-THLPa'!$B$4:$F$4),0),AS129+AT129*(AC129-5)+AU129*POWER(AC129-5,2)+AV129*POWER(AC129-5,3)+AW129*POWER(AC129-5,4)),0)</f>
        <v>0</v>
      </c>
      <c r="AY129" s="71"/>
      <c r="AZ129" s="66" t="n">
        <f aca="false">'Vstupní data'!AA129</f>
        <v>0</v>
      </c>
      <c r="BA129" s="66" t="n">
        <f aca="false">IF(OR('Vstupní data'!T129&gt;0,'Vstupní data'!U129&gt;0),IF(AC129&lt;&gt;"",AX129*AO129/10*(100+AZ129)/100,0),0)</f>
        <v>0</v>
      </c>
      <c r="BB129" s="67" t="n">
        <f aca="false">IF(AC129&lt;&gt;"",ROUND(BA129*AN129,0),0)</f>
        <v>0</v>
      </c>
      <c r="BC129" s="68" t="str">
        <f aca="false">IF(AE129&gt;0,BB129/AE129,"")</f>
        <v/>
      </c>
      <c r="BD129" s="66" t="n">
        <f aca="false">'Vstupní data'!AE129</f>
        <v>0</v>
      </c>
      <c r="BF129" s="66" t="n">
        <f aca="false">'Vstupní data'!AC129</f>
        <v>0</v>
      </c>
      <c r="BH129" s="66" t="n">
        <f aca="false">'Vstupní data'!AD129</f>
        <v>0</v>
      </c>
      <c r="BI129" s="66" t="n">
        <f aca="false">'Vstupní data'!AF129</f>
        <v>0</v>
      </c>
      <c r="BJ129" s="69" t="n">
        <f aca="false">'Vstupní data'!AG129</f>
        <v>0</v>
      </c>
      <c r="BK129" s="69" t="n">
        <f aca="false">IF(BF129&lt;&gt;0,VLOOKUP(I129,'Pril3-drev'!$H$5:$I$83,2,0),0)</f>
        <v>0</v>
      </c>
      <c r="BL129" s="69" t="n">
        <f aca="false">IF(BF129&lt;&gt;0,VLOOKUP(BK129,'Pril3-drev'!$A$5:$C$17,3,0),0)</f>
        <v>0</v>
      </c>
      <c r="BM129" s="69" t="n">
        <f aca="false">'Vstupní data'!AH129</f>
        <v>0</v>
      </c>
      <c r="BN129" s="69" t="n">
        <f aca="false">IF('Vstupní data'!AH129&gt;0,   VLOOKUP(VLOOKUP(CONCATENATE(VLOOKUP(I129,'Pril3-drev'!$H$4:$L$83,5,0),BD129),'Pril3-drev'!$Q$4:$R$2803,2,0),'AVB-BS'!$C$5:$S$29 ,LOOKUP(BM129,'AVB-BS'!$D$3:$S$3,'AVB-BS'!$D$1:$S$1) ,0 )   ,   IF('Vstupní data'!AI129&gt;0,'Vstupní data'!AI129,0))</f>
        <v>0</v>
      </c>
      <c r="BO129" s="69" t="str">
        <f aca="false">IF(BX129&gt;5,VLOOKUP(CONCATENATE(BK129,BN129),'Pril1-THLPa'!$H$6:$N$96,4,0),"")</f>
        <v/>
      </c>
      <c r="BP129" s="69" t="str">
        <f aca="false">IF(BX129&gt;5,VLOOKUP(CONCATENATE(BK129,BN129),'Pril1-THLPa'!$H$6:$N$96,5,0),"")</f>
        <v/>
      </c>
      <c r="BQ129" s="69" t="str">
        <f aca="false">IF(BX129&gt;5,VLOOKUP(CONCATENATE(BK129,BN129),'Pril1-THLPa'!$H$6:$N$96,6,0),"")</f>
        <v/>
      </c>
      <c r="BR129" s="69" t="str">
        <f aca="false">IF(BX129&gt;5,VLOOKUP(CONCATENATE(BK129,BN129),'Pril1-THLPa'!$H$6:$N$96,7,0),"")</f>
        <v/>
      </c>
      <c r="BS129" s="69" t="str">
        <f aca="false">IF(BX129&gt;5,VLOOKUP(CONCATENATE(BK129,BN129),'Pril1-THLPa'!$H$6:$O$96,8,0),"")</f>
        <v/>
      </c>
      <c r="BT129" s="69" t="str">
        <f aca="false">IF(BF129&gt;0, IF(BK129="smrk",  VLOOKUP(VLOOKUP(BD129,'Pril9-K3'!$L$8:$M$207,2,0),'Pril9-K3'!$A$8:$J$16,LOOKUP(BN129,'Pril9-K3'!$A$7:$J$7,'Pril9-K3'!$A$5:$J$5),0), IF(AND(BK129&lt;&gt;"smrk",'Vstupní data'!AK129&lt;&gt;""),'Vstupní data'!AK129,   VLOOKUP(VLOOKUP(BD129,'Pril9-K3'!$L$8:$M$207,2,0),'Pril9-K3'!$A$8:$J$16,LOOKUP(BN129,'Pril9-K3'!$A$7:$J$7,'Pril9-K3'!$A$5:$J$5),0)   )),   "")</f>
        <v/>
      </c>
      <c r="BV129" s="69" t="n">
        <f aca="false">'Vstupní data'!AJ129</f>
        <v>0</v>
      </c>
      <c r="BW129" s="69" t="n">
        <f aca="false">IF(BF129&gt;0,IF(J129&gt;0,J129,K129*H129/100),0)</f>
        <v>0</v>
      </c>
      <c r="BX129" s="69" t="n">
        <f aca="false">IF(BF129&gt;0,IF(BJ129&gt;BL129,BL129,BJ129),0)</f>
        <v>0</v>
      </c>
      <c r="BY129" s="69" t="n">
        <f aca="false">IF(BD129=0,0,IF(AND(BX129&gt;0,BX129&lt;=5),  IF(AND(BX129&gt;0,BX129&lt;=5),VLOOKUP(BK129,'Pril1-THLPa'!$A$6:$F$18,IF(AND(BX129&gt;0,BX129&lt;=5),LOOKUP(BX129,'Pril1-THLPa'!$B$5:$F$5,'Pril1-THLPa'!$B$4:$F$4),""),0),""),  IF(BX129&gt;5,BO129+BP129*(BX129-5)+BQ129*POWER(BX129-5,2)+BR129*POWER(BX129-5,3)+BS129*POWER(BX129-5,4),"")))</f>
        <v>0</v>
      </c>
      <c r="BZ129" s="69" t="n">
        <f aca="false">IF(BY129&gt;0,BY129*BI129/10*BW129*(100+BV129)/100,0)</f>
        <v>0</v>
      </c>
      <c r="CA129" s="69" t="n">
        <f aca="false">IF(BD129&gt;0,BX129-IF(BD129&gt;BX129,BX129,BD129),0)</f>
        <v>0</v>
      </c>
      <c r="CB129" s="69" t="n">
        <f aca="false">POWER(1.01,CA129)</f>
        <v>1</v>
      </c>
      <c r="CC129" s="69" t="n">
        <f aca="false">IF(BF129&gt;0,IF(BF129&gt;BH129,1,BF129/BH129),0)</f>
        <v>0</v>
      </c>
      <c r="CD129" s="72" t="n">
        <f aca="false">IF(BD129=0,0,IF(BF129&gt;0,ROUND(IF(CB129&lt;&gt;0,BZ129*BT129*1/CB129*CC129,0),0),0))</f>
        <v>0</v>
      </c>
      <c r="CE129" s="73" t="str">
        <f aca="false">IF(BF129&gt;0,IF(BF129&gt;BH129,CD129/BF129,CD129/BH129),"")</f>
        <v/>
      </c>
      <c r="CF129" s="69" t="n">
        <f aca="false">'Vstupní data'!AM129</f>
        <v>0</v>
      </c>
      <c r="CG129" s="69" t="n">
        <f aca="false">'Vstupní data'!AN129</f>
        <v>0</v>
      </c>
      <c r="CH129" s="69" t="n">
        <f aca="false">'Vstupní data'!AO129</f>
        <v>0</v>
      </c>
      <c r="CI129" s="69" t="n">
        <f aca="false">'Vstupní data'!AP129</f>
        <v>0</v>
      </c>
      <c r="CJ129" s="72" t="n">
        <f aca="false">ROUND(CH129*CI129,0)</f>
        <v>0</v>
      </c>
      <c r="CK129" s="74" t="str">
        <f aca="false">IF(OR(AA129&gt;0,BB129&gt;0,CD129&gt;0,CJ129&gt;0),AA129+BB129+CD129+CJ129,"")</f>
        <v/>
      </c>
    </row>
    <row r="130" customFormat="false" ht="12.8" hidden="false" customHeight="false" outlineLevel="0" collapsed="false">
      <c r="A130" s="66" t="n">
        <f aca="false">'Vstupní data'!A130</f>
        <v>0</v>
      </c>
      <c r="F130" s="66" t="str">
        <f aca="false">CONCATENATE('Vstupní data'!F130,'Vstupní data'!G130,'Vstupní data'!H130,'Vstupní data'!I130)</f>
        <v/>
      </c>
      <c r="G130" s="66"/>
      <c r="H130" s="66" t="n">
        <f aca="false">'Vstupní data'!K130</f>
        <v>0</v>
      </c>
      <c r="I130" s="66" t="n">
        <f aca="false">'Vstupní data'!L130</f>
        <v>0</v>
      </c>
      <c r="J130" s="66" t="n">
        <f aca="false">'Vstupní data'!K130*'Vstupní data'!M130/100</f>
        <v>0</v>
      </c>
      <c r="L130" s="66" t="n">
        <f aca="false">IF('Vstupní data'!N130="prostokořenný",0,IF('Vstupní data'!N130="krytokořenný","k",IF('Vstupní data'!N130="poloodrostky nebo odrostky, prostokořenné i krytokořenné","po",0)))</f>
        <v>0</v>
      </c>
      <c r="N130" s="66"/>
      <c r="O130" s="66" t="n">
        <f aca="false">'Vstupní data'!O130</f>
        <v>0</v>
      </c>
      <c r="P130" s="66" t="n">
        <f aca="false">IF(O130&gt;0,VLOOKUP(CONCATENATE(VLOOKUP(I130,'Pril3-drev'!$H$5:$K$83,4,0),"-",'Vstupní data'!R130),K2!$C$15:$D$23,2,0),0)</f>
        <v>0</v>
      </c>
      <c r="Q130" s="66" t="n">
        <f aca="false">IF(O130&gt;0,VLOOKUP(I130,'Pril3-drev'!$H$5:$I$83,2,0),0)</f>
        <v>0</v>
      </c>
      <c r="R130" s="66" t="n">
        <f aca="false">IF(Q130&gt;0,VLOOKUP(Q130,'Pril6-okus'!$A$5:$B$17,2,0),0)</f>
        <v>0</v>
      </c>
      <c r="S130" s="66" t="n">
        <f aca="false">IF(O130&gt;0,VLOOKUP(I130,'Pril3-drev'!$H$5:$J$83,3,0),0)</f>
        <v>0</v>
      </c>
      <c r="T130" s="66" t="str">
        <f aca="false">IF(O130&gt;0,IF(L130="k",0.9*VLOOKUP(S130,'ha-pocty-vyhl'!$A$5:$B$20,2,0),IF(L130="po",0.8*VLOOKUP(S130,'ha-pocty-vyhl'!$A$5:$B$20,2,0),VLOOKUP(S130,'ha-pocty-vyhl'!$A$5:$B$20,2,0))),"")</f>
        <v/>
      </c>
      <c r="U130" s="66" t="n">
        <f aca="false">'Vstupní data'!P130</f>
        <v>0</v>
      </c>
      <c r="V130" s="66" t="n">
        <f aca="false">IF(O130&gt;0,1.3*T130*1000*Z130/10000,0)</f>
        <v>0</v>
      </c>
      <c r="W130" s="66" t="n">
        <f aca="false">IF(O130&gt;0,1.3*T130*1000*Z130/10000,0)</f>
        <v>0</v>
      </c>
      <c r="X130" s="66" t="n">
        <f aca="false">IF(O130&gt;0,IF(O130&gt;V130,V130,O130),0)</f>
        <v>0</v>
      </c>
      <c r="Y130" s="66" t="n">
        <f aca="false">IF(O130&gt;0,IF(IF(U130&gt;W130,W130,U130)&lt;X130,W130,IF(U130&gt;W130,W130,U130)),0)</f>
        <v>0</v>
      </c>
      <c r="Z130" s="66" t="n">
        <f aca="false">IF(O130&gt;0,IF(J130&gt;0,J130,K130*H130/100),0)</f>
        <v>0</v>
      </c>
      <c r="AA130" s="67" t="n">
        <f aca="false">IF(O130&gt;0,CEILING(R130*P130*X130/Y130*Z130,1),0)</f>
        <v>0</v>
      </c>
      <c r="AB130" s="68" t="n">
        <f aca="false">IF(O130&gt;0,AA130/O130,0)</f>
        <v>0</v>
      </c>
      <c r="AC130" s="66" t="n">
        <f aca="false">'Vstupní data'!W130</f>
        <v>0</v>
      </c>
      <c r="AI130" s="66" t="str">
        <f aca="false">IF(OR('Vstupní data'!T130&gt;0,'Vstupní data'!U130&gt;0),VLOOKUP(I130,'Pril3-drev'!$H$5:$J$83,3,0),"")</f>
        <v/>
      </c>
      <c r="AJ130" s="66" t="n">
        <f aca="false">IF('Vstupní data'!V130="prostokořenný",0,IF('Vstupní data'!V130="krytokořenný","k",IF('Vstupní data'!V130="poloodrostky nebo odrostky, prostokořenné i krytokořenné","po",0)))</f>
        <v>0</v>
      </c>
      <c r="AK130" s="66" t="n">
        <f aca="false">IF(OR('Vstupní data'!T130&gt;0,'Vstupní data'!U130&gt;0),IF(AJ130="k",0.9*VLOOKUP(AI130,'ha-pocty-vyhl'!$A$5:$B$20,2,0),IF(AJ130="po",0.8*VLOOKUP(AI130,'ha-pocty-vyhl'!$A$5:$B$20,2,0),VLOOKUP(AI130,'ha-pocty-vyhl'!$A$5:$B$20,2,0))),0)</f>
        <v>0</v>
      </c>
      <c r="AL130" s="66" t="n">
        <f aca="false">IF(OR('Vstupní data'!T130&gt;0,'Vstupní data'!U130&gt;0),'Vstupní data'!K130*'Vstupní data'!M130/100,0)</f>
        <v>0</v>
      </c>
      <c r="AM130" s="66" t="n">
        <f aca="false">IF(OR('Vstupní data'!T130&gt;0,'Vstupní data'!U130&gt;0),IF('Vstupní data'!T130&gt;0,'Vstupní data'!T130,ROUND(10*'Vstupní data'!U130/AK130,0)),0)</f>
        <v>0</v>
      </c>
      <c r="AN130" s="69" t="n">
        <f aca="false">IF('Vstupní data'!T130&gt;0,   IF('Vstupní data'!T130&lt;=AL130,'Vstupní data'!T130,AL130),   IF(AM130&lt;AL130,AM130,AL130))</f>
        <v>0</v>
      </c>
      <c r="AO130" s="69" t="n">
        <f aca="false">'Vstupní data'!X130</f>
        <v>0</v>
      </c>
      <c r="AP130" s="66" t="n">
        <f aca="false">IF(OR('Vstupní data'!T130&gt;0,'Vstupní data'!U130&gt;0),IF(I130&lt;&gt;0,VLOOKUP(I130,'Pril3-drev'!$H$5:$I$83,2,0),0),0)</f>
        <v>0</v>
      </c>
      <c r="AQ130" s="66" t="n">
        <f aca="false">'Vstupní data'!Y130</f>
        <v>0</v>
      </c>
      <c r="AR130" s="66" t="str">
        <f aca="false">IF(AC130&gt;5,   IF('Vstupní data'!Y130&gt;0,   VLOOKUP(VLOOKUP(CONCATENATE(VLOOKUP(I130,'Pril3-drev'!$H$4:$L$83,5,0),AC130),'Pril3-drev'!$Q$4:$R$2803,2,0),'AVB-BS'!$C$5:$S$29 ,LOOKUP(AQ130,'AVB-BS'!$D$3:$S$3,'AVB-BS'!$D$1:$S$1) ,0 )   ,   IF('Vstupní data'!Z130&gt;0,'Vstupní data'!Z130,0)) , "")</f>
        <v/>
      </c>
      <c r="AS130" s="70" t="str">
        <f aca="false">IF(AC130&gt;5,VLOOKUP(CONCATENATE(AP130,AR130),'Pril1-THLPa'!$H$6:$N$96,4,0),"")</f>
        <v/>
      </c>
      <c r="AT130" s="70" t="str">
        <f aca="false">IF(AC130&gt;5,VLOOKUP(CONCATENATE(AP130,AR130),'Pril1-THLPa'!$H$6:$N$96,5,0),"")</f>
        <v/>
      </c>
      <c r="AU130" s="70" t="str">
        <f aca="false">IF(AC130&gt;5,VLOOKUP(CONCATENATE(AP130,AR130),'Pril1-THLPa'!$H$6:$N$96,6,0),"")</f>
        <v/>
      </c>
      <c r="AV130" s="70" t="str">
        <f aca="false">IF(AC130&gt;5,VLOOKUP(CONCATENATE(AP130,AR130),'Pril1-THLPa'!$H$6:$N$96,7,0),"")</f>
        <v/>
      </c>
      <c r="AW130" s="70" t="str">
        <f aca="false">IF(AC130&gt;5,VLOOKUP(CONCATENATE(AP130,AR130),'Pril1-THLPa'!$H$6:$O$96,8,0),"")</f>
        <v/>
      </c>
      <c r="AX130" s="66" t="n">
        <f aca="false">IF(AC130&gt;0,IF(AND(AC130&gt;0,AC130&lt;=5),VLOOKUP(AP130,'Pril1-THLPa'!$A$6:$F$18,LOOKUP(AC130,'Pril1-THLPa'!$B$5:$F$5,'Pril1-THLPa'!$B$4:$F$4),0),AS130+AT130*(AC130-5)+AU130*POWER(AC130-5,2)+AV130*POWER(AC130-5,3)+AW130*POWER(AC130-5,4)),0)</f>
        <v>0</v>
      </c>
      <c r="AY130" s="71"/>
      <c r="AZ130" s="66" t="n">
        <f aca="false">'Vstupní data'!AA130</f>
        <v>0</v>
      </c>
      <c r="BA130" s="66" t="n">
        <f aca="false">IF(OR('Vstupní data'!T130&gt;0,'Vstupní data'!U130&gt;0),IF(AC130&lt;&gt;"",AX130*AO130/10*(100+AZ130)/100,0),0)</f>
        <v>0</v>
      </c>
      <c r="BB130" s="67" t="n">
        <f aca="false">IF(AC130&lt;&gt;"",ROUND(BA130*AN130,0),0)</f>
        <v>0</v>
      </c>
      <c r="BC130" s="68" t="str">
        <f aca="false">IF(AE130&gt;0,BB130/AE130,"")</f>
        <v/>
      </c>
      <c r="BD130" s="66" t="n">
        <f aca="false">'Vstupní data'!AE130</f>
        <v>0</v>
      </c>
      <c r="BF130" s="66" t="n">
        <f aca="false">'Vstupní data'!AC130</f>
        <v>0</v>
      </c>
      <c r="BH130" s="66" t="n">
        <f aca="false">'Vstupní data'!AD130</f>
        <v>0</v>
      </c>
      <c r="BI130" s="66" t="n">
        <f aca="false">'Vstupní data'!AF130</f>
        <v>0</v>
      </c>
      <c r="BJ130" s="69" t="n">
        <f aca="false">'Vstupní data'!AG130</f>
        <v>0</v>
      </c>
      <c r="BK130" s="69" t="n">
        <f aca="false">IF(BF130&lt;&gt;0,VLOOKUP(I130,'Pril3-drev'!$H$5:$I$83,2,0),0)</f>
        <v>0</v>
      </c>
      <c r="BL130" s="69" t="n">
        <f aca="false">IF(BF130&lt;&gt;0,VLOOKUP(BK130,'Pril3-drev'!$A$5:$C$17,3,0),0)</f>
        <v>0</v>
      </c>
      <c r="BM130" s="69" t="n">
        <f aca="false">'Vstupní data'!AH130</f>
        <v>0</v>
      </c>
      <c r="BN130" s="69" t="n">
        <f aca="false">IF('Vstupní data'!AH130&gt;0,   VLOOKUP(VLOOKUP(CONCATENATE(VLOOKUP(I130,'Pril3-drev'!$H$4:$L$83,5,0),BD130),'Pril3-drev'!$Q$4:$R$2803,2,0),'AVB-BS'!$C$5:$S$29 ,LOOKUP(BM130,'AVB-BS'!$D$3:$S$3,'AVB-BS'!$D$1:$S$1) ,0 )   ,   IF('Vstupní data'!AI130&gt;0,'Vstupní data'!AI130,0))</f>
        <v>0</v>
      </c>
      <c r="BO130" s="69" t="str">
        <f aca="false">IF(BX130&gt;5,VLOOKUP(CONCATENATE(BK130,BN130),'Pril1-THLPa'!$H$6:$N$96,4,0),"")</f>
        <v/>
      </c>
      <c r="BP130" s="69" t="str">
        <f aca="false">IF(BX130&gt;5,VLOOKUP(CONCATENATE(BK130,BN130),'Pril1-THLPa'!$H$6:$N$96,5,0),"")</f>
        <v/>
      </c>
      <c r="BQ130" s="69" t="str">
        <f aca="false">IF(BX130&gt;5,VLOOKUP(CONCATENATE(BK130,BN130),'Pril1-THLPa'!$H$6:$N$96,6,0),"")</f>
        <v/>
      </c>
      <c r="BR130" s="69" t="str">
        <f aca="false">IF(BX130&gt;5,VLOOKUP(CONCATENATE(BK130,BN130),'Pril1-THLPa'!$H$6:$N$96,7,0),"")</f>
        <v/>
      </c>
      <c r="BS130" s="69" t="str">
        <f aca="false">IF(BX130&gt;5,VLOOKUP(CONCATENATE(BK130,BN130),'Pril1-THLPa'!$H$6:$O$96,8,0),"")</f>
        <v/>
      </c>
      <c r="BT130" s="69" t="str">
        <f aca="false">IF(BF130&gt;0, IF(BK130="smrk",  VLOOKUP(VLOOKUP(BD130,'Pril9-K3'!$L$8:$M$207,2,0),'Pril9-K3'!$A$8:$J$16,LOOKUP(BN130,'Pril9-K3'!$A$7:$J$7,'Pril9-K3'!$A$5:$J$5),0), IF(AND(BK130&lt;&gt;"smrk",'Vstupní data'!AK130&lt;&gt;""),'Vstupní data'!AK130,   VLOOKUP(VLOOKUP(BD130,'Pril9-K3'!$L$8:$M$207,2,0),'Pril9-K3'!$A$8:$J$16,LOOKUP(BN130,'Pril9-K3'!$A$7:$J$7,'Pril9-K3'!$A$5:$J$5),0)   )),   "")</f>
        <v/>
      </c>
      <c r="BV130" s="69" t="n">
        <f aca="false">'Vstupní data'!AJ130</f>
        <v>0</v>
      </c>
      <c r="BW130" s="69" t="n">
        <f aca="false">IF(BF130&gt;0,IF(J130&gt;0,J130,K130*H130/100),0)</f>
        <v>0</v>
      </c>
      <c r="BX130" s="69" t="n">
        <f aca="false">IF(BF130&gt;0,IF(BJ130&gt;BL130,BL130,BJ130),0)</f>
        <v>0</v>
      </c>
      <c r="BY130" s="69" t="n">
        <f aca="false">IF(BD130=0,0,IF(AND(BX130&gt;0,BX130&lt;=5),  IF(AND(BX130&gt;0,BX130&lt;=5),VLOOKUP(BK130,'Pril1-THLPa'!$A$6:$F$18,IF(AND(BX130&gt;0,BX130&lt;=5),LOOKUP(BX130,'Pril1-THLPa'!$B$5:$F$5,'Pril1-THLPa'!$B$4:$F$4),""),0),""),  IF(BX130&gt;5,BO130+BP130*(BX130-5)+BQ130*POWER(BX130-5,2)+BR130*POWER(BX130-5,3)+BS130*POWER(BX130-5,4),"")))</f>
        <v>0</v>
      </c>
      <c r="BZ130" s="69" t="n">
        <f aca="false">IF(BY130&gt;0,BY130*BI130/10*BW130*(100+BV130)/100,0)</f>
        <v>0</v>
      </c>
      <c r="CA130" s="69" t="n">
        <f aca="false">IF(BD130&gt;0,BX130-IF(BD130&gt;BX130,BX130,BD130),0)</f>
        <v>0</v>
      </c>
      <c r="CB130" s="69" t="n">
        <f aca="false">POWER(1.01,CA130)</f>
        <v>1</v>
      </c>
      <c r="CC130" s="69" t="n">
        <f aca="false">IF(BF130&gt;0,IF(BF130&gt;BH130,1,BF130/BH130),0)</f>
        <v>0</v>
      </c>
      <c r="CD130" s="72" t="n">
        <f aca="false">IF(BD130=0,0,IF(BF130&gt;0,ROUND(IF(CB130&lt;&gt;0,BZ130*BT130*1/CB130*CC130,0),0),0))</f>
        <v>0</v>
      </c>
      <c r="CE130" s="73" t="str">
        <f aca="false">IF(BF130&gt;0,IF(BF130&gt;BH130,CD130/BF130,CD130/BH130),"")</f>
        <v/>
      </c>
      <c r="CF130" s="69" t="n">
        <f aca="false">'Vstupní data'!AM130</f>
        <v>0</v>
      </c>
      <c r="CG130" s="69" t="n">
        <f aca="false">'Vstupní data'!AN130</f>
        <v>0</v>
      </c>
      <c r="CH130" s="69" t="n">
        <f aca="false">'Vstupní data'!AO130</f>
        <v>0</v>
      </c>
      <c r="CI130" s="69" t="n">
        <f aca="false">'Vstupní data'!AP130</f>
        <v>0</v>
      </c>
      <c r="CJ130" s="72" t="n">
        <f aca="false">ROUND(CH130*CI130,0)</f>
        <v>0</v>
      </c>
      <c r="CK130" s="74" t="str">
        <f aca="false">IF(OR(AA130&gt;0,BB130&gt;0,CD130&gt;0,CJ130&gt;0),AA130+BB130+CD130+CJ130,"")</f>
        <v/>
      </c>
    </row>
    <row r="131" customFormat="false" ht="12.8" hidden="false" customHeight="false" outlineLevel="0" collapsed="false">
      <c r="A131" s="66" t="n">
        <f aca="false">'Vstupní data'!A131</f>
        <v>0</v>
      </c>
      <c r="F131" s="66" t="str">
        <f aca="false">CONCATENATE('Vstupní data'!F131,'Vstupní data'!G131,'Vstupní data'!H131,'Vstupní data'!I131)</f>
        <v/>
      </c>
      <c r="G131" s="66"/>
      <c r="H131" s="66" t="n">
        <f aca="false">'Vstupní data'!K131</f>
        <v>0</v>
      </c>
      <c r="I131" s="66" t="n">
        <f aca="false">'Vstupní data'!L131</f>
        <v>0</v>
      </c>
      <c r="J131" s="66" t="n">
        <f aca="false">'Vstupní data'!K131*'Vstupní data'!M131/100</f>
        <v>0</v>
      </c>
      <c r="L131" s="66" t="n">
        <f aca="false">IF('Vstupní data'!N131="prostokořenný",0,IF('Vstupní data'!N131="krytokořenný","k",IF('Vstupní data'!N131="poloodrostky nebo odrostky, prostokořenné i krytokořenné","po",0)))</f>
        <v>0</v>
      </c>
      <c r="N131" s="66"/>
      <c r="O131" s="66" t="n">
        <f aca="false">'Vstupní data'!O131</f>
        <v>0</v>
      </c>
      <c r="P131" s="66" t="n">
        <f aca="false">IF(O131&gt;0,VLOOKUP(CONCATENATE(VLOOKUP(I131,'Pril3-drev'!$H$5:$K$83,4,0),"-",'Vstupní data'!R131),K2!$C$15:$D$23,2,0),0)</f>
        <v>0</v>
      </c>
      <c r="Q131" s="66" t="n">
        <f aca="false">IF(O131&gt;0,VLOOKUP(I131,'Pril3-drev'!$H$5:$I$83,2,0),0)</f>
        <v>0</v>
      </c>
      <c r="R131" s="66" t="n">
        <f aca="false">IF(Q131&gt;0,VLOOKUP(Q131,'Pril6-okus'!$A$5:$B$17,2,0),0)</f>
        <v>0</v>
      </c>
      <c r="S131" s="66" t="n">
        <f aca="false">IF(O131&gt;0,VLOOKUP(I131,'Pril3-drev'!$H$5:$J$83,3,0),0)</f>
        <v>0</v>
      </c>
      <c r="T131" s="66" t="str">
        <f aca="false">IF(O131&gt;0,IF(L131="k",0.9*VLOOKUP(S131,'ha-pocty-vyhl'!$A$5:$B$20,2,0),IF(L131="po",0.8*VLOOKUP(S131,'ha-pocty-vyhl'!$A$5:$B$20,2,0),VLOOKUP(S131,'ha-pocty-vyhl'!$A$5:$B$20,2,0))),"")</f>
        <v/>
      </c>
      <c r="U131" s="66" t="n">
        <f aca="false">'Vstupní data'!P131</f>
        <v>0</v>
      </c>
      <c r="V131" s="66" t="n">
        <f aca="false">IF(O131&gt;0,1.3*T131*1000*Z131/10000,0)</f>
        <v>0</v>
      </c>
      <c r="W131" s="66" t="n">
        <f aca="false">IF(O131&gt;0,1.3*T131*1000*Z131/10000,0)</f>
        <v>0</v>
      </c>
      <c r="X131" s="66" t="n">
        <f aca="false">IF(O131&gt;0,IF(O131&gt;V131,V131,O131),0)</f>
        <v>0</v>
      </c>
      <c r="Y131" s="66" t="n">
        <f aca="false">IF(O131&gt;0,IF(IF(U131&gt;W131,W131,U131)&lt;X131,W131,IF(U131&gt;W131,W131,U131)),0)</f>
        <v>0</v>
      </c>
      <c r="Z131" s="66" t="n">
        <f aca="false">IF(O131&gt;0,IF(J131&gt;0,J131,K131*H131/100),0)</f>
        <v>0</v>
      </c>
      <c r="AA131" s="67" t="n">
        <f aca="false">IF(O131&gt;0,CEILING(R131*P131*X131/Y131*Z131,1),0)</f>
        <v>0</v>
      </c>
      <c r="AB131" s="68" t="n">
        <f aca="false">IF(O131&gt;0,AA131/O131,0)</f>
        <v>0</v>
      </c>
      <c r="AC131" s="66" t="n">
        <f aca="false">'Vstupní data'!W131</f>
        <v>0</v>
      </c>
      <c r="AI131" s="66" t="str">
        <f aca="false">IF(OR('Vstupní data'!T131&gt;0,'Vstupní data'!U131&gt;0),VLOOKUP(I131,'Pril3-drev'!$H$5:$J$83,3,0),"")</f>
        <v/>
      </c>
      <c r="AJ131" s="66" t="n">
        <f aca="false">IF('Vstupní data'!V131="prostokořenný",0,IF('Vstupní data'!V131="krytokořenný","k",IF('Vstupní data'!V131="poloodrostky nebo odrostky, prostokořenné i krytokořenné","po",0)))</f>
        <v>0</v>
      </c>
      <c r="AK131" s="66" t="n">
        <f aca="false">IF(OR('Vstupní data'!T131&gt;0,'Vstupní data'!U131&gt;0),IF(AJ131="k",0.9*VLOOKUP(AI131,'ha-pocty-vyhl'!$A$5:$B$20,2,0),IF(AJ131="po",0.8*VLOOKUP(AI131,'ha-pocty-vyhl'!$A$5:$B$20,2,0),VLOOKUP(AI131,'ha-pocty-vyhl'!$A$5:$B$20,2,0))),0)</f>
        <v>0</v>
      </c>
      <c r="AL131" s="66" t="n">
        <f aca="false">IF(OR('Vstupní data'!T131&gt;0,'Vstupní data'!U131&gt;0),'Vstupní data'!K131*'Vstupní data'!M131/100,0)</f>
        <v>0</v>
      </c>
      <c r="AM131" s="66" t="n">
        <f aca="false">IF(OR('Vstupní data'!T131&gt;0,'Vstupní data'!U131&gt;0),IF('Vstupní data'!T131&gt;0,'Vstupní data'!T131,ROUND(10*'Vstupní data'!U131/AK131,0)),0)</f>
        <v>0</v>
      </c>
      <c r="AN131" s="69" t="n">
        <f aca="false">IF('Vstupní data'!T131&gt;0,   IF('Vstupní data'!T131&lt;=AL131,'Vstupní data'!T131,AL131),   IF(AM131&lt;AL131,AM131,AL131))</f>
        <v>0</v>
      </c>
      <c r="AO131" s="69" t="n">
        <f aca="false">'Vstupní data'!X131</f>
        <v>0</v>
      </c>
      <c r="AP131" s="66" t="n">
        <f aca="false">IF(OR('Vstupní data'!T131&gt;0,'Vstupní data'!U131&gt;0),IF(I131&lt;&gt;0,VLOOKUP(I131,'Pril3-drev'!$H$5:$I$83,2,0),0),0)</f>
        <v>0</v>
      </c>
      <c r="AQ131" s="66" t="n">
        <f aca="false">'Vstupní data'!Y131</f>
        <v>0</v>
      </c>
      <c r="AR131" s="66" t="str">
        <f aca="false">IF(AC131&gt;5,   IF('Vstupní data'!Y131&gt;0,   VLOOKUP(VLOOKUP(CONCATENATE(VLOOKUP(I131,'Pril3-drev'!$H$4:$L$83,5,0),AC131),'Pril3-drev'!$Q$4:$R$2803,2,0),'AVB-BS'!$C$5:$S$29 ,LOOKUP(AQ131,'AVB-BS'!$D$3:$S$3,'AVB-BS'!$D$1:$S$1) ,0 )   ,   IF('Vstupní data'!Z131&gt;0,'Vstupní data'!Z131,0)) , "")</f>
        <v/>
      </c>
      <c r="AS131" s="70" t="str">
        <f aca="false">IF(AC131&gt;5,VLOOKUP(CONCATENATE(AP131,AR131),'Pril1-THLPa'!$H$6:$N$96,4,0),"")</f>
        <v/>
      </c>
      <c r="AT131" s="70" t="str">
        <f aca="false">IF(AC131&gt;5,VLOOKUP(CONCATENATE(AP131,AR131),'Pril1-THLPa'!$H$6:$N$96,5,0),"")</f>
        <v/>
      </c>
      <c r="AU131" s="70" t="str">
        <f aca="false">IF(AC131&gt;5,VLOOKUP(CONCATENATE(AP131,AR131),'Pril1-THLPa'!$H$6:$N$96,6,0),"")</f>
        <v/>
      </c>
      <c r="AV131" s="70" t="str">
        <f aca="false">IF(AC131&gt;5,VLOOKUP(CONCATENATE(AP131,AR131),'Pril1-THLPa'!$H$6:$N$96,7,0),"")</f>
        <v/>
      </c>
      <c r="AW131" s="70" t="str">
        <f aca="false">IF(AC131&gt;5,VLOOKUP(CONCATENATE(AP131,AR131),'Pril1-THLPa'!$H$6:$O$96,8,0),"")</f>
        <v/>
      </c>
      <c r="AX131" s="66" t="n">
        <f aca="false">IF(AC131&gt;0,IF(AND(AC131&gt;0,AC131&lt;=5),VLOOKUP(AP131,'Pril1-THLPa'!$A$6:$F$18,LOOKUP(AC131,'Pril1-THLPa'!$B$5:$F$5,'Pril1-THLPa'!$B$4:$F$4),0),AS131+AT131*(AC131-5)+AU131*POWER(AC131-5,2)+AV131*POWER(AC131-5,3)+AW131*POWER(AC131-5,4)),0)</f>
        <v>0</v>
      </c>
      <c r="AY131" s="71"/>
      <c r="AZ131" s="66" t="n">
        <f aca="false">'Vstupní data'!AA131</f>
        <v>0</v>
      </c>
      <c r="BA131" s="66" t="n">
        <f aca="false">IF(OR('Vstupní data'!T131&gt;0,'Vstupní data'!U131&gt;0),IF(AC131&lt;&gt;"",AX131*AO131/10*(100+AZ131)/100,0),0)</f>
        <v>0</v>
      </c>
      <c r="BB131" s="67" t="n">
        <f aca="false">IF(AC131&lt;&gt;"",ROUND(BA131*AN131,0),0)</f>
        <v>0</v>
      </c>
      <c r="BC131" s="68" t="str">
        <f aca="false">IF(AE131&gt;0,BB131/AE131,"")</f>
        <v/>
      </c>
      <c r="BD131" s="66" t="n">
        <f aca="false">'Vstupní data'!AE131</f>
        <v>0</v>
      </c>
      <c r="BF131" s="66" t="n">
        <f aca="false">'Vstupní data'!AC131</f>
        <v>0</v>
      </c>
      <c r="BH131" s="66" t="n">
        <f aca="false">'Vstupní data'!AD131</f>
        <v>0</v>
      </c>
      <c r="BI131" s="66" t="n">
        <f aca="false">'Vstupní data'!AF131</f>
        <v>0</v>
      </c>
      <c r="BJ131" s="69" t="n">
        <f aca="false">'Vstupní data'!AG131</f>
        <v>0</v>
      </c>
      <c r="BK131" s="69" t="n">
        <f aca="false">IF(BF131&lt;&gt;0,VLOOKUP(I131,'Pril3-drev'!$H$5:$I$83,2,0),0)</f>
        <v>0</v>
      </c>
      <c r="BL131" s="69" t="n">
        <f aca="false">IF(BF131&lt;&gt;0,VLOOKUP(BK131,'Pril3-drev'!$A$5:$C$17,3,0),0)</f>
        <v>0</v>
      </c>
      <c r="BM131" s="69" t="n">
        <f aca="false">'Vstupní data'!AH131</f>
        <v>0</v>
      </c>
      <c r="BN131" s="69" t="n">
        <f aca="false">IF('Vstupní data'!AH131&gt;0,   VLOOKUP(VLOOKUP(CONCATENATE(VLOOKUP(I131,'Pril3-drev'!$H$4:$L$83,5,0),BD131),'Pril3-drev'!$Q$4:$R$2803,2,0),'AVB-BS'!$C$5:$S$29 ,LOOKUP(BM131,'AVB-BS'!$D$3:$S$3,'AVB-BS'!$D$1:$S$1) ,0 )   ,   IF('Vstupní data'!AI131&gt;0,'Vstupní data'!AI131,0))</f>
        <v>0</v>
      </c>
      <c r="BO131" s="69" t="str">
        <f aca="false">IF(BX131&gt;5,VLOOKUP(CONCATENATE(BK131,BN131),'Pril1-THLPa'!$H$6:$N$96,4,0),"")</f>
        <v/>
      </c>
      <c r="BP131" s="69" t="str">
        <f aca="false">IF(BX131&gt;5,VLOOKUP(CONCATENATE(BK131,BN131),'Pril1-THLPa'!$H$6:$N$96,5,0),"")</f>
        <v/>
      </c>
      <c r="BQ131" s="69" t="str">
        <f aca="false">IF(BX131&gt;5,VLOOKUP(CONCATENATE(BK131,BN131),'Pril1-THLPa'!$H$6:$N$96,6,0),"")</f>
        <v/>
      </c>
      <c r="BR131" s="69" t="str">
        <f aca="false">IF(BX131&gt;5,VLOOKUP(CONCATENATE(BK131,BN131),'Pril1-THLPa'!$H$6:$N$96,7,0),"")</f>
        <v/>
      </c>
      <c r="BS131" s="69" t="str">
        <f aca="false">IF(BX131&gt;5,VLOOKUP(CONCATENATE(BK131,BN131),'Pril1-THLPa'!$H$6:$O$96,8,0),"")</f>
        <v/>
      </c>
      <c r="BT131" s="69" t="str">
        <f aca="false">IF(BF131&gt;0, IF(BK131="smrk",  VLOOKUP(VLOOKUP(BD131,'Pril9-K3'!$L$8:$M$207,2,0),'Pril9-K3'!$A$8:$J$16,LOOKUP(BN131,'Pril9-K3'!$A$7:$J$7,'Pril9-K3'!$A$5:$J$5),0), IF(AND(BK131&lt;&gt;"smrk",'Vstupní data'!AK131&lt;&gt;""),'Vstupní data'!AK131,   VLOOKUP(VLOOKUP(BD131,'Pril9-K3'!$L$8:$M$207,2,0),'Pril9-K3'!$A$8:$J$16,LOOKUP(BN131,'Pril9-K3'!$A$7:$J$7,'Pril9-K3'!$A$5:$J$5),0)   )),   "")</f>
        <v/>
      </c>
      <c r="BV131" s="69" t="n">
        <f aca="false">'Vstupní data'!AJ131</f>
        <v>0</v>
      </c>
      <c r="BW131" s="69" t="n">
        <f aca="false">IF(BF131&gt;0,IF(J131&gt;0,J131,K131*H131/100),0)</f>
        <v>0</v>
      </c>
      <c r="BX131" s="69" t="n">
        <f aca="false">IF(BF131&gt;0,IF(BJ131&gt;BL131,BL131,BJ131),0)</f>
        <v>0</v>
      </c>
      <c r="BY131" s="69" t="n">
        <f aca="false">IF(BD131=0,0,IF(AND(BX131&gt;0,BX131&lt;=5),  IF(AND(BX131&gt;0,BX131&lt;=5),VLOOKUP(BK131,'Pril1-THLPa'!$A$6:$F$18,IF(AND(BX131&gt;0,BX131&lt;=5),LOOKUP(BX131,'Pril1-THLPa'!$B$5:$F$5,'Pril1-THLPa'!$B$4:$F$4),""),0),""),  IF(BX131&gt;5,BO131+BP131*(BX131-5)+BQ131*POWER(BX131-5,2)+BR131*POWER(BX131-5,3)+BS131*POWER(BX131-5,4),"")))</f>
        <v>0</v>
      </c>
      <c r="BZ131" s="69" t="n">
        <f aca="false">IF(BY131&gt;0,BY131*BI131/10*BW131*(100+BV131)/100,0)</f>
        <v>0</v>
      </c>
      <c r="CA131" s="69" t="n">
        <f aca="false">IF(BD131&gt;0,BX131-IF(BD131&gt;BX131,BX131,BD131),0)</f>
        <v>0</v>
      </c>
      <c r="CB131" s="69" t="n">
        <f aca="false">POWER(1.01,CA131)</f>
        <v>1</v>
      </c>
      <c r="CC131" s="69" t="n">
        <f aca="false">IF(BF131&gt;0,IF(BF131&gt;BH131,1,BF131/BH131),0)</f>
        <v>0</v>
      </c>
      <c r="CD131" s="72" t="n">
        <f aca="false">IF(BD131=0,0,IF(BF131&gt;0,ROUND(IF(CB131&lt;&gt;0,BZ131*BT131*1/CB131*CC131,0),0),0))</f>
        <v>0</v>
      </c>
      <c r="CE131" s="73" t="str">
        <f aca="false">IF(BF131&gt;0,IF(BF131&gt;BH131,CD131/BF131,CD131/BH131),"")</f>
        <v/>
      </c>
      <c r="CF131" s="69" t="n">
        <f aca="false">'Vstupní data'!AM131</f>
        <v>0</v>
      </c>
      <c r="CG131" s="69" t="n">
        <f aca="false">'Vstupní data'!AN131</f>
        <v>0</v>
      </c>
      <c r="CH131" s="69" t="n">
        <f aca="false">'Vstupní data'!AO131</f>
        <v>0</v>
      </c>
      <c r="CI131" s="69" t="n">
        <f aca="false">'Vstupní data'!AP131</f>
        <v>0</v>
      </c>
      <c r="CJ131" s="72" t="n">
        <f aca="false">ROUND(CH131*CI131,0)</f>
        <v>0</v>
      </c>
      <c r="CK131" s="74" t="str">
        <f aca="false">IF(OR(AA131&gt;0,BB131&gt;0,CD131&gt;0,CJ131&gt;0),AA131+BB131+CD131+CJ131,"")</f>
        <v/>
      </c>
    </row>
    <row r="132" customFormat="false" ht="12.8" hidden="false" customHeight="false" outlineLevel="0" collapsed="false">
      <c r="A132" s="66" t="n">
        <f aca="false">'Vstupní data'!A132</f>
        <v>0</v>
      </c>
      <c r="F132" s="66" t="str">
        <f aca="false">CONCATENATE('Vstupní data'!F132,'Vstupní data'!G132,'Vstupní data'!H132,'Vstupní data'!I132)</f>
        <v/>
      </c>
      <c r="G132" s="66"/>
      <c r="H132" s="66" t="n">
        <f aca="false">'Vstupní data'!K132</f>
        <v>0</v>
      </c>
      <c r="I132" s="66" t="n">
        <f aca="false">'Vstupní data'!L132</f>
        <v>0</v>
      </c>
      <c r="J132" s="66" t="n">
        <f aca="false">'Vstupní data'!K132*'Vstupní data'!M132/100</f>
        <v>0</v>
      </c>
      <c r="L132" s="66" t="n">
        <f aca="false">IF('Vstupní data'!N132="prostokořenný",0,IF('Vstupní data'!N132="krytokořenný","k",IF('Vstupní data'!N132="poloodrostky nebo odrostky, prostokořenné i krytokořenné","po",0)))</f>
        <v>0</v>
      </c>
      <c r="N132" s="66"/>
      <c r="O132" s="66" t="n">
        <f aca="false">'Vstupní data'!O132</f>
        <v>0</v>
      </c>
      <c r="P132" s="66" t="n">
        <f aca="false">IF(O132&gt;0,VLOOKUP(CONCATENATE(VLOOKUP(I132,'Pril3-drev'!$H$5:$K$83,4,0),"-",'Vstupní data'!R132),K2!$C$15:$D$23,2,0),0)</f>
        <v>0</v>
      </c>
      <c r="Q132" s="66" t="n">
        <f aca="false">IF(O132&gt;0,VLOOKUP(I132,'Pril3-drev'!$H$5:$I$83,2,0),0)</f>
        <v>0</v>
      </c>
      <c r="R132" s="66" t="n">
        <f aca="false">IF(Q132&gt;0,VLOOKUP(Q132,'Pril6-okus'!$A$5:$B$17,2,0),0)</f>
        <v>0</v>
      </c>
      <c r="S132" s="66" t="n">
        <f aca="false">IF(O132&gt;0,VLOOKUP(I132,'Pril3-drev'!$H$5:$J$83,3,0),0)</f>
        <v>0</v>
      </c>
      <c r="T132" s="66" t="str">
        <f aca="false">IF(O132&gt;0,IF(L132="k",0.9*VLOOKUP(S132,'ha-pocty-vyhl'!$A$5:$B$20,2,0),IF(L132="po",0.8*VLOOKUP(S132,'ha-pocty-vyhl'!$A$5:$B$20,2,0),VLOOKUP(S132,'ha-pocty-vyhl'!$A$5:$B$20,2,0))),"")</f>
        <v/>
      </c>
      <c r="U132" s="66" t="n">
        <f aca="false">'Vstupní data'!P132</f>
        <v>0</v>
      </c>
      <c r="V132" s="66" t="n">
        <f aca="false">IF(O132&gt;0,1.3*T132*1000*Z132/10000,0)</f>
        <v>0</v>
      </c>
      <c r="W132" s="66" t="n">
        <f aca="false">IF(O132&gt;0,1.3*T132*1000*Z132/10000,0)</f>
        <v>0</v>
      </c>
      <c r="X132" s="66" t="n">
        <f aca="false">IF(O132&gt;0,IF(O132&gt;V132,V132,O132),0)</f>
        <v>0</v>
      </c>
      <c r="Y132" s="66" t="n">
        <f aca="false">IF(O132&gt;0,IF(IF(U132&gt;W132,W132,U132)&lt;X132,W132,IF(U132&gt;W132,W132,U132)),0)</f>
        <v>0</v>
      </c>
      <c r="Z132" s="66" t="n">
        <f aca="false">IF(O132&gt;0,IF(J132&gt;0,J132,K132*H132/100),0)</f>
        <v>0</v>
      </c>
      <c r="AA132" s="67" t="n">
        <f aca="false">IF(O132&gt;0,CEILING(R132*P132*X132/Y132*Z132,1),0)</f>
        <v>0</v>
      </c>
      <c r="AB132" s="68" t="n">
        <f aca="false">IF(O132&gt;0,AA132/O132,0)</f>
        <v>0</v>
      </c>
      <c r="AC132" s="66" t="n">
        <f aca="false">'Vstupní data'!W132</f>
        <v>0</v>
      </c>
      <c r="AI132" s="66" t="str">
        <f aca="false">IF(OR('Vstupní data'!T132&gt;0,'Vstupní data'!U132&gt;0),VLOOKUP(I132,'Pril3-drev'!$H$5:$J$83,3,0),"")</f>
        <v/>
      </c>
      <c r="AJ132" s="66" t="n">
        <f aca="false">IF('Vstupní data'!V132="prostokořenný",0,IF('Vstupní data'!V132="krytokořenný","k",IF('Vstupní data'!V132="poloodrostky nebo odrostky, prostokořenné i krytokořenné","po",0)))</f>
        <v>0</v>
      </c>
      <c r="AK132" s="66" t="n">
        <f aca="false">IF(OR('Vstupní data'!T132&gt;0,'Vstupní data'!U132&gt;0),IF(AJ132="k",0.9*VLOOKUP(AI132,'ha-pocty-vyhl'!$A$5:$B$20,2,0),IF(AJ132="po",0.8*VLOOKUP(AI132,'ha-pocty-vyhl'!$A$5:$B$20,2,0),VLOOKUP(AI132,'ha-pocty-vyhl'!$A$5:$B$20,2,0))),0)</f>
        <v>0</v>
      </c>
      <c r="AL132" s="66" t="n">
        <f aca="false">IF(OR('Vstupní data'!T132&gt;0,'Vstupní data'!U132&gt;0),'Vstupní data'!K132*'Vstupní data'!M132/100,0)</f>
        <v>0</v>
      </c>
      <c r="AM132" s="66" t="n">
        <f aca="false">IF(OR('Vstupní data'!T132&gt;0,'Vstupní data'!U132&gt;0),IF('Vstupní data'!T132&gt;0,'Vstupní data'!T132,ROUND(10*'Vstupní data'!U132/AK132,0)),0)</f>
        <v>0</v>
      </c>
      <c r="AN132" s="69" t="n">
        <f aca="false">IF('Vstupní data'!T132&gt;0,   IF('Vstupní data'!T132&lt;=AL132,'Vstupní data'!T132,AL132),   IF(AM132&lt;AL132,AM132,AL132))</f>
        <v>0</v>
      </c>
      <c r="AO132" s="69" t="n">
        <f aca="false">'Vstupní data'!X132</f>
        <v>0</v>
      </c>
      <c r="AP132" s="66" t="n">
        <f aca="false">IF(OR('Vstupní data'!T132&gt;0,'Vstupní data'!U132&gt;0),IF(I132&lt;&gt;0,VLOOKUP(I132,'Pril3-drev'!$H$5:$I$83,2,0),0),0)</f>
        <v>0</v>
      </c>
      <c r="AQ132" s="66" t="n">
        <f aca="false">'Vstupní data'!Y132</f>
        <v>0</v>
      </c>
      <c r="AR132" s="66" t="str">
        <f aca="false">IF(AC132&gt;5,   IF('Vstupní data'!Y132&gt;0,   VLOOKUP(VLOOKUP(CONCATENATE(VLOOKUP(I132,'Pril3-drev'!$H$4:$L$83,5,0),AC132),'Pril3-drev'!$Q$4:$R$2803,2,0),'AVB-BS'!$C$5:$S$29 ,LOOKUP(AQ132,'AVB-BS'!$D$3:$S$3,'AVB-BS'!$D$1:$S$1) ,0 )   ,   IF('Vstupní data'!Z132&gt;0,'Vstupní data'!Z132,0)) , "")</f>
        <v/>
      </c>
      <c r="AS132" s="70" t="str">
        <f aca="false">IF(AC132&gt;5,VLOOKUP(CONCATENATE(AP132,AR132),'Pril1-THLPa'!$H$6:$N$96,4,0),"")</f>
        <v/>
      </c>
      <c r="AT132" s="70" t="str">
        <f aca="false">IF(AC132&gt;5,VLOOKUP(CONCATENATE(AP132,AR132),'Pril1-THLPa'!$H$6:$N$96,5,0),"")</f>
        <v/>
      </c>
      <c r="AU132" s="70" t="str">
        <f aca="false">IF(AC132&gt;5,VLOOKUP(CONCATENATE(AP132,AR132),'Pril1-THLPa'!$H$6:$N$96,6,0),"")</f>
        <v/>
      </c>
      <c r="AV132" s="70" t="str">
        <f aca="false">IF(AC132&gt;5,VLOOKUP(CONCATENATE(AP132,AR132),'Pril1-THLPa'!$H$6:$N$96,7,0),"")</f>
        <v/>
      </c>
      <c r="AW132" s="70" t="str">
        <f aca="false">IF(AC132&gt;5,VLOOKUP(CONCATENATE(AP132,AR132),'Pril1-THLPa'!$H$6:$O$96,8,0),"")</f>
        <v/>
      </c>
      <c r="AX132" s="66" t="n">
        <f aca="false">IF(AC132&gt;0,IF(AND(AC132&gt;0,AC132&lt;=5),VLOOKUP(AP132,'Pril1-THLPa'!$A$6:$F$18,LOOKUP(AC132,'Pril1-THLPa'!$B$5:$F$5,'Pril1-THLPa'!$B$4:$F$4),0),AS132+AT132*(AC132-5)+AU132*POWER(AC132-5,2)+AV132*POWER(AC132-5,3)+AW132*POWER(AC132-5,4)),0)</f>
        <v>0</v>
      </c>
      <c r="AY132" s="71"/>
      <c r="AZ132" s="66" t="n">
        <f aca="false">'Vstupní data'!AA132</f>
        <v>0</v>
      </c>
      <c r="BA132" s="66" t="n">
        <f aca="false">IF(OR('Vstupní data'!T132&gt;0,'Vstupní data'!U132&gt;0),IF(AC132&lt;&gt;"",AX132*AO132/10*(100+AZ132)/100,0),0)</f>
        <v>0</v>
      </c>
      <c r="BB132" s="67" t="n">
        <f aca="false">IF(AC132&lt;&gt;"",ROUND(BA132*AN132,0),0)</f>
        <v>0</v>
      </c>
      <c r="BC132" s="68" t="str">
        <f aca="false">IF(AE132&gt;0,BB132/AE132,"")</f>
        <v/>
      </c>
      <c r="BD132" s="66" t="n">
        <f aca="false">'Vstupní data'!AE132</f>
        <v>0</v>
      </c>
      <c r="BF132" s="66" t="n">
        <f aca="false">'Vstupní data'!AC132</f>
        <v>0</v>
      </c>
      <c r="BH132" s="66" t="n">
        <f aca="false">'Vstupní data'!AD132</f>
        <v>0</v>
      </c>
      <c r="BI132" s="66" t="n">
        <f aca="false">'Vstupní data'!AF132</f>
        <v>0</v>
      </c>
      <c r="BJ132" s="69" t="n">
        <f aca="false">'Vstupní data'!AG132</f>
        <v>0</v>
      </c>
      <c r="BK132" s="69" t="n">
        <f aca="false">IF(BF132&lt;&gt;0,VLOOKUP(I132,'Pril3-drev'!$H$5:$I$83,2,0),0)</f>
        <v>0</v>
      </c>
      <c r="BL132" s="69" t="n">
        <f aca="false">IF(BF132&lt;&gt;0,VLOOKUP(BK132,'Pril3-drev'!$A$5:$C$17,3,0),0)</f>
        <v>0</v>
      </c>
      <c r="BM132" s="69" t="n">
        <f aca="false">'Vstupní data'!AH132</f>
        <v>0</v>
      </c>
      <c r="BN132" s="69" t="n">
        <f aca="false">IF('Vstupní data'!AH132&gt;0,   VLOOKUP(VLOOKUP(CONCATENATE(VLOOKUP(I132,'Pril3-drev'!$H$4:$L$83,5,0),BD132),'Pril3-drev'!$Q$4:$R$2803,2,0),'AVB-BS'!$C$5:$S$29 ,LOOKUP(BM132,'AVB-BS'!$D$3:$S$3,'AVB-BS'!$D$1:$S$1) ,0 )   ,   IF('Vstupní data'!AI132&gt;0,'Vstupní data'!AI132,0))</f>
        <v>0</v>
      </c>
      <c r="BO132" s="69" t="str">
        <f aca="false">IF(BX132&gt;5,VLOOKUP(CONCATENATE(BK132,BN132),'Pril1-THLPa'!$H$6:$N$96,4,0),"")</f>
        <v/>
      </c>
      <c r="BP132" s="69" t="str">
        <f aca="false">IF(BX132&gt;5,VLOOKUP(CONCATENATE(BK132,BN132),'Pril1-THLPa'!$H$6:$N$96,5,0),"")</f>
        <v/>
      </c>
      <c r="BQ132" s="69" t="str">
        <f aca="false">IF(BX132&gt;5,VLOOKUP(CONCATENATE(BK132,BN132),'Pril1-THLPa'!$H$6:$N$96,6,0),"")</f>
        <v/>
      </c>
      <c r="BR132" s="69" t="str">
        <f aca="false">IF(BX132&gt;5,VLOOKUP(CONCATENATE(BK132,BN132),'Pril1-THLPa'!$H$6:$N$96,7,0),"")</f>
        <v/>
      </c>
      <c r="BS132" s="69" t="str">
        <f aca="false">IF(BX132&gt;5,VLOOKUP(CONCATENATE(BK132,BN132),'Pril1-THLPa'!$H$6:$O$96,8,0),"")</f>
        <v/>
      </c>
      <c r="BT132" s="69" t="str">
        <f aca="false">IF(BF132&gt;0, IF(BK132="smrk",  VLOOKUP(VLOOKUP(BD132,'Pril9-K3'!$L$8:$M$207,2,0),'Pril9-K3'!$A$8:$J$16,LOOKUP(BN132,'Pril9-K3'!$A$7:$J$7,'Pril9-K3'!$A$5:$J$5),0), IF(AND(BK132&lt;&gt;"smrk",'Vstupní data'!AK132&lt;&gt;""),'Vstupní data'!AK132,   VLOOKUP(VLOOKUP(BD132,'Pril9-K3'!$L$8:$M$207,2,0),'Pril9-K3'!$A$8:$J$16,LOOKUP(BN132,'Pril9-K3'!$A$7:$J$7,'Pril9-K3'!$A$5:$J$5),0)   )),   "")</f>
        <v/>
      </c>
      <c r="BV132" s="69" t="n">
        <f aca="false">'Vstupní data'!AJ132</f>
        <v>0</v>
      </c>
      <c r="BW132" s="69" t="n">
        <f aca="false">IF(BF132&gt;0,IF(J132&gt;0,J132,K132*H132/100),0)</f>
        <v>0</v>
      </c>
      <c r="BX132" s="69" t="n">
        <f aca="false">IF(BF132&gt;0,IF(BJ132&gt;BL132,BL132,BJ132),0)</f>
        <v>0</v>
      </c>
      <c r="BY132" s="69" t="n">
        <f aca="false">IF(BD132=0,0,IF(AND(BX132&gt;0,BX132&lt;=5),  IF(AND(BX132&gt;0,BX132&lt;=5),VLOOKUP(BK132,'Pril1-THLPa'!$A$6:$F$18,IF(AND(BX132&gt;0,BX132&lt;=5),LOOKUP(BX132,'Pril1-THLPa'!$B$5:$F$5,'Pril1-THLPa'!$B$4:$F$4),""),0),""),  IF(BX132&gt;5,BO132+BP132*(BX132-5)+BQ132*POWER(BX132-5,2)+BR132*POWER(BX132-5,3)+BS132*POWER(BX132-5,4),"")))</f>
        <v>0</v>
      </c>
      <c r="BZ132" s="69" t="n">
        <f aca="false">IF(BY132&gt;0,BY132*BI132/10*BW132*(100+BV132)/100,0)</f>
        <v>0</v>
      </c>
      <c r="CA132" s="69" t="n">
        <f aca="false">IF(BD132&gt;0,BX132-IF(BD132&gt;BX132,BX132,BD132),0)</f>
        <v>0</v>
      </c>
      <c r="CB132" s="69" t="n">
        <f aca="false">POWER(1.01,CA132)</f>
        <v>1</v>
      </c>
      <c r="CC132" s="69" t="n">
        <f aca="false">IF(BF132&gt;0,IF(BF132&gt;BH132,1,BF132/BH132),0)</f>
        <v>0</v>
      </c>
      <c r="CD132" s="72" t="n">
        <f aca="false">IF(BD132=0,0,IF(BF132&gt;0,ROUND(IF(CB132&lt;&gt;0,BZ132*BT132*1/CB132*CC132,0),0),0))</f>
        <v>0</v>
      </c>
      <c r="CE132" s="73" t="str">
        <f aca="false">IF(BF132&gt;0,IF(BF132&gt;BH132,CD132/BF132,CD132/BH132),"")</f>
        <v/>
      </c>
      <c r="CF132" s="69" t="n">
        <f aca="false">'Vstupní data'!AM132</f>
        <v>0</v>
      </c>
      <c r="CG132" s="69" t="n">
        <f aca="false">'Vstupní data'!AN132</f>
        <v>0</v>
      </c>
      <c r="CH132" s="69" t="n">
        <f aca="false">'Vstupní data'!AO132</f>
        <v>0</v>
      </c>
      <c r="CI132" s="69" t="n">
        <f aca="false">'Vstupní data'!AP132</f>
        <v>0</v>
      </c>
      <c r="CJ132" s="72" t="n">
        <f aca="false">ROUND(CH132*CI132,0)</f>
        <v>0</v>
      </c>
      <c r="CK132" s="74" t="str">
        <f aca="false">IF(OR(AA132&gt;0,BB132&gt;0,CD132&gt;0,CJ132&gt;0),AA132+BB132+CD132+CJ132,"")</f>
        <v/>
      </c>
    </row>
    <row r="133" customFormat="false" ht="12.8" hidden="false" customHeight="false" outlineLevel="0" collapsed="false">
      <c r="A133" s="66" t="n">
        <f aca="false">'Vstupní data'!A133</f>
        <v>0</v>
      </c>
      <c r="F133" s="66" t="str">
        <f aca="false">CONCATENATE('Vstupní data'!F133,'Vstupní data'!G133,'Vstupní data'!H133,'Vstupní data'!I133)</f>
        <v/>
      </c>
      <c r="G133" s="66"/>
      <c r="H133" s="66" t="n">
        <f aca="false">'Vstupní data'!K133</f>
        <v>0</v>
      </c>
      <c r="I133" s="66" t="n">
        <f aca="false">'Vstupní data'!L133</f>
        <v>0</v>
      </c>
      <c r="J133" s="66" t="n">
        <f aca="false">'Vstupní data'!K133*'Vstupní data'!M133/100</f>
        <v>0</v>
      </c>
      <c r="L133" s="66" t="n">
        <f aca="false">IF('Vstupní data'!N133="prostokořenný",0,IF('Vstupní data'!N133="krytokořenný","k",IF('Vstupní data'!N133="poloodrostky nebo odrostky, prostokořenné i krytokořenné","po",0)))</f>
        <v>0</v>
      </c>
      <c r="N133" s="66"/>
      <c r="O133" s="66" t="n">
        <f aca="false">'Vstupní data'!O133</f>
        <v>0</v>
      </c>
      <c r="P133" s="66" t="n">
        <f aca="false">IF(O133&gt;0,VLOOKUP(CONCATENATE(VLOOKUP(I133,'Pril3-drev'!$H$5:$K$83,4,0),"-",'Vstupní data'!R133),K2!$C$15:$D$23,2,0),0)</f>
        <v>0</v>
      </c>
      <c r="Q133" s="66" t="n">
        <f aca="false">IF(O133&gt;0,VLOOKUP(I133,'Pril3-drev'!$H$5:$I$83,2,0),0)</f>
        <v>0</v>
      </c>
      <c r="R133" s="66" t="n">
        <f aca="false">IF(Q133&gt;0,VLOOKUP(Q133,'Pril6-okus'!$A$5:$B$17,2,0),0)</f>
        <v>0</v>
      </c>
      <c r="S133" s="66" t="n">
        <f aca="false">IF(O133&gt;0,VLOOKUP(I133,'Pril3-drev'!$H$5:$J$83,3,0),0)</f>
        <v>0</v>
      </c>
      <c r="T133" s="66" t="str">
        <f aca="false">IF(O133&gt;0,IF(L133="k",0.9*VLOOKUP(S133,'ha-pocty-vyhl'!$A$5:$B$20,2,0),IF(L133="po",0.8*VLOOKUP(S133,'ha-pocty-vyhl'!$A$5:$B$20,2,0),VLOOKUP(S133,'ha-pocty-vyhl'!$A$5:$B$20,2,0))),"")</f>
        <v/>
      </c>
      <c r="U133" s="66" t="n">
        <f aca="false">'Vstupní data'!P133</f>
        <v>0</v>
      </c>
      <c r="V133" s="66" t="n">
        <f aca="false">IF(O133&gt;0,1.3*T133*1000*Z133/10000,0)</f>
        <v>0</v>
      </c>
      <c r="W133" s="66" t="n">
        <f aca="false">IF(O133&gt;0,1.3*T133*1000*Z133/10000,0)</f>
        <v>0</v>
      </c>
      <c r="X133" s="66" t="n">
        <f aca="false">IF(O133&gt;0,IF(O133&gt;V133,V133,O133),0)</f>
        <v>0</v>
      </c>
      <c r="Y133" s="66" t="n">
        <f aca="false">IF(O133&gt;0,IF(IF(U133&gt;W133,W133,U133)&lt;X133,W133,IF(U133&gt;W133,W133,U133)),0)</f>
        <v>0</v>
      </c>
      <c r="Z133" s="66" t="n">
        <f aca="false">IF(O133&gt;0,IF(J133&gt;0,J133,K133*H133/100),0)</f>
        <v>0</v>
      </c>
      <c r="AA133" s="67" t="n">
        <f aca="false">IF(O133&gt;0,CEILING(R133*P133*X133/Y133*Z133,1),0)</f>
        <v>0</v>
      </c>
      <c r="AB133" s="68" t="n">
        <f aca="false">IF(O133&gt;0,AA133/O133,0)</f>
        <v>0</v>
      </c>
      <c r="AC133" s="66" t="n">
        <f aca="false">'Vstupní data'!W133</f>
        <v>0</v>
      </c>
      <c r="AI133" s="66" t="str">
        <f aca="false">IF(OR('Vstupní data'!T133&gt;0,'Vstupní data'!U133&gt;0),VLOOKUP(I133,'Pril3-drev'!$H$5:$J$83,3,0),"")</f>
        <v/>
      </c>
      <c r="AJ133" s="66" t="n">
        <f aca="false">IF('Vstupní data'!V133="prostokořenný",0,IF('Vstupní data'!V133="krytokořenný","k",IF('Vstupní data'!V133="poloodrostky nebo odrostky, prostokořenné i krytokořenné","po",0)))</f>
        <v>0</v>
      </c>
      <c r="AK133" s="66" t="n">
        <f aca="false">IF(OR('Vstupní data'!T133&gt;0,'Vstupní data'!U133&gt;0),IF(AJ133="k",0.9*VLOOKUP(AI133,'ha-pocty-vyhl'!$A$5:$B$20,2,0),IF(AJ133="po",0.8*VLOOKUP(AI133,'ha-pocty-vyhl'!$A$5:$B$20,2,0),VLOOKUP(AI133,'ha-pocty-vyhl'!$A$5:$B$20,2,0))),0)</f>
        <v>0</v>
      </c>
      <c r="AL133" s="66" t="n">
        <f aca="false">IF(OR('Vstupní data'!T133&gt;0,'Vstupní data'!U133&gt;0),'Vstupní data'!K133*'Vstupní data'!M133/100,0)</f>
        <v>0</v>
      </c>
      <c r="AM133" s="66" t="n">
        <f aca="false">IF(OR('Vstupní data'!T133&gt;0,'Vstupní data'!U133&gt;0),IF('Vstupní data'!T133&gt;0,'Vstupní data'!T133,ROUND(10*'Vstupní data'!U133/AK133,0)),0)</f>
        <v>0</v>
      </c>
      <c r="AN133" s="69" t="n">
        <f aca="false">IF('Vstupní data'!T133&gt;0,   IF('Vstupní data'!T133&lt;=AL133,'Vstupní data'!T133,AL133),   IF(AM133&lt;AL133,AM133,AL133))</f>
        <v>0</v>
      </c>
      <c r="AO133" s="69" t="n">
        <f aca="false">'Vstupní data'!X133</f>
        <v>0</v>
      </c>
      <c r="AP133" s="66" t="n">
        <f aca="false">IF(OR('Vstupní data'!T133&gt;0,'Vstupní data'!U133&gt;0),IF(I133&lt;&gt;0,VLOOKUP(I133,'Pril3-drev'!$H$5:$I$83,2,0),0),0)</f>
        <v>0</v>
      </c>
      <c r="AQ133" s="66" t="n">
        <f aca="false">'Vstupní data'!Y133</f>
        <v>0</v>
      </c>
      <c r="AR133" s="66" t="str">
        <f aca="false">IF(AC133&gt;5,   IF('Vstupní data'!Y133&gt;0,   VLOOKUP(VLOOKUP(CONCATENATE(VLOOKUP(I133,'Pril3-drev'!$H$4:$L$83,5,0),AC133),'Pril3-drev'!$Q$4:$R$2803,2,0),'AVB-BS'!$C$5:$S$29 ,LOOKUP(AQ133,'AVB-BS'!$D$3:$S$3,'AVB-BS'!$D$1:$S$1) ,0 )   ,   IF('Vstupní data'!Z133&gt;0,'Vstupní data'!Z133,0)) , "")</f>
        <v/>
      </c>
      <c r="AS133" s="70" t="str">
        <f aca="false">IF(AC133&gt;5,VLOOKUP(CONCATENATE(AP133,AR133),'Pril1-THLPa'!$H$6:$N$96,4,0),"")</f>
        <v/>
      </c>
      <c r="AT133" s="70" t="str">
        <f aca="false">IF(AC133&gt;5,VLOOKUP(CONCATENATE(AP133,AR133),'Pril1-THLPa'!$H$6:$N$96,5,0),"")</f>
        <v/>
      </c>
      <c r="AU133" s="70" t="str">
        <f aca="false">IF(AC133&gt;5,VLOOKUP(CONCATENATE(AP133,AR133),'Pril1-THLPa'!$H$6:$N$96,6,0),"")</f>
        <v/>
      </c>
      <c r="AV133" s="70" t="str">
        <f aca="false">IF(AC133&gt;5,VLOOKUP(CONCATENATE(AP133,AR133),'Pril1-THLPa'!$H$6:$N$96,7,0),"")</f>
        <v/>
      </c>
      <c r="AW133" s="70" t="str">
        <f aca="false">IF(AC133&gt;5,VLOOKUP(CONCATENATE(AP133,AR133),'Pril1-THLPa'!$H$6:$O$96,8,0),"")</f>
        <v/>
      </c>
      <c r="AX133" s="66" t="n">
        <f aca="false">IF(AC133&gt;0,IF(AND(AC133&gt;0,AC133&lt;=5),VLOOKUP(AP133,'Pril1-THLPa'!$A$6:$F$18,LOOKUP(AC133,'Pril1-THLPa'!$B$5:$F$5,'Pril1-THLPa'!$B$4:$F$4),0),AS133+AT133*(AC133-5)+AU133*POWER(AC133-5,2)+AV133*POWER(AC133-5,3)+AW133*POWER(AC133-5,4)),0)</f>
        <v>0</v>
      </c>
      <c r="AY133" s="71"/>
      <c r="AZ133" s="66" t="n">
        <f aca="false">'Vstupní data'!AA133</f>
        <v>0</v>
      </c>
      <c r="BA133" s="66" t="n">
        <f aca="false">IF(OR('Vstupní data'!T133&gt;0,'Vstupní data'!U133&gt;0),IF(AC133&lt;&gt;"",AX133*AO133/10*(100+AZ133)/100,0),0)</f>
        <v>0</v>
      </c>
      <c r="BB133" s="67" t="n">
        <f aca="false">IF(AC133&lt;&gt;"",ROUND(BA133*AN133,0),0)</f>
        <v>0</v>
      </c>
      <c r="BC133" s="68" t="str">
        <f aca="false">IF(AE133&gt;0,BB133/AE133,"")</f>
        <v/>
      </c>
      <c r="BD133" s="66" t="n">
        <f aca="false">'Vstupní data'!AE133</f>
        <v>0</v>
      </c>
      <c r="BF133" s="66" t="n">
        <f aca="false">'Vstupní data'!AC133</f>
        <v>0</v>
      </c>
      <c r="BH133" s="66" t="n">
        <f aca="false">'Vstupní data'!AD133</f>
        <v>0</v>
      </c>
      <c r="BI133" s="66" t="n">
        <f aca="false">'Vstupní data'!AF133</f>
        <v>0</v>
      </c>
      <c r="BJ133" s="69" t="n">
        <f aca="false">'Vstupní data'!AG133</f>
        <v>0</v>
      </c>
      <c r="BK133" s="69" t="n">
        <f aca="false">IF(BF133&lt;&gt;0,VLOOKUP(I133,'Pril3-drev'!$H$5:$I$83,2,0),0)</f>
        <v>0</v>
      </c>
      <c r="BL133" s="69" t="n">
        <f aca="false">IF(BF133&lt;&gt;0,VLOOKUP(BK133,'Pril3-drev'!$A$5:$C$17,3,0),0)</f>
        <v>0</v>
      </c>
      <c r="BM133" s="69" t="n">
        <f aca="false">'Vstupní data'!AH133</f>
        <v>0</v>
      </c>
      <c r="BN133" s="69" t="n">
        <f aca="false">IF('Vstupní data'!AH133&gt;0,   VLOOKUP(VLOOKUP(CONCATENATE(VLOOKUP(I133,'Pril3-drev'!$H$4:$L$83,5,0),BD133),'Pril3-drev'!$Q$4:$R$2803,2,0),'AVB-BS'!$C$5:$S$29 ,LOOKUP(BM133,'AVB-BS'!$D$3:$S$3,'AVB-BS'!$D$1:$S$1) ,0 )   ,   IF('Vstupní data'!AI133&gt;0,'Vstupní data'!AI133,0))</f>
        <v>0</v>
      </c>
      <c r="BO133" s="69" t="str">
        <f aca="false">IF(BX133&gt;5,VLOOKUP(CONCATENATE(BK133,BN133),'Pril1-THLPa'!$H$6:$N$96,4,0),"")</f>
        <v/>
      </c>
      <c r="BP133" s="69" t="str">
        <f aca="false">IF(BX133&gt;5,VLOOKUP(CONCATENATE(BK133,BN133),'Pril1-THLPa'!$H$6:$N$96,5,0),"")</f>
        <v/>
      </c>
      <c r="BQ133" s="69" t="str">
        <f aca="false">IF(BX133&gt;5,VLOOKUP(CONCATENATE(BK133,BN133),'Pril1-THLPa'!$H$6:$N$96,6,0),"")</f>
        <v/>
      </c>
      <c r="BR133" s="69" t="str">
        <f aca="false">IF(BX133&gt;5,VLOOKUP(CONCATENATE(BK133,BN133),'Pril1-THLPa'!$H$6:$N$96,7,0),"")</f>
        <v/>
      </c>
      <c r="BS133" s="69" t="str">
        <f aca="false">IF(BX133&gt;5,VLOOKUP(CONCATENATE(BK133,BN133),'Pril1-THLPa'!$H$6:$O$96,8,0),"")</f>
        <v/>
      </c>
      <c r="BT133" s="69" t="str">
        <f aca="false">IF(BF133&gt;0, IF(BK133="smrk",  VLOOKUP(VLOOKUP(BD133,'Pril9-K3'!$L$8:$M$207,2,0),'Pril9-K3'!$A$8:$J$16,LOOKUP(BN133,'Pril9-K3'!$A$7:$J$7,'Pril9-K3'!$A$5:$J$5),0), IF(AND(BK133&lt;&gt;"smrk",'Vstupní data'!AK133&lt;&gt;""),'Vstupní data'!AK133,   VLOOKUP(VLOOKUP(BD133,'Pril9-K3'!$L$8:$M$207,2,0),'Pril9-K3'!$A$8:$J$16,LOOKUP(BN133,'Pril9-K3'!$A$7:$J$7,'Pril9-K3'!$A$5:$J$5),0)   )),   "")</f>
        <v/>
      </c>
      <c r="BV133" s="69" t="n">
        <f aca="false">'Vstupní data'!AJ133</f>
        <v>0</v>
      </c>
      <c r="BW133" s="69" t="n">
        <f aca="false">IF(BF133&gt;0,IF(J133&gt;0,J133,K133*H133/100),0)</f>
        <v>0</v>
      </c>
      <c r="BX133" s="69" t="n">
        <f aca="false">IF(BF133&gt;0,IF(BJ133&gt;BL133,BL133,BJ133),0)</f>
        <v>0</v>
      </c>
      <c r="BY133" s="69" t="n">
        <f aca="false">IF(BD133=0,0,IF(AND(BX133&gt;0,BX133&lt;=5),  IF(AND(BX133&gt;0,BX133&lt;=5),VLOOKUP(BK133,'Pril1-THLPa'!$A$6:$F$18,IF(AND(BX133&gt;0,BX133&lt;=5),LOOKUP(BX133,'Pril1-THLPa'!$B$5:$F$5,'Pril1-THLPa'!$B$4:$F$4),""),0),""),  IF(BX133&gt;5,BO133+BP133*(BX133-5)+BQ133*POWER(BX133-5,2)+BR133*POWER(BX133-5,3)+BS133*POWER(BX133-5,4),"")))</f>
        <v>0</v>
      </c>
      <c r="BZ133" s="69" t="n">
        <f aca="false">IF(BY133&gt;0,BY133*BI133/10*BW133*(100+BV133)/100,0)</f>
        <v>0</v>
      </c>
      <c r="CA133" s="69" t="n">
        <f aca="false">IF(BD133&gt;0,BX133-IF(BD133&gt;BX133,BX133,BD133),0)</f>
        <v>0</v>
      </c>
      <c r="CB133" s="69" t="n">
        <f aca="false">POWER(1.01,CA133)</f>
        <v>1</v>
      </c>
      <c r="CC133" s="69" t="n">
        <f aca="false">IF(BF133&gt;0,IF(BF133&gt;BH133,1,BF133/BH133),0)</f>
        <v>0</v>
      </c>
      <c r="CD133" s="72" t="n">
        <f aca="false">IF(BD133=0,0,IF(BF133&gt;0,ROUND(IF(CB133&lt;&gt;0,BZ133*BT133*1/CB133*CC133,0),0),0))</f>
        <v>0</v>
      </c>
      <c r="CE133" s="73" t="str">
        <f aca="false">IF(BF133&gt;0,IF(BF133&gt;BH133,CD133/BF133,CD133/BH133),"")</f>
        <v/>
      </c>
      <c r="CF133" s="69" t="n">
        <f aca="false">'Vstupní data'!AM133</f>
        <v>0</v>
      </c>
      <c r="CG133" s="69" t="n">
        <f aca="false">'Vstupní data'!AN133</f>
        <v>0</v>
      </c>
      <c r="CH133" s="69" t="n">
        <f aca="false">'Vstupní data'!AO133</f>
        <v>0</v>
      </c>
      <c r="CI133" s="69" t="n">
        <f aca="false">'Vstupní data'!AP133</f>
        <v>0</v>
      </c>
      <c r="CJ133" s="72" t="n">
        <f aca="false">ROUND(CH133*CI133,0)</f>
        <v>0</v>
      </c>
      <c r="CK133" s="74" t="str">
        <f aca="false">IF(OR(AA133&gt;0,BB133&gt;0,CD133&gt;0,CJ133&gt;0),AA133+BB133+CD133+CJ133,"")</f>
        <v/>
      </c>
    </row>
    <row r="134" customFormat="false" ht="12.8" hidden="false" customHeight="false" outlineLevel="0" collapsed="false">
      <c r="A134" s="66" t="n">
        <f aca="false">'Vstupní data'!A134</f>
        <v>0</v>
      </c>
      <c r="F134" s="66" t="str">
        <f aca="false">CONCATENATE('Vstupní data'!F134,'Vstupní data'!G134,'Vstupní data'!H134,'Vstupní data'!I134)</f>
        <v/>
      </c>
      <c r="G134" s="66"/>
      <c r="H134" s="66" t="n">
        <f aca="false">'Vstupní data'!K134</f>
        <v>0</v>
      </c>
      <c r="I134" s="66" t="n">
        <f aca="false">'Vstupní data'!L134</f>
        <v>0</v>
      </c>
      <c r="J134" s="66" t="n">
        <f aca="false">'Vstupní data'!K134*'Vstupní data'!M134/100</f>
        <v>0</v>
      </c>
      <c r="L134" s="66" t="n">
        <f aca="false">IF('Vstupní data'!N134="prostokořenný",0,IF('Vstupní data'!N134="krytokořenný","k",IF('Vstupní data'!N134="poloodrostky nebo odrostky, prostokořenné i krytokořenné","po",0)))</f>
        <v>0</v>
      </c>
      <c r="N134" s="66"/>
      <c r="O134" s="66" t="n">
        <f aca="false">'Vstupní data'!O134</f>
        <v>0</v>
      </c>
      <c r="P134" s="66" t="n">
        <f aca="false">IF(O134&gt;0,VLOOKUP(CONCATENATE(VLOOKUP(I134,'Pril3-drev'!$H$5:$K$83,4,0),"-",'Vstupní data'!R134),K2!$C$15:$D$23,2,0),0)</f>
        <v>0</v>
      </c>
      <c r="Q134" s="66" t="n">
        <f aca="false">IF(O134&gt;0,VLOOKUP(I134,'Pril3-drev'!$H$5:$I$83,2,0),0)</f>
        <v>0</v>
      </c>
      <c r="R134" s="66" t="n">
        <f aca="false">IF(Q134&gt;0,VLOOKUP(Q134,'Pril6-okus'!$A$5:$B$17,2,0),0)</f>
        <v>0</v>
      </c>
      <c r="S134" s="66" t="n">
        <f aca="false">IF(O134&gt;0,VLOOKUP(I134,'Pril3-drev'!$H$5:$J$83,3,0),0)</f>
        <v>0</v>
      </c>
      <c r="T134" s="66" t="str">
        <f aca="false">IF(O134&gt;0,IF(L134="k",0.9*VLOOKUP(S134,'ha-pocty-vyhl'!$A$5:$B$20,2,0),IF(L134="po",0.8*VLOOKUP(S134,'ha-pocty-vyhl'!$A$5:$B$20,2,0),VLOOKUP(S134,'ha-pocty-vyhl'!$A$5:$B$20,2,0))),"")</f>
        <v/>
      </c>
      <c r="U134" s="66" t="n">
        <f aca="false">'Vstupní data'!P134</f>
        <v>0</v>
      </c>
      <c r="V134" s="66" t="n">
        <f aca="false">IF(O134&gt;0,1.3*T134*1000*Z134/10000,0)</f>
        <v>0</v>
      </c>
      <c r="W134" s="66" t="n">
        <f aca="false">IF(O134&gt;0,1.3*T134*1000*Z134/10000,0)</f>
        <v>0</v>
      </c>
      <c r="X134" s="66" t="n">
        <f aca="false">IF(O134&gt;0,IF(O134&gt;V134,V134,O134),0)</f>
        <v>0</v>
      </c>
      <c r="Y134" s="66" t="n">
        <f aca="false">IF(O134&gt;0,IF(IF(U134&gt;W134,W134,U134)&lt;X134,W134,IF(U134&gt;W134,W134,U134)),0)</f>
        <v>0</v>
      </c>
      <c r="Z134" s="66" t="n">
        <f aca="false">IF(O134&gt;0,IF(J134&gt;0,J134,K134*H134/100),0)</f>
        <v>0</v>
      </c>
      <c r="AA134" s="67" t="n">
        <f aca="false">IF(O134&gt;0,CEILING(R134*P134*X134/Y134*Z134,1),0)</f>
        <v>0</v>
      </c>
      <c r="AB134" s="68" t="n">
        <f aca="false">IF(O134&gt;0,AA134/O134,0)</f>
        <v>0</v>
      </c>
      <c r="AC134" s="66" t="n">
        <f aca="false">'Vstupní data'!W134</f>
        <v>0</v>
      </c>
      <c r="AI134" s="66" t="str">
        <f aca="false">IF(OR('Vstupní data'!T134&gt;0,'Vstupní data'!U134&gt;0),VLOOKUP(I134,'Pril3-drev'!$H$5:$J$83,3,0),"")</f>
        <v/>
      </c>
      <c r="AJ134" s="66" t="n">
        <f aca="false">IF('Vstupní data'!V134="prostokořenný",0,IF('Vstupní data'!V134="krytokořenný","k",IF('Vstupní data'!V134="poloodrostky nebo odrostky, prostokořenné i krytokořenné","po",0)))</f>
        <v>0</v>
      </c>
      <c r="AK134" s="66" t="n">
        <f aca="false">IF(OR('Vstupní data'!T134&gt;0,'Vstupní data'!U134&gt;0),IF(AJ134="k",0.9*VLOOKUP(AI134,'ha-pocty-vyhl'!$A$5:$B$20,2,0),IF(AJ134="po",0.8*VLOOKUP(AI134,'ha-pocty-vyhl'!$A$5:$B$20,2,0),VLOOKUP(AI134,'ha-pocty-vyhl'!$A$5:$B$20,2,0))),0)</f>
        <v>0</v>
      </c>
      <c r="AL134" s="66" t="n">
        <f aca="false">IF(OR('Vstupní data'!T134&gt;0,'Vstupní data'!U134&gt;0),'Vstupní data'!K134*'Vstupní data'!M134/100,0)</f>
        <v>0</v>
      </c>
      <c r="AM134" s="66" t="n">
        <f aca="false">IF(OR('Vstupní data'!T134&gt;0,'Vstupní data'!U134&gt;0),IF('Vstupní data'!T134&gt;0,'Vstupní data'!T134,ROUND(10*'Vstupní data'!U134/AK134,0)),0)</f>
        <v>0</v>
      </c>
      <c r="AN134" s="69" t="n">
        <f aca="false">IF('Vstupní data'!T134&gt;0,   IF('Vstupní data'!T134&lt;=AL134,'Vstupní data'!T134,AL134),   IF(AM134&lt;AL134,AM134,AL134))</f>
        <v>0</v>
      </c>
      <c r="AO134" s="69" t="n">
        <f aca="false">'Vstupní data'!X134</f>
        <v>0</v>
      </c>
      <c r="AP134" s="66" t="n">
        <f aca="false">IF(OR('Vstupní data'!T134&gt;0,'Vstupní data'!U134&gt;0),IF(I134&lt;&gt;0,VLOOKUP(I134,'Pril3-drev'!$H$5:$I$83,2,0),0),0)</f>
        <v>0</v>
      </c>
      <c r="AQ134" s="66" t="n">
        <f aca="false">'Vstupní data'!Y134</f>
        <v>0</v>
      </c>
      <c r="AR134" s="66" t="str">
        <f aca="false">IF(AC134&gt;5,   IF('Vstupní data'!Y134&gt;0,   VLOOKUP(VLOOKUP(CONCATENATE(VLOOKUP(I134,'Pril3-drev'!$H$4:$L$83,5,0),AC134),'Pril3-drev'!$Q$4:$R$2803,2,0),'AVB-BS'!$C$5:$S$29 ,LOOKUP(AQ134,'AVB-BS'!$D$3:$S$3,'AVB-BS'!$D$1:$S$1) ,0 )   ,   IF('Vstupní data'!Z134&gt;0,'Vstupní data'!Z134,0)) , "")</f>
        <v/>
      </c>
      <c r="AS134" s="70" t="str">
        <f aca="false">IF(AC134&gt;5,VLOOKUP(CONCATENATE(AP134,AR134),'Pril1-THLPa'!$H$6:$N$96,4,0),"")</f>
        <v/>
      </c>
      <c r="AT134" s="70" t="str">
        <f aca="false">IF(AC134&gt;5,VLOOKUP(CONCATENATE(AP134,AR134),'Pril1-THLPa'!$H$6:$N$96,5,0),"")</f>
        <v/>
      </c>
      <c r="AU134" s="70" t="str">
        <f aca="false">IF(AC134&gt;5,VLOOKUP(CONCATENATE(AP134,AR134),'Pril1-THLPa'!$H$6:$N$96,6,0),"")</f>
        <v/>
      </c>
      <c r="AV134" s="70" t="str">
        <f aca="false">IF(AC134&gt;5,VLOOKUP(CONCATENATE(AP134,AR134),'Pril1-THLPa'!$H$6:$N$96,7,0),"")</f>
        <v/>
      </c>
      <c r="AW134" s="70" t="str">
        <f aca="false">IF(AC134&gt;5,VLOOKUP(CONCATENATE(AP134,AR134),'Pril1-THLPa'!$H$6:$O$96,8,0),"")</f>
        <v/>
      </c>
      <c r="AX134" s="66" t="n">
        <f aca="false">IF(AC134&gt;0,IF(AND(AC134&gt;0,AC134&lt;=5),VLOOKUP(AP134,'Pril1-THLPa'!$A$6:$F$18,LOOKUP(AC134,'Pril1-THLPa'!$B$5:$F$5,'Pril1-THLPa'!$B$4:$F$4),0),AS134+AT134*(AC134-5)+AU134*POWER(AC134-5,2)+AV134*POWER(AC134-5,3)+AW134*POWER(AC134-5,4)),0)</f>
        <v>0</v>
      </c>
      <c r="AY134" s="71"/>
      <c r="AZ134" s="66" t="n">
        <f aca="false">'Vstupní data'!AA134</f>
        <v>0</v>
      </c>
      <c r="BA134" s="66" t="n">
        <f aca="false">IF(OR('Vstupní data'!T134&gt;0,'Vstupní data'!U134&gt;0),IF(AC134&lt;&gt;"",AX134*AO134/10*(100+AZ134)/100,0),0)</f>
        <v>0</v>
      </c>
      <c r="BB134" s="67" t="n">
        <f aca="false">IF(AC134&lt;&gt;"",ROUND(BA134*AN134,0),0)</f>
        <v>0</v>
      </c>
      <c r="BC134" s="68" t="str">
        <f aca="false">IF(AE134&gt;0,BB134/AE134,"")</f>
        <v/>
      </c>
      <c r="BD134" s="66" t="n">
        <f aca="false">'Vstupní data'!AE134</f>
        <v>0</v>
      </c>
      <c r="BF134" s="66" t="n">
        <f aca="false">'Vstupní data'!AC134</f>
        <v>0</v>
      </c>
      <c r="BH134" s="66" t="n">
        <f aca="false">'Vstupní data'!AD134</f>
        <v>0</v>
      </c>
      <c r="BI134" s="66" t="n">
        <f aca="false">'Vstupní data'!AF134</f>
        <v>0</v>
      </c>
      <c r="BJ134" s="69" t="n">
        <f aca="false">'Vstupní data'!AG134</f>
        <v>0</v>
      </c>
      <c r="BK134" s="69" t="n">
        <f aca="false">IF(BF134&lt;&gt;0,VLOOKUP(I134,'Pril3-drev'!$H$5:$I$83,2,0),0)</f>
        <v>0</v>
      </c>
      <c r="BL134" s="69" t="n">
        <f aca="false">IF(BF134&lt;&gt;0,VLOOKUP(BK134,'Pril3-drev'!$A$5:$C$17,3,0),0)</f>
        <v>0</v>
      </c>
      <c r="BM134" s="69" t="n">
        <f aca="false">'Vstupní data'!AH134</f>
        <v>0</v>
      </c>
      <c r="BN134" s="69" t="n">
        <f aca="false">IF('Vstupní data'!AH134&gt;0,   VLOOKUP(VLOOKUP(CONCATENATE(VLOOKUP(I134,'Pril3-drev'!$H$4:$L$83,5,0),BD134),'Pril3-drev'!$Q$4:$R$2803,2,0),'AVB-BS'!$C$5:$S$29 ,LOOKUP(BM134,'AVB-BS'!$D$3:$S$3,'AVB-BS'!$D$1:$S$1) ,0 )   ,   IF('Vstupní data'!AI134&gt;0,'Vstupní data'!AI134,0))</f>
        <v>0</v>
      </c>
      <c r="BO134" s="69" t="str">
        <f aca="false">IF(BX134&gt;5,VLOOKUP(CONCATENATE(BK134,BN134),'Pril1-THLPa'!$H$6:$N$96,4,0),"")</f>
        <v/>
      </c>
      <c r="BP134" s="69" t="str">
        <f aca="false">IF(BX134&gt;5,VLOOKUP(CONCATENATE(BK134,BN134),'Pril1-THLPa'!$H$6:$N$96,5,0),"")</f>
        <v/>
      </c>
      <c r="BQ134" s="69" t="str">
        <f aca="false">IF(BX134&gt;5,VLOOKUP(CONCATENATE(BK134,BN134),'Pril1-THLPa'!$H$6:$N$96,6,0),"")</f>
        <v/>
      </c>
      <c r="BR134" s="69" t="str">
        <f aca="false">IF(BX134&gt;5,VLOOKUP(CONCATENATE(BK134,BN134),'Pril1-THLPa'!$H$6:$N$96,7,0),"")</f>
        <v/>
      </c>
      <c r="BS134" s="69" t="str">
        <f aca="false">IF(BX134&gt;5,VLOOKUP(CONCATENATE(BK134,BN134),'Pril1-THLPa'!$H$6:$O$96,8,0),"")</f>
        <v/>
      </c>
      <c r="BT134" s="69" t="str">
        <f aca="false">IF(BF134&gt;0, IF(BK134="smrk",  VLOOKUP(VLOOKUP(BD134,'Pril9-K3'!$L$8:$M$207,2,0),'Pril9-K3'!$A$8:$J$16,LOOKUP(BN134,'Pril9-K3'!$A$7:$J$7,'Pril9-K3'!$A$5:$J$5),0), IF(AND(BK134&lt;&gt;"smrk",'Vstupní data'!AK134&lt;&gt;""),'Vstupní data'!AK134,   VLOOKUP(VLOOKUP(BD134,'Pril9-K3'!$L$8:$M$207,2,0),'Pril9-K3'!$A$8:$J$16,LOOKUP(BN134,'Pril9-K3'!$A$7:$J$7,'Pril9-K3'!$A$5:$J$5),0)   )),   "")</f>
        <v/>
      </c>
      <c r="BV134" s="69" t="n">
        <f aca="false">'Vstupní data'!AJ134</f>
        <v>0</v>
      </c>
      <c r="BW134" s="69" t="n">
        <f aca="false">IF(BF134&gt;0,IF(J134&gt;0,J134,K134*H134/100),0)</f>
        <v>0</v>
      </c>
      <c r="BX134" s="69" t="n">
        <f aca="false">IF(BF134&gt;0,IF(BJ134&gt;BL134,BL134,BJ134),0)</f>
        <v>0</v>
      </c>
      <c r="BY134" s="69" t="n">
        <f aca="false">IF(BD134=0,0,IF(AND(BX134&gt;0,BX134&lt;=5),  IF(AND(BX134&gt;0,BX134&lt;=5),VLOOKUP(BK134,'Pril1-THLPa'!$A$6:$F$18,IF(AND(BX134&gt;0,BX134&lt;=5),LOOKUP(BX134,'Pril1-THLPa'!$B$5:$F$5,'Pril1-THLPa'!$B$4:$F$4),""),0),""),  IF(BX134&gt;5,BO134+BP134*(BX134-5)+BQ134*POWER(BX134-5,2)+BR134*POWER(BX134-5,3)+BS134*POWER(BX134-5,4),"")))</f>
        <v>0</v>
      </c>
      <c r="BZ134" s="69" t="n">
        <f aca="false">IF(BY134&gt;0,BY134*BI134/10*BW134*(100+BV134)/100,0)</f>
        <v>0</v>
      </c>
      <c r="CA134" s="69" t="n">
        <f aca="false">IF(BD134&gt;0,BX134-IF(BD134&gt;BX134,BX134,BD134),0)</f>
        <v>0</v>
      </c>
      <c r="CB134" s="69" t="n">
        <f aca="false">POWER(1.01,CA134)</f>
        <v>1</v>
      </c>
      <c r="CC134" s="69" t="n">
        <f aca="false">IF(BF134&gt;0,IF(BF134&gt;BH134,1,BF134/BH134),0)</f>
        <v>0</v>
      </c>
      <c r="CD134" s="72" t="n">
        <f aca="false">IF(BD134=0,0,IF(BF134&gt;0,ROUND(IF(CB134&lt;&gt;0,BZ134*BT134*1/CB134*CC134,0),0),0))</f>
        <v>0</v>
      </c>
      <c r="CE134" s="73" t="str">
        <f aca="false">IF(BF134&gt;0,IF(BF134&gt;BH134,CD134/BF134,CD134/BH134),"")</f>
        <v/>
      </c>
      <c r="CF134" s="69" t="n">
        <f aca="false">'Vstupní data'!AM134</f>
        <v>0</v>
      </c>
      <c r="CG134" s="69" t="n">
        <f aca="false">'Vstupní data'!AN134</f>
        <v>0</v>
      </c>
      <c r="CH134" s="69" t="n">
        <f aca="false">'Vstupní data'!AO134</f>
        <v>0</v>
      </c>
      <c r="CI134" s="69" t="n">
        <f aca="false">'Vstupní data'!AP134</f>
        <v>0</v>
      </c>
      <c r="CJ134" s="72" t="n">
        <f aca="false">ROUND(CH134*CI134,0)</f>
        <v>0</v>
      </c>
      <c r="CK134" s="74" t="str">
        <f aca="false">IF(OR(AA134&gt;0,BB134&gt;0,CD134&gt;0,CJ134&gt;0),AA134+BB134+CD134+CJ134,"")</f>
        <v/>
      </c>
    </row>
    <row r="135" customFormat="false" ht="12.8" hidden="false" customHeight="false" outlineLevel="0" collapsed="false">
      <c r="A135" s="66" t="n">
        <f aca="false">'Vstupní data'!A135</f>
        <v>0</v>
      </c>
      <c r="F135" s="66" t="str">
        <f aca="false">CONCATENATE('Vstupní data'!F135,'Vstupní data'!G135,'Vstupní data'!H135,'Vstupní data'!I135)</f>
        <v/>
      </c>
      <c r="G135" s="66"/>
      <c r="H135" s="66" t="n">
        <f aca="false">'Vstupní data'!K135</f>
        <v>0</v>
      </c>
      <c r="I135" s="66" t="n">
        <f aca="false">'Vstupní data'!L135</f>
        <v>0</v>
      </c>
      <c r="J135" s="66" t="n">
        <f aca="false">'Vstupní data'!K135*'Vstupní data'!M135/100</f>
        <v>0</v>
      </c>
      <c r="L135" s="66" t="n">
        <f aca="false">IF('Vstupní data'!N135="prostokořenný",0,IF('Vstupní data'!N135="krytokořenný","k",IF('Vstupní data'!N135="poloodrostky nebo odrostky, prostokořenné i krytokořenné","po",0)))</f>
        <v>0</v>
      </c>
      <c r="N135" s="66"/>
      <c r="O135" s="66" t="n">
        <f aca="false">'Vstupní data'!O135</f>
        <v>0</v>
      </c>
      <c r="P135" s="66" t="n">
        <f aca="false">IF(O135&gt;0,VLOOKUP(CONCATENATE(VLOOKUP(I135,'Pril3-drev'!$H$5:$K$83,4,0),"-",'Vstupní data'!R135),K2!$C$15:$D$23,2,0),0)</f>
        <v>0</v>
      </c>
      <c r="Q135" s="66" t="n">
        <f aca="false">IF(O135&gt;0,VLOOKUP(I135,'Pril3-drev'!$H$5:$I$83,2,0),0)</f>
        <v>0</v>
      </c>
      <c r="R135" s="66" t="n">
        <f aca="false">IF(Q135&gt;0,VLOOKUP(Q135,'Pril6-okus'!$A$5:$B$17,2,0),0)</f>
        <v>0</v>
      </c>
      <c r="S135" s="66" t="n">
        <f aca="false">IF(O135&gt;0,VLOOKUP(I135,'Pril3-drev'!$H$5:$J$83,3,0),0)</f>
        <v>0</v>
      </c>
      <c r="T135" s="66" t="str">
        <f aca="false">IF(O135&gt;0,IF(L135="k",0.9*VLOOKUP(S135,'ha-pocty-vyhl'!$A$5:$B$20,2,0),IF(L135="po",0.8*VLOOKUP(S135,'ha-pocty-vyhl'!$A$5:$B$20,2,0),VLOOKUP(S135,'ha-pocty-vyhl'!$A$5:$B$20,2,0))),"")</f>
        <v/>
      </c>
      <c r="U135" s="66" t="n">
        <f aca="false">'Vstupní data'!P135</f>
        <v>0</v>
      </c>
      <c r="V135" s="66" t="n">
        <f aca="false">IF(O135&gt;0,1.3*T135*1000*Z135/10000,0)</f>
        <v>0</v>
      </c>
      <c r="W135" s="66" t="n">
        <f aca="false">IF(O135&gt;0,1.3*T135*1000*Z135/10000,0)</f>
        <v>0</v>
      </c>
      <c r="X135" s="66" t="n">
        <f aca="false">IF(O135&gt;0,IF(O135&gt;V135,V135,O135),0)</f>
        <v>0</v>
      </c>
      <c r="Y135" s="66" t="n">
        <f aca="false">IF(O135&gt;0,IF(IF(U135&gt;W135,W135,U135)&lt;X135,W135,IF(U135&gt;W135,W135,U135)),0)</f>
        <v>0</v>
      </c>
      <c r="Z135" s="66" t="n">
        <f aca="false">IF(O135&gt;0,IF(J135&gt;0,J135,K135*H135/100),0)</f>
        <v>0</v>
      </c>
      <c r="AA135" s="67" t="n">
        <f aca="false">IF(O135&gt;0,CEILING(R135*P135*X135/Y135*Z135,1),0)</f>
        <v>0</v>
      </c>
      <c r="AB135" s="68" t="n">
        <f aca="false">IF(O135&gt;0,AA135/O135,0)</f>
        <v>0</v>
      </c>
      <c r="AC135" s="66" t="n">
        <f aca="false">'Vstupní data'!W135</f>
        <v>0</v>
      </c>
      <c r="AI135" s="66" t="str">
        <f aca="false">IF(OR('Vstupní data'!T135&gt;0,'Vstupní data'!U135&gt;0),VLOOKUP(I135,'Pril3-drev'!$H$5:$J$83,3,0),"")</f>
        <v/>
      </c>
      <c r="AJ135" s="66" t="n">
        <f aca="false">IF('Vstupní data'!V135="prostokořenný",0,IF('Vstupní data'!V135="krytokořenný","k",IF('Vstupní data'!V135="poloodrostky nebo odrostky, prostokořenné i krytokořenné","po",0)))</f>
        <v>0</v>
      </c>
      <c r="AK135" s="66" t="n">
        <f aca="false">IF(OR('Vstupní data'!T135&gt;0,'Vstupní data'!U135&gt;0),IF(AJ135="k",0.9*VLOOKUP(AI135,'ha-pocty-vyhl'!$A$5:$B$20,2,0),IF(AJ135="po",0.8*VLOOKUP(AI135,'ha-pocty-vyhl'!$A$5:$B$20,2,0),VLOOKUP(AI135,'ha-pocty-vyhl'!$A$5:$B$20,2,0))),0)</f>
        <v>0</v>
      </c>
      <c r="AL135" s="66" t="n">
        <f aca="false">IF(OR('Vstupní data'!T135&gt;0,'Vstupní data'!U135&gt;0),'Vstupní data'!K135*'Vstupní data'!M135/100,0)</f>
        <v>0</v>
      </c>
      <c r="AM135" s="66" t="n">
        <f aca="false">IF(OR('Vstupní data'!T135&gt;0,'Vstupní data'!U135&gt;0),IF('Vstupní data'!T135&gt;0,'Vstupní data'!T135,ROUND(10*'Vstupní data'!U135/AK135,0)),0)</f>
        <v>0</v>
      </c>
      <c r="AN135" s="69" t="n">
        <f aca="false">IF('Vstupní data'!T135&gt;0,   IF('Vstupní data'!T135&lt;=AL135,'Vstupní data'!T135,AL135),   IF(AM135&lt;AL135,AM135,AL135))</f>
        <v>0</v>
      </c>
      <c r="AO135" s="69" t="n">
        <f aca="false">'Vstupní data'!X135</f>
        <v>0</v>
      </c>
      <c r="AP135" s="66" t="n">
        <f aca="false">IF(OR('Vstupní data'!T135&gt;0,'Vstupní data'!U135&gt;0),IF(I135&lt;&gt;0,VLOOKUP(I135,'Pril3-drev'!$H$5:$I$83,2,0),0),0)</f>
        <v>0</v>
      </c>
      <c r="AQ135" s="66" t="n">
        <f aca="false">'Vstupní data'!Y135</f>
        <v>0</v>
      </c>
      <c r="AR135" s="66" t="str">
        <f aca="false">IF(AC135&gt;5,   IF('Vstupní data'!Y135&gt;0,   VLOOKUP(VLOOKUP(CONCATENATE(VLOOKUP(I135,'Pril3-drev'!$H$4:$L$83,5,0),AC135),'Pril3-drev'!$Q$4:$R$2803,2,0),'AVB-BS'!$C$5:$S$29 ,LOOKUP(AQ135,'AVB-BS'!$D$3:$S$3,'AVB-BS'!$D$1:$S$1) ,0 )   ,   IF('Vstupní data'!Z135&gt;0,'Vstupní data'!Z135,0)) , "")</f>
        <v/>
      </c>
      <c r="AS135" s="70" t="str">
        <f aca="false">IF(AC135&gt;5,VLOOKUP(CONCATENATE(AP135,AR135),'Pril1-THLPa'!$H$6:$N$96,4,0),"")</f>
        <v/>
      </c>
      <c r="AT135" s="70" t="str">
        <f aca="false">IF(AC135&gt;5,VLOOKUP(CONCATENATE(AP135,AR135),'Pril1-THLPa'!$H$6:$N$96,5,0),"")</f>
        <v/>
      </c>
      <c r="AU135" s="70" t="str">
        <f aca="false">IF(AC135&gt;5,VLOOKUP(CONCATENATE(AP135,AR135),'Pril1-THLPa'!$H$6:$N$96,6,0),"")</f>
        <v/>
      </c>
      <c r="AV135" s="70" t="str">
        <f aca="false">IF(AC135&gt;5,VLOOKUP(CONCATENATE(AP135,AR135),'Pril1-THLPa'!$H$6:$N$96,7,0),"")</f>
        <v/>
      </c>
      <c r="AW135" s="70" t="str">
        <f aca="false">IF(AC135&gt;5,VLOOKUP(CONCATENATE(AP135,AR135),'Pril1-THLPa'!$H$6:$O$96,8,0),"")</f>
        <v/>
      </c>
      <c r="AX135" s="66" t="n">
        <f aca="false">IF(AC135&gt;0,IF(AND(AC135&gt;0,AC135&lt;=5),VLOOKUP(AP135,'Pril1-THLPa'!$A$6:$F$18,LOOKUP(AC135,'Pril1-THLPa'!$B$5:$F$5,'Pril1-THLPa'!$B$4:$F$4),0),AS135+AT135*(AC135-5)+AU135*POWER(AC135-5,2)+AV135*POWER(AC135-5,3)+AW135*POWER(AC135-5,4)),0)</f>
        <v>0</v>
      </c>
      <c r="AY135" s="71"/>
      <c r="AZ135" s="66" t="n">
        <f aca="false">'Vstupní data'!AA135</f>
        <v>0</v>
      </c>
      <c r="BA135" s="66" t="n">
        <f aca="false">IF(OR('Vstupní data'!T135&gt;0,'Vstupní data'!U135&gt;0),IF(AC135&lt;&gt;"",AX135*AO135/10*(100+AZ135)/100,0),0)</f>
        <v>0</v>
      </c>
      <c r="BB135" s="67" t="n">
        <f aca="false">IF(AC135&lt;&gt;"",ROUND(BA135*AN135,0),0)</f>
        <v>0</v>
      </c>
      <c r="BC135" s="68" t="str">
        <f aca="false">IF(AE135&gt;0,BB135/AE135,"")</f>
        <v/>
      </c>
      <c r="BD135" s="66" t="n">
        <f aca="false">'Vstupní data'!AE135</f>
        <v>0</v>
      </c>
      <c r="BF135" s="66" t="n">
        <f aca="false">'Vstupní data'!AC135</f>
        <v>0</v>
      </c>
      <c r="BH135" s="66" t="n">
        <f aca="false">'Vstupní data'!AD135</f>
        <v>0</v>
      </c>
      <c r="BI135" s="66" t="n">
        <f aca="false">'Vstupní data'!AF135</f>
        <v>0</v>
      </c>
      <c r="BJ135" s="69" t="n">
        <f aca="false">'Vstupní data'!AG135</f>
        <v>0</v>
      </c>
      <c r="BK135" s="69" t="n">
        <f aca="false">IF(BF135&lt;&gt;0,VLOOKUP(I135,'Pril3-drev'!$H$5:$I$83,2,0),0)</f>
        <v>0</v>
      </c>
      <c r="BL135" s="69" t="n">
        <f aca="false">IF(BF135&lt;&gt;0,VLOOKUP(BK135,'Pril3-drev'!$A$5:$C$17,3,0),0)</f>
        <v>0</v>
      </c>
      <c r="BM135" s="69" t="n">
        <f aca="false">'Vstupní data'!AH135</f>
        <v>0</v>
      </c>
      <c r="BN135" s="69" t="n">
        <f aca="false">IF('Vstupní data'!AH135&gt;0,   VLOOKUP(VLOOKUP(CONCATENATE(VLOOKUP(I135,'Pril3-drev'!$H$4:$L$83,5,0),BD135),'Pril3-drev'!$Q$4:$R$2803,2,0),'AVB-BS'!$C$5:$S$29 ,LOOKUP(BM135,'AVB-BS'!$D$3:$S$3,'AVB-BS'!$D$1:$S$1) ,0 )   ,   IF('Vstupní data'!AI135&gt;0,'Vstupní data'!AI135,0))</f>
        <v>0</v>
      </c>
      <c r="BO135" s="69" t="str">
        <f aca="false">IF(BX135&gt;5,VLOOKUP(CONCATENATE(BK135,BN135),'Pril1-THLPa'!$H$6:$N$96,4,0),"")</f>
        <v/>
      </c>
      <c r="BP135" s="69" t="str">
        <f aca="false">IF(BX135&gt;5,VLOOKUP(CONCATENATE(BK135,BN135),'Pril1-THLPa'!$H$6:$N$96,5,0),"")</f>
        <v/>
      </c>
      <c r="BQ135" s="69" t="str">
        <f aca="false">IF(BX135&gt;5,VLOOKUP(CONCATENATE(BK135,BN135),'Pril1-THLPa'!$H$6:$N$96,6,0),"")</f>
        <v/>
      </c>
      <c r="BR135" s="69" t="str">
        <f aca="false">IF(BX135&gt;5,VLOOKUP(CONCATENATE(BK135,BN135),'Pril1-THLPa'!$H$6:$N$96,7,0),"")</f>
        <v/>
      </c>
      <c r="BS135" s="69" t="str">
        <f aca="false">IF(BX135&gt;5,VLOOKUP(CONCATENATE(BK135,BN135),'Pril1-THLPa'!$H$6:$O$96,8,0),"")</f>
        <v/>
      </c>
      <c r="BT135" s="69" t="str">
        <f aca="false">IF(BF135&gt;0, IF(BK135="smrk",  VLOOKUP(VLOOKUP(BD135,'Pril9-K3'!$L$8:$M$207,2,0),'Pril9-K3'!$A$8:$J$16,LOOKUP(BN135,'Pril9-K3'!$A$7:$J$7,'Pril9-K3'!$A$5:$J$5),0), IF(AND(BK135&lt;&gt;"smrk",'Vstupní data'!AK135&lt;&gt;""),'Vstupní data'!AK135,   VLOOKUP(VLOOKUP(BD135,'Pril9-K3'!$L$8:$M$207,2,0),'Pril9-K3'!$A$8:$J$16,LOOKUP(BN135,'Pril9-K3'!$A$7:$J$7,'Pril9-K3'!$A$5:$J$5),0)   )),   "")</f>
        <v/>
      </c>
      <c r="BV135" s="69" t="n">
        <f aca="false">'Vstupní data'!AJ135</f>
        <v>0</v>
      </c>
      <c r="BW135" s="69" t="n">
        <f aca="false">IF(BF135&gt;0,IF(J135&gt;0,J135,K135*H135/100),0)</f>
        <v>0</v>
      </c>
      <c r="BX135" s="69" t="n">
        <f aca="false">IF(BF135&gt;0,IF(BJ135&gt;BL135,BL135,BJ135),0)</f>
        <v>0</v>
      </c>
      <c r="BY135" s="69" t="n">
        <f aca="false">IF(BD135=0,0,IF(AND(BX135&gt;0,BX135&lt;=5),  IF(AND(BX135&gt;0,BX135&lt;=5),VLOOKUP(BK135,'Pril1-THLPa'!$A$6:$F$18,IF(AND(BX135&gt;0,BX135&lt;=5),LOOKUP(BX135,'Pril1-THLPa'!$B$5:$F$5,'Pril1-THLPa'!$B$4:$F$4),""),0),""),  IF(BX135&gt;5,BO135+BP135*(BX135-5)+BQ135*POWER(BX135-5,2)+BR135*POWER(BX135-5,3)+BS135*POWER(BX135-5,4),"")))</f>
        <v>0</v>
      </c>
      <c r="BZ135" s="69" t="n">
        <f aca="false">IF(BY135&gt;0,BY135*BI135/10*BW135*(100+BV135)/100,0)</f>
        <v>0</v>
      </c>
      <c r="CA135" s="69" t="n">
        <f aca="false">IF(BD135&gt;0,BX135-IF(BD135&gt;BX135,BX135,BD135),0)</f>
        <v>0</v>
      </c>
      <c r="CB135" s="69" t="n">
        <f aca="false">POWER(1.01,CA135)</f>
        <v>1</v>
      </c>
      <c r="CC135" s="69" t="n">
        <f aca="false">IF(BF135&gt;0,IF(BF135&gt;BH135,1,BF135/BH135),0)</f>
        <v>0</v>
      </c>
      <c r="CD135" s="72" t="n">
        <f aca="false">IF(BD135=0,0,IF(BF135&gt;0,ROUND(IF(CB135&lt;&gt;0,BZ135*BT135*1/CB135*CC135,0),0),0))</f>
        <v>0</v>
      </c>
      <c r="CE135" s="73" t="str">
        <f aca="false">IF(BF135&gt;0,IF(BF135&gt;BH135,CD135/BF135,CD135/BH135),"")</f>
        <v/>
      </c>
      <c r="CF135" s="69" t="n">
        <f aca="false">'Vstupní data'!AM135</f>
        <v>0</v>
      </c>
      <c r="CG135" s="69" t="n">
        <f aca="false">'Vstupní data'!AN135</f>
        <v>0</v>
      </c>
      <c r="CH135" s="69" t="n">
        <f aca="false">'Vstupní data'!AO135</f>
        <v>0</v>
      </c>
      <c r="CI135" s="69" t="n">
        <f aca="false">'Vstupní data'!AP135</f>
        <v>0</v>
      </c>
      <c r="CJ135" s="72" t="n">
        <f aca="false">ROUND(CH135*CI135,0)</f>
        <v>0</v>
      </c>
      <c r="CK135" s="74" t="str">
        <f aca="false">IF(OR(AA135&gt;0,BB135&gt;0,CD135&gt;0,CJ135&gt;0),AA135+BB135+CD135+CJ135,"")</f>
        <v/>
      </c>
    </row>
    <row r="136" customFormat="false" ht="12.8" hidden="false" customHeight="false" outlineLevel="0" collapsed="false">
      <c r="A136" s="66" t="n">
        <f aca="false">'Vstupní data'!A136</f>
        <v>0</v>
      </c>
      <c r="F136" s="66" t="str">
        <f aca="false">CONCATENATE('Vstupní data'!F136,'Vstupní data'!G136,'Vstupní data'!H136,'Vstupní data'!I136)</f>
        <v/>
      </c>
      <c r="G136" s="66"/>
      <c r="H136" s="66" t="n">
        <f aca="false">'Vstupní data'!K136</f>
        <v>0</v>
      </c>
      <c r="I136" s="66" t="n">
        <f aca="false">'Vstupní data'!L136</f>
        <v>0</v>
      </c>
      <c r="J136" s="66" t="n">
        <f aca="false">'Vstupní data'!K136*'Vstupní data'!M136/100</f>
        <v>0</v>
      </c>
      <c r="L136" s="66" t="n">
        <f aca="false">IF('Vstupní data'!N136="prostokořenný",0,IF('Vstupní data'!N136="krytokořenný","k",IF('Vstupní data'!N136="poloodrostky nebo odrostky, prostokořenné i krytokořenné","po",0)))</f>
        <v>0</v>
      </c>
      <c r="N136" s="66"/>
      <c r="O136" s="66" t="n">
        <f aca="false">'Vstupní data'!O136</f>
        <v>0</v>
      </c>
      <c r="P136" s="66" t="n">
        <f aca="false">IF(O136&gt;0,VLOOKUP(CONCATENATE(VLOOKUP(I136,'Pril3-drev'!$H$5:$K$83,4,0),"-",'Vstupní data'!R136),K2!$C$15:$D$23,2,0),0)</f>
        <v>0</v>
      </c>
      <c r="Q136" s="66" t="n">
        <f aca="false">IF(O136&gt;0,VLOOKUP(I136,'Pril3-drev'!$H$5:$I$83,2,0),0)</f>
        <v>0</v>
      </c>
      <c r="R136" s="66" t="n">
        <f aca="false">IF(Q136&gt;0,VLOOKUP(Q136,'Pril6-okus'!$A$5:$B$17,2,0),0)</f>
        <v>0</v>
      </c>
      <c r="S136" s="66" t="n">
        <f aca="false">IF(O136&gt;0,VLOOKUP(I136,'Pril3-drev'!$H$5:$J$83,3,0),0)</f>
        <v>0</v>
      </c>
      <c r="T136" s="66" t="str">
        <f aca="false">IF(O136&gt;0,IF(L136="k",0.9*VLOOKUP(S136,'ha-pocty-vyhl'!$A$5:$B$20,2,0),IF(L136="po",0.8*VLOOKUP(S136,'ha-pocty-vyhl'!$A$5:$B$20,2,0),VLOOKUP(S136,'ha-pocty-vyhl'!$A$5:$B$20,2,0))),"")</f>
        <v/>
      </c>
      <c r="U136" s="66" t="n">
        <f aca="false">'Vstupní data'!P136</f>
        <v>0</v>
      </c>
      <c r="V136" s="66" t="n">
        <f aca="false">IF(O136&gt;0,1.3*T136*1000*Z136/10000,0)</f>
        <v>0</v>
      </c>
      <c r="W136" s="66" t="n">
        <f aca="false">IF(O136&gt;0,1.3*T136*1000*Z136/10000,0)</f>
        <v>0</v>
      </c>
      <c r="X136" s="66" t="n">
        <f aca="false">IF(O136&gt;0,IF(O136&gt;V136,V136,O136),0)</f>
        <v>0</v>
      </c>
      <c r="Y136" s="66" t="n">
        <f aca="false">IF(O136&gt;0,IF(IF(U136&gt;W136,W136,U136)&lt;X136,W136,IF(U136&gt;W136,W136,U136)),0)</f>
        <v>0</v>
      </c>
      <c r="Z136" s="66" t="n">
        <f aca="false">IF(O136&gt;0,IF(J136&gt;0,J136,K136*H136/100),0)</f>
        <v>0</v>
      </c>
      <c r="AA136" s="67" t="n">
        <f aca="false">IF(O136&gt;0,CEILING(R136*P136*X136/Y136*Z136,1),0)</f>
        <v>0</v>
      </c>
      <c r="AB136" s="68" t="n">
        <f aca="false">IF(O136&gt;0,AA136/O136,0)</f>
        <v>0</v>
      </c>
      <c r="AC136" s="66" t="n">
        <f aca="false">'Vstupní data'!W136</f>
        <v>0</v>
      </c>
      <c r="AI136" s="66" t="str">
        <f aca="false">IF(OR('Vstupní data'!T136&gt;0,'Vstupní data'!U136&gt;0),VLOOKUP(I136,'Pril3-drev'!$H$5:$J$83,3,0),"")</f>
        <v/>
      </c>
      <c r="AJ136" s="66" t="n">
        <f aca="false">IF('Vstupní data'!V136="prostokořenný",0,IF('Vstupní data'!V136="krytokořenný","k",IF('Vstupní data'!V136="poloodrostky nebo odrostky, prostokořenné i krytokořenné","po",0)))</f>
        <v>0</v>
      </c>
      <c r="AK136" s="66" t="n">
        <f aca="false">IF(OR('Vstupní data'!T136&gt;0,'Vstupní data'!U136&gt;0),IF(AJ136="k",0.9*VLOOKUP(AI136,'ha-pocty-vyhl'!$A$5:$B$20,2,0),IF(AJ136="po",0.8*VLOOKUP(AI136,'ha-pocty-vyhl'!$A$5:$B$20,2,0),VLOOKUP(AI136,'ha-pocty-vyhl'!$A$5:$B$20,2,0))),0)</f>
        <v>0</v>
      </c>
      <c r="AL136" s="66" t="n">
        <f aca="false">IF(OR('Vstupní data'!T136&gt;0,'Vstupní data'!U136&gt;0),'Vstupní data'!K136*'Vstupní data'!M136/100,0)</f>
        <v>0</v>
      </c>
      <c r="AM136" s="66" t="n">
        <f aca="false">IF(OR('Vstupní data'!T136&gt;0,'Vstupní data'!U136&gt;0),IF('Vstupní data'!T136&gt;0,'Vstupní data'!T136,ROUND(10*'Vstupní data'!U136/AK136,0)),0)</f>
        <v>0</v>
      </c>
      <c r="AN136" s="69" t="n">
        <f aca="false">IF('Vstupní data'!T136&gt;0,   IF('Vstupní data'!T136&lt;=AL136,'Vstupní data'!T136,AL136),   IF(AM136&lt;AL136,AM136,AL136))</f>
        <v>0</v>
      </c>
      <c r="AO136" s="69" t="n">
        <f aca="false">'Vstupní data'!X136</f>
        <v>0</v>
      </c>
      <c r="AP136" s="66" t="n">
        <f aca="false">IF(OR('Vstupní data'!T136&gt;0,'Vstupní data'!U136&gt;0),IF(I136&lt;&gt;0,VLOOKUP(I136,'Pril3-drev'!$H$5:$I$83,2,0),0),0)</f>
        <v>0</v>
      </c>
      <c r="AQ136" s="66" t="n">
        <f aca="false">'Vstupní data'!Y136</f>
        <v>0</v>
      </c>
      <c r="AR136" s="66" t="str">
        <f aca="false">IF(AC136&gt;5,   IF('Vstupní data'!Y136&gt;0,   VLOOKUP(VLOOKUP(CONCATENATE(VLOOKUP(I136,'Pril3-drev'!$H$4:$L$83,5,0),AC136),'Pril3-drev'!$Q$4:$R$2803,2,0),'AVB-BS'!$C$5:$S$29 ,LOOKUP(AQ136,'AVB-BS'!$D$3:$S$3,'AVB-BS'!$D$1:$S$1) ,0 )   ,   IF('Vstupní data'!Z136&gt;0,'Vstupní data'!Z136,0)) , "")</f>
        <v/>
      </c>
      <c r="AS136" s="70" t="str">
        <f aca="false">IF(AC136&gt;5,VLOOKUP(CONCATENATE(AP136,AR136),'Pril1-THLPa'!$H$6:$N$96,4,0),"")</f>
        <v/>
      </c>
      <c r="AT136" s="70" t="str">
        <f aca="false">IF(AC136&gt;5,VLOOKUP(CONCATENATE(AP136,AR136),'Pril1-THLPa'!$H$6:$N$96,5,0),"")</f>
        <v/>
      </c>
      <c r="AU136" s="70" t="str">
        <f aca="false">IF(AC136&gt;5,VLOOKUP(CONCATENATE(AP136,AR136),'Pril1-THLPa'!$H$6:$N$96,6,0),"")</f>
        <v/>
      </c>
      <c r="AV136" s="70" t="str">
        <f aca="false">IF(AC136&gt;5,VLOOKUP(CONCATENATE(AP136,AR136),'Pril1-THLPa'!$H$6:$N$96,7,0),"")</f>
        <v/>
      </c>
      <c r="AW136" s="70" t="str">
        <f aca="false">IF(AC136&gt;5,VLOOKUP(CONCATENATE(AP136,AR136),'Pril1-THLPa'!$H$6:$O$96,8,0),"")</f>
        <v/>
      </c>
      <c r="AX136" s="66" t="n">
        <f aca="false">IF(AC136&gt;0,IF(AND(AC136&gt;0,AC136&lt;=5),VLOOKUP(AP136,'Pril1-THLPa'!$A$6:$F$18,LOOKUP(AC136,'Pril1-THLPa'!$B$5:$F$5,'Pril1-THLPa'!$B$4:$F$4),0),AS136+AT136*(AC136-5)+AU136*POWER(AC136-5,2)+AV136*POWER(AC136-5,3)+AW136*POWER(AC136-5,4)),0)</f>
        <v>0</v>
      </c>
      <c r="AY136" s="71"/>
      <c r="AZ136" s="66" t="n">
        <f aca="false">'Vstupní data'!AA136</f>
        <v>0</v>
      </c>
      <c r="BA136" s="66" t="n">
        <f aca="false">IF(OR('Vstupní data'!T136&gt;0,'Vstupní data'!U136&gt;0),IF(AC136&lt;&gt;"",AX136*AO136/10*(100+AZ136)/100,0),0)</f>
        <v>0</v>
      </c>
      <c r="BB136" s="67" t="n">
        <f aca="false">IF(AC136&lt;&gt;"",ROUND(BA136*AN136,0),0)</f>
        <v>0</v>
      </c>
      <c r="BC136" s="68" t="str">
        <f aca="false">IF(AE136&gt;0,BB136/AE136,"")</f>
        <v/>
      </c>
      <c r="BD136" s="66" t="n">
        <f aca="false">'Vstupní data'!AE136</f>
        <v>0</v>
      </c>
      <c r="BF136" s="66" t="n">
        <f aca="false">'Vstupní data'!AC136</f>
        <v>0</v>
      </c>
      <c r="BH136" s="66" t="n">
        <f aca="false">'Vstupní data'!AD136</f>
        <v>0</v>
      </c>
      <c r="BI136" s="66" t="n">
        <f aca="false">'Vstupní data'!AF136</f>
        <v>0</v>
      </c>
      <c r="BJ136" s="69" t="n">
        <f aca="false">'Vstupní data'!AG136</f>
        <v>0</v>
      </c>
      <c r="BK136" s="69" t="n">
        <f aca="false">IF(BF136&lt;&gt;0,VLOOKUP(I136,'Pril3-drev'!$H$5:$I$83,2,0),0)</f>
        <v>0</v>
      </c>
      <c r="BL136" s="69" t="n">
        <f aca="false">IF(BF136&lt;&gt;0,VLOOKUP(BK136,'Pril3-drev'!$A$5:$C$17,3,0),0)</f>
        <v>0</v>
      </c>
      <c r="BM136" s="69" t="n">
        <f aca="false">'Vstupní data'!AH136</f>
        <v>0</v>
      </c>
      <c r="BN136" s="69" t="n">
        <f aca="false">IF('Vstupní data'!AH136&gt;0,   VLOOKUP(VLOOKUP(CONCATENATE(VLOOKUP(I136,'Pril3-drev'!$H$4:$L$83,5,0),BD136),'Pril3-drev'!$Q$4:$R$2803,2,0),'AVB-BS'!$C$5:$S$29 ,LOOKUP(BM136,'AVB-BS'!$D$3:$S$3,'AVB-BS'!$D$1:$S$1) ,0 )   ,   IF('Vstupní data'!AI136&gt;0,'Vstupní data'!AI136,0))</f>
        <v>0</v>
      </c>
      <c r="BO136" s="69" t="str">
        <f aca="false">IF(BX136&gt;5,VLOOKUP(CONCATENATE(BK136,BN136),'Pril1-THLPa'!$H$6:$N$96,4,0),"")</f>
        <v/>
      </c>
      <c r="BP136" s="69" t="str">
        <f aca="false">IF(BX136&gt;5,VLOOKUP(CONCATENATE(BK136,BN136),'Pril1-THLPa'!$H$6:$N$96,5,0),"")</f>
        <v/>
      </c>
      <c r="BQ136" s="69" t="str">
        <f aca="false">IF(BX136&gt;5,VLOOKUP(CONCATENATE(BK136,BN136),'Pril1-THLPa'!$H$6:$N$96,6,0),"")</f>
        <v/>
      </c>
      <c r="BR136" s="69" t="str">
        <f aca="false">IF(BX136&gt;5,VLOOKUP(CONCATENATE(BK136,BN136),'Pril1-THLPa'!$H$6:$N$96,7,0),"")</f>
        <v/>
      </c>
      <c r="BS136" s="69" t="str">
        <f aca="false">IF(BX136&gt;5,VLOOKUP(CONCATENATE(BK136,BN136),'Pril1-THLPa'!$H$6:$O$96,8,0),"")</f>
        <v/>
      </c>
      <c r="BT136" s="69" t="str">
        <f aca="false">IF(BF136&gt;0, IF(BK136="smrk",  VLOOKUP(VLOOKUP(BD136,'Pril9-K3'!$L$8:$M$207,2,0),'Pril9-K3'!$A$8:$J$16,LOOKUP(BN136,'Pril9-K3'!$A$7:$J$7,'Pril9-K3'!$A$5:$J$5),0), IF(AND(BK136&lt;&gt;"smrk",'Vstupní data'!AK136&lt;&gt;""),'Vstupní data'!AK136,   VLOOKUP(VLOOKUP(BD136,'Pril9-K3'!$L$8:$M$207,2,0),'Pril9-K3'!$A$8:$J$16,LOOKUP(BN136,'Pril9-K3'!$A$7:$J$7,'Pril9-K3'!$A$5:$J$5),0)   )),   "")</f>
        <v/>
      </c>
      <c r="BV136" s="69" t="n">
        <f aca="false">'Vstupní data'!AJ136</f>
        <v>0</v>
      </c>
      <c r="BW136" s="69" t="n">
        <f aca="false">IF(BF136&gt;0,IF(J136&gt;0,J136,K136*H136/100),0)</f>
        <v>0</v>
      </c>
      <c r="BX136" s="69" t="n">
        <f aca="false">IF(BF136&gt;0,IF(BJ136&gt;BL136,BL136,BJ136),0)</f>
        <v>0</v>
      </c>
      <c r="BY136" s="69" t="n">
        <f aca="false">IF(BD136=0,0,IF(AND(BX136&gt;0,BX136&lt;=5),  IF(AND(BX136&gt;0,BX136&lt;=5),VLOOKUP(BK136,'Pril1-THLPa'!$A$6:$F$18,IF(AND(BX136&gt;0,BX136&lt;=5),LOOKUP(BX136,'Pril1-THLPa'!$B$5:$F$5,'Pril1-THLPa'!$B$4:$F$4),""),0),""),  IF(BX136&gt;5,BO136+BP136*(BX136-5)+BQ136*POWER(BX136-5,2)+BR136*POWER(BX136-5,3)+BS136*POWER(BX136-5,4),"")))</f>
        <v>0</v>
      </c>
      <c r="BZ136" s="69" t="n">
        <f aca="false">IF(BY136&gt;0,BY136*BI136/10*BW136*(100+BV136)/100,0)</f>
        <v>0</v>
      </c>
      <c r="CA136" s="69" t="n">
        <f aca="false">IF(BD136&gt;0,BX136-IF(BD136&gt;BX136,BX136,BD136),0)</f>
        <v>0</v>
      </c>
      <c r="CB136" s="69" t="n">
        <f aca="false">POWER(1.01,CA136)</f>
        <v>1</v>
      </c>
      <c r="CC136" s="69" t="n">
        <f aca="false">IF(BF136&gt;0,IF(BF136&gt;BH136,1,BF136/BH136),0)</f>
        <v>0</v>
      </c>
      <c r="CD136" s="72" t="n">
        <f aca="false">IF(BD136=0,0,IF(BF136&gt;0,ROUND(IF(CB136&lt;&gt;0,BZ136*BT136*1/CB136*CC136,0),0),0))</f>
        <v>0</v>
      </c>
      <c r="CE136" s="73" t="str">
        <f aca="false">IF(BF136&gt;0,IF(BF136&gt;BH136,CD136/BF136,CD136/BH136),"")</f>
        <v/>
      </c>
      <c r="CF136" s="69" t="n">
        <f aca="false">'Vstupní data'!AM136</f>
        <v>0</v>
      </c>
      <c r="CG136" s="69" t="n">
        <f aca="false">'Vstupní data'!AN136</f>
        <v>0</v>
      </c>
      <c r="CH136" s="69" t="n">
        <f aca="false">'Vstupní data'!AO136</f>
        <v>0</v>
      </c>
      <c r="CI136" s="69" t="n">
        <f aca="false">'Vstupní data'!AP136</f>
        <v>0</v>
      </c>
      <c r="CJ136" s="72" t="n">
        <f aca="false">ROUND(CH136*CI136,0)</f>
        <v>0</v>
      </c>
      <c r="CK136" s="74" t="str">
        <f aca="false">IF(OR(AA136&gt;0,BB136&gt;0,CD136&gt;0,CJ136&gt;0),AA136+BB136+CD136+CJ136,"")</f>
        <v/>
      </c>
    </row>
    <row r="137" customFormat="false" ht="12.8" hidden="false" customHeight="false" outlineLevel="0" collapsed="false">
      <c r="A137" s="66" t="n">
        <f aca="false">'Vstupní data'!A137</f>
        <v>0</v>
      </c>
      <c r="F137" s="66" t="str">
        <f aca="false">CONCATENATE('Vstupní data'!F137,'Vstupní data'!G137,'Vstupní data'!H137,'Vstupní data'!I137)</f>
        <v/>
      </c>
      <c r="G137" s="66"/>
      <c r="H137" s="66" t="n">
        <f aca="false">'Vstupní data'!K137</f>
        <v>0</v>
      </c>
      <c r="I137" s="66" t="n">
        <f aca="false">'Vstupní data'!L137</f>
        <v>0</v>
      </c>
      <c r="J137" s="66" t="n">
        <f aca="false">'Vstupní data'!K137*'Vstupní data'!M137/100</f>
        <v>0</v>
      </c>
      <c r="L137" s="66" t="n">
        <f aca="false">IF('Vstupní data'!N137="prostokořenný",0,IF('Vstupní data'!N137="krytokořenný","k",IF('Vstupní data'!N137="poloodrostky nebo odrostky, prostokořenné i krytokořenné","po",0)))</f>
        <v>0</v>
      </c>
      <c r="N137" s="66"/>
      <c r="O137" s="66" t="n">
        <f aca="false">'Vstupní data'!O137</f>
        <v>0</v>
      </c>
      <c r="P137" s="66" t="n">
        <f aca="false">IF(O137&gt;0,VLOOKUP(CONCATENATE(VLOOKUP(I137,'Pril3-drev'!$H$5:$K$83,4,0),"-",'Vstupní data'!R137),K2!$C$15:$D$23,2,0),0)</f>
        <v>0</v>
      </c>
      <c r="Q137" s="66" t="n">
        <f aca="false">IF(O137&gt;0,VLOOKUP(I137,'Pril3-drev'!$H$5:$I$83,2,0),0)</f>
        <v>0</v>
      </c>
      <c r="R137" s="66" t="n">
        <f aca="false">IF(Q137&gt;0,VLOOKUP(Q137,'Pril6-okus'!$A$5:$B$17,2,0),0)</f>
        <v>0</v>
      </c>
      <c r="S137" s="66" t="n">
        <f aca="false">IF(O137&gt;0,VLOOKUP(I137,'Pril3-drev'!$H$5:$J$83,3,0),0)</f>
        <v>0</v>
      </c>
      <c r="T137" s="66" t="str">
        <f aca="false">IF(O137&gt;0,IF(L137="k",0.9*VLOOKUP(S137,'ha-pocty-vyhl'!$A$5:$B$20,2,0),IF(L137="po",0.8*VLOOKUP(S137,'ha-pocty-vyhl'!$A$5:$B$20,2,0),VLOOKUP(S137,'ha-pocty-vyhl'!$A$5:$B$20,2,0))),"")</f>
        <v/>
      </c>
      <c r="U137" s="66" t="n">
        <f aca="false">'Vstupní data'!P137</f>
        <v>0</v>
      </c>
      <c r="V137" s="66" t="n">
        <f aca="false">IF(O137&gt;0,1.3*T137*1000*Z137/10000,0)</f>
        <v>0</v>
      </c>
      <c r="W137" s="66" t="n">
        <f aca="false">IF(O137&gt;0,1.3*T137*1000*Z137/10000,0)</f>
        <v>0</v>
      </c>
      <c r="X137" s="66" t="n">
        <f aca="false">IF(O137&gt;0,IF(O137&gt;V137,V137,O137),0)</f>
        <v>0</v>
      </c>
      <c r="Y137" s="66" t="n">
        <f aca="false">IF(O137&gt;0,IF(IF(U137&gt;W137,W137,U137)&lt;X137,W137,IF(U137&gt;W137,W137,U137)),0)</f>
        <v>0</v>
      </c>
      <c r="Z137" s="66" t="n">
        <f aca="false">IF(O137&gt;0,IF(J137&gt;0,J137,K137*H137/100),0)</f>
        <v>0</v>
      </c>
      <c r="AA137" s="67" t="n">
        <f aca="false">IF(O137&gt;0,CEILING(R137*P137*X137/Y137*Z137,1),0)</f>
        <v>0</v>
      </c>
      <c r="AB137" s="68" t="n">
        <f aca="false">IF(O137&gt;0,AA137/O137,0)</f>
        <v>0</v>
      </c>
      <c r="AC137" s="66" t="n">
        <f aca="false">'Vstupní data'!W137</f>
        <v>0</v>
      </c>
      <c r="AI137" s="66" t="str">
        <f aca="false">IF(OR('Vstupní data'!T137&gt;0,'Vstupní data'!U137&gt;0),VLOOKUP(I137,'Pril3-drev'!$H$5:$J$83,3,0),"")</f>
        <v/>
      </c>
      <c r="AJ137" s="66" t="n">
        <f aca="false">IF('Vstupní data'!V137="prostokořenný",0,IF('Vstupní data'!V137="krytokořenný","k",IF('Vstupní data'!V137="poloodrostky nebo odrostky, prostokořenné i krytokořenné","po",0)))</f>
        <v>0</v>
      </c>
      <c r="AK137" s="66" t="n">
        <f aca="false">IF(OR('Vstupní data'!T137&gt;0,'Vstupní data'!U137&gt;0),IF(AJ137="k",0.9*VLOOKUP(AI137,'ha-pocty-vyhl'!$A$5:$B$20,2,0),IF(AJ137="po",0.8*VLOOKUP(AI137,'ha-pocty-vyhl'!$A$5:$B$20,2,0),VLOOKUP(AI137,'ha-pocty-vyhl'!$A$5:$B$20,2,0))),0)</f>
        <v>0</v>
      </c>
      <c r="AL137" s="66" t="n">
        <f aca="false">IF(OR('Vstupní data'!T137&gt;0,'Vstupní data'!U137&gt;0),'Vstupní data'!K137*'Vstupní data'!M137/100,0)</f>
        <v>0</v>
      </c>
      <c r="AM137" s="66" t="n">
        <f aca="false">IF(OR('Vstupní data'!T137&gt;0,'Vstupní data'!U137&gt;0),IF('Vstupní data'!T137&gt;0,'Vstupní data'!T137,ROUND(10*'Vstupní data'!U137/AK137,0)),0)</f>
        <v>0</v>
      </c>
      <c r="AN137" s="69" t="n">
        <f aca="false">IF('Vstupní data'!T137&gt;0,   IF('Vstupní data'!T137&lt;=AL137,'Vstupní data'!T137,AL137),   IF(AM137&lt;AL137,AM137,AL137))</f>
        <v>0</v>
      </c>
      <c r="AO137" s="69" t="n">
        <f aca="false">'Vstupní data'!X137</f>
        <v>0</v>
      </c>
      <c r="AP137" s="66" t="n">
        <f aca="false">IF(OR('Vstupní data'!T137&gt;0,'Vstupní data'!U137&gt;0),IF(I137&lt;&gt;0,VLOOKUP(I137,'Pril3-drev'!$H$5:$I$83,2,0),0),0)</f>
        <v>0</v>
      </c>
      <c r="AQ137" s="66" t="n">
        <f aca="false">'Vstupní data'!Y137</f>
        <v>0</v>
      </c>
      <c r="AR137" s="66" t="str">
        <f aca="false">IF(AC137&gt;5,   IF('Vstupní data'!Y137&gt;0,   VLOOKUP(VLOOKUP(CONCATENATE(VLOOKUP(I137,'Pril3-drev'!$H$4:$L$83,5,0),AC137),'Pril3-drev'!$Q$4:$R$2803,2,0),'AVB-BS'!$C$5:$S$29 ,LOOKUP(AQ137,'AVB-BS'!$D$3:$S$3,'AVB-BS'!$D$1:$S$1) ,0 )   ,   IF('Vstupní data'!Z137&gt;0,'Vstupní data'!Z137,0)) , "")</f>
        <v/>
      </c>
      <c r="AS137" s="70" t="str">
        <f aca="false">IF(AC137&gt;5,VLOOKUP(CONCATENATE(AP137,AR137),'Pril1-THLPa'!$H$6:$N$96,4,0),"")</f>
        <v/>
      </c>
      <c r="AT137" s="70" t="str">
        <f aca="false">IF(AC137&gt;5,VLOOKUP(CONCATENATE(AP137,AR137),'Pril1-THLPa'!$H$6:$N$96,5,0),"")</f>
        <v/>
      </c>
      <c r="AU137" s="70" t="str">
        <f aca="false">IF(AC137&gt;5,VLOOKUP(CONCATENATE(AP137,AR137),'Pril1-THLPa'!$H$6:$N$96,6,0),"")</f>
        <v/>
      </c>
      <c r="AV137" s="70" t="str">
        <f aca="false">IF(AC137&gt;5,VLOOKUP(CONCATENATE(AP137,AR137),'Pril1-THLPa'!$H$6:$N$96,7,0),"")</f>
        <v/>
      </c>
      <c r="AW137" s="70" t="str">
        <f aca="false">IF(AC137&gt;5,VLOOKUP(CONCATENATE(AP137,AR137),'Pril1-THLPa'!$H$6:$O$96,8,0),"")</f>
        <v/>
      </c>
      <c r="AX137" s="66" t="n">
        <f aca="false">IF(AC137&gt;0,IF(AND(AC137&gt;0,AC137&lt;=5),VLOOKUP(AP137,'Pril1-THLPa'!$A$6:$F$18,LOOKUP(AC137,'Pril1-THLPa'!$B$5:$F$5,'Pril1-THLPa'!$B$4:$F$4),0),AS137+AT137*(AC137-5)+AU137*POWER(AC137-5,2)+AV137*POWER(AC137-5,3)+AW137*POWER(AC137-5,4)),0)</f>
        <v>0</v>
      </c>
      <c r="AY137" s="71"/>
      <c r="AZ137" s="66" t="n">
        <f aca="false">'Vstupní data'!AA137</f>
        <v>0</v>
      </c>
      <c r="BA137" s="66" t="n">
        <f aca="false">IF(OR('Vstupní data'!T137&gt;0,'Vstupní data'!U137&gt;0),IF(AC137&lt;&gt;"",AX137*AO137/10*(100+AZ137)/100,0),0)</f>
        <v>0</v>
      </c>
      <c r="BB137" s="67" t="n">
        <f aca="false">IF(AC137&lt;&gt;"",ROUND(BA137*AN137,0),0)</f>
        <v>0</v>
      </c>
      <c r="BC137" s="68" t="str">
        <f aca="false">IF(AE137&gt;0,BB137/AE137,"")</f>
        <v/>
      </c>
      <c r="BD137" s="66" t="n">
        <f aca="false">'Vstupní data'!AE137</f>
        <v>0</v>
      </c>
      <c r="BF137" s="66" t="n">
        <f aca="false">'Vstupní data'!AC137</f>
        <v>0</v>
      </c>
      <c r="BH137" s="66" t="n">
        <f aca="false">'Vstupní data'!AD137</f>
        <v>0</v>
      </c>
      <c r="BI137" s="66" t="n">
        <f aca="false">'Vstupní data'!AF137</f>
        <v>0</v>
      </c>
      <c r="BJ137" s="69" t="n">
        <f aca="false">'Vstupní data'!AG137</f>
        <v>0</v>
      </c>
      <c r="BK137" s="69" t="n">
        <f aca="false">IF(BF137&lt;&gt;0,VLOOKUP(I137,'Pril3-drev'!$H$5:$I$83,2,0),0)</f>
        <v>0</v>
      </c>
      <c r="BL137" s="69" t="n">
        <f aca="false">IF(BF137&lt;&gt;0,VLOOKUP(BK137,'Pril3-drev'!$A$5:$C$17,3,0),0)</f>
        <v>0</v>
      </c>
      <c r="BM137" s="69" t="n">
        <f aca="false">'Vstupní data'!AH137</f>
        <v>0</v>
      </c>
      <c r="BN137" s="69" t="n">
        <f aca="false">IF('Vstupní data'!AH137&gt;0,   VLOOKUP(VLOOKUP(CONCATENATE(VLOOKUP(I137,'Pril3-drev'!$H$4:$L$83,5,0),BD137),'Pril3-drev'!$Q$4:$R$2803,2,0),'AVB-BS'!$C$5:$S$29 ,LOOKUP(BM137,'AVB-BS'!$D$3:$S$3,'AVB-BS'!$D$1:$S$1) ,0 )   ,   IF('Vstupní data'!AI137&gt;0,'Vstupní data'!AI137,0))</f>
        <v>0</v>
      </c>
      <c r="BO137" s="69" t="str">
        <f aca="false">IF(BX137&gt;5,VLOOKUP(CONCATENATE(BK137,BN137),'Pril1-THLPa'!$H$6:$N$96,4,0),"")</f>
        <v/>
      </c>
      <c r="BP137" s="69" t="str">
        <f aca="false">IF(BX137&gt;5,VLOOKUP(CONCATENATE(BK137,BN137),'Pril1-THLPa'!$H$6:$N$96,5,0),"")</f>
        <v/>
      </c>
      <c r="BQ137" s="69" t="str">
        <f aca="false">IF(BX137&gt;5,VLOOKUP(CONCATENATE(BK137,BN137),'Pril1-THLPa'!$H$6:$N$96,6,0),"")</f>
        <v/>
      </c>
      <c r="BR137" s="69" t="str">
        <f aca="false">IF(BX137&gt;5,VLOOKUP(CONCATENATE(BK137,BN137),'Pril1-THLPa'!$H$6:$N$96,7,0),"")</f>
        <v/>
      </c>
      <c r="BS137" s="69" t="str">
        <f aca="false">IF(BX137&gt;5,VLOOKUP(CONCATENATE(BK137,BN137),'Pril1-THLPa'!$H$6:$O$96,8,0),"")</f>
        <v/>
      </c>
      <c r="BT137" s="69" t="str">
        <f aca="false">IF(BF137&gt;0, IF(BK137="smrk",  VLOOKUP(VLOOKUP(BD137,'Pril9-K3'!$L$8:$M$207,2,0),'Pril9-K3'!$A$8:$J$16,LOOKUP(BN137,'Pril9-K3'!$A$7:$J$7,'Pril9-K3'!$A$5:$J$5),0), IF(AND(BK137&lt;&gt;"smrk",'Vstupní data'!AK137&lt;&gt;""),'Vstupní data'!AK137,   VLOOKUP(VLOOKUP(BD137,'Pril9-K3'!$L$8:$M$207,2,0),'Pril9-K3'!$A$8:$J$16,LOOKUP(BN137,'Pril9-K3'!$A$7:$J$7,'Pril9-K3'!$A$5:$J$5),0)   )),   "")</f>
        <v/>
      </c>
      <c r="BV137" s="69" t="n">
        <f aca="false">'Vstupní data'!AJ137</f>
        <v>0</v>
      </c>
      <c r="BW137" s="69" t="n">
        <f aca="false">IF(BF137&gt;0,IF(J137&gt;0,J137,K137*H137/100),0)</f>
        <v>0</v>
      </c>
      <c r="BX137" s="69" t="n">
        <f aca="false">IF(BF137&gt;0,IF(BJ137&gt;BL137,BL137,BJ137),0)</f>
        <v>0</v>
      </c>
      <c r="BY137" s="69" t="n">
        <f aca="false">IF(BD137=0,0,IF(AND(BX137&gt;0,BX137&lt;=5),  IF(AND(BX137&gt;0,BX137&lt;=5),VLOOKUP(BK137,'Pril1-THLPa'!$A$6:$F$18,IF(AND(BX137&gt;0,BX137&lt;=5),LOOKUP(BX137,'Pril1-THLPa'!$B$5:$F$5,'Pril1-THLPa'!$B$4:$F$4),""),0),""),  IF(BX137&gt;5,BO137+BP137*(BX137-5)+BQ137*POWER(BX137-5,2)+BR137*POWER(BX137-5,3)+BS137*POWER(BX137-5,4),"")))</f>
        <v>0</v>
      </c>
      <c r="BZ137" s="69" t="n">
        <f aca="false">IF(BY137&gt;0,BY137*BI137/10*BW137*(100+BV137)/100,0)</f>
        <v>0</v>
      </c>
      <c r="CA137" s="69" t="n">
        <f aca="false">IF(BD137&gt;0,BX137-IF(BD137&gt;BX137,BX137,BD137),0)</f>
        <v>0</v>
      </c>
      <c r="CB137" s="69" t="n">
        <f aca="false">POWER(1.01,CA137)</f>
        <v>1</v>
      </c>
      <c r="CC137" s="69" t="n">
        <f aca="false">IF(BF137&gt;0,IF(BF137&gt;BH137,1,BF137/BH137),0)</f>
        <v>0</v>
      </c>
      <c r="CD137" s="72" t="n">
        <f aca="false">IF(BD137=0,0,IF(BF137&gt;0,ROUND(IF(CB137&lt;&gt;0,BZ137*BT137*1/CB137*CC137,0),0),0))</f>
        <v>0</v>
      </c>
      <c r="CE137" s="73" t="str">
        <f aca="false">IF(BF137&gt;0,IF(BF137&gt;BH137,CD137/BF137,CD137/BH137),"")</f>
        <v/>
      </c>
      <c r="CF137" s="69" t="n">
        <f aca="false">'Vstupní data'!AM137</f>
        <v>0</v>
      </c>
      <c r="CG137" s="69" t="n">
        <f aca="false">'Vstupní data'!AN137</f>
        <v>0</v>
      </c>
      <c r="CH137" s="69" t="n">
        <f aca="false">'Vstupní data'!AO137</f>
        <v>0</v>
      </c>
      <c r="CI137" s="69" t="n">
        <f aca="false">'Vstupní data'!AP137</f>
        <v>0</v>
      </c>
      <c r="CJ137" s="72" t="n">
        <f aca="false">ROUND(CH137*CI137,0)</f>
        <v>0</v>
      </c>
      <c r="CK137" s="74" t="str">
        <f aca="false">IF(OR(AA137&gt;0,BB137&gt;0,CD137&gt;0,CJ137&gt;0),AA137+BB137+CD137+CJ137,"")</f>
        <v/>
      </c>
    </row>
    <row r="138" customFormat="false" ht="12.8" hidden="false" customHeight="false" outlineLevel="0" collapsed="false">
      <c r="A138" s="66" t="n">
        <f aca="false">'Vstupní data'!A138</f>
        <v>0</v>
      </c>
      <c r="F138" s="66" t="str">
        <f aca="false">CONCATENATE('Vstupní data'!F138,'Vstupní data'!G138,'Vstupní data'!H138,'Vstupní data'!I138)</f>
        <v/>
      </c>
      <c r="G138" s="66"/>
      <c r="H138" s="66" t="n">
        <f aca="false">'Vstupní data'!K138</f>
        <v>0</v>
      </c>
      <c r="I138" s="66" t="n">
        <f aca="false">'Vstupní data'!L138</f>
        <v>0</v>
      </c>
      <c r="J138" s="66" t="n">
        <f aca="false">'Vstupní data'!K138*'Vstupní data'!M138/100</f>
        <v>0</v>
      </c>
      <c r="L138" s="66" t="n">
        <f aca="false">IF('Vstupní data'!N138="prostokořenný",0,IF('Vstupní data'!N138="krytokořenný","k",IF('Vstupní data'!N138="poloodrostky nebo odrostky, prostokořenné i krytokořenné","po",0)))</f>
        <v>0</v>
      </c>
      <c r="N138" s="66"/>
      <c r="O138" s="66" t="n">
        <f aca="false">'Vstupní data'!O138</f>
        <v>0</v>
      </c>
      <c r="P138" s="66" t="n">
        <f aca="false">IF(O138&gt;0,VLOOKUP(CONCATENATE(VLOOKUP(I138,'Pril3-drev'!$H$5:$K$83,4,0),"-",'Vstupní data'!R138),K2!$C$15:$D$23,2,0),0)</f>
        <v>0</v>
      </c>
      <c r="Q138" s="66" t="n">
        <f aca="false">IF(O138&gt;0,VLOOKUP(I138,'Pril3-drev'!$H$5:$I$83,2,0),0)</f>
        <v>0</v>
      </c>
      <c r="R138" s="66" t="n">
        <f aca="false">IF(Q138&gt;0,VLOOKUP(Q138,'Pril6-okus'!$A$5:$B$17,2,0),0)</f>
        <v>0</v>
      </c>
      <c r="S138" s="66" t="n">
        <f aca="false">IF(O138&gt;0,VLOOKUP(I138,'Pril3-drev'!$H$5:$J$83,3,0),0)</f>
        <v>0</v>
      </c>
      <c r="T138" s="66" t="str">
        <f aca="false">IF(O138&gt;0,IF(L138="k",0.9*VLOOKUP(S138,'ha-pocty-vyhl'!$A$5:$B$20,2,0),IF(L138="po",0.8*VLOOKUP(S138,'ha-pocty-vyhl'!$A$5:$B$20,2,0),VLOOKUP(S138,'ha-pocty-vyhl'!$A$5:$B$20,2,0))),"")</f>
        <v/>
      </c>
      <c r="U138" s="66" t="n">
        <f aca="false">'Vstupní data'!P138</f>
        <v>0</v>
      </c>
      <c r="V138" s="66" t="n">
        <f aca="false">IF(O138&gt;0,1.3*T138*1000*Z138/10000,0)</f>
        <v>0</v>
      </c>
      <c r="W138" s="66" t="n">
        <f aca="false">IF(O138&gt;0,1.3*T138*1000*Z138/10000,0)</f>
        <v>0</v>
      </c>
      <c r="X138" s="66" t="n">
        <f aca="false">IF(O138&gt;0,IF(O138&gt;V138,V138,O138),0)</f>
        <v>0</v>
      </c>
      <c r="Y138" s="66" t="n">
        <f aca="false">IF(O138&gt;0,IF(IF(U138&gt;W138,W138,U138)&lt;X138,W138,IF(U138&gt;W138,W138,U138)),0)</f>
        <v>0</v>
      </c>
      <c r="Z138" s="66" t="n">
        <f aca="false">IF(O138&gt;0,IF(J138&gt;0,J138,K138*H138/100),0)</f>
        <v>0</v>
      </c>
      <c r="AA138" s="67" t="n">
        <f aca="false">IF(O138&gt;0,CEILING(R138*P138*X138/Y138*Z138,1),0)</f>
        <v>0</v>
      </c>
      <c r="AB138" s="68" t="n">
        <f aca="false">IF(O138&gt;0,AA138/O138,0)</f>
        <v>0</v>
      </c>
      <c r="AC138" s="66" t="n">
        <f aca="false">'Vstupní data'!W138</f>
        <v>0</v>
      </c>
      <c r="AI138" s="66" t="str">
        <f aca="false">IF(OR('Vstupní data'!T138&gt;0,'Vstupní data'!U138&gt;0),VLOOKUP(I138,'Pril3-drev'!$H$5:$J$83,3,0),"")</f>
        <v/>
      </c>
      <c r="AJ138" s="66" t="n">
        <f aca="false">IF('Vstupní data'!V138="prostokořenný",0,IF('Vstupní data'!V138="krytokořenný","k",IF('Vstupní data'!V138="poloodrostky nebo odrostky, prostokořenné i krytokořenné","po",0)))</f>
        <v>0</v>
      </c>
      <c r="AK138" s="66" t="n">
        <f aca="false">IF(OR('Vstupní data'!T138&gt;0,'Vstupní data'!U138&gt;0),IF(AJ138="k",0.9*VLOOKUP(AI138,'ha-pocty-vyhl'!$A$5:$B$20,2,0),IF(AJ138="po",0.8*VLOOKUP(AI138,'ha-pocty-vyhl'!$A$5:$B$20,2,0),VLOOKUP(AI138,'ha-pocty-vyhl'!$A$5:$B$20,2,0))),0)</f>
        <v>0</v>
      </c>
      <c r="AL138" s="66" t="n">
        <f aca="false">IF(OR('Vstupní data'!T138&gt;0,'Vstupní data'!U138&gt;0),'Vstupní data'!K138*'Vstupní data'!M138/100,0)</f>
        <v>0</v>
      </c>
      <c r="AM138" s="66" t="n">
        <f aca="false">IF(OR('Vstupní data'!T138&gt;0,'Vstupní data'!U138&gt;0),IF('Vstupní data'!T138&gt;0,'Vstupní data'!T138,ROUND(10*'Vstupní data'!U138/AK138,0)),0)</f>
        <v>0</v>
      </c>
      <c r="AN138" s="69" t="n">
        <f aca="false">IF('Vstupní data'!T138&gt;0,   IF('Vstupní data'!T138&lt;=AL138,'Vstupní data'!T138,AL138),   IF(AM138&lt;AL138,AM138,AL138))</f>
        <v>0</v>
      </c>
      <c r="AO138" s="69" t="n">
        <f aca="false">'Vstupní data'!X138</f>
        <v>0</v>
      </c>
      <c r="AP138" s="66" t="n">
        <f aca="false">IF(OR('Vstupní data'!T138&gt;0,'Vstupní data'!U138&gt;0),IF(I138&lt;&gt;0,VLOOKUP(I138,'Pril3-drev'!$H$5:$I$83,2,0),0),0)</f>
        <v>0</v>
      </c>
      <c r="AQ138" s="66" t="n">
        <f aca="false">'Vstupní data'!Y138</f>
        <v>0</v>
      </c>
      <c r="AR138" s="66" t="str">
        <f aca="false">IF(AC138&gt;5,   IF('Vstupní data'!Y138&gt;0,   VLOOKUP(VLOOKUP(CONCATENATE(VLOOKUP(I138,'Pril3-drev'!$H$4:$L$83,5,0),AC138),'Pril3-drev'!$Q$4:$R$2803,2,0),'AVB-BS'!$C$5:$S$29 ,LOOKUP(AQ138,'AVB-BS'!$D$3:$S$3,'AVB-BS'!$D$1:$S$1) ,0 )   ,   IF('Vstupní data'!Z138&gt;0,'Vstupní data'!Z138,0)) , "")</f>
        <v/>
      </c>
      <c r="AS138" s="70" t="str">
        <f aca="false">IF(AC138&gt;5,VLOOKUP(CONCATENATE(AP138,AR138),'Pril1-THLPa'!$H$6:$N$96,4,0),"")</f>
        <v/>
      </c>
      <c r="AT138" s="70" t="str">
        <f aca="false">IF(AC138&gt;5,VLOOKUP(CONCATENATE(AP138,AR138),'Pril1-THLPa'!$H$6:$N$96,5,0),"")</f>
        <v/>
      </c>
      <c r="AU138" s="70" t="str">
        <f aca="false">IF(AC138&gt;5,VLOOKUP(CONCATENATE(AP138,AR138),'Pril1-THLPa'!$H$6:$N$96,6,0),"")</f>
        <v/>
      </c>
      <c r="AV138" s="70" t="str">
        <f aca="false">IF(AC138&gt;5,VLOOKUP(CONCATENATE(AP138,AR138),'Pril1-THLPa'!$H$6:$N$96,7,0),"")</f>
        <v/>
      </c>
      <c r="AW138" s="70" t="str">
        <f aca="false">IF(AC138&gt;5,VLOOKUP(CONCATENATE(AP138,AR138),'Pril1-THLPa'!$H$6:$O$96,8,0),"")</f>
        <v/>
      </c>
      <c r="AX138" s="66" t="n">
        <f aca="false">IF(AC138&gt;0,IF(AND(AC138&gt;0,AC138&lt;=5),VLOOKUP(AP138,'Pril1-THLPa'!$A$6:$F$18,LOOKUP(AC138,'Pril1-THLPa'!$B$5:$F$5,'Pril1-THLPa'!$B$4:$F$4),0),AS138+AT138*(AC138-5)+AU138*POWER(AC138-5,2)+AV138*POWER(AC138-5,3)+AW138*POWER(AC138-5,4)),0)</f>
        <v>0</v>
      </c>
      <c r="AY138" s="71"/>
      <c r="AZ138" s="66" t="n">
        <f aca="false">'Vstupní data'!AA138</f>
        <v>0</v>
      </c>
      <c r="BA138" s="66" t="n">
        <f aca="false">IF(OR('Vstupní data'!T138&gt;0,'Vstupní data'!U138&gt;0),IF(AC138&lt;&gt;"",AX138*AO138/10*(100+AZ138)/100,0),0)</f>
        <v>0</v>
      </c>
      <c r="BB138" s="67" t="n">
        <f aca="false">IF(AC138&lt;&gt;"",ROUND(BA138*AN138,0),0)</f>
        <v>0</v>
      </c>
      <c r="BC138" s="68" t="str">
        <f aca="false">IF(AE138&gt;0,BB138/AE138,"")</f>
        <v/>
      </c>
      <c r="BD138" s="66" t="n">
        <f aca="false">'Vstupní data'!AE138</f>
        <v>0</v>
      </c>
      <c r="BF138" s="66" t="n">
        <f aca="false">'Vstupní data'!AC138</f>
        <v>0</v>
      </c>
      <c r="BH138" s="66" t="n">
        <f aca="false">'Vstupní data'!AD138</f>
        <v>0</v>
      </c>
      <c r="BI138" s="66" t="n">
        <f aca="false">'Vstupní data'!AF138</f>
        <v>0</v>
      </c>
      <c r="BJ138" s="69" t="n">
        <f aca="false">'Vstupní data'!AG138</f>
        <v>0</v>
      </c>
      <c r="BK138" s="69" t="n">
        <f aca="false">IF(BF138&lt;&gt;0,VLOOKUP(I138,'Pril3-drev'!$H$5:$I$83,2,0),0)</f>
        <v>0</v>
      </c>
      <c r="BL138" s="69" t="n">
        <f aca="false">IF(BF138&lt;&gt;0,VLOOKUP(BK138,'Pril3-drev'!$A$5:$C$17,3,0),0)</f>
        <v>0</v>
      </c>
      <c r="BM138" s="69" t="n">
        <f aca="false">'Vstupní data'!AH138</f>
        <v>0</v>
      </c>
      <c r="BN138" s="69" t="n">
        <f aca="false">IF('Vstupní data'!AH138&gt;0,   VLOOKUP(VLOOKUP(CONCATENATE(VLOOKUP(I138,'Pril3-drev'!$H$4:$L$83,5,0),BD138),'Pril3-drev'!$Q$4:$R$2803,2,0),'AVB-BS'!$C$5:$S$29 ,LOOKUP(BM138,'AVB-BS'!$D$3:$S$3,'AVB-BS'!$D$1:$S$1) ,0 )   ,   IF('Vstupní data'!AI138&gt;0,'Vstupní data'!AI138,0))</f>
        <v>0</v>
      </c>
      <c r="BO138" s="69" t="str">
        <f aca="false">IF(BX138&gt;5,VLOOKUP(CONCATENATE(BK138,BN138),'Pril1-THLPa'!$H$6:$N$96,4,0),"")</f>
        <v/>
      </c>
      <c r="BP138" s="69" t="str">
        <f aca="false">IF(BX138&gt;5,VLOOKUP(CONCATENATE(BK138,BN138),'Pril1-THLPa'!$H$6:$N$96,5,0),"")</f>
        <v/>
      </c>
      <c r="BQ138" s="69" t="str">
        <f aca="false">IF(BX138&gt;5,VLOOKUP(CONCATENATE(BK138,BN138),'Pril1-THLPa'!$H$6:$N$96,6,0),"")</f>
        <v/>
      </c>
      <c r="BR138" s="69" t="str">
        <f aca="false">IF(BX138&gt;5,VLOOKUP(CONCATENATE(BK138,BN138),'Pril1-THLPa'!$H$6:$N$96,7,0),"")</f>
        <v/>
      </c>
      <c r="BS138" s="69" t="str">
        <f aca="false">IF(BX138&gt;5,VLOOKUP(CONCATENATE(BK138,BN138),'Pril1-THLPa'!$H$6:$O$96,8,0),"")</f>
        <v/>
      </c>
      <c r="BT138" s="69" t="str">
        <f aca="false">IF(BF138&gt;0, IF(BK138="smrk",  VLOOKUP(VLOOKUP(BD138,'Pril9-K3'!$L$8:$M$207,2,0),'Pril9-K3'!$A$8:$J$16,LOOKUP(BN138,'Pril9-K3'!$A$7:$J$7,'Pril9-K3'!$A$5:$J$5),0), IF(AND(BK138&lt;&gt;"smrk",'Vstupní data'!AK138&lt;&gt;""),'Vstupní data'!AK138,   VLOOKUP(VLOOKUP(BD138,'Pril9-K3'!$L$8:$M$207,2,0),'Pril9-K3'!$A$8:$J$16,LOOKUP(BN138,'Pril9-K3'!$A$7:$J$7,'Pril9-K3'!$A$5:$J$5),0)   )),   "")</f>
        <v/>
      </c>
      <c r="BV138" s="69" t="n">
        <f aca="false">'Vstupní data'!AJ138</f>
        <v>0</v>
      </c>
      <c r="BW138" s="69" t="n">
        <f aca="false">IF(BF138&gt;0,IF(J138&gt;0,J138,K138*H138/100),0)</f>
        <v>0</v>
      </c>
      <c r="BX138" s="69" t="n">
        <f aca="false">IF(BF138&gt;0,IF(BJ138&gt;BL138,BL138,BJ138),0)</f>
        <v>0</v>
      </c>
      <c r="BY138" s="69" t="n">
        <f aca="false">IF(BD138=0,0,IF(AND(BX138&gt;0,BX138&lt;=5),  IF(AND(BX138&gt;0,BX138&lt;=5),VLOOKUP(BK138,'Pril1-THLPa'!$A$6:$F$18,IF(AND(BX138&gt;0,BX138&lt;=5),LOOKUP(BX138,'Pril1-THLPa'!$B$5:$F$5,'Pril1-THLPa'!$B$4:$F$4),""),0),""),  IF(BX138&gt;5,BO138+BP138*(BX138-5)+BQ138*POWER(BX138-5,2)+BR138*POWER(BX138-5,3)+BS138*POWER(BX138-5,4),"")))</f>
        <v>0</v>
      </c>
      <c r="BZ138" s="69" t="n">
        <f aca="false">IF(BY138&gt;0,BY138*BI138/10*BW138*(100+BV138)/100,0)</f>
        <v>0</v>
      </c>
      <c r="CA138" s="69" t="n">
        <f aca="false">IF(BD138&gt;0,BX138-IF(BD138&gt;BX138,BX138,BD138),0)</f>
        <v>0</v>
      </c>
      <c r="CB138" s="69" t="n">
        <f aca="false">POWER(1.01,CA138)</f>
        <v>1</v>
      </c>
      <c r="CC138" s="69" t="n">
        <f aca="false">IF(BF138&gt;0,IF(BF138&gt;BH138,1,BF138/BH138),0)</f>
        <v>0</v>
      </c>
      <c r="CD138" s="72" t="n">
        <f aca="false">IF(BD138=0,0,IF(BF138&gt;0,ROUND(IF(CB138&lt;&gt;0,BZ138*BT138*1/CB138*CC138,0),0),0))</f>
        <v>0</v>
      </c>
      <c r="CE138" s="73" t="str">
        <f aca="false">IF(BF138&gt;0,IF(BF138&gt;BH138,CD138/BF138,CD138/BH138),"")</f>
        <v/>
      </c>
      <c r="CF138" s="69" t="n">
        <f aca="false">'Vstupní data'!AM138</f>
        <v>0</v>
      </c>
      <c r="CG138" s="69" t="n">
        <f aca="false">'Vstupní data'!AN138</f>
        <v>0</v>
      </c>
      <c r="CH138" s="69" t="n">
        <f aca="false">'Vstupní data'!AO138</f>
        <v>0</v>
      </c>
      <c r="CI138" s="69" t="n">
        <f aca="false">'Vstupní data'!AP138</f>
        <v>0</v>
      </c>
      <c r="CJ138" s="72" t="n">
        <f aca="false">ROUND(CH138*CI138,0)</f>
        <v>0</v>
      </c>
      <c r="CK138" s="74" t="str">
        <f aca="false">IF(OR(AA138&gt;0,BB138&gt;0,CD138&gt;0,CJ138&gt;0),AA138+BB138+CD138+CJ138,"")</f>
        <v/>
      </c>
    </row>
    <row r="139" customFormat="false" ht="12.8" hidden="false" customHeight="false" outlineLevel="0" collapsed="false">
      <c r="A139" s="66" t="n">
        <f aca="false">'Vstupní data'!A139</f>
        <v>0</v>
      </c>
      <c r="F139" s="66" t="str">
        <f aca="false">CONCATENATE('Vstupní data'!F139,'Vstupní data'!G139,'Vstupní data'!H139,'Vstupní data'!I139)</f>
        <v/>
      </c>
      <c r="G139" s="66"/>
      <c r="H139" s="66" t="n">
        <f aca="false">'Vstupní data'!K139</f>
        <v>0</v>
      </c>
      <c r="I139" s="66" t="n">
        <f aca="false">'Vstupní data'!L139</f>
        <v>0</v>
      </c>
      <c r="J139" s="66" t="n">
        <f aca="false">'Vstupní data'!K139*'Vstupní data'!M139/100</f>
        <v>0</v>
      </c>
      <c r="L139" s="66" t="n">
        <f aca="false">IF('Vstupní data'!N139="prostokořenný",0,IF('Vstupní data'!N139="krytokořenný","k",IF('Vstupní data'!N139="poloodrostky nebo odrostky, prostokořenné i krytokořenné","po",0)))</f>
        <v>0</v>
      </c>
      <c r="N139" s="66"/>
      <c r="O139" s="66" t="n">
        <f aca="false">'Vstupní data'!O139</f>
        <v>0</v>
      </c>
      <c r="P139" s="66" t="n">
        <f aca="false">IF(O139&gt;0,VLOOKUP(CONCATENATE(VLOOKUP(I139,'Pril3-drev'!$H$5:$K$83,4,0),"-",'Vstupní data'!R139),K2!$C$15:$D$23,2,0),0)</f>
        <v>0</v>
      </c>
      <c r="Q139" s="66" t="n">
        <f aca="false">IF(O139&gt;0,VLOOKUP(I139,'Pril3-drev'!$H$5:$I$83,2,0),0)</f>
        <v>0</v>
      </c>
      <c r="R139" s="66" t="n">
        <f aca="false">IF(Q139&gt;0,VLOOKUP(Q139,'Pril6-okus'!$A$5:$B$17,2,0),0)</f>
        <v>0</v>
      </c>
      <c r="S139" s="66" t="n">
        <f aca="false">IF(O139&gt;0,VLOOKUP(I139,'Pril3-drev'!$H$5:$J$83,3,0),0)</f>
        <v>0</v>
      </c>
      <c r="T139" s="66" t="str">
        <f aca="false">IF(O139&gt;0,IF(L139="k",0.9*VLOOKUP(S139,'ha-pocty-vyhl'!$A$5:$B$20,2,0),IF(L139="po",0.8*VLOOKUP(S139,'ha-pocty-vyhl'!$A$5:$B$20,2,0),VLOOKUP(S139,'ha-pocty-vyhl'!$A$5:$B$20,2,0))),"")</f>
        <v/>
      </c>
      <c r="U139" s="66" t="n">
        <f aca="false">'Vstupní data'!P139</f>
        <v>0</v>
      </c>
      <c r="V139" s="66" t="n">
        <f aca="false">IF(O139&gt;0,1.3*T139*1000*Z139/10000,0)</f>
        <v>0</v>
      </c>
      <c r="W139" s="66" t="n">
        <f aca="false">IF(O139&gt;0,1.3*T139*1000*Z139/10000,0)</f>
        <v>0</v>
      </c>
      <c r="X139" s="66" t="n">
        <f aca="false">IF(O139&gt;0,IF(O139&gt;V139,V139,O139),0)</f>
        <v>0</v>
      </c>
      <c r="Y139" s="66" t="n">
        <f aca="false">IF(O139&gt;0,IF(IF(U139&gt;W139,W139,U139)&lt;X139,W139,IF(U139&gt;W139,W139,U139)),0)</f>
        <v>0</v>
      </c>
      <c r="Z139" s="66" t="n">
        <f aca="false">IF(O139&gt;0,IF(J139&gt;0,J139,K139*H139/100),0)</f>
        <v>0</v>
      </c>
      <c r="AA139" s="67" t="n">
        <f aca="false">IF(O139&gt;0,CEILING(R139*P139*X139/Y139*Z139,1),0)</f>
        <v>0</v>
      </c>
      <c r="AB139" s="68" t="n">
        <f aca="false">IF(O139&gt;0,AA139/O139,0)</f>
        <v>0</v>
      </c>
      <c r="AC139" s="66" t="n">
        <f aca="false">'Vstupní data'!W139</f>
        <v>0</v>
      </c>
      <c r="AI139" s="66" t="str">
        <f aca="false">IF(OR('Vstupní data'!T139&gt;0,'Vstupní data'!U139&gt;0),VLOOKUP(I139,'Pril3-drev'!$H$5:$J$83,3,0),"")</f>
        <v/>
      </c>
      <c r="AJ139" s="66" t="n">
        <f aca="false">IF('Vstupní data'!V139="prostokořenný",0,IF('Vstupní data'!V139="krytokořenný","k",IF('Vstupní data'!V139="poloodrostky nebo odrostky, prostokořenné i krytokořenné","po",0)))</f>
        <v>0</v>
      </c>
      <c r="AK139" s="66" t="n">
        <f aca="false">IF(OR('Vstupní data'!T139&gt;0,'Vstupní data'!U139&gt;0),IF(AJ139="k",0.9*VLOOKUP(AI139,'ha-pocty-vyhl'!$A$5:$B$20,2,0),IF(AJ139="po",0.8*VLOOKUP(AI139,'ha-pocty-vyhl'!$A$5:$B$20,2,0),VLOOKUP(AI139,'ha-pocty-vyhl'!$A$5:$B$20,2,0))),0)</f>
        <v>0</v>
      </c>
      <c r="AL139" s="66" t="n">
        <f aca="false">IF(OR('Vstupní data'!T139&gt;0,'Vstupní data'!U139&gt;0),'Vstupní data'!K139*'Vstupní data'!M139/100,0)</f>
        <v>0</v>
      </c>
      <c r="AM139" s="66" t="n">
        <f aca="false">IF(OR('Vstupní data'!T139&gt;0,'Vstupní data'!U139&gt;0),IF('Vstupní data'!T139&gt;0,'Vstupní data'!T139,ROUND(10*'Vstupní data'!U139/AK139,0)),0)</f>
        <v>0</v>
      </c>
      <c r="AN139" s="69" t="n">
        <f aca="false">IF('Vstupní data'!T139&gt;0,   IF('Vstupní data'!T139&lt;=AL139,'Vstupní data'!T139,AL139),   IF(AM139&lt;AL139,AM139,AL139))</f>
        <v>0</v>
      </c>
      <c r="AO139" s="69" t="n">
        <f aca="false">'Vstupní data'!X139</f>
        <v>0</v>
      </c>
      <c r="AP139" s="66" t="n">
        <f aca="false">IF(OR('Vstupní data'!T139&gt;0,'Vstupní data'!U139&gt;0),IF(I139&lt;&gt;0,VLOOKUP(I139,'Pril3-drev'!$H$5:$I$83,2,0),0),0)</f>
        <v>0</v>
      </c>
      <c r="AQ139" s="66" t="n">
        <f aca="false">'Vstupní data'!Y139</f>
        <v>0</v>
      </c>
      <c r="AR139" s="66" t="str">
        <f aca="false">IF(AC139&gt;5,   IF('Vstupní data'!Y139&gt;0,   VLOOKUP(VLOOKUP(CONCATENATE(VLOOKUP(I139,'Pril3-drev'!$H$4:$L$83,5,0),AC139),'Pril3-drev'!$Q$4:$R$2803,2,0),'AVB-BS'!$C$5:$S$29 ,LOOKUP(AQ139,'AVB-BS'!$D$3:$S$3,'AVB-BS'!$D$1:$S$1) ,0 )   ,   IF('Vstupní data'!Z139&gt;0,'Vstupní data'!Z139,0)) , "")</f>
        <v/>
      </c>
      <c r="AS139" s="70" t="str">
        <f aca="false">IF(AC139&gt;5,VLOOKUP(CONCATENATE(AP139,AR139),'Pril1-THLPa'!$H$6:$N$96,4,0),"")</f>
        <v/>
      </c>
      <c r="AT139" s="70" t="str">
        <f aca="false">IF(AC139&gt;5,VLOOKUP(CONCATENATE(AP139,AR139),'Pril1-THLPa'!$H$6:$N$96,5,0),"")</f>
        <v/>
      </c>
      <c r="AU139" s="70" t="str">
        <f aca="false">IF(AC139&gt;5,VLOOKUP(CONCATENATE(AP139,AR139),'Pril1-THLPa'!$H$6:$N$96,6,0),"")</f>
        <v/>
      </c>
      <c r="AV139" s="70" t="str">
        <f aca="false">IF(AC139&gt;5,VLOOKUP(CONCATENATE(AP139,AR139),'Pril1-THLPa'!$H$6:$N$96,7,0),"")</f>
        <v/>
      </c>
      <c r="AW139" s="70" t="str">
        <f aca="false">IF(AC139&gt;5,VLOOKUP(CONCATENATE(AP139,AR139),'Pril1-THLPa'!$H$6:$O$96,8,0),"")</f>
        <v/>
      </c>
      <c r="AX139" s="66" t="n">
        <f aca="false">IF(AC139&gt;0,IF(AND(AC139&gt;0,AC139&lt;=5),VLOOKUP(AP139,'Pril1-THLPa'!$A$6:$F$18,LOOKUP(AC139,'Pril1-THLPa'!$B$5:$F$5,'Pril1-THLPa'!$B$4:$F$4),0),AS139+AT139*(AC139-5)+AU139*POWER(AC139-5,2)+AV139*POWER(AC139-5,3)+AW139*POWER(AC139-5,4)),0)</f>
        <v>0</v>
      </c>
      <c r="AY139" s="71"/>
      <c r="AZ139" s="66" t="n">
        <f aca="false">'Vstupní data'!AA139</f>
        <v>0</v>
      </c>
      <c r="BA139" s="66" t="n">
        <f aca="false">IF(OR('Vstupní data'!T139&gt;0,'Vstupní data'!U139&gt;0),IF(AC139&lt;&gt;"",AX139*AO139/10*(100+AZ139)/100,0),0)</f>
        <v>0</v>
      </c>
      <c r="BB139" s="67" t="n">
        <f aca="false">IF(AC139&lt;&gt;"",ROUND(BA139*AN139,0),0)</f>
        <v>0</v>
      </c>
      <c r="BC139" s="68" t="str">
        <f aca="false">IF(AE139&gt;0,BB139/AE139,"")</f>
        <v/>
      </c>
      <c r="BD139" s="66" t="n">
        <f aca="false">'Vstupní data'!AE139</f>
        <v>0</v>
      </c>
      <c r="BF139" s="66" t="n">
        <f aca="false">'Vstupní data'!AC139</f>
        <v>0</v>
      </c>
      <c r="BH139" s="66" t="n">
        <f aca="false">'Vstupní data'!AD139</f>
        <v>0</v>
      </c>
      <c r="BI139" s="66" t="n">
        <f aca="false">'Vstupní data'!AF139</f>
        <v>0</v>
      </c>
      <c r="BJ139" s="69" t="n">
        <f aca="false">'Vstupní data'!AG139</f>
        <v>0</v>
      </c>
      <c r="BK139" s="69" t="n">
        <f aca="false">IF(BF139&lt;&gt;0,VLOOKUP(I139,'Pril3-drev'!$H$5:$I$83,2,0),0)</f>
        <v>0</v>
      </c>
      <c r="BL139" s="69" t="n">
        <f aca="false">IF(BF139&lt;&gt;0,VLOOKUP(BK139,'Pril3-drev'!$A$5:$C$17,3,0),0)</f>
        <v>0</v>
      </c>
      <c r="BM139" s="69" t="n">
        <f aca="false">'Vstupní data'!AH139</f>
        <v>0</v>
      </c>
      <c r="BN139" s="69" t="n">
        <f aca="false">IF('Vstupní data'!AH139&gt;0,   VLOOKUP(VLOOKUP(CONCATENATE(VLOOKUP(I139,'Pril3-drev'!$H$4:$L$83,5,0),BD139),'Pril3-drev'!$Q$4:$R$2803,2,0),'AVB-BS'!$C$5:$S$29 ,LOOKUP(BM139,'AVB-BS'!$D$3:$S$3,'AVB-BS'!$D$1:$S$1) ,0 )   ,   IF('Vstupní data'!AI139&gt;0,'Vstupní data'!AI139,0))</f>
        <v>0</v>
      </c>
      <c r="BO139" s="69" t="str">
        <f aca="false">IF(BX139&gt;5,VLOOKUP(CONCATENATE(BK139,BN139),'Pril1-THLPa'!$H$6:$N$96,4,0),"")</f>
        <v/>
      </c>
      <c r="BP139" s="69" t="str">
        <f aca="false">IF(BX139&gt;5,VLOOKUP(CONCATENATE(BK139,BN139),'Pril1-THLPa'!$H$6:$N$96,5,0),"")</f>
        <v/>
      </c>
      <c r="BQ139" s="69" t="str">
        <f aca="false">IF(BX139&gt;5,VLOOKUP(CONCATENATE(BK139,BN139),'Pril1-THLPa'!$H$6:$N$96,6,0),"")</f>
        <v/>
      </c>
      <c r="BR139" s="69" t="str">
        <f aca="false">IF(BX139&gt;5,VLOOKUP(CONCATENATE(BK139,BN139),'Pril1-THLPa'!$H$6:$N$96,7,0),"")</f>
        <v/>
      </c>
      <c r="BS139" s="69" t="str">
        <f aca="false">IF(BX139&gt;5,VLOOKUP(CONCATENATE(BK139,BN139),'Pril1-THLPa'!$H$6:$O$96,8,0),"")</f>
        <v/>
      </c>
      <c r="BT139" s="69" t="str">
        <f aca="false">IF(BF139&gt;0, IF(BK139="smrk",  VLOOKUP(VLOOKUP(BD139,'Pril9-K3'!$L$8:$M$207,2,0),'Pril9-K3'!$A$8:$J$16,LOOKUP(BN139,'Pril9-K3'!$A$7:$J$7,'Pril9-K3'!$A$5:$J$5),0), IF(AND(BK139&lt;&gt;"smrk",'Vstupní data'!AK139&lt;&gt;""),'Vstupní data'!AK139,   VLOOKUP(VLOOKUP(BD139,'Pril9-K3'!$L$8:$M$207,2,0),'Pril9-K3'!$A$8:$J$16,LOOKUP(BN139,'Pril9-K3'!$A$7:$J$7,'Pril9-K3'!$A$5:$J$5),0)   )),   "")</f>
        <v/>
      </c>
      <c r="BV139" s="69" t="n">
        <f aca="false">'Vstupní data'!AJ139</f>
        <v>0</v>
      </c>
      <c r="BW139" s="69" t="n">
        <f aca="false">IF(BF139&gt;0,IF(J139&gt;0,J139,K139*H139/100),0)</f>
        <v>0</v>
      </c>
      <c r="BX139" s="69" t="n">
        <f aca="false">IF(BF139&gt;0,IF(BJ139&gt;BL139,BL139,BJ139),0)</f>
        <v>0</v>
      </c>
      <c r="BY139" s="69" t="n">
        <f aca="false">IF(BD139=0,0,IF(AND(BX139&gt;0,BX139&lt;=5),  IF(AND(BX139&gt;0,BX139&lt;=5),VLOOKUP(BK139,'Pril1-THLPa'!$A$6:$F$18,IF(AND(BX139&gt;0,BX139&lt;=5),LOOKUP(BX139,'Pril1-THLPa'!$B$5:$F$5,'Pril1-THLPa'!$B$4:$F$4),""),0),""),  IF(BX139&gt;5,BO139+BP139*(BX139-5)+BQ139*POWER(BX139-5,2)+BR139*POWER(BX139-5,3)+BS139*POWER(BX139-5,4),"")))</f>
        <v>0</v>
      </c>
      <c r="BZ139" s="69" t="n">
        <f aca="false">IF(BY139&gt;0,BY139*BI139/10*BW139*(100+BV139)/100,0)</f>
        <v>0</v>
      </c>
      <c r="CA139" s="69" t="n">
        <f aca="false">IF(BD139&gt;0,BX139-IF(BD139&gt;BX139,BX139,BD139),0)</f>
        <v>0</v>
      </c>
      <c r="CB139" s="69" t="n">
        <f aca="false">POWER(1.01,CA139)</f>
        <v>1</v>
      </c>
      <c r="CC139" s="69" t="n">
        <f aca="false">IF(BF139&gt;0,IF(BF139&gt;BH139,1,BF139/BH139),0)</f>
        <v>0</v>
      </c>
      <c r="CD139" s="72" t="n">
        <f aca="false">IF(BD139=0,0,IF(BF139&gt;0,ROUND(IF(CB139&lt;&gt;0,BZ139*BT139*1/CB139*CC139,0),0),0))</f>
        <v>0</v>
      </c>
      <c r="CE139" s="73" t="str">
        <f aca="false">IF(BF139&gt;0,IF(BF139&gt;BH139,CD139/BF139,CD139/BH139),"")</f>
        <v/>
      </c>
      <c r="CF139" s="69" t="n">
        <f aca="false">'Vstupní data'!AM139</f>
        <v>0</v>
      </c>
      <c r="CG139" s="69" t="n">
        <f aca="false">'Vstupní data'!AN139</f>
        <v>0</v>
      </c>
      <c r="CH139" s="69" t="n">
        <f aca="false">'Vstupní data'!AO139</f>
        <v>0</v>
      </c>
      <c r="CI139" s="69" t="n">
        <f aca="false">'Vstupní data'!AP139</f>
        <v>0</v>
      </c>
      <c r="CJ139" s="72" t="n">
        <f aca="false">ROUND(CH139*CI139,0)</f>
        <v>0</v>
      </c>
      <c r="CK139" s="74" t="str">
        <f aca="false">IF(OR(AA139&gt;0,BB139&gt;0,CD139&gt;0,CJ139&gt;0),AA139+BB139+CD139+CJ139,"")</f>
        <v/>
      </c>
    </row>
    <row r="140" customFormat="false" ht="12.8" hidden="false" customHeight="false" outlineLevel="0" collapsed="false">
      <c r="A140" s="66" t="n">
        <f aca="false">'Vstupní data'!A140</f>
        <v>0</v>
      </c>
      <c r="F140" s="66" t="str">
        <f aca="false">CONCATENATE('Vstupní data'!F140,'Vstupní data'!G140,'Vstupní data'!H140,'Vstupní data'!I140)</f>
        <v/>
      </c>
      <c r="G140" s="66"/>
      <c r="H140" s="66" t="n">
        <f aca="false">'Vstupní data'!K140</f>
        <v>0</v>
      </c>
      <c r="I140" s="66" t="n">
        <f aca="false">'Vstupní data'!L140</f>
        <v>0</v>
      </c>
      <c r="J140" s="66" t="n">
        <f aca="false">'Vstupní data'!K140*'Vstupní data'!M140/100</f>
        <v>0</v>
      </c>
      <c r="L140" s="66" t="n">
        <f aca="false">IF('Vstupní data'!N140="prostokořenný",0,IF('Vstupní data'!N140="krytokořenný","k",IF('Vstupní data'!N140="poloodrostky nebo odrostky, prostokořenné i krytokořenné","po",0)))</f>
        <v>0</v>
      </c>
      <c r="N140" s="66"/>
      <c r="O140" s="66" t="n">
        <f aca="false">'Vstupní data'!O140</f>
        <v>0</v>
      </c>
      <c r="P140" s="66" t="n">
        <f aca="false">IF(O140&gt;0,VLOOKUP(CONCATENATE(VLOOKUP(I140,'Pril3-drev'!$H$5:$K$83,4,0),"-",'Vstupní data'!R140),K2!$C$15:$D$23,2,0),0)</f>
        <v>0</v>
      </c>
      <c r="Q140" s="66" t="n">
        <f aca="false">IF(O140&gt;0,VLOOKUP(I140,'Pril3-drev'!$H$5:$I$83,2,0),0)</f>
        <v>0</v>
      </c>
      <c r="R140" s="66" t="n">
        <f aca="false">IF(Q140&gt;0,VLOOKUP(Q140,'Pril6-okus'!$A$5:$B$17,2,0),0)</f>
        <v>0</v>
      </c>
      <c r="S140" s="66" t="n">
        <f aca="false">IF(O140&gt;0,VLOOKUP(I140,'Pril3-drev'!$H$5:$J$83,3,0),0)</f>
        <v>0</v>
      </c>
      <c r="T140" s="66" t="str">
        <f aca="false">IF(O140&gt;0,IF(L140="k",0.9*VLOOKUP(S140,'ha-pocty-vyhl'!$A$5:$B$20,2,0),IF(L140="po",0.8*VLOOKUP(S140,'ha-pocty-vyhl'!$A$5:$B$20,2,0),VLOOKUP(S140,'ha-pocty-vyhl'!$A$5:$B$20,2,0))),"")</f>
        <v/>
      </c>
      <c r="U140" s="66" t="n">
        <f aca="false">'Vstupní data'!P140</f>
        <v>0</v>
      </c>
      <c r="V140" s="66" t="n">
        <f aca="false">IF(O140&gt;0,1.3*T140*1000*Z140/10000,0)</f>
        <v>0</v>
      </c>
      <c r="W140" s="66" t="n">
        <f aca="false">IF(O140&gt;0,1.3*T140*1000*Z140/10000,0)</f>
        <v>0</v>
      </c>
      <c r="X140" s="66" t="n">
        <f aca="false">IF(O140&gt;0,IF(O140&gt;V140,V140,O140),0)</f>
        <v>0</v>
      </c>
      <c r="Y140" s="66" t="n">
        <f aca="false">IF(O140&gt;0,IF(IF(U140&gt;W140,W140,U140)&lt;X140,W140,IF(U140&gt;W140,W140,U140)),0)</f>
        <v>0</v>
      </c>
      <c r="Z140" s="66" t="n">
        <f aca="false">IF(O140&gt;0,IF(J140&gt;0,J140,K140*H140/100),0)</f>
        <v>0</v>
      </c>
      <c r="AA140" s="67" t="n">
        <f aca="false">IF(O140&gt;0,CEILING(R140*P140*X140/Y140*Z140,1),0)</f>
        <v>0</v>
      </c>
      <c r="AB140" s="68" t="n">
        <f aca="false">IF(O140&gt;0,AA140/O140,0)</f>
        <v>0</v>
      </c>
      <c r="AC140" s="66" t="n">
        <f aca="false">'Vstupní data'!W140</f>
        <v>0</v>
      </c>
      <c r="AI140" s="66" t="str">
        <f aca="false">IF(OR('Vstupní data'!T140&gt;0,'Vstupní data'!U140&gt;0),VLOOKUP(I140,'Pril3-drev'!$H$5:$J$83,3,0),"")</f>
        <v/>
      </c>
      <c r="AJ140" s="66" t="n">
        <f aca="false">IF('Vstupní data'!V140="prostokořenný",0,IF('Vstupní data'!V140="krytokořenný","k",IF('Vstupní data'!V140="poloodrostky nebo odrostky, prostokořenné i krytokořenné","po",0)))</f>
        <v>0</v>
      </c>
      <c r="AK140" s="66" t="n">
        <f aca="false">IF(OR('Vstupní data'!T140&gt;0,'Vstupní data'!U140&gt;0),IF(AJ140="k",0.9*VLOOKUP(AI140,'ha-pocty-vyhl'!$A$5:$B$20,2,0),IF(AJ140="po",0.8*VLOOKUP(AI140,'ha-pocty-vyhl'!$A$5:$B$20,2,0),VLOOKUP(AI140,'ha-pocty-vyhl'!$A$5:$B$20,2,0))),0)</f>
        <v>0</v>
      </c>
      <c r="AL140" s="66" t="n">
        <f aca="false">IF(OR('Vstupní data'!T140&gt;0,'Vstupní data'!U140&gt;0),'Vstupní data'!K140*'Vstupní data'!M140/100,0)</f>
        <v>0</v>
      </c>
      <c r="AM140" s="66" t="n">
        <f aca="false">IF(OR('Vstupní data'!T140&gt;0,'Vstupní data'!U140&gt;0),IF('Vstupní data'!T140&gt;0,'Vstupní data'!T140,ROUND(10*'Vstupní data'!U140/AK140,0)),0)</f>
        <v>0</v>
      </c>
      <c r="AN140" s="69" t="n">
        <f aca="false">IF('Vstupní data'!T140&gt;0,   IF('Vstupní data'!T140&lt;=AL140,'Vstupní data'!T140,AL140),   IF(AM140&lt;AL140,AM140,AL140))</f>
        <v>0</v>
      </c>
      <c r="AO140" s="69" t="n">
        <f aca="false">'Vstupní data'!X140</f>
        <v>0</v>
      </c>
      <c r="AP140" s="66" t="n">
        <f aca="false">IF(OR('Vstupní data'!T140&gt;0,'Vstupní data'!U140&gt;0),IF(I140&lt;&gt;0,VLOOKUP(I140,'Pril3-drev'!$H$5:$I$83,2,0),0),0)</f>
        <v>0</v>
      </c>
      <c r="AQ140" s="66" t="n">
        <f aca="false">'Vstupní data'!Y140</f>
        <v>0</v>
      </c>
      <c r="AR140" s="66" t="str">
        <f aca="false">IF(AC140&gt;5,   IF('Vstupní data'!Y140&gt;0,   VLOOKUP(VLOOKUP(CONCATENATE(VLOOKUP(I140,'Pril3-drev'!$H$4:$L$83,5,0),AC140),'Pril3-drev'!$Q$4:$R$2803,2,0),'AVB-BS'!$C$5:$S$29 ,LOOKUP(AQ140,'AVB-BS'!$D$3:$S$3,'AVB-BS'!$D$1:$S$1) ,0 )   ,   IF('Vstupní data'!Z140&gt;0,'Vstupní data'!Z140,0)) , "")</f>
        <v/>
      </c>
      <c r="AS140" s="70" t="str">
        <f aca="false">IF(AC140&gt;5,VLOOKUP(CONCATENATE(AP140,AR140),'Pril1-THLPa'!$H$6:$N$96,4,0),"")</f>
        <v/>
      </c>
      <c r="AT140" s="70" t="str">
        <f aca="false">IF(AC140&gt;5,VLOOKUP(CONCATENATE(AP140,AR140),'Pril1-THLPa'!$H$6:$N$96,5,0),"")</f>
        <v/>
      </c>
      <c r="AU140" s="70" t="str">
        <f aca="false">IF(AC140&gt;5,VLOOKUP(CONCATENATE(AP140,AR140),'Pril1-THLPa'!$H$6:$N$96,6,0),"")</f>
        <v/>
      </c>
      <c r="AV140" s="70" t="str">
        <f aca="false">IF(AC140&gt;5,VLOOKUP(CONCATENATE(AP140,AR140),'Pril1-THLPa'!$H$6:$N$96,7,0),"")</f>
        <v/>
      </c>
      <c r="AW140" s="70" t="str">
        <f aca="false">IF(AC140&gt;5,VLOOKUP(CONCATENATE(AP140,AR140),'Pril1-THLPa'!$H$6:$O$96,8,0),"")</f>
        <v/>
      </c>
      <c r="AX140" s="66" t="n">
        <f aca="false">IF(AC140&gt;0,IF(AND(AC140&gt;0,AC140&lt;=5),VLOOKUP(AP140,'Pril1-THLPa'!$A$6:$F$18,LOOKUP(AC140,'Pril1-THLPa'!$B$5:$F$5,'Pril1-THLPa'!$B$4:$F$4),0),AS140+AT140*(AC140-5)+AU140*POWER(AC140-5,2)+AV140*POWER(AC140-5,3)+AW140*POWER(AC140-5,4)),0)</f>
        <v>0</v>
      </c>
      <c r="AY140" s="71"/>
      <c r="AZ140" s="66" t="n">
        <f aca="false">'Vstupní data'!AA140</f>
        <v>0</v>
      </c>
      <c r="BA140" s="66" t="n">
        <f aca="false">IF(OR('Vstupní data'!T140&gt;0,'Vstupní data'!U140&gt;0),IF(AC140&lt;&gt;"",AX140*AO140/10*(100+AZ140)/100,0),0)</f>
        <v>0</v>
      </c>
      <c r="BB140" s="67" t="n">
        <f aca="false">IF(AC140&lt;&gt;"",ROUND(BA140*AN140,0),0)</f>
        <v>0</v>
      </c>
      <c r="BC140" s="68" t="str">
        <f aca="false">IF(AE140&gt;0,BB140/AE140,"")</f>
        <v/>
      </c>
      <c r="BD140" s="66" t="n">
        <f aca="false">'Vstupní data'!AE140</f>
        <v>0</v>
      </c>
      <c r="BF140" s="66" t="n">
        <f aca="false">'Vstupní data'!AC140</f>
        <v>0</v>
      </c>
      <c r="BH140" s="66" t="n">
        <f aca="false">'Vstupní data'!AD140</f>
        <v>0</v>
      </c>
      <c r="BI140" s="66" t="n">
        <f aca="false">'Vstupní data'!AF140</f>
        <v>0</v>
      </c>
      <c r="BJ140" s="69" t="n">
        <f aca="false">'Vstupní data'!AG140</f>
        <v>0</v>
      </c>
      <c r="BK140" s="69" t="n">
        <f aca="false">IF(BF140&lt;&gt;0,VLOOKUP(I140,'Pril3-drev'!$H$5:$I$83,2,0),0)</f>
        <v>0</v>
      </c>
      <c r="BL140" s="69" t="n">
        <f aca="false">IF(BF140&lt;&gt;0,VLOOKUP(BK140,'Pril3-drev'!$A$5:$C$17,3,0),0)</f>
        <v>0</v>
      </c>
      <c r="BM140" s="69" t="n">
        <f aca="false">'Vstupní data'!AH140</f>
        <v>0</v>
      </c>
      <c r="BN140" s="69" t="n">
        <f aca="false">IF('Vstupní data'!AH140&gt;0,   VLOOKUP(VLOOKUP(CONCATENATE(VLOOKUP(I140,'Pril3-drev'!$H$4:$L$83,5,0),BD140),'Pril3-drev'!$Q$4:$R$2803,2,0),'AVB-BS'!$C$5:$S$29 ,LOOKUP(BM140,'AVB-BS'!$D$3:$S$3,'AVB-BS'!$D$1:$S$1) ,0 )   ,   IF('Vstupní data'!AI140&gt;0,'Vstupní data'!AI140,0))</f>
        <v>0</v>
      </c>
      <c r="BO140" s="69" t="str">
        <f aca="false">IF(BX140&gt;5,VLOOKUP(CONCATENATE(BK140,BN140),'Pril1-THLPa'!$H$6:$N$96,4,0),"")</f>
        <v/>
      </c>
      <c r="BP140" s="69" t="str">
        <f aca="false">IF(BX140&gt;5,VLOOKUP(CONCATENATE(BK140,BN140),'Pril1-THLPa'!$H$6:$N$96,5,0),"")</f>
        <v/>
      </c>
      <c r="BQ140" s="69" t="str">
        <f aca="false">IF(BX140&gt;5,VLOOKUP(CONCATENATE(BK140,BN140),'Pril1-THLPa'!$H$6:$N$96,6,0),"")</f>
        <v/>
      </c>
      <c r="BR140" s="69" t="str">
        <f aca="false">IF(BX140&gt;5,VLOOKUP(CONCATENATE(BK140,BN140),'Pril1-THLPa'!$H$6:$N$96,7,0),"")</f>
        <v/>
      </c>
      <c r="BS140" s="69" t="str">
        <f aca="false">IF(BX140&gt;5,VLOOKUP(CONCATENATE(BK140,BN140),'Pril1-THLPa'!$H$6:$O$96,8,0),"")</f>
        <v/>
      </c>
      <c r="BT140" s="69" t="str">
        <f aca="false">IF(BF140&gt;0, IF(BK140="smrk",  VLOOKUP(VLOOKUP(BD140,'Pril9-K3'!$L$8:$M$207,2,0),'Pril9-K3'!$A$8:$J$16,LOOKUP(BN140,'Pril9-K3'!$A$7:$J$7,'Pril9-K3'!$A$5:$J$5),0), IF(AND(BK140&lt;&gt;"smrk",'Vstupní data'!AK140&lt;&gt;""),'Vstupní data'!AK140,   VLOOKUP(VLOOKUP(BD140,'Pril9-K3'!$L$8:$M$207,2,0),'Pril9-K3'!$A$8:$J$16,LOOKUP(BN140,'Pril9-K3'!$A$7:$J$7,'Pril9-K3'!$A$5:$J$5),0)   )),   "")</f>
        <v/>
      </c>
      <c r="BV140" s="69" t="n">
        <f aca="false">'Vstupní data'!AJ140</f>
        <v>0</v>
      </c>
      <c r="BW140" s="69" t="n">
        <f aca="false">IF(BF140&gt;0,IF(J140&gt;0,J140,K140*H140/100),0)</f>
        <v>0</v>
      </c>
      <c r="BX140" s="69" t="n">
        <f aca="false">IF(BF140&gt;0,IF(BJ140&gt;BL140,BL140,BJ140),0)</f>
        <v>0</v>
      </c>
      <c r="BY140" s="69" t="n">
        <f aca="false">IF(BD140=0,0,IF(AND(BX140&gt;0,BX140&lt;=5),  IF(AND(BX140&gt;0,BX140&lt;=5),VLOOKUP(BK140,'Pril1-THLPa'!$A$6:$F$18,IF(AND(BX140&gt;0,BX140&lt;=5),LOOKUP(BX140,'Pril1-THLPa'!$B$5:$F$5,'Pril1-THLPa'!$B$4:$F$4),""),0),""),  IF(BX140&gt;5,BO140+BP140*(BX140-5)+BQ140*POWER(BX140-5,2)+BR140*POWER(BX140-5,3)+BS140*POWER(BX140-5,4),"")))</f>
        <v>0</v>
      </c>
      <c r="BZ140" s="69" t="n">
        <f aca="false">IF(BY140&gt;0,BY140*BI140/10*BW140*(100+BV140)/100,0)</f>
        <v>0</v>
      </c>
      <c r="CA140" s="69" t="n">
        <f aca="false">IF(BD140&gt;0,BX140-IF(BD140&gt;BX140,BX140,BD140),0)</f>
        <v>0</v>
      </c>
      <c r="CB140" s="69" t="n">
        <f aca="false">POWER(1.01,CA140)</f>
        <v>1</v>
      </c>
      <c r="CC140" s="69" t="n">
        <f aca="false">IF(BF140&gt;0,IF(BF140&gt;BH140,1,BF140/BH140),0)</f>
        <v>0</v>
      </c>
      <c r="CD140" s="72" t="n">
        <f aca="false">IF(BD140=0,0,IF(BF140&gt;0,ROUND(IF(CB140&lt;&gt;0,BZ140*BT140*1/CB140*CC140,0),0),0))</f>
        <v>0</v>
      </c>
      <c r="CE140" s="73" t="str">
        <f aca="false">IF(BF140&gt;0,IF(BF140&gt;BH140,CD140/BF140,CD140/BH140),"")</f>
        <v/>
      </c>
      <c r="CF140" s="69" t="n">
        <f aca="false">'Vstupní data'!AM140</f>
        <v>0</v>
      </c>
      <c r="CG140" s="69" t="n">
        <f aca="false">'Vstupní data'!AN140</f>
        <v>0</v>
      </c>
      <c r="CH140" s="69" t="n">
        <f aca="false">'Vstupní data'!AO140</f>
        <v>0</v>
      </c>
      <c r="CI140" s="69" t="n">
        <f aca="false">'Vstupní data'!AP140</f>
        <v>0</v>
      </c>
      <c r="CJ140" s="72" t="n">
        <f aca="false">ROUND(CH140*CI140,0)</f>
        <v>0</v>
      </c>
      <c r="CK140" s="74" t="str">
        <f aca="false">IF(OR(AA140&gt;0,BB140&gt;0,CD140&gt;0,CJ140&gt;0),AA140+BB140+CD140+CJ140,"")</f>
        <v/>
      </c>
    </row>
    <row r="141" customFormat="false" ht="12.8" hidden="false" customHeight="false" outlineLevel="0" collapsed="false">
      <c r="A141" s="66" t="n">
        <f aca="false">'Vstupní data'!A141</f>
        <v>0</v>
      </c>
      <c r="F141" s="66" t="str">
        <f aca="false">CONCATENATE('Vstupní data'!F141,'Vstupní data'!G141,'Vstupní data'!H141,'Vstupní data'!I141)</f>
        <v/>
      </c>
      <c r="G141" s="66"/>
      <c r="H141" s="66" t="n">
        <f aca="false">'Vstupní data'!K141</f>
        <v>0</v>
      </c>
      <c r="I141" s="66" t="n">
        <f aca="false">'Vstupní data'!L141</f>
        <v>0</v>
      </c>
      <c r="J141" s="66" t="n">
        <f aca="false">'Vstupní data'!K141*'Vstupní data'!M141/100</f>
        <v>0</v>
      </c>
      <c r="L141" s="66" t="n">
        <f aca="false">IF('Vstupní data'!N141="prostokořenný",0,IF('Vstupní data'!N141="krytokořenný","k",IF('Vstupní data'!N141="poloodrostky nebo odrostky, prostokořenné i krytokořenné","po",0)))</f>
        <v>0</v>
      </c>
      <c r="N141" s="66"/>
      <c r="O141" s="66" t="n">
        <f aca="false">'Vstupní data'!O141</f>
        <v>0</v>
      </c>
      <c r="P141" s="66" t="n">
        <f aca="false">IF(O141&gt;0,VLOOKUP(CONCATENATE(VLOOKUP(I141,'Pril3-drev'!$H$5:$K$83,4,0),"-",'Vstupní data'!R141),K2!$C$15:$D$23,2,0),0)</f>
        <v>0</v>
      </c>
      <c r="Q141" s="66" t="n">
        <f aca="false">IF(O141&gt;0,VLOOKUP(I141,'Pril3-drev'!$H$5:$I$83,2,0),0)</f>
        <v>0</v>
      </c>
      <c r="R141" s="66" t="n">
        <f aca="false">IF(Q141&gt;0,VLOOKUP(Q141,'Pril6-okus'!$A$5:$B$17,2,0),0)</f>
        <v>0</v>
      </c>
      <c r="S141" s="66" t="n">
        <f aca="false">IF(O141&gt;0,VLOOKUP(I141,'Pril3-drev'!$H$5:$J$83,3,0),0)</f>
        <v>0</v>
      </c>
      <c r="T141" s="66" t="str">
        <f aca="false">IF(O141&gt;0,IF(L141="k",0.9*VLOOKUP(S141,'ha-pocty-vyhl'!$A$5:$B$20,2,0),IF(L141="po",0.8*VLOOKUP(S141,'ha-pocty-vyhl'!$A$5:$B$20,2,0),VLOOKUP(S141,'ha-pocty-vyhl'!$A$5:$B$20,2,0))),"")</f>
        <v/>
      </c>
      <c r="U141" s="66" t="n">
        <f aca="false">'Vstupní data'!P141</f>
        <v>0</v>
      </c>
      <c r="V141" s="66" t="n">
        <f aca="false">IF(O141&gt;0,1.3*T141*1000*Z141/10000,0)</f>
        <v>0</v>
      </c>
      <c r="W141" s="66" t="n">
        <f aca="false">IF(O141&gt;0,1.3*T141*1000*Z141/10000,0)</f>
        <v>0</v>
      </c>
      <c r="X141" s="66" t="n">
        <f aca="false">IF(O141&gt;0,IF(O141&gt;V141,V141,O141),0)</f>
        <v>0</v>
      </c>
      <c r="Y141" s="66" t="n">
        <f aca="false">IF(O141&gt;0,IF(IF(U141&gt;W141,W141,U141)&lt;X141,W141,IF(U141&gt;W141,W141,U141)),0)</f>
        <v>0</v>
      </c>
      <c r="Z141" s="66" t="n">
        <f aca="false">IF(O141&gt;0,IF(J141&gt;0,J141,K141*H141/100),0)</f>
        <v>0</v>
      </c>
      <c r="AA141" s="67" t="n">
        <f aca="false">IF(O141&gt;0,CEILING(R141*P141*X141/Y141*Z141,1),0)</f>
        <v>0</v>
      </c>
      <c r="AB141" s="68" t="n">
        <f aca="false">IF(O141&gt;0,AA141/O141,0)</f>
        <v>0</v>
      </c>
      <c r="AC141" s="66" t="n">
        <f aca="false">'Vstupní data'!W141</f>
        <v>0</v>
      </c>
      <c r="AI141" s="66" t="str">
        <f aca="false">IF(OR('Vstupní data'!T141&gt;0,'Vstupní data'!U141&gt;0),VLOOKUP(I141,'Pril3-drev'!$H$5:$J$83,3,0),"")</f>
        <v/>
      </c>
      <c r="AJ141" s="66" t="n">
        <f aca="false">IF('Vstupní data'!V141="prostokořenný",0,IF('Vstupní data'!V141="krytokořenný","k",IF('Vstupní data'!V141="poloodrostky nebo odrostky, prostokořenné i krytokořenné","po",0)))</f>
        <v>0</v>
      </c>
      <c r="AK141" s="66" t="n">
        <f aca="false">IF(OR('Vstupní data'!T141&gt;0,'Vstupní data'!U141&gt;0),IF(AJ141="k",0.9*VLOOKUP(AI141,'ha-pocty-vyhl'!$A$5:$B$20,2,0),IF(AJ141="po",0.8*VLOOKUP(AI141,'ha-pocty-vyhl'!$A$5:$B$20,2,0),VLOOKUP(AI141,'ha-pocty-vyhl'!$A$5:$B$20,2,0))),0)</f>
        <v>0</v>
      </c>
      <c r="AL141" s="66" t="n">
        <f aca="false">IF(OR('Vstupní data'!T141&gt;0,'Vstupní data'!U141&gt;0),'Vstupní data'!K141*'Vstupní data'!M141/100,0)</f>
        <v>0</v>
      </c>
      <c r="AM141" s="66" t="n">
        <f aca="false">IF(OR('Vstupní data'!T141&gt;0,'Vstupní data'!U141&gt;0),IF('Vstupní data'!T141&gt;0,'Vstupní data'!T141,ROUND(10*'Vstupní data'!U141/AK141,0)),0)</f>
        <v>0</v>
      </c>
      <c r="AN141" s="69" t="n">
        <f aca="false">IF('Vstupní data'!T141&gt;0,   IF('Vstupní data'!T141&lt;=AL141,'Vstupní data'!T141,AL141),   IF(AM141&lt;AL141,AM141,AL141))</f>
        <v>0</v>
      </c>
      <c r="AO141" s="69" t="n">
        <f aca="false">'Vstupní data'!X141</f>
        <v>0</v>
      </c>
      <c r="AP141" s="66" t="n">
        <f aca="false">IF(OR('Vstupní data'!T141&gt;0,'Vstupní data'!U141&gt;0),IF(I141&lt;&gt;0,VLOOKUP(I141,'Pril3-drev'!$H$5:$I$83,2,0),0),0)</f>
        <v>0</v>
      </c>
      <c r="AQ141" s="66" t="n">
        <f aca="false">'Vstupní data'!Y141</f>
        <v>0</v>
      </c>
      <c r="AR141" s="66" t="str">
        <f aca="false">IF(AC141&gt;5,   IF('Vstupní data'!Y141&gt;0,   VLOOKUP(VLOOKUP(CONCATENATE(VLOOKUP(I141,'Pril3-drev'!$H$4:$L$83,5,0),AC141),'Pril3-drev'!$Q$4:$R$2803,2,0),'AVB-BS'!$C$5:$S$29 ,LOOKUP(AQ141,'AVB-BS'!$D$3:$S$3,'AVB-BS'!$D$1:$S$1) ,0 )   ,   IF('Vstupní data'!Z141&gt;0,'Vstupní data'!Z141,0)) , "")</f>
        <v/>
      </c>
      <c r="AS141" s="70" t="str">
        <f aca="false">IF(AC141&gt;5,VLOOKUP(CONCATENATE(AP141,AR141),'Pril1-THLPa'!$H$6:$N$96,4,0),"")</f>
        <v/>
      </c>
      <c r="AT141" s="70" t="str">
        <f aca="false">IF(AC141&gt;5,VLOOKUP(CONCATENATE(AP141,AR141),'Pril1-THLPa'!$H$6:$N$96,5,0),"")</f>
        <v/>
      </c>
      <c r="AU141" s="70" t="str">
        <f aca="false">IF(AC141&gt;5,VLOOKUP(CONCATENATE(AP141,AR141),'Pril1-THLPa'!$H$6:$N$96,6,0),"")</f>
        <v/>
      </c>
      <c r="AV141" s="70" t="str">
        <f aca="false">IF(AC141&gt;5,VLOOKUP(CONCATENATE(AP141,AR141),'Pril1-THLPa'!$H$6:$N$96,7,0),"")</f>
        <v/>
      </c>
      <c r="AW141" s="70" t="str">
        <f aca="false">IF(AC141&gt;5,VLOOKUP(CONCATENATE(AP141,AR141),'Pril1-THLPa'!$H$6:$O$96,8,0),"")</f>
        <v/>
      </c>
      <c r="AX141" s="66" t="n">
        <f aca="false">IF(AC141&gt;0,IF(AND(AC141&gt;0,AC141&lt;=5),VLOOKUP(AP141,'Pril1-THLPa'!$A$6:$F$18,LOOKUP(AC141,'Pril1-THLPa'!$B$5:$F$5,'Pril1-THLPa'!$B$4:$F$4),0),AS141+AT141*(AC141-5)+AU141*POWER(AC141-5,2)+AV141*POWER(AC141-5,3)+AW141*POWER(AC141-5,4)),0)</f>
        <v>0</v>
      </c>
      <c r="AY141" s="71"/>
      <c r="AZ141" s="66" t="n">
        <f aca="false">'Vstupní data'!AA141</f>
        <v>0</v>
      </c>
      <c r="BA141" s="66" t="n">
        <f aca="false">IF(OR('Vstupní data'!T141&gt;0,'Vstupní data'!U141&gt;0),IF(AC141&lt;&gt;"",AX141*AO141/10*(100+AZ141)/100,0),0)</f>
        <v>0</v>
      </c>
      <c r="BB141" s="67" t="n">
        <f aca="false">IF(AC141&lt;&gt;"",ROUND(BA141*AN141,0),0)</f>
        <v>0</v>
      </c>
      <c r="BC141" s="68" t="str">
        <f aca="false">IF(AE141&gt;0,BB141/AE141,"")</f>
        <v/>
      </c>
      <c r="BD141" s="66" t="n">
        <f aca="false">'Vstupní data'!AE141</f>
        <v>0</v>
      </c>
      <c r="BF141" s="66" t="n">
        <f aca="false">'Vstupní data'!AC141</f>
        <v>0</v>
      </c>
      <c r="BH141" s="66" t="n">
        <f aca="false">'Vstupní data'!AD141</f>
        <v>0</v>
      </c>
      <c r="BI141" s="66" t="n">
        <f aca="false">'Vstupní data'!AF141</f>
        <v>0</v>
      </c>
      <c r="BJ141" s="69" t="n">
        <f aca="false">'Vstupní data'!AG141</f>
        <v>0</v>
      </c>
      <c r="BK141" s="69" t="n">
        <f aca="false">IF(BF141&lt;&gt;0,VLOOKUP(I141,'Pril3-drev'!$H$5:$I$83,2,0),0)</f>
        <v>0</v>
      </c>
      <c r="BL141" s="69" t="n">
        <f aca="false">IF(BF141&lt;&gt;0,VLOOKUP(BK141,'Pril3-drev'!$A$5:$C$17,3,0),0)</f>
        <v>0</v>
      </c>
      <c r="BM141" s="69" t="n">
        <f aca="false">'Vstupní data'!AH141</f>
        <v>0</v>
      </c>
      <c r="BN141" s="69" t="n">
        <f aca="false">IF('Vstupní data'!AH141&gt;0,   VLOOKUP(VLOOKUP(CONCATENATE(VLOOKUP(I141,'Pril3-drev'!$H$4:$L$83,5,0),BD141),'Pril3-drev'!$Q$4:$R$2803,2,0),'AVB-BS'!$C$5:$S$29 ,LOOKUP(BM141,'AVB-BS'!$D$3:$S$3,'AVB-BS'!$D$1:$S$1) ,0 )   ,   IF('Vstupní data'!AI141&gt;0,'Vstupní data'!AI141,0))</f>
        <v>0</v>
      </c>
      <c r="BO141" s="69" t="str">
        <f aca="false">IF(BX141&gt;5,VLOOKUP(CONCATENATE(BK141,BN141),'Pril1-THLPa'!$H$6:$N$96,4,0),"")</f>
        <v/>
      </c>
      <c r="BP141" s="69" t="str">
        <f aca="false">IF(BX141&gt;5,VLOOKUP(CONCATENATE(BK141,BN141),'Pril1-THLPa'!$H$6:$N$96,5,0),"")</f>
        <v/>
      </c>
      <c r="BQ141" s="69" t="str">
        <f aca="false">IF(BX141&gt;5,VLOOKUP(CONCATENATE(BK141,BN141),'Pril1-THLPa'!$H$6:$N$96,6,0),"")</f>
        <v/>
      </c>
      <c r="BR141" s="69" t="str">
        <f aca="false">IF(BX141&gt;5,VLOOKUP(CONCATENATE(BK141,BN141),'Pril1-THLPa'!$H$6:$N$96,7,0),"")</f>
        <v/>
      </c>
      <c r="BS141" s="69" t="str">
        <f aca="false">IF(BX141&gt;5,VLOOKUP(CONCATENATE(BK141,BN141),'Pril1-THLPa'!$H$6:$O$96,8,0),"")</f>
        <v/>
      </c>
      <c r="BT141" s="69" t="str">
        <f aca="false">IF(BF141&gt;0, IF(BK141="smrk",  VLOOKUP(VLOOKUP(BD141,'Pril9-K3'!$L$8:$M$207,2,0),'Pril9-K3'!$A$8:$J$16,LOOKUP(BN141,'Pril9-K3'!$A$7:$J$7,'Pril9-K3'!$A$5:$J$5),0), IF(AND(BK141&lt;&gt;"smrk",'Vstupní data'!AK141&lt;&gt;""),'Vstupní data'!AK141,   VLOOKUP(VLOOKUP(BD141,'Pril9-K3'!$L$8:$M$207,2,0),'Pril9-K3'!$A$8:$J$16,LOOKUP(BN141,'Pril9-K3'!$A$7:$J$7,'Pril9-K3'!$A$5:$J$5),0)   )),   "")</f>
        <v/>
      </c>
      <c r="BV141" s="69" t="n">
        <f aca="false">'Vstupní data'!AJ141</f>
        <v>0</v>
      </c>
      <c r="BW141" s="69" t="n">
        <f aca="false">IF(BF141&gt;0,IF(J141&gt;0,J141,K141*H141/100),0)</f>
        <v>0</v>
      </c>
      <c r="BX141" s="69" t="n">
        <f aca="false">IF(BF141&gt;0,IF(BJ141&gt;BL141,BL141,BJ141),0)</f>
        <v>0</v>
      </c>
      <c r="BY141" s="69" t="n">
        <f aca="false">IF(BD141=0,0,IF(AND(BX141&gt;0,BX141&lt;=5),  IF(AND(BX141&gt;0,BX141&lt;=5),VLOOKUP(BK141,'Pril1-THLPa'!$A$6:$F$18,IF(AND(BX141&gt;0,BX141&lt;=5),LOOKUP(BX141,'Pril1-THLPa'!$B$5:$F$5,'Pril1-THLPa'!$B$4:$F$4),""),0),""),  IF(BX141&gt;5,BO141+BP141*(BX141-5)+BQ141*POWER(BX141-5,2)+BR141*POWER(BX141-5,3)+BS141*POWER(BX141-5,4),"")))</f>
        <v>0</v>
      </c>
      <c r="BZ141" s="69" t="n">
        <f aca="false">IF(BY141&gt;0,BY141*BI141/10*BW141*(100+BV141)/100,0)</f>
        <v>0</v>
      </c>
      <c r="CA141" s="69" t="n">
        <f aca="false">IF(BD141&gt;0,BX141-IF(BD141&gt;BX141,BX141,BD141),0)</f>
        <v>0</v>
      </c>
      <c r="CB141" s="69" t="n">
        <f aca="false">POWER(1.01,CA141)</f>
        <v>1</v>
      </c>
      <c r="CC141" s="69" t="n">
        <f aca="false">IF(BF141&gt;0,IF(BF141&gt;BH141,1,BF141/BH141),0)</f>
        <v>0</v>
      </c>
      <c r="CD141" s="72" t="n">
        <f aca="false">IF(BD141=0,0,IF(BF141&gt;0,ROUND(IF(CB141&lt;&gt;0,BZ141*BT141*1/CB141*CC141,0),0),0))</f>
        <v>0</v>
      </c>
      <c r="CE141" s="73" t="str">
        <f aca="false">IF(BF141&gt;0,IF(BF141&gt;BH141,CD141/BF141,CD141/BH141),"")</f>
        <v/>
      </c>
      <c r="CF141" s="69" t="n">
        <f aca="false">'Vstupní data'!AM141</f>
        <v>0</v>
      </c>
      <c r="CG141" s="69" t="n">
        <f aca="false">'Vstupní data'!AN141</f>
        <v>0</v>
      </c>
      <c r="CH141" s="69" t="n">
        <f aca="false">'Vstupní data'!AO141</f>
        <v>0</v>
      </c>
      <c r="CI141" s="69" t="n">
        <f aca="false">'Vstupní data'!AP141</f>
        <v>0</v>
      </c>
      <c r="CJ141" s="72" t="n">
        <f aca="false">ROUND(CH141*CI141,0)</f>
        <v>0</v>
      </c>
      <c r="CK141" s="74" t="str">
        <f aca="false">IF(OR(AA141&gt;0,BB141&gt;0,CD141&gt;0,CJ141&gt;0),AA141+BB141+CD141+CJ141,"")</f>
        <v/>
      </c>
    </row>
    <row r="142" customFormat="false" ht="12.8" hidden="false" customHeight="false" outlineLevel="0" collapsed="false">
      <c r="A142" s="66" t="n">
        <f aca="false">'Vstupní data'!A142</f>
        <v>0</v>
      </c>
      <c r="F142" s="66" t="str">
        <f aca="false">CONCATENATE('Vstupní data'!F142,'Vstupní data'!G142,'Vstupní data'!H142,'Vstupní data'!I142)</f>
        <v/>
      </c>
      <c r="G142" s="66"/>
      <c r="H142" s="66" t="n">
        <f aca="false">'Vstupní data'!K142</f>
        <v>0</v>
      </c>
      <c r="I142" s="66" t="n">
        <f aca="false">'Vstupní data'!L142</f>
        <v>0</v>
      </c>
      <c r="J142" s="66" t="n">
        <f aca="false">'Vstupní data'!K142*'Vstupní data'!M142/100</f>
        <v>0</v>
      </c>
      <c r="L142" s="66" t="n">
        <f aca="false">IF('Vstupní data'!N142="prostokořenný",0,IF('Vstupní data'!N142="krytokořenný","k",IF('Vstupní data'!N142="poloodrostky nebo odrostky, prostokořenné i krytokořenné","po",0)))</f>
        <v>0</v>
      </c>
      <c r="N142" s="66"/>
      <c r="O142" s="66" t="n">
        <f aca="false">'Vstupní data'!O142</f>
        <v>0</v>
      </c>
      <c r="P142" s="66" t="n">
        <f aca="false">IF(O142&gt;0,VLOOKUP(CONCATENATE(VLOOKUP(I142,'Pril3-drev'!$H$5:$K$83,4,0),"-",'Vstupní data'!R142),K2!$C$15:$D$23,2,0),0)</f>
        <v>0</v>
      </c>
      <c r="Q142" s="66" t="n">
        <f aca="false">IF(O142&gt;0,VLOOKUP(I142,'Pril3-drev'!$H$5:$I$83,2,0),0)</f>
        <v>0</v>
      </c>
      <c r="R142" s="66" t="n">
        <f aca="false">IF(Q142&gt;0,VLOOKUP(Q142,'Pril6-okus'!$A$5:$B$17,2,0),0)</f>
        <v>0</v>
      </c>
      <c r="S142" s="66" t="n">
        <f aca="false">IF(O142&gt;0,VLOOKUP(I142,'Pril3-drev'!$H$5:$J$83,3,0),0)</f>
        <v>0</v>
      </c>
      <c r="T142" s="66" t="str">
        <f aca="false">IF(O142&gt;0,IF(L142="k",0.9*VLOOKUP(S142,'ha-pocty-vyhl'!$A$5:$B$20,2,0),IF(L142="po",0.8*VLOOKUP(S142,'ha-pocty-vyhl'!$A$5:$B$20,2,0),VLOOKUP(S142,'ha-pocty-vyhl'!$A$5:$B$20,2,0))),"")</f>
        <v/>
      </c>
      <c r="U142" s="66" t="n">
        <f aca="false">'Vstupní data'!P142</f>
        <v>0</v>
      </c>
      <c r="V142" s="66" t="n">
        <f aca="false">IF(O142&gt;0,1.3*T142*1000*Z142/10000,0)</f>
        <v>0</v>
      </c>
      <c r="W142" s="66" t="n">
        <f aca="false">IF(O142&gt;0,1.3*T142*1000*Z142/10000,0)</f>
        <v>0</v>
      </c>
      <c r="X142" s="66" t="n">
        <f aca="false">IF(O142&gt;0,IF(O142&gt;V142,V142,O142),0)</f>
        <v>0</v>
      </c>
      <c r="Y142" s="66" t="n">
        <f aca="false">IF(O142&gt;0,IF(IF(U142&gt;W142,W142,U142)&lt;X142,W142,IF(U142&gt;W142,W142,U142)),0)</f>
        <v>0</v>
      </c>
      <c r="Z142" s="66" t="n">
        <f aca="false">IF(O142&gt;0,IF(J142&gt;0,J142,K142*H142/100),0)</f>
        <v>0</v>
      </c>
      <c r="AA142" s="67" t="n">
        <f aca="false">IF(O142&gt;0,CEILING(R142*P142*X142/Y142*Z142,1),0)</f>
        <v>0</v>
      </c>
      <c r="AB142" s="68" t="n">
        <f aca="false">IF(O142&gt;0,AA142/O142,0)</f>
        <v>0</v>
      </c>
      <c r="AC142" s="66" t="n">
        <f aca="false">'Vstupní data'!W142</f>
        <v>0</v>
      </c>
      <c r="AI142" s="66" t="str">
        <f aca="false">IF(OR('Vstupní data'!T142&gt;0,'Vstupní data'!U142&gt;0),VLOOKUP(I142,'Pril3-drev'!$H$5:$J$83,3,0),"")</f>
        <v/>
      </c>
      <c r="AJ142" s="66" t="n">
        <f aca="false">IF('Vstupní data'!V142="prostokořenný",0,IF('Vstupní data'!V142="krytokořenný","k",IF('Vstupní data'!V142="poloodrostky nebo odrostky, prostokořenné i krytokořenné","po",0)))</f>
        <v>0</v>
      </c>
      <c r="AK142" s="66" t="n">
        <f aca="false">IF(OR('Vstupní data'!T142&gt;0,'Vstupní data'!U142&gt;0),IF(AJ142="k",0.9*VLOOKUP(AI142,'ha-pocty-vyhl'!$A$5:$B$20,2,0),IF(AJ142="po",0.8*VLOOKUP(AI142,'ha-pocty-vyhl'!$A$5:$B$20,2,0),VLOOKUP(AI142,'ha-pocty-vyhl'!$A$5:$B$20,2,0))),0)</f>
        <v>0</v>
      </c>
      <c r="AL142" s="66" t="n">
        <f aca="false">IF(OR('Vstupní data'!T142&gt;0,'Vstupní data'!U142&gt;0),'Vstupní data'!K142*'Vstupní data'!M142/100,0)</f>
        <v>0</v>
      </c>
      <c r="AM142" s="66" t="n">
        <f aca="false">IF(OR('Vstupní data'!T142&gt;0,'Vstupní data'!U142&gt;0),IF('Vstupní data'!T142&gt;0,'Vstupní data'!T142,ROUND(10*'Vstupní data'!U142/AK142,0)),0)</f>
        <v>0</v>
      </c>
      <c r="AN142" s="69" t="n">
        <f aca="false">IF('Vstupní data'!T142&gt;0,   IF('Vstupní data'!T142&lt;=AL142,'Vstupní data'!T142,AL142),   IF(AM142&lt;AL142,AM142,AL142))</f>
        <v>0</v>
      </c>
      <c r="AO142" s="69" t="n">
        <f aca="false">'Vstupní data'!X142</f>
        <v>0</v>
      </c>
      <c r="AP142" s="66" t="n">
        <f aca="false">IF(OR('Vstupní data'!T142&gt;0,'Vstupní data'!U142&gt;0),IF(I142&lt;&gt;0,VLOOKUP(I142,'Pril3-drev'!$H$5:$I$83,2,0),0),0)</f>
        <v>0</v>
      </c>
      <c r="AQ142" s="66" t="n">
        <f aca="false">'Vstupní data'!Y142</f>
        <v>0</v>
      </c>
      <c r="AR142" s="66" t="str">
        <f aca="false">IF(AC142&gt;5,   IF('Vstupní data'!Y142&gt;0,   VLOOKUP(VLOOKUP(CONCATENATE(VLOOKUP(I142,'Pril3-drev'!$H$4:$L$83,5,0),AC142),'Pril3-drev'!$Q$4:$R$2803,2,0),'AVB-BS'!$C$5:$S$29 ,LOOKUP(AQ142,'AVB-BS'!$D$3:$S$3,'AVB-BS'!$D$1:$S$1) ,0 )   ,   IF('Vstupní data'!Z142&gt;0,'Vstupní data'!Z142,0)) , "")</f>
        <v/>
      </c>
      <c r="AS142" s="70" t="str">
        <f aca="false">IF(AC142&gt;5,VLOOKUP(CONCATENATE(AP142,AR142),'Pril1-THLPa'!$H$6:$N$96,4,0),"")</f>
        <v/>
      </c>
      <c r="AT142" s="70" t="str">
        <f aca="false">IF(AC142&gt;5,VLOOKUP(CONCATENATE(AP142,AR142),'Pril1-THLPa'!$H$6:$N$96,5,0),"")</f>
        <v/>
      </c>
      <c r="AU142" s="70" t="str">
        <f aca="false">IF(AC142&gt;5,VLOOKUP(CONCATENATE(AP142,AR142),'Pril1-THLPa'!$H$6:$N$96,6,0),"")</f>
        <v/>
      </c>
      <c r="AV142" s="70" t="str">
        <f aca="false">IF(AC142&gt;5,VLOOKUP(CONCATENATE(AP142,AR142),'Pril1-THLPa'!$H$6:$N$96,7,0),"")</f>
        <v/>
      </c>
      <c r="AW142" s="70" t="str">
        <f aca="false">IF(AC142&gt;5,VLOOKUP(CONCATENATE(AP142,AR142),'Pril1-THLPa'!$H$6:$O$96,8,0),"")</f>
        <v/>
      </c>
      <c r="AX142" s="66" t="n">
        <f aca="false">IF(AC142&gt;0,IF(AND(AC142&gt;0,AC142&lt;=5),VLOOKUP(AP142,'Pril1-THLPa'!$A$6:$F$18,LOOKUP(AC142,'Pril1-THLPa'!$B$5:$F$5,'Pril1-THLPa'!$B$4:$F$4),0),AS142+AT142*(AC142-5)+AU142*POWER(AC142-5,2)+AV142*POWER(AC142-5,3)+AW142*POWER(AC142-5,4)),0)</f>
        <v>0</v>
      </c>
      <c r="AY142" s="71"/>
      <c r="AZ142" s="66" t="n">
        <f aca="false">'Vstupní data'!AA142</f>
        <v>0</v>
      </c>
      <c r="BA142" s="66" t="n">
        <f aca="false">IF(OR('Vstupní data'!T142&gt;0,'Vstupní data'!U142&gt;0),IF(AC142&lt;&gt;"",AX142*AO142/10*(100+AZ142)/100,0),0)</f>
        <v>0</v>
      </c>
      <c r="BB142" s="67" t="n">
        <f aca="false">IF(AC142&lt;&gt;"",ROUND(BA142*AN142,0),0)</f>
        <v>0</v>
      </c>
      <c r="BC142" s="68" t="str">
        <f aca="false">IF(AE142&gt;0,BB142/AE142,"")</f>
        <v/>
      </c>
      <c r="BD142" s="66" t="n">
        <f aca="false">'Vstupní data'!AE142</f>
        <v>0</v>
      </c>
      <c r="BF142" s="66" t="n">
        <f aca="false">'Vstupní data'!AC142</f>
        <v>0</v>
      </c>
      <c r="BH142" s="66" t="n">
        <f aca="false">'Vstupní data'!AD142</f>
        <v>0</v>
      </c>
      <c r="BI142" s="66" t="n">
        <f aca="false">'Vstupní data'!AF142</f>
        <v>0</v>
      </c>
      <c r="BJ142" s="69" t="n">
        <f aca="false">'Vstupní data'!AG142</f>
        <v>0</v>
      </c>
      <c r="BK142" s="69" t="n">
        <f aca="false">IF(BF142&lt;&gt;0,VLOOKUP(I142,'Pril3-drev'!$H$5:$I$83,2,0),0)</f>
        <v>0</v>
      </c>
      <c r="BL142" s="69" t="n">
        <f aca="false">IF(BF142&lt;&gt;0,VLOOKUP(BK142,'Pril3-drev'!$A$5:$C$17,3,0),0)</f>
        <v>0</v>
      </c>
      <c r="BM142" s="69" t="n">
        <f aca="false">'Vstupní data'!AH142</f>
        <v>0</v>
      </c>
      <c r="BN142" s="69" t="n">
        <f aca="false">IF('Vstupní data'!AH142&gt;0,   VLOOKUP(VLOOKUP(CONCATENATE(VLOOKUP(I142,'Pril3-drev'!$H$4:$L$83,5,0),BD142),'Pril3-drev'!$Q$4:$R$2803,2,0),'AVB-BS'!$C$5:$S$29 ,LOOKUP(BM142,'AVB-BS'!$D$3:$S$3,'AVB-BS'!$D$1:$S$1) ,0 )   ,   IF('Vstupní data'!AI142&gt;0,'Vstupní data'!AI142,0))</f>
        <v>0</v>
      </c>
      <c r="BO142" s="69" t="str">
        <f aca="false">IF(BX142&gt;5,VLOOKUP(CONCATENATE(BK142,BN142),'Pril1-THLPa'!$H$6:$N$96,4,0),"")</f>
        <v/>
      </c>
      <c r="BP142" s="69" t="str">
        <f aca="false">IF(BX142&gt;5,VLOOKUP(CONCATENATE(BK142,BN142),'Pril1-THLPa'!$H$6:$N$96,5,0),"")</f>
        <v/>
      </c>
      <c r="BQ142" s="69" t="str">
        <f aca="false">IF(BX142&gt;5,VLOOKUP(CONCATENATE(BK142,BN142),'Pril1-THLPa'!$H$6:$N$96,6,0),"")</f>
        <v/>
      </c>
      <c r="BR142" s="69" t="str">
        <f aca="false">IF(BX142&gt;5,VLOOKUP(CONCATENATE(BK142,BN142),'Pril1-THLPa'!$H$6:$N$96,7,0),"")</f>
        <v/>
      </c>
      <c r="BS142" s="69" t="str">
        <f aca="false">IF(BX142&gt;5,VLOOKUP(CONCATENATE(BK142,BN142),'Pril1-THLPa'!$H$6:$O$96,8,0),"")</f>
        <v/>
      </c>
      <c r="BT142" s="69" t="str">
        <f aca="false">IF(BF142&gt;0, IF(BK142="smrk",  VLOOKUP(VLOOKUP(BD142,'Pril9-K3'!$L$8:$M$207,2,0),'Pril9-K3'!$A$8:$J$16,LOOKUP(BN142,'Pril9-K3'!$A$7:$J$7,'Pril9-K3'!$A$5:$J$5),0), IF(AND(BK142&lt;&gt;"smrk",'Vstupní data'!AK142&lt;&gt;""),'Vstupní data'!AK142,   VLOOKUP(VLOOKUP(BD142,'Pril9-K3'!$L$8:$M$207,2,0),'Pril9-K3'!$A$8:$J$16,LOOKUP(BN142,'Pril9-K3'!$A$7:$J$7,'Pril9-K3'!$A$5:$J$5),0)   )),   "")</f>
        <v/>
      </c>
      <c r="BV142" s="69" t="n">
        <f aca="false">'Vstupní data'!AJ142</f>
        <v>0</v>
      </c>
      <c r="BW142" s="69" t="n">
        <f aca="false">IF(BF142&gt;0,IF(J142&gt;0,J142,K142*H142/100),0)</f>
        <v>0</v>
      </c>
      <c r="BX142" s="69" t="n">
        <f aca="false">IF(BF142&gt;0,IF(BJ142&gt;BL142,BL142,BJ142),0)</f>
        <v>0</v>
      </c>
      <c r="BY142" s="69" t="n">
        <f aca="false">IF(BD142=0,0,IF(AND(BX142&gt;0,BX142&lt;=5),  IF(AND(BX142&gt;0,BX142&lt;=5),VLOOKUP(BK142,'Pril1-THLPa'!$A$6:$F$18,IF(AND(BX142&gt;0,BX142&lt;=5),LOOKUP(BX142,'Pril1-THLPa'!$B$5:$F$5,'Pril1-THLPa'!$B$4:$F$4),""),0),""),  IF(BX142&gt;5,BO142+BP142*(BX142-5)+BQ142*POWER(BX142-5,2)+BR142*POWER(BX142-5,3)+BS142*POWER(BX142-5,4),"")))</f>
        <v>0</v>
      </c>
      <c r="BZ142" s="69" t="n">
        <f aca="false">IF(BY142&gt;0,BY142*BI142/10*BW142*(100+BV142)/100,0)</f>
        <v>0</v>
      </c>
      <c r="CA142" s="69" t="n">
        <f aca="false">IF(BD142&gt;0,BX142-IF(BD142&gt;BX142,BX142,BD142),0)</f>
        <v>0</v>
      </c>
      <c r="CB142" s="69" t="n">
        <f aca="false">POWER(1.01,CA142)</f>
        <v>1</v>
      </c>
      <c r="CC142" s="69" t="n">
        <f aca="false">IF(BF142&gt;0,IF(BF142&gt;BH142,1,BF142/BH142),0)</f>
        <v>0</v>
      </c>
      <c r="CD142" s="72" t="n">
        <f aca="false">IF(BD142=0,0,IF(BF142&gt;0,ROUND(IF(CB142&lt;&gt;0,BZ142*BT142*1/CB142*CC142,0),0),0))</f>
        <v>0</v>
      </c>
      <c r="CE142" s="73" t="str">
        <f aca="false">IF(BF142&gt;0,IF(BF142&gt;BH142,CD142/BF142,CD142/BH142),"")</f>
        <v/>
      </c>
      <c r="CF142" s="69" t="n">
        <f aca="false">'Vstupní data'!AM142</f>
        <v>0</v>
      </c>
      <c r="CG142" s="69" t="n">
        <f aca="false">'Vstupní data'!AN142</f>
        <v>0</v>
      </c>
      <c r="CH142" s="69" t="n">
        <f aca="false">'Vstupní data'!AO142</f>
        <v>0</v>
      </c>
      <c r="CI142" s="69" t="n">
        <f aca="false">'Vstupní data'!AP142</f>
        <v>0</v>
      </c>
      <c r="CJ142" s="72" t="n">
        <f aca="false">ROUND(CH142*CI142,0)</f>
        <v>0</v>
      </c>
      <c r="CK142" s="74" t="str">
        <f aca="false">IF(OR(AA142&gt;0,BB142&gt;0,CD142&gt;0,CJ142&gt;0),AA142+BB142+CD142+CJ142,"")</f>
        <v/>
      </c>
    </row>
    <row r="143" customFormat="false" ht="12.8" hidden="false" customHeight="false" outlineLevel="0" collapsed="false">
      <c r="A143" s="66" t="n">
        <f aca="false">'Vstupní data'!A143</f>
        <v>0</v>
      </c>
      <c r="F143" s="66" t="str">
        <f aca="false">CONCATENATE('Vstupní data'!F143,'Vstupní data'!G143,'Vstupní data'!H143,'Vstupní data'!I143)</f>
        <v/>
      </c>
      <c r="G143" s="66"/>
      <c r="H143" s="66" t="n">
        <f aca="false">'Vstupní data'!K143</f>
        <v>0</v>
      </c>
      <c r="I143" s="66" t="n">
        <f aca="false">'Vstupní data'!L143</f>
        <v>0</v>
      </c>
      <c r="J143" s="66" t="n">
        <f aca="false">'Vstupní data'!K143*'Vstupní data'!M143/100</f>
        <v>0</v>
      </c>
      <c r="L143" s="66" t="n">
        <f aca="false">IF('Vstupní data'!N143="prostokořenný",0,IF('Vstupní data'!N143="krytokořenný","k",IF('Vstupní data'!N143="poloodrostky nebo odrostky, prostokořenné i krytokořenné","po",0)))</f>
        <v>0</v>
      </c>
      <c r="N143" s="66"/>
      <c r="O143" s="66" t="n">
        <f aca="false">'Vstupní data'!O143</f>
        <v>0</v>
      </c>
      <c r="P143" s="66" t="n">
        <f aca="false">IF(O143&gt;0,VLOOKUP(CONCATENATE(VLOOKUP(I143,'Pril3-drev'!$H$5:$K$83,4,0),"-",'Vstupní data'!R143),K2!$C$15:$D$23,2,0),0)</f>
        <v>0</v>
      </c>
      <c r="Q143" s="66" t="n">
        <f aca="false">IF(O143&gt;0,VLOOKUP(I143,'Pril3-drev'!$H$5:$I$83,2,0),0)</f>
        <v>0</v>
      </c>
      <c r="R143" s="66" t="n">
        <f aca="false">IF(Q143&gt;0,VLOOKUP(Q143,'Pril6-okus'!$A$5:$B$17,2,0),0)</f>
        <v>0</v>
      </c>
      <c r="S143" s="66" t="n">
        <f aca="false">IF(O143&gt;0,VLOOKUP(I143,'Pril3-drev'!$H$5:$J$83,3,0),0)</f>
        <v>0</v>
      </c>
      <c r="T143" s="66" t="str">
        <f aca="false">IF(O143&gt;0,IF(L143="k",0.9*VLOOKUP(S143,'ha-pocty-vyhl'!$A$5:$B$20,2,0),IF(L143="po",0.8*VLOOKUP(S143,'ha-pocty-vyhl'!$A$5:$B$20,2,0),VLOOKUP(S143,'ha-pocty-vyhl'!$A$5:$B$20,2,0))),"")</f>
        <v/>
      </c>
      <c r="U143" s="66" t="n">
        <f aca="false">'Vstupní data'!P143</f>
        <v>0</v>
      </c>
      <c r="V143" s="66" t="n">
        <f aca="false">IF(O143&gt;0,1.3*T143*1000*Z143/10000,0)</f>
        <v>0</v>
      </c>
      <c r="W143" s="66" t="n">
        <f aca="false">IF(O143&gt;0,1.3*T143*1000*Z143/10000,0)</f>
        <v>0</v>
      </c>
      <c r="X143" s="66" t="n">
        <f aca="false">IF(O143&gt;0,IF(O143&gt;V143,V143,O143),0)</f>
        <v>0</v>
      </c>
      <c r="Y143" s="66" t="n">
        <f aca="false">IF(O143&gt;0,IF(IF(U143&gt;W143,W143,U143)&lt;X143,W143,IF(U143&gt;W143,W143,U143)),0)</f>
        <v>0</v>
      </c>
      <c r="Z143" s="66" t="n">
        <f aca="false">IF(O143&gt;0,IF(J143&gt;0,J143,K143*H143/100),0)</f>
        <v>0</v>
      </c>
      <c r="AA143" s="67" t="n">
        <f aca="false">IF(O143&gt;0,CEILING(R143*P143*X143/Y143*Z143,1),0)</f>
        <v>0</v>
      </c>
      <c r="AB143" s="68" t="n">
        <f aca="false">IF(O143&gt;0,AA143/O143,0)</f>
        <v>0</v>
      </c>
      <c r="AC143" s="66" t="n">
        <f aca="false">'Vstupní data'!W143</f>
        <v>0</v>
      </c>
      <c r="AI143" s="66" t="str">
        <f aca="false">IF(OR('Vstupní data'!T143&gt;0,'Vstupní data'!U143&gt;0),VLOOKUP(I143,'Pril3-drev'!$H$5:$J$83,3,0),"")</f>
        <v/>
      </c>
      <c r="AJ143" s="66" t="n">
        <f aca="false">IF('Vstupní data'!V143="prostokořenný",0,IF('Vstupní data'!V143="krytokořenný","k",IF('Vstupní data'!V143="poloodrostky nebo odrostky, prostokořenné i krytokořenné","po",0)))</f>
        <v>0</v>
      </c>
      <c r="AK143" s="66" t="n">
        <f aca="false">IF(OR('Vstupní data'!T143&gt;0,'Vstupní data'!U143&gt;0),IF(AJ143="k",0.9*VLOOKUP(AI143,'ha-pocty-vyhl'!$A$5:$B$20,2,0),IF(AJ143="po",0.8*VLOOKUP(AI143,'ha-pocty-vyhl'!$A$5:$B$20,2,0),VLOOKUP(AI143,'ha-pocty-vyhl'!$A$5:$B$20,2,0))),0)</f>
        <v>0</v>
      </c>
      <c r="AL143" s="66" t="n">
        <f aca="false">IF(OR('Vstupní data'!T143&gt;0,'Vstupní data'!U143&gt;0),'Vstupní data'!K143*'Vstupní data'!M143/100,0)</f>
        <v>0</v>
      </c>
      <c r="AM143" s="66" t="n">
        <f aca="false">IF(OR('Vstupní data'!T143&gt;0,'Vstupní data'!U143&gt;0),IF('Vstupní data'!T143&gt;0,'Vstupní data'!T143,ROUND(10*'Vstupní data'!U143/AK143,0)),0)</f>
        <v>0</v>
      </c>
      <c r="AN143" s="69" t="n">
        <f aca="false">IF('Vstupní data'!T143&gt;0,   IF('Vstupní data'!T143&lt;=AL143,'Vstupní data'!T143,AL143),   IF(AM143&lt;AL143,AM143,AL143))</f>
        <v>0</v>
      </c>
      <c r="AO143" s="69" t="n">
        <f aca="false">'Vstupní data'!X143</f>
        <v>0</v>
      </c>
      <c r="AP143" s="66" t="n">
        <f aca="false">IF(OR('Vstupní data'!T143&gt;0,'Vstupní data'!U143&gt;0),IF(I143&lt;&gt;0,VLOOKUP(I143,'Pril3-drev'!$H$5:$I$83,2,0),0),0)</f>
        <v>0</v>
      </c>
      <c r="AQ143" s="66" t="n">
        <f aca="false">'Vstupní data'!Y143</f>
        <v>0</v>
      </c>
      <c r="AR143" s="66" t="str">
        <f aca="false">IF(AC143&gt;5,   IF('Vstupní data'!Y143&gt;0,   VLOOKUP(VLOOKUP(CONCATENATE(VLOOKUP(I143,'Pril3-drev'!$H$4:$L$83,5,0),AC143),'Pril3-drev'!$Q$4:$R$2803,2,0),'AVB-BS'!$C$5:$S$29 ,LOOKUP(AQ143,'AVB-BS'!$D$3:$S$3,'AVB-BS'!$D$1:$S$1) ,0 )   ,   IF('Vstupní data'!Z143&gt;0,'Vstupní data'!Z143,0)) , "")</f>
        <v/>
      </c>
      <c r="AS143" s="70" t="str">
        <f aca="false">IF(AC143&gt;5,VLOOKUP(CONCATENATE(AP143,AR143),'Pril1-THLPa'!$H$6:$N$96,4,0),"")</f>
        <v/>
      </c>
      <c r="AT143" s="70" t="str">
        <f aca="false">IF(AC143&gt;5,VLOOKUP(CONCATENATE(AP143,AR143),'Pril1-THLPa'!$H$6:$N$96,5,0),"")</f>
        <v/>
      </c>
      <c r="AU143" s="70" t="str">
        <f aca="false">IF(AC143&gt;5,VLOOKUP(CONCATENATE(AP143,AR143),'Pril1-THLPa'!$H$6:$N$96,6,0),"")</f>
        <v/>
      </c>
      <c r="AV143" s="70" t="str">
        <f aca="false">IF(AC143&gt;5,VLOOKUP(CONCATENATE(AP143,AR143),'Pril1-THLPa'!$H$6:$N$96,7,0),"")</f>
        <v/>
      </c>
      <c r="AW143" s="70" t="str">
        <f aca="false">IF(AC143&gt;5,VLOOKUP(CONCATENATE(AP143,AR143),'Pril1-THLPa'!$H$6:$O$96,8,0),"")</f>
        <v/>
      </c>
      <c r="AX143" s="66" t="n">
        <f aca="false">IF(AC143&gt;0,IF(AND(AC143&gt;0,AC143&lt;=5),VLOOKUP(AP143,'Pril1-THLPa'!$A$6:$F$18,LOOKUP(AC143,'Pril1-THLPa'!$B$5:$F$5,'Pril1-THLPa'!$B$4:$F$4),0),AS143+AT143*(AC143-5)+AU143*POWER(AC143-5,2)+AV143*POWER(AC143-5,3)+AW143*POWER(AC143-5,4)),0)</f>
        <v>0</v>
      </c>
      <c r="AY143" s="71"/>
      <c r="AZ143" s="66" t="n">
        <f aca="false">'Vstupní data'!AA143</f>
        <v>0</v>
      </c>
      <c r="BA143" s="66" t="n">
        <f aca="false">IF(OR('Vstupní data'!T143&gt;0,'Vstupní data'!U143&gt;0),IF(AC143&lt;&gt;"",AX143*AO143/10*(100+AZ143)/100,0),0)</f>
        <v>0</v>
      </c>
      <c r="BB143" s="67" t="n">
        <f aca="false">IF(AC143&lt;&gt;"",ROUND(BA143*AN143,0),0)</f>
        <v>0</v>
      </c>
      <c r="BC143" s="68" t="str">
        <f aca="false">IF(AE143&gt;0,BB143/AE143,"")</f>
        <v/>
      </c>
      <c r="BD143" s="66" t="n">
        <f aca="false">'Vstupní data'!AE143</f>
        <v>0</v>
      </c>
      <c r="BF143" s="66" t="n">
        <f aca="false">'Vstupní data'!AC143</f>
        <v>0</v>
      </c>
      <c r="BH143" s="66" t="n">
        <f aca="false">'Vstupní data'!AD143</f>
        <v>0</v>
      </c>
      <c r="BI143" s="66" t="n">
        <f aca="false">'Vstupní data'!AF143</f>
        <v>0</v>
      </c>
      <c r="BJ143" s="69" t="n">
        <f aca="false">'Vstupní data'!AG143</f>
        <v>0</v>
      </c>
      <c r="BK143" s="69" t="n">
        <f aca="false">IF(BF143&lt;&gt;0,VLOOKUP(I143,'Pril3-drev'!$H$5:$I$83,2,0),0)</f>
        <v>0</v>
      </c>
      <c r="BL143" s="69" t="n">
        <f aca="false">IF(BF143&lt;&gt;0,VLOOKUP(BK143,'Pril3-drev'!$A$5:$C$17,3,0),0)</f>
        <v>0</v>
      </c>
      <c r="BM143" s="69" t="n">
        <f aca="false">'Vstupní data'!AH143</f>
        <v>0</v>
      </c>
      <c r="BN143" s="69" t="n">
        <f aca="false">IF('Vstupní data'!AH143&gt;0,   VLOOKUP(VLOOKUP(CONCATENATE(VLOOKUP(I143,'Pril3-drev'!$H$4:$L$83,5,0),BD143),'Pril3-drev'!$Q$4:$R$2803,2,0),'AVB-BS'!$C$5:$S$29 ,LOOKUP(BM143,'AVB-BS'!$D$3:$S$3,'AVB-BS'!$D$1:$S$1) ,0 )   ,   IF('Vstupní data'!AI143&gt;0,'Vstupní data'!AI143,0))</f>
        <v>0</v>
      </c>
      <c r="BO143" s="69" t="str">
        <f aca="false">IF(BX143&gt;5,VLOOKUP(CONCATENATE(BK143,BN143),'Pril1-THLPa'!$H$6:$N$96,4,0),"")</f>
        <v/>
      </c>
      <c r="BP143" s="69" t="str">
        <f aca="false">IF(BX143&gt;5,VLOOKUP(CONCATENATE(BK143,BN143),'Pril1-THLPa'!$H$6:$N$96,5,0),"")</f>
        <v/>
      </c>
      <c r="BQ143" s="69" t="str">
        <f aca="false">IF(BX143&gt;5,VLOOKUP(CONCATENATE(BK143,BN143),'Pril1-THLPa'!$H$6:$N$96,6,0),"")</f>
        <v/>
      </c>
      <c r="BR143" s="69" t="str">
        <f aca="false">IF(BX143&gt;5,VLOOKUP(CONCATENATE(BK143,BN143),'Pril1-THLPa'!$H$6:$N$96,7,0),"")</f>
        <v/>
      </c>
      <c r="BS143" s="69" t="str">
        <f aca="false">IF(BX143&gt;5,VLOOKUP(CONCATENATE(BK143,BN143),'Pril1-THLPa'!$H$6:$O$96,8,0),"")</f>
        <v/>
      </c>
      <c r="BT143" s="69" t="str">
        <f aca="false">IF(BF143&gt;0, IF(BK143="smrk",  VLOOKUP(VLOOKUP(BD143,'Pril9-K3'!$L$8:$M$207,2,0),'Pril9-K3'!$A$8:$J$16,LOOKUP(BN143,'Pril9-K3'!$A$7:$J$7,'Pril9-K3'!$A$5:$J$5),0), IF(AND(BK143&lt;&gt;"smrk",'Vstupní data'!AK143&lt;&gt;""),'Vstupní data'!AK143,   VLOOKUP(VLOOKUP(BD143,'Pril9-K3'!$L$8:$M$207,2,0),'Pril9-K3'!$A$8:$J$16,LOOKUP(BN143,'Pril9-K3'!$A$7:$J$7,'Pril9-K3'!$A$5:$J$5),0)   )),   "")</f>
        <v/>
      </c>
      <c r="BV143" s="69" t="n">
        <f aca="false">'Vstupní data'!AJ143</f>
        <v>0</v>
      </c>
      <c r="BW143" s="69" t="n">
        <f aca="false">IF(BF143&gt;0,IF(J143&gt;0,J143,K143*H143/100),0)</f>
        <v>0</v>
      </c>
      <c r="BX143" s="69" t="n">
        <f aca="false">IF(BF143&gt;0,IF(BJ143&gt;BL143,BL143,BJ143),0)</f>
        <v>0</v>
      </c>
      <c r="BY143" s="69" t="n">
        <f aca="false">IF(BD143=0,0,IF(AND(BX143&gt;0,BX143&lt;=5),  IF(AND(BX143&gt;0,BX143&lt;=5),VLOOKUP(BK143,'Pril1-THLPa'!$A$6:$F$18,IF(AND(BX143&gt;0,BX143&lt;=5),LOOKUP(BX143,'Pril1-THLPa'!$B$5:$F$5,'Pril1-THLPa'!$B$4:$F$4),""),0),""),  IF(BX143&gt;5,BO143+BP143*(BX143-5)+BQ143*POWER(BX143-5,2)+BR143*POWER(BX143-5,3)+BS143*POWER(BX143-5,4),"")))</f>
        <v>0</v>
      </c>
      <c r="BZ143" s="69" t="n">
        <f aca="false">IF(BY143&gt;0,BY143*BI143/10*BW143*(100+BV143)/100,0)</f>
        <v>0</v>
      </c>
      <c r="CA143" s="69" t="n">
        <f aca="false">IF(BD143&gt;0,BX143-IF(BD143&gt;BX143,BX143,BD143),0)</f>
        <v>0</v>
      </c>
      <c r="CB143" s="69" t="n">
        <f aca="false">POWER(1.01,CA143)</f>
        <v>1</v>
      </c>
      <c r="CC143" s="69" t="n">
        <f aca="false">IF(BF143&gt;0,IF(BF143&gt;BH143,1,BF143/BH143),0)</f>
        <v>0</v>
      </c>
      <c r="CD143" s="72" t="n">
        <f aca="false">IF(BD143=0,0,IF(BF143&gt;0,ROUND(IF(CB143&lt;&gt;0,BZ143*BT143*1/CB143*CC143,0),0),0))</f>
        <v>0</v>
      </c>
      <c r="CE143" s="73" t="str">
        <f aca="false">IF(BF143&gt;0,IF(BF143&gt;BH143,CD143/BF143,CD143/BH143),"")</f>
        <v/>
      </c>
      <c r="CF143" s="69" t="n">
        <f aca="false">'Vstupní data'!AM143</f>
        <v>0</v>
      </c>
      <c r="CG143" s="69" t="n">
        <f aca="false">'Vstupní data'!AN143</f>
        <v>0</v>
      </c>
      <c r="CH143" s="69" t="n">
        <f aca="false">'Vstupní data'!AO143</f>
        <v>0</v>
      </c>
      <c r="CI143" s="69" t="n">
        <f aca="false">'Vstupní data'!AP143</f>
        <v>0</v>
      </c>
      <c r="CJ143" s="72" t="n">
        <f aca="false">ROUND(CH143*CI143,0)</f>
        <v>0</v>
      </c>
      <c r="CK143" s="74" t="str">
        <f aca="false">IF(OR(AA143&gt;0,BB143&gt;0,CD143&gt;0,CJ143&gt;0),AA143+BB143+CD143+CJ143,"")</f>
        <v/>
      </c>
    </row>
    <row r="144" customFormat="false" ht="12.8" hidden="false" customHeight="false" outlineLevel="0" collapsed="false">
      <c r="A144" s="66" t="n">
        <f aca="false">'Vstupní data'!A144</f>
        <v>0</v>
      </c>
      <c r="F144" s="66" t="str">
        <f aca="false">CONCATENATE('Vstupní data'!F144,'Vstupní data'!G144,'Vstupní data'!H144,'Vstupní data'!I144)</f>
        <v/>
      </c>
      <c r="G144" s="66"/>
      <c r="H144" s="66" t="n">
        <f aca="false">'Vstupní data'!K144</f>
        <v>0</v>
      </c>
      <c r="I144" s="66" t="n">
        <f aca="false">'Vstupní data'!L144</f>
        <v>0</v>
      </c>
      <c r="J144" s="66" t="n">
        <f aca="false">'Vstupní data'!K144*'Vstupní data'!M144/100</f>
        <v>0</v>
      </c>
      <c r="L144" s="66" t="n">
        <f aca="false">IF('Vstupní data'!N144="prostokořenný",0,IF('Vstupní data'!N144="krytokořenný","k",IF('Vstupní data'!N144="poloodrostky nebo odrostky, prostokořenné i krytokořenné","po",0)))</f>
        <v>0</v>
      </c>
      <c r="N144" s="66"/>
      <c r="O144" s="66" t="n">
        <f aca="false">'Vstupní data'!O144</f>
        <v>0</v>
      </c>
      <c r="P144" s="66" t="n">
        <f aca="false">IF(O144&gt;0,VLOOKUP(CONCATENATE(VLOOKUP(I144,'Pril3-drev'!$H$5:$K$83,4,0),"-",'Vstupní data'!R144),K2!$C$15:$D$23,2,0),0)</f>
        <v>0</v>
      </c>
      <c r="Q144" s="66" t="n">
        <f aca="false">IF(O144&gt;0,VLOOKUP(I144,'Pril3-drev'!$H$5:$I$83,2,0),0)</f>
        <v>0</v>
      </c>
      <c r="R144" s="66" t="n">
        <f aca="false">IF(Q144&gt;0,VLOOKUP(Q144,'Pril6-okus'!$A$5:$B$17,2,0),0)</f>
        <v>0</v>
      </c>
      <c r="S144" s="66" t="n">
        <f aca="false">IF(O144&gt;0,VLOOKUP(I144,'Pril3-drev'!$H$5:$J$83,3,0),0)</f>
        <v>0</v>
      </c>
      <c r="T144" s="66" t="str">
        <f aca="false">IF(O144&gt;0,IF(L144="k",0.9*VLOOKUP(S144,'ha-pocty-vyhl'!$A$5:$B$20,2,0),IF(L144="po",0.8*VLOOKUP(S144,'ha-pocty-vyhl'!$A$5:$B$20,2,0),VLOOKUP(S144,'ha-pocty-vyhl'!$A$5:$B$20,2,0))),"")</f>
        <v/>
      </c>
      <c r="U144" s="66" t="n">
        <f aca="false">'Vstupní data'!P144</f>
        <v>0</v>
      </c>
      <c r="V144" s="66" t="n">
        <f aca="false">IF(O144&gt;0,1.3*T144*1000*Z144/10000,0)</f>
        <v>0</v>
      </c>
      <c r="W144" s="66" t="n">
        <f aca="false">IF(O144&gt;0,1.3*T144*1000*Z144/10000,0)</f>
        <v>0</v>
      </c>
      <c r="X144" s="66" t="n">
        <f aca="false">IF(O144&gt;0,IF(O144&gt;V144,V144,O144),0)</f>
        <v>0</v>
      </c>
      <c r="Y144" s="66" t="n">
        <f aca="false">IF(O144&gt;0,IF(IF(U144&gt;W144,W144,U144)&lt;X144,W144,IF(U144&gt;W144,W144,U144)),0)</f>
        <v>0</v>
      </c>
      <c r="Z144" s="66" t="n">
        <f aca="false">IF(O144&gt;0,IF(J144&gt;0,J144,K144*H144/100),0)</f>
        <v>0</v>
      </c>
      <c r="AA144" s="67" t="n">
        <f aca="false">IF(O144&gt;0,CEILING(R144*P144*X144/Y144*Z144,1),0)</f>
        <v>0</v>
      </c>
      <c r="AB144" s="68" t="n">
        <f aca="false">IF(O144&gt;0,AA144/O144,0)</f>
        <v>0</v>
      </c>
      <c r="AC144" s="66" t="n">
        <f aca="false">'Vstupní data'!W144</f>
        <v>0</v>
      </c>
      <c r="AI144" s="66" t="str">
        <f aca="false">IF(OR('Vstupní data'!T144&gt;0,'Vstupní data'!U144&gt;0),VLOOKUP(I144,'Pril3-drev'!$H$5:$J$83,3,0),"")</f>
        <v/>
      </c>
      <c r="AJ144" s="66" t="n">
        <f aca="false">IF('Vstupní data'!V144="prostokořenný",0,IF('Vstupní data'!V144="krytokořenný","k",IF('Vstupní data'!V144="poloodrostky nebo odrostky, prostokořenné i krytokořenné","po",0)))</f>
        <v>0</v>
      </c>
      <c r="AK144" s="66" t="n">
        <f aca="false">IF(OR('Vstupní data'!T144&gt;0,'Vstupní data'!U144&gt;0),IF(AJ144="k",0.9*VLOOKUP(AI144,'ha-pocty-vyhl'!$A$5:$B$20,2,0),IF(AJ144="po",0.8*VLOOKUP(AI144,'ha-pocty-vyhl'!$A$5:$B$20,2,0),VLOOKUP(AI144,'ha-pocty-vyhl'!$A$5:$B$20,2,0))),0)</f>
        <v>0</v>
      </c>
      <c r="AL144" s="66" t="n">
        <f aca="false">IF(OR('Vstupní data'!T144&gt;0,'Vstupní data'!U144&gt;0),'Vstupní data'!K144*'Vstupní data'!M144/100,0)</f>
        <v>0</v>
      </c>
      <c r="AM144" s="66" t="n">
        <f aca="false">IF(OR('Vstupní data'!T144&gt;0,'Vstupní data'!U144&gt;0),IF('Vstupní data'!T144&gt;0,'Vstupní data'!T144,ROUND(10*'Vstupní data'!U144/AK144,0)),0)</f>
        <v>0</v>
      </c>
      <c r="AN144" s="69" t="n">
        <f aca="false">IF('Vstupní data'!T144&gt;0,   IF('Vstupní data'!T144&lt;=AL144,'Vstupní data'!T144,AL144),   IF(AM144&lt;AL144,AM144,AL144))</f>
        <v>0</v>
      </c>
      <c r="AO144" s="69" t="n">
        <f aca="false">'Vstupní data'!X144</f>
        <v>0</v>
      </c>
      <c r="AP144" s="66" t="n">
        <f aca="false">IF(OR('Vstupní data'!T144&gt;0,'Vstupní data'!U144&gt;0),IF(I144&lt;&gt;0,VLOOKUP(I144,'Pril3-drev'!$H$5:$I$83,2,0),0),0)</f>
        <v>0</v>
      </c>
      <c r="AQ144" s="66" t="n">
        <f aca="false">'Vstupní data'!Y144</f>
        <v>0</v>
      </c>
      <c r="AR144" s="66" t="str">
        <f aca="false">IF(AC144&gt;5,   IF('Vstupní data'!Y144&gt;0,   VLOOKUP(VLOOKUP(CONCATENATE(VLOOKUP(I144,'Pril3-drev'!$H$4:$L$83,5,0),AC144),'Pril3-drev'!$Q$4:$R$2803,2,0),'AVB-BS'!$C$5:$S$29 ,LOOKUP(AQ144,'AVB-BS'!$D$3:$S$3,'AVB-BS'!$D$1:$S$1) ,0 )   ,   IF('Vstupní data'!Z144&gt;0,'Vstupní data'!Z144,0)) , "")</f>
        <v/>
      </c>
      <c r="AS144" s="70" t="str">
        <f aca="false">IF(AC144&gt;5,VLOOKUP(CONCATENATE(AP144,AR144),'Pril1-THLPa'!$H$6:$N$96,4,0),"")</f>
        <v/>
      </c>
      <c r="AT144" s="70" t="str">
        <f aca="false">IF(AC144&gt;5,VLOOKUP(CONCATENATE(AP144,AR144),'Pril1-THLPa'!$H$6:$N$96,5,0),"")</f>
        <v/>
      </c>
      <c r="AU144" s="70" t="str">
        <f aca="false">IF(AC144&gt;5,VLOOKUP(CONCATENATE(AP144,AR144),'Pril1-THLPa'!$H$6:$N$96,6,0),"")</f>
        <v/>
      </c>
      <c r="AV144" s="70" t="str">
        <f aca="false">IF(AC144&gt;5,VLOOKUP(CONCATENATE(AP144,AR144),'Pril1-THLPa'!$H$6:$N$96,7,0),"")</f>
        <v/>
      </c>
      <c r="AW144" s="70" t="str">
        <f aca="false">IF(AC144&gt;5,VLOOKUP(CONCATENATE(AP144,AR144),'Pril1-THLPa'!$H$6:$O$96,8,0),"")</f>
        <v/>
      </c>
      <c r="AX144" s="66" t="n">
        <f aca="false">IF(AC144&gt;0,IF(AND(AC144&gt;0,AC144&lt;=5),VLOOKUP(AP144,'Pril1-THLPa'!$A$6:$F$18,LOOKUP(AC144,'Pril1-THLPa'!$B$5:$F$5,'Pril1-THLPa'!$B$4:$F$4),0),AS144+AT144*(AC144-5)+AU144*POWER(AC144-5,2)+AV144*POWER(AC144-5,3)+AW144*POWER(AC144-5,4)),0)</f>
        <v>0</v>
      </c>
      <c r="AY144" s="71"/>
      <c r="AZ144" s="66" t="n">
        <f aca="false">'Vstupní data'!AA144</f>
        <v>0</v>
      </c>
      <c r="BA144" s="66" t="n">
        <f aca="false">IF(OR('Vstupní data'!T144&gt;0,'Vstupní data'!U144&gt;0),IF(AC144&lt;&gt;"",AX144*AO144/10*(100+AZ144)/100,0),0)</f>
        <v>0</v>
      </c>
      <c r="BB144" s="67" t="n">
        <f aca="false">IF(AC144&lt;&gt;"",ROUND(BA144*AN144,0),0)</f>
        <v>0</v>
      </c>
      <c r="BC144" s="68" t="str">
        <f aca="false">IF(AE144&gt;0,BB144/AE144,"")</f>
        <v/>
      </c>
      <c r="BD144" s="66" t="n">
        <f aca="false">'Vstupní data'!AE144</f>
        <v>0</v>
      </c>
      <c r="BF144" s="66" t="n">
        <f aca="false">'Vstupní data'!AC144</f>
        <v>0</v>
      </c>
      <c r="BH144" s="66" t="n">
        <f aca="false">'Vstupní data'!AD144</f>
        <v>0</v>
      </c>
      <c r="BI144" s="66" t="n">
        <f aca="false">'Vstupní data'!AF144</f>
        <v>0</v>
      </c>
      <c r="BJ144" s="69" t="n">
        <f aca="false">'Vstupní data'!AG144</f>
        <v>0</v>
      </c>
      <c r="BK144" s="69" t="n">
        <f aca="false">IF(BF144&lt;&gt;0,VLOOKUP(I144,'Pril3-drev'!$H$5:$I$83,2,0),0)</f>
        <v>0</v>
      </c>
      <c r="BL144" s="69" t="n">
        <f aca="false">IF(BF144&lt;&gt;0,VLOOKUP(BK144,'Pril3-drev'!$A$5:$C$17,3,0),0)</f>
        <v>0</v>
      </c>
      <c r="BM144" s="69" t="n">
        <f aca="false">'Vstupní data'!AH144</f>
        <v>0</v>
      </c>
      <c r="BN144" s="69" t="n">
        <f aca="false">IF('Vstupní data'!AH144&gt;0,   VLOOKUP(VLOOKUP(CONCATENATE(VLOOKUP(I144,'Pril3-drev'!$H$4:$L$83,5,0),BD144),'Pril3-drev'!$Q$4:$R$2803,2,0),'AVB-BS'!$C$5:$S$29 ,LOOKUP(BM144,'AVB-BS'!$D$3:$S$3,'AVB-BS'!$D$1:$S$1) ,0 )   ,   IF('Vstupní data'!AI144&gt;0,'Vstupní data'!AI144,0))</f>
        <v>0</v>
      </c>
      <c r="BO144" s="69" t="str">
        <f aca="false">IF(BX144&gt;5,VLOOKUP(CONCATENATE(BK144,BN144),'Pril1-THLPa'!$H$6:$N$96,4,0),"")</f>
        <v/>
      </c>
      <c r="BP144" s="69" t="str">
        <f aca="false">IF(BX144&gt;5,VLOOKUP(CONCATENATE(BK144,BN144),'Pril1-THLPa'!$H$6:$N$96,5,0),"")</f>
        <v/>
      </c>
      <c r="BQ144" s="69" t="str">
        <f aca="false">IF(BX144&gt;5,VLOOKUP(CONCATENATE(BK144,BN144),'Pril1-THLPa'!$H$6:$N$96,6,0),"")</f>
        <v/>
      </c>
      <c r="BR144" s="69" t="str">
        <f aca="false">IF(BX144&gt;5,VLOOKUP(CONCATENATE(BK144,BN144),'Pril1-THLPa'!$H$6:$N$96,7,0),"")</f>
        <v/>
      </c>
      <c r="BS144" s="69" t="str">
        <f aca="false">IF(BX144&gt;5,VLOOKUP(CONCATENATE(BK144,BN144),'Pril1-THLPa'!$H$6:$O$96,8,0),"")</f>
        <v/>
      </c>
      <c r="BT144" s="69" t="str">
        <f aca="false">IF(BF144&gt;0, IF(BK144="smrk",  VLOOKUP(VLOOKUP(BD144,'Pril9-K3'!$L$8:$M$207,2,0),'Pril9-K3'!$A$8:$J$16,LOOKUP(BN144,'Pril9-K3'!$A$7:$J$7,'Pril9-K3'!$A$5:$J$5),0), IF(AND(BK144&lt;&gt;"smrk",'Vstupní data'!AK144&lt;&gt;""),'Vstupní data'!AK144,   VLOOKUP(VLOOKUP(BD144,'Pril9-K3'!$L$8:$M$207,2,0),'Pril9-K3'!$A$8:$J$16,LOOKUP(BN144,'Pril9-K3'!$A$7:$J$7,'Pril9-K3'!$A$5:$J$5),0)   )),   "")</f>
        <v/>
      </c>
      <c r="BV144" s="69" t="n">
        <f aca="false">'Vstupní data'!AJ144</f>
        <v>0</v>
      </c>
      <c r="BW144" s="69" t="n">
        <f aca="false">IF(BF144&gt;0,IF(J144&gt;0,J144,K144*H144/100),0)</f>
        <v>0</v>
      </c>
      <c r="BX144" s="69" t="n">
        <f aca="false">IF(BF144&gt;0,IF(BJ144&gt;BL144,BL144,BJ144),0)</f>
        <v>0</v>
      </c>
      <c r="BY144" s="69" t="n">
        <f aca="false">IF(BD144=0,0,IF(AND(BX144&gt;0,BX144&lt;=5),  IF(AND(BX144&gt;0,BX144&lt;=5),VLOOKUP(BK144,'Pril1-THLPa'!$A$6:$F$18,IF(AND(BX144&gt;0,BX144&lt;=5),LOOKUP(BX144,'Pril1-THLPa'!$B$5:$F$5,'Pril1-THLPa'!$B$4:$F$4),""),0),""),  IF(BX144&gt;5,BO144+BP144*(BX144-5)+BQ144*POWER(BX144-5,2)+BR144*POWER(BX144-5,3)+BS144*POWER(BX144-5,4),"")))</f>
        <v>0</v>
      </c>
      <c r="BZ144" s="69" t="n">
        <f aca="false">IF(BY144&gt;0,BY144*BI144/10*BW144*(100+BV144)/100,0)</f>
        <v>0</v>
      </c>
      <c r="CA144" s="69" t="n">
        <f aca="false">IF(BD144&gt;0,BX144-IF(BD144&gt;BX144,BX144,BD144),0)</f>
        <v>0</v>
      </c>
      <c r="CB144" s="69" t="n">
        <f aca="false">POWER(1.01,CA144)</f>
        <v>1</v>
      </c>
      <c r="CC144" s="69" t="n">
        <f aca="false">IF(BF144&gt;0,IF(BF144&gt;BH144,1,BF144/BH144),0)</f>
        <v>0</v>
      </c>
      <c r="CD144" s="72" t="n">
        <f aca="false">IF(BD144=0,0,IF(BF144&gt;0,ROUND(IF(CB144&lt;&gt;0,BZ144*BT144*1/CB144*CC144,0),0),0))</f>
        <v>0</v>
      </c>
      <c r="CE144" s="73" t="str">
        <f aca="false">IF(BF144&gt;0,IF(BF144&gt;BH144,CD144/BF144,CD144/BH144),"")</f>
        <v/>
      </c>
      <c r="CF144" s="69" t="n">
        <f aca="false">'Vstupní data'!AM144</f>
        <v>0</v>
      </c>
      <c r="CG144" s="69" t="n">
        <f aca="false">'Vstupní data'!AN144</f>
        <v>0</v>
      </c>
      <c r="CH144" s="69" t="n">
        <f aca="false">'Vstupní data'!AO144</f>
        <v>0</v>
      </c>
      <c r="CI144" s="69" t="n">
        <f aca="false">'Vstupní data'!AP144</f>
        <v>0</v>
      </c>
      <c r="CJ144" s="72" t="n">
        <f aca="false">ROUND(CH144*CI144,0)</f>
        <v>0</v>
      </c>
      <c r="CK144" s="74" t="str">
        <f aca="false">IF(OR(AA144&gt;0,BB144&gt;0,CD144&gt;0,CJ144&gt;0),AA144+BB144+CD144+CJ144,"")</f>
        <v/>
      </c>
    </row>
    <row r="145" customFormat="false" ht="12.8" hidden="false" customHeight="false" outlineLevel="0" collapsed="false">
      <c r="A145" s="66" t="n">
        <f aca="false">'Vstupní data'!A145</f>
        <v>0</v>
      </c>
      <c r="F145" s="66" t="str">
        <f aca="false">CONCATENATE('Vstupní data'!F145,'Vstupní data'!G145,'Vstupní data'!H145,'Vstupní data'!I145)</f>
        <v/>
      </c>
      <c r="G145" s="66"/>
      <c r="H145" s="66" t="n">
        <f aca="false">'Vstupní data'!K145</f>
        <v>0</v>
      </c>
      <c r="I145" s="66" t="n">
        <f aca="false">'Vstupní data'!L145</f>
        <v>0</v>
      </c>
      <c r="J145" s="66" t="n">
        <f aca="false">'Vstupní data'!K145*'Vstupní data'!M145/100</f>
        <v>0</v>
      </c>
      <c r="L145" s="66" t="n">
        <f aca="false">IF('Vstupní data'!N145="prostokořenný",0,IF('Vstupní data'!N145="krytokořenný","k",IF('Vstupní data'!N145="poloodrostky nebo odrostky, prostokořenné i krytokořenné","po",0)))</f>
        <v>0</v>
      </c>
      <c r="N145" s="66"/>
      <c r="O145" s="66" t="n">
        <f aca="false">'Vstupní data'!O145</f>
        <v>0</v>
      </c>
      <c r="P145" s="66" t="n">
        <f aca="false">IF(O145&gt;0,VLOOKUP(CONCATENATE(VLOOKUP(I145,'Pril3-drev'!$H$5:$K$83,4,0),"-",'Vstupní data'!R145),K2!$C$15:$D$23,2,0),0)</f>
        <v>0</v>
      </c>
      <c r="Q145" s="66" t="n">
        <f aca="false">IF(O145&gt;0,VLOOKUP(I145,'Pril3-drev'!$H$5:$I$83,2,0),0)</f>
        <v>0</v>
      </c>
      <c r="R145" s="66" t="n">
        <f aca="false">IF(Q145&gt;0,VLOOKUP(Q145,'Pril6-okus'!$A$5:$B$17,2,0),0)</f>
        <v>0</v>
      </c>
      <c r="S145" s="66" t="n">
        <f aca="false">IF(O145&gt;0,VLOOKUP(I145,'Pril3-drev'!$H$5:$J$83,3,0),0)</f>
        <v>0</v>
      </c>
      <c r="T145" s="66" t="str">
        <f aca="false">IF(O145&gt;0,IF(L145="k",0.9*VLOOKUP(S145,'ha-pocty-vyhl'!$A$5:$B$20,2,0),IF(L145="po",0.8*VLOOKUP(S145,'ha-pocty-vyhl'!$A$5:$B$20,2,0),VLOOKUP(S145,'ha-pocty-vyhl'!$A$5:$B$20,2,0))),"")</f>
        <v/>
      </c>
      <c r="U145" s="66" t="n">
        <f aca="false">'Vstupní data'!P145</f>
        <v>0</v>
      </c>
      <c r="V145" s="66" t="n">
        <f aca="false">IF(O145&gt;0,1.3*T145*1000*Z145/10000,0)</f>
        <v>0</v>
      </c>
      <c r="W145" s="66" t="n">
        <f aca="false">IF(O145&gt;0,1.3*T145*1000*Z145/10000,0)</f>
        <v>0</v>
      </c>
      <c r="X145" s="66" t="n">
        <f aca="false">IF(O145&gt;0,IF(O145&gt;V145,V145,O145),0)</f>
        <v>0</v>
      </c>
      <c r="Y145" s="66" t="n">
        <f aca="false">IF(O145&gt;0,IF(IF(U145&gt;W145,W145,U145)&lt;X145,W145,IF(U145&gt;W145,W145,U145)),0)</f>
        <v>0</v>
      </c>
      <c r="Z145" s="66" t="n">
        <f aca="false">IF(O145&gt;0,IF(J145&gt;0,J145,K145*H145/100),0)</f>
        <v>0</v>
      </c>
      <c r="AA145" s="67" t="n">
        <f aca="false">IF(O145&gt;0,CEILING(R145*P145*X145/Y145*Z145,1),0)</f>
        <v>0</v>
      </c>
      <c r="AB145" s="68" t="n">
        <f aca="false">IF(O145&gt;0,AA145/O145,0)</f>
        <v>0</v>
      </c>
      <c r="AC145" s="66" t="n">
        <f aca="false">'Vstupní data'!W145</f>
        <v>0</v>
      </c>
      <c r="AI145" s="66" t="str">
        <f aca="false">IF(OR('Vstupní data'!T145&gt;0,'Vstupní data'!U145&gt;0),VLOOKUP(I145,'Pril3-drev'!$H$5:$J$83,3,0),"")</f>
        <v/>
      </c>
      <c r="AJ145" s="66" t="n">
        <f aca="false">IF('Vstupní data'!V145="prostokořenný",0,IF('Vstupní data'!V145="krytokořenný","k",IF('Vstupní data'!V145="poloodrostky nebo odrostky, prostokořenné i krytokořenné","po",0)))</f>
        <v>0</v>
      </c>
      <c r="AK145" s="66" t="n">
        <f aca="false">IF(OR('Vstupní data'!T145&gt;0,'Vstupní data'!U145&gt;0),IF(AJ145="k",0.9*VLOOKUP(AI145,'ha-pocty-vyhl'!$A$5:$B$20,2,0),IF(AJ145="po",0.8*VLOOKUP(AI145,'ha-pocty-vyhl'!$A$5:$B$20,2,0),VLOOKUP(AI145,'ha-pocty-vyhl'!$A$5:$B$20,2,0))),0)</f>
        <v>0</v>
      </c>
      <c r="AL145" s="66" t="n">
        <f aca="false">IF(OR('Vstupní data'!T145&gt;0,'Vstupní data'!U145&gt;0),'Vstupní data'!K145*'Vstupní data'!M145/100,0)</f>
        <v>0</v>
      </c>
      <c r="AM145" s="66" t="n">
        <f aca="false">IF(OR('Vstupní data'!T145&gt;0,'Vstupní data'!U145&gt;0),IF('Vstupní data'!T145&gt;0,'Vstupní data'!T145,ROUND(10*'Vstupní data'!U145/AK145,0)),0)</f>
        <v>0</v>
      </c>
      <c r="AN145" s="69" t="n">
        <f aca="false">IF('Vstupní data'!T145&gt;0,   IF('Vstupní data'!T145&lt;=AL145,'Vstupní data'!T145,AL145),   IF(AM145&lt;AL145,AM145,AL145))</f>
        <v>0</v>
      </c>
      <c r="AO145" s="69" t="n">
        <f aca="false">'Vstupní data'!X145</f>
        <v>0</v>
      </c>
      <c r="AP145" s="66" t="n">
        <f aca="false">IF(OR('Vstupní data'!T145&gt;0,'Vstupní data'!U145&gt;0),IF(I145&lt;&gt;0,VLOOKUP(I145,'Pril3-drev'!$H$5:$I$83,2,0),0),0)</f>
        <v>0</v>
      </c>
      <c r="AQ145" s="66" t="n">
        <f aca="false">'Vstupní data'!Y145</f>
        <v>0</v>
      </c>
      <c r="AR145" s="66" t="str">
        <f aca="false">IF(AC145&gt;5,   IF('Vstupní data'!Y145&gt;0,   VLOOKUP(VLOOKUP(CONCATENATE(VLOOKUP(I145,'Pril3-drev'!$H$4:$L$83,5,0),AC145),'Pril3-drev'!$Q$4:$R$2803,2,0),'AVB-BS'!$C$5:$S$29 ,LOOKUP(AQ145,'AVB-BS'!$D$3:$S$3,'AVB-BS'!$D$1:$S$1) ,0 )   ,   IF('Vstupní data'!Z145&gt;0,'Vstupní data'!Z145,0)) , "")</f>
        <v/>
      </c>
      <c r="AS145" s="70" t="str">
        <f aca="false">IF(AC145&gt;5,VLOOKUP(CONCATENATE(AP145,AR145),'Pril1-THLPa'!$H$6:$N$96,4,0),"")</f>
        <v/>
      </c>
      <c r="AT145" s="70" t="str">
        <f aca="false">IF(AC145&gt;5,VLOOKUP(CONCATENATE(AP145,AR145),'Pril1-THLPa'!$H$6:$N$96,5,0),"")</f>
        <v/>
      </c>
      <c r="AU145" s="70" t="str">
        <f aca="false">IF(AC145&gt;5,VLOOKUP(CONCATENATE(AP145,AR145),'Pril1-THLPa'!$H$6:$N$96,6,0),"")</f>
        <v/>
      </c>
      <c r="AV145" s="70" t="str">
        <f aca="false">IF(AC145&gt;5,VLOOKUP(CONCATENATE(AP145,AR145),'Pril1-THLPa'!$H$6:$N$96,7,0),"")</f>
        <v/>
      </c>
      <c r="AW145" s="70" t="str">
        <f aca="false">IF(AC145&gt;5,VLOOKUP(CONCATENATE(AP145,AR145),'Pril1-THLPa'!$H$6:$O$96,8,0),"")</f>
        <v/>
      </c>
      <c r="AX145" s="66" t="n">
        <f aca="false">IF(AC145&gt;0,IF(AND(AC145&gt;0,AC145&lt;=5),VLOOKUP(AP145,'Pril1-THLPa'!$A$6:$F$18,LOOKUP(AC145,'Pril1-THLPa'!$B$5:$F$5,'Pril1-THLPa'!$B$4:$F$4),0),AS145+AT145*(AC145-5)+AU145*POWER(AC145-5,2)+AV145*POWER(AC145-5,3)+AW145*POWER(AC145-5,4)),0)</f>
        <v>0</v>
      </c>
      <c r="AY145" s="71"/>
      <c r="AZ145" s="66" t="n">
        <f aca="false">'Vstupní data'!AA145</f>
        <v>0</v>
      </c>
      <c r="BA145" s="66" t="n">
        <f aca="false">IF(OR('Vstupní data'!T145&gt;0,'Vstupní data'!U145&gt;0),IF(AC145&lt;&gt;"",AX145*AO145/10*(100+AZ145)/100,0),0)</f>
        <v>0</v>
      </c>
      <c r="BB145" s="67" t="n">
        <f aca="false">IF(AC145&lt;&gt;"",ROUND(BA145*AN145,0),0)</f>
        <v>0</v>
      </c>
      <c r="BC145" s="68" t="str">
        <f aca="false">IF(AE145&gt;0,BB145/AE145,"")</f>
        <v/>
      </c>
      <c r="BD145" s="66" t="n">
        <f aca="false">'Vstupní data'!AE145</f>
        <v>0</v>
      </c>
      <c r="BF145" s="66" t="n">
        <f aca="false">'Vstupní data'!AC145</f>
        <v>0</v>
      </c>
      <c r="BH145" s="66" t="n">
        <f aca="false">'Vstupní data'!AD145</f>
        <v>0</v>
      </c>
      <c r="BI145" s="66" t="n">
        <f aca="false">'Vstupní data'!AF145</f>
        <v>0</v>
      </c>
      <c r="BJ145" s="69" t="n">
        <f aca="false">'Vstupní data'!AG145</f>
        <v>0</v>
      </c>
      <c r="BK145" s="69" t="n">
        <f aca="false">IF(BF145&lt;&gt;0,VLOOKUP(I145,'Pril3-drev'!$H$5:$I$83,2,0),0)</f>
        <v>0</v>
      </c>
      <c r="BL145" s="69" t="n">
        <f aca="false">IF(BF145&lt;&gt;0,VLOOKUP(BK145,'Pril3-drev'!$A$5:$C$17,3,0),0)</f>
        <v>0</v>
      </c>
      <c r="BM145" s="69" t="n">
        <f aca="false">'Vstupní data'!AH145</f>
        <v>0</v>
      </c>
      <c r="BN145" s="69" t="n">
        <f aca="false">IF('Vstupní data'!AH145&gt;0,   VLOOKUP(VLOOKUP(CONCATENATE(VLOOKUP(I145,'Pril3-drev'!$H$4:$L$83,5,0),BD145),'Pril3-drev'!$Q$4:$R$2803,2,0),'AVB-BS'!$C$5:$S$29 ,LOOKUP(BM145,'AVB-BS'!$D$3:$S$3,'AVB-BS'!$D$1:$S$1) ,0 )   ,   IF('Vstupní data'!AI145&gt;0,'Vstupní data'!AI145,0))</f>
        <v>0</v>
      </c>
      <c r="BO145" s="69" t="str">
        <f aca="false">IF(BX145&gt;5,VLOOKUP(CONCATENATE(BK145,BN145),'Pril1-THLPa'!$H$6:$N$96,4,0),"")</f>
        <v/>
      </c>
      <c r="BP145" s="69" t="str">
        <f aca="false">IF(BX145&gt;5,VLOOKUP(CONCATENATE(BK145,BN145),'Pril1-THLPa'!$H$6:$N$96,5,0),"")</f>
        <v/>
      </c>
      <c r="BQ145" s="69" t="str">
        <f aca="false">IF(BX145&gt;5,VLOOKUP(CONCATENATE(BK145,BN145),'Pril1-THLPa'!$H$6:$N$96,6,0),"")</f>
        <v/>
      </c>
      <c r="BR145" s="69" t="str">
        <f aca="false">IF(BX145&gt;5,VLOOKUP(CONCATENATE(BK145,BN145),'Pril1-THLPa'!$H$6:$N$96,7,0),"")</f>
        <v/>
      </c>
      <c r="BS145" s="69" t="str">
        <f aca="false">IF(BX145&gt;5,VLOOKUP(CONCATENATE(BK145,BN145),'Pril1-THLPa'!$H$6:$O$96,8,0),"")</f>
        <v/>
      </c>
      <c r="BT145" s="69" t="str">
        <f aca="false">IF(BF145&gt;0, IF(BK145="smrk",  VLOOKUP(VLOOKUP(BD145,'Pril9-K3'!$L$8:$M$207,2,0),'Pril9-K3'!$A$8:$J$16,LOOKUP(BN145,'Pril9-K3'!$A$7:$J$7,'Pril9-K3'!$A$5:$J$5),0), IF(AND(BK145&lt;&gt;"smrk",'Vstupní data'!AK145&lt;&gt;""),'Vstupní data'!AK145,   VLOOKUP(VLOOKUP(BD145,'Pril9-K3'!$L$8:$M$207,2,0),'Pril9-K3'!$A$8:$J$16,LOOKUP(BN145,'Pril9-K3'!$A$7:$J$7,'Pril9-K3'!$A$5:$J$5),0)   )),   "")</f>
        <v/>
      </c>
      <c r="BV145" s="69" t="n">
        <f aca="false">'Vstupní data'!AJ145</f>
        <v>0</v>
      </c>
      <c r="BW145" s="69" t="n">
        <f aca="false">IF(BF145&gt;0,IF(J145&gt;0,J145,K145*H145/100),0)</f>
        <v>0</v>
      </c>
      <c r="BX145" s="69" t="n">
        <f aca="false">IF(BF145&gt;0,IF(BJ145&gt;BL145,BL145,BJ145),0)</f>
        <v>0</v>
      </c>
      <c r="BY145" s="69" t="n">
        <f aca="false">IF(BD145=0,0,IF(AND(BX145&gt;0,BX145&lt;=5),  IF(AND(BX145&gt;0,BX145&lt;=5),VLOOKUP(BK145,'Pril1-THLPa'!$A$6:$F$18,IF(AND(BX145&gt;0,BX145&lt;=5),LOOKUP(BX145,'Pril1-THLPa'!$B$5:$F$5,'Pril1-THLPa'!$B$4:$F$4),""),0),""),  IF(BX145&gt;5,BO145+BP145*(BX145-5)+BQ145*POWER(BX145-5,2)+BR145*POWER(BX145-5,3)+BS145*POWER(BX145-5,4),"")))</f>
        <v>0</v>
      </c>
      <c r="BZ145" s="69" t="n">
        <f aca="false">IF(BY145&gt;0,BY145*BI145/10*BW145*(100+BV145)/100,0)</f>
        <v>0</v>
      </c>
      <c r="CA145" s="69" t="n">
        <f aca="false">IF(BD145&gt;0,BX145-IF(BD145&gt;BX145,BX145,BD145),0)</f>
        <v>0</v>
      </c>
      <c r="CB145" s="69" t="n">
        <f aca="false">POWER(1.01,CA145)</f>
        <v>1</v>
      </c>
      <c r="CC145" s="69" t="n">
        <f aca="false">IF(BF145&gt;0,IF(BF145&gt;BH145,1,BF145/BH145),0)</f>
        <v>0</v>
      </c>
      <c r="CD145" s="72" t="n">
        <f aca="false">IF(BD145=0,0,IF(BF145&gt;0,ROUND(IF(CB145&lt;&gt;0,BZ145*BT145*1/CB145*CC145,0),0),0))</f>
        <v>0</v>
      </c>
      <c r="CE145" s="73" t="str">
        <f aca="false">IF(BF145&gt;0,IF(BF145&gt;BH145,CD145/BF145,CD145/BH145),"")</f>
        <v/>
      </c>
      <c r="CF145" s="69" t="n">
        <f aca="false">'Vstupní data'!AM145</f>
        <v>0</v>
      </c>
      <c r="CG145" s="69" t="n">
        <f aca="false">'Vstupní data'!AN145</f>
        <v>0</v>
      </c>
      <c r="CH145" s="69" t="n">
        <f aca="false">'Vstupní data'!AO145</f>
        <v>0</v>
      </c>
      <c r="CI145" s="69" t="n">
        <f aca="false">'Vstupní data'!AP145</f>
        <v>0</v>
      </c>
      <c r="CJ145" s="72" t="n">
        <f aca="false">ROUND(CH145*CI145,0)</f>
        <v>0</v>
      </c>
      <c r="CK145" s="74" t="str">
        <f aca="false">IF(OR(AA145&gt;0,BB145&gt;0,CD145&gt;0,CJ145&gt;0),AA145+BB145+CD145+CJ145,"")</f>
        <v/>
      </c>
    </row>
    <row r="146" customFormat="false" ht="12.8" hidden="false" customHeight="false" outlineLevel="0" collapsed="false">
      <c r="A146" s="66" t="n">
        <f aca="false">'Vstupní data'!A146</f>
        <v>0</v>
      </c>
      <c r="F146" s="66" t="str">
        <f aca="false">CONCATENATE('Vstupní data'!F146,'Vstupní data'!G146,'Vstupní data'!H146,'Vstupní data'!I146)</f>
        <v/>
      </c>
      <c r="G146" s="66"/>
      <c r="H146" s="66" t="n">
        <f aca="false">'Vstupní data'!K146</f>
        <v>0</v>
      </c>
      <c r="I146" s="66" t="n">
        <f aca="false">'Vstupní data'!L146</f>
        <v>0</v>
      </c>
      <c r="J146" s="66" t="n">
        <f aca="false">'Vstupní data'!K146*'Vstupní data'!M146/100</f>
        <v>0</v>
      </c>
      <c r="L146" s="66" t="n">
        <f aca="false">IF('Vstupní data'!N146="prostokořenný",0,IF('Vstupní data'!N146="krytokořenný","k",IF('Vstupní data'!N146="poloodrostky nebo odrostky, prostokořenné i krytokořenné","po",0)))</f>
        <v>0</v>
      </c>
      <c r="N146" s="66"/>
      <c r="O146" s="66" t="n">
        <f aca="false">'Vstupní data'!O146</f>
        <v>0</v>
      </c>
      <c r="P146" s="66" t="n">
        <f aca="false">IF(O146&gt;0,VLOOKUP(CONCATENATE(VLOOKUP(I146,'Pril3-drev'!$H$5:$K$83,4,0),"-",'Vstupní data'!R146),K2!$C$15:$D$23,2,0),0)</f>
        <v>0</v>
      </c>
      <c r="Q146" s="66" t="n">
        <f aca="false">IF(O146&gt;0,VLOOKUP(I146,'Pril3-drev'!$H$5:$I$83,2,0),0)</f>
        <v>0</v>
      </c>
      <c r="R146" s="66" t="n">
        <f aca="false">IF(Q146&gt;0,VLOOKUP(Q146,'Pril6-okus'!$A$5:$B$17,2,0),0)</f>
        <v>0</v>
      </c>
      <c r="S146" s="66" t="n">
        <f aca="false">IF(O146&gt;0,VLOOKUP(I146,'Pril3-drev'!$H$5:$J$83,3,0),0)</f>
        <v>0</v>
      </c>
      <c r="T146" s="66" t="str">
        <f aca="false">IF(O146&gt;0,IF(L146="k",0.9*VLOOKUP(S146,'ha-pocty-vyhl'!$A$5:$B$20,2,0),IF(L146="po",0.8*VLOOKUP(S146,'ha-pocty-vyhl'!$A$5:$B$20,2,0),VLOOKUP(S146,'ha-pocty-vyhl'!$A$5:$B$20,2,0))),"")</f>
        <v/>
      </c>
      <c r="U146" s="66" t="n">
        <f aca="false">'Vstupní data'!P146</f>
        <v>0</v>
      </c>
      <c r="V146" s="66" t="n">
        <f aca="false">IF(O146&gt;0,1.3*T146*1000*Z146/10000,0)</f>
        <v>0</v>
      </c>
      <c r="W146" s="66" t="n">
        <f aca="false">IF(O146&gt;0,1.3*T146*1000*Z146/10000,0)</f>
        <v>0</v>
      </c>
      <c r="X146" s="66" t="n">
        <f aca="false">IF(O146&gt;0,IF(O146&gt;V146,V146,O146),0)</f>
        <v>0</v>
      </c>
      <c r="Y146" s="66" t="n">
        <f aca="false">IF(O146&gt;0,IF(IF(U146&gt;W146,W146,U146)&lt;X146,W146,IF(U146&gt;W146,W146,U146)),0)</f>
        <v>0</v>
      </c>
      <c r="Z146" s="66" t="n">
        <f aca="false">IF(O146&gt;0,IF(J146&gt;0,J146,K146*H146/100),0)</f>
        <v>0</v>
      </c>
      <c r="AA146" s="67" t="n">
        <f aca="false">IF(O146&gt;0,CEILING(R146*P146*X146/Y146*Z146,1),0)</f>
        <v>0</v>
      </c>
      <c r="AB146" s="68" t="n">
        <f aca="false">IF(O146&gt;0,AA146/O146,0)</f>
        <v>0</v>
      </c>
      <c r="AC146" s="66" t="n">
        <f aca="false">'Vstupní data'!W146</f>
        <v>0</v>
      </c>
      <c r="AI146" s="66" t="str">
        <f aca="false">IF(OR('Vstupní data'!T146&gt;0,'Vstupní data'!U146&gt;0),VLOOKUP(I146,'Pril3-drev'!$H$5:$J$83,3,0),"")</f>
        <v/>
      </c>
      <c r="AJ146" s="66" t="n">
        <f aca="false">IF('Vstupní data'!V146="prostokořenný",0,IF('Vstupní data'!V146="krytokořenný","k",IF('Vstupní data'!V146="poloodrostky nebo odrostky, prostokořenné i krytokořenné","po",0)))</f>
        <v>0</v>
      </c>
      <c r="AK146" s="66" t="n">
        <f aca="false">IF(OR('Vstupní data'!T146&gt;0,'Vstupní data'!U146&gt;0),IF(AJ146="k",0.9*VLOOKUP(AI146,'ha-pocty-vyhl'!$A$5:$B$20,2,0),IF(AJ146="po",0.8*VLOOKUP(AI146,'ha-pocty-vyhl'!$A$5:$B$20,2,0),VLOOKUP(AI146,'ha-pocty-vyhl'!$A$5:$B$20,2,0))),0)</f>
        <v>0</v>
      </c>
      <c r="AL146" s="66" t="n">
        <f aca="false">IF(OR('Vstupní data'!T146&gt;0,'Vstupní data'!U146&gt;0),'Vstupní data'!K146*'Vstupní data'!M146/100,0)</f>
        <v>0</v>
      </c>
      <c r="AM146" s="66" t="n">
        <f aca="false">IF(OR('Vstupní data'!T146&gt;0,'Vstupní data'!U146&gt;0),IF('Vstupní data'!T146&gt;0,'Vstupní data'!T146,ROUND(10*'Vstupní data'!U146/AK146,0)),0)</f>
        <v>0</v>
      </c>
      <c r="AN146" s="69" t="n">
        <f aca="false">IF('Vstupní data'!T146&gt;0,   IF('Vstupní data'!T146&lt;=AL146,'Vstupní data'!T146,AL146),   IF(AM146&lt;AL146,AM146,AL146))</f>
        <v>0</v>
      </c>
      <c r="AO146" s="69" t="n">
        <f aca="false">'Vstupní data'!X146</f>
        <v>0</v>
      </c>
      <c r="AP146" s="66" t="n">
        <f aca="false">IF(OR('Vstupní data'!T146&gt;0,'Vstupní data'!U146&gt;0),IF(I146&lt;&gt;0,VLOOKUP(I146,'Pril3-drev'!$H$5:$I$83,2,0),0),0)</f>
        <v>0</v>
      </c>
      <c r="AQ146" s="66" t="n">
        <f aca="false">'Vstupní data'!Y146</f>
        <v>0</v>
      </c>
      <c r="AR146" s="66" t="str">
        <f aca="false">IF(AC146&gt;5,   IF('Vstupní data'!Y146&gt;0,   VLOOKUP(VLOOKUP(CONCATENATE(VLOOKUP(I146,'Pril3-drev'!$H$4:$L$83,5,0),AC146),'Pril3-drev'!$Q$4:$R$2803,2,0),'AVB-BS'!$C$5:$S$29 ,LOOKUP(AQ146,'AVB-BS'!$D$3:$S$3,'AVB-BS'!$D$1:$S$1) ,0 )   ,   IF('Vstupní data'!Z146&gt;0,'Vstupní data'!Z146,0)) , "")</f>
        <v/>
      </c>
      <c r="AS146" s="70" t="str">
        <f aca="false">IF(AC146&gt;5,VLOOKUP(CONCATENATE(AP146,AR146),'Pril1-THLPa'!$H$6:$N$96,4,0),"")</f>
        <v/>
      </c>
      <c r="AT146" s="70" t="str">
        <f aca="false">IF(AC146&gt;5,VLOOKUP(CONCATENATE(AP146,AR146),'Pril1-THLPa'!$H$6:$N$96,5,0),"")</f>
        <v/>
      </c>
      <c r="AU146" s="70" t="str">
        <f aca="false">IF(AC146&gt;5,VLOOKUP(CONCATENATE(AP146,AR146),'Pril1-THLPa'!$H$6:$N$96,6,0),"")</f>
        <v/>
      </c>
      <c r="AV146" s="70" t="str">
        <f aca="false">IF(AC146&gt;5,VLOOKUP(CONCATENATE(AP146,AR146),'Pril1-THLPa'!$H$6:$N$96,7,0),"")</f>
        <v/>
      </c>
      <c r="AW146" s="70" t="str">
        <f aca="false">IF(AC146&gt;5,VLOOKUP(CONCATENATE(AP146,AR146),'Pril1-THLPa'!$H$6:$O$96,8,0),"")</f>
        <v/>
      </c>
      <c r="AX146" s="66" t="n">
        <f aca="false">IF(AC146&gt;0,IF(AND(AC146&gt;0,AC146&lt;=5),VLOOKUP(AP146,'Pril1-THLPa'!$A$6:$F$18,LOOKUP(AC146,'Pril1-THLPa'!$B$5:$F$5,'Pril1-THLPa'!$B$4:$F$4),0),AS146+AT146*(AC146-5)+AU146*POWER(AC146-5,2)+AV146*POWER(AC146-5,3)+AW146*POWER(AC146-5,4)),0)</f>
        <v>0</v>
      </c>
      <c r="AY146" s="71"/>
      <c r="AZ146" s="66" t="n">
        <f aca="false">'Vstupní data'!AA146</f>
        <v>0</v>
      </c>
      <c r="BA146" s="66" t="n">
        <f aca="false">IF(OR('Vstupní data'!T146&gt;0,'Vstupní data'!U146&gt;0),IF(AC146&lt;&gt;"",AX146*AO146/10*(100+AZ146)/100,0),0)</f>
        <v>0</v>
      </c>
      <c r="BB146" s="67" t="n">
        <f aca="false">IF(AC146&lt;&gt;"",ROUND(BA146*AN146,0),0)</f>
        <v>0</v>
      </c>
      <c r="BC146" s="68" t="str">
        <f aca="false">IF(AE146&gt;0,BB146/AE146,"")</f>
        <v/>
      </c>
      <c r="BD146" s="66" t="n">
        <f aca="false">'Vstupní data'!AE146</f>
        <v>0</v>
      </c>
      <c r="BF146" s="66" t="n">
        <f aca="false">'Vstupní data'!AC146</f>
        <v>0</v>
      </c>
      <c r="BH146" s="66" t="n">
        <f aca="false">'Vstupní data'!AD146</f>
        <v>0</v>
      </c>
      <c r="BI146" s="66" t="n">
        <f aca="false">'Vstupní data'!AF146</f>
        <v>0</v>
      </c>
      <c r="BJ146" s="69" t="n">
        <f aca="false">'Vstupní data'!AG146</f>
        <v>0</v>
      </c>
      <c r="BK146" s="69" t="n">
        <f aca="false">IF(BF146&lt;&gt;0,VLOOKUP(I146,'Pril3-drev'!$H$5:$I$83,2,0),0)</f>
        <v>0</v>
      </c>
      <c r="BL146" s="69" t="n">
        <f aca="false">IF(BF146&lt;&gt;0,VLOOKUP(BK146,'Pril3-drev'!$A$5:$C$17,3,0),0)</f>
        <v>0</v>
      </c>
      <c r="BM146" s="69" t="n">
        <f aca="false">'Vstupní data'!AH146</f>
        <v>0</v>
      </c>
      <c r="BN146" s="69" t="n">
        <f aca="false">IF('Vstupní data'!AH146&gt;0,   VLOOKUP(VLOOKUP(CONCATENATE(VLOOKUP(I146,'Pril3-drev'!$H$4:$L$83,5,0),BD146),'Pril3-drev'!$Q$4:$R$2803,2,0),'AVB-BS'!$C$5:$S$29 ,LOOKUP(BM146,'AVB-BS'!$D$3:$S$3,'AVB-BS'!$D$1:$S$1) ,0 )   ,   IF('Vstupní data'!AI146&gt;0,'Vstupní data'!AI146,0))</f>
        <v>0</v>
      </c>
      <c r="BO146" s="69" t="str">
        <f aca="false">IF(BX146&gt;5,VLOOKUP(CONCATENATE(BK146,BN146),'Pril1-THLPa'!$H$6:$N$96,4,0),"")</f>
        <v/>
      </c>
      <c r="BP146" s="69" t="str">
        <f aca="false">IF(BX146&gt;5,VLOOKUP(CONCATENATE(BK146,BN146),'Pril1-THLPa'!$H$6:$N$96,5,0),"")</f>
        <v/>
      </c>
      <c r="BQ146" s="69" t="str">
        <f aca="false">IF(BX146&gt;5,VLOOKUP(CONCATENATE(BK146,BN146),'Pril1-THLPa'!$H$6:$N$96,6,0),"")</f>
        <v/>
      </c>
      <c r="BR146" s="69" t="str">
        <f aca="false">IF(BX146&gt;5,VLOOKUP(CONCATENATE(BK146,BN146),'Pril1-THLPa'!$H$6:$N$96,7,0),"")</f>
        <v/>
      </c>
      <c r="BS146" s="69" t="str">
        <f aca="false">IF(BX146&gt;5,VLOOKUP(CONCATENATE(BK146,BN146),'Pril1-THLPa'!$H$6:$O$96,8,0),"")</f>
        <v/>
      </c>
      <c r="BT146" s="69" t="str">
        <f aca="false">IF(BF146&gt;0, IF(BK146="smrk",  VLOOKUP(VLOOKUP(BD146,'Pril9-K3'!$L$8:$M$207,2,0),'Pril9-K3'!$A$8:$J$16,LOOKUP(BN146,'Pril9-K3'!$A$7:$J$7,'Pril9-K3'!$A$5:$J$5),0), IF(AND(BK146&lt;&gt;"smrk",'Vstupní data'!AK146&lt;&gt;""),'Vstupní data'!AK146,   VLOOKUP(VLOOKUP(BD146,'Pril9-K3'!$L$8:$M$207,2,0),'Pril9-K3'!$A$8:$J$16,LOOKUP(BN146,'Pril9-K3'!$A$7:$J$7,'Pril9-K3'!$A$5:$J$5),0)   )),   "")</f>
        <v/>
      </c>
      <c r="BV146" s="69" t="n">
        <f aca="false">'Vstupní data'!AJ146</f>
        <v>0</v>
      </c>
      <c r="BW146" s="69" t="n">
        <f aca="false">IF(BF146&gt;0,IF(J146&gt;0,J146,K146*H146/100),0)</f>
        <v>0</v>
      </c>
      <c r="BX146" s="69" t="n">
        <f aca="false">IF(BF146&gt;0,IF(BJ146&gt;BL146,BL146,BJ146),0)</f>
        <v>0</v>
      </c>
      <c r="BY146" s="69" t="n">
        <f aca="false">IF(BD146=0,0,IF(AND(BX146&gt;0,BX146&lt;=5),  IF(AND(BX146&gt;0,BX146&lt;=5),VLOOKUP(BK146,'Pril1-THLPa'!$A$6:$F$18,IF(AND(BX146&gt;0,BX146&lt;=5),LOOKUP(BX146,'Pril1-THLPa'!$B$5:$F$5,'Pril1-THLPa'!$B$4:$F$4),""),0),""),  IF(BX146&gt;5,BO146+BP146*(BX146-5)+BQ146*POWER(BX146-5,2)+BR146*POWER(BX146-5,3)+BS146*POWER(BX146-5,4),"")))</f>
        <v>0</v>
      </c>
      <c r="BZ146" s="69" t="n">
        <f aca="false">IF(BY146&gt;0,BY146*BI146/10*BW146*(100+BV146)/100,0)</f>
        <v>0</v>
      </c>
      <c r="CA146" s="69" t="n">
        <f aca="false">IF(BD146&gt;0,BX146-IF(BD146&gt;BX146,BX146,BD146),0)</f>
        <v>0</v>
      </c>
      <c r="CB146" s="69" t="n">
        <f aca="false">POWER(1.01,CA146)</f>
        <v>1</v>
      </c>
      <c r="CC146" s="69" t="n">
        <f aca="false">IF(BF146&gt;0,IF(BF146&gt;BH146,1,BF146/BH146),0)</f>
        <v>0</v>
      </c>
      <c r="CD146" s="72" t="n">
        <f aca="false">IF(BD146=0,0,IF(BF146&gt;0,ROUND(IF(CB146&lt;&gt;0,BZ146*BT146*1/CB146*CC146,0),0),0))</f>
        <v>0</v>
      </c>
      <c r="CE146" s="73" t="str">
        <f aca="false">IF(BF146&gt;0,IF(BF146&gt;BH146,CD146/BF146,CD146/BH146),"")</f>
        <v/>
      </c>
      <c r="CF146" s="69" t="n">
        <f aca="false">'Vstupní data'!AM146</f>
        <v>0</v>
      </c>
      <c r="CG146" s="69" t="n">
        <f aca="false">'Vstupní data'!AN146</f>
        <v>0</v>
      </c>
      <c r="CH146" s="69" t="n">
        <f aca="false">'Vstupní data'!AO146</f>
        <v>0</v>
      </c>
      <c r="CI146" s="69" t="n">
        <f aca="false">'Vstupní data'!AP146</f>
        <v>0</v>
      </c>
      <c r="CJ146" s="72" t="n">
        <f aca="false">ROUND(CH146*CI146,0)</f>
        <v>0</v>
      </c>
      <c r="CK146" s="74" t="str">
        <f aca="false">IF(OR(AA146&gt;0,BB146&gt;0,CD146&gt;0,CJ146&gt;0),AA146+BB146+CD146+CJ146,"")</f>
        <v/>
      </c>
    </row>
    <row r="147" customFormat="false" ht="12.8" hidden="false" customHeight="false" outlineLevel="0" collapsed="false">
      <c r="A147" s="66" t="n">
        <f aca="false">'Vstupní data'!A147</f>
        <v>0</v>
      </c>
      <c r="F147" s="66" t="str">
        <f aca="false">CONCATENATE('Vstupní data'!F147,'Vstupní data'!G147,'Vstupní data'!H147,'Vstupní data'!I147)</f>
        <v/>
      </c>
      <c r="G147" s="66"/>
      <c r="H147" s="66" t="n">
        <f aca="false">'Vstupní data'!K147</f>
        <v>0</v>
      </c>
      <c r="I147" s="66" t="n">
        <f aca="false">'Vstupní data'!L147</f>
        <v>0</v>
      </c>
      <c r="J147" s="66" t="n">
        <f aca="false">'Vstupní data'!K147*'Vstupní data'!M147/100</f>
        <v>0</v>
      </c>
      <c r="L147" s="66" t="n">
        <f aca="false">IF('Vstupní data'!N147="prostokořenný",0,IF('Vstupní data'!N147="krytokořenný","k",IF('Vstupní data'!N147="poloodrostky nebo odrostky, prostokořenné i krytokořenné","po",0)))</f>
        <v>0</v>
      </c>
      <c r="N147" s="66"/>
      <c r="O147" s="66" t="n">
        <f aca="false">'Vstupní data'!O147</f>
        <v>0</v>
      </c>
      <c r="P147" s="66" t="n">
        <f aca="false">IF(O147&gt;0,VLOOKUP(CONCATENATE(VLOOKUP(I147,'Pril3-drev'!$H$5:$K$83,4,0),"-",'Vstupní data'!R147),K2!$C$15:$D$23,2,0),0)</f>
        <v>0</v>
      </c>
      <c r="Q147" s="66" t="n">
        <f aca="false">IF(O147&gt;0,VLOOKUP(I147,'Pril3-drev'!$H$5:$I$83,2,0),0)</f>
        <v>0</v>
      </c>
      <c r="R147" s="66" t="n">
        <f aca="false">IF(Q147&gt;0,VLOOKUP(Q147,'Pril6-okus'!$A$5:$B$17,2,0),0)</f>
        <v>0</v>
      </c>
      <c r="S147" s="66" t="n">
        <f aca="false">IF(O147&gt;0,VLOOKUP(I147,'Pril3-drev'!$H$5:$J$83,3,0),0)</f>
        <v>0</v>
      </c>
      <c r="T147" s="66" t="str">
        <f aca="false">IF(O147&gt;0,IF(L147="k",0.9*VLOOKUP(S147,'ha-pocty-vyhl'!$A$5:$B$20,2,0),IF(L147="po",0.8*VLOOKUP(S147,'ha-pocty-vyhl'!$A$5:$B$20,2,0),VLOOKUP(S147,'ha-pocty-vyhl'!$A$5:$B$20,2,0))),"")</f>
        <v/>
      </c>
      <c r="U147" s="66" t="n">
        <f aca="false">'Vstupní data'!P147</f>
        <v>0</v>
      </c>
      <c r="V147" s="66" t="n">
        <f aca="false">IF(O147&gt;0,1.3*T147*1000*Z147/10000,0)</f>
        <v>0</v>
      </c>
      <c r="W147" s="66" t="n">
        <f aca="false">IF(O147&gt;0,1.3*T147*1000*Z147/10000,0)</f>
        <v>0</v>
      </c>
      <c r="X147" s="66" t="n">
        <f aca="false">IF(O147&gt;0,IF(O147&gt;V147,V147,O147),0)</f>
        <v>0</v>
      </c>
      <c r="Y147" s="66" t="n">
        <f aca="false">IF(O147&gt;0,IF(IF(U147&gt;W147,W147,U147)&lt;X147,W147,IF(U147&gt;W147,W147,U147)),0)</f>
        <v>0</v>
      </c>
      <c r="Z147" s="66" t="n">
        <f aca="false">IF(O147&gt;0,IF(J147&gt;0,J147,K147*H147/100),0)</f>
        <v>0</v>
      </c>
      <c r="AA147" s="67" t="n">
        <f aca="false">IF(O147&gt;0,CEILING(R147*P147*X147/Y147*Z147,1),0)</f>
        <v>0</v>
      </c>
      <c r="AB147" s="68" t="n">
        <f aca="false">IF(O147&gt;0,AA147/O147,0)</f>
        <v>0</v>
      </c>
      <c r="AC147" s="66" t="n">
        <f aca="false">'Vstupní data'!W147</f>
        <v>0</v>
      </c>
      <c r="AI147" s="66" t="str">
        <f aca="false">IF(OR('Vstupní data'!T147&gt;0,'Vstupní data'!U147&gt;0),VLOOKUP(I147,'Pril3-drev'!$H$5:$J$83,3,0),"")</f>
        <v/>
      </c>
      <c r="AJ147" s="66" t="n">
        <f aca="false">IF('Vstupní data'!V147="prostokořenný",0,IF('Vstupní data'!V147="krytokořenný","k",IF('Vstupní data'!V147="poloodrostky nebo odrostky, prostokořenné i krytokořenné","po",0)))</f>
        <v>0</v>
      </c>
      <c r="AK147" s="66" t="n">
        <f aca="false">IF(OR('Vstupní data'!T147&gt;0,'Vstupní data'!U147&gt;0),IF(AJ147="k",0.9*VLOOKUP(AI147,'ha-pocty-vyhl'!$A$5:$B$20,2,0),IF(AJ147="po",0.8*VLOOKUP(AI147,'ha-pocty-vyhl'!$A$5:$B$20,2,0),VLOOKUP(AI147,'ha-pocty-vyhl'!$A$5:$B$20,2,0))),0)</f>
        <v>0</v>
      </c>
      <c r="AL147" s="66" t="n">
        <f aca="false">IF(OR('Vstupní data'!T147&gt;0,'Vstupní data'!U147&gt;0),'Vstupní data'!K147*'Vstupní data'!M147/100,0)</f>
        <v>0</v>
      </c>
      <c r="AM147" s="66" t="n">
        <f aca="false">IF(OR('Vstupní data'!T147&gt;0,'Vstupní data'!U147&gt;0),IF('Vstupní data'!T147&gt;0,'Vstupní data'!T147,ROUND(10*'Vstupní data'!U147/AK147,0)),0)</f>
        <v>0</v>
      </c>
      <c r="AN147" s="69" t="n">
        <f aca="false">IF('Vstupní data'!T147&gt;0,   IF('Vstupní data'!T147&lt;=AL147,'Vstupní data'!T147,AL147),   IF(AM147&lt;AL147,AM147,AL147))</f>
        <v>0</v>
      </c>
      <c r="AO147" s="69" t="n">
        <f aca="false">'Vstupní data'!X147</f>
        <v>0</v>
      </c>
      <c r="AP147" s="66" t="n">
        <f aca="false">IF(OR('Vstupní data'!T147&gt;0,'Vstupní data'!U147&gt;0),IF(I147&lt;&gt;0,VLOOKUP(I147,'Pril3-drev'!$H$5:$I$83,2,0),0),0)</f>
        <v>0</v>
      </c>
      <c r="AQ147" s="66" t="n">
        <f aca="false">'Vstupní data'!Y147</f>
        <v>0</v>
      </c>
      <c r="AR147" s="66" t="str">
        <f aca="false">IF(AC147&gt;5,   IF('Vstupní data'!Y147&gt;0,   VLOOKUP(VLOOKUP(CONCATENATE(VLOOKUP(I147,'Pril3-drev'!$H$4:$L$83,5,0),AC147),'Pril3-drev'!$Q$4:$R$2803,2,0),'AVB-BS'!$C$5:$S$29 ,LOOKUP(AQ147,'AVB-BS'!$D$3:$S$3,'AVB-BS'!$D$1:$S$1) ,0 )   ,   IF('Vstupní data'!Z147&gt;0,'Vstupní data'!Z147,0)) , "")</f>
        <v/>
      </c>
      <c r="AS147" s="70" t="str">
        <f aca="false">IF(AC147&gt;5,VLOOKUP(CONCATENATE(AP147,AR147),'Pril1-THLPa'!$H$6:$N$96,4,0),"")</f>
        <v/>
      </c>
      <c r="AT147" s="70" t="str">
        <f aca="false">IF(AC147&gt;5,VLOOKUP(CONCATENATE(AP147,AR147),'Pril1-THLPa'!$H$6:$N$96,5,0),"")</f>
        <v/>
      </c>
      <c r="AU147" s="70" t="str">
        <f aca="false">IF(AC147&gt;5,VLOOKUP(CONCATENATE(AP147,AR147),'Pril1-THLPa'!$H$6:$N$96,6,0),"")</f>
        <v/>
      </c>
      <c r="AV147" s="70" t="str">
        <f aca="false">IF(AC147&gt;5,VLOOKUP(CONCATENATE(AP147,AR147),'Pril1-THLPa'!$H$6:$N$96,7,0),"")</f>
        <v/>
      </c>
      <c r="AW147" s="70" t="str">
        <f aca="false">IF(AC147&gt;5,VLOOKUP(CONCATENATE(AP147,AR147),'Pril1-THLPa'!$H$6:$O$96,8,0),"")</f>
        <v/>
      </c>
      <c r="AX147" s="66" t="n">
        <f aca="false">IF(AC147&gt;0,IF(AND(AC147&gt;0,AC147&lt;=5),VLOOKUP(AP147,'Pril1-THLPa'!$A$6:$F$18,LOOKUP(AC147,'Pril1-THLPa'!$B$5:$F$5,'Pril1-THLPa'!$B$4:$F$4),0),AS147+AT147*(AC147-5)+AU147*POWER(AC147-5,2)+AV147*POWER(AC147-5,3)+AW147*POWER(AC147-5,4)),0)</f>
        <v>0</v>
      </c>
      <c r="AY147" s="71"/>
      <c r="AZ147" s="66" t="n">
        <f aca="false">'Vstupní data'!AA147</f>
        <v>0</v>
      </c>
      <c r="BA147" s="66" t="n">
        <f aca="false">IF(OR('Vstupní data'!T147&gt;0,'Vstupní data'!U147&gt;0),IF(AC147&lt;&gt;"",AX147*AO147/10*(100+AZ147)/100,0),0)</f>
        <v>0</v>
      </c>
      <c r="BB147" s="67" t="n">
        <f aca="false">IF(AC147&lt;&gt;"",ROUND(BA147*AN147,0),0)</f>
        <v>0</v>
      </c>
      <c r="BC147" s="68" t="str">
        <f aca="false">IF(AE147&gt;0,BB147/AE147,"")</f>
        <v/>
      </c>
      <c r="BD147" s="66" t="n">
        <f aca="false">'Vstupní data'!AE147</f>
        <v>0</v>
      </c>
      <c r="BF147" s="66" t="n">
        <f aca="false">'Vstupní data'!AC147</f>
        <v>0</v>
      </c>
      <c r="BH147" s="66" t="n">
        <f aca="false">'Vstupní data'!AD147</f>
        <v>0</v>
      </c>
      <c r="BI147" s="66" t="n">
        <f aca="false">'Vstupní data'!AF147</f>
        <v>0</v>
      </c>
      <c r="BJ147" s="69" t="n">
        <f aca="false">'Vstupní data'!AG147</f>
        <v>0</v>
      </c>
      <c r="BK147" s="69" t="n">
        <f aca="false">IF(BF147&lt;&gt;0,VLOOKUP(I147,'Pril3-drev'!$H$5:$I$83,2,0),0)</f>
        <v>0</v>
      </c>
      <c r="BL147" s="69" t="n">
        <f aca="false">IF(BF147&lt;&gt;0,VLOOKUP(BK147,'Pril3-drev'!$A$5:$C$17,3,0),0)</f>
        <v>0</v>
      </c>
      <c r="BM147" s="69" t="n">
        <f aca="false">'Vstupní data'!AH147</f>
        <v>0</v>
      </c>
      <c r="BN147" s="69" t="n">
        <f aca="false">IF('Vstupní data'!AH147&gt;0,   VLOOKUP(VLOOKUP(CONCATENATE(VLOOKUP(I147,'Pril3-drev'!$H$4:$L$83,5,0),BD147),'Pril3-drev'!$Q$4:$R$2803,2,0),'AVB-BS'!$C$5:$S$29 ,LOOKUP(BM147,'AVB-BS'!$D$3:$S$3,'AVB-BS'!$D$1:$S$1) ,0 )   ,   IF('Vstupní data'!AI147&gt;0,'Vstupní data'!AI147,0))</f>
        <v>0</v>
      </c>
      <c r="BO147" s="69" t="str">
        <f aca="false">IF(BX147&gt;5,VLOOKUP(CONCATENATE(BK147,BN147),'Pril1-THLPa'!$H$6:$N$96,4,0),"")</f>
        <v/>
      </c>
      <c r="BP147" s="69" t="str">
        <f aca="false">IF(BX147&gt;5,VLOOKUP(CONCATENATE(BK147,BN147),'Pril1-THLPa'!$H$6:$N$96,5,0),"")</f>
        <v/>
      </c>
      <c r="BQ147" s="69" t="str">
        <f aca="false">IF(BX147&gt;5,VLOOKUP(CONCATENATE(BK147,BN147),'Pril1-THLPa'!$H$6:$N$96,6,0),"")</f>
        <v/>
      </c>
      <c r="BR147" s="69" t="str">
        <f aca="false">IF(BX147&gt;5,VLOOKUP(CONCATENATE(BK147,BN147),'Pril1-THLPa'!$H$6:$N$96,7,0),"")</f>
        <v/>
      </c>
      <c r="BS147" s="69" t="str">
        <f aca="false">IF(BX147&gt;5,VLOOKUP(CONCATENATE(BK147,BN147),'Pril1-THLPa'!$H$6:$O$96,8,0),"")</f>
        <v/>
      </c>
      <c r="BT147" s="69" t="str">
        <f aca="false">IF(BF147&gt;0, IF(BK147="smrk",  VLOOKUP(VLOOKUP(BD147,'Pril9-K3'!$L$8:$M$207,2,0),'Pril9-K3'!$A$8:$J$16,LOOKUP(BN147,'Pril9-K3'!$A$7:$J$7,'Pril9-K3'!$A$5:$J$5),0), IF(AND(BK147&lt;&gt;"smrk",'Vstupní data'!AK147&lt;&gt;""),'Vstupní data'!AK147,   VLOOKUP(VLOOKUP(BD147,'Pril9-K3'!$L$8:$M$207,2,0),'Pril9-K3'!$A$8:$J$16,LOOKUP(BN147,'Pril9-K3'!$A$7:$J$7,'Pril9-K3'!$A$5:$J$5),0)   )),   "")</f>
        <v/>
      </c>
      <c r="BV147" s="69" t="n">
        <f aca="false">'Vstupní data'!AJ147</f>
        <v>0</v>
      </c>
      <c r="BW147" s="69" t="n">
        <f aca="false">IF(BF147&gt;0,IF(J147&gt;0,J147,K147*H147/100),0)</f>
        <v>0</v>
      </c>
      <c r="BX147" s="69" t="n">
        <f aca="false">IF(BF147&gt;0,IF(BJ147&gt;BL147,BL147,BJ147),0)</f>
        <v>0</v>
      </c>
      <c r="BY147" s="69" t="n">
        <f aca="false">IF(BD147=0,0,IF(AND(BX147&gt;0,BX147&lt;=5),  IF(AND(BX147&gt;0,BX147&lt;=5),VLOOKUP(BK147,'Pril1-THLPa'!$A$6:$F$18,IF(AND(BX147&gt;0,BX147&lt;=5),LOOKUP(BX147,'Pril1-THLPa'!$B$5:$F$5,'Pril1-THLPa'!$B$4:$F$4),""),0),""),  IF(BX147&gt;5,BO147+BP147*(BX147-5)+BQ147*POWER(BX147-5,2)+BR147*POWER(BX147-5,3)+BS147*POWER(BX147-5,4),"")))</f>
        <v>0</v>
      </c>
      <c r="BZ147" s="69" t="n">
        <f aca="false">IF(BY147&gt;0,BY147*BI147/10*BW147*(100+BV147)/100,0)</f>
        <v>0</v>
      </c>
      <c r="CA147" s="69" t="n">
        <f aca="false">IF(BD147&gt;0,BX147-IF(BD147&gt;BX147,BX147,BD147),0)</f>
        <v>0</v>
      </c>
      <c r="CB147" s="69" t="n">
        <f aca="false">POWER(1.01,CA147)</f>
        <v>1</v>
      </c>
      <c r="CC147" s="69" t="n">
        <f aca="false">IF(BF147&gt;0,IF(BF147&gt;BH147,1,BF147/BH147),0)</f>
        <v>0</v>
      </c>
      <c r="CD147" s="72" t="n">
        <f aca="false">IF(BD147=0,0,IF(BF147&gt;0,ROUND(IF(CB147&lt;&gt;0,BZ147*BT147*1/CB147*CC147,0),0),0))</f>
        <v>0</v>
      </c>
      <c r="CE147" s="73" t="str">
        <f aca="false">IF(BF147&gt;0,IF(BF147&gt;BH147,CD147/BF147,CD147/BH147),"")</f>
        <v/>
      </c>
      <c r="CF147" s="69" t="n">
        <f aca="false">'Vstupní data'!AM147</f>
        <v>0</v>
      </c>
      <c r="CG147" s="69" t="n">
        <f aca="false">'Vstupní data'!AN147</f>
        <v>0</v>
      </c>
      <c r="CH147" s="69" t="n">
        <f aca="false">'Vstupní data'!AO147</f>
        <v>0</v>
      </c>
      <c r="CI147" s="69" t="n">
        <f aca="false">'Vstupní data'!AP147</f>
        <v>0</v>
      </c>
      <c r="CJ147" s="72" t="n">
        <f aca="false">ROUND(CH147*CI147,0)</f>
        <v>0</v>
      </c>
      <c r="CK147" s="74" t="str">
        <f aca="false">IF(OR(AA147&gt;0,BB147&gt;0,CD147&gt;0,CJ147&gt;0),AA147+BB147+CD147+CJ147,"")</f>
        <v/>
      </c>
    </row>
    <row r="148" customFormat="false" ht="12.8" hidden="false" customHeight="false" outlineLevel="0" collapsed="false">
      <c r="A148" s="66" t="n">
        <f aca="false">'Vstupní data'!A148</f>
        <v>0</v>
      </c>
      <c r="F148" s="66" t="str">
        <f aca="false">CONCATENATE('Vstupní data'!F148,'Vstupní data'!G148,'Vstupní data'!H148,'Vstupní data'!I148)</f>
        <v/>
      </c>
      <c r="G148" s="66"/>
      <c r="H148" s="66" t="n">
        <f aca="false">'Vstupní data'!K148</f>
        <v>0</v>
      </c>
      <c r="I148" s="66" t="n">
        <f aca="false">'Vstupní data'!L148</f>
        <v>0</v>
      </c>
      <c r="J148" s="66" t="n">
        <f aca="false">'Vstupní data'!K148*'Vstupní data'!M148/100</f>
        <v>0</v>
      </c>
      <c r="L148" s="66" t="n">
        <f aca="false">IF('Vstupní data'!N148="prostokořenný",0,IF('Vstupní data'!N148="krytokořenný","k",IF('Vstupní data'!N148="poloodrostky nebo odrostky, prostokořenné i krytokořenné","po",0)))</f>
        <v>0</v>
      </c>
      <c r="N148" s="66"/>
      <c r="O148" s="66" t="n">
        <f aca="false">'Vstupní data'!O148</f>
        <v>0</v>
      </c>
      <c r="P148" s="66" t="n">
        <f aca="false">IF(O148&gt;0,VLOOKUP(CONCATENATE(VLOOKUP(I148,'Pril3-drev'!$H$5:$K$83,4,0),"-",'Vstupní data'!R148),K2!$C$15:$D$23,2,0),0)</f>
        <v>0</v>
      </c>
      <c r="Q148" s="66" t="n">
        <f aca="false">IF(O148&gt;0,VLOOKUP(I148,'Pril3-drev'!$H$5:$I$83,2,0),0)</f>
        <v>0</v>
      </c>
      <c r="R148" s="66" t="n">
        <f aca="false">IF(Q148&gt;0,VLOOKUP(Q148,'Pril6-okus'!$A$5:$B$17,2,0),0)</f>
        <v>0</v>
      </c>
      <c r="S148" s="66" t="n">
        <f aca="false">IF(O148&gt;0,VLOOKUP(I148,'Pril3-drev'!$H$5:$J$83,3,0),0)</f>
        <v>0</v>
      </c>
      <c r="T148" s="66" t="str">
        <f aca="false">IF(O148&gt;0,IF(L148="k",0.9*VLOOKUP(S148,'ha-pocty-vyhl'!$A$5:$B$20,2,0),IF(L148="po",0.8*VLOOKUP(S148,'ha-pocty-vyhl'!$A$5:$B$20,2,0),VLOOKUP(S148,'ha-pocty-vyhl'!$A$5:$B$20,2,0))),"")</f>
        <v/>
      </c>
      <c r="U148" s="66" t="n">
        <f aca="false">'Vstupní data'!P148</f>
        <v>0</v>
      </c>
      <c r="V148" s="66" t="n">
        <f aca="false">IF(O148&gt;0,1.3*T148*1000*Z148/10000,0)</f>
        <v>0</v>
      </c>
      <c r="W148" s="66" t="n">
        <f aca="false">IF(O148&gt;0,1.3*T148*1000*Z148/10000,0)</f>
        <v>0</v>
      </c>
      <c r="X148" s="66" t="n">
        <f aca="false">IF(O148&gt;0,IF(O148&gt;V148,V148,O148),0)</f>
        <v>0</v>
      </c>
      <c r="Y148" s="66" t="n">
        <f aca="false">IF(O148&gt;0,IF(IF(U148&gt;W148,W148,U148)&lt;X148,W148,IF(U148&gt;W148,W148,U148)),0)</f>
        <v>0</v>
      </c>
      <c r="Z148" s="66" t="n">
        <f aca="false">IF(O148&gt;0,IF(J148&gt;0,J148,K148*H148/100),0)</f>
        <v>0</v>
      </c>
      <c r="AA148" s="67" t="n">
        <f aca="false">IF(O148&gt;0,CEILING(R148*P148*X148/Y148*Z148,1),0)</f>
        <v>0</v>
      </c>
      <c r="AB148" s="68" t="n">
        <f aca="false">IF(O148&gt;0,AA148/O148,0)</f>
        <v>0</v>
      </c>
      <c r="AC148" s="66" t="n">
        <f aca="false">'Vstupní data'!W148</f>
        <v>0</v>
      </c>
      <c r="AI148" s="66" t="str">
        <f aca="false">IF(OR('Vstupní data'!T148&gt;0,'Vstupní data'!U148&gt;0),VLOOKUP(I148,'Pril3-drev'!$H$5:$J$83,3,0),"")</f>
        <v/>
      </c>
      <c r="AJ148" s="66" t="n">
        <f aca="false">IF('Vstupní data'!V148="prostokořenný",0,IF('Vstupní data'!V148="krytokořenný","k",IF('Vstupní data'!V148="poloodrostky nebo odrostky, prostokořenné i krytokořenné","po",0)))</f>
        <v>0</v>
      </c>
      <c r="AK148" s="66" t="n">
        <f aca="false">IF(OR('Vstupní data'!T148&gt;0,'Vstupní data'!U148&gt;0),IF(AJ148="k",0.9*VLOOKUP(AI148,'ha-pocty-vyhl'!$A$5:$B$20,2,0),IF(AJ148="po",0.8*VLOOKUP(AI148,'ha-pocty-vyhl'!$A$5:$B$20,2,0),VLOOKUP(AI148,'ha-pocty-vyhl'!$A$5:$B$20,2,0))),0)</f>
        <v>0</v>
      </c>
      <c r="AL148" s="66" t="n">
        <f aca="false">IF(OR('Vstupní data'!T148&gt;0,'Vstupní data'!U148&gt;0),'Vstupní data'!K148*'Vstupní data'!M148/100,0)</f>
        <v>0</v>
      </c>
      <c r="AM148" s="66" t="n">
        <f aca="false">IF(OR('Vstupní data'!T148&gt;0,'Vstupní data'!U148&gt;0),IF('Vstupní data'!T148&gt;0,'Vstupní data'!T148,ROUND(10*'Vstupní data'!U148/AK148,0)),0)</f>
        <v>0</v>
      </c>
      <c r="AN148" s="69" t="n">
        <f aca="false">IF('Vstupní data'!T148&gt;0,   IF('Vstupní data'!T148&lt;=AL148,'Vstupní data'!T148,AL148),   IF(AM148&lt;AL148,AM148,AL148))</f>
        <v>0</v>
      </c>
      <c r="AO148" s="69" t="n">
        <f aca="false">'Vstupní data'!X148</f>
        <v>0</v>
      </c>
      <c r="AP148" s="66" t="n">
        <f aca="false">IF(OR('Vstupní data'!T148&gt;0,'Vstupní data'!U148&gt;0),IF(I148&lt;&gt;0,VLOOKUP(I148,'Pril3-drev'!$H$5:$I$83,2,0),0),0)</f>
        <v>0</v>
      </c>
      <c r="AQ148" s="66" t="n">
        <f aca="false">'Vstupní data'!Y148</f>
        <v>0</v>
      </c>
      <c r="AR148" s="66" t="str">
        <f aca="false">IF(AC148&gt;5,   IF('Vstupní data'!Y148&gt;0,   VLOOKUP(VLOOKUP(CONCATENATE(VLOOKUP(I148,'Pril3-drev'!$H$4:$L$83,5,0),AC148),'Pril3-drev'!$Q$4:$R$2803,2,0),'AVB-BS'!$C$5:$S$29 ,LOOKUP(AQ148,'AVB-BS'!$D$3:$S$3,'AVB-BS'!$D$1:$S$1) ,0 )   ,   IF('Vstupní data'!Z148&gt;0,'Vstupní data'!Z148,0)) , "")</f>
        <v/>
      </c>
      <c r="AS148" s="70" t="str">
        <f aca="false">IF(AC148&gt;5,VLOOKUP(CONCATENATE(AP148,AR148),'Pril1-THLPa'!$H$6:$N$96,4,0),"")</f>
        <v/>
      </c>
      <c r="AT148" s="70" t="str">
        <f aca="false">IF(AC148&gt;5,VLOOKUP(CONCATENATE(AP148,AR148),'Pril1-THLPa'!$H$6:$N$96,5,0),"")</f>
        <v/>
      </c>
      <c r="AU148" s="70" t="str">
        <f aca="false">IF(AC148&gt;5,VLOOKUP(CONCATENATE(AP148,AR148),'Pril1-THLPa'!$H$6:$N$96,6,0),"")</f>
        <v/>
      </c>
      <c r="AV148" s="70" t="str">
        <f aca="false">IF(AC148&gt;5,VLOOKUP(CONCATENATE(AP148,AR148),'Pril1-THLPa'!$H$6:$N$96,7,0),"")</f>
        <v/>
      </c>
      <c r="AW148" s="70" t="str">
        <f aca="false">IF(AC148&gt;5,VLOOKUP(CONCATENATE(AP148,AR148),'Pril1-THLPa'!$H$6:$O$96,8,0),"")</f>
        <v/>
      </c>
      <c r="AX148" s="66" t="n">
        <f aca="false">IF(AC148&gt;0,IF(AND(AC148&gt;0,AC148&lt;=5),VLOOKUP(AP148,'Pril1-THLPa'!$A$6:$F$18,LOOKUP(AC148,'Pril1-THLPa'!$B$5:$F$5,'Pril1-THLPa'!$B$4:$F$4),0),AS148+AT148*(AC148-5)+AU148*POWER(AC148-5,2)+AV148*POWER(AC148-5,3)+AW148*POWER(AC148-5,4)),0)</f>
        <v>0</v>
      </c>
      <c r="AY148" s="71"/>
      <c r="AZ148" s="66" t="n">
        <f aca="false">'Vstupní data'!AA148</f>
        <v>0</v>
      </c>
      <c r="BA148" s="66" t="n">
        <f aca="false">IF(OR('Vstupní data'!T148&gt;0,'Vstupní data'!U148&gt;0),IF(AC148&lt;&gt;"",AX148*AO148/10*(100+AZ148)/100,0),0)</f>
        <v>0</v>
      </c>
      <c r="BB148" s="67" t="n">
        <f aca="false">IF(AC148&lt;&gt;"",ROUND(BA148*AN148,0),0)</f>
        <v>0</v>
      </c>
      <c r="BC148" s="68" t="str">
        <f aca="false">IF(AE148&gt;0,BB148/AE148,"")</f>
        <v/>
      </c>
      <c r="BD148" s="66" t="n">
        <f aca="false">'Vstupní data'!AE148</f>
        <v>0</v>
      </c>
      <c r="BF148" s="66" t="n">
        <f aca="false">'Vstupní data'!AC148</f>
        <v>0</v>
      </c>
      <c r="BH148" s="66" t="n">
        <f aca="false">'Vstupní data'!AD148</f>
        <v>0</v>
      </c>
      <c r="BI148" s="66" t="n">
        <f aca="false">'Vstupní data'!AF148</f>
        <v>0</v>
      </c>
      <c r="BJ148" s="69" t="n">
        <f aca="false">'Vstupní data'!AG148</f>
        <v>0</v>
      </c>
      <c r="BK148" s="69" t="n">
        <f aca="false">IF(BF148&lt;&gt;0,VLOOKUP(I148,'Pril3-drev'!$H$5:$I$83,2,0),0)</f>
        <v>0</v>
      </c>
      <c r="BL148" s="69" t="n">
        <f aca="false">IF(BF148&lt;&gt;0,VLOOKUP(BK148,'Pril3-drev'!$A$5:$C$17,3,0),0)</f>
        <v>0</v>
      </c>
      <c r="BM148" s="69" t="n">
        <f aca="false">'Vstupní data'!AH148</f>
        <v>0</v>
      </c>
      <c r="BN148" s="69" t="n">
        <f aca="false">IF('Vstupní data'!AH148&gt;0,   VLOOKUP(VLOOKUP(CONCATENATE(VLOOKUP(I148,'Pril3-drev'!$H$4:$L$83,5,0),BD148),'Pril3-drev'!$Q$4:$R$2803,2,0),'AVB-BS'!$C$5:$S$29 ,LOOKUP(BM148,'AVB-BS'!$D$3:$S$3,'AVB-BS'!$D$1:$S$1) ,0 )   ,   IF('Vstupní data'!AI148&gt;0,'Vstupní data'!AI148,0))</f>
        <v>0</v>
      </c>
      <c r="BO148" s="69" t="str">
        <f aca="false">IF(BX148&gt;5,VLOOKUP(CONCATENATE(BK148,BN148),'Pril1-THLPa'!$H$6:$N$96,4,0),"")</f>
        <v/>
      </c>
      <c r="BP148" s="69" t="str">
        <f aca="false">IF(BX148&gt;5,VLOOKUP(CONCATENATE(BK148,BN148),'Pril1-THLPa'!$H$6:$N$96,5,0),"")</f>
        <v/>
      </c>
      <c r="BQ148" s="69" t="str">
        <f aca="false">IF(BX148&gt;5,VLOOKUP(CONCATENATE(BK148,BN148),'Pril1-THLPa'!$H$6:$N$96,6,0),"")</f>
        <v/>
      </c>
      <c r="BR148" s="69" t="str">
        <f aca="false">IF(BX148&gt;5,VLOOKUP(CONCATENATE(BK148,BN148),'Pril1-THLPa'!$H$6:$N$96,7,0),"")</f>
        <v/>
      </c>
      <c r="BS148" s="69" t="str">
        <f aca="false">IF(BX148&gt;5,VLOOKUP(CONCATENATE(BK148,BN148),'Pril1-THLPa'!$H$6:$O$96,8,0),"")</f>
        <v/>
      </c>
      <c r="BT148" s="69" t="str">
        <f aca="false">IF(BF148&gt;0, IF(BK148="smrk",  VLOOKUP(VLOOKUP(BD148,'Pril9-K3'!$L$8:$M$207,2,0),'Pril9-K3'!$A$8:$J$16,LOOKUP(BN148,'Pril9-K3'!$A$7:$J$7,'Pril9-K3'!$A$5:$J$5),0), IF(AND(BK148&lt;&gt;"smrk",'Vstupní data'!AK148&lt;&gt;""),'Vstupní data'!AK148,   VLOOKUP(VLOOKUP(BD148,'Pril9-K3'!$L$8:$M$207,2,0),'Pril9-K3'!$A$8:$J$16,LOOKUP(BN148,'Pril9-K3'!$A$7:$J$7,'Pril9-K3'!$A$5:$J$5),0)   )),   "")</f>
        <v/>
      </c>
      <c r="BV148" s="69" t="n">
        <f aca="false">'Vstupní data'!AJ148</f>
        <v>0</v>
      </c>
      <c r="BW148" s="69" t="n">
        <f aca="false">IF(BF148&gt;0,IF(J148&gt;0,J148,K148*H148/100),0)</f>
        <v>0</v>
      </c>
      <c r="BX148" s="69" t="n">
        <f aca="false">IF(BF148&gt;0,IF(BJ148&gt;BL148,BL148,BJ148),0)</f>
        <v>0</v>
      </c>
      <c r="BY148" s="69" t="n">
        <f aca="false">IF(BD148=0,0,IF(AND(BX148&gt;0,BX148&lt;=5),  IF(AND(BX148&gt;0,BX148&lt;=5),VLOOKUP(BK148,'Pril1-THLPa'!$A$6:$F$18,IF(AND(BX148&gt;0,BX148&lt;=5),LOOKUP(BX148,'Pril1-THLPa'!$B$5:$F$5,'Pril1-THLPa'!$B$4:$F$4),""),0),""),  IF(BX148&gt;5,BO148+BP148*(BX148-5)+BQ148*POWER(BX148-5,2)+BR148*POWER(BX148-5,3)+BS148*POWER(BX148-5,4),"")))</f>
        <v>0</v>
      </c>
      <c r="BZ148" s="69" t="n">
        <f aca="false">IF(BY148&gt;0,BY148*BI148/10*BW148*(100+BV148)/100,0)</f>
        <v>0</v>
      </c>
      <c r="CA148" s="69" t="n">
        <f aca="false">IF(BD148&gt;0,BX148-IF(BD148&gt;BX148,BX148,BD148),0)</f>
        <v>0</v>
      </c>
      <c r="CB148" s="69" t="n">
        <f aca="false">POWER(1.01,CA148)</f>
        <v>1</v>
      </c>
      <c r="CC148" s="69" t="n">
        <f aca="false">IF(BF148&gt;0,IF(BF148&gt;BH148,1,BF148/BH148),0)</f>
        <v>0</v>
      </c>
      <c r="CD148" s="72" t="n">
        <f aca="false">IF(BD148=0,0,IF(BF148&gt;0,ROUND(IF(CB148&lt;&gt;0,BZ148*BT148*1/CB148*CC148,0),0),0))</f>
        <v>0</v>
      </c>
      <c r="CE148" s="73" t="str">
        <f aca="false">IF(BF148&gt;0,IF(BF148&gt;BH148,CD148/BF148,CD148/BH148),"")</f>
        <v/>
      </c>
      <c r="CF148" s="69" t="n">
        <f aca="false">'Vstupní data'!AM148</f>
        <v>0</v>
      </c>
      <c r="CG148" s="69" t="n">
        <f aca="false">'Vstupní data'!AN148</f>
        <v>0</v>
      </c>
      <c r="CH148" s="69" t="n">
        <f aca="false">'Vstupní data'!AO148</f>
        <v>0</v>
      </c>
      <c r="CI148" s="69" t="n">
        <f aca="false">'Vstupní data'!AP148</f>
        <v>0</v>
      </c>
      <c r="CJ148" s="72" t="n">
        <f aca="false">ROUND(CH148*CI148,0)</f>
        <v>0</v>
      </c>
      <c r="CK148" s="74" t="str">
        <f aca="false">IF(OR(AA148&gt;0,BB148&gt;0,CD148&gt;0,CJ148&gt;0),AA148+BB148+CD148+CJ148,"")</f>
        <v/>
      </c>
    </row>
    <row r="149" customFormat="false" ht="12.8" hidden="false" customHeight="false" outlineLevel="0" collapsed="false">
      <c r="A149" s="66" t="n">
        <f aca="false">'Vstupní data'!A149</f>
        <v>0</v>
      </c>
      <c r="F149" s="66" t="str">
        <f aca="false">CONCATENATE('Vstupní data'!F149,'Vstupní data'!G149,'Vstupní data'!H149,'Vstupní data'!I149)</f>
        <v/>
      </c>
      <c r="G149" s="66"/>
      <c r="H149" s="66" t="n">
        <f aca="false">'Vstupní data'!K149</f>
        <v>0</v>
      </c>
      <c r="I149" s="66" t="n">
        <f aca="false">'Vstupní data'!L149</f>
        <v>0</v>
      </c>
      <c r="J149" s="66" t="n">
        <f aca="false">'Vstupní data'!K149*'Vstupní data'!M149/100</f>
        <v>0</v>
      </c>
      <c r="L149" s="66" t="n">
        <f aca="false">IF('Vstupní data'!N149="prostokořenný",0,IF('Vstupní data'!N149="krytokořenný","k",IF('Vstupní data'!N149="poloodrostky nebo odrostky, prostokořenné i krytokořenné","po",0)))</f>
        <v>0</v>
      </c>
      <c r="N149" s="66"/>
      <c r="O149" s="66" t="n">
        <f aca="false">'Vstupní data'!O149</f>
        <v>0</v>
      </c>
      <c r="P149" s="66" t="n">
        <f aca="false">IF(O149&gt;0,VLOOKUP(CONCATENATE(VLOOKUP(I149,'Pril3-drev'!$H$5:$K$83,4,0),"-",'Vstupní data'!R149),K2!$C$15:$D$23,2,0),0)</f>
        <v>0</v>
      </c>
      <c r="Q149" s="66" t="n">
        <f aca="false">IF(O149&gt;0,VLOOKUP(I149,'Pril3-drev'!$H$5:$I$83,2,0),0)</f>
        <v>0</v>
      </c>
      <c r="R149" s="66" t="n">
        <f aca="false">IF(Q149&gt;0,VLOOKUP(Q149,'Pril6-okus'!$A$5:$B$17,2,0),0)</f>
        <v>0</v>
      </c>
      <c r="S149" s="66" t="n">
        <f aca="false">IF(O149&gt;0,VLOOKUP(I149,'Pril3-drev'!$H$5:$J$83,3,0),0)</f>
        <v>0</v>
      </c>
      <c r="T149" s="66" t="str">
        <f aca="false">IF(O149&gt;0,IF(L149="k",0.9*VLOOKUP(S149,'ha-pocty-vyhl'!$A$5:$B$20,2,0),IF(L149="po",0.8*VLOOKUP(S149,'ha-pocty-vyhl'!$A$5:$B$20,2,0),VLOOKUP(S149,'ha-pocty-vyhl'!$A$5:$B$20,2,0))),"")</f>
        <v/>
      </c>
      <c r="U149" s="66" t="n">
        <f aca="false">'Vstupní data'!P149</f>
        <v>0</v>
      </c>
      <c r="V149" s="66" t="n">
        <f aca="false">IF(O149&gt;0,1.3*T149*1000*Z149/10000,0)</f>
        <v>0</v>
      </c>
      <c r="W149" s="66" t="n">
        <f aca="false">IF(O149&gt;0,1.3*T149*1000*Z149/10000,0)</f>
        <v>0</v>
      </c>
      <c r="X149" s="66" t="n">
        <f aca="false">IF(O149&gt;0,IF(O149&gt;V149,V149,O149),0)</f>
        <v>0</v>
      </c>
      <c r="Y149" s="66" t="n">
        <f aca="false">IF(O149&gt;0,IF(IF(U149&gt;W149,W149,U149)&lt;X149,W149,IF(U149&gt;W149,W149,U149)),0)</f>
        <v>0</v>
      </c>
      <c r="Z149" s="66" t="n">
        <f aca="false">IF(O149&gt;0,IF(J149&gt;0,J149,K149*H149/100),0)</f>
        <v>0</v>
      </c>
      <c r="AA149" s="67" t="n">
        <f aca="false">IF(O149&gt;0,CEILING(R149*P149*X149/Y149*Z149,1),0)</f>
        <v>0</v>
      </c>
      <c r="AB149" s="68" t="n">
        <f aca="false">IF(O149&gt;0,AA149/O149,0)</f>
        <v>0</v>
      </c>
      <c r="AC149" s="66" t="n">
        <f aca="false">'Vstupní data'!W149</f>
        <v>0</v>
      </c>
      <c r="AI149" s="66" t="str">
        <f aca="false">IF(OR('Vstupní data'!T149&gt;0,'Vstupní data'!U149&gt;0),VLOOKUP(I149,'Pril3-drev'!$H$5:$J$83,3,0),"")</f>
        <v/>
      </c>
      <c r="AJ149" s="66" t="n">
        <f aca="false">IF('Vstupní data'!V149="prostokořenný",0,IF('Vstupní data'!V149="krytokořenný","k",IF('Vstupní data'!V149="poloodrostky nebo odrostky, prostokořenné i krytokořenné","po",0)))</f>
        <v>0</v>
      </c>
      <c r="AK149" s="66" t="n">
        <f aca="false">IF(OR('Vstupní data'!T149&gt;0,'Vstupní data'!U149&gt;0),IF(AJ149="k",0.9*VLOOKUP(AI149,'ha-pocty-vyhl'!$A$5:$B$20,2,0),IF(AJ149="po",0.8*VLOOKUP(AI149,'ha-pocty-vyhl'!$A$5:$B$20,2,0),VLOOKUP(AI149,'ha-pocty-vyhl'!$A$5:$B$20,2,0))),0)</f>
        <v>0</v>
      </c>
      <c r="AL149" s="66" t="n">
        <f aca="false">IF(OR('Vstupní data'!T149&gt;0,'Vstupní data'!U149&gt;0),'Vstupní data'!K149*'Vstupní data'!M149/100,0)</f>
        <v>0</v>
      </c>
      <c r="AM149" s="66" t="n">
        <f aca="false">IF(OR('Vstupní data'!T149&gt;0,'Vstupní data'!U149&gt;0),IF('Vstupní data'!T149&gt;0,'Vstupní data'!T149,ROUND(10*'Vstupní data'!U149/AK149,0)),0)</f>
        <v>0</v>
      </c>
      <c r="AN149" s="69" t="n">
        <f aca="false">IF('Vstupní data'!T149&gt;0,   IF('Vstupní data'!T149&lt;=AL149,'Vstupní data'!T149,AL149),   IF(AM149&lt;AL149,AM149,AL149))</f>
        <v>0</v>
      </c>
      <c r="AO149" s="69" t="n">
        <f aca="false">'Vstupní data'!X149</f>
        <v>0</v>
      </c>
      <c r="AP149" s="66" t="n">
        <f aca="false">IF(OR('Vstupní data'!T149&gt;0,'Vstupní data'!U149&gt;0),IF(I149&lt;&gt;0,VLOOKUP(I149,'Pril3-drev'!$H$5:$I$83,2,0),0),0)</f>
        <v>0</v>
      </c>
      <c r="AQ149" s="66" t="n">
        <f aca="false">'Vstupní data'!Y149</f>
        <v>0</v>
      </c>
      <c r="AR149" s="66" t="str">
        <f aca="false">IF(AC149&gt;5,   IF('Vstupní data'!Y149&gt;0,   VLOOKUP(VLOOKUP(CONCATENATE(VLOOKUP(I149,'Pril3-drev'!$H$4:$L$83,5,0),AC149),'Pril3-drev'!$Q$4:$R$2803,2,0),'AVB-BS'!$C$5:$S$29 ,LOOKUP(AQ149,'AVB-BS'!$D$3:$S$3,'AVB-BS'!$D$1:$S$1) ,0 )   ,   IF('Vstupní data'!Z149&gt;0,'Vstupní data'!Z149,0)) , "")</f>
        <v/>
      </c>
      <c r="AS149" s="70" t="str">
        <f aca="false">IF(AC149&gt;5,VLOOKUP(CONCATENATE(AP149,AR149),'Pril1-THLPa'!$H$6:$N$96,4,0),"")</f>
        <v/>
      </c>
      <c r="AT149" s="70" t="str">
        <f aca="false">IF(AC149&gt;5,VLOOKUP(CONCATENATE(AP149,AR149),'Pril1-THLPa'!$H$6:$N$96,5,0),"")</f>
        <v/>
      </c>
      <c r="AU149" s="70" t="str">
        <f aca="false">IF(AC149&gt;5,VLOOKUP(CONCATENATE(AP149,AR149),'Pril1-THLPa'!$H$6:$N$96,6,0),"")</f>
        <v/>
      </c>
      <c r="AV149" s="70" t="str">
        <f aca="false">IF(AC149&gt;5,VLOOKUP(CONCATENATE(AP149,AR149),'Pril1-THLPa'!$H$6:$N$96,7,0),"")</f>
        <v/>
      </c>
      <c r="AW149" s="70" t="str">
        <f aca="false">IF(AC149&gt;5,VLOOKUP(CONCATENATE(AP149,AR149),'Pril1-THLPa'!$H$6:$O$96,8,0),"")</f>
        <v/>
      </c>
      <c r="AX149" s="66" t="n">
        <f aca="false">IF(AC149&gt;0,IF(AND(AC149&gt;0,AC149&lt;=5),VLOOKUP(AP149,'Pril1-THLPa'!$A$6:$F$18,LOOKUP(AC149,'Pril1-THLPa'!$B$5:$F$5,'Pril1-THLPa'!$B$4:$F$4),0),AS149+AT149*(AC149-5)+AU149*POWER(AC149-5,2)+AV149*POWER(AC149-5,3)+AW149*POWER(AC149-5,4)),0)</f>
        <v>0</v>
      </c>
      <c r="AY149" s="71"/>
      <c r="AZ149" s="66" t="n">
        <f aca="false">'Vstupní data'!AA149</f>
        <v>0</v>
      </c>
      <c r="BA149" s="66" t="n">
        <f aca="false">IF(OR('Vstupní data'!T149&gt;0,'Vstupní data'!U149&gt;0),IF(AC149&lt;&gt;"",AX149*AO149/10*(100+AZ149)/100,0),0)</f>
        <v>0</v>
      </c>
      <c r="BB149" s="67" t="n">
        <f aca="false">IF(AC149&lt;&gt;"",ROUND(BA149*AN149,0),0)</f>
        <v>0</v>
      </c>
      <c r="BC149" s="68" t="str">
        <f aca="false">IF(AE149&gt;0,BB149/AE149,"")</f>
        <v/>
      </c>
      <c r="BD149" s="66" t="n">
        <f aca="false">'Vstupní data'!AE149</f>
        <v>0</v>
      </c>
      <c r="BF149" s="66" t="n">
        <f aca="false">'Vstupní data'!AC149</f>
        <v>0</v>
      </c>
      <c r="BH149" s="66" t="n">
        <f aca="false">'Vstupní data'!AD149</f>
        <v>0</v>
      </c>
      <c r="BI149" s="66" t="n">
        <f aca="false">'Vstupní data'!AF149</f>
        <v>0</v>
      </c>
      <c r="BJ149" s="69" t="n">
        <f aca="false">'Vstupní data'!AG149</f>
        <v>0</v>
      </c>
      <c r="BK149" s="69" t="n">
        <f aca="false">IF(BF149&lt;&gt;0,VLOOKUP(I149,'Pril3-drev'!$H$5:$I$83,2,0),0)</f>
        <v>0</v>
      </c>
      <c r="BL149" s="69" t="n">
        <f aca="false">IF(BF149&lt;&gt;0,VLOOKUP(BK149,'Pril3-drev'!$A$5:$C$17,3,0),0)</f>
        <v>0</v>
      </c>
      <c r="BM149" s="69" t="n">
        <f aca="false">'Vstupní data'!AH149</f>
        <v>0</v>
      </c>
      <c r="BN149" s="69" t="n">
        <f aca="false">IF('Vstupní data'!AH149&gt;0,   VLOOKUP(VLOOKUP(CONCATENATE(VLOOKUP(I149,'Pril3-drev'!$H$4:$L$83,5,0),BD149),'Pril3-drev'!$Q$4:$R$2803,2,0),'AVB-BS'!$C$5:$S$29 ,LOOKUP(BM149,'AVB-BS'!$D$3:$S$3,'AVB-BS'!$D$1:$S$1) ,0 )   ,   IF('Vstupní data'!AI149&gt;0,'Vstupní data'!AI149,0))</f>
        <v>0</v>
      </c>
      <c r="BO149" s="69" t="str">
        <f aca="false">IF(BX149&gt;5,VLOOKUP(CONCATENATE(BK149,BN149),'Pril1-THLPa'!$H$6:$N$96,4,0),"")</f>
        <v/>
      </c>
      <c r="BP149" s="69" t="str">
        <f aca="false">IF(BX149&gt;5,VLOOKUP(CONCATENATE(BK149,BN149),'Pril1-THLPa'!$H$6:$N$96,5,0),"")</f>
        <v/>
      </c>
      <c r="BQ149" s="69" t="str">
        <f aca="false">IF(BX149&gt;5,VLOOKUP(CONCATENATE(BK149,BN149),'Pril1-THLPa'!$H$6:$N$96,6,0),"")</f>
        <v/>
      </c>
      <c r="BR149" s="69" t="str">
        <f aca="false">IF(BX149&gt;5,VLOOKUP(CONCATENATE(BK149,BN149),'Pril1-THLPa'!$H$6:$N$96,7,0),"")</f>
        <v/>
      </c>
      <c r="BS149" s="69" t="str">
        <f aca="false">IF(BX149&gt;5,VLOOKUP(CONCATENATE(BK149,BN149),'Pril1-THLPa'!$H$6:$O$96,8,0),"")</f>
        <v/>
      </c>
      <c r="BT149" s="69" t="str">
        <f aca="false">IF(BF149&gt;0, IF(BK149="smrk",  VLOOKUP(VLOOKUP(BD149,'Pril9-K3'!$L$8:$M$207,2,0),'Pril9-K3'!$A$8:$J$16,LOOKUP(BN149,'Pril9-K3'!$A$7:$J$7,'Pril9-K3'!$A$5:$J$5),0), IF(AND(BK149&lt;&gt;"smrk",'Vstupní data'!AK149&lt;&gt;""),'Vstupní data'!AK149,   VLOOKUP(VLOOKUP(BD149,'Pril9-K3'!$L$8:$M$207,2,0),'Pril9-K3'!$A$8:$J$16,LOOKUP(BN149,'Pril9-K3'!$A$7:$J$7,'Pril9-K3'!$A$5:$J$5),0)   )),   "")</f>
        <v/>
      </c>
      <c r="BV149" s="69" t="n">
        <f aca="false">'Vstupní data'!AJ149</f>
        <v>0</v>
      </c>
      <c r="BW149" s="69" t="n">
        <f aca="false">IF(BF149&gt;0,IF(J149&gt;0,J149,K149*H149/100),0)</f>
        <v>0</v>
      </c>
      <c r="BX149" s="69" t="n">
        <f aca="false">IF(BF149&gt;0,IF(BJ149&gt;BL149,BL149,BJ149),0)</f>
        <v>0</v>
      </c>
      <c r="BY149" s="69" t="n">
        <f aca="false">IF(BD149=0,0,IF(AND(BX149&gt;0,BX149&lt;=5),  IF(AND(BX149&gt;0,BX149&lt;=5),VLOOKUP(BK149,'Pril1-THLPa'!$A$6:$F$18,IF(AND(BX149&gt;0,BX149&lt;=5),LOOKUP(BX149,'Pril1-THLPa'!$B$5:$F$5,'Pril1-THLPa'!$B$4:$F$4),""),0),""),  IF(BX149&gt;5,BO149+BP149*(BX149-5)+BQ149*POWER(BX149-5,2)+BR149*POWER(BX149-5,3)+BS149*POWER(BX149-5,4),"")))</f>
        <v>0</v>
      </c>
      <c r="BZ149" s="69" t="n">
        <f aca="false">IF(BY149&gt;0,BY149*BI149/10*BW149*(100+BV149)/100,0)</f>
        <v>0</v>
      </c>
      <c r="CA149" s="69" t="n">
        <f aca="false">IF(BD149&gt;0,BX149-IF(BD149&gt;BX149,BX149,BD149),0)</f>
        <v>0</v>
      </c>
      <c r="CB149" s="69" t="n">
        <f aca="false">POWER(1.01,CA149)</f>
        <v>1</v>
      </c>
      <c r="CC149" s="69" t="n">
        <f aca="false">IF(BF149&gt;0,IF(BF149&gt;BH149,1,BF149/BH149),0)</f>
        <v>0</v>
      </c>
      <c r="CD149" s="72" t="n">
        <f aca="false">IF(BD149=0,0,IF(BF149&gt;0,ROUND(IF(CB149&lt;&gt;0,BZ149*BT149*1/CB149*CC149,0),0),0))</f>
        <v>0</v>
      </c>
      <c r="CE149" s="73" t="str">
        <f aca="false">IF(BF149&gt;0,IF(BF149&gt;BH149,CD149/BF149,CD149/BH149),"")</f>
        <v/>
      </c>
      <c r="CF149" s="69" t="n">
        <f aca="false">'Vstupní data'!AM149</f>
        <v>0</v>
      </c>
      <c r="CG149" s="69" t="n">
        <f aca="false">'Vstupní data'!AN149</f>
        <v>0</v>
      </c>
      <c r="CH149" s="69" t="n">
        <f aca="false">'Vstupní data'!AO149</f>
        <v>0</v>
      </c>
      <c r="CI149" s="69" t="n">
        <f aca="false">'Vstupní data'!AP149</f>
        <v>0</v>
      </c>
      <c r="CJ149" s="72" t="n">
        <f aca="false">ROUND(CH149*CI149,0)</f>
        <v>0</v>
      </c>
      <c r="CK149" s="74" t="str">
        <f aca="false">IF(OR(AA149&gt;0,BB149&gt;0,CD149&gt;0,CJ149&gt;0),AA149+BB149+CD149+CJ149,"")</f>
        <v/>
      </c>
    </row>
    <row r="150" customFormat="false" ht="12.8" hidden="false" customHeight="false" outlineLevel="0" collapsed="false">
      <c r="A150" s="66" t="n">
        <f aca="false">'Vstupní data'!A150</f>
        <v>0</v>
      </c>
      <c r="F150" s="66" t="str">
        <f aca="false">CONCATENATE('Vstupní data'!F150,'Vstupní data'!G150,'Vstupní data'!H150,'Vstupní data'!I150)</f>
        <v/>
      </c>
      <c r="G150" s="66"/>
      <c r="H150" s="66" t="n">
        <f aca="false">'Vstupní data'!K150</f>
        <v>0</v>
      </c>
      <c r="I150" s="66" t="n">
        <f aca="false">'Vstupní data'!L150</f>
        <v>0</v>
      </c>
      <c r="J150" s="66" t="n">
        <f aca="false">'Vstupní data'!K150*'Vstupní data'!M150/100</f>
        <v>0</v>
      </c>
      <c r="L150" s="66" t="n">
        <f aca="false">IF('Vstupní data'!N150="prostokořenný",0,IF('Vstupní data'!N150="krytokořenný","k",IF('Vstupní data'!N150="poloodrostky nebo odrostky, prostokořenné i krytokořenné","po",0)))</f>
        <v>0</v>
      </c>
      <c r="N150" s="66"/>
      <c r="O150" s="66" t="n">
        <f aca="false">'Vstupní data'!O150</f>
        <v>0</v>
      </c>
      <c r="P150" s="66" t="n">
        <f aca="false">IF(O150&gt;0,VLOOKUP(CONCATENATE(VLOOKUP(I150,'Pril3-drev'!$H$5:$K$83,4,0),"-",'Vstupní data'!R150),K2!$C$15:$D$23,2,0),0)</f>
        <v>0</v>
      </c>
      <c r="Q150" s="66" t="n">
        <f aca="false">IF(O150&gt;0,VLOOKUP(I150,'Pril3-drev'!$H$5:$I$83,2,0),0)</f>
        <v>0</v>
      </c>
      <c r="R150" s="66" t="n">
        <f aca="false">IF(Q150&gt;0,VLOOKUP(Q150,'Pril6-okus'!$A$5:$B$17,2,0),0)</f>
        <v>0</v>
      </c>
      <c r="S150" s="66" t="n">
        <f aca="false">IF(O150&gt;0,VLOOKUP(I150,'Pril3-drev'!$H$5:$J$83,3,0),0)</f>
        <v>0</v>
      </c>
      <c r="T150" s="66" t="str">
        <f aca="false">IF(O150&gt;0,IF(L150="k",0.9*VLOOKUP(S150,'ha-pocty-vyhl'!$A$5:$B$20,2,0),IF(L150="po",0.8*VLOOKUP(S150,'ha-pocty-vyhl'!$A$5:$B$20,2,0),VLOOKUP(S150,'ha-pocty-vyhl'!$A$5:$B$20,2,0))),"")</f>
        <v/>
      </c>
      <c r="U150" s="66" t="n">
        <f aca="false">'Vstupní data'!P150</f>
        <v>0</v>
      </c>
      <c r="V150" s="66" t="n">
        <f aca="false">IF(O150&gt;0,1.3*T150*1000*Z150/10000,0)</f>
        <v>0</v>
      </c>
      <c r="W150" s="66" t="n">
        <f aca="false">IF(O150&gt;0,1.3*T150*1000*Z150/10000,0)</f>
        <v>0</v>
      </c>
      <c r="X150" s="66" t="n">
        <f aca="false">IF(O150&gt;0,IF(O150&gt;V150,V150,O150),0)</f>
        <v>0</v>
      </c>
      <c r="Y150" s="66" t="n">
        <f aca="false">IF(O150&gt;0,IF(IF(U150&gt;W150,W150,U150)&lt;X150,W150,IF(U150&gt;W150,W150,U150)),0)</f>
        <v>0</v>
      </c>
      <c r="Z150" s="66" t="n">
        <f aca="false">IF(O150&gt;0,IF(J150&gt;0,J150,K150*H150/100),0)</f>
        <v>0</v>
      </c>
      <c r="AA150" s="67" t="n">
        <f aca="false">IF(O150&gt;0,CEILING(R150*P150*X150/Y150*Z150,1),0)</f>
        <v>0</v>
      </c>
      <c r="AB150" s="68" t="n">
        <f aca="false">IF(O150&gt;0,AA150/O150,0)</f>
        <v>0</v>
      </c>
      <c r="AC150" s="66" t="n">
        <f aca="false">'Vstupní data'!W150</f>
        <v>0</v>
      </c>
      <c r="AI150" s="66" t="str">
        <f aca="false">IF(OR('Vstupní data'!T150&gt;0,'Vstupní data'!U150&gt;0),VLOOKUP(I150,'Pril3-drev'!$H$5:$J$83,3,0),"")</f>
        <v/>
      </c>
      <c r="AJ150" s="66" t="n">
        <f aca="false">IF('Vstupní data'!V150="prostokořenný",0,IF('Vstupní data'!V150="krytokořenný","k",IF('Vstupní data'!V150="poloodrostky nebo odrostky, prostokořenné i krytokořenné","po",0)))</f>
        <v>0</v>
      </c>
      <c r="AK150" s="66" t="n">
        <f aca="false">IF(OR('Vstupní data'!T150&gt;0,'Vstupní data'!U150&gt;0),IF(AJ150="k",0.9*VLOOKUP(AI150,'ha-pocty-vyhl'!$A$5:$B$20,2,0),IF(AJ150="po",0.8*VLOOKUP(AI150,'ha-pocty-vyhl'!$A$5:$B$20,2,0),VLOOKUP(AI150,'ha-pocty-vyhl'!$A$5:$B$20,2,0))),0)</f>
        <v>0</v>
      </c>
      <c r="AL150" s="66" t="n">
        <f aca="false">IF(OR('Vstupní data'!T150&gt;0,'Vstupní data'!U150&gt;0),'Vstupní data'!K150*'Vstupní data'!M150/100,0)</f>
        <v>0</v>
      </c>
      <c r="AM150" s="66" t="n">
        <f aca="false">IF(OR('Vstupní data'!T150&gt;0,'Vstupní data'!U150&gt;0),IF('Vstupní data'!T150&gt;0,'Vstupní data'!T150,ROUND(10*'Vstupní data'!U150/AK150,0)),0)</f>
        <v>0</v>
      </c>
      <c r="AN150" s="69" t="n">
        <f aca="false">IF('Vstupní data'!T150&gt;0,   IF('Vstupní data'!T150&lt;=AL150,'Vstupní data'!T150,AL150),   IF(AM150&lt;AL150,AM150,AL150))</f>
        <v>0</v>
      </c>
      <c r="AO150" s="69" t="n">
        <f aca="false">'Vstupní data'!X150</f>
        <v>0</v>
      </c>
      <c r="AP150" s="66" t="n">
        <f aca="false">IF(OR('Vstupní data'!T150&gt;0,'Vstupní data'!U150&gt;0),IF(I150&lt;&gt;0,VLOOKUP(I150,'Pril3-drev'!$H$5:$I$83,2,0),0),0)</f>
        <v>0</v>
      </c>
      <c r="AQ150" s="66" t="n">
        <f aca="false">'Vstupní data'!Y150</f>
        <v>0</v>
      </c>
      <c r="AR150" s="66" t="str">
        <f aca="false">IF(AC150&gt;5,   IF('Vstupní data'!Y150&gt;0,   VLOOKUP(VLOOKUP(CONCATENATE(VLOOKUP(I150,'Pril3-drev'!$H$4:$L$83,5,0),AC150),'Pril3-drev'!$Q$4:$R$2803,2,0),'AVB-BS'!$C$5:$S$29 ,LOOKUP(AQ150,'AVB-BS'!$D$3:$S$3,'AVB-BS'!$D$1:$S$1) ,0 )   ,   IF('Vstupní data'!Z150&gt;0,'Vstupní data'!Z150,0)) , "")</f>
        <v/>
      </c>
      <c r="AS150" s="70" t="str">
        <f aca="false">IF(AC150&gt;5,VLOOKUP(CONCATENATE(AP150,AR150),'Pril1-THLPa'!$H$6:$N$96,4,0),"")</f>
        <v/>
      </c>
      <c r="AT150" s="70" t="str">
        <f aca="false">IF(AC150&gt;5,VLOOKUP(CONCATENATE(AP150,AR150),'Pril1-THLPa'!$H$6:$N$96,5,0),"")</f>
        <v/>
      </c>
      <c r="AU150" s="70" t="str">
        <f aca="false">IF(AC150&gt;5,VLOOKUP(CONCATENATE(AP150,AR150),'Pril1-THLPa'!$H$6:$N$96,6,0),"")</f>
        <v/>
      </c>
      <c r="AV150" s="70" t="str">
        <f aca="false">IF(AC150&gt;5,VLOOKUP(CONCATENATE(AP150,AR150),'Pril1-THLPa'!$H$6:$N$96,7,0),"")</f>
        <v/>
      </c>
      <c r="AW150" s="70" t="str">
        <f aca="false">IF(AC150&gt;5,VLOOKUP(CONCATENATE(AP150,AR150),'Pril1-THLPa'!$H$6:$O$96,8,0),"")</f>
        <v/>
      </c>
      <c r="AX150" s="66" t="n">
        <f aca="false">IF(AC150&gt;0,IF(AND(AC150&gt;0,AC150&lt;=5),VLOOKUP(AP150,'Pril1-THLPa'!$A$6:$F$18,LOOKUP(AC150,'Pril1-THLPa'!$B$5:$F$5,'Pril1-THLPa'!$B$4:$F$4),0),AS150+AT150*(AC150-5)+AU150*POWER(AC150-5,2)+AV150*POWER(AC150-5,3)+AW150*POWER(AC150-5,4)),0)</f>
        <v>0</v>
      </c>
      <c r="AY150" s="71"/>
      <c r="AZ150" s="66" t="n">
        <f aca="false">'Vstupní data'!AA150</f>
        <v>0</v>
      </c>
      <c r="BA150" s="66" t="n">
        <f aca="false">IF(OR('Vstupní data'!T150&gt;0,'Vstupní data'!U150&gt;0),IF(AC150&lt;&gt;"",AX150*AO150/10*(100+AZ150)/100,0),0)</f>
        <v>0</v>
      </c>
      <c r="BB150" s="67" t="n">
        <f aca="false">IF(AC150&lt;&gt;"",ROUND(BA150*AN150,0),0)</f>
        <v>0</v>
      </c>
      <c r="BC150" s="68" t="str">
        <f aca="false">IF(AE150&gt;0,BB150/AE150,"")</f>
        <v/>
      </c>
      <c r="BD150" s="66" t="n">
        <f aca="false">'Vstupní data'!AE150</f>
        <v>0</v>
      </c>
      <c r="BF150" s="66" t="n">
        <f aca="false">'Vstupní data'!AC150</f>
        <v>0</v>
      </c>
      <c r="BH150" s="66" t="n">
        <f aca="false">'Vstupní data'!AD150</f>
        <v>0</v>
      </c>
      <c r="BI150" s="66" t="n">
        <f aca="false">'Vstupní data'!AF150</f>
        <v>0</v>
      </c>
      <c r="BJ150" s="69" t="n">
        <f aca="false">'Vstupní data'!AG150</f>
        <v>0</v>
      </c>
      <c r="BK150" s="69" t="n">
        <f aca="false">IF(BF150&lt;&gt;0,VLOOKUP(I150,'Pril3-drev'!$H$5:$I$83,2,0),0)</f>
        <v>0</v>
      </c>
      <c r="BL150" s="69" t="n">
        <f aca="false">IF(BF150&lt;&gt;0,VLOOKUP(BK150,'Pril3-drev'!$A$5:$C$17,3,0),0)</f>
        <v>0</v>
      </c>
      <c r="BM150" s="69" t="n">
        <f aca="false">'Vstupní data'!AH150</f>
        <v>0</v>
      </c>
      <c r="BN150" s="69" t="n">
        <f aca="false">IF('Vstupní data'!AH150&gt;0,   VLOOKUP(VLOOKUP(CONCATENATE(VLOOKUP(I150,'Pril3-drev'!$H$4:$L$83,5,0),BD150),'Pril3-drev'!$Q$4:$R$2803,2,0),'AVB-BS'!$C$5:$S$29 ,LOOKUP(BM150,'AVB-BS'!$D$3:$S$3,'AVB-BS'!$D$1:$S$1) ,0 )   ,   IF('Vstupní data'!AI150&gt;0,'Vstupní data'!AI150,0))</f>
        <v>0</v>
      </c>
      <c r="BO150" s="69" t="str">
        <f aca="false">IF(BX150&gt;5,VLOOKUP(CONCATENATE(BK150,BN150),'Pril1-THLPa'!$H$6:$N$96,4,0),"")</f>
        <v/>
      </c>
      <c r="BP150" s="69" t="str">
        <f aca="false">IF(BX150&gt;5,VLOOKUP(CONCATENATE(BK150,BN150),'Pril1-THLPa'!$H$6:$N$96,5,0),"")</f>
        <v/>
      </c>
      <c r="BQ150" s="69" t="str">
        <f aca="false">IF(BX150&gt;5,VLOOKUP(CONCATENATE(BK150,BN150),'Pril1-THLPa'!$H$6:$N$96,6,0),"")</f>
        <v/>
      </c>
      <c r="BR150" s="69" t="str">
        <f aca="false">IF(BX150&gt;5,VLOOKUP(CONCATENATE(BK150,BN150),'Pril1-THLPa'!$H$6:$N$96,7,0),"")</f>
        <v/>
      </c>
      <c r="BS150" s="69" t="str">
        <f aca="false">IF(BX150&gt;5,VLOOKUP(CONCATENATE(BK150,BN150),'Pril1-THLPa'!$H$6:$O$96,8,0),"")</f>
        <v/>
      </c>
      <c r="BT150" s="69" t="str">
        <f aca="false">IF(BF150&gt;0, IF(BK150="smrk",  VLOOKUP(VLOOKUP(BD150,'Pril9-K3'!$L$8:$M$207,2,0),'Pril9-K3'!$A$8:$J$16,LOOKUP(BN150,'Pril9-K3'!$A$7:$J$7,'Pril9-K3'!$A$5:$J$5),0), IF(AND(BK150&lt;&gt;"smrk",'Vstupní data'!AK150&lt;&gt;""),'Vstupní data'!AK150,   VLOOKUP(VLOOKUP(BD150,'Pril9-K3'!$L$8:$M$207,2,0),'Pril9-K3'!$A$8:$J$16,LOOKUP(BN150,'Pril9-K3'!$A$7:$J$7,'Pril9-K3'!$A$5:$J$5),0)   )),   "")</f>
        <v/>
      </c>
      <c r="BV150" s="69" t="n">
        <f aca="false">'Vstupní data'!AJ150</f>
        <v>0</v>
      </c>
      <c r="BW150" s="69" t="n">
        <f aca="false">IF(BF150&gt;0,IF(J150&gt;0,J150,K150*H150/100),0)</f>
        <v>0</v>
      </c>
      <c r="BX150" s="69" t="n">
        <f aca="false">IF(BF150&gt;0,IF(BJ150&gt;BL150,BL150,BJ150),0)</f>
        <v>0</v>
      </c>
      <c r="BY150" s="69" t="n">
        <f aca="false">IF(BD150=0,0,IF(AND(BX150&gt;0,BX150&lt;=5),  IF(AND(BX150&gt;0,BX150&lt;=5),VLOOKUP(BK150,'Pril1-THLPa'!$A$6:$F$18,IF(AND(BX150&gt;0,BX150&lt;=5),LOOKUP(BX150,'Pril1-THLPa'!$B$5:$F$5,'Pril1-THLPa'!$B$4:$F$4),""),0),""),  IF(BX150&gt;5,BO150+BP150*(BX150-5)+BQ150*POWER(BX150-5,2)+BR150*POWER(BX150-5,3)+BS150*POWER(BX150-5,4),"")))</f>
        <v>0</v>
      </c>
      <c r="BZ150" s="69" t="n">
        <f aca="false">IF(BY150&gt;0,BY150*BI150/10*BW150*(100+BV150)/100,0)</f>
        <v>0</v>
      </c>
      <c r="CA150" s="69" t="n">
        <f aca="false">IF(BD150&gt;0,BX150-IF(BD150&gt;BX150,BX150,BD150),0)</f>
        <v>0</v>
      </c>
      <c r="CB150" s="69" t="n">
        <f aca="false">POWER(1.01,CA150)</f>
        <v>1</v>
      </c>
      <c r="CC150" s="69" t="n">
        <f aca="false">IF(BF150&gt;0,IF(BF150&gt;BH150,1,BF150/BH150),0)</f>
        <v>0</v>
      </c>
      <c r="CD150" s="72" t="n">
        <f aca="false">IF(BD150=0,0,IF(BF150&gt;0,ROUND(IF(CB150&lt;&gt;0,BZ150*BT150*1/CB150*CC150,0),0),0))</f>
        <v>0</v>
      </c>
      <c r="CE150" s="73" t="str">
        <f aca="false">IF(BF150&gt;0,IF(BF150&gt;BH150,CD150/BF150,CD150/BH150),"")</f>
        <v/>
      </c>
      <c r="CF150" s="69" t="n">
        <f aca="false">'Vstupní data'!AM150</f>
        <v>0</v>
      </c>
      <c r="CG150" s="69" t="n">
        <f aca="false">'Vstupní data'!AN150</f>
        <v>0</v>
      </c>
      <c r="CH150" s="69" t="n">
        <f aca="false">'Vstupní data'!AO150</f>
        <v>0</v>
      </c>
      <c r="CI150" s="69" t="n">
        <f aca="false">'Vstupní data'!AP150</f>
        <v>0</v>
      </c>
      <c r="CJ150" s="72" t="n">
        <f aca="false">ROUND(CH150*CI150,0)</f>
        <v>0</v>
      </c>
      <c r="CK150" s="74" t="str">
        <f aca="false">IF(OR(AA150&gt;0,BB150&gt;0,CD150&gt;0,CJ150&gt;0),AA150+BB150+CD150+CJ150,"")</f>
        <v/>
      </c>
    </row>
    <row r="151" customFormat="false" ht="12.8" hidden="false" customHeight="false" outlineLevel="0" collapsed="false">
      <c r="A151" s="66" t="n">
        <f aca="false">'Vstupní data'!A151</f>
        <v>0</v>
      </c>
      <c r="F151" s="66" t="str">
        <f aca="false">CONCATENATE('Vstupní data'!F151,'Vstupní data'!G151,'Vstupní data'!H151,'Vstupní data'!I151)</f>
        <v/>
      </c>
      <c r="G151" s="66"/>
      <c r="H151" s="66" t="n">
        <f aca="false">'Vstupní data'!K151</f>
        <v>0</v>
      </c>
      <c r="I151" s="66" t="n">
        <f aca="false">'Vstupní data'!L151</f>
        <v>0</v>
      </c>
      <c r="J151" s="66" t="n">
        <f aca="false">'Vstupní data'!K151*'Vstupní data'!M151/100</f>
        <v>0</v>
      </c>
      <c r="L151" s="66" t="n">
        <f aca="false">IF('Vstupní data'!N151="prostokořenný",0,IF('Vstupní data'!N151="krytokořenný","k",IF('Vstupní data'!N151="poloodrostky nebo odrostky, prostokořenné i krytokořenné","po",0)))</f>
        <v>0</v>
      </c>
      <c r="N151" s="66"/>
      <c r="O151" s="66" t="n">
        <f aca="false">'Vstupní data'!O151</f>
        <v>0</v>
      </c>
      <c r="P151" s="66" t="n">
        <f aca="false">IF(O151&gt;0,VLOOKUP(CONCATENATE(VLOOKUP(I151,'Pril3-drev'!$H$5:$K$83,4,0),"-",'Vstupní data'!R151),K2!$C$15:$D$23,2,0),0)</f>
        <v>0</v>
      </c>
      <c r="Q151" s="66" t="n">
        <f aca="false">IF(O151&gt;0,VLOOKUP(I151,'Pril3-drev'!$H$5:$I$83,2,0),0)</f>
        <v>0</v>
      </c>
      <c r="R151" s="66" t="n">
        <f aca="false">IF(Q151&gt;0,VLOOKUP(Q151,'Pril6-okus'!$A$5:$B$17,2,0),0)</f>
        <v>0</v>
      </c>
      <c r="S151" s="66" t="n">
        <f aca="false">IF(O151&gt;0,VLOOKUP(I151,'Pril3-drev'!$H$5:$J$83,3,0),0)</f>
        <v>0</v>
      </c>
      <c r="T151" s="66" t="str">
        <f aca="false">IF(O151&gt;0,IF(L151="k",0.9*VLOOKUP(S151,'ha-pocty-vyhl'!$A$5:$B$20,2,0),IF(L151="po",0.8*VLOOKUP(S151,'ha-pocty-vyhl'!$A$5:$B$20,2,0),VLOOKUP(S151,'ha-pocty-vyhl'!$A$5:$B$20,2,0))),"")</f>
        <v/>
      </c>
      <c r="U151" s="66" t="n">
        <f aca="false">'Vstupní data'!P151</f>
        <v>0</v>
      </c>
      <c r="V151" s="66" t="n">
        <f aca="false">IF(O151&gt;0,1.3*T151*1000*Z151/10000,0)</f>
        <v>0</v>
      </c>
      <c r="W151" s="66" t="n">
        <f aca="false">IF(O151&gt;0,1.3*T151*1000*Z151/10000,0)</f>
        <v>0</v>
      </c>
      <c r="X151" s="66" t="n">
        <f aca="false">IF(O151&gt;0,IF(O151&gt;V151,V151,O151),0)</f>
        <v>0</v>
      </c>
      <c r="Y151" s="66" t="n">
        <f aca="false">IF(O151&gt;0,IF(IF(U151&gt;W151,W151,U151)&lt;X151,W151,IF(U151&gt;W151,W151,U151)),0)</f>
        <v>0</v>
      </c>
      <c r="Z151" s="66" t="n">
        <f aca="false">IF(O151&gt;0,IF(J151&gt;0,J151,K151*H151/100),0)</f>
        <v>0</v>
      </c>
      <c r="AA151" s="67" t="n">
        <f aca="false">IF(O151&gt;0,CEILING(R151*P151*X151/Y151*Z151,1),0)</f>
        <v>0</v>
      </c>
      <c r="AB151" s="68" t="n">
        <f aca="false">IF(O151&gt;0,AA151/O151,0)</f>
        <v>0</v>
      </c>
      <c r="AC151" s="66" t="n">
        <f aca="false">'Vstupní data'!W151</f>
        <v>0</v>
      </c>
      <c r="AI151" s="66" t="str">
        <f aca="false">IF(OR('Vstupní data'!T151&gt;0,'Vstupní data'!U151&gt;0),VLOOKUP(I151,'Pril3-drev'!$H$5:$J$83,3,0),"")</f>
        <v/>
      </c>
      <c r="AJ151" s="66" t="n">
        <f aca="false">IF('Vstupní data'!V151="prostokořenný",0,IF('Vstupní data'!V151="krytokořenný","k",IF('Vstupní data'!V151="poloodrostky nebo odrostky, prostokořenné i krytokořenné","po",0)))</f>
        <v>0</v>
      </c>
      <c r="AK151" s="66" t="n">
        <f aca="false">IF(OR('Vstupní data'!T151&gt;0,'Vstupní data'!U151&gt;0),IF(AJ151="k",0.9*VLOOKUP(AI151,'ha-pocty-vyhl'!$A$5:$B$20,2,0),IF(AJ151="po",0.8*VLOOKUP(AI151,'ha-pocty-vyhl'!$A$5:$B$20,2,0),VLOOKUP(AI151,'ha-pocty-vyhl'!$A$5:$B$20,2,0))),0)</f>
        <v>0</v>
      </c>
      <c r="AL151" s="66" t="n">
        <f aca="false">IF(OR('Vstupní data'!T151&gt;0,'Vstupní data'!U151&gt;0),'Vstupní data'!K151*'Vstupní data'!M151/100,0)</f>
        <v>0</v>
      </c>
      <c r="AM151" s="66" t="n">
        <f aca="false">IF(OR('Vstupní data'!T151&gt;0,'Vstupní data'!U151&gt;0),IF('Vstupní data'!T151&gt;0,'Vstupní data'!T151,ROUND(10*'Vstupní data'!U151/AK151,0)),0)</f>
        <v>0</v>
      </c>
      <c r="AN151" s="69" t="n">
        <f aca="false">IF('Vstupní data'!T151&gt;0,   IF('Vstupní data'!T151&lt;=AL151,'Vstupní data'!T151,AL151),   IF(AM151&lt;AL151,AM151,AL151))</f>
        <v>0</v>
      </c>
      <c r="AO151" s="69" t="n">
        <f aca="false">'Vstupní data'!X151</f>
        <v>0</v>
      </c>
      <c r="AP151" s="66" t="n">
        <f aca="false">IF(OR('Vstupní data'!T151&gt;0,'Vstupní data'!U151&gt;0),IF(I151&lt;&gt;0,VLOOKUP(I151,'Pril3-drev'!$H$5:$I$83,2,0),0),0)</f>
        <v>0</v>
      </c>
      <c r="AQ151" s="66" t="n">
        <f aca="false">'Vstupní data'!Y151</f>
        <v>0</v>
      </c>
      <c r="AR151" s="66" t="str">
        <f aca="false">IF(AC151&gt;5,   IF('Vstupní data'!Y151&gt;0,   VLOOKUP(VLOOKUP(CONCATENATE(VLOOKUP(I151,'Pril3-drev'!$H$4:$L$83,5,0),AC151),'Pril3-drev'!$Q$4:$R$2803,2,0),'AVB-BS'!$C$5:$S$29 ,LOOKUP(AQ151,'AVB-BS'!$D$3:$S$3,'AVB-BS'!$D$1:$S$1) ,0 )   ,   IF('Vstupní data'!Z151&gt;0,'Vstupní data'!Z151,0)) , "")</f>
        <v/>
      </c>
      <c r="AS151" s="70" t="str">
        <f aca="false">IF(AC151&gt;5,VLOOKUP(CONCATENATE(AP151,AR151),'Pril1-THLPa'!$H$6:$N$96,4,0),"")</f>
        <v/>
      </c>
      <c r="AT151" s="70" t="str">
        <f aca="false">IF(AC151&gt;5,VLOOKUP(CONCATENATE(AP151,AR151),'Pril1-THLPa'!$H$6:$N$96,5,0),"")</f>
        <v/>
      </c>
      <c r="AU151" s="70" t="str">
        <f aca="false">IF(AC151&gt;5,VLOOKUP(CONCATENATE(AP151,AR151),'Pril1-THLPa'!$H$6:$N$96,6,0),"")</f>
        <v/>
      </c>
      <c r="AV151" s="70" t="str">
        <f aca="false">IF(AC151&gt;5,VLOOKUP(CONCATENATE(AP151,AR151),'Pril1-THLPa'!$H$6:$N$96,7,0),"")</f>
        <v/>
      </c>
      <c r="AW151" s="70" t="str">
        <f aca="false">IF(AC151&gt;5,VLOOKUP(CONCATENATE(AP151,AR151),'Pril1-THLPa'!$H$6:$O$96,8,0),"")</f>
        <v/>
      </c>
      <c r="AX151" s="66" t="n">
        <f aca="false">IF(AC151&gt;0,IF(AND(AC151&gt;0,AC151&lt;=5),VLOOKUP(AP151,'Pril1-THLPa'!$A$6:$F$18,LOOKUP(AC151,'Pril1-THLPa'!$B$5:$F$5,'Pril1-THLPa'!$B$4:$F$4),0),AS151+AT151*(AC151-5)+AU151*POWER(AC151-5,2)+AV151*POWER(AC151-5,3)+AW151*POWER(AC151-5,4)),0)</f>
        <v>0</v>
      </c>
      <c r="AY151" s="71"/>
      <c r="AZ151" s="66" t="n">
        <f aca="false">'Vstupní data'!AA151</f>
        <v>0</v>
      </c>
      <c r="BA151" s="66" t="n">
        <f aca="false">IF(OR('Vstupní data'!T151&gt;0,'Vstupní data'!U151&gt;0),IF(AC151&lt;&gt;"",AX151*AO151/10*(100+AZ151)/100,0),0)</f>
        <v>0</v>
      </c>
      <c r="BB151" s="67" t="n">
        <f aca="false">IF(AC151&lt;&gt;"",ROUND(BA151*AN151,0),0)</f>
        <v>0</v>
      </c>
      <c r="BC151" s="68" t="str">
        <f aca="false">IF(AE151&gt;0,BB151/AE151,"")</f>
        <v/>
      </c>
      <c r="BD151" s="66" t="n">
        <f aca="false">'Vstupní data'!AE151</f>
        <v>0</v>
      </c>
      <c r="BF151" s="66" t="n">
        <f aca="false">'Vstupní data'!AC151</f>
        <v>0</v>
      </c>
      <c r="BH151" s="66" t="n">
        <f aca="false">'Vstupní data'!AD151</f>
        <v>0</v>
      </c>
      <c r="BI151" s="66" t="n">
        <f aca="false">'Vstupní data'!AF151</f>
        <v>0</v>
      </c>
      <c r="BJ151" s="69" t="n">
        <f aca="false">'Vstupní data'!AG151</f>
        <v>0</v>
      </c>
      <c r="BK151" s="69" t="n">
        <f aca="false">IF(BF151&lt;&gt;0,VLOOKUP(I151,'Pril3-drev'!$H$5:$I$83,2,0),0)</f>
        <v>0</v>
      </c>
      <c r="BL151" s="69" t="n">
        <f aca="false">IF(BF151&lt;&gt;0,VLOOKUP(BK151,'Pril3-drev'!$A$5:$C$17,3,0),0)</f>
        <v>0</v>
      </c>
      <c r="BM151" s="69" t="n">
        <f aca="false">'Vstupní data'!AH151</f>
        <v>0</v>
      </c>
      <c r="BN151" s="69" t="n">
        <f aca="false">IF('Vstupní data'!AH151&gt;0,   VLOOKUP(VLOOKUP(CONCATENATE(VLOOKUP(I151,'Pril3-drev'!$H$4:$L$83,5,0),BD151),'Pril3-drev'!$Q$4:$R$2803,2,0),'AVB-BS'!$C$5:$S$29 ,LOOKUP(BM151,'AVB-BS'!$D$3:$S$3,'AVB-BS'!$D$1:$S$1) ,0 )   ,   IF('Vstupní data'!AI151&gt;0,'Vstupní data'!AI151,0))</f>
        <v>0</v>
      </c>
      <c r="BO151" s="69" t="str">
        <f aca="false">IF(BX151&gt;5,VLOOKUP(CONCATENATE(BK151,BN151),'Pril1-THLPa'!$H$6:$N$96,4,0),"")</f>
        <v/>
      </c>
      <c r="BP151" s="69" t="str">
        <f aca="false">IF(BX151&gt;5,VLOOKUP(CONCATENATE(BK151,BN151),'Pril1-THLPa'!$H$6:$N$96,5,0),"")</f>
        <v/>
      </c>
      <c r="BQ151" s="69" t="str">
        <f aca="false">IF(BX151&gt;5,VLOOKUP(CONCATENATE(BK151,BN151),'Pril1-THLPa'!$H$6:$N$96,6,0),"")</f>
        <v/>
      </c>
      <c r="BR151" s="69" t="str">
        <f aca="false">IF(BX151&gt;5,VLOOKUP(CONCATENATE(BK151,BN151),'Pril1-THLPa'!$H$6:$N$96,7,0),"")</f>
        <v/>
      </c>
      <c r="BS151" s="69" t="str">
        <f aca="false">IF(BX151&gt;5,VLOOKUP(CONCATENATE(BK151,BN151),'Pril1-THLPa'!$H$6:$O$96,8,0),"")</f>
        <v/>
      </c>
      <c r="BT151" s="69" t="str">
        <f aca="false">IF(BF151&gt;0, IF(BK151="smrk",  VLOOKUP(VLOOKUP(BD151,'Pril9-K3'!$L$8:$M$207,2,0),'Pril9-K3'!$A$8:$J$16,LOOKUP(BN151,'Pril9-K3'!$A$7:$J$7,'Pril9-K3'!$A$5:$J$5),0), IF(AND(BK151&lt;&gt;"smrk",'Vstupní data'!AK151&lt;&gt;""),'Vstupní data'!AK151,   VLOOKUP(VLOOKUP(BD151,'Pril9-K3'!$L$8:$M$207,2,0),'Pril9-K3'!$A$8:$J$16,LOOKUP(BN151,'Pril9-K3'!$A$7:$J$7,'Pril9-K3'!$A$5:$J$5),0)   )),   "")</f>
        <v/>
      </c>
      <c r="BV151" s="69" t="n">
        <f aca="false">'Vstupní data'!AJ151</f>
        <v>0</v>
      </c>
      <c r="BW151" s="69" t="n">
        <f aca="false">IF(BF151&gt;0,IF(J151&gt;0,J151,K151*H151/100),0)</f>
        <v>0</v>
      </c>
      <c r="BX151" s="69" t="n">
        <f aca="false">IF(BF151&gt;0,IF(BJ151&gt;BL151,BL151,BJ151),0)</f>
        <v>0</v>
      </c>
      <c r="BY151" s="69" t="n">
        <f aca="false">IF(BD151=0,0,IF(AND(BX151&gt;0,BX151&lt;=5),  IF(AND(BX151&gt;0,BX151&lt;=5),VLOOKUP(BK151,'Pril1-THLPa'!$A$6:$F$18,IF(AND(BX151&gt;0,BX151&lt;=5),LOOKUP(BX151,'Pril1-THLPa'!$B$5:$F$5,'Pril1-THLPa'!$B$4:$F$4),""),0),""),  IF(BX151&gt;5,BO151+BP151*(BX151-5)+BQ151*POWER(BX151-5,2)+BR151*POWER(BX151-5,3)+BS151*POWER(BX151-5,4),"")))</f>
        <v>0</v>
      </c>
      <c r="BZ151" s="69" t="n">
        <f aca="false">IF(BY151&gt;0,BY151*BI151/10*BW151*(100+BV151)/100,0)</f>
        <v>0</v>
      </c>
      <c r="CA151" s="69" t="n">
        <f aca="false">IF(BD151&gt;0,BX151-IF(BD151&gt;BX151,BX151,BD151),0)</f>
        <v>0</v>
      </c>
      <c r="CB151" s="69" t="n">
        <f aca="false">POWER(1.01,CA151)</f>
        <v>1</v>
      </c>
      <c r="CC151" s="69" t="n">
        <f aca="false">IF(BF151&gt;0,IF(BF151&gt;BH151,1,BF151/BH151),0)</f>
        <v>0</v>
      </c>
      <c r="CD151" s="72" t="n">
        <f aca="false">IF(BD151=0,0,IF(BF151&gt;0,ROUND(IF(CB151&lt;&gt;0,BZ151*BT151*1/CB151*CC151,0),0),0))</f>
        <v>0</v>
      </c>
      <c r="CE151" s="73" t="str">
        <f aca="false">IF(BF151&gt;0,IF(BF151&gt;BH151,CD151/BF151,CD151/BH151),"")</f>
        <v/>
      </c>
      <c r="CF151" s="69" t="n">
        <f aca="false">'Vstupní data'!AM151</f>
        <v>0</v>
      </c>
      <c r="CG151" s="69" t="n">
        <f aca="false">'Vstupní data'!AN151</f>
        <v>0</v>
      </c>
      <c r="CH151" s="69" t="n">
        <f aca="false">'Vstupní data'!AO151</f>
        <v>0</v>
      </c>
      <c r="CI151" s="69" t="n">
        <f aca="false">'Vstupní data'!AP151</f>
        <v>0</v>
      </c>
      <c r="CJ151" s="72" t="n">
        <f aca="false">ROUND(CH151*CI151,0)</f>
        <v>0</v>
      </c>
      <c r="CK151" s="74" t="str">
        <f aca="false">IF(OR(AA151&gt;0,BB151&gt;0,CD151&gt;0,CJ151&gt;0),AA151+BB151+CD151+CJ151,"")</f>
        <v/>
      </c>
    </row>
    <row r="152" customFormat="false" ht="12.8" hidden="false" customHeight="false" outlineLevel="0" collapsed="false">
      <c r="A152" s="66" t="n">
        <f aca="false">'Vstupní data'!A152</f>
        <v>0</v>
      </c>
      <c r="F152" s="66" t="str">
        <f aca="false">CONCATENATE('Vstupní data'!F152,'Vstupní data'!G152,'Vstupní data'!H152,'Vstupní data'!I152)</f>
        <v/>
      </c>
      <c r="G152" s="66"/>
      <c r="H152" s="66" t="n">
        <f aca="false">'Vstupní data'!K152</f>
        <v>0</v>
      </c>
      <c r="I152" s="66" t="n">
        <f aca="false">'Vstupní data'!L152</f>
        <v>0</v>
      </c>
      <c r="J152" s="66" t="n">
        <f aca="false">'Vstupní data'!K152*'Vstupní data'!M152/100</f>
        <v>0</v>
      </c>
      <c r="L152" s="66" t="n">
        <f aca="false">IF('Vstupní data'!N152="prostokořenný",0,IF('Vstupní data'!N152="krytokořenný","k",IF('Vstupní data'!N152="poloodrostky nebo odrostky, prostokořenné i krytokořenné","po",0)))</f>
        <v>0</v>
      </c>
      <c r="N152" s="66"/>
      <c r="O152" s="66" t="n">
        <f aca="false">'Vstupní data'!O152</f>
        <v>0</v>
      </c>
      <c r="P152" s="66" t="n">
        <f aca="false">IF(O152&gt;0,VLOOKUP(CONCATENATE(VLOOKUP(I152,'Pril3-drev'!$H$5:$K$83,4,0),"-",'Vstupní data'!R152),K2!$C$15:$D$23,2,0),0)</f>
        <v>0</v>
      </c>
      <c r="Q152" s="66" t="n">
        <f aca="false">IF(O152&gt;0,VLOOKUP(I152,'Pril3-drev'!$H$5:$I$83,2,0),0)</f>
        <v>0</v>
      </c>
      <c r="R152" s="66" t="n">
        <f aca="false">IF(Q152&gt;0,VLOOKUP(Q152,'Pril6-okus'!$A$5:$B$17,2,0),0)</f>
        <v>0</v>
      </c>
      <c r="S152" s="66" t="n">
        <f aca="false">IF(O152&gt;0,VLOOKUP(I152,'Pril3-drev'!$H$5:$J$83,3,0),0)</f>
        <v>0</v>
      </c>
      <c r="T152" s="66" t="str">
        <f aca="false">IF(O152&gt;0,IF(L152="k",0.9*VLOOKUP(S152,'ha-pocty-vyhl'!$A$5:$B$20,2,0),IF(L152="po",0.8*VLOOKUP(S152,'ha-pocty-vyhl'!$A$5:$B$20,2,0),VLOOKUP(S152,'ha-pocty-vyhl'!$A$5:$B$20,2,0))),"")</f>
        <v/>
      </c>
      <c r="U152" s="66" t="n">
        <f aca="false">'Vstupní data'!P152</f>
        <v>0</v>
      </c>
      <c r="V152" s="66" t="n">
        <f aca="false">IF(O152&gt;0,1.3*T152*1000*Z152/10000,0)</f>
        <v>0</v>
      </c>
      <c r="W152" s="66" t="n">
        <f aca="false">IF(O152&gt;0,1.3*T152*1000*Z152/10000,0)</f>
        <v>0</v>
      </c>
      <c r="X152" s="66" t="n">
        <f aca="false">IF(O152&gt;0,IF(O152&gt;V152,V152,O152),0)</f>
        <v>0</v>
      </c>
      <c r="Y152" s="66" t="n">
        <f aca="false">IF(O152&gt;0,IF(IF(U152&gt;W152,W152,U152)&lt;X152,W152,IF(U152&gt;W152,W152,U152)),0)</f>
        <v>0</v>
      </c>
      <c r="Z152" s="66" t="n">
        <f aca="false">IF(O152&gt;0,IF(J152&gt;0,J152,K152*H152/100),0)</f>
        <v>0</v>
      </c>
      <c r="AA152" s="67" t="n">
        <f aca="false">IF(O152&gt;0,CEILING(R152*P152*X152/Y152*Z152,1),0)</f>
        <v>0</v>
      </c>
      <c r="AB152" s="68" t="n">
        <f aca="false">IF(O152&gt;0,AA152/O152,0)</f>
        <v>0</v>
      </c>
      <c r="AC152" s="66" t="n">
        <f aca="false">'Vstupní data'!W152</f>
        <v>0</v>
      </c>
      <c r="AI152" s="66" t="str">
        <f aca="false">IF(OR('Vstupní data'!T152&gt;0,'Vstupní data'!U152&gt;0),VLOOKUP(I152,'Pril3-drev'!$H$5:$J$83,3,0),"")</f>
        <v/>
      </c>
      <c r="AJ152" s="66" t="n">
        <f aca="false">IF('Vstupní data'!V152="prostokořenný",0,IF('Vstupní data'!V152="krytokořenný","k",IF('Vstupní data'!V152="poloodrostky nebo odrostky, prostokořenné i krytokořenné","po",0)))</f>
        <v>0</v>
      </c>
      <c r="AK152" s="66" t="n">
        <f aca="false">IF(OR('Vstupní data'!T152&gt;0,'Vstupní data'!U152&gt;0),IF(AJ152="k",0.9*VLOOKUP(AI152,'ha-pocty-vyhl'!$A$5:$B$20,2,0),IF(AJ152="po",0.8*VLOOKUP(AI152,'ha-pocty-vyhl'!$A$5:$B$20,2,0),VLOOKUP(AI152,'ha-pocty-vyhl'!$A$5:$B$20,2,0))),0)</f>
        <v>0</v>
      </c>
      <c r="AL152" s="66" t="n">
        <f aca="false">IF(OR('Vstupní data'!T152&gt;0,'Vstupní data'!U152&gt;0),'Vstupní data'!K152*'Vstupní data'!M152/100,0)</f>
        <v>0</v>
      </c>
      <c r="AM152" s="66" t="n">
        <f aca="false">IF(OR('Vstupní data'!T152&gt;0,'Vstupní data'!U152&gt;0),IF('Vstupní data'!T152&gt;0,'Vstupní data'!T152,ROUND(10*'Vstupní data'!U152/AK152,0)),0)</f>
        <v>0</v>
      </c>
      <c r="AN152" s="69" t="n">
        <f aca="false">IF('Vstupní data'!T152&gt;0,   IF('Vstupní data'!T152&lt;=AL152,'Vstupní data'!T152,AL152),   IF(AM152&lt;AL152,AM152,AL152))</f>
        <v>0</v>
      </c>
      <c r="AO152" s="69" t="n">
        <f aca="false">'Vstupní data'!X152</f>
        <v>0</v>
      </c>
      <c r="AP152" s="66" t="n">
        <f aca="false">IF(OR('Vstupní data'!T152&gt;0,'Vstupní data'!U152&gt;0),IF(I152&lt;&gt;0,VLOOKUP(I152,'Pril3-drev'!$H$5:$I$83,2,0),0),0)</f>
        <v>0</v>
      </c>
      <c r="AQ152" s="66" t="n">
        <f aca="false">'Vstupní data'!Y152</f>
        <v>0</v>
      </c>
      <c r="AR152" s="66" t="str">
        <f aca="false">IF(AC152&gt;5,   IF('Vstupní data'!Y152&gt;0,   VLOOKUP(VLOOKUP(CONCATENATE(VLOOKUP(I152,'Pril3-drev'!$H$4:$L$83,5,0),AC152),'Pril3-drev'!$Q$4:$R$2803,2,0),'AVB-BS'!$C$5:$S$29 ,LOOKUP(AQ152,'AVB-BS'!$D$3:$S$3,'AVB-BS'!$D$1:$S$1) ,0 )   ,   IF('Vstupní data'!Z152&gt;0,'Vstupní data'!Z152,0)) , "")</f>
        <v/>
      </c>
      <c r="AS152" s="70" t="str">
        <f aca="false">IF(AC152&gt;5,VLOOKUP(CONCATENATE(AP152,AR152),'Pril1-THLPa'!$H$6:$N$96,4,0),"")</f>
        <v/>
      </c>
      <c r="AT152" s="70" t="str">
        <f aca="false">IF(AC152&gt;5,VLOOKUP(CONCATENATE(AP152,AR152),'Pril1-THLPa'!$H$6:$N$96,5,0),"")</f>
        <v/>
      </c>
      <c r="AU152" s="70" t="str">
        <f aca="false">IF(AC152&gt;5,VLOOKUP(CONCATENATE(AP152,AR152),'Pril1-THLPa'!$H$6:$N$96,6,0),"")</f>
        <v/>
      </c>
      <c r="AV152" s="70" t="str">
        <f aca="false">IF(AC152&gt;5,VLOOKUP(CONCATENATE(AP152,AR152),'Pril1-THLPa'!$H$6:$N$96,7,0),"")</f>
        <v/>
      </c>
      <c r="AW152" s="70" t="str">
        <f aca="false">IF(AC152&gt;5,VLOOKUP(CONCATENATE(AP152,AR152),'Pril1-THLPa'!$H$6:$O$96,8,0),"")</f>
        <v/>
      </c>
      <c r="AX152" s="66" t="n">
        <f aca="false">IF(AC152&gt;0,IF(AND(AC152&gt;0,AC152&lt;=5),VLOOKUP(AP152,'Pril1-THLPa'!$A$6:$F$18,LOOKUP(AC152,'Pril1-THLPa'!$B$5:$F$5,'Pril1-THLPa'!$B$4:$F$4),0),AS152+AT152*(AC152-5)+AU152*POWER(AC152-5,2)+AV152*POWER(AC152-5,3)+AW152*POWER(AC152-5,4)),0)</f>
        <v>0</v>
      </c>
      <c r="AY152" s="71"/>
      <c r="AZ152" s="66" t="n">
        <f aca="false">'Vstupní data'!AA152</f>
        <v>0</v>
      </c>
      <c r="BA152" s="66" t="n">
        <f aca="false">IF(OR('Vstupní data'!T152&gt;0,'Vstupní data'!U152&gt;0),IF(AC152&lt;&gt;"",AX152*AO152/10*(100+AZ152)/100,0),0)</f>
        <v>0</v>
      </c>
      <c r="BB152" s="67" t="n">
        <f aca="false">IF(AC152&lt;&gt;"",ROUND(BA152*AN152,0),0)</f>
        <v>0</v>
      </c>
      <c r="BC152" s="68" t="str">
        <f aca="false">IF(AE152&gt;0,BB152/AE152,"")</f>
        <v/>
      </c>
      <c r="BD152" s="66" t="n">
        <f aca="false">'Vstupní data'!AE152</f>
        <v>0</v>
      </c>
      <c r="BF152" s="66" t="n">
        <f aca="false">'Vstupní data'!AC152</f>
        <v>0</v>
      </c>
      <c r="BH152" s="66" t="n">
        <f aca="false">'Vstupní data'!AD152</f>
        <v>0</v>
      </c>
      <c r="BI152" s="66" t="n">
        <f aca="false">'Vstupní data'!AF152</f>
        <v>0</v>
      </c>
      <c r="BJ152" s="69" t="n">
        <f aca="false">'Vstupní data'!AG152</f>
        <v>0</v>
      </c>
      <c r="BK152" s="69" t="n">
        <f aca="false">IF(BF152&lt;&gt;0,VLOOKUP(I152,'Pril3-drev'!$H$5:$I$83,2,0),0)</f>
        <v>0</v>
      </c>
      <c r="BL152" s="69" t="n">
        <f aca="false">IF(BF152&lt;&gt;0,VLOOKUP(BK152,'Pril3-drev'!$A$5:$C$17,3,0),0)</f>
        <v>0</v>
      </c>
      <c r="BM152" s="69" t="n">
        <f aca="false">'Vstupní data'!AH152</f>
        <v>0</v>
      </c>
      <c r="BN152" s="69" t="n">
        <f aca="false">IF('Vstupní data'!AH152&gt;0,   VLOOKUP(VLOOKUP(CONCATENATE(VLOOKUP(I152,'Pril3-drev'!$H$4:$L$83,5,0),BD152),'Pril3-drev'!$Q$4:$R$2803,2,0),'AVB-BS'!$C$5:$S$29 ,LOOKUP(BM152,'AVB-BS'!$D$3:$S$3,'AVB-BS'!$D$1:$S$1) ,0 )   ,   IF('Vstupní data'!AI152&gt;0,'Vstupní data'!AI152,0))</f>
        <v>0</v>
      </c>
      <c r="BO152" s="69" t="str">
        <f aca="false">IF(BX152&gt;5,VLOOKUP(CONCATENATE(BK152,BN152),'Pril1-THLPa'!$H$6:$N$96,4,0),"")</f>
        <v/>
      </c>
      <c r="BP152" s="69" t="str">
        <f aca="false">IF(BX152&gt;5,VLOOKUP(CONCATENATE(BK152,BN152),'Pril1-THLPa'!$H$6:$N$96,5,0),"")</f>
        <v/>
      </c>
      <c r="BQ152" s="69" t="str">
        <f aca="false">IF(BX152&gt;5,VLOOKUP(CONCATENATE(BK152,BN152),'Pril1-THLPa'!$H$6:$N$96,6,0),"")</f>
        <v/>
      </c>
      <c r="BR152" s="69" t="str">
        <f aca="false">IF(BX152&gt;5,VLOOKUP(CONCATENATE(BK152,BN152),'Pril1-THLPa'!$H$6:$N$96,7,0),"")</f>
        <v/>
      </c>
      <c r="BS152" s="69" t="str">
        <f aca="false">IF(BX152&gt;5,VLOOKUP(CONCATENATE(BK152,BN152),'Pril1-THLPa'!$H$6:$O$96,8,0),"")</f>
        <v/>
      </c>
      <c r="BT152" s="69" t="str">
        <f aca="false">IF(BF152&gt;0, IF(BK152="smrk",  VLOOKUP(VLOOKUP(BD152,'Pril9-K3'!$L$8:$M$207,2,0),'Pril9-K3'!$A$8:$J$16,LOOKUP(BN152,'Pril9-K3'!$A$7:$J$7,'Pril9-K3'!$A$5:$J$5),0), IF(AND(BK152&lt;&gt;"smrk",'Vstupní data'!AK152&lt;&gt;""),'Vstupní data'!AK152,   VLOOKUP(VLOOKUP(BD152,'Pril9-K3'!$L$8:$M$207,2,0),'Pril9-K3'!$A$8:$J$16,LOOKUP(BN152,'Pril9-K3'!$A$7:$J$7,'Pril9-K3'!$A$5:$J$5),0)   )),   "")</f>
        <v/>
      </c>
      <c r="BV152" s="69" t="n">
        <f aca="false">'Vstupní data'!AJ152</f>
        <v>0</v>
      </c>
      <c r="BW152" s="69" t="n">
        <f aca="false">IF(BF152&gt;0,IF(J152&gt;0,J152,K152*H152/100),0)</f>
        <v>0</v>
      </c>
      <c r="BX152" s="69" t="n">
        <f aca="false">IF(BF152&gt;0,IF(BJ152&gt;BL152,BL152,BJ152),0)</f>
        <v>0</v>
      </c>
      <c r="BY152" s="69" t="n">
        <f aca="false">IF(BD152=0,0,IF(AND(BX152&gt;0,BX152&lt;=5),  IF(AND(BX152&gt;0,BX152&lt;=5),VLOOKUP(BK152,'Pril1-THLPa'!$A$6:$F$18,IF(AND(BX152&gt;0,BX152&lt;=5),LOOKUP(BX152,'Pril1-THLPa'!$B$5:$F$5,'Pril1-THLPa'!$B$4:$F$4),""),0),""),  IF(BX152&gt;5,BO152+BP152*(BX152-5)+BQ152*POWER(BX152-5,2)+BR152*POWER(BX152-5,3)+BS152*POWER(BX152-5,4),"")))</f>
        <v>0</v>
      </c>
      <c r="BZ152" s="69" t="n">
        <f aca="false">IF(BY152&gt;0,BY152*BI152/10*BW152*(100+BV152)/100,0)</f>
        <v>0</v>
      </c>
      <c r="CA152" s="69" t="n">
        <f aca="false">IF(BD152&gt;0,BX152-IF(BD152&gt;BX152,BX152,BD152),0)</f>
        <v>0</v>
      </c>
      <c r="CB152" s="69" t="n">
        <f aca="false">POWER(1.01,CA152)</f>
        <v>1</v>
      </c>
      <c r="CC152" s="69" t="n">
        <f aca="false">IF(BF152&gt;0,IF(BF152&gt;BH152,1,BF152/BH152),0)</f>
        <v>0</v>
      </c>
      <c r="CD152" s="72" t="n">
        <f aca="false">IF(BD152=0,0,IF(BF152&gt;0,ROUND(IF(CB152&lt;&gt;0,BZ152*BT152*1/CB152*CC152,0),0),0))</f>
        <v>0</v>
      </c>
      <c r="CE152" s="73" t="str">
        <f aca="false">IF(BF152&gt;0,IF(BF152&gt;BH152,CD152/BF152,CD152/BH152),"")</f>
        <v/>
      </c>
      <c r="CF152" s="69" t="n">
        <f aca="false">'Vstupní data'!AM152</f>
        <v>0</v>
      </c>
      <c r="CG152" s="69" t="n">
        <f aca="false">'Vstupní data'!AN152</f>
        <v>0</v>
      </c>
      <c r="CH152" s="69" t="n">
        <f aca="false">'Vstupní data'!AO152</f>
        <v>0</v>
      </c>
      <c r="CI152" s="69" t="n">
        <f aca="false">'Vstupní data'!AP152</f>
        <v>0</v>
      </c>
      <c r="CJ152" s="72" t="n">
        <f aca="false">ROUND(CH152*CI152,0)</f>
        <v>0</v>
      </c>
      <c r="CK152" s="74" t="str">
        <f aca="false">IF(OR(AA152&gt;0,BB152&gt;0,CD152&gt;0,CJ152&gt;0),AA152+BB152+CD152+CJ152,"")</f>
        <v/>
      </c>
    </row>
    <row r="153" customFormat="false" ht="12.8" hidden="false" customHeight="false" outlineLevel="0" collapsed="false">
      <c r="A153" s="66" t="n">
        <f aca="false">'Vstupní data'!A153</f>
        <v>0</v>
      </c>
      <c r="F153" s="66" t="str">
        <f aca="false">CONCATENATE('Vstupní data'!F153,'Vstupní data'!G153,'Vstupní data'!H153,'Vstupní data'!I153)</f>
        <v/>
      </c>
      <c r="G153" s="66"/>
      <c r="H153" s="66" t="n">
        <f aca="false">'Vstupní data'!K153</f>
        <v>0</v>
      </c>
      <c r="I153" s="66" t="n">
        <f aca="false">'Vstupní data'!L153</f>
        <v>0</v>
      </c>
      <c r="J153" s="66" t="n">
        <f aca="false">'Vstupní data'!K153*'Vstupní data'!M153/100</f>
        <v>0</v>
      </c>
      <c r="L153" s="66" t="n">
        <f aca="false">IF('Vstupní data'!N153="prostokořenný",0,IF('Vstupní data'!N153="krytokořenný","k",IF('Vstupní data'!N153="poloodrostky nebo odrostky, prostokořenné i krytokořenné","po",0)))</f>
        <v>0</v>
      </c>
      <c r="N153" s="66"/>
      <c r="O153" s="66" t="n">
        <f aca="false">'Vstupní data'!O153</f>
        <v>0</v>
      </c>
      <c r="P153" s="66" t="n">
        <f aca="false">IF(O153&gt;0,VLOOKUP(CONCATENATE(VLOOKUP(I153,'Pril3-drev'!$H$5:$K$83,4,0),"-",'Vstupní data'!R153),K2!$C$15:$D$23,2,0),0)</f>
        <v>0</v>
      </c>
      <c r="Q153" s="66" t="n">
        <f aca="false">IF(O153&gt;0,VLOOKUP(I153,'Pril3-drev'!$H$5:$I$83,2,0),0)</f>
        <v>0</v>
      </c>
      <c r="R153" s="66" t="n">
        <f aca="false">IF(Q153&gt;0,VLOOKUP(Q153,'Pril6-okus'!$A$5:$B$17,2,0),0)</f>
        <v>0</v>
      </c>
      <c r="S153" s="66" t="n">
        <f aca="false">IF(O153&gt;0,VLOOKUP(I153,'Pril3-drev'!$H$5:$J$83,3,0),0)</f>
        <v>0</v>
      </c>
      <c r="T153" s="66" t="str">
        <f aca="false">IF(O153&gt;0,IF(L153="k",0.9*VLOOKUP(S153,'ha-pocty-vyhl'!$A$5:$B$20,2,0),IF(L153="po",0.8*VLOOKUP(S153,'ha-pocty-vyhl'!$A$5:$B$20,2,0),VLOOKUP(S153,'ha-pocty-vyhl'!$A$5:$B$20,2,0))),"")</f>
        <v/>
      </c>
      <c r="U153" s="66" t="n">
        <f aca="false">'Vstupní data'!P153</f>
        <v>0</v>
      </c>
      <c r="V153" s="66" t="n">
        <f aca="false">IF(O153&gt;0,1.3*T153*1000*Z153/10000,0)</f>
        <v>0</v>
      </c>
      <c r="W153" s="66" t="n">
        <f aca="false">IF(O153&gt;0,1.3*T153*1000*Z153/10000,0)</f>
        <v>0</v>
      </c>
      <c r="X153" s="66" t="n">
        <f aca="false">IF(O153&gt;0,IF(O153&gt;V153,V153,O153),0)</f>
        <v>0</v>
      </c>
      <c r="Y153" s="66" t="n">
        <f aca="false">IF(O153&gt;0,IF(IF(U153&gt;W153,W153,U153)&lt;X153,W153,IF(U153&gt;W153,W153,U153)),0)</f>
        <v>0</v>
      </c>
      <c r="Z153" s="66" t="n">
        <f aca="false">IF(O153&gt;0,IF(J153&gt;0,J153,K153*H153/100),0)</f>
        <v>0</v>
      </c>
      <c r="AA153" s="67" t="n">
        <f aca="false">IF(O153&gt;0,CEILING(R153*P153*X153/Y153*Z153,1),0)</f>
        <v>0</v>
      </c>
      <c r="AB153" s="68" t="n">
        <f aca="false">IF(O153&gt;0,AA153/O153,0)</f>
        <v>0</v>
      </c>
      <c r="AC153" s="66" t="n">
        <f aca="false">'Vstupní data'!W153</f>
        <v>0</v>
      </c>
      <c r="AI153" s="66" t="str">
        <f aca="false">IF(OR('Vstupní data'!T153&gt;0,'Vstupní data'!U153&gt;0),VLOOKUP(I153,'Pril3-drev'!$H$5:$J$83,3,0),"")</f>
        <v/>
      </c>
      <c r="AJ153" s="66" t="n">
        <f aca="false">IF('Vstupní data'!V153="prostokořenný",0,IF('Vstupní data'!V153="krytokořenný","k",IF('Vstupní data'!V153="poloodrostky nebo odrostky, prostokořenné i krytokořenné","po",0)))</f>
        <v>0</v>
      </c>
      <c r="AK153" s="66" t="n">
        <f aca="false">IF(OR('Vstupní data'!T153&gt;0,'Vstupní data'!U153&gt;0),IF(AJ153="k",0.9*VLOOKUP(AI153,'ha-pocty-vyhl'!$A$5:$B$20,2,0),IF(AJ153="po",0.8*VLOOKUP(AI153,'ha-pocty-vyhl'!$A$5:$B$20,2,0),VLOOKUP(AI153,'ha-pocty-vyhl'!$A$5:$B$20,2,0))),0)</f>
        <v>0</v>
      </c>
      <c r="AL153" s="66" t="n">
        <f aca="false">IF(OR('Vstupní data'!T153&gt;0,'Vstupní data'!U153&gt;0),'Vstupní data'!K153*'Vstupní data'!M153/100,0)</f>
        <v>0</v>
      </c>
      <c r="AM153" s="66" t="n">
        <f aca="false">IF(OR('Vstupní data'!T153&gt;0,'Vstupní data'!U153&gt;0),IF('Vstupní data'!T153&gt;0,'Vstupní data'!T153,ROUND(10*'Vstupní data'!U153/AK153,0)),0)</f>
        <v>0</v>
      </c>
      <c r="AN153" s="69" t="n">
        <f aca="false">IF('Vstupní data'!T153&gt;0,   IF('Vstupní data'!T153&lt;=AL153,'Vstupní data'!T153,AL153),   IF(AM153&lt;AL153,AM153,AL153))</f>
        <v>0</v>
      </c>
      <c r="AO153" s="69" t="n">
        <f aca="false">'Vstupní data'!X153</f>
        <v>0</v>
      </c>
      <c r="AP153" s="66" t="n">
        <f aca="false">IF(OR('Vstupní data'!T153&gt;0,'Vstupní data'!U153&gt;0),IF(I153&lt;&gt;0,VLOOKUP(I153,'Pril3-drev'!$H$5:$I$83,2,0),0),0)</f>
        <v>0</v>
      </c>
      <c r="AQ153" s="66" t="n">
        <f aca="false">'Vstupní data'!Y153</f>
        <v>0</v>
      </c>
      <c r="AR153" s="66" t="str">
        <f aca="false">IF(AC153&gt;5,   IF('Vstupní data'!Y153&gt;0,   VLOOKUP(VLOOKUP(CONCATENATE(VLOOKUP(I153,'Pril3-drev'!$H$4:$L$83,5,0),AC153),'Pril3-drev'!$Q$4:$R$2803,2,0),'AVB-BS'!$C$5:$S$29 ,LOOKUP(AQ153,'AVB-BS'!$D$3:$S$3,'AVB-BS'!$D$1:$S$1) ,0 )   ,   IF('Vstupní data'!Z153&gt;0,'Vstupní data'!Z153,0)) , "")</f>
        <v/>
      </c>
      <c r="AS153" s="70" t="str">
        <f aca="false">IF(AC153&gt;5,VLOOKUP(CONCATENATE(AP153,AR153),'Pril1-THLPa'!$H$6:$N$96,4,0),"")</f>
        <v/>
      </c>
      <c r="AT153" s="70" t="str">
        <f aca="false">IF(AC153&gt;5,VLOOKUP(CONCATENATE(AP153,AR153),'Pril1-THLPa'!$H$6:$N$96,5,0),"")</f>
        <v/>
      </c>
      <c r="AU153" s="70" t="str">
        <f aca="false">IF(AC153&gt;5,VLOOKUP(CONCATENATE(AP153,AR153),'Pril1-THLPa'!$H$6:$N$96,6,0),"")</f>
        <v/>
      </c>
      <c r="AV153" s="70" t="str">
        <f aca="false">IF(AC153&gt;5,VLOOKUP(CONCATENATE(AP153,AR153),'Pril1-THLPa'!$H$6:$N$96,7,0),"")</f>
        <v/>
      </c>
      <c r="AW153" s="70" t="str">
        <f aca="false">IF(AC153&gt;5,VLOOKUP(CONCATENATE(AP153,AR153),'Pril1-THLPa'!$H$6:$O$96,8,0),"")</f>
        <v/>
      </c>
      <c r="AX153" s="66" t="n">
        <f aca="false">IF(AC153&gt;0,IF(AND(AC153&gt;0,AC153&lt;=5),VLOOKUP(AP153,'Pril1-THLPa'!$A$6:$F$18,LOOKUP(AC153,'Pril1-THLPa'!$B$5:$F$5,'Pril1-THLPa'!$B$4:$F$4),0),AS153+AT153*(AC153-5)+AU153*POWER(AC153-5,2)+AV153*POWER(AC153-5,3)+AW153*POWER(AC153-5,4)),0)</f>
        <v>0</v>
      </c>
      <c r="AY153" s="71"/>
      <c r="AZ153" s="66" t="n">
        <f aca="false">'Vstupní data'!AA153</f>
        <v>0</v>
      </c>
      <c r="BA153" s="66" t="n">
        <f aca="false">IF(OR('Vstupní data'!T153&gt;0,'Vstupní data'!U153&gt;0),IF(AC153&lt;&gt;"",AX153*AO153/10*(100+AZ153)/100,0),0)</f>
        <v>0</v>
      </c>
      <c r="BB153" s="67" t="n">
        <f aca="false">IF(AC153&lt;&gt;"",ROUND(BA153*AN153,0),0)</f>
        <v>0</v>
      </c>
      <c r="BC153" s="68" t="str">
        <f aca="false">IF(AE153&gt;0,BB153/AE153,"")</f>
        <v/>
      </c>
      <c r="BD153" s="66" t="n">
        <f aca="false">'Vstupní data'!AE153</f>
        <v>0</v>
      </c>
      <c r="BF153" s="66" t="n">
        <f aca="false">'Vstupní data'!AC153</f>
        <v>0</v>
      </c>
      <c r="BH153" s="66" t="n">
        <f aca="false">'Vstupní data'!AD153</f>
        <v>0</v>
      </c>
      <c r="BI153" s="66" t="n">
        <f aca="false">'Vstupní data'!AF153</f>
        <v>0</v>
      </c>
      <c r="BJ153" s="69" t="n">
        <f aca="false">'Vstupní data'!AG153</f>
        <v>0</v>
      </c>
      <c r="BK153" s="69" t="n">
        <f aca="false">IF(BF153&lt;&gt;0,VLOOKUP(I153,'Pril3-drev'!$H$5:$I$83,2,0),0)</f>
        <v>0</v>
      </c>
      <c r="BL153" s="69" t="n">
        <f aca="false">IF(BF153&lt;&gt;0,VLOOKUP(BK153,'Pril3-drev'!$A$5:$C$17,3,0),0)</f>
        <v>0</v>
      </c>
      <c r="BM153" s="69" t="n">
        <f aca="false">'Vstupní data'!AH153</f>
        <v>0</v>
      </c>
      <c r="BN153" s="69" t="n">
        <f aca="false">IF('Vstupní data'!AH153&gt;0,   VLOOKUP(VLOOKUP(CONCATENATE(VLOOKUP(I153,'Pril3-drev'!$H$4:$L$83,5,0),BD153),'Pril3-drev'!$Q$4:$R$2803,2,0),'AVB-BS'!$C$5:$S$29 ,LOOKUP(BM153,'AVB-BS'!$D$3:$S$3,'AVB-BS'!$D$1:$S$1) ,0 )   ,   IF('Vstupní data'!AI153&gt;0,'Vstupní data'!AI153,0))</f>
        <v>0</v>
      </c>
      <c r="BO153" s="69" t="str">
        <f aca="false">IF(BX153&gt;5,VLOOKUP(CONCATENATE(BK153,BN153),'Pril1-THLPa'!$H$6:$N$96,4,0),"")</f>
        <v/>
      </c>
      <c r="BP153" s="69" t="str">
        <f aca="false">IF(BX153&gt;5,VLOOKUP(CONCATENATE(BK153,BN153),'Pril1-THLPa'!$H$6:$N$96,5,0),"")</f>
        <v/>
      </c>
      <c r="BQ153" s="69" t="str">
        <f aca="false">IF(BX153&gt;5,VLOOKUP(CONCATENATE(BK153,BN153),'Pril1-THLPa'!$H$6:$N$96,6,0),"")</f>
        <v/>
      </c>
      <c r="BR153" s="69" t="str">
        <f aca="false">IF(BX153&gt;5,VLOOKUP(CONCATENATE(BK153,BN153),'Pril1-THLPa'!$H$6:$N$96,7,0),"")</f>
        <v/>
      </c>
      <c r="BS153" s="69" t="str">
        <f aca="false">IF(BX153&gt;5,VLOOKUP(CONCATENATE(BK153,BN153),'Pril1-THLPa'!$H$6:$O$96,8,0),"")</f>
        <v/>
      </c>
      <c r="BT153" s="69" t="str">
        <f aca="false">IF(BF153&gt;0, IF(BK153="smrk",  VLOOKUP(VLOOKUP(BD153,'Pril9-K3'!$L$8:$M$207,2,0),'Pril9-K3'!$A$8:$J$16,LOOKUP(BN153,'Pril9-K3'!$A$7:$J$7,'Pril9-K3'!$A$5:$J$5),0), IF(AND(BK153&lt;&gt;"smrk",'Vstupní data'!AK153&lt;&gt;""),'Vstupní data'!AK153,   VLOOKUP(VLOOKUP(BD153,'Pril9-K3'!$L$8:$M$207,2,0),'Pril9-K3'!$A$8:$J$16,LOOKUP(BN153,'Pril9-K3'!$A$7:$J$7,'Pril9-K3'!$A$5:$J$5),0)   )),   "")</f>
        <v/>
      </c>
      <c r="BV153" s="69" t="n">
        <f aca="false">'Vstupní data'!AJ153</f>
        <v>0</v>
      </c>
      <c r="BW153" s="69" t="n">
        <f aca="false">IF(BF153&gt;0,IF(J153&gt;0,J153,K153*H153/100),0)</f>
        <v>0</v>
      </c>
      <c r="BX153" s="69" t="n">
        <f aca="false">IF(BF153&gt;0,IF(BJ153&gt;BL153,BL153,BJ153),0)</f>
        <v>0</v>
      </c>
      <c r="BY153" s="69" t="n">
        <f aca="false">IF(BD153=0,0,IF(AND(BX153&gt;0,BX153&lt;=5),  IF(AND(BX153&gt;0,BX153&lt;=5),VLOOKUP(BK153,'Pril1-THLPa'!$A$6:$F$18,IF(AND(BX153&gt;0,BX153&lt;=5),LOOKUP(BX153,'Pril1-THLPa'!$B$5:$F$5,'Pril1-THLPa'!$B$4:$F$4),""),0),""),  IF(BX153&gt;5,BO153+BP153*(BX153-5)+BQ153*POWER(BX153-5,2)+BR153*POWER(BX153-5,3)+BS153*POWER(BX153-5,4),"")))</f>
        <v>0</v>
      </c>
      <c r="BZ153" s="69" t="n">
        <f aca="false">IF(BY153&gt;0,BY153*BI153/10*BW153*(100+BV153)/100,0)</f>
        <v>0</v>
      </c>
      <c r="CA153" s="69" t="n">
        <f aca="false">IF(BD153&gt;0,BX153-IF(BD153&gt;BX153,BX153,BD153),0)</f>
        <v>0</v>
      </c>
      <c r="CB153" s="69" t="n">
        <f aca="false">POWER(1.01,CA153)</f>
        <v>1</v>
      </c>
      <c r="CC153" s="69" t="n">
        <f aca="false">IF(BF153&gt;0,IF(BF153&gt;BH153,1,BF153/BH153),0)</f>
        <v>0</v>
      </c>
      <c r="CD153" s="72" t="n">
        <f aca="false">IF(BD153=0,0,IF(BF153&gt;0,ROUND(IF(CB153&lt;&gt;0,BZ153*BT153*1/CB153*CC153,0),0),0))</f>
        <v>0</v>
      </c>
      <c r="CE153" s="73" t="str">
        <f aca="false">IF(BF153&gt;0,IF(BF153&gt;BH153,CD153/BF153,CD153/BH153),"")</f>
        <v/>
      </c>
      <c r="CF153" s="69" t="n">
        <f aca="false">'Vstupní data'!AM153</f>
        <v>0</v>
      </c>
      <c r="CG153" s="69" t="n">
        <f aca="false">'Vstupní data'!AN153</f>
        <v>0</v>
      </c>
      <c r="CH153" s="69" t="n">
        <f aca="false">'Vstupní data'!AO153</f>
        <v>0</v>
      </c>
      <c r="CI153" s="69" t="n">
        <f aca="false">'Vstupní data'!AP153</f>
        <v>0</v>
      </c>
      <c r="CJ153" s="72" t="n">
        <f aca="false">ROUND(CH153*CI153,0)</f>
        <v>0</v>
      </c>
      <c r="CK153" s="74" t="str">
        <f aca="false">IF(OR(AA153&gt;0,BB153&gt;0,CD153&gt;0,CJ153&gt;0),AA153+BB153+CD153+CJ153,"")</f>
        <v/>
      </c>
    </row>
    <row r="154" customFormat="false" ht="12.8" hidden="false" customHeight="false" outlineLevel="0" collapsed="false">
      <c r="A154" s="66" t="n">
        <f aca="false">'Vstupní data'!A154</f>
        <v>0</v>
      </c>
      <c r="F154" s="66" t="str">
        <f aca="false">CONCATENATE('Vstupní data'!F154,'Vstupní data'!G154,'Vstupní data'!H154,'Vstupní data'!I154)</f>
        <v/>
      </c>
      <c r="G154" s="66"/>
      <c r="H154" s="66" t="n">
        <f aca="false">'Vstupní data'!K154</f>
        <v>0</v>
      </c>
      <c r="I154" s="66" t="n">
        <f aca="false">'Vstupní data'!L154</f>
        <v>0</v>
      </c>
      <c r="J154" s="66" t="n">
        <f aca="false">'Vstupní data'!K154*'Vstupní data'!M154/100</f>
        <v>0</v>
      </c>
      <c r="L154" s="66" t="n">
        <f aca="false">IF('Vstupní data'!N154="prostokořenný",0,IF('Vstupní data'!N154="krytokořenný","k",IF('Vstupní data'!N154="poloodrostky nebo odrostky, prostokořenné i krytokořenné","po",0)))</f>
        <v>0</v>
      </c>
      <c r="N154" s="66"/>
      <c r="O154" s="66" t="n">
        <f aca="false">'Vstupní data'!O154</f>
        <v>0</v>
      </c>
      <c r="P154" s="66" t="n">
        <f aca="false">IF(O154&gt;0,VLOOKUP(CONCATENATE(VLOOKUP(I154,'Pril3-drev'!$H$5:$K$83,4,0),"-",'Vstupní data'!R154),K2!$C$15:$D$23,2,0),0)</f>
        <v>0</v>
      </c>
      <c r="Q154" s="66" t="n">
        <f aca="false">IF(O154&gt;0,VLOOKUP(I154,'Pril3-drev'!$H$5:$I$83,2,0),0)</f>
        <v>0</v>
      </c>
      <c r="R154" s="66" t="n">
        <f aca="false">IF(Q154&gt;0,VLOOKUP(Q154,'Pril6-okus'!$A$5:$B$17,2,0),0)</f>
        <v>0</v>
      </c>
      <c r="S154" s="66" t="n">
        <f aca="false">IF(O154&gt;0,VLOOKUP(I154,'Pril3-drev'!$H$5:$J$83,3,0),0)</f>
        <v>0</v>
      </c>
      <c r="T154" s="66" t="str">
        <f aca="false">IF(O154&gt;0,IF(L154="k",0.9*VLOOKUP(S154,'ha-pocty-vyhl'!$A$5:$B$20,2,0),IF(L154="po",0.8*VLOOKUP(S154,'ha-pocty-vyhl'!$A$5:$B$20,2,0),VLOOKUP(S154,'ha-pocty-vyhl'!$A$5:$B$20,2,0))),"")</f>
        <v/>
      </c>
      <c r="U154" s="66" t="n">
        <f aca="false">'Vstupní data'!P154</f>
        <v>0</v>
      </c>
      <c r="V154" s="66" t="n">
        <f aca="false">IF(O154&gt;0,1.3*T154*1000*Z154/10000,0)</f>
        <v>0</v>
      </c>
      <c r="W154" s="66" t="n">
        <f aca="false">IF(O154&gt;0,1.3*T154*1000*Z154/10000,0)</f>
        <v>0</v>
      </c>
      <c r="X154" s="66" t="n">
        <f aca="false">IF(O154&gt;0,IF(O154&gt;V154,V154,O154),0)</f>
        <v>0</v>
      </c>
      <c r="Y154" s="66" t="n">
        <f aca="false">IF(O154&gt;0,IF(IF(U154&gt;W154,W154,U154)&lt;X154,W154,IF(U154&gt;W154,W154,U154)),0)</f>
        <v>0</v>
      </c>
      <c r="Z154" s="66" t="n">
        <f aca="false">IF(O154&gt;0,IF(J154&gt;0,J154,K154*H154/100),0)</f>
        <v>0</v>
      </c>
      <c r="AA154" s="67" t="n">
        <f aca="false">IF(O154&gt;0,CEILING(R154*P154*X154/Y154*Z154,1),0)</f>
        <v>0</v>
      </c>
      <c r="AB154" s="68" t="n">
        <f aca="false">IF(O154&gt;0,AA154/O154,0)</f>
        <v>0</v>
      </c>
      <c r="AC154" s="66" t="n">
        <f aca="false">'Vstupní data'!W154</f>
        <v>0</v>
      </c>
      <c r="AI154" s="66" t="str">
        <f aca="false">IF(OR('Vstupní data'!T154&gt;0,'Vstupní data'!U154&gt;0),VLOOKUP(I154,'Pril3-drev'!$H$5:$J$83,3,0),"")</f>
        <v/>
      </c>
      <c r="AJ154" s="66" t="n">
        <f aca="false">IF('Vstupní data'!V154="prostokořenný",0,IF('Vstupní data'!V154="krytokořenný","k",IF('Vstupní data'!V154="poloodrostky nebo odrostky, prostokořenné i krytokořenné","po",0)))</f>
        <v>0</v>
      </c>
      <c r="AK154" s="66" t="n">
        <f aca="false">IF(OR('Vstupní data'!T154&gt;0,'Vstupní data'!U154&gt;0),IF(AJ154="k",0.9*VLOOKUP(AI154,'ha-pocty-vyhl'!$A$5:$B$20,2,0),IF(AJ154="po",0.8*VLOOKUP(AI154,'ha-pocty-vyhl'!$A$5:$B$20,2,0),VLOOKUP(AI154,'ha-pocty-vyhl'!$A$5:$B$20,2,0))),0)</f>
        <v>0</v>
      </c>
      <c r="AL154" s="66" t="n">
        <f aca="false">IF(OR('Vstupní data'!T154&gt;0,'Vstupní data'!U154&gt;0),'Vstupní data'!K154*'Vstupní data'!M154/100,0)</f>
        <v>0</v>
      </c>
      <c r="AM154" s="66" t="n">
        <f aca="false">IF(OR('Vstupní data'!T154&gt;0,'Vstupní data'!U154&gt;0),IF('Vstupní data'!T154&gt;0,'Vstupní data'!T154,ROUND(10*'Vstupní data'!U154/AK154,0)),0)</f>
        <v>0</v>
      </c>
      <c r="AN154" s="69" t="n">
        <f aca="false">IF('Vstupní data'!T154&gt;0,   IF('Vstupní data'!T154&lt;=AL154,'Vstupní data'!T154,AL154),   IF(AM154&lt;AL154,AM154,AL154))</f>
        <v>0</v>
      </c>
      <c r="AO154" s="69" t="n">
        <f aca="false">'Vstupní data'!X154</f>
        <v>0</v>
      </c>
      <c r="AP154" s="66" t="n">
        <f aca="false">IF(OR('Vstupní data'!T154&gt;0,'Vstupní data'!U154&gt;0),IF(I154&lt;&gt;0,VLOOKUP(I154,'Pril3-drev'!$H$5:$I$83,2,0),0),0)</f>
        <v>0</v>
      </c>
      <c r="AQ154" s="66" t="n">
        <f aca="false">'Vstupní data'!Y154</f>
        <v>0</v>
      </c>
      <c r="AR154" s="66" t="str">
        <f aca="false">IF(AC154&gt;5,   IF('Vstupní data'!Y154&gt;0,   VLOOKUP(VLOOKUP(CONCATENATE(VLOOKUP(I154,'Pril3-drev'!$H$4:$L$83,5,0),AC154),'Pril3-drev'!$Q$4:$R$2803,2,0),'AVB-BS'!$C$5:$S$29 ,LOOKUP(AQ154,'AVB-BS'!$D$3:$S$3,'AVB-BS'!$D$1:$S$1) ,0 )   ,   IF('Vstupní data'!Z154&gt;0,'Vstupní data'!Z154,0)) , "")</f>
        <v/>
      </c>
      <c r="AS154" s="70" t="str">
        <f aca="false">IF(AC154&gt;5,VLOOKUP(CONCATENATE(AP154,AR154),'Pril1-THLPa'!$H$6:$N$96,4,0),"")</f>
        <v/>
      </c>
      <c r="AT154" s="70" t="str">
        <f aca="false">IF(AC154&gt;5,VLOOKUP(CONCATENATE(AP154,AR154),'Pril1-THLPa'!$H$6:$N$96,5,0),"")</f>
        <v/>
      </c>
      <c r="AU154" s="70" t="str">
        <f aca="false">IF(AC154&gt;5,VLOOKUP(CONCATENATE(AP154,AR154),'Pril1-THLPa'!$H$6:$N$96,6,0),"")</f>
        <v/>
      </c>
      <c r="AV154" s="70" t="str">
        <f aca="false">IF(AC154&gt;5,VLOOKUP(CONCATENATE(AP154,AR154),'Pril1-THLPa'!$H$6:$N$96,7,0),"")</f>
        <v/>
      </c>
      <c r="AW154" s="70" t="str">
        <f aca="false">IF(AC154&gt;5,VLOOKUP(CONCATENATE(AP154,AR154),'Pril1-THLPa'!$H$6:$O$96,8,0),"")</f>
        <v/>
      </c>
      <c r="AX154" s="66" t="n">
        <f aca="false">IF(AC154&gt;0,IF(AND(AC154&gt;0,AC154&lt;=5),VLOOKUP(AP154,'Pril1-THLPa'!$A$6:$F$18,LOOKUP(AC154,'Pril1-THLPa'!$B$5:$F$5,'Pril1-THLPa'!$B$4:$F$4),0),AS154+AT154*(AC154-5)+AU154*POWER(AC154-5,2)+AV154*POWER(AC154-5,3)+AW154*POWER(AC154-5,4)),0)</f>
        <v>0</v>
      </c>
      <c r="AY154" s="71"/>
      <c r="AZ154" s="66" t="n">
        <f aca="false">'Vstupní data'!AA154</f>
        <v>0</v>
      </c>
      <c r="BA154" s="66" t="n">
        <f aca="false">IF(OR('Vstupní data'!T154&gt;0,'Vstupní data'!U154&gt;0),IF(AC154&lt;&gt;"",AX154*AO154/10*(100+AZ154)/100,0),0)</f>
        <v>0</v>
      </c>
      <c r="BB154" s="67" t="n">
        <f aca="false">IF(AC154&lt;&gt;"",ROUND(BA154*AN154,0),0)</f>
        <v>0</v>
      </c>
      <c r="BC154" s="68" t="str">
        <f aca="false">IF(AE154&gt;0,BB154/AE154,"")</f>
        <v/>
      </c>
      <c r="BD154" s="66" t="n">
        <f aca="false">'Vstupní data'!AE154</f>
        <v>0</v>
      </c>
      <c r="BF154" s="66" t="n">
        <f aca="false">'Vstupní data'!AC154</f>
        <v>0</v>
      </c>
      <c r="BH154" s="66" t="n">
        <f aca="false">'Vstupní data'!AD154</f>
        <v>0</v>
      </c>
      <c r="BI154" s="66" t="n">
        <f aca="false">'Vstupní data'!AF154</f>
        <v>0</v>
      </c>
      <c r="BJ154" s="69" t="n">
        <f aca="false">'Vstupní data'!AG154</f>
        <v>0</v>
      </c>
      <c r="BK154" s="69" t="n">
        <f aca="false">IF(BF154&lt;&gt;0,VLOOKUP(I154,'Pril3-drev'!$H$5:$I$83,2,0),0)</f>
        <v>0</v>
      </c>
      <c r="BL154" s="69" t="n">
        <f aca="false">IF(BF154&lt;&gt;0,VLOOKUP(BK154,'Pril3-drev'!$A$5:$C$17,3,0),0)</f>
        <v>0</v>
      </c>
      <c r="BM154" s="69" t="n">
        <f aca="false">'Vstupní data'!AH154</f>
        <v>0</v>
      </c>
      <c r="BN154" s="69" t="n">
        <f aca="false">IF('Vstupní data'!AH154&gt;0,   VLOOKUP(VLOOKUP(CONCATENATE(VLOOKUP(I154,'Pril3-drev'!$H$4:$L$83,5,0),BD154),'Pril3-drev'!$Q$4:$R$2803,2,0),'AVB-BS'!$C$5:$S$29 ,LOOKUP(BM154,'AVB-BS'!$D$3:$S$3,'AVB-BS'!$D$1:$S$1) ,0 )   ,   IF('Vstupní data'!AI154&gt;0,'Vstupní data'!AI154,0))</f>
        <v>0</v>
      </c>
      <c r="BO154" s="69" t="str">
        <f aca="false">IF(BX154&gt;5,VLOOKUP(CONCATENATE(BK154,BN154),'Pril1-THLPa'!$H$6:$N$96,4,0),"")</f>
        <v/>
      </c>
      <c r="BP154" s="69" t="str">
        <f aca="false">IF(BX154&gt;5,VLOOKUP(CONCATENATE(BK154,BN154),'Pril1-THLPa'!$H$6:$N$96,5,0),"")</f>
        <v/>
      </c>
      <c r="BQ154" s="69" t="str">
        <f aca="false">IF(BX154&gt;5,VLOOKUP(CONCATENATE(BK154,BN154),'Pril1-THLPa'!$H$6:$N$96,6,0),"")</f>
        <v/>
      </c>
      <c r="BR154" s="69" t="str">
        <f aca="false">IF(BX154&gt;5,VLOOKUP(CONCATENATE(BK154,BN154),'Pril1-THLPa'!$H$6:$N$96,7,0),"")</f>
        <v/>
      </c>
      <c r="BS154" s="69" t="str">
        <f aca="false">IF(BX154&gt;5,VLOOKUP(CONCATENATE(BK154,BN154),'Pril1-THLPa'!$H$6:$O$96,8,0),"")</f>
        <v/>
      </c>
      <c r="BT154" s="69" t="str">
        <f aca="false">IF(BF154&gt;0, IF(BK154="smrk",  VLOOKUP(VLOOKUP(BD154,'Pril9-K3'!$L$8:$M$207,2,0),'Pril9-K3'!$A$8:$J$16,LOOKUP(BN154,'Pril9-K3'!$A$7:$J$7,'Pril9-K3'!$A$5:$J$5),0), IF(AND(BK154&lt;&gt;"smrk",'Vstupní data'!AK154&lt;&gt;""),'Vstupní data'!AK154,   VLOOKUP(VLOOKUP(BD154,'Pril9-K3'!$L$8:$M$207,2,0),'Pril9-K3'!$A$8:$J$16,LOOKUP(BN154,'Pril9-K3'!$A$7:$J$7,'Pril9-K3'!$A$5:$J$5),0)   )),   "")</f>
        <v/>
      </c>
      <c r="BV154" s="69" t="n">
        <f aca="false">'Vstupní data'!AJ154</f>
        <v>0</v>
      </c>
      <c r="BW154" s="69" t="n">
        <f aca="false">IF(BF154&gt;0,IF(J154&gt;0,J154,K154*H154/100),0)</f>
        <v>0</v>
      </c>
      <c r="BX154" s="69" t="n">
        <f aca="false">IF(BF154&gt;0,IF(BJ154&gt;BL154,BL154,BJ154),0)</f>
        <v>0</v>
      </c>
      <c r="BY154" s="69" t="n">
        <f aca="false">IF(BD154=0,0,IF(AND(BX154&gt;0,BX154&lt;=5),  IF(AND(BX154&gt;0,BX154&lt;=5),VLOOKUP(BK154,'Pril1-THLPa'!$A$6:$F$18,IF(AND(BX154&gt;0,BX154&lt;=5),LOOKUP(BX154,'Pril1-THLPa'!$B$5:$F$5,'Pril1-THLPa'!$B$4:$F$4),""),0),""),  IF(BX154&gt;5,BO154+BP154*(BX154-5)+BQ154*POWER(BX154-5,2)+BR154*POWER(BX154-5,3)+BS154*POWER(BX154-5,4),"")))</f>
        <v>0</v>
      </c>
      <c r="BZ154" s="69" t="n">
        <f aca="false">IF(BY154&gt;0,BY154*BI154/10*BW154*(100+BV154)/100,0)</f>
        <v>0</v>
      </c>
      <c r="CA154" s="69" t="n">
        <f aca="false">IF(BD154&gt;0,BX154-IF(BD154&gt;BX154,BX154,BD154),0)</f>
        <v>0</v>
      </c>
      <c r="CB154" s="69" t="n">
        <f aca="false">POWER(1.01,CA154)</f>
        <v>1</v>
      </c>
      <c r="CC154" s="69" t="n">
        <f aca="false">IF(BF154&gt;0,IF(BF154&gt;BH154,1,BF154/BH154),0)</f>
        <v>0</v>
      </c>
      <c r="CD154" s="72" t="n">
        <f aca="false">IF(BD154=0,0,IF(BF154&gt;0,ROUND(IF(CB154&lt;&gt;0,BZ154*BT154*1/CB154*CC154,0),0),0))</f>
        <v>0</v>
      </c>
      <c r="CE154" s="73" t="str">
        <f aca="false">IF(BF154&gt;0,IF(BF154&gt;BH154,CD154/BF154,CD154/BH154),"")</f>
        <v/>
      </c>
      <c r="CF154" s="69" t="n">
        <f aca="false">'Vstupní data'!AM154</f>
        <v>0</v>
      </c>
      <c r="CG154" s="69" t="n">
        <f aca="false">'Vstupní data'!AN154</f>
        <v>0</v>
      </c>
      <c r="CH154" s="69" t="n">
        <f aca="false">'Vstupní data'!AO154</f>
        <v>0</v>
      </c>
      <c r="CI154" s="69" t="n">
        <f aca="false">'Vstupní data'!AP154</f>
        <v>0</v>
      </c>
      <c r="CJ154" s="72" t="n">
        <f aca="false">ROUND(CH154*CI154,0)</f>
        <v>0</v>
      </c>
      <c r="CK154" s="74" t="str">
        <f aca="false">IF(OR(AA154&gt;0,BB154&gt;0,CD154&gt;0,CJ154&gt;0),AA154+BB154+CD154+CJ154,"")</f>
        <v/>
      </c>
    </row>
    <row r="155" customFormat="false" ht="12.8" hidden="false" customHeight="false" outlineLevel="0" collapsed="false">
      <c r="A155" s="66" t="n">
        <f aca="false">'Vstupní data'!A155</f>
        <v>0</v>
      </c>
      <c r="F155" s="66" t="str">
        <f aca="false">CONCATENATE('Vstupní data'!F155,'Vstupní data'!G155,'Vstupní data'!H155,'Vstupní data'!I155)</f>
        <v/>
      </c>
      <c r="G155" s="66"/>
      <c r="H155" s="66" t="n">
        <f aca="false">'Vstupní data'!K155</f>
        <v>0</v>
      </c>
      <c r="I155" s="66" t="n">
        <f aca="false">'Vstupní data'!L155</f>
        <v>0</v>
      </c>
      <c r="J155" s="66" t="n">
        <f aca="false">'Vstupní data'!K155*'Vstupní data'!M155/100</f>
        <v>0</v>
      </c>
      <c r="L155" s="66" t="n">
        <f aca="false">IF('Vstupní data'!N155="prostokořenný",0,IF('Vstupní data'!N155="krytokořenný","k",IF('Vstupní data'!N155="poloodrostky nebo odrostky, prostokořenné i krytokořenné","po",0)))</f>
        <v>0</v>
      </c>
      <c r="N155" s="66"/>
      <c r="O155" s="66" t="n">
        <f aca="false">'Vstupní data'!O155</f>
        <v>0</v>
      </c>
      <c r="P155" s="66" t="n">
        <f aca="false">IF(O155&gt;0,VLOOKUP(CONCATENATE(VLOOKUP(I155,'Pril3-drev'!$H$5:$K$83,4,0),"-",'Vstupní data'!R155),K2!$C$15:$D$23,2,0),0)</f>
        <v>0</v>
      </c>
      <c r="Q155" s="66" t="n">
        <f aca="false">IF(O155&gt;0,VLOOKUP(I155,'Pril3-drev'!$H$5:$I$83,2,0),0)</f>
        <v>0</v>
      </c>
      <c r="R155" s="66" t="n">
        <f aca="false">IF(Q155&gt;0,VLOOKUP(Q155,'Pril6-okus'!$A$5:$B$17,2,0),0)</f>
        <v>0</v>
      </c>
      <c r="S155" s="66" t="n">
        <f aca="false">IF(O155&gt;0,VLOOKUP(I155,'Pril3-drev'!$H$5:$J$83,3,0),0)</f>
        <v>0</v>
      </c>
      <c r="T155" s="66" t="str">
        <f aca="false">IF(O155&gt;0,IF(L155="k",0.9*VLOOKUP(S155,'ha-pocty-vyhl'!$A$5:$B$20,2,0),IF(L155="po",0.8*VLOOKUP(S155,'ha-pocty-vyhl'!$A$5:$B$20,2,0),VLOOKUP(S155,'ha-pocty-vyhl'!$A$5:$B$20,2,0))),"")</f>
        <v/>
      </c>
      <c r="U155" s="66" t="n">
        <f aca="false">'Vstupní data'!P155</f>
        <v>0</v>
      </c>
      <c r="V155" s="66" t="n">
        <f aca="false">IF(O155&gt;0,1.3*T155*1000*Z155/10000,0)</f>
        <v>0</v>
      </c>
      <c r="W155" s="66" t="n">
        <f aca="false">IF(O155&gt;0,1.3*T155*1000*Z155/10000,0)</f>
        <v>0</v>
      </c>
      <c r="X155" s="66" t="n">
        <f aca="false">IF(O155&gt;0,IF(O155&gt;V155,V155,O155),0)</f>
        <v>0</v>
      </c>
      <c r="Y155" s="66" t="n">
        <f aca="false">IF(O155&gt;0,IF(IF(U155&gt;W155,W155,U155)&lt;X155,W155,IF(U155&gt;W155,W155,U155)),0)</f>
        <v>0</v>
      </c>
      <c r="Z155" s="66" t="n">
        <f aca="false">IF(O155&gt;0,IF(J155&gt;0,J155,K155*H155/100),0)</f>
        <v>0</v>
      </c>
      <c r="AA155" s="67" t="n">
        <f aca="false">IF(O155&gt;0,CEILING(R155*P155*X155/Y155*Z155,1),0)</f>
        <v>0</v>
      </c>
      <c r="AB155" s="68" t="n">
        <f aca="false">IF(O155&gt;0,AA155/O155,0)</f>
        <v>0</v>
      </c>
      <c r="AC155" s="66" t="n">
        <f aca="false">'Vstupní data'!W155</f>
        <v>0</v>
      </c>
      <c r="AI155" s="66" t="str">
        <f aca="false">IF(OR('Vstupní data'!T155&gt;0,'Vstupní data'!U155&gt;0),VLOOKUP(I155,'Pril3-drev'!$H$5:$J$83,3,0),"")</f>
        <v/>
      </c>
      <c r="AJ155" s="66" t="n">
        <f aca="false">IF('Vstupní data'!V155="prostokořenný",0,IF('Vstupní data'!V155="krytokořenný","k",IF('Vstupní data'!V155="poloodrostky nebo odrostky, prostokořenné i krytokořenné","po",0)))</f>
        <v>0</v>
      </c>
      <c r="AK155" s="66" t="n">
        <f aca="false">IF(OR('Vstupní data'!T155&gt;0,'Vstupní data'!U155&gt;0),IF(AJ155="k",0.9*VLOOKUP(AI155,'ha-pocty-vyhl'!$A$5:$B$20,2,0),IF(AJ155="po",0.8*VLOOKUP(AI155,'ha-pocty-vyhl'!$A$5:$B$20,2,0),VLOOKUP(AI155,'ha-pocty-vyhl'!$A$5:$B$20,2,0))),0)</f>
        <v>0</v>
      </c>
      <c r="AL155" s="66" t="n">
        <f aca="false">IF(OR('Vstupní data'!T155&gt;0,'Vstupní data'!U155&gt;0),'Vstupní data'!K155*'Vstupní data'!M155/100,0)</f>
        <v>0</v>
      </c>
      <c r="AM155" s="66" t="n">
        <f aca="false">IF(OR('Vstupní data'!T155&gt;0,'Vstupní data'!U155&gt;0),IF('Vstupní data'!T155&gt;0,'Vstupní data'!T155,ROUND(10*'Vstupní data'!U155/AK155,0)),0)</f>
        <v>0</v>
      </c>
      <c r="AN155" s="69" t="n">
        <f aca="false">IF('Vstupní data'!T155&gt;0,   IF('Vstupní data'!T155&lt;=AL155,'Vstupní data'!T155,AL155),   IF(AM155&lt;AL155,AM155,AL155))</f>
        <v>0</v>
      </c>
      <c r="AO155" s="69" t="n">
        <f aca="false">'Vstupní data'!X155</f>
        <v>0</v>
      </c>
      <c r="AP155" s="66" t="n">
        <f aca="false">IF(OR('Vstupní data'!T155&gt;0,'Vstupní data'!U155&gt;0),IF(I155&lt;&gt;0,VLOOKUP(I155,'Pril3-drev'!$H$5:$I$83,2,0),0),0)</f>
        <v>0</v>
      </c>
      <c r="AQ155" s="66" t="n">
        <f aca="false">'Vstupní data'!Y155</f>
        <v>0</v>
      </c>
      <c r="AR155" s="66" t="str">
        <f aca="false">IF(AC155&gt;5,   IF('Vstupní data'!Y155&gt;0,   VLOOKUP(VLOOKUP(CONCATENATE(VLOOKUP(I155,'Pril3-drev'!$H$4:$L$83,5,0),AC155),'Pril3-drev'!$Q$4:$R$2803,2,0),'AVB-BS'!$C$5:$S$29 ,LOOKUP(AQ155,'AVB-BS'!$D$3:$S$3,'AVB-BS'!$D$1:$S$1) ,0 )   ,   IF('Vstupní data'!Z155&gt;0,'Vstupní data'!Z155,0)) , "")</f>
        <v/>
      </c>
      <c r="AS155" s="70" t="str">
        <f aca="false">IF(AC155&gt;5,VLOOKUP(CONCATENATE(AP155,AR155),'Pril1-THLPa'!$H$6:$N$96,4,0),"")</f>
        <v/>
      </c>
      <c r="AT155" s="70" t="str">
        <f aca="false">IF(AC155&gt;5,VLOOKUP(CONCATENATE(AP155,AR155),'Pril1-THLPa'!$H$6:$N$96,5,0),"")</f>
        <v/>
      </c>
      <c r="AU155" s="70" t="str">
        <f aca="false">IF(AC155&gt;5,VLOOKUP(CONCATENATE(AP155,AR155),'Pril1-THLPa'!$H$6:$N$96,6,0),"")</f>
        <v/>
      </c>
      <c r="AV155" s="70" t="str">
        <f aca="false">IF(AC155&gt;5,VLOOKUP(CONCATENATE(AP155,AR155),'Pril1-THLPa'!$H$6:$N$96,7,0),"")</f>
        <v/>
      </c>
      <c r="AW155" s="70" t="str">
        <f aca="false">IF(AC155&gt;5,VLOOKUP(CONCATENATE(AP155,AR155),'Pril1-THLPa'!$H$6:$O$96,8,0),"")</f>
        <v/>
      </c>
      <c r="AX155" s="66" t="n">
        <f aca="false">IF(AC155&gt;0,IF(AND(AC155&gt;0,AC155&lt;=5),VLOOKUP(AP155,'Pril1-THLPa'!$A$6:$F$18,LOOKUP(AC155,'Pril1-THLPa'!$B$5:$F$5,'Pril1-THLPa'!$B$4:$F$4),0),AS155+AT155*(AC155-5)+AU155*POWER(AC155-5,2)+AV155*POWER(AC155-5,3)+AW155*POWER(AC155-5,4)),0)</f>
        <v>0</v>
      </c>
      <c r="AY155" s="71"/>
      <c r="AZ155" s="66" t="n">
        <f aca="false">'Vstupní data'!AA155</f>
        <v>0</v>
      </c>
      <c r="BA155" s="66" t="n">
        <f aca="false">IF(OR('Vstupní data'!T155&gt;0,'Vstupní data'!U155&gt;0),IF(AC155&lt;&gt;"",AX155*AO155/10*(100+AZ155)/100,0),0)</f>
        <v>0</v>
      </c>
      <c r="BB155" s="67" t="n">
        <f aca="false">IF(AC155&lt;&gt;"",ROUND(BA155*AN155,0),0)</f>
        <v>0</v>
      </c>
      <c r="BC155" s="68" t="str">
        <f aca="false">IF(AE155&gt;0,BB155/AE155,"")</f>
        <v/>
      </c>
      <c r="BD155" s="66" t="n">
        <f aca="false">'Vstupní data'!AE155</f>
        <v>0</v>
      </c>
      <c r="BF155" s="66" t="n">
        <f aca="false">'Vstupní data'!AC155</f>
        <v>0</v>
      </c>
      <c r="BH155" s="66" t="n">
        <f aca="false">'Vstupní data'!AD155</f>
        <v>0</v>
      </c>
      <c r="BI155" s="66" t="n">
        <f aca="false">'Vstupní data'!AF155</f>
        <v>0</v>
      </c>
      <c r="BJ155" s="69" t="n">
        <f aca="false">'Vstupní data'!AG155</f>
        <v>0</v>
      </c>
      <c r="BK155" s="69" t="n">
        <f aca="false">IF(BF155&lt;&gt;0,VLOOKUP(I155,'Pril3-drev'!$H$5:$I$83,2,0),0)</f>
        <v>0</v>
      </c>
      <c r="BL155" s="69" t="n">
        <f aca="false">IF(BF155&lt;&gt;0,VLOOKUP(BK155,'Pril3-drev'!$A$5:$C$17,3,0),0)</f>
        <v>0</v>
      </c>
      <c r="BM155" s="69" t="n">
        <f aca="false">'Vstupní data'!AH155</f>
        <v>0</v>
      </c>
      <c r="BN155" s="69" t="n">
        <f aca="false">IF('Vstupní data'!AH155&gt;0,   VLOOKUP(VLOOKUP(CONCATENATE(VLOOKUP(I155,'Pril3-drev'!$H$4:$L$83,5,0),BD155),'Pril3-drev'!$Q$4:$R$2803,2,0),'AVB-BS'!$C$5:$S$29 ,LOOKUP(BM155,'AVB-BS'!$D$3:$S$3,'AVB-BS'!$D$1:$S$1) ,0 )   ,   IF('Vstupní data'!AI155&gt;0,'Vstupní data'!AI155,0))</f>
        <v>0</v>
      </c>
      <c r="BO155" s="69" t="str">
        <f aca="false">IF(BX155&gt;5,VLOOKUP(CONCATENATE(BK155,BN155),'Pril1-THLPa'!$H$6:$N$96,4,0),"")</f>
        <v/>
      </c>
      <c r="BP155" s="69" t="str">
        <f aca="false">IF(BX155&gt;5,VLOOKUP(CONCATENATE(BK155,BN155),'Pril1-THLPa'!$H$6:$N$96,5,0),"")</f>
        <v/>
      </c>
      <c r="BQ155" s="69" t="str">
        <f aca="false">IF(BX155&gt;5,VLOOKUP(CONCATENATE(BK155,BN155),'Pril1-THLPa'!$H$6:$N$96,6,0),"")</f>
        <v/>
      </c>
      <c r="BR155" s="69" t="str">
        <f aca="false">IF(BX155&gt;5,VLOOKUP(CONCATENATE(BK155,BN155),'Pril1-THLPa'!$H$6:$N$96,7,0),"")</f>
        <v/>
      </c>
      <c r="BS155" s="69" t="str">
        <f aca="false">IF(BX155&gt;5,VLOOKUP(CONCATENATE(BK155,BN155),'Pril1-THLPa'!$H$6:$O$96,8,0),"")</f>
        <v/>
      </c>
      <c r="BT155" s="69" t="str">
        <f aca="false">IF(BF155&gt;0, IF(BK155="smrk",  VLOOKUP(VLOOKUP(BD155,'Pril9-K3'!$L$8:$M$207,2,0),'Pril9-K3'!$A$8:$J$16,LOOKUP(BN155,'Pril9-K3'!$A$7:$J$7,'Pril9-K3'!$A$5:$J$5),0), IF(AND(BK155&lt;&gt;"smrk",'Vstupní data'!AK155&lt;&gt;""),'Vstupní data'!AK155,   VLOOKUP(VLOOKUP(BD155,'Pril9-K3'!$L$8:$M$207,2,0),'Pril9-K3'!$A$8:$J$16,LOOKUP(BN155,'Pril9-K3'!$A$7:$J$7,'Pril9-K3'!$A$5:$J$5),0)   )),   "")</f>
        <v/>
      </c>
      <c r="BV155" s="69" t="n">
        <f aca="false">'Vstupní data'!AJ155</f>
        <v>0</v>
      </c>
      <c r="BW155" s="69" t="n">
        <f aca="false">IF(BF155&gt;0,IF(J155&gt;0,J155,K155*H155/100),0)</f>
        <v>0</v>
      </c>
      <c r="BX155" s="69" t="n">
        <f aca="false">IF(BF155&gt;0,IF(BJ155&gt;BL155,BL155,BJ155),0)</f>
        <v>0</v>
      </c>
      <c r="BY155" s="69" t="n">
        <f aca="false">IF(BD155=0,0,IF(AND(BX155&gt;0,BX155&lt;=5),  IF(AND(BX155&gt;0,BX155&lt;=5),VLOOKUP(BK155,'Pril1-THLPa'!$A$6:$F$18,IF(AND(BX155&gt;0,BX155&lt;=5),LOOKUP(BX155,'Pril1-THLPa'!$B$5:$F$5,'Pril1-THLPa'!$B$4:$F$4),""),0),""),  IF(BX155&gt;5,BO155+BP155*(BX155-5)+BQ155*POWER(BX155-5,2)+BR155*POWER(BX155-5,3)+BS155*POWER(BX155-5,4),"")))</f>
        <v>0</v>
      </c>
      <c r="BZ155" s="69" t="n">
        <f aca="false">IF(BY155&gt;0,BY155*BI155/10*BW155*(100+BV155)/100,0)</f>
        <v>0</v>
      </c>
      <c r="CA155" s="69" t="n">
        <f aca="false">IF(BD155&gt;0,BX155-IF(BD155&gt;BX155,BX155,BD155),0)</f>
        <v>0</v>
      </c>
      <c r="CB155" s="69" t="n">
        <f aca="false">POWER(1.01,CA155)</f>
        <v>1</v>
      </c>
      <c r="CC155" s="69" t="n">
        <f aca="false">IF(BF155&gt;0,IF(BF155&gt;BH155,1,BF155/BH155),0)</f>
        <v>0</v>
      </c>
      <c r="CD155" s="72" t="n">
        <f aca="false">IF(BD155=0,0,IF(BF155&gt;0,ROUND(IF(CB155&lt;&gt;0,BZ155*BT155*1/CB155*CC155,0),0),0))</f>
        <v>0</v>
      </c>
      <c r="CE155" s="73" t="str">
        <f aca="false">IF(BF155&gt;0,IF(BF155&gt;BH155,CD155/BF155,CD155/BH155),"")</f>
        <v/>
      </c>
      <c r="CF155" s="69" t="n">
        <f aca="false">'Vstupní data'!AM155</f>
        <v>0</v>
      </c>
      <c r="CG155" s="69" t="n">
        <f aca="false">'Vstupní data'!AN155</f>
        <v>0</v>
      </c>
      <c r="CH155" s="69" t="n">
        <f aca="false">'Vstupní data'!AO155</f>
        <v>0</v>
      </c>
      <c r="CI155" s="69" t="n">
        <f aca="false">'Vstupní data'!AP155</f>
        <v>0</v>
      </c>
      <c r="CJ155" s="72" t="n">
        <f aca="false">ROUND(CH155*CI155,0)</f>
        <v>0</v>
      </c>
      <c r="CK155" s="74" t="str">
        <f aca="false">IF(OR(AA155&gt;0,BB155&gt;0,CD155&gt;0,CJ155&gt;0),AA155+BB155+CD155+CJ155,"")</f>
        <v/>
      </c>
    </row>
    <row r="156" customFormat="false" ht="12.8" hidden="false" customHeight="false" outlineLevel="0" collapsed="false">
      <c r="A156" s="66" t="n">
        <f aca="false">'Vstupní data'!A156</f>
        <v>0</v>
      </c>
      <c r="F156" s="66" t="str">
        <f aca="false">CONCATENATE('Vstupní data'!F156,'Vstupní data'!G156,'Vstupní data'!H156,'Vstupní data'!I156)</f>
        <v/>
      </c>
      <c r="G156" s="66"/>
      <c r="H156" s="66" t="n">
        <f aca="false">'Vstupní data'!K156</f>
        <v>0</v>
      </c>
      <c r="I156" s="66" t="n">
        <f aca="false">'Vstupní data'!L156</f>
        <v>0</v>
      </c>
      <c r="J156" s="66" t="n">
        <f aca="false">'Vstupní data'!K156*'Vstupní data'!M156/100</f>
        <v>0</v>
      </c>
      <c r="L156" s="66" t="n">
        <f aca="false">IF('Vstupní data'!N156="prostokořenný",0,IF('Vstupní data'!N156="krytokořenný","k",IF('Vstupní data'!N156="poloodrostky nebo odrostky, prostokořenné i krytokořenné","po",0)))</f>
        <v>0</v>
      </c>
      <c r="N156" s="66"/>
      <c r="O156" s="66" t="n">
        <f aca="false">'Vstupní data'!O156</f>
        <v>0</v>
      </c>
      <c r="P156" s="66" t="n">
        <f aca="false">IF(O156&gt;0,VLOOKUP(CONCATENATE(VLOOKUP(I156,'Pril3-drev'!$H$5:$K$83,4,0),"-",'Vstupní data'!R156),K2!$C$15:$D$23,2,0),0)</f>
        <v>0</v>
      </c>
      <c r="Q156" s="66" t="n">
        <f aca="false">IF(O156&gt;0,VLOOKUP(I156,'Pril3-drev'!$H$5:$I$83,2,0),0)</f>
        <v>0</v>
      </c>
      <c r="R156" s="66" t="n">
        <f aca="false">IF(Q156&gt;0,VLOOKUP(Q156,'Pril6-okus'!$A$5:$B$17,2,0),0)</f>
        <v>0</v>
      </c>
      <c r="S156" s="66" t="n">
        <f aca="false">IF(O156&gt;0,VLOOKUP(I156,'Pril3-drev'!$H$5:$J$83,3,0),0)</f>
        <v>0</v>
      </c>
      <c r="T156" s="66" t="str">
        <f aca="false">IF(O156&gt;0,IF(L156="k",0.9*VLOOKUP(S156,'ha-pocty-vyhl'!$A$5:$B$20,2,0),IF(L156="po",0.8*VLOOKUP(S156,'ha-pocty-vyhl'!$A$5:$B$20,2,0),VLOOKUP(S156,'ha-pocty-vyhl'!$A$5:$B$20,2,0))),"")</f>
        <v/>
      </c>
      <c r="U156" s="66" t="n">
        <f aca="false">'Vstupní data'!P156</f>
        <v>0</v>
      </c>
      <c r="V156" s="66" t="n">
        <f aca="false">IF(O156&gt;0,1.3*T156*1000*Z156/10000,0)</f>
        <v>0</v>
      </c>
      <c r="W156" s="66" t="n">
        <f aca="false">IF(O156&gt;0,1.3*T156*1000*Z156/10000,0)</f>
        <v>0</v>
      </c>
      <c r="X156" s="66" t="n">
        <f aca="false">IF(O156&gt;0,IF(O156&gt;V156,V156,O156),0)</f>
        <v>0</v>
      </c>
      <c r="Y156" s="66" t="n">
        <f aca="false">IF(O156&gt;0,IF(IF(U156&gt;W156,W156,U156)&lt;X156,W156,IF(U156&gt;W156,W156,U156)),0)</f>
        <v>0</v>
      </c>
      <c r="Z156" s="66" t="n">
        <f aca="false">IF(O156&gt;0,IF(J156&gt;0,J156,K156*H156/100),0)</f>
        <v>0</v>
      </c>
      <c r="AA156" s="67" t="n">
        <f aca="false">IF(O156&gt;0,CEILING(R156*P156*X156/Y156*Z156,1),0)</f>
        <v>0</v>
      </c>
      <c r="AB156" s="68" t="n">
        <f aca="false">IF(O156&gt;0,AA156/O156,0)</f>
        <v>0</v>
      </c>
      <c r="AC156" s="66" t="n">
        <f aca="false">'Vstupní data'!W156</f>
        <v>0</v>
      </c>
      <c r="AI156" s="66" t="str">
        <f aca="false">IF(OR('Vstupní data'!T156&gt;0,'Vstupní data'!U156&gt;0),VLOOKUP(I156,'Pril3-drev'!$H$5:$J$83,3,0),"")</f>
        <v/>
      </c>
      <c r="AJ156" s="66" t="n">
        <f aca="false">IF('Vstupní data'!V156="prostokořenný",0,IF('Vstupní data'!V156="krytokořenný","k",IF('Vstupní data'!V156="poloodrostky nebo odrostky, prostokořenné i krytokořenné","po",0)))</f>
        <v>0</v>
      </c>
      <c r="AK156" s="66" t="n">
        <f aca="false">IF(OR('Vstupní data'!T156&gt;0,'Vstupní data'!U156&gt;0),IF(AJ156="k",0.9*VLOOKUP(AI156,'ha-pocty-vyhl'!$A$5:$B$20,2,0),IF(AJ156="po",0.8*VLOOKUP(AI156,'ha-pocty-vyhl'!$A$5:$B$20,2,0),VLOOKUP(AI156,'ha-pocty-vyhl'!$A$5:$B$20,2,0))),0)</f>
        <v>0</v>
      </c>
      <c r="AL156" s="66" t="n">
        <f aca="false">IF(OR('Vstupní data'!T156&gt;0,'Vstupní data'!U156&gt;0),'Vstupní data'!K156*'Vstupní data'!M156/100,0)</f>
        <v>0</v>
      </c>
      <c r="AM156" s="66" t="n">
        <f aca="false">IF(OR('Vstupní data'!T156&gt;0,'Vstupní data'!U156&gt;0),IF('Vstupní data'!T156&gt;0,'Vstupní data'!T156,ROUND(10*'Vstupní data'!U156/AK156,0)),0)</f>
        <v>0</v>
      </c>
      <c r="AN156" s="69" t="n">
        <f aca="false">IF('Vstupní data'!T156&gt;0,   IF('Vstupní data'!T156&lt;=AL156,'Vstupní data'!T156,AL156),   IF(AM156&lt;AL156,AM156,AL156))</f>
        <v>0</v>
      </c>
      <c r="AO156" s="69" t="n">
        <f aca="false">'Vstupní data'!X156</f>
        <v>0</v>
      </c>
      <c r="AP156" s="66" t="n">
        <f aca="false">IF(OR('Vstupní data'!T156&gt;0,'Vstupní data'!U156&gt;0),IF(I156&lt;&gt;0,VLOOKUP(I156,'Pril3-drev'!$H$5:$I$83,2,0),0),0)</f>
        <v>0</v>
      </c>
      <c r="AQ156" s="66" t="n">
        <f aca="false">'Vstupní data'!Y156</f>
        <v>0</v>
      </c>
      <c r="AR156" s="66" t="str">
        <f aca="false">IF(AC156&gt;5,   IF('Vstupní data'!Y156&gt;0,   VLOOKUP(VLOOKUP(CONCATENATE(VLOOKUP(I156,'Pril3-drev'!$H$4:$L$83,5,0),AC156),'Pril3-drev'!$Q$4:$R$2803,2,0),'AVB-BS'!$C$5:$S$29 ,LOOKUP(AQ156,'AVB-BS'!$D$3:$S$3,'AVB-BS'!$D$1:$S$1) ,0 )   ,   IF('Vstupní data'!Z156&gt;0,'Vstupní data'!Z156,0)) , "")</f>
        <v/>
      </c>
      <c r="AS156" s="70" t="str">
        <f aca="false">IF(AC156&gt;5,VLOOKUP(CONCATENATE(AP156,AR156),'Pril1-THLPa'!$H$6:$N$96,4,0),"")</f>
        <v/>
      </c>
      <c r="AT156" s="70" t="str">
        <f aca="false">IF(AC156&gt;5,VLOOKUP(CONCATENATE(AP156,AR156),'Pril1-THLPa'!$H$6:$N$96,5,0),"")</f>
        <v/>
      </c>
      <c r="AU156" s="70" t="str">
        <f aca="false">IF(AC156&gt;5,VLOOKUP(CONCATENATE(AP156,AR156),'Pril1-THLPa'!$H$6:$N$96,6,0),"")</f>
        <v/>
      </c>
      <c r="AV156" s="70" t="str">
        <f aca="false">IF(AC156&gt;5,VLOOKUP(CONCATENATE(AP156,AR156),'Pril1-THLPa'!$H$6:$N$96,7,0),"")</f>
        <v/>
      </c>
      <c r="AW156" s="70" t="str">
        <f aca="false">IF(AC156&gt;5,VLOOKUP(CONCATENATE(AP156,AR156),'Pril1-THLPa'!$H$6:$O$96,8,0),"")</f>
        <v/>
      </c>
      <c r="AX156" s="66" t="n">
        <f aca="false">IF(AC156&gt;0,IF(AND(AC156&gt;0,AC156&lt;=5),VLOOKUP(AP156,'Pril1-THLPa'!$A$6:$F$18,LOOKUP(AC156,'Pril1-THLPa'!$B$5:$F$5,'Pril1-THLPa'!$B$4:$F$4),0),AS156+AT156*(AC156-5)+AU156*POWER(AC156-5,2)+AV156*POWER(AC156-5,3)+AW156*POWER(AC156-5,4)),0)</f>
        <v>0</v>
      </c>
      <c r="AY156" s="71"/>
      <c r="AZ156" s="66" t="n">
        <f aca="false">'Vstupní data'!AA156</f>
        <v>0</v>
      </c>
      <c r="BA156" s="66" t="n">
        <f aca="false">IF(OR('Vstupní data'!T156&gt;0,'Vstupní data'!U156&gt;0),IF(AC156&lt;&gt;"",AX156*AO156/10*(100+AZ156)/100,0),0)</f>
        <v>0</v>
      </c>
      <c r="BB156" s="67" t="n">
        <f aca="false">IF(AC156&lt;&gt;"",ROUND(BA156*AN156,0),0)</f>
        <v>0</v>
      </c>
      <c r="BC156" s="68" t="str">
        <f aca="false">IF(AE156&gt;0,BB156/AE156,"")</f>
        <v/>
      </c>
      <c r="BD156" s="66" t="n">
        <f aca="false">'Vstupní data'!AE156</f>
        <v>0</v>
      </c>
      <c r="BF156" s="66" t="n">
        <f aca="false">'Vstupní data'!AC156</f>
        <v>0</v>
      </c>
      <c r="BH156" s="66" t="n">
        <f aca="false">'Vstupní data'!AD156</f>
        <v>0</v>
      </c>
      <c r="BI156" s="66" t="n">
        <f aca="false">'Vstupní data'!AF156</f>
        <v>0</v>
      </c>
      <c r="BJ156" s="69" t="n">
        <f aca="false">'Vstupní data'!AG156</f>
        <v>0</v>
      </c>
      <c r="BK156" s="69" t="n">
        <f aca="false">IF(BF156&lt;&gt;0,VLOOKUP(I156,'Pril3-drev'!$H$5:$I$83,2,0),0)</f>
        <v>0</v>
      </c>
      <c r="BL156" s="69" t="n">
        <f aca="false">IF(BF156&lt;&gt;0,VLOOKUP(BK156,'Pril3-drev'!$A$5:$C$17,3,0),0)</f>
        <v>0</v>
      </c>
      <c r="BM156" s="69" t="n">
        <f aca="false">'Vstupní data'!AH156</f>
        <v>0</v>
      </c>
      <c r="BN156" s="69" t="n">
        <f aca="false">IF('Vstupní data'!AH156&gt;0,   VLOOKUP(VLOOKUP(CONCATENATE(VLOOKUP(I156,'Pril3-drev'!$H$4:$L$83,5,0),BD156),'Pril3-drev'!$Q$4:$R$2803,2,0),'AVB-BS'!$C$5:$S$29 ,LOOKUP(BM156,'AVB-BS'!$D$3:$S$3,'AVB-BS'!$D$1:$S$1) ,0 )   ,   IF('Vstupní data'!AI156&gt;0,'Vstupní data'!AI156,0))</f>
        <v>0</v>
      </c>
      <c r="BO156" s="69" t="str">
        <f aca="false">IF(BX156&gt;5,VLOOKUP(CONCATENATE(BK156,BN156),'Pril1-THLPa'!$H$6:$N$96,4,0),"")</f>
        <v/>
      </c>
      <c r="BP156" s="69" t="str">
        <f aca="false">IF(BX156&gt;5,VLOOKUP(CONCATENATE(BK156,BN156),'Pril1-THLPa'!$H$6:$N$96,5,0),"")</f>
        <v/>
      </c>
      <c r="BQ156" s="69" t="str">
        <f aca="false">IF(BX156&gt;5,VLOOKUP(CONCATENATE(BK156,BN156),'Pril1-THLPa'!$H$6:$N$96,6,0),"")</f>
        <v/>
      </c>
      <c r="BR156" s="69" t="str">
        <f aca="false">IF(BX156&gt;5,VLOOKUP(CONCATENATE(BK156,BN156),'Pril1-THLPa'!$H$6:$N$96,7,0),"")</f>
        <v/>
      </c>
      <c r="BS156" s="69" t="str">
        <f aca="false">IF(BX156&gt;5,VLOOKUP(CONCATENATE(BK156,BN156),'Pril1-THLPa'!$H$6:$O$96,8,0),"")</f>
        <v/>
      </c>
      <c r="BT156" s="69" t="str">
        <f aca="false">IF(BF156&gt;0, IF(BK156="smrk",  VLOOKUP(VLOOKUP(BD156,'Pril9-K3'!$L$8:$M$207,2,0),'Pril9-K3'!$A$8:$J$16,LOOKUP(BN156,'Pril9-K3'!$A$7:$J$7,'Pril9-K3'!$A$5:$J$5),0), IF(AND(BK156&lt;&gt;"smrk",'Vstupní data'!AK156&lt;&gt;""),'Vstupní data'!AK156,   VLOOKUP(VLOOKUP(BD156,'Pril9-K3'!$L$8:$M$207,2,0),'Pril9-K3'!$A$8:$J$16,LOOKUP(BN156,'Pril9-K3'!$A$7:$J$7,'Pril9-K3'!$A$5:$J$5),0)   )),   "")</f>
        <v/>
      </c>
      <c r="BV156" s="69" t="n">
        <f aca="false">'Vstupní data'!AJ156</f>
        <v>0</v>
      </c>
      <c r="BW156" s="69" t="n">
        <f aca="false">IF(BF156&gt;0,IF(J156&gt;0,J156,K156*H156/100),0)</f>
        <v>0</v>
      </c>
      <c r="BX156" s="69" t="n">
        <f aca="false">IF(BF156&gt;0,IF(BJ156&gt;BL156,BL156,BJ156),0)</f>
        <v>0</v>
      </c>
      <c r="BY156" s="69" t="n">
        <f aca="false">IF(BD156=0,0,IF(AND(BX156&gt;0,BX156&lt;=5),  IF(AND(BX156&gt;0,BX156&lt;=5),VLOOKUP(BK156,'Pril1-THLPa'!$A$6:$F$18,IF(AND(BX156&gt;0,BX156&lt;=5),LOOKUP(BX156,'Pril1-THLPa'!$B$5:$F$5,'Pril1-THLPa'!$B$4:$F$4),""),0),""),  IF(BX156&gt;5,BO156+BP156*(BX156-5)+BQ156*POWER(BX156-5,2)+BR156*POWER(BX156-5,3)+BS156*POWER(BX156-5,4),"")))</f>
        <v>0</v>
      </c>
      <c r="BZ156" s="69" t="n">
        <f aca="false">IF(BY156&gt;0,BY156*BI156/10*BW156*(100+BV156)/100,0)</f>
        <v>0</v>
      </c>
      <c r="CA156" s="69" t="n">
        <f aca="false">IF(BD156&gt;0,BX156-IF(BD156&gt;BX156,BX156,BD156),0)</f>
        <v>0</v>
      </c>
      <c r="CB156" s="69" t="n">
        <f aca="false">POWER(1.01,CA156)</f>
        <v>1</v>
      </c>
      <c r="CC156" s="69" t="n">
        <f aca="false">IF(BF156&gt;0,IF(BF156&gt;BH156,1,BF156/BH156),0)</f>
        <v>0</v>
      </c>
      <c r="CD156" s="72" t="n">
        <f aca="false">IF(BD156=0,0,IF(BF156&gt;0,ROUND(IF(CB156&lt;&gt;0,BZ156*BT156*1/CB156*CC156,0),0),0))</f>
        <v>0</v>
      </c>
      <c r="CE156" s="73" t="str">
        <f aca="false">IF(BF156&gt;0,IF(BF156&gt;BH156,CD156/BF156,CD156/BH156),"")</f>
        <v/>
      </c>
      <c r="CF156" s="69" t="n">
        <f aca="false">'Vstupní data'!AM156</f>
        <v>0</v>
      </c>
      <c r="CG156" s="69" t="n">
        <f aca="false">'Vstupní data'!AN156</f>
        <v>0</v>
      </c>
      <c r="CH156" s="69" t="n">
        <f aca="false">'Vstupní data'!AO156</f>
        <v>0</v>
      </c>
      <c r="CI156" s="69" t="n">
        <f aca="false">'Vstupní data'!AP156</f>
        <v>0</v>
      </c>
      <c r="CJ156" s="72" t="n">
        <f aca="false">ROUND(CH156*CI156,0)</f>
        <v>0</v>
      </c>
      <c r="CK156" s="74" t="str">
        <f aca="false">IF(OR(AA156&gt;0,BB156&gt;0,CD156&gt;0,CJ156&gt;0),AA156+BB156+CD156+CJ156,"")</f>
        <v/>
      </c>
    </row>
    <row r="157" customFormat="false" ht="12.8" hidden="false" customHeight="false" outlineLevel="0" collapsed="false">
      <c r="A157" s="66" t="n">
        <f aca="false">'Vstupní data'!A157</f>
        <v>0</v>
      </c>
      <c r="F157" s="66" t="str">
        <f aca="false">CONCATENATE('Vstupní data'!F157,'Vstupní data'!G157,'Vstupní data'!H157,'Vstupní data'!I157)</f>
        <v/>
      </c>
      <c r="G157" s="66"/>
      <c r="H157" s="66" t="n">
        <f aca="false">'Vstupní data'!K157</f>
        <v>0</v>
      </c>
      <c r="I157" s="66" t="n">
        <f aca="false">'Vstupní data'!L157</f>
        <v>0</v>
      </c>
      <c r="J157" s="66" t="n">
        <f aca="false">'Vstupní data'!K157*'Vstupní data'!M157/100</f>
        <v>0</v>
      </c>
      <c r="L157" s="66" t="n">
        <f aca="false">IF('Vstupní data'!N157="prostokořenný",0,IF('Vstupní data'!N157="krytokořenný","k",IF('Vstupní data'!N157="poloodrostky nebo odrostky, prostokořenné i krytokořenné","po",0)))</f>
        <v>0</v>
      </c>
      <c r="N157" s="66"/>
      <c r="O157" s="66" t="n">
        <f aca="false">'Vstupní data'!O157</f>
        <v>0</v>
      </c>
      <c r="P157" s="66" t="n">
        <f aca="false">IF(O157&gt;0,VLOOKUP(CONCATENATE(VLOOKUP(I157,'Pril3-drev'!$H$5:$K$83,4,0),"-",'Vstupní data'!R157),K2!$C$15:$D$23,2,0),0)</f>
        <v>0</v>
      </c>
      <c r="Q157" s="66" t="n">
        <f aca="false">IF(O157&gt;0,VLOOKUP(I157,'Pril3-drev'!$H$5:$I$83,2,0),0)</f>
        <v>0</v>
      </c>
      <c r="R157" s="66" t="n">
        <f aca="false">IF(Q157&gt;0,VLOOKUP(Q157,'Pril6-okus'!$A$5:$B$17,2,0),0)</f>
        <v>0</v>
      </c>
      <c r="S157" s="66" t="n">
        <f aca="false">IF(O157&gt;0,VLOOKUP(I157,'Pril3-drev'!$H$5:$J$83,3,0),0)</f>
        <v>0</v>
      </c>
      <c r="T157" s="66" t="str">
        <f aca="false">IF(O157&gt;0,IF(L157="k",0.9*VLOOKUP(S157,'ha-pocty-vyhl'!$A$5:$B$20,2,0),IF(L157="po",0.8*VLOOKUP(S157,'ha-pocty-vyhl'!$A$5:$B$20,2,0),VLOOKUP(S157,'ha-pocty-vyhl'!$A$5:$B$20,2,0))),"")</f>
        <v/>
      </c>
      <c r="U157" s="66" t="n">
        <f aca="false">'Vstupní data'!P157</f>
        <v>0</v>
      </c>
      <c r="V157" s="66" t="n">
        <f aca="false">IF(O157&gt;0,1.3*T157*1000*Z157/10000,0)</f>
        <v>0</v>
      </c>
      <c r="W157" s="66" t="n">
        <f aca="false">IF(O157&gt;0,1.3*T157*1000*Z157/10000,0)</f>
        <v>0</v>
      </c>
      <c r="X157" s="66" t="n">
        <f aca="false">IF(O157&gt;0,IF(O157&gt;V157,V157,O157),0)</f>
        <v>0</v>
      </c>
      <c r="Y157" s="66" t="n">
        <f aca="false">IF(O157&gt;0,IF(IF(U157&gt;W157,W157,U157)&lt;X157,W157,IF(U157&gt;W157,W157,U157)),0)</f>
        <v>0</v>
      </c>
      <c r="Z157" s="66" t="n">
        <f aca="false">IF(O157&gt;0,IF(J157&gt;0,J157,K157*H157/100),0)</f>
        <v>0</v>
      </c>
      <c r="AA157" s="67" t="n">
        <f aca="false">IF(O157&gt;0,CEILING(R157*P157*X157/Y157*Z157,1),0)</f>
        <v>0</v>
      </c>
      <c r="AB157" s="68" t="n">
        <f aca="false">IF(O157&gt;0,AA157/O157,0)</f>
        <v>0</v>
      </c>
      <c r="AC157" s="66" t="n">
        <f aca="false">'Vstupní data'!W157</f>
        <v>0</v>
      </c>
      <c r="AI157" s="66" t="str">
        <f aca="false">IF(OR('Vstupní data'!T157&gt;0,'Vstupní data'!U157&gt;0),VLOOKUP(I157,'Pril3-drev'!$H$5:$J$83,3,0),"")</f>
        <v/>
      </c>
      <c r="AJ157" s="66" t="n">
        <f aca="false">IF('Vstupní data'!V157="prostokořenný",0,IF('Vstupní data'!V157="krytokořenný","k",IF('Vstupní data'!V157="poloodrostky nebo odrostky, prostokořenné i krytokořenné","po",0)))</f>
        <v>0</v>
      </c>
      <c r="AK157" s="66" t="n">
        <f aca="false">IF(OR('Vstupní data'!T157&gt;0,'Vstupní data'!U157&gt;0),IF(AJ157="k",0.9*VLOOKUP(AI157,'ha-pocty-vyhl'!$A$5:$B$20,2,0),IF(AJ157="po",0.8*VLOOKUP(AI157,'ha-pocty-vyhl'!$A$5:$B$20,2,0),VLOOKUP(AI157,'ha-pocty-vyhl'!$A$5:$B$20,2,0))),0)</f>
        <v>0</v>
      </c>
      <c r="AL157" s="66" t="n">
        <f aca="false">IF(OR('Vstupní data'!T157&gt;0,'Vstupní data'!U157&gt;0),'Vstupní data'!K157*'Vstupní data'!M157/100,0)</f>
        <v>0</v>
      </c>
      <c r="AM157" s="66" t="n">
        <f aca="false">IF(OR('Vstupní data'!T157&gt;0,'Vstupní data'!U157&gt;0),IF('Vstupní data'!T157&gt;0,'Vstupní data'!T157,ROUND(10*'Vstupní data'!U157/AK157,0)),0)</f>
        <v>0</v>
      </c>
      <c r="AN157" s="69" t="n">
        <f aca="false">IF('Vstupní data'!T157&gt;0,   IF('Vstupní data'!T157&lt;=AL157,'Vstupní data'!T157,AL157),   IF(AM157&lt;AL157,AM157,AL157))</f>
        <v>0</v>
      </c>
      <c r="AO157" s="69" t="n">
        <f aca="false">'Vstupní data'!X157</f>
        <v>0</v>
      </c>
      <c r="AP157" s="66" t="n">
        <f aca="false">IF(OR('Vstupní data'!T157&gt;0,'Vstupní data'!U157&gt;0),IF(I157&lt;&gt;0,VLOOKUP(I157,'Pril3-drev'!$H$5:$I$83,2,0),0),0)</f>
        <v>0</v>
      </c>
      <c r="AQ157" s="66" t="n">
        <f aca="false">'Vstupní data'!Y157</f>
        <v>0</v>
      </c>
      <c r="AR157" s="66" t="str">
        <f aca="false">IF(AC157&gt;5,   IF('Vstupní data'!Y157&gt;0,   VLOOKUP(VLOOKUP(CONCATENATE(VLOOKUP(I157,'Pril3-drev'!$H$4:$L$83,5,0),AC157),'Pril3-drev'!$Q$4:$R$2803,2,0),'AVB-BS'!$C$5:$S$29 ,LOOKUP(AQ157,'AVB-BS'!$D$3:$S$3,'AVB-BS'!$D$1:$S$1) ,0 )   ,   IF('Vstupní data'!Z157&gt;0,'Vstupní data'!Z157,0)) , "")</f>
        <v/>
      </c>
      <c r="AS157" s="70" t="str">
        <f aca="false">IF(AC157&gt;5,VLOOKUP(CONCATENATE(AP157,AR157),'Pril1-THLPa'!$H$6:$N$96,4,0),"")</f>
        <v/>
      </c>
      <c r="AT157" s="70" t="str">
        <f aca="false">IF(AC157&gt;5,VLOOKUP(CONCATENATE(AP157,AR157),'Pril1-THLPa'!$H$6:$N$96,5,0),"")</f>
        <v/>
      </c>
      <c r="AU157" s="70" t="str">
        <f aca="false">IF(AC157&gt;5,VLOOKUP(CONCATENATE(AP157,AR157),'Pril1-THLPa'!$H$6:$N$96,6,0),"")</f>
        <v/>
      </c>
      <c r="AV157" s="70" t="str">
        <f aca="false">IF(AC157&gt;5,VLOOKUP(CONCATENATE(AP157,AR157),'Pril1-THLPa'!$H$6:$N$96,7,0),"")</f>
        <v/>
      </c>
      <c r="AW157" s="70" t="str">
        <f aca="false">IF(AC157&gt;5,VLOOKUP(CONCATENATE(AP157,AR157),'Pril1-THLPa'!$H$6:$O$96,8,0),"")</f>
        <v/>
      </c>
      <c r="AX157" s="66" t="n">
        <f aca="false">IF(AC157&gt;0,IF(AND(AC157&gt;0,AC157&lt;=5),VLOOKUP(AP157,'Pril1-THLPa'!$A$6:$F$18,LOOKUP(AC157,'Pril1-THLPa'!$B$5:$F$5,'Pril1-THLPa'!$B$4:$F$4),0),AS157+AT157*(AC157-5)+AU157*POWER(AC157-5,2)+AV157*POWER(AC157-5,3)+AW157*POWER(AC157-5,4)),0)</f>
        <v>0</v>
      </c>
      <c r="AY157" s="71"/>
      <c r="AZ157" s="66" t="n">
        <f aca="false">'Vstupní data'!AA157</f>
        <v>0</v>
      </c>
      <c r="BA157" s="66" t="n">
        <f aca="false">IF(OR('Vstupní data'!T157&gt;0,'Vstupní data'!U157&gt;0),IF(AC157&lt;&gt;"",AX157*AO157/10*(100+AZ157)/100,0),0)</f>
        <v>0</v>
      </c>
      <c r="BB157" s="67" t="n">
        <f aca="false">IF(AC157&lt;&gt;"",ROUND(BA157*AN157,0),0)</f>
        <v>0</v>
      </c>
      <c r="BC157" s="68" t="str">
        <f aca="false">IF(AE157&gt;0,BB157/AE157,"")</f>
        <v/>
      </c>
      <c r="BD157" s="66" t="n">
        <f aca="false">'Vstupní data'!AE157</f>
        <v>0</v>
      </c>
      <c r="BF157" s="66" t="n">
        <f aca="false">'Vstupní data'!AC157</f>
        <v>0</v>
      </c>
      <c r="BH157" s="66" t="n">
        <f aca="false">'Vstupní data'!AD157</f>
        <v>0</v>
      </c>
      <c r="BI157" s="66" t="n">
        <f aca="false">'Vstupní data'!AF157</f>
        <v>0</v>
      </c>
      <c r="BJ157" s="69" t="n">
        <f aca="false">'Vstupní data'!AG157</f>
        <v>0</v>
      </c>
      <c r="BK157" s="69" t="n">
        <f aca="false">IF(BF157&lt;&gt;0,VLOOKUP(I157,'Pril3-drev'!$H$5:$I$83,2,0),0)</f>
        <v>0</v>
      </c>
      <c r="BL157" s="69" t="n">
        <f aca="false">IF(BF157&lt;&gt;0,VLOOKUP(BK157,'Pril3-drev'!$A$5:$C$17,3,0),0)</f>
        <v>0</v>
      </c>
      <c r="BM157" s="69" t="n">
        <f aca="false">'Vstupní data'!AH157</f>
        <v>0</v>
      </c>
      <c r="BN157" s="69" t="n">
        <f aca="false">IF('Vstupní data'!AH157&gt;0,   VLOOKUP(VLOOKUP(CONCATENATE(VLOOKUP(I157,'Pril3-drev'!$H$4:$L$83,5,0),BD157),'Pril3-drev'!$Q$4:$R$2803,2,0),'AVB-BS'!$C$5:$S$29 ,LOOKUP(BM157,'AVB-BS'!$D$3:$S$3,'AVB-BS'!$D$1:$S$1) ,0 )   ,   IF('Vstupní data'!AI157&gt;0,'Vstupní data'!AI157,0))</f>
        <v>0</v>
      </c>
      <c r="BO157" s="69" t="str">
        <f aca="false">IF(BX157&gt;5,VLOOKUP(CONCATENATE(BK157,BN157),'Pril1-THLPa'!$H$6:$N$96,4,0),"")</f>
        <v/>
      </c>
      <c r="BP157" s="69" t="str">
        <f aca="false">IF(BX157&gt;5,VLOOKUP(CONCATENATE(BK157,BN157),'Pril1-THLPa'!$H$6:$N$96,5,0),"")</f>
        <v/>
      </c>
      <c r="BQ157" s="69" t="str">
        <f aca="false">IF(BX157&gt;5,VLOOKUP(CONCATENATE(BK157,BN157),'Pril1-THLPa'!$H$6:$N$96,6,0),"")</f>
        <v/>
      </c>
      <c r="BR157" s="69" t="str">
        <f aca="false">IF(BX157&gt;5,VLOOKUP(CONCATENATE(BK157,BN157),'Pril1-THLPa'!$H$6:$N$96,7,0),"")</f>
        <v/>
      </c>
      <c r="BS157" s="69" t="str">
        <f aca="false">IF(BX157&gt;5,VLOOKUP(CONCATENATE(BK157,BN157),'Pril1-THLPa'!$H$6:$O$96,8,0),"")</f>
        <v/>
      </c>
      <c r="BT157" s="69" t="str">
        <f aca="false">IF(BF157&gt;0, IF(BK157="smrk",  VLOOKUP(VLOOKUP(BD157,'Pril9-K3'!$L$8:$M$207,2,0),'Pril9-K3'!$A$8:$J$16,LOOKUP(BN157,'Pril9-K3'!$A$7:$J$7,'Pril9-K3'!$A$5:$J$5),0), IF(AND(BK157&lt;&gt;"smrk",'Vstupní data'!AK157&lt;&gt;""),'Vstupní data'!AK157,   VLOOKUP(VLOOKUP(BD157,'Pril9-K3'!$L$8:$M$207,2,0),'Pril9-K3'!$A$8:$J$16,LOOKUP(BN157,'Pril9-K3'!$A$7:$J$7,'Pril9-K3'!$A$5:$J$5),0)   )),   "")</f>
        <v/>
      </c>
      <c r="BV157" s="69" t="n">
        <f aca="false">'Vstupní data'!AJ157</f>
        <v>0</v>
      </c>
      <c r="BW157" s="69" t="n">
        <f aca="false">IF(BF157&gt;0,IF(J157&gt;0,J157,K157*H157/100),0)</f>
        <v>0</v>
      </c>
      <c r="BX157" s="69" t="n">
        <f aca="false">IF(BF157&gt;0,IF(BJ157&gt;BL157,BL157,BJ157),0)</f>
        <v>0</v>
      </c>
      <c r="BY157" s="69" t="n">
        <f aca="false">IF(BD157=0,0,IF(AND(BX157&gt;0,BX157&lt;=5),  IF(AND(BX157&gt;0,BX157&lt;=5),VLOOKUP(BK157,'Pril1-THLPa'!$A$6:$F$18,IF(AND(BX157&gt;0,BX157&lt;=5),LOOKUP(BX157,'Pril1-THLPa'!$B$5:$F$5,'Pril1-THLPa'!$B$4:$F$4),""),0),""),  IF(BX157&gt;5,BO157+BP157*(BX157-5)+BQ157*POWER(BX157-5,2)+BR157*POWER(BX157-5,3)+BS157*POWER(BX157-5,4),"")))</f>
        <v>0</v>
      </c>
      <c r="BZ157" s="69" t="n">
        <f aca="false">IF(BY157&gt;0,BY157*BI157/10*BW157*(100+BV157)/100,0)</f>
        <v>0</v>
      </c>
      <c r="CA157" s="69" t="n">
        <f aca="false">IF(BD157&gt;0,BX157-IF(BD157&gt;BX157,BX157,BD157),0)</f>
        <v>0</v>
      </c>
      <c r="CB157" s="69" t="n">
        <f aca="false">POWER(1.01,CA157)</f>
        <v>1</v>
      </c>
      <c r="CC157" s="69" t="n">
        <f aca="false">IF(BF157&gt;0,IF(BF157&gt;BH157,1,BF157/BH157),0)</f>
        <v>0</v>
      </c>
      <c r="CD157" s="72" t="n">
        <f aca="false">IF(BD157=0,0,IF(BF157&gt;0,ROUND(IF(CB157&lt;&gt;0,BZ157*BT157*1/CB157*CC157,0),0),0))</f>
        <v>0</v>
      </c>
      <c r="CE157" s="73" t="str">
        <f aca="false">IF(BF157&gt;0,IF(BF157&gt;BH157,CD157/BF157,CD157/BH157),"")</f>
        <v/>
      </c>
      <c r="CF157" s="69" t="n">
        <f aca="false">'Vstupní data'!AM157</f>
        <v>0</v>
      </c>
      <c r="CG157" s="69" t="n">
        <f aca="false">'Vstupní data'!AN157</f>
        <v>0</v>
      </c>
      <c r="CH157" s="69" t="n">
        <f aca="false">'Vstupní data'!AO157</f>
        <v>0</v>
      </c>
      <c r="CI157" s="69" t="n">
        <f aca="false">'Vstupní data'!AP157</f>
        <v>0</v>
      </c>
      <c r="CJ157" s="72" t="n">
        <f aca="false">ROUND(CH157*CI157,0)</f>
        <v>0</v>
      </c>
      <c r="CK157" s="74" t="str">
        <f aca="false">IF(OR(AA157&gt;0,BB157&gt;0,CD157&gt;0,CJ157&gt;0),AA157+BB157+CD157+CJ157,"")</f>
        <v/>
      </c>
    </row>
    <row r="158" customFormat="false" ht="12.8" hidden="false" customHeight="false" outlineLevel="0" collapsed="false">
      <c r="A158" s="66" t="n">
        <f aca="false">'Vstupní data'!A158</f>
        <v>0</v>
      </c>
      <c r="F158" s="66" t="str">
        <f aca="false">CONCATENATE('Vstupní data'!F158,'Vstupní data'!G158,'Vstupní data'!H158,'Vstupní data'!I158)</f>
        <v/>
      </c>
      <c r="G158" s="66"/>
      <c r="H158" s="66" t="n">
        <f aca="false">'Vstupní data'!K158</f>
        <v>0</v>
      </c>
      <c r="I158" s="66" t="n">
        <f aca="false">'Vstupní data'!L158</f>
        <v>0</v>
      </c>
      <c r="J158" s="66" t="n">
        <f aca="false">'Vstupní data'!K158*'Vstupní data'!M158/100</f>
        <v>0</v>
      </c>
      <c r="L158" s="66" t="n">
        <f aca="false">IF('Vstupní data'!N158="prostokořenný",0,IF('Vstupní data'!N158="krytokořenný","k",IF('Vstupní data'!N158="poloodrostky nebo odrostky, prostokořenné i krytokořenné","po",0)))</f>
        <v>0</v>
      </c>
      <c r="N158" s="66"/>
      <c r="O158" s="66" t="n">
        <f aca="false">'Vstupní data'!O158</f>
        <v>0</v>
      </c>
      <c r="P158" s="66" t="n">
        <f aca="false">IF(O158&gt;0,VLOOKUP(CONCATENATE(VLOOKUP(I158,'Pril3-drev'!$H$5:$K$83,4,0),"-",'Vstupní data'!R158),K2!$C$15:$D$23,2,0),0)</f>
        <v>0</v>
      </c>
      <c r="Q158" s="66" t="n">
        <f aca="false">IF(O158&gt;0,VLOOKUP(I158,'Pril3-drev'!$H$5:$I$83,2,0),0)</f>
        <v>0</v>
      </c>
      <c r="R158" s="66" t="n">
        <f aca="false">IF(Q158&gt;0,VLOOKUP(Q158,'Pril6-okus'!$A$5:$B$17,2,0),0)</f>
        <v>0</v>
      </c>
      <c r="S158" s="66" t="n">
        <f aca="false">IF(O158&gt;0,VLOOKUP(I158,'Pril3-drev'!$H$5:$J$83,3,0),0)</f>
        <v>0</v>
      </c>
      <c r="T158" s="66" t="str">
        <f aca="false">IF(O158&gt;0,IF(L158="k",0.9*VLOOKUP(S158,'ha-pocty-vyhl'!$A$5:$B$20,2,0),IF(L158="po",0.8*VLOOKUP(S158,'ha-pocty-vyhl'!$A$5:$B$20,2,0),VLOOKUP(S158,'ha-pocty-vyhl'!$A$5:$B$20,2,0))),"")</f>
        <v/>
      </c>
      <c r="U158" s="66" t="n">
        <f aca="false">'Vstupní data'!P158</f>
        <v>0</v>
      </c>
      <c r="V158" s="66" t="n">
        <f aca="false">IF(O158&gt;0,1.3*T158*1000*Z158/10000,0)</f>
        <v>0</v>
      </c>
      <c r="W158" s="66" t="n">
        <f aca="false">IF(O158&gt;0,1.3*T158*1000*Z158/10000,0)</f>
        <v>0</v>
      </c>
      <c r="X158" s="66" t="n">
        <f aca="false">IF(O158&gt;0,IF(O158&gt;V158,V158,O158),0)</f>
        <v>0</v>
      </c>
      <c r="Y158" s="66" t="n">
        <f aca="false">IF(O158&gt;0,IF(IF(U158&gt;W158,W158,U158)&lt;X158,W158,IF(U158&gt;W158,W158,U158)),0)</f>
        <v>0</v>
      </c>
      <c r="Z158" s="66" t="n">
        <f aca="false">IF(O158&gt;0,IF(J158&gt;0,J158,K158*H158/100),0)</f>
        <v>0</v>
      </c>
      <c r="AA158" s="67" t="n">
        <f aca="false">IF(O158&gt;0,CEILING(R158*P158*X158/Y158*Z158,1),0)</f>
        <v>0</v>
      </c>
      <c r="AB158" s="68" t="n">
        <f aca="false">IF(O158&gt;0,AA158/O158,0)</f>
        <v>0</v>
      </c>
      <c r="AC158" s="66" t="n">
        <f aca="false">'Vstupní data'!W158</f>
        <v>0</v>
      </c>
      <c r="AI158" s="66" t="str">
        <f aca="false">IF(OR('Vstupní data'!T158&gt;0,'Vstupní data'!U158&gt;0),VLOOKUP(I158,'Pril3-drev'!$H$5:$J$83,3,0),"")</f>
        <v/>
      </c>
      <c r="AJ158" s="66" t="n">
        <f aca="false">IF('Vstupní data'!V158="prostokořenný",0,IF('Vstupní data'!V158="krytokořenný","k",IF('Vstupní data'!V158="poloodrostky nebo odrostky, prostokořenné i krytokořenné","po",0)))</f>
        <v>0</v>
      </c>
      <c r="AK158" s="66" t="n">
        <f aca="false">IF(OR('Vstupní data'!T158&gt;0,'Vstupní data'!U158&gt;0),IF(AJ158="k",0.9*VLOOKUP(AI158,'ha-pocty-vyhl'!$A$5:$B$20,2,0),IF(AJ158="po",0.8*VLOOKUP(AI158,'ha-pocty-vyhl'!$A$5:$B$20,2,0),VLOOKUP(AI158,'ha-pocty-vyhl'!$A$5:$B$20,2,0))),0)</f>
        <v>0</v>
      </c>
      <c r="AL158" s="66" t="n">
        <f aca="false">IF(OR('Vstupní data'!T158&gt;0,'Vstupní data'!U158&gt;0),'Vstupní data'!K158*'Vstupní data'!M158/100,0)</f>
        <v>0</v>
      </c>
      <c r="AM158" s="66" t="n">
        <f aca="false">IF(OR('Vstupní data'!T158&gt;0,'Vstupní data'!U158&gt;0),IF('Vstupní data'!T158&gt;0,'Vstupní data'!T158,ROUND(10*'Vstupní data'!U158/AK158,0)),0)</f>
        <v>0</v>
      </c>
      <c r="AN158" s="69" t="n">
        <f aca="false">IF('Vstupní data'!T158&gt;0,   IF('Vstupní data'!T158&lt;=AL158,'Vstupní data'!T158,AL158),   IF(AM158&lt;AL158,AM158,AL158))</f>
        <v>0</v>
      </c>
      <c r="AO158" s="69" t="n">
        <f aca="false">'Vstupní data'!X158</f>
        <v>0</v>
      </c>
      <c r="AP158" s="66" t="n">
        <f aca="false">IF(OR('Vstupní data'!T158&gt;0,'Vstupní data'!U158&gt;0),IF(I158&lt;&gt;0,VLOOKUP(I158,'Pril3-drev'!$H$5:$I$83,2,0),0),0)</f>
        <v>0</v>
      </c>
      <c r="AQ158" s="66" t="n">
        <f aca="false">'Vstupní data'!Y158</f>
        <v>0</v>
      </c>
      <c r="AR158" s="66" t="str">
        <f aca="false">IF(AC158&gt;5,   IF('Vstupní data'!Y158&gt;0,   VLOOKUP(VLOOKUP(CONCATENATE(VLOOKUP(I158,'Pril3-drev'!$H$4:$L$83,5,0),AC158),'Pril3-drev'!$Q$4:$R$2803,2,0),'AVB-BS'!$C$5:$S$29 ,LOOKUP(AQ158,'AVB-BS'!$D$3:$S$3,'AVB-BS'!$D$1:$S$1) ,0 )   ,   IF('Vstupní data'!Z158&gt;0,'Vstupní data'!Z158,0)) , "")</f>
        <v/>
      </c>
      <c r="AS158" s="70" t="str">
        <f aca="false">IF(AC158&gt;5,VLOOKUP(CONCATENATE(AP158,AR158),'Pril1-THLPa'!$H$6:$N$96,4,0),"")</f>
        <v/>
      </c>
      <c r="AT158" s="70" t="str">
        <f aca="false">IF(AC158&gt;5,VLOOKUP(CONCATENATE(AP158,AR158),'Pril1-THLPa'!$H$6:$N$96,5,0),"")</f>
        <v/>
      </c>
      <c r="AU158" s="70" t="str">
        <f aca="false">IF(AC158&gt;5,VLOOKUP(CONCATENATE(AP158,AR158),'Pril1-THLPa'!$H$6:$N$96,6,0),"")</f>
        <v/>
      </c>
      <c r="AV158" s="70" t="str">
        <f aca="false">IF(AC158&gt;5,VLOOKUP(CONCATENATE(AP158,AR158),'Pril1-THLPa'!$H$6:$N$96,7,0),"")</f>
        <v/>
      </c>
      <c r="AW158" s="70" t="str">
        <f aca="false">IF(AC158&gt;5,VLOOKUP(CONCATENATE(AP158,AR158),'Pril1-THLPa'!$H$6:$O$96,8,0),"")</f>
        <v/>
      </c>
      <c r="AX158" s="66" t="n">
        <f aca="false">IF(AC158&gt;0,IF(AND(AC158&gt;0,AC158&lt;=5),VLOOKUP(AP158,'Pril1-THLPa'!$A$6:$F$18,LOOKUP(AC158,'Pril1-THLPa'!$B$5:$F$5,'Pril1-THLPa'!$B$4:$F$4),0),AS158+AT158*(AC158-5)+AU158*POWER(AC158-5,2)+AV158*POWER(AC158-5,3)+AW158*POWER(AC158-5,4)),0)</f>
        <v>0</v>
      </c>
      <c r="AY158" s="71"/>
      <c r="AZ158" s="66" t="n">
        <f aca="false">'Vstupní data'!AA158</f>
        <v>0</v>
      </c>
      <c r="BA158" s="66" t="n">
        <f aca="false">IF(OR('Vstupní data'!T158&gt;0,'Vstupní data'!U158&gt;0),IF(AC158&lt;&gt;"",AX158*AO158/10*(100+AZ158)/100,0),0)</f>
        <v>0</v>
      </c>
      <c r="BB158" s="67" t="n">
        <f aca="false">IF(AC158&lt;&gt;"",ROUND(BA158*AN158,0),0)</f>
        <v>0</v>
      </c>
      <c r="BC158" s="68" t="str">
        <f aca="false">IF(AE158&gt;0,BB158/AE158,"")</f>
        <v/>
      </c>
      <c r="BD158" s="66" t="n">
        <f aca="false">'Vstupní data'!AE158</f>
        <v>0</v>
      </c>
      <c r="BF158" s="66" t="n">
        <f aca="false">'Vstupní data'!AC158</f>
        <v>0</v>
      </c>
      <c r="BH158" s="66" t="n">
        <f aca="false">'Vstupní data'!AD158</f>
        <v>0</v>
      </c>
      <c r="BI158" s="66" t="n">
        <f aca="false">'Vstupní data'!AF158</f>
        <v>0</v>
      </c>
      <c r="BJ158" s="69" t="n">
        <f aca="false">'Vstupní data'!AG158</f>
        <v>0</v>
      </c>
      <c r="BK158" s="69" t="n">
        <f aca="false">IF(BF158&lt;&gt;0,VLOOKUP(I158,'Pril3-drev'!$H$5:$I$83,2,0),0)</f>
        <v>0</v>
      </c>
      <c r="BL158" s="69" t="n">
        <f aca="false">IF(BF158&lt;&gt;0,VLOOKUP(BK158,'Pril3-drev'!$A$5:$C$17,3,0),0)</f>
        <v>0</v>
      </c>
      <c r="BM158" s="69" t="n">
        <f aca="false">'Vstupní data'!AH158</f>
        <v>0</v>
      </c>
      <c r="BN158" s="69" t="n">
        <f aca="false">IF('Vstupní data'!AH158&gt;0,   VLOOKUP(VLOOKUP(CONCATENATE(VLOOKUP(I158,'Pril3-drev'!$H$4:$L$83,5,0),BD158),'Pril3-drev'!$Q$4:$R$2803,2,0),'AVB-BS'!$C$5:$S$29 ,LOOKUP(BM158,'AVB-BS'!$D$3:$S$3,'AVB-BS'!$D$1:$S$1) ,0 )   ,   IF('Vstupní data'!AI158&gt;0,'Vstupní data'!AI158,0))</f>
        <v>0</v>
      </c>
      <c r="BO158" s="69" t="str">
        <f aca="false">IF(BX158&gt;5,VLOOKUP(CONCATENATE(BK158,BN158),'Pril1-THLPa'!$H$6:$N$96,4,0),"")</f>
        <v/>
      </c>
      <c r="BP158" s="69" t="str">
        <f aca="false">IF(BX158&gt;5,VLOOKUP(CONCATENATE(BK158,BN158),'Pril1-THLPa'!$H$6:$N$96,5,0),"")</f>
        <v/>
      </c>
      <c r="BQ158" s="69" t="str">
        <f aca="false">IF(BX158&gt;5,VLOOKUP(CONCATENATE(BK158,BN158),'Pril1-THLPa'!$H$6:$N$96,6,0),"")</f>
        <v/>
      </c>
      <c r="BR158" s="69" t="str">
        <f aca="false">IF(BX158&gt;5,VLOOKUP(CONCATENATE(BK158,BN158),'Pril1-THLPa'!$H$6:$N$96,7,0),"")</f>
        <v/>
      </c>
      <c r="BS158" s="69" t="str">
        <f aca="false">IF(BX158&gt;5,VLOOKUP(CONCATENATE(BK158,BN158),'Pril1-THLPa'!$H$6:$O$96,8,0),"")</f>
        <v/>
      </c>
      <c r="BT158" s="69" t="str">
        <f aca="false">IF(BF158&gt;0, IF(BK158="smrk",  VLOOKUP(VLOOKUP(BD158,'Pril9-K3'!$L$8:$M$207,2,0),'Pril9-K3'!$A$8:$J$16,LOOKUP(BN158,'Pril9-K3'!$A$7:$J$7,'Pril9-K3'!$A$5:$J$5),0), IF(AND(BK158&lt;&gt;"smrk",'Vstupní data'!AK158&lt;&gt;""),'Vstupní data'!AK158,   VLOOKUP(VLOOKUP(BD158,'Pril9-K3'!$L$8:$M$207,2,0),'Pril9-K3'!$A$8:$J$16,LOOKUP(BN158,'Pril9-K3'!$A$7:$J$7,'Pril9-K3'!$A$5:$J$5),0)   )),   "")</f>
        <v/>
      </c>
      <c r="BV158" s="69" t="n">
        <f aca="false">'Vstupní data'!AJ158</f>
        <v>0</v>
      </c>
      <c r="BW158" s="69" t="n">
        <f aca="false">IF(BF158&gt;0,IF(J158&gt;0,J158,K158*H158/100),0)</f>
        <v>0</v>
      </c>
      <c r="BX158" s="69" t="n">
        <f aca="false">IF(BF158&gt;0,IF(BJ158&gt;BL158,BL158,BJ158),0)</f>
        <v>0</v>
      </c>
      <c r="BY158" s="69" t="n">
        <f aca="false">IF(BD158=0,0,IF(AND(BX158&gt;0,BX158&lt;=5),  IF(AND(BX158&gt;0,BX158&lt;=5),VLOOKUP(BK158,'Pril1-THLPa'!$A$6:$F$18,IF(AND(BX158&gt;0,BX158&lt;=5),LOOKUP(BX158,'Pril1-THLPa'!$B$5:$F$5,'Pril1-THLPa'!$B$4:$F$4),""),0),""),  IF(BX158&gt;5,BO158+BP158*(BX158-5)+BQ158*POWER(BX158-5,2)+BR158*POWER(BX158-5,3)+BS158*POWER(BX158-5,4),"")))</f>
        <v>0</v>
      </c>
      <c r="BZ158" s="69" t="n">
        <f aca="false">IF(BY158&gt;0,BY158*BI158/10*BW158*(100+BV158)/100,0)</f>
        <v>0</v>
      </c>
      <c r="CA158" s="69" t="n">
        <f aca="false">IF(BD158&gt;0,BX158-IF(BD158&gt;BX158,BX158,BD158),0)</f>
        <v>0</v>
      </c>
      <c r="CB158" s="69" t="n">
        <f aca="false">POWER(1.01,CA158)</f>
        <v>1</v>
      </c>
      <c r="CC158" s="69" t="n">
        <f aca="false">IF(BF158&gt;0,IF(BF158&gt;BH158,1,BF158/BH158),0)</f>
        <v>0</v>
      </c>
      <c r="CD158" s="72" t="n">
        <f aca="false">IF(BD158=0,0,IF(BF158&gt;0,ROUND(IF(CB158&lt;&gt;0,BZ158*BT158*1/CB158*CC158,0),0),0))</f>
        <v>0</v>
      </c>
      <c r="CE158" s="73" t="str">
        <f aca="false">IF(BF158&gt;0,IF(BF158&gt;BH158,CD158/BF158,CD158/BH158),"")</f>
        <v/>
      </c>
      <c r="CF158" s="69" t="n">
        <f aca="false">'Vstupní data'!AM158</f>
        <v>0</v>
      </c>
      <c r="CG158" s="69" t="n">
        <f aca="false">'Vstupní data'!AN158</f>
        <v>0</v>
      </c>
      <c r="CH158" s="69" t="n">
        <f aca="false">'Vstupní data'!AO158</f>
        <v>0</v>
      </c>
      <c r="CI158" s="69" t="n">
        <f aca="false">'Vstupní data'!AP158</f>
        <v>0</v>
      </c>
      <c r="CJ158" s="72" t="n">
        <f aca="false">ROUND(CH158*CI158,0)</f>
        <v>0</v>
      </c>
      <c r="CK158" s="74" t="str">
        <f aca="false">IF(OR(AA158&gt;0,BB158&gt;0,CD158&gt;0,CJ158&gt;0),AA158+BB158+CD158+CJ158,"")</f>
        <v/>
      </c>
    </row>
    <row r="159" customFormat="false" ht="12.8" hidden="false" customHeight="false" outlineLevel="0" collapsed="false">
      <c r="A159" s="66" t="n">
        <f aca="false">'Vstupní data'!A159</f>
        <v>0</v>
      </c>
      <c r="F159" s="66" t="str">
        <f aca="false">CONCATENATE('Vstupní data'!F159,'Vstupní data'!G159,'Vstupní data'!H159,'Vstupní data'!I159)</f>
        <v/>
      </c>
      <c r="G159" s="66"/>
      <c r="H159" s="66" t="n">
        <f aca="false">'Vstupní data'!K159</f>
        <v>0</v>
      </c>
      <c r="I159" s="66" t="n">
        <f aca="false">'Vstupní data'!L159</f>
        <v>0</v>
      </c>
      <c r="J159" s="66" t="n">
        <f aca="false">'Vstupní data'!K159*'Vstupní data'!M159/100</f>
        <v>0</v>
      </c>
      <c r="L159" s="66" t="n">
        <f aca="false">IF('Vstupní data'!N159="prostokořenný",0,IF('Vstupní data'!N159="krytokořenný","k",IF('Vstupní data'!N159="poloodrostky nebo odrostky, prostokořenné i krytokořenné","po",0)))</f>
        <v>0</v>
      </c>
      <c r="N159" s="66"/>
      <c r="O159" s="66" t="n">
        <f aca="false">'Vstupní data'!O159</f>
        <v>0</v>
      </c>
      <c r="P159" s="66" t="n">
        <f aca="false">IF(O159&gt;0,VLOOKUP(CONCATENATE(VLOOKUP(I159,'Pril3-drev'!$H$5:$K$83,4,0),"-",'Vstupní data'!R159),K2!$C$15:$D$23,2,0),0)</f>
        <v>0</v>
      </c>
      <c r="Q159" s="66" t="n">
        <f aca="false">IF(O159&gt;0,VLOOKUP(I159,'Pril3-drev'!$H$5:$I$83,2,0),0)</f>
        <v>0</v>
      </c>
      <c r="R159" s="66" t="n">
        <f aca="false">IF(Q159&gt;0,VLOOKUP(Q159,'Pril6-okus'!$A$5:$B$17,2,0),0)</f>
        <v>0</v>
      </c>
      <c r="S159" s="66" t="n">
        <f aca="false">IF(O159&gt;0,VLOOKUP(I159,'Pril3-drev'!$H$5:$J$83,3,0),0)</f>
        <v>0</v>
      </c>
      <c r="T159" s="66" t="str">
        <f aca="false">IF(O159&gt;0,IF(L159="k",0.9*VLOOKUP(S159,'ha-pocty-vyhl'!$A$5:$B$20,2,0),IF(L159="po",0.8*VLOOKUP(S159,'ha-pocty-vyhl'!$A$5:$B$20,2,0),VLOOKUP(S159,'ha-pocty-vyhl'!$A$5:$B$20,2,0))),"")</f>
        <v/>
      </c>
      <c r="U159" s="66" t="n">
        <f aca="false">'Vstupní data'!P159</f>
        <v>0</v>
      </c>
      <c r="V159" s="66" t="n">
        <f aca="false">IF(O159&gt;0,1.3*T159*1000*Z159/10000,0)</f>
        <v>0</v>
      </c>
      <c r="W159" s="66" t="n">
        <f aca="false">IF(O159&gt;0,1.3*T159*1000*Z159/10000,0)</f>
        <v>0</v>
      </c>
      <c r="X159" s="66" t="n">
        <f aca="false">IF(O159&gt;0,IF(O159&gt;V159,V159,O159),0)</f>
        <v>0</v>
      </c>
      <c r="Y159" s="66" t="n">
        <f aca="false">IF(O159&gt;0,IF(IF(U159&gt;W159,W159,U159)&lt;X159,W159,IF(U159&gt;W159,W159,U159)),0)</f>
        <v>0</v>
      </c>
      <c r="Z159" s="66" t="n">
        <f aca="false">IF(O159&gt;0,IF(J159&gt;0,J159,K159*H159/100),0)</f>
        <v>0</v>
      </c>
      <c r="AA159" s="67" t="n">
        <f aca="false">IF(O159&gt;0,CEILING(R159*P159*X159/Y159*Z159,1),0)</f>
        <v>0</v>
      </c>
      <c r="AB159" s="68" t="n">
        <f aca="false">IF(O159&gt;0,AA159/O159,0)</f>
        <v>0</v>
      </c>
      <c r="AC159" s="66" t="n">
        <f aca="false">'Vstupní data'!W159</f>
        <v>0</v>
      </c>
      <c r="AI159" s="66" t="str">
        <f aca="false">IF(OR('Vstupní data'!T159&gt;0,'Vstupní data'!U159&gt;0),VLOOKUP(I159,'Pril3-drev'!$H$5:$J$83,3,0),"")</f>
        <v/>
      </c>
      <c r="AJ159" s="66" t="n">
        <f aca="false">IF('Vstupní data'!V159="prostokořenný",0,IF('Vstupní data'!V159="krytokořenný","k",IF('Vstupní data'!V159="poloodrostky nebo odrostky, prostokořenné i krytokořenné","po",0)))</f>
        <v>0</v>
      </c>
      <c r="AK159" s="66" t="n">
        <f aca="false">IF(OR('Vstupní data'!T159&gt;0,'Vstupní data'!U159&gt;0),IF(AJ159="k",0.9*VLOOKUP(AI159,'ha-pocty-vyhl'!$A$5:$B$20,2,0),IF(AJ159="po",0.8*VLOOKUP(AI159,'ha-pocty-vyhl'!$A$5:$B$20,2,0),VLOOKUP(AI159,'ha-pocty-vyhl'!$A$5:$B$20,2,0))),0)</f>
        <v>0</v>
      </c>
      <c r="AL159" s="66" t="n">
        <f aca="false">IF(OR('Vstupní data'!T159&gt;0,'Vstupní data'!U159&gt;0),'Vstupní data'!K159*'Vstupní data'!M159/100,0)</f>
        <v>0</v>
      </c>
      <c r="AM159" s="66" t="n">
        <f aca="false">IF(OR('Vstupní data'!T159&gt;0,'Vstupní data'!U159&gt;0),IF('Vstupní data'!T159&gt;0,'Vstupní data'!T159,ROUND(10*'Vstupní data'!U159/AK159,0)),0)</f>
        <v>0</v>
      </c>
      <c r="AN159" s="69" t="n">
        <f aca="false">IF('Vstupní data'!T159&gt;0,   IF('Vstupní data'!T159&lt;=AL159,'Vstupní data'!T159,AL159),   IF(AM159&lt;AL159,AM159,AL159))</f>
        <v>0</v>
      </c>
      <c r="AO159" s="69" t="n">
        <f aca="false">'Vstupní data'!X159</f>
        <v>0</v>
      </c>
      <c r="AP159" s="66" t="n">
        <f aca="false">IF(OR('Vstupní data'!T159&gt;0,'Vstupní data'!U159&gt;0),IF(I159&lt;&gt;0,VLOOKUP(I159,'Pril3-drev'!$H$5:$I$83,2,0),0),0)</f>
        <v>0</v>
      </c>
      <c r="AQ159" s="66" t="n">
        <f aca="false">'Vstupní data'!Y159</f>
        <v>0</v>
      </c>
      <c r="AR159" s="66" t="str">
        <f aca="false">IF(AC159&gt;5,   IF('Vstupní data'!Y159&gt;0,   VLOOKUP(VLOOKUP(CONCATENATE(VLOOKUP(I159,'Pril3-drev'!$H$4:$L$83,5,0),AC159),'Pril3-drev'!$Q$4:$R$2803,2,0),'AVB-BS'!$C$5:$S$29 ,LOOKUP(AQ159,'AVB-BS'!$D$3:$S$3,'AVB-BS'!$D$1:$S$1) ,0 )   ,   IF('Vstupní data'!Z159&gt;0,'Vstupní data'!Z159,0)) , "")</f>
        <v/>
      </c>
      <c r="AS159" s="70" t="str">
        <f aca="false">IF(AC159&gt;5,VLOOKUP(CONCATENATE(AP159,AR159),'Pril1-THLPa'!$H$6:$N$96,4,0),"")</f>
        <v/>
      </c>
      <c r="AT159" s="70" t="str">
        <f aca="false">IF(AC159&gt;5,VLOOKUP(CONCATENATE(AP159,AR159),'Pril1-THLPa'!$H$6:$N$96,5,0),"")</f>
        <v/>
      </c>
      <c r="AU159" s="70" t="str">
        <f aca="false">IF(AC159&gt;5,VLOOKUP(CONCATENATE(AP159,AR159),'Pril1-THLPa'!$H$6:$N$96,6,0),"")</f>
        <v/>
      </c>
      <c r="AV159" s="70" t="str">
        <f aca="false">IF(AC159&gt;5,VLOOKUP(CONCATENATE(AP159,AR159),'Pril1-THLPa'!$H$6:$N$96,7,0),"")</f>
        <v/>
      </c>
      <c r="AW159" s="70" t="str">
        <f aca="false">IF(AC159&gt;5,VLOOKUP(CONCATENATE(AP159,AR159),'Pril1-THLPa'!$H$6:$O$96,8,0),"")</f>
        <v/>
      </c>
      <c r="AX159" s="66" t="n">
        <f aca="false">IF(AC159&gt;0,IF(AND(AC159&gt;0,AC159&lt;=5),VLOOKUP(AP159,'Pril1-THLPa'!$A$6:$F$18,LOOKUP(AC159,'Pril1-THLPa'!$B$5:$F$5,'Pril1-THLPa'!$B$4:$F$4),0),AS159+AT159*(AC159-5)+AU159*POWER(AC159-5,2)+AV159*POWER(AC159-5,3)+AW159*POWER(AC159-5,4)),0)</f>
        <v>0</v>
      </c>
      <c r="AY159" s="71"/>
      <c r="AZ159" s="66" t="n">
        <f aca="false">'Vstupní data'!AA159</f>
        <v>0</v>
      </c>
      <c r="BA159" s="66" t="n">
        <f aca="false">IF(OR('Vstupní data'!T159&gt;0,'Vstupní data'!U159&gt;0),IF(AC159&lt;&gt;"",AX159*AO159/10*(100+AZ159)/100,0),0)</f>
        <v>0</v>
      </c>
      <c r="BB159" s="67" t="n">
        <f aca="false">IF(AC159&lt;&gt;"",ROUND(BA159*AN159,0),0)</f>
        <v>0</v>
      </c>
      <c r="BC159" s="68" t="str">
        <f aca="false">IF(AE159&gt;0,BB159/AE159,"")</f>
        <v/>
      </c>
      <c r="BD159" s="66" t="n">
        <f aca="false">'Vstupní data'!AE159</f>
        <v>0</v>
      </c>
      <c r="BF159" s="66" t="n">
        <f aca="false">'Vstupní data'!AC159</f>
        <v>0</v>
      </c>
      <c r="BH159" s="66" t="n">
        <f aca="false">'Vstupní data'!AD159</f>
        <v>0</v>
      </c>
      <c r="BI159" s="66" t="n">
        <f aca="false">'Vstupní data'!AF159</f>
        <v>0</v>
      </c>
      <c r="BJ159" s="69" t="n">
        <f aca="false">'Vstupní data'!AG159</f>
        <v>0</v>
      </c>
      <c r="BK159" s="69" t="n">
        <f aca="false">IF(BF159&lt;&gt;0,VLOOKUP(I159,'Pril3-drev'!$H$5:$I$83,2,0),0)</f>
        <v>0</v>
      </c>
      <c r="BL159" s="69" t="n">
        <f aca="false">IF(BF159&lt;&gt;0,VLOOKUP(BK159,'Pril3-drev'!$A$5:$C$17,3,0),0)</f>
        <v>0</v>
      </c>
      <c r="BM159" s="69" t="n">
        <f aca="false">'Vstupní data'!AH159</f>
        <v>0</v>
      </c>
      <c r="BN159" s="69" t="n">
        <f aca="false">IF('Vstupní data'!AH159&gt;0,   VLOOKUP(VLOOKUP(CONCATENATE(VLOOKUP(I159,'Pril3-drev'!$H$4:$L$83,5,0),BD159),'Pril3-drev'!$Q$4:$R$2803,2,0),'AVB-BS'!$C$5:$S$29 ,LOOKUP(BM159,'AVB-BS'!$D$3:$S$3,'AVB-BS'!$D$1:$S$1) ,0 )   ,   IF('Vstupní data'!AI159&gt;0,'Vstupní data'!AI159,0))</f>
        <v>0</v>
      </c>
      <c r="BO159" s="69" t="str">
        <f aca="false">IF(BX159&gt;5,VLOOKUP(CONCATENATE(BK159,BN159),'Pril1-THLPa'!$H$6:$N$96,4,0),"")</f>
        <v/>
      </c>
      <c r="BP159" s="69" t="str">
        <f aca="false">IF(BX159&gt;5,VLOOKUP(CONCATENATE(BK159,BN159),'Pril1-THLPa'!$H$6:$N$96,5,0),"")</f>
        <v/>
      </c>
      <c r="BQ159" s="69" t="str">
        <f aca="false">IF(BX159&gt;5,VLOOKUP(CONCATENATE(BK159,BN159),'Pril1-THLPa'!$H$6:$N$96,6,0),"")</f>
        <v/>
      </c>
      <c r="BR159" s="69" t="str">
        <f aca="false">IF(BX159&gt;5,VLOOKUP(CONCATENATE(BK159,BN159),'Pril1-THLPa'!$H$6:$N$96,7,0),"")</f>
        <v/>
      </c>
      <c r="BS159" s="69" t="str">
        <f aca="false">IF(BX159&gt;5,VLOOKUP(CONCATENATE(BK159,BN159),'Pril1-THLPa'!$H$6:$O$96,8,0),"")</f>
        <v/>
      </c>
      <c r="BT159" s="69" t="str">
        <f aca="false">IF(BF159&gt;0, IF(BK159="smrk",  VLOOKUP(VLOOKUP(BD159,'Pril9-K3'!$L$8:$M$207,2,0),'Pril9-K3'!$A$8:$J$16,LOOKUP(BN159,'Pril9-K3'!$A$7:$J$7,'Pril9-K3'!$A$5:$J$5),0), IF(AND(BK159&lt;&gt;"smrk",'Vstupní data'!AK159&lt;&gt;""),'Vstupní data'!AK159,   VLOOKUP(VLOOKUP(BD159,'Pril9-K3'!$L$8:$M$207,2,0),'Pril9-K3'!$A$8:$J$16,LOOKUP(BN159,'Pril9-K3'!$A$7:$J$7,'Pril9-K3'!$A$5:$J$5),0)   )),   "")</f>
        <v/>
      </c>
      <c r="BV159" s="69" t="n">
        <f aca="false">'Vstupní data'!AJ159</f>
        <v>0</v>
      </c>
      <c r="BW159" s="69" t="n">
        <f aca="false">IF(BF159&gt;0,IF(J159&gt;0,J159,K159*H159/100),0)</f>
        <v>0</v>
      </c>
      <c r="BX159" s="69" t="n">
        <f aca="false">IF(BF159&gt;0,IF(BJ159&gt;BL159,BL159,BJ159),0)</f>
        <v>0</v>
      </c>
      <c r="BY159" s="69" t="n">
        <f aca="false">IF(BD159=0,0,IF(AND(BX159&gt;0,BX159&lt;=5),  IF(AND(BX159&gt;0,BX159&lt;=5),VLOOKUP(BK159,'Pril1-THLPa'!$A$6:$F$18,IF(AND(BX159&gt;0,BX159&lt;=5),LOOKUP(BX159,'Pril1-THLPa'!$B$5:$F$5,'Pril1-THLPa'!$B$4:$F$4),""),0),""),  IF(BX159&gt;5,BO159+BP159*(BX159-5)+BQ159*POWER(BX159-5,2)+BR159*POWER(BX159-5,3)+BS159*POWER(BX159-5,4),"")))</f>
        <v>0</v>
      </c>
      <c r="BZ159" s="69" t="n">
        <f aca="false">IF(BY159&gt;0,BY159*BI159/10*BW159*(100+BV159)/100,0)</f>
        <v>0</v>
      </c>
      <c r="CA159" s="69" t="n">
        <f aca="false">IF(BD159&gt;0,BX159-IF(BD159&gt;BX159,BX159,BD159),0)</f>
        <v>0</v>
      </c>
      <c r="CB159" s="69" t="n">
        <f aca="false">POWER(1.01,CA159)</f>
        <v>1</v>
      </c>
      <c r="CC159" s="69" t="n">
        <f aca="false">IF(BF159&gt;0,IF(BF159&gt;BH159,1,BF159/BH159),0)</f>
        <v>0</v>
      </c>
      <c r="CD159" s="72" t="n">
        <f aca="false">IF(BD159=0,0,IF(BF159&gt;0,ROUND(IF(CB159&lt;&gt;0,BZ159*BT159*1/CB159*CC159,0),0),0))</f>
        <v>0</v>
      </c>
      <c r="CE159" s="73" t="str">
        <f aca="false">IF(BF159&gt;0,IF(BF159&gt;BH159,CD159/BF159,CD159/BH159),"")</f>
        <v/>
      </c>
      <c r="CF159" s="69" t="n">
        <f aca="false">'Vstupní data'!AM159</f>
        <v>0</v>
      </c>
      <c r="CG159" s="69" t="n">
        <f aca="false">'Vstupní data'!AN159</f>
        <v>0</v>
      </c>
      <c r="CH159" s="69" t="n">
        <f aca="false">'Vstupní data'!AO159</f>
        <v>0</v>
      </c>
      <c r="CI159" s="69" t="n">
        <f aca="false">'Vstupní data'!AP159</f>
        <v>0</v>
      </c>
      <c r="CJ159" s="72" t="n">
        <f aca="false">ROUND(CH159*CI159,0)</f>
        <v>0</v>
      </c>
      <c r="CK159" s="74" t="str">
        <f aca="false">IF(OR(AA159&gt;0,BB159&gt;0,CD159&gt;0,CJ159&gt;0),AA159+BB159+CD159+CJ159,"")</f>
        <v/>
      </c>
    </row>
    <row r="160" customFormat="false" ht="12.8" hidden="false" customHeight="false" outlineLevel="0" collapsed="false">
      <c r="A160" s="66" t="n">
        <f aca="false">'Vstupní data'!A160</f>
        <v>0</v>
      </c>
      <c r="F160" s="66" t="str">
        <f aca="false">CONCATENATE('Vstupní data'!F160,'Vstupní data'!G160,'Vstupní data'!H160,'Vstupní data'!I160)</f>
        <v/>
      </c>
      <c r="G160" s="66"/>
      <c r="H160" s="66" t="n">
        <f aca="false">'Vstupní data'!K160</f>
        <v>0</v>
      </c>
      <c r="I160" s="66" t="n">
        <f aca="false">'Vstupní data'!L160</f>
        <v>0</v>
      </c>
      <c r="J160" s="66" t="n">
        <f aca="false">'Vstupní data'!K160*'Vstupní data'!M160/100</f>
        <v>0</v>
      </c>
      <c r="L160" s="66" t="n">
        <f aca="false">IF('Vstupní data'!N160="prostokořenný",0,IF('Vstupní data'!N160="krytokořenný","k",IF('Vstupní data'!N160="poloodrostky nebo odrostky, prostokořenné i krytokořenné","po",0)))</f>
        <v>0</v>
      </c>
      <c r="N160" s="66"/>
      <c r="O160" s="66" t="n">
        <f aca="false">'Vstupní data'!O160</f>
        <v>0</v>
      </c>
      <c r="P160" s="66" t="n">
        <f aca="false">IF(O160&gt;0,VLOOKUP(CONCATENATE(VLOOKUP(I160,'Pril3-drev'!$H$5:$K$83,4,0),"-",'Vstupní data'!R160),K2!$C$15:$D$23,2,0),0)</f>
        <v>0</v>
      </c>
      <c r="Q160" s="66" t="n">
        <f aca="false">IF(O160&gt;0,VLOOKUP(I160,'Pril3-drev'!$H$5:$I$83,2,0),0)</f>
        <v>0</v>
      </c>
      <c r="R160" s="66" t="n">
        <f aca="false">IF(Q160&gt;0,VLOOKUP(Q160,'Pril6-okus'!$A$5:$B$17,2,0),0)</f>
        <v>0</v>
      </c>
      <c r="S160" s="66" t="n">
        <f aca="false">IF(O160&gt;0,VLOOKUP(I160,'Pril3-drev'!$H$5:$J$83,3,0),0)</f>
        <v>0</v>
      </c>
      <c r="T160" s="66" t="str">
        <f aca="false">IF(O160&gt;0,IF(L160="k",0.9*VLOOKUP(S160,'ha-pocty-vyhl'!$A$5:$B$20,2,0),IF(L160="po",0.8*VLOOKUP(S160,'ha-pocty-vyhl'!$A$5:$B$20,2,0),VLOOKUP(S160,'ha-pocty-vyhl'!$A$5:$B$20,2,0))),"")</f>
        <v/>
      </c>
      <c r="U160" s="66" t="n">
        <f aca="false">'Vstupní data'!P160</f>
        <v>0</v>
      </c>
      <c r="V160" s="66" t="n">
        <f aca="false">IF(O160&gt;0,1.3*T160*1000*Z160/10000,0)</f>
        <v>0</v>
      </c>
      <c r="W160" s="66" t="n">
        <f aca="false">IF(O160&gt;0,1.3*T160*1000*Z160/10000,0)</f>
        <v>0</v>
      </c>
      <c r="X160" s="66" t="n">
        <f aca="false">IF(O160&gt;0,IF(O160&gt;V160,V160,O160),0)</f>
        <v>0</v>
      </c>
      <c r="Y160" s="66" t="n">
        <f aca="false">IF(O160&gt;0,IF(IF(U160&gt;W160,W160,U160)&lt;X160,W160,IF(U160&gt;W160,W160,U160)),0)</f>
        <v>0</v>
      </c>
      <c r="Z160" s="66" t="n">
        <f aca="false">IF(O160&gt;0,IF(J160&gt;0,J160,K160*H160/100),0)</f>
        <v>0</v>
      </c>
      <c r="AA160" s="67" t="n">
        <f aca="false">IF(O160&gt;0,CEILING(R160*P160*X160/Y160*Z160,1),0)</f>
        <v>0</v>
      </c>
      <c r="AB160" s="68" t="n">
        <f aca="false">IF(O160&gt;0,AA160/O160,0)</f>
        <v>0</v>
      </c>
      <c r="AC160" s="66" t="n">
        <f aca="false">'Vstupní data'!W160</f>
        <v>0</v>
      </c>
      <c r="AI160" s="66" t="str">
        <f aca="false">IF(OR('Vstupní data'!T160&gt;0,'Vstupní data'!U160&gt;0),VLOOKUP(I160,'Pril3-drev'!$H$5:$J$83,3,0),"")</f>
        <v/>
      </c>
      <c r="AJ160" s="66" t="n">
        <f aca="false">IF('Vstupní data'!V160="prostokořenný",0,IF('Vstupní data'!V160="krytokořenný","k",IF('Vstupní data'!V160="poloodrostky nebo odrostky, prostokořenné i krytokořenné","po",0)))</f>
        <v>0</v>
      </c>
      <c r="AK160" s="66" t="n">
        <f aca="false">IF(OR('Vstupní data'!T160&gt;0,'Vstupní data'!U160&gt;0),IF(AJ160="k",0.9*VLOOKUP(AI160,'ha-pocty-vyhl'!$A$5:$B$20,2,0),IF(AJ160="po",0.8*VLOOKUP(AI160,'ha-pocty-vyhl'!$A$5:$B$20,2,0),VLOOKUP(AI160,'ha-pocty-vyhl'!$A$5:$B$20,2,0))),0)</f>
        <v>0</v>
      </c>
      <c r="AL160" s="66" t="n">
        <f aca="false">IF(OR('Vstupní data'!T160&gt;0,'Vstupní data'!U160&gt;0),'Vstupní data'!K160*'Vstupní data'!M160/100,0)</f>
        <v>0</v>
      </c>
      <c r="AM160" s="66" t="n">
        <f aca="false">IF(OR('Vstupní data'!T160&gt;0,'Vstupní data'!U160&gt;0),IF('Vstupní data'!T160&gt;0,'Vstupní data'!T160,ROUND(10*'Vstupní data'!U160/AK160,0)),0)</f>
        <v>0</v>
      </c>
      <c r="AN160" s="69" t="n">
        <f aca="false">IF('Vstupní data'!T160&gt;0,   IF('Vstupní data'!T160&lt;=AL160,'Vstupní data'!T160,AL160),   IF(AM160&lt;AL160,AM160,AL160))</f>
        <v>0</v>
      </c>
      <c r="AO160" s="69" t="n">
        <f aca="false">'Vstupní data'!X160</f>
        <v>0</v>
      </c>
      <c r="AP160" s="66" t="n">
        <f aca="false">IF(OR('Vstupní data'!T160&gt;0,'Vstupní data'!U160&gt;0),IF(I160&lt;&gt;0,VLOOKUP(I160,'Pril3-drev'!$H$5:$I$83,2,0),0),0)</f>
        <v>0</v>
      </c>
      <c r="AQ160" s="66" t="n">
        <f aca="false">'Vstupní data'!Y160</f>
        <v>0</v>
      </c>
      <c r="AR160" s="66" t="str">
        <f aca="false">IF(AC160&gt;5,   IF('Vstupní data'!Y160&gt;0,   VLOOKUP(VLOOKUP(CONCATENATE(VLOOKUP(I160,'Pril3-drev'!$H$4:$L$83,5,0),AC160),'Pril3-drev'!$Q$4:$R$2803,2,0),'AVB-BS'!$C$5:$S$29 ,LOOKUP(AQ160,'AVB-BS'!$D$3:$S$3,'AVB-BS'!$D$1:$S$1) ,0 )   ,   IF('Vstupní data'!Z160&gt;0,'Vstupní data'!Z160,0)) , "")</f>
        <v/>
      </c>
      <c r="AS160" s="70" t="str">
        <f aca="false">IF(AC160&gt;5,VLOOKUP(CONCATENATE(AP160,AR160),'Pril1-THLPa'!$H$6:$N$96,4,0),"")</f>
        <v/>
      </c>
      <c r="AT160" s="70" t="str">
        <f aca="false">IF(AC160&gt;5,VLOOKUP(CONCATENATE(AP160,AR160),'Pril1-THLPa'!$H$6:$N$96,5,0),"")</f>
        <v/>
      </c>
      <c r="AU160" s="70" t="str">
        <f aca="false">IF(AC160&gt;5,VLOOKUP(CONCATENATE(AP160,AR160),'Pril1-THLPa'!$H$6:$N$96,6,0),"")</f>
        <v/>
      </c>
      <c r="AV160" s="70" t="str">
        <f aca="false">IF(AC160&gt;5,VLOOKUP(CONCATENATE(AP160,AR160),'Pril1-THLPa'!$H$6:$N$96,7,0),"")</f>
        <v/>
      </c>
      <c r="AW160" s="70" t="str">
        <f aca="false">IF(AC160&gt;5,VLOOKUP(CONCATENATE(AP160,AR160),'Pril1-THLPa'!$H$6:$O$96,8,0),"")</f>
        <v/>
      </c>
      <c r="AX160" s="66" t="n">
        <f aca="false">IF(AC160&gt;0,IF(AND(AC160&gt;0,AC160&lt;=5),VLOOKUP(AP160,'Pril1-THLPa'!$A$6:$F$18,LOOKUP(AC160,'Pril1-THLPa'!$B$5:$F$5,'Pril1-THLPa'!$B$4:$F$4),0),AS160+AT160*(AC160-5)+AU160*POWER(AC160-5,2)+AV160*POWER(AC160-5,3)+AW160*POWER(AC160-5,4)),0)</f>
        <v>0</v>
      </c>
      <c r="AY160" s="71"/>
      <c r="AZ160" s="66" t="n">
        <f aca="false">'Vstupní data'!AA160</f>
        <v>0</v>
      </c>
      <c r="BA160" s="66" t="n">
        <f aca="false">IF(OR('Vstupní data'!T160&gt;0,'Vstupní data'!U160&gt;0),IF(AC160&lt;&gt;"",AX160*AO160/10*(100+AZ160)/100,0),0)</f>
        <v>0</v>
      </c>
      <c r="BB160" s="67" t="n">
        <f aca="false">IF(AC160&lt;&gt;"",ROUND(BA160*AN160,0),0)</f>
        <v>0</v>
      </c>
      <c r="BC160" s="68" t="str">
        <f aca="false">IF(AE160&gt;0,BB160/AE160,"")</f>
        <v/>
      </c>
      <c r="BD160" s="66" t="n">
        <f aca="false">'Vstupní data'!AE160</f>
        <v>0</v>
      </c>
      <c r="BF160" s="66" t="n">
        <f aca="false">'Vstupní data'!AC160</f>
        <v>0</v>
      </c>
      <c r="BH160" s="66" t="n">
        <f aca="false">'Vstupní data'!AD160</f>
        <v>0</v>
      </c>
      <c r="BI160" s="66" t="n">
        <f aca="false">'Vstupní data'!AF160</f>
        <v>0</v>
      </c>
      <c r="BJ160" s="69" t="n">
        <f aca="false">'Vstupní data'!AG160</f>
        <v>0</v>
      </c>
      <c r="BK160" s="69" t="n">
        <f aca="false">IF(BF160&lt;&gt;0,VLOOKUP(I160,'Pril3-drev'!$H$5:$I$83,2,0),0)</f>
        <v>0</v>
      </c>
      <c r="BL160" s="69" t="n">
        <f aca="false">IF(BF160&lt;&gt;0,VLOOKUP(BK160,'Pril3-drev'!$A$5:$C$17,3,0),0)</f>
        <v>0</v>
      </c>
      <c r="BM160" s="69" t="n">
        <f aca="false">'Vstupní data'!AH160</f>
        <v>0</v>
      </c>
      <c r="BN160" s="69" t="n">
        <f aca="false">IF('Vstupní data'!AH160&gt;0,   VLOOKUP(VLOOKUP(CONCATENATE(VLOOKUP(I160,'Pril3-drev'!$H$4:$L$83,5,0),BD160),'Pril3-drev'!$Q$4:$R$2803,2,0),'AVB-BS'!$C$5:$S$29 ,LOOKUP(BM160,'AVB-BS'!$D$3:$S$3,'AVB-BS'!$D$1:$S$1) ,0 )   ,   IF('Vstupní data'!AI160&gt;0,'Vstupní data'!AI160,0))</f>
        <v>0</v>
      </c>
      <c r="BO160" s="69" t="str">
        <f aca="false">IF(BX160&gt;5,VLOOKUP(CONCATENATE(BK160,BN160),'Pril1-THLPa'!$H$6:$N$96,4,0),"")</f>
        <v/>
      </c>
      <c r="BP160" s="69" t="str">
        <f aca="false">IF(BX160&gt;5,VLOOKUP(CONCATENATE(BK160,BN160),'Pril1-THLPa'!$H$6:$N$96,5,0),"")</f>
        <v/>
      </c>
      <c r="BQ160" s="69" t="str">
        <f aca="false">IF(BX160&gt;5,VLOOKUP(CONCATENATE(BK160,BN160),'Pril1-THLPa'!$H$6:$N$96,6,0),"")</f>
        <v/>
      </c>
      <c r="BR160" s="69" t="str">
        <f aca="false">IF(BX160&gt;5,VLOOKUP(CONCATENATE(BK160,BN160),'Pril1-THLPa'!$H$6:$N$96,7,0),"")</f>
        <v/>
      </c>
      <c r="BS160" s="69" t="str">
        <f aca="false">IF(BX160&gt;5,VLOOKUP(CONCATENATE(BK160,BN160),'Pril1-THLPa'!$H$6:$O$96,8,0),"")</f>
        <v/>
      </c>
      <c r="BT160" s="69" t="str">
        <f aca="false">IF(BF160&gt;0, IF(BK160="smrk",  VLOOKUP(VLOOKUP(BD160,'Pril9-K3'!$L$8:$M$207,2,0),'Pril9-K3'!$A$8:$J$16,LOOKUP(BN160,'Pril9-K3'!$A$7:$J$7,'Pril9-K3'!$A$5:$J$5),0), IF(AND(BK160&lt;&gt;"smrk",'Vstupní data'!AK160&lt;&gt;""),'Vstupní data'!AK160,   VLOOKUP(VLOOKUP(BD160,'Pril9-K3'!$L$8:$M$207,2,0),'Pril9-K3'!$A$8:$J$16,LOOKUP(BN160,'Pril9-K3'!$A$7:$J$7,'Pril9-K3'!$A$5:$J$5),0)   )),   "")</f>
        <v/>
      </c>
      <c r="BV160" s="69" t="n">
        <f aca="false">'Vstupní data'!AJ160</f>
        <v>0</v>
      </c>
      <c r="BW160" s="69" t="n">
        <f aca="false">IF(BF160&gt;0,IF(J160&gt;0,J160,K160*H160/100),0)</f>
        <v>0</v>
      </c>
      <c r="BX160" s="69" t="n">
        <f aca="false">IF(BF160&gt;0,IF(BJ160&gt;BL160,BL160,BJ160),0)</f>
        <v>0</v>
      </c>
      <c r="BY160" s="69" t="n">
        <f aca="false">IF(BD160=0,0,IF(AND(BX160&gt;0,BX160&lt;=5),  IF(AND(BX160&gt;0,BX160&lt;=5),VLOOKUP(BK160,'Pril1-THLPa'!$A$6:$F$18,IF(AND(BX160&gt;0,BX160&lt;=5),LOOKUP(BX160,'Pril1-THLPa'!$B$5:$F$5,'Pril1-THLPa'!$B$4:$F$4),""),0),""),  IF(BX160&gt;5,BO160+BP160*(BX160-5)+BQ160*POWER(BX160-5,2)+BR160*POWER(BX160-5,3)+BS160*POWER(BX160-5,4),"")))</f>
        <v>0</v>
      </c>
      <c r="BZ160" s="69" t="n">
        <f aca="false">IF(BY160&gt;0,BY160*BI160/10*BW160*(100+BV160)/100,0)</f>
        <v>0</v>
      </c>
      <c r="CA160" s="69" t="n">
        <f aca="false">IF(BD160&gt;0,BX160-IF(BD160&gt;BX160,BX160,BD160),0)</f>
        <v>0</v>
      </c>
      <c r="CB160" s="69" t="n">
        <f aca="false">POWER(1.01,CA160)</f>
        <v>1</v>
      </c>
      <c r="CC160" s="69" t="n">
        <f aca="false">IF(BF160&gt;0,IF(BF160&gt;BH160,1,BF160/BH160),0)</f>
        <v>0</v>
      </c>
      <c r="CD160" s="72" t="n">
        <f aca="false">IF(BD160=0,0,IF(BF160&gt;0,ROUND(IF(CB160&lt;&gt;0,BZ160*BT160*1/CB160*CC160,0),0),0))</f>
        <v>0</v>
      </c>
      <c r="CE160" s="73" t="str">
        <f aca="false">IF(BF160&gt;0,IF(BF160&gt;BH160,CD160/BF160,CD160/BH160),"")</f>
        <v/>
      </c>
      <c r="CF160" s="69" t="n">
        <f aca="false">'Vstupní data'!AM160</f>
        <v>0</v>
      </c>
      <c r="CG160" s="69" t="n">
        <f aca="false">'Vstupní data'!AN160</f>
        <v>0</v>
      </c>
      <c r="CH160" s="69" t="n">
        <f aca="false">'Vstupní data'!AO160</f>
        <v>0</v>
      </c>
      <c r="CI160" s="69" t="n">
        <f aca="false">'Vstupní data'!AP160</f>
        <v>0</v>
      </c>
      <c r="CJ160" s="72" t="n">
        <f aca="false">ROUND(CH160*CI160,0)</f>
        <v>0</v>
      </c>
      <c r="CK160" s="74" t="str">
        <f aca="false">IF(OR(AA160&gt;0,BB160&gt;0,CD160&gt;0,CJ160&gt;0),AA160+BB160+CD160+CJ160,"")</f>
        <v/>
      </c>
    </row>
    <row r="161" customFormat="false" ht="12.8" hidden="false" customHeight="false" outlineLevel="0" collapsed="false">
      <c r="A161" s="66" t="n">
        <f aca="false">'Vstupní data'!A161</f>
        <v>0</v>
      </c>
      <c r="F161" s="66" t="str">
        <f aca="false">CONCATENATE('Vstupní data'!F161,'Vstupní data'!G161,'Vstupní data'!H161,'Vstupní data'!I161)</f>
        <v/>
      </c>
      <c r="G161" s="66"/>
      <c r="H161" s="66" t="n">
        <f aca="false">'Vstupní data'!K161</f>
        <v>0</v>
      </c>
      <c r="I161" s="66" t="n">
        <f aca="false">'Vstupní data'!L161</f>
        <v>0</v>
      </c>
      <c r="J161" s="66" t="n">
        <f aca="false">'Vstupní data'!K161*'Vstupní data'!M161/100</f>
        <v>0</v>
      </c>
      <c r="L161" s="66" t="n">
        <f aca="false">IF('Vstupní data'!N161="prostokořenný",0,IF('Vstupní data'!N161="krytokořenný","k",IF('Vstupní data'!N161="poloodrostky nebo odrostky, prostokořenné i krytokořenné","po",0)))</f>
        <v>0</v>
      </c>
      <c r="N161" s="66"/>
      <c r="O161" s="66" t="n">
        <f aca="false">'Vstupní data'!O161</f>
        <v>0</v>
      </c>
      <c r="P161" s="66" t="n">
        <f aca="false">IF(O161&gt;0,VLOOKUP(CONCATENATE(VLOOKUP(I161,'Pril3-drev'!$H$5:$K$83,4,0),"-",'Vstupní data'!R161),K2!$C$15:$D$23,2,0),0)</f>
        <v>0</v>
      </c>
      <c r="Q161" s="66" t="n">
        <f aca="false">IF(O161&gt;0,VLOOKUP(I161,'Pril3-drev'!$H$5:$I$83,2,0),0)</f>
        <v>0</v>
      </c>
      <c r="R161" s="66" t="n">
        <f aca="false">IF(Q161&gt;0,VLOOKUP(Q161,'Pril6-okus'!$A$5:$B$17,2,0),0)</f>
        <v>0</v>
      </c>
      <c r="S161" s="66" t="n">
        <f aca="false">IF(O161&gt;0,VLOOKUP(I161,'Pril3-drev'!$H$5:$J$83,3,0),0)</f>
        <v>0</v>
      </c>
      <c r="T161" s="66" t="str">
        <f aca="false">IF(O161&gt;0,IF(L161="k",0.9*VLOOKUP(S161,'ha-pocty-vyhl'!$A$5:$B$20,2,0),IF(L161="po",0.8*VLOOKUP(S161,'ha-pocty-vyhl'!$A$5:$B$20,2,0),VLOOKUP(S161,'ha-pocty-vyhl'!$A$5:$B$20,2,0))),"")</f>
        <v/>
      </c>
      <c r="U161" s="66" t="n">
        <f aca="false">'Vstupní data'!P161</f>
        <v>0</v>
      </c>
      <c r="V161" s="66" t="n">
        <f aca="false">IF(O161&gt;0,1.3*T161*1000*Z161/10000,0)</f>
        <v>0</v>
      </c>
      <c r="W161" s="66" t="n">
        <f aca="false">IF(O161&gt;0,1.3*T161*1000*Z161/10000,0)</f>
        <v>0</v>
      </c>
      <c r="X161" s="66" t="n">
        <f aca="false">IF(O161&gt;0,IF(O161&gt;V161,V161,O161),0)</f>
        <v>0</v>
      </c>
      <c r="Y161" s="66" t="n">
        <f aca="false">IF(O161&gt;0,IF(IF(U161&gt;W161,W161,U161)&lt;X161,W161,IF(U161&gt;W161,W161,U161)),0)</f>
        <v>0</v>
      </c>
      <c r="Z161" s="66" t="n">
        <f aca="false">IF(O161&gt;0,IF(J161&gt;0,J161,K161*H161/100),0)</f>
        <v>0</v>
      </c>
      <c r="AA161" s="67" t="n">
        <f aca="false">IF(O161&gt;0,CEILING(R161*P161*X161/Y161*Z161,1),0)</f>
        <v>0</v>
      </c>
      <c r="AB161" s="68" t="n">
        <f aca="false">IF(O161&gt;0,AA161/O161,0)</f>
        <v>0</v>
      </c>
      <c r="AC161" s="66" t="n">
        <f aca="false">'Vstupní data'!W161</f>
        <v>0</v>
      </c>
      <c r="AI161" s="66" t="str">
        <f aca="false">IF(OR('Vstupní data'!T161&gt;0,'Vstupní data'!U161&gt;0),VLOOKUP(I161,'Pril3-drev'!$H$5:$J$83,3,0),"")</f>
        <v/>
      </c>
      <c r="AJ161" s="66" t="n">
        <f aca="false">IF('Vstupní data'!V161="prostokořenný",0,IF('Vstupní data'!V161="krytokořenný","k",IF('Vstupní data'!V161="poloodrostky nebo odrostky, prostokořenné i krytokořenné","po",0)))</f>
        <v>0</v>
      </c>
      <c r="AK161" s="66" t="n">
        <f aca="false">IF(OR('Vstupní data'!T161&gt;0,'Vstupní data'!U161&gt;0),IF(AJ161="k",0.9*VLOOKUP(AI161,'ha-pocty-vyhl'!$A$5:$B$20,2,0),IF(AJ161="po",0.8*VLOOKUP(AI161,'ha-pocty-vyhl'!$A$5:$B$20,2,0),VLOOKUP(AI161,'ha-pocty-vyhl'!$A$5:$B$20,2,0))),0)</f>
        <v>0</v>
      </c>
      <c r="AL161" s="66" t="n">
        <f aca="false">IF(OR('Vstupní data'!T161&gt;0,'Vstupní data'!U161&gt;0),'Vstupní data'!K161*'Vstupní data'!M161/100,0)</f>
        <v>0</v>
      </c>
      <c r="AM161" s="66" t="n">
        <f aca="false">IF(OR('Vstupní data'!T161&gt;0,'Vstupní data'!U161&gt;0),IF('Vstupní data'!T161&gt;0,'Vstupní data'!T161,ROUND(10*'Vstupní data'!U161/AK161,0)),0)</f>
        <v>0</v>
      </c>
      <c r="AN161" s="69" t="n">
        <f aca="false">IF('Vstupní data'!T161&gt;0,   IF('Vstupní data'!T161&lt;=AL161,'Vstupní data'!T161,AL161),   IF(AM161&lt;AL161,AM161,AL161))</f>
        <v>0</v>
      </c>
      <c r="AO161" s="69" t="n">
        <f aca="false">'Vstupní data'!X161</f>
        <v>0</v>
      </c>
      <c r="AP161" s="66" t="n">
        <f aca="false">IF(OR('Vstupní data'!T161&gt;0,'Vstupní data'!U161&gt;0),IF(I161&lt;&gt;0,VLOOKUP(I161,'Pril3-drev'!$H$5:$I$83,2,0),0),0)</f>
        <v>0</v>
      </c>
      <c r="AQ161" s="66" t="n">
        <f aca="false">'Vstupní data'!Y161</f>
        <v>0</v>
      </c>
      <c r="AR161" s="66" t="str">
        <f aca="false">IF(AC161&gt;5,   IF('Vstupní data'!Y161&gt;0,   VLOOKUP(VLOOKUP(CONCATENATE(VLOOKUP(I161,'Pril3-drev'!$H$4:$L$83,5,0),AC161),'Pril3-drev'!$Q$4:$R$2803,2,0),'AVB-BS'!$C$5:$S$29 ,LOOKUP(AQ161,'AVB-BS'!$D$3:$S$3,'AVB-BS'!$D$1:$S$1) ,0 )   ,   IF('Vstupní data'!Z161&gt;0,'Vstupní data'!Z161,0)) , "")</f>
        <v/>
      </c>
      <c r="AS161" s="70" t="str">
        <f aca="false">IF(AC161&gt;5,VLOOKUP(CONCATENATE(AP161,AR161),'Pril1-THLPa'!$H$6:$N$96,4,0),"")</f>
        <v/>
      </c>
      <c r="AT161" s="70" t="str">
        <f aca="false">IF(AC161&gt;5,VLOOKUP(CONCATENATE(AP161,AR161),'Pril1-THLPa'!$H$6:$N$96,5,0),"")</f>
        <v/>
      </c>
      <c r="AU161" s="70" t="str">
        <f aca="false">IF(AC161&gt;5,VLOOKUP(CONCATENATE(AP161,AR161),'Pril1-THLPa'!$H$6:$N$96,6,0),"")</f>
        <v/>
      </c>
      <c r="AV161" s="70" t="str">
        <f aca="false">IF(AC161&gt;5,VLOOKUP(CONCATENATE(AP161,AR161),'Pril1-THLPa'!$H$6:$N$96,7,0),"")</f>
        <v/>
      </c>
      <c r="AW161" s="70" t="str">
        <f aca="false">IF(AC161&gt;5,VLOOKUP(CONCATENATE(AP161,AR161),'Pril1-THLPa'!$H$6:$O$96,8,0),"")</f>
        <v/>
      </c>
      <c r="AX161" s="66" t="n">
        <f aca="false">IF(AC161&gt;0,IF(AND(AC161&gt;0,AC161&lt;=5),VLOOKUP(AP161,'Pril1-THLPa'!$A$6:$F$18,LOOKUP(AC161,'Pril1-THLPa'!$B$5:$F$5,'Pril1-THLPa'!$B$4:$F$4),0),AS161+AT161*(AC161-5)+AU161*POWER(AC161-5,2)+AV161*POWER(AC161-5,3)+AW161*POWER(AC161-5,4)),0)</f>
        <v>0</v>
      </c>
      <c r="AY161" s="71"/>
      <c r="AZ161" s="66" t="n">
        <f aca="false">'Vstupní data'!AA161</f>
        <v>0</v>
      </c>
      <c r="BA161" s="66" t="n">
        <f aca="false">IF(OR('Vstupní data'!T161&gt;0,'Vstupní data'!U161&gt;0),IF(AC161&lt;&gt;"",AX161*AO161/10*(100+AZ161)/100,0),0)</f>
        <v>0</v>
      </c>
      <c r="BB161" s="67" t="n">
        <f aca="false">IF(AC161&lt;&gt;"",ROUND(BA161*AN161,0),0)</f>
        <v>0</v>
      </c>
      <c r="BC161" s="68" t="str">
        <f aca="false">IF(AE161&gt;0,BB161/AE161,"")</f>
        <v/>
      </c>
      <c r="BD161" s="66" t="n">
        <f aca="false">'Vstupní data'!AE161</f>
        <v>0</v>
      </c>
      <c r="BF161" s="66" t="n">
        <f aca="false">'Vstupní data'!AC161</f>
        <v>0</v>
      </c>
      <c r="BH161" s="66" t="n">
        <f aca="false">'Vstupní data'!AD161</f>
        <v>0</v>
      </c>
      <c r="BI161" s="66" t="n">
        <f aca="false">'Vstupní data'!AF161</f>
        <v>0</v>
      </c>
      <c r="BJ161" s="69" t="n">
        <f aca="false">'Vstupní data'!AG161</f>
        <v>0</v>
      </c>
      <c r="BK161" s="69" t="n">
        <f aca="false">IF(BF161&lt;&gt;0,VLOOKUP(I161,'Pril3-drev'!$H$5:$I$83,2,0),0)</f>
        <v>0</v>
      </c>
      <c r="BL161" s="69" t="n">
        <f aca="false">IF(BF161&lt;&gt;0,VLOOKUP(BK161,'Pril3-drev'!$A$5:$C$17,3,0),0)</f>
        <v>0</v>
      </c>
      <c r="BM161" s="69" t="n">
        <f aca="false">'Vstupní data'!AH161</f>
        <v>0</v>
      </c>
      <c r="BN161" s="69" t="n">
        <f aca="false">IF('Vstupní data'!AH161&gt;0,   VLOOKUP(VLOOKUP(CONCATENATE(VLOOKUP(I161,'Pril3-drev'!$H$4:$L$83,5,0),BD161),'Pril3-drev'!$Q$4:$R$2803,2,0),'AVB-BS'!$C$5:$S$29 ,LOOKUP(BM161,'AVB-BS'!$D$3:$S$3,'AVB-BS'!$D$1:$S$1) ,0 )   ,   IF('Vstupní data'!AI161&gt;0,'Vstupní data'!AI161,0))</f>
        <v>0</v>
      </c>
      <c r="BO161" s="69" t="str">
        <f aca="false">IF(BX161&gt;5,VLOOKUP(CONCATENATE(BK161,BN161),'Pril1-THLPa'!$H$6:$N$96,4,0),"")</f>
        <v/>
      </c>
      <c r="BP161" s="69" t="str">
        <f aca="false">IF(BX161&gt;5,VLOOKUP(CONCATENATE(BK161,BN161),'Pril1-THLPa'!$H$6:$N$96,5,0),"")</f>
        <v/>
      </c>
      <c r="BQ161" s="69" t="str">
        <f aca="false">IF(BX161&gt;5,VLOOKUP(CONCATENATE(BK161,BN161),'Pril1-THLPa'!$H$6:$N$96,6,0),"")</f>
        <v/>
      </c>
      <c r="BR161" s="69" t="str">
        <f aca="false">IF(BX161&gt;5,VLOOKUP(CONCATENATE(BK161,BN161),'Pril1-THLPa'!$H$6:$N$96,7,0),"")</f>
        <v/>
      </c>
      <c r="BS161" s="69" t="str">
        <f aca="false">IF(BX161&gt;5,VLOOKUP(CONCATENATE(BK161,BN161),'Pril1-THLPa'!$H$6:$O$96,8,0),"")</f>
        <v/>
      </c>
      <c r="BT161" s="69" t="str">
        <f aca="false">IF(BF161&gt;0, IF(BK161="smrk",  VLOOKUP(VLOOKUP(BD161,'Pril9-K3'!$L$8:$M$207,2,0),'Pril9-K3'!$A$8:$J$16,LOOKUP(BN161,'Pril9-K3'!$A$7:$J$7,'Pril9-K3'!$A$5:$J$5),0), IF(AND(BK161&lt;&gt;"smrk",'Vstupní data'!AK161&lt;&gt;""),'Vstupní data'!AK161,   VLOOKUP(VLOOKUP(BD161,'Pril9-K3'!$L$8:$M$207,2,0),'Pril9-K3'!$A$8:$J$16,LOOKUP(BN161,'Pril9-K3'!$A$7:$J$7,'Pril9-K3'!$A$5:$J$5),0)   )),   "")</f>
        <v/>
      </c>
      <c r="BV161" s="69" t="n">
        <f aca="false">'Vstupní data'!AJ161</f>
        <v>0</v>
      </c>
      <c r="BW161" s="69" t="n">
        <f aca="false">IF(BF161&gt;0,IF(J161&gt;0,J161,K161*H161/100),0)</f>
        <v>0</v>
      </c>
      <c r="BX161" s="69" t="n">
        <f aca="false">IF(BF161&gt;0,IF(BJ161&gt;BL161,BL161,BJ161),0)</f>
        <v>0</v>
      </c>
      <c r="BY161" s="69" t="n">
        <f aca="false">IF(BD161=0,0,IF(AND(BX161&gt;0,BX161&lt;=5),  IF(AND(BX161&gt;0,BX161&lt;=5),VLOOKUP(BK161,'Pril1-THLPa'!$A$6:$F$18,IF(AND(BX161&gt;0,BX161&lt;=5),LOOKUP(BX161,'Pril1-THLPa'!$B$5:$F$5,'Pril1-THLPa'!$B$4:$F$4),""),0),""),  IF(BX161&gt;5,BO161+BP161*(BX161-5)+BQ161*POWER(BX161-5,2)+BR161*POWER(BX161-5,3)+BS161*POWER(BX161-5,4),"")))</f>
        <v>0</v>
      </c>
      <c r="BZ161" s="69" t="n">
        <f aca="false">IF(BY161&gt;0,BY161*BI161/10*BW161*(100+BV161)/100,0)</f>
        <v>0</v>
      </c>
      <c r="CA161" s="69" t="n">
        <f aca="false">IF(BD161&gt;0,BX161-IF(BD161&gt;BX161,BX161,BD161),0)</f>
        <v>0</v>
      </c>
      <c r="CB161" s="69" t="n">
        <f aca="false">POWER(1.01,CA161)</f>
        <v>1</v>
      </c>
      <c r="CC161" s="69" t="n">
        <f aca="false">IF(BF161&gt;0,IF(BF161&gt;BH161,1,BF161/BH161),0)</f>
        <v>0</v>
      </c>
      <c r="CD161" s="72" t="n">
        <f aca="false">IF(BD161=0,0,IF(BF161&gt;0,ROUND(IF(CB161&lt;&gt;0,BZ161*BT161*1/CB161*CC161,0),0),0))</f>
        <v>0</v>
      </c>
      <c r="CE161" s="73" t="str">
        <f aca="false">IF(BF161&gt;0,IF(BF161&gt;BH161,CD161/BF161,CD161/BH161),"")</f>
        <v/>
      </c>
      <c r="CF161" s="69" t="n">
        <f aca="false">'Vstupní data'!AM161</f>
        <v>0</v>
      </c>
      <c r="CG161" s="69" t="n">
        <f aca="false">'Vstupní data'!AN161</f>
        <v>0</v>
      </c>
      <c r="CH161" s="69" t="n">
        <f aca="false">'Vstupní data'!AO161</f>
        <v>0</v>
      </c>
      <c r="CI161" s="69" t="n">
        <f aca="false">'Vstupní data'!AP161</f>
        <v>0</v>
      </c>
      <c r="CJ161" s="72" t="n">
        <f aca="false">ROUND(CH161*CI161,0)</f>
        <v>0</v>
      </c>
      <c r="CK161" s="74" t="str">
        <f aca="false">IF(OR(AA161&gt;0,BB161&gt;0,CD161&gt;0,CJ161&gt;0),AA161+BB161+CD161+CJ161,"")</f>
        <v/>
      </c>
    </row>
    <row r="162" customFormat="false" ht="12.8" hidden="false" customHeight="false" outlineLevel="0" collapsed="false">
      <c r="A162" s="66" t="n">
        <f aca="false">'Vstupní data'!A162</f>
        <v>0</v>
      </c>
      <c r="F162" s="66" t="str">
        <f aca="false">CONCATENATE('Vstupní data'!F162,'Vstupní data'!G162,'Vstupní data'!H162,'Vstupní data'!I162)</f>
        <v/>
      </c>
      <c r="G162" s="66"/>
      <c r="H162" s="66" t="n">
        <f aca="false">'Vstupní data'!K162</f>
        <v>0</v>
      </c>
      <c r="I162" s="66" t="n">
        <f aca="false">'Vstupní data'!L162</f>
        <v>0</v>
      </c>
      <c r="J162" s="66" t="n">
        <f aca="false">'Vstupní data'!K162*'Vstupní data'!M162/100</f>
        <v>0</v>
      </c>
      <c r="L162" s="66" t="n">
        <f aca="false">IF('Vstupní data'!N162="prostokořenný",0,IF('Vstupní data'!N162="krytokořenný","k",IF('Vstupní data'!N162="poloodrostky nebo odrostky, prostokořenné i krytokořenné","po",0)))</f>
        <v>0</v>
      </c>
      <c r="N162" s="66"/>
      <c r="O162" s="66" t="n">
        <f aca="false">'Vstupní data'!O162</f>
        <v>0</v>
      </c>
      <c r="P162" s="66" t="n">
        <f aca="false">IF(O162&gt;0,VLOOKUP(CONCATENATE(VLOOKUP(I162,'Pril3-drev'!$H$5:$K$83,4,0),"-",'Vstupní data'!R162),K2!$C$15:$D$23,2,0),0)</f>
        <v>0</v>
      </c>
      <c r="Q162" s="66" t="n">
        <f aca="false">IF(O162&gt;0,VLOOKUP(I162,'Pril3-drev'!$H$5:$I$83,2,0),0)</f>
        <v>0</v>
      </c>
      <c r="R162" s="66" t="n">
        <f aca="false">IF(Q162&gt;0,VLOOKUP(Q162,'Pril6-okus'!$A$5:$B$17,2,0),0)</f>
        <v>0</v>
      </c>
      <c r="S162" s="66" t="n">
        <f aca="false">IF(O162&gt;0,VLOOKUP(I162,'Pril3-drev'!$H$5:$J$83,3,0),0)</f>
        <v>0</v>
      </c>
      <c r="T162" s="66" t="str">
        <f aca="false">IF(O162&gt;0,IF(L162="k",0.9*VLOOKUP(S162,'ha-pocty-vyhl'!$A$5:$B$20,2,0),IF(L162="po",0.8*VLOOKUP(S162,'ha-pocty-vyhl'!$A$5:$B$20,2,0),VLOOKUP(S162,'ha-pocty-vyhl'!$A$5:$B$20,2,0))),"")</f>
        <v/>
      </c>
      <c r="U162" s="66" t="n">
        <f aca="false">'Vstupní data'!P162</f>
        <v>0</v>
      </c>
      <c r="V162" s="66" t="n">
        <f aca="false">IF(O162&gt;0,1.3*T162*1000*Z162/10000,0)</f>
        <v>0</v>
      </c>
      <c r="W162" s="66" t="n">
        <f aca="false">IF(O162&gt;0,1.3*T162*1000*Z162/10000,0)</f>
        <v>0</v>
      </c>
      <c r="X162" s="66" t="n">
        <f aca="false">IF(O162&gt;0,IF(O162&gt;V162,V162,O162),0)</f>
        <v>0</v>
      </c>
      <c r="Y162" s="66" t="n">
        <f aca="false">IF(O162&gt;0,IF(IF(U162&gt;W162,W162,U162)&lt;X162,W162,IF(U162&gt;W162,W162,U162)),0)</f>
        <v>0</v>
      </c>
      <c r="Z162" s="66" t="n">
        <f aca="false">IF(O162&gt;0,IF(J162&gt;0,J162,K162*H162/100),0)</f>
        <v>0</v>
      </c>
      <c r="AA162" s="67" t="n">
        <f aca="false">IF(O162&gt;0,CEILING(R162*P162*X162/Y162*Z162,1),0)</f>
        <v>0</v>
      </c>
      <c r="AB162" s="68" t="n">
        <f aca="false">IF(O162&gt;0,AA162/O162,0)</f>
        <v>0</v>
      </c>
      <c r="AC162" s="66" t="n">
        <f aca="false">'Vstupní data'!W162</f>
        <v>0</v>
      </c>
      <c r="AI162" s="66" t="str">
        <f aca="false">IF(OR('Vstupní data'!T162&gt;0,'Vstupní data'!U162&gt;0),VLOOKUP(I162,'Pril3-drev'!$H$5:$J$83,3,0),"")</f>
        <v/>
      </c>
      <c r="AJ162" s="66" t="n">
        <f aca="false">IF('Vstupní data'!V162="prostokořenný",0,IF('Vstupní data'!V162="krytokořenný","k",IF('Vstupní data'!V162="poloodrostky nebo odrostky, prostokořenné i krytokořenné","po",0)))</f>
        <v>0</v>
      </c>
      <c r="AK162" s="66" t="n">
        <f aca="false">IF(OR('Vstupní data'!T162&gt;0,'Vstupní data'!U162&gt;0),IF(AJ162="k",0.9*VLOOKUP(AI162,'ha-pocty-vyhl'!$A$5:$B$20,2,0),IF(AJ162="po",0.8*VLOOKUP(AI162,'ha-pocty-vyhl'!$A$5:$B$20,2,0),VLOOKUP(AI162,'ha-pocty-vyhl'!$A$5:$B$20,2,0))),0)</f>
        <v>0</v>
      </c>
      <c r="AL162" s="66" t="n">
        <f aca="false">IF(OR('Vstupní data'!T162&gt;0,'Vstupní data'!U162&gt;0),'Vstupní data'!K162*'Vstupní data'!M162/100,0)</f>
        <v>0</v>
      </c>
      <c r="AM162" s="66" t="n">
        <f aca="false">IF(OR('Vstupní data'!T162&gt;0,'Vstupní data'!U162&gt;0),IF('Vstupní data'!T162&gt;0,'Vstupní data'!T162,ROUND(10*'Vstupní data'!U162/AK162,0)),0)</f>
        <v>0</v>
      </c>
      <c r="AN162" s="69" t="n">
        <f aca="false">IF('Vstupní data'!T162&gt;0,   IF('Vstupní data'!T162&lt;=AL162,'Vstupní data'!T162,AL162),   IF(AM162&lt;AL162,AM162,AL162))</f>
        <v>0</v>
      </c>
      <c r="AO162" s="69" t="n">
        <f aca="false">'Vstupní data'!X162</f>
        <v>0</v>
      </c>
      <c r="AP162" s="66" t="n">
        <f aca="false">IF(OR('Vstupní data'!T162&gt;0,'Vstupní data'!U162&gt;0),IF(I162&lt;&gt;0,VLOOKUP(I162,'Pril3-drev'!$H$5:$I$83,2,0),0),0)</f>
        <v>0</v>
      </c>
      <c r="AQ162" s="66" t="n">
        <f aca="false">'Vstupní data'!Y162</f>
        <v>0</v>
      </c>
      <c r="AR162" s="66" t="str">
        <f aca="false">IF(AC162&gt;5,   IF('Vstupní data'!Y162&gt;0,   VLOOKUP(VLOOKUP(CONCATENATE(VLOOKUP(I162,'Pril3-drev'!$H$4:$L$83,5,0),AC162),'Pril3-drev'!$Q$4:$R$2803,2,0),'AVB-BS'!$C$5:$S$29 ,LOOKUP(AQ162,'AVB-BS'!$D$3:$S$3,'AVB-BS'!$D$1:$S$1) ,0 )   ,   IF('Vstupní data'!Z162&gt;0,'Vstupní data'!Z162,0)) , "")</f>
        <v/>
      </c>
      <c r="AS162" s="70" t="str">
        <f aca="false">IF(AC162&gt;5,VLOOKUP(CONCATENATE(AP162,AR162),'Pril1-THLPa'!$H$6:$N$96,4,0),"")</f>
        <v/>
      </c>
      <c r="AT162" s="70" t="str">
        <f aca="false">IF(AC162&gt;5,VLOOKUP(CONCATENATE(AP162,AR162),'Pril1-THLPa'!$H$6:$N$96,5,0),"")</f>
        <v/>
      </c>
      <c r="AU162" s="70" t="str">
        <f aca="false">IF(AC162&gt;5,VLOOKUP(CONCATENATE(AP162,AR162),'Pril1-THLPa'!$H$6:$N$96,6,0),"")</f>
        <v/>
      </c>
      <c r="AV162" s="70" t="str">
        <f aca="false">IF(AC162&gt;5,VLOOKUP(CONCATENATE(AP162,AR162),'Pril1-THLPa'!$H$6:$N$96,7,0),"")</f>
        <v/>
      </c>
      <c r="AW162" s="70" t="str">
        <f aca="false">IF(AC162&gt;5,VLOOKUP(CONCATENATE(AP162,AR162),'Pril1-THLPa'!$H$6:$O$96,8,0),"")</f>
        <v/>
      </c>
      <c r="AX162" s="66" t="n">
        <f aca="false">IF(AC162&gt;0,IF(AND(AC162&gt;0,AC162&lt;=5),VLOOKUP(AP162,'Pril1-THLPa'!$A$6:$F$18,LOOKUP(AC162,'Pril1-THLPa'!$B$5:$F$5,'Pril1-THLPa'!$B$4:$F$4),0),AS162+AT162*(AC162-5)+AU162*POWER(AC162-5,2)+AV162*POWER(AC162-5,3)+AW162*POWER(AC162-5,4)),0)</f>
        <v>0</v>
      </c>
      <c r="AY162" s="71"/>
      <c r="AZ162" s="66" t="n">
        <f aca="false">'Vstupní data'!AA162</f>
        <v>0</v>
      </c>
      <c r="BA162" s="66" t="n">
        <f aca="false">IF(OR('Vstupní data'!T162&gt;0,'Vstupní data'!U162&gt;0),IF(AC162&lt;&gt;"",AX162*AO162/10*(100+AZ162)/100,0),0)</f>
        <v>0</v>
      </c>
      <c r="BB162" s="67" t="n">
        <f aca="false">IF(AC162&lt;&gt;"",ROUND(BA162*AN162,0),0)</f>
        <v>0</v>
      </c>
      <c r="BC162" s="68" t="str">
        <f aca="false">IF(AE162&gt;0,BB162/AE162,"")</f>
        <v/>
      </c>
      <c r="BD162" s="66" t="n">
        <f aca="false">'Vstupní data'!AE162</f>
        <v>0</v>
      </c>
      <c r="BF162" s="66" t="n">
        <f aca="false">'Vstupní data'!AC162</f>
        <v>0</v>
      </c>
      <c r="BH162" s="66" t="n">
        <f aca="false">'Vstupní data'!AD162</f>
        <v>0</v>
      </c>
      <c r="BI162" s="66" t="n">
        <f aca="false">'Vstupní data'!AF162</f>
        <v>0</v>
      </c>
      <c r="BJ162" s="69" t="n">
        <f aca="false">'Vstupní data'!AG162</f>
        <v>0</v>
      </c>
      <c r="BK162" s="69" t="n">
        <f aca="false">IF(BF162&lt;&gt;0,VLOOKUP(I162,'Pril3-drev'!$H$5:$I$83,2,0),0)</f>
        <v>0</v>
      </c>
      <c r="BL162" s="69" t="n">
        <f aca="false">IF(BF162&lt;&gt;0,VLOOKUP(BK162,'Pril3-drev'!$A$5:$C$17,3,0),0)</f>
        <v>0</v>
      </c>
      <c r="BM162" s="69" t="n">
        <f aca="false">'Vstupní data'!AH162</f>
        <v>0</v>
      </c>
      <c r="BN162" s="69" t="n">
        <f aca="false">IF('Vstupní data'!AH162&gt;0,   VLOOKUP(VLOOKUP(CONCATENATE(VLOOKUP(I162,'Pril3-drev'!$H$4:$L$83,5,0),BD162),'Pril3-drev'!$Q$4:$R$2803,2,0),'AVB-BS'!$C$5:$S$29 ,LOOKUP(BM162,'AVB-BS'!$D$3:$S$3,'AVB-BS'!$D$1:$S$1) ,0 )   ,   IF('Vstupní data'!AI162&gt;0,'Vstupní data'!AI162,0))</f>
        <v>0</v>
      </c>
      <c r="BO162" s="69" t="str">
        <f aca="false">IF(BX162&gt;5,VLOOKUP(CONCATENATE(BK162,BN162),'Pril1-THLPa'!$H$6:$N$96,4,0),"")</f>
        <v/>
      </c>
      <c r="BP162" s="69" t="str">
        <f aca="false">IF(BX162&gt;5,VLOOKUP(CONCATENATE(BK162,BN162),'Pril1-THLPa'!$H$6:$N$96,5,0),"")</f>
        <v/>
      </c>
      <c r="BQ162" s="69" t="str">
        <f aca="false">IF(BX162&gt;5,VLOOKUP(CONCATENATE(BK162,BN162),'Pril1-THLPa'!$H$6:$N$96,6,0),"")</f>
        <v/>
      </c>
      <c r="BR162" s="69" t="str">
        <f aca="false">IF(BX162&gt;5,VLOOKUP(CONCATENATE(BK162,BN162),'Pril1-THLPa'!$H$6:$N$96,7,0),"")</f>
        <v/>
      </c>
      <c r="BS162" s="69" t="str">
        <f aca="false">IF(BX162&gt;5,VLOOKUP(CONCATENATE(BK162,BN162),'Pril1-THLPa'!$H$6:$O$96,8,0),"")</f>
        <v/>
      </c>
      <c r="BT162" s="69" t="str">
        <f aca="false">IF(BF162&gt;0, IF(BK162="smrk",  VLOOKUP(VLOOKUP(BD162,'Pril9-K3'!$L$8:$M$207,2,0),'Pril9-K3'!$A$8:$J$16,LOOKUP(BN162,'Pril9-K3'!$A$7:$J$7,'Pril9-K3'!$A$5:$J$5),0), IF(AND(BK162&lt;&gt;"smrk",'Vstupní data'!AK162&lt;&gt;""),'Vstupní data'!AK162,   VLOOKUP(VLOOKUP(BD162,'Pril9-K3'!$L$8:$M$207,2,0),'Pril9-K3'!$A$8:$J$16,LOOKUP(BN162,'Pril9-K3'!$A$7:$J$7,'Pril9-K3'!$A$5:$J$5),0)   )),   "")</f>
        <v/>
      </c>
      <c r="BV162" s="69" t="n">
        <f aca="false">'Vstupní data'!AJ162</f>
        <v>0</v>
      </c>
      <c r="BW162" s="69" t="n">
        <f aca="false">IF(BF162&gt;0,IF(J162&gt;0,J162,K162*H162/100),0)</f>
        <v>0</v>
      </c>
      <c r="BX162" s="69" t="n">
        <f aca="false">IF(BF162&gt;0,IF(BJ162&gt;BL162,BL162,BJ162),0)</f>
        <v>0</v>
      </c>
      <c r="BY162" s="69" t="n">
        <f aca="false">IF(BD162=0,0,IF(AND(BX162&gt;0,BX162&lt;=5),  IF(AND(BX162&gt;0,BX162&lt;=5),VLOOKUP(BK162,'Pril1-THLPa'!$A$6:$F$18,IF(AND(BX162&gt;0,BX162&lt;=5),LOOKUP(BX162,'Pril1-THLPa'!$B$5:$F$5,'Pril1-THLPa'!$B$4:$F$4),""),0),""),  IF(BX162&gt;5,BO162+BP162*(BX162-5)+BQ162*POWER(BX162-5,2)+BR162*POWER(BX162-5,3)+BS162*POWER(BX162-5,4),"")))</f>
        <v>0</v>
      </c>
      <c r="BZ162" s="69" t="n">
        <f aca="false">IF(BY162&gt;0,BY162*BI162/10*BW162*(100+BV162)/100,0)</f>
        <v>0</v>
      </c>
      <c r="CA162" s="69" t="n">
        <f aca="false">IF(BD162&gt;0,BX162-IF(BD162&gt;BX162,BX162,BD162),0)</f>
        <v>0</v>
      </c>
      <c r="CB162" s="69" t="n">
        <f aca="false">POWER(1.01,CA162)</f>
        <v>1</v>
      </c>
      <c r="CC162" s="69" t="n">
        <f aca="false">IF(BF162&gt;0,IF(BF162&gt;BH162,1,BF162/BH162),0)</f>
        <v>0</v>
      </c>
      <c r="CD162" s="72" t="n">
        <f aca="false">IF(BD162=0,0,IF(BF162&gt;0,ROUND(IF(CB162&lt;&gt;0,BZ162*BT162*1/CB162*CC162,0),0),0))</f>
        <v>0</v>
      </c>
      <c r="CE162" s="73" t="str">
        <f aca="false">IF(BF162&gt;0,IF(BF162&gt;BH162,CD162/BF162,CD162/BH162),"")</f>
        <v/>
      </c>
      <c r="CF162" s="69" t="n">
        <f aca="false">'Vstupní data'!AM162</f>
        <v>0</v>
      </c>
      <c r="CG162" s="69" t="n">
        <f aca="false">'Vstupní data'!AN162</f>
        <v>0</v>
      </c>
      <c r="CH162" s="69" t="n">
        <f aca="false">'Vstupní data'!AO162</f>
        <v>0</v>
      </c>
      <c r="CI162" s="69" t="n">
        <f aca="false">'Vstupní data'!AP162</f>
        <v>0</v>
      </c>
      <c r="CJ162" s="72" t="n">
        <f aca="false">ROUND(CH162*CI162,0)</f>
        <v>0</v>
      </c>
      <c r="CK162" s="74" t="str">
        <f aca="false">IF(OR(AA162&gt;0,BB162&gt;0,CD162&gt;0,CJ162&gt;0),AA162+BB162+CD162+CJ162,"")</f>
        <v/>
      </c>
    </row>
    <row r="163" customFormat="false" ht="12.8" hidden="false" customHeight="false" outlineLevel="0" collapsed="false">
      <c r="A163" s="66" t="n">
        <f aca="false">'Vstupní data'!A163</f>
        <v>0</v>
      </c>
      <c r="F163" s="66" t="str">
        <f aca="false">CONCATENATE('Vstupní data'!F163,'Vstupní data'!G163,'Vstupní data'!H163,'Vstupní data'!I163)</f>
        <v/>
      </c>
      <c r="G163" s="66"/>
      <c r="H163" s="66" t="n">
        <f aca="false">'Vstupní data'!K163</f>
        <v>0</v>
      </c>
      <c r="I163" s="66" t="n">
        <f aca="false">'Vstupní data'!L163</f>
        <v>0</v>
      </c>
      <c r="J163" s="66" t="n">
        <f aca="false">'Vstupní data'!K163*'Vstupní data'!M163/100</f>
        <v>0</v>
      </c>
      <c r="L163" s="66" t="n">
        <f aca="false">IF('Vstupní data'!N163="prostokořenný",0,IF('Vstupní data'!N163="krytokořenný","k",IF('Vstupní data'!N163="poloodrostky nebo odrostky, prostokořenné i krytokořenné","po",0)))</f>
        <v>0</v>
      </c>
      <c r="N163" s="66"/>
      <c r="O163" s="66" t="n">
        <f aca="false">'Vstupní data'!O163</f>
        <v>0</v>
      </c>
      <c r="P163" s="66" t="n">
        <f aca="false">IF(O163&gt;0,VLOOKUP(CONCATENATE(VLOOKUP(I163,'Pril3-drev'!$H$5:$K$83,4,0),"-",'Vstupní data'!R163),K2!$C$15:$D$23,2,0),0)</f>
        <v>0</v>
      </c>
      <c r="Q163" s="66" t="n">
        <f aca="false">IF(O163&gt;0,VLOOKUP(I163,'Pril3-drev'!$H$5:$I$83,2,0),0)</f>
        <v>0</v>
      </c>
      <c r="R163" s="66" t="n">
        <f aca="false">IF(Q163&gt;0,VLOOKUP(Q163,'Pril6-okus'!$A$5:$B$17,2,0),0)</f>
        <v>0</v>
      </c>
      <c r="S163" s="66" t="n">
        <f aca="false">IF(O163&gt;0,VLOOKUP(I163,'Pril3-drev'!$H$5:$J$83,3,0),0)</f>
        <v>0</v>
      </c>
      <c r="T163" s="66" t="str">
        <f aca="false">IF(O163&gt;0,IF(L163="k",0.9*VLOOKUP(S163,'ha-pocty-vyhl'!$A$5:$B$20,2,0),IF(L163="po",0.8*VLOOKUP(S163,'ha-pocty-vyhl'!$A$5:$B$20,2,0),VLOOKUP(S163,'ha-pocty-vyhl'!$A$5:$B$20,2,0))),"")</f>
        <v/>
      </c>
      <c r="U163" s="66" t="n">
        <f aca="false">'Vstupní data'!P163</f>
        <v>0</v>
      </c>
      <c r="V163" s="66" t="n">
        <f aca="false">IF(O163&gt;0,1.3*T163*1000*Z163/10000,0)</f>
        <v>0</v>
      </c>
      <c r="W163" s="66" t="n">
        <f aca="false">IF(O163&gt;0,1.3*T163*1000*Z163/10000,0)</f>
        <v>0</v>
      </c>
      <c r="X163" s="66" t="n">
        <f aca="false">IF(O163&gt;0,IF(O163&gt;V163,V163,O163),0)</f>
        <v>0</v>
      </c>
      <c r="Y163" s="66" t="n">
        <f aca="false">IF(O163&gt;0,IF(IF(U163&gt;W163,W163,U163)&lt;X163,W163,IF(U163&gt;W163,W163,U163)),0)</f>
        <v>0</v>
      </c>
      <c r="Z163" s="66" t="n">
        <f aca="false">IF(O163&gt;0,IF(J163&gt;0,J163,K163*H163/100),0)</f>
        <v>0</v>
      </c>
      <c r="AA163" s="67" t="n">
        <f aca="false">IF(O163&gt;0,CEILING(R163*P163*X163/Y163*Z163,1),0)</f>
        <v>0</v>
      </c>
      <c r="AB163" s="68" t="n">
        <f aca="false">IF(O163&gt;0,AA163/O163,0)</f>
        <v>0</v>
      </c>
      <c r="AC163" s="66" t="n">
        <f aca="false">'Vstupní data'!W163</f>
        <v>0</v>
      </c>
      <c r="AI163" s="66" t="str">
        <f aca="false">IF(OR('Vstupní data'!T163&gt;0,'Vstupní data'!U163&gt;0),VLOOKUP(I163,'Pril3-drev'!$H$5:$J$83,3,0),"")</f>
        <v/>
      </c>
      <c r="AJ163" s="66" t="n">
        <f aca="false">IF('Vstupní data'!V163="prostokořenný",0,IF('Vstupní data'!V163="krytokořenný","k",IF('Vstupní data'!V163="poloodrostky nebo odrostky, prostokořenné i krytokořenné","po",0)))</f>
        <v>0</v>
      </c>
      <c r="AK163" s="66" t="n">
        <f aca="false">IF(OR('Vstupní data'!T163&gt;0,'Vstupní data'!U163&gt;0),IF(AJ163="k",0.9*VLOOKUP(AI163,'ha-pocty-vyhl'!$A$5:$B$20,2,0),IF(AJ163="po",0.8*VLOOKUP(AI163,'ha-pocty-vyhl'!$A$5:$B$20,2,0),VLOOKUP(AI163,'ha-pocty-vyhl'!$A$5:$B$20,2,0))),0)</f>
        <v>0</v>
      </c>
      <c r="AL163" s="66" t="n">
        <f aca="false">IF(OR('Vstupní data'!T163&gt;0,'Vstupní data'!U163&gt;0),'Vstupní data'!K163*'Vstupní data'!M163/100,0)</f>
        <v>0</v>
      </c>
      <c r="AM163" s="66" t="n">
        <f aca="false">IF(OR('Vstupní data'!T163&gt;0,'Vstupní data'!U163&gt;0),IF('Vstupní data'!T163&gt;0,'Vstupní data'!T163,ROUND(10*'Vstupní data'!U163/AK163,0)),0)</f>
        <v>0</v>
      </c>
      <c r="AN163" s="69" t="n">
        <f aca="false">IF('Vstupní data'!T163&gt;0,   IF('Vstupní data'!T163&lt;=AL163,'Vstupní data'!T163,AL163),   IF(AM163&lt;AL163,AM163,AL163))</f>
        <v>0</v>
      </c>
      <c r="AO163" s="69" t="n">
        <f aca="false">'Vstupní data'!X163</f>
        <v>0</v>
      </c>
      <c r="AP163" s="66" t="n">
        <f aca="false">IF(OR('Vstupní data'!T163&gt;0,'Vstupní data'!U163&gt;0),IF(I163&lt;&gt;0,VLOOKUP(I163,'Pril3-drev'!$H$5:$I$83,2,0),0),0)</f>
        <v>0</v>
      </c>
      <c r="AQ163" s="66" t="n">
        <f aca="false">'Vstupní data'!Y163</f>
        <v>0</v>
      </c>
      <c r="AR163" s="66" t="str">
        <f aca="false">IF(AC163&gt;5,   IF('Vstupní data'!Y163&gt;0,   VLOOKUP(VLOOKUP(CONCATENATE(VLOOKUP(I163,'Pril3-drev'!$H$4:$L$83,5,0),AC163),'Pril3-drev'!$Q$4:$R$2803,2,0),'AVB-BS'!$C$5:$S$29 ,LOOKUP(AQ163,'AVB-BS'!$D$3:$S$3,'AVB-BS'!$D$1:$S$1) ,0 )   ,   IF('Vstupní data'!Z163&gt;0,'Vstupní data'!Z163,0)) , "")</f>
        <v/>
      </c>
      <c r="AS163" s="70" t="str">
        <f aca="false">IF(AC163&gt;5,VLOOKUP(CONCATENATE(AP163,AR163),'Pril1-THLPa'!$H$6:$N$96,4,0),"")</f>
        <v/>
      </c>
      <c r="AT163" s="70" t="str">
        <f aca="false">IF(AC163&gt;5,VLOOKUP(CONCATENATE(AP163,AR163),'Pril1-THLPa'!$H$6:$N$96,5,0),"")</f>
        <v/>
      </c>
      <c r="AU163" s="70" t="str">
        <f aca="false">IF(AC163&gt;5,VLOOKUP(CONCATENATE(AP163,AR163),'Pril1-THLPa'!$H$6:$N$96,6,0),"")</f>
        <v/>
      </c>
      <c r="AV163" s="70" t="str">
        <f aca="false">IF(AC163&gt;5,VLOOKUP(CONCATENATE(AP163,AR163),'Pril1-THLPa'!$H$6:$N$96,7,0),"")</f>
        <v/>
      </c>
      <c r="AW163" s="70" t="str">
        <f aca="false">IF(AC163&gt;5,VLOOKUP(CONCATENATE(AP163,AR163),'Pril1-THLPa'!$H$6:$O$96,8,0),"")</f>
        <v/>
      </c>
      <c r="AX163" s="66" t="n">
        <f aca="false">IF(AC163&gt;0,IF(AND(AC163&gt;0,AC163&lt;=5),VLOOKUP(AP163,'Pril1-THLPa'!$A$6:$F$18,LOOKUP(AC163,'Pril1-THLPa'!$B$5:$F$5,'Pril1-THLPa'!$B$4:$F$4),0),AS163+AT163*(AC163-5)+AU163*POWER(AC163-5,2)+AV163*POWER(AC163-5,3)+AW163*POWER(AC163-5,4)),0)</f>
        <v>0</v>
      </c>
      <c r="AY163" s="71"/>
      <c r="AZ163" s="66" t="n">
        <f aca="false">'Vstupní data'!AA163</f>
        <v>0</v>
      </c>
      <c r="BA163" s="66" t="n">
        <f aca="false">IF(OR('Vstupní data'!T163&gt;0,'Vstupní data'!U163&gt;0),IF(AC163&lt;&gt;"",AX163*AO163/10*(100+AZ163)/100,0),0)</f>
        <v>0</v>
      </c>
      <c r="BB163" s="67" t="n">
        <f aca="false">IF(AC163&lt;&gt;"",ROUND(BA163*AN163,0),0)</f>
        <v>0</v>
      </c>
      <c r="BC163" s="68" t="str">
        <f aca="false">IF(AE163&gt;0,BB163/AE163,"")</f>
        <v/>
      </c>
      <c r="BD163" s="66" t="n">
        <f aca="false">'Vstupní data'!AE163</f>
        <v>0</v>
      </c>
      <c r="BF163" s="66" t="n">
        <f aca="false">'Vstupní data'!AC163</f>
        <v>0</v>
      </c>
      <c r="BH163" s="66" t="n">
        <f aca="false">'Vstupní data'!AD163</f>
        <v>0</v>
      </c>
      <c r="BI163" s="66" t="n">
        <f aca="false">'Vstupní data'!AF163</f>
        <v>0</v>
      </c>
      <c r="BJ163" s="69" t="n">
        <f aca="false">'Vstupní data'!AG163</f>
        <v>0</v>
      </c>
      <c r="BK163" s="69" t="n">
        <f aca="false">IF(BF163&lt;&gt;0,VLOOKUP(I163,'Pril3-drev'!$H$5:$I$83,2,0),0)</f>
        <v>0</v>
      </c>
      <c r="BL163" s="69" t="n">
        <f aca="false">IF(BF163&lt;&gt;0,VLOOKUP(BK163,'Pril3-drev'!$A$5:$C$17,3,0),0)</f>
        <v>0</v>
      </c>
      <c r="BM163" s="69" t="n">
        <f aca="false">'Vstupní data'!AH163</f>
        <v>0</v>
      </c>
      <c r="BN163" s="69" t="n">
        <f aca="false">IF('Vstupní data'!AH163&gt;0,   VLOOKUP(VLOOKUP(CONCATENATE(VLOOKUP(I163,'Pril3-drev'!$H$4:$L$83,5,0),BD163),'Pril3-drev'!$Q$4:$R$2803,2,0),'AVB-BS'!$C$5:$S$29 ,LOOKUP(BM163,'AVB-BS'!$D$3:$S$3,'AVB-BS'!$D$1:$S$1) ,0 )   ,   IF('Vstupní data'!AI163&gt;0,'Vstupní data'!AI163,0))</f>
        <v>0</v>
      </c>
      <c r="BO163" s="69" t="str">
        <f aca="false">IF(BX163&gt;5,VLOOKUP(CONCATENATE(BK163,BN163),'Pril1-THLPa'!$H$6:$N$96,4,0),"")</f>
        <v/>
      </c>
      <c r="BP163" s="69" t="str">
        <f aca="false">IF(BX163&gt;5,VLOOKUP(CONCATENATE(BK163,BN163),'Pril1-THLPa'!$H$6:$N$96,5,0),"")</f>
        <v/>
      </c>
      <c r="BQ163" s="69" t="str">
        <f aca="false">IF(BX163&gt;5,VLOOKUP(CONCATENATE(BK163,BN163),'Pril1-THLPa'!$H$6:$N$96,6,0),"")</f>
        <v/>
      </c>
      <c r="BR163" s="69" t="str">
        <f aca="false">IF(BX163&gt;5,VLOOKUP(CONCATENATE(BK163,BN163),'Pril1-THLPa'!$H$6:$N$96,7,0),"")</f>
        <v/>
      </c>
      <c r="BS163" s="69" t="str">
        <f aca="false">IF(BX163&gt;5,VLOOKUP(CONCATENATE(BK163,BN163),'Pril1-THLPa'!$H$6:$O$96,8,0),"")</f>
        <v/>
      </c>
      <c r="BT163" s="69" t="str">
        <f aca="false">IF(BF163&gt;0, IF(BK163="smrk",  VLOOKUP(VLOOKUP(BD163,'Pril9-K3'!$L$8:$M$207,2,0),'Pril9-K3'!$A$8:$J$16,LOOKUP(BN163,'Pril9-K3'!$A$7:$J$7,'Pril9-K3'!$A$5:$J$5),0), IF(AND(BK163&lt;&gt;"smrk",'Vstupní data'!AK163&lt;&gt;""),'Vstupní data'!AK163,   VLOOKUP(VLOOKUP(BD163,'Pril9-K3'!$L$8:$M$207,2,0),'Pril9-K3'!$A$8:$J$16,LOOKUP(BN163,'Pril9-K3'!$A$7:$J$7,'Pril9-K3'!$A$5:$J$5),0)   )),   "")</f>
        <v/>
      </c>
      <c r="BV163" s="69" t="n">
        <f aca="false">'Vstupní data'!AJ163</f>
        <v>0</v>
      </c>
      <c r="BW163" s="69" t="n">
        <f aca="false">IF(BF163&gt;0,IF(J163&gt;0,J163,K163*H163/100),0)</f>
        <v>0</v>
      </c>
      <c r="BX163" s="69" t="n">
        <f aca="false">IF(BF163&gt;0,IF(BJ163&gt;BL163,BL163,BJ163),0)</f>
        <v>0</v>
      </c>
      <c r="BY163" s="69" t="n">
        <f aca="false">IF(BD163=0,0,IF(AND(BX163&gt;0,BX163&lt;=5),  IF(AND(BX163&gt;0,BX163&lt;=5),VLOOKUP(BK163,'Pril1-THLPa'!$A$6:$F$18,IF(AND(BX163&gt;0,BX163&lt;=5),LOOKUP(BX163,'Pril1-THLPa'!$B$5:$F$5,'Pril1-THLPa'!$B$4:$F$4),""),0),""),  IF(BX163&gt;5,BO163+BP163*(BX163-5)+BQ163*POWER(BX163-5,2)+BR163*POWER(BX163-5,3)+BS163*POWER(BX163-5,4),"")))</f>
        <v>0</v>
      </c>
      <c r="BZ163" s="69" t="n">
        <f aca="false">IF(BY163&gt;0,BY163*BI163/10*BW163*(100+BV163)/100,0)</f>
        <v>0</v>
      </c>
      <c r="CA163" s="69" t="n">
        <f aca="false">IF(BD163&gt;0,BX163-IF(BD163&gt;BX163,BX163,BD163),0)</f>
        <v>0</v>
      </c>
      <c r="CB163" s="69" t="n">
        <f aca="false">POWER(1.01,CA163)</f>
        <v>1</v>
      </c>
      <c r="CC163" s="69" t="n">
        <f aca="false">IF(BF163&gt;0,IF(BF163&gt;BH163,1,BF163/BH163),0)</f>
        <v>0</v>
      </c>
      <c r="CD163" s="72" t="n">
        <f aca="false">IF(BD163=0,0,IF(BF163&gt;0,ROUND(IF(CB163&lt;&gt;0,BZ163*BT163*1/CB163*CC163,0),0),0))</f>
        <v>0</v>
      </c>
      <c r="CE163" s="73" t="str">
        <f aca="false">IF(BF163&gt;0,IF(BF163&gt;BH163,CD163/BF163,CD163/BH163),"")</f>
        <v/>
      </c>
      <c r="CF163" s="69" t="n">
        <f aca="false">'Vstupní data'!AM163</f>
        <v>0</v>
      </c>
      <c r="CG163" s="69" t="n">
        <f aca="false">'Vstupní data'!AN163</f>
        <v>0</v>
      </c>
      <c r="CH163" s="69" t="n">
        <f aca="false">'Vstupní data'!AO163</f>
        <v>0</v>
      </c>
      <c r="CI163" s="69" t="n">
        <f aca="false">'Vstupní data'!AP163</f>
        <v>0</v>
      </c>
      <c r="CJ163" s="72" t="n">
        <f aca="false">ROUND(CH163*CI163,0)</f>
        <v>0</v>
      </c>
      <c r="CK163" s="74" t="str">
        <f aca="false">IF(OR(AA163&gt;0,BB163&gt;0,CD163&gt;0,CJ163&gt;0),AA163+BB163+CD163+CJ163,"")</f>
        <v/>
      </c>
    </row>
    <row r="164" customFormat="false" ht="12.8" hidden="false" customHeight="false" outlineLevel="0" collapsed="false">
      <c r="A164" s="66" t="n">
        <f aca="false">'Vstupní data'!A164</f>
        <v>0</v>
      </c>
      <c r="F164" s="66" t="str">
        <f aca="false">CONCATENATE('Vstupní data'!F164,'Vstupní data'!G164,'Vstupní data'!H164,'Vstupní data'!I164)</f>
        <v/>
      </c>
      <c r="G164" s="66"/>
      <c r="H164" s="66" t="n">
        <f aca="false">'Vstupní data'!K164</f>
        <v>0</v>
      </c>
      <c r="I164" s="66" t="n">
        <f aca="false">'Vstupní data'!L164</f>
        <v>0</v>
      </c>
      <c r="J164" s="66" t="n">
        <f aca="false">'Vstupní data'!K164*'Vstupní data'!M164/100</f>
        <v>0</v>
      </c>
      <c r="L164" s="66" t="n">
        <f aca="false">IF('Vstupní data'!N164="prostokořenný",0,IF('Vstupní data'!N164="krytokořenný","k",IF('Vstupní data'!N164="poloodrostky nebo odrostky, prostokořenné i krytokořenné","po",0)))</f>
        <v>0</v>
      </c>
      <c r="N164" s="66"/>
      <c r="O164" s="66" t="n">
        <f aca="false">'Vstupní data'!O164</f>
        <v>0</v>
      </c>
      <c r="P164" s="66" t="n">
        <f aca="false">IF(O164&gt;0,VLOOKUP(CONCATENATE(VLOOKUP(I164,'Pril3-drev'!$H$5:$K$83,4,0),"-",'Vstupní data'!R164),K2!$C$15:$D$23,2,0),0)</f>
        <v>0</v>
      </c>
      <c r="Q164" s="66" t="n">
        <f aca="false">IF(O164&gt;0,VLOOKUP(I164,'Pril3-drev'!$H$5:$I$83,2,0),0)</f>
        <v>0</v>
      </c>
      <c r="R164" s="66" t="n">
        <f aca="false">IF(Q164&gt;0,VLOOKUP(Q164,'Pril6-okus'!$A$5:$B$17,2,0),0)</f>
        <v>0</v>
      </c>
      <c r="S164" s="66" t="n">
        <f aca="false">IF(O164&gt;0,VLOOKUP(I164,'Pril3-drev'!$H$5:$J$83,3,0),0)</f>
        <v>0</v>
      </c>
      <c r="T164" s="66" t="str">
        <f aca="false">IF(O164&gt;0,IF(L164="k",0.9*VLOOKUP(S164,'ha-pocty-vyhl'!$A$5:$B$20,2,0),IF(L164="po",0.8*VLOOKUP(S164,'ha-pocty-vyhl'!$A$5:$B$20,2,0),VLOOKUP(S164,'ha-pocty-vyhl'!$A$5:$B$20,2,0))),"")</f>
        <v/>
      </c>
      <c r="U164" s="66" t="n">
        <f aca="false">'Vstupní data'!P164</f>
        <v>0</v>
      </c>
      <c r="V164" s="66" t="n">
        <f aca="false">IF(O164&gt;0,1.3*T164*1000*Z164/10000,0)</f>
        <v>0</v>
      </c>
      <c r="W164" s="66" t="n">
        <f aca="false">IF(O164&gt;0,1.3*T164*1000*Z164/10000,0)</f>
        <v>0</v>
      </c>
      <c r="X164" s="66" t="n">
        <f aca="false">IF(O164&gt;0,IF(O164&gt;V164,V164,O164),0)</f>
        <v>0</v>
      </c>
      <c r="Y164" s="66" t="n">
        <f aca="false">IF(O164&gt;0,IF(IF(U164&gt;W164,W164,U164)&lt;X164,W164,IF(U164&gt;W164,W164,U164)),0)</f>
        <v>0</v>
      </c>
      <c r="Z164" s="66" t="n">
        <f aca="false">IF(O164&gt;0,IF(J164&gt;0,J164,K164*H164/100),0)</f>
        <v>0</v>
      </c>
      <c r="AA164" s="67" t="n">
        <f aca="false">IF(O164&gt;0,CEILING(R164*P164*X164/Y164*Z164,1),0)</f>
        <v>0</v>
      </c>
      <c r="AB164" s="68" t="n">
        <f aca="false">IF(O164&gt;0,AA164/O164,0)</f>
        <v>0</v>
      </c>
      <c r="AC164" s="66" t="n">
        <f aca="false">'Vstupní data'!W164</f>
        <v>0</v>
      </c>
      <c r="AI164" s="66" t="str">
        <f aca="false">IF(OR('Vstupní data'!T164&gt;0,'Vstupní data'!U164&gt;0),VLOOKUP(I164,'Pril3-drev'!$H$5:$J$83,3,0),"")</f>
        <v/>
      </c>
      <c r="AJ164" s="66" t="n">
        <f aca="false">IF('Vstupní data'!V164="prostokořenný",0,IF('Vstupní data'!V164="krytokořenný","k",IF('Vstupní data'!V164="poloodrostky nebo odrostky, prostokořenné i krytokořenné","po",0)))</f>
        <v>0</v>
      </c>
      <c r="AK164" s="66" t="n">
        <f aca="false">IF(OR('Vstupní data'!T164&gt;0,'Vstupní data'!U164&gt;0),IF(AJ164="k",0.9*VLOOKUP(AI164,'ha-pocty-vyhl'!$A$5:$B$20,2,0),IF(AJ164="po",0.8*VLOOKUP(AI164,'ha-pocty-vyhl'!$A$5:$B$20,2,0),VLOOKUP(AI164,'ha-pocty-vyhl'!$A$5:$B$20,2,0))),0)</f>
        <v>0</v>
      </c>
      <c r="AL164" s="66" t="n">
        <f aca="false">IF(OR('Vstupní data'!T164&gt;0,'Vstupní data'!U164&gt;0),'Vstupní data'!K164*'Vstupní data'!M164/100,0)</f>
        <v>0</v>
      </c>
      <c r="AM164" s="66" t="n">
        <f aca="false">IF(OR('Vstupní data'!T164&gt;0,'Vstupní data'!U164&gt;0),IF('Vstupní data'!T164&gt;0,'Vstupní data'!T164,ROUND(10*'Vstupní data'!U164/AK164,0)),0)</f>
        <v>0</v>
      </c>
      <c r="AN164" s="69" t="n">
        <f aca="false">IF('Vstupní data'!T164&gt;0,   IF('Vstupní data'!T164&lt;=AL164,'Vstupní data'!T164,AL164),   IF(AM164&lt;AL164,AM164,AL164))</f>
        <v>0</v>
      </c>
      <c r="AO164" s="69" t="n">
        <f aca="false">'Vstupní data'!X164</f>
        <v>0</v>
      </c>
      <c r="AP164" s="66" t="n">
        <f aca="false">IF(OR('Vstupní data'!T164&gt;0,'Vstupní data'!U164&gt;0),IF(I164&lt;&gt;0,VLOOKUP(I164,'Pril3-drev'!$H$5:$I$83,2,0),0),0)</f>
        <v>0</v>
      </c>
      <c r="AQ164" s="66" t="n">
        <f aca="false">'Vstupní data'!Y164</f>
        <v>0</v>
      </c>
      <c r="AR164" s="66" t="str">
        <f aca="false">IF(AC164&gt;5,   IF('Vstupní data'!Y164&gt;0,   VLOOKUP(VLOOKUP(CONCATENATE(VLOOKUP(I164,'Pril3-drev'!$H$4:$L$83,5,0),AC164),'Pril3-drev'!$Q$4:$R$2803,2,0),'AVB-BS'!$C$5:$S$29 ,LOOKUP(AQ164,'AVB-BS'!$D$3:$S$3,'AVB-BS'!$D$1:$S$1) ,0 )   ,   IF('Vstupní data'!Z164&gt;0,'Vstupní data'!Z164,0)) , "")</f>
        <v/>
      </c>
      <c r="AS164" s="70" t="str">
        <f aca="false">IF(AC164&gt;5,VLOOKUP(CONCATENATE(AP164,AR164),'Pril1-THLPa'!$H$6:$N$96,4,0),"")</f>
        <v/>
      </c>
      <c r="AT164" s="70" t="str">
        <f aca="false">IF(AC164&gt;5,VLOOKUP(CONCATENATE(AP164,AR164),'Pril1-THLPa'!$H$6:$N$96,5,0),"")</f>
        <v/>
      </c>
      <c r="AU164" s="70" t="str">
        <f aca="false">IF(AC164&gt;5,VLOOKUP(CONCATENATE(AP164,AR164),'Pril1-THLPa'!$H$6:$N$96,6,0),"")</f>
        <v/>
      </c>
      <c r="AV164" s="70" t="str">
        <f aca="false">IF(AC164&gt;5,VLOOKUP(CONCATENATE(AP164,AR164),'Pril1-THLPa'!$H$6:$N$96,7,0),"")</f>
        <v/>
      </c>
      <c r="AW164" s="70" t="str">
        <f aca="false">IF(AC164&gt;5,VLOOKUP(CONCATENATE(AP164,AR164),'Pril1-THLPa'!$H$6:$O$96,8,0),"")</f>
        <v/>
      </c>
      <c r="AX164" s="66" t="n">
        <f aca="false">IF(AC164&gt;0,IF(AND(AC164&gt;0,AC164&lt;=5),VLOOKUP(AP164,'Pril1-THLPa'!$A$6:$F$18,LOOKUP(AC164,'Pril1-THLPa'!$B$5:$F$5,'Pril1-THLPa'!$B$4:$F$4),0),AS164+AT164*(AC164-5)+AU164*POWER(AC164-5,2)+AV164*POWER(AC164-5,3)+AW164*POWER(AC164-5,4)),0)</f>
        <v>0</v>
      </c>
      <c r="AY164" s="71"/>
      <c r="AZ164" s="66" t="n">
        <f aca="false">'Vstupní data'!AA164</f>
        <v>0</v>
      </c>
      <c r="BA164" s="66" t="n">
        <f aca="false">IF(OR('Vstupní data'!T164&gt;0,'Vstupní data'!U164&gt;0),IF(AC164&lt;&gt;"",AX164*AO164/10*(100+AZ164)/100,0),0)</f>
        <v>0</v>
      </c>
      <c r="BB164" s="67" t="n">
        <f aca="false">IF(AC164&lt;&gt;"",ROUND(BA164*AN164,0),0)</f>
        <v>0</v>
      </c>
      <c r="BC164" s="68" t="str">
        <f aca="false">IF(AE164&gt;0,BB164/AE164,"")</f>
        <v/>
      </c>
      <c r="BD164" s="66" t="n">
        <f aca="false">'Vstupní data'!AE164</f>
        <v>0</v>
      </c>
      <c r="BF164" s="66" t="n">
        <f aca="false">'Vstupní data'!AC164</f>
        <v>0</v>
      </c>
      <c r="BH164" s="66" t="n">
        <f aca="false">'Vstupní data'!AD164</f>
        <v>0</v>
      </c>
      <c r="BI164" s="66" t="n">
        <f aca="false">'Vstupní data'!AF164</f>
        <v>0</v>
      </c>
      <c r="BJ164" s="69" t="n">
        <f aca="false">'Vstupní data'!AG164</f>
        <v>0</v>
      </c>
      <c r="BK164" s="69" t="n">
        <f aca="false">IF(BF164&lt;&gt;0,VLOOKUP(I164,'Pril3-drev'!$H$5:$I$83,2,0),0)</f>
        <v>0</v>
      </c>
      <c r="BL164" s="69" t="n">
        <f aca="false">IF(BF164&lt;&gt;0,VLOOKUP(BK164,'Pril3-drev'!$A$5:$C$17,3,0),0)</f>
        <v>0</v>
      </c>
      <c r="BM164" s="69" t="n">
        <f aca="false">'Vstupní data'!AH164</f>
        <v>0</v>
      </c>
      <c r="BN164" s="69" t="n">
        <f aca="false">IF('Vstupní data'!AH164&gt;0,   VLOOKUP(VLOOKUP(CONCATENATE(VLOOKUP(I164,'Pril3-drev'!$H$4:$L$83,5,0),BD164),'Pril3-drev'!$Q$4:$R$2803,2,0),'AVB-BS'!$C$5:$S$29 ,LOOKUP(BM164,'AVB-BS'!$D$3:$S$3,'AVB-BS'!$D$1:$S$1) ,0 )   ,   IF('Vstupní data'!AI164&gt;0,'Vstupní data'!AI164,0))</f>
        <v>0</v>
      </c>
      <c r="BO164" s="69" t="str">
        <f aca="false">IF(BX164&gt;5,VLOOKUP(CONCATENATE(BK164,BN164),'Pril1-THLPa'!$H$6:$N$96,4,0),"")</f>
        <v/>
      </c>
      <c r="BP164" s="69" t="str">
        <f aca="false">IF(BX164&gt;5,VLOOKUP(CONCATENATE(BK164,BN164),'Pril1-THLPa'!$H$6:$N$96,5,0),"")</f>
        <v/>
      </c>
      <c r="BQ164" s="69" t="str">
        <f aca="false">IF(BX164&gt;5,VLOOKUP(CONCATENATE(BK164,BN164),'Pril1-THLPa'!$H$6:$N$96,6,0),"")</f>
        <v/>
      </c>
      <c r="BR164" s="69" t="str">
        <f aca="false">IF(BX164&gt;5,VLOOKUP(CONCATENATE(BK164,BN164),'Pril1-THLPa'!$H$6:$N$96,7,0),"")</f>
        <v/>
      </c>
      <c r="BS164" s="69" t="str">
        <f aca="false">IF(BX164&gt;5,VLOOKUP(CONCATENATE(BK164,BN164),'Pril1-THLPa'!$H$6:$O$96,8,0),"")</f>
        <v/>
      </c>
      <c r="BT164" s="69" t="str">
        <f aca="false">IF(BF164&gt;0, IF(BK164="smrk",  VLOOKUP(VLOOKUP(BD164,'Pril9-K3'!$L$8:$M$207,2,0),'Pril9-K3'!$A$8:$J$16,LOOKUP(BN164,'Pril9-K3'!$A$7:$J$7,'Pril9-K3'!$A$5:$J$5),0), IF(AND(BK164&lt;&gt;"smrk",'Vstupní data'!AK164&lt;&gt;""),'Vstupní data'!AK164,   VLOOKUP(VLOOKUP(BD164,'Pril9-K3'!$L$8:$M$207,2,0),'Pril9-K3'!$A$8:$J$16,LOOKUP(BN164,'Pril9-K3'!$A$7:$J$7,'Pril9-K3'!$A$5:$J$5),0)   )),   "")</f>
        <v/>
      </c>
      <c r="BV164" s="69" t="n">
        <f aca="false">'Vstupní data'!AJ164</f>
        <v>0</v>
      </c>
      <c r="BW164" s="69" t="n">
        <f aca="false">IF(BF164&gt;0,IF(J164&gt;0,J164,K164*H164/100),0)</f>
        <v>0</v>
      </c>
      <c r="BX164" s="69" t="n">
        <f aca="false">IF(BF164&gt;0,IF(BJ164&gt;BL164,BL164,BJ164),0)</f>
        <v>0</v>
      </c>
      <c r="BY164" s="69" t="n">
        <f aca="false">IF(BD164=0,0,IF(AND(BX164&gt;0,BX164&lt;=5),  IF(AND(BX164&gt;0,BX164&lt;=5),VLOOKUP(BK164,'Pril1-THLPa'!$A$6:$F$18,IF(AND(BX164&gt;0,BX164&lt;=5),LOOKUP(BX164,'Pril1-THLPa'!$B$5:$F$5,'Pril1-THLPa'!$B$4:$F$4),""),0),""),  IF(BX164&gt;5,BO164+BP164*(BX164-5)+BQ164*POWER(BX164-5,2)+BR164*POWER(BX164-5,3)+BS164*POWER(BX164-5,4),"")))</f>
        <v>0</v>
      </c>
      <c r="BZ164" s="69" t="n">
        <f aca="false">IF(BY164&gt;0,BY164*BI164/10*BW164*(100+BV164)/100,0)</f>
        <v>0</v>
      </c>
      <c r="CA164" s="69" t="n">
        <f aca="false">IF(BD164&gt;0,BX164-IF(BD164&gt;BX164,BX164,BD164),0)</f>
        <v>0</v>
      </c>
      <c r="CB164" s="69" t="n">
        <f aca="false">POWER(1.01,CA164)</f>
        <v>1</v>
      </c>
      <c r="CC164" s="69" t="n">
        <f aca="false">IF(BF164&gt;0,IF(BF164&gt;BH164,1,BF164/BH164),0)</f>
        <v>0</v>
      </c>
      <c r="CD164" s="72" t="n">
        <f aca="false">IF(BD164=0,0,IF(BF164&gt;0,ROUND(IF(CB164&lt;&gt;0,BZ164*BT164*1/CB164*CC164,0),0),0))</f>
        <v>0</v>
      </c>
      <c r="CE164" s="73" t="str">
        <f aca="false">IF(BF164&gt;0,IF(BF164&gt;BH164,CD164/BF164,CD164/BH164),"")</f>
        <v/>
      </c>
      <c r="CF164" s="69" t="n">
        <f aca="false">'Vstupní data'!AM164</f>
        <v>0</v>
      </c>
      <c r="CG164" s="69" t="n">
        <f aca="false">'Vstupní data'!AN164</f>
        <v>0</v>
      </c>
      <c r="CH164" s="69" t="n">
        <f aca="false">'Vstupní data'!AO164</f>
        <v>0</v>
      </c>
      <c r="CI164" s="69" t="n">
        <f aca="false">'Vstupní data'!AP164</f>
        <v>0</v>
      </c>
      <c r="CJ164" s="72" t="n">
        <f aca="false">ROUND(CH164*CI164,0)</f>
        <v>0</v>
      </c>
      <c r="CK164" s="74" t="str">
        <f aca="false">IF(OR(AA164&gt;0,BB164&gt;0,CD164&gt;0,CJ164&gt;0),AA164+BB164+CD164+CJ164,"")</f>
        <v/>
      </c>
    </row>
    <row r="165" customFormat="false" ht="12.8" hidden="false" customHeight="false" outlineLevel="0" collapsed="false">
      <c r="A165" s="66" t="n">
        <f aca="false">'Vstupní data'!A165</f>
        <v>0</v>
      </c>
      <c r="F165" s="66" t="str">
        <f aca="false">CONCATENATE('Vstupní data'!F165,'Vstupní data'!G165,'Vstupní data'!H165,'Vstupní data'!I165)</f>
        <v/>
      </c>
      <c r="G165" s="66"/>
      <c r="H165" s="66" t="n">
        <f aca="false">'Vstupní data'!K165</f>
        <v>0</v>
      </c>
      <c r="I165" s="66" t="n">
        <f aca="false">'Vstupní data'!L165</f>
        <v>0</v>
      </c>
      <c r="J165" s="66" t="n">
        <f aca="false">'Vstupní data'!K165*'Vstupní data'!M165/100</f>
        <v>0</v>
      </c>
      <c r="L165" s="66" t="n">
        <f aca="false">IF('Vstupní data'!N165="prostokořenný",0,IF('Vstupní data'!N165="krytokořenný","k",IF('Vstupní data'!N165="poloodrostky nebo odrostky, prostokořenné i krytokořenné","po",0)))</f>
        <v>0</v>
      </c>
      <c r="N165" s="66"/>
      <c r="O165" s="66" t="n">
        <f aca="false">'Vstupní data'!O165</f>
        <v>0</v>
      </c>
      <c r="P165" s="66" t="n">
        <f aca="false">IF(O165&gt;0,VLOOKUP(CONCATENATE(VLOOKUP(I165,'Pril3-drev'!$H$5:$K$83,4,0),"-",'Vstupní data'!R165),K2!$C$15:$D$23,2,0),0)</f>
        <v>0</v>
      </c>
      <c r="Q165" s="66" t="n">
        <f aca="false">IF(O165&gt;0,VLOOKUP(I165,'Pril3-drev'!$H$5:$I$83,2,0),0)</f>
        <v>0</v>
      </c>
      <c r="R165" s="66" t="n">
        <f aca="false">IF(Q165&gt;0,VLOOKUP(Q165,'Pril6-okus'!$A$5:$B$17,2,0),0)</f>
        <v>0</v>
      </c>
      <c r="S165" s="66" t="n">
        <f aca="false">IF(O165&gt;0,VLOOKUP(I165,'Pril3-drev'!$H$5:$J$83,3,0),0)</f>
        <v>0</v>
      </c>
      <c r="T165" s="66" t="str">
        <f aca="false">IF(O165&gt;0,IF(L165="k",0.9*VLOOKUP(S165,'ha-pocty-vyhl'!$A$5:$B$20,2,0),IF(L165="po",0.8*VLOOKUP(S165,'ha-pocty-vyhl'!$A$5:$B$20,2,0),VLOOKUP(S165,'ha-pocty-vyhl'!$A$5:$B$20,2,0))),"")</f>
        <v/>
      </c>
      <c r="U165" s="66" t="n">
        <f aca="false">'Vstupní data'!P165</f>
        <v>0</v>
      </c>
      <c r="V165" s="66" t="n">
        <f aca="false">IF(O165&gt;0,1.3*T165*1000*Z165/10000,0)</f>
        <v>0</v>
      </c>
      <c r="W165" s="66" t="n">
        <f aca="false">IF(O165&gt;0,1.3*T165*1000*Z165/10000,0)</f>
        <v>0</v>
      </c>
      <c r="X165" s="66" t="n">
        <f aca="false">IF(O165&gt;0,IF(O165&gt;V165,V165,O165),0)</f>
        <v>0</v>
      </c>
      <c r="Y165" s="66" t="n">
        <f aca="false">IF(O165&gt;0,IF(IF(U165&gt;W165,W165,U165)&lt;X165,W165,IF(U165&gt;W165,W165,U165)),0)</f>
        <v>0</v>
      </c>
      <c r="Z165" s="66" t="n">
        <f aca="false">IF(O165&gt;0,IF(J165&gt;0,J165,K165*H165/100),0)</f>
        <v>0</v>
      </c>
      <c r="AA165" s="67" t="n">
        <f aca="false">IF(O165&gt;0,CEILING(R165*P165*X165/Y165*Z165,1),0)</f>
        <v>0</v>
      </c>
      <c r="AB165" s="68" t="n">
        <f aca="false">IF(O165&gt;0,AA165/O165,0)</f>
        <v>0</v>
      </c>
      <c r="AC165" s="66" t="n">
        <f aca="false">'Vstupní data'!W165</f>
        <v>0</v>
      </c>
      <c r="AI165" s="66" t="str">
        <f aca="false">IF(OR('Vstupní data'!T165&gt;0,'Vstupní data'!U165&gt;0),VLOOKUP(I165,'Pril3-drev'!$H$5:$J$83,3,0),"")</f>
        <v/>
      </c>
      <c r="AJ165" s="66" t="n">
        <f aca="false">IF('Vstupní data'!V165="prostokořenný",0,IF('Vstupní data'!V165="krytokořenný","k",IF('Vstupní data'!V165="poloodrostky nebo odrostky, prostokořenné i krytokořenné","po",0)))</f>
        <v>0</v>
      </c>
      <c r="AK165" s="66" t="n">
        <f aca="false">IF(OR('Vstupní data'!T165&gt;0,'Vstupní data'!U165&gt;0),IF(AJ165="k",0.9*VLOOKUP(AI165,'ha-pocty-vyhl'!$A$5:$B$20,2,0),IF(AJ165="po",0.8*VLOOKUP(AI165,'ha-pocty-vyhl'!$A$5:$B$20,2,0),VLOOKUP(AI165,'ha-pocty-vyhl'!$A$5:$B$20,2,0))),0)</f>
        <v>0</v>
      </c>
      <c r="AL165" s="66" t="n">
        <f aca="false">IF(OR('Vstupní data'!T165&gt;0,'Vstupní data'!U165&gt;0),'Vstupní data'!K165*'Vstupní data'!M165/100,0)</f>
        <v>0</v>
      </c>
      <c r="AM165" s="66" t="n">
        <f aca="false">IF(OR('Vstupní data'!T165&gt;0,'Vstupní data'!U165&gt;0),IF('Vstupní data'!T165&gt;0,'Vstupní data'!T165,ROUND(10*'Vstupní data'!U165/AK165,0)),0)</f>
        <v>0</v>
      </c>
      <c r="AN165" s="69" t="n">
        <f aca="false">IF('Vstupní data'!T165&gt;0,   IF('Vstupní data'!T165&lt;=AL165,'Vstupní data'!T165,AL165),   IF(AM165&lt;AL165,AM165,AL165))</f>
        <v>0</v>
      </c>
      <c r="AO165" s="69" t="n">
        <f aca="false">'Vstupní data'!X165</f>
        <v>0</v>
      </c>
      <c r="AP165" s="66" t="n">
        <f aca="false">IF(OR('Vstupní data'!T165&gt;0,'Vstupní data'!U165&gt;0),IF(I165&lt;&gt;0,VLOOKUP(I165,'Pril3-drev'!$H$5:$I$83,2,0),0),0)</f>
        <v>0</v>
      </c>
      <c r="AQ165" s="66" t="n">
        <f aca="false">'Vstupní data'!Y165</f>
        <v>0</v>
      </c>
      <c r="AR165" s="66" t="str">
        <f aca="false">IF(AC165&gt;5,   IF('Vstupní data'!Y165&gt;0,   VLOOKUP(VLOOKUP(CONCATENATE(VLOOKUP(I165,'Pril3-drev'!$H$4:$L$83,5,0),AC165),'Pril3-drev'!$Q$4:$R$2803,2,0),'AVB-BS'!$C$5:$S$29 ,LOOKUP(AQ165,'AVB-BS'!$D$3:$S$3,'AVB-BS'!$D$1:$S$1) ,0 )   ,   IF('Vstupní data'!Z165&gt;0,'Vstupní data'!Z165,0)) , "")</f>
        <v/>
      </c>
      <c r="AS165" s="70" t="str">
        <f aca="false">IF(AC165&gt;5,VLOOKUP(CONCATENATE(AP165,AR165),'Pril1-THLPa'!$H$6:$N$96,4,0),"")</f>
        <v/>
      </c>
      <c r="AT165" s="70" t="str">
        <f aca="false">IF(AC165&gt;5,VLOOKUP(CONCATENATE(AP165,AR165),'Pril1-THLPa'!$H$6:$N$96,5,0),"")</f>
        <v/>
      </c>
      <c r="AU165" s="70" t="str">
        <f aca="false">IF(AC165&gt;5,VLOOKUP(CONCATENATE(AP165,AR165),'Pril1-THLPa'!$H$6:$N$96,6,0),"")</f>
        <v/>
      </c>
      <c r="AV165" s="70" t="str">
        <f aca="false">IF(AC165&gt;5,VLOOKUP(CONCATENATE(AP165,AR165),'Pril1-THLPa'!$H$6:$N$96,7,0),"")</f>
        <v/>
      </c>
      <c r="AW165" s="70" t="str">
        <f aca="false">IF(AC165&gt;5,VLOOKUP(CONCATENATE(AP165,AR165),'Pril1-THLPa'!$H$6:$O$96,8,0),"")</f>
        <v/>
      </c>
      <c r="AX165" s="66" t="n">
        <f aca="false">IF(AC165&gt;0,IF(AND(AC165&gt;0,AC165&lt;=5),VLOOKUP(AP165,'Pril1-THLPa'!$A$6:$F$18,LOOKUP(AC165,'Pril1-THLPa'!$B$5:$F$5,'Pril1-THLPa'!$B$4:$F$4),0),AS165+AT165*(AC165-5)+AU165*POWER(AC165-5,2)+AV165*POWER(AC165-5,3)+AW165*POWER(AC165-5,4)),0)</f>
        <v>0</v>
      </c>
      <c r="AY165" s="71"/>
      <c r="AZ165" s="66" t="n">
        <f aca="false">'Vstupní data'!AA165</f>
        <v>0</v>
      </c>
      <c r="BA165" s="66" t="n">
        <f aca="false">IF(OR('Vstupní data'!T165&gt;0,'Vstupní data'!U165&gt;0),IF(AC165&lt;&gt;"",AX165*AO165/10*(100+AZ165)/100,0),0)</f>
        <v>0</v>
      </c>
      <c r="BB165" s="67" t="n">
        <f aca="false">IF(AC165&lt;&gt;"",ROUND(BA165*AN165,0),0)</f>
        <v>0</v>
      </c>
      <c r="BC165" s="68" t="str">
        <f aca="false">IF(AE165&gt;0,BB165/AE165,"")</f>
        <v/>
      </c>
      <c r="BD165" s="66" t="n">
        <f aca="false">'Vstupní data'!AE165</f>
        <v>0</v>
      </c>
      <c r="BF165" s="66" t="n">
        <f aca="false">'Vstupní data'!AC165</f>
        <v>0</v>
      </c>
      <c r="BH165" s="66" t="n">
        <f aca="false">'Vstupní data'!AD165</f>
        <v>0</v>
      </c>
      <c r="BI165" s="66" t="n">
        <f aca="false">'Vstupní data'!AF165</f>
        <v>0</v>
      </c>
      <c r="BJ165" s="69" t="n">
        <f aca="false">'Vstupní data'!AG165</f>
        <v>0</v>
      </c>
      <c r="BK165" s="69" t="n">
        <f aca="false">IF(BF165&lt;&gt;0,VLOOKUP(I165,'Pril3-drev'!$H$5:$I$83,2,0),0)</f>
        <v>0</v>
      </c>
      <c r="BL165" s="69" t="n">
        <f aca="false">IF(BF165&lt;&gt;0,VLOOKUP(BK165,'Pril3-drev'!$A$5:$C$17,3,0),0)</f>
        <v>0</v>
      </c>
      <c r="BM165" s="69" t="n">
        <f aca="false">'Vstupní data'!AH165</f>
        <v>0</v>
      </c>
      <c r="BN165" s="69" t="n">
        <f aca="false">IF('Vstupní data'!AH165&gt;0,   VLOOKUP(VLOOKUP(CONCATENATE(VLOOKUP(I165,'Pril3-drev'!$H$4:$L$83,5,0),BD165),'Pril3-drev'!$Q$4:$R$2803,2,0),'AVB-BS'!$C$5:$S$29 ,LOOKUP(BM165,'AVB-BS'!$D$3:$S$3,'AVB-BS'!$D$1:$S$1) ,0 )   ,   IF('Vstupní data'!AI165&gt;0,'Vstupní data'!AI165,0))</f>
        <v>0</v>
      </c>
      <c r="BO165" s="69" t="str">
        <f aca="false">IF(BX165&gt;5,VLOOKUP(CONCATENATE(BK165,BN165),'Pril1-THLPa'!$H$6:$N$96,4,0),"")</f>
        <v/>
      </c>
      <c r="BP165" s="69" t="str">
        <f aca="false">IF(BX165&gt;5,VLOOKUP(CONCATENATE(BK165,BN165),'Pril1-THLPa'!$H$6:$N$96,5,0),"")</f>
        <v/>
      </c>
      <c r="BQ165" s="69" t="str">
        <f aca="false">IF(BX165&gt;5,VLOOKUP(CONCATENATE(BK165,BN165),'Pril1-THLPa'!$H$6:$N$96,6,0),"")</f>
        <v/>
      </c>
      <c r="BR165" s="69" t="str">
        <f aca="false">IF(BX165&gt;5,VLOOKUP(CONCATENATE(BK165,BN165),'Pril1-THLPa'!$H$6:$N$96,7,0),"")</f>
        <v/>
      </c>
      <c r="BS165" s="69" t="str">
        <f aca="false">IF(BX165&gt;5,VLOOKUP(CONCATENATE(BK165,BN165),'Pril1-THLPa'!$H$6:$O$96,8,0),"")</f>
        <v/>
      </c>
      <c r="BT165" s="69" t="str">
        <f aca="false">IF(BF165&gt;0, IF(BK165="smrk",  VLOOKUP(VLOOKUP(BD165,'Pril9-K3'!$L$8:$M$207,2,0),'Pril9-K3'!$A$8:$J$16,LOOKUP(BN165,'Pril9-K3'!$A$7:$J$7,'Pril9-K3'!$A$5:$J$5),0), IF(AND(BK165&lt;&gt;"smrk",'Vstupní data'!AK165&lt;&gt;""),'Vstupní data'!AK165,   VLOOKUP(VLOOKUP(BD165,'Pril9-K3'!$L$8:$M$207,2,0),'Pril9-K3'!$A$8:$J$16,LOOKUP(BN165,'Pril9-K3'!$A$7:$J$7,'Pril9-K3'!$A$5:$J$5),0)   )),   "")</f>
        <v/>
      </c>
      <c r="BV165" s="69" t="n">
        <f aca="false">'Vstupní data'!AJ165</f>
        <v>0</v>
      </c>
      <c r="BW165" s="69" t="n">
        <f aca="false">IF(BF165&gt;0,IF(J165&gt;0,J165,K165*H165/100),0)</f>
        <v>0</v>
      </c>
      <c r="BX165" s="69" t="n">
        <f aca="false">IF(BF165&gt;0,IF(BJ165&gt;BL165,BL165,BJ165),0)</f>
        <v>0</v>
      </c>
      <c r="BY165" s="69" t="n">
        <f aca="false">IF(BD165=0,0,IF(AND(BX165&gt;0,BX165&lt;=5),  IF(AND(BX165&gt;0,BX165&lt;=5),VLOOKUP(BK165,'Pril1-THLPa'!$A$6:$F$18,IF(AND(BX165&gt;0,BX165&lt;=5),LOOKUP(BX165,'Pril1-THLPa'!$B$5:$F$5,'Pril1-THLPa'!$B$4:$F$4),""),0),""),  IF(BX165&gt;5,BO165+BP165*(BX165-5)+BQ165*POWER(BX165-5,2)+BR165*POWER(BX165-5,3)+BS165*POWER(BX165-5,4),"")))</f>
        <v>0</v>
      </c>
      <c r="BZ165" s="69" t="n">
        <f aca="false">IF(BY165&gt;0,BY165*BI165/10*BW165*(100+BV165)/100,0)</f>
        <v>0</v>
      </c>
      <c r="CA165" s="69" t="n">
        <f aca="false">IF(BD165&gt;0,BX165-IF(BD165&gt;BX165,BX165,BD165),0)</f>
        <v>0</v>
      </c>
      <c r="CB165" s="69" t="n">
        <f aca="false">POWER(1.01,CA165)</f>
        <v>1</v>
      </c>
      <c r="CC165" s="69" t="n">
        <f aca="false">IF(BF165&gt;0,IF(BF165&gt;BH165,1,BF165/BH165),0)</f>
        <v>0</v>
      </c>
      <c r="CD165" s="72" t="n">
        <f aca="false">IF(BD165=0,0,IF(BF165&gt;0,ROUND(IF(CB165&lt;&gt;0,BZ165*BT165*1/CB165*CC165,0),0),0))</f>
        <v>0</v>
      </c>
      <c r="CE165" s="73" t="str">
        <f aca="false">IF(BF165&gt;0,IF(BF165&gt;BH165,CD165/BF165,CD165/BH165),"")</f>
        <v/>
      </c>
      <c r="CF165" s="69" t="n">
        <f aca="false">'Vstupní data'!AM165</f>
        <v>0</v>
      </c>
      <c r="CG165" s="69" t="n">
        <f aca="false">'Vstupní data'!AN165</f>
        <v>0</v>
      </c>
      <c r="CH165" s="69" t="n">
        <f aca="false">'Vstupní data'!AO165</f>
        <v>0</v>
      </c>
      <c r="CI165" s="69" t="n">
        <f aca="false">'Vstupní data'!AP165</f>
        <v>0</v>
      </c>
      <c r="CJ165" s="72" t="n">
        <f aca="false">ROUND(CH165*CI165,0)</f>
        <v>0</v>
      </c>
      <c r="CK165" s="74" t="str">
        <f aca="false">IF(OR(AA165&gt;0,BB165&gt;0,CD165&gt;0,CJ165&gt;0),AA165+BB165+CD165+CJ165,"")</f>
        <v/>
      </c>
    </row>
    <row r="166" customFormat="false" ht="12.8" hidden="false" customHeight="false" outlineLevel="0" collapsed="false">
      <c r="A166" s="66" t="n">
        <f aca="false">'Vstupní data'!A166</f>
        <v>0</v>
      </c>
      <c r="F166" s="66" t="str">
        <f aca="false">CONCATENATE('Vstupní data'!F166,'Vstupní data'!G166,'Vstupní data'!H166,'Vstupní data'!I166)</f>
        <v/>
      </c>
      <c r="G166" s="66"/>
      <c r="H166" s="66" t="n">
        <f aca="false">'Vstupní data'!K166</f>
        <v>0</v>
      </c>
      <c r="I166" s="66" t="n">
        <f aca="false">'Vstupní data'!L166</f>
        <v>0</v>
      </c>
      <c r="J166" s="66" t="n">
        <f aca="false">'Vstupní data'!K166*'Vstupní data'!M166/100</f>
        <v>0</v>
      </c>
      <c r="L166" s="66" t="n">
        <f aca="false">IF('Vstupní data'!N166="prostokořenný",0,IF('Vstupní data'!N166="krytokořenný","k",IF('Vstupní data'!N166="poloodrostky nebo odrostky, prostokořenné i krytokořenné","po",0)))</f>
        <v>0</v>
      </c>
      <c r="N166" s="66"/>
      <c r="O166" s="66" t="n">
        <f aca="false">'Vstupní data'!O166</f>
        <v>0</v>
      </c>
      <c r="P166" s="66" t="n">
        <f aca="false">IF(O166&gt;0,VLOOKUP(CONCATENATE(VLOOKUP(I166,'Pril3-drev'!$H$5:$K$83,4,0),"-",'Vstupní data'!R166),K2!$C$15:$D$23,2,0),0)</f>
        <v>0</v>
      </c>
      <c r="Q166" s="66" t="n">
        <f aca="false">IF(O166&gt;0,VLOOKUP(I166,'Pril3-drev'!$H$5:$I$83,2,0),0)</f>
        <v>0</v>
      </c>
      <c r="R166" s="66" t="n">
        <f aca="false">IF(Q166&gt;0,VLOOKUP(Q166,'Pril6-okus'!$A$5:$B$17,2,0),0)</f>
        <v>0</v>
      </c>
      <c r="S166" s="66" t="n">
        <f aca="false">IF(O166&gt;0,VLOOKUP(I166,'Pril3-drev'!$H$5:$J$83,3,0),0)</f>
        <v>0</v>
      </c>
      <c r="T166" s="66" t="str">
        <f aca="false">IF(O166&gt;0,IF(L166="k",0.9*VLOOKUP(S166,'ha-pocty-vyhl'!$A$5:$B$20,2,0),IF(L166="po",0.8*VLOOKUP(S166,'ha-pocty-vyhl'!$A$5:$B$20,2,0),VLOOKUP(S166,'ha-pocty-vyhl'!$A$5:$B$20,2,0))),"")</f>
        <v/>
      </c>
      <c r="U166" s="66" t="n">
        <f aca="false">'Vstupní data'!P166</f>
        <v>0</v>
      </c>
      <c r="V166" s="66" t="n">
        <f aca="false">IF(O166&gt;0,1.3*T166*1000*Z166/10000,0)</f>
        <v>0</v>
      </c>
      <c r="W166" s="66" t="n">
        <f aca="false">IF(O166&gt;0,1.3*T166*1000*Z166/10000,0)</f>
        <v>0</v>
      </c>
      <c r="X166" s="66" t="n">
        <f aca="false">IF(O166&gt;0,IF(O166&gt;V166,V166,O166),0)</f>
        <v>0</v>
      </c>
      <c r="Y166" s="66" t="n">
        <f aca="false">IF(O166&gt;0,IF(IF(U166&gt;W166,W166,U166)&lt;X166,W166,IF(U166&gt;W166,W166,U166)),0)</f>
        <v>0</v>
      </c>
      <c r="Z166" s="66" t="n">
        <f aca="false">IF(O166&gt;0,IF(J166&gt;0,J166,K166*H166/100),0)</f>
        <v>0</v>
      </c>
      <c r="AA166" s="67" t="n">
        <f aca="false">IF(O166&gt;0,CEILING(R166*P166*X166/Y166*Z166,1),0)</f>
        <v>0</v>
      </c>
      <c r="AB166" s="68" t="n">
        <f aca="false">IF(O166&gt;0,AA166/O166,0)</f>
        <v>0</v>
      </c>
      <c r="AC166" s="66" t="n">
        <f aca="false">'Vstupní data'!W166</f>
        <v>0</v>
      </c>
      <c r="AI166" s="66" t="str">
        <f aca="false">IF(OR('Vstupní data'!T166&gt;0,'Vstupní data'!U166&gt;0),VLOOKUP(I166,'Pril3-drev'!$H$5:$J$83,3,0),"")</f>
        <v/>
      </c>
      <c r="AJ166" s="66" t="n">
        <f aca="false">IF('Vstupní data'!V166="prostokořenný",0,IF('Vstupní data'!V166="krytokořenný","k",IF('Vstupní data'!V166="poloodrostky nebo odrostky, prostokořenné i krytokořenné","po",0)))</f>
        <v>0</v>
      </c>
      <c r="AK166" s="66" t="n">
        <f aca="false">IF(OR('Vstupní data'!T166&gt;0,'Vstupní data'!U166&gt;0),IF(AJ166="k",0.9*VLOOKUP(AI166,'ha-pocty-vyhl'!$A$5:$B$20,2,0),IF(AJ166="po",0.8*VLOOKUP(AI166,'ha-pocty-vyhl'!$A$5:$B$20,2,0),VLOOKUP(AI166,'ha-pocty-vyhl'!$A$5:$B$20,2,0))),0)</f>
        <v>0</v>
      </c>
      <c r="AL166" s="66" t="n">
        <f aca="false">IF(OR('Vstupní data'!T166&gt;0,'Vstupní data'!U166&gt;0),'Vstupní data'!K166*'Vstupní data'!M166/100,0)</f>
        <v>0</v>
      </c>
      <c r="AM166" s="66" t="n">
        <f aca="false">IF(OR('Vstupní data'!T166&gt;0,'Vstupní data'!U166&gt;0),IF('Vstupní data'!T166&gt;0,'Vstupní data'!T166,ROUND(10*'Vstupní data'!U166/AK166,0)),0)</f>
        <v>0</v>
      </c>
      <c r="AN166" s="69" t="n">
        <f aca="false">IF('Vstupní data'!T166&gt;0,   IF('Vstupní data'!T166&lt;=AL166,'Vstupní data'!T166,AL166),   IF(AM166&lt;AL166,AM166,AL166))</f>
        <v>0</v>
      </c>
      <c r="AO166" s="69" t="n">
        <f aca="false">'Vstupní data'!X166</f>
        <v>0</v>
      </c>
      <c r="AP166" s="66" t="n">
        <f aca="false">IF(OR('Vstupní data'!T166&gt;0,'Vstupní data'!U166&gt;0),IF(I166&lt;&gt;0,VLOOKUP(I166,'Pril3-drev'!$H$5:$I$83,2,0),0),0)</f>
        <v>0</v>
      </c>
      <c r="AQ166" s="66" t="n">
        <f aca="false">'Vstupní data'!Y166</f>
        <v>0</v>
      </c>
      <c r="AR166" s="66" t="str">
        <f aca="false">IF(AC166&gt;5,   IF('Vstupní data'!Y166&gt;0,   VLOOKUP(VLOOKUP(CONCATENATE(VLOOKUP(I166,'Pril3-drev'!$H$4:$L$83,5,0),AC166),'Pril3-drev'!$Q$4:$R$2803,2,0),'AVB-BS'!$C$5:$S$29 ,LOOKUP(AQ166,'AVB-BS'!$D$3:$S$3,'AVB-BS'!$D$1:$S$1) ,0 )   ,   IF('Vstupní data'!Z166&gt;0,'Vstupní data'!Z166,0)) , "")</f>
        <v/>
      </c>
      <c r="AS166" s="70" t="str">
        <f aca="false">IF(AC166&gt;5,VLOOKUP(CONCATENATE(AP166,AR166),'Pril1-THLPa'!$H$6:$N$96,4,0),"")</f>
        <v/>
      </c>
      <c r="AT166" s="70" t="str">
        <f aca="false">IF(AC166&gt;5,VLOOKUP(CONCATENATE(AP166,AR166),'Pril1-THLPa'!$H$6:$N$96,5,0),"")</f>
        <v/>
      </c>
      <c r="AU166" s="70" t="str">
        <f aca="false">IF(AC166&gt;5,VLOOKUP(CONCATENATE(AP166,AR166),'Pril1-THLPa'!$H$6:$N$96,6,0),"")</f>
        <v/>
      </c>
      <c r="AV166" s="70" t="str">
        <f aca="false">IF(AC166&gt;5,VLOOKUP(CONCATENATE(AP166,AR166),'Pril1-THLPa'!$H$6:$N$96,7,0),"")</f>
        <v/>
      </c>
      <c r="AW166" s="70" t="str">
        <f aca="false">IF(AC166&gt;5,VLOOKUP(CONCATENATE(AP166,AR166),'Pril1-THLPa'!$H$6:$O$96,8,0),"")</f>
        <v/>
      </c>
      <c r="AX166" s="66" t="n">
        <f aca="false">IF(AC166&gt;0,IF(AND(AC166&gt;0,AC166&lt;=5),VLOOKUP(AP166,'Pril1-THLPa'!$A$6:$F$18,LOOKUP(AC166,'Pril1-THLPa'!$B$5:$F$5,'Pril1-THLPa'!$B$4:$F$4),0),AS166+AT166*(AC166-5)+AU166*POWER(AC166-5,2)+AV166*POWER(AC166-5,3)+AW166*POWER(AC166-5,4)),0)</f>
        <v>0</v>
      </c>
      <c r="AY166" s="71"/>
      <c r="AZ166" s="66" t="n">
        <f aca="false">'Vstupní data'!AA166</f>
        <v>0</v>
      </c>
      <c r="BA166" s="66" t="n">
        <f aca="false">IF(OR('Vstupní data'!T166&gt;0,'Vstupní data'!U166&gt;0),IF(AC166&lt;&gt;"",AX166*AO166/10*(100+AZ166)/100,0),0)</f>
        <v>0</v>
      </c>
      <c r="BB166" s="67" t="n">
        <f aca="false">IF(AC166&lt;&gt;"",ROUND(BA166*AN166,0),0)</f>
        <v>0</v>
      </c>
      <c r="BC166" s="68" t="str">
        <f aca="false">IF(AE166&gt;0,BB166/AE166,"")</f>
        <v/>
      </c>
      <c r="BD166" s="66" t="n">
        <f aca="false">'Vstupní data'!AE166</f>
        <v>0</v>
      </c>
      <c r="BF166" s="66" t="n">
        <f aca="false">'Vstupní data'!AC166</f>
        <v>0</v>
      </c>
      <c r="BH166" s="66" t="n">
        <f aca="false">'Vstupní data'!AD166</f>
        <v>0</v>
      </c>
      <c r="BI166" s="66" t="n">
        <f aca="false">'Vstupní data'!AF166</f>
        <v>0</v>
      </c>
      <c r="BJ166" s="69" t="n">
        <f aca="false">'Vstupní data'!AG166</f>
        <v>0</v>
      </c>
      <c r="BK166" s="69" t="n">
        <f aca="false">IF(BF166&lt;&gt;0,VLOOKUP(I166,'Pril3-drev'!$H$5:$I$83,2,0),0)</f>
        <v>0</v>
      </c>
      <c r="BL166" s="69" t="n">
        <f aca="false">IF(BF166&lt;&gt;0,VLOOKUP(BK166,'Pril3-drev'!$A$5:$C$17,3,0),0)</f>
        <v>0</v>
      </c>
      <c r="BM166" s="69" t="n">
        <f aca="false">'Vstupní data'!AH166</f>
        <v>0</v>
      </c>
      <c r="BN166" s="69" t="n">
        <f aca="false">IF('Vstupní data'!AH166&gt;0,   VLOOKUP(VLOOKUP(CONCATENATE(VLOOKUP(I166,'Pril3-drev'!$H$4:$L$83,5,0),BD166),'Pril3-drev'!$Q$4:$R$2803,2,0),'AVB-BS'!$C$5:$S$29 ,LOOKUP(BM166,'AVB-BS'!$D$3:$S$3,'AVB-BS'!$D$1:$S$1) ,0 )   ,   IF('Vstupní data'!AI166&gt;0,'Vstupní data'!AI166,0))</f>
        <v>0</v>
      </c>
      <c r="BO166" s="69" t="str">
        <f aca="false">IF(BX166&gt;5,VLOOKUP(CONCATENATE(BK166,BN166),'Pril1-THLPa'!$H$6:$N$96,4,0),"")</f>
        <v/>
      </c>
      <c r="BP166" s="69" t="str">
        <f aca="false">IF(BX166&gt;5,VLOOKUP(CONCATENATE(BK166,BN166),'Pril1-THLPa'!$H$6:$N$96,5,0),"")</f>
        <v/>
      </c>
      <c r="BQ166" s="69" t="str">
        <f aca="false">IF(BX166&gt;5,VLOOKUP(CONCATENATE(BK166,BN166),'Pril1-THLPa'!$H$6:$N$96,6,0),"")</f>
        <v/>
      </c>
      <c r="BR166" s="69" t="str">
        <f aca="false">IF(BX166&gt;5,VLOOKUP(CONCATENATE(BK166,BN166),'Pril1-THLPa'!$H$6:$N$96,7,0),"")</f>
        <v/>
      </c>
      <c r="BS166" s="69" t="str">
        <f aca="false">IF(BX166&gt;5,VLOOKUP(CONCATENATE(BK166,BN166),'Pril1-THLPa'!$H$6:$O$96,8,0),"")</f>
        <v/>
      </c>
      <c r="BT166" s="69" t="str">
        <f aca="false">IF(BF166&gt;0, IF(BK166="smrk",  VLOOKUP(VLOOKUP(BD166,'Pril9-K3'!$L$8:$M$207,2,0),'Pril9-K3'!$A$8:$J$16,LOOKUP(BN166,'Pril9-K3'!$A$7:$J$7,'Pril9-K3'!$A$5:$J$5),0), IF(AND(BK166&lt;&gt;"smrk",'Vstupní data'!AK166&lt;&gt;""),'Vstupní data'!AK166,   VLOOKUP(VLOOKUP(BD166,'Pril9-K3'!$L$8:$M$207,2,0),'Pril9-K3'!$A$8:$J$16,LOOKUP(BN166,'Pril9-K3'!$A$7:$J$7,'Pril9-K3'!$A$5:$J$5),0)   )),   "")</f>
        <v/>
      </c>
      <c r="BV166" s="69" t="n">
        <f aca="false">'Vstupní data'!AJ166</f>
        <v>0</v>
      </c>
      <c r="BW166" s="69" t="n">
        <f aca="false">IF(BF166&gt;0,IF(J166&gt;0,J166,K166*H166/100),0)</f>
        <v>0</v>
      </c>
      <c r="BX166" s="69" t="n">
        <f aca="false">IF(BF166&gt;0,IF(BJ166&gt;BL166,BL166,BJ166),0)</f>
        <v>0</v>
      </c>
      <c r="BY166" s="69" t="n">
        <f aca="false">IF(BD166=0,0,IF(AND(BX166&gt;0,BX166&lt;=5),  IF(AND(BX166&gt;0,BX166&lt;=5),VLOOKUP(BK166,'Pril1-THLPa'!$A$6:$F$18,IF(AND(BX166&gt;0,BX166&lt;=5),LOOKUP(BX166,'Pril1-THLPa'!$B$5:$F$5,'Pril1-THLPa'!$B$4:$F$4),""),0),""),  IF(BX166&gt;5,BO166+BP166*(BX166-5)+BQ166*POWER(BX166-5,2)+BR166*POWER(BX166-5,3)+BS166*POWER(BX166-5,4),"")))</f>
        <v>0</v>
      </c>
      <c r="BZ166" s="69" t="n">
        <f aca="false">IF(BY166&gt;0,BY166*BI166/10*BW166*(100+BV166)/100,0)</f>
        <v>0</v>
      </c>
      <c r="CA166" s="69" t="n">
        <f aca="false">IF(BD166&gt;0,BX166-IF(BD166&gt;BX166,BX166,BD166),0)</f>
        <v>0</v>
      </c>
      <c r="CB166" s="69" t="n">
        <f aca="false">POWER(1.01,CA166)</f>
        <v>1</v>
      </c>
      <c r="CC166" s="69" t="n">
        <f aca="false">IF(BF166&gt;0,IF(BF166&gt;BH166,1,BF166/BH166),0)</f>
        <v>0</v>
      </c>
      <c r="CD166" s="72" t="n">
        <f aca="false">IF(BD166=0,0,IF(BF166&gt;0,ROUND(IF(CB166&lt;&gt;0,BZ166*BT166*1/CB166*CC166,0),0),0))</f>
        <v>0</v>
      </c>
      <c r="CE166" s="73" t="str">
        <f aca="false">IF(BF166&gt;0,IF(BF166&gt;BH166,CD166/BF166,CD166/BH166),"")</f>
        <v/>
      </c>
      <c r="CF166" s="69" t="n">
        <f aca="false">'Vstupní data'!AM166</f>
        <v>0</v>
      </c>
      <c r="CG166" s="69" t="n">
        <f aca="false">'Vstupní data'!AN166</f>
        <v>0</v>
      </c>
      <c r="CH166" s="69" t="n">
        <f aca="false">'Vstupní data'!AO166</f>
        <v>0</v>
      </c>
      <c r="CI166" s="69" t="n">
        <f aca="false">'Vstupní data'!AP166</f>
        <v>0</v>
      </c>
      <c r="CJ166" s="72" t="n">
        <f aca="false">ROUND(CH166*CI166,0)</f>
        <v>0</v>
      </c>
      <c r="CK166" s="74" t="str">
        <f aca="false">IF(OR(AA166&gt;0,BB166&gt;0,CD166&gt;0,CJ166&gt;0),AA166+BB166+CD166+CJ166,"")</f>
        <v/>
      </c>
    </row>
    <row r="167" customFormat="false" ht="12.8" hidden="false" customHeight="false" outlineLevel="0" collapsed="false">
      <c r="A167" s="66" t="n">
        <f aca="false">'Vstupní data'!A167</f>
        <v>0</v>
      </c>
      <c r="F167" s="66" t="str">
        <f aca="false">CONCATENATE('Vstupní data'!F167,'Vstupní data'!G167,'Vstupní data'!H167,'Vstupní data'!I167)</f>
        <v/>
      </c>
      <c r="G167" s="66"/>
      <c r="H167" s="66" t="n">
        <f aca="false">'Vstupní data'!K167</f>
        <v>0</v>
      </c>
      <c r="I167" s="66" t="n">
        <f aca="false">'Vstupní data'!L167</f>
        <v>0</v>
      </c>
      <c r="J167" s="66" t="n">
        <f aca="false">'Vstupní data'!K167*'Vstupní data'!M167/100</f>
        <v>0</v>
      </c>
      <c r="L167" s="66" t="n">
        <f aca="false">IF('Vstupní data'!N167="prostokořenný",0,IF('Vstupní data'!N167="krytokořenný","k",IF('Vstupní data'!N167="poloodrostky nebo odrostky, prostokořenné i krytokořenné","po",0)))</f>
        <v>0</v>
      </c>
      <c r="N167" s="66"/>
      <c r="O167" s="66" t="n">
        <f aca="false">'Vstupní data'!O167</f>
        <v>0</v>
      </c>
      <c r="P167" s="66" t="n">
        <f aca="false">IF(O167&gt;0,VLOOKUP(CONCATENATE(VLOOKUP(I167,'Pril3-drev'!$H$5:$K$83,4,0),"-",'Vstupní data'!R167),K2!$C$15:$D$23,2,0),0)</f>
        <v>0</v>
      </c>
      <c r="Q167" s="66" t="n">
        <f aca="false">IF(O167&gt;0,VLOOKUP(I167,'Pril3-drev'!$H$5:$I$83,2,0),0)</f>
        <v>0</v>
      </c>
      <c r="R167" s="66" t="n">
        <f aca="false">IF(Q167&gt;0,VLOOKUP(Q167,'Pril6-okus'!$A$5:$B$17,2,0),0)</f>
        <v>0</v>
      </c>
      <c r="S167" s="66" t="n">
        <f aca="false">IF(O167&gt;0,VLOOKUP(I167,'Pril3-drev'!$H$5:$J$83,3,0),0)</f>
        <v>0</v>
      </c>
      <c r="T167" s="66" t="str">
        <f aca="false">IF(O167&gt;0,IF(L167="k",0.9*VLOOKUP(S167,'ha-pocty-vyhl'!$A$5:$B$20,2,0),IF(L167="po",0.8*VLOOKUP(S167,'ha-pocty-vyhl'!$A$5:$B$20,2,0),VLOOKUP(S167,'ha-pocty-vyhl'!$A$5:$B$20,2,0))),"")</f>
        <v/>
      </c>
      <c r="U167" s="66" t="n">
        <f aca="false">'Vstupní data'!P167</f>
        <v>0</v>
      </c>
      <c r="V167" s="66" t="n">
        <f aca="false">IF(O167&gt;0,1.3*T167*1000*Z167/10000,0)</f>
        <v>0</v>
      </c>
      <c r="W167" s="66" t="n">
        <f aca="false">IF(O167&gt;0,1.3*T167*1000*Z167/10000,0)</f>
        <v>0</v>
      </c>
      <c r="X167" s="66" t="n">
        <f aca="false">IF(O167&gt;0,IF(O167&gt;V167,V167,O167),0)</f>
        <v>0</v>
      </c>
      <c r="Y167" s="66" t="n">
        <f aca="false">IF(O167&gt;0,IF(IF(U167&gt;W167,W167,U167)&lt;X167,W167,IF(U167&gt;W167,W167,U167)),0)</f>
        <v>0</v>
      </c>
      <c r="Z167" s="66" t="n">
        <f aca="false">IF(O167&gt;0,IF(J167&gt;0,J167,K167*H167/100),0)</f>
        <v>0</v>
      </c>
      <c r="AA167" s="67" t="n">
        <f aca="false">IF(O167&gt;0,CEILING(R167*P167*X167/Y167*Z167,1),0)</f>
        <v>0</v>
      </c>
      <c r="AB167" s="68" t="n">
        <f aca="false">IF(O167&gt;0,AA167/O167,0)</f>
        <v>0</v>
      </c>
      <c r="AC167" s="66" t="n">
        <f aca="false">'Vstupní data'!W167</f>
        <v>0</v>
      </c>
      <c r="AI167" s="66" t="str">
        <f aca="false">IF(OR('Vstupní data'!T167&gt;0,'Vstupní data'!U167&gt;0),VLOOKUP(I167,'Pril3-drev'!$H$5:$J$83,3,0),"")</f>
        <v/>
      </c>
      <c r="AJ167" s="66" t="n">
        <f aca="false">IF('Vstupní data'!V167="prostokořenný",0,IF('Vstupní data'!V167="krytokořenný","k",IF('Vstupní data'!V167="poloodrostky nebo odrostky, prostokořenné i krytokořenné","po",0)))</f>
        <v>0</v>
      </c>
      <c r="AK167" s="66" t="n">
        <f aca="false">IF(OR('Vstupní data'!T167&gt;0,'Vstupní data'!U167&gt;0),IF(AJ167="k",0.9*VLOOKUP(AI167,'ha-pocty-vyhl'!$A$5:$B$20,2,0),IF(AJ167="po",0.8*VLOOKUP(AI167,'ha-pocty-vyhl'!$A$5:$B$20,2,0),VLOOKUP(AI167,'ha-pocty-vyhl'!$A$5:$B$20,2,0))),0)</f>
        <v>0</v>
      </c>
      <c r="AL167" s="66" t="n">
        <f aca="false">IF(OR('Vstupní data'!T167&gt;0,'Vstupní data'!U167&gt;0),'Vstupní data'!K167*'Vstupní data'!M167/100,0)</f>
        <v>0</v>
      </c>
      <c r="AM167" s="66" t="n">
        <f aca="false">IF(OR('Vstupní data'!T167&gt;0,'Vstupní data'!U167&gt;0),IF('Vstupní data'!T167&gt;0,'Vstupní data'!T167,ROUND(10*'Vstupní data'!U167/AK167,0)),0)</f>
        <v>0</v>
      </c>
      <c r="AN167" s="69" t="n">
        <f aca="false">IF('Vstupní data'!T167&gt;0,   IF('Vstupní data'!T167&lt;=AL167,'Vstupní data'!T167,AL167),   IF(AM167&lt;AL167,AM167,AL167))</f>
        <v>0</v>
      </c>
      <c r="AO167" s="69" t="n">
        <f aca="false">'Vstupní data'!X167</f>
        <v>0</v>
      </c>
      <c r="AP167" s="66" t="n">
        <f aca="false">IF(OR('Vstupní data'!T167&gt;0,'Vstupní data'!U167&gt;0),IF(I167&lt;&gt;0,VLOOKUP(I167,'Pril3-drev'!$H$5:$I$83,2,0),0),0)</f>
        <v>0</v>
      </c>
      <c r="AQ167" s="66" t="n">
        <f aca="false">'Vstupní data'!Y167</f>
        <v>0</v>
      </c>
      <c r="AR167" s="66" t="str">
        <f aca="false">IF(AC167&gt;5,   IF('Vstupní data'!Y167&gt;0,   VLOOKUP(VLOOKUP(CONCATENATE(VLOOKUP(I167,'Pril3-drev'!$H$4:$L$83,5,0),AC167),'Pril3-drev'!$Q$4:$R$2803,2,0),'AVB-BS'!$C$5:$S$29 ,LOOKUP(AQ167,'AVB-BS'!$D$3:$S$3,'AVB-BS'!$D$1:$S$1) ,0 )   ,   IF('Vstupní data'!Z167&gt;0,'Vstupní data'!Z167,0)) , "")</f>
        <v/>
      </c>
      <c r="AS167" s="70" t="str">
        <f aca="false">IF(AC167&gt;5,VLOOKUP(CONCATENATE(AP167,AR167),'Pril1-THLPa'!$H$6:$N$96,4,0),"")</f>
        <v/>
      </c>
      <c r="AT167" s="70" t="str">
        <f aca="false">IF(AC167&gt;5,VLOOKUP(CONCATENATE(AP167,AR167),'Pril1-THLPa'!$H$6:$N$96,5,0),"")</f>
        <v/>
      </c>
      <c r="AU167" s="70" t="str">
        <f aca="false">IF(AC167&gt;5,VLOOKUP(CONCATENATE(AP167,AR167),'Pril1-THLPa'!$H$6:$N$96,6,0),"")</f>
        <v/>
      </c>
      <c r="AV167" s="70" t="str">
        <f aca="false">IF(AC167&gt;5,VLOOKUP(CONCATENATE(AP167,AR167),'Pril1-THLPa'!$H$6:$N$96,7,0),"")</f>
        <v/>
      </c>
      <c r="AW167" s="70" t="str">
        <f aca="false">IF(AC167&gt;5,VLOOKUP(CONCATENATE(AP167,AR167),'Pril1-THLPa'!$H$6:$O$96,8,0),"")</f>
        <v/>
      </c>
      <c r="AX167" s="66" t="n">
        <f aca="false">IF(AC167&gt;0,IF(AND(AC167&gt;0,AC167&lt;=5),VLOOKUP(AP167,'Pril1-THLPa'!$A$6:$F$18,LOOKUP(AC167,'Pril1-THLPa'!$B$5:$F$5,'Pril1-THLPa'!$B$4:$F$4),0),AS167+AT167*(AC167-5)+AU167*POWER(AC167-5,2)+AV167*POWER(AC167-5,3)+AW167*POWER(AC167-5,4)),0)</f>
        <v>0</v>
      </c>
      <c r="AY167" s="71"/>
      <c r="AZ167" s="66" t="n">
        <f aca="false">'Vstupní data'!AA167</f>
        <v>0</v>
      </c>
      <c r="BA167" s="66" t="n">
        <f aca="false">IF(OR('Vstupní data'!T167&gt;0,'Vstupní data'!U167&gt;0),IF(AC167&lt;&gt;"",AX167*AO167/10*(100+AZ167)/100,0),0)</f>
        <v>0</v>
      </c>
      <c r="BB167" s="67" t="n">
        <f aca="false">IF(AC167&lt;&gt;"",ROUND(BA167*AN167,0),0)</f>
        <v>0</v>
      </c>
      <c r="BC167" s="68" t="str">
        <f aca="false">IF(AE167&gt;0,BB167/AE167,"")</f>
        <v/>
      </c>
      <c r="BD167" s="66" t="n">
        <f aca="false">'Vstupní data'!AE167</f>
        <v>0</v>
      </c>
      <c r="BF167" s="66" t="n">
        <f aca="false">'Vstupní data'!AC167</f>
        <v>0</v>
      </c>
      <c r="BH167" s="66" t="n">
        <f aca="false">'Vstupní data'!AD167</f>
        <v>0</v>
      </c>
      <c r="BI167" s="66" t="n">
        <f aca="false">'Vstupní data'!AF167</f>
        <v>0</v>
      </c>
      <c r="BJ167" s="69" t="n">
        <f aca="false">'Vstupní data'!AG167</f>
        <v>0</v>
      </c>
      <c r="BK167" s="69" t="n">
        <f aca="false">IF(BF167&lt;&gt;0,VLOOKUP(I167,'Pril3-drev'!$H$5:$I$83,2,0),0)</f>
        <v>0</v>
      </c>
      <c r="BL167" s="69" t="n">
        <f aca="false">IF(BF167&lt;&gt;0,VLOOKUP(BK167,'Pril3-drev'!$A$5:$C$17,3,0),0)</f>
        <v>0</v>
      </c>
      <c r="BM167" s="69" t="n">
        <f aca="false">'Vstupní data'!AH167</f>
        <v>0</v>
      </c>
      <c r="BN167" s="69" t="n">
        <f aca="false">IF('Vstupní data'!AH167&gt;0,   VLOOKUP(VLOOKUP(CONCATENATE(VLOOKUP(I167,'Pril3-drev'!$H$4:$L$83,5,0),BD167),'Pril3-drev'!$Q$4:$R$2803,2,0),'AVB-BS'!$C$5:$S$29 ,LOOKUP(BM167,'AVB-BS'!$D$3:$S$3,'AVB-BS'!$D$1:$S$1) ,0 )   ,   IF('Vstupní data'!AI167&gt;0,'Vstupní data'!AI167,0))</f>
        <v>0</v>
      </c>
      <c r="BO167" s="69" t="str">
        <f aca="false">IF(BX167&gt;5,VLOOKUP(CONCATENATE(BK167,BN167),'Pril1-THLPa'!$H$6:$N$96,4,0),"")</f>
        <v/>
      </c>
      <c r="BP167" s="69" t="str">
        <f aca="false">IF(BX167&gt;5,VLOOKUP(CONCATENATE(BK167,BN167),'Pril1-THLPa'!$H$6:$N$96,5,0),"")</f>
        <v/>
      </c>
      <c r="BQ167" s="69" t="str">
        <f aca="false">IF(BX167&gt;5,VLOOKUP(CONCATENATE(BK167,BN167),'Pril1-THLPa'!$H$6:$N$96,6,0),"")</f>
        <v/>
      </c>
      <c r="BR167" s="69" t="str">
        <f aca="false">IF(BX167&gt;5,VLOOKUP(CONCATENATE(BK167,BN167),'Pril1-THLPa'!$H$6:$N$96,7,0),"")</f>
        <v/>
      </c>
      <c r="BS167" s="69" t="str">
        <f aca="false">IF(BX167&gt;5,VLOOKUP(CONCATENATE(BK167,BN167),'Pril1-THLPa'!$H$6:$O$96,8,0),"")</f>
        <v/>
      </c>
      <c r="BT167" s="69" t="str">
        <f aca="false">IF(BF167&gt;0, IF(BK167="smrk",  VLOOKUP(VLOOKUP(BD167,'Pril9-K3'!$L$8:$M$207,2,0),'Pril9-K3'!$A$8:$J$16,LOOKUP(BN167,'Pril9-K3'!$A$7:$J$7,'Pril9-K3'!$A$5:$J$5),0), IF(AND(BK167&lt;&gt;"smrk",'Vstupní data'!AK167&lt;&gt;""),'Vstupní data'!AK167,   VLOOKUP(VLOOKUP(BD167,'Pril9-K3'!$L$8:$M$207,2,0),'Pril9-K3'!$A$8:$J$16,LOOKUP(BN167,'Pril9-K3'!$A$7:$J$7,'Pril9-K3'!$A$5:$J$5),0)   )),   "")</f>
        <v/>
      </c>
      <c r="BV167" s="69" t="n">
        <f aca="false">'Vstupní data'!AJ167</f>
        <v>0</v>
      </c>
      <c r="BW167" s="69" t="n">
        <f aca="false">IF(BF167&gt;0,IF(J167&gt;0,J167,K167*H167/100),0)</f>
        <v>0</v>
      </c>
      <c r="BX167" s="69" t="n">
        <f aca="false">IF(BF167&gt;0,IF(BJ167&gt;BL167,BL167,BJ167),0)</f>
        <v>0</v>
      </c>
      <c r="BY167" s="69" t="n">
        <f aca="false">IF(BD167=0,0,IF(AND(BX167&gt;0,BX167&lt;=5),  IF(AND(BX167&gt;0,BX167&lt;=5),VLOOKUP(BK167,'Pril1-THLPa'!$A$6:$F$18,IF(AND(BX167&gt;0,BX167&lt;=5),LOOKUP(BX167,'Pril1-THLPa'!$B$5:$F$5,'Pril1-THLPa'!$B$4:$F$4),""),0),""),  IF(BX167&gt;5,BO167+BP167*(BX167-5)+BQ167*POWER(BX167-5,2)+BR167*POWER(BX167-5,3)+BS167*POWER(BX167-5,4),"")))</f>
        <v>0</v>
      </c>
      <c r="BZ167" s="69" t="n">
        <f aca="false">IF(BY167&gt;0,BY167*BI167/10*BW167*(100+BV167)/100,0)</f>
        <v>0</v>
      </c>
      <c r="CA167" s="69" t="n">
        <f aca="false">IF(BD167&gt;0,BX167-IF(BD167&gt;BX167,BX167,BD167),0)</f>
        <v>0</v>
      </c>
      <c r="CB167" s="69" t="n">
        <f aca="false">POWER(1.01,CA167)</f>
        <v>1</v>
      </c>
      <c r="CC167" s="69" t="n">
        <f aca="false">IF(BF167&gt;0,IF(BF167&gt;BH167,1,BF167/BH167),0)</f>
        <v>0</v>
      </c>
      <c r="CD167" s="72" t="n">
        <f aca="false">IF(BD167=0,0,IF(BF167&gt;0,ROUND(IF(CB167&lt;&gt;0,BZ167*BT167*1/CB167*CC167,0),0),0))</f>
        <v>0</v>
      </c>
      <c r="CE167" s="73" t="str">
        <f aca="false">IF(BF167&gt;0,IF(BF167&gt;BH167,CD167/BF167,CD167/BH167),"")</f>
        <v/>
      </c>
      <c r="CF167" s="69" t="n">
        <f aca="false">'Vstupní data'!AM167</f>
        <v>0</v>
      </c>
      <c r="CG167" s="69" t="n">
        <f aca="false">'Vstupní data'!AN167</f>
        <v>0</v>
      </c>
      <c r="CH167" s="69" t="n">
        <f aca="false">'Vstupní data'!AO167</f>
        <v>0</v>
      </c>
      <c r="CI167" s="69" t="n">
        <f aca="false">'Vstupní data'!AP167</f>
        <v>0</v>
      </c>
      <c r="CJ167" s="72" t="n">
        <f aca="false">ROUND(CH167*CI167,0)</f>
        <v>0</v>
      </c>
      <c r="CK167" s="74" t="str">
        <f aca="false">IF(OR(AA167&gt;0,BB167&gt;0,CD167&gt;0,CJ167&gt;0),AA167+BB167+CD167+CJ167,"")</f>
        <v/>
      </c>
    </row>
    <row r="168" customFormat="false" ht="12.8" hidden="false" customHeight="false" outlineLevel="0" collapsed="false">
      <c r="A168" s="66" t="n">
        <f aca="false">'Vstupní data'!A168</f>
        <v>0</v>
      </c>
      <c r="F168" s="66" t="str">
        <f aca="false">CONCATENATE('Vstupní data'!F168,'Vstupní data'!G168,'Vstupní data'!H168,'Vstupní data'!I168)</f>
        <v/>
      </c>
      <c r="G168" s="66"/>
      <c r="H168" s="66" t="n">
        <f aca="false">'Vstupní data'!K168</f>
        <v>0</v>
      </c>
      <c r="I168" s="66" t="n">
        <f aca="false">'Vstupní data'!L168</f>
        <v>0</v>
      </c>
      <c r="J168" s="66" t="n">
        <f aca="false">'Vstupní data'!K168*'Vstupní data'!M168/100</f>
        <v>0</v>
      </c>
      <c r="L168" s="66" t="n">
        <f aca="false">IF('Vstupní data'!N168="prostokořenný",0,IF('Vstupní data'!N168="krytokořenný","k",IF('Vstupní data'!N168="poloodrostky nebo odrostky, prostokořenné i krytokořenné","po",0)))</f>
        <v>0</v>
      </c>
      <c r="N168" s="66"/>
      <c r="O168" s="66" t="n">
        <f aca="false">'Vstupní data'!O168</f>
        <v>0</v>
      </c>
      <c r="P168" s="66" t="n">
        <f aca="false">IF(O168&gt;0,VLOOKUP(CONCATENATE(VLOOKUP(I168,'Pril3-drev'!$H$5:$K$83,4,0),"-",'Vstupní data'!R168),K2!$C$15:$D$23,2,0),0)</f>
        <v>0</v>
      </c>
      <c r="Q168" s="66" t="n">
        <f aca="false">IF(O168&gt;0,VLOOKUP(I168,'Pril3-drev'!$H$5:$I$83,2,0),0)</f>
        <v>0</v>
      </c>
      <c r="R168" s="66" t="n">
        <f aca="false">IF(Q168&gt;0,VLOOKUP(Q168,'Pril6-okus'!$A$5:$B$17,2,0),0)</f>
        <v>0</v>
      </c>
      <c r="S168" s="66" t="n">
        <f aca="false">IF(O168&gt;0,VLOOKUP(I168,'Pril3-drev'!$H$5:$J$83,3,0),0)</f>
        <v>0</v>
      </c>
      <c r="T168" s="66" t="str">
        <f aca="false">IF(O168&gt;0,IF(L168="k",0.9*VLOOKUP(S168,'ha-pocty-vyhl'!$A$5:$B$20,2,0),IF(L168="po",0.8*VLOOKUP(S168,'ha-pocty-vyhl'!$A$5:$B$20,2,0),VLOOKUP(S168,'ha-pocty-vyhl'!$A$5:$B$20,2,0))),"")</f>
        <v/>
      </c>
      <c r="U168" s="66" t="n">
        <f aca="false">'Vstupní data'!P168</f>
        <v>0</v>
      </c>
      <c r="V168" s="66" t="n">
        <f aca="false">IF(O168&gt;0,1.3*T168*1000*Z168/10000,0)</f>
        <v>0</v>
      </c>
      <c r="W168" s="66" t="n">
        <f aca="false">IF(O168&gt;0,1.3*T168*1000*Z168/10000,0)</f>
        <v>0</v>
      </c>
      <c r="X168" s="66" t="n">
        <f aca="false">IF(O168&gt;0,IF(O168&gt;V168,V168,O168),0)</f>
        <v>0</v>
      </c>
      <c r="Y168" s="66" t="n">
        <f aca="false">IF(O168&gt;0,IF(IF(U168&gt;W168,W168,U168)&lt;X168,W168,IF(U168&gt;W168,W168,U168)),0)</f>
        <v>0</v>
      </c>
      <c r="Z168" s="66" t="n">
        <f aca="false">IF(O168&gt;0,IF(J168&gt;0,J168,K168*H168/100),0)</f>
        <v>0</v>
      </c>
      <c r="AA168" s="67" t="n">
        <f aca="false">IF(O168&gt;0,CEILING(R168*P168*X168/Y168*Z168,1),0)</f>
        <v>0</v>
      </c>
      <c r="AB168" s="68" t="n">
        <f aca="false">IF(O168&gt;0,AA168/O168,0)</f>
        <v>0</v>
      </c>
      <c r="AC168" s="66" t="n">
        <f aca="false">'Vstupní data'!W168</f>
        <v>0</v>
      </c>
      <c r="AI168" s="66" t="str">
        <f aca="false">IF(OR('Vstupní data'!T168&gt;0,'Vstupní data'!U168&gt;0),VLOOKUP(I168,'Pril3-drev'!$H$5:$J$83,3,0),"")</f>
        <v/>
      </c>
      <c r="AJ168" s="66" t="n">
        <f aca="false">IF('Vstupní data'!V168="prostokořenný",0,IF('Vstupní data'!V168="krytokořenný","k",IF('Vstupní data'!V168="poloodrostky nebo odrostky, prostokořenné i krytokořenné","po",0)))</f>
        <v>0</v>
      </c>
      <c r="AK168" s="66" t="n">
        <f aca="false">IF(OR('Vstupní data'!T168&gt;0,'Vstupní data'!U168&gt;0),IF(AJ168="k",0.9*VLOOKUP(AI168,'ha-pocty-vyhl'!$A$5:$B$20,2,0),IF(AJ168="po",0.8*VLOOKUP(AI168,'ha-pocty-vyhl'!$A$5:$B$20,2,0),VLOOKUP(AI168,'ha-pocty-vyhl'!$A$5:$B$20,2,0))),0)</f>
        <v>0</v>
      </c>
      <c r="AL168" s="66" t="n">
        <f aca="false">IF(OR('Vstupní data'!T168&gt;0,'Vstupní data'!U168&gt;0),'Vstupní data'!K168*'Vstupní data'!M168/100,0)</f>
        <v>0</v>
      </c>
      <c r="AM168" s="66" t="n">
        <f aca="false">IF(OR('Vstupní data'!T168&gt;0,'Vstupní data'!U168&gt;0),IF('Vstupní data'!T168&gt;0,'Vstupní data'!T168,ROUND(10*'Vstupní data'!U168/AK168,0)),0)</f>
        <v>0</v>
      </c>
      <c r="AN168" s="69" t="n">
        <f aca="false">IF('Vstupní data'!T168&gt;0,   IF('Vstupní data'!T168&lt;=AL168,'Vstupní data'!T168,AL168),   IF(AM168&lt;AL168,AM168,AL168))</f>
        <v>0</v>
      </c>
      <c r="AO168" s="69" t="n">
        <f aca="false">'Vstupní data'!X168</f>
        <v>0</v>
      </c>
      <c r="AP168" s="66" t="n">
        <f aca="false">IF(OR('Vstupní data'!T168&gt;0,'Vstupní data'!U168&gt;0),IF(I168&lt;&gt;0,VLOOKUP(I168,'Pril3-drev'!$H$5:$I$83,2,0),0),0)</f>
        <v>0</v>
      </c>
      <c r="AQ168" s="66" t="n">
        <f aca="false">'Vstupní data'!Y168</f>
        <v>0</v>
      </c>
      <c r="AR168" s="66" t="str">
        <f aca="false">IF(AC168&gt;5,   IF('Vstupní data'!Y168&gt;0,   VLOOKUP(VLOOKUP(CONCATENATE(VLOOKUP(I168,'Pril3-drev'!$H$4:$L$83,5,0),AC168),'Pril3-drev'!$Q$4:$R$2803,2,0),'AVB-BS'!$C$5:$S$29 ,LOOKUP(AQ168,'AVB-BS'!$D$3:$S$3,'AVB-BS'!$D$1:$S$1) ,0 )   ,   IF('Vstupní data'!Z168&gt;0,'Vstupní data'!Z168,0)) , "")</f>
        <v/>
      </c>
      <c r="AS168" s="70" t="str">
        <f aca="false">IF(AC168&gt;5,VLOOKUP(CONCATENATE(AP168,AR168),'Pril1-THLPa'!$H$6:$N$96,4,0),"")</f>
        <v/>
      </c>
      <c r="AT168" s="70" t="str">
        <f aca="false">IF(AC168&gt;5,VLOOKUP(CONCATENATE(AP168,AR168),'Pril1-THLPa'!$H$6:$N$96,5,0),"")</f>
        <v/>
      </c>
      <c r="AU168" s="70" t="str">
        <f aca="false">IF(AC168&gt;5,VLOOKUP(CONCATENATE(AP168,AR168),'Pril1-THLPa'!$H$6:$N$96,6,0),"")</f>
        <v/>
      </c>
      <c r="AV168" s="70" t="str">
        <f aca="false">IF(AC168&gt;5,VLOOKUP(CONCATENATE(AP168,AR168),'Pril1-THLPa'!$H$6:$N$96,7,0),"")</f>
        <v/>
      </c>
      <c r="AW168" s="70" t="str">
        <f aca="false">IF(AC168&gt;5,VLOOKUP(CONCATENATE(AP168,AR168),'Pril1-THLPa'!$H$6:$O$96,8,0),"")</f>
        <v/>
      </c>
      <c r="AX168" s="66" t="n">
        <f aca="false">IF(AC168&gt;0,IF(AND(AC168&gt;0,AC168&lt;=5),VLOOKUP(AP168,'Pril1-THLPa'!$A$6:$F$18,LOOKUP(AC168,'Pril1-THLPa'!$B$5:$F$5,'Pril1-THLPa'!$B$4:$F$4),0),AS168+AT168*(AC168-5)+AU168*POWER(AC168-5,2)+AV168*POWER(AC168-5,3)+AW168*POWER(AC168-5,4)),0)</f>
        <v>0</v>
      </c>
      <c r="AY168" s="71"/>
      <c r="AZ168" s="66" t="n">
        <f aca="false">'Vstupní data'!AA168</f>
        <v>0</v>
      </c>
      <c r="BA168" s="66" t="n">
        <f aca="false">IF(OR('Vstupní data'!T168&gt;0,'Vstupní data'!U168&gt;0),IF(AC168&lt;&gt;"",AX168*AO168/10*(100+AZ168)/100,0),0)</f>
        <v>0</v>
      </c>
      <c r="BB168" s="67" t="n">
        <f aca="false">IF(AC168&lt;&gt;"",ROUND(BA168*AN168,0),0)</f>
        <v>0</v>
      </c>
      <c r="BC168" s="68" t="str">
        <f aca="false">IF(AE168&gt;0,BB168/AE168,"")</f>
        <v/>
      </c>
      <c r="BD168" s="66" t="n">
        <f aca="false">'Vstupní data'!AE168</f>
        <v>0</v>
      </c>
      <c r="BF168" s="66" t="n">
        <f aca="false">'Vstupní data'!AC168</f>
        <v>0</v>
      </c>
      <c r="BH168" s="66" t="n">
        <f aca="false">'Vstupní data'!AD168</f>
        <v>0</v>
      </c>
      <c r="BI168" s="66" t="n">
        <f aca="false">'Vstupní data'!AF168</f>
        <v>0</v>
      </c>
      <c r="BJ168" s="69" t="n">
        <f aca="false">'Vstupní data'!AG168</f>
        <v>0</v>
      </c>
      <c r="BK168" s="69" t="n">
        <f aca="false">IF(BF168&lt;&gt;0,VLOOKUP(I168,'Pril3-drev'!$H$5:$I$83,2,0),0)</f>
        <v>0</v>
      </c>
      <c r="BL168" s="69" t="n">
        <f aca="false">IF(BF168&lt;&gt;0,VLOOKUP(BK168,'Pril3-drev'!$A$5:$C$17,3,0),0)</f>
        <v>0</v>
      </c>
      <c r="BM168" s="69" t="n">
        <f aca="false">'Vstupní data'!AH168</f>
        <v>0</v>
      </c>
      <c r="BN168" s="69" t="n">
        <f aca="false">IF('Vstupní data'!AH168&gt;0,   VLOOKUP(VLOOKUP(CONCATENATE(VLOOKUP(I168,'Pril3-drev'!$H$4:$L$83,5,0),BD168),'Pril3-drev'!$Q$4:$R$2803,2,0),'AVB-BS'!$C$5:$S$29 ,LOOKUP(BM168,'AVB-BS'!$D$3:$S$3,'AVB-BS'!$D$1:$S$1) ,0 )   ,   IF('Vstupní data'!AI168&gt;0,'Vstupní data'!AI168,0))</f>
        <v>0</v>
      </c>
      <c r="BO168" s="69" t="str">
        <f aca="false">IF(BX168&gt;5,VLOOKUP(CONCATENATE(BK168,BN168),'Pril1-THLPa'!$H$6:$N$96,4,0),"")</f>
        <v/>
      </c>
      <c r="BP168" s="69" t="str">
        <f aca="false">IF(BX168&gt;5,VLOOKUP(CONCATENATE(BK168,BN168),'Pril1-THLPa'!$H$6:$N$96,5,0),"")</f>
        <v/>
      </c>
      <c r="BQ168" s="69" t="str">
        <f aca="false">IF(BX168&gt;5,VLOOKUP(CONCATENATE(BK168,BN168),'Pril1-THLPa'!$H$6:$N$96,6,0),"")</f>
        <v/>
      </c>
      <c r="BR168" s="69" t="str">
        <f aca="false">IF(BX168&gt;5,VLOOKUP(CONCATENATE(BK168,BN168),'Pril1-THLPa'!$H$6:$N$96,7,0),"")</f>
        <v/>
      </c>
      <c r="BS168" s="69" t="str">
        <f aca="false">IF(BX168&gt;5,VLOOKUP(CONCATENATE(BK168,BN168),'Pril1-THLPa'!$H$6:$O$96,8,0),"")</f>
        <v/>
      </c>
      <c r="BT168" s="69" t="str">
        <f aca="false">IF(BF168&gt;0, IF(BK168="smrk",  VLOOKUP(VLOOKUP(BD168,'Pril9-K3'!$L$8:$M$207,2,0),'Pril9-K3'!$A$8:$J$16,LOOKUP(BN168,'Pril9-K3'!$A$7:$J$7,'Pril9-K3'!$A$5:$J$5),0), IF(AND(BK168&lt;&gt;"smrk",'Vstupní data'!AK168&lt;&gt;""),'Vstupní data'!AK168,   VLOOKUP(VLOOKUP(BD168,'Pril9-K3'!$L$8:$M$207,2,0),'Pril9-K3'!$A$8:$J$16,LOOKUP(BN168,'Pril9-K3'!$A$7:$J$7,'Pril9-K3'!$A$5:$J$5),0)   )),   "")</f>
        <v/>
      </c>
      <c r="BV168" s="69" t="n">
        <f aca="false">'Vstupní data'!AJ168</f>
        <v>0</v>
      </c>
      <c r="BW168" s="69" t="n">
        <f aca="false">IF(BF168&gt;0,IF(J168&gt;0,J168,K168*H168/100),0)</f>
        <v>0</v>
      </c>
      <c r="BX168" s="69" t="n">
        <f aca="false">IF(BF168&gt;0,IF(BJ168&gt;BL168,BL168,BJ168),0)</f>
        <v>0</v>
      </c>
      <c r="BY168" s="69" t="n">
        <f aca="false">IF(BD168=0,0,IF(AND(BX168&gt;0,BX168&lt;=5),  IF(AND(BX168&gt;0,BX168&lt;=5),VLOOKUP(BK168,'Pril1-THLPa'!$A$6:$F$18,IF(AND(BX168&gt;0,BX168&lt;=5),LOOKUP(BX168,'Pril1-THLPa'!$B$5:$F$5,'Pril1-THLPa'!$B$4:$F$4),""),0),""),  IF(BX168&gt;5,BO168+BP168*(BX168-5)+BQ168*POWER(BX168-5,2)+BR168*POWER(BX168-5,3)+BS168*POWER(BX168-5,4),"")))</f>
        <v>0</v>
      </c>
      <c r="BZ168" s="69" t="n">
        <f aca="false">IF(BY168&gt;0,BY168*BI168/10*BW168*(100+BV168)/100,0)</f>
        <v>0</v>
      </c>
      <c r="CA168" s="69" t="n">
        <f aca="false">IF(BD168&gt;0,BX168-IF(BD168&gt;BX168,BX168,BD168),0)</f>
        <v>0</v>
      </c>
      <c r="CB168" s="69" t="n">
        <f aca="false">POWER(1.01,CA168)</f>
        <v>1</v>
      </c>
      <c r="CC168" s="69" t="n">
        <f aca="false">IF(BF168&gt;0,IF(BF168&gt;BH168,1,BF168/BH168),0)</f>
        <v>0</v>
      </c>
      <c r="CD168" s="72" t="n">
        <f aca="false">IF(BD168=0,0,IF(BF168&gt;0,ROUND(IF(CB168&lt;&gt;0,BZ168*BT168*1/CB168*CC168,0),0),0))</f>
        <v>0</v>
      </c>
      <c r="CE168" s="73" t="str">
        <f aca="false">IF(BF168&gt;0,IF(BF168&gt;BH168,CD168/BF168,CD168/BH168),"")</f>
        <v/>
      </c>
      <c r="CF168" s="69" t="n">
        <f aca="false">'Vstupní data'!AM168</f>
        <v>0</v>
      </c>
      <c r="CG168" s="69" t="n">
        <f aca="false">'Vstupní data'!AN168</f>
        <v>0</v>
      </c>
      <c r="CH168" s="69" t="n">
        <f aca="false">'Vstupní data'!AO168</f>
        <v>0</v>
      </c>
      <c r="CI168" s="69" t="n">
        <f aca="false">'Vstupní data'!AP168</f>
        <v>0</v>
      </c>
      <c r="CJ168" s="72" t="n">
        <f aca="false">ROUND(CH168*CI168,0)</f>
        <v>0</v>
      </c>
      <c r="CK168" s="74" t="str">
        <f aca="false">IF(OR(AA168&gt;0,BB168&gt;0,CD168&gt;0,CJ168&gt;0),AA168+BB168+CD168+CJ168,"")</f>
        <v/>
      </c>
    </row>
    <row r="169" customFormat="false" ht="12.8" hidden="false" customHeight="false" outlineLevel="0" collapsed="false">
      <c r="A169" s="66" t="n">
        <f aca="false">'Vstupní data'!A169</f>
        <v>0</v>
      </c>
      <c r="F169" s="66" t="str">
        <f aca="false">CONCATENATE('Vstupní data'!F169,'Vstupní data'!G169,'Vstupní data'!H169,'Vstupní data'!I169)</f>
        <v/>
      </c>
      <c r="G169" s="66"/>
      <c r="H169" s="66" t="n">
        <f aca="false">'Vstupní data'!K169</f>
        <v>0</v>
      </c>
      <c r="I169" s="66" t="n">
        <f aca="false">'Vstupní data'!L169</f>
        <v>0</v>
      </c>
      <c r="J169" s="66" t="n">
        <f aca="false">'Vstupní data'!K169*'Vstupní data'!M169/100</f>
        <v>0</v>
      </c>
      <c r="L169" s="66" t="n">
        <f aca="false">IF('Vstupní data'!N169="prostokořenný",0,IF('Vstupní data'!N169="krytokořenný","k",IF('Vstupní data'!N169="poloodrostky nebo odrostky, prostokořenné i krytokořenné","po",0)))</f>
        <v>0</v>
      </c>
      <c r="N169" s="66"/>
      <c r="O169" s="66" t="n">
        <f aca="false">'Vstupní data'!O169</f>
        <v>0</v>
      </c>
      <c r="P169" s="66" t="n">
        <f aca="false">IF(O169&gt;0,VLOOKUP(CONCATENATE(VLOOKUP(I169,'Pril3-drev'!$H$5:$K$83,4,0),"-",'Vstupní data'!R169),K2!$C$15:$D$23,2,0),0)</f>
        <v>0</v>
      </c>
      <c r="Q169" s="66" t="n">
        <f aca="false">IF(O169&gt;0,VLOOKUP(I169,'Pril3-drev'!$H$5:$I$83,2,0),0)</f>
        <v>0</v>
      </c>
      <c r="R169" s="66" t="n">
        <f aca="false">IF(Q169&gt;0,VLOOKUP(Q169,'Pril6-okus'!$A$5:$B$17,2,0),0)</f>
        <v>0</v>
      </c>
      <c r="S169" s="66" t="n">
        <f aca="false">IF(O169&gt;0,VLOOKUP(I169,'Pril3-drev'!$H$5:$J$83,3,0),0)</f>
        <v>0</v>
      </c>
      <c r="T169" s="66" t="str">
        <f aca="false">IF(O169&gt;0,IF(L169="k",0.9*VLOOKUP(S169,'ha-pocty-vyhl'!$A$5:$B$20,2,0),IF(L169="po",0.8*VLOOKUP(S169,'ha-pocty-vyhl'!$A$5:$B$20,2,0),VLOOKUP(S169,'ha-pocty-vyhl'!$A$5:$B$20,2,0))),"")</f>
        <v/>
      </c>
      <c r="U169" s="66" t="n">
        <f aca="false">'Vstupní data'!P169</f>
        <v>0</v>
      </c>
      <c r="V169" s="66" t="n">
        <f aca="false">IF(O169&gt;0,1.3*T169*1000*Z169/10000,0)</f>
        <v>0</v>
      </c>
      <c r="W169" s="66" t="n">
        <f aca="false">IF(O169&gt;0,1.3*T169*1000*Z169/10000,0)</f>
        <v>0</v>
      </c>
      <c r="X169" s="66" t="n">
        <f aca="false">IF(O169&gt;0,IF(O169&gt;V169,V169,O169),0)</f>
        <v>0</v>
      </c>
      <c r="Y169" s="66" t="n">
        <f aca="false">IF(O169&gt;0,IF(IF(U169&gt;W169,W169,U169)&lt;X169,W169,IF(U169&gt;W169,W169,U169)),0)</f>
        <v>0</v>
      </c>
      <c r="Z169" s="66" t="n">
        <f aca="false">IF(O169&gt;0,IF(J169&gt;0,J169,K169*H169/100),0)</f>
        <v>0</v>
      </c>
      <c r="AA169" s="67" t="n">
        <f aca="false">IF(O169&gt;0,CEILING(R169*P169*X169/Y169*Z169,1),0)</f>
        <v>0</v>
      </c>
      <c r="AB169" s="68" t="n">
        <f aca="false">IF(O169&gt;0,AA169/O169,0)</f>
        <v>0</v>
      </c>
      <c r="AC169" s="66" t="n">
        <f aca="false">'Vstupní data'!W169</f>
        <v>0</v>
      </c>
      <c r="AI169" s="66" t="str">
        <f aca="false">IF(OR('Vstupní data'!T169&gt;0,'Vstupní data'!U169&gt;0),VLOOKUP(I169,'Pril3-drev'!$H$5:$J$83,3,0),"")</f>
        <v/>
      </c>
      <c r="AJ169" s="66" t="n">
        <f aca="false">IF('Vstupní data'!V169="prostokořenný",0,IF('Vstupní data'!V169="krytokořenný","k",IF('Vstupní data'!V169="poloodrostky nebo odrostky, prostokořenné i krytokořenné","po",0)))</f>
        <v>0</v>
      </c>
      <c r="AK169" s="66" t="n">
        <f aca="false">IF(OR('Vstupní data'!T169&gt;0,'Vstupní data'!U169&gt;0),IF(AJ169="k",0.9*VLOOKUP(AI169,'ha-pocty-vyhl'!$A$5:$B$20,2,0),IF(AJ169="po",0.8*VLOOKUP(AI169,'ha-pocty-vyhl'!$A$5:$B$20,2,0),VLOOKUP(AI169,'ha-pocty-vyhl'!$A$5:$B$20,2,0))),0)</f>
        <v>0</v>
      </c>
      <c r="AL169" s="66" t="n">
        <f aca="false">IF(OR('Vstupní data'!T169&gt;0,'Vstupní data'!U169&gt;0),'Vstupní data'!K169*'Vstupní data'!M169/100,0)</f>
        <v>0</v>
      </c>
      <c r="AM169" s="66" t="n">
        <f aca="false">IF(OR('Vstupní data'!T169&gt;0,'Vstupní data'!U169&gt;0),IF('Vstupní data'!T169&gt;0,'Vstupní data'!T169,ROUND(10*'Vstupní data'!U169/AK169,0)),0)</f>
        <v>0</v>
      </c>
      <c r="AN169" s="69" t="n">
        <f aca="false">IF('Vstupní data'!T169&gt;0,   IF('Vstupní data'!T169&lt;=AL169,'Vstupní data'!T169,AL169),   IF(AM169&lt;AL169,AM169,AL169))</f>
        <v>0</v>
      </c>
      <c r="AO169" s="69" t="n">
        <f aca="false">'Vstupní data'!X169</f>
        <v>0</v>
      </c>
      <c r="AP169" s="66" t="n">
        <f aca="false">IF(OR('Vstupní data'!T169&gt;0,'Vstupní data'!U169&gt;0),IF(I169&lt;&gt;0,VLOOKUP(I169,'Pril3-drev'!$H$5:$I$83,2,0),0),0)</f>
        <v>0</v>
      </c>
      <c r="AQ169" s="66" t="n">
        <f aca="false">'Vstupní data'!Y169</f>
        <v>0</v>
      </c>
      <c r="AR169" s="66" t="str">
        <f aca="false">IF(AC169&gt;5,   IF('Vstupní data'!Y169&gt;0,   VLOOKUP(VLOOKUP(CONCATENATE(VLOOKUP(I169,'Pril3-drev'!$H$4:$L$83,5,0),AC169),'Pril3-drev'!$Q$4:$R$2803,2,0),'AVB-BS'!$C$5:$S$29 ,LOOKUP(AQ169,'AVB-BS'!$D$3:$S$3,'AVB-BS'!$D$1:$S$1) ,0 )   ,   IF('Vstupní data'!Z169&gt;0,'Vstupní data'!Z169,0)) , "")</f>
        <v/>
      </c>
      <c r="AS169" s="70" t="str">
        <f aca="false">IF(AC169&gt;5,VLOOKUP(CONCATENATE(AP169,AR169),'Pril1-THLPa'!$H$6:$N$96,4,0),"")</f>
        <v/>
      </c>
      <c r="AT169" s="70" t="str">
        <f aca="false">IF(AC169&gt;5,VLOOKUP(CONCATENATE(AP169,AR169),'Pril1-THLPa'!$H$6:$N$96,5,0),"")</f>
        <v/>
      </c>
      <c r="AU169" s="70" t="str">
        <f aca="false">IF(AC169&gt;5,VLOOKUP(CONCATENATE(AP169,AR169),'Pril1-THLPa'!$H$6:$N$96,6,0),"")</f>
        <v/>
      </c>
      <c r="AV169" s="70" t="str">
        <f aca="false">IF(AC169&gt;5,VLOOKUP(CONCATENATE(AP169,AR169),'Pril1-THLPa'!$H$6:$N$96,7,0),"")</f>
        <v/>
      </c>
      <c r="AW169" s="70" t="str">
        <f aca="false">IF(AC169&gt;5,VLOOKUP(CONCATENATE(AP169,AR169),'Pril1-THLPa'!$H$6:$O$96,8,0),"")</f>
        <v/>
      </c>
      <c r="AX169" s="66" t="n">
        <f aca="false">IF(AC169&gt;0,IF(AND(AC169&gt;0,AC169&lt;=5),VLOOKUP(AP169,'Pril1-THLPa'!$A$6:$F$18,LOOKUP(AC169,'Pril1-THLPa'!$B$5:$F$5,'Pril1-THLPa'!$B$4:$F$4),0),AS169+AT169*(AC169-5)+AU169*POWER(AC169-5,2)+AV169*POWER(AC169-5,3)+AW169*POWER(AC169-5,4)),0)</f>
        <v>0</v>
      </c>
      <c r="AY169" s="71"/>
      <c r="AZ169" s="66" t="n">
        <f aca="false">'Vstupní data'!AA169</f>
        <v>0</v>
      </c>
      <c r="BA169" s="66" t="n">
        <f aca="false">IF(OR('Vstupní data'!T169&gt;0,'Vstupní data'!U169&gt;0),IF(AC169&lt;&gt;"",AX169*AO169/10*(100+AZ169)/100,0),0)</f>
        <v>0</v>
      </c>
      <c r="BB169" s="67" t="n">
        <f aca="false">IF(AC169&lt;&gt;"",ROUND(BA169*AN169,0),0)</f>
        <v>0</v>
      </c>
      <c r="BC169" s="68" t="str">
        <f aca="false">IF(AE169&gt;0,BB169/AE169,"")</f>
        <v/>
      </c>
      <c r="BD169" s="66" t="n">
        <f aca="false">'Vstupní data'!AE169</f>
        <v>0</v>
      </c>
      <c r="BF169" s="66" t="n">
        <f aca="false">'Vstupní data'!AC169</f>
        <v>0</v>
      </c>
      <c r="BH169" s="66" t="n">
        <f aca="false">'Vstupní data'!AD169</f>
        <v>0</v>
      </c>
      <c r="BI169" s="66" t="n">
        <f aca="false">'Vstupní data'!AF169</f>
        <v>0</v>
      </c>
      <c r="BJ169" s="69" t="n">
        <f aca="false">'Vstupní data'!AG169</f>
        <v>0</v>
      </c>
      <c r="BK169" s="69" t="n">
        <f aca="false">IF(BF169&lt;&gt;0,VLOOKUP(I169,'Pril3-drev'!$H$5:$I$83,2,0),0)</f>
        <v>0</v>
      </c>
      <c r="BL169" s="69" t="n">
        <f aca="false">IF(BF169&lt;&gt;0,VLOOKUP(BK169,'Pril3-drev'!$A$5:$C$17,3,0),0)</f>
        <v>0</v>
      </c>
      <c r="BM169" s="69" t="n">
        <f aca="false">'Vstupní data'!AH169</f>
        <v>0</v>
      </c>
      <c r="BN169" s="69" t="n">
        <f aca="false">IF('Vstupní data'!AH169&gt;0,   VLOOKUP(VLOOKUP(CONCATENATE(VLOOKUP(I169,'Pril3-drev'!$H$4:$L$83,5,0),BD169),'Pril3-drev'!$Q$4:$R$2803,2,0),'AVB-BS'!$C$5:$S$29 ,LOOKUP(BM169,'AVB-BS'!$D$3:$S$3,'AVB-BS'!$D$1:$S$1) ,0 )   ,   IF('Vstupní data'!AI169&gt;0,'Vstupní data'!AI169,0))</f>
        <v>0</v>
      </c>
      <c r="BO169" s="69" t="str">
        <f aca="false">IF(BX169&gt;5,VLOOKUP(CONCATENATE(BK169,BN169),'Pril1-THLPa'!$H$6:$N$96,4,0),"")</f>
        <v/>
      </c>
      <c r="BP169" s="69" t="str">
        <f aca="false">IF(BX169&gt;5,VLOOKUP(CONCATENATE(BK169,BN169),'Pril1-THLPa'!$H$6:$N$96,5,0),"")</f>
        <v/>
      </c>
      <c r="BQ169" s="69" t="str">
        <f aca="false">IF(BX169&gt;5,VLOOKUP(CONCATENATE(BK169,BN169),'Pril1-THLPa'!$H$6:$N$96,6,0),"")</f>
        <v/>
      </c>
      <c r="BR169" s="69" t="str">
        <f aca="false">IF(BX169&gt;5,VLOOKUP(CONCATENATE(BK169,BN169),'Pril1-THLPa'!$H$6:$N$96,7,0),"")</f>
        <v/>
      </c>
      <c r="BS169" s="69" t="str">
        <f aca="false">IF(BX169&gt;5,VLOOKUP(CONCATENATE(BK169,BN169),'Pril1-THLPa'!$H$6:$O$96,8,0),"")</f>
        <v/>
      </c>
      <c r="BT169" s="69" t="str">
        <f aca="false">IF(BF169&gt;0, IF(BK169="smrk",  VLOOKUP(VLOOKUP(BD169,'Pril9-K3'!$L$8:$M$207,2,0),'Pril9-K3'!$A$8:$J$16,LOOKUP(BN169,'Pril9-K3'!$A$7:$J$7,'Pril9-K3'!$A$5:$J$5),0), IF(AND(BK169&lt;&gt;"smrk",'Vstupní data'!AK169&lt;&gt;""),'Vstupní data'!AK169,   VLOOKUP(VLOOKUP(BD169,'Pril9-K3'!$L$8:$M$207,2,0),'Pril9-K3'!$A$8:$J$16,LOOKUP(BN169,'Pril9-K3'!$A$7:$J$7,'Pril9-K3'!$A$5:$J$5),0)   )),   "")</f>
        <v/>
      </c>
      <c r="BV169" s="69" t="n">
        <f aca="false">'Vstupní data'!AJ169</f>
        <v>0</v>
      </c>
      <c r="BW169" s="69" t="n">
        <f aca="false">IF(BF169&gt;0,IF(J169&gt;0,J169,K169*H169/100),0)</f>
        <v>0</v>
      </c>
      <c r="BX169" s="69" t="n">
        <f aca="false">IF(BF169&gt;0,IF(BJ169&gt;BL169,BL169,BJ169),0)</f>
        <v>0</v>
      </c>
      <c r="BY169" s="69" t="n">
        <f aca="false">IF(BD169=0,0,IF(AND(BX169&gt;0,BX169&lt;=5),  IF(AND(BX169&gt;0,BX169&lt;=5),VLOOKUP(BK169,'Pril1-THLPa'!$A$6:$F$18,IF(AND(BX169&gt;0,BX169&lt;=5),LOOKUP(BX169,'Pril1-THLPa'!$B$5:$F$5,'Pril1-THLPa'!$B$4:$F$4),""),0),""),  IF(BX169&gt;5,BO169+BP169*(BX169-5)+BQ169*POWER(BX169-5,2)+BR169*POWER(BX169-5,3)+BS169*POWER(BX169-5,4),"")))</f>
        <v>0</v>
      </c>
      <c r="BZ169" s="69" t="n">
        <f aca="false">IF(BY169&gt;0,BY169*BI169/10*BW169*(100+BV169)/100,0)</f>
        <v>0</v>
      </c>
      <c r="CA169" s="69" t="n">
        <f aca="false">IF(BD169&gt;0,BX169-IF(BD169&gt;BX169,BX169,BD169),0)</f>
        <v>0</v>
      </c>
      <c r="CB169" s="69" t="n">
        <f aca="false">POWER(1.01,CA169)</f>
        <v>1</v>
      </c>
      <c r="CC169" s="69" t="n">
        <f aca="false">IF(BF169&gt;0,IF(BF169&gt;BH169,1,BF169/BH169),0)</f>
        <v>0</v>
      </c>
      <c r="CD169" s="72" t="n">
        <f aca="false">IF(BD169=0,0,IF(BF169&gt;0,ROUND(IF(CB169&lt;&gt;0,BZ169*BT169*1/CB169*CC169,0),0),0))</f>
        <v>0</v>
      </c>
      <c r="CE169" s="73" t="str">
        <f aca="false">IF(BF169&gt;0,IF(BF169&gt;BH169,CD169/BF169,CD169/BH169),"")</f>
        <v/>
      </c>
      <c r="CF169" s="69" t="n">
        <f aca="false">'Vstupní data'!AM169</f>
        <v>0</v>
      </c>
      <c r="CG169" s="69" t="n">
        <f aca="false">'Vstupní data'!AN169</f>
        <v>0</v>
      </c>
      <c r="CH169" s="69" t="n">
        <f aca="false">'Vstupní data'!AO169</f>
        <v>0</v>
      </c>
      <c r="CI169" s="69" t="n">
        <f aca="false">'Vstupní data'!AP169</f>
        <v>0</v>
      </c>
      <c r="CJ169" s="72" t="n">
        <f aca="false">ROUND(CH169*CI169,0)</f>
        <v>0</v>
      </c>
      <c r="CK169" s="74" t="str">
        <f aca="false">IF(OR(AA169&gt;0,BB169&gt;0,CD169&gt;0,CJ169&gt;0),AA169+BB169+CD169+CJ169,"")</f>
        <v/>
      </c>
    </row>
    <row r="170" customFormat="false" ht="12.8" hidden="false" customHeight="false" outlineLevel="0" collapsed="false">
      <c r="A170" s="66" t="n">
        <f aca="false">'Vstupní data'!A170</f>
        <v>0</v>
      </c>
      <c r="F170" s="66" t="str">
        <f aca="false">CONCATENATE('Vstupní data'!F170,'Vstupní data'!G170,'Vstupní data'!H170,'Vstupní data'!I170)</f>
        <v/>
      </c>
      <c r="G170" s="66"/>
      <c r="H170" s="66" t="n">
        <f aca="false">'Vstupní data'!K170</f>
        <v>0</v>
      </c>
      <c r="I170" s="66" t="n">
        <f aca="false">'Vstupní data'!L170</f>
        <v>0</v>
      </c>
      <c r="J170" s="66" t="n">
        <f aca="false">'Vstupní data'!K170*'Vstupní data'!M170/100</f>
        <v>0</v>
      </c>
      <c r="L170" s="66" t="n">
        <f aca="false">IF('Vstupní data'!N170="prostokořenný",0,IF('Vstupní data'!N170="krytokořenný","k",IF('Vstupní data'!N170="poloodrostky nebo odrostky, prostokořenné i krytokořenné","po",0)))</f>
        <v>0</v>
      </c>
      <c r="N170" s="66"/>
      <c r="O170" s="66" t="n">
        <f aca="false">'Vstupní data'!O170</f>
        <v>0</v>
      </c>
      <c r="P170" s="66" t="n">
        <f aca="false">IF(O170&gt;0,VLOOKUP(CONCATENATE(VLOOKUP(I170,'Pril3-drev'!$H$5:$K$83,4,0),"-",'Vstupní data'!R170),K2!$C$15:$D$23,2,0),0)</f>
        <v>0</v>
      </c>
      <c r="Q170" s="66" t="n">
        <f aca="false">IF(O170&gt;0,VLOOKUP(I170,'Pril3-drev'!$H$5:$I$83,2,0),0)</f>
        <v>0</v>
      </c>
      <c r="R170" s="66" t="n">
        <f aca="false">IF(Q170&gt;0,VLOOKUP(Q170,'Pril6-okus'!$A$5:$B$17,2,0),0)</f>
        <v>0</v>
      </c>
      <c r="S170" s="66" t="n">
        <f aca="false">IF(O170&gt;0,VLOOKUP(I170,'Pril3-drev'!$H$5:$J$83,3,0),0)</f>
        <v>0</v>
      </c>
      <c r="T170" s="66" t="str">
        <f aca="false">IF(O170&gt;0,IF(L170="k",0.9*VLOOKUP(S170,'ha-pocty-vyhl'!$A$5:$B$20,2,0),IF(L170="po",0.8*VLOOKUP(S170,'ha-pocty-vyhl'!$A$5:$B$20,2,0),VLOOKUP(S170,'ha-pocty-vyhl'!$A$5:$B$20,2,0))),"")</f>
        <v/>
      </c>
      <c r="U170" s="66" t="n">
        <f aca="false">'Vstupní data'!P170</f>
        <v>0</v>
      </c>
      <c r="V170" s="66" t="n">
        <f aca="false">IF(O170&gt;0,1.3*T170*1000*Z170/10000,0)</f>
        <v>0</v>
      </c>
      <c r="W170" s="66" t="n">
        <f aca="false">IF(O170&gt;0,1.3*T170*1000*Z170/10000,0)</f>
        <v>0</v>
      </c>
      <c r="X170" s="66" t="n">
        <f aca="false">IF(O170&gt;0,IF(O170&gt;V170,V170,O170),0)</f>
        <v>0</v>
      </c>
      <c r="Y170" s="66" t="n">
        <f aca="false">IF(O170&gt;0,IF(IF(U170&gt;W170,W170,U170)&lt;X170,W170,IF(U170&gt;W170,W170,U170)),0)</f>
        <v>0</v>
      </c>
      <c r="Z170" s="66" t="n">
        <f aca="false">IF(O170&gt;0,IF(J170&gt;0,J170,K170*H170/100),0)</f>
        <v>0</v>
      </c>
      <c r="AA170" s="67" t="n">
        <f aca="false">IF(O170&gt;0,CEILING(R170*P170*X170/Y170*Z170,1),0)</f>
        <v>0</v>
      </c>
      <c r="AB170" s="68" t="n">
        <f aca="false">IF(O170&gt;0,AA170/O170,0)</f>
        <v>0</v>
      </c>
      <c r="AC170" s="66" t="n">
        <f aca="false">'Vstupní data'!W170</f>
        <v>0</v>
      </c>
      <c r="AI170" s="66" t="str">
        <f aca="false">IF(OR('Vstupní data'!T170&gt;0,'Vstupní data'!U170&gt;0),VLOOKUP(I170,'Pril3-drev'!$H$5:$J$83,3,0),"")</f>
        <v/>
      </c>
      <c r="AJ170" s="66" t="n">
        <f aca="false">IF('Vstupní data'!V170="prostokořenný",0,IF('Vstupní data'!V170="krytokořenný","k",IF('Vstupní data'!V170="poloodrostky nebo odrostky, prostokořenné i krytokořenné","po",0)))</f>
        <v>0</v>
      </c>
      <c r="AK170" s="66" t="n">
        <f aca="false">IF(OR('Vstupní data'!T170&gt;0,'Vstupní data'!U170&gt;0),IF(AJ170="k",0.9*VLOOKUP(AI170,'ha-pocty-vyhl'!$A$5:$B$20,2,0),IF(AJ170="po",0.8*VLOOKUP(AI170,'ha-pocty-vyhl'!$A$5:$B$20,2,0),VLOOKUP(AI170,'ha-pocty-vyhl'!$A$5:$B$20,2,0))),0)</f>
        <v>0</v>
      </c>
      <c r="AL170" s="66" t="n">
        <f aca="false">IF(OR('Vstupní data'!T170&gt;0,'Vstupní data'!U170&gt;0),'Vstupní data'!K170*'Vstupní data'!M170/100,0)</f>
        <v>0</v>
      </c>
      <c r="AM170" s="66" t="n">
        <f aca="false">IF(OR('Vstupní data'!T170&gt;0,'Vstupní data'!U170&gt;0),IF('Vstupní data'!T170&gt;0,'Vstupní data'!T170,ROUND(10*'Vstupní data'!U170/AK170,0)),0)</f>
        <v>0</v>
      </c>
      <c r="AN170" s="69" t="n">
        <f aca="false">IF('Vstupní data'!T170&gt;0,   IF('Vstupní data'!T170&lt;=AL170,'Vstupní data'!T170,AL170),   IF(AM170&lt;AL170,AM170,AL170))</f>
        <v>0</v>
      </c>
      <c r="AO170" s="69" t="n">
        <f aca="false">'Vstupní data'!X170</f>
        <v>0</v>
      </c>
      <c r="AP170" s="66" t="n">
        <f aca="false">IF(OR('Vstupní data'!T170&gt;0,'Vstupní data'!U170&gt;0),IF(I170&lt;&gt;0,VLOOKUP(I170,'Pril3-drev'!$H$5:$I$83,2,0),0),0)</f>
        <v>0</v>
      </c>
      <c r="AQ170" s="66" t="n">
        <f aca="false">'Vstupní data'!Y170</f>
        <v>0</v>
      </c>
      <c r="AR170" s="66" t="str">
        <f aca="false">IF(AC170&gt;5,   IF('Vstupní data'!Y170&gt;0,   VLOOKUP(VLOOKUP(CONCATENATE(VLOOKUP(I170,'Pril3-drev'!$H$4:$L$83,5,0),AC170),'Pril3-drev'!$Q$4:$R$2803,2,0),'AVB-BS'!$C$5:$S$29 ,LOOKUP(AQ170,'AVB-BS'!$D$3:$S$3,'AVB-BS'!$D$1:$S$1) ,0 )   ,   IF('Vstupní data'!Z170&gt;0,'Vstupní data'!Z170,0)) , "")</f>
        <v/>
      </c>
      <c r="AS170" s="70" t="str">
        <f aca="false">IF(AC170&gt;5,VLOOKUP(CONCATENATE(AP170,AR170),'Pril1-THLPa'!$H$6:$N$96,4,0),"")</f>
        <v/>
      </c>
      <c r="AT170" s="70" t="str">
        <f aca="false">IF(AC170&gt;5,VLOOKUP(CONCATENATE(AP170,AR170),'Pril1-THLPa'!$H$6:$N$96,5,0),"")</f>
        <v/>
      </c>
      <c r="AU170" s="70" t="str">
        <f aca="false">IF(AC170&gt;5,VLOOKUP(CONCATENATE(AP170,AR170),'Pril1-THLPa'!$H$6:$N$96,6,0),"")</f>
        <v/>
      </c>
      <c r="AV170" s="70" t="str">
        <f aca="false">IF(AC170&gt;5,VLOOKUP(CONCATENATE(AP170,AR170),'Pril1-THLPa'!$H$6:$N$96,7,0),"")</f>
        <v/>
      </c>
      <c r="AW170" s="70" t="str">
        <f aca="false">IF(AC170&gt;5,VLOOKUP(CONCATENATE(AP170,AR170),'Pril1-THLPa'!$H$6:$O$96,8,0),"")</f>
        <v/>
      </c>
      <c r="AX170" s="66" t="n">
        <f aca="false">IF(AC170&gt;0,IF(AND(AC170&gt;0,AC170&lt;=5),VLOOKUP(AP170,'Pril1-THLPa'!$A$6:$F$18,LOOKUP(AC170,'Pril1-THLPa'!$B$5:$F$5,'Pril1-THLPa'!$B$4:$F$4),0),AS170+AT170*(AC170-5)+AU170*POWER(AC170-5,2)+AV170*POWER(AC170-5,3)+AW170*POWER(AC170-5,4)),0)</f>
        <v>0</v>
      </c>
      <c r="AY170" s="71"/>
      <c r="AZ170" s="66" t="n">
        <f aca="false">'Vstupní data'!AA170</f>
        <v>0</v>
      </c>
      <c r="BA170" s="66" t="n">
        <f aca="false">IF(OR('Vstupní data'!T170&gt;0,'Vstupní data'!U170&gt;0),IF(AC170&lt;&gt;"",AX170*AO170/10*(100+AZ170)/100,0),0)</f>
        <v>0</v>
      </c>
      <c r="BB170" s="67" t="n">
        <f aca="false">IF(AC170&lt;&gt;"",ROUND(BA170*AN170,0),0)</f>
        <v>0</v>
      </c>
      <c r="BC170" s="68" t="str">
        <f aca="false">IF(AE170&gt;0,BB170/AE170,"")</f>
        <v/>
      </c>
      <c r="BD170" s="66" t="n">
        <f aca="false">'Vstupní data'!AE170</f>
        <v>0</v>
      </c>
      <c r="BF170" s="66" t="n">
        <f aca="false">'Vstupní data'!AC170</f>
        <v>0</v>
      </c>
      <c r="BH170" s="66" t="n">
        <f aca="false">'Vstupní data'!AD170</f>
        <v>0</v>
      </c>
      <c r="BI170" s="66" t="n">
        <f aca="false">'Vstupní data'!AF170</f>
        <v>0</v>
      </c>
      <c r="BJ170" s="69" t="n">
        <f aca="false">'Vstupní data'!AG170</f>
        <v>0</v>
      </c>
      <c r="BK170" s="69" t="n">
        <f aca="false">IF(BF170&lt;&gt;0,VLOOKUP(I170,'Pril3-drev'!$H$5:$I$83,2,0),0)</f>
        <v>0</v>
      </c>
      <c r="BL170" s="69" t="n">
        <f aca="false">IF(BF170&lt;&gt;0,VLOOKUP(BK170,'Pril3-drev'!$A$5:$C$17,3,0),0)</f>
        <v>0</v>
      </c>
      <c r="BM170" s="69" t="n">
        <f aca="false">'Vstupní data'!AH170</f>
        <v>0</v>
      </c>
      <c r="BN170" s="69" t="n">
        <f aca="false">IF('Vstupní data'!AH170&gt;0,   VLOOKUP(VLOOKUP(CONCATENATE(VLOOKUP(I170,'Pril3-drev'!$H$4:$L$83,5,0),BD170),'Pril3-drev'!$Q$4:$R$2803,2,0),'AVB-BS'!$C$5:$S$29 ,LOOKUP(BM170,'AVB-BS'!$D$3:$S$3,'AVB-BS'!$D$1:$S$1) ,0 )   ,   IF('Vstupní data'!AI170&gt;0,'Vstupní data'!AI170,0))</f>
        <v>0</v>
      </c>
      <c r="BO170" s="69" t="str">
        <f aca="false">IF(BX170&gt;5,VLOOKUP(CONCATENATE(BK170,BN170),'Pril1-THLPa'!$H$6:$N$96,4,0),"")</f>
        <v/>
      </c>
      <c r="BP170" s="69" t="str">
        <f aca="false">IF(BX170&gt;5,VLOOKUP(CONCATENATE(BK170,BN170),'Pril1-THLPa'!$H$6:$N$96,5,0),"")</f>
        <v/>
      </c>
      <c r="BQ170" s="69" t="str">
        <f aca="false">IF(BX170&gt;5,VLOOKUP(CONCATENATE(BK170,BN170),'Pril1-THLPa'!$H$6:$N$96,6,0),"")</f>
        <v/>
      </c>
      <c r="BR170" s="69" t="str">
        <f aca="false">IF(BX170&gt;5,VLOOKUP(CONCATENATE(BK170,BN170),'Pril1-THLPa'!$H$6:$N$96,7,0),"")</f>
        <v/>
      </c>
      <c r="BS170" s="69" t="str">
        <f aca="false">IF(BX170&gt;5,VLOOKUP(CONCATENATE(BK170,BN170),'Pril1-THLPa'!$H$6:$O$96,8,0),"")</f>
        <v/>
      </c>
      <c r="BT170" s="69" t="str">
        <f aca="false">IF(BF170&gt;0, IF(BK170="smrk",  VLOOKUP(VLOOKUP(BD170,'Pril9-K3'!$L$8:$M$207,2,0),'Pril9-K3'!$A$8:$J$16,LOOKUP(BN170,'Pril9-K3'!$A$7:$J$7,'Pril9-K3'!$A$5:$J$5),0), IF(AND(BK170&lt;&gt;"smrk",'Vstupní data'!AK170&lt;&gt;""),'Vstupní data'!AK170,   VLOOKUP(VLOOKUP(BD170,'Pril9-K3'!$L$8:$M$207,2,0),'Pril9-K3'!$A$8:$J$16,LOOKUP(BN170,'Pril9-K3'!$A$7:$J$7,'Pril9-K3'!$A$5:$J$5),0)   )),   "")</f>
        <v/>
      </c>
      <c r="BV170" s="69" t="n">
        <f aca="false">'Vstupní data'!AJ170</f>
        <v>0</v>
      </c>
      <c r="BW170" s="69" t="n">
        <f aca="false">IF(BF170&gt;0,IF(J170&gt;0,J170,K170*H170/100),0)</f>
        <v>0</v>
      </c>
      <c r="BX170" s="69" t="n">
        <f aca="false">IF(BF170&gt;0,IF(BJ170&gt;BL170,BL170,BJ170),0)</f>
        <v>0</v>
      </c>
      <c r="BY170" s="69" t="n">
        <f aca="false">IF(BD170=0,0,IF(AND(BX170&gt;0,BX170&lt;=5),  IF(AND(BX170&gt;0,BX170&lt;=5),VLOOKUP(BK170,'Pril1-THLPa'!$A$6:$F$18,IF(AND(BX170&gt;0,BX170&lt;=5),LOOKUP(BX170,'Pril1-THLPa'!$B$5:$F$5,'Pril1-THLPa'!$B$4:$F$4),""),0),""),  IF(BX170&gt;5,BO170+BP170*(BX170-5)+BQ170*POWER(BX170-5,2)+BR170*POWER(BX170-5,3)+BS170*POWER(BX170-5,4),"")))</f>
        <v>0</v>
      </c>
      <c r="BZ170" s="69" t="n">
        <f aca="false">IF(BY170&gt;0,BY170*BI170/10*BW170*(100+BV170)/100,0)</f>
        <v>0</v>
      </c>
      <c r="CA170" s="69" t="n">
        <f aca="false">IF(BD170&gt;0,BX170-IF(BD170&gt;BX170,BX170,BD170),0)</f>
        <v>0</v>
      </c>
      <c r="CB170" s="69" t="n">
        <f aca="false">POWER(1.01,CA170)</f>
        <v>1</v>
      </c>
      <c r="CC170" s="69" t="n">
        <f aca="false">IF(BF170&gt;0,IF(BF170&gt;BH170,1,BF170/BH170),0)</f>
        <v>0</v>
      </c>
      <c r="CD170" s="72" t="n">
        <f aca="false">IF(BD170=0,0,IF(BF170&gt;0,ROUND(IF(CB170&lt;&gt;0,BZ170*BT170*1/CB170*CC170,0),0),0))</f>
        <v>0</v>
      </c>
      <c r="CE170" s="73" t="str">
        <f aca="false">IF(BF170&gt;0,IF(BF170&gt;BH170,CD170/BF170,CD170/BH170),"")</f>
        <v/>
      </c>
      <c r="CF170" s="69" t="n">
        <f aca="false">'Vstupní data'!AM170</f>
        <v>0</v>
      </c>
      <c r="CG170" s="69" t="n">
        <f aca="false">'Vstupní data'!AN170</f>
        <v>0</v>
      </c>
      <c r="CH170" s="69" t="n">
        <f aca="false">'Vstupní data'!AO170</f>
        <v>0</v>
      </c>
      <c r="CI170" s="69" t="n">
        <f aca="false">'Vstupní data'!AP170</f>
        <v>0</v>
      </c>
      <c r="CJ170" s="72" t="n">
        <f aca="false">ROUND(CH170*CI170,0)</f>
        <v>0</v>
      </c>
      <c r="CK170" s="74" t="str">
        <f aca="false">IF(OR(AA170&gt;0,BB170&gt;0,CD170&gt;0,CJ170&gt;0),AA170+BB170+CD170+CJ170,"")</f>
        <v/>
      </c>
    </row>
    <row r="171" customFormat="false" ht="12.8" hidden="false" customHeight="false" outlineLevel="0" collapsed="false">
      <c r="A171" s="66" t="n">
        <f aca="false">'Vstupní data'!A171</f>
        <v>0</v>
      </c>
      <c r="F171" s="66" t="str">
        <f aca="false">CONCATENATE('Vstupní data'!F171,'Vstupní data'!G171,'Vstupní data'!H171,'Vstupní data'!I171)</f>
        <v/>
      </c>
      <c r="G171" s="66"/>
      <c r="H171" s="66" t="n">
        <f aca="false">'Vstupní data'!K171</f>
        <v>0</v>
      </c>
      <c r="I171" s="66" t="n">
        <f aca="false">'Vstupní data'!L171</f>
        <v>0</v>
      </c>
      <c r="J171" s="66" t="n">
        <f aca="false">'Vstupní data'!K171*'Vstupní data'!M171/100</f>
        <v>0</v>
      </c>
      <c r="L171" s="66" t="n">
        <f aca="false">IF('Vstupní data'!N171="prostokořenný",0,IF('Vstupní data'!N171="krytokořenný","k",IF('Vstupní data'!N171="poloodrostky nebo odrostky, prostokořenné i krytokořenné","po",0)))</f>
        <v>0</v>
      </c>
      <c r="N171" s="66"/>
      <c r="O171" s="66" t="n">
        <f aca="false">'Vstupní data'!O171</f>
        <v>0</v>
      </c>
      <c r="P171" s="66" t="n">
        <f aca="false">IF(O171&gt;0,VLOOKUP(CONCATENATE(VLOOKUP(I171,'Pril3-drev'!$H$5:$K$83,4,0),"-",'Vstupní data'!R171),K2!$C$15:$D$23,2,0),0)</f>
        <v>0</v>
      </c>
      <c r="Q171" s="66" t="n">
        <f aca="false">IF(O171&gt;0,VLOOKUP(I171,'Pril3-drev'!$H$5:$I$83,2,0),0)</f>
        <v>0</v>
      </c>
      <c r="R171" s="66" t="n">
        <f aca="false">IF(Q171&gt;0,VLOOKUP(Q171,'Pril6-okus'!$A$5:$B$17,2,0),0)</f>
        <v>0</v>
      </c>
      <c r="S171" s="66" t="n">
        <f aca="false">IF(O171&gt;0,VLOOKUP(I171,'Pril3-drev'!$H$5:$J$83,3,0),0)</f>
        <v>0</v>
      </c>
      <c r="T171" s="66" t="str">
        <f aca="false">IF(O171&gt;0,IF(L171="k",0.9*VLOOKUP(S171,'ha-pocty-vyhl'!$A$5:$B$20,2,0),IF(L171="po",0.8*VLOOKUP(S171,'ha-pocty-vyhl'!$A$5:$B$20,2,0),VLOOKUP(S171,'ha-pocty-vyhl'!$A$5:$B$20,2,0))),"")</f>
        <v/>
      </c>
      <c r="U171" s="66" t="n">
        <f aca="false">'Vstupní data'!P171</f>
        <v>0</v>
      </c>
      <c r="V171" s="66" t="n">
        <f aca="false">IF(O171&gt;0,1.3*T171*1000*Z171/10000,0)</f>
        <v>0</v>
      </c>
      <c r="W171" s="66" t="n">
        <f aca="false">IF(O171&gt;0,1.3*T171*1000*Z171/10000,0)</f>
        <v>0</v>
      </c>
      <c r="X171" s="66" t="n">
        <f aca="false">IF(O171&gt;0,IF(O171&gt;V171,V171,O171),0)</f>
        <v>0</v>
      </c>
      <c r="Y171" s="66" t="n">
        <f aca="false">IF(O171&gt;0,IF(IF(U171&gt;W171,W171,U171)&lt;X171,W171,IF(U171&gt;W171,W171,U171)),0)</f>
        <v>0</v>
      </c>
      <c r="Z171" s="66" t="n">
        <f aca="false">IF(O171&gt;0,IF(J171&gt;0,J171,K171*H171/100),0)</f>
        <v>0</v>
      </c>
      <c r="AA171" s="67" t="n">
        <f aca="false">IF(O171&gt;0,CEILING(R171*P171*X171/Y171*Z171,1),0)</f>
        <v>0</v>
      </c>
      <c r="AB171" s="68" t="n">
        <f aca="false">IF(O171&gt;0,AA171/O171,0)</f>
        <v>0</v>
      </c>
      <c r="AC171" s="66" t="n">
        <f aca="false">'Vstupní data'!W171</f>
        <v>0</v>
      </c>
      <c r="AI171" s="66" t="str">
        <f aca="false">IF(OR('Vstupní data'!T171&gt;0,'Vstupní data'!U171&gt;0),VLOOKUP(I171,'Pril3-drev'!$H$5:$J$83,3,0),"")</f>
        <v/>
      </c>
      <c r="AJ171" s="66" t="n">
        <f aca="false">IF('Vstupní data'!V171="prostokořenný",0,IF('Vstupní data'!V171="krytokořenný","k",IF('Vstupní data'!V171="poloodrostky nebo odrostky, prostokořenné i krytokořenné","po",0)))</f>
        <v>0</v>
      </c>
      <c r="AK171" s="66" t="n">
        <f aca="false">IF(OR('Vstupní data'!T171&gt;0,'Vstupní data'!U171&gt;0),IF(AJ171="k",0.9*VLOOKUP(AI171,'ha-pocty-vyhl'!$A$5:$B$20,2,0),IF(AJ171="po",0.8*VLOOKUP(AI171,'ha-pocty-vyhl'!$A$5:$B$20,2,0),VLOOKUP(AI171,'ha-pocty-vyhl'!$A$5:$B$20,2,0))),0)</f>
        <v>0</v>
      </c>
      <c r="AL171" s="66" t="n">
        <f aca="false">IF(OR('Vstupní data'!T171&gt;0,'Vstupní data'!U171&gt;0),'Vstupní data'!K171*'Vstupní data'!M171/100,0)</f>
        <v>0</v>
      </c>
      <c r="AM171" s="66" t="n">
        <f aca="false">IF(OR('Vstupní data'!T171&gt;0,'Vstupní data'!U171&gt;0),IF('Vstupní data'!T171&gt;0,'Vstupní data'!T171,ROUND(10*'Vstupní data'!U171/AK171,0)),0)</f>
        <v>0</v>
      </c>
      <c r="AN171" s="69" t="n">
        <f aca="false">IF('Vstupní data'!T171&gt;0,   IF('Vstupní data'!T171&lt;=AL171,'Vstupní data'!T171,AL171),   IF(AM171&lt;AL171,AM171,AL171))</f>
        <v>0</v>
      </c>
      <c r="AO171" s="69" t="n">
        <f aca="false">'Vstupní data'!X171</f>
        <v>0</v>
      </c>
      <c r="AP171" s="66" t="n">
        <f aca="false">IF(OR('Vstupní data'!T171&gt;0,'Vstupní data'!U171&gt;0),IF(I171&lt;&gt;0,VLOOKUP(I171,'Pril3-drev'!$H$5:$I$83,2,0),0),0)</f>
        <v>0</v>
      </c>
      <c r="AQ171" s="66" t="n">
        <f aca="false">'Vstupní data'!Y171</f>
        <v>0</v>
      </c>
      <c r="AR171" s="66" t="str">
        <f aca="false">IF(AC171&gt;5,   IF('Vstupní data'!Y171&gt;0,   VLOOKUP(VLOOKUP(CONCATENATE(VLOOKUP(I171,'Pril3-drev'!$H$4:$L$83,5,0),AC171),'Pril3-drev'!$Q$4:$R$2803,2,0),'AVB-BS'!$C$5:$S$29 ,LOOKUP(AQ171,'AVB-BS'!$D$3:$S$3,'AVB-BS'!$D$1:$S$1) ,0 )   ,   IF('Vstupní data'!Z171&gt;0,'Vstupní data'!Z171,0)) , "")</f>
        <v/>
      </c>
      <c r="AS171" s="70" t="str">
        <f aca="false">IF(AC171&gt;5,VLOOKUP(CONCATENATE(AP171,AR171),'Pril1-THLPa'!$H$6:$N$96,4,0),"")</f>
        <v/>
      </c>
      <c r="AT171" s="70" t="str">
        <f aca="false">IF(AC171&gt;5,VLOOKUP(CONCATENATE(AP171,AR171),'Pril1-THLPa'!$H$6:$N$96,5,0),"")</f>
        <v/>
      </c>
      <c r="AU171" s="70" t="str">
        <f aca="false">IF(AC171&gt;5,VLOOKUP(CONCATENATE(AP171,AR171),'Pril1-THLPa'!$H$6:$N$96,6,0),"")</f>
        <v/>
      </c>
      <c r="AV171" s="70" t="str">
        <f aca="false">IF(AC171&gt;5,VLOOKUP(CONCATENATE(AP171,AR171),'Pril1-THLPa'!$H$6:$N$96,7,0),"")</f>
        <v/>
      </c>
      <c r="AW171" s="70" t="str">
        <f aca="false">IF(AC171&gt;5,VLOOKUP(CONCATENATE(AP171,AR171),'Pril1-THLPa'!$H$6:$O$96,8,0),"")</f>
        <v/>
      </c>
      <c r="AX171" s="66" t="n">
        <f aca="false">IF(AC171&gt;0,IF(AND(AC171&gt;0,AC171&lt;=5),VLOOKUP(AP171,'Pril1-THLPa'!$A$6:$F$18,LOOKUP(AC171,'Pril1-THLPa'!$B$5:$F$5,'Pril1-THLPa'!$B$4:$F$4),0),AS171+AT171*(AC171-5)+AU171*POWER(AC171-5,2)+AV171*POWER(AC171-5,3)+AW171*POWER(AC171-5,4)),0)</f>
        <v>0</v>
      </c>
      <c r="AY171" s="71"/>
      <c r="AZ171" s="66" t="n">
        <f aca="false">'Vstupní data'!AA171</f>
        <v>0</v>
      </c>
      <c r="BA171" s="66" t="n">
        <f aca="false">IF(OR('Vstupní data'!T171&gt;0,'Vstupní data'!U171&gt;0),IF(AC171&lt;&gt;"",AX171*AO171/10*(100+AZ171)/100,0),0)</f>
        <v>0</v>
      </c>
      <c r="BB171" s="67" t="n">
        <f aca="false">IF(AC171&lt;&gt;"",ROUND(BA171*AN171,0),0)</f>
        <v>0</v>
      </c>
      <c r="BC171" s="68" t="str">
        <f aca="false">IF(AE171&gt;0,BB171/AE171,"")</f>
        <v/>
      </c>
      <c r="BD171" s="66" t="n">
        <f aca="false">'Vstupní data'!AE171</f>
        <v>0</v>
      </c>
      <c r="BF171" s="66" t="n">
        <f aca="false">'Vstupní data'!AC171</f>
        <v>0</v>
      </c>
      <c r="BH171" s="66" t="n">
        <f aca="false">'Vstupní data'!AD171</f>
        <v>0</v>
      </c>
      <c r="BI171" s="66" t="n">
        <f aca="false">'Vstupní data'!AF171</f>
        <v>0</v>
      </c>
      <c r="BJ171" s="69" t="n">
        <f aca="false">'Vstupní data'!AG171</f>
        <v>0</v>
      </c>
      <c r="BK171" s="69" t="n">
        <f aca="false">IF(BF171&lt;&gt;0,VLOOKUP(I171,'Pril3-drev'!$H$5:$I$83,2,0),0)</f>
        <v>0</v>
      </c>
      <c r="BL171" s="69" t="n">
        <f aca="false">IF(BF171&lt;&gt;0,VLOOKUP(BK171,'Pril3-drev'!$A$5:$C$17,3,0),0)</f>
        <v>0</v>
      </c>
      <c r="BM171" s="69" t="n">
        <f aca="false">'Vstupní data'!AH171</f>
        <v>0</v>
      </c>
      <c r="BN171" s="69" t="n">
        <f aca="false">IF('Vstupní data'!AH171&gt;0,   VLOOKUP(VLOOKUP(CONCATENATE(VLOOKUP(I171,'Pril3-drev'!$H$4:$L$83,5,0),BD171),'Pril3-drev'!$Q$4:$R$2803,2,0),'AVB-BS'!$C$5:$S$29 ,LOOKUP(BM171,'AVB-BS'!$D$3:$S$3,'AVB-BS'!$D$1:$S$1) ,0 )   ,   IF('Vstupní data'!AI171&gt;0,'Vstupní data'!AI171,0))</f>
        <v>0</v>
      </c>
      <c r="BO171" s="69" t="str">
        <f aca="false">IF(BX171&gt;5,VLOOKUP(CONCATENATE(BK171,BN171),'Pril1-THLPa'!$H$6:$N$96,4,0),"")</f>
        <v/>
      </c>
      <c r="BP171" s="69" t="str">
        <f aca="false">IF(BX171&gt;5,VLOOKUP(CONCATENATE(BK171,BN171),'Pril1-THLPa'!$H$6:$N$96,5,0),"")</f>
        <v/>
      </c>
      <c r="BQ171" s="69" t="str">
        <f aca="false">IF(BX171&gt;5,VLOOKUP(CONCATENATE(BK171,BN171),'Pril1-THLPa'!$H$6:$N$96,6,0),"")</f>
        <v/>
      </c>
      <c r="BR171" s="69" t="str">
        <f aca="false">IF(BX171&gt;5,VLOOKUP(CONCATENATE(BK171,BN171),'Pril1-THLPa'!$H$6:$N$96,7,0),"")</f>
        <v/>
      </c>
      <c r="BS171" s="69" t="str">
        <f aca="false">IF(BX171&gt;5,VLOOKUP(CONCATENATE(BK171,BN171),'Pril1-THLPa'!$H$6:$O$96,8,0),"")</f>
        <v/>
      </c>
      <c r="BT171" s="69" t="str">
        <f aca="false">IF(BF171&gt;0, IF(BK171="smrk",  VLOOKUP(VLOOKUP(BD171,'Pril9-K3'!$L$8:$M$207,2,0),'Pril9-K3'!$A$8:$J$16,LOOKUP(BN171,'Pril9-K3'!$A$7:$J$7,'Pril9-K3'!$A$5:$J$5),0), IF(AND(BK171&lt;&gt;"smrk",'Vstupní data'!AK171&lt;&gt;""),'Vstupní data'!AK171,   VLOOKUP(VLOOKUP(BD171,'Pril9-K3'!$L$8:$M$207,2,0),'Pril9-K3'!$A$8:$J$16,LOOKUP(BN171,'Pril9-K3'!$A$7:$J$7,'Pril9-K3'!$A$5:$J$5),0)   )),   "")</f>
        <v/>
      </c>
      <c r="BV171" s="69" t="n">
        <f aca="false">'Vstupní data'!AJ171</f>
        <v>0</v>
      </c>
      <c r="BW171" s="69" t="n">
        <f aca="false">IF(BF171&gt;0,IF(J171&gt;0,J171,K171*H171/100),0)</f>
        <v>0</v>
      </c>
      <c r="BX171" s="69" t="n">
        <f aca="false">IF(BF171&gt;0,IF(BJ171&gt;BL171,BL171,BJ171),0)</f>
        <v>0</v>
      </c>
      <c r="BY171" s="69" t="n">
        <f aca="false">IF(BD171=0,0,IF(AND(BX171&gt;0,BX171&lt;=5),  IF(AND(BX171&gt;0,BX171&lt;=5),VLOOKUP(BK171,'Pril1-THLPa'!$A$6:$F$18,IF(AND(BX171&gt;0,BX171&lt;=5),LOOKUP(BX171,'Pril1-THLPa'!$B$5:$F$5,'Pril1-THLPa'!$B$4:$F$4),""),0),""),  IF(BX171&gt;5,BO171+BP171*(BX171-5)+BQ171*POWER(BX171-5,2)+BR171*POWER(BX171-5,3)+BS171*POWER(BX171-5,4),"")))</f>
        <v>0</v>
      </c>
      <c r="BZ171" s="69" t="n">
        <f aca="false">IF(BY171&gt;0,BY171*BI171/10*BW171*(100+BV171)/100,0)</f>
        <v>0</v>
      </c>
      <c r="CA171" s="69" t="n">
        <f aca="false">IF(BD171&gt;0,BX171-IF(BD171&gt;BX171,BX171,BD171),0)</f>
        <v>0</v>
      </c>
      <c r="CB171" s="69" t="n">
        <f aca="false">POWER(1.01,CA171)</f>
        <v>1</v>
      </c>
      <c r="CC171" s="69" t="n">
        <f aca="false">IF(BF171&gt;0,IF(BF171&gt;BH171,1,BF171/BH171),0)</f>
        <v>0</v>
      </c>
      <c r="CD171" s="72" t="n">
        <f aca="false">IF(BD171=0,0,IF(BF171&gt;0,ROUND(IF(CB171&lt;&gt;0,BZ171*BT171*1/CB171*CC171,0),0),0))</f>
        <v>0</v>
      </c>
      <c r="CE171" s="73" t="str">
        <f aca="false">IF(BF171&gt;0,IF(BF171&gt;BH171,CD171/BF171,CD171/BH171),"")</f>
        <v/>
      </c>
      <c r="CF171" s="69" t="n">
        <f aca="false">'Vstupní data'!AM171</f>
        <v>0</v>
      </c>
      <c r="CG171" s="69" t="n">
        <f aca="false">'Vstupní data'!AN171</f>
        <v>0</v>
      </c>
      <c r="CH171" s="69" t="n">
        <f aca="false">'Vstupní data'!AO171</f>
        <v>0</v>
      </c>
      <c r="CI171" s="69" t="n">
        <f aca="false">'Vstupní data'!AP171</f>
        <v>0</v>
      </c>
      <c r="CJ171" s="72" t="n">
        <f aca="false">ROUND(CH171*CI171,0)</f>
        <v>0</v>
      </c>
      <c r="CK171" s="74" t="str">
        <f aca="false">IF(OR(AA171&gt;0,BB171&gt;0,CD171&gt;0,CJ171&gt;0),AA171+BB171+CD171+CJ171,"")</f>
        <v/>
      </c>
    </row>
    <row r="172" customFormat="false" ht="12.8" hidden="false" customHeight="false" outlineLevel="0" collapsed="false">
      <c r="A172" s="66" t="n">
        <f aca="false">'Vstupní data'!A172</f>
        <v>0</v>
      </c>
      <c r="F172" s="66" t="str">
        <f aca="false">CONCATENATE('Vstupní data'!F172,'Vstupní data'!G172,'Vstupní data'!H172,'Vstupní data'!I172)</f>
        <v/>
      </c>
      <c r="G172" s="66"/>
      <c r="H172" s="66" t="n">
        <f aca="false">'Vstupní data'!K172</f>
        <v>0</v>
      </c>
      <c r="I172" s="66" t="n">
        <f aca="false">'Vstupní data'!L172</f>
        <v>0</v>
      </c>
      <c r="J172" s="66" t="n">
        <f aca="false">'Vstupní data'!K172*'Vstupní data'!M172/100</f>
        <v>0</v>
      </c>
      <c r="L172" s="66" t="n">
        <f aca="false">IF('Vstupní data'!N172="prostokořenný",0,IF('Vstupní data'!N172="krytokořenný","k",IF('Vstupní data'!N172="poloodrostky nebo odrostky, prostokořenné i krytokořenné","po",0)))</f>
        <v>0</v>
      </c>
      <c r="N172" s="66"/>
      <c r="O172" s="66" t="n">
        <f aca="false">'Vstupní data'!O172</f>
        <v>0</v>
      </c>
      <c r="P172" s="66" t="n">
        <f aca="false">IF(O172&gt;0,VLOOKUP(CONCATENATE(VLOOKUP(I172,'Pril3-drev'!$H$5:$K$83,4,0),"-",'Vstupní data'!R172),K2!$C$15:$D$23,2,0),0)</f>
        <v>0</v>
      </c>
      <c r="Q172" s="66" t="n">
        <f aca="false">IF(O172&gt;0,VLOOKUP(I172,'Pril3-drev'!$H$5:$I$83,2,0),0)</f>
        <v>0</v>
      </c>
      <c r="R172" s="66" t="n">
        <f aca="false">IF(Q172&gt;0,VLOOKUP(Q172,'Pril6-okus'!$A$5:$B$17,2,0),0)</f>
        <v>0</v>
      </c>
      <c r="S172" s="66" t="n">
        <f aca="false">IF(O172&gt;0,VLOOKUP(I172,'Pril3-drev'!$H$5:$J$83,3,0),0)</f>
        <v>0</v>
      </c>
      <c r="T172" s="66" t="str">
        <f aca="false">IF(O172&gt;0,IF(L172="k",0.9*VLOOKUP(S172,'ha-pocty-vyhl'!$A$5:$B$20,2,0),IF(L172="po",0.8*VLOOKUP(S172,'ha-pocty-vyhl'!$A$5:$B$20,2,0),VLOOKUP(S172,'ha-pocty-vyhl'!$A$5:$B$20,2,0))),"")</f>
        <v/>
      </c>
      <c r="U172" s="66" t="n">
        <f aca="false">'Vstupní data'!P172</f>
        <v>0</v>
      </c>
      <c r="V172" s="66" t="n">
        <f aca="false">IF(O172&gt;0,1.3*T172*1000*Z172/10000,0)</f>
        <v>0</v>
      </c>
      <c r="W172" s="66" t="n">
        <f aca="false">IF(O172&gt;0,1.3*T172*1000*Z172/10000,0)</f>
        <v>0</v>
      </c>
      <c r="X172" s="66" t="n">
        <f aca="false">IF(O172&gt;0,IF(O172&gt;V172,V172,O172),0)</f>
        <v>0</v>
      </c>
      <c r="Y172" s="66" t="n">
        <f aca="false">IF(O172&gt;0,IF(IF(U172&gt;W172,W172,U172)&lt;X172,W172,IF(U172&gt;W172,W172,U172)),0)</f>
        <v>0</v>
      </c>
      <c r="Z172" s="66" t="n">
        <f aca="false">IF(O172&gt;0,IF(J172&gt;0,J172,K172*H172/100),0)</f>
        <v>0</v>
      </c>
      <c r="AA172" s="67" t="n">
        <f aca="false">IF(O172&gt;0,CEILING(R172*P172*X172/Y172*Z172,1),0)</f>
        <v>0</v>
      </c>
      <c r="AB172" s="68" t="n">
        <f aca="false">IF(O172&gt;0,AA172/O172,0)</f>
        <v>0</v>
      </c>
      <c r="AC172" s="66" t="n">
        <f aca="false">'Vstupní data'!W172</f>
        <v>0</v>
      </c>
      <c r="AI172" s="66" t="str">
        <f aca="false">IF(OR('Vstupní data'!T172&gt;0,'Vstupní data'!U172&gt;0),VLOOKUP(I172,'Pril3-drev'!$H$5:$J$83,3,0),"")</f>
        <v/>
      </c>
      <c r="AJ172" s="66" t="n">
        <f aca="false">IF('Vstupní data'!V172="prostokořenný",0,IF('Vstupní data'!V172="krytokořenný","k",IF('Vstupní data'!V172="poloodrostky nebo odrostky, prostokořenné i krytokořenné","po",0)))</f>
        <v>0</v>
      </c>
      <c r="AK172" s="66" t="n">
        <f aca="false">IF(OR('Vstupní data'!T172&gt;0,'Vstupní data'!U172&gt;0),IF(AJ172="k",0.9*VLOOKUP(AI172,'ha-pocty-vyhl'!$A$5:$B$20,2,0),IF(AJ172="po",0.8*VLOOKUP(AI172,'ha-pocty-vyhl'!$A$5:$B$20,2,0),VLOOKUP(AI172,'ha-pocty-vyhl'!$A$5:$B$20,2,0))),0)</f>
        <v>0</v>
      </c>
      <c r="AL172" s="66" t="n">
        <f aca="false">IF(OR('Vstupní data'!T172&gt;0,'Vstupní data'!U172&gt;0),'Vstupní data'!K172*'Vstupní data'!M172/100,0)</f>
        <v>0</v>
      </c>
      <c r="AM172" s="66" t="n">
        <f aca="false">IF(OR('Vstupní data'!T172&gt;0,'Vstupní data'!U172&gt;0),IF('Vstupní data'!T172&gt;0,'Vstupní data'!T172,ROUND(10*'Vstupní data'!U172/AK172,0)),0)</f>
        <v>0</v>
      </c>
      <c r="AN172" s="69" t="n">
        <f aca="false">IF('Vstupní data'!T172&gt;0,   IF('Vstupní data'!T172&lt;=AL172,'Vstupní data'!T172,AL172),   IF(AM172&lt;AL172,AM172,AL172))</f>
        <v>0</v>
      </c>
      <c r="AO172" s="69" t="n">
        <f aca="false">'Vstupní data'!X172</f>
        <v>0</v>
      </c>
      <c r="AP172" s="66" t="n">
        <f aca="false">IF(OR('Vstupní data'!T172&gt;0,'Vstupní data'!U172&gt;0),IF(I172&lt;&gt;0,VLOOKUP(I172,'Pril3-drev'!$H$5:$I$83,2,0),0),0)</f>
        <v>0</v>
      </c>
      <c r="AQ172" s="66" t="n">
        <f aca="false">'Vstupní data'!Y172</f>
        <v>0</v>
      </c>
      <c r="AR172" s="66" t="str">
        <f aca="false">IF(AC172&gt;5,   IF('Vstupní data'!Y172&gt;0,   VLOOKUP(VLOOKUP(CONCATENATE(VLOOKUP(I172,'Pril3-drev'!$H$4:$L$83,5,0),AC172),'Pril3-drev'!$Q$4:$R$2803,2,0),'AVB-BS'!$C$5:$S$29 ,LOOKUP(AQ172,'AVB-BS'!$D$3:$S$3,'AVB-BS'!$D$1:$S$1) ,0 )   ,   IF('Vstupní data'!Z172&gt;0,'Vstupní data'!Z172,0)) , "")</f>
        <v/>
      </c>
      <c r="AS172" s="70" t="str">
        <f aca="false">IF(AC172&gt;5,VLOOKUP(CONCATENATE(AP172,AR172),'Pril1-THLPa'!$H$6:$N$96,4,0),"")</f>
        <v/>
      </c>
      <c r="AT172" s="70" t="str">
        <f aca="false">IF(AC172&gt;5,VLOOKUP(CONCATENATE(AP172,AR172),'Pril1-THLPa'!$H$6:$N$96,5,0),"")</f>
        <v/>
      </c>
      <c r="AU172" s="70" t="str">
        <f aca="false">IF(AC172&gt;5,VLOOKUP(CONCATENATE(AP172,AR172),'Pril1-THLPa'!$H$6:$N$96,6,0),"")</f>
        <v/>
      </c>
      <c r="AV172" s="70" t="str">
        <f aca="false">IF(AC172&gt;5,VLOOKUP(CONCATENATE(AP172,AR172),'Pril1-THLPa'!$H$6:$N$96,7,0),"")</f>
        <v/>
      </c>
      <c r="AW172" s="70" t="str">
        <f aca="false">IF(AC172&gt;5,VLOOKUP(CONCATENATE(AP172,AR172),'Pril1-THLPa'!$H$6:$O$96,8,0),"")</f>
        <v/>
      </c>
      <c r="AX172" s="66" t="n">
        <f aca="false">IF(AC172&gt;0,IF(AND(AC172&gt;0,AC172&lt;=5),VLOOKUP(AP172,'Pril1-THLPa'!$A$6:$F$18,LOOKUP(AC172,'Pril1-THLPa'!$B$5:$F$5,'Pril1-THLPa'!$B$4:$F$4),0),AS172+AT172*(AC172-5)+AU172*POWER(AC172-5,2)+AV172*POWER(AC172-5,3)+AW172*POWER(AC172-5,4)),0)</f>
        <v>0</v>
      </c>
      <c r="AY172" s="71"/>
      <c r="AZ172" s="66" t="n">
        <f aca="false">'Vstupní data'!AA172</f>
        <v>0</v>
      </c>
      <c r="BA172" s="66" t="n">
        <f aca="false">IF(OR('Vstupní data'!T172&gt;0,'Vstupní data'!U172&gt;0),IF(AC172&lt;&gt;"",AX172*AO172/10*(100+AZ172)/100,0),0)</f>
        <v>0</v>
      </c>
      <c r="BB172" s="67" t="n">
        <f aca="false">IF(AC172&lt;&gt;"",ROUND(BA172*AN172,0),0)</f>
        <v>0</v>
      </c>
      <c r="BC172" s="68" t="str">
        <f aca="false">IF(AE172&gt;0,BB172/AE172,"")</f>
        <v/>
      </c>
      <c r="BD172" s="66" t="n">
        <f aca="false">'Vstupní data'!AE172</f>
        <v>0</v>
      </c>
      <c r="BF172" s="66" t="n">
        <f aca="false">'Vstupní data'!AC172</f>
        <v>0</v>
      </c>
      <c r="BH172" s="66" t="n">
        <f aca="false">'Vstupní data'!AD172</f>
        <v>0</v>
      </c>
      <c r="BI172" s="66" t="n">
        <f aca="false">'Vstupní data'!AF172</f>
        <v>0</v>
      </c>
      <c r="BJ172" s="69" t="n">
        <f aca="false">'Vstupní data'!AG172</f>
        <v>0</v>
      </c>
      <c r="BK172" s="69" t="n">
        <f aca="false">IF(BF172&lt;&gt;0,VLOOKUP(I172,'Pril3-drev'!$H$5:$I$83,2,0),0)</f>
        <v>0</v>
      </c>
      <c r="BL172" s="69" t="n">
        <f aca="false">IF(BF172&lt;&gt;0,VLOOKUP(BK172,'Pril3-drev'!$A$5:$C$17,3,0),0)</f>
        <v>0</v>
      </c>
      <c r="BM172" s="69" t="n">
        <f aca="false">'Vstupní data'!AH172</f>
        <v>0</v>
      </c>
      <c r="BN172" s="69" t="n">
        <f aca="false">IF('Vstupní data'!AH172&gt;0,   VLOOKUP(VLOOKUP(CONCATENATE(VLOOKUP(I172,'Pril3-drev'!$H$4:$L$83,5,0),BD172),'Pril3-drev'!$Q$4:$R$2803,2,0),'AVB-BS'!$C$5:$S$29 ,LOOKUP(BM172,'AVB-BS'!$D$3:$S$3,'AVB-BS'!$D$1:$S$1) ,0 )   ,   IF('Vstupní data'!AI172&gt;0,'Vstupní data'!AI172,0))</f>
        <v>0</v>
      </c>
      <c r="BO172" s="69" t="str">
        <f aca="false">IF(BX172&gt;5,VLOOKUP(CONCATENATE(BK172,BN172),'Pril1-THLPa'!$H$6:$N$96,4,0),"")</f>
        <v/>
      </c>
      <c r="BP172" s="69" t="str">
        <f aca="false">IF(BX172&gt;5,VLOOKUP(CONCATENATE(BK172,BN172),'Pril1-THLPa'!$H$6:$N$96,5,0),"")</f>
        <v/>
      </c>
      <c r="BQ172" s="69" t="str">
        <f aca="false">IF(BX172&gt;5,VLOOKUP(CONCATENATE(BK172,BN172),'Pril1-THLPa'!$H$6:$N$96,6,0),"")</f>
        <v/>
      </c>
      <c r="BR172" s="69" t="str">
        <f aca="false">IF(BX172&gt;5,VLOOKUP(CONCATENATE(BK172,BN172),'Pril1-THLPa'!$H$6:$N$96,7,0),"")</f>
        <v/>
      </c>
      <c r="BS172" s="69" t="str">
        <f aca="false">IF(BX172&gt;5,VLOOKUP(CONCATENATE(BK172,BN172),'Pril1-THLPa'!$H$6:$O$96,8,0),"")</f>
        <v/>
      </c>
      <c r="BT172" s="69" t="str">
        <f aca="false">IF(BF172&gt;0, IF(BK172="smrk",  VLOOKUP(VLOOKUP(BD172,'Pril9-K3'!$L$8:$M$207,2,0),'Pril9-K3'!$A$8:$J$16,LOOKUP(BN172,'Pril9-K3'!$A$7:$J$7,'Pril9-K3'!$A$5:$J$5),0), IF(AND(BK172&lt;&gt;"smrk",'Vstupní data'!AK172&lt;&gt;""),'Vstupní data'!AK172,   VLOOKUP(VLOOKUP(BD172,'Pril9-K3'!$L$8:$M$207,2,0),'Pril9-K3'!$A$8:$J$16,LOOKUP(BN172,'Pril9-K3'!$A$7:$J$7,'Pril9-K3'!$A$5:$J$5),0)   )),   "")</f>
        <v/>
      </c>
      <c r="BV172" s="69" t="n">
        <f aca="false">'Vstupní data'!AJ172</f>
        <v>0</v>
      </c>
      <c r="BW172" s="69" t="n">
        <f aca="false">IF(BF172&gt;0,IF(J172&gt;0,J172,K172*H172/100),0)</f>
        <v>0</v>
      </c>
      <c r="BX172" s="69" t="n">
        <f aca="false">IF(BF172&gt;0,IF(BJ172&gt;BL172,BL172,BJ172),0)</f>
        <v>0</v>
      </c>
      <c r="BY172" s="69" t="n">
        <f aca="false">IF(BD172=0,0,IF(AND(BX172&gt;0,BX172&lt;=5),  IF(AND(BX172&gt;0,BX172&lt;=5),VLOOKUP(BK172,'Pril1-THLPa'!$A$6:$F$18,IF(AND(BX172&gt;0,BX172&lt;=5),LOOKUP(BX172,'Pril1-THLPa'!$B$5:$F$5,'Pril1-THLPa'!$B$4:$F$4),""),0),""),  IF(BX172&gt;5,BO172+BP172*(BX172-5)+BQ172*POWER(BX172-5,2)+BR172*POWER(BX172-5,3)+BS172*POWER(BX172-5,4),"")))</f>
        <v>0</v>
      </c>
      <c r="BZ172" s="69" t="n">
        <f aca="false">IF(BY172&gt;0,BY172*BI172/10*BW172*(100+BV172)/100,0)</f>
        <v>0</v>
      </c>
      <c r="CA172" s="69" t="n">
        <f aca="false">IF(BD172&gt;0,BX172-IF(BD172&gt;BX172,BX172,BD172),0)</f>
        <v>0</v>
      </c>
      <c r="CB172" s="69" t="n">
        <f aca="false">POWER(1.01,CA172)</f>
        <v>1</v>
      </c>
      <c r="CC172" s="69" t="n">
        <f aca="false">IF(BF172&gt;0,IF(BF172&gt;BH172,1,BF172/BH172),0)</f>
        <v>0</v>
      </c>
      <c r="CD172" s="72" t="n">
        <f aca="false">IF(BD172=0,0,IF(BF172&gt;0,ROUND(IF(CB172&lt;&gt;0,BZ172*BT172*1/CB172*CC172,0),0),0))</f>
        <v>0</v>
      </c>
      <c r="CE172" s="73" t="str">
        <f aca="false">IF(BF172&gt;0,IF(BF172&gt;BH172,CD172/BF172,CD172/BH172),"")</f>
        <v/>
      </c>
      <c r="CF172" s="69" t="n">
        <f aca="false">'Vstupní data'!AM172</f>
        <v>0</v>
      </c>
      <c r="CG172" s="69" t="n">
        <f aca="false">'Vstupní data'!AN172</f>
        <v>0</v>
      </c>
      <c r="CH172" s="69" t="n">
        <f aca="false">'Vstupní data'!AO172</f>
        <v>0</v>
      </c>
      <c r="CI172" s="69" t="n">
        <f aca="false">'Vstupní data'!AP172</f>
        <v>0</v>
      </c>
      <c r="CJ172" s="72" t="n">
        <f aca="false">ROUND(CH172*CI172,0)</f>
        <v>0</v>
      </c>
      <c r="CK172" s="74" t="str">
        <f aca="false">IF(OR(AA172&gt;0,BB172&gt;0,CD172&gt;0,CJ172&gt;0),AA172+BB172+CD172+CJ172,"")</f>
        <v/>
      </c>
    </row>
    <row r="173" customFormat="false" ht="12.8" hidden="false" customHeight="false" outlineLevel="0" collapsed="false">
      <c r="A173" s="66" t="n">
        <f aca="false">'Vstupní data'!A173</f>
        <v>0</v>
      </c>
      <c r="F173" s="66" t="str">
        <f aca="false">CONCATENATE('Vstupní data'!F173,'Vstupní data'!G173,'Vstupní data'!H173,'Vstupní data'!I173)</f>
        <v/>
      </c>
      <c r="G173" s="66"/>
      <c r="H173" s="66" t="n">
        <f aca="false">'Vstupní data'!K173</f>
        <v>0</v>
      </c>
      <c r="I173" s="66" t="n">
        <f aca="false">'Vstupní data'!L173</f>
        <v>0</v>
      </c>
      <c r="J173" s="66" t="n">
        <f aca="false">'Vstupní data'!K173*'Vstupní data'!M173/100</f>
        <v>0</v>
      </c>
      <c r="L173" s="66" t="n">
        <f aca="false">IF('Vstupní data'!N173="prostokořenný",0,IF('Vstupní data'!N173="krytokořenný","k",IF('Vstupní data'!N173="poloodrostky nebo odrostky, prostokořenné i krytokořenné","po",0)))</f>
        <v>0</v>
      </c>
      <c r="N173" s="66"/>
      <c r="O173" s="66" t="n">
        <f aca="false">'Vstupní data'!O173</f>
        <v>0</v>
      </c>
      <c r="P173" s="66" t="n">
        <f aca="false">IF(O173&gt;0,VLOOKUP(CONCATENATE(VLOOKUP(I173,'Pril3-drev'!$H$5:$K$83,4,0),"-",'Vstupní data'!R173),K2!$C$15:$D$23,2,0),0)</f>
        <v>0</v>
      </c>
      <c r="Q173" s="66" t="n">
        <f aca="false">IF(O173&gt;0,VLOOKUP(I173,'Pril3-drev'!$H$5:$I$83,2,0),0)</f>
        <v>0</v>
      </c>
      <c r="R173" s="66" t="n">
        <f aca="false">IF(Q173&gt;0,VLOOKUP(Q173,'Pril6-okus'!$A$5:$B$17,2,0),0)</f>
        <v>0</v>
      </c>
      <c r="S173" s="66" t="n">
        <f aca="false">IF(O173&gt;0,VLOOKUP(I173,'Pril3-drev'!$H$5:$J$83,3,0),0)</f>
        <v>0</v>
      </c>
      <c r="T173" s="66" t="str">
        <f aca="false">IF(O173&gt;0,IF(L173="k",0.9*VLOOKUP(S173,'ha-pocty-vyhl'!$A$5:$B$20,2,0),IF(L173="po",0.8*VLOOKUP(S173,'ha-pocty-vyhl'!$A$5:$B$20,2,0),VLOOKUP(S173,'ha-pocty-vyhl'!$A$5:$B$20,2,0))),"")</f>
        <v/>
      </c>
      <c r="U173" s="66" t="n">
        <f aca="false">'Vstupní data'!P173</f>
        <v>0</v>
      </c>
      <c r="V173" s="66" t="n">
        <f aca="false">IF(O173&gt;0,1.3*T173*1000*Z173/10000,0)</f>
        <v>0</v>
      </c>
      <c r="W173" s="66" t="n">
        <f aca="false">IF(O173&gt;0,1.3*T173*1000*Z173/10000,0)</f>
        <v>0</v>
      </c>
      <c r="X173" s="66" t="n">
        <f aca="false">IF(O173&gt;0,IF(O173&gt;V173,V173,O173),0)</f>
        <v>0</v>
      </c>
      <c r="Y173" s="66" t="n">
        <f aca="false">IF(O173&gt;0,IF(IF(U173&gt;W173,W173,U173)&lt;X173,W173,IF(U173&gt;W173,W173,U173)),0)</f>
        <v>0</v>
      </c>
      <c r="Z173" s="66" t="n">
        <f aca="false">IF(O173&gt;0,IF(J173&gt;0,J173,K173*H173/100),0)</f>
        <v>0</v>
      </c>
      <c r="AA173" s="67" t="n">
        <f aca="false">IF(O173&gt;0,CEILING(R173*P173*X173/Y173*Z173,1),0)</f>
        <v>0</v>
      </c>
      <c r="AB173" s="68" t="n">
        <f aca="false">IF(O173&gt;0,AA173/O173,0)</f>
        <v>0</v>
      </c>
      <c r="AC173" s="66" t="n">
        <f aca="false">'Vstupní data'!W173</f>
        <v>0</v>
      </c>
      <c r="AI173" s="66" t="str">
        <f aca="false">IF(OR('Vstupní data'!T173&gt;0,'Vstupní data'!U173&gt;0),VLOOKUP(I173,'Pril3-drev'!$H$5:$J$83,3,0),"")</f>
        <v/>
      </c>
      <c r="AJ173" s="66" t="n">
        <f aca="false">IF('Vstupní data'!V173="prostokořenný",0,IF('Vstupní data'!V173="krytokořenný","k",IF('Vstupní data'!V173="poloodrostky nebo odrostky, prostokořenné i krytokořenné","po",0)))</f>
        <v>0</v>
      </c>
      <c r="AK173" s="66" t="n">
        <f aca="false">IF(OR('Vstupní data'!T173&gt;0,'Vstupní data'!U173&gt;0),IF(AJ173="k",0.9*VLOOKUP(AI173,'ha-pocty-vyhl'!$A$5:$B$20,2,0),IF(AJ173="po",0.8*VLOOKUP(AI173,'ha-pocty-vyhl'!$A$5:$B$20,2,0),VLOOKUP(AI173,'ha-pocty-vyhl'!$A$5:$B$20,2,0))),0)</f>
        <v>0</v>
      </c>
      <c r="AL173" s="66" t="n">
        <f aca="false">IF(OR('Vstupní data'!T173&gt;0,'Vstupní data'!U173&gt;0),'Vstupní data'!K173*'Vstupní data'!M173/100,0)</f>
        <v>0</v>
      </c>
      <c r="AM173" s="66" t="n">
        <f aca="false">IF(OR('Vstupní data'!T173&gt;0,'Vstupní data'!U173&gt;0),IF('Vstupní data'!T173&gt;0,'Vstupní data'!T173,ROUND(10*'Vstupní data'!U173/AK173,0)),0)</f>
        <v>0</v>
      </c>
      <c r="AN173" s="69" t="n">
        <f aca="false">IF('Vstupní data'!T173&gt;0,   IF('Vstupní data'!T173&lt;=AL173,'Vstupní data'!T173,AL173),   IF(AM173&lt;AL173,AM173,AL173))</f>
        <v>0</v>
      </c>
      <c r="AO173" s="69" t="n">
        <f aca="false">'Vstupní data'!X173</f>
        <v>0</v>
      </c>
      <c r="AP173" s="66" t="n">
        <f aca="false">IF(OR('Vstupní data'!T173&gt;0,'Vstupní data'!U173&gt;0),IF(I173&lt;&gt;0,VLOOKUP(I173,'Pril3-drev'!$H$5:$I$83,2,0),0),0)</f>
        <v>0</v>
      </c>
      <c r="AQ173" s="66" t="n">
        <f aca="false">'Vstupní data'!Y173</f>
        <v>0</v>
      </c>
      <c r="AR173" s="66" t="str">
        <f aca="false">IF(AC173&gt;5,   IF('Vstupní data'!Y173&gt;0,   VLOOKUP(VLOOKUP(CONCATENATE(VLOOKUP(I173,'Pril3-drev'!$H$4:$L$83,5,0),AC173),'Pril3-drev'!$Q$4:$R$2803,2,0),'AVB-BS'!$C$5:$S$29 ,LOOKUP(AQ173,'AVB-BS'!$D$3:$S$3,'AVB-BS'!$D$1:$S$1) ,0 )   ,   IF('Vstupní data'!Z173&gt;0,'Vstupní data'!Z173,0)) , "")</f>
        <v/>
      </c>
      <c r="AS173" s="70" t="str">
        <f aca="false">IF(AC173&gt;5,VLOOKUP(CONCATENATE(AP173,AR173),'Pril1-THLPa'!$H$6:$N$96,4,0),"")</f>
        <v/>
      </c>
      <c r="AT173" s="70" t="str">
        <f aca="false">IF(AC173&gt;5,VLOOKUP(CONCATENATE(AP173,AR173),'Pril1-THLPa'!$H$6:$N$96,5,0),"")</f>
        <v/>
      </c>
      <c r="AU173" s="70" t="str">
        <f aca="false">IF(AC173&gt;5,VLOOKUP(CONCATENATE(AP173,AR173),'Pril1-THLPa'!$H$6:$N$96,6,0),"")</f>
        <v/>
      </c>
      <c r="AV173" s="70" t="str">
        <f aca="false">IF(AC173&gt;5,VLOOKUP(CONCATENATE(AP173,AR173),'Pril1-THLPa'!$H$6:$N$96,7,0),"")</f>
        <v/>
      </c>
      <c r="AW173" s="70" t="str">
        <f aca="false">IF(AC173&gt;5,VLOOKUP(CONCATENATE(AP173,AR173),'Pril1-THLPa'!$H$6:$O$96,8,0),"")</f>
        <v/>
      </c>
      <c r="AX173" s="66" t="n">
        <f aca="false">IF(AC173&gt;0,IF(AND(AC173&gt;0,AC173&lt;=5),VLOOKUP(AP173,'Pril1-THLPa'!$A$6:$F$18,LOOKUP(AC173,'Pril1-THLPa'!$B$5:$F$5,'Pril1-THLPa'!$B$4:$F$4),0),AS173+AT173*(AC173-5)+AU173*POWER(AC173-5,2)+AV173*POWER(AC173-5,3)+AW173*POWER(AC173-5,4)),0)</f>
        <v>0</v>
      </c>
      <c r="AY173" s="71"/>
      <c r="AZ173" s="66" t="n">
        <f aca="false">'Vstupní data'!AA173</f>
        <v>0</v>
      </c>
      <c r="BA173" s="66" t="n">
        <f aca="false">IF(OR('Vstupní data'!T173&gt;0,'Vstupní data'!U173&gt;0),IF(AC173&lt;&gt;"",AX173*AO173/10*(100+AZ173)/100,0),0)</f>
        <v>0</v>
      </c>
      <c r="BB173" s="67" t="n">
        <f aca="false">IF(AC173&lt;&gt;"",ROUND(BA173*AN173,0),0)</f>
        <v>0</v>
      </c>
      <c r="BC173" s="68" t="str">
        <f aca="false">IF(AE173&gt;0,BB173/AE173,"")</f>
        <v/>
      </c>
      <c r="BD173" s="66" t="n">
        <f aca="false">'Vstupní data'!AE173</f>
        <v>0</v>
      </c>
      <c r="BF173" s="66" t="n">
        <f aca="false">'Vstupní data'!AC173</f>
        <v>0</v>
      </c>
      <c r="BH173" s="66" t="n">
        <f aca="false">'Vstupní data'!AD173</f>
        <v>0</v>
      </c>
      <c r="BI173" s="66" t="n">
        <f aca="false">'Vstupní data'!AF173</f>
        <v>0</v>
      </c>
      <c r="BJ173" s="69" t="n">
        <f aca="false">'Vstupní data'!AG173</f>
        <v>0</v>
      </c>
      <c r="BK173" s="69" t="n">
        <f aca="false">IF(BF173&lt;&gt;0,VLOOKUP(I173,'Pril3-drev'!$H$5:$I$83,2,0),0)</f>
        <v>0</v>
      </c>
      <c r="BL173" s="69" t="n">
        <f aca="false">IF(BF173&lt;&gt;0,VLOOKUP(BK173,'Pril3-drev'!$A$5:$C$17,3,0),0)</f>
        <v>0</v>
      </c>
      <c r="BM173" s="69" t="n">
        <f aca="false">'Vstupní data'!AH173</f>
        <v>0</v>
      </c>
      <c r="BN173" s="69" t="n">
        <f aca="false">IF('Vstupní data'!AH173&gt;0,   VLOOKUP(VLOOKUP(CONCATENATE(VLOOKUP(I173,'Pril3-drev'!$H$4:$L$83,5,0),BD173),'Pril3-drev'!$Q$4:$R$2803,2,0),'AVB-BS'!$C$5:$S$29 ,LOOKUP(BM173,'AVB-BS'!$D$3:$S$3,'AVB-BS'!$D$1:$S$1) ,0 )   ,   IF('Vstupní data'!AI173&gt;0,'Vstupní data'!AI173,0))</f>
        <v>0</v>
      </c>
      <c r="BO173" s="69" t="str">
        <f aca="false">IF(BX173&gt;5,VLOOKUP(CONCATENATE(BK173,BN173),'Pril1-THLPa'!$H$6:$N$96,4,0),"")</f>
        <v/>
      </c>
      <c r="BP173" s="69" t="str">
        <f aca="false">IF(BX173&gt;5,VLOOKUP(CONCATENATE(BK173,BN173),'Pril1-THLPa'!$H$6:$N$96,5,0),"")</f>
        <v/>
      </c>
      <c r="BQ173" s="69" t="str">
        <f aca="false">IF(BX173&gt;5,VLOOKUP(CONCATENATE(BK173,BN173),'Pril1-THLPa'!$H$6:$N$96,6,0),"")</f>
        <v/>
      </c>
      <c r="BR173" s="69" t="str">
        <f aca="false">IF(BX173&gt;5,VLOOKUP(CONCATENATE(BK173,BN173),'Pril1-THLPa'!$H$6:$N$96,7,0),"")</f>
        <v/>
      </c>
      <c r="BS173" s="69" t="str">
        <f aca="false">IF(BX173&gt;5,VLOOKUP(CONCATENATE(BK173,BN173),'Pril1-THLPa'!$H$6:$O$96,8,0),"")</f>
        <v/>
      </c>
      <c r="BT173" s="69" t="str">
        <f aca="false">IF(BF173&gt;0, IF(BK173="smrk",  VLOOKUP(VLOOKUP(BD173,'Pril9-K3'!$L$8:$M$207,2,0),'Pril9-K3'!$A$8:$J$16,LOOKUP(BN173,'Pril9-K3'!$A$7:$J$7,'Pril9-K3'!$A$5:$J$5),0), IF(AND(BK173&lt;&gt;"smrk",'Vstupní data'!AK173&lt;&gt;""),'Vstupní data'!AK173,   VLOOKUP(VLOOKUP(BD173,'Pril9-K3'!$L$8:$M$207,2,0),'Pril9-K3'!$A$8:$J$16,LOOKUP(BN173,'Pril9-K3'!$A$7:$J$7,'Pril9-K3'!$A$5:$J$5),0)   )),   "")</f>
        <v/>
      </c>
      <c r="BV173" s="69" t="n">
        <f aca="false">'Vstupní data'!AJ173</f>
        <v>0</v>
      </c>
      <c r="BW173" s="69" t="n">
        <f aca="false">IF(BF173&gt;0,IF(J173&gt;0,J173,K173*H173/100),0)</f>
        <v>0</v>
      </c>
      <c r="BX173" s="69" t="n">
        <f aca="false">IF(BF173&gt;0,IF(BJ173&gt;BL173,BL173,BJ173),0)</f>
        <v>0</v>
      </c>
      <c r="BY173" s="69" t="n">
        <f aca="false">IF(BD173=0,0,IF(AND(BX173&gt;0,BX173&lt;=5),  IF(AND(BX173&gt;0,BX173&lt;=5),VLOOKUP(BK173,'Pril1-THLPa'!$A$6:$F$18,IF(AND(BX173&gt;0,BX173&lt;=5),LOOKUP(BX173,'Pril1-THLPa'!$B$5:$F$5,'Pril1-THLPa'!$B$4:$F$4),""),0),""),  IF(BX173&gt;5,BO173+BP173*(BX173-5)+BQ173*POWER(BX173-5,2)+BR173*POWER(BX173-5,3)+BS173*POWER(BX173-5,4),"")))</f>
        <v>0</v>
      </c>
      <c r="BZ173" s="69" t="n">
        <f aca="false">IF(BY173&gt;0,BY173*BI173/10*BW173*(100+BV173)/100,0)</f>
        <v>0</v>
      </c>
      <c r="CA173" s="69" t="n">
        <f aca="false">IF(BD173&gt;0,BX173-IF(BD173&gt;BX173,BX173,BD173),0)</f>
        <v>0</v>
      </c>
      <c r="CB173" s="69" t="n">
        <f aca="false">POWER(1.01,CA173)</f>
        <v>1</v>
      </c>
      <c r="CC173" s="69" t="n">
        <f aca="false">IF(BF173&gt;0,IF(BF173&gt;BH173,1,BF173/BH173),0)</f>
        <v>0</v>
      </c>
      <c r="CD173" s="72" t="n">
        <f aca="false">IF(BD173=0,0,IF(BF173&gt;0,ROUND(IF(CB173&lt;&gt;0,BZ173*BT173*1/CB173*CC173,0),0),0))</f>
        <v>0</v>
      </c>
      <c r="CE173" s="73" t="str">
        <f aca="false">IF(BF173&gt;0,IF(BF173&gt;BH173,CD173/BF173,CD173/BH173),"")</f>
        <v/>
      </c>
      <c r="CF173" s="69" t="n">
        <f aca="false">'Vstupní data'!AM173</f>
        <v>0</v>
      </c>
      <c r="CG173" s="69" t="n">
        <f aca="false">'Vstupní data'!AN173</f>
        <v>0</v>
      </c>
      <c r="CH173" s="69" t="n">
        <f aca="false">'Vstupní data'!AO173</f>
        <v>0</v>
      </c>
      <c r="CI173" s="69" t="n">
        <f aca="false">'Vstupní data'!AP173</f>
        <v>0</v>
      </c>
      <c r="CJ173" s="72" t="n">
        <f aca="false">ROUND(CH173*CI173,0)</f>
        <v>0</v>
      </c>
      <c r="CK173" s="74" t="str">
        <f aca="false">IF(OR(AA173&gt;0,BB173&gt;0,CD173&gt;0,CJ173&gt;0),AA173+BB173+CD173+CJ173,"")</f>
        <v/>
      </c>
    </row>
    <row r="174" customFormat="false" ht="12.8" hidden="false" customHeight="false" outlineLevel="0" collapsed="false">
      <c r="A174" s="66" t="n">
        <f aca="false">'Vstupní data'!A174</f>
        <v>0</v>
      </c>
      <c r="F174" s="66" t="str">
        <f aca="false">CONCATENATE('Vstupní data'!F174,'Vstupní data'!G174,'Vstupní data'!H174,'Vstupní data'!I174)</f>
        <v/>
      </c>
      <c r="G174" s="66"/>
      <c r="H174" s="66" t="n">
        <f aca="false">'Vstupní data'!K174</f>
        <v>0</v>
      </c>
      <c r="I174" s="66" t="n">
        <f aca="false">'Vstupní data'!L174</f>
        <v>0</v>
      </c>
      <c r="J174" s="66" t="n">
        <f aca="false">'Vstupní data'!K174*'Vstupní data'!M174/100</f>
        <v>0</v>
      </c>
      <c r="L174" s="66" t="n">
        <f aca="false">IF('Vstupní data'!N174="prostokořenný",0,IF('Vstupní data'!N174="krytokořenný","k",IF('Vstupní data'!N174="poloodrostky nebo odrostky, prostokořenné i krytokořenné","po",0)))</f>
        <v>0</v>
      </c>
      <c r="N174" s="66"/>
      <c r="O174" s="66" t="n">
        <f aca="false">'Vstupní data'!O174</f>
        <v>0</v>
      </c>
      <c r="P174" s="66" t="n">
        <f aca="false">IF(O174&gt;0,VLOOKUP(CONCATENATE(VLOOKUP(I174,'Pril3-drev'!$H$5:$K$83,4,0),"-",'Vstupní data'!R174),K2!$C$15:$D$23,2,0),0)</f>
        <v>0</v>
      </c>
      <c r="Q174" s="66" t="n">
        <f aca="false">IF(O174&gt;0,VLOOKUP(I174,'Pril3-drev'!$H$5:$I$83,2,0),0)</f>
        <v>0</v>
      </c>
      <c r="R174" s="66" t="n">
        <f aca="false">IF(Q174&gt;0,VLOOKUP(Q174,'Pril6-okus'!$A$5:$B$17,2,0),0)</f>
        <v>0</v>
      </c>
      <c r="S174" s="66" t="n">
        <f aca="false">IF(O174&gt;0,VLOOKUP(I174,'Pril3-drev'!$H$5:$J$83,3,0),0)</f>
        <v>0</v>
      </c>
      <c r="T174" s="66" t="str">
        <f aca="false">IF(O174&gt;0,IF(L174="k",0.9*VLOOKUP(S174,'ha-pocty-vyhl'!$A$5:$B$20,2,0),IF(L174="po",0.8*VLOOKUP(S174,'ha-pocty-vyhl'!$A$5:$B$20,2,0),VLOOKUP(S174,'ha-pocty-vyhl'!$A$5:$B$20,2,0))),"")</f>
        <v/>
      </c>
      <c r="U174" s="66" t="n">
        <f aca="false">'Vstupní data'!P174</f>
        <v>0</v>
      </c>
      <c r="V174" s="66" t="n">
        <f aca="false">IF(O174&gt;0,1.3*T174*1000*Z174/10000,0)</f>
        <v>0</v>
      </c>
      <c r="W174" s="66" t="n">
        <f aca="false">IF(O174&gt;0,1.3*T174*1000*Z174/10000,0)</f>
        <v>0</v>
      </c>
      <c r="X174" s="66" t="n">
        <f aca="false">IF(O174&gt;0,IF(O174&gt;V174,V174,O174),0)</f>
        <v>0</v>
      </c>
      <c r="Y174" s="66" t="n">
        <f aca="false">IF(O174&gt;0,IF(IF(U174&gt;W174,W174,U174)&lt;X174,W174,IF(U174&gt;W174,W174,U174)),0)</f>
        <v>0</v>
      </c>
      <c r="Z174" s="66" t="n">
        <f aca="false">IF(O174&gt;0,IF(J174&gt;0,J174,K174*H174/100),0)</f>
        <v>0</v>
      </c>
      <c r="AA174" s="67" t="n">
        <f aca="false">IF(O174&gt;0,CEILING(R174*P174*X174/Y174*Z174,1),0)</f>
        <v>0</v>
      </c>
      <c r="AB174" s="68" t="n">
        <f aca="false">IF(O174&gt;0,AA174/O174,0)</f>
        <v>0</v>
      </c>
      <c r="AC174" s="66" t="n">
        <f aca="false">'Vstupní data'!W174</f>
        <v>0</v>
      </c>
      <c r="AI174" s="66" t="str">
        <f aca="false">IF(OR('Vstupní data'!T174&gt;0,'Vstupní data'!U174&gt;0),VLOOKUP(I174,'Pril3-drev'!$H$5:$J$83,3,0),"")</f>
        <v/>
      </c>
      <c r="AJ174" s="66" t="n">
        <f aca="false">IF('Vstupní data'!V174="prostokořenný",0,IF('Vstupní data'!V174="krytokořenný","k",IF('Vstupní data'!V174="poloodrostky nebo odrostky, prostokořenné i krytokořenné","po",0)))</f>
        <v>0</v>
      </c>
      <c r="AK174" s="66" t="n">
        <f aca="false">IF(OR('Vstupní data'!T174&gt;0,'Vstupní data'!U174&gt;0),IF(AJ174="k",0.9*VLOOKUP(AI174,'ha-pocty-vyhl'!$A$5:$B$20,2,0),IF(AJ174="po",0.8*VLOOKUP(AI174,'ha-pocty-vyhl'!$A$5:$B$20,2,0),VLOOKUP(AI174,'ha-pocty-vyhl'!$A$5:$B$20,2,0))),0)</f>
        <v>0</v>
      </c>
      <c r="AL174" s="66" t="n">
        <f aca="false">IF(OR('Vstupní data'!T174&gt;0,'Vstupní data'!U174&gt;0),'Vstupní data'!K174*'Vstupní data'!M174/100,0)</f>
        <v>0</v>
      </c>
      <c r="AM174" s="66" t="n">
        <f aca="false">IF(OR('Vstupní data'!T174&gt;0,'Vstupní data'!U174&gt;0),IF('Vstupní data'!T174&gt;0,'Vstupní data'!T174,ROUND(10*'Vstupní data'!U174/AK174,0)),0)</f>
        <v>0</v>
      </c>
      <c r="AN174" s="69" t="n">
        <f aca="false">IF('Vstupní data'!T174&gt;0,   IF('Vstupní data'!T174&lt;=AL174,'Vstupní data'!T174,AL174),   IF(AM174&lt;AL174,AM174,AL174))</f>
        <v>0</v>
      </c>
      <c r="AO174" s="69" t="n">
        <f aca="false">'Vstupní data'!X174</f>
        <v>0</v>
      </c>
      <c r="AP174" s="66" t="n">
        <f aca="false">IF(OR('Vstupní data'!T174&gt;0,'Vstupní data'!U174&gt;0),IF(I174&lt;&gt;0,VLOOKUP(I174,'Pril3-drev'!$H$5:$I$83,2,0),0),0)</f>
        <v>0</v>
      </c>
      <c r="AQ174" s="66" t="n">
        <f aca="false">'Vstupní data'!Y174</f>
        <v>0</v>
      </c>
      <c r="AR174" s="66" t="str">
        <f aca="false">IF(AC174&gt;5,   IF('Vstupní data'!Y174&gt;0,   VLOOKUP(VLOOKUP(CONCATENATE(VLOOKUP(I174,'Pril3-drev'!$H$4:$L$83,5,0),AC174),'Pril3-drev'!$Q$4:$R$2803,2,0),'AVB-BS'!$C$5:$S$29 ,LOOKUP(AQ174,'AVB-BS'!$D$3:$S$3,'AVB-BS'!$D$1:$S$1) ,0 )   ,   IF('Vstupní data'!Z174&gt;0,'Vstupní data'!Z174,0)) , "")</f>
        <v/>
      </c>
      <c r="AS174" s="70" t="str">
        <f aca="false">IF(AC174&gt;5,VLOOKUP(CONCATENATE(AP174,AR174),'Pril1-THLPa'!$H$6:$N$96,4,0),"")</f>
        <v/>
      </c>
      <c r="AT174" s="70" t="str">
        <f aca="false">IF(AC174&gt;5,VLOOKUP(CONCATENATE(AP174,AR174),'Pril1-THLPa'!$H$6:$N$96,5,0),"")</f>
        <v/>
      </c>
      <c r="AU174" s="70" t="str">
        <f aca="false">IF(AC174&gt;5,VLOOKUP(CONCATENATE(AP174,AR174),'Pril1-THLPa'!$H$6:$N$96,6,0),"")</f>
        <v/>
      </c>
      <c r="AV174" s="70" t="str">
        <f aca="false">IF(AC174&gt;5,VLOOKUP(CONCATENATE(AP174,AR174),'Pril1-THLPa'!$H$6:$N$96,7,0),"")</f>
        <v/>
      </c>
      <c r="AW174" s="70" t="str">
        <f aca="false">IF(AC174&gt;5,VLOOKUP(CONCATENATE(AP174,AR174),'Pril1-THLPa'!$H$6:$O$96,8,0),"")</f>
        <v/>
      </c>
      <c r="AX174" s="66" t="n">
        <f aca="false">IF(AC174&gt;0,IF(AND(AC174&gt;0,AC174&lt;=5),VLOOKUP(AP174,'Pril1-THLPa'!$A$6:$F$18,LOOKUP(AC174,'Pril1-THLPa'!$B$5:$F$5,'Pril1-THLPa'!$B$4:$F$4),0),AS174+AT174*(AC174-5)+AU174*POWER(AC174-5,2)+AV174*POWER(AC174-5,3)+AW174*POWER(AC174-5,4)),0)</f>
        <v>0</v>
      </c>
      <c r="AY174" s="71"/>
      <c r="AZ174" s="66" t="n">
        <f aca="false">'Vstupní data'!AA174</f>
        <v>0</v>
      </c>
      <c r="BA174" s="66" t="n">
        <f aca="false">IF(OR('Vstupní data'!T174&gt;0,'Vstupní data'!U174&gt;0),IF(AC174&lt;&gt;"",AX174*AO174/10*(100+AZ174)/100,0),0)</f>
        <v>0</v>
      </c>
      <c r="BB174" s="67" t="n">
        <f aca="false">IF(AC174&lt;&gt;"",ROUND(BA174*AN174,0),0)</f>
        <v>0</v>
      </c>
      <c r="BC174" s="68" t="str">
        <f aca="false">IF(AE174&gt;0,BB174/AE174,"")</f>
        <v/>
      </c>
      <c r="BD174" s="66" t="n">
        <f aca="false">'Vstupní data'!AE174</f>
        <v>0</v>
      </c>
      <c r="BF174" s="66" t="n">
        <f aca="false">'Vstupní data'!AC174</f>
        <v>0</v>
      </c>
      <c r="BH174" s="66" t="n">
        <f aca="false">'Vstupní data'!AD174</f>
        <v>0</v>
      </c>
      <c r="BI174" s="66" t="n">
        <f aca="false">'Vstupní data'!AF174</f>
        <v>0</v>
      </c>
      <c r="BJ174" s="69" t="n">
        <f aca="false">'Vstupní data'!AG174</f>
        <v>0</v>
      </c>
      <c r="BK174" s="69" t="n">
        <f aca="false">IF(BF174&lt;&gt;0,VLOOKUP(I174,'Pril3-drev'!$H$5:$I$83,2,0),0)</f>
        <v>0</v>
      </c>
      <c r="BL174" s="69" t="n">
        <f aca="false">IF(BF174&lt;&gt;0,VLOOKUP(BK174,'Pril3-drev'!$A$5:$C$17,3,0),0)</f>
        <v>0</v>
      </c>
      <c r="BM174" s="69" t="n">
        <f aca="false">'Vstupní data'!AH174</f>
        <v>0</v>
      </c>
      <c r="BN174" s="69" t="n">
        <f aca="false">IF('Vstupní data'!AH174&gt;0,   VLOOKUP(VLOOKUP(CONCATENATE(VLOOKUP(I174,'Pril3-drev'!$H$4:$L$83,5,0),BD174),'Pril3-drev'!$Q$4:$R$2803,2,0),'AVB-BS'!$C$5:$S$29 ,LOOKUP(BM174,'AVB-BS'!$D$3:$S$3,'AVB-BS'!$D$1:$S$1) ,0 )   ,   IF('Vstupní data'!AI174&gt;0,'Vstupní data'!AI174,0))</f>
        <v>0</v>
      </c>
      <c r="BO174" s="69" t="str">
        <f aca="false">IF(BX174&gt;5,VLOOKUP(CONCATENATE(BK174,BN174),'Pril1-THLPa'!$H$6:$N$96,4,0),"")</f>
        <v/>
      </c>
      <c r="BP174" s="69" t="str">
        <f aca="false">IF(BX174&gt;5,VLOOKUP(CONCATENATE(BK174,BN174),'Pril1-THLPa'!$H$6:$N$96,5,0),"")</f>
        <v/>
      </c>
      <c r="BQ174" s="69" t="str">
        <f aca="false">IF(BX174&gt;5,VLOOKUP(CONCATENATE(BK174,BN174),'Pril1-THLPa'!$H$6:$N$96,6,0),"")</f>
        <v/>
      </c>
      <c r="BR174" s="69" t="str">
        <f aca="false">IF(BX174&gt;5,VLOOKUP(CONCATENATE(BK174,BN174),'Pril1-THLPa'!$H$6:$N$96,7,0),"")</f>
        <v/>
      </c>
      <c r="BS174" s="69" t="str">
        <f aca="false">IF(BX174&gt;5,VLOOKUP(CONCATENATE(BK174,BN174),'Pril1-THLPa'!$H$6:$O$96,8,0),"")</f>
        <v/>
      </c>
      <c r="BT174" s="69" t="str">
        <f aca="false">IF(BF174&gt;0, IF(BK174="smrk",  VLOOKUP(VLOOKUP(BD174,'Pril9-K3'!$L$8:$M$207,2,0),'Pril9-K3'!$A$8:$J$16,LOOKUP(BN174,'Pril9-K3'!$A$7:$J$7,'Pril9-K3'!$A$5:$J$5),0), IF(AND(BK174&lt;&gt;"smrk",'Vstupní data'!AK174&lt;&gt;""),'Vstupní data'!AK174,   VLOOKUP(VLOOKUP(BD174,'Pril9-K3'!$L$8:$M$207,2,0),'Pril9-K3'!$A$8:$J$16,LOOKUP(BN174,'Pril9-K3'!$A$7:$J$7,'Pril9-K3'!$A$5:$J$5),0)   )),   "")</f>
        <v/>
      </c>
      <c r="BV174" s="69" t="n">
        <f aca="false">'Vstupní data'!AJ174</f>
        <v>0</v>
      </c>
      <c r="BW174" s="69" t="n">
        <f aca="false">IF(BF174&gt;0,IF(J174&gt;0,J174,K174*H174/100),0)</f>
        <v>0</v>
      </c>
      <c r="BX174" s="69" t="n">
        <f aca="false">IF(BF174&gt;0,IF(BJ174&gt;BL174,BL174,BJ174),0)</f>
        <v>0</v>
      </c>
      <c r="BY174" s="69" t="n">
        <f aca="false">IF(BD174=0,0,IF(AND(BX174&gt;0,BX174&lt;=5),  IF(AND(BX174&gt;0,BX174&lt;=5),VLOOKUP(BK174,'Pril1-THLPa'!$A$6:$F$18,IF(AND(BX174&gt;0,BX174&lt;=5),LOOKUP(BX174,'Pril1-THLPa'!$B$5:$F$5,'Pril1-THLPa'!$B$4:$F$4),""),0),""),  IF(BX174&gt;5,BO174+BP174*(BX174-5)+BQ174*POWER(BX174-5,2)+BR174*POWER(BX174-5,3)+BS174*POWER(BX174-5,4),"")))</f>
        <v>0</v>
      </c>
      <c r="BZ174" s="69" t="n">
        <f aca="false">IF(BY174&gt;0,BY174*BI174/10*BW174*(100+BV174)/100,0)</f>
        <v>0</v>
      </c>
      <c r="CA174" s="69" t="n">
        <f aca="false">IF(BD174&gt;0,BX174-IF(BD174&gt;BX174,BX174,BD174),0)</f>
        <v>0</v>
      </c>
      <c r="CB174" s="69" t="n">
        <f aca="false">POWER(1.01,CA174)</f>
        <v>1</v>
      </c>
      <c r="CC174" s="69" t="n">
        <f aca="false">IF(BF174&gt;0,IF(BF174&gt;BH174,1,BF174/BH174),0)</f>
        <v>0</v>
      </c>
      <c r="CD174" s="72" t="n">
        <f aca="false">IF(BD174=0,0,IF(BF174&gt;0,ROUND(IF(CB174&lt;&gt;0,BZ174*BT174*1/CB174*CC174,0),0),0))</f>
        <v>0</v>
      </c>
      <c r="CE174" s="73" t="str">
        <f aca="false">IF(BF174&gt;0,IF(BF174&gt;BH174,CD174/BF174,CD174/BH174),"")</f>
        <v/>
      </c>
      <c r="CF174" s="69" t="n">
        <f aca="false">'Vstupní data'!AM174</f>
        <v>0</v>
      </c>
      <c r="CG174" s="69" t="n">
        <f aca="false">'Vstupní data'!AN174</f>
        <v>0</v>
      </c>
      <c r="CH174" s="69" t="n">
        <f aca="false">'Vstupní data'!AO174</f>
        <v>0</v>
      </c>
      <c r="CI174" s="69" t="n">
        <f aca="false">'Vstupní data'!AP174</f>
        <v>0</v>
      </c>
      <c r="CJ174" s="72" t="n">
        <f aca="false">ROUND(CH174*CI174,0)</f>
        <v>0</v>
      </c>
      <c r="CK174" s="74" t="str">
        <f aca="false">IF(OR(AA174&gt;0,BB174&gt;0,CD174&gt;0,CJ174&gt;0),AA174+BB174+CD174+CJ174,"")</f>
        <v/>
      </c>
    </row>
    <row r="175" customFormat="false" ht="12.8" hidden="false" customHeight="false" outlineLevel="0" collapsed="false">
      <c r="A175" s="66" t="n">
        <f aca="false">'Vstupní data'!A175</f>
        <v>0</v>
      </c>
      <c r="F175" s="66" t="str">
        <f aca="false">CONCATENATE('Vstupní data'!F175,'Vstupní data'!G175,'Vstupní data'!H175,'Vstupní data'!I175)</f>
        <v/>
      </c>
      <c r="G175" s="66"/>
      <c r="H175" s="66" t="n">
        <f aca="false">'Vstupní data'!K175</f>
        <v>0</v>
      </c>
      <c r="I175" s="66" t="n">
        <f aca="false">'Vstupní data'!L175</f>
        <v>0</v>
      </c>
      <c r="J175" s="66" t="n">
        <f aca="false">'Vstupní data'!K175*'Vstupní data'!M175/100</f>
        <v>0</v>
      </c>
      <c r="L175" s="66" t="n">
        <f aca="false">IF('Vstupní data'!N175="prostokořenný",0,IF('Vstupní data'!N175="krytokořenný","k",IF('Vstupní data'!N175="poloodrostky nebo odrostky, prostokořenné i krytokořenné","po",0)))</f>
        <v>0</v>
      </c>
      <c r="N175" s="66"/>
      <c r="O175" s="66" t="n">
        <f aca="false">'Vstupní data'!O175</f>
        <v>0</v>
      </c>
      <c r="P175" s="66" t="n">
        <f aca="false">IF(O175&gt;0,VLOOKUP(CONCATENATE(VLOOKUP(I175,'Pril3-drev'!$H$5:$K$83,4,0),"-",'Vstupní data'!R175),K2!$C$15:$D$23,2,0),0)</f>
        <v>0</v>
      </c>
      <c r="Q175" s="66" t="n">
        <f aca="false">IF(O175&gt;0,VLOOKUP(I175,'Pril3-drev'!$H$5:$I$83,2,0),0)</f>
        <v>0</v>
      </c>
      <c r="R175" s="66" t="n">
        <f aca="false">IF(Q175&gt;0,VLOOKUP(Q175,'Pril6-okus'!$A$5:$B$17,2,0),0)</f>
        <v>0</v>
      </c>
      <c r="S175" s="66" t="n">
        <f aca="false">IF(O175&gt;0,VLOOKUP(I175,'Pril3-drev'!$H$5:$J$83,3,0),0)</f>
        <v>0</v>
      </c>
      <c r="T175" s="66" t="str">
        <f aca="false">IF(O175&gt;0,IF(L175="k",0.9*VLOOKUP(S175,'ha-pocty-vyhl'!$A$5:$B$20,2,0),IF(L175="po",0.8*VLOOKUP(S175,'ha-pocty-vyhl'!$A$5:$B$20,2,0),VLOOKUP(S175,'ha-pocty-vyhl'!$A$5:$B$20,2,0))),"")</f>
        <v/>
      </c>
      <c r="U175" s="66" t="n">
        <f aca="false">'Vstupní data'!P175</f>
        <v>0</v>
      </c>
      <c r="V175" s="66" t="n">
        <f aca="false">IF(O175&gt;0,1.3*T175*1000*Z175/10000,0)</f>
        <v>0</v>
      </c>
      <c r="W175" s="66" t="n">
        <f aca="false">IF(O175&gt;0,1.3*T175*1000*Z175/10000,0)</f>
        <v>0</v>
      </c>
      <c r="X175" s="66" t="n">
        <f aca="false">IF(O175&gt;0,IF(O175&gt;V175,V175,O175),0)</f>
        <v>0</v>
      </c>
      <c r="Y175" s="66" t="n">
        <f aca="false">IF(O175&gt;0,IF(IF(U175&gt;W175,W175,U175)&lt;X175,W175,IF(U175&gt;W175,W175,U175)),0)</f>
        <v>0</v>
      </c>
      <c r="Z175" s="66" t="n">
        <f aca="false">IF(O175&gt;0,IF(J175&gt;0,J175,K175*H175/100),0)</f>
        <v>0</v>
      </c>
      <c r="AA175" s="67" t="n">
        <f aca="false">IF(O175&gt;0,CEILING(R175*P175*X175/Y175*Z175,1),0)</f>
        <v>0</v>
      </c>
      <c r="AB175" s="68" t="n">
        <f aca="false">IF(O175&gt;0,AA175/O175,0)</f>
        <v>0</v>
      </c>
      <c r="AC175" s="66" t="n">
        <f aca="false">'Vstupní data'!W175</f>
        <v>0</v>
      </c>
      <c r="AI175" s="66" t="str">
        <f aca="false">IF(OR('Vstupní data'!T175&gt;0,'Vstupní data'!U175&gt;0),VLOOKUP(I175,'Pril3-drev'!$H$5:$J$83,3,0),"")</f>
        <v/>
      </c>
      <c r="AJ175" s="66" t="n">
        <f aca="false">IF('Vstupní data'!V175="prostokořenný",0,IF('Vstupní data'!V175="krytokořenný","k",IF('Vstupní data'!V175="poloodrostky nebo odrostky, prostokořenné i krytokořenné","po",0)))</f>
        <v>0</v>
      </c>
      <c r="AK175" s="66" t="n">
        <f aca="false">IF(OR('Vstupní data'!T175&gt;0,'Vstupní data'!U175&gt;0),IF(AJ175="k",0.9*VLOOKUP(AI175,'ha-pocty-vyhl'!$A$5:$B$20,2,0),IF(AJ175="po",0.8*VLOOKUP(AI175,'ha-pocty-vyhl'!$A$5:$B$20,2,0),VLOOKUP(AI175,'ha-pocty-vyhl'!$A$5:$B$20,2,0))),0)</f>
        <v>0</v>
      </c>
      <c r="AL175" s="66" t="n">
        <f aca="false">IF(OR('Vstupní data'!T175&gt;0,'Vstupní data'!U175&gt;0),'Vstupní data'!K175*'Vstupní data'!M175/100,0)</f>
        <v>0</v>
      </c>
      <c r="AM175" s="66" t="n">
        <f aca="false">IF(OR('Vstupní data'!T175&gt;0,'Vstupní data'!U175&gt;0),IF('Vstupní data'!T175&gt;0,'Vstupní data'!T175,ROUND(10*'Vstupní data'!U175/AK175,0)),0)</f>
        <v>0</v>
      </c>
      <c r="AN175" s="69" t="n">
        <f aca="false">IF('Vstupní data'!T175&gt;0,   IF('Vstupní data'!T175&lt;=AL175,'Vstupní data'!T175,AL175),   IF(AM175&lt;AL175,AM175,AL175))</f>
        <v>0</v>
      </c>
      <c r="AO175" s="69" t="n">
        <f aca="false">'Vstupní data'!X175</f>
        <v>0</v>
      </c>
      <c r="AP175" s="66" t="n">
        <f aca="false">IF(OR('Vstupní data'!T175&gt;0,'Vstupní data'!U175&gt;0),IF(I175&lt;&gt;0,VLOOKUP(I175,'Pril3-drev'!$H$5:$I$83,2,0),0),0)</f>
        <v>0</v>
      </c>
      <c r="AQ175" s="66" t="n">
        <f aca="false">'Vstupní data'!Y175</f>
        <v>0</v>
      </c>
      <c r="AR175" s="66" t="str">
        <f aca="false">IF(AC175&gt;5,   IF('Vstupní data'!Y175&gt;0,   VLOOKUP(VLOOKUP(CONCATENATE(VLOOKUP(I175,'Pril3-drev'!$H$4:$L$83,5,0),AC175),'Pril3-drev'!$Q$4:$R$2803,2,0),'AVB-BS'!$C$5:$S$29 ,LOOKUP(AQ175,'AVB-BS'!$D$3:$S$3,'AVB-BS'!$D$1:$S$1) ,0 )   ,   IF('Vstupní data'!Z175&gt;0,'Vstupní data'!Z175,0)) , "")</f>
        <v/>
      </c>
      <c r="AS175" s="70" t="str">
        <f aca="false">IF(AC175&gt;5,VLOOKUP(CONCATENATE(AP175,AR175),'Pril1-THLPa'!$H$6:$N$96,4,0),"")</f>
        <v/>
      </c>
      <c r="AT175" s="70" t="str">
        <f aca="false">IF(AC175&gt;5,VLOOKUP(CONCATENATE(AP175,AR175),'Pril1-THLPa'!$H$6:$N$96,5,0),"")</f>
        <v/>
      </c>
      <c r="AU175" s="70" t="str">
        <f aca="false">IF(AC175&gt;5,VLOOKUP(CONCATENATE(AP175,AR175),'Pril1-THLPa'!$H$6:$N$96,6,0),"")</f>
        <v/>
      </c>
      <c r="AV175" s="70" t="str">
        <f aca="false">IF(AC175&gt;5,VLOOKUP(CONCATENATE(AP175,AR175),'Pril1-THLPa'!$H$6:$N$96,7,0),"")</f>
        <v/>
      </c>
      <c r="AW175" s="70" t="str">
        <f aca="false">IF(AC175&gt;5,VLOOKUP(CONCATENATE(AP175,AR175),'Pril1-THLPa'!$H$6:$O$96,8,0),"")</f>
        <v/>
      </c>
      <c r="AX175" s="66" t="n">
        <f aca="false">IF(AC175&gt;0,IF(AND(AC175&gt;0,AC175&lt;=5),VLOOKUP(AP175,'Pril1-THLPa'!$A$6:$F$18,LOOKUP(AC175,'Pril1-THLPa'!$B$5:$F$5,'Pril1-THLPa'!$B$4:$F$4),0),AS175+AT175*(AC175-5)+AU175*POWER(AC175-5,2)+AV175*POWER(AC175-5,3)+AW175*POWER(AC175-5,4)),0)</f>
        <v>0</v>
      </c>
      <c r="AY175" s="71"/>
      <c r="AZ175" s="66" t="n">
        <f aca="false">'Vstupní data'!AA175</f>
        <v>0</v>
      </c>
      <c r="BA175" s="66" t="n">
        <f aca="false">IF(OR('Vstupní data'!T175&gt;0,'Vstupní data'!U175&gt;0),IF(AC175&lt;&gt;"",AX175*AO175/10*(100+AZ175)/100,0),0)</f>
        <v>0</v>
      </c>
      <c r="BB175" s="67" t="n">
        <f aca="false">IF(AC175&lt;&gt;"",ROUND(BA175*AN175,0),0)</f>
        <v>0</v>
      </c>
      <c r="BC175" s="68" t="str">
        <f aca="false">IF(AE175&gt;0,BB175/AE175,"")</f>
        <v/>
      </c>
      <c r="BD175" s="66" t="n">
        <f aca="false">'Vstupní data'!AE175</f>
        <v>0</v>
      </c>
      <c r="BF175" s="66" t="n">
        <f aca="false">'Vstupní data'!AC175</f>
        <v>0</v>
      </c>
      <c r="BH175" s="66" t="n">
        <f aca="false">'Vstupní data'!AD175</f>
        <v>0</v>
      </c>
      <c r="BI175" s="66" t="n">
        <f aca="false">'Vstupní data'!AF175</f>
        <v>0</v>
      </c>
      <c r="BJ175" s="69" t="n">
        <f aca="false">'Vstupní data'!AG175</f>
        <v>0</v>
      </c>
      <c r="BK175" s="69" t="n">
        <f aca="false">IF(BF175&lt;&gt;0,VLOOKUP(I175,'Pril3-drev'!$H$5:$I$83,2,0),0)</f>
        <v>0</v>
      </c>
      <c r="BL175" s="69" t="n">
        <f aca="false">IF(BF175&lt;&gt;0,VLOOKUP(BK175,'Pril3-drev'!$A$5:$C$17,3,0),0)</f>
        <v>0</v>
      </c>
      <c r="BM175" s="69" t="n">
        <f aca="false">'Vstupní data'!AH175</f>
        <v>0</v>
      </c>
      <c r="BN175" s="69" t="n">
        <f aca="false">IF('Vstupní data'!AH175&gt;0,   VLOOKUP(VLOOKUP(CONCATENATE(VLOOKUP(I175,'Pril3-drev'!$H$4:$L$83,5,0),BD175),'Pril3-drev'!$Q$4:$R$2803,2,0),'AVB-BS'!$C$5:$S$29 ,LOOKUP(BM175,'AVB-BS'!$D$3:$S$3,'AVB-BS'!$D$1:$S$1) ,0 )   ,   IF('Vstupní data'!AI175&gt;0,'Vstupní data'!AI175,0))</f>
        <v>0</v>
      </c>
      <c r="BO175" s="69" t="str">
        <f aca="false">IF(BX175&gt;5,VLOOKUP(CONCATENATE(BK175,BN175),'Pril1-THLPa'!$H$6:$N$96,4,0),"")</f>
        <v/>
      </c>
      <c r="BP175" s="69" t="str">
        <f aca="false">IF(BX175&gt;5,VLOOKUP(CONCATENATE(BK175,BN175),'Pril1-THLPa'!$H$6:$N$96,5,0),"")</f>
        <v/>
      </c>
      <c r="BQ175" s="69" t="str">
        <f aca="false">IF(BX175&gt;5,VLOOKUP(CONCATENATE(BK175,BN175),'Pril1-THLPa'!$H$6:$N$96,6,0),"")</f>
        <v/>
      </c>
      <c r="BR175" s="69" t="str">
        <f aca="false">IF(BX175&gt;5,VLOOKUP(CONCATENATE(BK175,BN175),'Pril1-THLPa'!$H$6:$N$96,7,0),"")</f>
        <v/>
      </c>
      <c r="BS175" s="69" t="str">
        <f aca="false">IF(BX175&gt;5,VLOOKUP(CONCATENATE(BK175,BN175),'Pril1-THLPa'!$H$6:$O$96,8,0),"")</f>
        <v/>
      </c>
      <c r="BT175" s="69" t="str">
        <f aca="false">IF(BF175&gt;0, IF(BK175="smrk",  VLOOKUP(VLOOKUP(BD175,'Pril9-K3'!$L$8:$M$207,2,0),'Pril9-K3'!$A$8:$J$16,LOOKUP(BN175,'Pril9-K3'!$A$7:$J$7,'Pril9-K3'!$A$5:$J$5),0), IF(AND(BK175&lt;&gt;"smrk",'Vstupní data'!AK175&lt;&gt;""),'Vstupní data'!AK175,   VLOOKUP(VLOOKUP(BD175,'Pril9-K3'!$L$8:$M$207,2,0),'Pril9-K3'!$A$8:$J$16,LOOKUP(BN175,'Pril9-K3'!$A$7:$J$7,'Pril9-K3'!$A$5:$J$5),0)   )),   "")</f>
        <v/>
      </c>
      <c r="BV175" s="69" t="n">
        <f aca="false">'Vstupní data'!AJ175</f>
        <v>0</v>
      </c>
      <c r="BW175" s="69" t="n">
        <f aca="false">IF(BF175&gt;0,IF(J175&gt;0,J175,K175*H175/100),0)</f>
        <v>0</v>
      </c>
      <c r="BX175" s="69" t="n">
        <f aca="false">IF(BF175&gt;0,IF(BJ175&gt;BL175,BL175,BJ175),0)</f>
        <v>0</v>
      </c>
      <c r="BY175" s="69" t="n">
        <f aca="false">IF(BD175=0,0,IF(AND(BX175&gt;0,BX175&lt;=5),  IF(AND(BX175&gt;0,BX175&lt;=5),VLOOKUP(BK175,'Pril1-THLPa'!$A$6:$F$18,IF(AND(BX175&gt;0,BX175&lt;=5),LOOKUP(BX175,'Pril1-THLPa'!$B$5:$F$5,'Pril1-THLPa'!$B$4:$F$4),""),0),""),  IF(BX175&gt;5,BO175+BP175*(BX175-5)+BQ175*POWER(BX175-5,2)+BR175*POWER(BX175-5,3)+BS175*POWER(BX175-5,4),"")))</f>
        <v>0</v>
      </c>
      <c r="BZ175" s="69" t="n">
        <f aca="false">IF(BY175&gt;0,BY175*BI175/10*BW175*(100+BV175)/100,0)</f>
        <v>0</v>
      </c>
      <c r="CA175" s="69" t="n">
        <f aca="false">IF(BD175&gt;0,BX175-IF(BD175&gt;BX175,BX175,BD175),0)</f>
        <v>0</v>
      </c>
      <c r="CB175" s="69" t="n">
        <f aca="false">POWER(1.01,CA175)</f>
        <v>1</v>
      </c>
      <c r="CC175" s="69" t="n">
        <f aca="false">IF(BF175&gt;0,IF(BF175&gt;BH175,1,BF175/BH175),0)</f>
        <v>0</v>
      </c>
      <c r="CD175" s="72" t="n">
        <f aca="false">IF(BD175=0,0,IF(BF175&gt;0,ROUND(IF(CB175&lt;&gt;0,BZ175*BT175*1/CB175*CC175,0),0),0))</f>
        <v>0</v>
      </c>
      <c r="CE175" s="73" t="str">
        <f aca="false">IF(BF175&gt;0,IF(BF175&gt;BH175,CD175/BF175,CD175/BH175),"")</f>
        <v/>
      </c>
      <c r="CF175" s="69" t="n">
        <f aca="false">'Vstupní data'!AM175</f>
        <v>0</v>
      </c>
      <c r="CG175" s="69" t="n">
        <f aca="false">'Vstupní data'!AN175</f>
        <v>0</v>
      </c>
      <c r="CH175" s="69" t="n">
        <f aca="false">'Vstupní data'!AO175</f>
        <v>0</v>
      </c>
      <c r="CI175" s="69" t="n">
        <f aca="false">'Vstupní data'!AP175</f>
        <v>0</v>
      </c>
      <c r="CJ175" s="72" t="n">
        <f aca="false">ROUND(CH175*CI175,0)</f>
        <v>0</v>
      </c>
      <c r="CK175" s="74" t="str">
        <f aca="false">IF(OR(AA175&gt;0,BB175&gt;0,CD175&gt;0,CJ175&gt;0),AA175+BB175+CD175+CJ175,"")</f>
        <v/>
      </c>
    </row>
    <row r="176" customFormat="false" ht="12.8" hidden="false" customHeight="false" outlineLevel="0" collapsed="false">
      <c r="A176" s="66" t="n">
        <f aca="false">'Vstupní data'!A176</f>
        <v>0</v>
      </c>
      <c r="F176" s="66" t="str">
        <f aca="false">CONCATENATE('Vstupní data'!F176,'Vstupní data'!G176,'Vstupní data'!H176,'Vstupní data'!I176)</f>
        <v/>
      </c>
      <c r="G176" s="66"/>
      <c r="H176" s="66" t="n">
        <f aca="false">'Vstupní data'!K176</f>
        <v>0</v>
      </c>
      <c r="I176" s="66" t="n">
        <f aca="false">'Vstupní data'!L176</f>
        <v>0</v>
      </c>
      <c r="J176" s="66" t="n">
        <f aca="false">'Vstupní data'!K176*'Vstupní data'!M176/100</f>
        <v>0</v>
      </c>
      <c r="L176" s="66" t="n">
        <f aca="false">IF('Vstupní data'!N176="prostokořenný",0,IF('Vstupní data'!N176="krytokořenný","k",IF('Vstupní data'!N176="poloodrostky nebo odrostky, prostokořenné i krytokořenné","po",0)))</f>
        <v>0</v>
      </c>
      <c r="N176" s="66"/>
      <c r="O176" s="66" t="n">
        <f aca="false">'Vstupní data'!O176</f>
        <v>0</v>
      </c>
      <c r="P176" s="66" t="n">
        <f aca="false">IF(O176&gt;0,VLOOKUP(CONCATENATE(VLOOKUP(I176,'Pril3-drev'!$H$5:$K$83,4,0),"-",'Vstupní data'!R176),K2!$C$15:$D$23,2,0),0)</f>
        <v>0</v>
      </c>
      <c r="Q176" s="66" t="n">
        <f aca="false">IF(O176&gt;0,VLOOKUP(I176,'Pril3-drev'!$H$5:$I$83,2,0),0)</f>
        <v>0</v>
      </c>
      <c r="R176" s="66" t="n">
        <f aca="false">IF(Q176&gt;0,VLOOKUP(Q176,'Pril6-okus'!$A$5:$B$17,2,0),0)</f>
        <v>0</v>
      </c>
      <c r="S176" s="66" t="n">
        <f aca="false">IF(O176&gt;0,VLOOKUP(I176,'Pril3-drev'!$H$5:$J$83,3,0),0)</f>
        <v>0</v>
      </c>
      <c r="T176" s="66" t="str">
        <f aca="false">IF(O176&gt;0,IF(L176="k",0.9*VLOOKUP(S176,'ha-pocty-vyhl'!$A$5:$B$20,2,0),IF(L176="po",0.8*VLOOKUP(S176,'ha-pocty-vyhl'!$A$5:$B$20,2,0),VLOOKUP(S176,'ha-pocty-vyhl'!$A$5:$B$20,2,0))),"")</f>
        <v/>
      </c>
      <c r="U176" s="66" t="n">
        <f aca="false">'Vstupní data'!P176</f>
        <v>0</v>
      </c>
      <c r="V176" s="66" t="n">
        <f aca="false">IF(O176&gt;0,1.3*T176*1000*Z176/10000,0)</f>
        <v>0</v>
      </c>
      <c r="W176" s="66" t="n">
        <f aca="false">IF(O176&gt;0,1.3*T176*1000*Z176/10000,0)</f>
        <v>0</v>
      </c>
      <c r="X176" s="66" t="n">
        <f aca="false">IF(O176&gt;0,IF(O176&gt;V176,V176,O176),0)</f>
        <v>0</v>
      </c>
      <c r="Y176" s="66" t="n">
        <f aca="false">IF(O176&gt;0,IF(IF(U176&gt;W176,W176,U176)&lt;X176,W176,IF(U176&gt;W176,W176,U176)),0)</f>
        <v>0</v>
      </c>
      <c r="Z176" s="66" t="n">
        <f aca="false">IF(O176&gt;0,IF(J176&gt;0,J176,K176*H176/100),0)</f>
        <v>0</v>
      </c>
      <c r="AA176" s="67" t="n">
        <f aca="false">IF(O176&gt;0,CEILING(R176*P176*X176/Y176*Z176,1),0)</f>
        <v>0</v>
      </c>
      <c r="AB176" s="68" t="n">
        <f aca="false">IF(O176&gt;0,AA176/O176,0)</f>
        <v>0</v>
      </c>
      <c r="AC176" s="66" t="n">
        <f aca="false">'Vstupní data'!W176</f>
        <v>0</v>
      </c>
      <c r="AI176" s="66" t="str">
        <f aca="false">IF(OR('Vstupní data'!T176&gt;0,'Vstupní data'!U176&gt;0),VLOOKUP(I176,'Pril3-drev'!$H$5:$J$83,3,0),"")</f>
        <v/>
      </c>
      <c r="AJ176" s="66" t="n">
        <f aca="false">IF('Vstupní data'!V176="prostokořenný",0,IF('Vstupní data'!V176="krytokořenný","k",IF('Vstupní data'!V176="poloodrostky nebo odrostky, prostokořenné i krytokořenné","po",0)))</f>
        <v>0</v>
      </c>
      <c r="AK176" s="66" t="n">
        <f aca="false">IF(OR('Vstupní data'!T176&gt;0,'Vstupní data'!U176&gt;0),IF(AJ176="k",0.9*VLOOKUP(AI176,'ha-pocty-vyhl'!$A$5:$B$20,2,0),IF(AJ176="po",0.8*VLOOKUP(AI176,'ha-pocty-vyhl'!$A$5:$B$20,2,0),VLOOKUP(AI176,'ha-pocty-vyhl'!$A$5:$B$20,2,0))),0)</f>
        <v>0</v>
      </c>
      <c r="AL176" s="66" t="n">
        <f aca="false">IF(OR('Vstupní data'!T176&gt;0,'Vstupní data'!U176&gt;0),'Vstupní data'!K176*'Vstupní data'!M176/100,0)</f>
        <v>0</v>
      </c>
      <c r="AM176" s="66" t="n">
        <f aca="false">IF(OR('Vstupní data'!T176&gt;0,'Vstupní data'!U176&gt;0),IF('Vstupní data'!T176&gt;0,'Vstupní data'!T176,ROUND(10*'Vstupní data'!U176/AK176,0)),0)</f>
        <v>0</v>
      </c>
      <c r="AN176" s="69" t="n">
        <f aca="false">IF('Vstupní data'!T176&gt;0,   IF('Vstupní data'!T176&lt;=AL176,'Vstupní data'!T176,AL176),   IF(AM176&lt;AL176,AM176,AL176))</f>
        <v>0</v>
      </c>
      <c r="AO176" s="69" t="n">
        <f aca="false">'Vstupní data'!X176</f>
        <v>0</v>
      </c>
      <c r="AP176" s="66" t="n">
        <f aca="false">IF(OR('Vstupní data'!T176&gt;0,'Vstupní data'!U176&gt;0),IF(I176&lt;&gt;0,VLOOKUP(I176,'Pril3-drev'!$H$5:$I$83,2,0),0),0)</f>
        <v>0</v>
      </c>
      <c r="AQ176" s="66" t="n">
        <f aca="false">'Vstupní data'!Y176</f>
        <v>0</v>
      </c>
      <c r="AR176" s="66" t="str">
        <f aca="false">IF(AC176&gt;5,   IF('Vstupní data'!Y176&gt;0,   VLOOKUP(VLOOKUP(CONCATENATE(VLOOKUP(I176,'Pril3-drev'!$H$4:$L$83,5,0),AC176),'Pril3-drev'!$Q$4:$R$2803,2,0),'AVB-BS'!$C$5:$S$29 ,LOOKUP(AQ176,'AVB-BS'!$D$3:$S$3,'AVB-BS'!$D$1:$S$1) ,0 )   ,   IF('Vstupní data'!Z176&gt;0,'Vstupní data'!Z176,0)) , "")</f>
        <v/>
      </c>
      <c r="AS176" s="70" t="str">
        <f aca="false">IF(AC176&gt;5,VLOOKUP(CONCATENATE(AP176,AR176),'Pril1-THLPa'!$H$6:$N$96,4,0),"")</f>
        <v/>
      </c>
      <c r="AT176" s="70" t="str">
        <f aca="false">IF(AC176&gt;5,VLOOKUP(CONCATENATE(AP176,AR176),'Pril1-THLPa'!$H$6:$N$96,5,0),"")</f>
        <v/>
      </c>
      <c r="AU176" s="70" t="str">
        <f aca="false">IF(AC176&gt;5,VLOOKUP(CONCATENATE(AP176,AR176),'Pril1-THLPa'!$H$6:$N$96,6,0),"")</f>
        <v/>
      </c>
      <c r="AV176" s="70" t="str">
        <f aca="false">IF(AC176&gt;5,VLOOKUP(CONCATENATE(AP176,AR176),'Pril1-THLPa'!$H$6:$N$96,7,0),"")</f>
        <v/>
      </c>
      <c r="AW176" s="70" t="str">
        <f aca="false">IF(AC176&gt;5,VLOOKUP(CONCATENATE(AP176,AR176),'Pril1-THLPa'!$H$6:$O$96,8,0),"")</f>
        <v/>
      </c>
      <c r="AX176" s="66" t="n">
        <f aca="false">IF(AC176&gt;0,IF(AND(AC176&gt;0,AC176&lt;=5),VLOOKUP(AP176,'Pril1-THLPa'!$A$6:$F$18,LOOKUP(AC176,'Pril1-THLPa'!$B$5:$F$5,'Pril1-THLPa'!$B$4:$F$4),0),AS176+AT176*(AC176-5)+AU176*POWER(AC176-5,2)+AV176*POWER(AC176-5,3)+AW176*POWER(AC176-5,4)),0)</f>
        <v>0</v>
      </c>
      <c r="AY176" s="71"/>
      <c r="AZ176" s="66" t="n">
        <f aca="false">'Vstupní data'!AA176</f>
        <v>0</v>
      </c>
      <c r="BA176" s="66" t="n">
        <f aca="false">IF(OR('Vstupní data'!T176&gt;0,'Vstupní data'!U176&gt;0),IF(AC176&lt;&gt;"",AX176*AO176/10*(100+AZ176)/100,0),0)</f>
        <v>0</v>
      </c>
      <c r="BB176" s="67" t="n">
        <f aca="false">IF(AC176&lt;&gt;"",ROUND(BA176*AN176,0),0)</f>
        <v>0</v>
      </c>
      <c r="BC176" s="68" t="str">
        <f aca="false">IF(AE176&gt;0,BB176/AE176,"")</f>
        <v/>
      </c>
      <c r="BD176" s="66" t="n">
        <f aca="false">'Vstupní data'!AE176</f>
        <v>0</v>
      </c>
      <c r="BF176" s="66" t="n">
        <f aca="false">'Vstupní data'!AC176</f>
        <v>0</v>
      </c>
      <c r="BH176" s="66" t="n">
        <f aca="false">'Vstupní data'!AD176</f>
        <v>0</v>
      </c>
      <c r="BI176" s="66" t="n">
        <f aca="false">'Vstupní data'!AF176</f>
        <v>0</v>
      </c>
      <c r="BJ176" s="69" t="n">
        <f aca="false">'Vstupní data'!AG176</f>
        <v>0</v>
      </c>
      <c r="BK176" s="69" t="n">
        <f aca="false">IF(BF176&lt;&gt;0,VLOOKUP(I176,'Pril3-drev'!$H$5:$I$83,2,0),0)</f>
        <v>0</v>
      </c>
      <c r="BL176" s="69" t="n">
        <f aca="false">IF(BF176&lt;&gt;0,VLOOKUP(BK176,'Pril3-drev'!$A$5:$C$17,3,0),0)</f>
        <v>0</v>
      </c>
      <c r="BM176" s="69" t="n">
        <f aca="false">'Vstupní data'!AH176</f>
        <v>0</v>
      </c>
      <c r="BN176" s="69" t="n">
        <f aca="false">IF('Vstupní data'!AH176&gt;0,   VLOOKUP(VLOOKUP(CONCATENATE(VLOOKUP(I176,'Pril3-drev'!$H$4:$L$83,5,0),BD176),'Pril3-drev'!$Q$4:$R$2803,2,0),'AVB-BS'!$C$5:$S$29 ,LOOKUP(BM176,'AVB-BS'!$D$3:$S$3,'AVB-BS'!$D$1:$S$1) ,0 )   ,   IF('Vstupní data'!AI176&gt;0,'Vstupní data'!AI176,0))</f>
        <v>0</v>
      </c>
      <c r="BO176" s="69" t="str">
        <f aca="false">IF(BX176&gt;5,VLOOKUP(CONCATENATE(BK176,BN176),'Pril1-THLPa'!$H$6:$N$96,4,0),"")</f>
        <v/>
      </c>
      <c r="BP176" s="69" t="str">
        <f aca="false">IF(BX176&gt;5,VLOOKUP(CONCATENATE(BK176,BN176),'Pril1-THLPa'!$H$6:$N$96,5,0),"")</f>
        <v/>
      </c>
      <c r="BQ176" s="69" t="str">
        <f aca="false">IF(BX176&gt;5,VLOOKUP(CONCATENATE(BK176,BN176),'Pril1-THLPa'!$H$6:$N$96,6,0),"")</f>
        <v/>
      </c>
      <c r="BR176" s="69" t="str">
        <f aca="false">IF(BX176&gt;5,VLOOKUP(CONCATENATE(BK176,BN176),'Pril1-THLPa'!$H$6:$N$96,7,0),"")</f>
        <v/>
      </c>
      <c r="BS176" s="69" t="str">
        <f aca="false">IF(BX176&gt;5,VLOOKUP(CONCATENATE(BK176,BN176),'Pril1-THLPa'!$H$6:$O$96,8,0),"")</f>
        <v/>
      </c>
      <c r="BT176" s="69" t="str">
        <f aca="false">IF(BF176&gt;0, IF(BK176="smrk",  VLOOKUP(VLOOKUP(BD176,'Pril9-K3'!$L$8:$M$207,2,0),'Pril9-K3'!$A$8:$J$16,LOOKUP(BN176,'Pril9-K3'!$A$7:$J$7,'Pril9-K3'!$A$5:$J$5),0), IF(AND(BK176&lt;&gt;"smrk",'Vstupní data'!AK176&lt;&gt;""),'Vstupní data'!AK176,   VLOOKUP(VLOOKUP(BD176,'Pril9-K3'!$L$8:$M$207,2,0),'Pril9-K3'!$A$8:$J$16,LOOKUP(BN176,'Pril9-K3'!$A$7:$J$7,'Pril9-K3'!$A$5:$J$5),0)   )),   "")</f>
        <v/>
      </c>
      <c r="BV176" s="69" t="n">
        <f aca="false">'Vstupní data'!AJ176</f>
        <v>0</v>
      </c>
      <c r="BW176" s="69" t="n">
        <f aca="false">IF(BF176&gt;0,IF(J176&gt;0,J176,K176*H176/100),0)</f>
        <v>0</v>
      </c>
      <c r="BX176" s="69" t="n">
        <f aca="false">IF(BF176&gt;0,IF(BJ176&gt;BL176,BL176,BJ176),0)</f>
        <v>0</v>
      </c>
      <c r="BY176" s="69" t="n">
        <f aca="false">IF(BD176=0,0,IF(AND(BX176&gt;0,BX176&lt;=5),  IF(AND(BX176&gt;0,BX176&lt;=5),VLOOKUP(BK176,'Pril1-THLPa'!$A$6:$F$18,IF(AND(BX176&gt;0,BX176&lt;=5),LOOKUP(BX176,'Pril1-THLPa'!$B$5:$F$5,'Pril1-THLPa'!$B$4:$F$4),""),0),""),  IF(BX176&gt;5,BO176+BP176*(BX176-5)+BQ176*POWER(BX176-5,2)+BR176*POWER(BX176-5,3)+BS176*POWER(BX176-5,4),"")))</f>
        <v>0</v>
      </c>
      <c r="BZ176" s="69" t="n">
        <f aca="false">IF(BY176&gt;0,BY176*BI176/10*BW176*(100+BV176)/100,0)</f>
        <v>0</v>
      </c>
      <c r="CA176" s="69" t="n">
        <f aca="false">IF(BD176&gt;0,BX176-IF(BD176&gt;BX176,BX176,BD176),0)</f>
        <v>0</v>
      </c>
      <c r="CB176" s="69" t="n">
        <f aca="false">POWER(1.01,CA176)</f>
        <v>1</v>
      </c>
      <c r="CC176" s="69" t="n">
        <f aca="false">IF(BF176&gt;0,IF(BF176&gt;BH176,1,BF176/BH176),0)</f>
        <v>0</v>
      </c>
      <c r="CD176" s="72" t="n">
        <f aca="false">IF(BD176=0,0,IF(BF176&gt;0,ROUND(IF(CB176&lt;&gt;0,BZ176*BT176*1/CB176*CC176,0),0),0))</f>
        <v>0</v>
      </c>
      <c r="CE176" s="73" t="str">
        <f aca="false">IF(BF176&gt;0,IF(BF176&gt;BH176,CD176/BF176,CD176/BH176),"")</f>
        <v/>
      </c>
      <c r="CF176" s="69" t="n">
        <f aca="false">'Vstupní data'!AM176</f>
        <v>0</v>
      </c>
      <c r="CG176" s="69" t="n">
        <f aca="false">'Vstupní data'!AN176</f>
        <v>0</v>
      </c>
      <c r="CH176" s="69" t="n">
        <f aca="false">'Vstupní data'!AO176</f>
        <v>0</v>
      </c>
      <c r="CI176" s="69" t="n">
        <f aca="false">'Vstupní data'!AP176</f>
        <v>0</v>
      </c>
      <c r="CJ176" s="72" t="n">
        <f aca="false">ROUND(CH176*CI176,0)</f>
        <v>0</v>
      </c>
      <c r="CK176" s="74" t="str">
        <f aca="false">IF(OR(AA176&gt;0,BB176&gt;0,CD176&gt;0,CJ176&gt;0),AA176+BB176+CD176+CJ176,"")</f>
        <v/>
      </c>
    </row>
    <row r="177" customFormat="false" ht="12.8" hidden="false" customHeight="false" outlineLevel="0" collapsed="false">
      <c r="A177" s="66" t="n">
        <f aca="false">'Vstupní data'!A177</f>
        <v>0</v>
      </c>
      <c r="F177" s="66" t="str">
        <f aca="false">CONCATENATE('Vstupní data'!F177,'Vstupní data'!G177,'Vstupní data'!H177,'Vstupní data'!I177)</f>
        <v/>
      </c>
      <c r="G177" s="66"/>
      <c r="H177" s="66" t="n">
        <f aca="false">'Vstupní data'!K177</f>
        <v>0</v>
      </c>
      <c r="I177" s="66" t="n">
        <f aca="false">'Vstupní data'!L177</f>
        <v>0</v>
      </c>
      <c r="J177" s="66" t="n">
        <f aca="false">'Vstupní data'!K177*'Vstupní data'!M177/100</f>
        <v>0</v>
      </c>
      <c r="L177" s="66" t="n">
        <f aca="false">IF('Vstupní data'!N177="prostokořenný",0,IF('Vstupní data'!N177="krytokořenný","k",IF('Vstupní data'!N177="poloodrostky nebo odrostky, prostokořenné i krytokořenné","po",0)))</f>
        <v>0</v>
      </c>
      <c r="N177" s="66"/>
      <c r="O177" s="66" t="n">
        <f aca="false">'Vstupní data'!O177</f>
        <v>0</v>
      </c>
      <c r="P177" s="66" t="n">
        <f aca="false">IF(O177&gt;0,VLOOKUP(CONCATENATE(VLOOKUP(I177,'Pril3-drev'!$H$5:$K$83,4,0),"-",'Vstupní data'!R177),K2!$C$15:$D$23,2,0),0)</f>
        <v>0</v>
      </c>
      <c r="Q177" s="66" t="n">
        <f aca="false">IF(O177&gt;0,VLOOKUP(I177,'Pril3-drev'!$H$5:$I$83,2,0),0)</f>
        <v>0</v>
      </c>
      <c r="R177" s="66" t="n">
        <f aca="false">IF(Q177&gt;0,VLOOKUP(Q177,'Pril6-okus'!$A$5:$B$17,2,0),0)</f>
        <v>0</v>
      </c>
      <c r="S177" s="66" t="n">
        <f aca="false">IF(O177&gt;0,VLOOKUP(I177,'Pril3-drev'!$H$5:$J$83,3,0),0)</f>
        <v>0</v>
      </c>
      <c r="T177" s="66" t="str">
        <f aca="false">IF(O177&gt;0,IF(L177="k",0.9*VLOOKUP(S177,'ha-pocty-vyhl'!$A$5:$B$20,2,0),IF(L177="po",0.8*VLOOKUP(S177,'ha-pocty-vyhl'!$A$5:$B$20,2,0),VLOOKUP(S177,'ha-pocty-vyhl'!$A$5:$B$20,2,0))),"")</f>
        <v/>
      </c>
      <c r="U177" s="66" t="n">
        <f aca="false">'Vstupní data'!P177</f>
        <v>0</v>
      </c>
      <c r="V177" s="66" t="n">
        <f aca="false">IF(O177&gt;0,1.3*T177*1000*Z177/10000,0)</f>
        <v>0</v>
      </c>
      <c r="W177" s="66" t="n">
        <f aca="false">IF(O177&gt;0,1.3*T177*1000*Z177/10000,0)</f>
        <v>0</v>
      </c>
      <c r="X177" s="66" t="n">
        <f aca="false">IF(O177&gt;0,IF(O177&gt;V177,V177,O177),0)</f>
        <v>0</v>
      </c>
      <c r="Y177" s="66" t="n">
        <f aca="false">IF(O177&gt;0,IF(IF(U177&gt;W177,W177,U177)&lt;X177,W177,IF(U177&gt;W177,W177,U177)),0)</f>
        <v>0</v>
      </c>
      <c r="Z177" s="66" t="n">
        <f aca="false">IF(O177&gt;0,IF(J177&gt;0,J177,K177*H177/100),0)</f>
        <v>0</v>
      </c>
      <c r="AA177" s="67" t="n">
        <f aca="false">IF(O177&gt;0,CEILING(R177*P177*X177/Y177*Z177,1),0)</f>
        <v>0</v>
      </c>
      <c r="AB177" s="68" t="n">
        <f aca="false">IF(O177&gt;0,AA177/O177,0)</f>
        <v>0</v>
      </c>
      <c r="AC177" s="66" t="n">
        <f aca="false">'Vstupní data'!W177</f>
        <v>0</v>
      </c>
      <c r="AI177" s="66" t="str">
        <f aca="false">IF(OR('Vstupní data'!T177&gt;0,'Vstupní data'!U177&gt;0),VLOOKUP(I177,'Pril3-drev'!$H$5:$J$83,3,0),"")</f>
        <v/>
      </c>
      <c r="AJ177" s="66" t="n">
        <f aca="false">IF('Vstupní data'!V177="prostokořenný",0,IF('Vstupní data'!V177="krytokořenný","k",IF('Vstupní data'!V177="poloodrostky nebo odrostky, prostokořenné i krytokořenné","po",0)))</f>
        <v>0</v>
      </c>
      <c r="AK177" s="66" t="n">
        <f aca="false">IF(OR('Vstupní data'!T177&gt;0,'Vstupní data'!U177&gt;0),IF(AJ177="k",0.9*VLOOKUP(AI177,'ha-pocty-vyhl'!$A$5:$B$20,2,0),IF(AJ177="po",0.8*VLOOKUP(AI177,'ha-pocty-vyhl'!$A$5:$B$20,2,0),VLOOKUP(AI177,'ha-pocty-vyhl'!$A$5:$B$20,2,0))),0)</f>
        <v>0</v>
      </c>
      <c r="AL177" s="66" t="n">
        <f aca="false">IF(OR('Vstupní data'!T177&gt;0,'Vstupní data'!U177&gt;0),'Vstupní data'!K177*'Vstupní data'!M177/100,0)</f>
        <v>0</v>
      </c>
      <c r="AM177" s="66" t="n">
        <f aca="false">IF(OR('Vstupní data'!T177&gt;0,'Vstupní data'!U177&gt;0),IF('Vstupní data'!T177&gt;0,'Vstupní data'!T177,ROUND(10*'Vstupní data'!U177/AK177,0)),0)</f>
        <v>0</v>
      </c>
      <c r="AN177" s="69" t="n">
        <f aca="false">IF('Vstupní data'!T177&gt;0,   IF('Vstupní data'!T177&lt;=AL177,'Vstupní data'!T177,AL177),   IF(AM177&lt;AL177,AM177,AL177))</f>
        <v>0</v>
      </c>
      <c r="AO177" s="69" t="n">
        <f aca="false">'Vstupní data'!X177</f>
        <v>0</v>
      </c>
      <c r="AP177" s="66" t="n">
        <f aca="false">IF(OR('Vstupní data'!T177&gt;0,'Vstupní data'!U177&gt;0),IF(I177&lt;&gt;0,VLOOKUP(I177,'Pril3-drev'!$H$5:$I$83,2,0),0),0)</f>
        <v>0</v>
      </c>
      <c r="AQ177" s="66" t="n">
        <f aca="false">'Vstupní data'!Y177</f>
        <v>0</v>
      </c>
      <c r="AR177" s="66" t="str">
        <f aca="false">IF(AC177&gt;5,   IF('Vstupní data'!Y177&gt;0,   VLOOKUP(VLOOKUP(CONCATENATE(VLOOKUP(I177,'Pril3-drev'!$H$4:$L$83,5,0),AC177),'Pril3-drev'!$Q$4:$R$2803,2,0),'AVB-BS'!$C$5:$S$29 ,LOOKUP(AQ177,'AVB-BS'!$D$3:$S$3,'AVB-BS'!$D$1:$S$1) ,0 )   ,   IF('Vstupní data'!Z177&gt;0,'Vstupní data'!Z177,0)) , "")</f>
        <v/>
      </c>
      <c r="AS177" s="70" t="str">
        <f aca="false">IF(AC177&gt;5,VLOOKUP(CONCATENATE(AP177,AR177),'Pril1-THLPa'!$H$6:$N$96,4,0),"")</f>
        <v/>
      </c>
      <c r="AT177" s="70" t="str">
        <f aca="false">IF(AC177&gt;5,VLOOKUP(CONCATENATE(AP177,AR177),'Pril1-THLPa'!$H$6:$N$96,5,0),"")</f>
        <v/>
      </c>
      <c r="AU177" s="70" t="str">
        <f aca="false">IF(AC177&gt;5,VLOOKUP(CONCATENATE(AP177,AR177),'Pril1-THLPa'!$H$6:$N$96,6,0),"")</f>
        <v/>
      </c>
      <c r="AV177" s="70" t="str">
        <f aca="false">IF(AC177&gt;5,VLOOKUP(CONCATENATE(AP177,AR177),'Pril1-THLPa'!$H$6:$N$96,7,0),"")</f>
        <v/>
      </c>
      <c r="AW177" s="70" t="str">
        <f aca="false">IF(AC177&gt;5,VLOOKUP(CONCATENATE(AP177,AR177),'Pril1-THLPa'!$H$6:$O$96,8,0),"")</f>
        <v/>
      </c>
      <c r="AX177" s="66" t="n">
        <f aca="false">IF(AC177&gt;0,IF(AND(AC177&gt;0,AC177&lt;=5),VLOOKUP(AP177,'Pril1-THLPa'!$A$6:$F$18,LOOKUP(AC177,'Pril1-THLPa'!$B$5:$F$5,'Pril1-THLPa'!$B$4:$F$4),0),AS177+AT177*(AC177-5)+AU177*POWER(AC177-5,2)+AV177*POWER(AC177-5,3)+AW177*POWER(AC177-5,4)),0)</f>
        <v>0</v>
      </c>
      <c r="AY177" s="71"/>
      <c r="AZ177" s="66" t="n">
        <f aca="false">'Vstupní data'!AA177</f>
        <v>0</v>
      </c>
      <c r="BA177" s="66" t="n">
        <f aca="false">IF(OR('Vstupní data'!T177&gt;0,'Vstupní data'!U177&gt;0),IF(AC177&lt;&gt;"",AX177*AO177/10*(100+AZ177)/100,0),0)</f>
        <v>0</v>
      </c>
      <c r="BB177" s="67" t="n">
        <f aca="false">IF(AC177&lt;&gt;"",ROUND(BA177*AN177,0),0)</f>
        <v>0</v>
      </c>
      <c r="BC177" s="68" t="str">
        <f aca="false">IF(AE177&gt;0,BB177/AE177,"")</f>
        <v/>
      </c>
      <c r="BD177" s="66" t="n">
        <f aca="false">'Vstupní data'!AE177</f>
        <v>0</v>
      </c>
      <c r="BF177" s="66" t="n">
        <f aca="false">'Vstupní data'!AC177</f>
        <v>0</v>
      </c>
      <c r="BH177" s="66" t="n">
        <f aca="false">'Vstupní data'!AD177</f>
        <v>0</v>
      </c>
      <c r="BI177" s="66" t="n">
        <f aca="false">'Vstupní data'!AF177</f>
        <v>0</v>
      </c>
      <c r="BJ177" s="69" t="n">
        <f aca="false">'Vstupní data'!AG177</f>
        <v>0</v>
      </c>
      <c r="BK177" s="69" t="n">
        <f aca="false">IF(BF177&lt;&gt;0,VLOOKUP(I177,'Pril3-drev'!$H$5:$I$83,2,0),0)</f>
        <v>0</v>
      </c>
      <c r="BL177" s="69" t="n">
        <f aca="false">IF(BF177&lt;&gt;0,VLOOKUP(BK177,'Pril3-drev'!$A$5:$C$17,3,0),0)</f>
        <v>0</v>
      </c>
      <c r="BM177" s="69" t="n">
        <f aca="false">'Vstupní data'!AH177</f>
        <v>0</v>
      </c>
      <c r="BN177" s="69" t="n">
        <f aca="false">IF('Vstupní data'!AH177&gt;0,   VLOOKUP(VLOOKUP(CONCATENATE(VLOOKUP(I177,'Pril3-drev'!$H$4:$L$83,5,0),BD177),'Pril3-drev'!$Q$4:$R$2803,2,0),'AVB-BS'!$C$5:$S$29 ,LOOKUP(BM177,'AVB-BS'!$D$3:$S$3,'AVB-BS'!$D$1:$S$1) ,0 )   ,   IF('Vstupní data'!AI177&gt;0,'Vstupní data'!AI177,0))</f>
        <v>0</v>
      </c>
      <c r="BO177" s="69" t="str">
        <f aca="false">IF(BX177&gt;5,VLOOKUP(CONCATENATE(BK177,BN177),'Pril1-THLPa'!$H$6:$N$96,4,0),"")</f>
        <v/>
      </c>
      <c r="BP177" s="69" t="str">
        <f aca="false">IF(BX177&gt;5,VLOOKUP(CONCATENATE(BK177,BN177),'Pril1-THLPa'!$H$6:$N$96,5,0),"")</f>
        <v/>
      </c>
      <c r="BQ177" s="69" t="str">
        <f aca="false">IF(BX177&gt;5,VLOOKUP(CONCATENATE(BK177,BN177),'Pril1-THLPa'!$H$6:$N$96,6,0),"")</f>
        <v/>
      </c>
      <c r="BR177" s="69" t="str">
        <f aca="false">IF(BX177&gt;5,VLOOKUP(CONCATENATE(BK177,BN177),'Pril1-THLPa'!$H$6:$N$96,7,0),"")</f>
        <v/>
      </c>
      <c r="BS177" s="69" t="str">
        <f aca="false">IF(BX177&gt;5,VLOOKUP(CONCATENATE(BK177,BN177),'Pril1-THLPa'!$H$6:$O$96,8,0),"")</f>
        <v/>
      </c>
      <c r="BT177" s="69" t="str">
        <f aca="false">IF(BF177&gt;0, IF(BK177="smrk",  VLOOKUP(VLOOKUP(BD177,'Pril9-K3'!$L$8:$M$207,2,0),'Pril9-K3'!$A$8:$J$16,LOOKUP(BN177,'Pril9-K3'!$A$7:$J$7,'Pril9-K3'!$A$5:$J$5),0), IF(AND(BK177&lt;&gt;"smrk",'Vstupní data'!AK177&lt;&gt;""),'Vstupní data'!AK177,   VLOOKUP(VLOOKUP(BD177,'Pril9-K3'!$L$8:$M$207,2,0),'Pril9-K3'!$A$8:$J$16,LOOKUP(BN177,'Pril9-K3'!$A$7:$J$7,'Pril9-K3'!$A$5:$J$5),0)   )),   "")</f>
        <v/>
      </c>
      <c r="BV177" s="69" t="n">
        <f aca="false">'Vstupní data'!AJ177</f>
        <v>0</v>
      </c>
      <c r="BW177" s="69" t="n">
        <f aca="false">IF(BF177&gt;0,IF(J177&gt;0,J177,K177*H177/100),0)</f>
        <v>0</v>
      </c>
      <c r="BX177" s="69" t="n">
        <f aca="false">IF(BF177&gt;0,IF(BJ177&gt;BL177,BL177,BJ177),0)</f>
        <v>0</v>
      </c>
      <c r="BY177" s="69" t="n">
        <f aca="false">IF(BD177=0,0,IF(AND(BX177&gt;0,BX177&lt;=5),  IF(AND(BX177&gt;0,BX177&lt;=5),VLOOKUP(BK177,'Pril1-THLPa'!$A$6:$F$18,IF(AND(BX177&gt;0,BX177&lt;=5),LOOKUP(BX177,'Pril1-THLPa'!$B$5:$F$5,'Pril1-THLPa'!$B$4:$F$4),""),0),""),  IF(BX177&gt;5,BO177+BP177*(BX177-5)+BQ177*POWER(BX177-5,2)+BR177*POWER(BX177-5,3)+BS177*POWER(BX177-5,4),"")))</f>
        <v>0</v>
      </c>
      <c r="BZ177" s="69" t="n">
        <f aca="false">IF(BY177&gt;0,BY177*BI177/10*BW177*(100+BV177)/100,0)</f>
        <v>0</v>
      </c>
      <c r="CA177" s="69" t="n">
        <f aca="false">IF(BD177&gt;0,BX177-IF(BD177&gt;BX177,BX177,BD177),0)</f>
        <v>0</v>
      </c>
      <c r="CB177" s="69" t="n">
        <f aca="false">POWER(1.01,CA177)</f>
        <v>1</v>
      </c>
      <c r="CC177" s="69" t="n">
        <f aca="false">IF(BF177&gt;0,IF(BF177&gt;BH177,1,BF177/BH177),0)</f>
        <v>0</v>
      </c>
      <c r="CD177" s="72" t="n">
        <f aca="false">IF(BD177=0,0,IF(BF177&gt;0,ROUND(IF(CB177&lt;&gt;0,BZ177*BT177*1/CB177*CC177,0),0),0))</f>
        <v>0</v>
      </c>
      <c r="CE177" s="73" t="str">
        <f aca="false">IF(BF177&gt;0,IF(BF177&gt;BH177,CD177/BF177,CD177/BH177),"")</f>
        <v/>
      </c>
      <c r="CF177" s="69" t="n">
        <f aca="false">'Vstupní data'!AM177</f>
        <v>0</v>
      </c>
      <c r="CG177" s="69" t="n">
        <f aca="false">'Vstupní data'!AN177</f>
        <v>0</v>
      </c>
      <c r="CH177" s="69" t="n">
        <f aca="false">'Vstupní data'!AO177</f>
        <v>0</v>
      </c>
      <c r="CI177" s="69" t="n">
        <f aca="false">'Vstupní data'!AP177</f>
        <v>0</v>
      </c>
      <c r="CJ177" s="72" t="n">
        <f aca="false">ROUND(CH177*CI177,0)</f>
        <v>0</v>
      </c>
      <c r="CK177" s="74" t="str">
        <f aca="false">IF(OR(AA177&gt;0,BB177&gt;0,CD177&gt;0,CJ177&gt;0),AA177+BB177+CD177+CJ177,"")</f>
        <v/>
      </c>
    </row>
    <row r="178" customFormat="false" ht="12.8" hidden="false" customHeight="false" outlineLevel="0" collapsed="false">
      <c r="A178" s="66" t="n">
        <f aca="false">'Vstupní data'!A178</f>
        <v>0</v>
      </c>
      <c r="F178" s="66" t="str">
        <f aca="false">CONCATENATE('Vstupní data'!F178,'Vstupní data'!G178,'Vstupní data'!H178,'Vstupní data'!I178)</f>
        <v/>
      </c>
      <c r="G178" s="66"/>
      <c r="H178" s="66" t="n">
        <f aca="false">'Vstupní data'!K178</f>
        <v>0</v>
      </c>
      <c r="I178" s="66" t="n">
        <f aca="false">'Vstupní data'!L178</f>
        <v>0</v>
      </c>
      <c r="J178" s="66" t="n">
        <f aca="false">'Vstupní data'!K178*'Vstupní data'!M178/100</f>
        <v>0</v>
      </c>
      <c r="L178" s="66" t="n">
        <f aca="false">IF('Vstupní data'!N178="prostokořenný",0,IF('Vstupní data'!N178="krytokořenný","k",IF('Vstupní data'!N178="poloodrostky nebo odrostky, prostokořenné i krytokořenné","po",0)))</f>
        <v>0</v>
      </c>
      <c r="N178" s="66"/>
      <c r="O178" s="66" t="n">
        <f aca="false">'Vstupní data'!O178</f>
        <v>0</v>
      </c>
      <c r="P178" s="66" t="n">
        <f aca="false">IF(O178&gt;0,VLOOKUP(CONCATENATE(VLOOKUP(I178,'Pril3-drev'!$H$5:$K$83,4,0),"-",'Vstupní data'!R178),K2!$C$15:$D$23,2,0),0)</f>
        <v>0</v>
      </c>
      <c r="Q178" s="66" t="n">
        <f aca="false">IF(O178&gt;0,VLOOKUP(I178,'Pril3-drev'!$H$5:$I$83,2,0),0)</f>
        <v>0</v>
      </c>
      <c r="R178" s="66" t="n">
        <f aca="false">IF(Q178&gt;0,VLOOKUP(Q178,'Pril6-okus'!$A$5:$B$17,2,0),0)</f>
        <v>0</v>
      </c>
      <c r="S178" s="66" t="n">
        <f aca="false">IF(O178&gt;0,VLOOKUP(I178,'Pril3-drev'!$H$5:$J$83,3,0),0)</f>
        <v>0</v>
      </c>
      <c r="T178" s="66" t="str">
        <f aca="false">IF(O178&gt;0,IF(L178="k",0.9*VLOOKUP(S178,'ha-pocty-vyhl'!$A$5:$B$20,2,0),IF(L178="po",0.8*VLOOKUP(S178,'ha-pocty-vyhl'!$A$5:$B$20,2,0),VLOOKUP(S178,'ha-pocty-vyhl'!$A$5:$B$20,2,0))),"")</f>
        <v/>
      </c>
      <c r="U178" s="66" t="n">
        <f aca="false">'Vstupní data'!P178</f>
        <v>0</v>
      </c>
      <c r="V178" s="66" t="n">
        <f aca="false">IF(O178&gt;0,1.3*T178*1000*Z178/10000,0)</f>
        <v>0</v>
      </c>
      <c r="W178" s="66" t="n">
        <f aca="false">IF(O178&gt;0,1.3*T178*1000*Z178/10000,0)</f>
        <v>0</v>
      </c>
      <c r="X178" s="66" t="n">
        <f aca="false">IF(O178&gt;0,IF(O178&gt;V178,V178,O178),0)</f>
        <v>0</v>
      </c>
      <c r="Y178" s="66" t="n">
        <f aca="false">IF(O178&gt;0,IF(IF(U178&gt;W178,W178,U178)&lt;X178,W178,IF(U178&gt;W178,W178,U178)),0)</f>
        <v>0</v>
      </c>
      <c r="Z178" s="66" t="n">
        <f aca="false">IF(O178&gt;0,IF(J178&gt;0,J178,K178*H178/100),0)</f>
        <v>0</v>
      </c>
      <c r="AA178" s="67" t="n">
        <f aca="false">IF(O178&gt;0,CEILING(R178*P178*X178/Y178*Z178,1),0)</f>
        <v>0</v>
      </c>
      <c r="AB178" s="68" t="n">
        <f aca="false">IF(O178&gt;0,AA178/O178,0)</f>
        <v>0</v>
      </c>
      <c r="AC178" s="66" t="n">
        <f aca="false">'Vstupní data'!W178</f>
        <v>0</v>
      </c>
      <c r="AI178" s="66" t="str">
        <f aca="false">IF(OR('Vstupní data'!T178&gt;0,'Vstupní data'!U178&gt;0),VLOOKUP(I178,'Pril3-drev'!$H$5:$J$83,3,0),"")</f>
        <v/>
      </c>
      <c r="AJ178" s="66" t="n">
        <f aca="false">IF('Vstupní data'!V178="prostokořenný",0,IF('Vstupní data'!V178="krytokořenný","k",IF('Vstupní data'!V178="poloodrostky nebo odrostky, prostokořenné i krytokořenné","po",0)))</f>
        <v>0</v>
      </c>
      <c r="AK178" s="66" t="n">
        <f aca="false">IF(OR('Vstupní data'!T178&gt;0,'Vstupní data'!U178&gt;0),IF(AJ178="k",0.9*VLOOKUP(AI178,'ha-pocty-vyhl'!$A$5:$B$20,2,0),IF(AJ178="po",0.8*VLOOKUP(AI178,'ha-pocty-vyhl'!$A$5:$B$20,2,0),VLOOKUP(AI178,'ha-pocty-vyhl'!$A$5:$B$20,2,0))),0)</f>
        <v>0</v>
      </c>
      <c r="AL178" s="66" t="n">
        <f aca="false">IF(OR('Vstupní data'!T178&gt;0,'Vstupní data'!U178&gt;0),'Vstupní data'!K178*'Vstupní data'!M178/100,0)</f>
        <v>0</v>
      </c>
      <c r="AM178" s="66" t="n">
        <f aca="false">IF(OR('Vstupní data'!T178&gt;0,'Vstupní data'!U178&gt;0),IF('Vstupní data'!T178&gt;0,'Vstupní data'!T178,ROUND(10*'Vstupní data'!U178/AK178,0)),0)</f>
        <v>0</v>
      </c>
      <c r="AN178" s="69" t="n">
        <f aca="false">IF('Vstupní data'!T178&gt;0,   IF('Vstupní data'!T178&lt;=AL178,'Vstupní data'!T178,AL178),   IF(AM178&lt;AL178,AM178,AL178))</f>
        <v>0</v>
      </c>
      <c r="AO178" s="69" t="n">
        <f aca="false">'Vstupní data'!X178</f>
        <v>0</v>
      </c>
      <c r="AP178" s="66" t="n">
        <f aca="false">IF(OR('Vstupní data'!T178&gt;0,'Vstupní data'!U178&gt;0),IF(I178&lt;&gt;0,VLOOKUP(I178,'Pril3-drev'!$H$5:$I$83,2,0),0),0)</f>
        <v>0</v>
      </c>
      <c r="AQ178" s="66" t="n">
        <f aca="false">'Vstupní data'!Y178</f>
        <v>0</v>
      </c>
      <c r="AR178" s="66" t="str">
        <f aca="false">IF(AC178&gt;5,   IF('Vstupní data'!Y178&gt;0,   VLOOKUP(VLOOKUP(CONCATENATE(VLOOKUP(I178,'Pril3-drev'!$H$4:$L$83,5,0),AC178),'Pril3-drev'!$Q$4:$R$2803,2,0),'AVB-BS'!$C$5:$S$29 ,LOOKUP(AQ178,'AVB-BS'!$D$3:$S$3,'AVB-BS'!$D$1:$S$1) ,0 )   ,   IF('Vstupní data'!Z178&gt;0,'Vstupní data'!Z178,0)) , "")</f>
        <v/>
      </c>
      <c r="AS178" s="70" t="str">
        <f aca="false">IF(AC178&gt;5,VLOOKUP(CONCATENATE(AP178,AR178),'Pril1-THLPa'!$H$6:$N$96,4,0),"")</f>
        <v/>
      </c>
      <c r="AT178" s="70" t="str">
        <f aca="false">IF(AC178&gt;5,VLOOKUP(CONCATENATE(AP178,AR178),'Pril1-THLPa'!$H$6:$N$96,5,0),"")</f>
        <v/>
      </c>
      <c r="AU178" s="70" t="str">
        <f aca="false">IF(AC178&gt;5,VLOOKUP(CONCATENATE(AP178,AR178),'Pril1-THLPa'!$H$6:$N$96,6,0),"")</f>
        <v/>
      </c>
      <c r="AV178" s="70" t="str">
        <f aca="false">IF(AC178&gt;5,VLOOKUP(CONCATENATE(AP178,AR178),'Pril1-THLPa'!$H$6:$N$96,7,0),"")</f>
        <v/>
      </c>
      <c r="AW178" s="70" t="str">
        <f aca="false">IF(AC178&gt;5,VLOOKUP(CONCATENATE(AP178,AR178),'Pril1-THLPa'!$H$6:$O$96,8,0),"")</f>
        <v/>
      </c>
      <c r="AX178" s="66" t="n">
        <f aca="false">IF(AC178&gt;0,IF(AND(AC178&gt;0,AC178&lt;=5),VLOOKUP(AP178,'Pril1-THLPa'!$A$6:$F$18,LOOKUP(AC178,'Pril1-THLPa'!$B$5:$F$5,'Pril1-THLPa'!$B$4:$F$4),0),AS178+AT178*(AC178-5)+AU178*POWER(AC178-5,2)+AV178*POWER(AC178-5,3)+AW178*POWER(AC178-5,4)),0)</f>
        <v>0</v>
      </c>
      <c r="AY178" s="71"/>
      <c r="AZ178" s="66" t="n">
        <f aca="false">'Vstupní data'!AA178</f>
        <v>0</v>
      </c>
      <c r="BA178" s="66" t="n">
        <f aca="false">IF(OR('Vstupní data'!T178&gt;0,'Vstupní data'!U178&gt;0),IF(AC178&lt;&gt;"",AX178*AO178/10*(100+AZ178)/100,0),0)</f>
        <v>0</v>
      </c>
      <c r="BB178" s="67" t="n">
        <f aca="false">IF(AC178&lt;&gt;"",ROUND(BA178*AN178,0),0)</f>
        <v>0</v>
      </c>
      <c r="BC178" s="68" t="str">
        <f aca="false">IF(AE178&gt;0,BB178/AE178,"")</f>
        <v/>
      </c>
      <c r="BD178" s="66" t="n">
        <f aca="false">'Vstupní data'!AE178</f>
        <v>0</v>
      </c>
      <c r="BF178" s="66" t="n">
        <f aca="false">'Vstupní data'!AC178</f>
        <v>0</v>
      </c>
      <c r="BH178" s="66" t="n">
        <f aca="false">'Vstupní data'!AD178</f>
        <v>0</v>
      </c>
      <c r="BI178" s="66" t="n">
        <f aca="false">'Vstupní data'!AF178</f>
        <v>0</v>
      </c>
      <c r="BJ178" s="69" t="n">
        <f aca="false">'Vstupní data'!AG178</f>
        <v>0</v>
      </c>
      <c r="BK178" s="69" t="n">
        <f aca="false">IF(BF178&lt;&gt;0,VLOOKUP(I178,'Pril3-drev'!$H$5:$I$83,2,0),0)</f>
        <v>0</v>
      </c>
      <c r="BL178" s="69" t="n">
        <f aca="false">IF(BF178&lt;&gt;0,VLOOKUP(BK178,'Pril3-drev'!$A$5:$C$17,3,0),0)</f>
        <v>0</v>
      </c>
      <c r="BM178" s="69" t="n">
        <f aca="false">'Vstupní data'!AH178</f>
        <v>0</v>
      </c>
      <c r="BN178" s="69" t="n">
        <f aca="false">IF('Vstupní data'!AH178&gt;0,   VLOOKUP(VLOOKUP(CONCATENATE(VLOOKUP(I178,'Pril3-drev'!$H$4:$L$83,5,0),BD178),'Pril3-drev'!$Q$4:$R$2803,2,0),'AVB-BS'!$C$5:$S$29 ,LOOKUP(BM178,'AVB-BS'!$D$3:$S$3,'AVB-BS'!$D$1:$S$1) ,0 )   ,   IF('Vstupní data'!AI178&gt;0,'Vstupní data'!AI178,0))</f>
        <v>0</v>
      </c>
      <c r="BO178" s="69" t="str">
        <f aca="false">IF(BX178&gt;5,VLOOKUP(CONCATENATE(BK178,BN178),'Pril1-THLPa'!$H$6:$N$96,4,0),"")</f>
        <v/>
      </c>
      <c r="BP178" s="69" t="str">
        <f aca="false">IF(BX178&gt;5,VLOOKUP(CONCATENATE(BK178,BN178),'Pril1-THLPa'!$H$6:$N$96,5,0),"")</f>
        <v/>
      </c>
      <c r="BQ178" s="69" t="str">
        <f aca="false">IF(BX178&gt;5,VLOOKUP(CONCATENATE(BK178,BN178),'Pril1-THLPa'!$H$6:$N$96,6,0),"")</f>
        <v/>
      </c>
      <c r="BR178" s="69" t="str">
        <f aca="false">IF(BX178&gt;5,VLOOKUP(CONCATENATE(BK178,BN178),'Pril1-THLPa'!$H$6:$N$96,7,0),"")</f>
        <v/>
      </c>
      <c r="BS178" s="69" t="str">
        <f aca="false">IF(BX178&gt;5,VLOOKUP(CONCATENATE(BK178,BN178),'Pril1-THLPa'!$H$6:$O$96,8,0),"")</f>
        <v/>
      </c>
      <c r="BT178" s="69" t="str">
        <f aca="false">IF(BF178&gt;0, IF(BK178="smrk",  VLOOKUP(VLOOKUP(BD178,'Pril9-K3'!$L$8:$M$207,2,0),'Pril9-K3'!$A$8:$J$16,LOOKUP(BN178,'Pril9-K3'!$A$7:$J$7,'Pril9-K3'!$A$5:$J$5),0), IF(AND(BK178&lt;&gt;"smrk",'Vstupní data'!AK178&lt;&gt;""),'Vstupní data'!AK178,   VLOOKUP(VLOOKUP(BD178,'Pril9-K3'!$L$8:$M$207,2,0),'Pril9-K3'!$A$8:$J$16,LOOKUP(BN178,'Pril9-K3'!$A$7:$J$7,'Pril9-K3'!$A$5:$J$5),0)   )),   "")</f>
        <v/>
      </c>
      <c r="BV178" s="69" t="n">
        <f aca="false">'Vstupní data'!AJ178</f>
        <v>0</v>
      </c>
      <c r="BW178" s="69" t="n">
        <f aca="false">IF(BF178&gt;0,IF(J178&gt;0,J178,K178*H178/100),0)</f>
        <v>0</v>
      </c>
      <c r="BX178" s="69" t="n">
        <f aca="false">IF(BF178&gt;0,IF(BJ178&gt;BL178,BL178,BJ178),0)</f>
        <v>0</v>
      </c>
      <c r="BY178" s="69" t="n">
        <f aca="false">IF(BD178=0,0,IF(AND(BX178&gt;0,BX178&lt;=5),  IF(AND(BX178&gt;0,BX178&lt;=5),VLOOKUP(BK178,'Pril1-THLPa'!$A$6:$F$18,IF(AND(BX178&gt;0,BX178&lt;=5),LOOKUP(BX178,'Pril1-THLPa'!$B$5:$F$5,'Pril1-THLPa'!$B$4:$F$4),""),0),""),  IF(BX178&gt;5,BO178+BP178*(BX178-5)+BQ178*POWER(BX178-5,2)+BR178*POWER(BX178-5,3)+BS178*POWER(BX178-5,4),"")))</f>
        <v>0</v>
      </c>
      <c r="BZ178" s="69" t="n">
        <f aca="false">IF(BY178&gt;0,BY178*BI178/10*BW178*(100+BV178)/100,0)</f>
        <v>0</v>
      </c>
      <c r="CA178" s="69" t="n">
        <f aca="false">IF(BD178&gt;0,BX178-IF(BD178&gt;BX178,BX178,BD178),0)</f>
        <v>0</v>
      </c>
      <c r="CB178" s="69" t="n">
        <f aca="false">POWER(1.01,CA178)</f>
        <v>1</v>
      </c>
      <c r="CC178" s="69" t="n">
        <f aca="false">IF(BF178&gt;0,IF(BF178&gt;BH178,1,BF178/BH178),0)</f>
        <v>0</v>
      </c>
      <c r="CD178" s="72" t="n">
        <f aca="false">IF(BD178=0,0,IF(BF178&gt;0,ROUND(IF(CB178&lt;&gt;0,BZ178*BT178*1/CB178*CC178,0),0),0))</f>
        <v>0</v>
      </c>
      <c r="CE178" s="73" t="str">
        <f aca="false">IF(BF178&gt;0,IF(BF178&gt;BH178,CD178/BF178,CD178/BH178),"")</f>
        <v/>
      </c>
      <c r="CF178" s="69" t="n">
        <f aca="false">'Vstupní data'!AM178</f>
        <v>0</v>
      </c>
      <c r="CG178" s="69" t="n">
        <f aca="false">'Vstupní data'!AN178</f>
        <v>0</v>
      </c>
      <c r="CH178" s="69" t="n">
        <f aca="false">'Vstupní data'!AO178</f>
        <v>0</v>
      </c>
      <c r="CI178" s="69" t="n">
        <f aca="false">'Vstupní data'!AP178</f>
        <v>0</v>
      </c>
      <c r="CJ178" s="72" t="n">
        <f aca="false">ROUND(CH178*CI178,0)</f>
        <v>0</v>
      </c>
      <c r="CK178" s="74" t="str">
        <f aca="false">IF(OR(AA178&gt;0,BB178&gt;0,CD178&gt;0,CJ178&gt;0),AA178+BB178+CD178+CJ178,"")</f>
        <v/>
      </c>
    </row>
    <row r="179" customFormat="false" ht="12.8" hidden="false" customHeight="false" outlineLevel="0" collapsed="false">
      <c r="A179" s="66" t="n">
        <f aca="false">'Vstupní data'!A179</f>
        <v>0</v>
      </c>
      <c r="F179" s="66" t="str">
        <f aca="false">CONCATENATE('Vstupní data'!F179,'Vstupní data'!G179,'Vstupní data'!H179,'Vstupní data'!I179)</f>
        <v/>
      </c>
      <c r="G179" s="66"/>
      <c r="H179" s="66" t="n">
        <f aca="false">'Vstupní data'!K179</f>
        <v>0</v>
      </c>
      <c r="I179" s="66" t="n">
        <f aca="false">'Vstupní data'!L179</f>
        <v>0</v>
      </c>
      <c r="J179" s="66" t="n">
        <f aca="false">'Vstupní data'!K179*'Vstupní data'!M179/100</f>
        <v>0</v>
      </c>
      <c r="L179" s="66" t="n">
        <f aca="false">IF('Vstupní data'!N179="prostokořenný",0,IF('Vstupní data'!N179="krytokořenný","k",IF('Vstupní data'!N179="poloodrostky nebo odrostky, prostokořenné i krytokořenné","po",0)))</f>
        <v>0</v>
      </c>
      <c r="N179" s="66"/>
      <c r="O179" s="66" t="n">
        <f aca="false">'Vstupní data'!O179</f>
        <v>0</v>
      </c>
      <c r="P179" s="66" t="n">
        <f aca="false">IF(O179&gt;0,VLOOKUP(CONCATENATE(VLOOKUP(I179,'Pril3-drev'!$H$5:$K$83,4,0),"-",'Vstupní data'!R179),K2!$C$15:$D$23,2,0),0)</f>
        <v>0</v>
      </c>
      <c r="Q179" s="66" t="n">
        <f aca="false">IF(O179&gt;0,VLOOKUP(I179,'Pril3-drev'!$H$5:$I$83,2,0),0)</f>
        <v>0</v>
      </c>
      <c r="R179" s="66" t="n">
        <f aca="false">IF(Q179&gt;0,VLOOKUP(Q179,'Pril6-okus'!$A$5:$B$17,2,0),0)</f>
        <v>0</v>
      </c>
      <c r="S179" s="66" t="n">
        <f aca="false">IF(O179&gt;0,VLOOKUP(I179,'Pril3-drev'!$H$5:$J$83,3,0),0)</f>
        <v>0</v>
      </c>
      <c r="T179" s="66" t="str">
        <f aca="false">IF(O179&gt;0,IF(L179="k",0.9*VLOOKUP(S179,'ha-pocty-vyhl'!$A$5:$B$20,2,0),IF(L179="po",0.8*VLOOKUP(S179,'ha-pocty-vyhl'!$A$5:$B$20,2,0),VLOOKUP(S179,'ha-pocty-vyhl'!$A$5:$B$20,2,0))),"")</f>
        <v/>
      </c>
      <c r="U179" s="66" t="n">
        <f aca="false">'Vstupní data'!P179</f>
        <v>0</v>
      </c>
      <c r="V179" s="66" t="n">
        <f aca="false">IF(O179&gt;0,1.3*T179*1000*Z179/10000,0)</f>
        <v>0</v>
      </c>
      <c r="W179" s="66" t="n">
        <f aca="false">IF(O179&gt;0,1.3*T179*1000*Z179/10000,0)</f>
        <v>0</v>
      </c>
      <c r="X179" s="66" t="n">
        <f aca="false">IF(O179&gt;0,IF(O179&gt;V179,V179,O179),0)</f>
        <v>0</v>
      </c>
      <c r="Y179" s="66" t="n">
        <f aca="false">IF(O179&gt;0,IF(IF(U179&gt;W179,W179,U179)&lt;X179,W179,IF(U179&gt;W179,W179,U179)),0)</f>
        <v>0</v>
      </c>
      <c r="Z179" s="66" t="n">
        <f aca="false">IF(O179&gt;0,IF(J179&gt;0,J179,K179*H179/100),0)</f>
        <v>0</v>
      </c>
      <c r="AA179" s="67" t="n">
        <f aca="false">IF(O179&gt;0,CEILING(R179*P179*X179/Y179*Z179,1),0)</f>
        <v>0</v>
      </c>
      <c r="AB179" s="68" t="n">
        <f aca="false">IF(O179&gt;0,AA179/O179,0)</f>
        <v>0</v>
      </c>
      <c r="AC179" s="66" t="n">
        <f aca="false">'Vstupní data'!W179</f>
        <v>0</v>
      </c>
      <c r="AI179" s="66" t="str">
        <f aca="false">IF(OR('Vstupní data'!T179&gt;0,'Vstupní data'!U179&gt;0),VLOOKUP(I179,'Pril3-drev'!$H$5:$J$83,3,0),"")</f>
        <v/>
      </c>
      <c r="AJ179" s="66" t="n">
        <f aca="false">IF('Vstupní data'!V179="prostokořenný",0,IF('Vstupní data'!V179="krytokořenný","k",IF('Vstupní data'!V179="poloodrostky nebo odrostky, prostokořenné i krytokořenné","po",0)))</f>
        <v>0</v>
      </c>
      <c r="AK179" s="66" t="n">
        <f aca="false">IF(OR('Vstupní data'!T179&gt;0,'Vstupní data'!U179&gt;0),IF(AJ179="k",0.9*VLOOKUP(AI179,'ha-pocty-vyhl'!$A$5:$B$20,2,0),IF(AJ179="po",0.8*VLOOKUP(AI179,'ha-pocty-vyhl'!$A$5:$B$20,2,0),VLOOKUP(AI179,'ha-pocty-vyhl'!$A$5:$B$20,2,0))),0)</f>
        <v>0</v>
      </c>
      <c r="AL179" s="66" t="n">
        <f aca="false">IF(OR('Vstupní data'!T179&gt;0,'Vstupní data'!U179&gt;0),'Vstupní data'!K179*'Vstupní data'!M179/100,0)</f>
        <v>0</v>
      </c>
      <c r="AM179" s="66" t="n">
        <f aca="false">IF(OR('Vstupní data'!T179&gt;0,'Vstupní data'!U179&gt;0),IF('Vstupní data'!T179&gt;0,'Vstupní data'!T179,ROUND(10*'Vstupní data'!U179/AK179,0)),0)</f>
        <v>0</v>
      </c>
      <c r="AN179" s="69" t="n">
        <f aca="false">IF('Vstupní data'!T179&gt;0,   IF('Vstupní data'!T179&lt;=AL179,'Vstupní data'!T179,AL179),   IF(AM179&lt;AL179,AM179,AL179))</f>
        <v>0</v>
      </c>
      <c r="AO179" s="69" t="n">
        <f aca="false">'Vstupní data'!X179</f>
        <v>0</v>
      </c>
      <c r="AP179" s="66" t="n">
        <f aca="false">IF(OR('Vstupní data'!T179&gt;0,'Vstupní data'!U179&gt;0),IF(I179&lt;&gt;0,VLOOKUP(I179,'Pril3-drev'!$H$5:$I$83,2,0),0),0)</f>
        <v>0</v>
      </c>
      <c r="AQ179" s="66" t="n">
        <f aca="false">'Vstupní data'!Y179</f>
        <v>0</v>
      </c>
      <c r="AR179" s="66" t="str">
        <f aca="false">IF(AC179&gt;5,   IF('Vstupní data'!Y179&gt;0,   VLOOKUP(VLOOKUP(CONCATENATE(VLOOKUP(I179,'Pril3-drev'!$H$4:$L$83,5,0),AC179),'Pril3-drev'!$Q$4:$R$2803,2,0),'AVB-BS'!$C$5:$S$29 ,LOOKUP(AQ179,'AVB-BS'!$D$3:$S$3,'AVB-BS'!$D$1:$S$1) ,0 )   ,   IF('Vstupní data'!Z179&gt;0,'Vstupní data'!Z179,0)) , "")</f>
        <v/>
      </c>
      <c r="AS179" s="70" t="str">
        <f aca="false">IF(AC179&gt;5,VLOOKUP(CONCATENATE(AP179,AR179),'Pril1-THLPa'!$H$6:$N$96,4,0),"")</f>
        <v/>
      </c>
      <c r="AT179" s="70" t="str">
        <f aca="false">IF(AC179&gt;5,VLOOKUP(CONCATENATE(AP179,AR179),'Pril1-THLPa'!$H$6:$N$96,5,0),"")</f>
        <v/>
      </c>
      <c r="AU179" s="70" t="str">
        <f aca="false">IF(AC179&gt;5,VLOOKUP(CONCATENATE(AP179,AR179),'Pril1-THLPa'!$H$6:$N$96,6,0),"")</f>
        <v/>
      </c>
      <c r="AV179" s="70" t="str">
        <f aca="false">IF(AC179&gt;5,VLOOKUP(CONCATENATE(AP179,AR179),'Pril1-THLPa'!$H$6:$N$96,7,0),"")</f>
        <v/>
      </c>
      <c r="AW179" s="70" t="str">
        <f aca="false">IF(AC179&gt;5,VLOOKUP(CONCATENATE(AP179,AR179),'Pril1-THLPa'!$H$6:$O$96,8,0),"")</f>
        <v/>
      </c>
      <c r="AX179" s="66" t="n">
        <f aca="false">IF(AC179&gt;0,IF(AND(AC179&gt;0,AC179&lt;=5),VLOOKUP(AP179,'Pril1-THLPa'!$A$6:$F$18,LOOKUP(AC179,'Pril1-THLPa'!$B$5:$F$5,'Pril1-THLPa'!$B$4:$F$4),0),AS179+AT179*(AC179-5)+AU179*POWER(AC179-5,2)+AV179*POWER(AC179-5,3)+AW179*POWER(AC179-5,4)),0)</f>
        <v>0</v>
      </c>
      <c r="AY179" s="71"/>
      <c r="AZ179" s="66" t="n">
        <f aca="false">'Vstupní data'!AA179</f>
        <v>0</v>
      </c>
      <c r="BA179" s="66" t="n">
        <f aca="false">IF(OR('Vstupní data'!T179&gt;0,'Vstupní data'!U179&gt;0),IF(AC179&lt;&gt;"",AX179*AO179/10*(100+AZ179)/100,0),0)</f>
        <v>0</v>
      </c>
      <c r="BB179" s="67" t="n">
        <f aca="false">IF(AC179&lt;&gt;"",ROUND(BA179*AN179,0),0)</f>
        <v>0</v>
      </c>
      <c r="BC179" s="68" t="str">
        <f aca="false">IF(AE179&gt;0,BB179/AE179,"")</f>
        <v/>
      </c>
      <c r="BD179" s="66" t="n">
        <f aca="false">'Vstupní data'!AE179</f>
        <v>0</v>
      </c>
      <c r="BF179" s="66" t="n">
        <f aca="false">'Vstupní data'!AC179</f>
        <v>0</v>
      </c>
      <c r="BH179" s="66" t="n">
        <f aca="false">'Vstupní data'!AD179</f>
        <v>0</v>
      </c>
      <c r="BI179" s="66" t="n">
        <f aca="false">'Vstupní data'!AF179</f>
        <v>0</v>
      </c>
      <c r="BJ179" s="69" t="n">
        <f aca="false">'Vstupní data'!AG179</f>
        <v>0</v>
      </c>
      <c r="BK179" s="69" t="n">
        <f aca="false">IF(BF179&lt;&gt;0,VLOOKUP(I179,'Pril3-drev'!$H$5:$I$83,2,0),0)</f>
        <v>0</v>
      </c>
      <c r="BL179" s="69" t="n">
        <f aca="false">IF(BF179&lt;&gt;0,VLOOKUP(BK179,'Pril3-drev'!$A$5:$C$17,3,0),0)</f>
        <v>0</v>
      </c>
      <c r="BM179" s="69" t="n">
        <f aca="false">'Vstupní data'!AH179</f>
        <v>0</v>
      </c>
      <c r="BN179" s="69" t="n">
        <f aca="false">IF('Vstupní data'!AH179&gt;0,   VLOOKUP(VLOOKUP(CONCATENATE(VLOOKUP(I179,'Pril3-drev'!$H$4:$L$83,5,0),BD179),'Pril3-drev'!$Q$4:$R$2803,2,0),'AVB-BS'!$C$5:$S$29 ,LOOKUP(BM179,'AVB-BS'!$D$3:$S$3,'AVB-BS'!$D$1:$S$1) ,0 )   ,   IF('Vstupní data'!AI179&gt;0,'Vstupní data'!AI179,0))</f>
        <v>0</v>
      </c>
      <c r="BO179" s="69" t="str">
        <f aca="false">IF(BX179&gt;5,VLOOKUP(CONCATENATE(BK179,BN179),'Pril1-THLPa'!$H$6:$N$96,4,0),"")</f>
        <v/>
      </c>
      <c r="BP179" s="69" t="str">
        <f aca="false">IF(BX179&gt;5,VLOOKUP(CONCATENATE(BK179,BN179),'Pril1-THLPa'!$H$6:$N$96,5,0),"")</f>
        <v/>
      </c>
      <c r="BQ179" s="69" t="str">
        <f aca="false">IF(BX179&gt;5,VLOOKUP(CONCATENATE(BK179,BN179),'Pril1-THLPa'!$H$6:$N$96,6,0),"")</f>
        <v/>
      </c>
      <c r="BR179" s="69" t="str">
        <f aca="false">IF(BX179&gt;5,VLOOKUP(CONCATENATE(BK179,BN179),'Pril1-THLPa'!$H$6:$N$96,7,0),"")</f>
        <v/>
      </c>
      <c r="BS179" s="69" t="str">
        <f aca="false">IF(BX179&gt;5,VLOOKUP(CONCATENATE(BK179,BN179),'Pril1-THLPa'!$H$6:$O$96,8,0),"")</f>
        <v/>
      </c>
      <c r="BT179" s="69" t="str">
        <f aca="false">IF(BF179&gt;0, IF(BK179="smrk",  VLOOKUP(VLOOKUP(BD179,'Pril9-K3'!$L$8:$M$207,2,0),'Pril9-K3'!$A$8:$J$16,LOOKUP(BN179,'Pril9-K3'!$A$7:$J$7,'Pril9-K3'!$A$5:$J$5),0), IF(AND(BK179&lt;&gt;"smrk",'Vstupní data'!AK179&lt;&gt;""),'Vstupní data'!AK179,   VLOOKUP(VLOOKUP(BD179,'Pril9-K3'!$L$8:$M$207,2,0),'Pril9-K3'!$A$8:$J$16,LOOKUP(BN179,'Pril9-K3'!$A$7:$J$7,'Pril9-K3'!$A$5:$J$5),0)   )),   "")</f>
        <v/>
      </c>
      <c r="BV179" s="69" t="n">
        <f aca="false">'Vstupní data'!AJ179</f>
        <v>0</v>
      </c>
      <c r="BW179" s="69" t="n">
        <f aca="false">IF(BF179&gt;0,IF(J179&gt;0,J179,K179*H179/100),0)</f>
        <v>0</v>
      </c>
      <c r="BX179" s="69" t="n">
        <f aca="false">IF(BF179&gt;0,IF(BJ179&gt;BL179,BL179,BJ179),0)</f>
        <v>0</v>
      </c>
      <c r="BY179" s="69" t="n">
        <f aca="false">IF(BD179=0,0,IF(AND(BX179&gt;0,BX179&lt;=5),  IF(AND(BX179&gt;0,BX179&lt;=5),VLOOKUP(BK179,'Pril1-THLPa'!$A$6:$F$18,IF(AND(BX179&gt;0,BX179&lt;=5),LOOKUP(BX179,'Pril1-THLPa'!$B$5:$F$5,'Pril1-THLPa'!$B$4:$F$4),""),0),""),  IF(BX179&gt;5,BO179+BP179*(BX179-5)+BQ179*POWER(BX179-5,2)+BR179*POWER(BX179-5,3)+BS179*POWER(BX179-5,4),"")))</f>
        <v>0</v>
      </c>
      <c r="BZ179" s="69" t="n">
        <f aca="false">IF(BY179&gt;0,BY179*BI179/10*BW179*(100+BV179)/100,0)</f>
        <v>0</v>
      </c>
      <c r="CA179" s="69" t="n">
        <f aca="false">IF(BD179&gt;0,BX179-IF(BD179&gt;BX179,BX179,BD179),0)</f>
        <v>0</v>
      </c>
      <c r="CB179" s="69" t="n">
        <f aca="false">POWER(1.01,CA179)</f>
        <v>1</v>
      </c>
      <c r="CC179" s="69" t="n">
        <f aca="false">IF(BF179&gt;0,IF(BF179&gt;BH179,1,BF179/BH179),0)</f>
        <v>0</v>
      </c>
      <c r="CD179" s="72" t="n">
        <f aca="false">IF(BD179=0,0,IF(BF179&gt;0,ROUND(IF(CB179&lt;&gt;0,BZ179*BT179*1/CB179*CC179,0),0),0))</f>
        <v>0</v>
      </c>
      <c r="CE179" s="73" t="str">
        <f aca="false">IF(BF179&gt;0,IF(BF179&gt;BH179,CD179/BF179,CD179/BH179),"")</f>
        <v/>
      </c>
      <c r="CF179" s="69" t="n">
        <f aca="false">'Vstupní data'!AM179</f>
        <v>0</v>
      </c>
      <c r="CG179" s="69" t="n">
        <f aca="false">'Vstupní data'!AN179</f>
        <v>0</v>
      </c>
      <c r="CH179" s="69" t="n">
        <f aca="false">'Vstupní data'!AO179</f>
        <v>0</v>
      </c>
      <c r="CI179" s="69" t="n">
        <f aca="false">'Vstupní data'!AP179</f>
        <v>0</v>
      </c>
      <c r="CJ179" s="72" t="n">
        <f aca="false">ROUND(CH179*CI179,0)</f>
        <v>0</v>
      </c>
      <c r="CK179" s="74" t="str">
        <f aca="false">IF(OR(AA179&gt;0,BB179&gt;0,CD179&gt;0,CJ179&gt;0),AA179+BB179+CD179+CJ179,"")</f>
        <v/>
      </c>
    </row>
    <row r="180" customFormat="false" ht="12.8" hidden="false" customHeight="false" outlineLevel="0" collapsed="false">
      <c r="A180" s="66" t="n">
        <f aca="false">'Vstupní data'!A180</f>
        <v>0</v>
      </c>
      <c r="F180" s="66" t="str">
        <f aca="false">CONCATENATE('Vstupní data'!F180,'Vstupní data'!G180,'Vstupní data'!H180,'Vstupní data'!I180)</f>
        <v/>
      </c>
      <c r="G180" s="66"/>
      <c r="H180" s="66" t="n">
        <f aca="false">'Vstupní data'!K180</f>
        <v>0</v>
      </c>
      <c r="I180" s="66" t="n">
        <f aca="false">'Vstupní data'!L180</f>
        <v>0</v>
      </c>
      <c r="J180" s="66" t="n">
        <f aca="false">'Vstupní data'!K180*'Vstupní data'!M180/100</f>
        <v>0</v>
      </c>
      <c r="L180" s="66" t="n">
        <f aca="false">IF('Vstupní data'!N180="prostokořenný",0,IF('Vstupní data'!N180="krytokořenný","k",IF('Vstupní data'!N180="poloodrostky nebo odrostky, prostokořenné i krytokořenné","po",0)))</f>
        <v>0</v>
      </c>
      <c r="N180" s="66"/>
      <c r="O180" s="66" t="n">
        <f aca="false">'Vstupní data'!O180</f>
        <v>0</v>
      </c>
      <c r="P180" s="66" t="n">
        <f aca="false">IF(O180&gt;0,VLOOKUP(CONCATENATE(VLOOKUP(I180,'Pril3-drev'!$H$5:$K$83,4,0),"-",'Vstupní data'!R180),K2!$C$15:$D$23,2,0),0)</f>
        <v>0</v>
      </c>
      <c r="Q180" s="66" t="n">
        <f aca="false">IF(O180&gt;0,VLOOKUP(I180,'Pril3-drev'!$H$5:$I$83,2,0),0)</f>
        <v>0</v>
      </c>
      <c r="R180" s="66" t="n">
        <f aca="false">IF(Q180&gt;0,VLOOKUP(Q180,'Pril6-okus'!$A$5:$B$17,2,0),0)</f>
        <v>0</v>
      </c>
      <c r="S180" s="66" t="n">
        <f aca="false">IF(O180&gt;0,VLOOKUP(I180,'Pril3-drev'!$H$5:$J$83,3,0),0)</f>
        <v>0</v>
      </c>
      <c r="T180" s="66" t="str">
        <f aca="false">IF(O180&gt;0,IF(L180="k",0.9*VLOOKUP(S180,'ha-pocty-vyhl'!$A$5:$B$20,2,0),IF(L180="po",0.8*VLOOKUP(S180,'ha-pocty-vyhl'!$A$5:$B$20,2,0),VLOOKUP(S180,'ha-pocty-vyhl'!$A$5:$B$20,2,0))),"")</f>
        <v/>
      </c>
      <c r="U180" s="66" t="n">
        <f aca="false">'Vstupní data'!P180</f>
        <v>0</v>
      </c>
      <c r="V180" s="66" t="n">
        <f aca="false">IF(O180&gt;0,1.3*T180*1000*Z180/10000,0)</f>
        <v>0</v>
      </c>
      <c r="W180" s="66" t="n">
        <f aca="false">IF(O180&gt;0,1.3*T180*1000*Z180/10000,0)</f>
        <v>0</v>
      </c>
      <c r="X180" s="66" t="n">
        <f aca="false">IF(O180&gt;0,IF(O180&gt;V180,V180,O180),0)</f>
        <v>0</v>
      </c>
      <c r="Y180" s="66" t="n">
        <f aca="false">IF(O180&gt;0,IF(IF(U180&gt;W180,W180,U180)&lt;X180,W180,IF(U180&gt;W180,W180,U180)),0)</f>
        <v>0</v>
      </c>
      <c r="Z180" s="66" t="n">
        <f aca="false">IF(O180&gt;0,IF(J180&gt;0,J180,K180*H180/100),0)</f>
        <v>0</v>
      </c>
      <c r="AA180" s="67" t="n">
        <f aca="false">IF(O180&gt;0,CEILING(R180*P180*X180/Y180*Z180,1),0)</f>
        <v>0</v>
      </c>
      <c r="AB180" s="68" t="n">
        <f aca="false">IF(O180&gt;0,AA180/O180,0)</f>
        <v>0</v>
      </c>
      <c r="AC180" s="66" t="n">
        <f aca="false">'Vstupní data'!W180</f>
        <v>0</v>
      </c>
      <c r="AI180" s="66" t="str">
        <f aca="false">IF(OR('Vstupní data'!T180&gt;0,'Vstupní data'!U180&gt;0),VLOOKUP(I180,'Pril3-drev'!$H$5:$J$83,3,0),"")</f>
        <v/>
      </c>
      <c r="AJ180" s="66" t="n">
        <f aca="false">IF('Vstupní data'!V180="prostokořenný",0,IF('Vstupní data'!V180="krytokořenný","k",IF('Vstupní data'!V180="poloodrostky nebo odrostky, prostokořenné i krytokořenné","po",0)))</f>
        <v>0</v>
      </c>
      <c r="AK180" s="66" t="n">
        <f aca="false">IF(OR('Vstupní data'!T180&gt;0,'Vstupní data'!U180&gt;0),IF(AJ180="k",0.9*VLOOKUP(AI180,'ha-pocty-vyhl'!$A$5:$B$20,2,0),IF(AJ180="po",0.8*VLOOKUP(AI180,'ha-pocty-vyhl'!$A$5:$B$20,2,0),VLOOKUP(AI180,'ha-pocty-vyhl'!$A$5:$B$20,2,0))),0)</f>
        <v>0</v>
      </c>
      <c r="AL180" s="66" t="n">
        <f aca="false">IF(OR('Vstupní data'!T180&gt;0,'Vstupní data'!U180&gt;0),'Vstupní data'!K180*'Vstupní data'!M180/100,0)</f>
        <v>0</v>
      </c>
      <c r="AM180" s="66" t="n">
        <f aca="false">IF(OR('Vstupní data'!T180&gt;0,'Vstupní data'!U180&gt;0),IF('Vstupní data'!T180&gt;0,'Vstupní data'!T180,ROUND(10*'Vstupní data'!U180/AK180,0)),0)</f>
        <v>0</v>
      </c>
      <c r="AN180" s="69" t="n">
        <f aca="false">IF('Vstupní data'!T180&gt;0,   IF('Vstupní data'!T180&lt;=AL180,'Vstupní data'!T180,AL180),   IF(AM180&lt;AL180,AM180,AL180))</f>
        <v>0</v>
      </c>
      <c r="AO180" s="69" t="n">
        <f aca="false">'Vstupní data'!X180</f>
        <v>0</v>
      </c>
      <c r="AP180" s="66" t="n">
        <f aca="false">IF(OR('Vstupní data'!T180&gt;0,'Vstupní data'!U180&gt;0),IF(I180&lt;&gt;0,VLOOKUP(I180,'Pril3-drev'!$H$5:$I$83,2,0),0),0)</f>
        <v>0</v>
      </c>
      <c r="AQ180" s="66" t="n">
        <f aca="false">'Vstupní data'!Y180</f>
        <v>0</v>
      </c>
      <c r="AR180" s="66" t="str">
        <f aca="false">IF(AC180&gt;5,   IF('Vstupní data'!Y180&gt;0,   VLOOKUP(VLOOKUP(CONCATENATE(VLOOKUP(I180,'Pril3-drev'!$H$4:$L$83,5,0),AC180),'Pril3-drev'!$Q$4:$R$2803,2,0),'AVB-BS'!$C$5:$S$29 ,LOOKUP(AQ180,'AVB-BS'!$D$3:$S$3,'AVB-BS'!$D$1:$S$1) ,0 )   ,   IF('Vstupní data'!Z180&gt;0,'Vstupní data'!Z180,0)) , "")</f>
        <v/>
      </c>
      <c r="AS180" s="70" t="str">
        <f aca="false">IF(AC180&gt;5,VLOOKUP(CONCATENATE(AP180,AR180),'Pril1-THLPa'!$H$6:$N$96,4,0),"")</f>
        <v/>
      </c>
      <c r="AT180" s="70" t="str">
        <f aca="false">IF(AC180&gt;5,VLOOKUP(CONCATENATE(AP180,AR180),'Pril1-THLPa'!$H$6:$N$96,5,0),"")</f>
        <v/>
      </c>
      <c r="AU180" s="70" t="str">
        <f aca="false">IF(AC180&gt;5,VLOOKUP(CONCATENATE(AP180,AR180),'Pril1-THLPa'!$H$6:$N$96,6,0),"")</f>
        <v/>
      </c>
      <c r="AV180" s="70" t="str">
        <f aca="false">IF(AC180&gt;5,VLOOKUP(CONCATENATE(AP180,AR180),'Pril1-THLPa'!$H$6:$N$96,7,0),"")</f>
        <v/>
      </c>
      <c r="AW180" s="70" t="str">
        <f aca="false">IF(AC180&gt;5,VLOOKUP(CONCATENATE(AP180,AR180),'Pril1-THLPa'!$H$6:$O$96,8,0),"")</f>
        <v/>
      </c>
      <c r="AX180" s="66" t="n">
        <f aca="false">IF(AC180&gt;0,IF(AND(AC180&gt;0,AC180&lt;=5),VLOOKUP(AP180,'Pril1-THLPa'!$A$6:$F$18,LOOKUP(AC180,'Pril1-THLPa'!$B$5:$F$5,'Pril1-THLPa'!$B$4:$F$4),0),AS180+AT180*(AC180-5)+AU180*POWER(AC180-5,2)+AV180*POWER(AC180-5,3)+AW180*POWER(AC180-5,4)),0)</f>
        <v>0</v>
      </c>
      <c r="AY180" s="71"/>
      <c r="AZ180" s="66" t="n">
        <f aca="false">'Vstupní data'!AA180</f>
        <v>0</v>
      </c>
      <c r="BA180" s="66" t="n">
        <f aca="false">IF(OR('Vstupní data'!T180&gt;0,'Vstupní data'!U180&gt;0),IF(AC180&lt;&gt;"",AX180*AO180/10*(100+AZ180)/100,0),0)</f>
        <v>0</v>
      </c>
      <c r="BB180" s="67" t="n">
        <f aca="false">IF(AC180&lt;&gt;"",ROUND(BA180*AN180,0),0)</f>
        <v>0</v>
      </c>
      <c r="BC180" s="68" t="str">
        <f aca="false">IF(AE180&gt;0,BB180/AE180,"")</f>
        <v/>
      </c>
      <c r="BD180" s="66" t="n">
        <f aca="false">'Vstupní data'!AE180</f>
        <v>0</v>
      </c>
      <c r="BF180" s="66" t="n">
        <f aca="false">'Vstupní data'!AC180</f>
        <v>0</v>
      </c>
      <c r="BH180" s="66" t="n">
        <f aca="false">'Vstupní data'!AD180</f>
        <v>0</v>
      </c>
      <c r="BI180" s="66" t="n">
        <f aca="false">'Vstupní data'!AF180</f>
        <v>0</v>
      </c>
      <c r="BJ180" s="69" t="n">
        <f aca="false">'Vstupní data'!AG180</f>
        <v>0</v>
      </c>
      <c r="BK180" s="69" t="n">
        <f aca="false">IF(BF180&lt;&gt;0,VLOOKUP(I180,'Pril3-drev'!$H$5:$I$83,2,0),0)</f>
        <v>0</v>
      </c>
      <c r="BL180" s="69" t="n">
        <f aca="false">IF(BF180&lt;&gt;0,VLOOKUP(BK180,'Pril3-drev'!$A$5:$C$17,3,0),0)</f>
        <v>0</v>
      </c>
      <c r="BM180" s="69" t="n">
        <f aca="false">'Vstupní data'!AH180</f>
        <v>0</v>
      </c>
      <c r="BN180" s="69" t="n">
        <f aca="false">IF('Vstupní data'!AH180&gt;0,   VLOOKUP(VLOOKUP(CONCATENATE(VLOOKUP(I180,'Pril3-drev'!$H$4:$L$83,5,0),BD180),'Pril3-drev'!$Q$4:$R$2803,2,0),'AVB-BS'!$C$5:$S$29 ,LOOKUP(BM180,'AVB-BS'!$D$3:$S$3,'AVB-BS'!$D$1:$S$1) ,0 )   ,   IF('Vstupní data'!AI180&gt;0,'Vstupní data'!AI180,0))</f>
        <v>0</v>
      </c>
      <c r="BO180" s="69" t="str">
        <f aca="false">IF(BX180&gt;5,VLOOKUP(CONCATENATE(BK180,BN180),'Pril1-THLPa'!$H$6:$N$96,4,0),"")</f>
        <v/>
      </c>
      <c r="BP180" s="69" t="str">
        <f aca="false">IF(BX180&gt;5,VLOOKUP(CONCATENATE(BK180,BN180),'Pril1-THLPa'!$H$6:$N$96,5,0),"")</f>
        <v/>
      </c>
      <c r="BQ180" s="69" t="str">
        <f aca="false">IF(BX180&gt;5,VLOOKUP(CONCATENATE(BK180,BN180),'Pril1-THLPa'!$H$6:$N$96,6,0),"")</f>
        <v/>
      </c>
      <c r="BR180" s="69" t="str">
        <f aca="false">IF(BX180&gt;5,VLOOKUP(CONCATENATE(BK180,BN180),'Pril1-THLPa'!$H$6:$N$96,7,0),"")</f>
        <v/>
      </c>
      <c r="BS180" s="69" t="str">
        <f aca="false">IF(BX180&gt;5,VLOOKUP(CONCATENATE(BK180,BN180),'Pril1-THLPa'!$H$6:$O$96,8,0),"")</f>
        <v/>
      </c>
      <c r="BT180" s="69" t="str">
        <f aca="false">IF(BF180&gt;0, IF(BK180="smrk",  VLOOKUP(VLOOKUP(BD180,'Pril9-K3'!$L$8:$M$207,2,0),'Pril9-K3'!$A$8:$J$16,LOOKUP(BN180,'Pril9-K3'!$A$7:$J$7,'Pril9-K3'!$A$5:$J$5),0), IF(AND(BK180&lt;&gt;"smrk",'Vstupní data'!AK180&lt;&gt;""),'Vstupní data'!AK180,   VLOOKUP(VLOOKUP(BD180,'Pril9-K3'!$L$8:$M$207,2,0),'Pril9-K3'!$A$8:$J$16,LOOKUP(BN180,'Pril9-K3'!$A$7:$J$7,'Pril9-K3'!$A$5:$J$5),0)   )),   "")</f>
        <v/>
      </c>
      <c r="BV180" s="69" t="n">
        <f aca="false">'Vstupní data'!AJ180</f>
        <v>0</v>
      </c>
      <c r="BW180" s="69" t="n">
        <f aca="false">IF(BF180&gt;0,IF(J180&gt;0,J180,K180*H180/100),0)</f>
        <v>0</v>
      </c>
      <c r="BX180" s="69" t="n">
        <f aca="false">IF(BF180&gt;0,IF(BJ180&gt;BL180,BL180,BJ180),0)</f>
        <v>0</v>
      </c>
      <c r="BY180" s="69" t="n">
        <f aca="false">IF(BD180=0,0,IF(AND(BX180&gt;0,BX180&lt;=5),  IF(AND(BX180&gt;0,BX180&lt;=5),VLOOKUP(BK180,'Pril1-THLPa'!$A$6:$F$18,IF(AND(BX180&gt;0,BX180&lt;=5),LOOKUP(BX180,'Pril1-THLPa'!$B$5:$F$5,'Pril1-THLPa'!$B$4:$F$4),""),0),""),  IF(BX180&gt;5,BO180+BP180*(BX180-5)+BQ180*POWER(BX180-5,2)+BR180*POWER(BX180-5,3)+BS180*POWER(BX180-5,4),"")))</f>
        <v>0</v>
      </c>
      <c r="BZ180" s="69" t="n">
        <f aca="false">IF(BY180&gt;0,BY180*BI180/10*BW180*(100+BV180)/100,0)</f>
        <v>0</v>
      </c>
      <c r="CA180" s="69" t="n">
        <f aca="false">IF(BD180&gt;0,BX180-IF(BD180&gt;BX180,BX180,BD180),0)</f>
        <v>0</v>
      </c>
      <c r="CB180" s="69" t="n">
        <f aca="false">POWER(1.01,CA180)</f>
        <v>1</v>
      </c>
      <c r="CC180" s="69" t="n">
        <f aca="false">IF(BF180&gt;0,IF(BF180&gt;BH180,1,BF180/BH180),0)</f>
        <v>0</v>
      </c>
      <c r="CD180" s="72" t="n">
        <f aca="false">IF(BD180=0,0,IF(BF180&gt;0,ROUND(IF(CB180&lt;&gt;0,BZ180*BT180*1/CB180*CC180,0),0),0))</f>
        <v>0</v>
      </c>
      <c r="CE180" s="73" t="str">
        <f aca="false">IF(BF180&gt;0,IF(BF180&gt;BH180,CD180/BF180,CD180/BH180),"")</f>
        <v/>
      </c>
      <c r="CF180" s="69" t="n">
        <f aca="false">'Vstupní data'!AM180</f>
        <v>0</v>
      </c>
      <c r="CG180" s="69" t="n">
        <f aca="false">'Vstupní data'!AN180</f>
        <v>0</v>
      </c>
      <c r="CH180" s="69" t="n">
        <f aca="false">'Vstupní data'!AO180</f>
        <v>0</v>
      </c>
      <c r="CI180" s="69" t="n">
        <f aca="false">'Vstupní data'!AP180</f>
        <v>0</v>
      </c>
      <c r="CJ180" s="72" t="n">
        <f aca="false">ROUND(CH180*CI180,0)</f>
        <v>0</v>
      </c>
      <c r="CK180" s="74" t="str">
        <f aca="false">IF(OR(AA180&gt;0,BB180&gt;0,CD180&gt;0,CJ180&gt;0),AA180+BB180+CD180+CJ180,"")</f>
        <v/>
      </c>
    </row>
    <row r="181" customFormat="false" ht="12.8" hidden="false" customHeight="false" outlineLevel="0" collapsed="false">
      <c r="A181" s="66" t="n">
        <f aca="false">'Vstupní data'!A181</f>
        <v>0</v>
      </c>
      <c r="F181" s="66" t="str">
        <f aca="false">CONCATENATE('Vstupní data'!F181,'Vstupní data'!G181,'Vstupní data'!H181,'Vstupní data'!I181)</f>
        <v/>
      </c>
      <c r="G181" s="66"/>
      <c r="H181" s="66" t="n">
        <f aca="false">'Vstupní data'!K181</f>
        <v>0</v>
      </c>
      <c r="I181" s="66" t="n">
        <f aca="false">'Vstupní data'!L181</f>
        <v>0</v>
      </c>
      <c r="J181" s="66" t="n">
        <f aca="false">'Vstupní data'!K181*'Vstupní data'!M181/100</f>
        <v>0</v>
      </c>
      <c r="L181" s="66" t="n">
        <f aca="false">IF('Vstupní data'!N181="prostokořenný",0,IF('Vstupní data'!N181="krytokořenný","k",IF('Vstupní data'!N181="poloodrostky nebo odrostky, prostokořenné i krytokořenné","po",0)))</f>
        <v>0</v>
      </c>
      <c r="N181" s="66"/>
      <c r="O181" s="66" t="n">
        <f aca="false">'Vstupní data'!O181</f>
        <v>0</v>
      </c>
      <c r="P181" s="66" t="n">
        <f aca="false">IF(O181&gt;0,VLOOKUP(CONCATENATE(VLOOKUP(I181,'Pril3-drev'!$H$5:$K$83,4,0),"-",'Vstupní data'!R181),K2!$C$15:$D$23,2,0),0)</f>
        <v>0</v>
      </c>
      <c r="Q181" s="66" t="n">
        <f aca="false">IF(O181&gt;0,VLOOKUP(I181,'Pril3-drev'!$H$5:$I$83,2,0),0)</f>
        <v>0</v>
      </c>
      <c r="R181" s="66" t="n">
        <f aca="false">IF(Q181&gt;0,VLOOKUP(Q181,'Pril6-okus'!$A$5:$B$17,2,0),0)</f>
        <v>0</v>
      </c>
      <c r="S181" s="66" t="n">
        <f aca="false">IF(O181&gt;0,VLOOKUP(I181,'Pril3-drev'!$H$5:$J$83,3,0),0)</f>
        <v>0</v>
      </c>
      <c r="T181" s="66" t="str">
        <f aca="false">IF(O181&gt;0,IF(L181="k",0.9*VLOOKUP(S181,'ha-pocty-vyhl'!$A$5:$B$20,2,0),IF(L181="po",0.8*VLOOKUP(S181,'ha-pocty-vyhl'!$A$5:$B$20,2,0),VLOOKUP(S181,'ha-pocty-vyhl'!$A$5:$B$20,2,0))),"")</f>
        <v/>
      </c>
      <c r="U181" s="66" t="n">
        <f aca="false">'Vstupní data'!P181</f>
        <v>0</v>
      </c>
      <c r="V181" s="66" t="n">
        <f aca="false">IF(O181&gt;0,1.3*T181*1000*Z181/10000,0)</f>
        <v>0</v>
      </c>
      <c r="W181" s="66" t="n">
        <f aca="false">IF(O181&gt;0,1.3*T181*1000*Z181/10000,0)</f>
        <v>0</v>
      </c>
      <c r="X181" s="66" t="n">
        <f aca="false">IF(O181&gt;0,IF(O181&gt;V181,V181,O181),0)</f>
        <v>0</v>
      </c>
      <c r="Y181" s="66" t="n">
        <f aca="false">IF(O181&gt;0,IF(IF(U181&gt;W181,W181,U181)&lt;X181,W181,IF(U181&gt;W181,W181,U181)),0)</f>
        <v>0</v>
      </c>
      <c r="Z181" s="66" t="n">
        <f aca="false">IF(O181&gt;0,IF(J181&gt;0,J181,K181*H181/100),0)</f>
        <v>0</v>
      </c>
      <c r="AA181" s="67" t="n">
        <f aca="false">IF(O181&gt;0,CEILING(R181*P181*X181/Y181*Z181,1),0)</f>
        <v>0</v>
      </c>
      <c r="AB181" s="68" t="n">
        <f aca="false">IF(O181&gt;0,AA181/O181,0)</f>
        <v>0</v>
      </c>
      <c r="AC181" s="66" t="n">
        <f aca="false">'Vstupní data'!W181</f>
        <v>0</v>
      </c>
      <c r="AI181" s="66" t="str">
        <f aca="false">IF(OR('Vstupní data'!T181&gt;0,'Vstupní data'!U181&gt;0),VLOOKUP(I181,'Pril3-drev'!$H$5:$J$83,3,0),"")</f>
        <v/>
      </c>
      <c r="AJ181" s="66" t="n">
        <f aca="false">IF('Vstupní data'!V181="prostokořenný",0,IF('Vstupní data'!V181="krytokořenný","k",IF('Vstupní data'!V181="poloodrostky nebo odrostky, prostokořenné i krytokořenné","po",0)))</f>
        <v>0</v>
      </c>
      <c r="AK181" s="66" t="n">
        <f aca="false">IF(OR('Vstupní data'!T181&gt;0,'Vstupní data'!U181&gt;0),IF(AJ181="k",0.9*VLOOKUP(AI181,'ha-pocty-vyhl'!$A$5:$B$20,2,0),IF(AJ181="po",0.8*VLOOKUP(AI181,'ha-pocty-vyhl'!$A$5:$B$20,2,0),VLOOKUP(AI181,'ha-pocty-vyhl'!$A$5:$B$20,2,0))),0)</f>
        <v>0</v>
      </c>
      <c r="AL181" s="66" t="n">
        <f aca="false">IF(OR('Vstupní data'!T181&gt;0,'Vstupní data'!U181&gt;0),'Vstupní data'!K181*'Vstupní data'!M181/100,0)</f>
        <v>0</v>
      </c>
      <c r="AM181" s="66" t="n">
        <f aca="false">IF(OR('Vstupní data'!T181&gt;0,'Vstupní data'!U181&gt;0),IF('Vstupní data'!T181&gt;0,'Vstupní data'!T181,ROUND(10*'Vstupní data'!U181/AK181,0)),0)</f>
        <v>0</v>
      </c>
      <c r="AN181" s="69" t="n">
        <f aca="false">IF('Vstupní data'!T181&gt;0,   IF('Vstupní data'!T181&lt;=AL181,'Vstupní data'!T181,AL181),   IF(AM181&lt;AL181,AM181,AL181))</f>
        <v>0</v>
      </c>
      <c r="AO181" s="69" t="n">
        <f aca="false">'Vstupní data'!X181</f>
        <v>0</v>
      </c>
      <c r="AP181" s="66" t="n">
        <f aca="false">IF(OR('Vstupní data'!T181&gt;0,'Vstupní data'!U181&gt;0),IF(I181&lt;&gt;0,VLOOKUP(I181,'Pril3-drev'!$H$5:$I$83,2,0),0),0)</f>
        <v>0</v>
      </c>
      <c r="AQ181" s="66" t="n">
        <f aca="false">'Vstupní data'!Y181</f>
        <v>0</v>
      </c>
      <c r="AR181" s="66" t="str">
        <f aca="false">IF(AC181&gt;5,   IF('Vstupní data'!Y181&gt;0,   VLOOKUP(VLOOKUP(CONCATENATE(VLOOKUP(I181,'Pril3-drev'!$H$4:$L$83,5,0),AC181),'Pril3-drev'!$Q$4:$R$2803,2,0),'AVB-BS'!$C$5:$S$29 ,LOOKUP(AQ181,'AVB-BS'!$D$3:$S$3,'AVB-BS'!$D$1:$S$1) ,0 )   ,   IF('Vstupní data'!Z181&gt;0,'Vstupní data'!Z181,0)) , "")</f>
        <v/>
      </c>
      <c r="AS181" s="70" t="str">
        <f aca="false">IF(AC181&gt;5,VLOOKUP(CONCATENATE(AP181,AR181),'Pril1-THLPa'!$H$6:$N$96,4,0),"")</f>
        <v/>
      </c>
      <c r="AT181" s="70" t="str">
        <f aca="false">IF(AC181&gt;5,VLOOKUP(CONCATENATE(AP181,AR181),'Pril1-THLPa'!$H$6:$N$96,5,0),"")</f>
        <v/>
      </c>
      <c r="AU181" s="70" t="str">
        <f aca="false">IF(AC181&gt;5,VLOOKUP(CONCATENATE(AP181,AR181),'Pril1-THLPa'!$H$6:$N$96,6,0),"")</f>
        <v/>
      </c>
      <c r="AV181" s="70" t="str">
        <f aca="false">IF(AC181&gt;5,VLOOKUP(CONCATENATE(AP181,AR181),'Pril1-THLPa'!$H$6:$N$96,7,0),"")</f>
        <v/>
      </c>
      <c r="AW181" s="70" t="str">
        <f aca="false">IF(AC181&gt;5,VLOOKUP(CONCATENATE(AP181,AR181),'Pril1-THLPa'!$H$6:$O$96,8,0),"")</f>
        <v/>
      </c>
      <c r="AX181" s="66" t="n">
        <f aca="false">IF(AC181&gt;0,IF(AND(AC181&gt;0,AC181&lt;=5),VLOOKUP(AP181,'Pril1-THLPa'!$A$6:$F$18,LOOKUP(AC181,'Pril1-THLPa'!$B$5:$F$5,'Pril1-THLPa'!$B$4:$F$4),0),AS181+AT181*(AC181-5)+AU181*POWER(AC181-5,2)+AV181*POWER(AC181-5,3)+AW181*POWER(AC181-5,4)),0)</f>
        <v>0</v>
      </c>
      <c r="AY181" s="71"/>
      <c r="AZ181" s="66" t="n">
        <f aca="false">'Vstupní data'!AA181</f>
        <v>0</v>
      </c>
      <c r="BA181" s="66" t="n">
        <f aca="false">IF(OR('Vstupní data'!T181&gt;0,'Vstupní data'!U181&gt;0),IF(AC181&lt;&gt;"",AX181*AO181/10*(100+AZ181)/100,0),0)</f>
        <v>0</v>
      </c>
      <c r="BB181" s="67" t="n">
        <f aca="false">IF(AC181&lt;&gt;"",ROUND(BA181*AN181,0),0)</f>
        <v>0</v>
      </c>
      <c r="BC181" s="68" t="str">
        <f aca="false">IF(AE181&gt;0,BB181/AE181,"")</f>
        <v/>
      </c>
      <c r="BD181" s="66" t="n">
        <f aca="false">'Vstupní data'!AE181</f>
        <v>0</v>
      </c>
      <c r="BF181" s="66" t="n">
        <f aca="false">'Vstupní data'!AC181</f>
        <v>0</v>
      </c>
      <c r="BH181" s="66" t="n">
        <f aca="false">'Vstupní data'!AD181</f>
        <v>0</v>
      </c>
      <c r="BI181" s="66" t="n">
        <f aca="false">'Vstupní data'!AF181</f>
        <v>0</v>
      </c>
      <c r="BJ181" s="69" t="n">
        <f aca="false">'Vstupní data'!AG181</f>
        <v>0</v>
      </c>
      <c r="BK181" s="69" t="n">
        <f aca="false">IF(BF181&lt;&gt;0,VLOOKUP(I181,'Pril3-drev'!$H$5:$I$83,2,0),0)</f>
        <v>0</v>
      </c>
      <c r="BL181" s="69" t="n">
        <f aca="false">IF(BF181&lt;&gt;0,VLOOKUP(BK181,'Pril3-drev'!$A$5:$C$17,3,0),0)</f>
        <v>0</v>
      </c>
      <c r="BM181" s="69" t="n">
        <f aca="false">'Vstupní data'!AH181</f>
        <v>0</v>
      </c>
      <c r="BN181" s="69" t="n">
        <f aca="false">IF('Vstupní data'!AH181&gt;0,   VLOOKUP(VLOOKUP(CONCATENATE(VLOOKUP(I181,'Pril3-drev'!$H$4:$L$83,5,0),BD181),'Pril3-drev'!$Q$4:$R$2803,2,0),'AVB-BS'!$C$5:$S$29 ,LOOKUP(BM181,'AVB-BS'!$D$3:$S$3,'AVB-BS'!$D$1:$S$1) ,0 )   ,   IF('Vstupní data'!AI181&gt;0,'Vstupní data'!AI181,0))</f>
        <v>0</v>
      </c>
      <c r="BO181" s="69" t="str">
        <f aca="false">IF(BX181&gt;5,VLOOKUP(CONCATENATE(BK181,BN181),'Pril1-THLPa'!$H$6:$N$96,4,0),"")</f>
        <v/>
      </c>
      <c r="BP181" s="69" t="str">
        <f aca="false">IF(BX181&gt;5,VLOOKUP(CONCATENATE(BK181,BN181),'Pril1-THLPa'!$H$6:$N$96,5,0),"")</f>
        <v/>
      </c>
      <c r="BQ181" s="69" t="str">
        <f aca="false">IF(BX181&gt;5,VLOOKUP(CONCATENATE(BK181,BN181),'Pril1-THLPa'!$H$6:$N$96,6,0),"")</f>
        <v/>
      </c>
      <c r="BR181" s="69" t="str">
        <f aca="false">IF(BX181&gt;5,VLOOKUP(CONCATENATE(BK181,BN181),'Pril1-THLPa'!$H$6:$N$96,7,0),"")</f>
        <v/>
      </c>
      <c r="BS181" s="69" t="str">
        <f aca="false">IF(BX181&gt;5,VLOOKUP(CONCATENATE(BK181,BN181),'Pril1-THLPa'!$H$6:$O$96,8,0),"")</f>
        <v/>
      </c>
      <c r="BT181" s="69" t="str">
        <f aca="false">IF(BF181&gt;0, IF(BK181="smrk",  VLOOKUP(VLOOKUP(BD181,'Pril9-K3'!$L$8:$M$207,2,0),'Pril9-K3'!$A$8:$J$16,LOOKUP(BN181,'Pril9-K3'!$A$7:$J$7,'Pril9-K3'!$A$5:$J$5),0), IF(AND(BK181&lt;&gt;"smrk",'Vstupní data'!AK181&lt;&gt;""),'Vstupní data'!AK181,   VLOOKUP(VLOOKUP(BD181,'Pril9-K3'!$L$8:$M$207,2,0),'Pril9-K3'!$A$8:$J$16,LOOKUP(BN181,'Pril9-K3'!$A$7:$J$7,'Pril9-K3'!$A$5:$J$5),0)   )),   "")</f>
        <v/>
      </c>
      <c r="BV181" s="69" t="n">
        <f aca="false">'Vstupní data'!AJ181</f>
        <v>0</v>
      </c>
      <c r="BW181" s="69" t="n">
        <f aca="false">IF(BF181&gt;0,IF(J181&gt;0,J181,K181*H181/100),0)</f>
        <v>0</v>
      </c>
      <c r="BX181" s="69" t="n">
        <f aca="false">IF(BF181&gt;0,IF(BJ181&gt;BL181,BL181,BJ181),0)</f>
        <v>0</v>
      </c>
      <c r="BY181" s="69" t="n">
        <f aca="false">IF(BD181=0,0,IF(AND(BX181&gt;0,BX181&lt;=5),  IF(AND(BX181&gt;0,BX181&lt;=5),VLOOKUP(BK181,'Pril1-THLPa'!$A$6:$F$18,IF(AND(BX181&gt;0,BX181&lt;=5),LOOKUP(BX181,'Pril1-THLPa'!$B$5:$F$5,'Pril1-THLPa'!$B$4:$F$4),""),0),""),  IF(BX181&gt;5,BO181+BP181*(BX181-5)+BQ181*POWER(BX181-5,2)+BR181*POWER(BX181-5,3)+BS181*POWER(BX181-5,4),"")))</f>
        <v>0</v>
      </c>
      <c r="BZ181" s="69" t="n">
        <f aca="false">IF(BY181&gt;0,BY181*BI181/10*BW181*(100+BV181)/100,0)</f>
        <v>0</v>
      </c>
      <c r="CA181" s="69" t="n">
        <f aca="false">IF(BD181&gt;0,BX181-IF(BD181&gt;BX181,BX181,BD181),0)</f>
        <v>0</v>
      </c>
      <c r="CB181" s="69" t="n">
        <f aca="false">POWER(1.01,CA181)</f>
        <v>1</v>
      </c>
      <c r="CC181" s="69" t="n">
        <f aca="false">IF(BF181&gt;0,IF(BF181&gt;BH181,1,BF181/BH181),0)</f>
        <v>0</v>
      </c>
      <c r="CD181" s="72" t="n">
        <f aca="false">IF(BD181=0,0,IF(BF181&gt;0,ROUND(IF(CB181&lt;&gt;0,BZ181*BT181*1/CB181*CC181,0),0),0))</f>
        <v>0</v>
      </c>
      <c r="CE181" s="73" t="str">
        <f aca="false">IF(BF181&gt;0,IF(BF181&gt;BH181,CD181/BF181,CD181/BH181),"")</f>
        <v/>
      </c>
      <c r="CF181" s="69" t="n">
        <f aca="false">'Vstupní data'!AM181</f>
        <v>0</v>
      </c>
      <c r="CG181" s="69" t="n">
        <f aca="false">'Vstupní data'!AN181</f>
        <v>0</v>
      </c>
      <c r="CH181" s="69" t="n">
        <f aca="false">'Vstupní data'!AO181</f>
        <v>0</v>
      </c>
      <c r="CI181" s="69" t="n">
        <f aca="false">'Vstupní data'!AP181</f>
        <v>0</v>
      </c>
      <c r="CJ181" s="72" t="n">
        <f aca="false">ROUND(CH181*CI181,0)</f>
        <v>0</v>
      </c>
      <c r="CK181" s="74" t="str">
        <f aca="false">IF(OR(AA181&gt;0,BB181&gt;0,CD181&gt;0,CJ181&gt;0),AA181+BB181+CD181+CJ181,"")</f>
        <v/>
      </c>
    </row>
    <row r="182" customFormat="false" ht="12.8" hidden="false" customHeight="false" outlineLevel="0" collapsed="false">
      <c r="A182" s="66" t="n">
        <f aca="false">'Vstupní data'!A182</f>
        <v>0</v>
      </c>
      <c r="F182" s="66" t="str">
        <f aca="false">CONCATENATE('Vstupní data'!F182,'Vstupní data'!G182,'Vstupní data'!H182,'Vstupní data'!I182)</f>
        <v/>
      </c>
      <c r="G182" s="66"/>
      <c r="H182" s="66" t="n">
        <f aca="false">'Vstupní data'!K182</f>
        <v>0</v>
      </c>
      <c r="I182" s="66" t="n">
        <f aca="false">'Vstupní data'!L182</f>
        <v>0</v>
      </c>
      <c r="J182" s="66" t="n">
        <f aca="false">'Vstupní data'!K182*'Vstupní data'!M182/100</f>
        <v>0</v>
      </c>
      <c r="L182" s="66" t="n">
        <f aca="false">IF('Vstupní data'!N182="prostokořenný",0,IF('Vstupní data'!N182="krytokořenný","k",IF('Vstupní data'!N182="poloodrostky nebo odrostky, prostokořenné i krytokořenné","po",0)))</f>
        <v>0</v>
      </c>
      <c r="N182" s="66"/>
      <c r="O182" s="66" t="n">
        <f aca="false">'Vstupní data'!O182</f>
        <v>0</v>
      </c>
      <c r="P182" s="66" t="n">
        <f aca="false">IF(O182&gt;0,VLOOKUP(CONCATENATE(VLOOKUP(I182,'Pril3-drev'!$H$5:$K$83,4,0),"-",'Vstupní data'!R182),K2!$C$15:$D$23,2,0),0)</f>
        <v>0</v>
      </c>
      <c r="Q182" s="66" t="n">
        <f aca="false">IF(O182&gt;0,VLOOKUP(I182,'Pril3-drev'!$H$5:$I$83,2,0),0)</f>
        <v>0</v>
      </c>
      <c r="R182" s="66" t="n">
        <f aca="false">IF(Q182&gt;0,VLOOKUP(Q182,'Pril6-okus'!$A$5:$B$17,2,0),0)</f>
        <v>0</v>
      </c>
      <c r="S182" s="66" t="n">
        <f aca="false">IF(O182&gt;0,VLOOKUP(I182,'Pril3-drev'!$H$5:$J$83,3,0),0)</f>
        <v>0</v>
      </c>
      <c r="T182" s="66" t="str">
        <f aca="false">IF(O182&gt;0,IF(L182="k",0.9*VLOOKUP(S182,'ha-pocty-vyhl'!$A$5:$B$20,2,0),IF(L182="po",0.8*VLOOKUP(S182,'ha-pocty-vyhl'!$A$5:$B$20,2,0),VLOOKUP(S182,'ha-pocty-vyhl'!$A$5:$B$20,2,0))),"")</f>
        <v/>
      </c>
      <c r="U182" s="66" t="n">
        <f aca="false">'Vstupní data'!P182</f>
        <v>0</v>
      </c>
      <c r="V182" s="66" t="n">
        <f aca="false">IF(O182&gt;0,1.3*T182*1000*Z182/10000,0)</f>
        <v>0</v>
      </c>
      <c r="W182" s="66" t="n">
        <f aca="false">IF(O182&gt;0,1.3*T182*1000*Z182/10000,0)</f>
        <v>0</v>
      </c>
      <c r="X182" s="66" t="n">
        <f aca="false">IF(O182&gt;0,IF(O182&gt;V182,V182,O182),0)</f>
        <v>0</v>
      </c>
      <c r="Y182" s="66" t="n">
        <f aca="false">IF(O182&gt;0,IF(IF(U182&gt;W182,W182,U182)&lt;X182,W182,IF(U182&gt;W182,W182,U182)),0)</f>
        <v>0</v>
      </c>
      <c r="Z182" s="66" t="n">
        <f aca="false">IF(O182&gt;0,IF(J182&gt;0,J182,K182*H182/100),0)</f>
        <v>0</v>
      </c>
      <c r="AA182" s="67" t="n">
        <f aca="false">IF(O182&gt;0,CEILING(R182*P182*X182/Y182*Z182,1),0)</f>
        <v>0</v>
      </c>
      <c r="AB182" s="68" t="n">
        <f aca="false">IF(O182&gt;0,AA182/O182,0)</f>
        <v>0</v>
      </c>
      <c r="AC182" s="66" t="n">
        <f aca="false">'Vstupní data'!W182</f>
        <v>0</v>
      </c>
      <c r="AI182" s="66" t="str">
        <f aca="false">IF(OR('Vstupní data'!T182&gt;0,'Vstupní data'!U182&gt;0),VLOOKUP(I182,'Pril3-drev'!$H$5:$J$83,3,0),"")</f>
        <v/>
      </c>
      <c r="AJ182" s="66" t="n">
        <f aca="false">IF('Vstupní data'!V182="prostokořenný",0,IF('Vstupní data'!V182="krytokořenný","k",IF('Vstupní data'!V182="poloodrostky nebo odrostky, prostokořenné i krytokořenné","po",0)))</f>
        <v>0</v>
      </c>
      <c r="AK182" s="66" t="n">
        <f aca="false">IF(OR('Vstupní data'!T182&gt;0,'Vstupní data'!U182&gt;0),IF(AJ182="k",0.9*VLOOKUP(AI182,'ha-pocty-vyhl'!$A$5:$B$20,2,0),IF(AJ182="po",0.8*VLOOKUP(AI182,'ha-pocty-vyhl'!$A$5:$B$20,2,0),VLOOKUP(AI182,'ha-pocty-vyhl'!$A$5:$B$20,2,0))),0)</f>
        <v>0</v>
      </c>
      <c r="AL182" s="66" t="n">
        <f aca="false">IF(OR('Vstupní data'!T182&gt;0,'Vstupní data'!U182&gt;0),'Vstupní data'!K182*'Vstupní data'!M182/100,0)</f>
        <v>0</v>
      </c>
      <c r="AM182" s="66" t="n">
        <f aca="false">IF(OR('Vstupní data'!T182&gt;0,'Vstupní data'!U182&gt;0),IF('Vstupní data'!T182&gt;0,'Vstupní data'!T182,ROUND(10*'Vstupní data'!U182/AK182,0)),0)</f>
        <v>0</v>
      </c>
      <c r="AN182" s="69" t="n">
        <f aca="false">IF('Vstupní data'!T182&gt;0,   IF('Vstupní data'!T182&lt;=AL182,'Vstupní data'!T182,AL182),   IF(AM182&lt;AL182,AM182,AL182))</f>
        <v>0</v>
      </c>
      <c r="AO182" s="69" t="n">
        <f aca="false">'Vstupní data'!X182</f>
        <v>0</v>
      </c>
      <c r="AP182" s="66" t="n">
        <f aca="false">IF(OR('Vstupní data'!T182&gt;0,'Vstupní data'!U182&gt;0),IF(I182&lt;&gt;0,VLOOKUP(I182,'Pril3-drev'!$H$5:$I$83,2,0),0),0)</f>
        <v>0</v>
      </c>
      <c r="AQ182" s="66" t="n">
        <f aca="false">'Vstupní data'!Y182</f>
        <v>0</v>
      </c>
      <c r="AR182" s="66" t="str">
        <f aca="false">IF(AC182&gt;5,   IF('Vstupní data'!Y182&gt;0,   VLOOKUP(VLOOKUP(CONCATENATE(VLOOKUP(I182,'Pril3-drev'!$H$4:$L$83,5,0),AC182),'Pril3-drev'!$Q$4:$R$2803,2,0),'AVB-BS'!$C$5:$S$29 ,LOOKUP(AQ182,'AVB-BS'!$D$3:$S$3,'AVB-BS'!$D$1:$S$1) ,0 )   ,   IF('Vstupní data'!Z182&gt;0,'Vstupní data'!Z182,0)) , "")</f>
        <v/>
      </c>
      <c r="AS182" s="70" t="str">
        <f aca="false">IF(AC182&gt;5,VLOOKUP(CONCATENATE(AP182,AR182),'Pril1-THLPa'!$H$6:$N$96,4,0),"")</f>
        <v/>
      </c>
      <c r="AT182" s="70" t="str">
        <f aca="false">IF(AC182&gt;5,VLOOKUP(CONCATENATE(AP182,AR182),'Pril1-THLPa'!$H$6:$N$96,5,0),"")</f>
        <v/>
      </c>
      <c r="AU182" s="70" t="str">
        <f aca="false">IF(AC182&gt;5,VLOOKUP(CONCATENATE(AP182,AR182),'Pril1-THLPa'!$H$6:$N$96,6,0),"")</f>
        <v/>
      </c>
      <c r="AV182" s="70" t="str">
        <f aca="false">IF(AC182&gt;5,VLOOKUP(CONCATENATE(AP182,AR182),'Pril1-THLPa'!$H$6:$N$96,7,0),"")</f>
        <v/>
      </c>
      <c r="AW182" s="70" t="str">
        <f aca="false">IF(AC182&gt;5,VLOOKUP(CONCATENATE(AP182,AR182),'Pril1-THLPa'!$H$6:$O$96,8,0),"")</f>
        <v/>
      </c>
      <c r="AX182" s="66" t="n">
        <f aca="false">IF(AC182&gt;0,IF(AND(AC182&gt;0,AC182&lt;=5),VLOOKUP(AP182,'Pril1-THLPa'!$A$6:$F$18,LOOKUP(AC182,'Pril1-THLPa'!$B$5:$F$5,'Pril1-THLPa'!$B$4:$F$4),0),AS182+AT182*(AC182-5)+AU182*POWER(AC182-5,2)+AV182*POWER(AC182-5,3)+AW182*POWER(AC182-5,4)),0)</f>
        <v>0</v>
      </c>
      <c r="AY182" s="71"/>
      <c r="AZ182" s="66" t="n">
        <f aca="false">'Vstupní data'!AA182</f>
        <v>0</v>
      </c>
      <c r="BA182" s="66" t="n">
        <f aca="false">IF(OR('Vstupní data'!T182&gt;0,'Vstupní data'!U182&gt;0),IF(AC182&lt;&gt;"",AX182*AO182/10*(100+AZ182)/100,0),0)</f>
        <v>0</v>
      </c>
      <c r="BB182" s="67" t="n">
        <f aca="false">IF(AC182&lt;&gt;"",ROUND(BA182*AN182,0),0)</f>
        <v>0</v>
      </c>
      <c r="BC182" s="68" t="str">
        <f aca="false">IF(AE182&gt;0,BB182/AE182,"")</f>
        <v/>
      </c>
      <c r="BD182" s="66" t="n">
        <f aca="false">'Vstupní data'!AE182</f>
        <v>0</v>
      </c>
      <c r="BF182" s="66" t="n">
        <f aca="false">'Vstupní data'!AC182</f>
        <v>0</v>
      </c>
      <c r="BH182" s="66" t="n">
        <f aca="false">'Vstupní data'!AD182</f>
        <v>0</v>
      </c>
      <c r="BI182" s="66" t="n">
        <f aca="false">'Vstupní data'!AF182</f>
        <v>0</v>
      </c>
      <c r="BJ182" s="69" t="n">
        <f aca="false">'Vstupní data'!AG182</f>
        <v>0</v>
      </c>
      <c r="BK182" s="69" t="n">
        <f aca="false">IF(BF182&lt;&gt;0,VLOOKUP(I182,'Pril3-drev'!$H$5:$I$83,2,0),0)</f>
        <v>0</v>
      </c>
      <c r="BL182" s="69" t="n">
        <f aca="false">IF(BF182&lt;&gt;0,VLOOKUP(BK182,'Pril3-drev'!$A$5:$C$17,3,0),0)</f>
        <v>0</v>
      </c>
      <c r="BM182" s="69" t="n">
        <f aca="false">'Vstupní data'!AH182</f>
        <v>0</v>
      </c>
      <c r="BN182" s="69" t="n">
        <f aca="false">IF('Vstupní data'!AH182&gt;0,   VLOOKUP(VLOOKUP(CONCATENATE(VLOOKUP(I182,'Pril3-drev'!$H$4:$L$83,5,0),BD182),'Pril3-drev'!$Q$4:$R$2803,2,0),'AVB-BS'!$C$5:$S$29 ,LOOKUP(BM182,'AVB-BS'!$D$3:$S$3,'AVB-BS'!$D$1:$S$1) ,0 )   ,   IF('Vstupní data'!AI182&gt;0,'Vstupní data'!AI182,0))</f>
        <v>0</v>
      </c>
      <c r="BO182" s="69" t="str">
        <f aca="false">IF(BX182&gt;5,VLOOKUP(CONCATENATE(BK182,BN182),'Pril1-THLPa'!$H$6:$N$96,4,0),"")</f>
        <v/>
      </c>
      <c r="BP182" s="69" t="str">
        <f aca="false">IF(BX182&gt;5,VLOOKUP(CONCATENATE(BK182,BN182),'Pril1-THLPa'!$H$6:$N$96,5,0),"")</f>
        <v/>
      </c>
      <c r="BQ182" s="69" t="str">
        <f aca="false">IF(BX182&gt;5,VLOOKUP(CONCATENATE(BK182,BN182),'Pril1-THLPa'!$H$6:$N$96,6,0),"")</f>
        <v/>
      </c>
      <c r="BR182" s="69" t="str">
        <f aca="false">IF(BX182&gt;5,VLOOKUP(CONCATENATE(BK182,BN182),'Pril1-THLPa'!$H$6:$N$96,7,0),"")</f>
        <v/>
      </c>
      <c r="BS182" s="69" t="str">
        <f aca="false">IF(BX182&gt;5,VLOOKUP(CONCATENATE(BK182,BN182),'Pril1-THLPa'!$H$6:$O$96,8,0),"")</f>
        <v/>
      </c>
      <c r="BT182" s="69" t="str">
        <f aca="false">IF(BF182&gt;0, IF(BK182="smrk",  VLOOKUP(VLOOKUP(BD182,'Pril9-K3'!$L$8:$M$207,2,0),'Pril9-K3'!$A$8:$J$16,LOOKUP(BN182,'Pril9-K3'!$A$7:$J$7,'Pril9-K3'!$A$5:$J$5),0), IF(AND(BK182&lt;&gt;"smrk",'Vstupní data'!AK182&lt;&gt;""),'Vstupní data'!AK182,   VLOOKUP(VLOOKUP(BD182,'Pril9-K3'!$L$8:$M$207,2,0),'Pril9-K3'!$A$8:$J$16,LOOKUP(BN182,'Pril9-K3'!$A$7:$J$7,'Pril9-K3'!$A$5:$J$5),0)   )),   "")</f>
        <v/>
      </c>
      <c r="BV182" s="69" t="n">
        <f aca="false">'Vstupní data'!AJ182</f>
        <v>0</v>
      </c>
      <c r="BW182" s="69" t="n">
        <f aca="false">IF(BF182&gt;0,IF(J182&gt;0,J182,K182*H182/100),0)</f>
        <v>0</v>
      </c>
      <c r="BX182" s="69" t="n">
        <f aca="false">IF(BF182&gt;0,IF(BJ182&gt;BL182,BL182,BJ182),0)</f>
        <v>0</v>
      </c>
      <c r="BY182" s="69" t="n">
        <f aca="false">IF(BD182=0,0,IF(AND(BX182&gt;0,BX182&lt;=5),  IF(AND(BX182&gt;0,BX182&lt;=5),VLOOKUP(BK182,'Pril1-THLPa'!$A$6:$F$18,IF(AND(BX182&gt;0,BX182&lt;=5),LOOKUP(BX182,'Pril1-THLPa'!$B$5:$F$5,'Pril1-THLPa'!$B$4:$F$4),""),0),""),  IF(BX182&gt;5,BO182+BP182*(BX182-5)+BQ182*POWER(BX182-5,2)+BR182*POWER(BX182-5,3)+BS182*POWER(BX182-5,4),"")))</f>
        <v>0</v>
      </c>
      <c r="BZ182" s="69" t="n">
        <f aca="false">IF(BY182&gt;0,BY182*BI182/10*BW182*(100+BV182)/100,0)</f>
        <v>0</v>
      </c>
      <c r="CA182" s="69" t="n">
        <f aca="false">IF(BD182&gt;0,BX182-IF(BD182&gt;BX182,BX182,BD182),0)</f>
        <v>0</v>
      </c>
      <c r="CB182" s="69" t="n">
        <f aca="false">POWER(1.01,CA182)</f>
        <v>1</v>
      </c>
      <c r="CC182" s="69" t="n">
        <f aca="false">IF(BF182&gt;0,IF(BF182&gt;BH182,1,BF182/BH182),0)</f>
        <v>0</v>
      </c>
      <c r="CD182" s="72" t="n">
        <f aca="false">IF(BD182=0,0,IF(BF182&gt;0,ROUND(IF(CB182&lt;&gt;0,BZ182*BT182*1/CB182*CC182,0),0),0))</f>
        <v>0</v>
      </c>
      <c r="CE182" s="73" t="str">
        <f aca="false">IF(BF182&gt;0,IF(BF182&gt;BH182,CD182/BF182,CD182/BH182),"")</f>
        <v/>
      </c>
      <c r="CF182" s="69" t="n">
        <f aca="false">'Vstupní data'!AM182</f>
        <v>0</v>
      </c>
      <c r="CG182" s="69" t="n">
        <f aca="false">'Vstupní data'!AN182</f>
        <v>0</v>
      </c>
      <c r="CH182" s="69" t="n">
        <f aca="false">'Vstupní data'!AO182</f>
        <v>0</v>
      </c>
      <c r="CI182" s="69" t="n">
        <f aca="false">'Vstupní data'!AP182</f>
        <v>0</v>
      </c>
      <c r="CJ182" s="72" t="n">
        <f aca="false">ROUND(CH182*CI182,0)</f>
        <v>0</v>
      </c>
      <c r="CK182" s="74" t="str">
        <f aca="false">IF(OR(AA182&gt;0,BB182&gt;0,CD182&gt;0,CJ182&gt;0),AA182+BB182+CD182+CJ182,"")</f>
        <v/>
      </c>
    </row>
    <row r="183" customFormat="false" ht="12.8" hidden="false" customHeight="false" outlineLevel="0" collapsed="false">
      <c r="A183" s="66" t="n">
        <f aca="false">'Vstupní data'!A183</f>
        <v>0</v>
      </c>
      <c r="F183" s="66" t="str">
        <f aca="false">CONCATENATE('Vstupní data'!F183,'Vstupní data'!G183,'Vstupní data'!H183,'Vstupní data'!I183)</f>
        <v/>
      </c>
      <c r="G183" s="66"/>
      <c r="H183" s="66" t="n">
        <f aca="false">'Vstupní data'!K183</f>
        <v>0</v>
      </c>
      <c r="I183" s="66" t="n">
        <f aca="false">'Vstupní data'!L183</f>
        <v>0</v>
      </c>
      <c r="J183" s="66" t="n">
        <f aca="false">'Vstupní data'!K183*'Vstupní data'!M183/100</f>
        <v>0</v>
      </c>
      <c r="L183" s="66" t="n">
        <f aca="false">IF('Vstupní data'!N183="prostokořenný",0,IF('Vstupní data'!N183="krytokořenný","k",IF('Vstupní data'!N183="poloodrostky nebo odrostky, prostokořenné i krytokořenné","po",0)))</f>
        <v>0</v>
      </c>
      <c r="N183" s="66"/>
      <c r="O183" s="66" t="n">
        <f aca="false">'Vstupní data'!O183</f>
        <v>0</v>
      </c>
      <c r="P183" s="66" t="n">
        <f aca="false">IF(O183&gt;0,VLOOKUP(CONCATENATE(VLOOKUP(I183,'Pril3-drev'!$H$5:$K$83,4,0),"-",'Vstupní data'!R183),K2!$C$15:$D$23,2,0),0)</f>
        <v>0</v>
      </c>
      <c r="Q183" s="66" t="n">
        <f aca="false">IF(O183&gt;0,VLOOKUP(I183,'Pril3-drev'!$H$5:$I$83,2,0),0)</f>
        <v>0</v>
      </c>
      <c r="R183" s="66" t="n">
        <f aca="false">IF(Q183&gt;0,VLOOKUP(Q183,'Pril6-okus'!$A$5:$B$17,2,0),0)</f>
        <v>0</v>
      </c>
      <c r="S183" s="66" t="n">
        <f aca="false">IF(O183&gt;0,VLOOKUP(I183,'Pril3-drev'!$H$5:$J$83,3,0),0)</f>
        <v>0</v>
      </c>
      <c r="T183" s="66" t="str">
        <f aca="false">IF(O183&gt;0,IF(L183="k",0.9*VLOOKUP(S183,'ha-pocty-vyhl'!$A$5:$B$20,2,0),IF(L183="po",0.8*VLOOKUP(S183,'ha-pocty-vyhl'!$A$5:$B$20,2,0),VLOOKUP(S183,'ha-pocty-vyhl'!$A$5:$B$20,2,0))),"")</f>
        <v/>
      </c>
      <c r="U183" s="66" t="n">
        <f aca="false">'Vstupní data'!P183</f>
        <v>0</v>
      </c>
      <c r="V183" s="66" t="n">
        <f aca="false">IF(O183&gt;0,1.3*T183*1000*Z183/10000,0)</f>
        <v>0</v>
      </c>
      <c r="W183" s="66" t="n">
        <f aca="false">IF(O183&gt;0,1.3*T183*1000*Z183/10000,0)</f>
        <v>0</v>
      </c>
      <c r="X183" s="66" t="n">
        <f aca="false">IF(O183&gt;0,IF(O183&gt;V183,V183,O183),0)</f>
        <v>0</v>
      </c>
      <c r="Y183" s="66" t="n">
        <f aca="false">IF(O183&gt;0,IF(IF(U183&gt;W183,W183,U183)&lt;X183,W183,IF(U183&gt;W183,W183,U183)),0)</f>
        <v>0</v>
      </c>
      <c r="Z183" s="66" t="n">
        <f aca="false">IF(O183&gt;0,IF(J183&gt;0,J183,K183*H183/100),0)</f>
        <v>0</v>
      </c>
      <c r="AA183" s="67" t="n">
        <f aca="false">IF(O183&gt;0,CEILING(R183*P183*X183/Y183*Z183,1),0)</f>
        <v>0</v>
      </c>
      <c r="AB183" s="68" t="n">
        <f aca="false">IF(O183&gt;0,AA183/O183,0)</f>
        <v>0</v>
      </c>
      <c r="AC183" s="66" t="n">
        <f aca="false">'Vstupní data'!W183</f>
        <v>0</v>
      </c>
      <c r="AI183" s="66" t="str">
        <f aca="false">IF(OR('Vstupní data'!T183&gt;0,'Vstupní data'!U183&gt;0),VLOOKUP(I183,'Pril3-drev'!$H$5:$J$83,3,0),"")</f>
        <v/>
      </c>
      <c r="AJ183" s="66" t="n">
        <f aca="false">IF('Vstupní data'!V183="prostokořenný",0,IF('Vstupní data'!V183="krytokořenný","k",IF('Vstupní data'!V183="poloodrostky nebo odrostky, prostokořenné i krytokořenné","po",0)))</f>
        <v>0</v>
      </c>
      <c r="AK183" s="66" t="n">
        <f aca="false">IF(OR('Vstupní data'!T183&gt;0,'Vstupní data'!U183&gt;0),IF(AJ183="k",0.9*VLOOKUP(AI183,'ha-pocty-vyhl'!$A$5:$B$20,2,0),IF(AJ183="po",0.8*VLOOKUP(AI183,'ha-pocty-vyhl'!$A$5:$B$20,2,0),VLOOKUP(AI183,'ha-pocty-vyhl'!$A$5:$B$20,2,0))),0)</f>
        <v>0</v>
      </c>
      <c r="AL183" s="66" t="n">
        <f aca="false">IF(OR('Vstupní data'!T183&gt;0,'Vstupní data'!U183&gt;0),'Vstupní data'!K183*'Vstupní data'!M183/100,0)</f>
        <v>0</v>
      </c>
      <c r="AM183" s="66" t="n">
        <f aca="false">IF(OR('Vstupní data'!T183&gt;0,'Vstupní data'!U183&gt;0),IF('Vstupní data'!T183&gt;0,'Vstupní data'!T183,ROUND(10*'Vstupní data'!U183/AK183,0)),0)</f>
        <v>0</v>
      </c>
      <c r="AN183" s="69" t="n">
        <f aca="false">IF('Vstupní data'!T183&gt;0,   IF('Vstupní data'!T183&lt;=AL183,'Vstupní data'!T183,AL183),   IF(AM183&lt;AL183,AM183,AL183))</f>
        <v>0</v>
      </c>
      <c r="AO183" s="69" t="n">
        <f aca="false">'Vstupní data'!X183</f>
        <v>0</v>
      </c>
      <c r="AP183" s="66" t="n">
        <f aca="false">IF(OR('Vstupní data'!T183&gt;0,'Vstupní data'!U183&gt;0),IF(I183&lt;&gt;0,VLOOKUP(I183,'Pril3-drev'!$H$5:$I$83,2,0),0),0)</f>
        <v>0</v>
      </c>
      <c r="AQ183" s="66" t="n">
        <f aca="false">'Vstupní data'!Y183</f>
        <v>0</v>
      </c>
      <c r="AR183" s="66" t="str">
        <f aca="false">IF(AC183&gt;5,   IF('Vstupní data'!Y183&gt;0,   VLOOKUP(VLOOKUP(CONCATENATE(VLOOKUP(I183,'Pril3-drev'!$H$4:$L$83,5,0),AC183),'Pril3-drev'!$Q$4:$R$2803,2,0),'AVB-BS'!$C$5:$S$29 ,LOOKUP(AQ183,'AVB-BS'!$D$3:$S$3,'AVB-BS'!$D$1:$S$1) ,0 )   ,   IF('Vstupní data'!Z183&gt;0,'Vstupní data'!Z183,0)) , "")</f>
        <v/>
      </c>
      <c r="AS183" s="70" t="str">
        <f aca="false">IF(AC183&gt;5,VLOOKUP(CONCATENATE(AP183,AR183),'Pril1-THLPa'!$H$6:$N$96,4,0),"")</f>
        <v/>
      </c>
      <c r="AT183" s="70" t="str">
        <f aca="false">IF(AC183&gt;5,VLOOKUP(CONCATENATE(AP183,AR183),'Pril1-THLPa'!$H$6:$N$96,5,0),"")</f>
        <v/>
      </c>
      <c r="AU183" s="70" t="str">
        <f aca="false">IF(AC183&gt;5,VLOOKUP(CONCATENATE(AP183,AR183),'Pril1-THLPa'!$H$6:$N$96,6,0),"")</f>
        <v/>
      </c>
      <c r="AV183" s="70" t="str">
        <f aca="false">IF(AC183&gt;5,VLOOKUP(CONCATENATE(AP183,AR183),'Pril1-THLPa'!$H$6:$N$96,7,0),"")</f>
        <v/>
      </c>
      <c r="AW183" s="70" t="str">
        <f aca="false">IF(AC183&gt;5,VLOOKUP(CONCATENATE(AP183,AR183),'Pril1-THLPa'!$H$6:$O$96,8,0),"")</f>
        <v/>
      </c>
      <c r="AX183" s="66" t="n">
        <f aca="false">IF(AC183&gt;0,IF(AND(AC183&gt;0,AC183&lt;=5),VLOOKUP(AP183,'Pril1-THLPa'!$A$6:$F$18,LOOKUP(AC183,'Pril1-THLPa'!$B$5:$F$5,'Pril1-THLPa'!$B$4:$F$4),0),AS183+AT183*(AC183-5)+AU183*POWER(AC183-5,2)+AV183*POWER(AC183-5,3)+AW183*POWER(AC183-5,4)),0)</f>
        <v>0</v>
      </c>
      <c r="AY183" s="71"/>
      <c r="AZ183" s="66" t="n">
        <f aca="false">'Vstupní data'!AA183</f>
        <v>0</v>
      </c>
      <c r="BA183" s="66" t="n">
        <f aca="false">IF(OR('Vstupní data'!T183&gt;0,'Vstupní data'!U183&gt;0),IF(AC183&lt;&gt;"",AX183*AO183/10*(100+AZ183)/100,0),0)</f>
        <v>0</v>
      </c>
      <c r="BB183" s="67" t="n">
        <f aca="false">IF(AC183&lt;&gt;"",ROUND(BA183*AN183,0),0)</f>
        <v>0</v>
      </c>
      <c r="BC183" s="68" t="str">
        <f aca="false">IF(AE183&gt;0,BB183/AE183,"")</f>
        <v/>
      </c>
      <c r="BD183" s="66" t="n">
        <f aca="false">'Vstupní data'!AE183</f>
        <v>0</v>
      </c>
      <c r="BF183" s="66" t="n">
        <f aca="false">'Vstupní data'!AC183</f>
        <v>0</v>
      </c>
      <c r="BH183" s="66" t="n">
        <f aca="false">'Vstupní data'!AD183</f>
        <v>0</v>
      </c>
      <c r="BI183" s="66" t="n">
        <f aca="false">'Vstupní data'!AF183</f>
        <v>0</v>
      </c>
      <c r="BJ183" s="69" t="n">
        <f aca="false">'Vstupní data'!AG183</f>
        <v>0</v>
      </c>
      <c r="BK183" s="69" t="n">
        <f aca="false">IF(BF183&lt;&gt;0,VLOOKUP(I183,'Pril3-drev'!$H$5:$I$83,2,0),0)</f>
        <v>0</v>
      </c>
      <c r="BL183" s="69" t="n">
        <f aca="false">IF(BF183&lt;&gt;0,VLOOKUP(BK183,'Pril3-drev'!$A$5:$C$17,3,0),0)</f>
        <v>0</v>
      </c>
      <c r="BM183" s="69" t="n">
        <f aca="false">'Vstupní data'!AH183</f>
        <v>0</v>
      </c>
      <c r="BN183" s="69" t="n">
        <f aca="false">IF('Vstupní data'!AH183&gt;0,   VLOOKUP(VLOOKUP(CONCATENATE(VLOOKUP(I183,'Pril3-drev'!$H$4:$L$83,5,0),BD183),'Pril3-drev'!$Q$4:$R$2803,2,0),'AVB-BS'!$C$5:$S$29 ,LOOKUP(BM183,'AVB-BS'!$D$3:$S$3,'AVB-BS'!$D$1:$S$1) ,0 )   ,   IF('Vstupní data'!AI183&gt;0,'Vstupní data'!AI183,0))</f>
        <v>0</v>
      </c>
      <c r="BO183" s="69" t="str">
        <f aca="false">IF(BX183&gt;5,VLOOKUP(CONCATENATE(BK183,BN183),'Pril1-THLPa'!$H$6:$N$96,4,0),"")</f>
        <v/>
      </c>
      <c r="BP183" s="69" t="str">
        <f aca="false">IF(BX183&gt;5,VLOOKUP(CONCATENATE(BK183,BN183),'Pril1-THLPa'!$H$6:$N$96,5,0),"")</f>
        <v/>
      </c>
      <c r="BQ183" s="69" t="str">
        <f aca="false">IF(BX183&gt;5,VLOOKUP(CONCATENATE(BK183,BN183),'Pril1-THLPa'!$H$6:$N$96,6,0),"")</f>
        <v/>
      </c>
      <c r="BR183" s="69" t="str">
        <f aca="false">IF(BX183&gt;5,VLOOKUP(CONCATENATE(BK183,BN183),'Pril1-THLPa'!$H$6:$N$96,7,0),"")</f>
        <v/>
      </c>
      <c r="BS183" s="69" t="str">
        <f aca="false">IF(BX183&gt;5,VLOOKUP(CONCATENATE(BK183,BN183),'Pril1-THLPa'!$H$6:$O$96,8,0),"")</f>
        <v/>
      </c>
      <c r="BT183" s="69" t="str">
        <f aca="false">IF(BF183&gt;0, IF(BK183="smrk",  VLOOKUP(VLOOKUP(BD183,'Pril9-K3'!$L$8:$M$207,2,0),'Pril9-K3'!$A$8:$J$16,LOOKUP(BN183,'Pril9-K3'!$A$7:$J$7,'Pril9-K3'!$A$5:$J$5),0), IF(AND(BK183&lt;&gt;"smrk",'Vstupní data'!AK183&lt;&gt;""),'Vstupní data'!AK183,   VLOOKUP(VLOOKUP(BD183,'Pril9-K3'!$L$8:$M$207,2,0),'Pril9-K3'!$A$8:$J$16,LOOKUP(BN183,'Pril9-K3'!$A$7:$J$7,'Pril9-K3'!$A$5:$J$5),0)   )),   "")</f>
        <v/>
      </c>
      <c r="BV183" s="69" t="n">
        <f aca="false">'Vstupní data'!AJ183</f>
        <v>0</v>
      </c>
      <c r="BW183" s="69" t="n">
        <f aca="false">IF(BF183&gt;0,IF(J183&gt;0,J183,K183*H183/100),0)</f>
        <v>0</v>
      </c>
      <c r="BX183" s="69" t="n">
        <f aca="false">IF(BF183&gt;0,IF(BJ183&gt;BL183,BL183,BJ183),0)</f>
        <v>0</v>
      </c>
      <c r="BY183" s="69" t="n">
        <f aca="false">IF(BD183=0,0,IF(AND(BX183&gt;0,BX183&lt;=5),  IF(AND(BX183&gt;0,BX183&lt;=5),VLOOKUP(BK183,'Pril1-THLPa'!$A$6:$F$18,IF(AND(BX183&gt;0,BX183&lt;=5),LOOKUP(BX183,'Pril1-THLPa'!$B$5:$F$5,'Pril1-THLPa'!$B$4:$F$4),""),0),""),  IF(BX183&gt;5,BO183+BP183*(BX183-5)+BQ183*POWER(BX183-5,2)+BR183*POWER(BX183-5,3)+BS183*POWER(BX183-5,4),"")))</f>
        <v>0</v>
      </c>
      <c r="BZ183" s="69" t="n">
        <f aca="false">IF(BY183&gt;0,BY183*BI183/10*BW183*(100+BV183)/100,0)</f>
        <v>0</v>
      </c>
      <c r="CA183" s="69" t="n">
        <f aca="false">IF(BD183&gt;0,BX183-IF(BD183&gt;BX183,BX183,BD183),0)</f>
        <v>0</v>
      </c>
      <c r="CB183" s="69" t="n">
        <f aca="false">POWER(1.01,CA183)</f>
        <v>1</v>
      </c>
      <c r="CC183" s="69" t="n">
        <f aca="false">IF(BF183&gt;0,IF(BF183&gt;BH183,1,BF183/BH183),0)</f>
        <v>0</v>
      </c>
      <c r="CD183" s="72" t="n">
        <f aca="false">IF(BD183=0,0,IF(BF183&gt;0,ROUND(IF(CB183&lt;&gt;0,BZ183*BT183*1/CB183*CC183,0),0),0))</f>
        <v>0</v>
      </c>
      <c r="CE183" s="73" t="str">
        <f aca="false">IF(BF183&gt;0,IF(BF183&gt;BH183,CD183/BF183,CD183/BH183),"")</f>
        <v/>
      </c>
      <c r="CF183" s="69" t="n">
        <f aca="false">'Vstupní data'!AM183</f>
        <v>0</v>
      </c>
      <c r="CG183" s="69" t="n">
        <f aca="false">'Vstupní data'!AN183</f>
        <v>0</v>
      </c>
      <c r="CH183" s="69" t="n">
        <f aca="false">'Vstupní data'!AO183</f>
        <v>0</v>
      </c>
      <c r="CI183" s="69" t="n">
        <f aca="false">'Vstupní data'!AP183</f>
        <v>0</v>
      </c>
      <c r="CJ183" s="72" t="n">
        <f aca="false">ROUND(CH183*CI183,0)</f>
        <v>0</v>
      </c>
      <c r="CK183" s="74" t="str">
        <f aca="false">IF(OR(AA183&gt;0,BB183&gt;0,CD183&gt;0,CJ183&gt;0),AA183+BB183+CD183+CJ183,"")</f>
        <v/>
      </c>
    </row>
    <row r="184" customFormat="false" ht="12.8" hidden="false" customHeight="false" outlineLevel="0" collapsed="false">
      <c r="A184" s="66" t="n">
        <f aca="false">'Vstupní data'!A184</f>
        <v>0</v>
      </c>
      <c r="F184" s="66" t="str">
        <f aca="false">CONCATENATE('Vstupní data'!F184,'Vstupní data'!G184,'Vstupní data'!H184,'Vstupní data'!I184)</f>
        <v/>
      </c>
      <c r="G184" s="66"/>
      <c r="H184" s="66" t="n">
        <f aca="false">'Vstupní data'!K184</f>
        <v>0</v>
      </c>
      <c r="I184" s="66" t="n">
        <f aca="false">'Vstupní data'!L184</f>
        <v>0</v>
      </c>
      <c r="J184" s="66" t="n">
        <f aca="false">'Vstupní data'!K184*'Vstupní data'!M184/100</f>
        <v>0</v>
      </c>
      <c r="L184" s="66" t="n">
        <f aca="false">IF('Vstupní data'!N184="prostokořenný",0,IF('Vstupní data'!N184="krytokořenný","k",IF('Vstupní data'!N184="poloodrostky nebo odrostky, prostokořenné i krytokořenné","po",0)))</f>
        <v>0</v>
      </c>
      <c r="N184" s="66"/>
      <c r="O184" s="66" t="n">
        <f aca="false">'Vstupní data'!O184</f>
        <v>0</v>
      </c>
      <c r="P184" s="66" t="n">
        <f aca="false">IF(O184&gt;0,VLOOKUP(CONCATENATE(VLOOKUP(I184,'Pril3-drev'!$H$5:$K$83,4,0),"-",'Vstupní data'!R184),K2!$C$15:$D$23,2,0),0)</f>
        <v>0</v>
      </c>
      <c r="Q184" s="66" t="n">
        <f aca="false">IF(O184&gt;0,VLOOKUP(I184,'Pril3-drev'!$H$5:$I$83,2,0),0)</f>
        <v>0</v>
      </c>
      <c r="R184" s="66" t="n">
        <f aca="false">IF(Q184&gt;0,VLOOKUP(Q184,'Pril6-okus'!$A$5:$B$17,2,0),0)</f>
        <v>0</v>
      </c>
      <c r="S184" s="66" t="n">
        <f aca="false">IF(O184&gt;0,VLOOKUP(I184,'Pril3-drev'!$H$5:$J$83,3,0),0)</f>
        <v>0</v>
      </c>
      <c r="T184" s="66" t="str">
        <f aca="false">IF(O184&gt;0,IF(L184="k",0.9*VLOOKUP(S184,'ha-pocty-vyhl'!$A$5:$B$20,2,0),IF(L184="po",0.8*VLOOKUP(S184,'ha-pocty-vyhl'!$A$5:$B$20,2,0),VLOOKUP(S184,'ha-pocty-vyhl'!$A$5:$B$20,2,0))),"")</f>
        <v/>
      </c>
      <c r="U184" s="66" t="n">
        <f aca="false">'Vstupní data'!P184</f>
        <v>0</v>
      </c>
      <c r="V184" s="66" t="n">
        <f aca="false">IF(O184&gt;0,1.3*T184*1000*Z184/10000,0)</f>
        <v>0</v>
      </c>
      <c r="W184" s="66" t="n">
        <f aca="false">IF(O184&gt;0,1.3*T184*1000*Z184/10000,0)</f>
        <v>0</v>
      </c>
      <c r="X184" s="66" t="n">
        <f aca="false">IF(O184&gt;0,IF(O184&gt;V184,V184,O184),0)</f>
        <v>0</v>
      </c>
      <c r="Y184" s="66" t="n">
        <f aca="false">IF(O184&gt;0,IF(IF(U184&gt;W184,W184,U184)&lt;X184,W184,IF(U184&gt;W184,W184,U184)),0)</f>
        <v>0</v>
      </c>
      <c r="Z184" s="66" t="n">
        <f aca="false">IF(O184&gt;0,IF(J184&gt;0,J184,K184*H184/100),0)</f>
        <v>0</v>
      </c>
      <c r="AA184" s="67" t="n">
        <f aca="false">IF(O184&gt;0,CEILING(R184*P184*X184/Y184*Z184,1),0)</f>
        <v>0</v>
      </c>
      <c r="AB184" s="68" t="n">
        <f aca="false">IF(O184&gt;0,AA184/O184,0)</f>
        <v>0</v>
      </c>
      <c r="AC184" s="66" t="n">
        <f aca="false">'Vstupní data'!W184</f>
        <v>0</v>
      </c>
      <c r="AI184" s="66" t="str">
        <f aca="false">IF(OR('Vstupní data'!T184&gt;0,'Vstupní data'!U184&gt;0),VLOOKUP(I184,'Pril3-drev'!$H$5:$J$83,3,0),"")</f>
        <v/>
      </c>
      <c r="AJ184" s="66" t="n">
        <f aca="false">IF('Vstupní data'!V184="prostokořenný",0,IF('Vstupní data'!V184="krytokořenný","k",IF('Vstupní data'!V184="poloodrostky nebo odrostky, prostokořenné i krytokořenné","po",0)))</f>
        <v>0</v>
      </c>
      <c r="AK184" s="66" t="n">
        <f aca="false">IF(OR('Vstupní data'!T184&gt;0,'Vstupní data'!U184&gt;0),IF(AJ184="k",0.9*VLOOKUP(AI184,'ha-pocty-vyhl'!$A$5:$B$20,2,0),IF(AJ184="po",0.8*VLOOKUP(AI184,'ha-pocty-vyhl'!$A$5:$B$20,2,0),VLOOKUP(AI184,'ha-pocty-vyhl'!$A$5:$B$20,2,0))),0)</f>
        <v>0</v>
      </c>
      <c r="AL184" s="66" t="n">
        <f aca="false">IF(OR('Vstupní data'!T184&gt;0,'Vstupní data'!U184&gt;0),'Vstupní data'!K184*'Vstupní data'!M184/100,0)</f>
        <v>0</v>
      </c>
      <c r="AM184" s="66" t="n">
        <f aca="false">IF(OR('Vstupní data'!T184&gt;0,'Vstupní data'!U184&gt;0),IF('Vstupní data'!T184&gt;0,'Vstupní data'!T184,ROUND(10*'Vstupní data'!U184/AK184,0)),0)</f>
        <v>0</v>
      </c>
      <c r="AN184" s="69" t="n">
        <f aca="false">IF('Vstupní data'!T184&gt;0,   IF('Vstupní data'!T184&lt;=AL184,'Vstupní data'!T184,AL184),   IF(AM184&lt;AL184,AM184,AL184))</f>
        <v>0</v>
      </c>
      <c r="AO184" s="69" t="n">
        <f aca="false">'Vstupní data'!X184</f>
        <v>0</v>
      </c>
      <c r="AP184" s="66" t="n">
        <f aca="false">IF(OR('Vstupní data'!T184&gt;0,'Vstupní data'!U184&gt;0),IF(I184&lt;&gt;0,VLOOKUP(I184,'Pril3-drev'!$H$5:$I$83,2,0),0),0)</f>
        <v>0</v>
      </c>
      <c r="AQ184" s="66" t="n">
        <f aca="false">'Vstupní data'!Y184</f>
        <v>0</v>
      </c>
      <c r="AR184" s="66" t="str">
        <f aca="false">IF(AC184&gt;5,   IF('Vstupní data'!Y184&gt;0,   VLOOKUP(VLOOKUP(CONCATENATE(VLOOKUP(I184,'Pril3-drev'!$H$4:$L$83,5,0),AC184),'Pril3-drev'!$Q$4:$R$2803,2,0),'AVB-BS'!$C$5:$S$29 ,LOOKUP(AQ184,'AVB-BS'!$D$3:$S$3,'AVB-BS'!$D$1:$S$1) ,0 )   ,   IF('Vstupní data'!Z184&gt;0,'Vstupní data'!Z184,0)) , "")</f>
        <v/>
      </c>
      <c r="AS184" s="70" t="str">
        <f aca="false">IF(AC184&gt;5,VLOOKUP(CONCATENATE(AP184,AR184),'Pril1-THLPa'!$H$6:$N$96,4,0),"")</f>
        <v/>
      </c>
      <c r="AT184" s="70" t="str">
        <f aca="false">IF(AC184&gt;5,VLOOKUP(CONCATENATE(AP184,AR184),'Pril1-THLPa'!$H$6:$N$96,5,0),"")</f>
        <v/>
      </c>
      <c r="AU184" s="70" t="str">
        <f aca="false">IF(AC184&gt;5,VLOOKUP(CONCATENATE(AP184,AR184),'Pril1-THLPa'!$H$6:$N$96,6,0),"")</f>
        <v/>
      </c>
      <c r="AV184" s="70" t="str">
        <f aca="false">IF(AC184&gt;5,VLOOKUP(CONCATENATE(AP184,AR184),'Pril1-THLPa'!$H$6:$N$96,7,0),"")</f>
        <v/>
      </c>
      <c r="AW184" s="70" t="str">
        <f aca="false">IF(AC184&gt;5,VLOOKUP(CONCATENATE(AP184,AR184),'Pril1-THLPa'!$H$6:$O$96,8,0),"")</f>
        <v/>
      </c>
      <c r="AX184" s="66" t="n">
        <f aca="false">IF(AC184&gt;0,IF(AND(AC184&gt;0,AC184&lt;=5),VLOOKUP(AP184,'Pril1-THLPa'!$A$6:$F$18,LOOKUP(AC184,'Pril1-THLPa'!$B$5:$F$5,'Pril1-THLPa'!$B$4:$F$4),0),AS184+AT184*(AC184-5)+AU184*POWER(AC184-5,2)+AV184*POWER(AC184-5,3)+AW184*POWER(AC184-5,4)),0)</f>
        <v>0</v>
      </c>
      <c r="AY184" s="71"/>
      <c r="AZ184" s="66" t="n">
        <f aca="false">'Vstupní data'!AA184</f>
        <v>0</v>
      </c>
      <c r="BA184" s="66" t="n">
        <f aca="false">IF(OR('Vstupní data'!T184&gt;0,'Vstupní data'!U184&gt;0),IF(AC184&lt;&gt;"",AX184*AO184/10*(100+AZ184)/100,0),0)</f>
        <v>0</v>
      </c>
      <c r="BB184" s="67" t="n">
        <f aca="false">IF(AC184&lt;&gt;"",ROUND(BA184*AN184,0),0)</f>
        <v>0</v>
      </c>
      <c r="BC184" s="68" t="str">
        <f aca="false">IF(AE184&gt;0,BB184/AE184,"")</f>
        <v/>
      </c>
      <c r="BD184" s="66" t="n">
        <f aca="false">'Vstupní data'!AE184</f>
        <v>0</v>
      </c>
      <c r="BF184" s="66" t="n">
        <f aca="false">'Vstupní data'!AC184</f>
        <v>0</v>
      </c>
      <c r="BH184" s="66" t="n">
        <f aca="false">'Vstupní data'!AD184</f>
        <v>0</v>
      </c>
      <c r="BI184" s="66" t="n">
        <f aca="false">'Vstupní data'!AF184</f>
        <v>0</v>
      </c>
      <c r="BJ184" s="69" t="n">
        <f aca="false">'Vstupní data'!AG184</f>
        <v>0</v>
      </c>
      <c r="BK184" s="69" t="n">
        <f aca="false">IF(BF184&lt;&gt;0,VLOOKUP(I184,'Pril3-drev'!$H$5:$I$83,2,0),0)</f>
        <v>0</v>
      </c>
      <c r="BL184" s="69" t="n">
        <f aca="false">IF(BF184&lt;&gt;0,VLOOKUP(BK184,'Pril3-drev'!$A$5:$C$17,3,0),0)</f>
        <v>0</v>
      </c>
      <c r="BM184" s="69" t="n">
        <f aca="false">'Vstupní data'!AH184</f>
        <v>0</v>
      </c>
      <c r="BN184" s="69" t="n">
        <f aca="false">IF('Vstupní data'!AH184&gt;0,   VLOOKUP(VLOOKUP(CONCATENATE(VLOOKUP(I184,'Pril3-drev'!$H$4:$L$83,5,0),BD184),'Pril3-drev'!$Q$4:$R$2803,2,0),'AVB-BS'!$C$5:$S$29 ,LOOKUP(BM184,'AVB-BS'!$D$3:$S$3,'AVB-BS'!$D$1:$S$1) ,0 )   ,   IF('Vstupní data'!AI184&gt;0,'Vstupní data'!AI184,0))</f>
        <v>0</v>
      </c>
      <c r="BO184" s="69" t="str">
        <f aca="false">IF(BX184&gt;5,VLOOKUP(CONCATENATE(BK184,BN184),'Pril1-THLPa'!$H$6:$N$96,4,0),"")</f>
        <v/>
      </c>
      <c r="BP184" s="69" t="str">
        <f aca="false">IF(BX184&gt;5,VLOOKUP(CONCATENATE(BK184,BN184),'Pril1-THLPa'!$H$6:$N$96,5,0),"")</f>
        <v/>
      </c>
      <c r="BQ184" s="69" t="str">
        <f aca="false">IF(BX184&gt;5,VLOOKUP(CONCATENATE(BK184,BN184),'Pril1-THLPa'!$H$6:$N$96,6,0),"")</f>
        <v/>
      </c>
      <c r="BR184" s="69" t="str">
        <f aca="false">IF(BX184&gt;5,VLOOKUP(CONCATENATE(BK184,BN184),'Pril1-THLPa'!$H$6:$N$96,7,0),"")</f>
        <v/>
      </c>
      <c r="BS184" s="69" t="str">
        <f aca="false">IF(BX184&gt;5,VLOOKUP(CONCATENATE(BK184,BN184),'Pril1-THLPa'!$H$6:$O$96,8,0),"")</f>
        <v/>
      </c>
      <c r="BT184" s="69" t="str">
        <f aca="false">IF(BF184&gt;0, IF(BK184="smrk",  VLOOKUP(VLOOKUP(BD184,'Pril9-K3'!$L$8:$M$207,2,0),'Pril9-K3'!$A$8:$J$16,LOOKUP(BN184,'Pril9-K3'!$A$7:$J$7,'Pril9-K3'!$A$5:$J$5),0), IF(AND(BK184&lt;&gt;"smrk",'Vstupní data'!AK184&lt;&gt;""),'Vstupní data'!AK184,   VLOOKUP(VLOOKUP(BD184,'Pril9-K3'!$L$8:$M$207,2,0),'Pril9-K3'!$A$8:$J$16,LOOKUP(BN184,'Pril9-K3'!$A$7:$J$7,'Pril9-K3'!$A$5:$J$5),0)   )),   "")</f>
        <v/>
      </c>
      <c r="BV184" s="69" t="n">
        <f aca="false">'Vstupní data'!AJ184</f>
        <v>0</v>
      </c>
      <c r="BW184" s="69" t="n">
        <f aca="false">IF(BF184&gt;0,IF(J184&gt;0,J184,K184*H184/100),0)</f>
        <v>0</v>
      </c>
      <c r="BX184" s="69" t="n">
        <f aca="false">IF(BF184&gt;0,IF(BJ184&gt;BL184,BL184,BJ184),0)</f>
        <v>0</v>
      </c>
      <c r="BY184" s="69" t="n">
        <f aca="false">IF(BD184=0,0,IF(AND(BX184&gt;0,BX184&lt;=5),  IF(AND(BX184&gt;0,BX184&lt;=5),VLOOKUP(BK184,'Pril1-THLPa'!$A$6:$F$18,IF(AND(BX184&gt;0,BX184&lt;=5),LOOKUP(BX184,'Pril1-THLPa'!$B$5:$F$5,'Pril1-THLPa'!$B$4:$F$4),""),0),""),  IF(BX184&gt;5,BO184+BP184*(BX184-5)+BQ184*POWER(BX184-5,2)+BR184*POWER(BX184-5,3)+BS184*POWER(BX184-5,4),"")))</f>
        <v>0</v>
      </c>
      <c r="BZ184" s="69" t="n">
        <f aca="false">IF(BY184&gt;0,BY184*BI184/10*BW184*(100+BV184)/100,0)</f>
        <v>0</v>
      </c>
      <c r="CA184" s="69" t="n">
        <f aca="false">IF(BD184&gt;0,BX184-IF(BD184&gt;BX184,BX184,BD184),0)</f>
        <v>0</v>
      </c>
      <c r="CB184" s="69" t="n">
        <f aca="false">POWER(1.01,CA184)</f>
        <v>1</v>
      </c>
      <c r="CC184" s="69" t="n">
        <f aca="false">IF(BF184&gt;0,IF(BF184&gt;BH184,1,BF184/BH184),0)</f>
        <v>0</v>
      </c>
      <c r="CD184" s="72" t="n">
        <f aca="false">IF(BD184=0,0,IF(BF184&gt;0,ROUND(IF(CB184&lt;&gt;0,BZ184*BT184*1/CB184*CC184,0),0),0))</f>
        <v>0</v>
      </c>
      <c r="CE184" s="73" t="str">
        <f aca="false">IF(BF184&gt;0,IF(BF184&gt;BH184,CD184/BF184,CD184/BH184),"")</f>
        <v/>
      </c>
      <c r="CF184" s="69" t="n">
        <f aca="false">'Vstupní data'!AM184</f>
        <v>0</v>
      </c>
      <c r="CG184" s="69" t="n">
        <f aca="false">'Vstupní data'!AN184</f>
        <v>0</v>
      </c>
      <c r="CH184" s="69" t="n">
        <f aca="false">'Vstupní data'!AO184</f>
        <v>0</v>
      </c>
      <c r="CI184" s="69" t="n">
        <f aca="false">'Vstupní data'!AP184</f>
        <v>0</v>
      </c>
      <c r="CJ184" s="72" t="n">
        <f aca="false">ROUND(CH184*CI184,0)</f>
        <v>0</v>
      </c>
      <c r="CK184" s="74" t="str">
        <f aca="false">IF(OR(AA184&gt;0,BB184&gt;0,CD184&gt;0,CJ184&gt;0),AA184+BB184+CD184+CJ184,"")</f>
        <v/>
      </c>
    </row>
    <row r="185" customFormat="false" ht="12.8" hidden="false" customHeight="false" outlineLevel="0" collapsed="false">
      <c r="A185" s="66" t="n">
        <f aca="false">'Vstupní data'!A185</f>
        <v>0</v>
      </c>
      <c r="F185" s="66" t="str">
        <f aca="false">CONCATENATE('Vstupní data'!F185,'Vstupní data'!G185,'Vstupní data'!H185,'Vstupní data'!I185)</f>
        <v/>
      </c>
      <c r="G185" s="66"/>
      <c r="H185" s="66" t="n">
        <f aca="false">'Vstupní data'!K185</f>
        <v>0</v>
      </c>
      <c r="I185" s="66" t="n">
        <f aca="false">'Vstupní data'!L185</f>
        <v>0</v>
      </c>
      <c r="J185" s="66" t="n">
        <f aca="false">'Vstupní data'!K185*'Vstupní data'!M185/100</f>
        <v>0</v>
      </c>
      <c r="L185" s="66" t="n">
        <f aca="false">IF('Vstupní data'!N185="prostokořenný",0,IF('Vstupní data'!N185="krytokořenný","k",IF('Vstupní data'!N185="poloodrostky nebo odrostky, prostokořenné i krytokořenné","po",0)))</f>
        <v>0</v>
      </c>
      <c r="N185" s="66"/>
      <c r="O185" s="66" t="n">
        <f aca="false">'Vstupní data'!O185</f>
        <v>0</v>
      </c>
      <c r="P185" s="66" t="n">
        <f aca="false">IF(O185&gt;0,VLOOKUP(CONCATENATE(VLOOKUP(I185,'Pril3-drev'!$H$5:$K$83,4,0),"-",'Vstupní data'!R185),K2!$C$15:$D$23,2,0),0)</f>
        <v>0</v>
      </c>
      <c r="Q185" s="66" t="n">
        <f aca="false">IF(O185&gt;0,VLOOKUP(I185,'Pril3-drev'!$H$5:$I$83,2,0),0)</f>
        <v>0</v>
      </c>
      <c r="R185" s="66" t="n">
        <f aca="false">IF(Q185&gt;0,VLOOKUP(Q185,'Pril6-okus'!$A$5:$B$17,2,0),0)</f>
        <v>0</v>
      </c>
      <c r="S185" s="66" t="n">
        <f aca="false">IF(O185&gt;0,VLOOKUP(I185,'Pril3-drev'!$H$5:$J$83,3,0),0)</f>
        <v>0</v>
      </c>
      <c r="T185" s="66" t="str">
        <f aca="false">IF(O185&gt;0,IF(L185="k",0.9*VLOOKUP(S185,'ha-pocty-vyhl'!$A$5:$B$20,2,0),IF(L185="po",0.8*VLOOKUP(S185,'ha-pocty-vyhl'!$A$5:$B$20,2,0),VLOOKUP(S185,'ha-pocty-vyhl'!$A$5:$B$20,2,0))),"")</f>
        <v/>
      </c>
      <c r="U185" s="66" t="n">
        <f aca="false">'Vstupní data'!P185</f>
        <v>0</v>
      </c>
      <c r="V185" s="66" t="n">
        <f aca="false">IF(O185&gt;0,1.3*T185*1000*Z185/10000,0)</f>
        <v>0</v>
      </c>
      <c r="W185" s="66" t="n">
        <f aca="false">IF(O185&gt;0,1.3*T185*1000*Z185/10000,0)</f>
        <v>0</v>
      </c>
      <c r="X185" s="66" t="n">
        <f aca="false">IF(O185&gt;0,IF(O185&gt;V185,V185,O185),0)</f>
        <v>0</v>
      </c>
      <c r="Y185" s="66" t="n">
        <f aca="false">IF(O185&gt;0,IF(IF(U185&gt;W185,W185,U185)&lt;X185,W185,IF(U185&gt;W185,W185,U185)),0)</f>
        <v>0</v>
      </c>
      <c r="Z185" s="66" t="n">
        <f aca="false">IF(O185&gt;0,IF(J185&gt;0,J185,K185*H185/100),0)</f>
        <v>0</v>
      </c>
      <c r="AA185" s="67" t="n">
        <f aca="false">IF(O185&gt;0,CEILING(R185*P185*X185/Y185*Z185,1),0)</f>
        <v>0</v>
      </c>
      <c r="AB185" s="68" t="n">
        <f aca="false">IF(O185&gt;0,AA185/O185,0)</f>
        <v>0</v>
      </c>
      <c r="AC185" s="66" t="n">
        <f aca="false">'Vstupní data'!W185</f>
        <v>0</v>
      </c>
      <c r="AI185" s="66" t="str">
        <f aca="false">IF(OR('Vstupní data'!T185&gt;0,'Vstupní data'!U185&gt;0),VLOOKUP(I185,'Pril3-drev'!$H$5:$J$83,3,0),"")</f>
        <v/>
      </c>
      <c r="AJ185" s="66" t="n">
        <f aca="false">IF('Vstupní data'!V185="prostokořenný",0,IF('Vstupní data'!V185="krytokořenný","k",IF('Vstupní data'!V185="poloodrostky nebo odrostky, prostokořenné i krytokořenné","po",0)))</f>
        <v>0</v>
      </c>
      <c r="AK185" s="66" t="n">
        <f aca="false">IF(OR('Vstupní data'!T185&gt;0,'Vstupní data'!U185&gt;0),IF(AJ185="k",0.9*VLOOKUP(AI185,'ha-pocty-vyhl'!$A$5:$B$20,2,0),IF(AJ185="po",0.8*VLOOKUP(AI185,'ha-pocty-vyhl'!$A$5:$B$20,2,0),VLOOKUP(AI185,'ha-pocty-vyhl'!$A$5:$B$20,2,0))),0)</f>
        <v>0</v>
      </c>
      <c r="AL185" s="66" t="n">
        <f aca="false">IF(OR('Vstupní data'!T185&gt;0,'Vstupní data'!U185&gt;0),'Vstupní data'!K185*'Vstupní data'!M185/100,0)</f>
        <v>0</v>
      </c>
      <c r="AM185" s="66" t="n">
        <f aca="false">IF(OR('Vstupní data'!T185&gt;0,'Vstupní data'!U185&gt;0),IF('Vstupní data'!T185&gt;0,'Vstupní data'!T185,ROUND(10*'Vstupní data'!U185/AK185,0)),0)</f>
        <v>0</v>
      </c>
      <c r="AN185" s="69" t="n">
        <f aca="false">IF('Vstupní data'!T185&gt;0,   IF('Vstupní data'!T185&lt;=AL185,'Vstupní data'!T185,AL185),   IF(AM185&lt;AL185,AM185,AL185))</f>
        <v>0</v>
      </c>
      <c r="AO185" s="69" t="n">
        <f aca="false">'Vstupní data'!X185</f>
        <v>0</v>
      </c>
      <c r="AP185" s="66" t="n">
        <f aca="false">IF(OR('Vstupní data'!T185&gt;0,'Vstupní data'!U185&gt;0),IF(I185&lt;&gt;0,VLOOKUP(I185,'Pril3-drev'!$H$5:$I$83,2,0),0),0)</f>
        <v>0</v>
      </c>
      <c r="AQ185" s="66" t="n">
        <f aca="false">'Vstupní data'!Y185</f>
        <v>0</v>
      </c>
      <c r="AR185" s="66" t="str">
        <f aca="false">IF(AC185&gt;5,   IF('Vstupní data'!Y185&gt;0,   VLOOKUP(VLOOKUP(CONCATENATE(VLOOKUP(I185,'Pril3-drev'!$H$4:$L$83,5,0),AC185),'Pril3-drev'!$Q$4:$R$2803,2,0),'AVB-BS'!$C$5:$S$29 ,LOOKUP(AQ185,'AVB-BS'!$D$3:$S$3,'AVB-BS'!$D$1:$S$1) ,0 )   ,   IF('Vstupní data'!Z185&gt;0,'Vstupní data'!Z185,0)) , "")</f>
        <v/>
      </c>
      <c r="AS185" s="70" t="str">
        <f aca="false">IF(AC185&gt;5,VLOOKUP(CONCATENATE(AP185,AR185),'Pril1-THLPa'!$H$6:$N$96,4,0),"")</f>
        <v/>
      </c>
      <c r="AT185" s="70" t="str">
        <f aca="false">IF(AC185&gt;5,VLOOKUP(CONCATENATE(AP185,AR185),'Pril1-THLPa'!$H$6:$N$96,5,0),"")</f>
        <v/>
      </c>
      <c r="AU185" s="70" t="str">
        <f aca="false">IF(AC185&gt;5,VLOOKUP(CONCATENATE(AP185,AR185),'Pril1-THLPa'!$H$6:$N$96,6,0),"")</f>
        <v/>
      </c>
      <c r="AV185" s="70" t="str">
        <f aca="false">IF(AC185&gt;5,VLOOKUP(CONCATENATE(AP185,AR185),'Pril1-THLPa'!$H$6:$N$96,7,0),"")</f>
        <v/>
      </c>
      <c r="AW185" s="70" t="str">
        <f aca="false">IF(AC185&gt;5,VLOOKUP(CONCATENATE(AP185,AR185),'Pril1-THLPa'!$H$6:$O$96,8,0),"")</f>
        <v/>
      </c>
      <c r="AX185" s="66" t="n">
        <f aca="false">IF(AC185&gt;0,IF(AND(AC185&gt;0,AC185&lt;=5),VLOOKUP(AP185,'Pril1-THLPa'!$A$6:$F$18,LOOKUP(AC185,'Pril1-THLPa'!$B$5:$F$5,'Pril1-THLPa'!$B$4:$F$4),0),AS185+AT185*(AC185-5)+AU185*POWER(AC185-5,2)+AV185*POWER(AC185-5,3)+AW185*POWER(AC185-5,4)),0)</f>
        <v>0</v>
      </c>
      <c r="AY185" s="71"/>
      <c r="AZ185" s="66" t="n">
        <f aca="false">'Vstupní data'!AA185</f>
        <v>0</v>
      </c>
      <c r="BA185" s="66" t="n">
        <f aca="false">IF(OR('Vstupní data'!T185&gt;0,'Vstupní data'!U185&gt;0),IF(AC185&lt;&gt;"",AX185*AO185/10*(100+AZ185)/100,0),0)</f>
        <v>0</v>
      </c>
      <c r="BB185" s="67" t="n">
        <f aca="false">IF(AC185&lt;&gt;"",ROUND(BA185*AN185,0),0)</f>
        <v>0</v>
      </c>
      <c r="BC185" s="68" t="str">
        <f aca="false">IF(AE185&gt;0,BB185/AE185,"")</f>
        <v/>
      </c>
      <c r="BD185" s="66" t="n">
        <f aca="false">'Vstupní data'!AE185</f>
        <v>0</v>
      </c>
      <c r="BF185" s="66" t="n">
        <f aca="false">'Vstupní data'!AC185</f>
        <v>0</v>
      </c>
      <c r="BH185" s="66" t="n">
        <f aca="false">'Vstupní data'!AD185</f>
        <v>0</v>
      </c>
      <c r="BI185" s="66" t="n">
        <f aca="false">'Vstupní data'!AF185</f>
        <v>0</v>
      </c>
      <c r="BJ185" s="69" t="n">
        <f aca="false">'Vstupní data'!AG185</f>
        <v>0</v>
      </c>
      <c r="BK185" s="69" t="n">
        <f aca="false">IF(BF185&lt;&gt;0,VLOOKUP(I185,'Pril3-drev'!$H$5:$I$83,2,0),0)</f>
        <v>0</v>
      </c>
      <c r="BL185" s="69" t="n">
        <f aca="false">IF(BF185&lt;&gt;0,VLOOKUP(BK185,'Pril3-drev'!$A$5:$C$17,3,0),0)</f>
        <v>0</v>
      </c>
      <c r="BM185" s="69" t="n">
        <f aca="false">'Vstupní data'!AH185</f>
        <v>0</v>
      </c>
      <c r="BN185" s="69" t="n">
        <f aca="false">IF('Vstupní data'!AH185&gt;0,   VLOOKUP(VLOOKUP(CONCATENATE(VLOOKUP(I185,'Pril3-drev'!$H$4:$L$83,5,0),BD185),'Pril3-drev'!$Q$4:$R$2803,2,0),'AVB-BS'!$C$5:$S$29 ,LOOKUP(BM185,'AVB-BS'!$D$3:$S$3,'AVB-BS'!$D$1:$S$1) ,0 )   ,   IF('Vstupní data'!AI185&gt;0,'Vstupní data'!AI185,0))</f>
        <v>0</v>
      </c>
      <c r="BO185" s="69" t="str">
        <f aca="false">IF(BX185&gt;5,VLOOKUP(CONCATENATE(BK185,BN185),'Pril1-THLPa'!$H$6:$N$96,4,0),"")</f>
        <v/>
      </c>
      <c r="BP185" s="69" t="str">
        <f aca="false">IF(BX185&gt;5,VLOOKUP(CONCATENATE(BK185,BN185),'Pril1-THLPa'!$H$6:$N$96,5,0),"")</f>
        <v/>
      </c>
      <c r="BQ185" s="69" t="str">
        <f aca="false">IF(BX185&gt;5,VLOOKUP(CONCATENATE(BK185,BN185),'Pril1-THLPa'!$H$6:$N$96,6,0),"")</f>
        <v/>
      </c>
      <c r="BR185" s="69" t="str">
        <f aca="false">IF(BX185&gt;5,VLOOKUP(CONCATENATE(BK185,BN185),'Pril1-THLPa'!$H$6:$N$96,7,0),"")</f>
        <v/>
      </c>
      <c r="BS185" s="69" t="str">
        <f aca="false">IF(BX185&gt;5,VLOOKUP(CONCATENATE(BK185,BN185),'Pril1-THLPa'!$H$6:$O$96,8,0),"")</f>
        <v/>
      </c>
      <c r="BT185" s="69" t="str">
        <f aca="false">IF(BF185&gt;0, IF(BK185="smrk",  VLOOKUP(VLOOKUP(BD185,'Pril9-K3'!$L$8:$M$207,2,0),'Pril9-K3'!$A$8:$J$16,LOOKUP(BN185,'Pril9-K3'!$A$7:$J$7,'Pril9-K3'!$A$5:$J$5),0), IF(AND(BK185&lt;&gt;"smrk",'Vstupní data'!AK185&lt;&gt;""),'Vstupní data'!AK185,   VLOOKUP(VLOOKUP(BD185,'Pril9-K3'!$L$8:$M$207,2,0),'Pril9-K3'!$A$8:$J$16,LOOKUP(BN185,'Pril9-K3'!$A$7:$J$7,'Pril9-K3'!$A$5:$J$5),0)   )),   "")</f>
        <v/>
      </c>
      <c r="BV185" s="69" t="n">
        <f aca="false">'Vstupní data'!AJ185</f>
        <v>0</v>
      </c>
      <c r="BW185" s="69" t="n">
        <f aca="false">IF(BF185&gt;0,IF(J185&gt;0,J185,K185*H185/100),0)</f>
        <v>0</v>
      </c>
      <c r="BX185" s="69" t="n">
        <f aca="false">IF(BF185&gt;0,IF(BJ185&gt;BL185,BL185,BJ185),0)</f>
        <v>0</v>
      </c>
      <c r="BY185" s="69" t="n">
        <f aca="false">IF(BD185=0,0,IF(AND(BX185&gt;0,BX185&lt;=5),  IF(AND(BX185&gt;0,BX185&lt;=5),VLOOKUP(BK185,'Pril1-THLPa'!$A$6:$F$18,IF(AND(BX185&gt;0,BX185&lt;=5),LOOKUP(BX185,'Pril1-THLPa'!$B$5:$F$5,'Pril1-THLPa'!$B$4:$F$4),""),0),""),  IF(BX185&gt;5,BO185+BP185*(BX185-5)+BQ185*POWER(BX185-5,2)+BR185*POWER(BX185-5,3)+BS185*POWER(BX185-5,4),"")))</f>
        <v>0</v>
      </c>
      <c r="BZ185" s="69" t="n">
        <f aca="false">IF(BY185&gt;0,BY185*BI185/10*BW185*(100+BV185)/100,0)</f>
        <v>0</v>
      </c>
      <c r="CA185" s="69" t="n">
        <f aca="false">IF(BD185&gt;0,BX185-IF(BD185&gt;BX185,BX185,BD185),0)</f>
        <v>0</v>
      </c>
      <c r="CB185" s="69" t="n">
        <f aca="false">POWER(1.01,CA185)</f>
        <v>1</v>
      </c>
      <c r="CC185" s="69" t="n">
        <f aca="false">IF(BF185&gt;0,IF(BF185&gt;BH185,1,BF185/BH185),0)</f>
        <v>0</v>
      </c>
      <c r="CD185" s="72" t="n">
        <f aca="false">IF(BD185=0,0,IF(BF185&gt;0,ROUND(IF(CB185&lt;&gt;0,BZ185*BT185*1/CB185*CC185,0),0),0))</f>
        <v>0</v>
      </c>
      <c r="CE185" s="73" t="str">
        <f aca="false">IF(BF185&gt;0,IF(BF185&gt;BH185,CD185/BF185,CD185/BH185),"")</f>
        <v/>
      </c>
      <c r="CF185" s="69" t="n">
        <f aca="false">'Vstupní data'!AM185</f>
        <v>0</v>
      </c>
      <c r="CG185" s="69" t="n">
        <f aca="false">'Vstupní data'!AN185</f>
        <v>0</v>
      </c>
      <c r="CH185" s="69" t="n">
        <f aca="false">'Vstupní data'!AO185</f>
        <v>0</v>
      </c>
      <c r="CI185" s="69" t="n">
        <f aca="false">'Vstupní data'!AP185</f>
        <v>0</v>
      </c>
      <c r="CJ185" s="72" t="n">
        <f aca="false">ROUND(CH185*CI185,0)</f>
        <v>0</v>
      </c>
      <c r="CK185" s="74" t="str">
        <f aca="false">IF(OR(AA185&gt;0,BB185&gt;0,CD185&gt;0,CJ185&gt;0),AA185+BB185+CD185+CJ185,"")</f>
        <v/>
      </c>
    </row>
    <row r="186" customFormat="false" ht="12.8" hidden="false" customHeight="false" outlineLevel="0" collapsed="false">
      <c r="A186" s="66" t="n">
        <f aca="false">'Vstupní data'!A186</f>
        <v>0</v>
      </c>
      <c r="F186" s="66" t="str">
        <f aca="false">CONCATENATE('Vstupní data'!F186,'Vstupní data'!G186,'Vstupní data'!H186,'Vstupní data'!I186)</f>
        <v/>
      </c>
      <c r="G186" s="66"/>
      <c r="H186" s="66" t="n">
        <f aca="false">'Vstupní data'!K186</f>
        <v>0</v>
      </c>
      <c r="I186" s="66" t="n">
        <f aca="false">'Vstupní data'!L186</f>
        <v>0</v>
      </c>
      <c r="J186" s="66" t="n">
        <f aca="false">'Vstupní data'!K186*'Vstupní data'!M186/100</f>
        <v>0</v>
      </c>
      <c r="L186" s="66" t="n">
        <f aca="false">IF('Vstupní data'!N186="prostokořenný",0,IF('Vstupní data'!N186="krytokořenný","k",IF('Vstupní data'!N186="poloodrostky nebo odrostky, prostokořenné i krytokořenné","po",0)))</f>
        <v>0</v>
      </c>
      <c r="N186" s="66"/>
      <c r="O186" s="66" t="n">
        <f aca="false">'Vstupní data'!O186</f>
        <v>0</v>
      </c>
      <c r="P186" s="66" t="n">
        <f aca="false">IF(O186&gt;0,VLOOKUP(CONCATENATE(VLOOKUP(I186,'Pril3-drev'!$H$5:$K$83,4,0),"-",'Vstupní data'!R186),K2!$C$15:$D$23,2,0),0)</f>
        <v>0</v>
      </c>
      <c r="Q186" s="66" t="n">
        <f aca="false">IF(O186&gt;0,VLOOKUP(I186,'Pril3-drev'!$H$5:$I$83,2,0),0)</f>
        <v>0</v>
      </c>
      <c r="R186" s="66" t="n">
        <f aca="false">IF(Q186&gt;0,VLOOKUP(Q186,'Pril6-okus'!$A$5:$B$17,2,0),0)</f>
        <v>0</v>
      </c>
      <c r="S186" s="66" t="n">
        <f aca="false">IF(O186&gt;0,VLOOKUP(I186,'Pril3-drev'!$H$5:$J$83,3,0),0)</f>
        <v>0</v>
      </c>
      <c r="T186" s="66" t="str">
        <f aca="false">IF(O186&gt;0,IF(L186="k",0.9*VLOOKUP(S186,'ha-pocty-vyhl'!$A$5:$B$20,2,0),IF(L186="po",0.8*VLOOKUP(S186,'ha-pocty-vyhl'!$A$5:$B$20,2,0),VLOOKUP(S186,'ha-pocty-vyhl'!$A$5:$B$20,2,0))),"")</f>
        <v/>
      </c>
      <c r="U186" s="66" t="n">
        <f aca="false">'Vstupní data'!P186</f>
        <v>0</v>
      </c>
      <c r="V186" s="66" t="n">
        <f aca="false">IF(O186&gt;0,1.3*T186*1000*Z186/10000,0)</f>
        <v>0</v>
      </c>
      <c r="W186" s="66" t="n">
        <f aca="false">IF(O186&gt;0,1.3*T186*1000*Z186/10000,0)</f>
        <v>0</v>
      </c>
      <c r="X186" s="66" t="n">
        <f aca="false">IF(O186&gt;0,IF(O186&gt;V186,V186,O186),0)</f>
        <v>0</v>
      </c>
      <c r="Y186" s="66" t="n">
        <f aca="false">IF(O186&gt;0,IF(IF(U186&gt;W186,W186,U186)&lt;X186,W186,IF(U186&gt;W186,W186,U186)),0)</f>
        <v>0</v>
      </c>
      <c r="Z186" s="66" t="n">
        <f aca="false">IF(O186&gt;0,IF(J186&gt;0,J186,K186*H186/100),0)</f>
        <v>0</v>
      </c>
      <c r="AA186" s="67" t="n">
        <f aca="false">IF(O186&gt;0,CEILING(R186*P186*X186/Y186*Z186,1),0)</f>
        <v>0</v>
      </c>
      <c r="AB186" s="68" t="n">
        <f aca="false">IF(O186&gt;0,AA186/O186,0)</f>
        <v>0</v>
      </c>
      <c r="AC186" s="66" t="n">
        <f aca="false">'Vstupní data'!W186</f>
        <v>0</v>
      </c>
      <c r="AI186" s="66" t="str">
        <f aca="false">IF(OR('Vstupní data'!T186&gt;0,'Vstupní data'!U186&gt;0),VLOOKUP(I186,'Pril3-drev'!$H$5:$J$83,3,0),"")</f>
        <v/>
      </c>
      <c r="AJ186" s="66" t="n">
        <f aca="false">IF('Vstupní data'!V186="prostokořenný",0,IF('Vstupní data'!V186="krytokořenný","k",IF('Vstupní data'!V186="poloodrostky nebo odrostky, prostokořenné i krytokořenné","po",0)))</f>
        <v>0</v>
      </c>
      <c r="AK186" s="66" t="n">
        <f aca="false">IF(OR('Vstupní data'!T186&gt;0,'Vstupní data'!U186&gt;0),IF(AJ186="k",0.9*VLOOKUP(AI186,'ha-pocty-vyhl'!$A$5:$B$20,2,0),IF(AJ186="po",0.8*VLOOKUP(AI186,'ha-pocty-vyhl'!$A$5:$B$20,2,0),VLOOKUP(AI186,'ha-pocty-vyhl'!$A$5:$B$20,2,0))),0)</f>
        <v>0</v>
      </c>
      <c r="AL186" s="66" t="n">
        <f aca="false">IF(OR('Vstupní data'!T186&gt;0,'Vstupní data'!U186&gt;0),'Vstupní data'!K186*'Vstupní data'!M186/100,0)</f>
        <v>0</v>
      </c>
      <c r="AM186" s="66" t="n">
        <f aca="false">IF(OR('Vstupní data'!T186&gt;0,'Vstupní data'!U186&gt;0),IF('Vstupní data'!T186&gt;0,'Vstupní data'!T186,ROUND(10*'Vstupní data'!U186/AK186,0)),0)</f>
        <v>0</v>
      </c>
      <c r="AN186" s="69" t="n">
        <f aca="false">IF('Vstupní data'!T186&gt;0,   IF('Vstupní data'!T186&lt;=AL186,'Vstupní data'!T186,AL186),   IF(AM186&lt;AL186,AM186,AL186))</f>
        <v>0</v>
      </c>
      <c r="AO186" s="69" t="n">
        <f aca="false">'Vstupní data'!X186</f>
        <v>0</v>
      </c>
      <c r="AP186" s="66" t="n">
        <f aca="false">IF(OR('Vstupní data'!T186&gt;0,'Vstupní data'!U186&gt;0),IF(I186&lt;&gt;0,VLOOKUP(I186,'Pril3-drev'!$H$5:$I$83,2,0),0),0)</f>
        <v>0</v>
      </c>
      <c r="AQ186" s="66" t="n">
        <f aca="false">'Vstupní data'!Y186</f>
        <v>0</v>
      </c>
      <c r="AR186" s="66" t="str">
        <f aca="false">IF(AC186&gt;5,   IF('Vstupní data'!Y186&gt;0,   VLOOKUP(VLOOKUP(CONCATENATE(VLOOKUP(I186,'Pril3-drev'!$H$4:$L$83,5,0),AC186),'Pril3-drev'!$Q$4:$R$2803,2,0),'AVB-BS'!$C$5:$S$29 ,LOOKUP(AQ186,'AVB-BS'!$D$3:$S$3,'AVB-BS'!$D$1:$S$1) ,0 )   ,   IF('Vstupní data'!Z186&gt;0,'Vstupní data'!Z186,0)) , "")</f>
        <v/>
      </c>
      <c r="AS186" s="70" t="str">
        <f aca="false">IF(AC186&gt;5,VLOOKUP(CONCATENATE(AP186,AR186),'Pril1-THLPa'!$H$6:$N$96,4,0),"")</f>
        <v/>
      </c>
      <c r="AT186" s="70" t="str">
        <f aca="false">IF(AC186&gt;5,VLOOKUP(CONCATENATE(AP186,AR186),'Pril1-THLPa'!$H$6:$N$96,5,0),"")</f>
        <v/>
      </c>
      <c r="AU186" s="70" t="str">
        <f aca="false">IF(AC186&gt;5,VLOOKUP(CONCATENATE(AP186,AR186),'Pril1-THLPa'!$H$6:$N$96,6,0),"")</f>
        <v/>
      </c>
      <c r="AV186" s="70" t="str">
        <f aca="false">IF(AC186&gt;5,VLOOKUP(CONCATENATE(AP186,AR186),'Pril1-THLPa'!$H$6:$N$96,7,0),"")</f>
        <v/>
      </c>
      <c r="AW186" s="70" t="str">
        <f aca="false">IF(AC186&gt;5,VLOOKUP(CONCATENATE(AP186,AR186),'Pril1-THLPa'!$H$6:$O$96,8,0),"")</f>
        <v/>
      </c>
      <c r="AX186" s="66" t="n">
        <f aca="false">IF(AC186&gt;0,IF(AND(AC186&gt;0,AC186&lt;=5),VLOOKUP(AP186,'Pril1-THLPa'!$A$6:$F$18,LOOKUP(AC186,'Pril1-THLPa'!$B$5:$F$5,'Pril1-THLPa'!$B$4:$F$4),0),AS186+AT186*(AC186-5)+AU186*POWER(AC186-5,2)+AV186*POWER(AC186-5,3)+AW186*POWER(AC186-5,4)),0)</f>
        <v>0</v>
      </c>
      <c r="AY186" s="71"/>
      <c r="AZ186" s="66" t="n">
        <f aca="false">'Vstupní data'!AA186</f>
        <v>0</v>
      </c>
      <c r="BA186" s="66" t="n">
        <f aca="false">IF(OR('Vstupní data'!T186&gt;0,'Vstupní data'!U186&gt;0),IF(AC186&lt;&gt;"",AX186*AO186/10*(100+AZ186)/100,0),0)</f>
        <v>0</v>
      </c>
      <c r="BB186" s="67" t="n">
        <f aca="false">IF(AC186&lt;&gt;"",ROUND(BA186*AN186,0),0)</f>
        <v>0</v>
      </c>
      <c r="BC186" s="68" t="str">
        <f aca="false">IF(AE186&gt;0,BB186/AE186,"")</f>
        <v/>
      </c>
      <c r="BD186" s="66" t="n">
        <f aca="false">'Vstupní data'!AE186</f>
        <v>0</v>
      </c>
      <c r="BF186" s="66" t="n">
        <f aca="false">'Vstupní data'!AC186</f>
        <v>0</v>
      </c>
      <c r="BH186" s="66" t="n">
        <f aca="false">'Vstupní data'!AD186</f>
        <v>0</v>
      </c>
      <c r="BI186" s="66" t="n">
        <f aca="false">'Vstupní data'!AF186</f>
        <v>0</v>
      </c>
      <c r="BJ186" s="69" t="n">
        <f aca="false">'Vstupní data'!AG186</f>
        <v>0</v>
      </c>
      <c r="BK186" s="69" t="n">
        <f aca="false">IF(BF186&lt;&gt;0,VLOOKUP(I186,'Pril3-drev'!$H$5:$I$83,2,0),0)</f>
        <v>0</v>
      </c>
      <c r="BL186" s="69" t="n">
        <f aca="false">IF(BF186&lt;&gt;0,VLOOKUP(BK186,'Pril3-drev'!$A$5:$C$17,3,0),0)</f>
        <v>0</v>
      </c>
      <c r="BM186" s="69" t="n">
        <f aca="false">'Vstupní data'!AH186</f>
        <v>0</v>
      </c>
      <c r="BN186" s="69" t="n">
        <f aca="false">IF('Vstupní data'!AH186&gt;0,   VLOOKUP(VLOOKUP(CONCATENATE(VLOOKUP(I186,'Pril3-drev'!$H$4:$L$83,5,0),BD186),'Pril3-drev'!$Q$4:$R$2803,2,0),'AVB-BS'!$C$5:$S$29 ,LOOKUP(BM186,'AVB-BS'!$D$3:$S$3,'AVB-BS'!$D$1:$S$1) ,0 )   ,   IF('Vstupní data'!AI186&gt;0,'Vstupní data'!AI186,0))</f>
        <v>0</v>
      </c>
      <c r="BO186" s="69" t="str">
        <f aca="false">IF(BX186&gt;5,VLOOKUP(CONCATENATE(BK186,BN186),'Pril1-THLPa'!$H$6:$N$96,4,0),"")</f>
        <v/>
      </c>
      <c r="BP186" s="69" t="str">
        <f aca="false">IF(BX186&gt;5,VLOOKUP(CONCATENATE(BK186,BN186),'Pril1-THLPa'!$H$6:$N$96,5,0),"")</f>
        <v/>
      </c>
      <c r="BQ186" s="69" t="str">
        <f aca="false">IF(BX186&gt;5,VLOOKUP(CONCATENATE(BK186,BN186),'Pril1-THLPa'!$H$6:$N$96,6,0),"")</f>
        <v/>
      </c>
      <c r="BR186" s="69" t="str">
        <f aca="false">IF(BX186&gt;5,VLOOKUP(CONCATENATE(BK186,BN186),'Pril1-THLPa'!$H$6:$N$96,7,0),"")</f>
        <v/>
      </c>
      <c r="BS186" s="69" t="str">
        <f aca="false">IF(BX186&gt;5,VLOOKUP(CONCATENATE(BK186,BN186),'Pril1-THLPa'!$H$6:$O$96,8,0),"")</f>
        <v/>
      </c>
      <c r="BT186" s="69" t="str">
        <f aca="false">IF(BF186&gt;0, IF(BK186="smrk",  VLOOKUP(VLOOKUP(BD186,'Pril9-K3'!$L$8:$M$207,2,0),'Pril9-K3'!$A$8:$J$16,LOOKUP(BN186,'Pril9-K3'!$A$7:$J$7,'Pril9-K3'!$A$5:$J$5),0), IF(AND(BK186&lt;&gt;"smrk",'Vstupní data'!AK186&lt;&gt;""),'Vstupní data'!AK186,   VLOOKUP(VLOOKUP(BD186,'Pril9-K3'!$L$8:$M$207,2,0),'Pril9-K3'!$A$8:$J$16,LOOKUP(BN186,'Pril9-K3'!$A$7:$J$7,'Pril9-K3'!$A$5:$J$5),0)   )),   "")</f>
        <v/>
      </c>
      <c r="BV186" s="69" t="n">
        <f aca="false">'Vstupní data'!AJ186</f>
        <v>0</v>
      </c>
      <c r="BW186" s="69" t="n">
        <f aca="false">IF(BF186&gt;0,IF(J186&gt;0,J186,K186*H186/100),0)</f>
        <v>0</v>
      </c>
      <c r="BX186" s="69" t="n">
        <f aca="false">IF(BF186&gt;0,IF(BJ186&gt;BL186,BL186,BJ186),0)</f>
        <v>0</v>
      </c>
      <c r="BY186" s="69" t="n">
        <f aca="false">IF(BD186=0,0,IF(AND(BX186&gt;0,BX186&lt;=5),  IF(AND(BX186&gt;0,BX186&lt;=5),VLOOKUP(BK186,'Pril1-THLPa'!$A$6:$F$18,IF(AND(BX186&gt;0,BX186&lt;=5),LOOKUP(BX186,'Pril1-THLPa'!$B$5:$F$5,'Pril1-THLPa'!$B$4:$F$4),""),0),""),  IF(BX186&gt;5,BO186+BP186*(BX186-5)+BQ186*POWER(BX186-5,2)+BR186*POWER(BX186-5,3)+BS186*POWER(BX186-5,4),"")))</f>
        <v>0</v>
      </c>
      <c r="BZ186" s="69" t="n">
        <f aca="false">IF(BY186&gt;0,BY186*BI186/10*BW186*(100+BV186)/100,0)</f>
        <v>0</v>
      </c>
      <c r="CA186" s="69" t="n">
        <f aca="false">IF(BD186&gt;0,BX186-IF(BD186&gt;BX186,BX186,BD186),0)</f>
        <v>0</v>
      </c>
      <c r="CB186" s="69" t="n">
        <f aca="false">POWER(1.01,CA186)</f>
        <v>1</v>
      </c>
      <c r="CC186" s="69" t="n">
        <f aca="false">IF(BF186&gt;0,IF(BF186&gt;BH186,1,BF186/BH186),0)</f>
        <v>0</v>
      </c>
      <c r="CD186" s="72" t="n">
        <f aca="false">IF(BD186=0,0,IF(BF186&gt;0,ROUND(IF(CB186&lt;&gt;0,BZ186*BT186*1/CB186*CC186,0),0),0))</f>
        <v>0</v>
      </c>
      <c r="CE186" s="73" t="str">
        <f aca="false">IF(BF186&gt;0,IF(BF186&gt;BH186,CD186/BF186,CD186/BH186),"")</f>
        <v/>
      </c>
      <c r="CF186" s="69" t="n">
        <f aca="false">'Vstupní data'!AM186</f>
        <v>0</v>
      </c>
      <c r="CG186" s="69" t="n">
        <f aca="false">'Vstupní data'!AN186</f>
        <v>0</v>
      </c>
      <c r="CH186" s="69" t="n">
        <f aca="false">'Vstupní data'!AO186</f>
        <v>0</v>
      </c>
      <c r="CI186" s="69" t="n">
        <f aca="false">'Vstupní data'!AP186</f>
        <v>0</v>
      </c>
      <c r="CJ186" s="72" t="n">
        <f aca="false">ROUND(CH186*CI186,0)</f>
        <v>0</v>
      </c>
      <c r="CK186" s="74" t="str">
        <f aca="false">IF(OR(AA186&gt;0,BB186&gt;0,CD186&gt;0,CJ186&gt;0),AA186+BB186+CD186+CJ186,"")</f>
        <v/>
      </c>
    </row>
    <row r="187" customFormat="false" ht="12.8" hidden="false" customHeight="false" outlineLevel="0" collapsed="false">
      <c r="A187" s="66" t="n">
        <f aca="false">'Vstupní data'!A187</f>
        <v>0</v>
      </c>
      <c r="F187" s="66" t="str">
        <f aca="false">CONCATENATE('Vstupní data'!F187,'Vstupní data'!G187,'Vstupní data'!H187,'Vstupní data'!I187)</f>
        <v/>
      </c>
      <c r="G187" s="66"/>
      <c r="H187" s="66" t="n">
        <f aca="false">'Vstupní data'!K187</f>
        <v>0</v>
      </c>
      <c r="I187" s="66" t="n">
        <f aca="false">'Vstupní data'!L187</f>
        <v>0</v>
      </c>
      <c r="J187" s="66" t="n">
        <f aca="false">'Vstupní data'!K187*'Vstupní data'!M187/100</f>
        <v>0</v>
      </c>
      <c r="L187" s="66" t="n">
        <f aca="false">IF('Vstupní data'!N187="prostokořenný",0,IF('Vstupní data'!N187="krytokořenný","k",IF('Vstupní data'!N187="poloodrostky nebo odrostky, prostokořenné i krytokořenné","po",0)))</f>
        <v>0</v>
      </c>
      <c r="N187" s="66"/>
      <c r="O187" s="66" t="n">
        <f aca="false">'Vstupní data'!O187</f>
        <v>0</v>
      </c>
      <c r="P187" s="66" t="n">
        <f aca="false">IF(O187&gt;0,VLOOKUP(CONCATENATE(VLOOKUP(I187,'Pril3-drev'!$H$5:$K$83,4,0),"-",'Vstupní data'!R187),K2!$C$15:$D$23,2,0),0)</f>
        <v>0</v>
      </c>
      <c r="Q187" s="66" t="n">
        <f aca="false">IF(O187&gt;0,VLOOKUP(I187,'Pril3-drev'!$H$5:$I$83,2,0),0)</f>
        <v>0</v>
      </c>
      <c r="R187" s="66" t="n">
        <f aca="false">IF(Q187&gt;0,VLOOKUP(Q187,'Pril6-okus'!$A$5:$B$17,2,0),0)</f>
        <v>0</v>
      </c>
      <c r="S187" s="66" t="n">
        <f aca="false">IF(O187&gt;0,VLOOKUP(I187,'Pril3-drev'!$H$5:$J$83,3,0),0)</f>
        <v>0</v>
      </c>
      <c r="T187" s="66" t="str">
        <f aca="false">IF(O187&gt;0,IF(L187="k",0.9*VLOOKUP(S187,'ha-pocty-vyhl'!$A$5:$B$20,2,0),IF(L187="po",0.8*VLOOKUP(S187,'ha-pocty-vyhl'!$A$5:$B$20,2,0),VLOOKUP(S187,'ha-pocty-vyhl'!$A$5:$B$20,2,0))),"")</f>
        <v/>
      </c>
      <c r="U187" s="66" t="n">
        <f aca="false">'Vstupní data'!P187</f>
        <v>0</v>
      </c>
      <c r="V187" s="66" t="n">
        <f aca="false">IF(O187&gt;0,1.3*T187*1000*Z187/10000,0)</f>
        <v>0</v>
      </c>
      <c r="W187" s="66" t="n">
        <f aca="false">IF(O187&gt;0,1.3*T187*1000*Z187/10000,0)</f>
        <v>0</v>
      </c>
      <c r="X187" s="66" t="n">
        <f aca="false">IF(O187&gt;0,IF(O187&gt;V187,V187,O187),0)</f>
        <v>0</v>
      </c>
      <c r="Y187" s="66" t="n">
        <f aca="false">IF(O187&gt;0,IF(IF(U187&gt;W187,W187,U187)&lt;X187,W187,IF(U187&gt;W187,W187,U187)),0)</f>
        <v>0</v>
      </c>
      <c r="Z187" s="66" t="n">
        <f aca="false">IF(O187&gt;0,IF(J187&gt;0,J187,K187*H187/100),0)</f>
        <v>0</v>
      </c>
      <c r="AA187" s="67" t="n">
        <f aca="false">IF(O187&gt;0,CEILING(R187*P187*X187/Y187*Z187,1),0)</f>
        <v>0</v>
      </c>
      <c r="AB187" s="68" t="n">
        <f aca="false">IF(O187&gt;0,AA187/O187,0)</f>
        <v>0</v>
      </c>
      <c r="AC187" s="66" t="n">
        <f aca="false">'Vstupní data'!W187</f>
        <v>0</v>
      </c>
      <c r="AI187" s="66" t="str">
        <f aca="false">IF(OR('Vstupní data'!T187&gt;0,'Vstupní data'!U187&gt;0),VLOOKUP(I187,'Pril3-drev'!$H$5:$J$83,3,0),"")</f>
        <v/>
      </c>
      <c r="AJ187" s="66" t="n">
        <f aca="false">IF('Vstupní data'!V187="prostokořenný",0,IF('Vstupní data'!V187="krytokořenný","k",IF('Vstupní data'!V187="poloodrostky nebo odrostky, prostokořenné i krytokořenné","po",0)))</f>
        <v>0</v>
      </c>
      <c r="AK187" s="66" t="n">
        <f aca="false">IF(OR('Vstupní data'!T187&gt;0,'Vstupní data'!U187&gt;0),IF(AJ187="k",0.9*VLOOKUP(AI187,'ha-pocty-vyhl'!$A$5:$B$20,2,0),IF(AJ187="po",0.8*VLOOKUP(AI187,'ha-pocty-vyhl'!$A$5:$B$20,2,0),VLOOKUP(AI187,'ha-pocty-vyhl'!$A$5:$B$20,2,0))),0)</f>
        <v>0</v>
      </c>
      <c r="AL187" s="66" t="n">
        <f aca="false">IF(OR('Vstupní data'!T187&gt;0,'Vstupní data'!U187&gt;0),'Vstupní data'!K187*'Vstupní data'!M187/100,0)</f>
        <v>0</v>
      </c>
      <c r="AM187" s="66" t="n">
        <f aca="false">IF(OR('Vstupní data'!T187&gt;0,'Vstupní data'!U187&gt;0),IF('Vstupní data'!T187&gt;0,'Vstupní data'!T187,ROUND(10*'Vstupní data'!U187/AK187,0)),0)</f>
        <v>0</v>
      </c>
      <c r="AN187" s="69" t="n">
        <f aca="false">IF('Vstupní data'!T187&gt;0,   IF('Vstupní data'!T187&lt;=AL187,'Vstupní data'!T187,AL187),   IF(AM187&lt;AL187,AM187,AL187))</f>
        <v>0</v>
      </c>
      <c r="AO187" s="69" t="n">
        <f aca="false">'Vstupní data'!X187</f>
        <v>0</v>
      </c>
      <c r="AP187" s="66" t="n">
        <f aca="false">IF(OR('Vstupní data'!T187&gt;0,'Vstupní data'!U187&gt;0),IF(I187&lt;&gt;0,VLOOKUP(I187,'Pril3-drev'!$H$5:$I$83,2,0),0),0)</f>
        <v>0</v>
      </c>
      <c r="AQ187" s="66" t="n">
        <f aca="false">'Vstupní data'!Y187</f>
        <v>0</v>
      </c>
      <c r="AR187" s="66" t="str">
        <f aca="false">IF(AC187&gt;5,   IF('Vstupní data'!Y187&gt;0,   VLOOKUP(VLOOKUP(CONCATENATE(VLOOKUP(I187,'Pril3-drev'!$H$4:$L$83,5,0),AC187),'Pril3-drev'!$Q$4:$R$2803,2,0),'AVB-BS'!$C$5:$S$29 ,LOOKUP(AQ187,'AVB-BS'!$D$3:$S$3,'AVB-BS'!$D$1:$S$1) ,0 )   ,   IF('Vstupní data'!Z187&gt;0,'Vstupní data'!Z187,0)) , "")</f>
        <v/>
      </c>
      <c r="AS187" s="70" t="str">
        <f aca="false">IF(AC187&gt;5,VLOOKUP(CONCATENATE(AP187,AR187),'Pril1-THLPa'!$H$6:$N$96,4,0),"")</f>
        <v/>
      </c>
      <c r="AT187" s="70" t="str">
        <f aca="false">IF(AC187&gt;5,VLOOKUP(CONCATENATE(AP187,AR187),'Pril1-THLPa'!$H$6:$N$96,5,0),"")</f>
        <v/>
      </c>
      <c r="AU187" s="70" t="str">
        <f aca="false">IF(AC187&gt;5,VLOOKUP(CONCATENATE(AP187,AR187),'Pril1-THLPa'!$H$6:$N$96,6,0),"")</f>
        <v/>
      </c>
      <c r="AV187" s="70" t="str">
        <f aca="false">IF(AC187&gt;5,VLOOKUP(CONCATENATE(AP187,AR187),'Pril1-THLPa'!$H$6:$N$96,7,0),"")</f>
        <v/>
      </c>
      <c r="AW187" s="70" t="str">
        <f aca="false">IF(AC187&gt;5,VLOOKUP(CONCATENATE(AP187,AR187),'Pril1-THLPa'!$H$6:$O$96,8,0),"")</f>
        <v/>
      </c>
      <c r="AX187" s="66" t="n">
        <f aca="false">IF(AC187&gt;0,IF(AND(AC187&gt;0,AC187&lt;=5),VLOOKUP(AP187,'Pril1-THLPa'!$A$6:$F$18,LOOKUP(AC187,'Pril1-THLPa'!$B$5:$F$5,'Pril1-THLPa'!$B$4:$F$4),0),AS187+AT187*(AC187-5)+AU187*POWER(AC187-5,2)+AV187*POWER(AC187-5,3)+AW187*POWER(AC187-5,4)),0)</f>
        <v>0</v>
      </c>
      <c r="AY187" s="71"/>
      <c r="AZ187" s="66" t="n">
        <f aca="false">'Vstupní data'!AA187</f>
        <v>0</v>
      </c>
      <c r="BA187" s="66" t="n">
        <f aca="false">IF(OR('Vstupní data'!T187&gt;0,'Vstupní data'!U187&gt;0),IF(AC187&lt;&gt;"",AX187*AO187/10*(100+AZ187)/100,0),0)</f>
        <v>0</v>
      </c>
      <c r="BB187" s="67" t="n">
        <f aca="false">IF(AC187&lt;&gt;"",ROUND(BA187*AN187,0),0)</f>
        <v>0</v>
      </c>
      <c r="BC187" s="68" t="str">
        <f aca="false">IF(AE187&gt;0,BB187/AE187,"")</f>
        <v/>
      </c>
      <c r="BD187" s="66" t="n">
        <f aca="false">'Vstupní data'!AE187</f>
        <v>0</v>
      </c>
      <c r="BF187" s="66" t="n">
        <f aca="false">'Vstupní data'!AC187</f>
        <v>0</v>
      </c>
      <c r="BH187" s="66" t="n">
        <f aca="false">'Vstupní data'!AD187</f>
        <v>0</v>
      </c>
      <c r="BI187" s="66" t="n">
        <f aca="false">'Vstupní data'!AF187</f>
        <v>0</v>
      </c>
      <c r="BJ187" s="69" t="n">
        <f aca="false">'Vstupní data'!AG187</f>
        <v>0</v>
      </c>
      <c r="BK187" s="69" t="n">
        <f aca="false">IF(BF187&lt;&gt;0,VLOOKUP(I187,'Pril3-drev'!$H$5:$I$83,2,0),0)</f>
        <v>0</v>
      </c>
      <c r="BL187" s="69" t="n">
        <f aca="false">IF(BF187&lt;&gt;0,VLOOKUP(BK187,'Pril3-drev'!$A$5:$C$17,3,0),0)</f>
        <v>0</v>
      </c>
      <c r="BM187" s="69" t="n">
        <f aca="false">'Vstupní data'!AH187</f>
        <v>0</v>
      </c>
      <c r="BN187" s="69" t="n">
        <f aca="false">IF('Vstupní data'!AH187&gt;0,   VLOOKUP(VLOOKUP(CONCATENATE(VLOOKUP(I187,'Pril3-drev'!$H$4:$L$83,5,0),BD187),'Pril3-drev'!$Q$4:$R$2803,2,0),'AVB-BS'!$C$5:$S$29 ,LOOKUP(BM187,'AVB-BS'!$D$3:$S$3,'AVB-BS'!$D$1:$S$1) ,0 )   ,   IF('Vstupní data'!AI187&gt;0,'Vstupní data'!AI187,0))</f>
        <v>0</v>
      </c>
      <c r="BO187" s="69" t="str">
        <f aca="false">IF(BX187&gt;5,VLOOKUP(CONCATENATE(BK187,BN187),'Pril1-THLPa'!$H$6:$N$96,4,0),"")</f>
        <v/>
      </c>
      <c r="BP187" s="69" t="str">
        <f aca="false">IF(BX187&gt;5,VLOOKUP(CONCATENATE(BK187,BN187),'Pril1-THLPa'!$H$6:$N$96,5,0),"")</f>
        <v/>
      </c>
      <c r="BQ187" s="69" t="str">
        <f aca="false">IF(BX187&gt;5,VLOOKUP(CONCATENATE(BK187,BN187),'Pril1-THLPa'!$H$6:$N$96,6,0),"")</f>
        <v/>
      </c>
      <c r="BR187" s="69" t="str">
        <f aca="false">IF(BX187&gt;5,VLOOKUP(CONCATENATE(BK187,BN187),'Pril1-THLPa'!$H$6:$N$96,7,0),"")</f>
        <v/>
      </c>
      <c r="BS187" s="69" t="str">
        <f aca="false">IF(BX187&gt;5,VLOOKUP(CONCATENATE(BK187,BN187),'Pril1-THLPa'!$H$6:$O$96,8,0),"")</f>
        <v/>
      </c>
      <c r="BT187" s="69" t="str">
        <f aca="false">IF(BF187&gt;0, IF(BK187="smrk",  VLOOKUP(VLOOKUP(BD187,'Pril9-K3'!$L$8:$M$207,2,0),'Pril9-K3'!$A$8:$J$16,LOOKUP(BN187,'Pril9-K3'!$A$7:$J$7,'Pril9-K3'!$A$5:$J$5),0), IF(AND(BK187&lt;&gt;"smrk",'Vstupní data'!AK187&lt;&gt;""),'Vstupní data'!AK187,   VLOOKUP(VLOOKUP(BD187,'Pril9-K3'!$L$8:$M$207,2,0),'Pril9-K3'!$A$8:$J$16,LOOKUP(BN187,'Pril9-K3'!$A$7:$J$7,'Pril9-K3'!$A$5:$J$5),0)   )),   "")</f>
        <v/>
      </c>
      <c r="BV187" s="69" t="n">
        <f aca="false">'Vstupní data'!AJ187</f>
        <v>0</v>
      </c>
      <c r="BW187" s="69" t="n">
        <f aca="false">IF(BF187&gt;0,IF(J187&gt;0,J187,K187*H187/100),0)</f>
        <v>0</v>
      </c>
      <c r="BX187" s="69" t="n">
        <f aca="false">IF(BF187&gt;0,IF(BJ187&gt;BL187,BL187,BJ187),0)</f>
        <v>0</v>
      </c>
      <c r="BY187" s="69" t="n">
        <f aca="false">IF(BD187=0,0,IF(AND(BX187&gt;0,BX187&lt;=5),  IF(AND(BX187&gt;0,BX187&lt;=5),VLOOKUP(BK187,'Pril1-THLPa'!$A$6:$F$18,IF(AND(BX187&gt;0,BX187&lt;=5),LOOKUP(BX187,'Pril1-THLPa'!$B$5:$F$5,'Pril1-THLPa'!$B$4:$F$4),""),0),""),  IF(BX187&gt;5,BO187+BP187*(BX187-5)+BQ187*POWER(BX187-5,2)+BR187*POWER(BX187-5,3)+BS187*POWER(BX187-5,4),"")))</f>
        <v>0</v>
      </c>
      <c r="BZ187" s="69" t="n">
        <f aca="false">IF(BY187&gt;0,BY187*BI187/10*BW187*(100+BV187)/100,0)</f>
        <v>0</v>
      </c>
      <c r="CA187" s="69" t="n">
        <f aca="false">IF(BD187&gt;0,BX187-IF(BD187&gt;BX187,BX187,BD187),0)</f>
        <v>0</v>
      </c>
      <c r="CB187" s="69" t="n">
        <f aca="false">POWER(1.01,CA187)</f>
        <v>1</v>
      </c>
      <c r="CC187" s="69" t="n">
        <f aca="false">IF(BF187&gt;0,IF(BF187&gt;BH187,1,BF187/BH187),0)</f>
        <v>0</v>
      </c>
      <c r="CD187" s="72" t="n">
        <f aca="false">IF(BD187=0,0,IF(BF187&gt;0,ROUND(IF(CB187&lt;&gt;0,BZ187*BT187*1/CB187*CC187,0),0),0))</f>
        <v>0</v>
      </c>
      <c r="CE187" s="73" t="str">
        <f aca="false">IF(BF187&gt;0,IF(BF187&gt;BH187,CD187/BF187,CD187/BH187),"")</f>
        <v/>
      </c>
      <c r="CF187" s="69" t="n">
        <f aca="false">'Vstupní data'!AM187</f>
        <v>0</v>
      </c>
      <c r="CG187" s="69" t="n">
        <f aca="false">'Vstupní data'!AN187</f>
        <v>0</v>
      </c>
      <c r="CH187" s="69" t="n">
        <f aca="false">'Vstupní data'!AO187</f>
        <v>0</v>
      </c>
      <c r="CI187" s="69" t="n">
        <f aca="false">'Vstupní data'!AP187</f>
        <v>0</v>
      </c>
      <c r="CJ187" s="72" t="n">
        <f aca="false">ROUND(CH187*CI187,0)</f>
        <v>0</v>
      </c>
      <c r="CK187" s="74" t="str">
        <f aca="false">IF(OR(AA187&gt;0,BB187&gt;0,CD187&gt;0,CJ187&gt;0),AA187+BB187+CD187+CJ187,"")</f>
        <v/>
      </c>
    </row>
    <row r="188" customFormat="false" ht="12.8" hidden="false" customHeight="false" outlineLevel="0" collapsed="false">
      <c r="A188" s="66" t="n">
        <f aca="false">'Vstupní data'!A188</f>
        <v>0</v>
      </c>
      <c r="F188" s="66" t="str">
        <f aca="false">CONCATENATE('Vstupní data'!F188,'Vstupní data'!G188,'Vstupní data'!H188,'Vstupní data'!I188)</f>
        <v/>
      </c>
      <c r="G188" s="66"/>
      <c r="H188" s="66" t="n">
        <f aca="false">'Vstupní data'!K188</f>
        <v>0</v>
      </c>
      <c r="I188" s="66" t="n">
        <f aca="false">'Vstupní data'!L188</f>
        <v>0</v>
      </c>
      <c r="J188" s="66" t="n">
        <f aca="false">'Vstupní data'!K188*'Vstupní data'!M188/100</f>
        <v>0</v>
      </c>
      <c r="L188" s="66" t="n">
        <f aca="false">IF('Vstupní data'!N188="prostokořenný",0,IF('Vstupní data'!N188="krytokořenný","k",IF('Vstupní data'!N188="poloodrostky nebo odrostky, prostokořenné i krytokořenné","po",0)))</f>
        <v>0</v>
      </c>
      <c r="N188" s="66"/>
      <c r="O188" s="66" t="n">
        <f aca="false">'Vstupní data'!O188</f>
        <v>0</v>
      </c>
      <c r="P188" s="66" t="n">
        <f aca="false">IF(O188&gt;0,VLOOKUP(CONCATENATE(VLOOKUP(I188,'Pril3-drev'!$H$5:$K$83,4,0),"-",'Vstupní data'!R188),K2!$C$15:$D$23,2,0),0)</f>
        <v>0</v>
      </c>
      <c r="Q188" s="66" t="n">
        <f aca="false">IF(O188&gt;0,VLOOKUP(I188,'Pril3-drev'!$H$5:$I$83,2,0),0)</f>
        <v>0</v>
      </c>
      <c r="R188" s="66" t="n">
        <f aca="false">IF(Q188&gt;0,VLOOKUP(Q188,'Pril6-okus'!$A$5:$B$17,2,0),0)</f>
        <v>0</v>
      </c>
      <c r="S188" s="66" t="n">
        <f aca="false">IF(O188&gt;0,VLOOKUP(I188,'Pril3-drev'!$H$5:$J$83,3,0),0)</f>
        <v>0</v>
      </c>
      <c r="T188" s="66" t="str">
        <f aca="false">IF(O188&gt;0,IF(L188="k",0.9*VLOOKUP(S188,'ha-pocty-vyhl'!$A$5:$B$20,2,0),IF(L188="po",0.8*VLOOKUP(S188,'ha-pocty-vyhl'!$A$5:$B$20,2,0),VLOOKUP(S188,'ha-pocty-vyhl'!$A$5:$B$20,2,0))),"")</f>
        <v/>
      </c>
      <c r="U188" s="66" t="n">
        <f aca="false">'Vstupní data'!P188</f>
        <v>0</v>
      </c>
      <c r="V188" s="66" t="n">
        <f aca="false">IF(O188&gt;0,1.3*T188*1000*Z188/10000,0)</f>
        <v>0</v>
      </c>
      <c r="W188" s="66" t="n">
        <f aca="false">IF(O188&gt;0,1.3*T188*1000*Z188/10000,0)</f>
        <v>0</v>
      </c>
      <c r="X188" s="66" t="n">
        <f aca="false">IF(O188&gt;0,IF(O188&gt;V188,V188,O188),0)</f>
        <v>0</v>
      </c>
      <c r="Y188" s="66" t="n">
        <f aca="false">IF(O188&gt;0,IF(IF(U188&gt;W188,W188,U188)&lt;X188,W188,IF(U188&gt;W188,W188,U188)),0)</f>
        <v>0</v>
      </c>
      <c r="Z188" s="66" t="n">
        <f aca="false">IF(O188&gt;0,IF(J188&gt;0,J188,K188*H188/100),0)</f>
        <v>0</v>
      </c>
      <c r="AA188" s="67" t="n">
        <f aca="false">IF(O188&gt;0,CEILING(R188*P188*X188/Y188*Z188,1),0)</f>
        <v>0</v>
      </c>
      <c r="AB188" s="68" t="n">
        <f aca="false">IF(O188&gt;0,AA188/O188,0)</f>
        <v>0</v>
      </c>
      <c r="AC188" s="66" t="n">
        <f aca="false">'Vstupní data'!W188</f>
        <v>0</v>
      </c>
      <c r="AI188" s="66" t="str">
        <f aca="false">IF(OR('Vstupní data'!T188&gt;0,'Vstupní data'!U188&gt;0),VLOOKUP(I188,'Pril3-drev'!$H$5:$J$83,3,0),"")</f>
        <v/>
      </c>
      <c r="AJ188" s="66" t="n">
        <f aca="false">IF('Vstupní data'!V188="prostokořenný",0,IF('Vstupní data'!V188="krytokořenný","k",IF('Vstupní data'!V188="poloodrostky nebo odrostky, prostokořenné i krytokořenné","po",0)))</f>
        <v>0</v>
      </c>
      <c r="AK188" s="66" t="n">
        <f aca="false">IF(OR('Vstupní data'!T188&gt;0,'Vstupní data'!U188&gt;0),IF(AJ188="k",0.9*VLOOKUP(AI188,'ha-pocty-vyhl'!$A$5:$B$20,2,0),IF(AJ188="po",0.8*VLOOKUP(AI188,'ha-pocty-vyhl'!$A$5:$B$20,2,0),VLOOKUP(AI188,'ha-pocty-vyhl'!$A$5:$B$20,2,0))),0)</f>
        <v>0</v>
      </c>
      <c r="AL188" s="66" t="n">
        <f aca="false">IF(OR('Vstupní data'!T188&gt;0,'Vstupní data'!U188&gt;0),'Vstupní data'!K188*'Vstupní data'!M188/100,0)</f>
        <v>0</v>
      </c>
      <c r="AM188" s="66" t="n">
        <f aca="false">IF(OR('Vstupní data'!T188&gt;0,'Vstupní data'!U188&gt;0),IF('Vstupní data'!T188&gt;0,'Vstupní data'!T188,ROUND(10*'Vstupní data'!U188/AK188,0)),0)</f>
        <v>0</v>
      </c>
      <c r="AN188" s="69" t="n">
        <f aca="false">IF('Vstupní data'!T188&gt;0,   IF('Vstupní data'!T188&lt;=AL188,'Vstupní data'!T188,AL188),   IF(AM188&lt;AL188,AM188,AL188))</f>
        <v>0</v>
      </c>
      <c r="AO188" s="69" t="n">
        <f aca="false">'Vstupní data'!X188</f>
        <v>0</v>
      </c>
      <c r="AP188" s="66" t="n">
        <f aca="false">IF(OR('Vstupní data'!T188&gt;0,'Vstupní data'!U188&gt;0),IF(I188&lt;&gt;0,VLOOKUP(I188,'Pril3-drev'!$H$5:$I$83,2,0),0),0)</f>
        <v>0</v>
      </c>
      <c r="AQ188" s="66" t="n">
        <f aca="false">'Vstupní data'!Y188</f>
        <v>0</v>
      </c>
      <c r="AR188" s="66" t="str">
        <f aca="false">IF(AC188&gt;5,   IF('Vstupní data'!Y188&gt;0,   VLOOKUP(VLOOKUP(CONCATENATE(VLOOKUP(I188,'Pril3-drev'!$H$4:$L$83,5,0),AC188),'Pril3-drev'!$Q$4:$R$2803,2,0),'AVB-BS'!$C$5:$S$29 ,LOOKUP(AQ188,'AVB-BS'!$D$3:$S$3,'AVB-BS'!$D$1:$S$1) ,0 )   ,   IF('Vstupní data'!Z188&gt;0,'Vstupní data'!Z188,0)) , "")</f>
        <v/>
      </c>
      <c r="AS188" s="70" t="str">
        <f aca="false">IF(AC188&gt;5,VLOOKUP(CONCATENATE(AP188,AR188),'Pril1-THLPa'!$H$6:$N$96,4,0),"")</f>
        <v/>
      </c>
      <c r="AT188" s="70" t="str">
        <f aca="false">IF(AC188&gt;5,VLOOKUP(CONCATENATE(AP188,AR188),'Pril1-THLPa'!$H$6:$N$96,5,0),"")</f>
        <v/>
      </c>
      <c r="AU188" s="70" t="str">
        <f aca="false">IF(AC188&gt;5,VLOOKUP(CONCATENATE(AP188,AR188),'Pril1-THLPa'!$H$6:$N$96,6,0),"")</f>
        <v/>
      </c>
      <c r="AV188" s="70" t="str">
        <f aca="false">IF(AC188&gt;5,VLOOKUP(CONCATENATE(AP188,AR188),'Pril1-THLPa'!$H$6:$N$96,7,0),"")</f>
        <v/>
      </c>
      <c r="AW188" s="70" t="str">
        <f aca="false">IF(AC188&gt;5,VLOOKUP(CONCATENATE(AP188,AR188),'Pril1-THLPa'!$H$6:$O$96,8,0),"")</f>
        <v/>
      </c>
      <c r="AX188" s="66" t="n">
        <f aca="false">IF(AC188&gt;0,IF(AND(AC188&gt;0,AC188&lt;=5),VLOOKUP(AP188,'Pril1-THLPa'!$A$6:$F$18,LOOKUP(AC188,'Pril1-THLPa'!$B$5:$F$5,'Pril1-THLPa'!$B$4:$F$4),0),AS188+AT188*(AC188-5)+AU188*POWER(AC188-5,2)+AV188*POWER(AC188-5,3)+AW188*POWER(AC188-5,4)),0)</f>
        <v>0</v>
      </c>
      <c r="AY188" s="71"/>
      <c r="AZ188" s="66" t="n">
        <f aca="false">'Vstupní data'!AA188</f>
        <v>0</v>
      </c>
      <c r="BA188" s="66" t="n">
        <f aca="false">IF(OR('Vstupní data'!T188&gt;0,'Vstupní data'!U188&gt;0),IF(AC188&lt;&gt;"",AX188*AO188/10*(100+AZ188)/100,0),0)</f>
        <v>0</v>
      </c>
      <c r="BB188" s="67" t="n">
        <f aca="false">IF(AC188&lt;&gt;"",ROUND(BA188*AN188,0),0)</f>
        <v>0</v>
      </c>
      <c r="BC188" s="68" t="str">
        <f aca="false">IF(AE188&gt;0,BB188/AE188,"")</f>
        <v/>
      </c>
      <c r="BD188" s="66" t="n">
        <f aca="false">'Vstupní data'!AE188</f>
        <v>0</v>
      </c>
      <c r="BF188" s="66" t="n">
        <f aca="false">'Vstupní data'!AC188</f>
        <v>0</v>
      </c>
      <c r="BH188" s="66" t="n">
        <f aca="false">'Vstupní data'!AD188</f>
        <v>0</v>
      </c>
      <c r="BI188" s="66" t="n">
        <f aca="false">'Vstupní data'!AF188</f>
        <v>0</v>
      </c>
      <c r="BJ188" s="69" t="n">
        <f aca="false">'Vstupní data'!AG188</f>
        <v>0</v>
      </c>
      <c r="BK188" s="69" t="n">
        <f aca="false">IF(BF188&lt;&gt;0,VLOOKUP(I188,'Pril3-drev'!$H$5:$I$83,2,0),0)</f>
        <v>0</v>
      </c>
      <c r="BL188" s="69" t="n">
        <f aca="false">IF(BF188&lt;&gt;0,VLOOKUP(BK188,'Pril3-drev'!$A$5:$C$17,3,0),0)</f>
        <v>0</v>
      </c>
      <c r="BM188" s="69" t="n">
        <f aca="false">'Vstupní data'!AH188</f>
        <v>0</v>
      </c>
      <c r="BN188" s="69" t="n">
        <f aca="false">IF('Vstupní data'!AH188&gt;0,   VLOOKUP(VLOOKUP(CONCATENATE(VLOOKUP(I188,'Pril3-drev'!$H$4:$L$83,5,0),BD188),'Pril3-drev'!$Q$4:$R$2803,2,0),'AVB-BS'!$C$5:$S$29 ,LOOKUP(BM188,'AVB-BS'!$D$3:$S$3,'AVB-BS'!$D$1:$S$1) ,0 )   ,   IF('Vstupní data'!AI188&gt;0,'Vstupní data'!AI188,0))</f>
        <v>0</v>
      </c>
      <c r="BO188" s="69" t="str">
        <f aca="false">IF(BX188&gt;5,VLOOKUP(CONCATENATE(BK188,BN188),'Pril1-THLPa'!$H$6:$N$96,4,0),"")</f>
        <v/>
      </c>
      <c r="BP188" s="69" t="str">
        <f aca="false">IF(BX188&gt;5,VLOOKUP(CONCATENATE(BK188,BN188),'Pril1-THLPa'!$H$6:$N$96,5,0),"")</f>
        <v/>
      </c>
      <c r="BQ188" s="69" t="str">
        <f aca="false">IF(BX188&gt;5,VLOOKUP(CONCATENATE(BK188,BN188),'Pril1-THLPa'!$H$6:$N$96,6,0),"")</f>
        <v/>
      </c>
      <c r="BR188" s="69" t="str">
        <f aca="false">IF(BX188&gt;5,VLOOKUP(CONCATENATE(BK188,BN188),'Pril1-THLPa'!$H$6:$N$96,7,0),"")</f>
        <v/>
      </c>
      <c r="BS188" s="69" t="str">
        <f aca="false">IF(BX188&gt;5,VLOOKUP(CONCATENATE(BK188,BN188),'Pril1-THLPa'!$H$6:$O$96,8,0),"")</f>
        <v/>
      </c>
      <c r="BT188" s="69" t="str">
        <f aca="false">IF(BF188&gt;0, IF(BK188="smrk",  VLOOKUP(VLOOKUP(BD188,'Pril9-K3'!$L$8:$M$207,2,0),'Pril9-K3'!$A$8:$J$16,LOOKUP(BN188,'Pril9-K3'!$A$7:$J$7,'Pril9-K3'!$A$5:$J$5),0), IF(AND(BK188&lt;&gt;"smrk",'Vstupní data'!AK188&lt;&gt;""),'Vstupní data'!AK188,   VLOOKUP(VLOOKUP(BD188,'Pril9-K3'!$L$8:$M$207,2,0),'Pril9-K3'!$A$8:$J$16,LOOKUP(BN188,'Pril9-K3'!$A$7:$J$7,'Pril9-K3'!$A$5:$J$5),0)   )),   "")</f>
        <v/>
      </c>
      <c r="BV188" s="69" t="n">
        <f aca="false">'Vstupní data'!AJ188</f>
        <v>0</v>
      </c>
      <c r="BW188" s="69" t="n">
        <f aca="false">IF(BF188&gt;0,IF(J188&gt;0,J188,K188*H188/100),0)</f>
        <v>0</v>
      </c>
      <c r="BX188" s="69" t="n">
        <f aca="false">IF(BF188&gt;0,IF(BJ188&gt;BL188,BL188,BJ188),0)</f>
        <v>0</v>
      </c>
      <c r="BY188" s="69" t="n">
        <f aca="false">IF(BD188=0,0,IF(AND(BX188&gt;0,BX188&lt;=5),  IF(AND(BX188&gt;0,BX188&lt;=5),VLOOKUP(BK188,'Pril1-THLPa'!$A$6:$F$18,IF(AND(BX188&gt;0,BX188&lt;=5),LOOKUP(BX188,'Pril1-THLPa'!$B$5:$F$5,'Pril1-THLPa'!$B$4:$F$4),""),0),""),  IF(BX188&gt;5,BO188+BP188*(BX188-5)+BQ188*POWER(BX188-5,2)+BR188*POWER(BX188-5,3)+BS188*POWER(BX188-5,4),"")))</f>
        <v>0</v>
      </c>
      <c r="BZ188" s="69" t="n">
        <f aca="false">IF(BY188&gt;0,BY188*BI188/10*BW188*(100+BV188)/100,0)</f>
        <v>0</v>
      </c>
      <c r="CA188" s="69" t="n">
        <f aca="false">IF(BD188&gt;0,BX188-IF(BD188&gt;BX188,BX188,BD188),0)</f>
        <v>0</v>
      </c>
      <c r="CB188" s="69" t="n">
        <f aca="false">POWER(1.01,CA188)</f>
        <v>1</v>
      </c>
      <c r="CC188" s="69" t="n">
        <f aca="false">IF(BF188&gt;0,IF(BF188&gt;BH188,1,BF188/BH188),0)</f>
        <v>0</v>
      </c>
      <c r="CD188" s="72" t="n">
        <f aca="false">IF(BD188=0,0,IF(BF188&gt;0,ROUND(IF(CB188&lt;&gt;0,BZ188*BT188*1/CB188*CC188,0),0),0))</f>
        <v>0</v>
      </c>
      <c r="CE188" s="73" t="str">
        <f aca="false">IF(BF188&gt;0,IF(BF188&gt;BH188,CD188/BF188,CD188/BH188),"")</f>
        <v/>
      </c>
      <c r="CF188" s="69" t="n">
        <f aca="false">'Vstupní data'!AM188</f>
        <v>0</v>
      </c>
      <c r="CG188" s="69" t="n">
        <f aca="false">'Vstupní data'!AN188</f>
        <v>0</v>
      </c>
      <c r="CH188" s="69" t="n">
        <f aca="false">'Vstupní data'!AO188</f>
        <v>0</v>
      </c>
      <c r="CI188" s="69" t="n">
        <f aca="false">'Vstupní data'!AP188</f>
        <v>0</v>
      </c>
      <c r="CJ188" s="72" t="n">
        <f aca="false">ROUND(CH188*CI188,0)</f>
        <v>0</v>
      </c>
      <c r="CK188" s="74" t="str">
        <f aca="false">IF(OR(AA188&gt;0,BB188&gt;0,CD188&gt;0,CJ188&gt;0),AA188+BB188+CD188+CJ188,"")</f>
        <v/>
      </c>
    </row>
    <row r="189" customFormat="false" ht="12.8" hidden="false" customHeight="false" outlineLevel="0" collapsed="false">
      <c r="A189" s="66" t="n">
        <f aca="false">'Vstupní data'!A189</f>
        <v>0</v>
      </c>
      <c r="F189" s="66" t="str">
        <f aca="false">CONCATENATE('Vstupní data'!F189,'Vstupní data'!G189,'Vstupní data'!H189,'Vstupní data'!I189)</f>
        <v/>
      </c>
      <c r="G189" s="66"/>
      <c r="H189" s="66" t="n">
        <f aca="false">'Vstupní data'!K189</f>
        <v>0</v>
      </c>
      <c r="I189" s="66" t="n">
        <f aca="false">'Vstupní data'!L189</f>
        <v>0</v>
      </c>
      <c r="J189" s="66" t="n">
        <f aca="false">'Vstupní data'!K189*'Vstupní data'!M189/100</f>
        <v>0</v>
      </c>
      <c r="L189" s="66" t="n">
        <f aca="false">IF('Vstupní data'!N189="prostokořenný",0,IF('Vstupní data'!N189="krytokořenný","k",IF('Vstupní data'!N189="poloodrostky nebo odrostky, prostokořenné i krytokořenné","po",0)))</f>
        <v>0</v>
      </c>
      <c r="N189" s="66"/>
      <c r="O189" s="66" t="n">
        <f aca="false">'Vstupní data'!O189</f>
        <v>0</v>
      </c>
      <c r="P189" s="66" t="n">
        <f aca="false">IF(O189&gt;0,VLOOKUP(CONCATENATE(VLOOKUP(I189,'Pril3-drev'!$H$5:$K$83,4,0),"-",'Vstupní data'!R189),K2!$C$15:$D$23,2,0),0)</f>
        <v>0</v>
      </c>
      <c r="Q189" s="66" t="n">
        <f aca="false">IF(O189&gt;0,VLOOKUP(I189,'Pril3-drev'!$H$5:$I$83,2,0),0)</f>
        <v>0</v>
      </c>
      <c r="R189" s="66" t="n">
        <f aca="false">IF(Q189&gt;0,VLOOKUP(Q189,'Pril6-okus'!$A$5:$B$17,2,0),0)</f>
        <v>0</v>
      </c>
      <c r="S189" s="66" t="n">
        <f aca="false">IF(O189&gt;0,VLOOKUP(I189,'Pril3-drev'!$H$5:$J$83,3,0),0)</f>
        <v>0</v>
      </c>
      <c r="T189" s="66" t="str">
        <f aca="false">IF(O189&gt;0,IF(L189="k",0.9*VLOOKUP(S189,'ha-pocty-vyhl'!$A$5:$B$20,2,0),IF(L189="po",0.8*VLOOKUP(S189,'ha-pocty-vyhl'!$A$5:$B$20,2,0),VLOOKUP(S189,'ha-pocty-vyhl'!$A$5:$B$20,2,0))),"")</f>
        <v/>
      </c>
      <c r="U189" s="66" t="n">
        <f aca="false">'Vstupní data'!P189</f>
        <v>0</v>
      </c>
      <c r="V189" s="66" t="n">
        <f aca="false">IF(O189&gt;0,1.3*T189*1000*Z189/10000,0)</f>
        <v>0</v>
      </c>
      <c r="W189" s="66" t="n">
        <f aca="false">IF(O189&gt;0,1.3*T189*1000*Z189/10000,0)</f>
        <v>0</v>
      </c>
      <c r="X189" s="66" t="n">
        <f aca="false">IF(O189&gt;0,IF(O189&gt;V189,V189,O189),0)</f>
        <v>0</v>
      </c>
      <c r="Y189" s="66" t="n">
        <f aca="false">IF(O189&gt;0,IF(IF(U189&gt;W189,W189,U189)&lt;X189,W189,IF(U189&gt;W189,W189,U189)),0)</f>
        <v>0</v>
      </c>
      <c r="Z189" s="66" t="n">
        <f aca="false">IF(O189&gt;0,IF(J189&gt;0,J189,K189*H189/100),0)</f>
        <v>0</v>
      </c>
      <c r="AA189" s="67" t="n">
        <f aca="false">IF(O189&gt;0,CEILING(R189*P189*X189/Y189*Z189,1),0)</f>
        <v>0</v>
      </c>
      <c r="AB189" s="68" t="n">
        <f aca="false">IF(O189&gt;0,AA189/O189,0)</f>
        <v>0</v>
      </c>
      <c r="AC189" s="66" t="n">
        <f aca="false">'Vstupní data'!W189</f>
        <v>0</v>
      </c>
      <c r="AI189" s="66" t="str">
        <f aca="false">IF(OR('Vstupní data'!T189&gt;0,'Vstupní data'!U189&gt;0),VLOOKUP(I189,'Pril3-drev'!$H$5:$J$83,3,0),"")</f>
        <v/>
      </c>
      <c r="AJ189" s="66" t="n">
        <f aca="false">IF('Vstupní data'!V189="prostokořenný",0,IF('Vstupní data'!V189="krytokořenný","k",IF('Vstupní data'!V189="poloodrostky nebo odrostky, prostokořenné i krytokořenné","po",0)))</f>
        <v>0</v>
      </c>
      <c r="AK189" s="66" t="n">
        <f aca="false">IF(OR('Vstupní data'!T189&gt;0,'Vstupní data'!U189&gt;0),IF(AJ189="k",0.9*VLOOKUP(AI189,'ha-pocty-vyhl'!$A$5:$B$20,2,0),IF(AJ189="po",0.8*VLOOKUP(AI189,'ha-pocty-vyhl'!$A$5:$B$20,2,0),VLOOKUP(AI189,'ha-pocty-vyhl'!$A$5:$B$20,2,0))),0)</f>
        <v>0</v>
      </c>
      <c r="AL189" s="66" t="n">
        <f aca="false">IF(OR('Vstupní data'!T189&gt;0,'Vstupní data'!U189&gt;0),'Vstupní data'!K189*'Vstupní data'!M189/100,0)</f>
        <v>0</v>
      </c>
      <c r="AM189" s="66" t="n">
        <f aca="false">IF(OR('Vstupní data'!T189&gt;0,'Vstupní data'!U189&gt;0),IF('Vstupní data'!T189&gt;0,'Vstupní data'!T189,ROUND(10*'Vstupní data'!U189/AK189,0)),0)</f>
        <v>0</v>
      </c>
      <c r="AN189" s="69" t="n">
        <f aca="false">IF('Vstupní data'!T189&gt;0,   IF('Vstupní data'!T189&lt;=AL189,'Vstupní data'!T189,AL189),   IF(AM189&lt;AL189,AM189,AL189))</f>
        <v>0</v>
      </c>
      <c r="AO189" s="69" t="n">
        <f aca="false">'Vstupní data'!X189</f>
        <v>0</v>
      </c>
      <c r="AP189" s="66" t="n">
        <f aca="false">IF(OR('Vstupní data'!T189&gt;0,'Vstupní data'!U189&gt;0),IF(I189&lt;&gt;0,VLOOKUP(I189,'Pril3-drev'!$H$5:$I$83,2,0),0),0)</f>
        <v>0</v>
      </c>
      <c r="AQ189" s="66" t="n">
        <f aca="false">'Vstupní data'!Y189</f>
        <v>0</v>
      </c>
      <c r="AR189" s="66" t="str">
        <f aca="false">IF(AC189&gt;5,   IF('Vstupní data'!Y189&gt;0,   VLOOKUP(VLOOKUP(CONCATENATE(VLOOKUP(I189,'Pril3-drev'!$H$4:$L$83,5,0),AC189),'Pril3-drev'!$Q$4:$R$2803,2,0),'AVB-BS'!$C$5:$S$29 ,LOOKUP(AQ189,'AVB-BS'!$D$3:$S$3,'AVB-BS'!$D$1:$S$1) ,0 )   ,   IF('Vstupní data'!Z189&gt;0,'Vstupní data'!Z189,0)) , "")</f>
        <v/>
      </c>
      <c r="AS189" s="70" t="str">
        <f aca="false">IF(AC189&gt;5,VLOOKUP(CONCATENATE(AP189,AR189),'Pril1-THLPa'!$H$6:$N$96,4,0),"")</f>
        <v/>
      </c>
      <c r="AT189" s="70" t="str">
        <f aca="false">IF(AC189&gt;5,VLOOKUP(CONCATENATE(AP189,AR189),'Pril1-THLPa'!$H$6:$N$96,5,0),"")</f>
        <v/>
      </c>
      <c r="AU189" s="70" t="str">
        <f aca="false">IF(AC189&gt;5,VLOOKUP(CONCATENATE(AP189,AR189),'Pril1-THLPa'!$H$6:$N$96,6,0),"")</f>
        <v/>
      </c>
      <c r="AV189" s="70" t="str">
        <f aca="false">IF(AC189&gt;5,VLOOKUP(CONCATENATE(AP189,AR189),'Pril1-THLPa'!$H$6:$N$96,7,0),"")</f>
        <v/>
      </c>
      <c r="AW189" s="70" t="str">
        <f aca="false">IF(AC189&gt;5,VLOOKUP(CONCATENATE(AP189,AR189),'Pril1-THLPa'!$H$6:$O$96,8,0),"")</f>
        <v/>
      </c>
      <c r="AX189" s="66" t="n">
        <f aca="false">IF(AC189&gt;0,IF(AND(AC189&gt;0,AC189&lt;=5),VLOOKUP(AP189,'Pril1-THLPa'!$A$6:$F$18,LOOKUP(AC189,'Pril1-THLPa'!$B$5:$F$5,'Pril1-THLPa'!$B$4:$F$4),0),AS189+AT189*(AC189-5)+AU189*POWER(AC189-5,2)+AV189*POWER(AC189-5,3)+AW189*POWER(AC189-5,4)),0)</f>
        <v>0</v>
      </c>
      <c r="AY189" s="71"/>
      <c r="AZ189" s="66" t="n">
        <f aca="false">'Vstupní data'!AA189</f>
        <v>0</v>
      </c>
      <c r="BA189" s="66" t="n">
        <f aca="false">IF(OR('Vstupní data'!T189&gt;0,'Vstupní data'!U189&gt;0),IF(AC189&lt;&gt;"",AX189*AO189/10*(100+AZ189)/100,0),0)</f>
        <v>0</v>
      </c>
      <c r="BB189" s="67" t="n">
        <f aca="false">IF(AC189&lt;&gt;"",ROUND(BA189*AN189,0),0)</f>
        <v>0</v>
      </c>
      <c r="BC189" s="68" t="str">
        <f aca="false">IF(AE189&gt;0,BB189/AE189,"")</f>
        <v/>
      </c>
      <c r="BD189" s="66" t="n">
        <f aca="false">'Vstupní data'!AE189</f>
        <v>0</v>
      </c>
      <c r="BF189" s="66" t="n">
        <f aca="false">'Vstupní data'!AC189</f>
        <v>0</v>
      </c>
      <c r="BH189" s="66" t="n">
        <f aca="false">'Vstupní data'!AD189</f>
        <v>0</v>
      </c>
      <c r="BI189" s="66" t="n">
        <f aca="false">'Vstupní data'!AF189</f>
        <v>0</v>
      </c>
      <c r="BJ189" s="69" t="n">
        <f aca="false">'Vstupní data'!AG189</f>
        <v>0</v>
      </c>
      <c r="BK189" s="69" t="n">
        <f aca="false">IF(BF189&lt;&gt;0,VLOOKUP(I189,'Pril3-drev'!$H$5:$I$83,2,0),0)</f>
        <v>0</v>
      </c>
      <c r="BL189" s="69" t="n">
        <f aca="false">IF(BF189&lt;&gt;0,VLOOKUP(BK189,'Pril3-drev'!$A$5:$C$17,3,0),0)</f>
        <v>0</v>
      </c>
      <c r="BM189" s="69" t="n">
        <f aca="false">'Vstupní data'!AH189</f>
        <v>0</v>
      </c>
      <c r="BN189" s="69" t="n">
        <f aca="false">IF('Vstupní data'!AH189&gt;0,   VLOOKUP(VLOOKUP(CONCATENATE(VLOOKUP(I189,'Pril3-drev'!$H$4:$L$83,5,0),BD189),'Pril3-drev'!$Q$4:$R$2803,2,0),'AVB-BS'!$C$5:$S$29 ,LOOKUP(BM189,'AVB-BS'!$D$3:$S$3,'AVB-BS'!$D$1:$S$1) ,0 )   ,   IF('Vstupní data'!AI189&gt;0,'Vstupní data'!AI189,0))</f>
        <v>0</v>
      </c>
      <c r="BO189" s="69" t="str">
        <f aca="false">IF(BX189&gt;5,VLOOKUP(CONCATENATE(BK189,BN189),'Pril1-THLPa'!$H$6:$N$96,4,0),"")</f>
        <v/>
      </c>
      <c r="BP189" s="69" t="str">
        <f aca="false">IF(BX189&gt;5,VLOOKUP(CONCATENATE(BK189,BN189),'Pril1-THLPa'!$H$6:$N$96,5,0),"")</f>
        <v/>
      </c>
      <c r="BQ189" s="69" t="str">
        <f aca="false">IF(BX189&gt;5,VLOOKUP(CONCATENATE(BK189,BN189),'Pril1-THLPa'!$H$6:$N$96,6,0),"")</f>
        <v/>
      </c>
      <c r="BR189" s="69" t="str">
        <f aca="false">IF(BX189&gt;5,VLOOKUP(CONCATENATE(BK189,BN189),'Pril1-THLPa'!$H$6:$N$96,7,0),"")</f>
        <v/>
      </c>
      <c r="BS189" s="69" t="str">
        <f aca="false">IF(BX189&gt;5,VLOOKUP(CONCATENATE(BK189,BN189),'Pril1-THLPa'!$H$6:$O$96,8,0),"")</f>
        <v/>
      </c>
      <c r="BT189" s="69" t="str">
        <f aca="false">IF(BF189&gt;0, IF(BK189="smrk",  VLOOKUP(VLOOKUP(BD189,'Pril9-K3'!$L$8:$M$207,2,0),'Pril9-K3'!$A$8:$J$16,LOOKUP(BN189,'Pril9-K3'!$A$7:$J$7,'Pril9-K3'!$A$5:$J$5),0), IF(AND(BK189&lt;&gt;"smrk",'Vstupní data'!AK189&lt;&gt;""),'Vstupní data'!AK189,   VLOOKUP(VLOOKUP(BD189,'Pril9-K3'!$L$8:$M$207,2,0),'Pril9-K3'!$A$8:$J$16,LOOKUP(BN189,'Pril9-K3'!$A$7:$J$7,'Pril9-K3'!$A$5:$J$5),0)   )),   "")</f>
        <v/>
      </c>
      <c r="BV189" s="69" t="n">
        <f aca="false">'Vstupní data'!AJ189</f>
        <v>0</v>
      </c>
      <c r="BW189" s="69" t="n">
        <f aca="false">IF(BF189&gt;0,IF(J189&gt;0,J189,K189*H189/100),0)</f>
        <v>0</v>
      </c>
      <c r="BX189" s="69" t="n">
        <f aca="false">IF(BF189&gt;0,IF(BJ189&gt;BL189,BL189,BJ189),0)</f>
        <v>0</v>
      </c>
      <c r="BY189" s="69" t="n">
        <f aca="false">IF(BD189=0,0,IF(AND(BX189&gt;0,BX189&lt;=5),  IF(AND(BX189&gt;0,BX189&lt;=5),VLOOKUP(BK189,'Pril1-THLPa'!$A$6:$F$18,IF(AND(BX189&gt;0,BX189&lt;=5),LOOKUP(BX189,'Pril1-THLPa'!$B$5:$F$5,'Pril1-THLPa'!$B$4:$F$4),""),0),""),  IF(BX189&gt;5,BO189+BP189*(BX189-5)+BQ189*POWER(BX189-5,2)+BR189*POWER(BX189-5,3)+BS189*POWER(BX189-5,4),"")))</f>
        <v>0</v>
      </c>
      <c r="BZ189" s="69" t="n">
        <f aca="false">IF(BY189&gt;0,BY189*BI189/10*BW189*(100+BV189)/100,0)</f>
        <v>0</v>
      </c>
      <c r="CA189" s="69" t="n">
        <f aca="false">IF(BD189&gt;0,BX189-IF(BD189&gt;BX189,BX189,BD189),0)</f>
        <v>0</v>
      </c>
      <c r="CB189" s="69" t="n">
        <f aca="false">POWER(1.01,CA189)</f>
        <v>1</v>
      </c>
      <c r="CC189" s="69" t="n">
        <f aca="false">IF(BF189&gt;0,IF(BF189&gt;BH189,1,BF189/BH189),0)</f>
        <v>0</v>
      </c>
      <c r="CD189" s="72" t="n">
        <f aca="false">IF(BD189=0,0,IF(BF189&gt;0,ROUND(IF(CB189&lt;&gt;0,BZ189*BT189*1/CB189*CC189,0),0),0))</f>
        <v>0</v>
      </c>
      <c r="CE189" s="73" t="str">
        <f aca="false">IF(BF189&gt;0,IF(BF189&gt;BH189,CD189/BF189,CD189/BH189),"")</f>
        <v/>
      </c>
      <c r="CF189" s="69" t="n">
        <f aca="false">'Vstupní data'!AM189</f>
        <v>0</v>
      </c>
      <c r="CG189" s="69" t="n">
        <f aca="false">'Vstupní data'!AN189</f>
        <v>0</v>
      </c>
      <c r="CH189" s="69" t="n">
        <f aca="false">'Vstupní data'!AO189</f>
        <v>0</v>
      </c>
      <c r="CI189" s="69" t="n">
        <f aca="false">'Vstupní data'!AP189</f>
        <v>0</v>
      </c>
      <c r="CJ189" s="72" t="n">
        <f aca="false">ROUND(CH189*CI189,0)</f>
        <v>0</v>
      </c>
      <c r="CK189" s="74" t="str">
        <f aca="false">IF(OR(AA189&gt;0,BB189&gt;0,CD189&gt;0,CJ189&gt;0),AA189+BB189+CD189+CJ189,"")</f>
        <v/>
      </c>
    </row>
    <row r="190" customFormat="false" ht="12.8" hidden="false" customHeight="false" outlineLevel="0" collapsed="false">
      <c r="A190" s="66" t="n">
        <f aca="false">'Vstupní data'!A190</f>
        <v>0</v>
      </c>
      <c r="F190" s="66" t="str">
        <f aca="false">CONCATENATE('Vstupní data'!F190,'Vstupní data'!G190,'Vstupní data'!H190,'Vstupní data'!I190)</f>
        <v/>
      </c>
      <c r="G190" s="66"/>
      <c r="H190" s="66" t="n">
        <f aca="false">'Vstupní data'!K190</f>
        <v>0</v>
      </c>
      <c r="I190" s="66" t="n">
        <f aca="false">'Vstupní data'!L190</f>
        <v>0</v>
      </c>
      <c r="J190" s="66" t="n">
        <f aca="false">'Vstupní data'!K190*'Vstupní data'!M190/100</f>
        <v>0</v>
      </c>
      <c r="L190" s="66" t="n">
        <f aca="false">IF('Vstupní data'!N190="prostokořenný",0,IF('Vstupní data'!N190="krytokořenný","k",IF('Vstupní data'!N190="poloodrostky nebo odrostky, prostokořenné i krytokořenné","po",0)))</f>
        <v>0</v>
      </c>
      <c r="N190" s="66"/>
      <c r="O190" s="66" t="n">
        <f aca="false">'Vstupní data'!O190</f>
        <v>0</v>
      </c>
      <c r="P190" s="66" t="n">
        <f aca="false">IF(O190&gt;0,VLOOKUP(CONCATENATE(VLOOKUP(I190,'Pril3-drev'!$H$5:$K$83,4,0),"-",'Vstupní data'!R190),K2!$C$15:$D$23,2,0),0)</f>
        <v>0</v>
      </c>
      <c r="Q190" s="66" t="n">
        <f aca="false">IF(O190&gt;0,VLOOKUP(I190,'Pril3-drev'!$H$5:$I$83,2,0),0)</f>
        <v>0</v>
      </c>
      <c r="R190" s="66" t="n">
        <f aca="false">IF(Q190&gt;0,VLOOKUP(Q190,'Pril6-okus'!$A$5:$B$17,2,0),0)</f>
        <v>0</v>
      </c>
      <c r="S190" s="66" t="n">
        <f aca="false">IF(O190&gt;0,VLOOKUP(I190,'Pril3-drev'!$H$5:$J$83,3,0),0)</f>
        <v>0</v>
      </c>
      <c r="T190" s="66" t="str">
        <f aca="false">IF(O190&gt;0,IF(L190="k",0.9*VLOOKUP(S190,'ha-pocty-vyhl'!$A$5:$B$20,2,0),IF(L190="po",0.8*VLOOKUP(S190,'ha-pocty-vyhl'!$A$5:$B$20,2,0),VLOOKUP(S190,'ha-pocty-vyhl'!$A$5:$B$20,2,0))),"")</f>
        <v/>
      </c>
      <c r="U190" s="66" t="n">
        <f aca="false">'Vstupní data'!P190</f>
        <v>0</v>
      </c>
      <c r="V190" s="66" t="n">
        <f aca="false">IF(O190&gt;0,1.3*T190*1000*Z190/10000,0)</f>
        <v>0</v>
      </c>
      <c r="W190" s="66" t="n">
        <f aca="false">IF(O190&gt;0,1.3*T190*1000*Z190/10000,0)</f>
        <v>0</v>
      </c>
      <c r="X190" s="66" t="n">
        <f aca="false">IF(O190&gt;0,IF(O190&gt;V190,V190,O190),0)</f>
        <v>0</v>
      </c>
      <c r="Y190" s="66" t="n">
        <f aca="false">IF(O190&gt;0,IF(IF(U190&gt;W190,W190,U190)&lt;X190,W190,IF(U190&gt;W190,W190,U190)),0)</f>
        <v>0</v>
      </c>
      <c r="Z190" s="66" t="n">
        <f aca="false">IF(O190&gt;0,IF(J190&gt;0,J190,K190*H190/100),0)</f>
        <v>0</v>
      </c>
      <c r="AA190" s="67" t="n">
        <f aca="false">IF(O190&gt;0,CEILING(R190*P190*X190/Y190*Z190,1),0)</f>
        <v>0</v>
      </c>
      <c r="AB190" s="68" t="n">
        <f aca="false">IF(O190&gt;0,AA190/O190,0)</f>
        <v>0</v>
      </c>
      <c r="AC190" s="66" t="n">
        <f aca="false">'Vstupní data'!W190</f>
        <v>0</v>
      </c>
      <c r="AI190" s="66" t="str">
        <f aca="false">IF(OR('Vstupní data'!T190&gt;0,'Vstupní data'!U190&gt;0),VLOOKUP(I190,'Pril3-drev'!$H$5:$J$83,3,0),"")</f>
        <v/>
      </c>
      <c r="AJ190" s="66" t="n">
        <f aca="false">IF('Vstupní data'!V190="prostokořenný",0,IF('Vstupní data'!V190="krytokořenný","k",IF('Vstupní data'!V190="poloodrostky nebo odrostky, prostokořenné i krytokořenné","po",0)))</f>
        <v>0</v>
      </c>
      <c r="AK190" s="66" t="n">
        <f aca="false">IF(OR('Vstupní data'!T190&gt;0,'Vstupní data'!U190&gt;0),IF(AJ190="k",0.9*VLOOKUP(AI190,'ha-pocty-vyhl'!$A$5:$B$20,2,0),IF(AJ190="po",0.8*VLOOKUP(AI190,'ha-pocty-vyhl'!$A$5:$B$20,2,0),VLOOKUP(AI190,'ha-pocty-vyhl'!$A$5:$B$20,2,0))),0)</f>
        <v>0</v>
      </c>
      <c r="AL190" s="66" t="n">
        <f aca="false">IF(OR('Vstupní data'!T190&gt;0,'Vstupní data'!U190&gt;0),'Vstupní data'!K190*'Vstupní data'!M190/100,0)</f>
        <v>0</v>
      </c>
      <c r="AM190" s="66" t="n">
        <f aca="false">IF(OR('Vstupní data'!T190&gt;0,'Vstupní data'!U190&gt;0),IF('Vstupní data'!T190&gt;0,'Vstupní data'!T190,ROUND(10*'Vstupní data'!U190/AK190,0)),0)</f>
        <v>0</v>
      </c>
      <c r="AN190" s="69" t="n">
        <f aca="false">IF('Vstupní data'!T190&gt;0,   IF('Vstupní data'!T190&lt;=AL190,'Vstupní data'!T190,AL190),   IF(AM190&lt;AL190,AM190,AL190))</f>
        <v>0</v>
      </c>
      <c r="AO190" s="69" t="n">
        <f aca="false">'Vstupní data'!X190</f>
        <v>0</v>
      </c>
      <c r="AP190" s="66" t="n">
        <f aca="false">IF(OR('Vstupní data'!T190&gt;0,'Vstupní data'!U190&gt;0),IF(I190&lt;&gt;0,VLOOKUP(I190,'Pril3-drev'!$H$5:$I$83,2,0),0),0)</f>
        <v>0</v>
      </c>
      <c r="AQ190" s="66" t="n">
        <f aca="false">'Vstupní data'!Y190</f>
        <v>0</v>
      </c>
      <c r="AR190" s="66" t="str">
        <f aca="false">IF(AC190&gt;5,   IF('Vstupní data'!Y190&gt;0,   VLOOKUP(VLOOKUP(CONCATENATE(VLOOKUP(I190,'Pril3-drev'!$H$4:$L$83,5,0),AC190),'Pril3-drev'!$Q$4:$R$2803,2,0),'AVB-BS'!$C$5:$S$29 ,LOOKUP(AQ190,'AVB-BS'!$D$3:$S$3,'AVB-BS'!$D$1:$S$1) ,0 )   ,   IF('Vstupní data'!Z190&gt;0,'Vstupní data'!Z190,0)) , "")</f>
        <v/>
      </c>
      <c r="AS190" s="70" t="str">
        <f aca="false">IF(AC190&gt;5,VLOOKUP(CONCATENATE(AP190,AR190),'Pril1-THLPa'!$H$6:$N$96,4,0),"")</f>
        <v/>
      </c>
      <c r="AT190" s="70" t="str">
        <f aca="false">IF(AC190&gt;5,VLOOKUP(CONCATENATE(AP190,AR190),'Pril1-THLPa'!$H$6:$N$96,5,0),"")</f>
        <v/>
      </c>
      <c r="AU190" s="70" t="str">
        <f aca="false">IF(AC190&gt;5,VLOOKUP(CONCATENATE(AP190,AR190),'Pril1-THLPa'!$H$6:$N$96,6,0),"")</f>
        <v/>
      </c>
      <c r="AV190" s="70" t="str">
        <f aca="false">IF(AC190&gt;5,VLOOKUP(CONCATENATE(AP190,AR190),'Pril1-THLPa'!$H$6:$N$96,7,0),"")</f>
        <v/>
      </c>
      <c r="AW190" s="70" t="str">
        <f aca="false">IF(AC190&gt;5,VLOOKUP(CONCATENATE(AP190,AR190),'Pril1-THLPa'!$H$6:$O$96,8,0),"")</f>
        <v/>
      </c>
      <c r="AX190" s="66" t="n">
        <f aca="false">IF(AC190&gt;0,IF(AND(AC190&gt;0,AC190&lt;=5),VLOOKUP(AP190,'Pril1-THLPa'!$A$6:$F$18,LOOKUP(AC190,'Pril1-THLPa'!$B$5:$F$5,'Pril1-THLPa'!$B$4:$F$4),0),AS190+AT190*(AC190-5)+AU190*POWER(AC190-5,2)+AV190*POWER(AC190-5,3)+AW190*POWER(AC190-5,4)),0)</f>
        <v>0</v>
      </c>
      <c r="AY190" s="71"/>
      <c r="AZ190" s="66" t="n">
        <f aca="false">'Vstupní data'!AA190</f>
        <v>0</v>
      </c>
      <c r="BA190" s="66" t="n">
        <f aca="false">IF(OR('Vstupní data'!T190&gt;0,'Vstupní data'!U190&gt;0),IF(AC190&lt;&gt;"",AX190*AO190/10*(100+AZ190)/100,0),0)</f>
        <v>0</v>
      </c>
      <c r="BB190" s="67" t="n">
        <f aca="false">IF(AC190&lt;&gt;"",ROUND(BA190*AN190,0),0)</f>
        <v>0</v>
      </c>
      <c r="BC190" s="68" t="str">
        <f aca="false">IF(AE190&gt;0,BB190/AE190,"")</f>
        <v/>
      </c>
      <c r="BD190" s="66" t="n">
        <f aca="false">'Vstupní data'!AE190</f>
        <v>0</v>
      </c>
      <c r="BF190" s="66" t="n">
        <f aca="false">'Vstupní data'!AC190</f>
        <v>0</v>
      </c>
      <c r="BH190" s="66" t="n">
        <f aca="false">'Vstupní data'!AD190</f>
        <v>0</v>
      </c>
      <c r="BI190" s="66" t="n">
        <f aca="false">'Vstupní data'!AF190</f>
        <v>0</v>
      </c>
      <c r="BJ190" s="69" t="n">
        <f aca="false">'Vstupní data'!AG190</f>
        <v>0</v>
      </c>
      <c r="BK190" s="69" t="n">
        <f aca="false">IF(BF190&lt;&gt;0,VLOOKUP(I190,'Pril3-drev'!$H$5:$I$83,2,0),0)</f>
        <v>0</v>
      </c>
      <c r="BL190" s="69" t="n">
        <f aca="false">IF(BF190&lt;&gt;0,VLOOKUP(BK190,'Pril3-drev'!$A$5:$C$17,3,0),0)</f>
        <v>0</v>
      </c>
      <c r="BM190" s="69" t="n">
        <f aca="false">'Vstupní data'!AH190</f>
        <v>0</v>
      </c>
      <c r="BN190" s="69" t="n">
        <f aca="false">IF('Vstupní data'!AH190&gt;0,   VLOOKUP(VLOOKUP(CONCATENATE(VLOOKUP(I190,'Pril3-drev'!$H$4:$L$83,5,0),BD190),'Pril3-drev'!$Q$4:$R$2803,2,0),'AVB-BS'!$C$5:$S$29 ,LOOKUP(BM190,'AVB-BS'!$D$3:$S$3,'AVB-BS'!$D$1:$S$1) ,0 )   ,   IF('Vstupní data'!AI190&gt;0,'Vstupní data'!AI190,0))</f>
        <v>0</v>
      </c>
      <c r="BO190" s="69" t="str">
        <f aca="false">IF(BX190&gt;5,VLOOKUP(CONCATENATE(BK190,BN190),'Pril1-THLPa'!$H$6:$N$96,4,0),"")</f>
        <v/>
      </c>
      <c r="BP190" s="69" t="str">
        <f aca="false">IF(BX190&gt;5,VLOOKUP(CONCATENATE(BK190,BN190),'Pril1-THLPa'!$H$6:$N$96,5,0),"")</f>
        <v/>
      </c>
      <c r="BQ190" s="69" t="str">
        <f aca="false">IF(BX190&gt;5,VLOOKUP(CONCATENATE(BK190,BN190),'Pril1-THLPa'!$H$6:$N$96,6,0),"")</f>
        <v/>
      </c>
      <c r="BR190" s="69" t="str">
        <f aca="false">IF(BX190&gt;5,VLOOKUP(CONCATENATE(BK190,BN190),'Pril1-THLPa'!$H$6:$N$96,7,0),"")</f>
        <v/>
      </c>
      <c r="BS190" s="69" t="str">
        <f aca="false">IF(BX190&gt;5,VLOOKUP(CONCATENATE(BK190,BN190),'Pril1-THLPa'!$H$6:$O$96,8,0),"")</f>
        <v/>
      </c>
      <c r="BT190" s="69" t="str">
        <f aca="false">IF(BF190&gt;0, IF(BK190="smrk",  VLOOKUP(VLOOKUP(BD190,'Pril9-K3'!$L$8:$M$207,2,0),'Pril9-K3'!$A$8:$J$16,LOOKUP(BN190,'Pril9-K3'!$A$7:$J$7,'Pril9-K3'!$A$5:$J$5),0), IF(AND(BK190&lt;&gt;"smrk",'Vstupní data'!AK190&lt;&gt;""),'Vstupní data'!AK190,   VLOOKUP(VLOOKUP(BD190,'Pril9-K3'!$L$8:$M$207,2,0),'Pril9-K3'!$A$8:$J$16,LOOKUP(BN190,'Pril9-K3'!$A$7:$J$7,'Pril9-K3'!$A$5:$J$5),0)   )),   "")</f>
        <v/>
      </c>
      <c r="BV190" s="69" t="n">
        <f aca="false">'Vstupní data'!AJ190</f>
        <v>0</v>
      </c>
      <c r="BW190" s="69" t="n">
        <f aca="false">IF(BF190&gt;0,IF(J190&gt;0,J190,K190*H190/100),0)</f>
        <v>0</v>
      </c>
      <c r="BX190" s="69" t="n">
        <f aca="false">IF(BF190&gt;0,IF(BJ190&gt;BL190,BL190,BJ190),0)</f>
        <v>0</v>
      </c>
      <c r="BY190" s="69" t="n">
        <f aca="false">IF(BD190=0,0,IF(AND(BX190&gt;0,BX190&lt;=5),  IF(AND(BX190&gt;0,BX190&lt;=5),VLOOKUP(BK190,'Pril1-THLPa'!$A$6:$F$18,IF(AND(BX190&gt;0,BX190&lt;=5),LOOKUP(BX190,'Pril1-THLPa'!$B$5:$F$5,'Pril1-THLPa'!$B$4:$F$4),""),0),""),  IF(BX190&gt;5,BO190+BP190*(BX190-5)+BQ190*POWER(BX190-5,2)+BR190*POWER(BX190-5,3)+BS190*POWER(BX190-5,4),"")))</f>
        <v>0</v>
      </c>
      <c r="BZ190" s="69" t="n">
        <f aca="false">IF(BY190&gt;0,BY190*BI190/10*BW190*(100+BV190)/100,0)</f>
        <v>0</v>
      </c>
      <c r="CA190" s="69" t="n">
        <f aca="false">IF(BD190&gt;0,BX190-IF(BD190&gt;BX190,BX190,BD190),0)</f>
        <v>0</v>
      </c>
      <c r="CB190" s="69" t="n">
        <f aca="false">POWER(1.01,CA190)</f>
        <v>1</v>
      </c>
      <c r="CC190" s="69" t="n">
        <f aca="false">IF(BF190&gt;0,IF(BF190&gt;BH190,1,BF190/BH190),0)</f>
        <v>0</v>
      </c>
      <c r="CD190" s="72" t="n">
        <f aca="false">IF(BD190=0,0,IF(BF190&gt;0,ROUND(IF(CB190&lt;&gt;0,BZ190*BT190*1/CB190*CC190,0),0),0))</f>
        <v>0</v>
      </c>
      <c r="CE190" s="73" t="str">
        <f aca="false">IF(BF190&gt;0,IF(BF190&gt;BH190,CD190/BF190,CD190/BH190),"")</f>
        <v/>
      </c>
      <c r="CF190" s="69" t="n">
        <f aca="false">'Vstupní data'!AM190</f>
        <v>0</v>
      </c>
      <c r="CG190" s="69" t="n">
        <f aca="false">'Vstupní data'!AN190</f>
        <v>0</v>
      </c>
      <c r="CH190" s="69" t="n">
        <f aca="false">'Vstupní data'!AO190</f>
        <v>0</v>
      </c>
      <c r="CI190" s="69" t="n">
        <f aca="false">'Vstupní data'!AP190</f>
        <v>0</v>
      </c>
      <c r="CJ190" s="72" t="n">
        <f aca="false">ROUND(CH190*CI190,0)</f>
        <v>0</v>
      </c>
      <c r="CK190" s="74" t="str">
        <f aca="false">IF(OR(AA190&gt;0,BB190&gt;0,CD190&gt;0,CJ190&gt;0),AA190+BB190+CD190+CJ190,"")</f>
        <v/>
      </c>
    </row>
    <row r="191" customFormat="false" ht="12.8" hidden="false" customHeight="false" outlineLevel="0" collapsed="false">
      <c r="A191" s="66" t="n">
        <f aca="false">'Vstupní data'!A191</f>
        <v>0</v>
      </c>
      <c r="F191" s="66" t="str">
        <f aca="false">CONCATENATE('Vstupní data'!F191,'Vstupní data'!G191,'Vstupní data'!H191,'Vstupní data'!I191)</f>
        <v/>
      </c>
      <c r="G191" s="66"/>
      <c r="H191" s="66" t="n">
        <f aca="false">'Vstupní data'!K191</f>
        <v>0</v>
      </c>
      <c r="I191" s="66" t="n">
        <f aca="false">'Vstupní data'!L191</f>
        <v>0</v>
      </c>
      <c r="J191" s="66" t="n">
        <f aca="false">'Vstupní data'!K191*'Vstupní data'!M191/100</f>
        <v>0</v>
      </c>
      <c r="L191" s="66" t="n">
        <f aca="false">IF('Vstupní data'!N191="prostokořenný",0,IF('Vstupní data'!N191="krytokořenný","k",IF('Vstupní data'!N191="poloodrostky nebo odrostky, prostokořenné i krytokořenné","po",0)))</f>
        <v>0</v>
      </c>
      <c r="N191" s="66"/>
      <c r="O191" s="66" t="n">
        <f aca="false">'Vstupní data'!O191</f>
        <v>0</v>
      </c>
      <c r="P191" s="66" t="n">
        <f aca="false">IF(O191&gt;0,VLOOKUP(CONCATENATE(VLOOKUP(I191,'Pril3-drev'!$H$5:$K$83,4,0),"-",'Vstupní data'!R191),K2!$C$15:$D$23,2,0),0)</f>
        <v>0</v>
      </c>
      <c r="Q191" s="66" t="n">
        <f aca="false">IF(O191&gt;0,VLOOKUP(I191,'Pril3-drev'!$H$5:$I$83,2,0),0)</f>
        <v>0</v>
      </c>
      <c r="R191" s="66" t="n">
        <f aca="false">IF(Q191&gt;0,VLOOKUP(Q191,'Pril6-okus'!$A$5:$B$17,2,0),0)</f>
        <v>0</v>
      </c>
      <c r="S191" s="66" t="n">
        <f aca="false">IF(O191&gt;0,VLOOKUP(I191,'Pril3-drev'!$H$5:$J$83,3,0),0)</f>
        <v>0</v>
      </c>
      <c r="T191" s="66" t="str">
        <f aca="false">IF(O191&gt;0,IF(L191="k",0.9*VLOOKUP(S191,'ha-pocty-vyhl'!$A$5:$B$20,2,0),IF(L191="po",0.8*VLOOKUP(S191,'ha-pocty-vyhl'!$A$5:$B$20,2,0),VLOOKUP(S191,'ha-pocty-vyhl'!$A$5:$B$20,2,0))),"")</f>
        <v/>
      </c>
      <c r="U191" s="66" t="n">
        <f aca="false">'Vstupní data'!P191</f>
        <v>0</v>
      </c>
      <c r="V191" s="66" t="n">
        <f aca="false">IF(O191&gt;0,1.3*T191*1000*Z191/10000,0)</f>
        <v>0</v>
      </c>
      <c r="W191" s="66" t="n">
        <f aca="false">IF(O191&gt;0,1.3*T191*1000*Z191/10000,0)</f>
        <v>0</v>
      </c>
      <c r="X191" s="66" t="n">
        <f aca="false">IF(O191&gt;0,IF(O191&gt;V191,V191,O191),0)</f>
        <v>0</v>
      </c>
      <c r="Y191" s="66" t="n">
        <f aca="false">IF(O191&gt;0,IF(IF(U191&gt;W191,W191,U191)&lt;X191,W191,IF(U191&gt;W191,W191,U191)),0)</f>
        <v>0</v>
      </c>
      <c r="Z191" s="66" t="n">
        <f aca="false">IF(O191&gt;0,IF(J191&gt;0,J191,K191*H191/100),0)</f>
        <v>0</v>
      </c>
      <c r="AA191" s="67" t="n">
        <f aca="false">IF(O191&gt;0,CEILING(R191*P191*X191/Y191*Z191,1),0)</f>
        <v>0</v>
      </c>
      <c r="AB191" s="68" t="n">
        <f aca="false">IF(O191&gt;0,AA191/O191,0)</f>
        <v>0</v>
      </c>
      <c r="AC191" s="66" t="n">
        <f aca="false">'Vstupní data'!W191</f>
        <v>0</v>
      </c>
      <c r="AI191" s="66" t="str">
        <f aca="false">IF(OR('Vstupní data'!T191&gt;0,'Vstupní data'!U191&gt;0),VLOOKUP(I191,'Pril3-drev'!$H$5:$J$83,3,0),"")</f>
        <v/>
      </c>
      <c r="AJ191" s="66" t="n">
        <f aca="false">IF('Vstupní data'!V191="prostokořenný",0,IF('Vstupní data'!V191="krytokořenný","k",IF('Vstupní data'!V191="poloodrostky nebo odrostky, prostokořenné i krytokořenné","po",0)))</f>
        <v>0</v>
      </c>
      <c r="AK191" s="66" t="n">
        <f aca="false">IF(OR('Vstupní data'!T191&gt;0,'Vstupní data'!U191&gt;0),IF(AJ191="k",0.9*VLOOKUP(AI191,'ha-pocty-vyhl'!$A$5:$B$20,2,0),IF(AJ191="po",0.8*VLOOKUP(AI191,'ha-pocty-vyhl'!$A$5:$B$20,2,0),VLOOKUP(AI191,'ha-pocty-vyhl'!$A$5:$B$20,2,0))),0)</f>
        <v>0</v>
      </c>
      <c r="AL191" s="66" t="n">
        <f aca="false">IF(OR('Vstupní data'!T191&gt;0,'Vstupní data'!U191&gt;0),'Vstupní data'!K191*'Vstupní data'!M191/100,0)</f>
        <v>0</v>
      </c>
      <c r="AM191" s="66" t="n">
        <f aca="false">IF(OR('Vstupní data'!T191&gt;0,'Vstupní data'!U191&gt;0),IF('Vstupní data'!T191&gt;0,'Vstupní data'!T191,ROUND(10*'Vstupní data'!U191/AK191,0)),0)</f>
        <v>0</v>
      </c>
      <c r="AN191" s="69" t="n">
        <f aca="false">IF('Vstupní data'!T191&gt;0,   IF('Vstupní data'!T191&lt;=AL191,'Vstupní data'!T191,AL191),   IF(AM191&lt;AL191,AM191,AL191))</f>
        <v>0</v>
      </c>
      <c r="AO191" s="69" t="n">
        <f aca="false">'Vstupní data'!X191</f>
        <v>0</v>
      </c>
      <c r="AP191" s="66" t="n">
        <f aca="false">IF(OR('Vstupní data'!T191&gt;0,'Vstupní data'!U191&gt;0),IF(I191&lt;&gt;0,VLOOKUP(I191,'Pril3-drev'!$H$5:$I$83,2,0),0),0)</f>
        <v>0</v>
      </c>
      <c r="AQ191" s="66" t="n">
        <f aca="false">'Vstupní data'!Y191</f>
        <v>0</v>
      </c>
      <c r="AR191" s="66" t="str">
        <f aca="false">IF(AC191&gt;5,   IF('Vstupní data'!Y191&gt;0,   VLOOKUP(VLOOKUP(CONCATENATE(VLOOKUP(I191,'Pril3-drev'!$H$4:$L$83,5,0),AC191),'Pril3-drev'!$Q$4:$R$2803,2,0),'AVB-BS'!$C$5:$S$29 ,LOOKUP(AQ191,'AVB-BS'!$D$3:$S$3,'AVB-BS'!$D$1:$S$1) ,0 )   ,   IF('Vstupní data'!Z191&gt;0,'Vstupní data'!Z191,0)) , "")</f>
        <v/>
      </c>
      <c r="AS191" s="70" t="str">
        <f aca="false">IF(AC191&gt;5,VLOOKUP(CONCATENATE(AP191,AR191),'Pril1-THLPa'!$H$6:$N$96,4,0),"")</f>
        <v/>
      </c>
      <c r="AT191" s="70" t="str">
        <f aca="false">IF(AC191&gt;5,VLOOKUP(CONCATENATE(AP191,AR191),'Pril1-THLPa'!$H$6:$N$96,5,0),"")</f>
        <v/>
      </c>
      <c r="AU191" s="70" t="str">
        <f aca="false">IF(AC191&gt;5,VLOOKUP(CONCATENATE(AP191,AR191),'Pril1-THLPa'!$H$6:$N$96,6,0),"")</f>
        <v/>
      </c>
      <c r="AV191" s="70" t="str">
        <f aca="false">IF(AC191&gt;5,VLOOKUP(CONCATENATE(AP191,AR191),'Pril1-THLPa'!$H$6:$N$96,7,0),"")</f>
        <v/>
      </c>
      <c r="AW191" s="70" t="str">
        <f aca="false">IF(AC191&gt;5,VLOOKUP(CONCATENATE(AP191,AR191),'Pril1-THLPa'!$H$6:$O$96,8,0),"")</f>
        <v/>
      </c>
      <c r="AX191" s="66" t="n">
        <f aca="false">IF(AC191&gt;0,IF(AND(AC191&gt;0,AC191&lt;=5),VLOOKUP(AP191,'Pril1-THLPa'!$A$6:$F$18,LOOKUP(AC191,'Pril1-THLPa'!$B$5:$F$5,'Pril1-THLPa'!$B$4:$F$4),0),AS191+AT191*(AC191-5)+AU191*POWER(AC191-5,2)+AV191*POWER(AC191-5,3)+AW191*POWER(AC191-5,4)),0)</f>
        <v>0</v>
      </c>
      <c r="AY191" s="71"/>
      <c r="AZ191" s="66" t="n">
        <f aca="false">'Vstupní data'!AA191</f>
        <v>0</v>
      </c>
      <c r="BA191" s="66" t="n">
        <f aca="false">IF(OR('Vstupní data'!T191&gt;0,'Vstupní data'!U191&gt;0),IF(AC191&lt;&gt;"",AX191*AO191/10*(100+AZ191)/100,0),0)</f>
        <v>0</v>
      </c>
      <c r="BB191" s="67" t="n">
        <f aca="false">IF(AC191&lt;&gt;"",ROUND(BA191*AN191,0),0)</f>
        <v>0</v>
      </c>
      <c r="BC191" s="68" t="str">
        <f aca="false">IF(AE191&gt;0,BB191/AE191,"")</f>
        <v/>
      </c>
      <c r="BD191" s="66" t="n">
        <f aca="false">'Vstupní data'!AE191</f>
        <v>0</v>
      </c>
      <c r="BF191" s="66" t="n">
        <f aca="false">'Vstupní data'!AC191</f>
        <v>0</v>
      </c>
      <c r="BH191" s="66" t="n">
        <f aca="false">'Vstupní data'!AD191</f>
        <v>0</v>
      </c>
      <c r="BI191" s="66" t="n">
        <f aca="false">'Vstupní data'!AF191</f>
        <v>0</v>
      </c>
      <c r="BJ191" s="69" t="n">
        <f aca="false">'Vstupní data'!AG191</f>
        <v>0</v>
      </c>
      <c r="BK191" s="69" t="n">
        <f aca="false">IF(BF191&lt;&gt;0,VLOOKUP(I191,'Pril3-drev'!$H$5:$I$83,2,0),0)</f>
        <v>0</v>
      </c>
      <c r="BL191" s="69" t="n">
        <f aca="false">IF(BF191&lt;&gt;0,VLOOKUP(BK191,'Pril3-drev'!$A$5:$C$17,3,0),0)</f>
        <v>0</v>
      </c>
      <c r="BM191" s="69" t="n">
        <f aca="false">'Vstupní data'!AH191</f>
        <v>0</v>
      </c>
      <c r="BN191" s="69" t="n">
        <f aca="false">IF('Vstupní data'!AH191&gt;0,   VLOOKUP(VLOOKUP(CONCATENATE(VLOOKUP(I191,'Pril3-drev'!$H$4:$L$83,5,0),BD191),'Pril3-drev'!$Q$4:$R$2803,2,0),'AVB-BS'!$C$5:$S$29 ,LOOKUP(BM191,'AVB-BS'!$D$3:$S$3,'AVB-BS'!$D$1:$S$1) ,0 )   ,   IF('Vstupní data'!AI191&gt;0,'Vstupní data'!AI191,0))</f>
        <v>0</v>
      </c>
      <c r="BO191" s="69" t="str">
        <f aca="false">IF(BX191&gt;5,VLOOKUP(CONCATENATE(BK191,BN191),'Pril1-THLPa'!$H$6:$N$96,4,0),"")</f>
        <v/>
      </c>
      <c r="BP191" s="69" t="str">
        <f aca="false">IF(BX191&gt;5,VLOOKUP(CONCATENATE(BK191,BN191),'Pril1-THLPa'!$H$6:$N$96,5,0),"")</f>
        <v/>
      </c>
      <c r="BQ191" s="69" t="str">
        <f aca="false">IF(BX191&gt;5,VLOOKUP(CONCATENATE(BK191,BN191),'Pril1-THLPa'!$H$6:$N$96,6,0),"")</f>
        <v/>
      </c>
      <c r="BR191" s="69" t="str">
        <f aca="false">IF(BX191&gt;5,VLOOKUP(CONCATENATE(BK191,BN191),'Pril1-THLPa'!$H$6:$N$96,7,0),"")</f>
        <v/>
      </c>
      <c r="BS191" s="69" t="str">
        <f aca="false">IF(BX191&gt;5,VLOOKUP(CONCATENATE(BK191,BN191),'Pril1-THLPa'!$H$6:$O$96,8,0),"")</f>
        <v/>
      </c>
      <c r="BT191" s="69" t="str">
        <f aca="false">IF(BF191&gt;0, IF(BK191="smrk",  VLOOKUP(VLOOKUP(BD191,'Pril9-K3'!$L$8:$M$207,2,0),'Pril9-K3'!$A$8:$J$16,LOOKUP(BN191,'Pril9-K3'!$A$7:$J$7,'Pril9-K3'!$A$5:$J$5),0), IF(AND(BK191&lt;&gt;"smrk",'Vstupní data'!AK191&lt;&gt;""),'Vstupní data'!AK191,   VLOOKUP(VLOOKUP(BD191,'Pril9-K3'!$L$8:$M$207,2,0),'Pril9-K3'!$A$8:$J$16,LOOKUP(BN191,'Pril9-K3'!$A$7:$J$7,'Pril9-K3'!$A$5:$J$5),0)   )),   "")</f>
        <v/>
      </c>
      <c r="BV191" s="69" t="n">
        <f aca="false">'Vstupní data'!AJ191</f>
        <v>0</v>
      </c>
      <c r="BW191" s="69" t="n">
        <f aca="false">IF(BF191&gt;0,IF(J191&gt;0,J191,K191*H191/100),0)</f>
        <v>0</v>
      </c>
      <c r="BX191" s="69" t="n">
        <f aca="false">IF(BF191&gt;0,IF(BJ191&gt;BL191,BL191,BJ191),0)</f>
        <v>0</v>
      </c>
      <c r="BY191" s="69" t="n">
        <f aca="false">IF(BD191=0,0,IF(AND(BX191&gt;0,BX191&lt;=5),  IF(AND(BX191&gt;0,BX191&lt;=5),VLOOKUP(BK191,'Pril1-THLPa'!$A$6:$F$18,IF(AND(BX191&gt;0,BX191&lt;=5),LOOKUP(BX191,'Pril1-THLPa'!$B$5:$F$5,'Pril1-THLPa'!$B$4:$F$4),""),0),""),  IF(BX191&gt;5,BO191+BP191*(BX191-5)+BQ191*POWER(BX191-5,2)+BR191*POWER(BX191-5,3)+BS191*POWER(BX191-5,4),"")))</f>
        <v>0</v>
      </c>
      <c r="BZ191" s="69" t="n">
        <f aca="false">IF(BY191&gt;0,BY191*BI191/10*BW191*(100+BV191)/100,0)</f>
        <v>0</v>
      </c>
      <c r="CA191" s="69" t="n">
        <f aca="false">IF(BD191&gt;0,BX191-IF(BD191&gt;BX191,BX191,BD191),0)</f>
        <v>0</v>
      </c>
      <c r="CB191" s="69" t="n">
        <f aca="false">POWER(1.01,CA191)</f>
        <v>1</v>
      </c>
      <c r="CC191" s="69" t="n">
        <f aca="false">IF(BF191&gt;0,IF(BF191&gt;BH191,1,BF191/BH191),0)</f>
        <v>0</v>
      </c>
      <c r="CD191" s="72" t="n">
        <f aca="false">IF(BD191=0,0,IF(BF191&gt;0,ROUND(IF(CB191&lt;&gt;0,BZ191*BT191*1/CB191*CC191,0),0),0))</f>
        <v>0</v>
      </c>
      <c r="CE191" s="73" t="str">
        <f aca="false">IF(BF191&gt;0,IF(BF191&gt;BH191,CD191/BF191,CD191/BH191),"")</f>
        <v/>
      </c>
      <c r="CF191" s="69" t="n">
        <f aca="false">'Vstupní data'!AM191</f>
        <v>0</v>
      </c>
      <c r="CG191" s="69" t="n">
        <f aca="false">'Vstupní data'!AN191</f>
        <v>0</v>
      </c>
      <c r="CH191" s="69" t="n">
        <f aca="false">'Vstupní data'!AO191</f>
        <v>0</v>
      </c>
      <c r="CI191" s="69" t="n">
        <f aca="false">'Vstupní data'!AP191</f>
        <v>0</v>
      </c>
      <c r="CJ191" s="72" t="n">
        <f aca="false">ROUND(CH191*CI191,0)</f>
        <v>0</v>
      </c>
      <c r="CK191" s="74" t="str">
        <f aca="false">IF(OR(AA191&gt;0,BB191&gt;0,CD191&gt;0,CJ191&gt;0),AA191+BB191+CD191+CJ191,"")</f>
        <v/>
      </c>
    </row>
    <row r="192" customFormat="false" ht="12.8" hidden="false" customHeight="false" outlineLevel="0" collapsed="false">
      <c r="A192" s="66" t="n">
        <f aca="false">'Vstupní data'!A192</f>
        <v>0</v>
      </c>
      <c r="F192" s="66" t="str">
        <f aca="false">CONCATENATE('Vstupní data'!F192,'Vstupní data'!G192,'Vstupní data'!H192,'Vstupní data'!I192)</f>
        <v/>
      </c>
      <c r="G192" s="66"/>
      <c r="H192" s="66" t="n">
        <f aca="false">'Vstupní data'!K192</f>
        <v>0</v>
      </c>
      <c r="I192" s="66" t="n">
        <f aca="false">'Vstupní data'!L192</f>
        <v>0</v>
      </c>
      <c r="J192" s="66" t="n">
        <f aca="false">'Vstupní data'!K192*'Vstupní data'!M192/100</f>
        <v>0</v>
      </c>
      <c r="L192" s="66" t="n">
        <f aca="false">IF('Vstupní data'!N192="prostokořenný",0,IF('Vstupní data'!N192="krytokořenný","k",IF('Vstupní data'!N192="poloodrostky nebo odrostky, prostokořenné i krytokořenné","po",0)))</f>
        <v>0</v>
      </c>
      <c r="N192" s="66"/>
      <c r="O192" s="66" t="n">
        <f aca="false">'Vstupní data'!O192</f>
        <v>0</v>
      </c>
      <c r="P192" s="66" t="n">
        <f aca="false">IF(O192&gt;0,VLOOKUP(CONCATENATE(VLOOKUP(I192,'Pril3-drev'!$H$5:$K$83,4,0),"-",'Vstupní data'!R192),K2!$C$15:$D$23,2,0),0)</f>
        <v>0</v>
      </c>
      <c r="Q192" s="66" t="n">
        <f aca="false">IF(O192&gt;0,VLOOKUP(I192,'Pril3-drev'!$H$5:$I$83,2,0),0)</f>
        <v>0</v>
      </c>
      <c r="R192" s="66" t="n">
        <f aca="false">IF(Q192&gt;0,VLOOKUP(Q192,'Pril6-okus'!$A$5:$B$17,2,0),0)</f>
        <v>0</v>
      </c>
      <c r="S192" s="66" t="n">
        <f aca="false">IF(O192&gt;0,VLOOKUP(I192,'Pril3-drev'!$H$5:$J$83,3,0),0)</f>
        <v>0</v>
      </c>
      <c r="T192" s="66" t="str">
        <f aca="false">IF(O192&gt;0,IF(L192="k",0.9*VLOOKUP(S192,'ha-pocty-vyhl'!$A$5:$B$20,2,0),IF(L192="po",0.8*VLOOKUP(S192,'ha-pocty-vyhl'!$A$5:$B$20,2,0),VLOOKUP(S192,'ha-pocty-vyhl'!$A$5:$B$20,2,0))),"")</f>
        <v/>
      </c>
      <c r="U192" s="66" t="n">
        <f aca="false">'Vstupní data'!P192</f>
        <v>0</v>
      </c>
      <c r="V192" s="66" t="n">
        <f aca="false">IF(O192&gt;0,1.3*T192*1000*Z192/10000,0)</f>
        <v>0</v>
      </c>
      <c r="W192" s="66" t="n">
        <f aca="false">IF(O192&gt;0,1.3*T192*1000*Z192/10000,0)</f>
        <v>0</v>
      </c>
      <c r="X192" s="66" t="n">
        <f aca="false">IF(O192&gt;0,IF(O192&gt;V192,V192,O192),0)</f>
        <v>0</v>
      </c>
      <c r="Y192" s="66" t="n">
        <f aca="false">IF(O192&gt;0,IF(IF(U192&gt;W192,W192,U192)&lt;X192,W192,IF(U192&gt;W192,W192,U192)),0)</f>
        <v>0</v>
      </c>
      <c r="Z192" s="66" t="n">
        <f aca="false">IF(O192&gt;0,IF(J192&gt;0,J192,K192*H192/100),0)</f>
        <v>0</v>
      </c>
      <c r="AA192" s="67" t="n">
        <f aca="false">IF(O192&gt;0,CEILING(R192*P192*X192/Y192*Z192,1),0)</f>
        <v>0</v>
      </c>
      <c r="AB192" s="68" t="n">
        <f aca="false">IF(O192&gt;0,AA192/O192,0)</f>
        <v>0</v>
      </c>
      <c r="AC192" s="66" t="n">
        <f aca="false">'Vstupní data'!W192</f>
        <v>0</v>
      </c>
      <c r="AI192" s="66" t="str">
        <f aca="false">IF(OR('Vstupní data'!T192&gt;0,'Vstupní data'!U192&gt;0),VLOOKUP(I192,'Pril3-drev'!$H$5:$J$83,3,0),"")</f>
        <v/>
      </c>
      <c r="AJ192" s="66" t="n">
        <f aca="false">IF('Vstupní data'!V192="prostokořenný",0,IF('Vstupní data'!V192="krytokořenný","k",IF('Vstupní data'!V192="poloodrostky nebo odrostky, prostokořenné i krytokořenné","po",0)))</f>
        <v>0</v>
      </c>
      <c r="AK192" s="66" t="n">
        <f aca="false">IF(OR('Vstupní data'!T192&gt;0,'Vstupní data'!U192&gt;0),IF(AJ192="k",0.9*VLOOKUP(AI192,'ha-pocty-vyhl'!$A$5:$B$20,2,0),IF(AJ192="po",0.8*VLOOKUP(AI192,'ha-pocty-vyhl'!$A$5:$B$20,2,0),VLOOKUP(AI192,'ha-pocty-vyhl'!$A$5:$B$20,2,0))),0)</f>
        <v>0</v>
      </c>
      <c r="AL192" s="66" t="n">
        <f aca="false">IF(OR('Vstupní data'!T192&gt;0,'Vstupní data'!U192&gt;0),'Vstupní data'!K192*'Vstupní data'!M192/100,0)</f>
        <v>0</v>
      </c>
      <c r="AM192" s="66" t="n">
        <f aca="false">IF(OR('Vstupní data'!T192&gt;0,'Vstupní data'!U192&gt;0),IF('Vstupní data'!T192&gt;0,'Vstupní data'!T192,ROUND(10*'Vstupní data'!U192/AK192,0)),0)</f>
        <v>0</v>
      </c>
      <c r="AN192" s="69" t="n">
        <f aca="false">IF('Vstupní data'!T192&gt;0,   IF('Vstupní data'!T192&lt;=AL192,'Vstupní data'!T192,AL192),   IF(AM192&lt;AL192,AM192,AL192))</f>
        <v>0</v>
      </c>
      <c r="AO192" s="69" t="n">
        <f aca="false">'Vstupní data'!X192</f>
        <v>0</v>
      </c>
      <c r="AP192" s="66" t="n">
        <f aca="false">IF(OR('Vstupní data'!T192&gt;0,'Vstupní data'!U192&gt;0),IF(I192&lt;&gt;0,VLOOKUP(I192,'Pril3-drev'!$H$5:$I$83,2,0),0),0)</f>
        <v>0</v>
      </c>
      <c r="AQ192" s="66" t="n">
        <f aca="false">'Vstupní data'!Y192</f>
        <v>0</v>
      </c>
      <c r="AR192" s="66" t="str">
        <f aca="false">IF(AC192&gt;5,   IF('Vstupní data'!Y192&gt;0,   VLOOKUP(VLOOKUP(CONCATENATE(VLOOKUP(I192,'Pril3-drev'!$H$4:$L$83,5,0),AC192),'Pril3-drev'!$Q$4:$R$2803,2,0),'AVB-BS'!$C$5:$S$29 ,LOOKUP(AQ192,'AVB-BS'!$D$3:$S$3,'AVB-BS'!$D$1:$S$1) ,0 )   ,   IF('Vstupní data'!Z192&gt;0,'Vstupní data'!Z192,0)) , "")</f>
        <v/>
      </c>
      <c r="AS192" s="70" t="str">
        <f aca="false">IF(AC192&gt;5,VLOOKUP(CONCATENATE(AP192,AR192),'Pril1-THLPa'!$H$6:$N$96,4,0),"")</f>
        <v/>
      </c>
      <c r="AT192" s="70" t="str">
        <f aca="false">IF(AC192&gt;5,VLOOKUP(CONCATENATE(AP192,AR192),'Pril1-THLPa'!$H$6:$N$96,5,0),"")</f>
        <v/>
      </c>
      <c r="AU192" s="70" t="str">
        <f aca="false">IF(AC192&gt;5,VLOOKUP(CONCATENATE(AP192,AR192),'Pril1-THLPa'!$H$6:$N$96,6,0),"")</f>
        <v/>
      </c>
      <c r="AV192" s="70" t="str">
        <f aca="false">IF(AC192&gt;5,VLOOKUP(CONCATENATE(AP192,AR192),'Pril1-THLPa'!$H$6:$N$96,7,0),"")</f>
        <v/>
      </c>
      <c r="AW192" s="70" t="str">
        <f aca="false">IF(AC192&gt;5,VLOOKUP(CONCATENATE(AP192,AR192),'Pril1-THLPa'!$H$6:$O$96,8,0),"")</f>
        <v/>
      </c>
      <c r="AX192" s="66" t="n">
        <f aca="false">IF(AC192&gt;0,IF(AND(AC192&gt;0,AC192&lt;=5),VLOOKUP(AP192,'Pril1-THLPa'!$A$6:$F$18,LOOKUP(AC192,'Pril1-THLPa'!$B$5:$F$5,'Pril1-THLPa'!$B$4:$F$4),0),AS192+AT192*(AC192-5)+AU192*POWER(AC192-5,2)+AV192*POWER(AC192-5,3)+AW192*POWER(AC192-5,4)),0)</f>
        <v>0</v>
      </c>
      <c r="AY192" s="71"/>
      <c r="AZ192" s="66" t="n">
        <f aca="false">'Vstupní data'!AA192</f>
        <v>0</v>
      </c>
      <c r="BA192" s="66" t="n">
        <f aca="false">IF(OR('Vstupní data'!T192&gt;0,'Vstupní data'!U192&gt;0),IF(AC192&lt;&gt;"",AX192*AO192/10*(100+AZ192)/100,0),0)</f>
        <v>0</v>
      </c>
      <c r="BB192" s="67" t="n">
        <f aca="false">IF(AC192&lt;&gt;"",ROUND(BA192*AN192,0),0)</f>
        <v>0</v>
      </c>
      <c r="BC192" s="68" t="str">
        <f aca="false">IF(AE192&gt;0,BB192/AE192,"")</f>
        <v/>
      </c>
      <c r="BD192" s="66" t="n">
        <f aca="false">'Vstupní data'!AE192</f>
        <v>0</v>
      </c>
      <c r="BF192" s="66" t="n">
        <f aca="false">'Vstupní data'!AC192</f>
        <v>0</v>
      </c>
      <c r="BH192" s="66" t="n">
        <f aca="false">'Vstupní data'!AD192</f>
        <v>0</v>
      </c>
      <c r="BI192" s="66" t="n">
        <f aca="false">'Vstupní data'!AF192</f>
        <v>0</v>
      </c>
      <c r="BJ192" s="69" t="n">
        <f aca="false">'Vstupní data'!AG192</f>
        <v>0</v>
      </c>
      <c r="BK192" s="69" t="n">
        <f aca="false">IF(BF192&lt;&gt;0,VLOOKUP(I192,'Pril3-drev'!$H$5:$I$83,2,0),0)</f>
        <v>0</v>
      </c>
      <c r="BL192" s="69" t="n">
        <f aca="false">IF(BF192&lt;&gt;0,VLOOKUP(BK192,'Pril3-drev'!$A$5:$C$17,3,0),0)</f>
        <v>0</v>
      </c>
      <c r="BM192" s="69" t="n">
        <f aca="false">'Vstupní data'!AH192</f>
        <v>0</v>
      </c>
      <c r="BN192" s="69" t="n">
        <f aca="false">IF('Vstupní data'!AH192&gt;0,   VLOOKUP(VLOOKUP(CONCATENATE(VLOOKUP(I192,'Pril3-drev'!$H$4:$L$83,5,0),BD192),'Pril3-drev'!$Q$4:$R$2803,2,0),'AVB-BS'!$C$5:$S$29 ,LOOKUP(BM192,'AVB-BS'!$D$3:$S$3,'AVB-BS'!$D$1:$S$1) ,0 )   ,   IF('Vstupní data'!AI192&gt;0,'Vstupní data'!AI192,0))</f>
        <v>0</v>
      </c>
      <c r="BO192" s="69" t="str">
        <f aca="false">IF(BX192&gt;5,VLOOKUP(CONCATENATE(BK192,BN192),'Pril1-THLPa'!$H$6:$N$96,4,0),"")</f>
        <v/>
      </c>
      <c r="BP192" s="69" t="str">
        <f aca="false">IF(BX192&gt;5,VLOOKUP(CONCATENATE(BK192,BN192),'Pril1-THLPa'!$H$6:$N$96,5,0),"")</f>
        <v/>
      </c>
      <c r="BQ192" s="69" t="str">
        <f aca="false">IF(BX192&gt;5,VLOOKUP(CONCATENATE(BK192,BN192),'Pril1-THLPa'!$H$6:$N$96,6,0),"")</f>
        <v/>
      </c>
      <c r="BR192" s="69" t="str">
        <f aca="false">IF(BX192&gt;5,VLOOKUP(CONCATENATE(BK192,BN192),'Pril1-THLPa'!$H$6:$N$96,7,0),"")</f>
        <v/>
      </c>
      <c r="BS192" s="69" t="str">
        <f aca="false">IF(BX192&gt;5,VLOOKUP(CONCATENATE(BK192,BN192),'Pril1-THLPa'!$H$6:$O$96,8,0),"")</f>
        <v/>
      </c>
      <c r="BT192" s="69" t="str">
        <f aca="false">IF(BF192&gt;0, IF(BK192="smrk",  VLOOKUP(VLOOKUP(BD192,'Pril9-K3'!$L$8:$M$207,2,0),'Pril9-K3'!$A$8:$J$16,LOOKUP(BN192,'Pril9-K3'!$A$7:$J$7,'Pril9-K3'!$A$5:$J$5),0), IF(AND(BK192&lt;&gt;"smrk",'Vstupní data'!AK192&lt;&gt;""),'Vstupní data'!AK192,   VLOOKUP(VLOOKUP(BD192,'Pril9-K3'!$L$8:$M$207,2,0),'Pril9-K3'!$A$8:$J$16,LOOKUP(BN192,'Pril9-K3'!$A$7:$J$7,'Pril9-K3'!$A$5:$J$5),0)   )),   "")</f>
        <v/>
      </c>
      <c r="BV192" s="69" t="n">
        <f aca="false">'Vstupní data'!AJ192</f>
        <v>0</v>
      </c>
      <c r="BW192" s="69" t="n">
        <f aca="false">IF(BF192&gt;0,IF(J192&gt;0,J192,K192*H192/100),0)</f>
        <v>0</v>
      </c>
      <c r="BX192" s="69" t="n">
        <f aca="false">IF(BF192&gt;0,IF(BJ192&gt;BL192,BL192,BJ192),0)</f>
        <v>0</v>
      </c>
      <c r="BY192" s="69" t="n">
        <f aca="false">IF(BD192=0,0,IF(AND(BX192&gt;0,BX192&lt;=5),  IF(AND(BX192&gt;0,BX192&lt;=5),VLOOKUP(BK192,'Pril1-THLPa'!$A$6:$F$18,IF(AND(BX192&gt;0,BX192&lt;=5),LOOKUP(BX192,'Pril1-THLPa'!$B$5:$F$5,'Pril1-THLPa'!$B$4:$F$4),""),0),""),  IF(BX192&gt;5,BO192+BP192*(BX192-5)+BQ192*POWER(BX192-5,2)+BR192*POWER(BX192-5,3)+BS192*POWER(BX192-5,4),"")))</f>
        <v>0</v>
      </c>
      <c r="BZ192" s="69" t="n">
        <f aca="false">IF(BY192&gt;0,BY192*BI192/10*BW192*(100+BV192)/100,0)</f>
        <v>0</v>
      </c>
      <c r="CA192" s="69" t="n">
        <f aca="false">IF(BD192&gt;0,BX192-IF(BD192&gt;BX192,BX192,BD192),0)</f>
        <v>0</v>
      </c>
      <c r="CB192" s="69" t="n">
        <f aca="false">POWER(1.01,CA192)</f>
        <v>1</v>
      </c>
      <c r="CC192" s="69" t="n">
        <f aca="false">IF(BF192&gt;0,IF(BF192&gt;BH192,1,BF192/BH192),0)</f>
        <v>0</v>
      </c>
      <c r="CD192" s="72" t="n">
        <f aca="false">IF(BD192=0,0,IF(BF192&gt;0,ROUND(IF(CB192&lt;&gt;0,BZ192*BT192*1/CB192*CC192,0),0),0))</f>
        <v>0</v>
      </c>
      <c r="CE192" s="73" t="str">
        <f aca="false">IF(BF192&gt;0,IF(BF192&gt;BH192,CD192/BF192,CD192/BH192),"")</f>
        <v/>
      </c>
      <c r="CF192" s="69" t="n">
        <f aca="false">'Vstupní data'!AM192</f>
        <v>0</v>
      </c>
      <c r="CG192" s="69" t="n">
        <f aca="false">'Vstupní data'!AN192</f>
        <v>0</v>
      </c>
      <c r="CH192" s="69" t="n">
        <f aca="false">'Vstupní data'!AO192</f>
        <v>0</v>
      </c>
      <c r="CI192" s="69" t="n">
        <f aca="false">'Vstupní data'!AP192</f>
        <v>0</v>
      </c>
      <c r="CJ192" s="72" t="n">
        <f aca="false">ROUND(CH192*CI192,0)</f>
        <v>0</v>
      </c>
      <c r="CK192" s="74" t="str">
        <f aca="false">IF(OR(AA192&gt;0,BB192&gt;0,CD192&gt;0,CJ192&gt;0),AA192+BB192+CD192+CJ192,"")</f>
        <v/>
      </c>
    </row>
    <row r="193" customFormat="false" ht="12.8" hidden="false" customHeight="false" outlineLevel="0" collapsed="false">
      <c r="A193" s="66" t="n">
        <f aca="false">'Vstupní data'!A193</f>
        <v>0</v>
      </c>
      <c r="F193" s="66" t="str">
        <f aca="false">CONCATENATE('Vstupní data'!F193,'Vstupní data'!G193,'Vstupní data'!H193,'Vstupní data'!I193)</f>
        <v/>
      </c>
      <c r="G193" s="66"/>
      <c r="H193" s="66" t="n">
        <f aca="false">'Vstupní data'!K193</f>
        <v>0</v>
      </c>
      <c r="I193" s="66" t="n">
        <f aca="false">'Vstupní data'!L193</f>
        <v>0</v>
      </c>
      <c r="J193" s="66" t="n">
        <f aca="false">'Vstupní data'!K193*'Vstupní data'!M193/100</f>
        <v>0</v>
      </c>
      <c r="L193" s="66" t="n">
        <f aca="false">IF('Vstupní data'!N193="prostokořenný",0,IF('Vstupní data'!N193="krytokořenný","k",IF('Vstupní data'!N193="poloodrostky nebo odrostky, prostokořenné i krytokořenné","po",0)))</f>
        <v>0</v>
      </c>
      <c r="N193" s="66"/>
      <c r="O193" s="66" t="n">
        <f aca="false">'Vstupní data'!O193</f>
        <v>0</v>
      </c>
      <c r="P193" s="66" t="n">
        <f aca="false">IF(O193&gt;0,VLOOKUP(CONCATENATE(VLOOKUP(I193,'Pril3-drev'!$H$5:$K$83,4,0),"-",'Vstupní data'!R193),K2!$C$15:$D$23,2,0),0)</f>
        <v>0</v>
      </c>
      <c r="Q193" s="66" t="n">
        <f aca="false">IF(O193&gt;0,VLOOKUP(I193,'Pril3-drev'!$H$5:$I$83,2,0),0)</f>
        <v>0</v>
      </c>
      <c r="R193" s="66" t="n">
        <f aca="false">IF(Q193&gt;0,VLOOKUP(Q193,'Pril6-okus'!$A$5:$B$17,2,0),0)</f>
        <v>0</v>
      </c>
      <c r="S193" s="66" t="n">
        <f aca="false">IF(O193&gt;0,VLOOKUP(I193,'Pril3-drev'!$H$5:$J$83,3,0),0)</f>
        <v>0</v>
      </c>
      <c r="T193" s="66" t="str">
        <f aca="false">IF(O193&gt;0,IF(L193="k",0.9*VLOOKUP(S193,'ha-pocty-vyhl'!$A$5:$B$20,2,0),IF(L193="po",0.8*VLOOKUP(S193,'ha-pocty-vyhl'!$A$5:$B$20,2,0),VLOOKUP(S193,'ha-pocty-vyhl'!$A$5:$B$20,2,0))),"")</f>
        <v/>
      </c>
      <c r="U193" s="66" t="n">
        <f aca="false">'Vstupní data'!P193</f>
        <v>0</v>
      </c>
      <c r="V193" s="66" t="n">
        <f aca="false">IF(O193&gt;0,1.3*T193*1000*Z193/10000,0)</f>
        <v>0</v>
      </c>
      <c r="W193" s="66" t="n">
        <f aca="false">IF(O193&gt;0,1.3*T193*1000*Z193/10000,0)</f>
        <v>0</v>
      </c>
      <c r="X193" s="66" t="n">
        <f aca="false">IF(O193&gt;0,IF(O193&gt;V193,V193,O193),0)</f>
        <v>0</v>
      </c>
      <c r="Y193" s="66" t="n">
        <f aca="false">IF(O193&gt;0,IF(IF(U193&gt;W193,W193,U193)&lt;X193,W193,IF(U193&gt;W193,W193,U193)),0)</f>
        <v>0</v>
      </c>
      <c r="Z193" s="66" t="n">
        <f aca="false">IF(O193&gt;0,IF(J193&gt;0,J193,K193*H193/100),0)</f>
        <v>0</v>
      </c>
      <c r="AA193" s="67" t="n">
        <f aca="false">IF(O193&gt;0,CEILING(R193*P193*X193/Y193*Z193,1),0)</f>
        <v>0</v>
      </c>
      <c r="AB193" s="68" t="n">
        <f aca="false">IF(O193&gt;0,AA193/O193,0)</f>
        <v>0</v>
      </c>
      <c r="AC193" s="66" t="n">
        <f aca="false">'Vstupní data'!W193</f>
        <v>0</v>
      </c>
      <c r="AI193" s="66" t="str">
        <f aca="false">IF(OR('Vstupní data'!T193&gt;0,'Vstupní data'!U193&gt;0),VLOOKUP(I193,'Pril3-drev'!$H$5:$J$83,3,0),"")</f>
        <v/>
      </c>
      <c r="AJ193" s="66" t="n">
        <f aca="false">IF('Vstupní data'!V193="prostokořenný",0,IF('Vstupní data'!V193="krytokořenný","k",IF('Vstupní data'!V193="poloodrostky nebo odrostky, prostokořenné i krytokořenné","po",0)))</f>
        <v>0</v>
      </c>
      <c r="AK193" s="66" t="n">
        <f aca="false">IF(OR('Vstupní data'!T193&gt;0,'Vstupní data'!U193&gt;0),IF(AJ193="k",0.9*VLOOKUP(AI193,'ha-pocty-vyhl'!$A$5:$B$20,2,0),IF(AJ193="po",0.8*VLOOKUP(AI193,'ha-pocty-vyhl'!$A$5:$B$20,2,0),VLOOKUP(AI193,'ha-pocty-vyhl'!$A$5:$B$20,2,0))),0)</f>
        <v>0</v>
      </c>
      <c r="AL193" s="66" t="n">
        <f aca="false">IF(OR('Vstupní data'!T193&gt;0,'Vstupní data'!U193&gt;0),'Vstupní data'!K193*'Vstupní data'!M193/100,0)</f>
        <v>0</v>
      </c>
      <c r="AM193" s="66" t="n">
        <f aca="false">IF(OR('Vstupní data'!T193&gt;0,'Vstupní data'!U193&gt;0),IF('Vstupní data'!T193&gt;0,'Vstupní data'!T193,ROUND(10*'Vstupní data'!U193/AK193,0)),0)</f>
        <v>0</v>
      </c>
      <c r="AN193" s="69" t="n">
        <f aca="false">IF('Vstupní data'!T193&gt;0,   IF('Vstupní data'!T193&lt;=AL193,'Vstupní data'!T193,AL193),   IF(AM193&lt;AL193,AM193,AL193))</f>
        <v>0</v>
      </c>
      <c r="AO193" s="69" t="n">
        <f aca="false">'Vstupní data'!X193</f>
        <v>0</v>
      </c>
      <c r="AP193" s="66" t="n">
        <f aca="false">IF(OR('Vstupní data'!T193&gt;0,'Vstupní data'!U193&gt;0),IF(I193&lt;&gt;0,VLOOKUP(I193,'Pril3-drev'!$H$5:$I$83,2,0),0),0)</f>
        <v>0</v>
      </c>
      <c r="AQ193" s="66" t="n">
        <f aca="false">'Vstupní data'!Y193</f>
        <v>0</v>
      </c>
      <c r="AR193" s="66" t="str">
        <f aca="false">IF(AC193&gt;5,   IF('Vstupní data'!Y193&gt;0,   VLOOKUP(VLOOKUP(CONCATENATE(VLOOKUP(I193,'Pril3-drev'!$H$4:$L$83,5,0),AC193),'Pril3-drev'!$Q$4:$R$2803,2,0),'AVB-BS'!$C$5:$S$29 ,LOOKUP(AQ193,'AVB-BS'!$D$3:$S$3,'AVB-BS'!$D$1:$S$1) ,0 )   ,   IF('Vstupní data'!Z193&gt;0,'Vstupní data'!Z193,0)) , "")</f>
        <v/>
      </c>
      <c r="AS193" s="70" t="str">
        <f aca="false">IF(AC193&gt;5,VLOOKUP(CONCATENATE(AP193,AR193),'Pril1-THLPa'!$H$6:$N$96,4,0),"")</f>
        <v/>
      </c>
      <c r="AT193" s="70" t="str">
        <f aca="false">IF(AC193&gt;5,VLOOKUP(CONCATENATE(AP193,AR193),'Pril1-THLPa'!$H$6:$N$96,5,0),"")</f>
        <v/>
      </c>
      <c r="AU193" s="70" t="str">
        <f aca="false">IF(AC193&gt;5,VLOOKUP(CONCATENATE(AP193,AR193),'Pril1-THLPa'!$H$6:$N$96,6,0),"")</f>
        <v/>
      </c>
      <c r="AV193" s="70" t="str">
        <f aca="false">IF(AC193&gt;5,VLOOKUP(CONCATENATE(AP193,AR193),'Pril1-THLPa'!$H$6:$N$96,7,0),"")</f>
        <v/>
      </c>
      <c r="AW193" s="70" t="str">
        <f aca="false">IF(AC193&gt;5,VLOOKUP(CONCATENATE(AP193,AR193),'Pril1-THLPa'!$H$6:$O$96,8,0),"")</f>
        <v/>
      </c>
      <c r="AX193" s="66" t="n">
        <f aca="false">IF(AC193&gt;0,IF(AND(AC193&gt;0,AC193&lt;=5),VLOOKUP(AP193,'Pril1-THLPa'!$A$6:$F$18,LOOKUP(AC193,'Pril1-THLPa'!$B$5:$F$5,'Pril1-THLPa'!$B$4:$F$4),0),AS193+AT193*(AC193-5)+AU193*POWER(AC193-5,2)+AV193*POWER(AC193-5,3)+AW193*POWER(AC193-5,4)),0)</f>
        <v>0</v>
      </c>
      <c r="AY193" s="71"/>
      <c r="AZ193" s="66" t="n">
        <f aca="false">'Vstupní data'!AA193</f>
        <v>0</v>
      </c>
      <c r="BA193" s="66" t="n">
        <f aca="false">IF(OR('Vstupní data'!T193&gt;0,'Vstupní data'!U193&gt;0),IF(AC193&lt;&gt;"",AX193*AO193/10*(100+AZ193)/100,0),0)</f>
        <v>0</v>
      </c>
      <c r="BB193" s="67" t="n">
        <f aca="false">IF(AC193&lt;&gt;"",ROUND(BA193*AN193,0),0)</f>
        <v>0</v>
      </c>
      <c r="BC193" s="68" t="str">
        <f aca="false">IF(AE193&gt;0,BB193/AE193,"")</f>
        <v/>
      </c>
      <c r="BD193" s="66" t="n">
        <f aca="false">'Vstupní data'!AE193</f>
        <v>0</v>
      </c>
      <c r="BF193" s="66" t="n">
        <f aca="false">'Vstupní data'!AC193</f>
        <v>0</v>
      </c>
      <c r="BH193" s="66" t="n">
        <f aca="false">'Vstupní data'!AD193</f>
        <v>0</v>
      </c>
      <c r="BI193" s="66" t="n">
        <f aca="false">'Vstupní data'!AF193</f>
        <v>0</v>
      </c>
      <c r="BJ193" s="69" t="n">
        <f aca="false">'Vstupní data'!AG193</f>
        <v>0</v>
      </c>
      <c r="BK193" s="69" t="n">
        <f aca="false">IF(BF193&lt;&gt;0,VLOOKUP(I193,'Pril3-drev'!$H$5:$I$83,2,0),0)</f>
        <v>0</v>
      </c>
      <c r="BL193" s="69" t="n">
        <f aca="false">IF(BF193&lt;&gt;0,VLOOKUP(BK193,'Pril3-drev'!$A$5:$C$17,3,0),0)</f>
        <v>0</v>
      </c>
      <c r="BM193" s="69" t="n">
        <f aca="false">'Vstupní data'!AH193</f>
        <v>0</v>
      </c>
      <c r="BN193" s="69" t="n">
        <f aca="false">IF('Vstupní data'!AH193&gt;0,   VLOOKUP(VLOOKUP(CONCATENATE(VLOOKUP(I193,'Pril3-drev'!$H$4:$L$83,5,0),BD193),'Pril3-drev'!$Q$4:$R$2803,2,0),'AVB-BS'!$C$5:$S$29 ,LOOKUP(BM193,'AVB-BS'!$D$3:$S$3,'AVB-BS'!$D$1:$S$1) ,0 )   ,   IF('Vstupní data'!AI193&gt;0,'Vstupní data'!AI193,0))</f>
        <v>0</v>
      </c>
      <c r="BO193" s="69" t="str">
        <f aca="false">IF(BX193&gt;5,VLOOKUP(CONCATENATE(BK193,BN193),'Pril1-THLPa'!$H$6:$N$96,4,0),"")</f>
        <v/>
      </c>
      <c r="BP193" s="69" t="str">
        <f aca="false">IF(BX193&gt;5,VLOOKUP(CONCATENATE(BK193,BN193),'Pril1-THLPa'!$H$6:$N$96,5,0),"")</f>
        <v/>
      </c>
      <c r="BQ193" s="69" t="str">
        <f aca="false">IF(BX193&gt;5,VLOOKUP(CONCATENATE(BK193,BN193),'Pril1-THLPa'!$H$6:$N$96,6,0),"")</f>
        <v/>
      </c>
      <c r="BR193" s="69" t="str">
        <f aca="false">IF(BX193&gt;5,VLOOKUP(CONCATENATE(BK193,BN193),'Pril1-THLPa'!$H$6:$N$96,7,0),"")</f>
        <v/>
      </c>
      <c r="BS193" s="69" t="str">
        <f aca="false">IF(BX193&gt;5,VLOOKUP(CONCATENATE(BK193,BN193),'Pril1-THLPa'!$H$6:$O$96,8,0),"")</f>
        <v/>
      </c>
      <c r="BT193" s="69" t="str">
        <f aca="false">IF(BF193&gt;0, IF(BK193="smrk",  VLOOKUP(VLOOKUP(BD193,'Pril9-K3'!$L$8:$M$207,2,0),'Pril9-K3'!$A$8:$J$16,LOOKUP(BN193,'Pril9-K3'!$A$7:$J$7,'Pril9-K3'!$A$5:$J$5),0), IF(AND(BK193&lt;&gt;"smrk",'Vstupní data'!AK193&lt;&gt;""),'Vstupní data'!AK193,   VLOOKUP(VLOOKUP(BD193,'Pril9-K3'!$L$8:$M$207,2,0),'Pril9-K3'!$A$8:$J$16,LOOKUP(BN193,'Pril9-K3'!$A$7:$J$7,'Pril9-K3'!$A$5:$J$5),0)   )),   "")</f>
        <v/>
      </c>
      <c r="BV193" s="69" t="n">
        <f aca="false">'Vstupní data'!AJ193</f>
        <v>0</v>
      </c>
      <c r="BW193" s="69" t="n">
        <f aca="false">IF(BF193&gt;0,IF(J193&gt;0,J193,K193*H193/100),0)</f>
        <v>0</v>
      </c>
      <c r="BX193" s="69" t="n">
        <f aca="false">IF(BF193&gt;0,IF(BJ193&gt;BL193,BL193,BJ193),0)</f>
        <v>0</v>
      </c>
      <c r="BY193" s="69" t="n">
        <f aca="false">IF(BD193=0,0,IF(AND(BX193&gt;0,BX193&lt;=5),  IF(AND(BX193&gt;0,BX193&lt;=5),VLOOKUP(BK193,'Pril1-THLPa'!$A$6:$F$18,IF(AND(BX193&gt;0,BX193&lt;=5),LOOKUP(BX193,'Pril1-THLPa'!$B$5:$F$5,'Pril1-THLPa'!$B$4:$F$4),""),0),""),  IF(BX193&gt;5,BO193+BP193*(BX193-5)+BQ193*POWER(BX193-5,2)+BR193*POWER(BX193-5,3)+BS193*POWER(BX193-5,4),"")))</f>
        <v>0</v>
      </c>
      <c r="BZ193" s="69" t="n">
        <f aca="false">IF(BY193&gt;0,BY193*BI193/10*BW193*(100+BV193)/100,0)</f>
        <v>0</v>
      </c>
      <c r="CA193" s="69" t="n">
        <f aca="false">IF(BD193&gt;0,BX193-IF(BD193&gt;BX193,BX193,BD193),0)</f>
        <v>0</v>
      </c>
      <c r="CB193" s="69" t="n">
        <f aca="false">POWER(1.01,CA193)</f>
        <v>1</v>
      </c>
      <c r="CC193" s="69" t="n">
        <f aca="false">IF(BF193&gt;0,IF(BF193&gt;BH193,1,BF193/BH193),0)</f>
        <v>0</v>
      </c>
      <c r="CD193" s="72" t="n">
        <f aca="false">IF(BD193=0,0,IF(BF193&gt;0,ROUND(IF(CB193&lt;&gt;0,BZ193*BT193*1/CB193*CC193,0),0),0))</f>
        <v>0</v>
      </c>
      <c r="CE193" s="73" t="str">
        <f aca="false">IF(BF193&gt;0,IF(BF193&gt;BH193,CD193/BF193,CD193/BH193),"")</f>
        <v/>
      </c>
      <c r="CF193" s="69" t="n">
        <f aca="false">'Vstupní data'!AM193</f>
        <v>0</v>
      </c>
      <c r="CG193" s="69" t="n">
        <f aca="false">'Vstupní data'!AN193</f>
        <v>0</v>
      </c>
      <c r="CH193" s="69" t="n">
        <f aca="false">'Vstupní data'!AO193</f>
        <v>0</v>
      </c>
      <c r="CI193" s="69" t="n">
        <f aca="false">'Vstupní data'!AP193</f>
        <v>0</v>
      </c>
      <c r="CJ193" s="72" t="n">
        <f aca="false">ROUND(CH193*CI193,0)</f>
        <v>0</v>
      </c>
      <c r="CK193" s="74" t="str">
        <f aca="false">IF(OR(AA193&gt;0,BB193&gt;0,CD193&gt;0,CJ193&gt;0),AA193+BB193+CD193+CJ193,"")</f>
        <v/>
      </c>
    </row>
    <row r="194" customFormat="false" ht="12.8" hidden="false" customHeight="false" outlineLevel="0" collapsed="false">
      <c r="A194" s="66" t="n">
        <f aca="false">'Vstupní data'!A194</f>
        <v>0</v>
      </c>
      <c r="F194" s="66" t="str">
        <f aca="false">CONCATENATE('Vstupní data'!F194,'Vstupní data'!G194,'Vstupní data'!H194,'Vstupní data'!I194)</f>
        <v/>
      </c>
      <c r="G194" s="66"/>
      <c r="H194" s="66" t="n">
        <f aca="false">'Vstupní data'!K194</f>
        <v>0</v>
      </c>
      <c r="I194" s="66" t="n">
        <f aca="false">'Vstupní data'!L194</f>
        <v>0</v>
      </c>
      <c r="J194" s="66" t="n">
        <f aca="false">'Vstupní data'!K194*'Vstupní data'!M194/100</f>
        <v>0</v>
      </c>
      <c r="L194" s="66" t="n">
        <f aca="false">IF('Vstupní data'!N194="prostokořenný",0,IF('Vstupní data'!N194="krytokořenný","k",IF('Vstupní data'!N194="poloodrostky nebo odrostky, prostokořenné i krytokořenné","po",0)))</f>
        <v>0</v>
      </c>
      <c r="N194" s="66"/>
      <c r="O194" s="66" t="n">
        <f aca="false">'Vstupní data'!O194</f>
        <v>0</v>
      </c>
      <c r="P194" s="66" t="n">
        <f aca="false">IF(O194&gt;0,VLOOKUP(CONCATENATE(VLOOKUP(I194,'Pril3-drev'!$H$5:$K$83,4,0),"-",'Vstupní data'!R194),K2!$C$15:$D$23,2,0),0)</f>
        <v>0</v>
      </c>
      <c r="Q194" s="66" t="n">
        <f aca="false">IF(O194&gt;0,VLOOKUP(I194,'Pril3-drev'!$H$5:$I$83,2,0),0)</f>
        <v>0</v>
      </c>
      <c r="R194" s="66" t="n">
        <f aca="false">IF(Q194&gt;0,VLOOKUP(Q194,'Pril6-okus'!$A$5:$B$17,2,0),0)</f>
        <v>0</v>
      </c>
      <c r="S194" s="66" t="n">
        <f aca="false">IF(O194&gt;0,VLOOKUP(I194,'Pril3-drev'!$H$5:$J$83,3,0),0)</f>
        <v>0</v>
      </c>
      <c r="T194" s="66" t="str">
        <f aca="false">IF(O194&gt;0,IF(L194="k",0.9*VLOOKUP(S194,'ha-pocty-vyhl'!$A$5:$B$20,2,0),IF(L194="po",0.8*VLOOKUP(S194,'ha-pocty-vyhl'!$A$5:$B$20,2,0),VLOOKUP(S194,'ha-pocty-vyhl'!$A$5:$B$20,2,0))),"")</f>
        <v/>
      </c>
      <c r="U194" s="66" t="n">
        <f aca="false">'Vstupní data'!P194</f>
        <v>0</v>
      </c>
      <c r="V194" s="66" t="n">
        <f aca="false">IF(O194&gt;0,1.3*T194*1000*Z194/10000,0)</f>
        <v>0</v>
      </c>
      <c r="W194" s="66" t="n">
        <f aca="false">IF(O194&gt;0,1.3*T194*1000*Z194/10000,0)</f>
        <v>0</v>
      </c>
      <c r="X194" s="66" t="n">
        <f aca="false">IF(O194&gt;0,IF(O194&gt;V194,V194,O194),0)</f>
        <v>0</v>
      </c>
      <c r="Y194" s="66" t="n">
        <f aca="false">IF(O194&gt;0,IF(IF(U194&gt;W194,W194,U194)&lt;X194,W194,IF(U194&gt;W194,W194,U194)),0)</f>
        <v>0</v>
      </c>
      <c r="Z194" s="66" t="n">
        <f aca="false">IF(O194&gt;0,IF(J194&gt;0,J194,K194*H194/100),0)</f>
        <v>0</v>
      </c>
      <c r="AA194" s="67" t="n">
        <f aca="false">IF(O194&gt;0,CEILING(R194*P194*X194/Y194*Z194,1),0)</f>
        <v>0</v>
      </c>
      <c r="AB194" s="68" t="n">
        <f aca="false">IF(O194&gt;0,AA194/O194,0)</f>
        <v>0</v>
      </c>
      <c r="AC194" s="66" t="n">
        <f aca="false">'Vstupní data'!W194</f>
        <v>0</v>
      </c>
      <c r="AI194" s="66" t="str">
        <f aca="false">IF(OR('Vstupní data'!T194&gt;0,'Vstupní data'!U194&gt;0),VLOOKUP(I194,'Pril3-drev'!$H$5:$J$83,3,0),"")</f>
        <v/>
      </c>
      <c r="AJ194" s="66" t="n">
        <f aca="false">IF('Vstupní data'!V194="prostokořenný",0,IF('Vstupní data'!V194="krytokořenný","k",IF('Vstupní data'!V194="poloodrostky nebo odrostky, prostokořenné i krytokořenné","po",0)))</f>
        <v>0</v>
      </c>
      <c r="AK194" s="66" t="n">
        <f aca="false">IF(OR('Vstupní data'!T194&gt;0,'Vstupní data'!U194&gt;0),IF(AJ194="k",0.9*VLOOKUP(AI194,'ha-pocty-vyhl'!$A$5:$B$20,2,0),IF(AJ194="po",0.8*VLOOKUP(AI194,'ha-pocty-vyhl'!$A$5:$B$20,2,0),VLOOKUP(AI194,'ha-pocty-vyhl'!$A$5:$B$20,2,0))),0)</f>
        <v>0</v>
      </c>
      <c r="AL194" s="66" t="n">
        <f aca="false">IF(OR('Vstupní data'!T194&gt;0,'Vstupní data'!U194&gt;0),'Vstupní data'!K194*'Vstupní data'!M194/100,0)</f>
        <v>0</v>
      </c>
      <c r="AM194" s="66" t="n">
        <f aca="false">IF(OR('Vstupní data'!T194&gt;0,'Vstupní data'!U194&gt;0),IF('Vstupní data'!T194&gt;0,'Vstupní data'!T194,ROUND(10*'Vstupní data'!U194/AK194,0)),0)</f>
        <v>0</v>
      </c>
      <c r="AN194" s="69" t="n">
        <f aca="false">IF('Vstupní data'!T194&gt;0,   IF('Vstupní data'!T194&lt;=AL194,'Vstupní data'!T194,AL194),   IF(AM194&lt;AL194,AM194,AL194))</f>
        <v>0</v>
      </c>
      <c r="AO194" s="69" t="n">
        <f aca="false">'Vstupní data'!X194</f>
        <v>0</v>
      </c>
      <c r="AP194" s="66" t="n">
        <f aca="false">IF(OR('Vstupní data'!T194&gt;0,'Vstupní data'!U194&gt;0),IF(I194&lt;&gt;0,VLOOKUP(I194,'Pril3-drev'!$H$5:$I$83,2,0),0),0)</f>
        <v>0</v>
      </c>
      <c r="AQ194" s="66" t="n">
        <f aca="false">'Vstupní data'!Y194</f>
        <v>0</v>
      </c>
      <c r="AR194" s="66" t="str">
        <f aca="false">IF(AC194&gt;5,   IF('Vstupní data'!Y194&gt;0,   VLOOKUP(VLOOKUP(CONCATENATE(VLOOKUP(I194,'Pril3-drev'!$H$4:$L$83,5,0),AC194),'Pril3-drev'!$Q$4:$R$2803,2,0),'AVB-BS'!$C$5:$S$29 ,LOOKUP(AQ194,'AVB-BS'!$D$3:$S$3,'AVB-BS'!$D$1:$S$1) ,0 )   ,   IF('Vstupní data'!Z194&gt;0,'Vstupní data'!Z194,0)) , "")</f>
        <v/>
      </c>
      <c r="AS194" s="70" t="str">
        <f aca="false">IF(AC194&gt;5,VLOOKUP(CONCATENATE(AP194,AR194),'Pril1-THLPa'!$H$6:$N$96,4,0),"")</f>
        <v/>
      </c>
      <c r="AT194" s="70" t="str">
        <f aca="false">IF(AC194&gt;5,VLOOKUP(CONCATENATE(AP194,AR194),'Pril1-THLPa'!$H$6:$N$96,5,0),"")</f>
        <v/>
      </c>
      <c r="AU194" s="70" t="str">
        <f aca="false">IF(AC194&gt;5,VLOOKUP(CONCATENATE(AP194,AR194),'Pril1-THLPa'!$H$6:$N$96,6,0),"")</f>
        <v/>
      </c>
      <c r="AV194" s="70" t="str">
        <f aca="false">IF(AC194&gt;5,VLOOKUP(CONCATENATE(AP194,AR194),'Pril1-THLPa'!$H$6:$N$96,7,0),"")</f>
        <v/>
      </c>
      <c r="AW194" s="70" t="str">
        <f aca="false">IF(AC194&gt;5,VLOOKUP(CONCATENATE(AP194,AR194),'Pril1-THLPa'!$H$6:$O$96,8,0),"")</f>
        <v/>
      </c>
      <c r="AX194" s="66" t="n">
        <f aca="false">IF(AC194&gt;0,IF(AND(AC194&gt;0,AC194&lt;=5),VLOOKUP(AP194,'Pril1-THLPa'!$A$6:$F$18,LOOKUP(AC194,'Pril1-THLPa'!$B$5:$F$5,'Pril1-THLPa'!$B$4:$F$4),0),AS194+AT194*(AC194-5)+AU194*POWER(AC194-5,2)+AV194*POWER(AC194-5,3)+AW194*POWER(AC194-5,4)),0)</f>
        <v>0</v>
      </c>
      <c r="AY194" s="71"/>
      <c r="AZ194" s="66" t="n">
        <f aca="false">'Vstupní data'!AA194</f>
        <v>0</v>
      </c>
      <c r="BA194" s="66" t="n">
        <f aca="false">IF(OR('Vstupní data'!T194&gt;0,'Vstupní data'!U194&gt;0),IF(AC194&lt;&gt;"",AX194*AO194/10*(100+AZ194)/100,0),0)</f>
        <v>0</v>
      </c>
      <c r="BB194" s="67" t="n">
        <f aca="false">IF(AC194&lt;&gt;"",ROUND(BA194*AN194,0),0)</f>
        <v>0</v>
      </c>
      <c r="BC194" s="68" t="str">
        <f aca="false">IF(AE194&gt;0,BB194/AE194,"")</f>
        <v/>
      </c>
      <c r="BD194" s="66" t="n">
        <f aca="false">'Vstupní data'!AE194</f>
        <v>0</v>
      </c>
      <c r="BF194" s="66" t="n">
        <f aca="false">'Vstupní data'!AC194</f>
        <v>0</v>
      </c>
      <c r="BH194" s="66" t="n">
        <f aca="false">'Vstupní data'!AD194</f>
        <v>0</v>
      </c>
      <c r="BI194" s="66" t="n">
        <f aca="false">'Vstupní data'!AF194</f>
        <v>0</v>
      </c>
      <c r="BJ194" s="69" t="n">
        <f aca="false">'Vstupní data'!AG194</f>
        <v>0</v>
      </c>
      <c r="BK194" s="69" t="n">
        <f aca="false">IF(BF194&lt;&gt;0,VLOOKUP(I194,'Pril3-drev'!$H$5:$I$83,2,0),0)</f>
        <v>0</v>
      </c>
      <c r="BL194" s="69" t="n">
        <f aca="false">IF(BF194&lt;&gt;0,VLOOKUP(BK194,'Pril3-drev'!$A$5:$C$17,3,0),0)</f>
        <v>0</v>
      </c>
      <c r="BM194" s="69" t="n">
        <f aca="false">'Vstupní data'!AH194</f>
        <v>0</v>
      </c>
      <c r="BN194" s="69" t="n">
        <f aca="false">IF('Vstupní data'!AH194&gt;0,   VLOOKUP(VLOOKUP(CONCATENATE(VLOOKUP(I194,'Pril3-drev'!$H$4:$L$83,5,0),BD194),'Pril3-drev'!$Q$4:$R$2803,2,0),'AVB-BS'!$C$5:$S$29 ,LOOKUP(BM194,'AVB-BS'!$D$3:$S$3,'AVB-BS'!$D$1:$S$1) ,0 )   ,   IF('Vstupní data'!AI194&gt;0,'Vstupní data'!AI194,0))</f>
        <v>0</v>
      </c>
      <c r="BO194" s="69" t="str">
        <f aca="false">IF(BX194&gt;5,VLOOKUP(CONCATENATE(BK194,BN194),'Pril1-THLPa'!$H$6:$N$96,4,0),"")</f>
        <v/>
      </c>
      <c r="BP194" s="69" t="str">
        <f aca="false">IF(BX194&gt;5,VLOOKUP(CONCATENATE(BK194,BN194),'Pril1-THLPa'!$H$6:$N$96,5,0),"")</f>
        <v/>
      </c>
      <c r="BQ194" s="69" t="str">
        <f aca="false">IF(BX194&gt;5,VLOOKUP(CONCATENATE(BK194,BN194),'Pril1-THLPa'!$H$6:$N$96,6,0),"")</f>
        <v/>
      </c>
      <c r="BR194" s="69" t="str">
        <f aca="false">IF(BX194&gt;5,VLOOKUP(CONCATENATE(BK194,BN194),'Pril1-THLPa'!$H$6:$N$96,7,0),"")</f>
        <v/>
      </c>
      <c r="BS194" s="69" t="str">
        <f aca="false">IF(BX194&gt;5,VLOOKUP(CONCATENATE(BK194,BN194),'Pril1-THLPa'!$H$6:$O$96,8,0),"")</f>
        <v/>
      </c>
      <c r="BT194" s="69" t="str">
        <f aca="false">IF(BF194&gt;0, IF(BK194="smrk",  VLOOKUP(VLOOKUP(BD194,'Pril9-K3'!$L$8:$M$207,2,0),'Pril9-K3'!$A$8:$J$16,LOOKUP(BN194,'Pril9-K3'!$A$7:$J$7,'Pril9-K3'!$A$5:$J$5),0), IF(AND(BK194&lt;&gt;"smrk",'Vstupní data'!AK194&lt;&gt;""),'Vstupní data'!AK194,   VLOOKUP(VLOOKUP(BD194,'Pril9-K3'!$L$8:$M$207,2,0),'Pril9-K3'!$A$8:$J$16,LOOKUP(BN194,'Pril9-K3'!$A$7:$J$7,'Pril9-K3'!$A$5:$J$5),0)   )),   "")</f>
        <v/>
      </c>
      <c r="BV194" s="69" t="n">
        <f aca="false">'Vstupní data'!AJ194</f>
        <v>0</v>
      </c>
      <c r="BW194" s="69" t="n">
        <f aca="false">IF(BF194&gt;0,IF(J194&gt;0,J194,K194*H194/100),0)</f>
        <v>0</v>
      </c>
      <c r="BX194" s="69" t="n">
        <f aca="false">IF(BF194&gt;0,IF(BJ194&gt;BL194,BL194,BJ194),0)</f>
        <v>0</v>
      </c>
      <c r="BY194" s="69" t="n">
        <f aca="false">IF(BD194=0,0,IF(AND(BX194&gt;0,BX194&lt;=5),  IF(AND(BX194&gt;0,BX194&lt;=5),VLOOKUP(BK194,'Pril1-THLPa'!$A$6:$F$18,IF(AND(BX194&gt;0,BX194&lt;=5),LOOKUP(BX194,'Pril1-THLPa'!$B$5:$F$5,'Pril1-THLPa'!$B$4:$F$4),""),0),""),  IF(BX194&gt;5,BO194+BP194*(BX194-5)+BQ194*POWER(BX194-5,2)+BR194*POWER(BX194-5,3)+BS194*POWER(BX194-5,4),"")))</f>
        <v>0</v>
      </c>
      <c r="BZ194" s="69" t="n">
        <f aca="false">IF(BY194&gt;0,BY194*BI194/10*BW194*(100+BV194)/100,0)</f>
        <v>0</v>
      </c>
      <c r="CA194" s="69" t="n">
        <f aca="false">IF(BD194&gt;0,BX194-IF(BD194&gt;BX194,BX194,BD194),0)</f>
        <v>0</v>
      </c>
      <c r="CB194" s="69" t="n">
        <f aca="false">POWER(1.01,CA194)</f>
        <v>1</v>
      </c>
      <c r="CC194" s="69" t="n">
        <f aca="false">IF(BF194&gt;0,IF(BF194&gt;BH194,1,BF194/BH194),0)</f>
        <v>0</v>
      </c>
      <c r="CD194" s="72" t="n">
        <f aca="false">IF(BD194=0,0,IF(BF194&gt;0,ROUND(IF(CB194&lt;&gt;0,BZ194*BT194*1/CB194*CC194,0),0),0))</f>
        <v>0</v>
      </c>
      <c r="CE194" s="73" t="str">
        <f aca="false">IF(BF194&gt;0,IF(BF194&gt;BH194,CD194/BF194,CD194/BH194),"")</f>
        <v/>
      </c>
      <c r="CF194" s="69" t="n">
        <f aca="false">'Vstupní data'!AM194</f>
        <v>0</v>
      </c>
      <c r="CG194" s="69" t="n">
        <f aca="false">'Vstupní data'!AN194</f>
        <v>0</v>
      </c>
      <c r="CH194" s="69" t="n">
        <f aca="false">'Vstupní data'!AO194</f>
        <v>0</v>
      </c>
      <c r="CI194" s="69" t="n">
        <f aca="false">'Vstupní data'!AP194</f>
        <v>0</v>
      </c>
      <c r="CJ194" s="72" t="n">
        <f aca="false">ROUND(CH194*CI194,0)</f>
        <v>0</v>
      </c>
      <c r="CK194" s="74" t="str">
        <f aca="false">IF(OR(AA194&gt;0,BB194&gt;0,CD194&gt;0,CJ194&gt;0),AA194+BB194+CD194+CJ194,"")</f>
        <v/>
      </c>
    </row>
    <row r="195" customFormat="false" ht="12.8" hidden="false" customHeight="false" outlineLevel="0" collapsed="false">
      <c r="A195" s="66" t="n">
        <f aca="false">'Vstupní data'!A195</f>
        <v>0</v>
      </c>
      <c r="F195" s="66" t="str">
        <f aca="false">CONCATENATE('Vstupní data'!F195,'Vstupní data'!G195,'Vstupní data'!H195,'Vstupní data'!I195)</f>
        <v/>
      </c>
      <c r="G195" s="66"/>
      <c r="H195" s="66" t="n">
        <f aca="false">'Vstupní data'!K195</f>
        <v>0</v>
      </c>
      <c r="I195" s="66" t="n">
        <f aca="false">'Vstupní data'!L195</f>
        <v>0</v>
      </c>
      <c r="J195" s="66" t="n">
        <f aca="false">'Vstupní data'!K195*'Vstupní data'!M195/100</f>
        <v>0</v>
      </c>
      <c r="L195" s="66" t="n">
        <f aca="false">IF('Vstupní data'!N195="prostokořenný",0,IF('Vstupní data'!N195="krytokořenný","k",IF('Vstupní data'!N195="poloodrostky nebo odrostky, prostokořenné i krytokořenné","po",0)))</f>
        <v>0</v>
      </c>
      <c r="N195" s="66"/>
      <c r="O195" s="66" t="n">
        <f aca="false">'Vstupní data'!O195</f>
        <v>0</v>
      </c>
      <c r="P195" s="66" t="n">
        <f aca="false">IF(O195&gt;0,VLOOKUP(CONCATENATE(VLOOKUP(I195,'Pril3-drev'!$H$5:$K$83,4,0),"-",'Vstupní data'!R195),K2!$C$15:$D$23,2,0),0)</f>
        <v>0</v>
      </c>
      <c r="Q195" s="66" t="n">
        <f aca="false">IF(O195&gt;0,VLOOKUP(I195,'Pril3-drev'!$H$5:$I$83,2,0),0)</f>
        <v>0</v>
      </c>
      <c r="R195" s="66" t="n">
        <f aca="false">IF(Q195&gt;0,VLOOKUP(Q195,'Pril6-okus'!$A$5:$B$17,2,0),0)</f>
        <v>0</v>
      </c>
      <c r="S195" s="66" t="n">
        <f aca="false">IF(O195&gt;0,VLOOKUP(I195,'Pril3-drev'!$H$5:$J$83,3,0),0)</f>
        <v>0</v>
      </c>
      <c r="T195" s="66" t="str">
        <f aca="false">IF(O195&gt;0,IF(L195="k",0.9*VLOOKUP(S195,'ha-pocty-vyhl'!$A$5:$B$20,2,0),IF(L195="po",0.8*VLOOKUP(S195,'ha-pocty-vyhl'!$A$5:$B$20,2,0),VLOOKUP(S195,'ha-pocty-vyhl'!$A$5:$B$20,2,0))),"")</f>
        <v/>
      </c>
      <c r="U195" s="66" t="n">
        <f aca="false">'Vstupní data'!P195</f>
        <v>0</v>
      </c>
      <c r="V195" s="66" t="n">
        <f aca="false">IF(O195&gt;0,1.3*T195*1000*Z195/10000,0)</f>
        <v>0</v>
      </c>
      <c r="W195" s="66" t="n">
        <f aca="false">IF(O195&gt;0,1.3*T195*1000*Z195/10000,0)</f>
        <v>0</v>
      </c>
      <c r="X195" s="66" t="n">
        <f aca="false">IF(O195&gt;0,IF(O195&gt;V195,V195,O195),0)</f>
        <v>0</v>
      </c>
      <c r="Y195" s="66" t="n">
        <f aca="false">IF(O195&gt;0,IF(IF(U195&gt;W195,W195,U195)&lt;X195,W195,IF(U195&gt;W195,W195,U195)),0)</f>
        <v>0</v>
      </c>
      <c r="Z195" s="66" t="n">
        <f aca="false">IF(O195&gt;0,IF(J195&gt;0,J195,K195*H195/100),0)</f>
        <v>0</v>
      </c>
      <c r="AA195" s="67" t="n">
        <f aca="false">IF(O195&gt;0,CEILING(R195*P195*X195/Y195*Z195,1),0)</f>
        <v>0</v>
      </c>
      <c r="AB195" s="68" t="n">
        <f aca="false">IF(O195&gt;0,AA195/O195,0)</f>
        <v>0</v>
      </c>
      <c r="AC195" s="66" t="n">
        <f aca="false">'Vstupní data'!W195</f>
        <v>0</v>
      </c>
      <c r="AI195" s="66" t="str">
        <f aca="false">IF(OR('Vstupní data'!T195&gt;0,'Vstupní data'!U195&gt;0),VLOOKUP(I195,'Pril3-drev'!$H$5:$J$83,3,0),"")</f>
        <v/>
      </c>
      <c r="AJ195" s="66" t="n">
        <f aca="false">IF('Vstupní data'!V195="prostokořenný",0,IF('Vstupní data'!V195="krytokořenný","k",IF('Vstupní data'!V195="poloodrostky nebo odrostky, prostokořenné i krytokořenné","po",0)))</f>
        <v>0</v>
      </c>
      <c r="AK195" s="66" t="n">
        <f aca="false">IF(OR('Vstupní data'!T195&gt;0,'Vstupní data'!U195&gt;0),IF(AJ195="k",0.9*VLOOKUP(AI195,'ha-pocty-vyhl'!$A$5:$B$20,2,0),IF(AJ195="po",0.8*VLOOKUP(AI195,'ha-pocty-vyhl'!$A$5:$B$20,2,0),VLOOKUP(AI195,'ha-pocty-vyhl'!$A$5:$B$20,2,0))),0)</f>
        <v>0</v>
      </c>
      <c r="AL195" s="66" t="n">
        <f aca="false">IF(OR('Vstupní data'!T195&gt;0,'Vstupní data'!U195&gt;0),'Vstupní data'!K195*'Vstupní data'!M195/100,0)</f>
        <v>0</v>
      </c>
      <c r="AM195" s="66" t="n">
        <f aca="false">IF(OR('Vstupní data'!T195&gt;0,'Vstupní data'!U195&gt;0),IF('Vstupní data'!T195&gt;0,'Vstupní data'!T195,ROUND(10*'Vstupní data'!U195/AK195,0)),0)</f>
        <v>0</v>
      </c>
      <c r="AN195" s="69" t="n">
        <f aca="false">IF('Vstupní data'!T195&gt;0,   IF('Vstupní data'!T195&lt;=AL195,'Vstupní data'!T195,AL195),   IF(AM195&lt;AL195,AM195,AL195))</f>
        <v>0</v>
      </c>
      <c r="AO195" s="69" t="n">
        <f aca="false">'Vstupní data'!X195</f>
        <v>0</v>
      </c>
      <c r="AP195" s="66" t="n">
        <f aca="false">IF(OR('Vstupní data'!T195&gt;0,'Vstupní data'!U195&gt;0),IF(I195&lt;&gt;0,VLOOKUP(I195,'Pril3-drev'!$H$5:$I$83,2,0),0),0)</f>
        <v>0</v>
      </c>
      <c r="AQ195" s="66" t="n">
        <f aca="false">'Vstupní data'!Y195</f>
        <v>0</v>
      </c>
      <c r="AR195" s="66" t="str">
        <f aca="false">IF(AC195&gt;5,   IF('Vstupní data'!Y195&gt;0,   VLOOKUP(VLOOKUP(CONCATENATE(VLOOKUP(I195,'Pril3-drev'!$H$4:$L$83,5,0),AC195),'Pril3-drev'!$Q$4:$R$2803,2,0),'AVB-BS'!$C$5:$S$29 ,LOOKUP(AQ195,'AVB-BS'!$D$3:$S$3,'AVB-BS'!$D$1:$S$1) ,0 )   ,   IF('Vstupní data'!Z195&gt;0,'Vstupní data'!Z195,0)) , "")</f>
        <v/>
      </c>
      <c r="AS195" s="70" t="str">
        <f aca="false">IF(AC195&gt;5,VLOOKUP(CONCATENATE(AP195,AR195),'Pril1-THLPa'!$H$6:$N$96,4,0),"")</f>
        <v/>
      </c>
      <c r="AT195" s="70" t="str">
        <f aca="false">IF(AC195&gt;5,VLOOKUP(CONCATENATE(AP195,AR195),'Pril1-THLPa'!$H$6:$N$96,5,0),"")</f>
        <v/>
      </c>
      <c r="AU195" s="70" t="str">
        <f aca="false">IF(AC195&gt;5,VLOOKUP(CONCATENATE(AP195,AR195),'Pril1-THLPa'!$H$6:$N$96,6,0),"")</f>
        <v/>
      </c>
      <c r="AV195" s="70" t="str">
        <f aca="false">IF(AC195&gt;5,VLOOKUP(CONCATENATE(AP195,AR195),'Pril1-THLPa'!$H$6:$N$96,7,0),"")</f>
        <v/>
      </c>
      <c r="AW195" s="70" t="str">
        <f aca="false">IF(AC195&gt;5,VLOOKUP(CONCATENATE(AP195,AR195),'Pril1-THLPa'!$H$6:$O$96,8,0),"")</f>
        <v/>
      </c>
      <c r="AX195" s="66" t="n">
        <f aca="false">IF(AC195&gt;0,IF(AND(AC195&gt;0,AC195&lt;=5),VLOOKUP(AP195,'Pril1-THLPa'!$A$6:$F$18,LOOKUP(AC195,'Pril1-THLPa'!$B$5:$F$5,'Pril1-THLPa'!$B$4:$F$4),0),AS195+AT195*(AC195-5)+AU195*POWER(AC195-5,2)+AV195*POWER(AC195-5,3)+AW195*POWER(AC195-5,4)),0)</f>
        <v>0</v>
      </c>
      <c r="AY195" s="71"/>
      <c r="AZ195" s="66" t="n">
        <f aca="false">'Vstupní data'!AA195</f>
        <v>0</v>
      </c>
      <c r="BA195" s="66" t="n">
        <f aca="false">IF(OR('Vstupní data'!T195&gt;0,'Vstupní data'!U195&gt;0),IF(AC195&lt;&gt;"",AX195*AO195/10*(100+AZ195)/100,0),0)</f>
        <v>0</v>
      </c>
      <c r="BB195" s="67" t="n">
        <f aca="false">IF(AC195&lt;&gt;"",ROUND(BA195*AN195,0),0)</f>
        <v>0</v>
      </c>
      <c r="BC195" s="68" t="str">
        <f aca="false">IF(AE195&gt;0,BB195/AE195,"")</f>
        <v/>
      </c>
      <c r="BD195" s="66" t="n">
        <f aca="false">'Vstupní data'!AE195</f>
        <v>0</v>
      </c>
      <c r="BF195" s="66" t="n">
        <f aca="false">'Vstupní data'!AC195</f>
        <v>0</v>
      </c>
      <c r="BH195" s="66" t="n">
        <f aca="false">'Vstupní data'!AD195</f>
        <v>0</v>
      </c>
      <c r="BI195" s="66" t="n">
        <f aca="false">'Vstupní data'!AF195</f>
        <v>0</v>
      </c>
      <c r="BJ195" s="69" t="n">
        <f aca="false">'Vstupní data'!AG195</f>
        <v>0</v>
      </c>
      <c r="BK195" s="69" t="n">
        <f aca="false">IF(BF195&lt;&gt;0,VLOOKUP(I195,'Pril3-drev'!$H$5:$I$83,2,0),0)</f>
        <v>0</v>
      </c>
      <c r="BL195" s="69" t="n">
        <f aca="false">IF(BF195&lt;&gt;0,VLOOKUP(BK195,'Pril3-drev'!$A$5:$C$17,3,0),0)</f>
        <v>0</v>
      </c>
      <c r="BM195" s="69" t="n">
        <f aca="false">'Vstupní data'!AH195</f>
        <v>0</v>
      </c>
      <c r="BN195" s="69" t="n">
        <f aca="false">IF('Vstupní data'!AH195&gt;0,   VLOOKUP(VLOOKUP(CONCATENATE(VLOOKUP(I195,'Pril3-drev'!$H$4:$L$83,5,0),BD195),'Pril3-drev'!$Q$4:$R$2803,2,0),'AVB-BS'!$C$5:$S$29 ,LOOKUP(BM195,'AVB-BS'!$D$3:$S$3,'AVB-BS'!$D$1:$S$1) ,0 )   ,   IF('Vstupní data'!AI195&gt;0,'Vstupní data'!AI195,0))</f>
        <v>0</v>
      </c>
      <c r="BO195" s="69" t="str">
        <f aca="false">IF(BX195&gt;5,VLOOKUP(CONCATENATE(BK195,BN195),'Pril1-THLPa'!$H$6:$N$96,4,0),"")</f>
        <v/>
      </c>
      <c r="BP195" s="69" t="str">
        <f aca="false">IF(BX195&gt;5,VLOOKUP(CONCATENATE(BK195,BN195),'Pril1-THLPa'!$H$6:$N$96,5,0),"")</f>
        <v/>
      </c>
      <c r="BQ195" s="69" t="str">
        <f aca="false">IF(BX195&gt;5,VLOOKUP(CONCATENATE(BK195,BN195),'Pril1-THLPa'!$H$6:$N$96,6,0),"")</f>
        <v/>
      </c>
      <c r="BR195" s="69" t="str">
        <f aca="false">IF(BX195&gt;5,VLOOKUP(CONCATENATE(BK195,BN195),'Pril1-THLPa'!$H$6:$N$96,7,0),"")</f>
        <v/>
      </c>
      <c r="BS195" s="69" t="str">
        <f aca="false">IF(BX195&gt;5,VLOOKUP(CONCATENATE(BK195,BN195),'Pril1-THLPa'!$H$6:$O$96,8,0),"")</f>
        <v/>
      </c>
      <c r="BT195" s="69" t="str">
        <f aca="false">IF(BF195&gt;0, IF(BK195="smrk",  VLOOKUP(VLOOKUP(BD195,'Pril9-K3'!$L$8:$M$207,2,0),'Pril9-K3'!$A$8:$J$16,LOOKUP(BN195,'Pril9-K3'!$A$7:$J$7,'Pril9-K3'!$A$5:$J$5),0), IF(AND(BK195&lt;&gt;"smrk",'Vstupní data'!AK195&lt;&gt;""),'Vstupní data'!AK195,   VLOOKUP(VLOOKUP(BD195,'Pril9-K3'!$L$8:$M$207,2,0),'Pril9-K3'!$A$8:$J$16,LOOKUP(BN195,'Pril9-K3'!$A$7:$J$7,'Pril9-K3'!$A$5:$J$5),0)   )),   "")</f>
        <v/>
      </c>
      <c r="BV195" s="69" t="n">
        <f aca="false">'Vstupní data'!AJ195</f>
        <v>0</v>
      </c>
      <c r="BW195" s="69" t="n">
        <f aca="false">IF(BF195&gt;0,IF(J195&gt;0,J195,K195*H195/100),0)</f>
        <v>0</v>
      </c>
      <c r="BX195" s="69" t="n">
        <f aca="false">IF(BF195&gt;0,IF(BJ195&gt;BL195,BL195,BJ195),0)</f>
        <v>0</v>
      </c>
      <c r="BY195" s="69" t="n">
        <f aca="false">IF(BD195=0,0,IF(AND(BX195&gt;0,BX195&lt;=5),  IF(AND(BX195&gt;0,BX195&lt;=5),VLOOKUP(BK195,'Pril1-THLPa'!$A$6:$F$18,IF(AND(BX195&gt;0,BX195&lt;=5),LOOKUP(BX195,'Pril1-THLPa'!$B$5:$F$5,'Pril1-THLPa'!$B$4:$F$4),""),0),""),  IF(BX195&gt;5,BO195+BP195*(BX195-5)+BQ195*POWER(BX195-5,2)+BR195*POWER(BX195-5,3)+BS195*POWER(BX195-5,4),"")))</f>
        <v>0</v>
      </c>
      <c r="BZ195" s="69" t="n">
        <f aca="false">IF(BY195&gt;0,BY195*BI195/10*BW195*(100+BV195)/100,0)</f>
        <v>0</v>
      </c>
      <c r="CA195" s="69" t="n">
        <f aca="false">IF(BD195&gt;0,BX195-IF(BD195&gt;BX195,BX195,BD195),0)</f>
        <v>0</v>
      </c>
      <c r="CB195" s="69" t="n">
        <f aca="false">POWER(1.01,CA195)</f>
        <v>1</v>
      </c>
      <c r="CC195" s="69" t="n">
        <f aca="false">IF(BF195&gt;0,IF(BF195&gt;BH195,1,BF195/BH195),0)</f>
        <v>0</v>
      </c>
      <c r="CD195" s="72" t="n">
        <f aca="false">IF(BD195=0,0,IF(BF195&gt;0,ROUND(IF(CB195&lt;&gt;0,BZ195*BT195*1/CB195*CC195,0),0),0))</f>
        <v>0</v>
      </c>
      <c r="CE195" s="73" t="str">
        <f aca="false">IF(BF195&gt;0,IF(BF195&gt;BH195,CD195/BF195,CD195/BH195),"")</f>
        <v/>
      </c>
      <c r="CF195" s="69" t="n">
        <f aca="false">'Vstupní data'!AM195</f>
        <v>0</v>
      </c>
      <c r="CG195" s="69" t="n">
        <f aca="false">'Vstupní data'!AN195</f>
        <v>0</v>
      </c>
      <c r="CH195" s="69" t="n">
        <f aca="false">'Vstupní data'!AO195</f>
        <v>0</v>
      </c>
      <c r="CI195" s="69" t="n">
        <f aca="false">'Vstupní data'!AP195</f>
        <v>0</v>
      </c>
      <c r="CJ195" s="72" t="n">
        <f aca="false">ROUND(CH195*CI195,0)</f>
        <v>0</v>
      </c>
      <c r="CK195" s="74" t="str">
        <f aca="false">IF(OR(AA195&gt;0,BB195&gt;0,CD195&gt;0,CJ195&gt;0),AA195+BB195+CD195+CJ195,"")</f>
        <v/>
      </c>
    </row>
    <row r="196" customFormat="false" ht="12.8" hidden="false" customHeight="false" outlineLevel="0" collapsed="false">
      <c r="A196" s="66" t="n">
        <f aca="false">'Vstupní data'!A196</f>
        <v>0</v>
      </c>
      <c r="F196" s="66" t="str">
        <f aca="false">CONCATENATE('Vstupní data'!F196,'Vstupní data'!G196,'Vstupní data'!H196,'Vstupní data'!I196)</f>
        <v/>
      </c>
      <c r="G196" s="66"/>
      <c r="H196" s="66" t="n">
        <f aca="false">'Vstupní data'!K196</f>
        <v>0</v>
      </c>
      <c r="I196" s="66" t="n">
        <f aca="false">'Vstupní data'!L196</f>
        <v>0</v>
      </c>
      <c r="J196" s="66" t="n">
        <f aca="false">'Vstupní data'!K196*'Vstupní data'!M196/100</f>
        <v>0</v>
      </c>
      <c r="L196" s="66" t="n">
        <f aca="false">IF('Vstupní data'!N196="prostokořenný",0,IF('Vstupní data'!N196="krytokořenný","k",IF('Vstupní data'!N196="poloodrostky nebo odrostky, prostokořenné i krytokořenné","po",0)))</f>
        <v>0</v>
      </c>
      <c r="N196" s="66"/>
      <c r="O196" s="66" t="n">
        <f aca="false">'Vstupní data'!O196</f>
        <v>0</v>
      </c>
      <c r="P196" s="66" t="n">
        <f aca="false">IF(O196&gt;0,VLOOKUP(CONCATENATE(VLOOKUP(I196,'Pril3-drev'!$H$5:$K$83,4,0),"-",'Vstupní data'!R196),K2!$C$15:$D$23,2,0),0)</f>
        <v>0</v>
      </c>
      <c r="Q196" s="66" t="n">
        <f aca="false">IF(O196&gt;0,VLOOKUP(I196,'Pril3-drev'!$H$5:$I$83,2,0),0)</f>
        <v>0</v>
      </c>
      <c r="R196" s="66" t="n">
        <f aca="false">IF(Q196&gt;0,VLOOKUP(Q196,'Pril6-okus'!$A$5:$B$17,2,0),0)</f>
        <v>0</v>
      </c>
      <c r="S196" s="66" t="n">
        <f aca="false">IF(O196&gt;0,VLOOKUP(I196,'Pril3-drev'!$H$5:$J$83,3,0),0)</f>
        <v>0</v>
      </c>
      <c r="T196" s="66" t="str">
        <f aca="false">IF(O196&gt;0,IF(L196="k",0.9*VLOOKUP(S196,'ha-pocty-vyhl'!$A$5:$B$20,2,0),IF(L196="po",0.8*VLOOKUP(S196,'ha-pocty-vyhl'!$A$5:$B$20,2,0),VLOOKUP(S196,'ha-pocty-vyhl'!$A$5:$B$20,2,0))),"")</f>
        <v/>
      </c>
      <c r="U196" s="66" t="n">
        <f aca="false">'Vstupní data'!P196</f>
        <v>0</v>
      </c>
      <c r="V196" s="66" t="n">
        <f aca="false">IF(O196&gt;0,1.3*T196*1000*Z196/10000,0)</f>
        <v>0</v>
      </c>
      <c r="W196" s="66" t="n">
        <f aca="false">IF(O196&gt;0,1.3*T196*1000*Z196/10000,0)</f>
        <v>0</v>
      </c>
      <c r="X196" s="66" t="n">
        <f aca="false">IF(O196&gt;0,IF(O196&gt;V196,V196,O196),0)</f>
        <v>0</v>
      </c>
      <c r="Y196" s="66" t="n">
        <f aca="false">IF(O196&gt;0,IF(IF(U196&gt;W196,W196,U196)&lt;X196,W196,IF(U196&gt;W196,W196,U196)),0)</f>
        <v>0</v>
      </c>
      <c r="Z196" s="66" t="n">
        <f aca="false">IF(O196&gt;0,IF(J196&gt;0,J196,K196*H196/100),0)</f>
        <v>0</v>
      </c>
      <c r="AA196" s="67" t="n">
        <f aca="false">IF(O196&gt;0,CEILING(R196*P196*X196/Y196*Z196,1),0)</f>
        <v>0</v>
      </c>
      <c r="AB196" s="68" t="n">
        <f aca="false">IF(O196&gt;0,AA196/O196,0)</f>
        <v>0</v>
      </c>
      <c r="AC196" s="66" t="n">
        <f aca="false">'Vstupní data'!W196</f>
        <v>0</v>
      </c>
      <c r="AI196" s="66" t="str">
        <f aca="false">IF(OR('Vstupní data'!T196&gt;0,'Vstupní data'!U196&gt;0),VLOOKUP(I196,'Pril3-drev'!$H$5:$J$83,3,0),"")</f>
        <v/>
      </c>
      <c r="AJ196" s="66" t="n">
        <f aca="false">IF('Vstupní data'!V196="prostokořenný",0,IF('Vstupní data'!V196="krytokořenný","k",IF('Vstupní data'!V196="poloodrostky nebo odrostky, prostokořenné i krytokořenné","po",0)))</f>
        <v>0</v>
      </c>
      <c r="AK196" s="66" t="n">
        <f aca="false">IF(OR('Vstupní data'!T196&gt;0,'Vstupní data'!U196&gt;0),IF(AJ196="k",0.9*VLOOKUP(AI196,'ha-pocty-vyhl'!$A$5:$B$20,2,0),IF(AJ196="po",0.8*VLOOKUP(AI196,'ha-pocty-vyhl'!$A$5:$B$20,2,0),VLOOKUP(AI196,'ha-pocty-vyhl'!$A$5:$B$20,2,0))),0)</f>
        <v>0</v>
      </c>
      <c r="AL196" s="66" t="n">
        <f aca="false">IF(OR('Vstupní data'!T196&gt;0,'Vstupní data'!U196&gt;0),'Vstupní data'!K196*'Vstupní data'!M196/100,0)</f>
        <v>0</v>
      </c>
      <c r="AM196" s="66" t="n">
        <f aca="false">IF(OR('Vstupní data'!T196&gt;0,'Vstupní data'!U196&gt;0),IF('Vstupní data'!T196&gt;0,'Vstupní data'!T196,ROUND(10*'Vstupní data'!U196/AK196,0)),0)</f>
        <v>0</v>
      </c>
      <c r="AN196" s="69" t="n">
        <f aca="false">IF('Vstupní data'!T196&gt;0,   IF('Vstupní data'!T196&lt;=AL196,'Vstupní data'!T196,AL196),   IF(AM196&lt;AL196,AM196,AL196))</f>
        <v>0</v>
      </c>
      <c r="AO196" s="69" t="n">
        <f aca="false">'Vstupní data'!X196</f>
        <v>0</v>
      </c>
      <c r="AP196" s="66" t="n">
        <f aca="false">IF(OR('Vstupní data'!T196&gt;0,'Vstupní data'!U196&gt;0),IF(I196&lt;&gt;0,VLOOKUP(I196,'Pril3-drev'!$H$5:$I$83,2,0),0),0)</f>
        <v>0</v>
      </c>
      <c r="AQ196" s="66" t="n">
        <f aca="false">'Vstupní data'!Y196</f>
        <v>0</v>
      </c>
      <c r="AR196" s="66" t="str">
        <f aca="false">IF(AC196&gt;5,   IF('Vstupní data'!Y196&gt;0,   VLOOKUP(VLOOKUP(CONCATENATE(VLOOKUP(I196,'Pril3-drev'!$H$4:$L$83,5,0),AC196),'Pril3-drev'!$Q$4:$R$2803,2,0),'AVB-BS'!$C$5:$S$29 ,LOOKUP(AQ196,'AVB-BS'!$D$3:$S$3,'AVB-BS'!$D$1:$S$1) ,0 )   ,   IF('Vstupní data'!Z196&gt;0,'Vstupní data'!Z196,0)) , "")</f>
        <v/>
      </c>
      <c r="AS196" s="70" t="str">
        <f aca="false">IF(AC196&gt;5,VLOOKUP(CONCATENATE(AP196,AR196),'Pril1-THLPa'!$H$6:$N$96,4,0),"")</f>
        <v/>
      </c>
      <c r="AT196" s="70" t="str">
        <f aca="false">IF(AC196&gt;5,VLOOKUP(CONCATENATE(AP196,AR196),'Pril1-THLPa'!$H$6:$N$96,5,0),"")</f>
        <v/>
      </c>
      <c r="AU196" s="70" t="str">
        <f aca="false">IF(AC196&gt;5,VLOOKUP(CONCATENATE(AP196,AR196),'Pril1-THLPa'!$H$6:$N$96,6,0),"")</f>
        <v/>
      </c>
      <c r="AV196" s="70" t="str">
        <f aca="false">IF(AC196&gt;5,VLOOKUP(CONCATENATE(AP196,AR196),'Pril1-THLPa'!$H$6:$N$96,7,0),"")</f>
        <v/>
      </c>
      <c r="AW196" s="70" t="str">
        <f aca="false">IF(AC196&gt;5,VLOOKUP(CONCATENATE(AP196,AR196),'Pril1-THLPa'!$H$6:$O$96,8,0),"")</f>
        <v/>
      </c>
      <c r="AX196" s="66" t="n">
        <f aca="false">IF(AC196&gt;0,IF(AND(AC196&gt;0,AC196&lt;=5),VLOOKUP(AP196,'Pril1-THLPa'!$A$6:$F$18,LOOKUP(AC196,'Pril1-THLPa'!$B$5:$F$5,'Pril1-THLPa'!$B$4:$F$4),0),AS196+AT196*(AC196-5)+AU196*POWER(AC196-5,2)+AV196*POWER(AC196-5,3)+AW196*POWER(AC196-5,4)),0)</f>
        <v>0</v>
      </c>
      <c r="AY196" s="71"/>
      <c r="AZ196" s="66" t="n">
        <f aca="false">'Vstupní data'!AA196</f>
        <v>0</v>
      </c>
      <c r="BA196" s="66" t="n">
        <f aca="false">IF(OR('Vstupní data'!T196&gt;0,'Vstupní data'!U196&gt;0),IF(AC196&lt;&gt;"",AX196*AO196/10*(100+AZ196)/100,0),0)</f>
        <v>0</v>
      </c>
      <c r="BB196" s="67" t="n">
        <f aca="false">IF(AC196&lt;&gt;"",ROUND(BA196*AN196,0),0)</f>
        <v>0</v>
      </c>
      <c r="BC196" s="68" t="str">
        <f aca="false">IF(AE196&gt;0,BB196/AE196,"")</f>
        <v/>
      </c>
      <c r="BD196" s="66" t="n">
        <f aca="false">'Vstupní data'!AE196</f>
        <v>0</v>
      </c>
      <c r="BF196" s="66" t="n">
        <f aca="false">'Vstupní data'!AC196</f>
        <v>0</v>
      </c>
      <c r="BH196" s="66" t="n">
        <f aca="false">'Vstupní data'!AD196</f>
        <v>0</v>
      </c>
      <c r="BI196" s="66" t="n">
        <f aca="false">'Vstupní data'!AF196</f>
        <v>0</v>
      </c>
      <c r="BJ196" s="69" t="n">
        <f aca="false">'Vstupní data'!AG196</f>
        <v>0</v>
      </c>
      <c r="BK196" s="69" t="n">
        <f aca="false">IF(BF196&lt;&gt;0,VLOOKUP(I196,'Pril3-drev'!$H$5:$I$83,2,0),0)</f>
        <v>0</v>
      </c>
      <c r="BL196" s="69" t="n">
        <f aca="false">IF(BF196&lt;&gt;0,VLOOKUP(BK196,'Pril3-drev'!$A$5:$C$17,3,0),0)</f>
        <v>0</v>
      </c>
      <c r="BM196" s="69" t="n">
        <f aca="false">'Vstupní data'!AH196</f>
        <v>0</v>
      </c>
      <c r="BN196" s="69" t="n">
        <f aca="false">IF('Vstupní data'!AH196&gt;0,   VLOOKUP(VLOOKUP(CONCATENATE(VLOOKUP(I196,'Pril3-drev'!$H$4:$L$83,5,0),BD196),'Pril3-drev'!$Q$4:$R$2803,2,0),'AVB-BS'!$C$5:$S$29 ,LOOKUP(BM196,'AVB-BS'!$D$3:$S$3,'AVB-BS'!$D$1:$S$1) ,0 )   ,   IF('Vstupní data'!AI196&gt;0,'Vstupní data'!AI196,0))</f>
        <v>0</v>
      </c>
      <c r="BO196" s="69" t="str">
        <f aca="false">IF(BX196&gt;5,VLOOKUP(CONCATENATE(BK196,BN196),'Pril1-THLPa'!$H$6:$N$96,4,0),"")</f>
        <v/>
      </c>
      <c r="BP196" s="69" t="str">
        <f aca="false">IF(BX196&gt;5,VLOOKUP(CONCATENATE(BK196,BN196),'Pril1-THLPa'!$H$6:$N$96,5,0),"")</f>
        <v/>
      </c>
      <c r="BQ196" s="69" t="str">
        <f aca="false">IF(BX196&gt;5,VLOOKUP(CONCATENATE(BK196,BN196),'Pril1-THLPa'!$H$6:$N$96,6,0),"")</f>
        <v/>
      </c>
      <c r="BR196" s="69" t="str">
        <f aca="false">IF(BX196&gt;5,VLOOKUP(CONCATENATE(BK196,BN196),'Pril1-THLPa'!$H$6:$N$96,7,0),"")</f>
        <v/>
      </c>
      <c r="BS196" s="69" t="str">
        <f aca="false">IF(BX196&gt;5,VLOOKUP(CONCATENATE(BK196,BN196),'Pril1-THLPa'!$H$6:$O$96,8,0),"")</f>
        <v/>
      </c>
      <c r="BT196" s="69" t="str">
        <f aca="false">IF(BF196&gt;0, IF(BK196="smrk",  VLOOKUP(VLOOKUP(BD196,'Pril9-K3'!$L$8:$M$207,2,0),'Pril9-K3'!$A$8:$J$16,LOOKUP(BN196,'Pril9-K3'!$A$7:$J$7,'Pril9-K3'!$A$5:$J$5),0), IF(AND(BK196&lt;&gt;"smrk",'Vstupní data'!AK196&lt;&gt;""),'Vstupní data'!AK196,   VLOOKUP(VLOOKUP(BD196,'Pril9-K3'!$L$8:$M$207,2,0),'Pril9-K3'!$A$8:$J$16,LOOKUP(BN196,'Pril9-K3'!$A$7:$J$7,'Pril9-K3'!$A$5:$J$5),0)   )),   "")</f>
        <v/>
      </c>
      <c r="BV196" s="69" t="n">
        <f aca="false">'Vstupní data'!AJ196</f>
        <v>0</v>
      </c>
      <c r="BW196" s="69" t="n">
        <f aca="false">IF(BF196&gt;0,IF(J196&gt;0,J196,K196*H196/100),0)</f>
        <v>0</v>
      </c>
      <c r="BX196" s="69" t="n">
        <f aca="false">IF(BF196&gt;0,IF(BJ196&gt;BL196,BL196,BJ196),0)</f>
        <v>0</v>
      </c>
      <c r="BY196" s="69" t="n">
        <f aca="false">IF(BD196=0,0,IF(AND(BX196&gt;0,BX196&lt;=5),  IF(AND(BX196&gt;0,BX196&lt;=5),VLOOKUP(BK196,'Pril1-THLPa'!$A$6:$F$18,IF(AND(BX196&gt;0,BX196&lt;=5),LOOKUP(BX196,'Pril1-THLPa'!$B$5:$F$5,'Pril1-THLPa'!$B$4:$F$4),""),0),""),  IF(BX196&gt;5,BO196+BP196*(BX196-5)+BQ196*POWER(BX196-5,2)+BR196*POWER(BX196-5,3)+BS196*POWER(BX196-5,4),"")))</f>
        <v>0</v>
      </c>
      <c r="BZ196" s="69" t="n">
        <f aca="false">IF(BY196&gt;0,BY196*BI196/10*BW196*(100+BV196)/100,0)</f>
        <v>0</v>
      </c>
      <c r="CA196" s="69" t="n">
        <f aca="false">IF(BD196&gt;0,BX196-IF(BD196&gt;BX196,BX196,BD196),0)</f>
        <v>0</v>
      </c>
      <c r="CB196" s="69" t="n">
        <f aca="false">POWER(1.01,CA196)</f>
        <v>1</v>
      </c>
      <c r="CC196" s="69" t="n">
        <f aca="false">IF(BF196&gt;0,IF(BF196&gt;BH196,1,BF196/BH196),0)</f>
        <v>0</v>
      </c>
      <c r="CD196" s="72" t="n">
        <f aca="false">IF(BD196=0,0,IF(BF196&gt;0,ROUND(IF(CB196&lt;&gt;0,BZ196*BT196*1/CB196*CC196,0),0),0))</f>
        <v>0</v>
      </c>
      <c r="CE196" s="73" t="str">
        <f aca="false">IF(BF196&gt;0,IF(BF196&gt;BH196,CD196/BF196,CD196/BH196),"")</f>
        <v/>
      </c>
      <c r="CF196" s="69" t="n">
        <f aca="false">'Vstupní data'!AM196</f>
        <v>0</v>
      </c>
      <c r="CG196" s="69" t="n">
        <f aca="false">'Vstupní data'!AN196</f>
        <v>0</v>
      </c>
      <c r="CH196" s="69" t="n">
        <f aca="false">'Vstupní data'!AO196</f>
        <v>0</v>
      </c>
      <c r="CI196" s="69" t="n">
        <f aca="false">'Vstupní data'!AP196</f>
        <v>0</v>
      </c>
      <c r="CJ196" s="72" t="n">
        <f aca="false">ROUND(CH196*CI196,0)</f>
        <v>0</v>
      </c>
      <c r="CK196" s="74" t="str">
        <f aca="false">IF(OR(AA196&gt;0,BB196&gt;0,CD196&gt;0,CJ196&gt;0),AA196+BB196+CD196+CJ196,"")</f>
        <v/>
      </c>
    </row>
    <row r="197" customFormat="false" ht="12.8" hidden="false" customHeight="false" outlineLevel="0" collapsed="false">
      <c r="A197" s="66" t="n">
        <f aca="false">'Vstupní data'!A197</f>
        <v>0</v>
      </c>
      <c r="F197" s="66" t="str">
        <f aca="false">CONCATENATE('Vstupní data'!F197,'Vstupní data'!G197,'Vstupní data'!H197,'Vstupní data'!I197)</f>
        <v/>
      </c>
      <c r="G197" s="66"/>
      <c r="H197" s="66" t="n">
        <f aca="false">'Vstupní data'!K197</f>
        <v>0</v>
      </c>
      <c r="I197" s="66" t="n">
        <f aca="false">'Vstupní data'!L197</f>
        <v>0</v>
      </c>
      <c r="J197" s="66" t="n">
        <f aca="false">'Vstupní data'!K197*'Vstupní data'!M197/100</f>
        <v>0</v>
      </c>
      <c r="L197" s="66" t="n">
        <f aca="false">IF('Vstupní data'!N197="prostokořenný",0,IF('Vstupní data'!N197="krytokořenný","k",IF('Vstupní data'!N197="poloodrostky nebo odrostky, prostokořenné i krytokořenné","po",0)))</f>
        <v>0</v>
      </c>
      <c r="N197" s="66"/>
      <c r="O197" s="66" t="n">
        <f aca="false">'Vstupní data'!O197</f>
        <v>0</v>
      </c>
      <c r="P197" s="66" t="n">
        <f aca="false">IF(O197&gt;0,VLOOKUP(CONCATENATE(VLOOKUP(I197,'Pril3-drev'!$H$5:$K$83,4,0),"-",'Vstupní data'!R197),K2!$C$15:$D$23,2,0),0)</f>
        <v>0</v>
      </c>
      <c r="Q197" s="66" t="n">
        <f aca="false">IF(O197&gt;0,VLOOKUP(I197,'Pril3-drev'!$H$5:$I$83,2,0),0)</f>
        <v>0</v>
      </c>
      <c r="R197" s="66" t="n">
        <f aca="false">IF(Q197&gt;0,VLOOKUP(Q197,'Pril6-okus'!$A$5:$B$17,2,0),0)</f>
        <v>0</v>
      </c>
      <c r="S197" s="66" t="n">
        <f aca="false">IF(O197&gt;0,VLOOKUP(I197,'Pril3-drev'!$H$5:$J$83,3,0),0)</f>
        <v>0</v>
      </c>
      <c r="T197" s="66" t="str">
        <f aca="false">IF(O197&gt;0,IF(L197="k",0.9*VLOOKUP(S197,'ha-pocty-vyhl'!$A$5:$B$20,2,0),IF(L197="po",0.8*VLOOKUP(S197,'ha-pocty-vyhl'!$A$5:$B$20,2,0),VLOOKUP(S197,'ha-pocty-vyhl'!$A$5:$B$20,2,0))),"")</f>
        <v/>
      </c>
      <c r="U197" s="66" t="n">
        <f aca="false">'Vstupní data'!P197</f>
        <v>0</v>
      </c>
      <c r="V197" s="66" t="n">
        <f aca="false">IF(O197&gt;0,1.3*T197*1000*Z197/10000,0)</f>
        <v>0</v>
      </c>
      <c r="W197" s="66" t="n">
        <f aca="false">IF(O197&gt;0,1.3*T197*1000*Z197/10000,0)</f>
        <v>0</v>
      </c>
      <c r="X197" s="66" t="n">
        <f aca="false">IF(O197&gt;0,IF(O197&gt;V197,V197,O197),0)</f>
        <v>0</v>
      </c>
      <c r="Y197" s="66" t="n">
        <f aca="false">IF(O197&gt;0,IF(IF(U197&gt;W197,W197,U197)&lt;X197,W197,IF(U197&gt;W197,W197,U197)),0)</f>
        <v>0</v>
      </c>
      <c r="Z197" s="66" t="n">
        <f aca="false">IF(O197&gt;0,IF(J197&gt;0,J197,K197*H197/100),0)</f>
        <v>0</v>
      </c>
      <c r="AA197" s="67" t="n">
        <f aca="false">IF(O197&gt;0,CEILING(R197*P197*X197/Y197*Z197,1),0)</f>
        <v>0</v>
      </c>
      <c r="AB197" s="68" t="n">
        <f aca="false">IF(O197&gt;0,AA197/O197,0)</f>
        <v>0</v>
      </c>
      <c r="AC197" s="66" t="n">
        <f aca="false">'Vstupní data'!W197</f>
        <v>0</v>
      </c>
      <c r="AI197" s="66" t="str">
        <f aca="false">IF(OR('Vstupní data'!T197&gt;0,'Vstupní data'!U197&gt;0),VLOOKUP(I197,'Pril3-drev'!$H$5:$J$83,3,0),"")</f>
        <v/>
      </c>
      <c r="AJ197" s="66" t="n">
        <f aca="false">IF('Vstupní data'!V197="prostokořenný",0,IF('Vstupní data'!V197="krytokořenný","k",IF('Vstupní data'!V197="poloodrostky nebo odrostky, prostokořenné i krytokořenné","po",0)))</f>
        <v>0</v>
      </c>
      <c r="AK197" s="66" t="n">
        <f aca="false">IF(OR('Vstupní data'!T197&gt;0,'Vstupní data'!U197&gt;0),IF(AJ197="k",0.9*VLOOKUP(AI197,'ha-pocty-vyhl'!$A$5:$B$20,2,0),IF(AJ197="po",0.8*VLOOKUP(AI197,'ha-pocty-vyhl'!$A$5:$B$20,2,0),VLOOKUP(AI197,'ha-pocty-vyhl'!$A$5:$B$20,2,0))),0)</f>
        <v>0</v>
      </c>
      <c r="AL197" s="66" t="n">
        <f aca="false">IF(OR('Vstupní data'!T197&gt;0,'Vstupní data'!U197&gt;0),'Vstupní data'!K197*'Vstupní data'!M197/100,0)</f>
        <v>0</v>
      </c>
      <c r="AM197" s="66" t="n">
        <f aca="false">IF(OR('Vstupní data'!T197&gt;0,'Vstupní data'!U197&gt;0),IF('Vstupní data'!T197&gt;0,'Vstupní data'!T197,ROUND(10*'Vstupní data'!U197/AK197,0)),0)</f>
        <v>0</v>
      </c>
      <c r="AN197" s="69" t="n">
        <f aca="false">IF('Vstupní data'!T197&gt;0,   IF('Vstupní data'!T197&lt;=AL197,'Vstupní data'!T197,AL197),   IF(AM197&lt;AL197,AM197,AL197))</f>
        <v>0</v>
      </c>
      <c r="AO197" s="69" t="n">
        <f aca="false">'Vstupní data'!X197</f>
        <v>0</v>
      </c>
      <c r="AP197" s="66" t="n">
        <f aca="false">IF(OR('Vstupní data'!T197&gt;0,'Vstupní data'!U197&gt;0),IF(I197&lt;&gt;0,VLOOKUP(I197,'Pril3-drev'!$H$5:$I$83,2,0),0),0)</f>
        <v>0</v>
      </c>
      <c r="AQ197" s="66" t="n">
        <f aca="false">'Vstupní data'!Y197</f>
        <v>0</v>
      </c>
      <c r="AR197" s="66" t="str">
        <f aca="false">IF(AC197&gt;5,   IF('Vstupní data'!Y197&gt;0,   VLOOKUP(VLOOKUP(CONCATENATE(VLOOKUP(I197,'Pril3-drev'!$H$4:$L$83,5,0),AC197),'Pril3-drev'!$Q$4:$R$2803,2,0),'AVB-BS'!$C$5:$S$29 ,LOOKUP(AQ197,'AVB-BS'!$D$3:$S$3,'AVB-BS'!$D$1:$S$1) ,0 )   ,   IF('Vstupní data'!Z197&gt;0,'Vstupní data'!Z197,0)) , "")</f>
        <v/>
      </c>
      <c r="AS197" s="70" t="str">
        <f aca="false">IF(AC197&gt;5,VLOOKUP(CONCATENATE(AP197,AR197),'Pril1-THLPa'!$H$6:$N$96,4,0),"")</f>
        <v/>
      </c>
      <c r="AT197" s="70" t="str">
        <f aca="false">IF(AC197&gt;5,VLOOKUP(CONCATENATE(AP197,AR197),'Pril1-THLPa'!$H$6:$N$96,5,0),"")</f>
        <v/>
      </c>
      <c r="AU197" s="70" t="str">
        <f aca="false">IF(AC197&gt;5,VLOOKUP(CONCATENATE(AP197,AR197),'Pril1-THLPa'!$H$6:$N$96,6,0),"")</f>
        <v/>
      </c>
      <c r="AV197" s="70" t="str">
        <f aca="false">IF(AC197&gt;5,VLOOKUP(CONCATENATE(AP197,AR197),'Pril1-THLPa'!$H$6:$N$96,7,0),"")</f>
        <v/>
      </c>
      <c r="AW197" s="70" t="str">
        <f aca="false">IF(AC197&gt;5,VLOOKUP(CONCATENATE(AP197,AR197),'Pril1-THLPa'!$H$6:$O$96,8,0),"")</f>
        <v/>
      </c>
      <c r="AX197" s="66" t="n">
        <f aca="false">IF(AC197&gt;0,IF(AND(AC197&gt;0,AC197&lt;=5),VLOOKUP(AP197,'Pril1-THLPa'!$A$6:$F$18,LOOKUP(AC197,'Pril1-THLPa'!$B$5:$F$5,'Pril1-THLPa'!$B$4:$F$4),0),AS197+AT197*(AC197-5)+AU197*POWER(AC197-5,2)+AV197*POWER(AC197-5,3)+AW197*POWER(AC197-5,4)),0)</f>
        <v>0</v>
      </c>
      <c r="AY197" s="71"/>
      <c r="AZ197" s="66" t="n">
        <f aca="false">'Vstupní data'!AA197</f>
        <v>0</v>
      </c>
      <c r="BA197" s="66" t="n">
        <f aca="false">IF(OR('Vstupní data'!T197&gt;0,'Vstupní data'!U197&gt;0),IF(AC197&lt;&gt;"",AX197*AO197/10*(100+AZ197)/100,0),0)</f>
        <v>0</v>
      </c>
      <c r="BB197" s="67" t="n">
        <f aca="false">IF(AC197&lt;&gt;"",ROUND(BA197*AN197,0),0)</f>
        <v>0</v>
      </c>
      <c r="BC197" s="68" t="str">
        <f aca="false">IF(AE197&gt;0,BB197/AE197,"")</f>
        <v/>
      </c>
      <c r="BD197" s="66" t="n">
        <f aca="false">'Vstupní data'!AE197</f>
        <v>0</v>
      </c>
      <c r="BF197" s="66" t="n">
        <f aca="false">'Vstupní data'!AC197</f>
        <v>0</v>
      </c>
      <c r="BH197" s="66" t="n">
        <f aca="false">'Vstupní data'!AD197</f>
        <v>0</v>
      </c>
      <c r="BI197" s="66" t="n">
        <f aca="false">'Vstupní data'!AF197</f>
        <v>0</v>
      </c>
      <c r="BJ197" s="69" t="n">
        <f aca="false">'Vstupní data'!AG197</f>
        <v>0</v>
      </c>
      <c r="BK197" s="69" t="n">
        <f aca="false">IF(BF197&lt;&gt;0,VLOOKUP(I197,'Pril3-drev'!$H$5:$I$83,2,0),0)</f>
        <v>0</v>
      </c>
      <c r="BL197" s="69" t="n">
        <f aca="false">IF(BF197&lt;&gt;0,VLOOKUP(BK197,'Pril3-drev'!$A$5:$C$17,3,0),0)</f>
        <v>0</v>
      </c>
      <c r="BM197" s="69" t="n">
        <f aca="false">'Vstupní data'!AH197</f>
        <v>0</v>
      </c>
      <c r="BN197" s="69" t="n">
        <f aca="false">IF('Vstupní data'!AH197&gt;0,   VLOOKUP(VLOOKUP(CONCATENATE(VLOOKUP(I197,'Pril3-drev'!$H$4:$L$83,5,0),BD197),'Pril3-drev'!$Q$4:$R$2803,2,0),'AVB-BS'!$C$5:$S$29 ,LOOKUP(BM197,'AVB-BS'!$D$3:$S$3,'AVB-BS'!$D$1:$S$1) ,0 )   ,   IF('Vstupní data'!AI197&gt;0,'Vstupní data'!AI197,0))</f>
        <v>0</v>
      </c>
      <c r="BO197" s="69" t="str">
        <f aca="false">IF(BX197&gt;5,VLOOKUP(CONCATENATE(BK197,BN197),'Pril1-THLPa'!$H$6:$N$96,4,0),"")</f>
        <v/>
      </c>
      <c r="BP197" s="69" t="str">
        <f aca="false">IF(BX197&gt;5,VLOOKUP(CONCATENATE(BK197,BN197),'Pril1-THLPa'!$H$6:$N$96,5,0),"")</f>
        <v/>
      </c>
      <c r="BQ197" s="69" t="str">
        <f aca="false">IF(BX197&gt;5,VLOOKUP(CONCATENATE(BK197,BN197),'Pril1-THLPa'!$H$6:$N$96,6,0),"")</f>
        <v/>
      </c>
      <c r="BR197" s="69" t="str">
        <f aca="false">IF(BX197&gt;5,VLOOKUP(CONCATENATE(BK197,BN197),'Pril1-THLPa'!$H$6:$N$96,7,0),"")</f>
        <v/>
      </c>
      <c r="BS197" s="69" t="str">
        <f aca="false">IF(BX197&gt;5,VLOOKUP(CONCATENATE(BK197,BN197),'Pril1-THLPa'!$H$6:$O$96,8,0),"")</f>
        <v/>
      </c>
      <c r="BT197" s="69" t="str">
        <f aca="false">IF(BF197&gt;0, IF(BK197="smrk",  VLOOKUP(VLOOKUP(BD197,'Pril9-K3'!$L$8:$M$207,2,0),'Pril9-K3'!$A$8:$J$16,LOOKUP(BN197,'Pril9-K3'!$A$7:$J$7,'Pril9-K3'!$A$5:$J$5),0), IF(AND(BK197&lt;&gt;"smrk",'Vstupní data'!AK197&lt;&gt;""),'Vstupní data'!AK197,   VLOOKUP(VLOOKUP(BD197,'Pril9-K3'!$L$8:$M$207,2,0),'Pril9-K3'!$A$8:$J$16,LOOKUP(BN197,'Pril9-K3'!$A$7:$J$7,'Pril9-K3'!$A$5:$J$5),0)   )),   "")</f>
        <v/>
      </c>
      <c r="BV197" s="69" t="n">
        <f aca="false">'Vstupní data'!AJ197</f>
        <v>0</v>
      </c>
      <c r="BW197" s="69" t="n">
        <f aca="false">IF(BF197&gt;0,IF(J197&gt;0,J197,K197*H197/100),0)</f>
        <v>0</v>
      </c>
      <c r="BX197" s="69" t="n">
        <f aca="false">IF(BF197&gt;0,IF(BJ197&gt;BL197,BL197,BJ197),0)</f>
        <v>0</v>
      </c>
      <c r="BY197" s="69" t="n">
        <f aca="false">IF(BD197=0,0,IF(AND(BX197&gt;0,BX197&lt;=5),  IF(AND(BX197&gt;0,BX197&lt;=5),VLOOKUP(BK197,'Pril1-THLPa'!$A$6:$F$18,IF(AND(BX197&gt;0,BX197&lt;=5),LOOKUP(BX197,'Pril1-THLPa'!$B$5:$F$5,'Pril1-THLPa'!$B$4:$F$4),""),0),""),  IF(BX197&gt;5,BO197+BP197*(BX197-5)+BQ197*POWER(BX197-5,2)+BR197*POWER(BX197-5,3)+BS197*POWER(BX197-5,4),"")))</f>
        <v>0</v>
      </c>
      <c r="BZ197" s="69" t="n">
        <f aca="false">IF(BY197&gt;0,BY197*BI197/10*BW197*(100+BV197)/100,0)</f>
        <v>0</v>
      </c>
      <c r="CA197" s="69" t="n">
        <f aca="false">IF(BD197&gt;0,BX197-IF(BD197&gt;BX197,BX197,BD197),0)</f>
        <v>0</v>
      </c>
      <c r="CB197" s="69" t="n">
        <f aca="false">POWER(1.01,CA197)</f>
        <v>1</v>
      </c>
      <c r="CC197" s="69" t="n">
        <f aca="false">IF(BF197&gt;0,IF(BF197&gt;BH197,1,BF197/BH197),0)</f>
        <v>0</v>
      </c>
      <c r="CD197" s="72" t="n">
        <f aca="false">IF(BD197=0,0,IF(BF197&gt;0,ROUND(IF(CB197&lt;&gt;0,BZ197*BT197*1/CB197*CC197,0),0),0))</f>
        <v>0</v>
      </c>
      <c r="CE197" s="73" t="str">
        <f aca="false">IF(BF197&gt;0,IF(BF197&gt;BH197,CD197/BF197,CD197/BH197),"")</f>
        <v/>
      </c>
      <c r="CF197" s="69" t="n">
        <f aca="false">'Vstupní data'!AM197</f>
        <v>0</v>
      </c>
      <c r="CG197" s="69" t="n">
        <f aca="false">'Vstupní data'!AN197</f>
        <v>0</v>
      </c>
      <c r="CH197" s="69" t="n">
        <f aca="false">'Vstupní data'!AO197</f>
        <v>0</v>
      </c>
      <c r="CI197" s="69" t="n">
        <f aca="false">'Vstupní data'!AP197</f>
        <v>0</v>
      </c>
      <c r="CJ197" s="72" t="n">
        <f aca="false">ROUND(CH197*CI197,0)</f>
        <v>0</v>
      </c>
      <c r="CK197" s="74" t="str">
        <f aca="false">IF(OR(AA197&gt;0,BB197&gt;0,CD197&gt;0,CJ197&gt;0),AA197+BB197+CD197+CJ197,"")</f>
        <v/>
      </c>
    </row>
    <row r="198" customFormat="false" ht="12.8" hidden="false" customHeight="false" outlineLevel="0" collapsed="false">
      <c r="A198" s="66" t="n">
        <f aca="false">'Vstupní data'!A198</f>
        <v>0</v>
      </c>
      <c r="F198" s="66" t="str">
        <f aca="false">CONCATENATE('Vstupní data'!F198,'Vstupní data'!G198,'Vstupní data'!H198,'Vstupní data'!I198)</f>
        <v/>
      </c>
      <c r="G198" s="66"/>
      <c r="H198" s="66" t="n">
        <f aca="false">'Vstupní data'!K198</f>
        <v>0</v>
      </c>
      <c r="I198" s="66" t="n">
        <f aca="false">'Vstupní data'!L198</f>
        <v>0</v>
      </c>
      <c r="J198" s="66" t="n">
        <f aca="false">'Vstupní data'!K198*'Vstupní data'!M198/100</f>
        <v>0</v>
      </c>
      <c r="L198" s="66" t="n">
        <f aca="false">IF('Vstupní data'!N198="prostokořenný",0,IF('Vstupní data'!N198="krytokořenný","k",IF('Vstupní data'!N198="poloodrostky nebo odrostky, prostokořenné i krytokořenné","po",0)))</f>
        <v>0</v>
      </c>
      <c r="N198" s="66"/>
      <c r="O198" s="66" t="n">
        <f aca="false">'Vstupní data'!O198</f>
        <v>0</v>
      </c>
      <c r="P198" s="66" t="n">
        <f aca="false">IF(O198&gt;0,VLOOKUP(CONCATENATE(VLOOKUP(I198,'Pril3-drev'!$H$5:$K$83,4,0),"-",'Vstupní data'!R198),K2!$C$15:$D$23,2,0),0)</f>
        <v>0</v>
      </c>
      <c r="Q198" s="66" t="n">
        <f aca="false">IF(O198&gt;0,VLOOKUP(I198,'Pril3-drev'!$H$5:$I$83,2,0),0)</f>
        <v>0</v>
      </c>
      <c r="R198" s="66" t="n">
        <f aca="false">IF(Q198&gt;0,VLOOKUP(Q198,'Pril6-okus'!$A$5:$B$17,2,0),0)</f>
        <v>0</v>
      </c>
      <c r="S198" s="66" t="n">
        <f aca="false">IF(O198&gt;0,VLOOKUP(I198,'Pril3-drev'!$H$5:$J$83,3,0),0)</f>
        <v>0</v>
      </c>
      <c r="T198" s="66" t="str">
        <f aca="false">IF(O198&gt;0,IF(L198="k",0.9*VLOOKUP(S198,'ha-pocty-vyhl'!$A$5:$B$20,2,0),IF(L198="po",0.8*VLOOKUP(S198,'ha-pocty-vyhl'!$A$5:$B$20,2,0),VLOOKUP(S198,'ha-pocty-vyhl'!$A$5:$B$20,2,0))),"")</f>
        <v/>
      </c>
      <c r="U198" s="66" t="n">
        <f aca="false">'Vstupní data'!P198</f>
        <v>0</v>
      </c>
      <c r="V198" s="66" t="n">
        <f aca="false">IF(O198&gt;0,1.3*T198*1000*Z198/10000,0)</f>
        <v>0</v>
      </c>
      <c r="W198" s="66" t="n">
        <f aca="false">IF(O198&gt;0,1.3*T198*1000*Z198/10000,0)</f>
        <v>0</v>
      </c>
      <c r="X198" s="66" t="n">
        <f aca="false">IF(O198&gt;0,IF(O198&gt;V198,V198,O198),0)</f>
        <v>0</v>
      </c>
      <c r="Y198" s="66" t="n">
        <f aca="false">IF(O198&gt;0,IF(IF(U198&gt;W198,W198,U198)&lt;X198,W198,IF(U198&gt;W198,W198,U198)),0)</f>
        <v>0</v>
      </c>
      <c r="Z198" s="66" t="n">
        <f aca="false">IF(O198&gt;0,IF(J198&gt;0,J198,K198*H198/100),0)</f>
        <v>0</v>
      </c>
      <c r="AA198" s="67" t="n">
        <f aca="false">IF(O198&gt;0,CEILING(R198*P198*X198/Y198*Z198,1),0)</f>
        <v>0</v>
      </c>
      <c r="AB198" s="68" t="n">
        <f aca="false">IF(O198&gt;0,AA198/O198,0)</f>
        <v>0</v>
      </c>
      <c r="AC198" s="66" t="n">
        <f aca="false">'Vstupní data'!W198</f>
        <v>0</v>
      </c>
      <c r="AI198" s="66" t="str">
        <f aca="false">IF(OR('Vstupní data'!T198&gt;0,'Vstupní data'!U198&gt;0),VLOOKUP(I198,'Pril3-drev'!$H$5:$J$83,3,0),"")</f>
        <v/>
      </c>
      <c r="AJ198" s="66" t="n">
        <f aca="false">IF('Vstupní data'!V198="prostokořenný",0,IF('Vstupní data'!V198="krytokořenný","k",IF('Vstupní data'!V198="poloodrostky nebo odrostky, prostokořenné i krytokořenné","po",0)))</f>
        <v>0</v>
      </c>
      <c r="AK198" s="66" t="n">
        <f aca="false">IF(OR('Vstupní data'!T198&gt;0,'Vstupní data'!U198&gt;0),IF(AJ198="k",0.9*VLOOKUP(AI198,'ha-pocty-vyhl'!$A$5:$B$20,2,0),IF(AJ198="po",0.8*VLOOKUP(AI198,'ha-pocty-vyhl'!$A$5:$B$20,2,0),VLOOKUP(AI198,'ha-pocty-vyhl'!$A$5:$B$20,2,0))),0)</f>
        <v>0</v>
      </c>
      <c r="AL198" s="66" t="n">
        <f aca="false">IF(OR('Vstupní data'!T198&gt;0,'Vstupní data'!U198&gt;0),'Vstupní data'!K198*'Vstupní data'!M198/100,0)</f>
        <v>0</v>
      </c>
      <c r="AM198" s="66" t="n">
        <f aca="false">IF(OR('Vstupní data'!T198&gt;0,'Vstupní data'!U198&gt;0),IF('Vstupní data'!T198&gt;0,'Vstupní data'!T198,ROUND(10*'Vstupní data'!U198/AK198,0)),0)</f>
        <v>0</v>
      </c>
      <c r="AN198" s="69" t="n">
        <f aca="false">IF('Vstupní data'!T198&gt;0,   IF('Vstupní data'!T198&lt;=AL198,'Vstupní data'!T198,AL198),   IF(AM198&lt;AL198,AM198,AL198))</f>
        <v>0</v>
      </c>
      <c r="AO198" s="69" t="n">
        <f aca="false">'Vstupní data'!X198</f>
        <v>0</v>
      </c>
      <c r="AP198" s="66" t="n">
        <f aca="false">IF(OR('Vstupní data'!T198&gt;0,'Vstupní data'!U198&gt;0),IF(I198&lt;&gt;0,VLOOKUP(I198,'Pril3-drev'!$H$5:$I$83,2,0),0),0)</f>
        <v>0</v>
      </c>
      <c r="AQ198" s="66" t="n">
        <f aca="false">'Vstupní data'!Y198</f>
        <v>0</v>
      </c>
      <c r="AR198" s="66" t="str">
        <f aca="false">IF(AC198&gt;5,   IF('Vstupní data'!Y198&gt;0,   VLOOKUP(VLOOKUP(CONCATENATE(VLOOKUP(I198,'Pril3-drev'!$H$4:$L$83,5,0),AC198),'Pril3-drev'!$Q$4:$R$2803,2,0),'AVB-BS'!$C$5:$S$29 ,LOOKUP(AQ198,'AVB-BS'!$D$3:$S$3,'AVB-BS'!$D$1:$S$1) ,0 )   ,   IF('Vstupní data'!Z198&gt;0,'Vstupní data'!Z198,0)) , "")</f>
        <v/>
      </c>
      <c r="AS198" s="70" t="str">
        <f aca="false">IF(AC198&gt;5,VLOOKUP(CONCATENATE(AP198,AR198),'Pril1-THLPa'!$H$6:$N$96,4,0),"")</f>
        <v/>
      </c>
      <c r="AT198" s="70" t="str">
        <f aca="false">IF(AC198&gt;5,VLOOKUP(CONCATENATE(AP198,AR198),'Pril1-THLPa'!$H$6:$N$96,5,0),"")</f>
        <v/>
      </c>
      <c r="AU198" s="70" t="str">
        <f aca="false">IF(AC198&gt;5,VLOOKUP(CONCATENATE(AP198,AR198),'Pril1-THLPa'!$H$6:$N$96,6,0),"")</f>
        <v/>
      </c>
      <c r="AV198" s="70" t="str">
        <f aca="false">IF(AC198&gt;5,VLOOKUP(CONCATENATE(AP198,AR198),'Pril1-THLPa'!$H$6:$N$96,7,0),"")</f>
        <v/>
      </c>
      <c r="AW198" s="70" t="str">
        <f aca="false">IF(AC198&gt;5,VLOOKUP(CONCATENATE(AP198,AR198),'Pril1-THLPa'!$H$6:$O$96,8,0),"")</f>
        <v/>
      </c>
      <c r="AX198" s="66" t="n">
        <f aca="false">IF(AC198&gt;0,IF(AND(AC198&gt;0,AC198&lt;=5),VLOOKUP(AP198,'Pril1-THLPa'!$A$6:$F$18,LOOKUP(AC198,'Pril1-THLPa'!$B$5:$F$5,'Pril1-THLPa'!$B$4:$F$4),0),AS198+AT198*(AC198-5)+AU198*POWER(AC198-5,2)+AV198*POWER(AC198-5,3)+AW198*POWER(AC198-5,4)),0)</f>
        <v>0</v>
      </c>
      <c r="AY198" s="71"/>
      <c r="AZ198" s="66" t="n">
        <f aca="false">'Vstupní data'!AA198</f>
        <v>0</v>
      </c>
      <c r="BA198" s="66" t="n">
        <f aca="false">IF(OR('Vstupní data'!T198&gt;0,'Vstupní data'!U198&gt;0),IF(AC198&lt;&gt;"",AX198*AO198/10*(100+AZ198)/100,0),0)</f>
        <v>0</v>
      </c>
      <c r="BB198" s="67" t="n">
        <f aca="false">IF(AC198&lt;&gt;"",ROUND(BA198*AN198,0),0)</f>
        <v>0</v>
      </c>
      <c r="BC198" s="68" t="str">
        <f aca="false">IF(AE198&gt;0,BB198/AE198,"")</f>
        <v/>
      </c>
      <c r="BD198" s="66" t="n">
        <f aca="false">'Vstupní data'!AE198</f>
        <v>0</v>
      </c>
      <c r="BF198" s="66" t="n">
        <f aca="false">'Vstupní data'!AC198</f>
        <v>0</v>
      </c>
      <c r="BH198" s="66" t="n">
        <f aca="false">'Vstupní data'!AD198</f>
        <v>0</v>
      </c>
      <c r="BI198" s="66" t="n">
        <f aca="false">'Vstupní data'!AF198</f>
        <v>0</v>
      </c>
      <c r="BJ198" s="69" t="n">
        <f aca="false">'Vstupní data'!AG198</f>
        <v>0</v>
      </c>
      <c r="BK198" s="69" t="n">
        <f aca="false">IF(BF198&lt;&gt;0,VLOOKUP(I198,'Pril3-drev'!$H$5:$I$83,2,0),0)</f>
        <v>0</v>
      </c>
      <c r="BL198" s="69" t="n">
        <f aca="false">IF(BF198&lt;&gt;0,VLOOKUP(BK198,'Pril3-drev'!$A$5:$C$17,3,0),0)</f>
        <v>0</v>
      </c>
      <c r="BM198" s="69" t="n">
        <f aca="false">'Vstupní data'!AH198</f>
        <v>0</v>
      </c>
      <c r="BN198" s="69" t="n">
        <f aca="false">IF('Vstupní data'!AH198&gt;0,   VLOOKUP(VLOOKUP(CONCATENATE(VLOOKUP(I198,'Pril3-drev'!$H$4:$L$83,5,0),BD198),'Pril3-drev'!$Q$4:$R$2803,2,0),'AVB-BS'!$C$5:$S$29 ,LOOKUP(BM198,'AVB-BS'!$D$3:$S$3,'AVB-BS'!$D$1:$S$1) ,0 )   ,   IF('Vstupní data'!AI198&gt;0,'Vstupní data'!AI198,0))</f>
        <v>0</v>
      </c>
      <c r="BO198" s="69" t="str">
        <f aca="false">IF(BX198&gt;5,VLOOKUP(CONCATENATE(BK198,BN198),'Pril1-THLPa'!$H$6:$N$96,4,0),"")</f>
        <v/>
      </c>
      <c r="BP198" s="69" t="str">
        <f aca="false">IF(BX198&gt;5,VLOOKUP(CONCATENATE(BK198,BN198),'Pril1-THLPa'!$H$6:$N$96,5,0),"")</f>
        <v/>
      </c>
      <c r="BQ198" s="69" t="str">
        <f aca="false">IF(BX198&gt;5,VLOOKUP(CONCATENATE(BK198,BN198),'Pril1-THLPa'!$H$6:$N$96,6,0),"")</f>
        <v/>
      </c>
      <c r="BR198" s="69" t="str">
        <f aca="false">IF(BX198&gt;5,VLOOKUP(CONCATENATE(BK198,BN198),'Pril1-THLPa'!$H$6:$N$96,7,0),"")</f>
        <v/>
      </c>
      <c r="BS198" s="69" t="str">
        <f aca="false">IF(BX198&gt;5,VLOOKUP(CONCATENATE(BK198,BN198),'Pril1-THLPa'!$H$6:$O$96,8,0),"")</f>
        <v/>
      </c>
      <c r="BT198" s="69" t="str">
        <f aca="false">IF(BF198&gt;0, IF(BK198="smrk",  VLOOKUP(VLOOKUP(BD198,'Pril9-K3'!$L$8:$M$207,2,0),'Pril9-K3'!$A$8:$J$16,LOOKUP(BN198,'Pril9-K3'!$A$7:$J$7,'Pril9-K3'!$A$5:$J$5),0), IF(AND(BK198&lt;&gt;"smrk",'Vstupní data'!AK198&lt;&gt;""),'Vstupní data'!AK198,   VLOOKUP(VLOOKUP(BD198,'Pril9-K3'!$L$8:$M$207,2,0),'Pril9-K3'!$A$8:$J$16,LOOKUP(BN198,'Pril9-K3'!$A$7:$J$7,'Pril9-K3'!$A$5:$J$5),0)   )),   "")</f>
        <v/>
      </c>
      <c r="BV198" s="69" t="n">
        <f aca="false">'Vstupní data'!AJ198</f>
        <v>0</v>
      </c>
      <c r="BW198" s="69" t="n">
        <f aca="false">IF(BF198&gt;0,IF(J198&gt;0,J198,K198*H198/100),0)</f>
        <v>0</v>
      </c>
      <c r="BX198" s="69" t="n">
        <f aca="false">IF(BF198&gt;0,IF(BJ198&gt;BL198,BL198,BJ198),0)</f>
        <v>0</v>
      </c>
      <c r="BY198" s="69" t="n">
        <f aca="false">IF(BD198=0,0,IF(AND(BX198&gt;0,BX198&lt;=5),  IF(AND(BX198&gt;0,BX198&lt;=5),VLOOKUP(BK198,'Pril1-THLPa'!$A$6:$F$18,IF(AND(BX198&gt;0,BX198&lt;=5),LOOKUP(BX198,'Pril1-THLPa'!$B$5:$F$5,'Pril1-THLPa'!$B$4:$F$4),""),0),""),  IF(BX198&gt;5,BO198+BP198*(BX198-5)+BQ198*POWER(BX198-5,2)+BR198*POWER(BX198-5,3)+BS198*POWER(BX198-5,4),"")))</f>
        <v>0</v>
      </c>
      <c r="BZ198" s="69" t="n">
        <f aca="false">IF(BY198&gt;0,BY198*BI198/10*BW198*(100+BV198)/100,0)</f>
        <v>0</v>
      </c>
      <c r="CA198" s="69" t="n">
        <f aca="false">IF(BD198&gt;0,BX198-IF(BD198&gt;BX198,BX198,BD198),0)</f>
        <v>0</v>
      </c>
      <c r="CB198" s="69" t="n">
        <f aca="false">POWER(1.01,CA198)</f>
        <v>1</v>
      </c>
      <c r="CC198" s="69" t="n">
        <f aca="false">IF(BF198&gt;0,IF(BF198&gt;BH198,1,BF198/BH198),0)</f>
        <v>0</v>
      </c>
      <c r="CD198" s="72" t="n">
        <f aca="false">IF(BD198=0,0,IF(BF198&gt;0,ROUND(IF(CB198&lt;&gt;0,BZ198*BT198*1/CB198*CC198,0),0),0))</f>
        <v>0</v>
      </c>
      <c r="CE198" s="73" t="str">
        <f aca="false">IF(BF198&gt;0,IF(BF198&gt;BH198,CD198/BF198,CD198/BH198),"")</f>
        <v/>
      </c>
      <c r="CF198" s="69" t="n">
        <f aca="false">'Vstupní data'!AM198</f>
        <v>0</v>
      </c>
      <c r="CG198" s="69" t="n">
        <f aca="false">'Vstupní data'!AN198</f>
        <v>0</v>
      </c>
      <c r="CH198" s="69" t="n">
        <f aca="false">'Vstupní data'!AO198</f>
        <v>0</v>
      </c>
      <c r="CI198" s="69" t="n">
        <f aca="false">'Vstupní data'!AP198</f>
        <v>0</v>
      </c>
      <c r="CJ198" s="72" t="n">
        <f aca="false">ROUND(CH198*CI198,0)</f>
        <v>0</v>
      </c>
      <c r="CK198" s="74" t="str">
        <f aca="false">IF(OR(AA198&gt;0,BB198&gt;0,CD198&gt;0,CJ198&gt;0),AA198+BB198+CD198+CJ198,"")</f>
        <v/>
      </c>
    </row>
    <row r="199" customFormat="false" ht="12.8" hidden="false" customHeight="false" outlineLevel="0" collapsed="false">
      <c r="A199" s="66" t="n">
        <f aca="false">'Vstupní data'!A199</f>
        <v>0</v>
      </c>
      <c r="F199" s="66" t="str">
        <f aca="false">CONCATENATE('Vstupní data'!F199,'Vstupní data'!G199,'Vstupní data'!H199,'Vstupní data'!I199)</f>
        <v/>
      </c>
      <c r="G199" s="66"/>
      <c r="H199" s="66" t="n">
        <f aca="false">'Vstupní data'!K199</f>
        <v>0</v>
      </c>
      <c r="I199" s="66" t="n">
        <f aca="false">'Vstupní data'!L199</f>
        <v>0</v>
      </c>
      <c r="J199" s="66" t="n">
        <f aca="false">'Vstupní data'!K199*'Vstupní data'!M199/100</f>
        <v>0</v>
      </c>
      <c r="L199" s="66" t="n">
        <f aca="false">IF('Vstupní data'!N199="prostokořenný",0,IF('Vstupní data'!N199="krytokořenný","k",IF('Vstupní data'!N199="poloodrostky nebo odrostky, prostokořenné i krytokořenné","po",0)))</f>
        <v>0</v>
      </c>
      <c r="N199" s="66"/>
      <c r="O199" s="66" t="n">
        <f aca="false">'Vstupní data'!O199</f>
        <v>0</v>
      </c>
      <c r="P199" s="66" t="n">
        <f aca="false">IF(O199&gt;0,VLOOKUP(CONCATENATE(VLOOKUP(I199,'Pril3-drev'!$H$5:$K$83,4,0),"-",'Vstupní data'!R199),K2!$C$15:$D$23,2,0),0)</f>
        <v>0</v>
      </c>
      <c r="Q199" s="66" t="n">
        <f aca="false">IF(O199&gt;0,VLOOKUP(I199,'Pril3-drev'!$H$5:$I$83,2,0),0)</f>
        <v>0</v>
      </c>
      <c r="R199" s="66" t="n">
        <f aca="false">IF(Q199&gt;0,VLOOKUP(Q199,'Pril6-okus'!$A$5:$B$17,2,0),0)</f>
        <v>0</v>
      </c>
      <c r="S199" s="66" t="n">
        <f aca="false">IF(O199&gt;0,VLOOKUP(I199,'Pril3-drev'!$H$5:$J$83,3,0),0)</f>
        <v>0</v>
      </c>
      <c r="T199" s="66" t="str">
        <f aca="false">IF(O199&gt;0,IF(L199="k",0.9*VLOOKUP(S199,'ha-pocty-vyhl'!$A$5:$B$20,2,0),IF(L199="po",0.8*VLOOKUP(S199,'ha-pocty-vyhl'!$A$5:$B$20,2,0),VLOOKUP(S199,'ha-pocty-vyhl'!$A$5:$B$20,2,0))),"")</f>
        <v/>
      </c>
      <c r="U199" s="66" t="n">
        <f aca="false">'Vstupní data'!P199</f>
        <v>0</v>
      </c>
      <c r="V199" s="66" t="n">
        <f aca="false">IF(O199&gt;0,1.3*T199*1000*Z199/10000,0)</f>
        <v>0</v>
      </c>
      <c r="W199" s="66" t="n">
        <f aca="false">IF(O199&gt;0,1.3*T199*1000*Z199/10000,0)</f>
        <v>0</v>
      </c>
      <c r="X199" s="66" t="n">
        <f aca="false">IF(O199&gt;0,IF(O199&gt;V199,V199,O199),0)</f>
        <v>0</v>
      </c>
      <c r="Y199" s="66" t="n">
        <f aca="false">IF(O199&gt;0,IF(IF(U199&gt;W199,W199,U199)&lt;X199,W199,IF(U199&gt;W199,W199,U199)),0)</f>
        <v>0</v>
      </c>
      <c r="Z199" s="66" t="n">
        <f aca="false">IF(O199&gt;0,IF(J199&gt;0,J199,K199*H199/100),0)</f>
        <v>0</v>
      </c>
      <c r="AA199" s="67" t="n">
        <f aca="false">IF(O199&gt;0,CEILING(R199*P199*X199/Y199*Z199,1),0)</f>
        <v>0</v>
      </c>
      <c r="AB199" s="68" t="n">
        <f aca="false">IF(O199&gt;0,AA199/O199,0)</f>
        <v>0</v>
      </c>
      <c r="AC199" s="66" t="n">
        <f aca="false">'Vstupní data'!W199</f>
        <v>0</v>
      </c>
      <c r="AI199" s="66" t="str">
        <f aca="false">IF(OR('Vstupní data'!T199&gt;0,'Vstupní data'!U199&gt;0),VLOOKUP(I199,'Pril3-drev'!$H$5:$J$83,3,0),"")</f>
        <v/>
      </c>
      <c r="AJ199" s="66" t="n">
        <f aca="false">IF('Vstupní data'!V199="prostokořenný",0,IF('Vstupní data'!V199="krytokořenný","k",IF('Vstupní data'!V199="poloodrostky nebo odrostky, prostokořenné i krytokořenné","po",0)))</f>
        <v>0</v>
      </c>
      <c r="AK199" s="66" t="n">
        <f aca="false">IF(OR('Vstupní data'!T199&gt;0,'Vstupní data'!U199&gt;0),IF(AJ199="k",0.9*VLOOKUP(AI199,'ha-pocty-vyhl'!$A$5:$B$20,2,0),IF(AJ199="po",0.8*VLOOKUP(AI199,'ha-pocty-vyhl'!$A$5:$B$20,2,0),VLOOKUP(AI199,'ha-pocty-vyhl'!$A$5:$B$20,2,0))),0)</f>
        <v>0</v>
      </c>
      <c r="AL199" s="66" t="n">
        <f aca="false">IF(OR('Vstupní data'!T199&gt;0,'Vstupní data'!U199&gt;0),'Vstupní data'!K199*'Vstupní data'!M199/100,0)</f>
        <v>0</v>
      </c>
      <c r="AM199" s="66" t="n">
        <f aca="false">IF(OR('Vstupní data'!T199&gt;0,'Vstupní data'!U199&gt;0),IF('Vstupní data'!T199&gt;0,'Vstupní data'!T199,ROUND(10*'Vstupní data'!U199/AK199,0)),0)</f>
        <v>0</v>
      </c>
      <c r="AN199" s="69" t="n">
        <f aca="false">IF('Vstupní data'!T199&gt;0,   IF('Vstupní data'!T199&lt;=AL199,'Vstupní data'!T199,AL199),   IF(AM199&lt;AL199,AM199,AL199))</f>
        <v>0</v>
      </c>
      <c r="AO199" s="69" t="n">
        <f aca="false">'Vstupní data'!X199</f>
        <v>0</v>
      </c>
      <c r="AP199" s="66" t="n">
        <f aca="false">IF(OR('Vstupní data'!T199&gt;0,'Vstupní data'!U199&gt;0),IF(I199&lt;&gt;0,VLOOKUP(I199,'Pril3-drev'!$H$5:$I$83,2,0),0),0)</f>
        <v>0</v>
      </c>
      <c r="AQ199" s="66" t="n">
        <f aca="false">'Vstupní data'!Y199</f>
        <v>0</v>
      </c>
      <c r="AR199" s="66" t="str">
        <f aca="false">IF(AC199&gt;5,   IF('Vstupní data'!Y199&gt;0,   VLOOKUP(VLOOKUP(CONCATENATE(VLOOKUP(I199,'Pril3-drev'!$H$4:$L$83,5,0),AC199),'Pril3-drev'!$Q$4:$R$2803,2,0),'AVB-BS'!$C$5:$S$29 ,LOOKUP(AQ199,'AVB-BS'!$D$3:$S$3,'AVB-BS'!$D$1:$S$1) ,0 )   ,   IF('Vstupní data'!Z199&gt;0,'Vstupní data'!Z199,0)) , "")</f>
        <v/>
      </c>
      <c r="AS199" s="70" t="str">
        <f aca="false">IF(AC199&gt;5,VLOOKUP(CONCATENATE(AP199,AR199),'Pril1-THLPa'!$H$6:$N$96,4,0),"")</f>
        <v/>
      </c>
      <c r="AT199" s="70" t="str">
        <f aca="false">IF(AC199&gt;5,VLOOKUP(CONCATENATE(AP199,AR199),'Pril1-THLPa'!$H$6:$N$96,5,0),"")</f>
        <v/>
      </c>
      <c r="AU199" s="70" t="str">
        <f aca="false">IF(AC199&gt;5,VLOOKUP(CONCATENATE(AP199,AR199),'Pril1-THLPa'!$H$6:$N$96,6,0),"")</f>
        <v/>
      </c>
      <c r="AV199" s="70" t="str">
        <f aca="false">IF(AC199&gt;5,VLOOKUP(CONCATENATE(AP199,AR199),'Pril1-THLPa'!$H$6:$N$96,7,0),"")</f>
        <v/>
      </c>
      <c r="AW199" s="70" t="str">
        <f aca="false">IF(AC199&gt;5,VLOOKUP(CONCATENATE(AP199,AR199),'Pril1-THLPa'!$H$6:$O$96,8,0),"")</f>
        <v/>
      </c>
      <c r="AX199" s="66" t="n">
        <f aca="false">IF(AC199&gt;0,IF(AND(AC199&gt;0,AC199&lt;=5),VLOOKUP(AP199,'Pril1-THLPa'!$A$6:$F$18,LOOKUP(AC199,'Pril1-THLPa'!$B$5:$F$5,'Pril1-THLPa'!$B$4:$F$4),0),AS199+AT199*(AC199-5)+AU199*POWER(AC199-5,2)+AV199*POWER(AC199-5,3)+AW199*POWER(AC199-5,4)),0)</f>
        <v>0</v>
      </c>
      <c r="AY199" s="71"/>
      <c r="AZ199" s="66" t="n">
        <f aca="false">'Vstupní data'!AA199</f>
        <v>0</v>
      </c>
      <c r="BA199" s="66" t="n">
        <f aca="false">IF(OR('Vstupní data'!T199&gt;0,'Vstupní data'!U199&gt;0),IF(AC199&lt;&gt;"",AX199*AO199/10*(100+AZ199)/100,0),0)</f>
        <v>0</v>
      </c>
      <c r="BB199" s="67" t="n">
        <f aca="false">IF(AC199&lt;&gt;"",ROUND(BA199*AN199,0),0)</f>
        <v>0</v>
      </c>
      <c r="BC199" s="68" t="str">
        <f aca="false">IF(AE199&gt;0,BB199/AE199,"")</f>
        <v/>
      </c>
      <c r="BD199" s="66" t="n">
        <f aca="false">'Vstupní data'!AE199</f>
        <v>0</v>
      </c>
      <c r="BF199" s="66" t="n">
        <f aca="false">'Vstupní data'!AC199</f>
        <v>0</v>
      </c>
      <c r="BH199" s="66" t="n">
        <f aca="false">'Vstupní data'!AD199</f>
        <v>0</v>
      </c>
      <c r="BI199" s="66" t="n">
        <f aca="false">'Vstupní data'!AF199</f>
        <v>0</v>
      </c>
      <c r="BJ199" s="69" t="n">
        <f aca="false">'Vstupní data'!AG199</f>
        <v>0</v>
      </c>
      <c r="BK199" s="69" t="n">
        <f aca="false">IF(BF199&lt;&gt;0,VLOOKUP(I199,'Pril3-drev'!$H$5:$I$83,2,0),0)</f>
        <v>0</v>
      </c>
      <c r="BL199" s="69" t="n">
        <f aca="false">IF(BF199&lt;&gt;0,VLOOKUP(BK199,'Pril3-drev'!$A$5:$C$17,3,0),0)</f>
        <v>0</v>
      </c>
      <c r="BM199" s="69" t="n">
        <f aca="false">'Vstupní data'!AH199</f>
        <v>0</v>
      </c>
      <c r="BN199" s="69" t="n">
        <f aca="false">IF('Vstupní data'!AH199&gt;0,   VLOOKUP(VLOOKUP(CONCATENATE(VLOOKUP(I199,'Pril3-drev'!$H$4:$L$83,5,0),BD199),'Pril3-drev'!$Q$4:$R$2803,2,0),'AVB-BS'!$C$5:$S$29 ,LOOKUP(BM199,'AVB-BS'!$D$3:$S$3,'AVB-BS'!$D$1:$S$1) ,0 )   ,   IF('Vstupní data'!AI199&gt;0,'Vstupní data'!AI199,0))</f>
        <v>0</v>
      </c>
      <c r="BO199" s="69" t="str">
        <f aca="false">IF(BX199&gt;5,VLOOKUP(CONCATENATE(BK199,BN199),'Pril1-THLPa'!$H$6:$N$96,4,0),"")</f>
        <v/>
      </c>
      <c r="BP199" s="69" t="str">
        <f aca="false">IF(BX199&gt;5,VLOOKUP(CONCATENATE(BK199,BN199),'Pril1-THLPa'!$H$6:$N$96,5,0),"")</f>
        <v/>
      </c>
      <c r="BQ199" s="69" t="str">
        <f aca="false">IF(BX199&gt;5,VLOOKUP(CONCATENATE(BK199,BN199),'Pril1-THLPa'!$H$6:$N$96,6,0),"")</f>
        <v/>
      </c>
      <c r="BR199" s="69" t="str">
        <f aca="false">IF(BX199&gt;5,VLOOKUP(CONCATENATE(BK199,BN199),'Pril1-THLPa'!$H$6:$N$96,7,0),"")</f>
        <v/>
      </c>
      <c r="BS199" s="69" t="str">
        <f aca="false">IF(BX199&gt;5,VLOOKUP(CONCATENATE(BK199,BN199),'Pril1-THLPa'!$H$6:$O$96,8,0),"")</f>
        <v/>
      </c>
      <c r="BT199" s="69" t="str">
        <f aca="false">IF(BF199&gt;0, IF(BK199="smrk",  VLOOKUP(VLOOKUP(BD199,'Pril9-K3'!$L$8:$M$207,2,0),'Pril9-K3'!$A$8:$J$16,LOOKUP(BN199,'Pril9-K3'!$A$7:$J$7,'Pril9-K3'!$A$5:$J$5),0), IF(AND(BK199&lt;&gt;"smrk",'Vstupní data'!AK199&lt;&gt;""),'Vstupní data'!AK199,   VLOOKUP(VLOOKUP(BD199,'Pril9-K3'!$L$8:$M$207,2,0),'Pril9-K3'!$A$8:$J$16,LOOKUP(BN199,'Pril9-K3'!$A$7:$J$7,'Pril9-K3'!$A$5:$J$5),0)   )),   "")</f>
        <v/>
      </c>
      <c r="BV199" s="69" t="n">
        <f aca="false">'Vstupní data'!AJ199</f>
        <v>0</v>
      </c>
      <c r="BW199" s="69" t="n">
        <f aca="false">IF(BF199&gt;0,IF(J199&gt;0,J199,K199*H199/100),0)</f>
        <v>0</v>
      </c>
      <c r="BX199" s="69" t="n">
        <f aca="false">IF(BF199&gt;0,IF(BJ199&gt;BL199,BL199,BJ199),0)</f>
        <v>0</v>
      </c>
      <c r="BY199" s="69" t="n">
        <f aca="false">IF(BD199=0,0,IF(AND(BX199&gt;0,BX199&lt;=5),  IF(AND(BX199&gt;0,BX199&lt;=5),VLOOKUP(BK199,'Pril1-THLPa'!$A$6:$F$18,IF(AND(BX199&gt;0,BX199&lt;=5),LOOKUP(BX199,'Pril1-THLPa'!$B$5:$F$5,'Pril1-THLPa'!$B$4:$F$4),""),0),""),  IF(BX199&gt;5,BO199+BP199*(BX199-5)+BQ199*POWER(BX199-5,2)+BR199*POWER(BX199-5,3)+BS199*POWER(BX199-5,4),"")))</f>
        <v>0</v>
      </c>
      <c r="BZ199" s="69" t="n">
        <f aca="false">IF(BY199&gt;0,BY199*BI199/10*BW199*(100+BV199)/100,0)</f>
        <v>0</v>
      </c>
      <c r="CA199" s="69" t="n">
        <f aca="false">IF(BD199&gt;0,BX199-IF(BD199&gt;BX199,BX199,BD199),0)</f>
        <v>0</v>
      </c>
      <c r="CB199" s="69" t="n">
        <f aca="false">POWER(1.01,CA199)</f>
        <v>1</v>
      </c>
      <c r="CC199" s="69" t="n">
        <f aca="false">IF(BF199&gt;0,IF(BF199&gt;BH199,1,BF199/BH199),0)</f>
        <v>0</v>
      </c>
      <c r="CD199" s="72" t="n">
        <f aca="false">IF(BD199=0,0,IF(BF199&gt;0,ROUND(IF(CB199&lt;&gt;0,BZ199*BT199*1/CB199*CC199,0),0),0))</f>
        <v>0</v>
      </c>
      <c r="CE199" s="73" t="str">
        <f aca="false">IF(BF199&gt;0,IF(BF199&gt;BH199,CD199/BF199,CD199/BH199),"")</f>
        <v/>
      </c>
      <c r="CF199" s="69" t="n">
        <f aca="false">'Vstupní data'!AM199</f>
        <v>0</v>
      </c>
      <c r="CG199" s="69" t="n">
        <f aca="false">'Vstupní data'!AN199</f>
        <v>0</v>
      </c>
      <c r="CH199" s="69" t="n">
        <f aca="false">'Vstupní data'!AO199</f>
        <v>0</v>
      </c>
      <c r="CI199" s="69" t="n">
        <f aca="false">'Vstupní data'!AP199</f>
        <v>0</v>
      </c>
      <c r="CJ199" s="72" t="n">
        <f aca="false">ROUND(CH199*CI199,0)</f>
        <v>0</v>
      </c>
      <c r="CK199" s="74" t="str">
        <f aca="false">IF(OR(AA199&gt;0,BB199&gt;0,CD199&gt;0,CJ199&gt;0),AA199+BB199+CD199+CJ199,"")</f>
        <v/>
      </c>
    </row>
    <row r="200" customFormat="false" ht="12.8" hidden="false" customHeight="false" outlineLevel="0" collapsed="false">
      <c r="A200" s="66" t="n">
        <f aca="false">'Vstupní data'!A200</f>
        <v>0</v>
      </c>
      <c r="F200" s="66" t="str">
        <f aca="false">CONCATENATE('Vstupní data'!F200,'Vstupní data'!G200,'Vstupní data'!H200,'Vstupní data'!I200)</f>
        <v/>
      </c>
      <c r="G200" s="66"/>
      <c r="H200" s="66" t="n">
        <f aca="false">'Vstupní data'!K200</f>
        <v>0</v>
      </c>
      <c r="I200" s="66" t="n">
        <f aca="false">'Vstupní data'!L200</f>
        <v>0</v>
      </c>
      <c r="J200" s="66" t="n">
        <f aca="false">'Vstupní data'!K200*'Vstupní data'!M200/100</f>
        <v>0</v>
      </c>
      <c r="L200" s="66" t="n">
        <f aca="false">IF('Vstupní data'!N200="prostokořenný",0,IF('Vstupní data'!N200="krytokořenný","k",IF('Vstupní data'!N200="poloodrostky nebo odrostky, prostokořenné i krytokořenné","po",0)))</f>
        <v>0</v>
      </c>
      <c r="N200" s="66"/>
      <c r="O200" s="66" t="n">
        <f aca="false">'Vstupní data'!O200</f>
        <v>0</v>
      </c>
      <c r="P200" s="66" t="n">
        <f aca="false">IF(O200&gt;0,VLOOKUP(CONCATENATE(VLOOKUP(I200,'Pril3-drev'!$H$5:$K$83,4,0),"-",'Vstupní data'!R200),K2!$C$15:$D$23,2,0),0)</f>
        <v>0</v>
      </c>
      <c r="Q200" s="66" t="n">
        <f aca="false">IF(O200&gt;0,VLOOKUP(I200,'Pril3-drev'!$H$5:$I$83,2,0),0)</f>
        <v>0</v>
      </c>
      <c r="R200" s="66" t="n">
        <f aca="false">IF(Q200&gt;0,VLOOKUP(Q200,'Pril6-okus'!$A$5:$B$17,2,0),0)</f>
        <v>0</v>
      </c>
      <c r="S200" s="66" t="n">
        <f aca="false">IF(O200&gt;0,VLOOKUP(I200,'Pril3-drev'!$H$5:$J$83,3,0),0)</f>
        <v>0</v>
      </c>
      <c r="T200" s="66" t="str">
        <f aca="false">IF(O200&gt;0,IF(L200="k",0.9*VLOOKUP(S200,'ha-pocty-vyhl'!$A$5:$B$20,2,0),IF(L200="po",0.8*VLOOKUP(S200,'ha-pocty-vyhl'!$A$5:$B$20,2,0),VLOOKUP(S200,'ha-pocty-vyhl'!$A$5:$B$20,2,0))),"")</f>
        <v/>
      </c>
      <c r="U200" s="66" t="n">
        <f aca="false">'Vstupní data'!P200</f>
        <v>0</v>
      </c>
      <c r="V200" s="66" t="n">
        <f aca="false">IF(O200&gt;0,1.3*T200*1000*Z200/10000,0)</f>
        <v>0</v>
      </c>
      <c r="W200" s="66" t="n">
        <f aca="false">IF(O200&gt;0,1.3*T200*1000*Z200/10000,0)</f>
        <v>0</v>
      </c>
      <c r="X200" s="66" t="n">
        <f aca="false">IF(O200&gt;0,IF(O200&gt;V200,V200,O200),0)</f>
        <v>0</v>
      </c>
      <c r="Y200" s="66" t="n">
        <f aca="false">IF(O200&gt;0,IF(IF(U200&gt;W200,W200,U200)&lt;X200,W200,IF(U200&gt;W200,W200,U200)),0)</f>
        <v>0</v>
      </c>
      <c r="Z200" s="66" t="n">
        <f aca="false">IF(O200&gt;0,IF(J200&gt;0,J200,K200*H200/100),0)</f>
        <v>0</v>
      </c>
      <c r="AA200" s="67" t="n">
        <f aca="false">IF(O200&gt;0,CEILING(R200*P200*X200/Y200*Z200,1),0)</f>
        <v>0</v>
      </c>
      <c r="AB200" s="68" t="n">
        <f aca="false">IF(O200&gt;0,AA200/O200,0)</f>
        <v>0</v>
      </c>
      <c r="AC200" s="66" t="n">
        <f aca="false">'Vstupní data'!W200</f>
        <v>0</v>
      </c>
      <c r="AI200" s="66" t="str">
        <f aca="false">IF(OR('Vstupní data'!T200&gt;0,'Vstupní data'!U200&gt;0),VLOOKUP(I200,'Pril3-drev'!$H$5:$J$83,3,0),"")</f>
        <v/>
      </c>
      <c r="AJ200" s="66" t="n">
        <f aca="false">IF('Vstupní data'!V200="prostokořenný",0,IF('Vstupní data'!V200="krytokořenný","k",IF('Vstupní data'!V200="poloodrostky nebo odrostky, prostokořenné i krytokořenné","po",0)))</f>
        <v>0</v>
      </c>
      <c r="AK200" s="66" t="n">
        <f aca="false">IF(OR('Vstupní data'!T200&gt;0,'Vstupní data'!U200&gt;0),IF(AJ200="k",0.9*VLOOKUP(AI200,'ha-pocty-vyhl'!$A$5:$B$20,2,0),IF(AJ200="po",0.8*VLOOKUP(AI200,'ha-pocty-vyhl'!$A$5:$B$20,2,0),VLOOKUP(AI200,'ha-pocty-vyhl'!$A$5:$B$20,2,0))),0)</f>
        <v>0</v>
      </c>
      <c r="AL200" s="66" t="n">
        <f aca="false">IF(OR('Vstupní data'!T200&gt;0,'Vstupní data'!U200&gt;0),'Vstupní data'!K200*'Vstupní data'!M200/100,0)</f>
        <v>0</v>
      </c>
      <c r="AM200" s="66" t="n">
        <f aca="false">IF(OR('Vstupní data'!T200&gt;0,'Vstupní data'!U200&gt;0),IF('Vstupní data'!T200&gt;0,'Vstupní data'!T200,ROUND(10*'Vstupní data'!U200/AK200,0)),0)</f>
        <v>0</v>
      </c>
      <c r="AN200" s="69" t="n">
        <f aca="false">IF('Vstupní data'!T200&gt;0,   IF('Vstupní data'!T200&lt;=AL200,'Vstupní data'!T200,AL200),   IF(AM200&lt;AL200,AM200,AL200))</f>
        <v>0</v>
      </c>
      <c r="AO200" s="69" t="n">
        <f aca="false">'Vstupní data'!X200</f>
        <v>0</v>
      </c>
      <c r="AP200" s="66" t="n">
        <f aca="false">IF(OR('Vstupní data'!T200&gt;0,'Vstupní data'!U200&gt;0),IF(I200&lt;&gt;0,VLOOKUP(I200,'Pril3-drev'!$H$5:$I$83,2,0),0),0)</f>
        <v>0</v>
      </c>
      <c r="AQ200" s="66" t="n">
        <f aca="false">'Vstupní data'!Y200</f>
        <v>0</v>
      </c>
      <c r="AR200" s="66" t="str">
        <f aca="false">IF(AC200&gt;5,   IF('Vstupní data'!Y200&gt;0,   VLOOKUP(VLOOKUP(CONCATENATE(VLOOKUP(I200,'Pril3-drev'!$H$4:$L$83,5,0),AC200),'Pril3-drev'!$Q$4:$R$2803,2,0),'AVB-BS'!$C$5:$S$29 ,LOOKUP(AQ200,'AVB-BS'!$D$3:$S$3,'AVB-BS'!$D$1:$S$1) ,0 )   ,   IF('Vstupní data'!Z200&gt;0,'Vstupní data'!Z200,0)) , "")</f>
        <v/>
      </c>
      <c r="AS200" s="70" t="str">
        <f aca="false">IF(AC200&gt;5,VLOOKUP(CONCATENATE(AP200,AR200),'Pril1-THLPa'!$H$6:$N$96,4,0),"")</f>
        <v/>
      </c>
      <c r="AT200" s="70" t="str">
        <f aca="false">IF(AC200&gt;5,VLOOKUP(CONCATENATE(AP200,AR200),'Pril1-THLPa'!$H$6:$N$96,5,0),"")</f>
        <v/>
      </c>
      <c r="AU200" s="70" t="str">
        <f aca="false">IF(AC200&gt;5,VLOOKUP(CONCATENATE(AP200,AR200),'Pril1-THLPa'!$H$6:$N$96,6,0),"")</f>
        <v/>
      </c>
      <c r="AV200" s="70" t="str">
        <f aca="false">IF(AC200&gt;5,VLOOKUP(CONCATENATE(AP200,AR200),'Pril1-THLPa'!$H$6:$N$96,7,0),"")</f>
        <v/>
      </c>
      <c r="AW200" s="70" t="str">
        <f aca="false">IF(AC200&gt;5,VLOOKUP(CONCATENATE(AP200,AR200),'Pril1-THLPa'!$H$6:$O$96,8,0),"")</f>
        <v/>
      </c>
      <c r="AX200" s="66" t="n">
        <f aca="false">IF(AC200&gt;0,IF(AND(AC200&gt;0,AC200&lt;=5),VLOOKUP(AP200,'Pril1-THLPa'!$A$6:$F$18,LOOKUP(AC200,'Pril1-THLPa'!$B$5:$F$5,'Pril1-THLPa'!$B$4:$F$4),0),AS200+AT200*(AC200-5)+AU200*POWER(AC200-5,2)+AV200*POWER(AC200-5,3)+AW200*POWER(AC200-5,4)),0)</f>
        <v>0</v>
      </c>
      <c r="AY200" s="71"/>
      <c r="AZ200" s="66" t="n">
        <f aca="false">'Vstupní data'!AA200</f>
        <v>0</v>
      </c>
      <c r="BA200" s="66" t="n">
        <f aca="false">IF(OR('Vstupní data'!T200&gt;0,'Vstupní data'!U200&gt;0),IF(AC200&lt;&gt;"",AX200*AO200/10*(100+AZ200)/100,0),0)</f>
        <v>0</v>
      </c>
      <c r="BB200" s="67" t="n">
        <f aca="false">IF(AC200&lt;&gt;"",ROUND(BA200*AN200,0),0)</f>
        <v>0</v>
      </c>
      <c r="BC200" s="68" t="str">
        <f aca="false">IF(AE200&gt;0,BB200/AE200,"")</f>
        <v/>
      </c>
      <c r="BD200" s="66" t="n">
        <f aca="false">'Vstupní data'!AE200</f>
        <v>0</v>
      </c>
      <c r="BF200" s="66" t="n">
        <f aca="false">'Vstupní data'!AC200</f>
        <v>0</v>
      </c>
      <c r="BH200" s="66" t="n">
        <f aca="false">'Vstupní data'!AD200</f>
        <v>0</v>
      </c>
      <c r="BI200" s="66" t="n">
        <f aca="false">'Vstupní data'!AF200</f>
        <v>0</v>
      </c>
      <c r="BJ200" s="69" t="n">
        <f aca="false">'Vstupní data'!AG200</f>
        <v>0</v>
      </c>
      <c r="BK200" s="69" t="n">
        <f aca="false">IF(BF200&lt;&gt;0,VLOOKUP(I200,'Pril3-drev'!$H$5:$I$83,2,0),0)</f>
        <v>0</v>
      </c>
      <c r="BL200" s="69" t="n">
        <f aca="false">IF(BF200&lt;&gt;0,VLOOKUP(BK200,'Pril3-drev'!$A$5:$C$17,3,0),0)</f>
        <v>0</v>
      </c>
      <c r="BM200" s="69" t="n">
        <f aca="false">'Vstupní data'!AH200</f>
        <v>0</v>
      </c>
      <c r="BN200" s="69" t="n">
        <f aca="false">IF('Vstupní data'!AH200&gt;0,   VLOOKUP(VLOOKUP(CONCATENATE(VLOOKUP(I200,'Pril3-drev'!$H$4:$L$83,5,0),BD200),'Pril3-drev'!$Q$4:$R$2803,2,0),'AVB-BS'!$C$5:$S$29 ,LOOKUP(BM200,'AVB-BS'!$D$3:$S$3,'AVB-BS'!$D$1:$S$1) ,0 )   ,   IF('Vstupní data'!AI200&gt;0,'Vstupní data'!AI200,0))</f>
        <v>0</v>
      </c>
      <c r="BO200" s="69" t="str">
        <f aca="false">IF(BX200&gt;5,VLOOKUP(CONCATENATE(BK200,BN200),'Pril1-THLPa'!$H$6:$N$96,4,0),"")</f>
        <v/>
      </c>
      <c r="BP200" s="69" t="str">
        <f aca="false">IF(BX200&gt;5,VLOOKUP(CONCATENATE(BK200,BN200),'Pril1-THLPa'!$H$6:$N$96,5,0),"")</f>
        <v/>
      </c>
      <c r="BQ200" s="69" t="str">
        <f aca="false">IF(BX200&gt;5,VLOOKUP(CONCATENATE(BK200,BN200),'Pril1-THLPa'!$H$6:$N$96,6,0),"")</f>
        <v/>
      </c>
      <c r="BR200" s="69" t="str">
        <f aca="false">IF(BX200&gt;5,VLOOKUP(CONCATENATE(BK200,BN200),'Pril1-THLPa'!$H$6:$N$96,7,0),"")</f>
        <v/>
      </c>
      <c r="BS200" s="69" t="str">
        <f aca="false">IF(BX200&gt;5,VLOOKUP(CONCATENATE(BK200,BN200),'Pril1-THLPa'!$H$6:$O$96,8,0),"")</f>
        <v/>
      </c>
      <c r="BT200" s="69" t="str">
        <f aca="false">IF(BF200&gt;0, IF(BK200="smrk",  VLOOKUP(VLOOKUP(BD200,'Pril9-K3'!$L$8:$M$207,2,0),'Pril9-K3'!$A$8:$J$16,LOOKUP(BN200,'Pril9-K3'!$A$7:$J$7,'Pril9-K3'!$A$5:$J$5),0), IF(AND(BK200&lt;&gt;"smrk",'Vstupní data'!AK200&lt;&gt;""),'Vstupní data'!AK200,   VLOOKUP(VLOOKUP(BD200,'Pril9-K3'!$L$8:$M$207,2,0),'Pril9-K3'!$A$8:$J$16,LOOKUP(BN200,'Pril9-K3'!$A$7:$J$7,'Pril9-K3'!$A$5:$J$5),0)   )),   "")</f>
        <v/>
      </c>
      <c r="BV200" s="69" t="n">
        <f aca="false">'Vstupní data'!AJ200</f>
        <v>0</v>
      </c>
      <c r="BW200" s="69" t="n">
        <f aca="false">IF(BF200&gt;0,IF(J200&gt;0,J200,K200*H200/100),0)</f>
        <v>0</v>
      </c>
      <c r="BX200" s="69" t="n">
        <f aca="false">IF(BF200&gt;0,IF(BJ200&gt;BL200,BL200,BJ200),0)</f>
        <v>0</v>
      </c>
      <c r="BY200" s="69" t="n">
        <f aca="false">IF(BD200=0,0,IF(AND(BX200&gt;0,BX200&lt;=5),  IF(AND(BX200&gt;0,BX200&lt;=5),VLOOKUP(BK200,'Pril1-THLPa'!$A$6:$F$18,IF(AND(BX200&gt;0,BX200&lt;=5),LOOKUP(BX200,'Pril1-THLPa'!$B$5:$F$5,'Pril1-THLPa'!$B$4:$F$4),""),0),""),  IF(BX200&gt;5,BO200+BP200*(BX200-5)+BQ200*POWER(BX200-5,2)+BR200*POWER(BX200-5,3)+BS200*POWER(BX200-5,4),"")))</f>
        <v>0</v>
      </c>
      <c r="BZ200" s="69" t="n">
        <f aca="false">IF(BY200&gt;0,BY200*BI200/10*BW200*(100+BV200)/100,0)</f>
        <v>0</v>
      </c>
      <c r="CA200" s="69" t="n">
        <f aca="false">IF(BD200&gt;0,BX200-IF(BD200&gt;BX200,BX200,BD200),0)</f>
        <v>0</v>
      </c>
      <c r="CB200" s="69" t="n">
        <f aca="false">POWER(1.01,CA200)</f>
        <v>1</v>
      </c>
      <c r="CC200" s="69" t="n">
        <f aca="false">IF(BF200&gt;0,IF(BF200&gt;BH200,1,BF200/BH200),0)</f>
        <v>0</v>
      </c>
      <c r="CD200" s="72" t="n">
        <f aca="false">IF(BD200=0,0,IF(BF200&gt;0,ROUND(IF(CB200&lt;&gt;0,BZ200*BT200*1/CB200*CC200,0),0),0))</f>
        <v>0</v>
      </c>
      <c r="CE200" s="73" t="str">
        <f aca="false">IF(BF200&gt;0,IF(BF200&gt;BH200,CD200/BF200,CD200/BH200),"")</f>
        <v/>
      </c>
      <c r="CF200" s="69" t="n">
        <f aca="false">'Vstupní data'!AM200</f>
        <v>0</v>
      </c>
      <c r="CG200" s="69" t="n">
        <f aca="false">'Vstupní data'!AN200</f>
        <v>0</v>
      </c>
      <c r="CH200" s="69" t="n">
        <f aca="false">'Vstupní data'!AO200</f>
        <v>0</v>
      </c>
      <c r="CI200" s="69" t="n">
        <f aca="false">'Vstupní data'!AP200</f>
        <v>0</v>
      </c>
      <c r="CJ200" s="72" t="n">
        <f aca="false">ROUND(CH200*CI200,0)</f>
        <v>0</v>
      </c>
      <c r="CK200" s="74" t="str">
        <f aca="false">IF(OR(AA200&gt;0,BB200&gt;0,CD200&gt;0,CJ200&gt;0),AA200+BB200+CD200+CJ200,"")</f>
        <v/>
      </c>
    </row>
    <row r="201" customFormat="false" ht="12.8" hidden="false" customHeight="false" outlineLevel="0" collapsed="false">
      <c r="A201" s="66" t="n">
        <f aca="false">'Vstupní data'!A201</f>
        <v>0</v>
      </c>
      <c r="F201" s="66" t="str">
        <f aca="false">CONCATENATE('Vstupní data'!F201,'Vstupní data'!G201,'Vstupní data'!H201,'Vstupní data'!I201)</f>
        <v/>
      </c>
      <c r="G201" s="66"/>
      <c r="H201" s="66" t="n">
        <f aca="false">'Vstupní data'!K201</f>
        <v>0</v>
      </c>
      <c r="I201" s="66" t="n">
        <f aca="false">'Vstupní data'!L201</f>
        <v>0</v>
      </c>
      <c r="J201" s="66" t="n">
        <f aca="false">'Vstupní data'!K201*'Vstupní data'!M201/100</f>
        <v>0</v>
      </c>
      <c r="L201" s="66" t="n">
        <f aca="false">IF('Vstupní data'!N201="prostokořenný",0,IF('Vstupní data'!N201="krytokořenný","k",IF('Vstupní data'!N201="poloodrostky nebo odrostky, prostokořenné i krytokořenné","po",0)))</f>
        <v>0</v>
      </c>
      <c r="N201" s="66"/>
      <c r="O201" s="66" t="n">
        <f aca="false">'Vstupní data'!O201</f>
        <v>0</v>
      </c>
      <c r="P201" s="66" t="n">
        <f aca="false">IF(O201&gt;0,VLOOKUP(CONCATENATE(VLOOKUP(I201,'Pril3-drev'!$H$5:$K$83,4,0),"-",'Vstupní data'!R201),K2!$C$15:$D$23,2,0),0)</f>
        <v>0</v>
      </c>
      <c r="Q201" s="66" t="n">
        <f aca="false">IF(O201&gt;0,VLOOKUP(I201,'Pril3-drev'!$H$5:$I$83,2,0),0)</f>
        <v>0</v>
      </c>
      <c r="R201" s="66" t="n">
        <f aca="false">IF(Q201&gt;0,VLOOKUP(Q201,'Pril6-okus'!$A$5:$B$17,2,0),0)</f>
        <v>0</v>
      </c>
      <c r="S201" s="66" t="n">
        <f aca="false">IF(O201&gt;0,VLOOKUP(I201,'Pril3-drev'!$H$5:$J$83,3,0),0)</f>
        <v>0</v>
      </c>
      <c r="T201" s="66" t="str">
        <f aca="false">IF(O201&gt;0,IF(L201="k",0.9*VLOOKUP(S201,'ha-pocty-vyhl'!$A$5:$B$20,2,0),IF(L201="po",0.8*VLOOKUP(S201,'ha-pocty-vyhl'!$A$5:$B$20,2,0),VLOOKUP(S201,'ha-pocty-vyhl'!$A$5:$B$20,2,0))),"")</f>
        <v/>
      </c>
      <c r="U201" s="66" t="n">
        <f aca="false">'Vstupní data'!P201</f>
        <v>0</v>
      </c>
      <c r="V201" s="66" t="n">
        <f aca="false">IF(O201&gt;0,1.3*T201*1000*Z201/10000,0)</f>
        <v>0</v>
      </c>
      <c r="W201" s="66" t="n">
        <f aca="false">IF(O201&gt;0,1.3*T201*1000*Z201/10000,0)</f>
        <v>0</v>
      </c>
      <c r="X201" s="66" t="n">
        <f aca="false">IF(O201&gt;0,IF(O201&gt;V201,V201,O201),0)</f>
        <v>0</v>
      </c>
      <c r="Y201" s="66" t="n">
        <f aca="false">IF(O201&gt;0,IF(IF(U201&gt;W201,W201,U201)&lt;X201,W201,IF(U201&gt;W201,W201,U201)),0)</f>
        <v>0</v>
      </c>
      <c r="Z201" s="66" t="n">
        <f aca="false">IF(O201&gt;0,IF(J201&gt;0,J201,K201*H201/100),0)</f>
        <v>0</v>
      </c>
      <c r="AA201" s="67" t="n">
        <f aca="false">IF(O201&gt;0,CEILING(R201*P201*X201/Y201*Z201,1),0)</f>
        <v>0</v>
      </c>
      <c r="AB201" s="68" t="n">
        <f aca="false">IF(O201&gt;0,AA201/O201,0)</f>
        <v>0</v>
      </c>
      <c r="AC201" s="66" t="n">
        <f aca="false">'Vstupní data'!W201</f>
        <v>0</v>
      </c>
      <c r="AI201" s="66" t="str">
        <f aca="false">IF(OR('Vstupní data'!T201&gt;0,'Vstupní data'!U201&gt;0),VLOOKUP(I201,'Pril3-drev'!$H$5:$J$83,3,0),"")</f>
        <v/>
      </c>
      <c r="AJ201" s="66" t="n">
        <f aca="false">IF('Vstupní data'!V201="prostokořenný",0,IF('Vstupní data'!V201="krytokořenný","k",IF('Vstupní data'!V201="poloodrostky nebo odrostky, prostokořenné i krytokořenné","po",0)))</f>
        <v>0</v>
      </c>
      <c r="AK201" s="66" t="n">
        <f aca="false">IF(OR('Vstupní data'!T201&gt;0,'Vstupní data'!U201&gt;0),IF(AJ201="k",0.9*VLOOKUP(AI201,'ha-pocty-vyhl'!$A$5:$B$20,2,0),IF(AJ201="po",0.8*VLOOKUP(AI201,'ha-pocty-vyhl'!$A$5:$B$20,2,0),VLOOKUP(AI201,'ha-pocty-vyhl'!$A$5:$B$20,2,0))),0)</f>
        <v>0</v>
      </c>
      <c r="AL201" s="66" t="n">
        <f aca="false">IF(OR('Vstupní data'!T201&gt;0,'Vstupní data'!U201&gt;0),'Vstupní data'!K201*'Vstupní data'!M201/100,0)</f>
        <v>0</v>
      </c>
      <c r="AM201" s="66" t="n">
        <f aca="false">IF(OR('Vstupní data'!T201&gt;0,'Vstupní data'!U201&gt;0),IF('Vstupní data'!T201&gt;0,'Vstupní data'!T201,ROUND(10*'Vstupní data'!U201/AK201,0)),0)</f>
        <v>0</v>
      </c>
      <c r="AN201" s="69" t="n">
        <f aca="false">IF('Vstupní data'!T201&gt;0,   IF('Vstupní data'!T201&lt;=AL201,'Vstupní data'!T201,AL201),   IF(AM201&lt;AL201,AM201,AL201))</f>
        <v>0</v>
      </c>
      <c r="AO201" s="69" t="n">
        <f aca="false">'Vstupní data'!X201</f>
        <v>0</v>
      </c>
      <c r="AP201" s="66" t="n">
        <f aca="false">IF(OR('Vstupní data'!T201&gt;0,'Vstupní data'!U201&gt;0),IF(I201&lt;&gt;0,VLOOKUP(I201,'Pril3-drev'!$H$5:$I$83,2,0),0),0)</f>
        <v>0</v>
      </c>
      <c r="AQ201" s="66" t="n">
        <f aca="false">'Vstupní data'!Y201</f>
        <v>0</v>
      </c>
      <c r="AR201" s="66" t="str">
        <f aca="false">IF(AC201&gt;5,   IF('Vstupní data'!Y201&gt;0,   VLOOKUP(VLOOKUP(CONCATENATE(VLOOKUP(I201,'Pril3-drev'!$H$4:$L$83,5,0),AC201),'Pril3-drev'!$Q$4:$R$2803,2,0),'AVB-BS'!$C$5:$S$29 ,LOOKUP(AQ201,'AVB-BS'!$D$3:$S$3,'AVB-BS'!$D$1:$S$1) ,0 )   ,   IF('Vstupní data'!Z201&gt;0,'Vstupní data'!Z201,0)) , "")</f>
        <v/>
      </c>
      <c r="AS201" s="70" t="str">
        <f aca="false">IF(AC201&gt;5,VLOOKUP(CONCATENATE(AP201,AR201),'Pril1-THLPa'!$H$6:$N$96,4,0),"")</f>
        <v/>
      </c>
      <c r="AT201" s="70" t="str">
        <f aca="false">IF(AC201&gt;5,VLOOKUP(CONCATENATE(AP201,AR201),'Pril1-THLPa'!$H$6:$N$96,5,0),"")</f>
        <v/>
      </c>
      <c r="AU201" s="70" t="str">
        <f aca="false">IF(AC201&gt;5,VLOOKUP(CONCATENATE(AP201,AR201),'Pril1-THLPa'!$H$6:$N$96,6,0),"")</f>
        <v/>
      </c>
      <c r="AV201" s="70" t="str">
        <f aca="false">IF(AC201&gt;5,VLOOKUP(CONCATENATE(AP201,AR201),'Pril1-THLPa'!$H$6:$N$96,7,0),"")</f>
        <v/>
      </c>
      <c r="AW201" s="70" t="str">
        <f aca="false">IF(AC201&gt;5,VLOOKUP(CONCATENATE(AP201,AR201),'Pril1-THLPa'!$H$6:$O$96,8,0),"")</f>
        <v/>
      </c>
      <c r="AX201" s="66" t="n">
        <f aca="false">IF(AC201&gt;0,IF(AND(AC201&gt;0,AC201&lt;=5),VLOOKUP(AP201,'Pril1-THLPa'!$A$6:$F$18,LOOKUP(AC201,'Pril1-THLPa'!$B$5:$F$5,'Pril1-THLPa'!$B$4:$F$4),0),AS201+AT201*(AC201-5)+AU201*POWER(AC201-5,2)+AV201*POWER(AC201-5,3)+AW201*POWER(AC201-5,4)),0)</f>
        <v>0</v>
      </c>
      <c r="AY201" s="71"/>
      <c r="AZ201" s="66" t="n">
        <f aca="false">'Vstupní data'!AA201</f>
        <v>0</v>
      </c>
      <c r="BA201" s="66" t="n">
        <f aca="false">IF(OR('Vstupní data'!T201&gt;0,'Vstupní data'!U201&gt;0),IF(AC201&lt;&gt;"",AX201*AO201/10*(100+AZ201)/100,0),0)</f>
        <v>0</v>
      </c>
      <c r="BB201" s="67" t="n">
        <f aca="false">IF(AC201&lt;&gt;"",ROUND(BA201*AN201,0),0)</f>
        <v>0</v>
      </c>
      <c r="BC201" s="68" t="str">
        <f aca="false">IF(AE201&gt;0,BB201/AE201,"")</f>
        <v/>
      </c>
      <c r="BD201" s="66" t="n">
        <f aca="false">'Vstupní data'!AE201</f>
        <v>0</v>
      </c>
      <c r="BF201" s="66" t="n">
        <f aca="false">'Vstupní data'!AC201</f>
        <v>0</v>
      </c>
      <c r="BH201" s="66" t="n">
        <f aca="false">'Vstupní data'!AD201</f>
        <v>0</v>
      </c>
      <c r="BI201" s="66" t="n">
        <f aca="false">'Vstupní data'!AF201</f>
        <v>0</v>
      </c>
      <c r="BJ201" s="69" t="n">
        <f aca="false">'Vstupní data'!AG201</f>
        <v>0</v>
      </c>
      <c r="BK201" s="69" t="n">
        <f aca="false">IF(BF201&lt;&gt;0,VLOOKUP(I201,'Pril3-drev'!$H$5:$I$83,2,0),0)</f>
        <v>0</v>
      </c>
      <c r="BL201" s="69" t="n">
        <f aca="false">IF(BF201&lt;&gt;0,VLOOKUP(BK201,'Pril3-drev'!$A$5:$C$17,3,0),0)</f>
        <v>0</v>
      </c>
      <c r="BM201" s="69" t="n">
        <f aca="false">'Vstupní data'!AH201</f>
        <v>0</v>
      </c>
      <c r="BN201" s="69" t="n">
        <f aca="false">IF('Vstupní data'!AH201&gt;0,   VLOOKUP(VLOOKUP(CONCATENATE(VLOOKUP(I201,'Pril3-drev'!$H$4:$L$83,5,0),BD201),'Pril3-drev'!$Q$4:$R$2803,2,0),'AVB-BS'!$C$5:$S$29 ,LOOKUP(BM201,'AVB-BS'!$D$3:$S$3,'AVB-BS'!$D$1:$S$1) ,0 )   ,   IF('Vstupní data'!AI201&gt;0,'Vstupní data'!AI201,0))</f>
        <v>0</v>
      </c>
      <c r="BO201" s="69" t="str">
        <f aca="false">IF(BX201&gt;5,VLOOKUP(CONCATENATE(BK201,BN201),'Pril1-THLPa'!$H$6:$N$96,4,0),"")</f>
        <v/>
      </c>
      <c r="BP201" s="69" t="str">
        <f aca="false">IF(BX201&gt;5,VLOOKUP(CONCATENATE(BK201,BN201),'Pril1-THLPa'!$H$6:$N$96,5,0),"")</f>
        <v/>
      </c>
      <c r="BQ201" s="69" t="str">
        <f aca="false">IF(BX201&gt;5,VLOOKUP(CONCATENATE(BK201,BN201),'Pril1-THLPa'!$H$6:$N$96,6,0),"")</f>
        <v/>
      </c>
      <c r="BR201" s="69" t="str">
        <f aca="false">IF(BX201&gt;5,VLOOKUP(CONCATENATE(BK201,BN201),'Pril1-THLPa'!$H$6:$N$96,7,0),"")</f>
        <v/>
      </c>
      <c r="BS201" s="69" t="str">
        <f aca="false">IF(BX201&gt;5,VLOOKUP(CONCATENATE(BK201,BN201),'Pril1-THLPa'!$H$6:$O$96,8,0),"")</f>
        <v/>
      </c>
      <c r="BT201" s="69" t="str">
        <f aca="false">IF(BF201&gt;0, IF(BK201="smrk",  VLOOKUP(VLOOKUP(BD201,'Pril9-K3'!$L$8:$M$207,2,0),'Pril9-K3'!$A$8:$J$16,LOOKUP(BN201,'Pril9-K3'!$A$7:$J$7,'Pril9-K3'!$A$5:$J$5),0), IF(AND(BK201&lt;&gt;"smrk",'Vstupní data'!AK201&lt;&gt;""),'Vstupní data'!AK201,   VLOOKUP(VLOOKUP(BD201,'Pril9-K3'!$L$8:$M$207,2,0),'Pril9-K3'!$A$8:$J$16,LOOKUP(BN201,'Pril9-K3'!$A$7:$J$7,'Pril9-K3'!$A$5:$J$5),0)   )),   "")</f>
        <v/>
      </c>
      <c r="BV201" s="69" t="n">
        <f aca="false">'Vstupní data'!AJ201</f>
        <v>0</v>
      </c>
      <c r="BW201" s="69" t="n">
        <f aca="false">IF(BF201&gt;0,IF(J201&gt;0,J201,K201*H201/100),0)</f>
        <v>0</v>
      </c>
      <c r="BX201" s="69" t="n">
        <f aca="false">IF(BF201&gt;0,IF(BJ201&gt;BL201,BL201,BJ201),0)</f>
        <v>0</v>
      </c>
      <c r="BY201" s="69" t="n">
        <f aca="false">IF(BD201=0,0,IF(AND(BX201&gt;0,BX201&lt;=5),  IF(AND(BX201&gt;0,BX201&lt;=5),VLOOKUP(BK201,'Pril1-THLPa'!$A$6:$F$18,IF(AND(BX201&gt;0,BX201&lt;=5),LOOKUP(BX201,'Pril1-THLPa'!$B$5:$F$5,'Pril1-THLPa'!$B$4:$F$4),""),0),""),  IF(BX201&gt;5,BO201+BP201*(BX201-5)+BQ201*POWER(BX201-5,2)+BR201*POWER(BX201-5,3)+BS201*POWER(BX201-5,4),"")))</f>
        <v>0</v>
      </c>
      <c r="BZ201" s="69" t="n">
        <f aca="false">IF(BY201&gt;0,BY201*BI201/10*BW201*(100+BV201)/100,0)</f>
        <v>0</v>
      </c>
      <c r="CA201" s="69" t="n">
        <f aca="false">IF(BD201&gt;0,BX201-IF(BD201&gt;BX201,BX201,BD201),0)</f>
        <v>0</v>
      </c>
      <c r="CB201" s="69" t="n">
        <f aca="false">POWER(1.01,CA201)</f>
        <v>1</v>
      </c>
      <c r="CC201" s="69" t="n">
        <f aca="false">IF(BF201&gt;0,IF(BF201&gt;BH201,1,BF201/BH201),0)</f>
        <v>0</v>
      </c>
      <c r="CD201" s="72" t="n">
        <f aca="false">IF(BD201=0,0,IF(BF201&gt;0,ROUND(IF(CB201&lt;&gt;0,BZ201*BT201*1/CB201*CC201,0),0),0))</f>
        <v>0</v>
      </c>
      <c r="CE201" s="73" t="str">
        <f aca="false">IF(BF201&gt;0,IF(BF201&gt;BH201,CD201/BF201,CD201/BH201),"")</f>
        <v/>
      </c>
      <c r="CF201" s="69" t="n">
        <f aca="false">'Vstupní data'!AM201</f>
        <v>0</v>
      </c>
      <c r="CG201" s="69" t="n">
        <f aca="false">'Vstupní data'!AN201</f>
        <v>0</v>
      </c>
      <c r="CH201" s="69" t="n">
        <f aca="false">'Vstupní data'!AO201</f>
        <v>0</v>
      </c>
      <c r="CI201" s="69" t="n">
        <f aca="false">'Vstupní data'!AP201</f>
        <v>0</v>
      </c>
      <c r="CJ201" s="72" t="n">
        <f aca="false">ROUND(CH201*CI201,0)</f>
        <v>0</v>
      </c>
      <c r="CK201" s="74" t="str">
        <f aca="false">IF(OR(AA201&gt;0,BB201&gt;0,CD201&gt;0,CJ201&gt;0),AA201+BB201+CD201+CJ201,"")</f>
        <v/>
      </c>
    </row>
    <row r="202" customFormat="false" ht="12.8" hidden="false" customHeight="false" outlineLevel="0" collapsed="false">
      <c r="A202" s="66" t="n">
        <f aca="false">'Vstupní data'!A202</f>
        <v>0</v>
      </c>
      <c r="F202" s="66" t="str">
        <f aca="false">CONCATENATE('Vstupní data'!F202,'Vstupní data'!G202,'Vstupní data'!H202,'Vstupní data'!I202)</f>
        <v/>
      </c>
      <c r="G202" s="66"/>
      <c r="H202" s="66" t="n">
        <f aca="false">'Vstupní data'!K202</f>
        <v>0</v>
      </c>
      <c r="I202" s="66" t="n">
        <f aca="false">'Vstupní data'!L202</f>
        <v>0</v>
      </c>
      <c r="J202" s="66" t="n">
        <f aca="false">'Vstupní data'!K202*'Vstupní data'!M202/100</f>
        <v>0</v>
      </c>
      <c r="L202" s="66" t="n">
        <f aca="false">IF('Vstupní data'!N202="prostokořenný",0,IF('Vstupní data'!N202="krytokořenný","k",IF('Vstupní data'!N202="poloodrostky nebo odrostky, prostokořenné i krytokořenné","po",0)))</f>
        <v>0</v>
      </c>
      <c r="N202" s="66"/>
      <c r="O202" s="66" t="n">
        <f aca="false">'Vstupní data'!O202</f>
        <v>0</v>
      </c>
      <c r="P202" s="66" t="n">
        <f aca="false">IF(O202&gt;0,VLOOKUP(CONCATENATE(VLOOKUP(I202,'Pril3-drev'!$H$5:$K$83,4,0),"-",'Vstupní data'!R202),K2!$C$15:$D$23,2,0),0)</f>
        <v>0</v>
      </c>
      <c r="Q202" s="66" t="n">
        <f aca="false">IF(O202&gt;0,VLOOKUP(I202,'Pril3-drev'!$H$5:$I$83,2,0),0)</f>
        <v>0</v>
      </c>
      <c r="R202" s="66" t="n">
        <f aca="false">IF(Q202&gt;0,VLOOKUP(Q202,'Pril6-okus'!$A$5:$B$17,2,0),0)</f>
        <v>0</v>
      </c>
      <c r="S202" s="66" t="n">
        <f aca="false">IF(O202&gt;0,VLOOKUP(I202,'Pril3-drev'!$H$5:$J$83,3,0),0)</f>
        <v>0</v>
      </c>
      <c r="T202" s="66" t="str">
        <f aca="false">IF(O202&gt;0,IF(L202="k",0.9*VLOOKUP(S202,'ha-pocty-vyhl'!$A$5:$B$20,2,0),IF(L202="po",0.8*VLOOKUP(S202,'ha-pocty-vyhl'!$A$5:$B$20,2,0),VLOOKUP(S202,'ha-pocty-vyhl'!$A$5:$B$20,2,0))),"")</f>
        <v/>
      </c>
      <c r="U202" s="66" t="n">
        <f aca="false">'Vstupní data'!P202</f>
        <v>0</v>
      </c>
      <c r="V202" s="66" t="n">
        <f aca="false">IF(O202&gt;0,1.3*T202*1000*Z202/10000,0)</f>
        <v>0</v>
      </c>
      <c r="W202" s="66" t="n">
        <f aca="false">IF(O202&gt;0,1.3*T202*1000*Z202/10000,0)</f>
        <v>0</v>
      </c>
      <c r="X202" s="66" t="n">
        <f aca="false">IF(O202&gt;0,IF(O202&gt;V202,V202,O202),0)</f>
        <v>0</v>
      </c>
      <c r="Y202" s="66" t="n">
        <f aca="false">IF(O202&gt;0,IF(IF(U202&gt;W202,W202,U202)&lt;X202,W202,IF(U202&gt;W202,W202,U202)),0)</f>
        <v>0</v>
      </c>
      <c r="Z202" s="66" t="n">
        <f aca="false">IF(O202&gt;0,IF(J202&gt;0,J202,K202*H202/100),0)</f>
        <v>0</v>
      </c>
      <c r="AA202" s="67" t="n">
        <f aca="false">IF(O202&gt;0,CEILING(R202*P202*X202/Y202*Z202,1),0)</f>
        <v>0</v>
      </c>
      <c r="AB202" s="68" t="n">
        <f aca="false">IF(O202&gt;0,AA202/O202,0)</f>
        <v>0</v>
      </c>
      <c r="AC202" s="66" t="n">
        <f aca="false">'Vstupní data'!W202</f>
        <v>0</v>
      </c>
      <c r="AI202" s="66" t="str">
        <f aca="false">IF(OR('Vstupní data'!T202&gt;0,'Vstupní data'!U202&gt;0),VLOOKUP(I202,'Pril3-drev'!$H$5:$J$83,3,0),"")</f>
        <v/>
      </c>
      <c r="AJ202" s="66" t="n">
        <f aca="false">IF('Vstupní data'!V202="prostokořenný",0,IF('Vstupní data'!V202="krytokořenný","k",IF('Vstupní data'!V202="poloodrostky nebo odrostky, prostokořenné i krytokořenné","po",0)))</f>
        <v>0</v>
      </c>
      <c r="AK202" s="66" t="n">
        <f aca="false">IF(OR('Vstupní data'!T202&gt;0,'Vstupní data'!U202&gt;0),IF(AJ202="k",0.9*VLOOKUP(AI202,'ha-pocty-vyhl'!$A$5:$B$20,2,0),IF(AJ202="po",0.8*VLOOKUP(AI202,'ha-pocty-vyhl'!$A$5:$B$20,2,0),VLOOKUP(AI202,'ha-pocty-vyhl'!$A$5:$B$20,2,0))),0)</f>
        <v>0</v>
      </c>
      <c r="AL202" s="66" t="n">
        <f aca="false">IF(OR('Vstupní data'!T202&gt;0,'Vstupní data'!U202&gt;0),'Vstupní data'!K202*'Vstupní data'!M202/100,0)</f>
        <v>0</v>
      </c>
      <c r="AM202" s="66" t="n">
        <f aca="false">IF(OR('Vstupní data'!T202&gt;0,'Vstupní data'!U202&gt;0),IF('Vstupní data'!T202&gt;0,'Vstupní data'!T202,ROUND(10*'Vstupní data'!U202/AK202,0)),0)</f>
        <v>0</v>
      </c>
      <c r="AN202" s="69" t="n">
        <f aca="false">IF('Vstupní data'!T202&gt;0,   IF('Vstupní data'!T202&lt;=AL202,'Vstupní data'!T202,AL202),   IF(AM202&lt;AL202,AM202,AL202))</f>
        <v>0</v>
      </c>
      <c r="AO202" s="69" t="n">
        <f aca="false">'Vstupní data'!X202</f>
        <v>0</v>
      </c>
      <c r="AP202" s="66" t="n">
        <f aca="false">IF(OR('Vstupní data'!T202&gt;0,'Vstupní data'!U202&gt;0),IF(I202&lt;&gt;0,VLOOKUP(I202,'Pril3-drev'!$H$5:$I$83,2,0),0),0)</f>
        <v>0</v>
      </c>
      <c r="AQ202" s="66" t="n">
        <f aca="false">'Vstupní data'!Y202</f>
        <v>0</v>
      </c>
      <c r="AR202" s="66" t="str">
        <f aca="false">IF(AC202&gt;5,   IF('Vstupní data'!Y202&gt;0,   VLOOKUP(VLOOKUP(CONCATENATE(VLOOKUP(I202,'Pril3-drev'!$H$4:$L$83,5,0),AC202),'Pril3-drev'!$Q$4:$R$2803,2,0),'AVB-BS'!$C$5:$S$29 ,LOOKUP(AQ202,'AVB-BS'!$D$3:$S$3,'AVB-BS'!$D$1:$S$1) ,0 )   ,   IF('Vstupní data'!Z202&gt;0,'Vstupní data'!Z202,0)) , "")</f>
        <v/>
      </c>
      <c r="AS202" s="70" t="str">
        <f aca="false">IF(AC202&gt;5,VLOOKUP(CONCATENATE(AP202,AR202),'Pril1-THLPa'!$H$6:$N$96,4,0),"")</f>
        <v/>
      </c>
      <c r="AT202" s="70" t="str">
        <f aca="false">IF(AC202&gt;5,VLOOKUP(CONCATENATE(AP202,AR202),'Pril1-THLPa'!$H$6:$N$96,5,0),"")</f>
        <v/>
      </c>
      <c r="AU202" s="70" t="str">
        <f aca="false">IF(AC202&gt;5,VLOOKUP(CONCATENATE(AP202,AR202),'Pril1-THLPa'!$H$6:$N$96,6,0),"")</f>
        <v/>
      </c>
      <c r="AV202" s="70" t="str">
        <f aca="false">IF(AC202&gt;5,VLOOKUP(CONCATENATE(AP202,AR202),'Pril1-THLPa'!$H$6:$N$96,7,0),"")</f>
        <v/>
      </c>
      <c r="AW202" s="70" t="str">
        <f aca="false">IF(AC202&gt;5,VLOOKUP(CONCATENATE(AP202,AR202),'Pril1-THLPa'!$H$6:$O$96,8,0),"")</f>
        <v/>
      </c>
      <c r="AX202" s="66" t="n">
        <f aca="false">IF(AC202&gt;0,IF(AND(AC202&gt;0,AC202&lt;=5),VLOOKUP(AP202,'Pril1-THLPa'!$A$6:$F$18,LOOKUP(AC202,'Pril1-THLPa'!$B$5:$F$5,'Pril1-THLPa'!$B$4:$F$4),0),AS202+AT202*(AC202-5)+AU202*POWER(AC202-5,2)+AV202*POWER(AC202-5,3)+AW202*POWER(AC202-5,4)),0)</f>
        <v>0</v>
      </c>
      <c r="AY202" s="71"/>
      <c r="AZ202" s="66" t="n">
        <f aca="false">'Vstupní data'!AA202</f>
        <v>0</v>
      </c>
      <c r="BA202" s="66" t="n">
        <f aca="false">IF(OR('Vstupní data'!T202&gt;0,'Vstupní data'!U202&gt;0),IF(AC202&lt;&gt;"",AX202*AO202/10*(100+AZ202)/100,0),0)</f>
        <v>0</v>
      </c>
      <c r="BB202" s="67" t="n">
        <f aca="false">IF(AC202&lt;&gt;"",ROUND(BA202*AN202,0),0)</f>
        <v>0</v>
      </c>
      <c r="BC202" s="68" t="str">
        <f aca="false">IF(AE202&gt;0,BB202/AE202,"")</f>
        <v/>
      </c>
      <c r="BD202" s="66" t="n">
        <f aca="false">'Vstupní data'!AE202</f>
        <v>0</v>
      </c>
      <c r="BF202" s="66" t="n">
        <f aca="false">'Vstupní data'!AC202</f>
        <v>0</v>
      </c>
      <c r="BH202" s="66" t="n">
        <f aca="false">'Vstupní data'!AD202</f>
        <v>0</v>
      </c>
      <c r="BI202" s="66" t="n">
        <f aca="false">'Vstupní data'!AF202</f>
        <v>0</v>
      </c>
      <c r="BJ202" s="69" t="n">
        <f aca="false">'Vstupní data'!AG202</f>
        <v>0</v>
      </c>
      <c r="BK202" s="69" t="n">
        <f aca="false">IF(BF202&lt;&gt;0,VLOOKUP(I202,'Pril3-drev'!$H$5:$I$83,2,0),0)</f>
        <v>0</v>
      </c>
      <c r="BL202" s="69" t="n">
        <f aca="false">IF(BF202&lt;&gt;0,VLOOKUP(BK202,'Pril3-drev'!$A$5:$C$17,3,0),0)</f>
        <v>0</v>
      </c>
      <c r="BM202" s="69" t="n">
        <f aca="false">'Vstupní data'!AH202</f>
        <v>0</v>
      </c>
      <c r="BN202" s="69" t="n">
        <f aca="false">IF('Vstupní data'!AH202&gt;0,   VLOOKUP(VLOOKUP(CONCATENATE(VLOOKUP(I202,'Pril3-drev'!$H$4:$L$83,5,0),BD202),'Pril3-drev'!$Q$4:$R$2803,2,0),'AVB-BS'!$C$5:$S$29 ,LOOKUP(BM202,'AVB-BS'!$D$3:$S$3,'AVB-BS'!$D$1:$S$1) ,0 )   ,   IF('Vstupní data'!AI202&gt;0,'Vstupní data'!AI202,0))</f>
        <v>0</v>
      </c>
      <c r="BO202" s="69" t="str">
        <f aca="false">IF(BX202&gt;5,VLOOKUP(CONCATENATE(BK202,BN202),'Pril1-THLPa'!$H$6:$N$96,4,0),"")</f>
        <v/>
      </c>
      <c r="BP202" s="69" t="str">
        <f aca="false">IF(BX202&gt;5,VLOOKUP(CONCATENATE(BK202,BN202),'Pril1-THLPa'!$H$6:$N$96,5,0),"")</f>
        <v/>
      </c>
      <c r="BQ202" s="69" t="str">
        <f aca="false">IF(BX202&gt;5,VLOOKUP(CONCATENATE(BK202,BN202),'Pril1-THLPa'!$H$6:$N$96,6,0),"")</f>
        <v/>
      </c>
      <c r="BR202" s="69" t="str">
        <f aca="false">IF(BX202&gt;5,VLOOKUP(CONCATENATE(BK202,BN202),'Pril1-THLPa'!$H$6:$N$96,7,0),"")</f>
        <v/>
      </c>
      <c r="BS202" s="69" t="str">
        <f aca="false">IF(BX202&gt;5,VLOOKUP(CONCATENATE(BK202,BN202),'Pril1-THLPa'!$H$6:$O$96,8,0),"")</f>
        <v/>
      </c>
      <c r="BT202" s="69" t="str">
        <f aca="false">IF(BF202&gt;0, IF(BK202="smrk",  VLOOKUP(VLOOKUP(BD202,'Pril9-K3'!$L$8:$M$207,2,0),'Pril9-K3'!$A$8:$J$16,LOOKUP(BN202,'Pril9-K3'!$A$7:$J$7,'Pril9-K3'!$A$5:$J$5),0), IF(AND(BK202&lt;&gt;"smrk",'Vstupní data'!AK202&lt;&gt;""),'Vstupní data'!AK202,   VLOOKUP(VLOOKUP(BD202,'Pril9-K3'!$L$8:$M$207,2,0),'Pril9-K3'!$A$8:$J$16,LOOKUP(BN202,'Pril9-K3'!$A$7:$J$7,'Pril9-K3'!$A$5:$J$5),0)   )),   "")</f>
        <v/>
      </c>
      <c r="BV202" s="69" t="n">
        <f aca="false">'Vstupní data'!AJ202</f>
        <v>0</v>
      </c>
      <c r="BW202" s="69" t="n">
        <f aca="false">IF(BF202&gt;0,IF(J202&gt;0,J202,K202*H202/100),0)</f>
        <v>0</v>
      </c>
      <c r="BX202" s="69" t="n">
        <f aca="false">IF(BF202&gt;0,IF(BJ202&gt;BL202,BL202,BJ202),0)</f>
        <v>0</v>
      </c>
      <c r="BY202" s="69" t="n">
        <f aca="false">IF(BD202=0,0,IF(AND(BX202&gt;0,BX202&lt;=5),  IF(AND(BX202&gt;0,BX202&lt;=5),VLOOKUP(BK202,'Pril1-THLPa'!$A$6:$F$18,IF(AND(BX202&gt;0,BX202&lt;=5),LOOKUP(BX202,'Pril1-THLPa'!$B$5:$F$5,'Pril1-THLPa'!$B$4:$F$4),""),0),""),  IF(BX202&gt;5,BO202+BP202*(BX202-5)+BQ202*POWER(BX202-5,2)+BR202*POWER(BX202-5,3)+BS202*POWER(BX202-5,4),"")))</f>
        <v>0</v>
      </c>
      <c r="BZ202" s="69" t="n">
        <f aca="false">IF(BY202&gt;0,BY202*BI202/10*BW202*(100+BV202)/100,0)</f>
        <v>0</v>
      </c>
      <c r="CA202" s="69" t="n">
        <f aca="false">IF(BD202&gt;0,BX202-IF(BD202&gt;BX202,BX202,BD202),0)</f>
        <v>0</v>
      </c>
      <c r="CB202" s="69" t="n">
        <f aca="false">POWER(1.01,CA202)</f>
        <v>1</v>
      </c>
      <c r="CC202" s="69" t="n">
        <f aca="false">IF(BF202&gt;0,IF(BF202&gt;BH202,1,BF202/BH202),0)</f>
        <v>0</v>
      </c>
      <c r="CD202" s="72" t="n">
        <f aca="false">IF(BD202=0,0,IF(BF202&gt;0,ROUND(IF(CB202&lt;&gt;0,BZ202*BT202*1/CB202*CC202,0),0),0))</f>
        <v>0</v>
      </c>
      <c r="CE202" s="73" t="str">
        <f aca="false">IF(BF202&gt;0,IF(BF202&gt;BH202,CD202/BF202,CD202/BH202),"")</f>
        <v/>
      </c>
      <c r="CF202" s="69" t="n">
        <f aca="false">'Vstupní data'!AM202</f>
        <v>0</v>
      </c>
      <c r="CG202" s="69" t="n">
        <f aca="false">'Vstupní data'!AN202</f>
        <v>0</v>
      </c>
      <c r="CH202" s="69" t="n">
        <f aca="false">'Vstupní data'!AO202</f>
        <v>0</v>
      </c>
      <c r="CI202" s="69" t="n">
        <f aca="false">'Vstupní data'!AP202</f>
        <v>0</v>
      </c>
      <c r="CJ202" s="72" t="n">
        <f aca="false">ROUND(CH202*CI202,0)</f>
        <v>0</v>
      </c>
      <c r="CK202" s="74" t="str">
        <f aca="false">IF(OR(AA202&gt;0,BB202&gt;0,CD202&gt;0,CJ202&gt;0),AA202+BB202+CD202+CJ202,"")</f>
        <v/>
      </c>
    </row>
    <row r="203" customFormat="false" ht="12.8" hidden="false" customHeight="false" outlineLevel="0" collapsed="false">
      <c r="A203" s="66" t="n">
        <f aca="false">'Vstupní data'!A203</f>
        <v>0</v>
      </c>
      <c r="F203" s="66" t="str">
        <f aca="false">CONCATENATE('Vstupní data'!F203,'Vstupní data'!G203,'Vstupní data'!H203,'Vstupní data'!I203)</f>
        <v/>
      </c>
      <c r="G203" s="66"/>
      <c r="H203" s="66" t="n">
        <f aca="false">'Vstupní data'!K203</f>
        <v>0</v>
      </c>
      <c r="I203" s="66" t="n">
        <f aca="false">'Vstupní data'!L203</f>
        <v>0</v>
      </c>
      <c r="J203" s="66" t="n">
        <f aca="false">'Vstupní data'!K203*'Vstupní data'!M203/100</f>
        <v>0</v>
      </c>
      <c r="L203" s="66" t="n">
        <f aca="false">IF('Vstupní data'!N203="prostokořenný",0,IF('Vstupní data'!N203="krytokořenný","k",IF('Vstupní data'!N203="poloodrostky nebo odrostky, prostokořenné i krytokořenné","po",0)))</f>
        <v>0</v>
      </c>
      <c r="N203" s="66"/>
      <c r="O203" s="66" t="n">
        <f aca="false">'Vstupní data'!O203</f>
        <v>0</v>
      </c>
      <c r="P203" s="66" t="n">
        <f aca="false">IF(O203&gt;0,VLOOKUP(CONCATENATE(VLOOKUP(I203,'Pril3-drev'!$H$5:$K$83,4,0),"-",'Vstupní data'!R203),K2!$C$15:$D$23,2,0),0)</f>
        <v>0</v>
      </c>
      <c r="Q203" s="66" t="n">
        <f aca="false">IF(O203&gt;0,VLOOKUP(I203,'Pril3-drev'!$H$5:$I$83,2,0),0)</f>
        <v>0</v>
      </c>
      <c r="R203" s="66" t="n">
        <f aca="false">IF(Q203&gt;0,VLOOKUP(Q203,'Pril6-okus'!$A$5:$B$17,2,0),0)</f>
        <v>0</v>
      </c>
      <c r="S203" s="66" t="n">
        <f aca="false">IF(O203&gt;0,VLOOKUP(I203,'Pril3-drev'!$H$5:$J$83,3,0),0)</f>
        <v>0</v>
      </c>
      <c r="T203" s="66" t="str">
        <f aca="false">IF(O203&gt;0,IF(L203="k",0.9*VLOOKUP(S203,'ha-pocty-vyhl'!$A$5:$B$20,2,0),IF(L203="po",0.8*VLOOKUP(S203,'ha-pocty-vyhl'!$A$5:$B$20,2,0),VLOOKUP(S203,'ha-pocty-vyhl'!$A$5:$B$20,2,0))),"")</f>
        <v/>
      </c>
      <c r="U203" s="66" t="n">
        <f aca="false">'Vstupní data'!P203</f>
        <v>0</v>
      </c>
      <c r="V203" s="66" t="n">
        <f aca="false">IF(O203&gt;0,1.3*T203*1000*Z203/10000,0)</f>
        <v>0</v>
      </c>
      <c r="W203" s="66" t="n">
        <f aca="false">IF(O203&gt;0,1.3*T203*1000*Z203/10000,0)</f>
        <v>0</v>
      </c>
      <c r="X203" s="66" t="n">
        <f aca="false">IF(O203&gt;0,IF(O203&gt;V203,V203,O203),0)</f>
        <v>0</v>
      </c>
      <c r="Y203" s="66" t="n">
        <f aca="false">IF(O203&gt;0,IF(IF(U203&gt;W203,W203,U203)&lt;X203,W203,IF(U203&gt;W203,W203,U203)),0)</f>
        <v>0</v>
      </c>
      <c r="Z203" s="66" t="n">
        <f aca="false">IF(O203&gt;0,IF(J203&gt;0,J203,K203*H203/100),0)</f>
        <v>0</v>
      </c>
      <c r="AA203" s="67" t="n">
        <f aca="false">IF(O203&gt;0,CEILING(R203*P203*X203/Y203*Z203,1),0)</f>
        <v>0</v>
      </c>
      <c r="AB203" s="68" t="n">
        <f aca="false">IF(O203&gt;0,AA203/O203,0)</f>
        <v>0</v>
      </c>
      <c r="AC203" s="66" t="n">
        <f aca="false">'Vstupní data'!W203</f>
        <v>0</v>
      </c>
      <c r="AI203" s="66" t="str">
        <f aca="false">IF(OR('Vstupní data'!T203&gt;0,'Vstupní data'!U203&gt;0),VLOOKUP(I203,'Pril3-drev'!$H$5:$J$83,3,0),"")</f>
        <v/>
      </c>
      <c r="AJ203" s="66" t="n">
        <f aca="false">IF('Vstupní data'!V203="prostokořenný",0,IF('Vstupní data'!V203="krytokořenný","k",IF('Vstupní data'!V203="poloodrostky nebo odrostky, prostokořenné i krytokořenné","po",0)))</f>
        <v>0</v>
      </c>
      <c r="AK203" s="66" t="n">
        <f aca="false">IF(OR('Vstupní data'!T203&gt;0,'Vstupní data'!U203&gt;0),IF(AJ203="k",0.9*VLOOKUP(AI203,'ha-pocty-vyhl'!$A$5:$B$20,2,0),IF(AJ203="po",0.8*VLOOKUP(AI203,'ha-pocty-vyhl'!$A$5:$B$20,2,0),VLOOKUP(AI203,'ha-pocty-vyhl'!$A$5:$B$20,2,0))),0)</f>
        <v>0</v>
      </c>
      <c r="AL203" s="66" t="n">
        <f aca="false">IF(OR('Vstupní data'!T203&gt;0,'Vstupní data'!U203&gt;0),'Vstupní data'!K203*'Vstupní data'!M203/100,0)</f>
        <v>0</v>
      </c>
      <c r="AM203" s="66" t="n">
        <f aca="false">IF(OR('Vstupní data'!T203&gt;0,'Vstupní data'!U203&gt;0),IF('Vstupní data'!T203&gt;0,'Vstupní data'!T203,ROUND(10*'Vstupní data'!U203/AK203,0)),0)</f>
        <v>0</v>
      </c>
      <c r="AN203" s="69" t="n">
        <f aca="false">IF('Vstupní data'!T203&gt;0,   IF('Vstupní data'!T203&lt;=AL203,'Vstupní data'!T203,AL203),   IF(AM203&lt;AL203,AM203,AL203))</f>
        <v>0</v>
      </c>
      <c r="AO203" s="69" t="n">
        <f aca="false">'Vstupní data'!X203</f>
        <v>0</v>
      </c>
      <c r="AP203" s="66" t="n">
        <f aca="false">IF(OR('Vstupní data'!T203&gt;0,'Vstupní data'!U203&gt;0),IF(I203&lt;&gt;0,VLOOKUP(I203,'Pril3-drev'!$H$5:$I$83,2,0),0),0)</f>
        <v>0</v>
      </c>
      <c r="AQ203" s="66" t="n">
        <f aca="false">'Vstupní data'!Y203</f>
        <v>0</v>
      </c>
      <c r="AR203" s="66" t="str">
        <f aca="false">IF(AC203&gt;5,   IF('Vstupní data'!Y203&gt;0,   VLOOKUP(VLOOKUP(CONCATENATE(VLOOKUP(I203,'Pril3-drev'!$H$4:$L$83,5,0),AC203),'Pril3-drev'!$Q$4:$R$2803,2,0),'AVB-BS'!$C$5:$S$29 ,LOOKUP(AQ203,'AVB-BS'!$D$3:$S$3,'AVB-BS'!$D$1:$S$1) ,0 )   ,   IF('Vstupní data'!Z203&gt;0,'Vstupní data'!Z203,0)) , "")</f>
        <v/>
      </c>
      <c r="AS203" s="70" t="str">
        <f aca="false">IF(AC203&gt;5,VLOOKUP(CONCATENATE(AP203,AR203),'Pril1-THLPa'!$H$6:$N$96,4,0),"")</f>
        <v/>
      </c>
      <c r="AT203" s="70" t="str">
        <f aca="false">IF(AC203&gt;5,VLOOKUP(CONCATENATE(AP203,AR203),'Pril1-THLPa'!$H$6:$N$96,5,0),"")</f>
        <v/>
      </c>
      <c r="AU203" s="70" t="str">
        <f aca="false">IF(AC203&gt;5,VLOOKUP(CONCATENATE(AP203,AR203),'Pril1-THLPa'!$H$6:$N$96,6,0),"")</f>
        <v/>
      </c>
      <c r="AV203" s="70" t="str">
        <f aca="false">IF(AC203&gt;5,VLOOKUP(CONCATENATE(AP203,AR203),'Pril1-THLPa'!$H$6:$N$96,7,0),"")</f>
        <v/>
      </c>
      <c r="AW203" s="70" t="str">
        <f aca="false">IF(AC203&gt;5,VLOOKUP(CONCATENATE(AP203,AR203),'Pril1-THLPa'!$H$6:$O$96,8,0),"")</f>
        <v/>
      </c>
      <c r="AX203" s="66" t="n">
        <f aca="false">IF(AC203&gt;0,IF(AND(AC203&gt;0,AC203&lt;=5),VLOOKUP(AP203,'Pril1-THLPa'!$A$6:$F$18,LOOKUP(AC203,'Pril1-THLPa'!$B$5:$F$5,'Pril1-THLPa'!$B$4:$F$4),0),AS203+AT203*(AC203-5)+AU203*POWER(AC203-5,2)+AV203*POWER(AC203-5,3)+AW203*POWER(AC203-5,4)),0)</f>
        <v>0</v>
      </c>
      <c r="AY203" s="71"/>
      <c r="AZ203" s="66" t="n">
        <f aca="false">'Vstupní data'!AA203</f>
        <v>0</v>
      </c>
      <c r="BA203" s="66" t="n">
        <f aca="false">IF(OR('Vstupní data'!T203&gt;0,'Vstupní data'!U203&gt;0),IF(AC203&lt;&gt;"",AX203*AO203/10*(100+AZ203)/100,0),0)</f>
        <v>0</v>
      </c>
      <c r="BB203" s="67" t="n">
        <f aca="false">IF(AC203&lt;&gt;"",ROUND(BA203*AN203,0),0)</f>
        <v>0</v>
      </c>
      <c r="BC203" s="68" t="str">
        <f aca="false">IF(AE203&gt;0,BB203/AE203,"")</f>
        <v/>
      </c>
      <c r="BD203" s="66" t="n">
        <f aca="false">'Vstupní data'!AE203</f>
        <v>0</v>
      </c>
      <c r="BF203" s="66" t="n">
        <f aca="false">'Vstupní data'!AC203</f>
        <v>0</v>
      </c>
      <c r="BH203" s="66" t="n">
        <f aca="false">'Vstupní data'!AD203</f>
        <v>0</v>
      </c>
      <c r="BI203" s="66" t="n">
        <f aca="false">'Vstupní data'!AF203</f>
        <v>0</v>
      </c>
      <c r="BJ203" s="69" t="n">
        <f aca="false">'Vstupní data'!AG203</f>
        <v>0</v>
      </c>
      <c r="BK203" s="69" t="n">
        <f aca="false">IF(BF203&lt;&gt;0,VLOOKUP(I203,'Pril3-drev'!$H$5:$I$83,2,0),0)</f>
        <v>0</v>
      </c>
      <c r="BL203" s="69" t="n">
        <f aca="false">IF(BF203&lt;&gt;0,VLOOKUP(BK203,'Pril3-drev'!$A$5:$C$17,3,0),0)</f>
        <v>0</v>
      </c>
      <c r="BM203" s="69" t="n">
        <f aca="false">'Vstupní data'!AH203</f>
        <v>0</v>
      </c>
      <c r="BN203" s="69" t="n">
        <f aca="false">IF('Vstupní data'!AH203&gt;0,   VLOOKUP(VLOOKUP(CONCATENATE(VLOOKUP(I203,'Pril3-drev'!$H$4:$L$83,5,0),BD203),'Pril3-drev'!$Q$4:$R$2803,2,0),'AVB-BS'!$C$5:$S$29 ,LOOKUP(BM203,'AVB-BS'!$D$3:$S$3,'AVB-BS'!$D$1:$S$1) ,0 )   ,   IF('Vstupní data'!AI203&gt;0,'Vstupní data'!AI203,0))</f>
        <v>0</v>
      </c>
      <c r="BO203" s="69" t="str">
        <f aca="false">IF(BX203&gt;5,VLOOKUP(CONCATENATE(BK203,BN203),'Pril1-THLPa'!$H$6:$N$96,4,0),"")</f>
        <v/>
      </c>
      <c r="BP203" s="69" t="str">
        <f aca="false">IF(BX203&gt;5,VLOOKUP(CONCATENATE(BK203,BN203),'Pril1-THLPa'!$H$6:$N$96,5,0),"")</f>
        <v/>
      </c>
      <c r="BQ203" s="69" t="str">
        <f aca="false">IF(BX203&gt;5,VLOOKUP(CONCATENATE(BK203,BN203),'Pril1-THLPa'!$H$6:$N$96,6,0),"")</f>
        <v/>
      </c>
      <c r="BR203" s="69" t="str">
        <f aca="false">IF(BX203&gt;5,VLOOKUP(CONCATENATE(BK203,BN203),'Pril1-THLPa'!$H$6:$N$96,7,0),"")</f>
        <v/>
      </c>
      <c r="BS203" s="69" t="str">
        <f aca="false">IF(BX203&gt;5,VLOOKUP(CONCATENATE(BK203,BN203),'Pril1-THLPa'!$H$6:$O$96,8,0),"")</f>
        <v/>
      </c>
      <c r="BT203" s="69" t="str">
        <f aca="false">IF(BF203&gt;0, IF(BK203="smrk",  VLOOKUP(VLOOKUP(BD203,'Pril9-K3'!$L$8:$M$207,2,0),'Pril9-K3'!$A$8:$J$16,LOOKUP(BN203,'Pril9-K3'!$A$7:$J$7,'Pril9-K3'!$A$5:$J$5),0), IF(AND(BK203&lt;&gt;"smrk",'Vstupní data'!AK203&lt;&gt;""),'Vstupní data'!AK203,   VLOOKUP(VLOOKUP(BD203,'Pril9-K3'!$L$8:$M$207,2,0),'Pril9-K3'!$A$8:$J$16,LOOKUP(BN203,'Pril9-K3'!$A$7:$J$7,'Pril9-K3'!$A$5:$J$5),0)   )),   "")</f>
        <v/>
      </c>
      <c r="BV203" s="69" t="n">
        <f aca="false">'Vstupní data'!AJ203</f>
        <v>0</v>
      </c>
      <c r="BW203" s="69" t="n">
        <f aca="false">IF(BF203&gt;0,IF(J203&gt;0,J203,K203*H203/100),0)</f>
        <v>0</v>
      </c>
      <c r="BX203" s="69" t="n">
        <f aca="false">IF(BF203&gt;0,IF(BJ203&gt;BL203,BL203,BJ203),0)</f>
        <v>0</v>
      </c>
      <c r="BY203" s="69" t="n">
        <f aca="false">IF(BD203=0,0,IF(AND(BX203&gt;0,BX203&lt;=5),  IF(AND(BX203&gt;0,BX203&lt;=5),VLOOKUP(BK203,'Pril1-THLPa'!$A$6:$F$18,IF(AND(BX203&gt;0,BX203&lt;=5),LOOKUP(BX203,'Pril1-THLPa'!$B$5:$F$5,'Pril1-THLPa'!$B$4:$F$4),""),0),""),  IF(BX203&gt;5,BO203+BP203*(BX203-5)+BQ203*POWER(BX203-5,2)+BR203*POWER(BX203-5,3)+BS203*POWER(BX203-5,4),"")))</f>
        <v>0</v>
      </c>
      <c r="BZ203" s="69" t="n">
        <f aca="false">IF(BY203&gt;0,BY203*BI203/10*BW203*(100+BV203)/100,0)</f>
        <v>0</v>
      </c>
      <c r="CA203" s="69" t="n">
        <f aca="false">IF(BD203&gt;0,BX203-IF(BD203&gt;BX203,BX203,BD203),0)</f>
        <v>0</v>
      </c>
      <c r="CB203" s="69" t="n">
        <f aca="false">POWER(1.01,CA203)</f>
        <v>1</v>
      </c>
      <c r="CC203" s="69" t="n">
        <f aca="false">IF(BF203&gt;0,IF(BF203&gt;BH203,1,BF203/BH203),0)</f>
        <v>0</v>
      </c>
      <c r="CD203" s="72" t="n">
        <f aca="false">IF(BD203=0,0,IF(BF203&gt;0,ROUND(IF(CB203&lt;&gt;0,BZ203*BT203*1/CB203*CC203,0),0),0))</f>
        <v>0</v>
      </c>
      <c r="CE203" s="73" t="str">
        <f aca="false">IF(BF203&gt;0,IF(BF203&gt;BH203,CD203/BF203,CD203/BH203),"")</f>
        <v/>
      </c>
      <c r="CF203" s="69" t="n">
        <f aca="false">'Vstupní data'!AM203</f>
        <v>0</v>
      </c>
      <c r="CG203" s="69" t="n">
        <f aca="false">'Vstupní data'!AN203</f>
        <v>0</v>
      </c>
      <c r="CH203" s="69" t="n">
        <f aca="false">'Vstupní data'!AO203</f>
        <v>0</v>
      </c>
      <c r="CI203" s="69" t="n">
        <f aca="false">'Vstupní data'!AP203</f>
        <v>0</v>
      </c>
      <c r="CJ203" s="72" t="n">
        <f aca="false">ROUND(CH203*CI203,0)</f>
        <v>0</v>
      </c>
      <c r="CK203" s="74" t="str">
        <f aca="false">IF(OR(AA203&gt;0,BB203&gt;0,CD203&gt;0,CJ203&gt;0),AA203+BB203+CD203+CJ203,"")</f>
        <v/>
      </c>
    </row>
    <row r="204" customFormat="false" ht="12.8" hidden="false" customHeight="false" outlineLevel="0" collapsed="false">
      <c r="A204" s="66" t="n">
        <f aca="false">'Vstupní data'!A204</f>
        <v>0</v>
      </c>
      <c r="F204" s="66" t="str">
        <f aca="false">CONCATENATE('Vstupní data'!F204,'Vstupní data'!G204,'Vstupní data'!H204,'Vstupní data'!I204)</f>
        <v/>
      </c>
      <c r="G204" s="66"/>
      <c r="H204" s="66" t="n">
        <f aca="false">'Vstupní data'!K204</f>
        <v>0</v>
      </c>
      <c r="I204" s="66" t="n">
        <f aca="false">'Vstupní data'!L204</f>
        <v>0</v>
      </c>
      <c r="J204" s="66" t="n">
        <f aca="false">'Vstupní data'!K204*'Vstupní data'!M204/100</f>
        <v>0</v>
      </c>
      <c r="L204" s="66" t="n">
        <f aca="false">IF('Vstupní data'!N204="prostokořenný",0,IF('Vstupní data'!N204="krytokořenný","k",IF('Vstupní data'!N204="poloodrostky nebo odrostky, prostokořenné i krytokořenné","po",0)))</f>
        <v>0</v>
      </c>
      <c r="N204" s="66"/>
      <c r="O204" s="66" t="n">
        <f aca="false">'Vstupní data'!O204</f>
        <v>0</v>
      </c>
      <c r="P204" s="66" t="n">
        <f aca="false">IF(O204&gt;0,VLOOKUP(CONCATENATE(VLOOKUP(I204,'Pril3-drev'!$H$5:$K$83,4,0),"-",'Vstupní data'!R204),K2!$C$15:$D$23,2,0),0)</f>
        <v>0</v>
      </c>
      <c r="Q204" s="66" t="n">
        <f aca="false">IF(O204&gt;0,VLOOKUP(I204,'Pril3-drev'!$H$5:$I$83,2,0),0)</f>
        <v>0</v>
      </c>
      <c r="R204" s="66" t="n">
        <f aca="false">IF(Q204&gt;0,VLOOKUP(Q204,'Pril6-okus'!$A$5:$B$17,2,0),0)</f>
        <v>0</v>
      </c>
      <c r="S204" s="66" t="n">
        <f aca="false">IF(O204&gt;0,VLOOKUP(I204,'Pril3-drev'!$H$5:$J$83,3,0),0)</f>
        <v>0</v>
      </c>
      <c r="T204" s="66" t="str">
        <f aca="false">IF(O204&gt;0,IF(L204="k",0.9*VLOOKUP(S204,'ha-pocty-vyhl'!$A$5:$B$20,2,0),IF(L204="po",0.8*VLOOKUP(S204,'ha-pocty-vyhl'!$A$5:$B$20,2,0),VLOOKUP(S204,'ha-pocty-vyhl'!$A$5:$B$20,2,0))),"")</f>
        <v/>
      </c>
      <c r="U204" s="66" t="n">
        <f aca="false">'Vstupní data'!P204</f>
        <v>0</v>
      </c>
      <c r="V204" s="66" t="n">
        <f aca="false">IF(O204&gt;0,1.3*T204*1000*Z204/10000,0)</f>
        <v>0</v>
      </c>
      <c r="W204" s="66" t="n">
        <f aca="false">IF(O204&gt;0,1.3*T204*1000*Z204/10000,0)</f>
        <v>0</v>
      </c>
      <c r="X204" s="66" t="n">
        <f aca="false">IF(O204&gt;0,IF(O204&gt;V204,V204,O204),0)</f>
        <v>0</v>
      </c>
      <c r="Y204" s="66" t="n">
        <f aca="false">IF(O204&gt;0,IF(IF(U204&gt;W204,W204,U204)&lt;X204,W204,IF(U204&gt;W204,W204,U204)),0)</f>
        <v>0</v>
      </c>
      <c r="Z204" s="66" t="n">
        <f aca="false">IF(O204&gt;0,IF(J204&gt;0,J204,K204*H204/100),0)</f>
        <v>0</v>
      </c>
      <c r="AA204" s="67" t="n">
        <f aca="false">IF(O204&gt;0,CEILING(R204*P204*X204/Y204*Z204,1),0)</f>
        <v>0</v>
      </c>
      <c r="AB204" s="68" t="n">
        <f aca="false">IF(O204&gt;0,AA204/O204,0)</f>
        <v>0</v>
      </c>
      <c r="AC204" s="66" t="n">
        <f aca="false">'Vstupní data'!W204</f>
        <v>0</v>
      </c>
      <c r="AI204" s="66" t="str">
        <f aca="false">IF(OR('Vstupní data'!T204&gt;0,'Vstupní data'!U204&gt;0),VLOOKUP(I204,'Pril3-drev'!$H$5:$J$83,3,0),"")</f>
        <v/>
      </c>
      <c r="AJ204" s="66" t="n">
        <f aca="false">IF('Vstupní data'!V204="prostokořenný",0,IF('Vstupní data'!V204="krytokořenný","k",IF('Vstupní data'!V204="poloodrostky nebo odrostky, prostokořenné i krytokořenné","po",0)))</f>
        <v>0</v>
      </c>
      <c r="AK204" s="66" t="n">
        <f aca="false">IF(OR('Vstupní data'!T204&gt;0,'Vstupní data'!U204&gt;0),IF(AJ204="k",0.9*VLOOKUP(AI204,'ha-pocty-vyhl'!$A$5:$B$20,2,0),IF(AJ204="po",0.8*VLOOKUP(AI204,'ha-pocty-vyhl'!$A$5:$B$20,2,0),VLOOKUP(AI204,'ha-pocty-vyhl'!$A$5:$B$20,2,0))),0)</f>
        <v>0</v>
      </c>
      <c r="AL204" s="66" t="n">
        <f aca="false">IF(OR('Vstupní data'!T204&gt;0,'Vstupní data'!U204&gt;0),'Vstupní data'!K204*'Vstupní data'!M204/100,0)</f>
        <v>0</v>
      </c>
      <c r="AM204" s="66" t="n">
        <f aca="false">IF(OR('Vstupní data'!T204&gt;0,'Vstupní data'!U204&gt;0),IF('Vstupní data'!T204&gt;0,'Vstupní data'!T204,ROUND(10*'Vstupní data'!U204/AK204,0)),0)</f>
        <v>0</v>
      </c>
      <c r="AN204" s="69" t="n">
        <f aca="false">IF('Vstupní data'!T204&gt;0,   IF('Vstupní data'!T204&lt;=AL204,'Vstupní data'!T204,AL204),   IF(AM204&lt;AL204,AM204,AL204))</f>
        <v>0</v>
      </c>
      <c r="AO204" s="69" t="n">
        <f aca="false">'Vstupní data'!X204</f>
        <v>0</v>
      </c>
      <c r="AP204" s="66" t="n">
        <f aca="false">IF(OR('Vstupní data'!T204&gt;0,'Vstupní data'!U204&gt;0),IF(I204&lt;&gt;0,VLOOKUP(I204,'Pril3-drev'!$H$5:$I$83,2,0),0),0)</f>
        <v>0</v>
      </c>
      <c r="AQ204" s="66" t="n">
        <f aca="false">'Vstupní data'!Y204</f>
        <v>0</v>
      </c>
      <c r="AR204" s="66" t="str">
        <f aca="false">IF(AC204&gt;5,   IF('Vstupní data'!Y204&gt;0,   VLOOKUP(VLOOKUP(CONCATENATE(VLOOKUP(I204,'Pril3-drev'!$H$4:$L$83,5,0),AC204),'Pril3-drev'!$Q$4:$R$2803,2,0),'AVB-BS'!$C$5:$S$29 ,LOOKUP(AQ204,'AVB-BS'!$D$3:$S$3,'AVB-BS'!$D$1:$S$1) ,0 )   ,   IF('Vstupní data'!Z204&gt;0,'Vstupní data'!Z204,0)) , "")</f>
        <v/>
      </c>
      <c r="AS204" s="70" t="str">
        <f aca="false">IF(AC204&gt;5,VLOOKUP(CONCATENATE(AP204,AR204),'Pril1-THLPa'!$H$6:$N$96,4,0),"")</f>
        <v/>
      </c>
      <c r="AT204" s="70" t="str">
        <f aca="false">IF(AC204&gt;5,VLOOKUP(CONCATENATE(AP204,AR204),'Pril1-THLPa'!$H$6:$N$96,5,0),"")</f>
        <v/>
      </c>
      <c r="AU204" s="70" t="str">
        <f aca="false">IF(AC204&gt;5,VLOOKUP(CONCATENATE(AP204,AR204),'Pril1-THLPa'!$H$6:$N$96,6,0),"")</f>
        <v/>
      </c>
      <c r="AV204" s="70" t="str">
        <f aca="false">IF(AC204&gt;5,VLOOKUP(CONCATENATE(AP204,AR204),'Pril1-THLPa'!$H$6:$N$96,7,0),"")</f>
        <v/>
      </c>
      <c r="AW204" s="70" t="str">
        <f aca="false">IF(AC204&gt;5,VLOOKUP(CONCATENATE(AP204,AR204),'Pril1-THLPa'!$H$6:$O$96,8,0),"")</f>
        <v/>
      </c>
      <c r="AX204" s="66" t="n">
        <f aca="false">IF(AC204&gt;0,IF(AND(AC204&gt;0,AC204&lt;=5),VLOOKUP(AP204,'Pril1-THLPa'!$A$6:$F$18,LOOKUP(AC204,'Pril1-THLPa'!$B$5:$F$5,'Pril1-THLPa'!$B$4:$F$4),0),AS204+AT204*(AC204-5)+AU204*POWER(AC204-5,2)+AV204*POWER(AC204-5,3)+AW204*POWER(AC204-5,4)),0)</f>
        <v>0</v>
      </c>
      <c r="AY204" s="71"/>
      <c r="AZ204" s="66" t="n">
        <f aca="false">'Vstupní data'!AA204</f>
        <v>0</v>
      </c>
      <c r="BA204" s="66" t="n">
        <f aca="false">IF(OR('Vstupní data'!T204&gt;0,'Vstupní data'!U204&gt;0),IF(AC204&lt;&gt;"",AX204*AO204/10*(100+AZ204)/100,0),0)</f>
        <v>0</v>
      </c>
      <c r="BB204" s="67" t="n">
        <f aca="false">IF(AC204&lt;&gt;"",ROUND(BA204*AN204,0),0)</f>
        <v>0</v>
      </c>
      <c r="BC204" s="68" t="str">
        <f aca="false">IF(AE204&gt;0,BB204/AE204,"")</f>
        <v/>
      </c>
      <c r="BD204" s="66" t="n">
        <f aca="false">'Vstupní data'!AE204</f>
        <v>0</v>
      </c>
      <c r="BF204" s="66" t="n">
        <f aca="false">'Vstupní data'!AC204</f>
        <v>0</v>
      </c>
      <c r="BH204" s="66" t="n">
        <f aca="false">'Vstupní data'!AD204</f>
        <v>0</v>
      </c>
      <c r="BI204" s="66" t="n">
        <f aca="false">'Vstupní data'!AF204</f>
        <v>0</v>
      </c>
      <c r="BJ204" s="69" t="n">
        <f aca="false">'Vstupní data'!AG204</f>
        <v>0</v>
      </c>
      <c r="BK204" s="69" t="n">
        <f aca="false">IF(BF204&lt;&gt;0,VLOOKUP(I204,'Pril3-drev'!$H$5:$I$83,2,0),0)</f>
        <v>0</v>
      </c>
      <c r="BL204" s="69" t="n">
        <f aca="false">IF(BF204&lt;&gt;0,VLOOKUP(BK204,'Pril3-drev'!$A$5:$C$17,3,0),0)</f>
        <v>0</v>
      </c>
      <c r="BM204" s="69" t="n">
        <f aca="false">'Vstupní data'!AH204</f>
        <v>0</v>
      </c>
      <c r="BN204" s="69" t="n">
        <f aca="false">IF('Vstupní data'!AH204&gt;0,   VLOOKUP(VLOOKUP(CONCATENATE(VLOOKUP(I204,'Pril3-drev'!$H$4:$L$83,5,0),BD204),'Pril3-drev'!$Q$4:$R$2803,2,0),'AVB-BS'!$C$5:$S$29 ,LOOKUP(BM204,'AVB-BS'!$D$3:$S$3,'AVB-BS'!$D$1:$S$1) ,0 )   ,   IF('Vstupní data'!AI204&gt;0,'Vstupní data'!AI204,0))</f>
        <v>0</v>
      </c>
      <c r="BO204" s="69" t="str">
        <f aca="false">IF(BX204&gt;5,VLOOKUP(CONCATENATE(BK204,BN204),'Pril1-THLPa'!$H$6:$N$96,4,0),"")</f>
        <v/>
      </c>
      <c r="BP204" s="69" t="str">
        <f aca="false">IF(BX204&gt;5,VLOOKUP(CONCATENATE(BK204,BN204),'Pril1-THLPa'!$H$6:$N$96,5,0),"")</f>
        <v/>
      </c>
      <c r="BQ204" s="69" t="str">
        <f aca="false">IF(BX204&gt;5,VLOOKUP(CONCATENATE(BK204,BN204),'Pril1-THLPa'!$H$6:$N$96,6,0),"")</f>
        <v/>
      </c>
      <c r="BR204" s="69" t="str">
        <f aca="false">IF(BX204&gt;5,VLOOKUP(CONCATENATE(BK204,BN204),'Pril1-THLPa'!$H$6:$N$96,7,0),"")</f>
        <v/>
      </c>
      <c r="BS204" s="69" t="str">
        <f aca="false">IF(BX204&gt;5,VLOOKUP(CONCATENATE(BK204,BN204),'Pril1-THLPa'!$H$6:$O$96,8,0),"")</f>
        <v/>
      </c>
      <c r="BT204" s="69" t="str">
        <f aca="false">IF(BF204&gt;0, IF(BK204="smrk",  VLOOKUP(VLOOKUP(BD204,'Pril9-K3'!$L$8:$M$207,2,0),'Pril9-K3'!$A$8:$J$16,LOOKUP(BN204,'Pril9-K3'!$A$7:$J$7,'Pril9-K3'!$A$5:$J$5),0), IF(AND(BK204&lt;&gt;"smrk",'Vstupní data'!AK204&lt;&gt;""),'Vstupní data'!AK204,   VLOOKUP(VLOOKUP(BD204,'Pril9-K3'!$L$8:$M$207,2,0),'Pril9-K3'!$A$8:$J$16,LOOKUP(BN204,'Pril9-K3'!$A$7:$J$7,'Pril9-K3'!$A$5:$J$5),0)   )),   "")</f>
        <v/>
      </c>
      <c r="BV204" s="69" t="n">
        <f aca="false">'Vstupní data'!AJ204</f>
        <v>0</v>
      </c>
      <c r="BW204" s="69" t="n">
        <f aca="false">IF(BF204&gt;0,IF(J204&gt;0,J204,K204*H204/100),0)</f>
        <v>0</v>
      </c>
      <c r="BX204" s="69" t="n">
        <f aca="false">IF(BF204&gt;0,IF(BJ204&gt;BL204,BL204,BJ204),0)</f>
        <v>0</v>
      </c>
      <c r="BY204" s="69" t="n">
        <f aca="false">IF(BD204=0,0,IF(AND(BX204&gt;0,BX204&lt;=5),  IF(AND(BX204&gt;0,BX204&lt;=5),VLOOKUP(BK204,'Pril1-THLPa'!$A$6:$F$18,IF(AND(BX204&gt;0,BX204&lt;=5),LOOKUP(BX204,'Pril1-THLPa'!$B$5:$F$5,'Pril1-THLPa'!$B$4:$F$4),""),0),""),  IF(BX204&gt;5,BO204+BP204*(BX204-5)+BQ204*POWER(BX204-5,2)+BR204*POWER(BX204-5,3)+BS204*POWER(BX204-5,4),"")))</f>
        <v>0</v>
      </c>
      <c r="BZ204" s="69" t="n">
        <f aca="false">IF(BY204&gt;0,BY204*BI204/10*BW204*(100+BV204)/100,0)</f>
        <v>0</v>
      </c>
      <c r="CA204" s="69" t="n">
        <f aca="false">IF(BD204&gt;0,BX204-IF(BD204&gt;BX204,BX204,BD204),0)</f>
        <v>0</v>
      </c>
      <c r="CB204" s="69" t="n">
        <f aca="false">POWER(1.01,CA204)</f>
        <v>1</v>
      </c>
      <c r="CC204" s="69" t="n">
        <f aca="false">IF(BF204&gt;0,IF(BF204&gt;BH204,1,BF204/BH204),0)</f>
        <v>0</v>
      </c>
      <c r="CD204" s="72" t="n">
        <f aca="false">IF(BD204=0,0,IF(BF204&gt;0,ROUND(IF(CB204&lt;&gt;0,BZ204*BT204*1/CB204*CC204,0),0),0))</f>
        <v>0</v>
      </c>
      <c r="CE204" s="73" t="str">
        <f aca="false">IF(BF204&gt;0,IF(BF204&gt;BH204,CD204/BF204,CD204/BH204),"")</f>
        <v/>
      </c>
      <c r="CF204" s="69" t="n">
        <f aca="false">'Vstupní data'!AM204</f>
        <v>0</v>
      </c>
      <c r="CG204" s="69" t="n">
        <f aca="false">'Vstupní data'!AN204</f>
        <v>0</v>
      </c>
      <c r="CH204" s="69" t="n">
        <f aca="false">'Vstupní data'!AO204</f>
        <v>0</v>
      </c>
      <c r="CI204" s="69" t="n">
        <f aca="false">'Vstupní data'!AP204</f>
        <v>0</v>
      </c>
      <c r="CJ204" s="72" t="n">
        <f aca="false">ROUND(CH204*CI204,0)</f>
        <v>0</v>
      </c>
      <c r="CK204" s="74" t="str">
        <f aca="false">IF(OR(AA204&gt;0,BB204&gt;0,CD204&gt;0,CJ204&gt;0),AA204+BB204+CD204+CJ204,"")</f>
        <v/>
      </c>
    </row>
    <row r="205" customFormat="false" ht="12.8" hidden="false" customHeight="false" outlineLevel="0" collapsed="false">
      <c r="A205" s="66" t="n">
        <f aca="false">'Vstupní data'!A205</f>
        <v>0</v>
      </c>
      <c r="F205" s="66" t="str">
        <f aca="false">CONCATENATE('Vstupní data'!F205,'Vstupní data'!G205,'Vstupní data'!H205,'Vstupní data'!I205)</f>
        <v/>
      </c>
      <c r="G205" s="66"/>
      <c r="H205" s="66" t="n">
        <f aca="false">'Vstupní data'!K205</f>
        <v>0</v>
      </c>
      <c r="I205" s="66" t="n">
        <f aca="false">'Vstupní data'!L205</f>
        <v>0</v>
      </c>
      <c r="J205" s="66" t="n">
        <f aca="false">'Vstupní data'!K205*'Vstupní data'!M205/100</f>
        <v>0</v>
      </c>
      <c r="L205" s="66" t="n">
        <f aca="false">IF('Vstupní data'!N205="prostokořenný",0,IF('Vstupní data'!N205="krytokořenný","k",IF('Vstupní data'!N205="poloodrostky nebo odrostky, prostokořenné i krytokořenné","po",0)))</f>
        <v>0</v>
      </c>
      <c r="N205" s="66"/>
      <c r="O205" s="66" t="n">
        <f aca="false">'Vstupní data'!O205</f>
        <v>0</v>
      </c>
      <c r="P205" s="66" t="n">
        <f aca="false">IF(O205&gt;0,VLOOKUP(CONCATENATE(VLOOKUP(I205,'Pril3-drev'!$H$5:$K$83,4,0),"-",'Vstupní data'!R205),K2!$C$15:$D$23,2,0),0)</f>
        <v>0</v>
      </c>
      <c r="Q205" s="66" t="n">
        <f aca="false">IF(O205&gt;0,VLOOKUP(I205,'Pril3-drev'!$H$5:$I$83,2,0),0)</f>
        <v>0</v>
      </c>
      <c r="R205" s="66" t="n">
        <f aca="false">IF(Q205&gt;0,VLOOKUP(Q205,'Pril6-okus'!$A$5:$B$17,2,0),0)</f>
        <v>0</v>
      </c>
      <c r="S205" s="66" t="n">
        <f aca="false">IF(O205&gt;0,VLOOKUP(I205,'Pril3-drev'!$H$5:$J$83,3,0),0)</f>
        <v>0</v>
      </c>
      <c r="T205" s="66" t="str">
        <f aca="false">IF(O205&gt;0,IF(L205="k",0.9*VLOOKUP(S205,'ha-pocty-vyhl'!$A$5:$B$20,2,0),IF(L205="po",0.8*VLOOKUP(S205,'ha-pocty-vyhl'!$A$5:$B$20,2,0),VLOOKUP(S205,'ha-pocty-vyhl'!$A$5:$B$20,2,0))),"")</f>
        <v/>
      </c>
      <c r="U205" s="66" t="n">
        <f aca="false">'Vstupní data'!P205</f>
        <v>0</v>
      </c>
      <c r="V205" s="66" t="n">
        <f aca="false">IF(O205&gt;0,1.3*T205*1000*Z205/10000,0)</f>
        <v>0</v>
      </c>
      <c r="W205" s="66" t="n">
        <f aca="false">IF(O205&gt;0,1.3*T205*1000*Z205/10000,0)</f>
        <v>0</v>
      </c>
      <c r="X205" s="66" t="n">
        <f aca="false">IF(O205&gt;0,IF(O205&gt;V205,V205,O205),0)</f>
        <v>0</v>
      </c>
      <c r="Y205" s="66" t="n">
        <f aca="false">IF(O205&gt;0,IF(IF(U205&gt;W205,W205,U205)&lt;X205,W205,IF(U205&gt;W205,W205,U205)),0)</f>
        <v>0</v>
      </c>
      <c r="Z205" s="66" t="n">
        <f aca="false">IF(O205&gt;0,IF(J205&gt;0,J205,K205*H205/100),0)</f>
        <v>0</v>
      </c>
      <c r="AA205" s="67" t="n">
        <f aca="false">IF(O205&gt;0,CEILING(R205*P205*X205/Y205*Z205,1),0)</f>
        <v>0</v>
      </c>
      <c r="AB205" s="68" t="n">
        <f aca="false">IF(O205&gt;0,AA205/O205,0)</f>
        <v>0</v>
      </c>
      <c r="AC205" s="66" t="n">
        <f aca="false">'Vstupní data'!W205</f>
        <v>0</v>
      </c>
      <c r="AI205" s="66" t="str">
        <f aca="false">IF(OR('Vstupní data'!T205&gt;0,'Vstupní data'!U205&gt;0),VLOOKUP(I205,'Pril3-drev'!$H$5:$J$83,3,0),"")</f>
        <v/>
      </c>
      <c r="AJ205" s="66" t="n">
        <f aca="false">IF('Vstupní data'!V205="prostokořenný",0,IF('Vstupní data'!V205="krytokořenný","k",IF('Vstupní data'!V205="poloodrostky nebo odrostky, prostokořenné i krytokořenné","po",0)))</f>
        <v>0</v>
      </c>
      <c r="AK205" s="66" t="n">
        <f aca="false">IF(OR('Vstupní data'!T205&gt;0,'Vstupní data'!U205&gt;0),IF(AJ205="k",0.9*VLOOKUP(AI205,'ha-pocty-vyhl'!$A$5:$B$20,2,0),IF(AJ205="po",0.8*VLOOKUP(AI205,'ha-pocty-vyhl'!$A$5:$B$20,2,0),VLOOKUP(AI205,'ha-pocty-vyhl'!$A$5:$B$20,2,0))),0)</f>
        <v>0</v>
      </c>
      <c r="AL205" s="66" t="n">
        <f aca="false">IF(OR('Vstupní data'!T205&gt;0,'Vstupní data'!U205&gt;0),'Vstupní data'!K205*'Vstupní data'!M205/100,0)</f>
        <v>0</v>
      </c>
      <c r="AM205" s="66" t="n">
        <f aca="false">IF(OR('Vstupní data'!T205&gt;0,'Vstupní data'!U205&gt;0),IF('Vstupní data'!T205&gt;0,'Vstupní data'!T205,ROUND(10*'Vstupní data'!U205/AK205,0)),0)</f>
        <v>0</v>
      </c>
      <c r="AN205" s="69" t="n">
        <f aca="false">IF('Vstupní data'!T205&gt;0,   IF('Vstupní data'!T205&lt;=AL205,'Vstupní data'!T205,AL205),   IF(AM205&lt;AL205,AM205,AL205))</f>
        <v>0</v>
      </c>
      <c r="AO205" s="69" t="n">
        <f aca="false">'Vstupní data'!X205</f>
        <v>0</v>
      </c>
      <c r="AP205" s="66" t="n">
        <f aca="false">IF(OR('Vstupní data'!T205&gt;0,'Vstupní data'!U205&gt;0),IF(I205&lt;&gt;0,VLOOKUP(I205,'Pril3-drev'!$H$5:$I$83,2,0),0),0)</f>
        <v>0</v>
      </c>
      <c r="AQ205" s="66" t="n">
        <f aca="false">'Vstupní data'!Y205</f>
        <v>0</v>
      </c>
      <c r="AR205" s="66" t="str">
        <f aca="false">IF(AC205&gt;5,   IF('Vstupní data'!Y205&gt;0,   VLOOKUP(VLOOKUP(CONCATENATE(VLOOKUP(I205,'Pril3-drev'!$H$4:$L$83,5,0),AC205),'Pril3-drev'!$Q$4:$R$2803,2,0),'AVB-BS'!$C$5:$S$29 ,LOOKUP(AQ205,'AVB-BS'!$D$3:$S$3,'AVB-BS'!$D$1:$S$1) ,0 )   ,   IF('Vstupní data'!Z205&gt;0,'Vstupní data'!Z205,0)) , "")</f>
        <v/>
      </c>
      <c r="AS205" s="70" t="str">
        <f aca="false">IF(AC205&gt;5,VLOOKUP(CONCATENATE(AP205,AR205),'Pril1-THLPa'!$H$6:$N$96,4,0),"")</f>
        <v/>
      </c>
      <c r="AT205" s="70" t="str">
        <f aca="false">IF(AC205&gt;5,VLOOKUP(CONCATENATE(AP205,AR205),'Pril1-THLPa'!$H$6:$N$96,5,0),"")</f>
        <v/>
      </c>
      <c r="AU205" s="70" t="str">
        <f aca="false">IF(AC205&gt;5,VLOOKUP(CONCATENATE(AP205,AR205),'Pril1-THLPa'!$H$6:$N$96,6,0),"")</f>
        <v/>
      </c>
      <c r="AV205" s="70" t="str">
        <f aca="false">IF(AC205&gt;5,VLOOKUP(CONCATENATE(AP205,AR205),'Pril1-THLPa'!$H$6:$N$96,7,0),"")</f>
        <v/>
      </c>
      <c r="AW205" s="70" t="str">
        <f aca="false">IF(AC205&gt;5,VLOOKUP(CONCATENATE(AP205,AR205),'Pril1-THLPa'!$H$6:$O$96,8,0),"")</f>
        <v/>
      </c>
      <c r="AX205" s="66" t="n">
        <f aca="false">IF(AC205&gt;0,IF(AND(AC205&gt;0,AC205&lt;=5),VLOOKUP(AP205,'Pril1-THLPa'!$A$6:$F$18,LOOKUP(AC205,'Pril1-THLPa'!$B$5:$F$5,'Pril1-THLPa'!$B$4:$F$4),0),AS205+AT205*(AC205-5)+AU205*POWER(AC205-5,2)+AV205*POWER(AC205-5,3)+AW205*POWER(AC205-5,4)),0)</f>
        <v>0</v>
      </c>
      <c r="AY205" s="71"/>
      <c r="AZ205" s="66" t="n">
        <f aca="false">'Vstupní data'!AA205</f>
        <v>0</v>
      </c>
      <c r="BA205" s="66" t="n">
        <f aca="false">IF(OR('Vstupní data'!T205&gt;0,'Vstupní data'!U205&gt;0),IF(AC205&lt;&gt;"",AX205*AO205/10*(100+AZ205)/100,0),0)</f>
        <v>0</v>
      </c>
      <c r="BB205" s="67" t="n">
        <f aca="false">IF(AC205&lt;&gt;"",ROUND(BA205*AN205,0),0)</f>
        <v>0</v>
      </c>
      <c r="BC205" s="68" t="str">
        <f aca="false">IF(AE205&gt;0,BB205/AE205,"")</f>
        <v/>
      </c>
      <c r="BD205" s="66" t="n">
        <f aca="false">'Vstupní data'!AE205</f>
        <v>0</v>
      </c>
      <c r="BF205" s="66" t="n">
        <f aca="false">'Vstupní data'!AC205</f>
        <v>0</v>
      </c>
      <c r="BH205" s="66" t="n">
        <f aca="false">'Vstupní data'!AD205</f>
        <v>0</v>
      </c>
      <c r="BI205" s="66" t="n">
        <f aca="false">'Vstupní data'!AF205</f>
        <v>0</v>
      </c>
      <c r="BJ205" s="69" t="n">
        <f aca="false">'Vstupní data'!AG205</f>
        <v>0</v>
      </c>
      <c r="BK205" s="69" t="n">
        <f aca="false">IF(BF205&lt;&gt;0,VLOOKUP(I205,'Pril3-drev'!$H$5:$I$83,2,0),0)</f>
        <v>0</v>
      </c>
      <c r="BL205" s="69" t="n">
        <f aca="false">IF(BF205&lt;&gt;0,VLOOKUP(BK205,'Pril3-drev'!$A$5:$C$17,3,0),0)</f>
        <v>0</v>
      </c>
      <c r="BM205" s="69" t="n">
        <f aca="false">'Vstupní data'!AH205</f>
        <v>0</v>
      </c>
      <c r="BN205" s="69" t="n">
        <f aca="false">IF('Vstupní data'!AH205&gt;0,   VLOOKUP(VLOOKUP(CONCATENATE(VLOOKUP(I205,'Pril3-drev'!$H$4:$L$83,5,0),BD205),'Pril3-drev'!$Q$4:$R$2803,2,0),'AVB-BS'!$C$5:$S$29 ,LOOKUP(BM205,'AVB-BS'!$D$3:$S$3,'AVB-BS'!$D$1:$S$1) ,0 )   ,   IF('Vstupní data'!AI205&gt;0,'Vstupní data'!AI205,0))</f>
        <v>0</v>
      </c>
      <c r="BO205" s="69" t="str">
        <f aca="false">IF(BX205&gt;5,VLOOKUP(CONCATENATE(BK205,BN205),'Pril1-THLPa'!$H$6:$N$96,4,0),"")</f>
        <v/>
      </c>
      <c r="BP205" s="69" t="str">
        <f aca="false">IF(BX205&gt;5,VLOOKUP(CONCATENATE(BK205,BN205),'Pril1-THLPa'!$H$6:$N$96,5,0),"")</f>
        <v/>
      </c>
      <c r="BQ205" s="69" t="str">
        <f aca="false">IF(BX205&gt;5,VLOOKUP(CONCATENATE(BK205,BN205),'Pril1-THLPa'!$H$6:$N$96,6,0),"")</f>
        <v/>
      </c>
      <c r="BR205" s="69" t="str">
        <f aca="false">IF(BX205&gt;5,VLOOKUP(CONCATENATE(BK205,BN205),'Pril1-THLPa'!$H$6:$N$96,7,0),"")</f>
        <v/>
      </c>
      <c r="BS205" s="69" t="str">
        <f aca="false">IF(BX205&gt;5,VLOOKUP(CONCATENATE(BK205,BN205),'Pril1-THLPa'!$H$6:$O$96,8,0),"")</f>
        <v/>
      </c>
      <c r="BT205" s="69" t="str">
        <f aca="false">IF(BF205&gt;0, IF(BK205="smrk",  VLOOKUP(VLOOKUP(BD205,'Pril9-K3'!$L$8:$M$207,2,0),'Pril9-K3'!$A$8:$J$16,LOOKUP(BN205,'Pril9-K3'!$A$7:$J$7,'Pril9-K3'!$A$5:$J$5),0), IF(AND(BK205&lt;&gt;"smrk",'Vstupní data'!AK205&lt;&gt;""),'Vstupní data'!AK205,   VLOOKUP(VLOOKUP(BD205,'Pril9-K3'!$L$8:$M$207,2,0),'Pril9-K3'!$A$8:$J$16,LOOKUP(BN205,'Pril9-K3'!$A$7:$J$7,'Pril9-K3'!$A$5:$J$5),0)   )),   "")</f>
        <v/>
      </c>
      <c r="BV205" s="69" t="n">
        <f aca="false">'Vstupní data'!AJ205</f>
        <v>0</v>
      </c>
      <c r="BW205" s="69" t="n">
        <f aca="false">IF(BF205&gt;0,IF(J205&gt;0,J205,K205*H205/100),0)</f>
        <v>0</v>
      </c>
      <c r="BX205" s="69" t="n">
        <f aca="false">IF(BF205&gt;0,IF(BJ205&gt;BL205,BL205,BJ205),0)</f>
        <v>0</v>
      </c>
      <c r="BY205" s="69" t="n">
        <f aca="false">IF(BD205=0,0,IF(AND(BX205&gt;0,BX205&lt;=5),  IF(AND(BX205&gt;0,BX205&lt;=5),VLOOKUP(BK205,'Pril1-THLPa'!$A$6:$F$18,IF(AND(BX205&gt;0,BX205&lt;=5),LOOKUP(BX205,'Pril1-THLPa'!$B$5:$F$5,'Pril1-THLPa'!$B$4:$F$4),""),0),""),  IF(BX205&gt;5,BO205+BP205*(BX205-5)+BQ205*POWER(BX205-5,2)+BR205*POWER(BX205-5,3)+BS205*POWER(BX205-5,4),"")))</f>
        <v>0</v>
      </c>
      <c r="BZ205" s="69" t="n">
        <f aca="false">IF(BY205&gt;0,BY205*BI205/10*BW205*(100+BV205)/100,0)</f>
        <v>0</v>
      </c>
      <c r="CA205" s="69" t="n">
        <f aca="false">IF(BD205&gt;0,BX205-IF(BD205&gt;BX205,BX205,BD205),0)</f>
        <v>0</v>
      </c>
      <c r="CB205" s="69" t="n">
        <f aca="false">POWER(1.01,CA205)</f>
        <v>1</v>
      </c>
      <c r="CC205" s="69" t="n">
        <f aca="false">IF(BF205&gt;0,IF(BF205&gt;BH205,1,BF205/BH205),0)</f>
        <v>0</v>
      </c>
      <c r="CD205" s="72" t="n">
        <f aca="false">IF(BD205=0,0,IF(BF205&gt;0,ROUND(IF(CB205&lt;&gt;0,BZ205*BT205*1/CB205*CC205,0),0),0))</f>
        <v>0</v>
      </c>
      <c r="CE205" s="73" t="str">
        <f aca="false">IF(BF205&gt;0,IF(BF205&gt;BH205,CD205/BF205,CD205/BH205),"")</f>
        <v/>
      </c>
      <c r="CF205" s="69" t="n">
        <f aca="false">'Vstupní data'!AM205</f>
        <v>0</v>
      </c>
      <c r="CG205" s="69" t="n">
        <f aca="false">'Vstupní data'!AN205</f>
        <v>0</v>
      </c>
      <c r="CH205" s="69" t="n">
        <f aca="false">'Vstupní data'!AO205</f>
        <v>0</v>
      </c>
      <c r="CI205" s="69" t="n">
        <f aca="false">'Vstupní data'!AP205</f>
        <v>0</v>
      </c>
      <c r="CJ205" s="72" t="n">
        <f aca="false">ROUND(CH205*CI205,0)</f>
        <v>0</v>
      </c>
      <c r="CK205" s="74" t="str">
        <f aca="false">IF(OR(AA205&gt;0,BB205&gt;0,CD205&gt;0,CJ205&gt;0),AA205+BB205+CD205+CJ205,"")</f>
        <v/>
      </c>
    </row>
    <row r="206" customFormat="false" ht="12.8" hidden="false" customHeight="false" outlineLevel="0" collapsed="false">
      <c r="A206" s="66" t="n">
        <f aca="false">'Vstupní data'!A206</f>
        <v>0</v>
      </c>
      <c r="F206" s="66" t="str">
        <f aca="false">CONCATENATE('Vstupní data'!F206,'Vstupní data'!G206,'Vstupní data'!H206,'Vstupní data'!I206)</f>
        <v/>
      </c>
      <c r="G206" s="66"/>
      <c r="H206" s="66" t="n">
        <f aca="false">'Vstupní data'!K206</f>
        <v>0</v>
      </c>
      <c r="I206" s="66" t="n">
        <f aca="false">'Vstupní data'!L206</f>
        <v>0</v>
      </c>
      <c r="J206" s="66" t="n">
        <f aca="false">'Vstupní data'!K206*'Vstupní data'!M206/100</f>
        <v>0</v>
      </c>
      <c r="L206" s="66" t="n">
        <f aca="false">IF('Vstupní data'!N206="prostokořenný",0,IF('Vstupní data'!N206="krytokořenný","k",IF('Vstupní data'!N206="poloodrostky nebo odrostky, prostokořenné i krytokořenné","po",0)))</f>
        <v>0</v>
      </c>
      <c r="N206" s="66"/>
      <c r="O206" s="66" t="n">
        <f aca="false">'Vstupní data'!O206</f>
        <v>0</v>
      </c>
      <c r="P206" s="66" t="n">
        <f aca="false">IF(O206&gt;0,VLOOKUP(CONCATENATE(VLOOKUP(I206,'Pril3-drev'!$H$5:$K$83,4,0),"-",'Vstupní data'!R206),K2!$C$15:$D$23,2,0),0)</f>
        <v>0</v>
      </c>
      <c r="Q206" s="66" t="n">
        <f aca="false">IF(O206&gt;0,VLOOKUP(I206,'Pril3-drev'!$H$5:$I$83,2,0),0)</f>
        <v>0</v>
      </c>
      <c r="R206" s="66" t="n">
        <f aca="false">IF(Q206&gt;0,VLOOKUP(Q206,'Pril6-okus'!$A$5:$B$17,2,0),0)</f>
        <v>0</v>
      </c>
      <c r="S206" s="66" t="n">
        <f aca="false">IF(O206&gt;0,VLOOKUP(I206,'Pril3-drev'!$H$5:$J$83,3,0),0)</f>
        <v>0</v>
      </c>
      <c r="T206" s="66" t="str">
        <f aca="false">IF(O206&gt;0,IF(L206="k",0.9*VLOOKUP(S206,'ha-pocty-vyhl'!$A$5:$B$20,2,0),IF(L206="po",0.8*VLOOKUP(S206,'ha-pocty-vyhl'!$A$5:$B$20,2,0),VLOOKUP(S206,'ha-pocty-vyhl'!$A$5:$B$20,2,0))),"")</f>
        <v/>
      </c>
      <c r="U206" s="66" t="n">
        <f aca="false">'Vstupní data'!P206</f>
        <v>0</v>
      </c>
      <c r="V206" s="66" t="n">
        <f aca="false">IF(O206&gt;0,1.3*T206*1000*Z206/10000,0)</f>
        <v>0</v>
      </c>
      <c r="W206" s="66" t="n">
        <f aca="false">IF(O206&gt;0,1.3*T206*1000*Z206/10000,0)</f>
        <v>0</v>
      </c>
      <c r="X206" s="66" t="n">
        <f aca="false">IF(O206&gt;0,IF(O206&gt;V206,V206,O206),0)</f>
        <v>0</v>
      </c>
      <c r="Y206" s="66" t="n">
        <f aca="false">IF(O206&gt;0,IF(IF(U206&gt;W206,W206,U206)&lt;X206,W206,IF(U206&gt;W206,W206,U206)),0)</f>
        <v>0</v>
      </c>
      <c r="Z206" s="66" t="n">
        <f aca="false">IF(O206&gt;0,IF(J206&gt;0,J206,K206*H206/100),0)</f>
        <v>0</v>
      </c>
      <c r="AA206" s="67" t="n">
        <f aca="false">IF(O206&gt;0,CEILING(R206*P206*X206/Y206*Z206,1),0)</f>
        <v>0</v>
      </c>
      <c r="AB206" s="68" t="n">
        <f aca="false">IF(O206&gt;0,AA206/O206,0)</f>
        <v>0</v>
      </c>
      <c r="AC206" s="66" t="n">
        <f aca="false">'Vstupní data'!W206</f>
        <v>0</v>
      </c>
      <c r="AI206" s="66" t="str">
        <f aca="false">IF(OR('Vstupní data'!T206&gt;0,'Vstupní data'!U206&gt;0),VLOOKUP(I206,'Pril3-drev'!$H$5:$J$83,3,0),"")</f>
        <v/>
      </c>
      <c r="AJ206" s="66" t="n">
        <f aca="false">IF('Vstupní data'!V206="prostokořenný",0,IF('Vstupní data'!V206="krytokořenný","k",IF('Vstupní data'!V206="poloodrostky nebo odrostky, prostokořenné i krytokořenné","po",0)))</f>
        <v>0</v>
      </c>
      <c r="AK206" s="66" t="n">
        <f aca="false">IF(OR('Vstupní data'!T206&gt;0,'Vstupní data'!U206&gt;0),IF(AJ206="k",0.9*VLOOKUP(AI206,'ha-pocty-vyhl'!$A$5:$B$20,2,0),IF(AJ206="po",0.8*VLOOKUP(AI206,'ha-pocty-vyhl'!$A$5:$B$20,2,0),VLOOKUP(AI206,'ha-pocty-vyhl'!$A$5:$B$20,2,0))),0)</f>
        <v>0</v>
      </c>
      <c r="AL206" s="66" t="n">
        <f aca="false">IF(OR('Vstupní data'!T206&gt;0,'Vstupní data'!U206&gt;0),'Vstupní data'!K206*'Vstupní data'!M206/100,0)</f>
        <v>0</v>
      </c>
      <c r="AM206" s="66" t="n">
        <f aca="false">IF(OR('Vstupní data'!T206&gt;0,'Vstupní data'!U206&gt;0),IF('Vstupní data'!T206&gt;0,'Vstupní data'!T206,ROUND(10*'Vstupní data'!U206/AK206,0)),0)</f>
        <v>0</v>
      </c>
      <c r="AN206" s="69" t="n">
        <f aca="false">IF('Vstupní data'!T206&gt;0,   IF('Vstupní data'!T206&lt;=AL206,'Vstupní data'!T206,AL206),   IF(AM206&lt;AL206,AM206,AL206))</f>
        <v>0</v>
      </c>
      <c r="AO206" s="69" t="n">
        <f aca="false">'Vstupní data'!X206</f>
        <v>0</v>
      </c>
      <c r="AP206" s="66" t="n">
        <f aca="false">IF(OR('Vstupní data'!T206&gt;0,'Vstupní data'!U206&gt;0),IF(I206&lt;&gt;0,VLOOKUP(I206,'Pril3-drev'!$H$5:$I$83,2,0),0),0)</f>
        <v>0</v>
      </c>
      <c r="AQ206" s="66" t="n">
        <f aca="false">'Vstupní data'!Y206</f>
        <v>0</v>
      </c>
      <c r="AR206" s="66" t="str">
        <f aca="false">IF(AC206&gt;5,   IF('Vstupní data'!Y206&gt;0,   VLOOKUP(VLOOKUP(CONCATENATE(VLOOKUP(I206,'Pril3-drev'!$H$4:$L$83,5,0),AC206),'Pril3-drev'!$Q$4:$R$2803,2,0),'AVB-BS'!$C$5:$S$29 ,LOOKUP(AQ206,'AVB-BS'!$D$3:$S$3,'AVB-BS'!$D$1:$S$1) ,0 )   ,   IF('Vstupní data'!Z206&gt;0,'Vstupní data'!Z206,0)) , "")</f>
        <v/>
      </c>
      <c r="AS206" s="70" t="str">
        <f aca="false">IF(AC206&gt;5,VLOOKUP(CONCATENATE(AP206,AR206),'Pril1-THLPa'!$H$6:$N$96,4,0),"")</f>
        <v/>
      </c>
      <c r="AT206" s="70" t="str">
        <f aca="false">IF(AC206&gt;5,VLOOKUP(CONCATENATE(AP206,AR206),'Pril1-THLPa'!$H$6:$N$96,5,0),"")</f>
        <v/>
      </c>
      <c r="AU206" s="70" t="str">
        <f aca="false">IF(AC206&gt;5,VLOOKUP(CONCATENATE(AP206,AR206),'Pril1-THLPa'!$H$6:$N$96,6,0),"")</f>
        <v/>
      </c>
      <c r="AV206" s="70" t="str">
        <f aca="false">IF(AC206&gt;5,VLOOKUP(CONCATENATE(AP206,AR206),'Pril1-THLPa'!$H$6:$N$96,7,0),"")</f>
        <v/>
      </c>
      <c r="AW206" s="70" t="str">
        <f aca="false">IF(AC206&gt;5,VLOOKUP(CONCATENATE(AP206,AR206),'Pril1-THLPa'!$H$6:$O$96,8,0),"")</f>
        <v/>
      </c>
      <c r="AX206" s="66" t="n">
        <f aca="false">IF(AC206&gt;0,IF(AND(AC206&gt;0,AC206&lt;=5),VLOOKUP(AP206,'Pril1-THLPa'!$A$6:$F$18,LOOKUP(AC206,'Pril1-THLPa'!$B$5:$F$5,'Pril1-THLPa'!$B$4:$F$4),0),AS206+AT206*(AC206-5)+AU206*POWER(AC206-5,2)+AV206*POWER(AC206-5,3)+AW206*POWER(AC206-5,4)),0)</f>
        <v>0</v>
      </c>
      <c r="AY206" s="71"/>
      <c r="AZ206" s="66" t="n">
        <f aca="false">'Vstupní data'!AA206</f>
        <v>0</v>
      </c>
      <c r="BA206" s="66" t="n">
        <f aca="false">IF(OR('Vstupní data'!T206&gt;0,'Vstupní data'!U206&gt;0),IF(AC206&lt;&gt;"",AX206*AO206/10*(100+AZ206)/100,0),0)</f>
        <v>0</v>
      </c>
      <c r="BB206" s="67" t="n">
        <f aca="false">IF(AC206&lt;&gt;"",ROUND(BA206*AN206,0),0)</f>
        <v>0</v>
      </c>
      <c r="BC206" s="68" t="str">
        <f aca="false">IF(AE206&gt;0,BB206/AE206,"")</f>
        <v/>
      </c>
      <c r="BD206" s="66" t="n">
        <f aca="false">'Vstupní data'!AE206</f>
        <v>0</v>
      </c>
      <c r="BF206" s="66" t="n">
        <f aca="false">'Vstupní data'!AC206</f>
        <v>0</v>
      </c>
      <c r="BH206" s="66" t="n">
        <f aca="false">'Vstupní data'!AD206</f>
        <v>0</v>
      </c>
      <c r="BI206" s="66" t="n">
        <f aca="false">'Vstupní data'!AF206</f>
        <v>0</v>
      </c>
      <c r="BJ206" s="69" t="n">
        <f aca="false">'Vstupní data'!AG206</f>
        <v>0</v>
      </c>
      <c r="BK206" s="69" t="n">
        <f aca="false">IF(BF206&lt;&gt;0,VLOOKUP(I206,'Pril3-drev'!$H$5:$I$83,2,0),0)</f>
        <v>0</v>
      </c>
      <c r="BL206" s="69" t="n">
        <f aca="false">IF(BF206&lt;&gt;0,VLOOKUP(BK206,'Pril3-drev'!$A$5:$C$17,3,0),0)</f>
        <v>0</v>
      </c>
      <c r="BM206" s="69" t="n">
        <f aca="false">'Vstupní data'!AH206</f>
        <v>0</v>
      </c>
      <c r="BN206" s="69" t="n">
        <f aca="false">IF('Vstupní data'!AH206&gt;0,   VLOOKUP(VLOOKUP(CONCATENATE(VLOOKUP(I206,'Pril3-drev'!$H$4:$L$83,5,0),BD206),'Pril3-drev'!$Q$4:$R$2803,2,0),'AVB-BS'!$C$5:$S$29 ,LOOKUP(BM206,'AVB-BS'!$D$3:$S$3,'AVB-BS'!$D$1:$S$1) ,0 )   ,   IF('Vstupní data'!AI206&gt;0,'Vstupní data'!AI206,0))</f>
        <v>0</v>
      </c>
      <c r="BO206" s="69" t="str">
        <f aca="false">IF(BX206&gt;5,VLOOKUP(CONCATENATE(BK206,BN206),'Pril1-THLPa'!$H$6:$N$96,4,0),"")</f>
        <v/>
      </c>
      <c r="BP206" s="69" t="str">
        <f aca="false">IF(BX206&gt;5,VLOOKUP(CONCATENATE(BK206,BN206),'Pril1-THLPa'!$H$6:$N$96,5,0),"")</f>
        <v/>
      </c>
      <c r="BQ206" s="69" t="str">
        <f aca="false">IF(BX206&gt;5,VLOOKUP(CONCATENATE(BK206,BN206),'Pril1-THLPa'!$H$6:$N$96,6,0),"")</f>
        <v/>
      </c>
      <c r="BR206" s="69" t="str">
        <f aca="false">IF(BX206&gt;5,VLOOKUP(CONCATENATE(BK206,BN206),'Pril1-THLPa'!$H$6:$N$96,7,0),"")</f>
        <v/>
      </c>
      <c r="BS206" s="69" t="str">
        <f aca="false">IF(BX206&gt;5,VLOOKUP(CONCATENATE(BK206,BN206),'Pril1-THLPa'!$H$6:$O$96,8,0),"")</f>
        <v/>
      </c>
      <c r="BT206" s="69" t="str">
        <f aca="false">IF(BF206&gt;0, IF(BK206="smrk",  VLOOKUP(VLOOKUP(BD206,'Pril9-K3'!$L$8:$M$207,2,0),'Pril9-K3'!$A$8:$J$16,LOOKUP(BN206,'Pril9-K3'!$A$7:$J$7,'Pril9-K3'!$A$5:$J$5),0), IF(AND(BK206&lt;&gt;"smrk",'Vstupní data'!AK206&lt;&gt;""),'Vstupní data'!AK206,   VLOOKUP(VLOOKUP(BD206,'Pril9-K3'!$L$8:$M$207,2,0),'Pril9-K3'!$A$8:$J$16,LOOKUP(BN206,'Pril9-K3'!$A$7:$J$7,'Pril9-K3'!$A$5:$J$5),0)   )),   "")</f>
        <v/>
      </c>
      <c r="BV206" s="69" t="n">
        <f aca="false">'Vstupní data'!AJ206</f>
        <v>0</v>
      </c>
      <c r="BW206" s="69" t="n">
        <f aca="false">IF(BF206&gt;0,IF(J206&gt;0,J206,K206*H206/100),0)</f>
        <v>0</v>
      </c>
      <c r="BX206" s="69" t="n">
        <f aca="false">IF(BF206&gt;0,IF(BJ206&gt;BL206,BL206,BJ206),0)</f>
        <v>0</v>
      </c>
      <c r="BY206" s="69" t="n">
        <f aca="false">IF(BD206=0,0,IF(AND(BX206&gt;0,BX206&lt;=5),  IF(AND(BX206&gt;0,BX206&lt;=5),VLOOKUP(BK206,'Pril1-THLPa'!$A$6:$F$18,IF(AND(BX206&gt;0,BX206&lt;=5),LOOKUP(BX206,'Pril1-THLPa'!$B$5:$F$5,'Pril1-THLPa'!$B$4:$F$4),""),0),""),  IF(BX206&gt;5,BO206+BP206*(BX206-5)+BQ206*POWER(BX206-5,2)+BR206*POWER(BX206-5,3)+BS206*POWER(BX206-5,4),"")))</f>
        <v>0</v>
      </c>
      <c r="BZ206" s="69" t="n">
        <f aca="false">IF(BY206&gt;0,BY206*BI206/10*BW206*(100+BV206)/100,0)</f>
        <v>0</v>
      </c>
      <c r="CA206" s="69" t="n">
        <f aca="false">IF(BD206&gt;0,BX206-IF(BD206&gt;BX206,BX206,BD206),0)</f>
        <v>0</v>
      </c>
      <c r="CB206" s="69" t="n">
        <f aca="false">POWER(1.01,CA206)</f>
        <v>1</v>
      </c>
      <c r="CC206" s="69" t="n">
        <f aca="false">IF(BF206&gt;0,IF(BF206&gt;BH206,1,BF206/BH206),0)</f>
        <v>0</v>
      </c>
      <c r="CD206" s="72" t="n">
        <f aca="false">IF(BD206=0,0,IF(BF206&gt;0,ROUND(IF(CB206&lt;&gt;0,BZ206*BT206*1/CB206*CC206,0),0),0))</f>
        <v>0</v>
      </c>
      <c r="CE206" s="73" t="str">
        <f aca="false">IF(BF206&gt;0,IF(BF206&gt;BH206,CD206/BF206,CD206/BH206),"")</f>
        <v/>
      </c>
      <c r="CF206" s="69" t="n">
        <f aca="false">'Vstupní data'!AM206</f>
        <v>0</v>
      </c>
      <c r="CG206" s="69" t="n">
        <f aca="false">'Vstupní data'!AN206</f>
        <v>0</v>
      </c>
      <c r="CH206" s="69" t="n">
        <f aca="false">'Vstupní data'!AO206</f>
        <v>0</v>
      </c>
      <c r="CI206" s="69" t="n">
        <f aca="false">'Vstupní data'!AP206</f>
        <v>0</v>
      </c>
      <c r="CJ206" s="72" t="n">
        <f aca="false">ROUND(CH206*CI206,0)</f>
        <v>0</v>
      </c>
      <c r="CK206" s="74" t="str">
        <f aca="false">IF(OR(AA206&gt;0,BB206&gt;0,CD206&gt;0,CJ206&gt;0),AA206+BB206+CD206+CJ206,"")</f>
        <v/>
      </c>
    </row>
    <row r="207" customFormat="false" ht="12.8" hidden="false" customHeight="false" outlineLevel="0" collapsed="false">
      <c r="A207" s="66" t="n">
        <f aca="false">'Vstupní data'!A207</f>
        <v>0</v>
      </c>
      <c r="F207" s="66" t="str">
        <f aca="false">CONCATENATE('Vstupní data'!F207,'Vstupní data'!G207,'Vstupní data'!H207,'Vstupní data'!I207)</f>
        <v/>
      </c>
      <c r="G207" s="66"/>
      <c r="H207" s="66" t="n">
        <f aca="false">'Vstupní data'!K207</f>
        <v>0</v>
      </c>
      <c r="I207" s="66" t="n">
        <f aca="false">'Vstupní data'!L207</f>
        <v>0</v>
      </c>
      <c r="J207" s="66" t="n">
        <f aca="false">'Vstupní data'!K207*'Vstupní data'!M207/100</f>
        <v>0</v>
      </c>
      <c r="L207" s="66" t="n">
        <f aca="false">IF('Vstupní data'!N207="prostokořenný",0,IF('Vstupní data'!N207="krytokořenný","k",IF('Vstupní data'!N207="poloodrostky nebo odrostky, prostokořenné i krytokořenné","po",0)))</f>
        <v>0</v>
      </c>
      <c r="N207" s="66"/>
      <c r="O207" s="66" t="n">
        <f aca="false">'Vstupní data'!O207</f>
        <v>0</v>
      </c>
      <c r="P207" s="66" t="n">
        <f aca="false">IF(O207&gt;0,VLOOKUP(CONCATENATE(VLOOKUP(I207,'Pril3-drev'!$H$5:$K$83,4,0),"-",'Vstupní data'!R207),K2!$C$15:$D$23,2,0),0)</f>
        <v>0</v>
      </c>
      <c r="Q207" s="66" t="n">
        <f aca="false">IF(O207&gt;0,VLOOKUP(I207,'Pril3-drev'!$H$5:$I$83,2,0),0)</f>
        <v>0</v>
      </c>
      <c r="R207" s="66" t="n">
        <f aca="false">IF(Q207&gt;0,VLOOKUP(Q207,'Pril6-okus'!$A$5:$B$17,2,0),0)</f>
        <v>0</v>
      </c>
      <c r="S207" s="66" t="n">
        <f aca="false">IF(O207&gt;0,VLOOKUP(I207,'Pril3-drev'!$H$5:$J$83,3,0),0)</f>
        <v>0</v>
      </c>
      <c r="T207" s="66" t="str">
        <f aca="false">IF(O207&gt;0,IF(L207="k",0.9*VLOOKUP(S207,'ha-pocty-vyhl'!$A$5:$B$20,2,0),IF(L207="po",0.8*VLOOKUP(S207,'ha-pocty-vyhl'!$A$5:$B$20,2,0),VLOOKUP(S207,'ha-pocty-vyhl'!$A$5:$B$20,2,0))),"")</f>
        <v/>
      </c>
      <c r="U207" s="66" t="n">
        <f aca="false">'Vstupní data'!P207</f>
        <v>0</v>
      </c>
      <c r="V207" s="66" t="n">
        <f aca="false">IF(O207&gt;0,1.3*T207*1000*Z207/10000,0)</f>
        <v>0</v>
      </c>
      <c r="W207" s="66" t="n">
        <f aca="false">IF(O207&gt;0,1.3*T207*1000*Z207/10000,0)</f>
        <v>0</v>
      </c>
      <c r="X207" s="66" t="n">
        <f aca="false">IF(O207&gt;0,IF(O207&gt;V207,V207,O207),0)</f>
        <v>0</v>
      </c>
      <c r="Y207" s="66" t="n">
        <f aca="false">IF(O207&gt;0,IF(IF(U207&gt;W207,W207,U207)&lt;X207,W207,IF(U207&gt;W207,W207,U207)),0)</f>
        <v>0</v>
      </c>
      <c r="Z207" s="66" t="n">
        <f aca="false">IF(O207&gt;0,IF(J207&gt;0,J207,K207*H207/100),0)</f>
        <v>0</v>
      </c>
      <c r="AA207" s="67" t="n">
        <f aca="false">IF(O207&gt;0,CEILING(R207*P207*X207/Y207*Z207,1),0)</f>
        <v>0</v>
      </c>
      <c r="AB207" s="68" t="n">
        <f aca="false">IF(O207&gt;0,AA207/O207,0)</f>
        <v>0</v>
      </c>
      <c r="AC207" s="66" t="n">
        <f aca="false">'Vstupní data'!W207</f>
        <v>0</v>
      </c>
      <c r="AI207" s="66" t="str">
        <f aca="false">IF(OR('Vstupní data'!T207&gt;0,'Vstupní data'!U207&gt;0),VLOOKUP(I207,'Pril3-drev'!$H$5:$J$83,3,0),"")</f>
        <v/>
      </c>
      <c r="AJ207" s="66" t="n">
        <f aca="false">IF('Vstupní data'!V207="prostokořenný",0,IF('Vstupní data'!V207="krytokořenný","k",IF('Vstupní data'!V207="poloodrostky nebo odrostky, prostokořenné i krytokořenné","po",0)))</f>
        <v>0</v>
      </c>
      <c r="AK207" s="66" t="n">
        <f aca="false">IF(OR('Vstupní data'!T207&gt;0,'Vstupní data'!U207&gt;0),IF(AJ207="k",0.9*VLOOKUP(AI207,'ha-pocty-vyhl'!$A$5:$B$20,2,0),IF(AJ207="po",0.8*VLOOKUP(AI207,'ha-pocty-vyhl'!$A$5:$B$20,2,0),VLOOKUP(AI207,'ha-pocty-vyhl'!$A$5:$B$20,2,0))),0)</f>
        <v>0</v>
      </c>
      <c r="AL207" s="66" t="n">
        <f aca="false">IF(OR('Vstupní data'!T207&gt;0,'Vstupní data'!U207&gt;0),'Vstupní data'!K207*'Vstupní data'!M207/100,0)</f>
        <v>0</v>
      </c>
      <c r="AM207" s="66" t="n">
        <f aca="false">IF(OR('Vstupní data'!T207&gt;0,'Vstupní data'!U207&gt;0),IF('Vstupní data'!T207&gt;0,'Vstupní data'!T207,ROUND(10*'Vstupní data'!U207/AK207,0)),0)</f>
        <v>0</v>
      </c>
      <c r="AN207" s="69" t="n">
        <f aca="false">IF('Vstupní data'!T207&gt;0,   IF('Vstupní data'!T207&lt;=AL207,'Vstupní data'!T207,AL207),   IF(AM207&lt;AL207,AM207,AL207))</f>
        <v>0</v>
      </c>
      <c r="AO207" s="69" t="n">
        <f aca="false">'Vstupní data'!X207</f>
        <v>0</v>
      </c>
      <c r="AP207" s="66" t="n">
        <f aca="false">IF(OR('Vstupní data'!T207&gt;0,'Vstupní data'!U207&gt;0),IF(I207&lt;&gt;0,VLOOKUP(I207,'Pril3-drev'!$H$5:$I$83,2,0),0),0)</f>
        <v>0</v>
      </c>
      <c r="AQ207" s="66" t="n">
        <f aca="false">'Vstupní data'!Y207</f>
        <v>0</v>
      </c>
      <c r="AR207" s="66" t="str">
        <f aca="false">IF(AC207&gt;5,   IF('Vstupní data'!Y207&gt;0,   VLOOKUP(VLOOKUP(CONCATENATE(VLOOKUP(I207,'Pril3-drev'!$H$4:$L$83,5,0),AC207),'Pril3-drev'!$Q$4:$R$2803,2,0),'AVB-BS'!$C$5:$S$29 ,LOOKUP(AQ207,'AVB-BS'!$D$3:$S$3,'AVB-BS'!$D$1:$S$1) ,0 )   ,   IF('Vstupní data'!Z207&gt;0,'Vstupní data'!Z207,0)) , "")</f>
        <v/>
      </c>
      <c r="AS207" s="70" t="str">
        <f aca="false">IF(AC207&gt;5,VLOOKUP(CONCATENATE(AP207,AR207),'Pril1-THLPa'!$H$6:$N$96,4,0),"")</f>
        <v/>
      </c>
      <c r="AT207" s="70" t="str">
        <f aca="false">IF(AC207&gt;5,VLOOKUP(CONCATENATE(AP207,AR207),'Pril1-THLPa'!$H$6:$N$96,5,0),"")</f>
        <v/>
      </c>
      <c r="AU207" s="70" t="str">
        <f aca="false">IF(AC207&gt;5,VLOOKUP(CONCATENATE(AP207,AR207),'Pril1-THLPa'!$H$6:$N$96,6,0),"")</f>
        <v/>
      </c>
      <c r="AV207" s="70" t="str">
        <f aca="false">IF(AC207&gt;5,VLOOKUP(CONCATENATE(AP207,AR207),'Pril1-THLPa'!$H$6:$N$96,7,0),"")</f>
        <v/>
      </c>
      <c r="AW207" s="70" t="str">
        <f aca="false">IF(AC207&gt;5,VLOOKUP(CONCATENATE(AP207,AR207),'Pril1-THLPa'!$H$6:$O$96,8,0),"")</f>
        <v/>
      </c>
      <c r="AX207" s="66" t="n">
        <f aca="false">IF(AC207&gt;0,IF(AND(AC207&gt;0,AC207&lt;=5),VLOOKUP(AP207,'Pril1-THLPa'!$A$6:$F$18,LOOKUP(AC207,'Pril1-THLPa'!$B$5:$F$5,'Pril1-THLPa'!$B$4:$F$4),0),AS207+AT207*(AC207-5)+AU207*POWER(AC207-5,2)+AV207*POWER(AC207-5,3)+AW207*POWER(AC207-5,4)),0)</f>
        <v>0</v>
      </c>
      <c r="AY207" s="71"/>
      <c r="AZ207" s="66" t="n">
        <f aca="false">'Vstupní data'!AA207</f>
        <v>0</v>
      </c>
      <c r="BA207" s="66" t="n">
        <f aca="false">IF(OR('Vstupní data'!T207&gt;0,'Vstupní data'!U207&gt;0),IF(AC207&lt;&gt;"",AX207*AO207/10*(100+AZ207)/100,0),0)</f>
        <v>0</v>
      </c>
      <c r="BB207" s="67" t="n">
        <f aca="false">IF(AC207&lt;&gt;"",ROUND(BA207*AN207,0),0)</f>
        <v>0</v>
      </c>
      <c r="BC207" s="68" t="str">
        <f aca="false">IF(AE207&gt;0,BB207/AE207,"")</f>
        <v/>
      </c>
      <c r="BD207" s="66" t="n">
        <f aca="false">'Vstupní data'!AE207</f>
        <v>0</v>
      </c>
      <c r="BF207" s="66" t="n">
        <f aca="false">'Vstupní data'!AC207</f>
        <v>0</v>
      </c>
      <c r="BH207" s="66" t="n">
        <f aca="false">'Vstupní data'!AD207</f>
        <v>0</v>
      </c>
      <c r="BI207" s="66" t="n">
        <f aca="false">'Vstupní data'!AF207</f>
        <v>0</v>
      </c>
      <c r="BJ207" s="69" t="n">
        <f aca="false">'Vstupní data'!AG207</f>
        <v>0</v>
      </c>
      <c r="BK207" s="69" t="n">
        <f aca="false">IF(BF207&lt;&gt;0,VLOOKUP(I207,'Pril3-drev'!$H$5:$I$83,2,0),0)</f>
        <v>0</v>
      </c>
      <c r="BL207" s="69" t="n">
        <f aca="false">IF(BF207&lt;&gt;0,VLOOKUP(BK207,'Pril3-drev'!$A$5:$C$17,3,0),0)</f>
        <v>0</v>
      </c>
      <c r="BM207" s="69" t="n">
        <f aca="false">'Vstupní data'!AH207</f>
        <v>0</v>
      </c>
      <c r="BN207" s="69" t="n">
        <f aca="false">IF('Vstupní data'!AH207&gt;0,   VLOOKUP(VLOOKUP(CONCATENATE(VLOOKUP(I207,'Pril3-drev'!$H$4:$L$83,5,0),BD207),'Pril3-drev'!$Q$4:$R$2803,2,0),'AVB-BS'!$C$5:$S$29 ,LOOKUP(BM207,'AVB-BS'!$D$3:$S$3,'AVB-BS'!$D$1:$S$1) ,0 )   ,   IF('Vstupní data'!AI207&gt;0,'Vstupní data'!AI207,0))</f>
        <v>0</v>
      </c>
      <c r="BO207" s="69" t="str">
        <f aca="false">IF(BX207&gt;5,VLOOKUP(CONCATENATE(BK207,BN207),'Pril1-THLPa'!$H$6:$N$96,4,0),"")</f>
        <v/>
      </c>
      <c r="BP207" s="69" t="str">
        <f aca="false">IF(BX207&gt;5,VLOOKUP(CONCATENATE(BK207,BN207),'Pril1-THLPa'!$H$6:$N$96,5,0),"")</f>
        <v/>
      </c>
      <c r="BQ207" s="69" t="str">
        <f aca="false">IF(BX207&gt;5,VLOOKUP(CONCATENATE(BK207,BN207),'Pril1-THLPa'!$H$6:$N$96,6,0),"")</f>
        <v/>
      </c>
      <c r="BR207" s="69" t="str">
        <f aca="false">IF(BX207&gt;5,VLOOKUP(CONCATENATE(BK207,BN207),'Pril1-THLPa'!$H$6:$N$96,7,0),"")</f>
        <v/>
      </c>
      <c r="BS207" s="69" t="str">
        <f aca="false">IF(BX207&gt;5,VLOOKUP(CONCATENATE(BK207,BN207),'Pril1-THLPa'!$H$6:$O$96,8,0),"")</f>
        <v/>
      </c>
      <c r="BT207" s="69" t="str">
        <f aca="false">IF(BF207&gt;0, IF(BK207="smrk",  VLOOKUP(VLOOKUP(BD207,'Pril9-K3'!$L$8:$M$207,2,0),'Pril9-K3'!$A$8:$J$16,LOOKUP(BN207,'Pril9-K3'!$A$7:$J$7,'Pril9-K3'!$A$5:$J$5),0), IF(AND(BK207&lt;&gt;"smrk",'Vstupní data'!AK207&lt;&gt;""),'Vstupní data'!AK207,   VLOOKUP(VLOOKUP(BD207,'Pril9-K3'!$L$8:$M$207,2,0),'Pril9-K3'!$A$8:$J$16,LOOKUP(BN207,'Pril9-K3'!$A$7:$J$7,'Pril9-K3'!$A$5:$J$5),0)   )),   "")</f>
        <v/>
      </c>
      <c r="BV207" s="69" t="n">
        <f aca="false">'Vstupní data'!AJ207</f>
        <v>0</v>
      </c>
      <c r="BW207" s="69" t="n">
        <f aca="false">IF(BF207&gt;0,IF(J207&gt;0,J207,K207*H207/100),0)</f>
        <v>0</v>
      </c>
      <c r="BX207" s="69" t="n">
        <f aca="false">IF(BF207&gt;0,IF(BJ207&gt;BL207,BL207,BJ207),0)</f>
        <v>0</v>
      </c>
      <c r="BY207" s="69" t="n">
        <f aca="false">IF(BD207=0,0,IF(AND(BX207&gt;0,BX207&lt;=5),  IF(AND(BX207&gt;0,BX207&lt;=5),VLOOKUP(BK207,'Pril1-THLPa'!$A$6:$F$18,IF(AND(BX207&gt;0,BX207&lt;=5),LOOKUP(BX207,'Pril1-THLPa'!$B$5:$F$5,'Pril1-THLPa'!$B$4:$F$4),""),0),""),  IF(BX207&gt;5,BO207+BP207*(BX207-5)+BQ207*POWER(BX207-5,2)+BR207*POWER(BX207-5,3)+BS207*POWER(BX207-5,4),"")))</f>
        <v>0</v>
      </c>
      <c r="BZ207" s="69" t="n">
        <f aca="false">IF(BY207&gt;0,BY207*BI207/10*BW207*(100+BV207)/100,0)</f>
        <v>0</v>
      </c>
      <c r="CA207" s="69" t="n">
        <f aca="false">IF(BD207&gt;0,BX207-IF(BD207&gt;BX207,BX207,BD207),0)</f>
        <v>0</v>
      </c>
      <c r="CB207" s="69" t="n">
        <f aca="false">POWER(1.01,CA207)</f>
        <v>1</v>
      </c>
      <c r="CC207" s="69" t="n">
        <f aca="false">IF(BF207&gt;0,IF(BF207&gt;BH207,1,BF207/BH207),0)</f>
        <v>0</v>
      </c>
      <c r="CD207" s="72" t="n">
        <f aca="false">IF(BD207=0,0,IF(BF207&gt;0,ROUND(IF(CB207&lt;&gt;0,BZ207*BT207*1/CB207*CC207,0),0),0))</f>
        <v>0</v>
      </c>
      <c r="CE207" s="73" t="str">
        <f aca="false">IF(BF207&gt;0,IF(BF207&gt;BH207,CD207/BF207,CD207/BH207),"")</f>
        <v/>
      </c>
      <c r="CF207" s="69" t="n">
        <f aca="false">'Vstupní data'!AM207</f>
        <v>0</v>
      </c>
      <c r="CG207" s="69" t="n">
        <f aca="false">'Vstupní data'!AN207</f>
        <v>0</v>
      </c>
      <c r="CH207" s="69" t="n">
        <f aca="false">'Vstupní data'!AO207</f>
        <v>0</v>
      </c>
      <c r="CI207" s="69" t="n">
        <f aca="false">'Vstupní data'!AP207</f>
        <v>0</v>
      </c>
      <c r="CJ207" s="72" t="n">
        <f aca="false">ROUND(CH207*CI207,0)</f>
        <v>0</v>
      </c>
      <c r="CK207" s="74" t="str">
        <f aca="false">IF(OR(AA207&gt;0,BB207&gt;0,CD207&gt;0,CJ207&gt;0),AA207+BB207+CD207+CJ207,"")</f>
        <v/>
      </c>
    </row>
    <row r="208" customFormat="false" ht="12.8" hidden="false" customHeight="false" outlineLevel="0" collapsed="false">
      <c r="A208" s="66" t="n">
        <f aca="false">'Vstupní data'!A208</f>
        <v>0</v>
      </c>
      <c r="F208" s="66" t="str">
        <f aca="false">CONCATENATE('Vstupní data'!F208,'Vstupní data'!G208,'Vstupní data'!H208,'Vstupní data'!I208)</f>
        <v/>
      </c>
      <c r="G208" s="66"/>
      <c r="H208" s="66" t="n">
        <f aca="false">'Vstupní data'!K208</f>
        <v>0</v>
      </c>
      <c r="I208" s="66" t="n">
        <f aca="false">'Vstupní data'!L208</f>
        <v>0</v>
      </c>
      <c r="J208" s="66" t="n">
        <f aca="false">'Vstupní data'!K208*'Vstupní data'!M208/100</f>
        <v>0</v>
      </c>
      <c r="L208" s="66" t="n">
        <f aca="false">IF('Vstupní data'!N208="prostokořenný",0,IF('Vstupní data'!N208="krytokořenný","k",IF('Vstupní data'!N208="poloodrostky nebo odrostky, prostokořenné i krytokořenné","po",0)))</f>
        <v>0</v>
      </c>
      <c r="N208" s="66"/>
      <c r="O208" s="66" t="n">
        <f aca="false">'Vstupní data'!O208</f>
        <v>0</v>
      </c>
      <c r="P208" s="66" t="n">
        <f aca="false">IF(O208&gt;0,VLOOKUP(CONCATENATE(VLOOKUP(I208,'Pril3-drev'!$H$5:$K$83,4,0),"-",'Vstupní data'!R208),K2!$C$15:$D$23,2,0),0)</f>
        <v>0</v>
      </c>
      <c r="Q208" s="66" t="n">
        <f aca="false">IF(O208&gt;0,VLOOKUP(I208,'Pril3-drev'!$H$5:$I$83,2,0),0)</f>
        <v>0</v>
      </c>
      <c r="R208" s="66" t="n">
        <f aca="false">IF(Q208&gt;0,VLOOKUP(Q208,'Pril6-okus'!$A$5:$B$17,2,0),0)</f>
        <v>0</v>
      </c>
      <c r="S208" s="66" t="n">
        <f aca="false">IF(O208&gt;0,VLOOKUP(I208,'Pril3-drev'!$H$5:$J$83,3,0),0)</f>
        <v>0</v>
      </c>
      <c r="T208" s="66" t="str">
        <f aca="false">IF(O208&gt;0,IF(L208="k",0.9*VLOOKUP(S208,'ha-pocty-vyhl'!$A$5:$B$20,2,0),IF(L208="po",0.8*VLOOKUP(S208,'ha-pocty-vyhl'!$A$5:$B$20,2,0),VLOOKUP(S208,'ha-pocty-vyhl'!$A$5:$B$20,2,0))),"")</f>
        <v/>
      </c>
      <c r="U208" s="66" t="n">
        <f aca="false">'Vstupní data'!P208</f>
        <v>0</v>
      </c>
      <c r="V208" s="66" t="n">
        <f aca="false">IF(O208&gt;0,1.3*T208*1000*Z208/10000,0)</f>
        <v>0</v>
      </c>
      <c r="W208" s="66" t="n">
        <f aca="false">IF(O208&gt;0,1.3*T208*1000*Z208/10000,0)</f>
        <v>0</v>
      </c>
      <c r="X208" s="66" t="n">
        <f aca="false">IF(O208&gt;0,IF(O208&gt;V208,V208,O208),0)</f>
        <v>0</v>
      </c>
      <c r="Y208" s="66" t="n">
        <f aca="false">IF(O208&gt;0,IF(IF(U208&gt;W208,W208,U208)&lt;X208,W208,IF(U208&gt;W208,W208,U208)),0)</f>
        <v>0</v>
      </c>
      <c r="Z208" s="66" t="n">
        <f aca="false">IF(O208&gt;0,IF(J208&gt;0,J208,K208*H208/100),0)</f>
        <v>0</v>
      </c>
      <c r="AA208" s="67" t="n">
        <f aca="false">IF(O208&gt;0,CEILING(R208*P208*X208/Y208*Z208,1),0)</f>
        <v>0</v>
      </c>
      <c r="AB208" s="68" t="n">
        <f aca="false">IF(O208&gt;0,AA208/O208,0)</f>
        <v>0</v>
      </c>
      <c r="AC208" s="66" t="n">
        <f aca="false">'Vstupní data'!W208</f>
        <v>0</v>
      </c>
      <c r="AI208" s="66" t="str">
        <f aca="false">IF(OR('Vstupní data'!T208&gt;0,'Vstupní data'!U208&gt;0),VLOOKUP(I208,'Pril3-drev'!$H$5:$J$83,3,0),"")</f>
        <v/>
      </c>
      <c r="AJ208" s="66" t="n">
        <f aca="false">IF('Vstupní data'!V208="prostokořenný",0,IF('Vstupní data'!V208="krytokořenný","k",IF('Vstupní data'!V208="poloodrostky nebo odrostky, prostokořenné i krytokořenné","po",0)))</f>
        <v>0</v>
      </c>
      <c r="AK208" s="66" t="n">
        <f aca="false">IF(OR('Vstupní data'!T208&gt;0,'Vstupní data'!U208&gt;0),IF(AJ208="k",0.9*VLOOKUP(AI208,'ha-pocty-vyhl'!$A$5:$B$20,2,0),IF(AJ208="po",0.8*VLOOKUP(AI208,'ha-pocty-vyhl'!$A$5:$B$20,2,0),VLOOKUP(AI208,'ha-pocty-vyhl'!$A$5:$B$20,2,0))),0)</f>
        <v>0</v>
      </c>
      <c r="AL208" s="66" t="n">
        <f aca="false">IF(OR('Vstupní data'!T208&gt;0,'Vstupní data'!U208&gt;0),'Vstupní data'!K208*'Vstupní data'!M208/100,0)</f>
        <v>0</v>
      </c>
      <c r="AM208" s="66" t="n">
        <f aca="false">IF(OR('Vstupní data'!T208&gt;0,'Vstupní data'!U208&gt;0),IF('Vstupní data'!T208&gt;0,'Vstupní data'!T208,ROUND(10*'Vstupní data'!U208/AK208,0)),0)</f>
        <v>0</v>
      </c>
      <c r="AN208" s="69" t="n">
        <f aca="false">IF('Vstupní data'!T208&gt;0,   IF('Vstupní data'!T208&lt;=AL208,'Vstupní data'!T208,AL208),   IF(AM208&lt;AL208,AM208,AL208))</f>
        <v>0</v>
      </c>
      <c r="AO208" s="69" t="n">
        <f aca="false">'Vstupní data'!X208</f>
        <v>0</v>
      </c>
      <c r="AP208" s="66" t="n">
        <f aca="false">IF(OR('Vstupní data'!T208&gt;0,'Vstupní data'!U208&gt;0),IF(I208&lt;&gt;0,VLOOKUP(I208,'Pril3-drev'!$H$5:$I$83,2,0),0),0)</f>
        <v>0</v>
      </c>
      <c r="AQ208" s="66" t="n">
        <f aca="false">'Vstupní data'!Y208</f>
        <v>0</v>
      </c>
      <c r="AR208" s="66" t="str">
        <f aca="false">IF(AC208&gt;5,   IF('Vstupní data'!Y208&gt;0,   VLOOKUP(VLOOKUP(CONCATENATE(VLOOKUP(I208,'Pril3-drev'!$H$4:$L$83,5,0),AC208),'Pril3-drev'!$Q$4:$R$2803,2,0),'AVB-BS'!$C$5:$S$29 ,LOOKUP(AQ208,'AVB-BS'!$D$3:$S$3,'AVB-BS'!$D$1:$S$1) ,0 )   ,   IF('Vstupní data'!Z208&gt;0,'Vstupní data'!Z208,0)) , "")</f>
        <v/>
      </c>
      <c r="AS208" s="70" t="str">
        <f aca="false">IF(AC208&gt;5,VLOOKUP(CONCATENATE(AP208,AR208),'Pril1-THLPa'!$H$6:$N$96,4,0),"")</f>
        <v/>
      </c>
      <c r="AT208" s="70" t="str">
        <f aca="false">IF(AC208&gt;5,VLOOKUP(CONCATENATE(AP208,AR208),'Pril1-THLPa'!$H$6:$N$96,5,0),"")</f>
        <v/>
      </c>
      <c r="AU208" s="70" t="str">
        <f aca="false">IF(AC208&gt;5,VLOOKUP(CONCATENATE(AP208,AR208),'Pril1-THLPa'!$H$6:$N$96,6,0),"")</f>
        <v/>
      </c>
      <c r="AV208" s="70" t="str">
        <f aca="false">IF(AC208&gt;5,VLOOKUP(CONCATENATE(AP208,AR208),'Pril1-THLPa'!$H$6:$N$96,7,0),"")</f>
        <v/>
      </c>
      <c r="AW208" s="70" t="str">
        <f aca="false">IF(AC208&gt;5,VLOOKUP(CONCATENATE(AP208,AR208),'Pril1-THLPa'!$H$6:$O$96,8,0),"")</f>
        <v/>
      </c>
      <c r="AX208" s="66" t="n">
        <f aca="false">IF(AC208&gt;0,IF(AND(AC208&gt;0,AC208&lt;=5),VLOOKUP(AP208,'Pril1-THLPa'!$A$6:$F$18,LOOKUP(AC208,'Pril1-THLPa'!$B$5:$F$5,'Pril1-THLPa'!$B$4:$F$4),0),AS208+AT208*(AC208-5)+AU208*POWER(AC208-5,2)+AV208*POWER(AC208-5,3)+AW208*POWER(AC208-5,4)),0)</f>
        <v>0</v>
      </c>
      <c r="AY208" s="71"/>
      <c r="AZ208" s="66" t="n">
        <f aca="false">'Vstupní data'!AA208</f>
        <v>0</v>
      </c>
      <c r="BA208" s="66" t="n">
        <f aca="false">IF(OR('Vstupní data'!T208&gt;0,'Vstupní data'!U208&gt;0),IF(AC208&lt;&gt;"",AX208*AO208/10*(100+AZ208)/100,0),0)</f>
        <v>0</v>
      </c>
      <c r="BB208" s="67" t="n">
        <f aca="false">IF(AC208&lt;&gt;"",ROUND(BA208*AN208,0),0)</f>
        <v>0</v>
      </c>
      <c r="BC208" s="68" t="str">
        <f aca="false">IF(AE208&gt;0,BB208/AE208,"")</f>
        <v/>
      </c>
      <c r="BD208" s="66" t="n">
        <f aca="false">'Vstupní data'!AE208</f>
        <v>0</v>
      </c>
      <c r="BF208" s="66" t="n">
        <f aca="false">'Vstupní data'!AC208</f>
        <v>0</v>
      </c>
      <c r="BH208" s="66" t="n">
        <f aca="false">'Vstupní data'!AD208</f>
        <v>0</v>
      </c>
      <c r="BI208" s="66" t="n">
        <f aca="false">'Vstupní data'!AF208</f>
        <v>0</v>
      </c>
      <c r="BJ208" s="69" t="n">
        <f aca="false">'Vstupní data'!AG208</f>
        <v>0</v>
      </c>
      <c r="BK208" s="69" t="n">
        <f aca="false">IF(BF208&lt;&gt;0,VLOOKUP(I208,'Pril3-drev'!$H$5:$I$83,2,0),0)</f>
        <v>0</v>
      </c>
      <c r="BL208" s="69" t="n">
        <f aca="false">IF(BF208&lt;&gt;0,VLOOKUP(BK208,'Pril3-drev'!$A$5:$C$17,3,0),0)</f>
        <v>0</v>
      </c>
      <c r="BM208" s="69" t="n">
        <f aca="false">'Vstupní data'!AH208</f>
        <v>0</v>
      </c>
      <c r="BN208" s="69" t="n">
        <f aca="false">IF('Vstupní data'!AH208&gt;0,   VLOOKUP(VLOOKUP(CONCATENATE(VLOOKUP(I208,'Pril3-drev'!$H$4:$L$83,5,0),BD208),'Pril3-drev'!$Q$4:$R$2803,2,0),'AVB-BS'!$C$5:$S$29 ,LOOKUP(BM208,'AVB-BS'!$D$3:$S$3,'AVB-BS'!$D$1:$S$1) ,0 )   ,   IF('Vstupní data'!AI208&gt;0,'Vstupní data'!AI208,0))</f>
        <v>0</v>
      </c>
      <c r="BO208" s="69" t="str">
        <f aca="false">IF(BX208&gt;5,VLOOKUP(CONCATENATE(BK208,BN208),'Pril1-THLPa'!$H$6:$N$96,4,0),"")</f>
        <v/>
      </c>
      <c r="BP208" s="69" t="str">
        <f aca="false">IF(BX208&gt;5,VLOOKUP(CONCATENATE(BK208,BN208),'Pril1-THLPa'!$H$6:$N$96,5,0),"")</f>
        <v/>
      </c>
      <c r="BQ208" s="69" t="str">
        <f aca="false">IF(BX208&gt;5,VLOOKUP(CONCATENATE(BK208,BN208),'Pril1-THLPa'!$H$6:$N$96,6,0),"")</f>
        <v/>
      </c>
      <c r="BR208" s="69" t="str">
        <f aca="false">IF(BX208&gt;5,VLOOKUP(CONCATENATE(BK208,BN208),'Pril1-THLPa'!$H$6:$N$96,7,0),"")</f>
        <v/>
      </c>
      <c r="BS208" s="69" t="str">
        <f aca="false">IF(BX208&gt;5,VLOOKUP(CONCATENATE(BK208,BN208),'Pril1-THLPa'!$H$6:$O$96,8,0),"")</f>
        <v/>
      </c>
      <c r="BT208" s="69" t="str">
        <f aca="false">IF(BF208&gt;0, IF(BK208="smrk",  VLOOKUP(VLOOKUP(BD208,'Pril9-K3'!$L$8:$M$207,2,0),'Pril9-K3'!$A$8:$J$16,LOOKUP(BN208,'Pril9-K3'!$A$7:$J$7,'Pril9-K3'!$A$5:$J$5),0), IF(AND(BK208&lt;&gt;"smrk",'Vstupní data'!AK208&lt;&gt;""),'Vstupní data'!AK208,   VLOOKUP(VLOOKUP(BD208,'Pril9-K3'!$L$8:$M$207,2,0),'Pril9-K3'!$A$8:$J$16,LOOKUP(BN208,'Pril9-K3'!$A$7:$J$7,'Pril9-K3'!$A$5:$J$5),0)   )),   "")</f>
        <v/>
      </c>
      <c r="BV208" s="69" t="n">
        <f aca="false">'Vstupní data'!AJ208</f>
        <v>0</v>
      </c>
      <c r="BW208" s="69" t="n">
        <f aca="false">IF(BF208&gt;0,IF(J208&gt;0,J208,K208*H208/100),0)</f>
        <v>0</v>
      </c>
      <c r="BX208" s="69" t="n">
        <f aca="false">IF(BF208&gt;0,IF(BJ208&gt;BL208,BL208,BJ208),0)</f>
        <v>0</v>
      </c>
      <c r="BY208" s="69" t="n">
        <f aca="false">IF(BD208=0,0,IF(AND(BX208&gt;0,BX208&lt;=5),  IF(AND(BX208&gt;0,BX208&lt;=5),VLOOKUP(BK208,'Pril1-THLPa'!$A$6:$F$18,IF(AND(BX208&gt;0,BX208&lt;=5),LOOKUP(BX208,'Pril1-THLPa'!$B$5:$F$5,'Pril1-THLPa'!$B$4:$F$4),""),0),""),  IF(BX208&gt;5,BO208+BP208*(BX208-5)+BQ208*POWER(BX208-5,2)+BR208*POWER(BX208-5,3)+BS208*POWER(BX208-5,4),"")))</f>
        <v>0</v>
      </c>
      <c r="BZ208" s="69" t="n">
        <f aca="false">IF(BY208&gt;0,BY208*BI208/10*BW208*(100+BV208)/100,0)</f>
        <v>0</v>
      </c>
      <c r="CA208" s="69" t="n">
        <f aca="false">IF(BD208&gt;0,BX208-IF(BD208&gt;BX208,BX208,BD208),0)</f>
        <v>0</v>
      </c>
      <c r="CB208" s="69" t="n">
        <f aca="false">POWER(1.01,CA208)</f>
        <v>1</v>
      </c>
      <c r="CC208" s="69" t="n">
        <f aca="false">IF(BF208&gt;0,IF(BF208&gt;BH208,1,BF208/BH208),0)</f>
        <v>0</v>
      </c>
      <c r="CD208" s="72" t="n">
        <f aca="false">IF(BD208=0,0,IF(BF208&gt;0,ROUND(IF(CB208&lt;&gt;0,BZ208*BT208*1/CB208*CC208,0),0),0))</f>
        <v>0</v>
      </c>
      <c r="CE208" s="73" t="str">
        <f aca="false">IF(BF208&gt;0,IF(BF208&gt;BH208,CD208/BF208,CD208/BH208),"")</f>
        <v/>
      </c>
      <c r="CF208" s="69" t="n">
        <f aca="false">'Vstupní data'!AM208</f>
        <v>0</v>
      </c>
      <c r="CG208" s="69" t="n">
        <f aca="false">'Vstupní data'!AN208</f>
        <v>0</v>
      </c>
      <c r="CH208" s="69" t="n">
        <f aca="false">'Vstupní data'!AO208</f>
        <v>0</v>
      </c>
      <c r="CI208" s="69" t="n">
        <f aca="false">'Vstupní data'!AP208</f>
        <v>0</v>
      </c>
      <c r="CJ208" s="72" t="n">
        <f aca="false">ROUND(CH208*CI208,0)</f>
        <v>0</v>
      </c>
      <c r="CK208" s="74" t="str">
        <f aca="false">IF(OR(AA208&gt;0,BB208&gt;0,CD208&gt;0,CJ208&gt;0),AA208+BB208+CD208+CJ208,"")</f>
        <v/>
      </c>
    </row>
    <row r="209" customFormat="false" ht="12.8" hidden="false" customHeight="false" outlineLevel="0" collapsed="false">
      <c r="A209" s="66" t="n">
        <f aca="false">'Vstupní data'!A209</f>
        <v>0</v>
      </c>
      <c r="F209" s="66" t="str">
        <f aca="false">CONCATENATE('Vstupní data'!F209,'Vstupní data'!G209,'Vstupní data'!H209,'Vstupní data'!I209)</f>
        <v/>
      </c>
      <c r="G209" s="66"/>
      <c r="H209" s="66" t="n">
        <f aca="false">'Vstupní data'!K209</f>
        <v>0</v>
      </c>
      <c r="I209" s="66" t="n">
        <f aca="false">'Vstupní data'!L209</f>
        <v>0</v>
      </c>
      <c r="J209" s="66" t="n">
        <f aca="false">'Vstupní data'!K209*'Vstupní data'!M209/100</f>
        <v>0</v>
      </c>
      <c r="L209" s="66" t="n">
        <f aca="false">IF('Vstupní data'!N209="prostokořenný",0,IF('Vstupní data'!N209="krytokořenný","k",IF('Vstupní data'!N209="poloodrostky nebo odrostky, prostokořenné i krytokořenné","po",0)))</f>
        <v>0</v>
      </c>
      <c r="N209" s="66"/>
      <c r="O209" s="66" t="n">
        <f aca="false">'Vstupní data'!O209</f>
        <v>0</v>
      </c>
      <c r="P209" s="66" t="n">
        <f aca="false">IF(O209&gt;0,VLOOKUP(CONCATENATE(VLOOKUP(I209,'Pril3-drev'!$H$5:$K$83,4,0),"-",'Vstupní data'!R209),K2!$C$15:$D$23,2,0),0)</f>
        <v>0</v>
      </c>
      <c r="Q209" s="66" t="n">
        <f aca="false">IF(O209&gt;0,VLOOKUP(I209,'Pril3-drev'!$H$5:$I$83,2,0),0)</f>
        <v>0</v>
      </c>
      <c r="R209" s="66" t="n">
        <f aca="false">IF(Q209&gt;0,VLOOKUP(Q209,'Pril6-okus'!$A$5:$B$17,2,0),0)</f>
        <v>0</v>
      </c>
      <c r="S209" s="66" t="n">
        <f aca="false">IF(O209&gt;0,VLOOKUP(I209,'Pril3-drev'!$H$5:$J$83,3,0),0)</f>
        <v>0</v>
      </c>
      <c r="T209" s="66" t="str">
        <f aca="false">IF(O209&gt;0,IF(L209="k",0.9*VLOOKUP(S209,'ha-pocty-vyhl'!$A$5:$B$20,2,0),IF(L209="po",0.8*VLOOKUP(S209,'ha-pocty-vyhl'!$A$5:$B$20,2,0),VLOOKUP(S209,'ha-pocty-vyhl'!$A$5:$B$20,2,0))),"")</f>
        <v/>
      </c>
      <c r="U209" s="66" t="n">
        <f aca="false">'Vstupní data'!P209</f>
        <v>0</v>
      </c>
      <c r="V209" s="66" t="n">
        <f aca="false">IF(O209&gt;0,1.3*T209*1000*Z209/10000,0)</f>
        <v>0</v>
      </c>
      <c r="W209" s="66" t="n">
        <f aca="false">IF(O209&gt;0,1.3*T209*1000*Z209/10000,0)</f>
        <v>0</v>
      </c>
      <c r="X209" s="66" t="n">
        <f aca="false">IF(O209&gt;0,IF(O209&gt;V209,V209,O209),0)</f>
        <v>0</v>
      </c>
      <c r="Y209" s="66" t="n">
        <f aca="false">IF(O209&gt;0,IF(IF(U209&gt;W209,W209,U209)&lt;X209,W209,IF(U209&gt;W209,W209,U209)),0)</f>
        <v>0</v>
      </c>
      <c r="Z209" s="66" t="n">
        <f aca="false">IF(O209&gt;0,IF(J209&gt;0,J209,K209*H209/100),0)</f>
        <v>0</v>
      </c>
      <c r="AA209" s="67" t="n">
        <f aca="false">IF(O209&gt;0,CEILING(R209*P209*X209/Y209*Z209,1),0)</f>
        <v>0</v>
      </c>
      <c r="AB209" s="68" t="n">
        <f aca="false">IF(O209&gt;0,AA209/O209,0)</f>
        <v>0</v>
      </c>
      <c r="AC209" s="66" t="n">
        <f aca="false">'Vstupní data'!W209</f>
        <v>0</v>
      </c>
      <c r="AI209" s="66" t="str">
        <f aca="false">IF(OR('Vstupní data'!T209&gt;0,'Vstupní data'!U209&gt;0),VLOOKUP(I209,'Pril3-drev'!$H$5:$J$83,3,0),"")</f>
        <v/>
      </c>
      <c r="AJ209" s="66" t="n">
        <f aca="false">IF('Vstupní data'!V209="prostokořenný",0,IF('Vstupní data'!V209="krytokořenný","k",IF('Vstupní data'!V209="poloodrostky nebo odrostky, prostokořenné i krytokořenné","po",0)))</f>
        <v>0</v>
      </c>
      <c r="AK209" s="66" t="n">
        <f aca="false">IF(OR('Vstupní data'!T209&gt;0,'Vstupní data'!U209&gt;0),IF(AJ209="k",0.9*VLOOKUP(AI209,'ha-pocty-vyhl'!$A$5:$B$20,2,0),IF(AJ209="po",0.8*VLOOKUP(AI209,'ha-pocty-vyhl'!$A$5:$B$20,2,0),VLOOKUP(AI209,'ha-pocty-vyhl'!$A$5:$B$20,2,0))),0)</f>
        <v>0</v>
      </c>
      <c r="AL209" s="66" t="n">
        <f aca="false">IF(OR('Vstupní data'!T209&gt;0,'Vstupní data'!U209&gt;0),'Vstupní data'!K209*'Vstupní data'!M209/100,0)</f>
        <v>0</v>
      </c>
      <c r="AM209" s="66" t="n">
        <f aca="false">IF(OR('Vstupní data'!T209&gt;0,'Vstupní data'!U209&gt;0),IF('Vstupní data'!T209&gt;0,'Vstupní data'!T209,ROUND(10*'Vstupní data'!U209/AK209,0)),0)</f>
        <v>0</v>
      </c>
      <c r="AN209" s="69" t="n">
        <f aca="false">IF('Vstupní data'!T209&gt;0,   IF('Vstupní data'!T209&lt;=AL209,'Vstupní data'!T209,AL209),   IF(AM209&lt;AL209,AM209,AL209))</f>
        <v>0</v>
      </c>
      <c r="AO209" s="69" t="n">
        <f aca="false">'Vstupní data'!X209</f>
        <v>0</v>
      </c>
      <c r="AP209" s="66" t="n">
        <f aca="false">IF(OR('Vstupní data'!T209&gt;0,'Vstupní data'!U209&gt;0),IF(I209&lt;&gt;0,VLOOKUP(I209,'Pril3-drev'!$H$5:$I$83,2,0),0),0)</f>
        <v>0</v>
      </c>
      <c r="AQ209" s="66" t="n">
        <f aca="false">'Vstupní data'!Y209</f>
        <v>0</v>
      </c>
      <c r="AR209" s="66" t="str">
        <f aca="false">IF(AC209&gt;5,   IF('Vstupní data'!Y209&gt;0,   VLOOKUP(VLOOKUP(CONCATENATE(VLOOKUP(I209,'Pril3-drev'!$H$4:$L$83,5,0),AC209),'Pril3-drev'!$Q$4:$R$2803,2,0),'AVB-BS'!$C$5:$S$29 ,LOOKUP(AQ209,'AVB-BS'!$D$3:$S$3,'AVB-BS'!$D$1:$S$1) ,0 )   ,   IF('Vstupní data'!Z209&gt;0,'Vstupní data'!Z209,0)) , "")</f>
        <v/>
      </c>
      <c r="AS209" s="70" t="str">
        <f aca="false">IF(AC209&gt;5,VLOOKUP(CONCATENATE(AP209,AR209),'Pril1-THLPa'!$H$6:$N$96,4,0),"")</f>
        <v/>
      </c>
      <c r="AT209" s="70" t="str">
        <f aca="false">IF(AC209&gt;5,VLOOKUP(CONCATENATE(AP209,AR209),'Pril1-THLPa'!$H$6:$N$96,5,0),"")</f>
        <v/>
      </c>
      <c r="AU209" s="70" t="str">
        <f aca="false">IF(AC209&gt;5,VLOOKUP(CONCATENATE(AP209,AR209),'Pril1-THLPa'!$H$6:$N$96,6,0),"")</f>
        <v/>
      </c>
      <c r="AV209" s="70" t="str">
        <f aca="false">IF(AC209&gt;5,VLOOKUP(CONCATENATE(AP209,AR209),'Pril1-THLPa'!$H$6:$N$96,7,0),"")</f>
        <v/>
      </c>
      <c r="AW209" s="70" t="str">
        <f aca="false">IF(AC209&gt;5,VLOOKUP(CONCATENATE(AP209,AR209),'Pril1-THLPa'!$H$6:$O$96,8,0),"")</f>
        <v/>
      </c>
      <c r="AX209" s="66" t="n">
        <f aca="false">IF(AC209&gt;0,IF(AND(AC209&gt;0,AC209&lt;=5),VLOOKUP(AP209,'Pril1-THLPa'!$A$6:$F$18,LOOKUP(AC209,'Pril1-THLPa'!$B$5:$F$5,'Pril1-THLPa'!$B$4:$F$4),0),AS209+AT209*(AC209-5)+AU209*POWER(AC209-5,2)+AV209*POWER(AC209-5,3)+AW209*POWER(AC209-5,4)),0)</f>
        <v>0</v>
      </c>
      <c r="AY209" s="71"/>
      <c r="AZ209" s="66" t="n">
        <f aca="false">'Vstupní data'!AA209</f>
        <v>0</v>
      </c>
      <c r="BA209" s="66" t="n">
        <f aca="false">IF(OR('Vstupní data'!T209&gt;0,'Vstupní data'!U209&gt;0),IF(AC209&lt;&gt;"",AX209*AO209/10*(100+AZ209)/100,0),0)</f>
        <v>0</v>
      </c>
      <c r="BB209" s="67" t="n">
        <f aca="false">IF(AC209&lt;&gt;"",ROUND(BA209*AN209,0),0)</f>
        <v>0</v>
      </c>
      <c r="BC209" s="68" t="str">
        <f aca="false">IF(AE209&gt;0,BB209/AE209,"")</f>
        <v/>
      </c>
      <c r="BD209" s="66" t="n">
        <f aca="false">'Vstupní data'!AE209</f>
        <v>0</v>
      </c>
      <c r="BF209" s="66" t="n">
        <f aca="false">'Vstupní data'!AC209</f>
        <v>0</v>
      </c>
      <c r="BH209" s="66" t="n">
        <f aca="false">'Vstupní data'!AD209</f>
        <v>0</v>
      </c>
      <c r="BI209" s="66" t="n">
        <f aca="false">'Vstupní data'!AF209</f>
        <v>0</v>
      </c>
      <c r="BJ209" s="69" t="n">
        <f aca="false">'Vstupní data'!AG209</f>
        <v>0</v>
      </c>
      <c r="BK209" s="69" t="n">
        <f aca="false">IF(BF209&lt;&gt;0,VLOOKUP(I209,'Pril3-drev'!$H$5:$I$83,2,0),0)</f>
        <v>0</v>
      </c>
      <c r="BL209" s="69" t="n">
        <f aca="false">IF(BF209&lt;&gt;0,VLOOKUP(BK209,'Pril3-drev'!$A$5:$C$17,3,0),0)</f>
        <v>0</v>
      </c>
      <c r="BM209" s="69" t="n">
        <f aca="false">'Vstupní data'!AH209</f>
        <v>0</v>
      </c>
      <c r="BN209" s="69" t="n">
        <f aca="false">IF('Vstupní data'!AH209&gt;0,   VLOOKUP(VLOOKUP(CONCATENATE(VLOOKUP(I209,'Pril3-drev'!$H$4:$L$83,5,0),BD209),'Pril3-drev'!$Q$4:$R$2803,2,0),'AVB-BS'!$C$5:$S$29 ,LOOKUP(BM209,'AVB-BS'!$D$3:$S$3,'AVB-BS'!$D$1:$S$1) ,0 )   ,   IF('Vstupní data'!AI209&gt;0,'Vstupní data'!AI209,0))</f>
        <v>0</v>
      </c>
      <c r="BO209" s="69" t="str">
        <f aca="false">IF(BX209&gt;5,VLOOKUP(CONCATENATE(BK209,BN209),'Pril1-THLPa'!$H$6:$N$96,4,0),"")</f>
        <v/>
      </c>
      <c r="BP209" s="69" t="str">
        <f aca="false">IF(BX209&gt;5,VLOOKUP(CONCATENATE(BK209,BN209),'Pril1-THLPa'!$H$6:$N$96,5,0),"")</f>
        <v/>
      </c>
      <c r="BQ209" s="69" t="str">
        <f aca="false">IF(BX209&gt;5,VLOOKUP(CONCATENATE(BK209,BN209),'Pril1-THLPa'!$H$6:$N$96,6,0),"")</f>
        <v/>
      </c>
      <c r="BR209" s="69" t="str">
        <f aca="false">IF(BX209&gt;5,VLOOKUP(CONCATENATE(BK209,BN209),'Pril1-THLPa'!$H$6:$N$96,7,0),"")</f>
        <v/>
      </c>
      <c r="BS209" s="69" t="str">
        <f aca="false">IF(BX209&gt;5,VLOOKUP(CONCATENATE(BK209,BN209),'Pril1-THLPa'!$H$6:$O$96,8,0),"")</f>
        <v/>
      </c>
      <c r="BT209" s="69" t="str">
        <f aca="false">IF(BF209&gt;0, IF(BK209="smrk",  VLOOKUP(VLOOKUP(BD209,'Pril9-K3'!$L$8:$M$207,2,0),'Pril9-K3'!$A$8:$J$16,LOOKUP(BN209,'Pril9-K3'!$A$7:$J$7,'Pril9-K3'!$A$5:$J$5),0), IF(AND(BK209&lt;&gt;"smrk",'Vstupní data'!AK209&lt;&gt;""),'Vstupní data'!AK209,   VLOOKUP(VLOOKUP(BD209,'Pril9-K3'!$L$8:$M$207,2,0),'Pril9-K3'!$A$8:$J$16,LOOKUP(BN209,'Pril9-K3'!$A$7:$J$7,'Pril9-K3'!$A$5:$J$5),0)   )),   "")</f>
        <v/>
      </c>
      <c r="BV209" s="69" t="n">
        <f aca="false">'Vstupní data'!AJ209</f>
        <v>0</v>
      </c>
      <c r="BW209" s="69" t="n">
        <f aca="false">IF(BF209&gt;0,IF(J209&gt;0,J209,K209*H209/100),0)</f>
        <v>0</v>
      </c>
      <c r="BX209" s="69" t="n">
        <f aca="false">IF(BF209&gt;0,IF(BJ209&gt;BL209,BL209,BJ209),0)</f>
        <v>0</v>
      </c>
      <c r="BY209" s="69" t="n">
        <f aca="false">IF(BD209=0,0,IF(AND(BX209&gt;0,BX209&lt;=5),  IF(AND(BX209&gt;0,BX209&lt;=5),VLOOKUP(BK209,'Pril1-THLPa'!$A$6:$F$18,IF(AND(BX209&gt;0,BX209&lt;=5),LOOKUP(BX209,'Pril1-THLPa'!$B$5:$F$5,'Pril1-THLPa'!$B$4:$F$4),""),0),""),  IF(BX209&gt;5,BO209+BP209*(BX209-5)+BQ209*POWER(BX209-5,2)+BR209*POWER(BX209-5,3)+BS209*POWER(BX209-5,4),"")))</f>
        <v>0</v>
      </c>
      <c r="BZ209" s="69" t="n">
        <f aca="false">IF(BY209&gt;0,BY209*BI209/10*BW209*(100+BV209)/100,0)</f>
        <v>0</v>
      </c>
      <c r="CA209" s="69" t="n">
        <f aca="false">IF(BD209&gt;0,BX209-IF(BD209&gt;BX209,BX209,BD209),0)</f>
        <v>0</v>
      </c>
      <c r="CB209" s="69" t="n">
        <f aca="false">POWER(1.01,CA209)</f>
        <v>1</v>
      </c>
      <c r="CC209" s="69" t="n">
        <f aca="false">IF(BF209&gt;0,IF(BF209&gt;BH209,1,BF209/BH209),0)</f>
        <v>0</v>
      </c>
      <c r="CD209" s="72" t="n">
        <f aca="false">IF(BD209=0,0,IF(BF209&gt;0,ROUND(IF(CB209&lt;&gt;0,BZ209*BT209*1/CB209*CC209,0),0),0))</f>
        <v>0</v>
      </c>
      <c r="CE209" s="73" t="str">
        <f aca="false">IF(BF209&gt;0,IF(BF209&gt;BH209,CD209/BF209,CD209/BH209),"")</f>
        <v/>
      </c>
      <c r="CF209" s="69" t="n">
        <f aca="false">'Vstupní data'!AM209</f>
        <v>0</v>
      </c>
      <c r="CG209" s="69" t="n">
        <f aca="false">'Vstupní data'!AN209</f>
        <v>0</v>
      </c>
      <c r="CH209" s="69" t="n">
        <f aca="false">'Vstupní data'!AO209</f>
        <v>0</v>
      </c>
      <c r="CI209" s="69" t="n">
        <f aca="false">'Vstupní data'!AP209</f>
        <v>0</v>
      </c>
      <c r="CJ209" s="72" t="n">
        <f aca="false">ROUND(CH209*CI209,0)</f>
        <v>0</v>
      </c>
      <c r="CK209" s="74" t="str">
        <f aca="false">IF(OR(AA209&gt;0,BB209&gt;0,CD209&gt;0,CJ209&gt;0),AA209+BB209+CD209+CJ209,"")</f>
        <v/>
      </c>
    </row>
    <row r="210" customFormat="false" ht="12.8" hidden="false" customHeight="false" outlineLevel="0" collapsed="false">
      <c r="A210" s="66" t="n">
        <f aca="false">'Vstupní data'!A210</f>
        <v>0</v>
      </c>
      <c r="F210" s="66" t="str">
        <f aca="false">CONCATENATE('Vstupní data'!F210,'Vstupní data'!G210,'Vstupní data'!H210,'Vstupní data'!I210)</f>
        <v/>
      </c>
      <c r="G210" s="66"/>
      <c r="H210" s="66" t="n">
        <f aca="false">'Vstupní data'!K210</f>
        <v>0</v>
      </c>
      <c r="I210" s="66" t="n">
        <f aca="false">'Vstupní data'!L210</f>
        <v>0</v>
      </c>
      <c r="J210" s="66" t="n">
        <f aca="false">'Vstupní data'!K210*'Vstupní data'!M210/100</f>
        <v>0</v>
      </c>
      <c r="L210" s="66" t="n">
        <f aca="false">IF('Vstupní data'!N210="prostokořenný",0,IF('Vstupní data'!N210="krytokořenný","k",IF('Vstupní data'!N210="poloodrostky nebo odrostky, prostokořenné i krytokořenné","po",0)))</f>
        <v>0</v>
      </c>
      <c r="N210" s="66"/>
      <c r="O210" s="66" t="n">
        <f aca="false">'Vstupní data'!O210</f>
        <v>0</v>
      </c>
      <c r="P210" s="66" t="n">
        <f aca="false">IF(O210&gt;0,VLOOKUP(CONCATENATE(VLOOKUP(I210,'Pril3-drev'!$H$5:$K$83,4,0),"-",'Vstupní data'!R210),K2!$C$15:$D$23,2,0),0)</f>
        <v>0</v>
      </c>
      <c r="Q210" s="66" t="n">
        <f aca="false">IF(O210&gt;0,VLOOKUP(I210,'Pril3-drev'!$H$5:$I$83,2,0),0)</f>
        <v>0</v>
      </c>
      <c r="R210" s="66" t="n">
        <f aca="false">IF(Q210&gt;0,VLOOKUP(Q210,'Pril6-okus'!$A$5:$B$17,2,0),0)</f>
        <v>0</v>
      </c>
      <c r="S210" s="66" t="n">
        <f aca="false">IF(O210&gt;0,VLOOKUP(I210,'Pril3-drev'!$H$5:$J$83,3,0),0)</f>
        <v>0</v>
      </c>
      <c r="T210" s="66" t="str">
        <f aca="false">IF(O210&gt;0,IF(L210="k",0.9*VLOOKUP(S210,'ha-pocty-vyhl'!$A$5:$B$20,2,0),IF(L210="po",0.8*VLOOKUP(S210,'ha-pocty-vyhl'!$A$5:$B$20,2,0),VLOOKUP(S210,'ha-pocty-vyhl'!$A$5:$B$20,2,0))),"")</f>
        <v/>
      </c>
      <c r="U210" s="66" t="n">
        <f aca="false">'Vstupní data'!P210</f>
        <v>0</v>
      </c>
      <c r="V210" s="66" t="n">
        <f aca="false">IF(O210&gt;0,1.3*T210*1000*Z210/10000,0)</f>
        <v>0</v>
      </c>
      <c r="W210" s="66" t="n">
        <f aca="false">IF(O210&gt;0,1.3*T210*1000*Z210/10000,0)</f>
        <v>0</v>
      </c>
      <c r="X210" s="66" t="n">
        <f aca="false">IF(O210&gt;0,IF(O210&gt;V210,V210,O210),0)</f>
        <v>0</v>
      </c>
      <c r="Y210" s="66" t="n">
        <f aca="false">IF(O210&gt;0,IF(IF(U210&gt;W210,W210,U210)&lt;X210,W210,IF(U210&gt;W210,W210,U210)),0)</f>
        <v>0</v>
      </c>
      <c r="Z210" s="66" t="n">
        <f aca="false">IF(O210&gt;0,IF(J210&gt;0,J210,K210*H210/100),0)</f>
        <v>0</v>
      </c>
      <c r="AA210" s="67" t="n">
        <f aca="false">IF(O210&gt;0,CEILING(R210*P210*X210/Y210*Z210,1),0)</f>
        <v>0</v>
      </c>
      <c r="AB210" s="68" t="n">
        <f aca="false">IF(O210&gt;0,AA210/O210,0)</f>
        <v>0</v>
      </c>
      <c r="AC210" s="66" t="n">
        <f aca="false">'Vstupní data'!W210</f>
        <v>0</v>
      </c>
      <c r="AI210" s="66" t="str">
        <f aca="false">IF(OR('Vstupní data'!T210&gt;0,'Vstupní data'!U210&gt;0),VLOOKUP(I210,'Pril3-drev'!$H$5:$J$83,3,0),"")</f>
        <v/>
      </c>
      <c r="AJ210" s="66" t="n">
        <f aca="false">IF('Vstupní data'!V210="prostokořenný",0,IF('Vstupní data'!V210="krytokořenný","k",IF('Vstupní data'!V210="poloodrostky nebo odrostky, prostokořenné i krytokořenné","po",0)))</f>
        <v>0</v>
      </c>
      <c r="AK210" s="66" t="n">
        <f aca="false">IF(OR('Vstupní data'!T210&gt;0,'Vstupní data'!U210&gt;0),IF(AJ210="k",0.9*VLOOKUP(AI210,'ha-pocty-vyhl'!$A$5:$B$20,2,0),IF(AJ210="po",0.8*VLOOKUP(AI210,'ha-pocty-vyhl'!$A$5:$B$20,2,0),VLOOKUP(AI210,'ha-pocty-vyhl'!$A$5:$B$20,2,0))),0)</f>
        <v>0</v>
      </c>
      <c r="AL210" s="66" t="n">
        <f aca="false">IF(OR('Vstupní data'!T210&gt;0,'Vstupní data'!U210&gt;0),'Vstupní data'!K210*'Vstupní data'!M210/100,0)</f>
        <v>0</v>
      </c>
      <c r="AM210" s="66" t="n">
        <f aca="false">IF(OR('Vstupní data'!T210&gt;0,'Vstupní data'!U210&gt;0),IF('Vstupní data'!T210&gt;0,'Vstupní data'!T210,ROUND(10*'Vstupní data'!U210/AK210,0)),0)</f>
        <v>0</v>
      </c>
      <c r="AN210" s="69" t="n">
        <f aca="false">IF('Vstupní data'!T210&gt;0,   IF('Vstupní data'!T210&lt;=AL210,'Vstupní data'!T210,AL210),   IF(AM210&lt;AL210,AM210,AL210))</f>
        <v>0</v>
      </c>
      <c r="AO210" s="69" t="n">
        <f aca="false">'Vstupní data'!X210</f>
        <v>0</v>
      </c>
      <c r="AP210" s="66" t="n">
        <f aca="false">IF(OR('Vstupní data'!T210&gt;0,'Vstupní data'!U210&gt;0),IF(I210&lt;&gt;0,VLOOKUP(I210,'Pril3-drev'!$H$5:$I$83,2,0),0),0)</f>
        <v>0</v>
      </c>
      <c r="AQ210" s="66" t="n">
        <f aca="false">'Vstupní data'!Y210</f>
        <v>0</v>
      </c>
      <c r="AR210" s="66" t="str">
        <f aca="false">IF(AC210&gt;5,   IF('Vstupní data'!Y210&gt;0,   VLOOKUP(VLOOKUP(CONCATENATE(VLOOKUP(I210,'Pril3-drev'!$H$4:$L$83,5,0),AC210),'Pril3-drev'!$Q$4:$R$2803,2,0),'AVB-BS'!$C$5:$S$29 ,LOOKUP(AQ210,'AVB-BS'!$D$3:$S$3,'AVB-BS'!$D$1:$S$1) ,0 )   ,   IF('Vstupní data'!Z210&gt;0,'Vstupní data'!Z210,0)) , "")</f>
        <v/>
      </c>
      <c r="AS210" s="70" t="str">
        <f aca="false">IF(AC210&gt;5,VLOOKUP(CONCATENATE(AP210,AR210),'Pril1-THLPa'!$H$6:$N$96,4,0),"")</f>
        <v/>
      </c>
      <c r="AT210" s="70" t="str">
        <f aca="false">IF(AC210&gt;5,VLOOKUP(CONCATENATE(AP210,AR210),'Pril1-THLPa'!$H$6:$N$96,5,0),"")</f>
        <v/>
      </c>
      <c r="AU210" s="70" t="str">
        <f aca="false">IF(AC210&gt;5,VLOOKUP(CONCATENATE(AP210,AR210),'Pril1-THLPa'!$H$6:$N$96,6,0),"")</f>
        <v/>
      </c>
      <c r="AV210" s="70" t="str">
        <f aca="false">IF(AC210&gt;5,VLOOKUP(CONCATENATE(AP210,AR210),'Pril1-THLPa'!$H$6:$N$96,7,0),"")</f>
        <v/>
      </c>
      <c r="AW210" s="70" t="str">
        <f aca="false">IF(AC210&gt;5,VLOOKUP(CONCATENATE(AP210,AR210),'Pril1-THLPa'!$H$6:$O$96,8,0),"")</f>
        <v/>
      </c>
      <c r="AX210" s="66" t="n">
        <f aca="false">IF(AC210&gt;0,IF(AND(AC210&gt;0,AC210&lt;=5),VLOOKUP(AP210,'Pril1-THLPa'!$A$6:$F$18,LOOKUP(AC210,'Pril1-THLPa'!$B$5:$F$5,'Pril1-THLPa'!$B$4:$F$4),0),AS210+AT210*(AC210-5)+AU210*POWER(AC210-5,2)+AV210*POWER(AC210-5,3)+AW210*POWER(AC210-5,4)),0)</f>
        <v>0</v>
      </c>
      <c r="AY210" s="71"/>
      <c r="AZ210" s="66" t="n">
        <f aca="false">'Vstupní data'!AA210</f>
        <v>0</v>
      </c>
      <c r="BA210" s="66" t="n">
        <f aca="false">IF(OR('Vstupní data'!T210&gt;0,'Vstupní data'!U210&gt;0),IF(AC210&lt;&gt;"",AX210*AO210/10*(100+AZ210)/100,0),0)</f>
        <v>0</v>
      </c>
      <c r="BB210" s="67" t="n">
        <f aca="false">IF(AC210&lt;&gt;"",ROUND(BA210*AN210,0),0)</f>
        <v>0</v>
      </c>
      <c r="BC210" s="68" t="str">
        <f aca="false">IF(AE210&gt;0,BB210/AE210,"")</f>
        <v/>
      </c>
      <c r="BD210" s="66" t="n">
        <f aca="false">'Vstupní data'!AE210</f>
        <v>0</v>
      </c>
      <c r="BF210" s="66" t="n">
        <f aca="false">'Vstupní data'!AC210</f>
        <v>0</v>
      </c>
      <c r="BH210" s="66" t="n">
        <f aca="false">'Vstupní data'!AD210</f>
        <v>0</v>
      </c>
      <c r="BI210" s="66" t="n">
        <f aca="false">'Vstupní data'!AF210</f>
        <v>0</v>
      </c>
      <c r="BJ210" s="69" t="n">
        <f aca="false">'Vstupní data'!AG210</f>
        <v>0</v>
      </c>
      <c r="BK210" s="69" t="n">
        <f aca="false">IF(BF210&lt;&gt;0,VLOOKUP(I210,'Pril3-drev'!$H$5:$I$83,2,0),0)</f>
        <v>0</v>
      </c>
      <c r="BL210" s="69" t="n">
        <f aca="false">IF(BF210&lt;&gt;0,VLOOKUP(BK210,'Pril3-drev'!$A$5:$C$17,3,0),0)</f>
        <v>0</v>
      </c>
      <c r="BM210" s="69" t="n">
        <f aca="false">'Vstupní data'!AH210</f>
        <v>0</v>
      </c>
      <c r="BN210" s="69" t="n">
        <f aca="false">IF('Vstupní data'!AH210&gt;0,   VLOOKUP(VLOOKUP(CONCATENATE(VLOOKUP(I210,'Pril3-drev'!$H$4:$L$83,5,0),BD210),'Pril3-drev'!$Q$4:$R$2803,2,0),'AVB-BS'!$C$5:$S$29 ,LOOKUP(BM210,'AVB-BS'!$D$3:$S$3,'AVB-BS'!$D$1:$S$1) ,0 )   ,   IF('Vstupní data'!AI210&gt;0,'Vstupní data'!AI210,0))</f>
        <v>0</v>
      </c>
      <c r="BO210" s="69" t="str">
        <f aca="false">IF(BX210&gt;5,VLOOKUP(CONCATENATE(BK210,BN210),'Pril1-THLPa'!$H$6:$N$96,4,0),"")</f>
        <v/>
      </c>
      <c r="BP210" s="69" t="str">
        <f aca="false">IF(BX210&gt;5,VLOOKUP(CONCATENATE(BK210,BN210),'Pril1-THLPa'!$H$6:$N$96,5,0),"")</f>
        <v/>
      </c>
      <c r="BQ210" s="69" t="str">
        <f aca="false">IF(BX210&gt;5,VLOOKUP(CONCATENATE(BK210,BN210),'Pril1-THLPa'!$H$6:$N$96,6,0),"")</f>
        <v/>
      </c>
      <c r="BR210" s="69" t="str">
        <f aca="false">IF(BX210&gt;5,VLOOKUP(CONCATENATE(BK210,BN210),'Pril1-THLPa'!$H$6:$N$96,7,0),"")</f>
        <v/>
      </c>
      <c r="BS210" s="69" t="str">
        <f aca="false">IF(BX210&gt;5,VLOOKUP(CONCATENATE(BK210,BN210),'Pril1-THLPa'!$H$6:$O$96,8,0),"")</f>
        <v/>
      </c>
      <c r="BT210" s="69" t="str">
        <f aca="false">IF(BF210&gt;0, IF(BK210="smrk",  VLOOKUP(VLOOKUP(BD210,'Pril9-K3'!$L$8:$M$207,2,0),'Pril9-K3'!$A$8:$J$16,LOOKUP(BN210,'Pril9-K3'!$A$7:$J$7,'Pril9-K3'!$A$5:$J$5),0), IF(AND(BK210&lt;&gt;"smrk",'Vstupní data'!AK210&lt;&gt;""),'Vstupní data'!AK210,   VLOOKUP(VLOOKUP(BD210,'Pril9-K3'!$L$8:$M$207,2,0),'Pril9-K3'!$A$8:$J$16,LOOKUP(BN210,'Pril9-K3'!$A$7:$J$7,'Pril9-K3'!$A$5:$J$5),0)   )),   "")</f>
        <v/>
      </c>
      <c r="BV210" s="69" t="n">
        <f aca="false">'Vstupní data'!AJ210</f>
        <v>0</v>
      </c>
      <c r="BW210" s="69" t="n">
        <f aca="false">IF(BF210&gt;0,IF(J210&gt;0,J210,K210*H210/100),0)</f>
        <v>0</v>
      </c>
      <c r="BX210" s="69" t="n">
        <f aca="false">IF(BF210&gt;0,IF(BJ210&gt;BL210,BL210,BJ210),0)</f>
        <v>0</v>
      </c>
      <c r="BY210" s="69" t="n">
        <f aca="false">IF(BD210=0,0,IF(AND(BX210&gt;0,BX210&lt;=5),  IF(AND(BX210&gt;0,BX210&lt;=5),VLOOKUP(BK210,'Pril1-THLPa'!$A$6:$F$18,IF(AND(BX210&gt;0,BX210&lt;=5),LOOKUP(BX210,'Pril1-THLPa'!$B$5:$F$5,'Pril1-THLPa'!$B$4:$F$4),""),0),""),  IF(BX210&gt;5,BO210+BP210*(BX210-5)+BQ210*POWER(BX210-5,2)+BR210*POWER(BX210-5,3)+BS210*POWER(BX210-5,4),"")))</f>
        <v>0</v>
      </c>
      <c r="BZ210" s="69" t="n">
        <f aca="false">IF(BY210&gt;0,BY210*BI210/10*BW210*(100+BV210)/100,0)</f>
        <v>0</v>
      </c>
      <c r="CA210" s="69" t="n">
        <f aca="false">IF(BD210&gt;0,BX210-IF(BD210&gt;BX210,BX210,BD210),0)</f>
        <v>0</v>
      </c>
      <c r="CB210" s="69" t="n">
        <f aca="false">POWER(1.01,CA210)</f>
        <v>1</v>
      </c>
      <c r="CC210" s="69" t="n">
        <f aca="false">IF(BF210&gt;0,IF(BF210&gt;BH210,1,BF210/BH210),0)</f>
        <v>0</v>
      </c>
      <c r="CD210" s="72" t="n">
        <f aca="false">IF(BD210=0,0,IF(BF210&gt;0,ROUND(IF(CB210&lt;&gt;0,BZ210*BT210*1/CB210*CC210,0),0),0))</f>
        <v>0</v>
      </c>
      <c r="CE210" s="73" t="str">
        <f aca="false">IF(BF210&gt;0,IF(BF210&gt;BH210,CD210/BF210,CD210/BH210),"")</f>
        <v/>
      </c>
      <c r="CF210" s="69" t="n">
        <f aca="false">'Vstupní data'!AM210</f>
        <v>0</v>
      </c>
      <c r="CG210" s="69" t="n">
        <f aca="false">'Vstupní data'!AN210</f>
        <v>0</v>
      </c>
      <c r="CH210" s="69" t="n">
        <f aca="false">'Vstupní data'!AO210</f>
        <v>0</v>
      </c>
      <c r="CI210" s="69" t="n">
        <f aca="false">'Vstupní data'!AP210</f>
        <v>0</v>
      </c>
      <c r="CJ210" s="72" t="n">
        <f aca="false">ROUND(CH210*CI210,0)</f>
        <v>0</v>
      </c>
      <c r="CK210" s="74" t="str">
        <f aca="false">IF(OR(AA210&gt;0,BB210&gt;0,CD210&gt;0,CJ210&gt;0),AA210+BB210+CD210+CJ210,"")</f>
        <v/>
      </c>
    </row>
    <row r="211" customFormat="false" ht="12.8" hidden="false" customHeight="false" outlineLevel="0" collapsed="false">
      <c r="A211" s="66" t="n">
        <f aca="false">'Vstupní data'!A211</f>
        <v>0</v>
      </c>
      <c r="F211" s="66" t="str">
        <f aca="false">CONCATENATE('Vstupní data'!F211,'Vstupní data'!G211,'Vstupní data'!H211,'Vstupní data'!I211)</f>
        <v/>
      </c>
      <c r="G211" s="66"/>
      <c r="H211" s="66" t="n">
        <f aca="false">'Vstupní data'!K211</f>
        <v>0</v>
      </c>
      <c r="I211" s="66" t="n">
        <f aca="false">'Vstupní data'!L211</f>
        <v>0</v>
      </c>
      <c r="J211" s="66" t="n">
        <f aca="false">'Vstupní data'!K211*'Vstupní data'!M211/100</f>
        <v>0</v>
      </c>
      <c r="L211" s="66" t="n">
        <f aca="false">IF('Vstupní data'!N211="prostokořenný",0,IF('Vstupní data'!N211="krytokořenný","k",IF('Vstupní data'!N211="poloodrostky nebo odrostky, prostokořenné i krytokořenné","po",0)))</f>
        <v>0</v>
      </c>
      <c r="N211" s="66"/>
      <c r="O211" s="66" t="n">
        <f aca="false">'Vstupní data'!O211</f>
        <v>0</v>
      </c>
      <c r="P211" s="66" t="n">
        <f aca="false">IF(O211&gt;0,VLOOKUP(CONCATENATE(VLOOKUP(I211,'Pril3-drev'!$H$5:$K$83,4,0),"-",'Vstupní data'!R211),K2!$C$15:$D$23,2,0),0)</f>
        <v>0</v>
      </c>
      <c r="Q211" s="66" t="n">
        <f aca="false">IF(O211&gt;0,VLOOKUP(I211,'Pril3-drev'!$H$5:$I$83,2,0),0)</f>
        <v>0</v>
      </c>
      <c r="R211" s="66" t="n">
        <f aca="false">IF(Q211&gt;0,VLOOKUP(Q211,'Pril6-okus'!$A$5:$B$17,2,0),0)</f>
        <v>0</v>
      </c>
      <c r="S211" s="66" t="n">
        <f aca="false">IF(O211&gt;0,VLOOKUP(I211,'Pril3-drev'!$H$5:$J$83,3,0),0)</f>
        <v>0</v>
      </c>
      <c r="T211" s="66" t="str">
        <f aca="false">IF(O211&gt;0,IF(L211="k",0.9*VLOOKUP(S211,'ha-pocty-vyhl'!$A$5:$B$20,2,0),IF(L211="po",0.8*VLOOKUP(S211,'ha-pocty-vyhl'!$A$5:$B$20,2,0),VLOOKUP(S211,'ha-pocty-vyhl'!$A$5:$B$20,2,0))),"")</f>
        <v/>
      </c>
      <c r="U211" s="66" t="n">
        <f aca="false">'Vstupní data'!P211</f>
        <v>0</v>
      </c>
      <c r="V211" s="66" t="n">
        <f aca="false">IF(O211&gt;0,1.3*T211*1000*Z211/10000,0)</f>
        <v>0</v>
      </c>
      <c r="W211" s="66" t="n">
        <f aca="false">IF(O211&gt;0,1.3*T211*1000*Z211/10000,0)</f>
        <v>0</v>
      </c>
      <c r="X211" s="66" t="n">
        <f aca="false">IF(O211&gt;0,IF(O211&gt;V211,V211,O211),0)</f>
        <v>0</v>
      </c>
      <c r="Y211" s="66" t="n">
        <f aca="false">IF(O211&gt;0,IF(IF(U211&gt;W211,W211,U211)&lt;X211,W211,IF(U211&gt;W211,W211,U211)),0)</f>
        <v>0</v>
      </c>
      <c r="Z211" s="66" t="n">
        <f aca="false">IF(O211&gt;0,IF(J211&gt;0,J211,K211*H211/100),0)</f>
        <v>0</v>
      </c>
      <c r="AA211" s="67" t="n">
        <f aca="false">IF(O211&gt;0,CEILING(R211*P211*X211/Y211*Z211,1),0)</f>
        <v>0</v>
      </c>
      <c r="AB211" s="68" t="n">
        <f aca="false">IF(O211&gt;0,AA211/O211,0)</f>
        <v>0</v>
      </c>
      <c r="AC211" s="66" t="n">
        <f aca="false">'Vstupní data'!W211</f>
        <v>0</v>
      </c>
      <c r="AI211" s="66" t="str">
        <f aca="false">IF(OR('Vstupní data'!T211&gt;0,'Vstupní data'!U211&gt;0),VLOOKUP(I211,'Pril3-drev'!$H$5:$J$83,3,0),"")</f>
        <v/>
      </c>
      <c r="AJ211" s="66" t="n">
        <f aca="false">IF('Vstupní data'!V211="prostokořenný",0,IF('Vstupní data'!V211="krytokořenný","k",IF('Vstupní data'!V211="poloodrostky nebo odrostky, prostokořenné i krytokořenné","po",0)))</f>
        <v>0</v>
      </c>
      <c r="AK211" s="66" t="n">
        <f aca="false">IF(OR('Vstupní data'!T211&gt;0,'Vstupní data'!U211&gt;0),IF(AJ211="k",0.9*VLOOKUP(AI211,'ha-pocty-vyhl'!$A$5:$B$20,2,0),IF(AJ211="po",0.8*VLOOKUP(AI211,'ha-pocty-vyhl'!$A$5:$B$20,2,0),VLOOKUP(AI211,'ha-pocty-vyhl'!$A$5:$B$20,2,0))),0)</f>
        <v>0</v>
      </c>
      <c r="AL211" s="66" t="n">
        <f aca="false">IF(OR('Vstupní data'!T211&gt;0,'Vstupní data'!U211&gt;0),'Vstupní data'!K211*'Vstupní data'!M211/100,0)</f>
        <v>0</v>
      </c>
      <c r="AM211" s="66" t="n">
        <f aca="false">IF(OR('Vstupní data'!T211&gt;0,'Vstupní data'!U211&gt;0),IF('Vstupní data'!T211&gt;0,'Vstupní data'!T211,ROUND(10*'Vstupní data'!U211/AK211,0)),0)</f>
        <v>0</v>
      </c>
      <c r="AN211" s="69" t="n">
        <f aca="false">IF('Vstupní data'!T211&gt;0,   IF('Vstupní data'!T211&lt;=AL211,'Vstupní data'!T211,AL211),   IF(AM211&lt;AL211,AM211,AL211))</f>
        <v>0</v>
      </c>
      <c r="AO211" s="69" t="n">
        <f aca="false">'Vstupní data'!X211</f>
        <v>0</v>
      </c>
      <c r="AP211" s="66" t="n">
        <f aca="false">IF(OR('Vstupní data'!T211&gt;0,'Vstupní data'!U211&gt;0),IF(I211&lt;&gt;0,VLOOKUP(I211,'Pril3-drev'!$H$5:$I$83,2,0),0),0)</f>
        <v>0</v>
      </c>
      <c r="AQ211" s="66" t="n">
        <f aca="false">'Vstupní data'!Y211</f>
        <v>0</v>
      </c>
      <c r="AR211" s="66" t="str">
        <f aca="false">IF(AC211&gt;5,   IF('Vstupní data'!Y211&gt;0,   VLOOKUP(VLOOKUP(CONCATENATE(VLOOKUP(I211,'Pril3-drev'!$H$4:$L$83,5,0),AC211),'Pril3-drev'!$Q$4:$R$2803,2,0),'AVB-BS'!$C$5:$S$29 ,LOOKUP(AQ211,'AVB-BS'!$D$3:$S$3,'AVB-BS'!$D$1:$S$1) ,0 )   ,   IF('Vstupní data'!Z211&gt;0,'Vstupní data'!Z211,0)) , "")</f>
        <v/>
      </c>
      <c r="AS211" s="70" t="str">
        <f aca="false">IF(AC211&gt;5,VLOOKUP(CONCATENATE(AP211,AR211),'Pril1-THLPa'!$H$6:$N$96,4,0),"")</f>
        <v/>
      </c>
      <c r="AT211" s="70" t="str">
        <f aca="false">IF(AC211&gt;5,VLOOKUP(CONCATENATE(AP211,AR211),'Pril1-THLPa'!$H$6:$N$96,5,0),"")</f>
        <v/>
      </c>
      <c r="AU211" s="70" t="str">
        <f aca="false">IF(AC211&gt;5,VLOOKUP(CONCATENATE(AP211,AR211),'Pril1-THLPa'!$H$6:$N$96,6,0),"")</f>
        <v/>
      </c>
      <c r="AV211" s="70" t="str">
        <f aca="false">IF(AC211&gt;5,VLOOKUP(CONCATENATE(AP211,AR211),'Pril1-THLPa'!$H$6:$N$96,7,0),"")</f>
        <v/>
      </c>
      <c r="AW211" s="70" t="str">
        <f aca="false">IF(AC211&gt;5,VLOOKUP(CONCATENATE(AP211,AR211),'Pril1-THLPa'!$H$6:$O$96,8,0),"")</f>
        <v/>
      </c>
      <c r="AX211" s="66" t="n">
        <f aca="false">IF(AC211&gt;0,IF(AND(AC211&gt;0,AC211&lt;=5),VLOOKUP(AP211,'Pril1-THLPa'!$A$6:$F$18,LOOKUP(AC211,'Pril1-THLPa'!$B$5:$F$5,'Pril1-THLPa'!$B$4:$F$4),0),AS211+AT211*(AC211-5)+AU211*POWER(AC211-5,2)+AV211*POWER(AC211-5,3)+AW211*POWER(AC211-5,4)),0)</f>
        <v>0</v>
      </c>
      <c r="AY211" s="71"/>
      <c r="AZ211" s="66" t="n">
        <f aca="false">'Vstupní data'!AA211</f>
        <v>0</v>
      </c>
      <c r="BA211" s="66" t="n">
        <f aca="false">IF(OR('Vstupní data'!T211&gt;0,'Vstupní data'!U211&gt;0),IF(AC211&lt;&gt;"",AX211*AO211/10*(100+AZ211)/100,0),0)</f>
        <v>0</v>
      </c>
      <c r="BB211" s="67" t="n">
        <f aca="false">IF(AC211&lt;&gt;"",ROUND(BA211*AN211,0),0)</f>
        <v>0</v>
      </c>
      <c r="BC211" s="68" t="str">
        <f aca="false">IF(AE211&gt;0,BB211/AE211,"")</f>
        <v/>
      </c>
      <c r="BD211" s="66" t="n">
        <f aca="false">'Vstupní data'!AE211</f>
        <v>0</v>
      </c>
      <c r="BF211" s="66" t="n">
        <f aca="false">'Vstupní data'!AC211</f>
        <v>0</v>
      </c>
      <c r="BH211" s="66" t="n">
        <f aca="false">'Vstupní data'!AD211</f>
        <v>0</v>
      </c>
      <c r="BI211" s="66" t="n">
        <f aca="false">'Vstupní data'!AF211</f>
        <v>0</v>
      </c>
      <c r="BJ211" s="69" t="n">
        <f aca="false">'Vstupní data'!AG211</f>
        <v>0</v>
      </c>
      <c r="BK211" s="69" t="n">
        <f aca="false">IF(BF211&lt;&gt;0,VLOOKUP(I211,'Pril3-drev'!$H$5:$I$83,2,0),0)</f>
        <v>0</v>
      </c>
      <c r="BL211" s="69" t="n">
        <f aca="false">IF(BF211&lt;&gt;0,VLOOKUP(BK211,'Pril3-drev'!$A$5:$C$17,3,0),0)</f>
        <v>0</v>
      </c>
      <c r="BM211" s="69" t="n">
        <f aca="false">'Vstupní data'!AH211</f>
        <v>0</v>
      </c>
      <c r="BN211" s="69" t="n">
        <f aca="false">IF('Vstupní data'!AH211&gt;0,   VLOOKUP(VLOOKUP(CONCATENATE(VLOOKUP(I211,'Pril3-drev'!$H$4:$L$83,5,0),BD211),'Pril3-drev'!$Q$4:$R$2803,2,0),'AVB-BS'!$C$5:$S$29 ,LOOKUP(BM211,'AVB-BS'!$D$3:$S$3,'AVB-BS'!$D$1:$S$1) ,0 )   ,   IF('Vstupní data'!AI211&gt;0,'Vstupní data'!AI211,0))</f>
        <v>0</v>
      </c>
      <c r="BO211" s="69" t="str">
        <f aca="false">IF(BX211&gt;5,VLOOKUP(CONCATENATE(BK211,BN211),'Pril1-THLPa'!$H$6:$N$96,4,0),"")</f>
        <v/>
      </c>
      <c r="BP211" s="69" t="str">
        <f aca="false">IF(BX211&gt;5,VLOOKUP(CONCATENATE(BK211,BN211),'Pril1-THLPa'!$H$6:$N$96,5,0),"")</f>
        <v/>
      </c>
      <c r="BQ211" s="69" t="str">
        <f aca="false">IF(BX211&gt;5,VLOOKUP(CONCATENATE(BK211,BN211),'Pril1-THLPa'!$H$6:$N$96,6,0),"")</f>
        <v/>
      </c>
      <c r="BR211" s="69" t="str">
        <f aca="false">IF(BX211&gt;5,VLOOKUP(CONCATENATE(BK211,BN211),'Pril1-THLPa'!$H$6:$N$96,7,0),"")</f>
        <v/>
      </c>
      <c r="BS211" s="69" t="str">
        <f aca="false">IF(BX211&gt;5,VLOOKUP(CONCATENATE(BK211,BN211),'Pril1-THLPa'!$H$6:$O$96,8,0),"")</f>
        <v/>
      </c>
      <c r="BT211" s="69" t="str">
        <f aca="false">IF(BF211&gt;0, IF(BK211="smrk",  VLOOKUP(VLOOKUP(BD211,'Pril9-K3'!$L$8:$M$207,2,0),'Pril9-K3'!$A$8:$J$16,LOOKUP(BN211,'Pril9-K3'!$A$7:$J$7,'Pril9-K3'!$A$5:$J$5),0), IF(AND(BK211&lt;&gt;"smrk",'Vstupní data'!AK211&lt;&gt;""),'Vstupní data'!AK211,   VLOOKUP(VLOOKUP(BD211,'Pril9-K3'!$L$8:$M$207,2,0),'Pril9-K3'!$A$8:$J$16,LOOKUP(BN211,'Pril9-K3'!$A$7:$J$7,'Pril9-K3'!$A$5:$J$5),0)   )),   "")</f>
        <v/>
      </c>
      <c r="BV211" s="69" t="n">
        <f aca="false">'Vstupní data'!AJ211</f>
        <v>0</v>
      </c>
      <c r="BW211" s="69" t="n">
        <f aca="false">IF(BF211&gt;0,IF(J211&gt;0,J211,K211*H211/100),0)</f>
        <v>0</v>
      </c>
      <c r="BX211" s="69" t="n">
        <f aca="false">IF(BF211&gt;0,IF(BJ211&gt;BL211,BL211,BJ211),0)</f>
        <v>0</v>
      </c>
      <c r="BY211" s="69" t="n">
        <f aca="false">IF(BD211=0,0,IF(AND(BX211&gt;0,BX211&lt;=5),  IF(AND(BX211&gt;0,BX211&lt;=5),VLOOKUP(BK211,'Pril1-THLPa'!$A$6:$F$18,IF(AND(BX211&gt;0,BX211&lt;=5),LOOKUP(BX211,'Pril1-THLPa'!$B$5:$F$5,'Pril1-THLPa'!$B$4:$F$4),""),0),""),  IF(BX211&gt;5,BO211+BP211*(BX211-5)+BQ211*POWER(BX211-5,2)+BR211*POWER(BX211-5,3)+BS211*POWER(BX211-5,4),"")))</f>
        <v>0</v>
      </c>
      <c r="BZ211" s="69" t="n">
        <f aca="false">IF(BY211&gt;0,BY211*BI211/10*BW211*(100+BV211)/100,0)</f>
        <v>0</v>
      </c>
      <c r="CA211" s="69" t="n">
        <f aca="false">IF(BD211&gt;0,BX211-IF(BD211&gt;BX211,BX211,BD211),0)</f>
        <v>0</v>
      </c>
      <c r="CB211" s="69" t="n">
        <f aca="false">POWER(1.01,CA211)</f>
        <v>1</v>
      </c>
      <c r="CC211" s="69" t="n">
        <f aca="false">IF(BF211&gt;0,IF(BF211&gt;BH211,1,BF211/BH211),0)</f>
        <v>0</v>
      </c>
      <c r="CD211" s="72" t="n">
        <f aca="false">IF(BD211=0,0,IF(BF211&gt;0,ROUND(IF(CB211&lt;&gt;0,BZ211*BT211*1/CB211*CC211,0),0),0))</f>
        <v>0</v>
      </c>
      <c r="CE211" s="73" t="str">
        <f aca="false">IF(BF211&gt;0,IF(BF211&gt;BH211,CD211/BF211,CD211/BH211),"")</f>
        <v/>
      </c>
      <c r="CF211" s="69" t="n">
        <f aca="false">'Vstupní data'!AM211</f>
        <v>0</v>
      </c>
      <c r="CG211" s="69" t="n">
        <f aca="false">'Vstupní data'!AN211</f>
        <v>0</v>
      </c>
      <c r="CH211" s="69" t="n">
        <f aca="false">'Vstupní data'!AO211</f>
        <v>0</v>
      </c>
      <c r="CI211" s="69" t="n">
        <f aca="false">'Vstupní data'!AP211</f>
        <v>0</v>
      </c>
      <c r="CJ211" s="72" t="n">
        <f aca="false">ROUND(CH211*CI211,0)</f>
        <v>0</v>
      </c>
      <c r="CK211" s="74" t="str">
        <f aca="false">IF(OR(AA211&gt;0,BB211&gt;0,CD211&gt;0,CJ211&gt;0),AA211+BB211+CD211+CJ211,"")</f>
        <v/>
      </c>
    </row>
    <row r="212" customFormat="false" ht="12.8" hidden="false" customHeight="false" outlineLevel="0" collapsed="false">
      <c r="A212" s="66" t="n">
        <f aca="false">'Vstupní data'!A212</f>
        <v>0</v>
      </c>
      <c r="F212" s="66" t="str">
        <f aca="false">CONCATENATE('Vstupní data'!F212,'Vstupní data'!G212,'Vstupní data'!H212,'Vstupní data'!I212)</f>
        <v/>
      </c>
      <c r="G212" s="66"/>
      <c r="H212" s="66" t="n">
        <f aca="false">'Vstupní data'!K212</f>
        <v>0</v>
      </c>
      <c r="I212" s="66" t="n">
        <f aca="false">'Vstupní data'!L212</f>
        <v>0</v>
      </c>
      <c r="J212" s="66" t="n">
        <f aca="false">'Vstupní data'!K212*'Vstupní data'!M212/100</f>
        <v>0</v>
      </c>
      <c r="L212" s="66" t="n">
        <f aca="false">IF('Vstupní data'!N212="prostokořenný",0,IF('Vstupní data'!N212="krytokořenný","k",IF('Vstupní data'!N212="poloodrostky nebo odrostky, prostokořenné i krytokořenné","po",0)))</f>
        <v>0</v>
      </c>
      <c r="N212" s="66"/>
      <c r="O212" s="66" t="n">
        <f aca="false">'Vstupní data'!O212</f>
        <v>0</v>
      </c>
      <c r="P212" s="66" t="n">
        <f aca="false">IF(O212&gt;0,VLOOKUP(CONCATENATE(VLOOKUP(I212,'Pril3-drev'!$H$5:$K$83,4,0),"-",'Vstupní data'!R212),K2!$C$15:$D$23,2,0),0)</f>
        <v>0</v>
      </c>
      <c r="Q212" s="66" t="n">
        <f aca="false">IF(O212&gt;0,VLOOKUP(I212,'Pril3-drev'!$H$5:$I$83,2,0),0)</f>
        <v>0</v>
      </c>
      <c r="R212" s="66" t="n">
        <f aca="false">IF(Q212&gt;0,VLOOKUP(Q212,'Pril6-okus'!$A$5:$B$17,2,0),0)</f>
        <v>0</v>
      </c>
      <c r="S212" s="66" t="n">
        <f aca="false">IF(O212&gt;0,VLOOKUP(I212,'Pril3-drev'!$H$5:$J$83,3,0),0)</f>
        <v>0</v>
      </c>
      <c r="T212" s="66" t="str">
        <f aca="false">IF(O212&gt;0,IF(L212="k",0.9*VLOOKUP(S212,'ha-pocty-vyhl'!$A$5:$B$20,2,0),IF(L212="po",0.8*VLOOKUP(S212,'ha-pocty-vyhl'!$A$5:$B$20,2,0),VLOOKUP(S212,'ha-pocty-vyhl'!$A$5:$B$20,2,0))),"")</f>
        <v/>
      </c>
      <c r="U212" s="66" t="n">
        <f aca="false">'Vstupní data'!P212</f>
        <v>0</v>
      </c>
      <c r="V212" s="66" t="n">
        <f aca="false">IF(O212&gt;0,1.3*T212*1000*Z212/10000,0)</f>
        <v>0</v>
      </c>
      <c r="W212" s="66" t="n">
        <f aca="false">IF(O212&gt;0,1.3*T212*1000*Z212/10000,0)</f>
        <v>0</v>
      </c>
      <c r="X212" s="66" t="n">
        <f aca="false">IF(O212&gt;0,IF(O212&gt;V212,V212,O212),0)</f>
        <v>0</v>
      </c>
      <c r="Y212" s="66" t="n">
        <f aca="false">IF(O212&gt;0,IF(IF(U212&gt;W212,W212,U212)&lt;X212,W212,IF(U212&gt;W212,W212,U212)),0)</f>
        <v>0</v>
      </c>
      <c r="Z212" s="66" t="n">
        <f aca="false">IF(O212&gt;0,IF(J212&gt;0,J212,K212*H212/100),0)</f>
        <v>0</v>
      </c>
      <c r="AA212" s="67" t="n">
        <f aca="false">IF(O212&gt;0,CEILING(R212*P212*X212/Y212*Z212,1),0)</f>
        <v>0</v>
      </c>
      <c r="AB212" s="68" t="n">
        <f aca="false">IF(O212&gt;0,AA212/O212,0)</f>
        <v>0</v>
      </c>
      <c r="AC212" s="66" t="n">
        <f aca="false">'Vstupní data'!W212</f>
        <v>0</v>
      </c>
      <c r="AI212" s="66" t="str">
        <f aca="false">IF(OR('Vstupní data'!T212&gt;0,'Vstupní data'!U212&gt;0),VLOOKUP(I212,'Pril3-drev'!$H$5:$J$83,3,0),"")</f>
        <v/>
      </c>
      <c r="AJ212" s="66" t="n">
        <f aca="false">IF('Vstupní data'!V212="prostokořenný",0,IF('Vstupní data'!V212="krytokořenný","k",IF('Vstupní data'!V212="poloodrostky nebo odrostky, prostokořenné i krytokořenné","po",0)))</f>
        <v>0</v>
      </c>
      <c r="AK212" s="66" t="n">
        <f aca="false">IF(OR('Vstupní data'!T212&gt;0,'Vstupní data'!U212&gt;0),IF(AJ212="k",0.9*VLOOKUP(AI212,'ha-pocty-vyhl'!$A$5:$B$20,2,0),IF(AJ212="po",0.8*VLOOKUP(AI212,'ha-pocty-vyhl'!$A$5:$B$20,2,0),VLOOKUP(AI212,'ha-pocty-vyhl'!$A$5:$B$20,2,0))),0)</f>
        <v>0</v>
      </c>
      <c r="AL212" s="66" t="n">
        <f aca="false">IF(OR('Vstupní data'!T212&gt;0,'Vstupní data'!U212&gt;0),'Vstupní data'!K212*'Vstupní data'!M212/100,0)</f>
        <v>0</v>
      </c>
      <c r="AM212" s="66" t="n">
        <f aca="false">IF(OR('Vstupní data'!T212&gt;0,'Vstupní data'!U212&gt;0),IF('Vstupní data'!T212&gt;0,'Vstupní data'!T212,ROUND(10*'Vstupní data'!U212/AK212,0)),0)</f>
        <v>0</v>
      </c>
      <c r="AN212" s="69" t="n">
        <f aca="false">IF('Vstupní data'!T212&gt;0,   IF('Vstupní data'!T212&lt;=AL212,'Vstupní data'!T212,AL212),   IF(AM212&lt;AL212,AM212,AL212))</f>
        <v>0</v>
      </c>
      <c r="AO212" s="69" t="n">
        <f aca="false">'Vstupní data'!X212</f>
        <v>0</v>
      </c>
      <c r="AP212" s="66" t="n">
        <f aca="false">IF(OR('Vstupní data'!T212&gt;0,'Vstupní data'!U212&gt;0),IF(I212&lt;&gt;0,VLOOKUP(I212,'Pril3-drev'!$H$5:$I$83,2,0),0),0)</f>
        <v>0</v>
      </c>
      <c r="AQ212" s="66" t="n">
        <f aca="false">'Vstupní data'!Y212</f>
        <v>0</v>
      </c>
      <c r="AR212" s="66" t="str">
        <f aca="false">IF(AC212&gt;5,   IF('Vstupní data'!Y212&gt;0,   VLOOKUP(VLOOKUP(CONCATENATE(VLOOKUP(I212,'Pril3-drev'!$H$4:$L$83,5,0),AC212),'Pril3-drev'!$Q$4:$R$2803,2,0),'AVB-BS'!$C$5:$S$29 ,LOOKUP(AQ212,'AVB-BS'!$D$3:$S$3,'AVB-BS'!$D$1:$S$1) ,0 )   ,   IF('Vstupní data'!Z212&gt;0,'Vstupní data'!Z212,0)) , "")</f>
        <v/>
      </c>
      <c r="AS212" s="70" t="str">
        <f aca="false">IF(AC212&gt;5,VLOOKUP(CONCATENATE(AP212,AR212),'Pril1-THLPa'!$H$6:$N$96,4,0),"")</f>
        <v/>
      </c>
      <c r="AT212" s="70" t="str">
        <f aca="false">IF(AC212&gt;5,VLOOKUP(CONCATENATE(AP212,AR212),'Pril1-THLPa'!$H$6:$N$96,5,0),"")</f>
        <v/>
      </c>
      <c r="AU212" s="70" t="str">
        <f aca="false">IF(AC212&gt;5,VLOOKUP(CONCATENATE(AP212,AR212),'Pril1-THLPa'!$H$6:$N$96,6,0),"")</f>
        <v/>
      </c>
      <c r="AV212" s="70" t="str">
        <f aca="false">IF(AC212&gt;5,VLOOKUP(CONCATENATE(AP212,AR212),'Pril1-THLPa'!$H$6:$N$96,7,0),"")</f>
        <v/>
      </c>
      <c r="AW212" s="70" t="str">
        <f aca="false">IF(AC212&gt;5,VLOOKUP(CONCATENATE(AP212,AR212),'Pril1-THLPa'!$H$6:$O$96,8,0),"")</f>
        <v/>
      </c>
      <c r="AX212" s="66" t="n">
        <f aca="false">IF(AC212&gt;0,IF(AND(AC212&gt;0,AC212&lt;=5),VLOOKUP(AP212,'Pril1-THLPa'!$A$6:$F$18,LOOKUP(AC212,'Pril1-THLPa'!$B$5:$F$5,'Pril1-THLPa'!$B$4:$F$4),0),AS212+AT212*(AC212-5)+AU212*POWER(AC212-5,2)+AV212*POWER(AC212-5,3)+AW212*POWER(AC212-5,4)),0)</f>
        <v>0</v>
      </c>
      <c r="AY212" s="71"/>
      <c r="AZ212" s="66" t="n">
        <f aca="false">'Vstupní data'!AA212</f>
        <v>0</v>
      </c>
      <c r="BA212" s="66" t="n">
        <f aca="false">IF(OR('Vstupní data'!T212&gt;0,'Vstupní data'!U212&gt;0),IF(AC212&lt;&gt;"",AX212*AO212/10*(100+AZ212)/100,0),0)</f>
        <v>0</v>
      </c>
      <c r="BB212" s="67" t="n">
        <f aca="false">IF(AC212&lt;&gt;"",ROUND(BA212*AN212,0),0)</f>
        <v>0</v>
      </c>
      <c r="BC212" s="68" t="str">
        <f aca="false">IF(AE212&gt;0,BB212/AE212,"")</f>
        <v/>
      </c>
      <c r="BD212" s="66" t="n">
        <f aca="false">'Vstupní data'!AE212</f>
        <v>0</v>
      </c>
      <c r="BF212" s="66" t="n">
        <f aca="false">'Vstupní data'!AC212</f>
        <v>0</v>
      </c>
      <c r="BH212" s="66" t="n">
        <f aca="false">'Vstupní data'!AD212</f>
        <v>0</v>
      </c>
      <c r="BI212" s="66" t="n">
        <f aca="false">'Vstupní data'!AF212</f>
        <v>0</v>
      </c>
      <c r="BJ212" s="69" t="n">
        <f aca="false">'Vstupní data'!AG212</f>
        <v>0</v>
      </c>
      <c r="BK212" s="69" t="n">
        <f aca="false">IF(BF212&lt;&gt;0,VLOOKUP(I212,'Pril3-drev'!$H$5:$I$83,2,0),0)</f>
        <v>0</v>
      </c>
      <c r="BL212" s="69" t="n">
        <f aca="false">IF(BF212&lt;&gt;0,VLOOKUP(BK212,'Pril3-drev'!$A$5:$C$17,3,0),0)</f>
        <v>0</v>
      </c>
      <c r="BM212" s="69" t="n">
        <f aca="false">'Vstupní data'!AH212</f>
        <v>0</v>
      </c>
      <c r="BN212" s="69" t="n">
        <f aca="false">IF('Vstupní data'!AH212&gt;0,   VLOOKUP(VLOOKUP(CONCATENATE(VLOOKUP(I212,'Pril3-drev'!$H$4:$L$83,5,0),BD212),'Pril3-drev'!$Q$4:$R$2803,2,0),'AVB-BS'!$C$5:$S$29 ,LOOKUP(BM212,'AVB-BS'!$D$3:$S$3,'AVB-BS'!$D$1:$S$1) ,0 )   ,   IF('Vstupní data'!AI212&gt;0,'Vstupní data'!AI212,0))</f>
        <v>0</v>
      </c>
      <c r="BO212" s="69" t="str">
        <f aca="false">IF(BX212&gt;5,VLOOKUP(CONCATENATE(BK212,BN212),'Pril1-THLPa'!$H$6:$N$96,4,0),"")</f>
        <v/>
      </c>
      <c r="BP212" s="69" t="str">
        <f aca="false">IF(BX212&gt;5,VLOOKUP(CONCATENATE(BK212,BN212),'Pril1-THLPa'!$H$6:$N$96,5,0),"")</f>
        <v/>
      </c>
      <c r="BQ212" s="69" t="str">
        <f aca="false">IF(BX212&gt;5,VLOOKUP(CONCATENATE(BK212,BN212),'Pril1-THLPa'!$H$6:$N$96,6,0),"")</f>
        <v/>
      </c>
      <c r="BR212" s="69" t="str">
        <f aca="false">IF(BX212&gt;5,VLOOKUP(CONCATENATE(BK212,BN212),'Pril1-THLPa'!$H$6:$N$96,7,0),"")</f>
        <v/>
      </c>
      <c r="BS212" s="69" t="str">
        <f aca="false">IF(BX212&gt;5,VLOOKUP(CONCATENATE(BK212,BN212),'Pril1-THLPa'!$H$6:$O$96,8,0),"")</f>
        <v/>
      </c>
      <c r="BT212" s="69" t="str">
        <f aca="false">IF(BF212&gt;0, IF(BK212="smrk",  VLOOKUP(VLOOKUP(BD212,'Pril9-K3'!$L$8:$M$207,2,0),'Pril9-K3'!$A$8:$J$16,LOOKUP(BN212,'Pril9-K3'!$A$7:$J$7,'Pril9-K3'!$A$5:$J$5),0), IF(AND(BK212&lt;&gt;"smrk",'Vstupní data'!AK212&lt;&gt;""),'Vstupní data'!AK212,   VLOOKUP(VLOOKUP(BD212,'Pril9-K3'!$L$8:$M$207,2,0),'Pril9-K3'!$A$8:$J$16,LOOKUP(BN212,'Pril9-K3'!$A$7:$J$7,'Pril9-K3'!$A$5:$J$5),0)   )),   "")</f>
        <v/>
      </c>
      <c r="BV212" s="69" t="n">
        <f aca="false">'Vstupní data'!AJ212</f>
        <v>0</v>
      </c>
      <c r="BW212" s="69" t="n">
        <f aca="false">IF(BF212&gt;0,IF(J212&gt;0,J212,K212*H212/100),0)</f>
        <v>0</v>
      </c>
      <c r="BX212" s="69" t="n">
        <f aca="false">IF(BF212&gt;0,IF(BJ212&gt;BL212,BL212,BJ212),0)</f>
        <v>0</v>
      </c>
      <c r="BY212" s="69" t="n">
        <f aca="false">IF(BD212=0,0,IF(AND(BX212&gt;0,BX212&lt;=5),  IF(AND(BX212&gt;0,BX212&lt;=5),VLOOKUP(BK212,'Pril1-THLPa'!$A$6:$F$18,IF(AND(BX212&gt;0,BX212&lt;=5),LOOKUP(BX212,'Pril1-THLPa'!$B$5:$F$5,'Pril1-THLPa'!$B$4:$F$4),""),0),""),  IF(BX212&gt;5,BO212+BP212*(BX212-5)+BQ212*POWER(BX212-5,2)+BR212*POWER(BX212-5,3)+BS212*POWER(BX212-5,4),"")))</f>
        <v>0</v>
      </c>
      <c r="BZ212" s="69" t="n">
        <f aca="false">IF(BY212&gt;0,BY212*BI212/10*BW212*(100+BV212)/100,0)</f>
        <v>0</v>
      </c>
      <c r="CA212" s="69" t="n">
        <f aca="false">IF(BD212&gt;0,BX212-IF(BD212&gt;BX212,BX212,BD212),0)</f>
        <v>0</v>
      </c>
      <c r="CB212" s="69" t="n">
        <f aca="false">POWER(1.01,CA212)</f>
        <v>1</v>
      </c>
      <c r="CC212" s="69" t="n">
        <f aca="false">IF(BF212&gt;0,IF(BF212&gt;BH212,1,BF212/BH212),0)</f>
        <v>0</v>
      </c>
      <c r="CD212" s="72" t="n">
        <f aca="false">IF(BD212=0,0,IF(BF212&gt;0,ROUND(IF(CB212&lt;&gt;0,BZ212*BT212*1/CB212*CC212,0),0),0))</f>
        <v>0</v>
      </c>
      <c r="CE212" s="73" t="str">
        <f aca="false">IF(BF212&gt;0,IF(BF212&gt;BH212,CD212/BF212,CD212/BH212),"")</f>
        <v/>
      </c>
      <c r="CF212" s="69" t="n">
        <f aca="false">'Vstupní data'!AM212</f>
        <v>0</v>
      </c>
      <c r="CG212" s="69" t="n">
        <f aca="false">'Vstupní data'!AN212</f>
        <v>0</v>
      </c>
      <c r="CH212" s="69" t="n">
        <f aca="false">'Vstupní data'!AO212</f>
        <v>0</v>
      </c>
      <c r="CI212" s="69" t="n">
        <f aca="false">'Vstupní data'!AP212</f>
        <v>0</v>
      </c>
      <c r="CJ212" s="72" t="n">
        <f aca="false">ROUND(CH212*CI212,0)</f>
        <v>0</v>
      </c>
      <c r="CK212" s="74" t="str">
        <f aca="false">IF(OR(AA212&gt;0,BB212&gt;0,CD212&gt;0,CJ212&gt;0),AA212+BB212+CD212+CJ212,"")</f>
        <v/>
      </c>
    </row>
    <row r="213" customFormat="false" ht="12.8" hidden="false" customHeight="false" outlineLevel="0" collapsed="false">
      <c r="A213" s="66" t="n">
        <f aca="false">'Vstupní data'!A213</f>
        <v>0</v>
      </c>
      <c r="F213" s="66" t="str">
        <f aca="false">CONCATENATE('Vstupní data'!F213,'Vstupní data'!G213,'Vstupní data'!H213,'Vstupní data'!I213)</f>
        <v/>
      </c>
      <c r="G213" s="66"/>
      <c r="H213" s="66" t="n">
        <f aca="false">'Vstupní data'!K213</f>
        <v>0</v>
      </c>
      <c r="I213" s="66" t="n">
        <f aca="false">'Vstupní data'!L213</f>
        <v>0</v>
      </c>
      <c r="J213" s="66" t="n">
        <f aca="false">'Vstupní data'!K213*'Vstupní data'!M213/100</f>
        <v>0</v>
      </c>
      <c r="L213" s="66" t="n">
        <f aca="false">IF('Vstupní data'!N213="prostokořenný",0,IF('Vstupní data'!N213="krytokořenný","k",IF('Vstupní data'!N213="poloodrostky nebo odrostky, prostokořenné i krytokořenné","po",0)))</f>
        <v>0</v>
      </c>
      <c r="N213" s="66"/>
      <c r="O213" s="66" t="n">
        <f aca="false">'Vstupní data'!O213</f>
        <v>0</v>
      </c>
      <c r="P213" s="66" t="n">
        <f aca="false">IF(O213&gt;0,VLOOKUP(CONCATENATE(VLOOKUP(I213,'Pril3-drev'!$H$5:$K$83,4,0),"-",'Vstupní data'!R213),K2!$C$15:$D$23,2,0),0)</f>
        <v>0</v>
      </c>
      <c r="Q213" s="66" t="n">
        <f aca="false">IF(O213&gt;0,VLOOKUP(I213,'Pril3-drev'!$H$5:$I$83,2,0),0)</f>
        <v>0</v>
      </c>
      <c r="R213" s="66" t="n">
        <f aca="false">IF(Q213&gt;0,VLOOKUP(Q213,'Pril6-okus'!$A$5:$B$17,2,0),0)</f>
        <v>0</v>
      </c>
      <c r="S213" s="66" t="n">
        <f aca="false">IF(O213&gt;0,VLOOKUP(I213,'Pril3-drev'!$H$5:$J$83,3,0),0)</f>
        <v>0</v>
      </c>
      <c r="T213" s="66" t="str">
        <f aca="false">IF(O213&gt;0,IF(L213="k",0.9*VLOOKUP(S213,'ha-pocty-vyhl'!$A$5:$B$20,2,0),IF(L213="po",0.8*VLOOKUP(S213,'ha-pocty-vyhl'!$A$5:$B$20,2,0),VLOOKUP(S213,'ha-pocty-vyhl'!$A$5:$B$20,2,0))),"")</f>
        <v/>
      </c>
      <c r="U213" s="66" t="n">
        <f aca="false">'Vstupní data'!P213</f>
        <v>0</v>
      </c>
      <c r="V213" s="66" t="n">
        <f aca="false">IF(O213&gt;0,1.3*T213*1000*Z213/10000,0)</f>
        <v>0</v>
      </c>
      <c r="W213" s="66" t="n">
        <f aca="false">IF(O213&gt;0,1.3*T213*1000*Z213/10000,0)</f>
        <v>0</v>
      </c>
      <c r="X213" s="66" t="n">
        <f aca="false">IF(O213&gt;0,IF(O213&gt;V213,V213,O213),0)</f>
        <v>0</v>
      </c>
      <c r="Y213" s="66" t="n">
        <f aca="false">IF(O213&gt;0,IF(IF(U213&gt;W213,W213,U213)&lt;X213,W213,IF(U213&gt;W213,W213,U213)),0)</f>
        <v>0</v>
      </c>
      <c r="Z213" s="66" t="n">
        <f aca="false">IF(O213&gt;0,IF(J213&gt;0,J213,K213*H213/100),0)</f>
        <v>0</v>
      </c>
      <c r="AA213" s="67" t="n">
        <f aca="false">IF(O213&gt;0,CEILING(R213*P213*X213/Y213*Z213,1),0)</f>
        <v>0</v>
      </c>
      <c r="AB213" s="68" t="n">
        <f aca="false">IF(O213&gt;0,AA213/O213,0)</f>
        <v>0</v>
      </c>
      <c r="AC213" s="66" t="n">
        <f aca="false">'Vstupní data'!W213</f>
        <v>0</v>
      </c>
      <c r="AI213" s="66" t="str">
        <f aca="false">IF(OR('Vstupní data'!T213&gt;0,'Vstupní data'!U213&gt;0),VLOOKUP(I213,'Pril3-drev'!$H$5:$J$83,3,0),"")</f>
        <v/>
      </c>
      <c r="AJ213" s="66" t="n">
        <f aca="false">IF('Vstupní data'!V213="prostokořenný",0,IF('Vstupní data'!V213="krytokořenný","k",IF('Vstupní data'!V213="poloodrostky nebo odrostky, prostokořenné i krytokořenné","po",0)))</f>
        <v>0</v>
      </c>
      <c r="AK213" s="66" t="n">
        <f aca="false">IF(OR('Vstupní data'!T213&gt;0,'Vstupní data'!U213&gt;0),IF(AJ213="k",0.9*VLOOKUP(AI213,'ha-pocty-vyhl'!$A$5:$B$20,2,0),IF(AJ213="po",0.8*VLOOKUP(AI213,'ha-pocty-vyhl'!$A$5:$B$20,2,0),VLOOKUP(AI213,'ha-pocty-vyhl'!$A$5:$B$20,2,0))),0)</f>
        <v>0</v>
      </c>
      <c r="AL213" s="66" t="n">
        <f aca="false">IF(OR('Vstupní data'!T213&gt;0,'Vstupní data'!U213&gt;0),'Vstupní data'!K213*'Vstupní data'!M213/100,0)</f>
        <v>0</v>
      </c>
      <c r="AM213" s="66" t="n">
        <f aca="false">IF(OR('Vstupní data'!T213&gt;0,'Vstupní data'!U213&gt;0),IF('Vstupní data'!T213&gt;0,'Vstupní data'!T213,ROUND(10*'Vstupní data'!U213/AK213,0)),0)</f>
        <v>0</v>
      </c>
      <c r="AN213" s="69" t="n">
        <f aca="false">IF('Vstupní data'!T213&gt;0,   IF('Vstupní data'!T213&lt;=AL213,'Vstupní data'!T213,AL213),   IF(AM213&lt;AL213,AM213,AL213))</f>
        <v>0</v>
      </c>
      <c r="AO213" s="69" t="n">
        <f aca="false">'Vstupní data'!X213</f>
        <v>0</v>
      </c>
      <c r="AP213" s="66" t="n">
        <f aca="false">IF(OR('Vstupní data'!T213&gt;0,'Vstupní data'!U213&gt;0),IF(I213&lt;&gt;0,VLOOKUP(I213,'Pril3-drev'!$H$5:$I$83,2,0),0),0)</f>
        <v>0</v>
      </c>
      <c r="AQ213" s="66" t="n">
        <f aca="false">'Vstupní data'!Y213</f>
        <v>0</v>
      </c>
      <c r="AR213" s="66" t="str">
        <f aca="false">IF(AC213&gt;5,   IF('Vstupní data'!Y213&gt;0,   VLOOKUP(VLOOKUP(CONCATENATE(VLOOKUP(I213,'Pril3-drev'!$H$4:$L$83,5,0),AC213),'Pril3-drev'!$Q$4:$R$2803,2,0),'AVB-BS'!$C$5:$S$29 ,LOOKUP(AQ213,'AVB-BS'!$D$3:$S$3,'AVB-BS'!$D$1:$S$1) ,0 )   ,   IF('Vstupní data'!Z213&gt;0,'Vstupní data'!Z213,0)) , "")</f>
        <v/>
      </c>
      <c r="AS213" s="70" t="str">
        <f aca="false">IF(AC213&gt;5,VLOOKUP(CONCATENATE(AP213,AR213),'Pril1-THLPa'!$H$6:$N$96,4,0),"")</f>
        <v/>
      </c>
      <c r="AT213" s="70" t="str">
        <f aca="false">IF(AC213&gt;5,VLOOKUP(CONCATENATE(AP213,AR213),'Pril1-THLPa'!$H$6:$N$96,5,0),"")</f>
        <v/>
      </c>
      <c r="AU213" s="70" t="str">
        <f aca="false">IF(AC213&gt;5,VLOOKUP(CONCATENATE(AP213,AR213),'Pril1-THLPa'!$H$6:$N$96,6,0),"")</f>
        <v/>
      </c>
      <c r="AV213" s="70" t="str">
        <f aca="false">IF(AC213&gt;5,VLOOKUP(CONCATENATE(AP213,AR213),'Pril1-THLPa'!$H$6:$N$96,7,0),"")</f>
        <v/>
      </c>
      <c r="AW213" s="70" t="str">
        <f aca="false">IF(AC213&gt;5,VLOOKUP(CONCATENATE(AP213,AR213),'Pril1-THLPa'!$H$6:$O$96,8,0),"")</f>
        <v/>
      </c>
      <c r="AX213" s="66" t="n">
        <f aca="false">IF(AC213&gt;0,IF(AND(AC213&gt;0,AC213&lt;=5),VLOOKUP(AP213,'Pril1-THLPa'!$A$6:$F$18,LOOKUP(AC213,'Pril1-THLPa'!$B$5:$F$5,'Pril1-THLPa'!$B$4:$F$4),0),AS213+AT213*(AC213-5)+AU213*POWER(AC213-5,2)+AV213*POWER(AC213-5,3)+AW213*POWER(AC213-5,4)),0)</f>
        <v>0</v>
      </c>
      <c r="AY213" s="71"/>
      <c r="AZ213" s="66" t="n">
        <f aca="false">'Vstupní data'!AA213</f>
        <v>0</v>
      </c>
      <c r="BA213" s="66" t="n">
        <f aca="false">IF(OR('Vstupní data'!T213&gt;0,'Vstupní data'!U213&gt;0),IF(AC213&lt;&gt;"",AX213*AO213/10*(100+AZ213)/100,0),0)</f>
        <v>0</v>
      </c>
      <c r="BB213" s="67" t="n">
        <f aca="false">IF(AC213&lt;&gt;"",ROUND(BA213*AN213,0),0)</f>
        <v>0</v>
      </c>
      <c r="BC213" s="68" t="str">
        <f aca="false">IF(AE213&gt;0,BB213/AE213,"")</f>
        <v/>
      </c>
      <c r="BD213" s="66" t="n">
        <f aca="false">'Vstupní data'!AE213</f>
        <v>0</v>
      </c>
      <c r="BF213" s="66" t="n">
        <f aca="false">'Vstupní data'!AC213</f>
        <v>0</v>
      </c>
      <c r="BH213" s="66" t="n">
        <f aca="false">'Vstupní data'!AD213</f>
        <v>0</v>
      </c>
      <c r="BI213" s="66" t="n">
        <f aca="false">'Vstupní data'!AF213</f>
        <v>0</v>
      </c>
      <c r="BJ213" s="69" t="n">
        <f aca="false">'Vstupní data'!AG213</f>
        <v>0</v>
      </c>
      <c r="BK213" s="69" t="n">
        <f aca="false">IF(BF213&lt;&gt;0,VLOOKUP(I213,'Pril3-drev'!$H$5:$I$83,2,0),0)</f>
        <v>0</v>
      </c>
      <c r="BL213" s="69" t="n">
        <f aca="false">IF(BF213&lt;&gt;0,VLOOKUP(BK213,'Pril3-drev'!$A$5:$C$17,3,0),0)</f>
        <v>0</v>
      </c>
      <c r="BM213" s="69" t="n">
        <f aca="false">'Vstupní data'!AH213</f>
        <v>0</v>
      </c>
      <c r="BN213" s="69" t="n">
        <f aca="false">IF('Vstupní data'!AH213&gt;0,   VLOOKUP(VLOOKUP(CONCATENATE(VLOOKUP(I213,'Pril3-drev'!$H$4:$L$83,5,0),BD213),'Pril3-drev'!$Q$4:$R$2803,2,0),'AVB-BS'!$C$5:$S$29 ,LOOKUP(BM213,'AVB-BS'!$D$3:$S$3,'AVB-BS'!$D$1:$S$1) ,0 )   ,   IF('Vstupní data'!AI213&gt;0,'Vstupní data'!AI213,0))</f>
        <v>0</v>
      </c>
      <c r="BO213" s="69" t="str">
        <f aca="false">IF(BX213&gt;5,VLOOKUP(CONCATENATE(BK213,BN213),'Pril1-THLPa'!$H$6:$N$96,4,0),"")</f>
        <v/>
      </c>
      <c r="BP213" s="69" t="str">
        <f aca="false">IF(BX213&gt;5,VLOOKUP(CONCATENATE(BK213,BN213),'Pril1-THLPa'!$H$6:$N$96,5,0),"")</f>
        <v/>
      </c>
      <c r="BQ213" s="69" t="str">
        <f aca="false">IF(BX213&gt;5,VLOOKUP(CONCATENATE(BK213,BN213),'Pril1-THLPa'!$H$6:$N$96,6,0),"")</f>
        <v/>
      </c>
      <c r="BR213" s="69" t="str">
        <f aca="false">IF(BX213&gt;5,VLOOKUP(CONCATENATE(BK213,BN213),'Pril1-THLPa'!$H$6:$N$96,7,0),"")</f>
        <v/>
      </c>
      <c r="BS213" s="69" t="str">
        <f aca="false">IF(BX213&gt;5,VLOOKUP(CONCATENATE(BK213,BN213),'Pril1-THLPa'!$H$6:$O$96,8,0),"")</f>
        <v/>
      </c>
      <c r="BT213" s="69" t="str">
        <f aca="false">IF(BF213&gt;0, IF(BK213="smrk",  VLOOKUP(VLOOKUP(BD213,'Pril9-K3'!$L$8:$M$207,2,0),'Pril9-K3'!$A$8:$J$16,LOOKUP(BN213,'Pril9-K3'!$A$7:$J$7,'Pril9-K3'!$A$5:$J$5),0), IF(AND(BK213&lt;&gt;"smrk",'Vstupní data'!AK213&lt;&gt;""),'Vstupní data'!AK213,   VLOOKUP(VLOOKUP(BD213,'Pril9-K3'!$L$8:$M$207,2,0),'Pril9-K3'!$A$8:$J$16,LOOKUP(BN213,'Pril9-K3'!$A$7:$J$7,'Pril9-K3'!$A$5:$J$5),0)   )),   "")</f>
        <v/>
      </c>
      <c r="BV213" s="69" t="n">
        <f aca="false">'Vstupní data'!AJ213</f>
        <v>0</v>
      </c>
      <c r="BW213" s="69" t="n">
        <f aca="false">IF(BF213&gt;0,IF(J213&gt;0,J213,K213*H213/100),0)</f>
        <v>0</v>
      </c>
      <c r="BX213" s="69" t="n">
        <f aca="false">IF(BF213&gt;0,IF(BJ213&gt;BL213,BL213,BJ213),0)</f>
        <v>0</v>
      </c>
      <c r="BY213" s="69" t="n">
        <f aca="false">IF(BD213=0,0,IF(AND(BX213&gt;0,BX213&lt;=5),  IF(AND(BX213&gt;0,BX213&lt;=5),VLOOKUP(BK213,'Pril1-THLPa'!$A$6:$F$18,IF(AND(BX213&gt;0,BX213&lt;=5),LOOKUP(BX213,'Pril1-THLPa'!$B$5:$F$5,'Pril1-THLPa'!$B$4:$F$4),""),0),""),  IF(BX213&gt;5,BO213+BP213*(BX213-5)+BQ213*POWER(BX213-5,2)+BR213*POWER(BX213-5,3)+BS213*POWER(BX213-5,4),"")))</f>
        <v>0</v>
      </c>
      <c r="BZ213" s="69" t="n">
        <f aca="false">IF(BY213&gt;0,BY213*BI213/10*BW213*(100+BV213)/100,0)</f>
        <v>0</v>
      </c>
      <c r="CA213" s="69" t="n">
        <f aca="false">IF(BD213&gt;0,BX213-IF(BD213&gt;BX213,BX213,BD213),0)</f>
        <v>0</v>
      </c>
      <c r="CB213" s="69" t="n">
        <f aca="false">POWER(1.01,CA213)</f>
        <v>1</v>
      </c>
      <c r="CC213" s="69" t="n">
        <f aca="false">IF(BF213&gt;0,IF(BF213&gt;BH213,1,BF213/BH213),0)</f>
        <v>0</v>
      </c>
      <c r="CD213" s="72" t="n">
        <f aca="false">IF(BD213=0,0,IF(BF213&gt;0,ROUND(IF(CB213&lt;&gt;0,BZ213*BT213*1/CB213*CC213,0),0),0))</f>
        <v>0</v>
      </c>
      <c r="CE213" s="73" t="str">
        <f aca="false">IF(BF213&gt;0,IF(BF213&gt;BH213,CD213/BF213,CD213/BH213),"")</f>
        <v/>
      </c>
      <c r="CF213" s="69" t="n">
        <f aca="false">'Vstupní data'!AM213</f>
        <v>0</v>
      </c>
      <c r="CG213" s="69" t="n">
        <f aca="false">'Vstupní data'!AN213</f>
        <v>0</v>
      </c>
      <c r="CH213" s="69" t="n">
        <f aca="false">'Vstupní data'!AO213</f>
        <v>0</v>
      </c>
      <c r="CI213" s="69" t="n">
        <f aca="false">'Vstupní data'!AP213</f>
        <v>0</v>
      </c>
      <c r="CJ213" s="72" t="n">
        <f aca="false">ROUND(CH213*CI213,0)</f>
        <v>0</v>
      </c>
      <c r="CK213" s="74" t="str">
        <f aca="false">IF(OR(AA213&gt;0,BB213&gt;0,CD213&gt;0,CJ213&gt;0),AA213+BB213+CD213+CJ213,"")</f>
        <v/>
      </c>
    </row>
    <row r="214" customFormat="false" ht="12.8" hidden="false" customHeight="false" outlineLevel="0" collapsed="false">
      <c r="A214" s="66" t="n">
        <f aca="false">'Vstupní data'!A214</f>
        <v>0</v>
      </c>
      <c r="F214" s="66" t="str">
        <f aca="false">CONCATENATE('Vstupní data'!F214,'Vstupní data'!G214,'Vstupní data'!H214,'Vstupní data'!I214)</f>
        <v/>
      </c>
      <c r="G214" s="66"/>
      <c r="H214" s="66" t="n">
        <f aca="false">'Vstupní data'!K214</f>
        <v>0</v>
      </c>
      <c r="I214" s="66" t="n">
        <f aca="false">'Vstupní data'!L214</f>
        <v>0</v>
      </c>
      <c r="J214" s="66" t="n">
        <f aca="false">'Vstupní data'!K214*'Vstupní data'!M214/100</f>
        <v>0</v>
      </c>
      <c r="L214" s="66" t="n">
        <f aca="false">IF('Vstupní data'!N214="prostokořenný",0,IF('Vstupní data'!N214="krytokořenný","k",IF('Vstupní data'!N214="poloodrostky nebo odrostky, prostokořenné i krytokořenné","po",0)))</f>
        <v>0</v>
      </c>
      <c r="N214" s="66"/>
      <c r="O214" s="66" t="n">
        <f aca="false">'Vstupní data'!O214</f>
        <v>0</v>
      </c>
      <c r="P214" s="66" t="n">
        <f aca="false">IF(O214&gt;0,VLOOKUP(CONCATENATE(VLOOKUP(I214,'Pril3-drev'!$H$5:$K$83,4,0),"-",'Vstupní data'!R214),K2!$C$15:$D$23,2,0),0)</f>
        <v>0</v>
      </c>
      <c r="Q214" s="66" t="n">
        <f aca="false">IF(O214&gt;0,VLOOKUP(I214,'Pril3-drev'!$H$5:$I$83,2,0),0)</f>
        <v>0</v>
      </c>
      <c r="R214" s="66" t="n">
        <f aca="false">IF(Q214&gt;0,VLOOKUP(Q214,'Pril6-okus'!$A$5:$B$17,2,0),0)</f>
        <v>0</v>
      </c>
      <c r="S214" s="66" t="n">
        <f aca="false">IF(O214&gt;0,VLOOKUP(I214,'Pril3-drev'!$H$5:$J$83,3,0),0)</f>
        <v>0</v>
      </c>
      <c r="T214" s="66" t="str">
        <f aca="false">IF(O214&gt;0,IF(L214="k",0.9*VLOOKUP(S214,'ha-pocty-vyhl'!$A$5:$B$20,2,0),IF(L214="po",0.8*VLOOKUP(S214,'ha-pocty-vyhl'!$A$5:$B$20,2,0),VLOOKUP(S214,'ha-pocty-vyhl'!$A$5:$B$20,2,0))),"")</f>
        <v/>
      </c>
      <c r="U214" s="66" t="n">
        <f aca="false">'Vstupní data'!P214</f>
        <v>0</v>
      </c>
      <c r="V214" s="66" t="n">
        <f aca="false">IF(O214&gt;0,1.3*T214*1000*Z214/10000,0)</f>
        <v>0</v>
      </c>
      <c r="W214" s="66" t="n">
        <f aca="false">IF(O214&gt;0,1.3*T214*1000*Z214/10000,0)</f>
        <v>0</v>
      </c>
      <c r="X214" s="66" t="n">
        <f aca="false">IF(O214&gt;0,IF(O214&gt;V214,V214,O214),0)</f>
        <v>0</v>
      </c>
      <c r="Y214" s="66" t="n">
        <f aca="false">IF(O214&gt;0,IF(IF(U214&gt;W214,W214,U214)&lt;X214,W214,IF(U214&gt;W214,W214,U214)),0)</f>
        <v>0</v>
      </c>
      <c r="Z214" s="66" t="n">
        <f aca="false">IF(O214&gt;0,IF(J214&gt;0,J214,K214*H214/100),0)</f>
        <v>0</v>
      </c>
      <c r="AA214" s="67" t="n">
        <f aca="false">IF(O214&gt;0,CEILING(R214*P214*X214/Y214*Z214,1),0)</f>
        <v>0</v>
      </c>
      <c r="AB214" s="68" t="n">
        <f aca="false">IF(O214&gt;0,AA214/O214,0)</f>
        <v>0</v>
      </c>
      <c r="AC214" s="66" t="n">
        <f aca="false">'Vstupní data'!W214</f>
        <v>0</v>
      </c>
      <c r="AI214" s="66" t="str">
        <f aca="false">IF(OR('Vstupní data'!T214&gt;0,'Vstupní data'!U214&gt;0),VLOOKUP(I214,'Pril3-drev'!$H$5:$J$83,3,0),"")</f>
        <v/>
      </c>
      <c r="AJ214" s="66" t="n">
        <f aca="false">IF('Vstupní data'!V214="prostokořenný",0,IF('Vstupní data'!V214="krytokořenný","k",IF('Vstupní data'!V214="poloodrostky nebo odrostky, prostokořenné i krytokořenné","po",0)))</f>
        <v>0</v>
      </c>
      <c r="AK214" s="66" t="n">
        <f aca="false">IF(OR('Vstupní data'!T214&gt;0,'Vstupní data'!U214&gt;0),IF(AJ214="k",0.9*VLOOKUP(AI214,'ha-pocty-vyhl'!$A$5:$B$20,2,0),IF(AJ214="po",0.8*VLOOKUP(AI214,'ha-pocty-vyhl'!$A$5:$B$20,2,0),VLOOKUP(AI214,'ha-pocty-vyhl'!$A$5:$B$20,2,0))),0)</f>
        <v>0</v>
      </c>
      <c r="AL214" s="66" t="n">
        <f aca="false">IF(OR('Vstupní data'!T214&gt;0,'Vstupní data'!U214&gt;0),'Vstupní data'!K214*'Vstupní data'!M214/100,0)</f>
        <v>0</v>
      </c>
      <c r="AM214" s="66" t="n">
        <f aca="false">IF(OR('Vstupní data'!T214&gt;0,'Vstupní data'!U214&gt;0),IF('Vstupní data'!T214&gt;0,'Vstupní data'!T214,ROUND(10*'Vstupní data'!U214/AK214,0)),0)</f>
        <v>0</v>
      </c>
      <c r="AN214" s="69" t="n">
        <f aca="false">IF('Vstupní data'!T214&gt;0,   IF('Vstupní data'!T214&lt;=AL214,'Vstupní data'!T214,AL214),   IF(AM214&lt;AL214,AM214,AL214))</f>
        <v>0</v>
      </c>
      <c r="AO214" s="69" t="n">
        <f aca="false">'Vstupní data'!X214</f>
        <v>0</v>
      </c>
      <c r="AP214" s="66" t="n">
        <f aca="false">IF(OR('Vstupní data'!T214&gt;0,'Vstupní data'!U214&gt;0),IF(I214&lt;&gt;0,VLOOKUP(I214,'Pril3-drev'!$H$5:$I$83,2,0),0),0)</f>
        <v>0</v>
      </c>
      <c r="AQ214" s="66" t="n">
        <f aca="false">'Vstupní data'!Y214</f>
        <v>0</v>
      </c>
      <c r="AR214" s="66" t="str">
        <f aca="false">IF(AC214&gt;5,   IF('Vstupní data'!Y214&gt;0,   VLOOKUP(VLOOKUP(CONCATENATE(VLOOKUP(I214,'Pril3-drev'!$H$4:$L$83,5,0),AC214),'Pril3-drev'!$Q$4:$R$2803,2,0),'AVB-BS'!$C$5:$S$29 ,LOOKUP(AQ214,'AVB-BS'!$D$3:$S$3,'AVB-BS'!$D$1:$S$1) ,0 )   ,   IF('Vstupní data'!Z214&gt;0,'Vstupní data'!Z214,0)) , "")</f>
        <v/>
      </c>
      <c r="AS214" s="70" t="str">
        <f aca="false">IF(AC214&gt;5,VLOOKUP(CONCATENATE(AP214,AR214),'Pril1-THLPa'!$H$6:$N$96,4,0),"")</f>
        <v/>
      </c>
      <c r="AT214" s="70" t="str">
        <f aca="false">IF(AC214&gt;5,VLOOKUP(CONCATENATE(AP214,AR214),'Pril1-THLPa'!$H$6:$N$96,5,0),"")</f>
        <v/>
      </c>
      <c r="AU214" s="70" t="str">
        <f aca="false">IF(AC214&gt;5,VLOOKUP(CONCATENATE(AP214,AR214),'Pril1-THLPa'!$H$6:$N$96,6,0),"")</f>
        <v/>
      </c>
      <c r="AV214" s="70" t="str">
        <f aca="false">IF(AC214&gt;5,VLOOKUP(CONCATENATE(AP214,AR214),'Pril1-THLPa'!$H$6:$N$96,7,0),"")</f>
        <v/>
      </c>
      <c r="AW214" s="70" t="str">
        <f aca="false">IF(AC214&gt;5,VLOOKUP(CONCATENATE(AP214,AR214),'Pril1-THLPa'!$H$6:$O$96,8,0),"")</f>
        <v/>
      </c>
      <c r="AX214" s="66" t="n">
        <f aca="false">IF(AC214&gt;0,IF(AND(AC214&gt;0,AC214&lt;=5),VLOOKUP(AP214,'Pril1-THLPa'!$A$6:$F$18,LOOKUP(AC214,'Pril1-THLPa'!$B$5:$F$5,'Pril1-THLPa'!$B$4:$F$4),0),AS214+AT214*(AC214-5)+AU214*POWER(AC214-5,2)+AV214*POWER(AC214-5,3)+AW214*POWER(AC214-5,4)),0)</f>
        <v>0</v>
      </c>
      <c r="AY214" s="71"/>
      <c r="AZ214" s="66" t="n">
        <f aca="false">'Vstupní data'!AA214</f>
        <v>0</v>
      </c>
      <c r="BA214" s="66" t="n">
        <f aca="false">IF(OR('Vstupní data'!T214&gt;0,'Vstupní data'!U214&gt;0),IF(AC214&lt;&gt;"",AX214*AO214/10*(100+AZ214)/100,0),0)</f>
        <v>0</v>
      </c>
      <c r="BB214" s="67" t="n">
        <f aca="false">IF(AC214&lt;&gt;"",ROUND(BA214*AN214,0),0)</f>
        <v>0</v>
      </c>
      <c r="BC214" s="68" t="str">
        <f aca="false">IF(AE214&gt;0,BB214/AE214,"")</f>
        <v/>
      </c>
      <c r="BD214" s="66" t="n">
        <f aca="false">'Vstupní data'!AE214</f>
        <v>0</v>
      </c>
      <c r="BF214" s="66" t="n">
        <f aca="false">'Vstupní data'!AC214</f>
        <v>0</v>
      </c>
      <c r="BH214" s="66" t="n">
        <f aca="false">'Vstupní data'!AD214</f>
        <v>0</v>
      </c>
      <c r="BI214" s="66" t="n">
        <f aca="false">'Vstupní data'!AF214</f>
        <v>0</v>
      </c>
      <c r="BJ214" s="69" t="n">
        <f aca="false">'Vstupní data'!AG214</f>
        <v>0</v>
      </c>
      <c r="BK214" s="69" t="n">
        <f aca="false">IF(BF214&lt;&gt;0,VLOOKUP(I214,'Pril3-drev'!$H$5:$I$83,2,0),0)</f>
        <v>0</v>
      </c>
      <c r="BL214" s="69" t="n">
        <f aca="false">IF(BF214&lt;&gt;0,VLOOKUP(BK214,'Pril3-drev'!$A$5:$C$17,3,0),0)</f>
        <v>0</v>
      </c>
      <c r="BM214" s="69" t="n">
        <f aca="false">'Vstupní data'!AH214</f>
        <v>0</v>
      </c>
      <c r="BN214" s="69" t="n">
        <f aca="false">IF('Vstupní data'!AH214&gt;0,   VLOOKUP(VLOOKUP(CONCATENATE(VLOOKUP(I214,'Pril3-drev'!$H$4:$L$83,5,0),BD214),'Pril3-drev'!$Q$4:$R$2803,2,0),'AVB-BS'!$C$5:$S$29 ,LOOKUP(BM214,'AVB-BS'!$D$3:$S$3,'AVB-BS'!$D$1:$S$1) ,0 )   ,   IF('Vstupní data'!AI214&gt;0,'Vstupní data'!AI214,0))</f>
        <v>0</v>
      </c>
      <c r="BO214" s="69" t="str">
        <f aca="false">IF(BX214&gt;5,VLOOKUP(CONCATENATE(BK214,BN214),'Pril1-THLPa'!$H$6:$N$96,4,0),"")</f>
        <v/>
      </c>
      <c r="BP214" s="69" t="str">
        <f aca="false">IF(BX214&gt;5,VLOOKUP(CONCATENATE(BK214,BN214),'Pril1-THLPa'!$H$6:$N$96,5,0),"")</f>
        <v/>
      </c>
      <c r="BQ214" s="69" t="str">
        <f aca="false">IF(BX214&gt;5,VLOOKUP(CONCATENATE(BK214,BN214),'Pril1-THLPa'!$H$6:$N$96,6,0),"")</f>
        <v/>
      </c>
      <c r="BR214" s="69" t="str">
        <f aca="false">IF(BX214&gt;5,VLOOKUP(CONCATENATE(BK214,BN214),'Pril1-THLPa'!$H$6:$N$96,7,0),"")</f>
        <v/>
      </c>
      <c r="BS214" s="69" t="str">
        <f aca="false">IF(BX214&gt;5,VLOOKUP(CONCATENATE(BK214,BN214),'Pril1-THLPa'!$H$6:$O$96,8,0),"")</f>
        <v/>
      </c>
      <c r="BT214" s="69" t="str">
        <f aca="false">IF(BF214&gt;0, IF(BK214="smrk",  VLOOKUP(VLOOKUP(BD214,'Pril9-K3'!$L$8:$M$207,2,0),'Pril9-K3'!$A$8:$J$16,LOOKUP(BN214,'Pril9-K3'!$A$7:$J$7,'Pril9-K3'!$A$5:$J$5),0), IF(AND(BK214&lt;&gt;"smrk",'Vstupní data'!AK214&lt;&gt;""),'Vstupní data'!AK214,   VLOOKUP(VLOOKUP(BD214,'Pril9-K3'!$L$8:$M$207,2,0),'Pril9-K3'!$A$8:$J$16,LOOKUP(BN214,'Pril9-K3'!$A$7:$J$7,'Pril9-K3'!$A$5:$J$5),0)   )),   "")</f>
        <v/>
      </c>
      <c r="BV214" s="69" t="n">
        <f aca="false">'Vstupní data'!AJ214</f>
        <v>0</v>
      </c>
      <c r="BW214" s="69" t="n">
        <f aca="false">IF(BF214&gt;0,IF(J214&gt;0,J214,K214*H214/100),0)</f>
        <v>0</v>
      </c>
      <c r="BX214" s="69" t="n">
        <f aca="false">IF(BF214&gt;0,IF(BJ214&gt;BL214,BL214,BJ214),0)</f>
        <v>0</v>
      </c>
      <c r="BY214" s="69" t="n">
        <f aca="false">IF(BD214=0,0,IF(AND(BX214&gt;0,BX214&lt;=5),  IF(AND(BX214&gt;0,BX214&lt;=5),VLOOKUP(BK214,'Pril1-THLPa'!$A$6:$F$18,IF(AND(BX214&gt;0,BX214&lt;=5),LOOKUP(BX214,'Pril1-THLPa'!$B$5:$F$5,'Pril1-THLPa'!$B$4:$F$4),""),0),""),  IF(BX214&gt;5,BO214+BP214*(BX214-5)+BQ214*POWER(BX214-5,2)+BR214*POWER(BX214-5,3)+BS214*POWER(BX214-5,4),"")))</f>
        <v>0</v>
      </c>
      <c r="BZ214" s="69" t="n">
        <f aca="false">IF(BY214&gt;0,BY214*BI214/10*BW214*(100+BV214)/100,0)</f>
        <v>0</v>
      </c>
      <c r="CA214" s="69" t="n">
        <f aca="false">IF(BD214&gt;0,BX214-IF(BD214&gt;BX214,BX214,BD214),0)</f>
        <v>0</v>
      </c>
      <c r="CB214" s="69" t="n">
        <f aca="false">POWER(1.01,CA214)</f>
        <v>1</v>
      </c>
      <c r="CC214" s="69" t="n">
        <f aca="false">IF(BF214&gt;0,IF(BF214&gt;BH214,1,BF214/BH214),0)</f>
        <v>0</v>
      </c>
      <c r="CD214" s="72" t="n">
        <f aca="false">IF(BD214=0,0,IF(BF214&gt;0,ROUND(IF(CB214&lt;&gt;0,BZ214*BT214*1/CB214*CC214,0),0),0))</f>
        <v>0</v>
      </c>
      <c r="CE214" s="73" t="str">
        <f aca="false">IF(BF214&gt;0,IF(BF214&gt;BH214,CD214/BF214,CD214/BH214),"")</f>
        <v/>
      </c>
      <c r="CF214" s="69" t="n">
        <f aca="false">'Vstupní data'!AM214</f>
        <v>0</v>
      </c>
      <c r="CG214" s="69" t="n">
        <f aca="false">'Vstupní data'!AN214</f>
        <v>0</v>
      </c>
      <c r="CH214" s="69" t="n">
        <f aca="false">'Vstupní data'!AO214</f>
        <v>0</v>
      </c>
      <c r="CI214" s="69" t="n">
        <f aca="false">'Vstupní data'!AP214</f>
        <v>0</v>
      </c>
      <c r="CJ214" s="72" t="n">
        <f aca="false">ROUND(CH214*CI214,0)</f>
        <v>0</v>
      </c>
      <c r="CK214" s="74" t="str">
        <f aca="false">IF(OR(AA214&gt;0,BB214&gt;0,CD214&gt;0,CJ214&gt;0),AA214+BB214+CD214+CJ214,"")</f>
        <v/>
      </c>
    </row>
    <row r="215" customFormat="false" ht="12.8" hidden="false" customHeight="false" outlineLevel="0" collapsed="false">
      <c r="A215" s="66" t="n">
        <f aca="false">'Vstupní data'!A215</f>
        <v>0</v>
      </c>
      <c r="F215" s="66" t="str">
        <f aca="false">CONCATENATE('Vstupní data'!F215,'Vstupní data'!G215,'Vstupní data'!H215,'Vstupní data'!I215)</f>
        <v/>
      </c>
      <c r="G215" s="66"/>
      <c r="H215" s="66" t="n">
        <f aca="false">'Vstupní data'!K215</f>
        <v>0</v>
      </c>
      <c r="I215" s="66" t="n">
        <f aca="false">'Vstupní data'!L215</f>
        <v>0</v>
      </c>
      <c r="J215" s="66" t="n">
        <f aca="false">'Vstupní data'!K215*'Vstupní data'!M215/100</f>
        <v>0</v>
      </c>
      <c r="L215" s="66" t="n">
        <f aca="false">IF('Vstupní data'!N215="prostokořenný",0,IF('Vstupní data'!N215="krytokořenný","k",IF('Vstupní data'!N215="poloodrostky nebo odrostky, prostokořenné i krytokořenné","po",0)))</f>
        <v>0</v>
      </c>
      <c r="N215" s="66"/>
      <c r="O215" s="66" t="n">
        <f aca="false">'Vstupní data'!O215</f>
        <v>0</v>
      </c>
      <c r="P215" s="66" t="n">
        <f aca="false">IF(O215&gt;0,VLOOKUP(CONCATENATE(VLOOKUP(I215,'Pril3-drev'!$H$5:$K$83,4,0),"-",'Vstupní data'!R215),K2!$C$15:$D$23,2,0),0)</f>
        <v>0</v>
      </c>
      <c r="Q215" s="66" t="n">
        <f aca="false">IF(O215&gt;0,VLOOKUP(I215,'Pril3-drev'!$H$5:$I$83,2,0),0)</f>
        <v>0</v>
      </c>
      <c r="R215" s="66" t="n">
        <f aca="false">IF(Q215&gt;0,VLOOKUP(Q215,'Pril6-okus'!$A$5:$B$17,2,0),0)</f>
        <v>0</v>
      </c>
      <c r="S215" s="66" t="n">
        <f aca="false">IF(O215&gt;0,VLOOKUP(I215,'Pril3-drev'!$H$5:$J$83,3,0),0)</f>
        <v>0</v>
      </c>
      <c r="T215" s="66" t="str">
        <f aca="false">IF(O215&gt;0,IF(L215="k",0.9*VLOOKUP(S215,'ha-pocty-vyhl'!$A$5:$B$20,2,0),IF(L215="po",0.8*VLOOKUP(S215,'ha-pocty-vyhl'!$A$5:$B$20,2,0),VLOOKUP(S215,'ha-pocty-vyhl'!$A$5:$B$20,2,0))),"")</f>
        <v/>
      </c>
      <c r="U215" s="66" t="n">
        <f aca="false">'Vstupní data'!P215</f>
        <v>0</v>
      </c>
      <c r="V215" s="66" t="n">
        <f aca="false">IF(O215&gt;0,1.3*T215*1000*Z215/10000,0)</f>
        <v>0</v>
      </c>
      <c r="W215" s="66" t="n">
        <f aca="false">IF(O215&gt;0,1.3*T215*1000*Z215/10000,0)</f>
        <v>0</v>
      </c>
      <c r="X215" s="66" t="n">
        <f aca="false">IF(O215&gt;0,IF(O215&gt;V215,V215,O215),0)</f>
        <v>0</v>
      </c>
      <c r="Y215" s="66" t="n">
        <f aca="false">IF(O215&gt;0,IF(IF(U215&gt;W215,W215,U215)&lt;X215,W215,IF(U215&gt;W215,W215,U215)),0)</f>
        <v>0</v>
      </c>
      <c r="Z215" s="66" t="n">
        <f aca="false">IF(O215&gt;0,IF(J215&gt;0,J215,K215*H215/100),0)</f>
        <v>0</v>
      </c>
      <c r="AA215" s="67" t="n">
        <f aca="false">IF(O215&gt;0,CEILING(R215*P215*X215/Y215*Z215,1),0)</f>
        <v>0</v>
      </c>
      <c r="AB215" s="68" t="n">
        <f aca="false">IF(O215&gt;0,AA215/O215,0)</f>
        <v>0</v>
      </c>
      <c r="AC215" s="66" t="n">
        <f aca="false">'Vstupní data'!W215</f>
        <v>0</v>
      </c>
      <c r="AI215" s="66" t="str">
        <f aca="false">IF(OR('Vstupní data'!T215&gt;0,'Vstupní data'!U215&gt;0),VLOOKUP(I215,'Pril3-drev'!$H$5:$J$83,3,0),"")</f>
        <v/>
      </c>
      <c r="AJ215" s="66" t="n">
        <f aca="false">IF('Vstupní data'!V215="prostokořenný",0,IF('Vstupní data'!V215="krytokořenný","k",IF('Vstupní data'!V215="poloodrostky nebo odrostky, prostokořenné i krytokořenné","po",0)))</f>
        <v>0</v>
      </c>
      <c r="AK215" s="66" t="n">
        <f aca="false">IF(OR('Vstupní data'!T215&gt;0,'Vstupní data'!U215&gt;0),IF(AJ215="k",0.9*VLOOKUP(AI215,'ha-pocty-vyhl'!$A$5:$B$20,2,0),IF(AJ215="po",0.8*VLOOKUP(AI215,'ha-pocty-vyhl'!$A$5:$B$20,2,0),VLOOKUP(AI215,'ha-pocty-vyhl'!$A$5:$B$20,2,0))),0)</f>
        <v>0</v>
      </c>
      <c r="AL215" s="66" t="n">
        <f aca="false">IF(OR('Vstupní data'!T215&gt;0,'Vstupní data'!U215&gt;0),'Vstupní data'!K215*'Vstupní data'!M215/100,0)</f>
        <v>0</v>
      </c>
      <c r="AM215" s="66" t="n">
        <f aca="false">IF(OR('Vstupní data'!T215&gt;0,'Vstupní data'!U215&gt;0),IF('Vstupní data'!T215&gt;0,'Vstupní data'!T215,ROUND(10*'Vstupní data'!U215/AK215,0)),0)</f>
        <v>0</v>
      </c>
      <c r="AN215" s="69" t="n">
        <f aca="false">IF('Vstupní data'!T215&gt;0,   IF('Vstupní data'!T215&lt;=AL215,'Vstupní data'!T215,AL215),   IF(AM215&lt;AL215,AM215,AL215))</f>
        <v>0</v>
      </c>
      <c r="AO215" s="69" t="n">
        <f aca="false">'Vstupní data'!X215</f>
        <v>0</v>
      </c>
      <c r="AP215" s="66" t="n">
        <f aca="false">IF(OR('Vstupní data'!T215&gt;0,'Vstupní data'!U215&gt;0),IF(I215&lt;&gt;0,VLOOKUP(I215,'Pril3-drev'!$H$5:$I$83,2,0),0),0)</f>
        <v>0</v>
      </c>
      <c r="AQ215" s="66" t="n">
        <f aca="false">'Vstupní data'!Y215</f>
        <v>0</v>
      </c>
      <c r="AR215" s="66" t="str">
        <f aca="false">IF(AC215&gt;5,   IF('Vstupní data'!Y215&gt;0,   VLOOKUP(VLOOKUP(CONCATENATE(VLOOKUP(I215,'Pril3-drev'!$H$4:$L$83,5,0),AC215),'Pril3-drev'!$Q$4:$R$2803,2,0),'AVB-BS'!$C$5:$S$29 ,LOOKUP(AQ215,'AVB-BS'!$D$3:$S$3,'AVB-BS'!$D$1:$S$1) ,0 )   ,   IF('Vstupní data'!Z215&gt;0,'Vstupní data'!Z215,0)) , "")</f>
        <v/>
      </c>
      <c r="AS215" s="70" t="str">
        <f aca="false">IF(AC215&gt;5,VLOOKUP(CONCATENATE(AP215,AR215),'Pril1-THLPa'!$H$6:$N$96,4,0),"")</f>
        <v/>
      </c>
      <c r="AT215" s="70" t="str">
        <f aca="false">IF(AC215&gt;5,VLOOKUP(CONCATENATE(AP215,AR215),'Pril1-THLPa'!$H$6:$N$96,5,0),"")</f>
        <v/>
      </c>
      <c r="AU215" s="70" t="str">
        <f aca="false">IF(AC215&gt;5,VLOOKUP(CONCATENATE(AP215,AR215),'Pril1-THLPa'!$H$6:$N$96,6,0),"")</f>
        <v/>
      </c>
      <c r="AV215" s="70" t="str">
        <f aca="false">IF(AC215&gt;5,VLOOKUP(CONCATENATE(AP215,AR215),'Pril1-THLPa'!$H$6:$N$96,7,0),"")</f>
        <v/>
      </c>
      <c r="AW215" s="70" t="str">
        <f aca="false">IF(AC215&gt;5,VLOOKUP(CONCATENATE(AP215,AR215),'Pril1-THLPa'!$H$6:$O$96,8,0),"")</f>
        <v/>
      </c>
      <c r="AX215" s="66" t="n">
        <f aca="false">IF(AC215&gt;0,IF(AND(AC215&gt;0,AC215&lt;=5),VLOOKUP(AP215,'Pril1-THLPa'!$A$6:$F$18,LOOKUP(AC215,'Pril1-THLPa'!$B$5:$F$5,'Pril1-THLPa'!$B$4:$F$4),0),AS215+AT215*(AC215-5)+AU215*POWER(AC215-5,2)+AV215*POWER(AC215-5,3)+AW215*POWER(AC215-5,4)),0)</f>
        <v>0</v>
      </c>
      <c r="AY215" s="71"/>
      <c r="AZ215" s="66" t="n">
        <f aca="false">'Vstupní data'!AA215</f>
        <v>0</v>
      </c>
      <c r="BA215" s="66" t="n">
        <f aca="false">IF(OR('Vstupní data'!T215&gt;0,'Vstupní data'!U215&gt;0),IF(AC215&lt;&gt;"",AX215*AO215/10*(100+AZ215)/100,0),0)</f>
        <v>0</v>
      </c>
      <c r="BB215" s="67" t="n">
        <f aca="false">IF(AC215&lt;&gt;"",ROUND(BA215*AN215,0),0)</f>
        <v>0</v>
      </c>
      <c r="BC215" s="68" t="str">
        <f aca="false">IF(AE215&gt;0,BB215/AE215,"")</f>
        <v/>
      </c>
      <c r="BD215" s="66" t="n">
        <f aca="false">'Vstupní data'!AE215</f>
        <v>0</v>
      </c>
      <c r="BF215" s="66" t="n">
        <f aca="false">'Vstupní data'!AC215</f>
        <v>0</v>
      </c>
      <c r="BH215" s="66" t="n">
        <f aca="false">'Vstupní data'!AD215</f>
        <v>0</v>
      </c>
      <c r="BI215" s="66" t="n">
        <f aca="false">'Vstupní data'!AF215</f>
        <v>0</v>
      </c>
      <c r="BJ215" s="69" t="n">
        <f aca="false">'Vstupní data'!AG215</f>
        <v>0</v>
      </c>
      <c r="BK215" s="69" t="n">
        <f aca="false">IF(BF215&lt;&gt;0,VLOOKUP(I215,'Pril3-drev'!$H$5:$I$83,2,0),0)</f>
        <v>0</v>
      </c>
      <c r="BL215" s="69" t="n">
        <f aca="false">IF(BF215&lt;&gt;0,VLOOKUP(BK215,'Pril3-drev'!$A$5:$C$17,3,0),0)</f>
        <v>0</v>
      </c>
      <c r="BM215" s="69" t="n">
        <f aca="false">'Vstupní data'!AH215</f>
        <v>0</v>
      </c>
      <c r="BN215" s="69" t="n">
        <f aca="false">IF('Vstupní data'!AH215&gt;0,   VLOOKUP(VLOOKUP(CONCATENATE(VLOOKUP(I215,'Pril3-drev'!$H$4:$L$83,5,0),BD215),'Pril3-drev'!$Q$4:$R$2803,2,0),'AVB-BS'!$C$5:$S$29 ,LOOKUP(BM215,'AVB-BS'!$D$3:$S$3,'AVB-BS'!$D$1:$S$1) ,0 )   ,   IF('Vstupní data'!AI215&gt;0,'Vstupní data'!AI215,0))</f>
        <v>0</v>
      </c>
      <c r="BO215" s="69" t="str">
        <f aca="false">IF(BX215&gt;5,VLOOKUP(CONCATENATE(BK215,BN215),'Pril1-THLPa'!$H$6:$N$96,4,0),"")</f>
        <v/>
      </c>
      <c r="BP215" s="69" t="str">
        <f aca="false">IF(BX215&gt;5,VLOOKUP(CONCATENATE(BK215,BN215),'Pril1-THLPa'!$H$6:$N$96,5,0),"")</f>
        <v/>
      </c>
      <c r="BQ215" s="69" t="str">
        <f aca="false">IF(BX215&gt;5,VLOOKUP(CONCATENATE(BK215,BN215),'Pril1-THLPa'!$H$6:$N$96,6,0),"")</f>
        <v/>
      </c>
      <c r="BR215" s="69" t="str">
        <f aca="false">IF(BX215&gt;5,VLOOKUP(CONCATENATE(BK215,BN215),'Pril1-THLPa'!$H$6:$N$96,7,0),"")</f>
        <v/>
      </c>
      <c r="BS215" s="69" t="str">
        <f aca="false">IF(BX215&gt;5,VLOOKUP(CONCATENATE(BK215,BN215),'Pril1-THLPa'!$H$6:$O$96,8,0),"")</f>
        <v/>
      </c>
      <c r="BT215" s="69" t="str">
        <f aca="false">IF(BF215&gt;0, IF(BK215="smrk",  VLOOKUP(VLOOKUP(BD215,'Pril9-K3'!$L$8:$M$207,2,0),'Pril9-K3'!$A$8:$J$16,LOOKUP(BN215,'Pril9-K3'!$A$7:$J$7,'Pril9-K3'!$A$5:$J$5),0), IF(AND(BK215&lt;&gt;"smrk",'Vstupní data'!AK215&lt;&gt;""),'Vstupní data'!AK215,   VLOOKUP(VLOOKUP(BD215,'Pril9-K3'!$L$8:$M$207,2,0),'Pril9-K3'!$A$8:$J$16,LOOKUP(BN215,'Pril9-K3'!$A$7:$J$7,'Pril9-K3'!$A$5:$J$5),0)   )),   "")</f>
        <v/>
      </c>
      <c r="BV215" s="69" t="n">
        <f aca="false">'Vstupní data'!AJ215</f>
        <v>0</v>
      </c>
      <c r="BW215" s="69" t="n">
        <f aca="false">IF(BF215&gt;0,IF(J215&gt;0,J215,K215*H215/100),0)</f>
        <v>0</v>
      </c>
      <c r="BX215" s="69" t="n">
        <f aca="false">IF(BF215&gt;0,IF(BJ215&gt;BL215,BL215,BJ215),0)</f>
        <v>0</v>
      </c>
      <c r="BY215" s="69" t="n">
        <f aca="false">IF(BD215=0,0,IF(AND(BX215&gt;0,BX215&lt;=5),  IF(AND(BX215&gt;0,BX215&lt;=5),VLOOKUP(BK215,'Pril1-THLPa'!$A$6:$F$18,IF(AND(BX215&gt;0,BX215&lt;=5),LOOKUP(BX215,'Pril1-THLPa'!$B$5:$F$5,'Pril1-THLPa'!$B$4:$F$4),""),0),""),  IF(BX215&gt;5,BO215+BP215*(BX215-5)+BQ215*POWER(BX215-5,2)+BR215*POWER(BX215-5,3)+BS215*POWER(BX215-5,4),"")))</f>
        <v>0</v>
      </c>
      <c r="BZ215" s="69" t="n">
        <f aca="false">IF(BY215&gt;0,BY215*BI215/10*BW215*(100+BV215)/100,0)</f>
        <v>0</v>
      </c>
      <c r="CA215" s="69" t="n">
        <f aca="false">IF(BD215&gt;0,BX215-IF(BD215&gt;BX215,BX215,BD215),0)</f>
        <v>0</v>
      </c>
      <c r="CB215" s="69" t="n">
        <f aca="false">POWER(1.01,CA215)</f>
        <v>1</v>
      </c>
      <c r="CC215" s="69" t="n">
        <f aca="false">IF(BF215&gt;0,IF(BF215&gt;BH215,1,BF215/BH215),0)</f>
        <v>0</v>
      </c>
      <c r="CD215" s="72" t="n">
        <f aca="false">IF(BD215=0,0,IF(BF215&gt;0,ROUND(IF(CB215&lt;&gt;0,BZ215*BT215*1/CB215*CC215,0),0),0))</f>
        <v>0</v>
      </c>
      <c r="CE215" s="73" t="str">
        <f aca="false">IF(BF215&gt;0,IF(BF215&gt;BH215,CD215/BF215,CD215/BH215),"")</f>
        <v/>
      </c>
      <c r="CF215" s="69" t="n">
        <f aca="false">'Vstupní data'!AM215</f>
        <v>0</v>
      </c>
      <c r="CG215" s="69" t="n">
        <f aca="false">'Vstupní data'!AN215</f>
        <v>0</v>
      </c>
      <c r="CH215" s="69" t="n">
        <f aca="false">'Vstupní data'!AO215</f>
        <v>0</v>
      </c>
      <c r="CI215" s="69" t="n">
        <f aca="false">'Vstupní data'!AP215</f>
        <v>0</v>
      </c>
      <c r="CJ215" s="72" t="n">
        <f aca="false">ROUND(CH215*CI215,0)</f>
        <v>0</v>
      </c>
      <c r="CK215" s="74" t="str">
        <f aca="false">IF(OR(AA215&gt;0,BB215&gt;0,CD215&gt;0,CJ215&gt;0),AA215+BB215+CD215+CJ215,"")</f>
        <v/>
      </c>
    </row>
    <row r="216" customFormat="false" ht="12.8" hidden="false" customHeight="false" outlineLevel="0" collapsed="false">
      <c r="A216" s="66" t="n">
        <f aca="false">'Vstupní data'!A216</f>
        <v>0</v>
      </c>
      <c r="F216" s="66" t="str">
        <f aca="false">CONCATENATE('Vstupní data'!F216,'Vstupní data'!G216,'Vstupní data'!H216,'Vstupní data'!I216)</f>
        <v/>
      </c>
      <c r="G216" s="66"/>
      <c r="H216" s="66" t="n">
        <f aca="false">'Vstupní data'!K216</f>
        <v>0</v>
      </c>
      <c r="I216" s="66" t="n">
        <f aca="false">'Vstupní data'!L216</f>
        <v>0</v>
      </c>
      <c r="J216" s="66" t="n">
        <f aca="false">'Vstupní data'!K216*'Vstupní data'!M216/100</f>
        <v>0</v>
      </c>
      <c r="L216" s="66" t="n">
        <f aca="false">IF('Vstupní data'!N216="prostokořenný",0,IF('Vstupní data'!N216="krytokořenný","k",IF('Vstupní data'!N216="poloodrostky nebo odrostky, prostokořenné i krytokořenné","po",0)))</f>
        <v>0</v>
      </c>
      <c r="N216" s="66"/>
      <c r="O216" s="66" t="n">
        <f aca="false">'Vstupní data'!O216</f>
        <v>0</v>
      </c>
      <c r="P216" s="66" t="n">
        <f aca="false">IF(O216&gt;0,VLOOKUP(CONCATENATE(VLOOKUP(I216,'Pril3-drev'!$H$5:$K$83,4,0),"-",'Vstupní data'!R216),K2!$C$15:$D$23,2,0),0)</f>
        <v>0</v>
      </c>
      <c r="Q216" s="66" t="n">
        <f aca="false">IF(O216&gt;0,VLOOKUP(I216,'Pril3-drev'!$H$5:$I$83,2,0),0)</f>
        <v>0</v>
      </c>
      <c r="R216" s="66" t="n">
        <f aca="false">IF(Q216&gt;0,VLOOKUP(Q216,'Pril6-okus'!$A$5:$B$17,2,0),0)</f>
        <v>0</v>
      </c>
      <c r="S216" s="66" t="n">
        <f aca="false">IF(O216&gt;0,VLOOKUP(I216,'Pril3-drev'!$H$5:$J$83,3,0),0)</f>
        <v>0</v>
      </c>
      <c r="T216" s="66" t="str">
        <f aca="false">IF(O216&gt;0,IF(L216="k",0.9*VLOOKUP(S216,'ha-pocty-vyhl'!$A$5:$B$20,2,0),IF(L216="po",0.8*VLOOKUP(S216,'ha-pocty-vyhl'!$A$5:$B$20,2,0),VLOOKUP(S216,'ha-pocty-vyhl'!$A$5:$B$20,2,0))),"")</f>
        <v/>
      </c>
      <c r="U216" s="66" t="n">
        <f aca="false">'Vstupní data'!P216</f>
        <v>0</v>
      </c>
      <c r="V216" s="66" t="n">
        <f aca="false">IF(O216&gt;0,1.3*T216*1000*Z216/10000,0)</f>
        <v>0</v>
      </c>
      <c r="W216" s="66" t="n">
        <f aca="false">IF(O216&gt;0,1.3*T216*1000*Z216/10000,0)</f>
        <v>0</v>
      </c>
      <c r="X216" s="66" t="n">
        <f aca="false">IF(O216&gt;0,IF(O216&gt;V216,V216,O216),0)</f>
        <v>0</v>
      </c>
      <c r="Y216" s="66" t="n">
        <f aca="false">IF(O216&gt;0,IF(IF(U216&gt;W216,W216,U216)&lt;X216,W216,IF(U216&gt;W216,W216,U216)),0)</f>
        <v>0</v>
      </c>
      <c r="Z216" s="66" t="n">
        <f aca="false">IF(O216&gt;0,IF(J216&gt;0,J216,K216*H216/100),0)</f>
        <v>0</v>
      </c>
      <c r="AA216" s="67" t="n">
        <f aca="false">IF(O216&gt;0,CEILING(R216*P216*X216/Y216*Z216,1),0)</f>
        <v>0</v>
      </c>
      <c r="AB216" s="68" t="n">
        <f aca="false">IF(O216&gt;0,AA216/O216,0)</f>
        <v>0</v>
      </c>
      <c r="AC216" s="66" t="n">
        <f aca="false">'Vstupní data'!W216</f>
        <v>0</v>
      </c>
      <c r="AI216" s="66" t="str">
        <f aca="false">IF(OR('Vstupní data'!T216&gt;0,'Vstupní data'!U216&gt;0),VLOOKUP(I216,'Pril3-drev'!$H$5:$J$83,3,0),"")</f>
        <v/>
      </c>
      <c r="AJ216" s="66" t="n">
        <f aca="false">IF('Vstupní data'!V216="prostokořenný",0,IF('Vstupní data'!V216="krytokořenný","k",IF('Vstupní data'!V216="poloodrostky nebo odrostky, prostokořenné i krytokořenné","po",0)))</f>
        <v>0</v>
      </c>
      <c r="AK216" s="66" t="n">
        <f aca="false">IF(OR('Vstupní data'!T216&gt;0,'Vstupní data'!U216&gt;0),IF(AJ216="k",0.9*VLOOKUP(AI216,'ha-pocty-vyhl'!$A$5:$B$20,2,0),IF(AJ216="po",0.8*VLOOKUP(AI216,'ha-pocty-vyhl'!$A$5:$B$20,2,0),VLOOKUP(AI216,'ha-pocty-vyhl'!$A$5:$B$20,2,0))),0)</f>
        <v>0</v>
      </c>
      <c r="AL216" s="66" t="n">
        <f aca="false">IF(OR('Vstupní data'!T216&gt;0,'Vstupní data'!U216&gt;0),'Vstupní data'!K216*'Vstupní data'!M216/100,0)</f>
        <v>0</v>
      </c>
      <c r="AM216" s="66" t="n">
        <f aca="false">IF(OR('Vstupní data'!T216&gt;0,'Vstupní data'!U216&gt;0),IF('Vstupní data'!T216&gt;0,'Vstupní data'!T216,ROUND(10*'Vstupní data'!U216/AK216,0)),0)</f>
        <v>0</v>
      </c>
      <c r="AN216" s="69" t="n">
        <f aca="false">IF('Vstupní data'!T216&gt;0,   IF('Vstupní data'!T216&lt;=AL216,'Vstupní data'!T216,AL216),   IF(AM216&lt;AL216,AM216,AL216))</f>
        <v>0</v>
      </c>
      <c r="AO216" s="69" t="n">
        <f aca="false">'Vstupní data'!X216</f>
        <v>0</v>
      </c>
      <c r="AP216" s="66" t="n">
        <f aca="false">IF(OR('Vstupní data'!T216&gt;0,'Vstupní data'!U216&gt;0),IF(I216&lt;&gt;0,VLOOKUP(I216,'Pril3-drev'!$H$5:$I$83,2,0),0),0)</f>
        <v>0</v>
      </c>
      <c r="AQ216" s="66" t="n">
        <f aca="false">'Vstupní data'!Y216</f>
        <v>0</v>
      </c>
      <c r="AR216" s="66" t="str">
        <f aca="false">IF(AC216&gt;5,   IF('Vstupní data'!Y216&gt;0,   VLOOKUP(VLOOKUP(CONCATENATE(VLOOKUP(I216,'Pril3-drev'!$H$4:$L$83,5,0),AC216),'Pril3-drev'!$Q$4:$R$2803,2,0),'AVB-BS'!$C$5:$S$29 ,LOOKUP(AQ216,'AVB-BS'!$D$3:$S$3,'AVB-BS'!$D$1:$S$1) ,0 )   ,   IF('Vstupní data'!Z216&gt;0,'Vstupní data'!Z216,0)) , "")</f>
        <v/>
      </c>
      <c r="AS216" s="70" t="str">
        <f aca="false">IF(AC216&gt;5,VLOOKUP(CONCATENATE(AP216,AR216),'Pril1-THLPa'!$H$6:$N$96,4,0),"")</f>
        <v/>
      </c>
      <c r="AT216" s="70" t="str">
        <f aca="false">IF(AC216&gt;5,VLOOKUP(CONCATENATE(AP216,AR216),'Pril1-THLPa'!$H$6:$N$96,5,0),"")</f>
        <v/>
      </c>
      <c r="AU216" s="70" t="str">
        <f aca="false">IF(AC216&gt;5,VLOOKUP(CONCATENATE(AP216,AR216),'Pril1-THLPa'!$H$6:$N$96,6,0),"")</f>
        <v/>
      </c>
      <c r="AV216" s="70" t="str">
        <f aca="false">IF(AC216&gt;5,VLOOKUP(CONCATENATE(AP216,AR216),'Pril1-THLPa'!$H$6:$N$96,7,0),"")</f>
        <v/>
      </c>
      <c r="AW216" s="70" t="str">
        <f aca="false">IF(AC216&gt;5,VLOOKUP(CONCATENATE(AP216,AR216),'Pril1-THLPa'!$H$6:$O$96,8,0),"")</f>
        <v/>
      </c>
      <c r="AX216" s="66" t="n">
        <f aca="false">IF(AC216&gt;0,IF(AND(AC216&gt;0,AC216&lt;=5),VLOOKUP(AP216,'Pril1-THLPa'!$A$6:$F$18,LOOKUP(AC216,'Pril1-THLPa'!$B$5:$F$5,'Pril1-THLPa'!$B$4:$F$4),0),AS216+AT216*(AC216-5)+AU216*POWER(AC216-5,2)+AV216*POWER(AC216-5,3)+AW216*POWER(AC216-5,4)),0)</f>
        <v>0</v>
      </c>
      <c r="AY216" s="71"/>
      <c r="AZ216" s="66" t="n">
        <f aca="false">'Vstupní data'!AA216</f>
        <v>0</v>
      </c>
      <c r="BA216" s="66" t="n">
        <f aca="false">IF(OR('Vstupní data'!T216&gt;0,'Vstupní data'!U216&gt;0),IF(AC216&lt;&gt;"",AX216*AO216/10*(100+AZ216)/100,0),0)</f>
        <v>0</v>
      </c>
      <c r="BB216" s="67" t="n">
        <f aca="false">IF(AC216&lt;&gt;"",ROUND(BA216*AN216,0),0)</f>
        <v>0</v>
      </c>
      <c r="BC216" s="68" t="str">
        <f aca="false">IF(AE216&gt;0,BB216/AE216,"")</f>
        <v/>
      </c>
      <c r="BD216" s="66" t="n">
        <f aca="false">'Vstupní data'!AE216</f>
        <v>0</v>
      </c>
      <c r="BF216" s="66" t="n">
        <f aca="false">'Vstupní data'!AC216</f>
        <v>0</v>
      </c>
      <c r="BH216" s="66" t="n">
        <f aca="false">'Vstupní data'!AD216</f>
        <v>0</v>
      </c>
      <c r="BI216" s="66" t="n">
        <f aca="false">'Vstupní data'!AF216</f>
        <v>0</v>
      </c>
      <c r="BJ216" s="69" t="n">
        <f aca="false">'Vstupní data'!AG216</f>
        <v>0</v>
      </c>
      <c r="BK216" s="69" t="n">
        <f aca="false">IF(BF216&lt;&gt;0,VLOOKUP(I216,'Pril3-drev'!$H$5:$I$83,2,0),0)</f>
        <v>0</v>
      </c>
      <c r="BL216" s="69" t="n">
        <f aca="false">IF(BF216&lt;&gt;0,VLOOKUP(BK216,'Pril3-drev'!$A$5:$C$17,3,0),0)</f>
        <v>0</v>
      </c>
      <c r="BM216" s="69" t="n">
        <f aca="false">'Vstupní data'!AH216</f>
        <v>0</v>
      </c>
      <c r="BN216" s="69" t="n">
        <f aca="false">IF('Vstupní data'!AH216&gt;0,   VLOOKUP(VLOOKUP(CONCATENATE(VLOOKUP(I216,'Pril3-drev'!$H$4:$L$83,5,0),BD216),'Pril3-drev'!$Q$4:$R$2803,2,0),'AVB-BS'!$C$5:$S$29 ,LOOKUP(BM216,'AVB-BS'!$D$3:$S$3,'AVB-BS'!$D$1:$S$1) ,0 )   ,   IF('Vstupní data'!AI216&gt;0,'Vstupní data'!AI216,0))</f>
        <v>0</v>
      </c>
      <c r="BO216" s="69" t="str">
        <f aca="false">IF(BX216&gt;5,VLOOKUP(CONCATENATE(BK216,BN216),'Pril1-THLPa'!$H$6:$N$96,4,0),"")</f>
        <v/>
      </c>
      <c r="BP216" s="69" t="str">
        <f aca="false">IF(BX216&gt;5,VLOOKUP(CONCATENATE(BK216,BN216),'Pril1-THLPa'!$H$6:$N$96,5,0),"")</f>
        <v/>
      </c>
      <c r="BQ216" s="69" t="str">
        <f aca="false">IF(BX216&gt;5,VLOOKUP(CONCATENATE(BK216,BN216),'Pril1-THLPa'!$H$6:$N$96,6,0),"")</f>
        <v/>
      </c>
      <c r="BR216" s="69" t="str">
        <f aca="false">IF(BX216&gt;5,VLOOKUP(CONCATENATE(BK216,BN216),'Pril1-THLPa'!$H$6:$N$96,7,0),"")</f>
        <v/>
      </c>
      <c r="BS216" s="69" t="str">
        <f aca="false">IF(BX216&gt;5,VLOOKUP(CONCATENATE(BK216,BN216),'Pril1-THLPa'!$H$6:$O$96,8,0),"")</f>
        <v/>
      </c>
      <c r="BT216" s="69" t="str">
        <f aca="false">IF(BF216&gt;0, IF(BK216="smrk",  VLOOKUP(VLOOKUP(BD216,'Pril9-K3'!$L$8:$M$207,2,0),'Pril9-K3'!$A$8:$J$16,LOOKUP(BN216,'Pril9-K3'!$A$7:$J$7,'Pril9-K3'!$A$5:$J$5),0), IF(AND(BK216&lt;&gt;"smrk",'Vstupní data'!AK216&lt;&gt;""),'Vstupní data'!AK216,   VLOOKUP(VLOOKUP(BD216,'Pril9-K3'!$L$8:$M$207,2,0),'Pril9-K3'!$A$8:$J$16,LOOKUP(BN216,'Pril9-K3'!$A$7:$J$7,'Pril9-K3'!$A$5:$J$5),0)   )),   "")</f>
        <v/>
      </c>
      <c r="BV216" s="69" t="n">
        <f aca="false">'Vstupní data'!AJ216</f>
        <v>0</v>
      </c>
      <c r="BW216" s="69" t="n">
        <f aca="false">IF(BF216&gt;0,IF(J216&gt;0,J216,K216*H216/100),0)</f>
        <v>0</v>
      </c>
      <c r="BX216" s="69" t="n">
        <f aca="false">IF(BF216&gt;0,IF(BJ216&gt;BL216,BL216,BJ216),0)</f>
        <v>0</v>
      </c>
      <c r="BY216" s="69" t="n">
        <f aca="false">IF(BD216=0,0,IF(AND(BX216&gt;0,BX216&lt;=5),  IF(AND(BX216&gt;0,BX216&lt;=5),VLOOKUP(BK216,'Pril1-THLPa'!$A$6:$F$18,IF(AND(BX216&gt;0,BX216&lt;=5),LOOKUP(BX216,'Pril1-THLPa'!$B$5:$F$5,'Pril1-THLPa'!$B$4:$F$4),""),0),""),  IF(BX216&gt;5,BO216+BP216*(BX216-5)+BQ216*POWER(BX216-5,2)+BR216*POWER(BX216-5,3)+BS216*POWER(BX216-5,4),"")))</f>
        <v>0</v>
      </c>
      <c r="BZ216" s="69" t="n">
        <f aca="false">IF(BY216&gt;0,BY216*BI216/10*BW216*(100+BV216)/100,0)</f>
        <v>0</v>
      </c>
      <c r="CA216" s="69" t="n">
        <f aca="false">IF(BD216&gt;0,BX216-IF(BD216&gt;BX216,BX216,BD216),0)</f>
        <v>0</v>
      </c>
      <c r="CB216" s="69" t="n">
        <f aca="false">POWER(1.01,CA216)</f>
        <v>1</v>
      </c>
      <c r="CC216" s="69" t="n">
        <f aca="false">IF(BF216&gt;0,IF(BF216&gt;BH216,1,BF216/BH216),0)</f>
        <v>0</v>
      </c>
      <c r="CD216" s="72" t="n">
        <f aca="false">IF(BD216=0,0,IF(BF216&gt;0,ROUND(IF(CB216&lt;&gt;0,BZ216*BT216*1/CB216*CC216,0),0),0))</f>
        <v>0</v>
      </c>
      <c r="CE216" s="73" t="str">
        <f aca="false">IF(BF216&gt;0,IF(BF216&gt;BH216,CD216/BF216,CD216/BH216),"")</f>
        <v/>
      </c>
      <c r="CF216" s="69" t="n">
        <f aca="false">'Vstupní data'!AM216</f>
        <v>0</v>
      </c>
      <c r="CG216" s="69" t="n">
        <f aca="false">'Vstupní data'!AN216</f>
        <v>0</v>
      </c>
      <c r="CH216" s="69" t="n">
        <f aca="false">'Vstupní data'!AO216</f>
        <v>0</v>
      </c>
      <c r="CI216" s="69" t="n">
        <f aca="false">'Vstupní data'!AP216</f>
        <v>0</v>
      </c>
      <c r="CJ216" s="72" t="n">
        <f aca="false">ROUND(CH216*CI216,0)</f>
        <v>0</v>
      </c>
      <c r="CK216" s="74" t="str">
        <f aca="false">IF(OR(AA216&gt;0,BB216&gt;0,CD216&gt;0,CJ216&gt;0),AA216+BB216+CD216+CJ216,"")</f>
        <v/>
      </c>
    </row>
    <row r="217" customFormat="false" ht="12.8" hidden="false" customHeight="false" outlineLevel="0" collapsed="false">
      <c r="A217" s="66" t="n">
        <f aca="false">'Vstupní data'!A217</f>
        <v>0</v>
      </c>
      <c r="F217" s="66" t="str">
        <f aca="false">CONCATENATE('Vstupní data'!F217,'Vstupní data'!G217,'Vstupní data'!H217,'Vstupní data'!I217)</f>
        <v/>
      </c>
      <c r="G217" s="66"/>
      <c r="H217" s="66" t="n">
        <f aca="false">'Vstupní data'!K217</f>
        <v>0</v>
      </c>
      <c r="I217" s="66" t="n">
        <f aca="false">'Vstupní data'!L217</f>
        <v>0</v>
      </c>
      <c r="J217" s="66" t="n">
        <f aca="false">'Vstupní data'!K217*'Vstupní data'!M217/100</f>
        <v>0</v>
      </c>
      <c r="L217" s="66" t="n">
        <f aca="false">IF('Vstupní data'!N217="prostokořenný",0,IF('Vstupní data'!N217="krytokořenný","k",IF('Vstupní data'!N217="poloodrostky nebo odrostky, prostokořenné i krytokořenné","po",0)))</f>
        <v>0</v>
      </c>
      <c r="N217" s="66"/>
      <c r="O217" s="66" t="n">
        <f aca="false">'Vstupní data'!O217</f>
        <v>0</v>
      </c>
      <c r="P217" s="66" t="n">
        <f aca="false">IF(O217&gt;0,VLOOKUP(CONCATENATE(VLOOKUP(I217,'Pril3-drev'!$H$5:$K$83,4,0),"-",'Vstupní data'!R217),K2!$C$15:$D$23,2,0),0)</f>
        <v>0</v>
      </c>
      <c r="Q217" s="66" t="n">
        <f aca="false">IF(O217&gt;0,VLOOKUP(I217,'Pril3-drev'!$H$5:$I$83,2,0),0)</f>
        <v>0</v>
      </c>
      <c r="R217" s="66" t="n">
        <f aca="false">IF(Q217&gt;0,VLOOKUP(Q217,'Pril6-okus'!$A$5:$B$17,2,0),0)</f>
        <v>0</v>
      </c>
      <c r="S217" s="66" t="n">
        <f aca="false">IF(O217&gt;0,VLOOKUP(I217,'Pril3-drev'!$H$5:$J$83,3,0),0)</f>
        <v>0</v>
      </c>
      <c r="T217" s="66" t="str">
        <f aca="false">IF(O217&gt;0,IF(L217="k",0.9*VLOOKUP(S217,'ha-pocty-vyhl'!$A$5:$B$20,2,0),IF(L217="po",0.8*VLOOKUP(S217,'ha-pocty-vyhl'!$A$5:$B$20,2,0),VLOOKUP(S217,'ha-pocty-vyhl'!$A$5:$B$20,2,0))),"")</f>
        <v/>
      </c>
      <c r="U217" s="66" t="n">
        <f aca="false">'Vstupní data'!P217</f>
        <v>0</v>
      </c>
      <c r="V217" s="66" t="n">
        <f aca="false">IF(O217&gt;0,1.3*T217*1000*Z217/10000,0)</f>
        <v>0</v>
      </c>
      <c r="W217" s="66" t="n">
        <f aca="false">IF(O217&gt;0,1.3*T217*1000*Z217/10000,0)</f>
        <v>0</v>
      </c>
      <c r="X217" s="66" t="n">
        <f aca="false">IF(O217&gt;0,IF(O217&gt;V217,V217,O217),0)</f>
        <v>0</v>
      </c>
      <c r="Y217" s="66" t="n">
        <f aca="false">IF(O217&gt;0,IF(IF(U217&gt;W217,W217,U217)&lt;X217,W217,IF(U217&gt;W217,W217,U217)),0)</f>
        <v>0</v>
      </c>
      <c r="Z217" s="66" t="n">
        <f aca="false">IF(O217&gt;0,IF(J217&gt;0,J217,K217*H217/100),0)</f>
        <v>0</v>
      </c>
      <c r="AA217" s="67" t="n">
        <f aca="false">IF(O217&gt;0,CEILING(R217*P217*X217/Y217*Z217,1),0)</f>
        <v>0</v>
      </c>
      <c r="AB217" s="68" t="n">
        <f aca="false">IF(O217&gt;0,AA217/O217,0)</f>
        <v>0</v>
      </c>
      <c r="AC217" s="66" t="n">
        <f aca="false">'Vstupní data'!W217</f>
        <v>0</v>
      </c>
      <c r="AI217" s="66" t="str">
        <f aca="false">IF(OR('Vstupní data'!T217&gt;0,'Vstupní data'!U217&gt;0),VLOOKUP(I217,'Pril3-drev'!$H$5:$J$83,3,0),"")</f>
        <v/>
      </c>
      <c r="AJ217" s="66" t="n">
        <f aca="false">IF('Vstupní data'!V217="prostokořenný",0,IF('Vstupní data'!V217="krytokořenný","k",IF('Vstupní data'!V217="poloodrostky nebo odrostky, prostokořenné i krytokořenné","po",0)))</f>
        <v>0</v>
      </c>
      <c r="AK217" s="66" t="n">
        <f aca="false">IF(OR('Vstupní data'!T217&gt;0,'Vstupní data'!U217&gt;0),IF(AJ217="k",0.9*VLOOKUP(AI217,'ha-pocty-vyhl'!$A$5:$B$20,2,0),IF(AJ217="po",0.8*VLOOKUP(AI217,'ha-pocty-vyhl'!$A$5:$B$20,2,0),VLOOKUP(AI217,'ha-pocty-vyhl'!$A$5:$B$20,2,0))),0)</f>
        <v>0</v>
      </c>
      <c r="AL217" s="66" t="n">
        <f aca="false">IF(OR('Vstupní data'!T217&gt;0,'Vstupní data'!U217&gt;0),'Vstupní data'!K217*'Vstupní data'!M217/100,0)</f>
        <v>0</v>
      </c>
      <c r="AM217" s="66" t="n">
        <f aca="false">IF(OR('Vstupní data'!T217&gt;0,'Vstupní data'!U217&gt;0),IF('Vstupní data'!T217&gt;0,'Vstupní data'!T217,ROUND(10*'Vstupní data'!U217/AK217,0)),0)</f>
        <v>0</v>
      </c>
      <c r="AN217" s="69" t="n">
        <f aca="false">IF('Vstupní data'!T217&gt;0,   IF('Vstupní data'!T217&lt;=AL217,'Vstupní data'!T217,AL217),   IF(AM217&lt;AL217,AM217,AL217))</f>
        <v>0</v>
      </c>
      <c r="AO217" s="69" t="n">
        <f aca="false">'Vstupní data'!X217</f>
        <v>0</v>
      </c>
      <c r="AP217" s="66" t="n">
        <f aca="false">IF(OR('Vstupní data'!T217&gt;0,'Vstupní data'!U217&gt;0),IF(I217&lt;&gt;0,VLOOKUP(I217,'Pril3-drev'!$H$5:$I$83,2,0),0),0)</f>
        <v>0</v>
      </c>
      <c r="AQ217" s="66" t="n">
        <f aca="false">'Vstupní data'!Y217</f>
        <v>0</v>
      </c>
      <c r="AR217" s="66" t="str">
        <f aca="false">IF(AC217&gt;5,   IF('Vstupní data'!Y217&gt;0,   VLOOKUP(VLOOKUP(CONCATENATE(VLOOKUP(I217,'Pril3-drev'!$H$4:$L$83,5,0),AC217),'Pril3-drev'!$Q$4:$R$2803,2,0),'AVB-BS'!$C$5:$S$29 ,LOOKUP(AQ217,'AVB-BS'!$D$3:$S$3,'AVB-BS'!$D$1:$S$1) ,0 )   ,   IF('Vstupní data'!Z217&gt;0,'Vstupní data'!Z217,0)) , "")</f>
        <v/>
      </c>
      <c r="AS217" s="70" t="str">
        <f aca="false">IF(AC217&gt;5,VLOOKUP(CONCATENATE(AP217,AR217),'Pril1-THLPa'!$H$6:$N$96,4,0),"")</f>
        <v/>
      </c>
      <c r="AT217" s="70" t="str">
        <f aca="false">IF(AC217&gt;5,VLOOKUP(CONCATENATE(AP217,AR217),'Pril1-THLPa'!$H$6:$N$96,5,0),"")</f>
        <v/>
      </c>
      <c r="AU217" s="70" t="str">
        <f aca="false">IF(AC217&gt;5,VLOOKUP(CONCATENATE(AP217,AR217),'Pril1-THLPa'!$H$6:$N$96,6,0),"")</f>
        <v/>
      </c>
      <c r="AV217" s="70" t="str">
        <f aca="false">IF(AC217&gt;5,VLOOKUP(CONCATENATE(AP217,AR217),'Pril1-THLPa'!$H$6:$N$96,7,0),"")</f>
        <v/>
      </c>
      <c r="AW217" s="70" t="str">
        <f aca="false">IF(AC217&gt;5,VLOOKUP(CONCATENATE(AP217,AR217),'Pril1-THLPa'!$H$6:$O$96,8,0),"")</f>
        <v/>
      </c>
      <c r="AX217" s="66" t="n">
        <f aca="false">IF(AC217&gt;0,IF(AND(AC217&gt;0,AC217&lt;=5),VLOOKUP(AP217,'Pril1-THLPa'!$A$6:$F$18,LOOKUP(AC217,'Pril1-THLPa'!$B$5:$F$5,'Pril1-THLPa'!$B$4:$F$4),0),AS217+AT217*(AC217-5)+AU217*POWER(AC217-5,2)+AV217*POWER(AC217-5,3)+AW217*POWER(AC217-5,4)),0)</f>
        <v>0</v>
      </c>
      <c r="AY217" s="71"/>
      <c r="AZ217" s="66" t="n">
        <f aca="false">'Vstupní data'!AA217</f>
        <v>0</v>
      </c>
      <c r="BA217" s="66" t="n">
        <f aca="false">IF(OR('Vstupní data'!T217&gt;0,'Vstupní data'!U217&gt;0),IF(AC217&lt;&gt;"",AX217*AO217/10*(100+AZ217)/100,0),0)</f>
        <v>0</v>
      </c>
      <c r="BB217" s="67" t="n">
        <f aca="false">IF(AC217&lt;&gt;"",ROUND(BA217*AN217,0),0)</f>
        <v>0</v>
      </c>
      <c r="BC217" s="68" t="str">
        <f aca="false">IF(AE217&gt;0,BB217/AE217,"")</f>
        <v/>
      </c>
      <c r="BD217" s="66" t="n">
        <f aca="false">'Vstupní data'!AE217</f>
        <v>0</v>
      </c>
      <c r="BF217" s="66" t="n">
        <f aca="false">'Vstupní data'!AC217</f>
        <v>0</v>
      </c>
      <c r="BH217" s="66" t="n">
        <f aca="false">'Vstupní data'!AD217</f>
        <v>0</v>
      </c>
      <c r="BI217" s="66" t="n">
        <f aca="false">'Vstupní data'!AF217</f>
        <v>0</v>
      </c>
      <c r="BJ217" s="69" t="n">
        <f aca="false">'Vstupní data'!AG217</f>
        <v>0</v>
      </c>
      <c r="BK217" s="69" t="n">
        <f aca="false">IF(BF217&lt;&gt;0,VLOOKUP(I217,'Pril3-drev'!$H$5:$I$83,2,0),0)</f>
        <v>0</v>
      </c>
      <c r="BL217" s="69" t="n">
        <f aca="false">IF(BF217&lt;&gt;0,VLOOKUP(BK217,'Pril3-drev'!$A$5:$C$17,3,0),0)</f>
        <v>0</v>
      </c>
      <c r="BM217" s="69" t="n">
        <f aca="false">'Vstupní data'!AH217</f>
        <v>0</v>
      </c>
      <c r="BN217" s="69" t="n">
        <f aca="false">IF('Vstupní data'!AH217&gt;0,   VLOOKUP(VLOOKUP(CONCATENATE(VLOOKUP(I217,'Pril3-drev'!$H$4:$L$83,5,0),BD217),'Pril3-drev'!$Q$4:$R$2803,2,0),'AVB-BS'!$C$5:$S$29 ,LOOKUP(BM217,'AVB-BS'!$D$3:$S$3,'AVB-BS'!$D$1:$S$1) ,0 )   ,   IF('Vstupní data'!AI217&gt;0,'Vstupní data'!AI217,0))</f>
        <v>0</v>
      </c>
      <c r="BO217" s="69" t="str">
        <f aca="false">IF(BX217&gt;5,VLOOKUP(CONCATENATE(BK217,BN217),'Pril1-THLPa'!$H$6:$N$96,4,0),"")</f>
        <v/>
      </c>
      <c r="BP217" s="69" t="str">
        <f aca="false">IF(BX217&gt;5,VLOOKUP(CONCATENATE(BK217,BN217),'Pril1-THLPa'!$H$6:$N$96,5,0),"")</f>
        <v/>
      </c>
      <c r="BQ217" s="69" t="str">
        <f aca="false">IF(BX217&gt;5,VLOOKUP(CONCATENATE(BK217,BN217),'Pril1-THLPa'!$H$6:$N$96,6,0),"")</f>
        <v/>
      </c>
      <c r="BR217" s="69" t="str">
        <f aca="false">IF(BX217&gt;5,VLOOKUP(CONCATENATE(BK217,BN217),'Pril1-THLPa'!$H$6:$N$96,7,0),"")</f>
        <v/>
      </c>
      <c r="BS217" s="69" t="str">
        <f aca="false">IF(BX217&gt;5,VLOOKUP(CONCATENATE(BK217,BN217),'Pril1-THLPa'!$H$6:$O$96,8,0),"")</f>
        <v/>
      </c>
      <c r="BT217" s="69" t="str">
        <f aca="false">IF(BF217&gt;0, IF(BK217="smrk",  VLOOKUP(VLOOKUP(BD217,'Pril9-K3'!$L$8:$M$207,2,0),'Pril9-K3'!$A$8:$J$16,LOOKUP(BN217,'Pril9-K3'!$A$7:$J$7,'Pril9-K3'!$A$5:$J$5),0), IF(AND(BK217&lt;&gt;"smrk",'Vstupní data'!AK217&lt;&gt;""),'Vstupní data'!AK217,   VLOOKUP(VLOOKUP(BD217,'Pril9-K3'!$L$8:$M$207,2,0),'Pril9-K3'!$A$8:$J$16,LOOKUP(BN217,'Pril9-K3'!$A$7:$J$7,'Pril9-K3'!$A$5:$J$5),0)   )),   "")</f>
        <v/>
      </c>
      <c r="BV217" s="69" t="n">
        <f aca="false">'Vstupní data'!AJ217</f>
        <v>0</v>
      </c>
      <c r="BW217" s="69" t="n">
        <f aca="false">IF(BF217&gt;0,IF(J217&gt;0,J217,K217*H217/100),0)</f>
        <v>0</v>
      </c>
      <c r="BX217" s="69" t="n">
        <f aca="false">IF(BF217&gt;0,IF(BJ217&gt;BL217,BL217,BJ217),0)</f>
        <v>0</v>
      </c>
      <c r="BY217" s="69" t="n">
        <f aca="false">IF(BD217=0,0,IF(AND(BX217&gt;0,BX217&lt;=5),  IF(AND(BX217&gt;0,BX217&lt;=5),VLOOKUP(BK217,'Pril1-THLPa'!$A$6:$F$18,IF(AND(BX217&gt;0,BX217&lt;=5),LOOKUP(BX217,'Pril1-THLPa'!$B$5:$F$5,'Pril1-THLPa'!$B$4:$F$4),""),0),""),  IF(BX217&gt;5,BO217+BP217*(BX217-5)+BQ217*POWER(BX217-5,2)+BR217*POWER(BX217-5,3)+BS217*POWER(BX217-5,4),"")))</f>
        <v>0</v>
      </c>
      <c r="BZ217" s="69" t="n">
        <f aca="false">IF(BY217&gt;0,BY217*BI217/10*BW217*(100+BV217)/100,0)</f>
        <v>0</v>
      </c>
      <c r="CA217" s="69" t="n">
        <f aca="false">IF(BD217&gt;0,BX217-IF(BD217&gt;BX217,BX217,BD217),0)</f>
        <v>0</v>
      </c>
      <c r="CB217" s="69" t="n">
        <f aca="false">POWER(1.01,CA217)</f>
        <v>1</v>
      </c>
      <c r="CC217" s="69" t="n">
        <f aca="false">IF(BF217&gt;0,IF(BF217&gt;BH217,1,BF217/BH217),0)</f>
        <v>0</v>
      </c>
      <c r="CD217" s="72" t="n">
        <f aca="false">IF(BD217=0,0,IF(BF217&gt;0,ROUND(IF(CB217&lt;&gt;0,BZ217*BT217*1/CB217*CC217,0),0),0))</f>
        <v>0</v>
      </c>
      <c r="CE217" s="73" t="str">
        <f aca="false">IF(BF217&gt;0,IF(BF217&gt;BH217,CD217/BF217,CD217/BH217),"")</f>
        <v/>
      </c>
      <c r="CF217" s="69" t="n">
        <f aca="false">'Vstupní data'!AM217</f>
        <v>0</v>
      </c>
      <c r="CG217" s="69" t="n">
        <f aca="false">'Vstupní data'!AN217</f>
        <v>0</v>
      </c>
      <c r="CH217" s="69" t="n">
        <f aca="false">'Vstupní data'!AO217</f>
        <v>0</v>
      </c>
      <c r="CI217" s="69" t="n">
        <f aca="false">'Vstupní data'!AP217</f>
        <v>0</v>
      </c>
      <c r="CJ217" s="72" t="n">
        <f aca="false">ROUND(CH217*CI217,0)</f>
        <v>0</v>
      </c>
      <c r="CK217" s="74" t="str">
        <f aca="false">IF(OR(AA217&gt;0,BB217&gt;0,CD217&gt;0,CJ217&gt;0),AA217+BB217+CD217+CJ217,"")</f>
        <v/>
      </c>
    </row>
    <row r="218" customFormat="false" ht="12.8" hidden="false" customHeight="false" outlineLevel="0" collapsed="false">
      <c r="A218" s="66" t="n">
        <f aca="false">'Vstupní data'!A218</f>
        <v>0</v>
      </c>
      <c r="F218" s="66" t="str">
        <f aca="false">CONCATENATE('Vstupní data'!F218,'Vstupní data'!G218,'Vstupní data'!H218,'Vstupní data'!I218)</f>
        <v/>
      </c>
      <c r="G218" s="66"/>
      <c r="H218" s="66" t="n">
        <f aca="false">'Vstupní data'!K218</f>
        <v>0</v>
      </c>
      <c r="I218" s="66" t="n">
        <f aca="false">'Vstupní data'!L218</f>
        <v>0</v>
      </c>
      <c r="J218" s="66" t="n">
        <f aca="false">'Vstupní data'!K218*'Vstupní data'!M218/100</f>
        <v>0</v>
      </c>
      <c r="L218" s="66" t="n">
        <f aca="false">IF('Vstupní data'!N218="prostokořenný",0,IF('Vstupní data'!N218="krytokořenný","k",IF('Vstupní data'!N218="poloodrostky nebo odrostky, prostokořenné i krytokořenné","po",0)))</f>
        <v>0</v>
      </c>
      <c r="N218" s="66"/>
      <c r="O218" s="66" t="n">
        <f aca="false">'Vstupní data'!O218</f>
        <v>0</v>
      </c>
      <c r="P218" s="66" t="n">
        <f aca="false">IF(O218&gt;0,VLOOKUP(CONCATENATE(VLOOKUP(I218,'Pril3-drev'!$H$5:$K$83,4,0),"-",'Vstupní data'!R218),K2!$C$15:$D$23,2,0),0)</f>
        <v>0</v>
      </c>
      <c r="Q218" s="66" t="n">
        <f aca="false">IF(O218&gt;0,VLOOKUP(I218,'Pril3-drev'!$H$5:$I$83,2,0),0)</f>
        <v>0</v>
      </c>
      <c r="R218" s="66" t="n">
        <f aca="false">IF(Q218&gt;0,VLOOKUP(Q218,'Pril6-okus'!$A$5:$B$17,2,0),0)</f>
        <v>0</v>
      </c>
      <c r="S218" s="66" t="n">
        <f aca="false">IF(O218&gt;0,VLOOKUP(I218,'Pril3-drev'!$H$5:$J$83,3,0),0)</f>
        <v>0</v>
      </c>
      <c r="T218" s="66" t="str">
        <f aca="false">IF(O218&gt;0,IF(L218="k",0.9*VLOOKUP(S218,'ha-pocty-vyhl'!$A$5:$B$20,2,0),IF(L218="po",0.8*VLOOKUP(S218,'ha-pocty-vyhl'!$A$5:$B$20,2,0),VLOOKUP(S218,'ha-pocty-vyhl'!$A$5:$B$20,2,0))),"")</f>
        <v/>
      </c>
      <c r="U218" s="66" t="n">
        <f aca="false">'Vstupní data'!P218</f>
        <v>0</v>
      </c>
      <c r="V218" s="66" t="n">
        <f aca="false">IF(O218&gt;0,1.3*T218*1000*Z218/10000,0)</f>
        <v>0</v>
      </c>
      <c r="W218" s="66" t="n">
        <f aca="false">IF(O218&gt;0,1.3*T218*1000*Z218/10000,0)</f>
        <v>0</v>
      </c>
      <c r="X218" s="66" t="n">
        <f aca="false">IF(O218&gt;0,IF(O218&gt;V218,V218,O218),0)</f>
        <v>0</v>
      </c>
      <c r="Y218" s="66" t="n">
        <f aca="false">IF(O218&gt;0,IF(IF(U218&gt;W218,W218,U218)&lt;X218,W218,IF(U218&gt;W218,W218,U218)),0)</f>
        <v>0</v>
      </c>
      <c r="Z218" s="66" t="n">
        <f aca="false">IF(O218&gt;0,IF(J218&gt;0,J218,K218*H218/100),0)</f>
        <v>0</v>
      </c>
      <c r="AA218" s="67" t="n">
        <f aca="false">IF(O218&gt;0,CEILING(R218*P218*X218/Y218*Z218,1),0)</f>
        <v>0</v>
      </c>
      <c r="AB218" s="68" t="n">
        <f aca="false">IF(O218&gt;0,AA218/O218,0)</f>
        <v>0</v>
      </c>
      <c r="AC218" s="66" t="n">
        <f aca="false">'Vstupní data'!W218</f>
        <v>0</v>
      </c>
      <c r="AI218" s="66" t="str">
        <f aca="false">IF(OR('Vstupní data'!T218&gt;0,'Vstupní data'!U218&gt;0),VLOOKUP(I218,'Pril3-drev'!$H$5:$J$83,3,0),"")</f>
        <v/>
      </c>
      <c r="AJ218" s="66" t="n">
        <f aca="false">IF('Vstupní data'!V218="prostokořenný",0,IF('Vstupní data'!V218="krytokořenný","k",IF('Vstupní data'!V218="poloodrostky nebo odrostky, prostokořenné i krytokořenné","po",0)))</f>
        <v>0</v>
      </c>
      <c r="AK218" s="66" t="n">
        <f aca="false">IF(OR('Vstupní data'!T218&gt;0,'Vstupní data'!U218&gt;0),IF(AJ218="k",0.9*VLOOKUP(AI218,'ha-pocty-vyhl'!$A$5:$B$20,2,0),IF(AJ218="po",0.8*VLOOKUP(AI218,'ha-pocty-vyhl'!$A$5:$B$20,2,0),VLOOKUP(AI218,'ha-pocty-vyhl'!$A$5:$B$20,2,0))),0)</f>
        <v>0</v>
      </c>
      <c r="AL218" s="66" t="n">
        <f aca="false">IF(OR('Vstupní data'!T218&gt;0,'Vstupní data'!U218&gt;0),'Vstupní data'!K218*'Vstupní data'!M218/100,0)</f>
        <v>0</v>
      </c>
      <c r="AM218" s="66" t="n">
        <f aca="false">IF(OR('Vstupní data'!T218&gt;0,'Vstupní data'!U218&gt;0),IF('Vstupní data'!T218&gt;0,'Vstupní data'!T218,ROUND(10*'Vstupní data'!U218/AK218,0)),0)</f>
        <v>0</v>
      </c>
      <c r="AN218" s="69" t="n">
        <f aca="false">IF('Vstupní data'!T218&gt;0,   IF('Vstupní data'!T218&lt;=AL218,'Vstupní data'!T218,AL218),   IF(AM218&lt;AL218,AM218,AL218))</f>
        <v>0</v>
      </c>
      <c r="AO218" s="69" t="n">
        <f aca="false">'Vstupní data'!X218</f>
        <v>0</v>
      </c>
      <c r="AP218" s="66" t="n">
        <f aca="false">IF(OR('Vstupní data'!T218&gt;0,'Vstupní data'!U218&gt;0),IF(I218&lt;&gt;0,VLOOKUP(I218,'Pril3-drev'!$H$5:$I$83,2,0),0),0)</f>
        <v>0</v>
      </c>
      <c r="AQ218" s="66" t="n">
        <f aca="false">'Vstupní data'!Y218</f>
        <v>0</v>
      </c>
      <c r="AR218" s="66" t="str">
        <f aca="false">IF(AC218&gt;5,   IF('Vstupní data'!Y218&gt;0,   VLOOKUP(VLOOKUP(CONCATENATE(VLOOKUP(I218,'Pril3-drev'!$H$4:$L$83,5,0),AC218),'Pril3-drev'!$Q$4:$R$2803,2,0),'AVB-BS'!$C$5:$S$29 ,LOOKUP(AQ218,'AVB-BS'!$D$3:$S$3,'AVB-BS'!$D$1:$S$1) ,0 )   ,   IF('Vstupní data'!Z218&gt;0,'Vstupní data'!Z218,0)) , "")</f>
        <v/>
      </c>
      <c r="AS218" s="70" t="str">
        <f aca="false">IF(AC218&gt;5,VLOOKUP(CONCATENATE(AP218,AR218),'Pril1-THLPa'!$H$6:$N$96,4,0),"")</f>
        <v/>
      </c>
      <c r="AT218" s="70" t="str">
        <f aca="false">IF(AC218&gt;5,VLOOKUP(CONCATENATE(AP218,AR218),'Pril1-THLPa'!$H$6:$N$96,5,0),"")</f>
        <v/>
      </c>
      <c r="AU218" s="70" t="str">
        <f aca="false">IF(AC218&gt;5,VLOOKUP(CONCATENATE(AP218,AR218),'Pril1-THLPa'!$H$6:$N$96,6,0),"")</f>
        <v/>
      </c>
      <c r="AV218" s="70" t="str">
        <f aca="false">IF(AC218&gt;5,VLOOKUP(CONCATENATE(AP218,AR218),'Pril1-THLPa'!$H$6:$N$96,7,0),"")</f>
        <v/>
      </c>
      <c r="AW218" s="70" t="str">
        <f aca="false">IF(AC218&gt;5,VLOOKUP(CONCATENATE(AP218,AR218),'Pril1-THLPa'!$H$6:$O$96,8,0),"")</f>
        <v/>
      </c>
      <c r="AX218" s="66" t="n">
        <f aca="false">IF(AC218&gt;0,IF(AND(AC218&gt;0,AC218&lt;=5),VLOOKUP(AP218,'Pril1-THLPa'!$A$6:$F$18,LOOKUP(AC218,'Pril1-THLPa'!$B$5:$F$5,'Pril1-THLPa'!$B$4:$F$4),0),AS218+AT218*(AC218-5)+AU218*POWER(AC218-5,2)+AV218*POWER(AC218-5,3)+AW218*POWER(AC218-5,4)),0)</f>
        <v>0</v>
      </c>
      <c r="AY218" s="71"/>
      <c r="AZ218" s="66" t="n">
        <f aca="false">'Vstupní data'!AA218</f>
        <v>0</v>
      </c>
      <c r="BA218" s="66" t="n">
        <f aca="false">IF(OR('Vstupní data'!T218&gt;0,'Vstupní data'!U218&gt;0),IF(AC218&lt;&gt;"",AX218*AO218/10*(100+AZ218)/100,0),0)</f>
        <v>0</v>
      </c>
      <c r="BB218" s="67" t="n">
        <f aca="false">IF(AC218&lt;&gt;"",ROUND(BA218*AN218,0),0)</f>
        <v>0</v>
      </c>
      <c r="BC218" s="68" t="str">
        <f aca="false">IF(AE218&gt;0,BB218/AE218,"")</f>
        <v/>
      </c>
      <c r="BD218" s="66" t="n">
        <f aca="false">'Vstupní data'!AE218</f>
        <v>0</v>
      </c>
      <c r="BF218" s="66" t="n">
        <f aca="false">'Vstupní data'!AC218</f>
        <v>0</v>
      </c>
      <c r="BH218" s="66" t="n">
        <f aca="false">'Vstupní data'!AD218</f>
        <v>0</v>
      </c>
      <c r="BI218" s="66" t="n">
        <f aca="false">'Vstupní data'!AF218</f>
        <v>0</v>
      </c>
      <c r="BJ218" s="69" t="n">
        <f aca="false">'Vstupní data'!AG218</f>
        <v>0</v>
      </c>
      <c r="BK218" s="69" t="n">
        <f aca="false">IF(BF218&lt;&gt;0,VLOOKUP(I218,'Pril3-drev'!$H$5:$I$83,2,0),0)</f>
        <v>0</v>
      </c>
      <c r="BL218" s="69" t="n">
        <f aca="false">IF(BF218&lt;&gt;0,VLOOKUP(BK218,'Pril3-drev'!$A$5:$C$17,3,0),0)</f>
        <v>0</v>
      </c>
      <c r="BM218" s="69" t="n">
        <f aca="false">'Vstupní data'!AH218</f>
        <v>0</v>
      </c>
      <c r="BN218" s="69" t="n">
        <f aca="false">IF('Vstupní data'!AH218&gt;0,   VLOOKUP(VLOOKUP(CONCATENATE(VLOOKUP(I218,'Pril3-drev'!$H$4:$L$83,5,0),BD218),'Pril3-drev'!$Q$4:$R$2803,2,0),'AVB-BS'!$C$5:$S$29 ,LOOKUP(BM218,'AVB-BS'!$D$3:$S$3,'AVB-BS'!$D$1:$S$1) ,0 )   ,   IF('Vstupní data'!AI218&gt;0,'Vstupní data'!AI218,0))</f>
        <v>0</v>
      </c>
      <c r="BO218" s="69" t="str">
        <f aca="false">IF(BX218&gt;5,VLOOKUP(CONCATENATE(BK218,BN218),'Pril1-THLPa'!$H$6:$N$96,4,0),"")</f>
        <v/>
      </c>
      <c r="BP218" s="69" t="str">
        <f aca="false">IF(BX218&gt;5,VLOOKUP(CONCATENATE(BK218,BN218),'Pril1-THLPa'!$H$6:$N$96,5,0),"")</f>
        <v/>
      </c>
      <c r="BQ218" s="69" t="str">
        <f aca="false">IF(BX218&gt;5,VLOOKUP(CONCATENATE(BK218,BN218),'Pril1-THLPa'!$H$6:$N$96,6,0),"")</f>
        <v/>
      </c>
      <c r="BR218" s="69" t="str">
        <f aca="false">IF(BX218&gt;5,VLOOKUP(CONCATENATE(BK218,BN218),'Pril1-THLPa'!$H$6:$N$96,7,0),"")</f>
        <v/>
      </c>
      <c r="BS218" s="69" t="str">
        <f aca="false">IF(BX218&gt;5,VLOOKUP(CONCATENATE(BK218,BN218),'Pril1-THLPa'!$H$6:$O$96,8,0),"")</f>
        <v/>
      </c>
      <c r="BT218" s="69" t="str">
        <f aca="false">IF(BF218&gt;0, IF(BK218="smrk",  VLOOKUP(VLOOKUP(BD218,'Pril9-K3'!$L$8:$M$207,2,0),'Pril9-K3'!$A$8:$J$16,LOOKUP(BN218,'Pril9-K3'!$A$7:$J$7,'Pril9-K3'!$A$5:$J$5),0), IF(AND(BK218&lt;&gt;"smrk",'Vstupní data'!AK218&lt;&gt;""),'Vstupní data'!AK218,   VLOOKUP(VLOOKUP(BD218,'Pril9-K3'!$L$8:$M$207,2,0),'Pril9-K3'!$A$8:$J$16,LOOKUP(BN218,'Pril9-K3'!$A$7:$J$7,'Pril9-K3'!$A$5:$J$5),0)   )),   "")</f>
        <v/>
      </c>
      <c r="BV218" s="69" t="n">
        <f aca="false">'Vstupní data'!AJ218</f>
        <v>0</v>
      </c>
      <c r="BW218" s="69" t="n">
        <f aca="false">IF(BF218&gt;0,IF(J218&gt;0,J218,K218*H218/100),0)</f>
        <v>0</v>
      </c>
      <c r="BX218" s="69" t="n">
        <f aca="false">IF(BF218&gt;0,IF(BJ218&gt;BL218,BL218,BJ218),0)</f>
        <v>0</v>
      </c>
      <c r="BY218" s="69" t="n">
        <f aca="false">IF(BD218=0,0,IF(AND(BX218&gt;0,BX218&lt;=5),  IF(AND(BX218&gt;0,BX218&lt;=5),VLOOKUP(BK218,'Pril1-THLPa'!$A$6:$F$18,IF(AND(BX218&gt;0,BX218&lt;=5),LOOKUP(BX218,'Pril1-THLPa'!$B$5:$F$5,'Pril1-THLPa'!$B$4:$F$4),""),0),""),  IF(BX218&gt;5,BO218+BP218*(BX218-5)+BQ218*POWER(BX218-5,2)+BR218*POWER(BX218-5,3)+BS218*POWER(BX218-5,4),"")))</f>
        <v>0</v>
      </c>
      <c r="BZ218" s="69" t="n">
        <f aca="false">IF(BY218&gt;0,BY218*BI218/10*BW218*(100+BV218)/100,0)</f>
        <v>0</v>
      </c>
      <c r="CA218" s="69" t="n">
        <f aca="false">IF(BD218&gt;0,BX218-IF(BD218&gt;BX218,BX218,BD218),0)</f>
        <v>0</v>
      </c>
      <c r="CB218" s="69" t="n">
        <f aca="false">POWER(1.01,CA218)</f>
        <v>1</v>
      </c>
      <c r="CC218" s="69" t="n">
        <f aca="false">IF(BF218&gt;0,IF(BF218&gt;BH218,1,BF218/BH218),0)</f>
        <v>0</v>
      </c>
      <c r="CD218" s="72" t="n">
        <f aca="false">IF(BD218=0,0,IF(BF218&gt;0,ROUND(IF(CB218&lt;&gt;0,BZ218*BT218*1/CB218*CC218,0),0),0))</f>
        <v>0</v>
      </c>
      <c r="CE218" s="73" t="str">
        <f aca="false">IF(BF218&gt;0,IF(BF218&gt;BH218,CD218/BF218,CD218/BH218),"")</f>
        <v/>
      </c>
      <c r="CF218" s="69" t="n">
        <f aca="false">'Vstupní data'!AM218</f>
        <v>0</v>
      </c>
      <c r="CG218" s="69" t="n">
        <f aca="false">'Vstupní data'!AN218</f>
        <v>0</v>
      </c>
      <c r="CH218" s="69" t="n">
        <f aca="false">'Vstupní data'!AO218</f>
        <v>0</v>
      </c>
      <c r="CI218" s="69" t="n">
        <f aca="false">'Vstupní data'!AP218</f>
        <v>0</v>
      </c>
      <c r="CJ218" s="72" t="n">
        <f aca="false">ROUND(CH218*CI218,0)</f>
        <v>0</v>
      </c>
      <c r="CK218" s="74" t="str">
        <f aca="false">IF(OR(AA218&gt;0,BB218&gt;0,CD218&gt;0,CJ218&gt;0),AA218+BB218+CD218+CJ218,"")</f>
        <v/>
      </c>
    </row>
    <row r="219" customFormat="false" ht="12.8" hidden="false" customHeight="false" outlineLevel="0" collapsed="false">
      <c r="A219" s="66" t="n">
        <f aca="false">'Vstupní data'!A219</f>
        <v>0</v>
      </c>
      <c r="F219" s="66" t="str">
        <f aca="false">CONCATENATE('Vstupní data'!F219,'Vstupní data'!G219,'Vstupní data'!H219,'Vstupní data'!I219)</f>
        <v/>
      </c>
      <c r="G219" s="66"/>
      <c r="H219" s="66" t="n">
        <f aca="false">'Vstupní data'!K219</f>
        <v>0</v>
      </c>
      <c r="I219" s="66" t="n">
        <f aca="false">'Vstupní data'!L219</f>
        <v>0</v>
      </c>
      <c r="J219" s="66" t="n">
        <f aca="false">'Vstupní data'!K219*'Vstupní data'!M219/100</f>
        <v>0</v>
      </c>
      <c r="L219" s="66" t="n">
        <f aca="false">IF('Vstupní data'!N219="prostokořenný",0,IF('Vstupní data'!N219="krytokořenný","k",IF('Vstupní data'!N219="poloodrostky nebo odrostky, prostokořenné i krytokořenné","po",0)))</f>
        <v>0</v>
      </c>
      <c r="N219" s="66"/>
      <c r="O219" s="66" t="n">
        <f aca="false">'Vstupní data'!O219</f>
        <v>0</v>
      </c>
      <c r="P219" s="66" t="n">
        <f aca="false">IF(O219&gt;0,VLOOKUP(CONCATENATE(VLOOKUP(I219,'Pril3-drev'!$H$5:$K$83,4,0),"-",'Vstupní data'!R219),K2!$C$15:$D$23,2,0),0)</f>
        <v>0</v>
      </c>
      <c r="Q219" s="66" t="n">
        <f aca="false">IF(O219&gt;0,VLOOKUP(I219,'Pril3-drev'!$H$5:$I$83,2,0),0)</f>
        <v>0</v>
      </c>
      <c r="R219" s="66" t="n">
        <f aca="false">IF(Q219&gt;0,VLOOKUP(Q219,'Pril6-okus'!$A$5:$B$17,2,0),0)</f>
        <v>0</v>
      </c>
      <c r="S219" s="66" t="n">
        <f aca="false">IF(O219&gt;0,VLOOKUP(I219,'Pril3-drev'!$H$5:$J$83,3,0),0)</f>
        <v>0</v>
      </c>
      <c r="T219" s="66" t="str">
        <f aca="false">IF(O219&gt;0,IF(L219="k",0.9*VLOOKUP(S219,'ha-pocty-vyhl'!$A$5:$B$20,2,0),IF(L219="po",0.8*VLOOKUP(S219,'ha-pocty-vyhl'!$A$5:$B$20,2,0),VLOOKUP(S219,'ha-pocty-vyhl'!$A$5:$B$20,2,0))),"")</f>
        <v/>
      </c>
      <c r="U219" s="66" t="n">
        <f aca="false">'Vstupní data'!P219</f>
        <v>0</v>
      </c>
      <c r="V219" s="66" t="n">
        <f aca="false">IF(O219&gt;0,1.3*T219*1000*Z219/10000,0)</f>
        <v>0</v>
      </c>
      <c r="W219" s="66" t="n">
        <f aca="false">IF(O219&gt;0,1.3*T219*1000*Z219/10000,0)</f>
        <v>0</v>
      </c>
      <c r="X219" s="66" t="n">
        <f aca="false">IF(O219&gt;0,IF(O219&gt;V219,V219,O219),0)</f>
        <v>0</v>
      </c>
      <c r="Y219" s="66" t="n">
        <f aca="false">IF(O219&gt;0,IF(IF(U219&gt;W219,W219,U219)&lt;X219,W219,IF(U219&gt;W219,W219,U219)),0)</f>
        <v>0</v>
      </c>
      <c r="Z219" s="66" t="n">
        <f aca="false">IF(O219&gt;0,IF(J219&gt;0,J219,K219*H219/100),0)</f>
        <v>0</v>
      </c>
      <c r="AA219" s="67" t="n">
        <f aca="false">IF(O219&gt;0,CEILING(R219*P219*X219/Y219*Z219,1),0)</f>
        <v>0</v>
      </c>
      <c r="AB219" s="68" t="n">
        <f aca="false">IF(O219&gt;0,AA219/O219,0)</f>
        <v>0</v>
      </c>
      <c r="AC219" s="66" t="n">
        <f aca="false">'Vstupní data'!W219</f>
        <v>0</v>
      </c>
      <c r="AI219" s="66" t="str">
        <f aca="false">IF(OR('Vstupní data'!T219&gt;0,'Vstupní data'!U219&gt;0),VLOOKUP(I219,'Pril3-drev'!$H$5:$J$83,3,0),"")</f>
        <v/>
      </c>
      <c r="AJ219" s="66" t="n">
        <f aca="false">IF('Vstupní data'!V219="prostokořenný",0,IF('Vstupní data'!V219="krytokořenný","k",IF('Vstupní data'!V219="poloodrostky nebo odrostky, prostokořenné i krytokořenné","po",0)))</f>
        <v>0</v>
      </c>
      <c r="AK219" s="66" t="n">
        <f aca="false">IF(OR('Vstupní data'!T219&gt;0,'Vstupní data'!U219&gt;0),IF(AJ219="k",0.9*VLOOKUP(AI219,'ha-pocty-vyhl'!$A$5:$B$20,2,0),IF(AJ219="po",0.8*VLOOKUP(AI219,'ha-pocty-vyhl'!$A$5:$B$20,2,0),VLOOKUP(AI219,'ha-pocty-vyhl'!$A$5:$B$20,2,0))),0)</f>
        <v>0</v>
      </c>
      <c r="AL219" s="66" t="n">
        <f aca="false">IF(OR('Vstupní data'!T219&gt;0,'Vstupní data'!U219&gt;0),'Vstupní data'!K219*'Vstupní data'!M219/100,0)</f>
        <v>0</v>
      </c>
      <c r="AM219" s="66" t="n">
        <f aca="false">IF(OR('Vstupní data'!T219&gt;0,'Vstupní data'!U219&gt;0),IF('Vstupní data'!T219&gt;0,'Vstupní data'!T219,ROUND(10*'Vstupní data'!U219/AK219,0)),0)</f>
        <v>0</v>
      </c>
      <c r="AN219" s="69" t="n">
        <f aca="false">IF('Vstupní data'!T219&gt;0,   IF('Vstupní data'!T219&lt;=AL219,'Vstupní data'!T219,AL219),   IF(AM219&lt;AL219,AM219,AL219))</f>
        <v>0</v>
      </c>
      <c r="AO219" s="69" t="n">
        <f aca="false">'Vstupní data'!X219</f>
        <v>0</v>
      </c>
      <c r="AP219" s="66" t="n">
        <f aca="false">IF(OR('Vstupní data'!T219&gt;0,'Vstupní data'!U219&gt;0),IF(I219&lt;&gt;0,VLOOKUP(I219,'Pril3-drev'!$H$5:$I$83,2,0),0),0)</f>
        <v>0</v>
      </c>
      <c r="AQ219" s="66" t="n">
        <f aca="false">'Vstupní data'!Y219</f>
        <v>0</v>
      </c>
      <c r="AR219" s="66" t="str">
        <f aca="false">IF(AC219&gt;5,   IF('Vstupní data'!Y219&gt;0,   VLOOKUP(VLOOKUP(CONCATENATE(VLOOKUP(I219,'Pril3-drev'!$H$4:$L$83,5,0),AC219),'Pril3-drev'!$Q$4:$R$2803,2,0),'AVB-BS'!$C$5:$S$29 ,LOOKUP(AQ219,'AVB-BS'!$D$3:$S$3,'AVB-BS'!$D$1:$S$1) ,0 )   ,   IF('Vstupní data'!Z219&gt;0,'Vstupní data'!Z219,0)) , "")</f>
        <v/>
      </c>
      <c r="AS219" s="70" t="str">
        <f aca="false">IF(AC219&gt;5,VLOOKUP(CONCATENATE(AP219,AR219),'Pril1-THLPa'!$H$6:$N$96,4,0),"")</f>
        <v/>
      </c>
      <c r="AT219" s="70" t="str">
        <f aca="false">IF(AC219&gt;5,VLOOKUP(CONCATENATE(AP219,AR219),'Pril1-THLPa'!$H$6:$N$96,5,0),"")</f>
        <v/>
      </c>
      <c r="AU219" s="70" t="str">
        <f aca="false">IF(AC219&gt;5,VLOOKUP(CONCATENATE(AP219,AR219),'Pril1-THLPa'!$H$6:$N$96,6,0),"")</f>
        <v/>
      </c>
      <c r="AV219" s="70" t="str">
        <f aca="false">IF(AC219&gt;5,VLOOKUP(CONCATENATE(AP219,AR219),'Pril1-THLPa'!$H$6:$N$96,7,0),"")</f>
        <v/>
      </c>
      <c r="AW219" s="70" t="str">
        <f aca="false">IF(AC219&gt;5,VLOOKUP(CONCATENATE(AP219,AR219),'Pril1-THLPa'!$H$6:$O$96,8,0),"")</f>
        <v/>
      </c>
      <c r="AX219" s="66" t="n">
        <f aca="false">IF(AC219&gt;0,IF(AND(AC219&gt;0,AC219&lt;=5),VLOOKUP(AP219,'Pril1-THLPa'!$A$6:$F$18,LOOKUP(AC219,'Pril1-THLPa'!$B$5:$F$5,'Pril1-THLPa'!$B$4:$F$4),0),AS219+AT219*(AC219-5)+AU219*POWER(AC219-5,2)+AV219*POWER(AC219-5,3)+AW219*POWER(AC219-5,4)),0)</f>
        <v>0</v>
      </c>
      <c r="AY219" s="71"/>
      <c r="AZ219" s="66" t="n">
        <f aca="false">'Vstupní data'!AA219</f>
        <v>0</v>
      </c>
      <c r="BA219" s="66" t="n">
        <f aca="false">IF(OR('Vstupní data'!T219&gt;0,'Vstupní data'!U219&gt;0),IF(AC219&lt;&gt;"",AX219*AO219/10*(100+AZ219)/100,0),0)</f>
        <v>0</v>
      </c>
      <c r="BB219" s="67" t="n">
        <f aca="false">IF(AC219&lt;&gt;"",ROUND(BA219*AN219,0),0)</f>
        <v>0</v>
      </c>
      <c r="BC219" s="68" t="str">
        <f aca="false">IF(AE219&gt;0,BB219/AE219,"")</f>
        <v/>
      </c>
      <c r="BD219" s="66" t="n">
        <f aca="false">'Vstupní data'!AE219</f>
        <v>0</v>
      </c>
      <c r="BF219" s="66" t="n">
        <f aca="false">'Vstupní data'!AC219</f>
        <v>0</v>
      </c>
      <c r="BH219" s="66" t="n">
        <f aca="false">'Vstupní data'!AD219</f>
        <v>0</v>
      </c>
      <c r="BI219" s="66" t="n">
        <f aca="false">'Vstupní data'!AF219</f>
        <v>0</v>
      </c>
      <c r="BJ219" s="69" t="n">
        <f aca="false">'Vstupní data'!AG219</f>
        <v>0</v>
      </c>
      <c r="BK219" s="69" t="n">
        <f aca="false">IF(BF219&lt;&gt;0,VLOOKUP(I219,'Pril3-drev'!$H$5:$I$83,2,0),0)</f>
        <v>0</v>
      </c>
      <c r="BL219" s="69" t="n">
        <f aca="false">IF(BF219&lt;&gt;0,VLOOKUP(BK219,'Pril3-drev'!$A$5:$C$17,3,0),0)</f>
        <v>0</v>
      </c>
      <c r="BM219" s="69" t="n">
        <f aca="false">'Vstupní data'!AH219</f>
        <v>0</v>
      </c>
      <c r="BN219" s="69" t="n">
        <f aca="false">IF('Vstupní data'!AH219&gt;0,   VLOOKUP(VLOOKUP(CONCATENATE(VLOOKUP(I219,'Pril3-drev'!$H$4:$L$83,5,0),BD219),'Pril3-drev'!$Q$4:$R$2803,2,0),'AVB-BS'!$C$5:$S$29 ,LOOKUP(BM219,'AVB-BS'!$D$3:$S$3,'AVB-BS'!$D$1:$S$1) ,0 )   ,   IF('Vstupní data'!AI219&gt;0,'Vstupní data'!AI219,0))</f>
        <v>0</v>
      </c>
      <c r="BO219" s="69" t="str">
        <f aca="false">IF(BX219&gt;5,VLOOKUP(CONCATENATE(BK219,BN219),'Pril1-THLPa'!$H$6:$N$96,4,0),"")</f>
        <v/>
      </c>
      <c r="BP219" s="69" t="str">
        <f aca="false">IF(BX219&gt;5,VLOOKUP(CONCATENATE(BK219,BN219),'Pril1-THLPa'!$H$6:$N$96,5,0),"")</f>
        <v/>
      </c>
      <c r="BQ219" s="69" t="str">
        <f aca="false">IF(BX219&gt;5,VLOOKUP(CONCATENATE(BK219,BN219),'Pril1-THLPa'!$H$6:$N$96,6,0),"")</f>
        <v/>
      </c>
      <c r="BR219" s="69" t="str">
        <f aca="false">IF(BX219&gt;5,VLOOKUP(CONCATENATE(BK219,BN219),'Pril1-THLPa'!$H$6:$N$96,7,0),"")</f>
        <v/>
      </c>
      <c r="BS219" s="69" t="str">
        <f aca="false">IF(BX219&gt;5,VLOOKUP(CONCATENATE(BK219,BN219),'Pril1-THLPa'!$H$6:$O$96,8,0),"")</f>
        <v/>
      </c>
      <c r="BT219" s="69" t="str">
        <f aca="false">IF(BF219&gt;0, IF(BK219="smrk",  VLOOKUP(VLOOKUP(BD219,'Pril9-K3'!$L$8:$M$207,2,0),'Pril9-K3'!$A$8:$J$16,LOOKUP(BN219,'Pril9-K3'!$A$7:$J$7,'Pril9-K3'!$A$5:$J$5),0), IF(AND(BK219&lt;&gt;"smrk",'Vstupní data'!AK219&lt;&gt;""),'Vstupní data'!AK219,   VLOOKUP(VLOOKUP(BD219,'Pril9-K3'!$L$8:$M$207,2,0),'Pril9-K3'!$A$8:$J$16,LOOKUP(BN219,'Pril9-K3'!$A$7:$J$7,'Pril9-K3'!$A$5:$J$5),0)   )),   "")</f>
        <v/>
      </c>
      <c r="BV219" s="69" t="n">
        <f aca="false">'Vstupní data'!AJ219</f>
        <v>0</v>
      </c>
      <c r="BW219" s="69" t="n">
        <f aca="false">IF(BF219&gt;0,IF(J219&gt;0,J219,K219*H219/100),0)</f>
        <v>0</v>
      </c>
      <c r="BX219" s="69" t="n">
        <f aca="false">IF(BF219&gt;0,IF(BJ219&gt;BL219,BL219,BJ219),0)</f>
        <v>0</v>
      </c>
      <c r="BY219" s="69" t="n">
        <f aca="false">IF(BD219=0,0,IF(AND(BX219&gt;0,BX219&lt;=5),  IF(AND(BX219&gt;0,BX219&lt;=5),VLOOKUP(BK219,'Pril1-THLPa'!$A$6:$F$18,IF(AND(BX219&gt;0,BX219&lt;=5),LOOKUP(BX219,'Pril1-THLPa'!$B$5:$F$5,'Pril1-THLPa'!$B$4:$F$4),""),0),""),  IF(BX219&gt;5,BO219+BP219*(BX219-5)+BQ219*POWER(BX219-5,2)+BR219*POWER(BX219-5,3)+BS219*POWER(BX219-5,4),"")))</f>
        <v>0</v>
      </c>
      <c r="BZ219" s="69" t="n">
        <f aca="false">IF(BY219&gt;0,BY219*BI219/10*BW219*(100+BV219)/100,0)</f>
        <v>0</v>
      </c>
      <c r="CA219" s="69" t="n">
        <f aca="false">IF(BD219&gt;0,BX219-IF(BD219&gt;BX219,BX219,BD219),0)</f>
        <v>0</v>
      </c>
      <c r="CB219" s="69" t="n">
        <f aca="false">POWER(1.01,CA219)</f>
        <v>1</v>
      </c>
      <c r="CC219" s="69" t="n">
        <f aca="false">IF(BF219&gt;0,IF(BF219&gt;BH219,1,BF219/BH219),0)</f>
        <v>0</v>
      </c>
      <c r="CD219" s="72" t="n">
        <f aca="false">IF(BD219=0,0,IF(BF219&gt;0,ROUND(IF(CB219&lt;&gt;0,BZ219*BT219*1/CB219*CC219,0),0),0))</f>
        <v>0</v>
      </c>
      <c r="CE219" s="73" t="str">
        <f aca="false">IF(BF219&gt;0,IF(BF219&gt;BH219,CD219/BF219,CD219/BH219),"")</f>
        <v/>
      </c>
      <c r="CF219" s="69" t="n">
        <f aca="false">'Vstupní data'!AM219</f>
        <v>0</v>
      </c>
      <c r="CG219" s="69" t="n">
        <f aca="false">'Vstupní data'!AN219</f>
        <v>0</v>
      </c>
      <c r="CH219" s="69" t="n">
        <f aca="false">'Vstupní data'!AO219</f>
        <v>0</v>
      </c>
      <c r="CI219" s="69" t="n">
        <f aca="false">'Vstupní data'!AP219</f>
        <v>0</v>
      </c>
      <c r="CJ219" s="72" t="n">
        <f aca="false">ROUND(CH219*CI219,0)</f>
        <v>0</v>
      </c>
      <c r="CK219" s="74" t="str">
        <f aca="false">IF(OR(AA219&gt;0,BB219&gt;0,CD219&gt;0,CJ219&gt;0),AA219+BB219+CD219+CJ219,"")</f>
        <v/>
      </c>
    </row>
    <row r="220" customFormat="false" ht="12.8" hidden="false" customHeight="false" outlineLevel="0" collapsed="false">
      <c r="A220" s="66" t="n">
        <f aca="false">'Vstupní data'!A220</f>
        <v>0</v>
      </c>
      <c r="F220" s="66" t="str">
        <f aca="false">CONCATENATE('Vstupní data'!F220,'Vstupní data'!G220,'Vstupní data'!H220,'Vstupní data'!I220)</f>
        <v/>
      </c>
      <c r="G220" s="66"/>
      <c r="H220" s="66" t="n">
        <f aca="false">'Vstupní data'!K220</f>
        <v>0</v>
      </c>
      <c r="I220" s="66" t="n">
        <f aca="false">'Vstupní data'!L220</f>
        <v>0</v>
      </c>
      <c r="J220" s="66" t="n">
        <f aca="false">'Vstupní data'!K220*'Vstupní data'!M220/100</f>
        <v>0</v>
      </c>
      <c r="L220" s="66" t="n">
        <f aca="false">IF('Vstupní data'!N220="prostokořenný",0,IF('Vstupní data'!N220="krytokořenný","k",IF('Vstupní data'!N220="poloodrostky nebo odrostky, prostokořenné i krytokořenné","po",0)))</f>
        <v>0</v>
      </c>
      <c r="N220" s="66"/>
      <c r="O220" s="66" t="n">
        <f aca="false">'Vstupní data'!O220</f>
        <v>0</v>
      </c>
      <c r="P220" s="66" t="n">
        <f aca="false">IF(O220&gt;0,VLOOKUP(CONCATENATE(VLOOKUP(I220,'Pril3-drev'!$H$5:$K$83,4,0),"-",'Vstupní data'!R220),K2!$C$15:$D$23,2,0),0)</f>
        <v>0</v>
      </c>
      <c r="Q220" s="66" t="n">
        <f aca="false">IF(O220&gt;0,VLOOKUP(I220,'Pril3-drev'!$H$5:$I$83,2,0),0)</f>
        <v>0</v>
      </c>
      <c r="R220" s="66" t="n">
        <f aca="false">IF(Q220&gt;0,VLOOKUP(Q220,'Pril6-okus'!$A$5:$B$17,2,0),0)</f>
        <v>0</v>
      </c>
      <c r="S220" s="66" t="n">
        <f aca="false">IF(O220&gt;0,VLOOKUP(I220,'Pril3-drev'!$H$5:$J$83,3,0),0)</f>
        <v>0</v>
      </c>
      <c r="T220" s="66" t="str">
        <f aca="false">IF(O220&gt;0,IF(L220="k",0.9*VLOOKUP(S220,'ha-pocty-vyhl'!$A$5:$B$20,2,0),IF(L220="po",0.8*VLOOKUP(S220,'ha-pocty-vyhl'!$A$5:$B$20,2,0),VLOOKUP(S220,'ha-pocty-vyhl'!$A$5:$B$20,2,0))),"")</f>
        <v/>
      </c>
      <c r="U220" s="66" t="n">
        <f aca="false">'Vstupní data'!P220</f>
        <v>0</v>
      </c>
      <c r="V220" s="66" t="n">
        <f aca="false">IF(O220&gt;0,1.3*T220*1000*Z220/10000,0)</f>
        <v>0</v>
      </c>
      <c r="W220" s="66" t="n">
        <f aca="false">IF(O220&gt;0,1.3*T220*1000*Z220/10000,0)</f>
        <v>0</v>
      </c>
      <c r="X220" s="66" t="n">
        <f aca="false">IF(O220&gt;0,IF(O220&gt;V220,V220,O220),0)</f>
        <v>0</v>
      </c>
      <c r="Y220" s="66" t="n">
        <f aca="false">IF(O220&gt;0,IF(IF(U220&gt;W220,W220,U220)&lt;X220,W220,IF(U220&gt;W220,W220,U220)),0)</f>
        <v>0</v>
      </c>
      <c r="Z220" s="66" t="n">
        <f aca="false">IF(O220&gt;0,IF(J220&gt;0,J220,K220*H220/100),0)</f>
        <v>0</v>
      </c>
      <c r="AA220" s="67" t="n">
        <f aca="false">IF(O220&gt;0,CEILING(R220*P220*X220/Y220*Z220,1),0)</f>
        <v>0</v>
      </c>
      <c r="AB220" s="68" t="n">
        <f aca="false">IF(O220&gt;0,AA220/O220,0)</f>
        <v>0</v>
      </c>
      <c r="AC220" s="66" t="n">
        <f aca="false">'Vstupní data'!W220</f>
        <v>0</v>
      </c>
      <c r="AI220" s="66" t="str">
        <f aca="false">IF(OR('Vstupní data'!T220&gt;0,'Vstupní data'!U220&gt;0),VLOOKUP(I220,'Pril3-drev'!$H$5:$J$83,3,0),"")</f>
        <v/>
      </c>
      <c r="AJ220" s="66" t="n">
        <f aca="false">IF('Vstupní data'!V220="prostokořenný",0,IF('Vstupní data'!V220="krytokořenný","k",IF('Vstupní data'!V220="poloodrostky nebo odrostky, prostokořenné i krytokořenné","po",0)))</f>
        <v>0</v>
      </c>
      <c r="AK220" s="66" t="n">
        <f aca="false">IF(OR('Vstupní data'!T220&gt;0,'Vstupní data'!U220&gt;0),IF(AJ220="k",0.9*VLOOKUP(AI220,'ha-pocty-vyhl'!$A$5:$B$20,2,0),IF(AJ220="po",0.8*VLOOKUP(AI220,'ha-pocty-vyhl'!$A$5:$B$20,2,0),VLOOKUP(AI220,'ha-pocty-vyhl'!$A$5:$B$20,2,0))),0)</f>
        <v>0</v>
      </c>
      <c r="AL220" s="66" t="n">
        <f aca="false">IF(OR('Vstupní data'!T220&gt;0,'Vstupní data'!U220&gt;0),'Vstupní data'!K220*'Vstupní data'!M220/100,0)</f>
        <v>0</v>
      </c>
      <c r="AM220" s="66" t="n">
        <f aca="false">IF(OR('Vstupní data'!T220&gt;0,'Vstupní data'!U220&gt;0),IF('Vstupní data'!T220&gt;0,'Vstupní data'!T220,ROUND(10*'Vstupní data'!U220/AK220,0)),0)</f>
        <v>0</v>
      </c>
      <c r="AN220" s="69" t="n">
        <f aca="false">IF('Vstupní data'!T220&gt;0,   IF('Vstupní data'!T220&lt;=AL220,'Vstupní data'!T220,AL220),   IF(AM220&lt;AL220,AM220,AL220))</f>
        <v>0</v>
      </c>
      <c r="AO220" s="69" t="n">
        <f aca="false">'Vstupní data'!X220</f>
        <v>0</v>
      </c>
      <c r="AP220" s="66" t="n">
        <f aca="false">IF(OR('Vstupní data'!T220&gt;0,'Vstupní data'!U220&gt;0),IF(I220&lt;&gt;0,VLOOKUP(I220,'Pril3-drev'!$H$5:$I$83,2,0),0),0)</f>
        <v>0</v>
      </c>
      <c r="AQ220" s="66" t="n">
        <f aca="false">'Vstupní data'!Y220</f>
        <v>0</v>
      </c>
      <c r="AR220" s="66" t="str">
        <f aca="false">IF(AC220&gt;5,   IF('Vstupní data'!Y220&gt;0,   VLOOKUP(VLOOKUP(CONCATENATE(VLOOKUP(I220,'Pril3-drev'!$H$4:$L$83,5,0),AC220),'Pril3-drev'!$Q$4:$R$2803,2,0),'AVB-BS'!$C$5:$S$29 ,LOOKUP(AQ220,'AVB-BS'!$D$3:$S$3,'AVB-BS'!$D$1:$S$1) ,0 )   ,   IF('Vstupní data'!Z220&gt;0,'Vstupní data'!Z220,0)) , "")</f>
        <v/>
      </c>
      <c r="AS220" s="70" t="str">
        <f aca="false">IF(AC220&gt;5,VLOOKUP(CONCATENATE(AP220,AR220),'Pril1-THLPa'!$H$6:$N$96,4,0),"")</f>
        <v/>
      </c>
      <c r="AT220" s="70" t="str">
        <f aca="false">IF(AC220&gt;5,VLOOKUP(CONCATENATE(AP220,AR220),'Pril1-THLPa'!$H$6:$N$96,5,0),"")</f>
        <v/>
      </c>
      <c r="AU220" s="70" t="str">
        <f aca="false">IF(AC220&gt;5,VLOOKUP(CONCATENATE(AP220,AR220),'Pril1-THLPa'!$H$6:$N$96,6,0),"")</f>
        <v/>
      </c>
      <c r="AV220" s="70" t="str">
        <f aca="false">IF(AC220&gt;5,VLOOKUP(CONCATENATE(AP220,AR220),'Pril1-THLPa'!$H$6:$N$96,7,0),"")</f>
        <v/>
      </c>
      <c r="AW220" s="70" t="str">
        <f aca="false">IF(AC220&gt;5,VLOOKUP(CONCATENATE(AP220,AR220),'Pril1-THLPa'!$H$6:$O$96,8,0),"")</f>
        <v/>
      </c>
      <c r="AX220" s="66" t="n">
        <f aca="false">IF(AC220&gt;0,IF(AND(AC220&gt;0,AC220&lt;=5),VLOOKUP(AP220,'Pril1-THLPa'!$A$6:$F$18,LOOKUP(AC220,'Pril1-THLPa'!$B$5:$F$5,'Pril1-THLPa'!$B$4:$F$4),0),AS220+AT220*(AC220-5)+AU220*POWER(AC220-5,2)+AV220*POWER(AC220-5,3)+AW220*POWER(AC220-5,4)),0)</f>
        <v>0</v>
      </c>
      <c r="AY220" s="71"/>
      <c r="AZ220" s="66" t="n">
        <f aca="false">'Vstupní data'!AA220</f>
        <v>0</v>
      </c>
      <c r="BA220" s="66" t="n">
        <f aca="false">IF(OR('Vstupní data'!T220&gt;0,'Vstupní data'!U220&gt;0),IF(AC220&lt;&gt;"",AX220*AO220/10*(100+AZ220)/100,0),0)</f>
        <v>0</v>
      </c>
      <c r="BB220" s="67" t="n">
        <f aca="false">IF(AC220&lt;&gt;"",ROUND(BA220*AN220,0),0)</f>
        <v>0</v>
      </c>
      <c r="BC220" s="68" t="str">
        <f aca="false">IF(AE220&gt;0,BB220/AE220,"")</f>
        <v/>
      </c>
      <c r="BD220" s="66" t="n">
        <f aca="false">'Vstupní data'!AE220</f>
        <v>0</v>
      </c>
      <c r="BF220" s="66" t="n">
        <f aca="false">'Vstupní data'!AC220</f>
        <v>0</v>
      </c>
      <c r="BH220" s="66" t="n">
        <f aca="false">'Vstupní data'!AD220</f>
        <v>0</v>
      </c>
      <c r="BI220" s="66" t="n">
        <f aca="false">'Vstupní data'!AF220</f>
        <v>0</v>
      </c>
      <c r="BJ220" s="69" t="n">
        <f aca="false">'Vstupní data'!AG220</f>
        <v>0</v>
      </c>
      <c r="BK220" s="69" t="n">
        <f aca="false">IF(BF220&lt;&gt;0,VLOOKUP(I220,'Pril3-drev'!$H$5:$I$83,2,0),0)</f>
        <v>0</v>
      </c>
      <c r="BL220" s="69" t="n">
        <f aca="false">IF(BF220&lt;&gt;0,VLOOKUP(BK220,'Pril3-drev'!$A$5:$C$17,3,0),0)</f>
        <v>0</v>
      </c>
      <c r="BM220" s="69" t="n">
        <f aca="false">'Vstupní data'!AH220</f>
        <v>0</v>
      </c>
      <c r="BN220" s="69" t="n">
        <f aca="false">IF('Vstupní data'!AH220&gt;0,   VLOOKUP(VLOOKUP(CONCATENATE(VLOOKUP(I220,'Pril3-drev'!$H$4:$L$83,5,0),BD220),'Pril3-drev'!$Q$4:$R$2803,2,0),'AVB-BS'!$C$5:$S$29 ,LOOKUP(BM220,'AVB-BS'!$D$3:$S$3,'AVB-BS'!$D$1:$S$1) ,0 )   ,   IF('Vstupní data'!AI220&gt;0,'Vstupní data'!AI220,0))</f>
        <v>0</v>
      </c>
      <c r="BO220" s="69" t="str">
        <f aca="false">IF(BX220&gt;5,VLOOKUP(CONCATENATE(BK220,BN220),'Pril1-THLPa'!$H$6:$N$96,4,0),"")</f>
        <v/>
      </c>
      <c r="BP220" s="69" t="str">
        <f aca="false">IF(BX220&gt;5,VLOOKUP(CONCATENATE(BK220,BN220),'Pril1-THLPa'!$H$6:$N$96,5,0),"")</f>
        <v/>
      </c>
      <c r="BQ220" s="69" t="str">
        <f aca="false">IF(BX220&gt;5,VLOOKUP(CONCATENATE(BK220,BN220),'Pril1-THLPa'!$H$6:$N$96,6,0),"")</f>
        <v/>
      </c>
      <c r="BR220" s="69" t="str">
        <f aca="false">IF(BX220&gt;5,VLOOKUP(CONCATENATE(BK220,BN220),'Pril1-THLPa'!$H$6:$N$96,7,0),"")</f>
        <v/>
      </c>
      <c r="BS220" s="69" t="str">
        <f aca="false">IF(BX220&gt;5,VLOOKUP(CONCATENATE(BK220,BN220),'Pril1-THLPa'!$H$6:$O$96,8,0),"")</f>
        <v/>
      </c>
      <c r="BT220" s="69" t="str">
        <f aca="false">IF(BF220&gt;0, IF(BK220="smrk",  VLOOKUP(VLOOKUP(BD220,'Pril9-K3'!$L$8:$M$207,2,0),'Pril9-K3'!$A$8:$J$16,LOOKUP(BN220,'Pril9-K3'!$A$7:$J$7,'Pril9-K3'!$A$5:$J$5),0), IF(AND(BK220&lt;&gt;"smrk",'Vstupní data'!AK220&lt;&gt;""),'Vstupní data'!AK220,   VLOOKUP(VLOOKUP(BD220,'Pril9-K3'!$L$8:$M$207,2,0),'Pril9-K3'!$A$8:$J$16,LOOKUP(BN220,'Pril9-K3'!$A$7:$J$7,'Pril9-K3'!$A$5:$J$5),0)   )),   "")</f>
        <v/>
      </c>
      <c r="BV220" s="69" t="n">
        <f aca="false">'Vstupní data'!AJ220</f>
        <v>0</v>
      </c>
      <c r="BW220" s="69" t="n">
        <f aca="false">IF(BF220&gt;0,IF(J220&gt;0,J220,K220*H220/100),0)</f>
        <v>0</v>
      </c>
      <c r="BX220" s="69" t="n">
        <f aca="false">IF(BF220&gt;0,IF(BJ220&gt;BL220,BL220,BJ220),0)</f>
        <v>0</v>
      </c>
      <c r="BY220" s="69" t="n">
        <f aca="false">IF(BD220=0,0,IF(AND(BX220&gt;0,BX220&lt;=5),  IF(AND(BX220&gt;0,BX220&lt;=5),VLOOKUP(BK220,'Pril1-THLPa'!$A$6:$F$18,IF(AND(BX220&gt;0,BX220&lt;=5),LOOKUP(BX220,'Pril1-THLPa'!$B$5:$F$5,'Pril1-THLPa'!$B$4:$F$4),""),0),""),  IF(BX220&gt;5,BO220+BP220*(BX220-5)+BQ220*POWER(BX220-5,2)+BR220*POWER(BX220-5,3)+BS220*POWER(BX220-5,4),"")))</f>
        <v>0</v>
      </c>
      <c r="BZ220" s="69" t="n">
        <f aca="false">IF(BY220&gt;0,BY220*BI220/10*BW220*(100+BV220)/100,0)</f>
        <v>0</v>
      </c>
      <c r="CA220" s="69" t="n">
        <f aca="false">IF(BD220&gt;0,BX220-IF(BD220&gt;BX220,BX220,BD220),0)</f>
        <v>0</v>
      </c>
      <c r="CB220" s="69" t="n">
        <f aca="false">POWER(1.01,CA220)</f>
        <v>1</v>
      </c>
      <c r="CC220" s="69" t="n">
        <f aca="false">IF(BF220&gt;0,IF(BF220&gt;BH220,1,BF220/BH220),0)</f>
        <v>0</v>
      </c>
      <c r="CD220" s="72" t="n">
        <f aca="false">IF(BD220=0,0,IF(BF220&gt;0,ROUND(IF(CB220&lt;&gt;0,BZ220*BT220*1/CB220*CC220,0),0),0))</f>
        <v>0</v>
      </c>
      <c r="CE220" s="73" t="str">
        <f aca="false">IF(BF220&gt;0,IF(BF220&gt;BH220,CD220/BF220,CD220/BH220),"")</f>
        <v/>
      </c>
      <c r="CF220" s="69" t="n">
        <f aca="false">'Vstupní data'!AM220</f>
        <v>0</v>
      </c>
      <c r="CG220" s="69" t="n">
        <f aca="false">'Vstupní data'!AN220</f>
        <v>0</v>
      </c>
      <c r="CH220" s="69" t="n">
        <f aca="false">'Vstupní data'!AO220</f>
        <v>0</v>
      </c>
      <c r="CI220" s="69" t="n">
        <f aca="false">'Vstupní data'!AP220</f>
        <v>0</v>
      </c>
      <c r="CJ220" s="72" t="n">
        <f aca="false">ROUND(CH220*CI220,0)</f>
        <v>0</v>
      </c>
      <c r="CK220" s="74" t="str">
        <f aca="false">IF(OR(AA220&gt;0,BB220&gt;0,CD220&gt;0,CJ220&gt;0),AA220+BB220+CD220+CJ220,"")</f>
        <v/>
      </c>
    </row>
    <row r="221" customFormat="false" ht="12.8" hidden="false" customHeight="false" outlineLevel="0" collapsed="false">
      <c r="A221" s="66" t="n">
        <f aca="false">'Vstupní data'!A221</f>
        <v>0</v>
      </c>
      <c r="F221" s="66" t="str">
        <f aca="false">CONCATENATE('Vstupní data'!F221,'Vstupní data'!G221,'Vstupní data'!H221,'Vstupní data'!I221)</f>
        <v/>
      </c>
      <c r="G221" s="66"/>
      <c r="H221" s="66" t="n">
        <f aca="false">'Vstupní data'!K221</f>
        <v>0</v>
      </c>
      <c r="I221" s="66" t="n">
        <f aca="false">'Vstupní data'!L221</f>
        <v>0</v>
      </c>
      <c r="J221" s="66" t="n">
        <f aca="false">'Vstupní data'!K221*'Vstupní data'!M221/100</f>
        <v>0</v>
      </c>
      <c r="L221" s="66" t="n">
        <f aca="false">IF('Vstupní data'!N221="prostokořenný",0,IF('Vstupní data'!N221="krytokořenný","k",IF('Vstupní data'!N221="poloodrostky nebo odrostky, prostokořenné i krytokořenné","po",0)))</f>
        <v>0</v>
      </c>
      <c r="N221" s="66"/>
      <c r="O221" s="66" t="n">
        <f aca="false">'Vstupní data'!O221</f>
        <v>0</v>
      </c>
      <c r="P221" s="66" t="n">
        <f aca="false">IF(O221&gt;0,VLOOKUP(CONCATENATE(VLOOKUP(I221,'Pril3-drev'!$H$5:$K$83,4,0),"-",'Vstupní data'!R221),K2!$C$15:$D$23,2,0),0)</f>
        <v>0</v>
      </c>
      <c r="Q221" s="66" t="n">
        <f aca="false">IF(O221&gt;0,VLOOKUP(I221,'Pril3-drev'!$H$5:$I$83,2,0),0)</f>
        <v>0</v>
      </c>
      <c r="R221" s="66" t="n">
        <f aca="false">IF(Q221&gt;0,VLOOKUP(Q221,'Pril6-okus'!$A$5:$B$17,2,0),0)</f>
        <v>0</v>
      </c>
      <c r="S221" s="66" t="n">
        <f aca="false">IF(O221&gt;0,VLOOKUP(I221,'Pril3-drev'!$H$5:$J$83,3,0),0)</f>
        <v>0</v>
      </c>
      <c r="T221" s="66" t="str">
        <f aca="false">IF(O221&gt;0,IF(L221="k",0.9*VLOOKUP(S221,'ha-pocty-vyhl'!$A$5:$B$20,2,0),IF(L221="po",0.8*VLOOKUP(S221,'ha-pocty-vyhl'!$A$5:$B$20,2,0),VLOOKUP(S221,'ha-pocty-vyhl'!$A$5:$B$20,2,0))),"")</f>
        <v/>
      </c>
      <c r="U221" s="66" t="n">
        <f aca="false">'Vstupní data'!P221</f>
        <v>0</v>
      </c>
      <c r="V221" s="66" t="n">
        <f aca="false">IF(O221&gt;0,1.3*T221*1000*Z221/10000,0)</f>
        <v>0</v>
      </c>
      <c r="W221" s="66" t="n">
        <f aca="false">IF(O221&gt;0,1.3*T221*1000*Z221/10000,0)</f>
        <v>0</v>
      </c>
      <c r="X221" s="66" t="n">
        <f aca="false">IF(O221&gt;0,IF(O221&gt;V221,V221,O221),0)</f>
        <v>0</v>
      </c>
      <c r="Y221" s="66" t="n">
        <f aca="false">IF(O221&gt;0,IF(IF(U221&gt;W221,W221,U221)&lt;X221,W221,IF(U221&gt;W221,W221,U221)),0)</f>
        <v>0</v>
      </c>
      <c r="Z221" s="66" t="n">
        <f aca="false">IF(O221&gt;0,IF(J221&gt;0,J221,K221*H221/100),0)</f>
        <v>0</v>
      </c>
      <c r="AA221" s="67" t="n">
        <f aca="false">IF(O221&gt;0,CEILING(R221*P221*X221/Y221*Z221,1),0)</f>
        <v>0</v>
      </c>
      <c r="AB221" s="68" t="n">
        <f aca="false">IF(O221&gt;0,AA221/O221,0)</f>
        <v>0</v>
      </c>
      <c r="AC221" s="66" t="n">
        <f aca="false">'Vstupní data'!W221</f>
        <v>0</v>
      </c>
      <c r="AI221" s="66" t="str">
        <f aca="false">IF(OR('Vstupní data'!T221&gt;0,'Vstupní data'!U221&gt;0),VLOOKUP(I221,'Pril3-drev'!$H$5:$J$83,3,0),"")</f>
        <v/>
      </c>
      <c r="AJ221" s="66" t="n">
        <f aca="false">IF('Vstupní data'!V221="prostokořenný",0,IF('Vstupní data'!V221="krytokořenný","k",IF('Vstupní data'!V221="poloodrostky nebo odrostky, prostokořenné i krytokořenné","po",0)))</f>
        <v>0</v>
      </c>
      <c r="AK221" s="66" t="n">
        <f aca="false">IF(OR('Vstupní data'!T221&gt;0,'Vstupní data'!U221&gt;0),IF(AJ221="k",0.9*VLOOKUP(AI221,'ha-pocty-vyhl'!$A$5:$B$20,2,0),IF(AJ221="po",0.8*VLOOKUP(AI221,'ha-pocty-vyhl'!$A$5:$B$20,2,0),VLOOKUP(AI221,'ha-pocty-vyhl'!$A$5:$B$20,2,0))),0)</f>
        <v>0</v>
      </c>
      <c r="AL221" s="66" t="n">
        <f aca="false">IF(OR('Vstupní data'!T221&gt;0,'Vstupní data'!U221&gt;0),'Vstupní data'!K221*'Vstupní data'!M221/100,0)</f>
        <v>0</v>
      </c>
      <c r="AM221" s="66" t="n">
        <f aca="false">IF(OR('Vstupní data'!T221&gt;0,'Vstupní data'!U221&gt;0),IF('Vstupní data'!T221&gt;0,'Vstupní data'!T221,ROUND(10*'Vstupní data'!U221/AK221,0)),0)</f>
        <v>0</v>
      </c>
      <c r="AN221" s="69" t="n">
        <f aca="false">IF('Vstupní data'!T221&gt;0,   IF('Vstupní data'!T221&lt;=AL221,'Vstupní data'!T221,AL221),   IF(AM221&lt;AL221,AM221,AL221))</f>
        <v>0</v>
      </c>
      <c r="AO221" s="69" t="n">
        <f aca="false">'Vstupní data'!X221</f>
        <v>0</v>
      </c>
      <c r="AP221" s="66" t="n">
        <f aca="false">IF(OR('Vstupní data'!T221&gt;0,'Vstupní data'!U221&gt;0),IF(I221&lt;&gt;0,VLOOKUP(I221,'Pril3-drev'!$H$5:$I$83,2,0),0),0)</f>
        <v>0</v>
      </c>
      <c r="AQ221" s="66" t="n">
        <f aca="false">'Vstupní data'!Y221</f>
        <v>0</v>
      </c>
      <c r="AR221" s="66" t="str">
        <f aca="false">IF(AC221&gt;5,   IF('Vstupní data'!Y221&gt;0,   VLOOKUP(VLOOKUP(CONCATENATE(VLOOKUP(I221,'Pril3-drev'!$H$4:$L$83,5,0),AC221),'Pril3-drev'!$Q$4:$R$2803,2,0),'AVB-BS'!$C$5:$S$29 ,LOOKUP(AQ221,'AVB-BS'!$D$3:$S$3,'AVB-BS'!$D$1:$S$1) ,0 )   ,   IF('Vstupní data'!Z221&gt;0,'Vstupní data'!Z221,0)) , "")</f>
        <v/>
      </c>
      <c r="AS221" s="70" t="str">
        <f aca="false">IF(AC221&gt;5,VLOOKUP(CONCATENATE(AP221,AR221),'Pril1-THLPa'!$H$6:$N$96,4,0),"")</f>
        <v/>
      </c>
      <c r="AT221" s="70" t="str">
        <f aca="false">IF(AC221&gt;5,VLOOKUP(CONCATENATE(AP221,AR221),'Pril1-THLPa'!$H$6:$N$96,5,0),"")</f>
        <v/>
      </c>
      <c r="AU221" s="70" t="str">
        <f aca="false">IF(AC221&gt;5,VLOOKUP(CONCATENATE(AP221,AR221),'Pril1-THLPa'!$H$6:$N$96,6,0),"")</f>
        <v/>
      </c>
      <c r="AV221" s="70" t="str">
        <f aca="false">IF(AC221&gt;5,VLOOKUP(CONCATENATE(AP221,AR221),'Pril1-THLPa'!$H$6:$N$96,7,0),"")</f>
        <v/>
      </c>
      <c r="AW221" s="70" t="str">
        <f aca="false">IF(AC221&gt;5,VLOOKUP(CONCATENATE(AP221,AR221),'Pril1-THLPa'!$H$6:$O$96,8,0),"")</f>
        <v/>
      </c>
      <c r="AX221" s="66" t="n">
        <f aca="false">IF(AC221&gt;0,IF(AND(AC221&gt;0,AC221&lt;=5),VLOOKUP(AP221,'Pril1-THLPa'!$A$6:$F$18,LOOKUP(AC221,'Pril1-THLPa'!$B$5:$F$5,'Pril1-THLPa'!$B$4:$F$4),0),AS221+AT221*(AC221-5)+AU221*POWER(AC221-5,2)+AV221*POWER(AC221-5,3)+AW221*POWER(AC221-5,4)),0)</f>
        <v>0</v>
      </c>
      <c r="AY221" s="71"/>
      <c r="AZ221" s="66" t="n">
        <f aca="false">'Vstupní data'!AA221</f>
        <v>0</v>
      </c>
      <c r="BA221" s="66" t="n">
        <f aca="false">IF(OR('Vstupní data'!T221&gt;0,'Vstupní data'!U221&gt;0),IF(AC221&lt;&gt;"",AX221*AO221/10*(100+AZ221)/100,0),0)</f>
        <v>0</v>
      </c>
      <c r="BB221" s="67" t="n">
        <f aca="false">IF(AC221&lt;&gt;"",ROUND(BA221*AN221,0),0)</f>
        <v>0</v>
      </c>
      <c r="BC221" s="68" t="str">
        <f aca="false">IF(AE221&gt;0,BB221/AE221,"")</f>
        <v/>
      </c>
      <c r="BD221" s="66" t="n">
        <f aca="false">'Vstupní data'!AE221</f>
        <v>0</v>
      </c>
      <c r="BF221" s="66" t="n">
        <f aca="false">'Vstupní data'!AC221</f>
        <v>0</v>
      </c>
      <c r="BH221" s="66" t="n">
        <f aca="false">'Vstupní data'!AD221</f>
        <v>0</v>
      </c>
      <c r="BI221" s="66" t="n">
        <f aca="false">'Vstupní data'!AF221</f>
        <v>0</v>
      </c>
      <c r="BJ221" s="69" t="n">
        <f aca="false">'Vstupní data'!AG221</f>
        <v>0</v>
      </c>
      <c r="BK221" s="69" t="n">
        <f aca="false">IF(BF221&lt;&gt;0,VLOOKUP(I221,'Pril3-drev'!$H$5:$I$83,2,0),0)</f>
        <v>0</v>
      </c>
      <c r="BL221" s="69" t="n">
        <f aca="false">IF(BF221&lt;&gt;0,VLOOKUP(BK221,'Pril3-drev'!$A$5:$C$17,3,0),0)</f>
        <v>0</v>
      </c>
      <c r="BM221" s="69" t="n">
        <f aca="false">'Vstupní data'!AH221</f>
        <v>0</v>
      </c>
      <c r="BN221" s="69" t="n">
        <f aca="false">IF('Vstupní data'!AH221&gt;0,   VLOOKUP(VLOOKUP(CONCATENATE(VLOOKUP(I221,'Pril3-drev'!$H$4:$L$83,5,0),BD221),'Pril3-drev'!$Q$4:$R$2803,2,0),'AVB-BS'!$C$5:$S$29 ,LOOKUP(BM221,'AVB-BS'!$D$3:$S$3,'AVB-BS'!$D$1:$S$1) ,0 )   ,   IF('Vstupní data'!AI221&gt;0,'Vstupní data'!AI221,0))</f>
        <v>0</v>
      </c>
      <c r="BO221" s="69" t="str">
        <f aca="false">IF(BX221&gt;5,VLOOKUP(CONCATENATE(BK221,BN221),'Pril1-THLPa'!$H$6:$N$96,4,0),"")</f>
        <v/>
      </c>
      <c r="BP221" s="69" t="str">
        <f aca="false">IF(BX221&gt;5,VLOOKUP(CONCATENATE(BK221,BN221),'Pril1-THLPa'!$H$6:$N$96,5,0),"")</f>
        <v/>
      </c>
      <c r="BQ221" s="69" t="str">
        <f aca="false">IF(BX221&gt;5,VLOOKUP(CONCATENATE(BK221,BN221),'Pril1-THLPa'!$H$6:$N$96,6,0),"")</f>
        <v/>
      </c>
      <c r="BR221" s="69" t="str">
        <f aca="false">IF(BX221&gt;5,VLOOKUP(CONCATENATE(BK221,BN221),'Pril1-THLPa'!$H$6:$N$96,7,0),"")</f>
        <v/>
      </c>
      <c r="BS221" s="69" t="str">
        <f aca="false">IF(BX221&gt;5,VLOOKUP(CONCATENATE(BK221,BN221),'Pril1-THLPa'!$H$6:$O$96,8,0),"")</f>
        <v/>
      </c>
      <c r="BT221" s="69" t="str">
        <f aca="false">IF(BF221&gt;0, IF(BK221="smrk",  VLOOKUP(VLOOKUP(BD221,'Pril9-K3'!$L$8:$M$207,2,0),'Pril9-K3'!$A$8:$J$16,LOOKUP(BN221,'Pril9-K3'!$A$7:$J$7,'Pril9-K3'!$A$5:$J$5),0), IF(AND(BK221&lt;&gt;"smrk",'Vstupní data'!AK221&lt;&gt;""),'Vstupní data'!AK221,   VLOOKUP(VLOOKUP(BD221,'Pril9-K3'!$L$8:$M$207,2,0),'Pril9-K3'!$A$8:$J$16,LOOKUP(BN221,'Pril9-K3'!$A$7:$J$7,'Pril9-K3'!$A$5:$J$5),0)   )),   "")</f>
        <v/>
      </c>
      <c r="BV221" s="69" t="n">
        <f aca="false">'Vstupní data'!AJ221</f>
        <v>0</v>
      </c>
      <c r="BW221" s="69" t="n">
        <f aca="false">IF(BF221&gt;0,IF(J221&gt;0,J221,K221*H221/100),0)</f>
        <v>0</v>
      </c>
      <c r="BX221" s="69" t="n">
        <f aca="false">IF(BF221&gt;0,IF(BJ221&gt;BL221,BL221,BJ221),0)</f>
        <v>0</v>
      </c>
      <c r="BY221" s="69" t="n">
        <f aca="false">IF(BD221=0,0,IF(AND(BX221&gt;0,BX221&lt;=5),  IF(AND(BX221&gt;0,BX221&lt;=5),VLOOKUP(BK221,'Pril1-THLPa'!$A$6:$F$18,IF(AND(BX221&gt;0,BX221&lt;=5),LOOKUP(BX221,'Pril1-THLPa'!$B$5:$F$5,'Pril1-THLPa'!$B$4:$F$4),""),0),""),  IF(BX221&gt;5,BO221+BP221*(BX221-5)+BQ221*POWER(BX221-5,2)+BR221*POWER(BX221-5,3)+BS221*POWER(BX221-5,4),"")))</f>
        <v>0</v>
      </c>
      <c r="BZ221" s="69" t="n">
        <f aca="false">IF(BY221&gt;0,BY221*BI221/10*BW221*(100+BV221)/100,0)</f>
        <v>0</v>
      </c>
      <c r="CA221" s="69" t="n">
        <f aca="false">IF(BD221&gt;0,BX221-IF(BD221&gt;BX221,BX221,BD221),0)</f>
        <v>0</v>
      </c>
      <c r="CB221" s="69" t="n">
        <f aca="false">POWER(1.01,CA221)</f>
        <v>1</v>
      </c>
      <c r="CC221" s="69" t="n">
        <f aca="false">IF(BF221&gt;0,IF(BF221&gt;BH221,1,BF221/BH221),0)</f>
        <v>0</v>
      </c>
      <c r="CD221" s="72" t="n">
        <f aca="false">IF(BD221=0,0,IF(BF221&gt;0,ROUND(IF(CB221&lt;&gt;0,BZ221*BT221*1/CB221*CC221,0),0),0))</f>
        <v>0</v>
      </c>
      <c r="CE221" s="73" t="str">
        <f aca="false">IF(BF221&gt;0,IF(BF221&gt;BH221,CD221/BF221,CD221/BH221),"")</f>
        <v/>
      </c>
      <c r="CF221" s="69" t="n">
        <f aca="false">'Vstupní data'!AM221</f>
        <v>0</v>
      </c>
      <c r="CG221" s="69" t="n">
        <f aca="false">'Vstupní data'!AN221</f>
        <v>0</v>
      </c>
      <c r="CH221" s="69" t="n">
        <f aca="false">'Vstupní data'!AO221</f>
        <v>0</v>
      </c>
      <c r="CI221" s="69" t="n">
        <f aca="false">'Vstupní data'!AP221</f>
        <v>0</v>
      </c>
      <c r="CJ221" s="72" t="n">
        <f aca="false">ROUND(CH221*CI221,0)</f>
        <v>0</v>
      </c>
      <c r="CK221" s="74" t="str">
        <f aca="false">IF(OR(AA221&gt;0,BB221&gt;0,CD221&gt;0,CJ221&gt;0),AA221+BB221+CD221+CJ221,"")</f>
        <v/>
      </c>
    </row>
    <row r="222" customFormat="false" ht="12.8" hidden="false" customHeight="false" outlineLevel="0" collapsed="false">
      <c r="A222" s="66" t="n">
        <f aca="false">'Vstupní data'!A222</f>
        <v>0</v>
      </c>
      <c r="F222" s="66" t="str">
        <f aca="false">CONCATENATE('Vstupní data'!F222,'Vstupní data'!G222,'Vstupní data'!H222,'Vstupní data'!I222)</f>
        <v/>
      </c>
      <c r="G222" s="66"/>
      <c r="H222" s="66" t="n">
        <f aca="false">'Vstupní data'!K222</f>
        <v>0</v>
      </c>
      <c r="I222" s="66" t="n">
        <f aca="false">'Vstupní data'!L222</f>
        <v>0</v>
      </c>
      <c r="J222" s="66" t="n">
        <f aca="false">'Vstupní data'!K222*'Vstupní data'!M222/100</f>
        <v>0</v>
      </c>
      <c r="L222" s="66" t="n">
        <f aca="false">IF('Vstupní data'!N222="prostokořenný",0,IF('Vstupní data'!N222="krytokořenný","k",IF('Vstupní data'!N222="poloodrostky nebo odrostky, prostokořenné i krytokořenné","po",0)))</f>
        <v>0</v>
      </c>
      <c r="N222" s="66"/>
      <c r="O222" s="66" t="n">
        <f aca="false">'Vstupní data'!O222</f>
        <v>0</v>
      </c>
      <c r="P222" s="66" t="n">
        <f aca="false">IF(O222&gt;0,VLOOKUP(CONCATENATE(VLOOKUP(I222,'Pril3-drev'!$H$5:$K$83,4,0),"-",'Vstupní data'!R222),K2!$C$15:$D$23,2,0),0)</f>
        <v>0</v>
      </c>
      <c r="Q222" s="66" t="n">
        <f aca="false">IF(O222&gt;0,VLOOKUP(I222,'Pril3-drev'!$H$5:$I$83,2,0),0)</f>
        <v>0</v>
      </c>
      <c r="R222" s="66" t="n">
        <f aca="false">IF(Q222&gt;0,VLOOKUP(Q222,'Pril6-okus'!$A$5:$B$17,2,0),0)</f>
        <v>0</v>
      </c>
      <c r="S222" s="66" t="n">
        <f aca="false">IF(O222&gt;0,VLOOKUP(I222,'Pril3-drev'!$H$5:$J$83,3,0),0)</f>
        <v>0</v>
      </c>
      <c r="T222" s="66" t="str">
        <f aca="false">IF(O222&gt;0,IF(L222="k",0.9*VLOOKUP(S222,'ha-pocty-vyhl'!$A$5:$B$20,2,0),IF(L222="po",0.8*VLOOKUP(S222,'ha-pocty-vyhl'!$A$5:$B$20,2,0),VLOOKUP(S222,'ha-pocty-vyhl'!$A$5:$B$20,2,0))),"")</f>
        <v/>
      </c>
      <c r="U222" s="66" t="n">
        <f aca="false">'Vstupní data'!P222</f>
        <v>0</v>
      </c>
      <c r="V222" s="66" t="n">
        <f aca="false">IF(O222&gt;0,1.3*T222*1000*Z222/10000,0)</f>
        <v>0</v>
      </c>
      <c r="W222" s="66" t="n">
        <f aca="false">IF(O222&gt;0,1.3*T222*1000*Z222/10000,0)</f>
        <v>0</v>
      </c>
      <c r="X222" s="66" t="n">
        <f aca="false">IF(O222&gt;0,IF(O222&gt;V222,V222,O222),0)</f>
        <v>0</v>
      </c>
      <c r="Y222" s="66" t="n">
        <f aca="false">IF(O222&gt;0,IF(IF(U222&gt;W222,W222,U222)&lt;X222,W222,IF(U222&gt;W222,W222,U222)),0)</f>
        <v>0</v>
      </c>
      <c r="Z222" s="66" t="n">
        <f aca="false">IF(O222&gt;0,IF(J222&gt;0,J222,K222*H222/100),0)</f>
        <v>0</v>
      </c>
      <c r="AA222" s="67" t="n">
        <f aca="false">IF(O222&gt;0,CEILING(R222*P222*X222/Y222*Z222,1),0)</f>
        <v>0</v>
      </c>
      <c r="AB222" s="68" t="n">
        <f aca="false">IF(O222&gt;0,AA222/O222,0)</f>
        <v>0</v>
      </c>
      <c r="AC222" s="66" t="n">
        <f aca="false">'Vstupní data'!W222</f>
        <v>0</v>
      </c>
      <c r="AI222" s="66" t="str">
        <f aca="false">IF(OR('Vstupní data'!T222&gt;0,'Vstupní data'!U222&gt;0),VLOOKUP(I222,'Pril3-drev'!$H$5:$J$83,3,0),"")</f>
        <v/>
      </c>
      <c r="AJ222" s="66" t="n">
        <f aca="false">IF('Vstupní data'!V222="prostokořenný",0,IF('Vstupní data'!V222="krytokořenný","k",IF('Vstupní data'!V222="poloodrostky nebo odrostky, prostokořenné i krytokořenné","po",0)))</f>
        <v>0</v>
      </c>
      <c r="AK222" s="66" t="n">
        <f aca="false">IF(OR('Vstupní data'!T222&gt;0,'Vstupní data'!U222&gt;0),IF(AJ222="k",0.9*VLOOKUP(AI222,'ha-pocty-vyhl'!$A$5:$B$20,2,0),IF(AJ222="po",0.8*VLOOKUP(AI222,'ha-pocty-vyhl'!$A$5:$B$20,2,0),VLOOKUP(AI222,'ha-pocty-vyhl'!$A$5:$B$20,2,0))),0)</f>
        <v>0</v>
      </c>
      <c r="AL222" s="66" t="n">
        <f aca="false">IF(OR('Vstupní data'!T222&gt;0,'Vstupní data'!U222&gt;0),'Vstupní data'!K222*'Vstupní data'!M222/100,0)</f>
        <v>0</v>
      </c>
      <c r="AM222" s="66" t="n">
        <f aca="false">IF(OR('Vstupní data'!T222&gt;0,'Vstupní data'!U222&gt;0),IF('Vstupní data'!T222&gt;0,'Vstupní data'!T222,ROUND(10*'Vstupní data'!U222/AK222,0)),0)</f>
        <v>0</v>
      </c>
      <c r="AN222" s="69" t="n">
        <f aca="false">IF('Vstupní data'!T222&gt;0,   IF('Vstupní data'!T222&lt;=AL222,'Vstupní data'!T222,AL222),   IF(AM222&lt;AL222,AM222,AL222))</f>
        <v>0</v>
      </c>
      <c r="AO222" s="69" t="n">
        <f aca="false">'Vstupní data'!X222</f>
        <v>0</v>
      </c>
      <c r="AP222" s="66" t="n">
        <f aca="false">IF(OR('Vstupní data'!T222&gt;0,'Vstupní data'!U222&gt;0),IF(I222&lt;&gt;0,VLOOKUP(I222,'Pril3-drev'!$H$5:$I$83,2,0),0),0)</f>
        <v>0</v>
      </c>
      <c r="AQ222" s="66" t="n">
        <f aca="false">'Vstupní data'!Y222</f>
        <v>0</v>
      </c>
      <c r="AR222" s="66" t="str">
        <f aca="false">IF(AC222&gt;5,   IF('Vstupní data'!Y222&gt;0,   VLOOKUP(VLOOKUP(CONCATENATE(VLOOKUP(I222,'Pril3-drev'!$H$4:$L$83,5,0),AC222),'Pril3-drev'!$Q$4:$R$2803,2,0),'AVB-BS'!$C$5:$S$29 ,LOOKUP(AQ222,'AVB-BS'!$D$3:$S$3,'AVB-BS'!$D$1:$S$1) ,0 )   ,   IF('Vstupní data'!Z222&gt;0,'Vstupní data'!Z222,0)) , "")</f>
        <v/>
      </c>
      <c r="AS222" s="70" t="str">
        <f aca="false">IF(AC222&gt;5,VLOOKUP(CONCATENATE(AP222,AR222),'Pril1-THLPa'!$H$6:$N$96,4,0),"")</f>
        <v/>
      </c>
      <c r="AT222" s="70" t="str">
        <f aca="false">IF(AC222&gt;5,VLOOKUP(CONCATENATE(AP222,AR222),'Pril1-THLPa'!$H$6:$N$96,5,0),"")</f>
        <v/>
      </c>
      <c r="AU222" s="70" t="str">
        <f aca="false">IF(AC222&gt;5,VLOOKUP(CONCATENATE(AP222,AR222),'Pril1-THLPa'!$H$6:$N$96,6,0),"")</f>
        <v/>
      </c>
      <c r="AV222" s="70" t="str">
        <f aca="false">IF(AC222&gt;5,VLOOKUP(CONCATENATE(AP222,AR222),'Pril1-THLPa'!$H$6:$N$96,7,0),"")</f>
        <v/>
      </c>
      <c r="AW222" s="70" t="str">
        <f aca="false">IF(AC222&gt;5,VLOOKUP(CONCATENATE(AP222,AR222),'Pril1-THLPa'!$H$6:$O$96,8,0),"")</f>
        <v/>
      </c>
      <c r="AX222" s="66" t="n">
        <f aca="false">IF(AC222&gt;0,IF(AND(AC222&gt;0,AC222&lt;=5),VLOOKUP(AP222,'Pril1-THLPa'!$A$6:$F$18,LOOKUP(AC222,'Pril1-THLPa'!$B$5:$F$5,'Pril1-THLPa'!$B$4:$F$4),0),AS222+AT222*(AC222-5)+AU222*POWER(AC222-5,2)+AV222*POWER(AC222-5,3)+AW222*POWER(AC222-5,4)),0)</f>
        <v>0</v>
      </c>
      <c r="AY222" s="71"/>
      <c r="AZ222" s="66" t="n">
        <f aca="false">'Vstupní data'!AA222</f>
        <v>0</v>
      </c>
      <c r="BA222" s="66" t="n">
        <f aca="false">IF(OR('Vstupní data'!T222&gt;0,'Vstupní data'!U222&gt;0),IF(AC222&lt;&gt;"",AX222*AO222/10*(100+AZ222)/100,0),0)</f>
        <v>0</v>
      </c>
      <c r="BB222" s="67" t="n">
        <f aca="false">IF(AC222&lt;&gt;"",ROUND(BA222*AN222,0),0)</f>
        <v>0</v>
      </c>
      <c r="BC222" s="68" t="str">
        <f aca="false">IF(AE222&gt;0,BB222/AE222,"")</f>
        <v/>
      </c>
      <c r="BD222" s="66" t="n">
        <f aca="false">'Vstupní data'!AE222</f>
        <v>0</v>
      </c>
      <c r="BF222" s="66" t="n">
        <f aca="false">'Vstupní data'!AC222</f>
        <v>0</v>
      </c>
      <c r="BH222" s="66" t="n">
        <f aca="false">'Vstupní data'!AD222</f>
        <v>0</v>
      </c>
      <c r="BI222" s="66" t="n">
        <f aca="false">'Vstupní data'!AF222</f>
        <v>0</v>
      </c>
      <c r="BJ222" s="69" t="n">
        <f aca="false">'Vstupní data'!AG222</f>
        <v>0</v>
      </c>
      <c r="BK222" s="69" t="n">
        <f aca="false">IF(BF222&lt;&gt;0,VLOOKUP(I222,'Pril3-drev'!$H$5:$I$83,2,0),0)</f>
        <v>0</v>
      </c>
      <c r="BL222" s="69" t="n">
        <f aca="false">IF(BF222&lt;&gt;0,VLOOKUP(BK222,'Pril3-drev'!$A$5:$C$17,3,0),0)</f>
        <v>0</v>
      </c>
      <c r="BM222" s="69" t="n">
        <f aca="false">'Vstupní data'!AH222</f>
        <v>0</v>
      </c>
      <c r="BN222" s="69" t="n">
        <f aca="false">IF('Vstupní data'!AH222&gt;0,   VLOOKUP(VLOOKUP(CONCATENATE(VLOOKUP(I222,'Pril3-drev'!$H$4:$L$83,5,0),BD222),'Pril3-drev'!$Q$4:$R$2803,2,0),'AVB-BS'!$C$5:$S$29 ,LOOKUP(BM222,'AVB-BS'!$D$3:$S$3,'AVB-BS'!$D$1:$S$1) ,0 )   ,   IF('Vstupní data'!AI222&gt;0,'Vstupní data'!AI222,0))</f>
        <v>0</v>
      </c>
      <c r="BO222" s="69" t="str">
        <f aca="false">IF(BX222&gt;5,VLOOKUP(CONCATENATE(BK222,BN222),'Pril1-THLPa'!$H$6:$N$96,4,0),"")</f>
        <v/>
      </c>
      <c r="BP222" s="69" t="str">
        <f aca="false">IF(BX222&gt;5,VLOOKUP(CONCATENATE(BK222,BN222),'Pril1-THLPa'!$H$6:$N$96,5,0),"")</f>
        <v/>
      </c>
      <c r="BQ222" s="69" t="str">
        <f aca="false">IF(BX222&gt;5,VLOOKUP(CONCATENATE(BK222,BN222),'Pril1-THLPa'!$H$6:$N$96,6,0),"")</f>
        <v/>
      </c>
      <c r="BR222" s="69" t="str">
        <f aca="false">IF(BX222&gt;5,VLOOKUP(CONCATENATE(BK222,BN222),'Pril1-THLPa'!$H$6:$N$96,7,0),"")</f>
        <v/>
      </c>
      <c r="BS222" s="69" t="str">
        <f aca="false">IF(BX222&gt;5,VLOOKUP(CONCATENATE(BK222,BN222),'Pril1-THLPa'!$H$6:$O$96,8,0),"")</f>
        <v/>
      </c>
      <c r="BT222" s="69" t="str">
        <f aca="false">IF(BF222&gt;0, IF(BK222="smrk",  VLOOKUP(VLOOKUP(BD222,'Pril9-K3'!$L$8:$M$207,2,0),'Pril9-K3'!$A$8:$J$16,LOOKUP(BN222,'Pril9-K3'!$A$7:$J$7,'Pril9-K3'!$A$5:$J$5),0), IF(AND(BK222&lt;&gt;"smrk",'Vstupní data'!AK222&lt;&gt;""),'Vstupní data'!AK222,   VLOOKUP(VLOOKUP(BD222,'Pril9-K3'!$L$8:$M$207,2,0),'Pril9-K3'!$A$8:$J$16,LOOKUP(BN222,'Pril9-K3'!$A$7:$J$7,'Pril9-K3'!$A$5:$J$5),0)   )),   "")</f>
        <v/>
      </c>
      <c r="BV222" s="69" t="n">
        <f aca="false">'Vstupní data'!AJ222</f>
        <v>0</v>
      </c>
      <c r="BW222" s="69" t="n">
        <f aca="false">IF(BF222&gt;0,IF(J222&gt;0,J222,K222*H222/100),0)</f>
        <v>0</v>
      </c>
      <c r="BX222" s="69" t="n">
        <f aca="false">IF(BF222&gt;0,IF(BJ222&gt;BL222,BL222,BJ222),0)</f>
        <v>0</v>
      </c>
      <c r="BY222" s="69" t="n">
        <f aca="false">IF(BD222=0,0,IF(AND(BX222&gt;0,BX222&lt;=5),  IF(AND(BX222&gt;0,BX222&lt;=5),VLOOKUP(BK222,'Pril1-THLPa'!$A$6:$F$18,IF(AND(BX222&gt;0,BX222&lt;=5),LOOKUP(BX222,'Pril1-THLPa'!$B$5:$F$5,'Pril1-THLPa'!$B$4:$F$4),""),0),""),  IF(BX222&gt;5,BO222+BP222*(BX222-5)+BQ222*POWER(BX222-5,2)+BR222*POWER(BX222-5,3)+BS222*POWER(BX222-5,4),"")))</f>
        <v>0</v>
      </c>
      <c r="BZ222" s="69" t="n">
        <f aca="false">IF(BY222&gt;0,BY222*BI222/10*BW222*(100+BV222)/100,0)</f>
        <v>0</v>
      </c>
      <c r="CA222" s="69" t="n">
        <f aca="false">IF(BD222&gt;0,BX222-IF(BD222&gt;BX222,BX222,BD222),0)</f>
        <v>0</v>
      </c>
      <c r="CB222" s="69" t="n">
        <f aca="false">POWER(1.01,CA222)</f>
        <v>1</v>
      </c>
      <c r="CC222" s="69" t="n">
        <f aca="false">IF(BF222&gt;0,IF(BF222&gt;BH222,1,BF222/BH222),0)</f>
        <v>0</v>
      </c>
      <c r="CD222" s="72" t="n">
        <f aca="false">IF(BD222=0,0,IF(BF222&gt;0,ROUND(IF(CB222&lt;&gt;0,BZ222*BT222*1/CB222*CC222,0),0),0))</f>
        <v>0</v>
      </c>
      <c r="CE222" s="73" t="str">
        <f aca="false">IF(BF222&gt;0,IF(BF222&gt;BH222,CD222/BF222,CD222/BH222),"")</f>
        <v/>
      </c>
      <c r="CF222" s="69" t="n">
        <f aca="false">'Vstupní data'!AM222</f>
        <v>0</v>
      </c>
      <c r="CG222" s="69" t="n">
        <f aca="false">'Vstupní data'!AN222</f>
        <v>0</v>
      </c>
      <c r="CH222" s="69" t="n">
        <f aca="false">'Vstupní data'!AO222</f>
        <v>0</v>
      </c>
      <c r="CI222" s="69" t="n">
        <f aca="false">'Vstupní data'!AP222</f>
        <v>0</v>
      </c>
      <c r="CJ222" s="72" t="n">
        <f aca="false">ROUND(CH222*CI222,0)</f>
        <v>0</v>
      </c>
      <c r="CK222" s="74" t="str">
        <f aca="false">IF(OR(AA222&gt;0,BB222&gt;0,CD222&gt;0,CJ222&gt;0),AA222+BB222+CD222+CJ222,"")</f>
        <v/>
      </c>
    </row>
    <row r="223" customFormat="false" ht="12.8" hidden="false" customHeight="false" outlineLevel="0" collapsed="false">
      <c r="A223" s="66" t="n">
        <f aca="false">'Vstupní data'!A223</f>
        <v>0</v>
      </c>
      <c r="F223" s="66" t="str">
        <f aca="false">CONCATENATE('Vstupní data'!F223,'Vstupní data'!G223,'Vstupní data'!H223,'Vstupní data'!I223)</f>
        <v/>
      </c>
      <c r="G223" s="66"/>
      <c r="H223" s="66" t="n">
        <f aca="false">'Vstupní data'!K223</f>
        <v>0</v>
      </c>
      <c r="I223" s="66" t="n">
        <f aca="false">'Vstupní data'!L223</f>
        <v>0</v>
      </c>
      <c r="J223" s="66" t="n">
        <f aca="false">'Vstupní data'!K223*'Vstupní data'!M223/100</f>
        <v>0</v>
      </c>
      <c r="L223" s="66" t="n">
        <f aca="false">IF('Vstupní data'!N223="prostokořenný",0,IF('Vstupní data'!N223="krytokořenný","k",IF('Vstupní data'!N223="poloodrostky nebo odrostky, prostokořenné i krytokořenné","po",0)))</f>
        <v>0</v>
      </c>
      <c r="N223" s="66"/>
      <c r="O223" s="66" t="n">
        <f aca="false">'Vstupní data'!O223</f>
        <v>0</v>
      </c>
      <c r="P223" s="66" t="n">
        <f aca="false">IF(O223&gt;0,VLOOKUP(CONCATENATE(VLOOKUP(I223,'Pril3-drev'!$H$5:$K$83,4,0),"-",'Vstupní data'!R223),K2!$C$15:$D$23,2,0),0)</f>
        <v>0</v>
      </c>
      <c r="Q223" s="66" t="n">
        <f aca="false">IF(O223&gt;0,VLOOKUP(I223,'Pril3-drev'!$H$5:$I$83,2,0),0)</f>
        <v>0</v>
      </c>
      <c r="R223" s="66" t="n">
        <f aca="false">IF(Q223&gt;0,VLOOKUP(Q223,'Pril6-okus'!$A$5:$B$17,2,0),0)</f>
        <v>0</v>
      </c>
      <c r="S223" s="66" t="n">
        <f aca="false">IF(O223&gt;0,VLOOKUP(I223,'Pril3-drev'!$H$5:$J$83,3,0),0)</f>
        <v>0</v>
      </c>
      <c r="T223" s="66" t="str">
        <f aca="false">IF(O223&gt;0,IF(L223="k",0.9*VLOOKUP(S223,'ha-pocty-vyhl'!$A$5:$B$20,2,0),IF(L223="po",0.8*VLOOKUP(S223,'ha-pocty-vyhl'!$A$5:$B$20,2,0),VLOOKUP(S223,'ha-pocty-vyhl'!$A$5:$B$20,2,0))),"")</f>
        <v/>
      </c>
      <c r="U223" s="66" t="n">
        <f aca="false">'Vstupní data'!P223</f>
        <v>0</v>
      </c>
      <c r="V223" s="66" t="n">
        <f aca="false">IF(O223&gt;0,1.3*T223*1000*Z223/10000,0)</f>
        <v>0</v>
      </c>
      <c r="W223" s="66" t="n">
        <f aca="false">IF(O223&gt;0,1.3*T223*1000*Z223/10000,0)</f>
        <v>0</v>
      </c>
      <c r="X223" s="66" t="n">
        <f aca="false">IF(O223&gt;0,IF(O223&gt;V223,V223,O223),0)</f>
        <v>0</v>
      </c>
      <c r="Y223" s="66" t="n">
        <f aca="false">IF(O223&gt;0,IF(IF(U223&gt;W223,W223,U223)&lt;X223,W223,IF(U223&gt;W223,W223,U223)),0)</f>
        <v>0</v>
      </c>
      <c r="Z223" s="66" t="n">
        <f aca="false">IF(O223&gt;0,IF(J223&gt;0,J223,K223*H223/100),0)</f>
        <v>0</v>
      </c>
      <c r="AA223" s="67" t="n">
        <f aca="false">IF(O223&gt;0,CEILING(R223*P223*X223/Y223*Z223,1),0)</f>
        <v>0</v>
      </c>
      <c r="AB223" s="68" t="n">
        <f aca="false">IF(O223&gt;0,AA223/O223,0)</f>
        <v>0</v>
      </c>
      <c r="AC223" s="66" t="n">
        <f aca="false">'Vstupní data'!W223</f>
        <v>0</v>
      </c>
      <c r="AI223" s="66" t="str">
        <f aca="false">IF(OR('Vstupní data'!T223&gt;0,'Vstupní data'!U223&gt;0),VLOOKUP(I223,'Pril3-drev'!$H$5:$J$83,3,0),"")</f>
        <v/>
      </c>
      <c r="AJ223" s="66" t="n">
        <f aca="false">IF('Vstupní data'!V223="prostokořenný",0,IF('Vstupní data'!V223="krytokořenný","k",IF('Vstupní data'!V223="poloodrostky nebo odrostky, prostokořenné i krytokořenné","po",0)))</f>
        <v>0</v>
      </c>
      <c r="AK223" s="66" t="n">
        <f aca="false">IF(OR('Vstupní data'!T223&gt;0,'Vstupní data'!U223&gt;0),IF(AJ223="k",0.9*VLOOKUP(AI223,'ha-pocty-vyhl'!$A$5:$B$20,2,0),IF(AJ223="po",0.8*VLOOKUP(AI223,'ha-pocty-vyhl'!$A$5:$B$20,2,0),VLOOKUP(AI223,'ha-pocty-vyhl'!$A$5:$B$20,2,0))),0)</f>
        <v>0</v>
      </c>
      <c r="AL223" s="66" t="n">
        <f aca="false">IF(OR('Vstupní data'!T223&gt;0,'Vstupní data'!U223&gt;0),'Vstupní data'!K223*'Vstupní data'!M223/100,0)</f>
        <v>0</v>
      </c>
      <c r="AM223" s="66" t="n">
        <f aca="false">IF(OR('Vstupní data'!T223&gt;0,'Vstupní data'!U223&gt;0),IF('Vstupní data'!T223&gt;0,'Vstupní data'!T223,ROUND(10*'Vstupní data'!U223/AK223,0)),0)</f>
        <v>0</v>
      </c>
      <c r="AN223" s="69" t="n">
        <f aca="false">IF('Vstupní data'!T223&gt;0,   IF('Vstupní data'!T223&lt;=AL223,'Vstupní data'!T223,AL223),   IF(AM223&lt;AL223,AM223,AL223))</f>
        <v>0</v>
      </c>
      <c r="AO223" s="69" t="n">
        <f aca="false">'Vstupní data'!X223</f>
        <v>0</v>
      </c>
      <c r="AP223" s="66" t="n">
        <f aca="false">IF(OR('Vstupní data'!T223&gt;0,'Vstupní data'!U223&gt;0),IF(I223&lt;&gt;0,VLOOKUP(I223,'Pril3-drev'!$H$5:$I$83,2,0),0),0)</f>
        <v>0</v>
      </c>
      <c r="AQ223" s="66" t="n">
        <f aca="false">'Vstupní data'!Y223</f>
        <v>0</v>
      </c>
      <c r="AR223" s="66" t="str">
        <f aca="false">IF(AC223&gt;5,   IF('Vstupní data'!Y223&gt;0,   VLOOKUP(VLOOKUP(CONCATENATE(VLOOKUP(I223,'Pril3-drev'!$H$4:$L$83,5,0),AC223),'Pril3-drev'!$Q$4:$R$2803,2,0),'AVB-BS'!$C$5:$S$29 ,LOOKUP(AQ223,'AVB-BS'!$D$3:$S$3,'AVB-BS'!$D$1:$S$1) ,0 )   ,   IF('Vstupní data'!Z223&gt;0,'Vstupní data'!Z223,0)) , "")</f>
        <v/>
      </c>
      <c r="AS223" s="70" t="str">
        <f aca="false">IF(AC223&gt;5,VLOOKUP(CONCATENATE(AP223,AR223),'Pril1-THLPa'!$H$6:$N$96,4,0),"")</f>
        <v/>
      </c>
      <c r="AT223" s="70" t="str">
        <f aca="false">IF(AC223&gt;5,VLOOKUP(CONCATENATE(AP223,AR223),'Pril1-THLPa'!$H$6:$N$96,5,0),"")</f>
        <v/>
      </c>
      <c r="AU223" s="70" t="str">
        <f aca="false">IF(AC223&gt;5,VLOOKUP(CONCATENATE(AP223,AR223),'Pril1-THLPa'!$H$6:$N$96,6,0),"")</f>
        <v/>
      </c>
      <c r="AV223" s="70" t="str">
        <f aca="false">IF(AC223&gt;5,VLOOKUP(CONCATENATE(AP223,AR223),'Pril1-THLPa'!$H$6:$N$96,7,0),"")</f>
        <v/>
      </c>
      <c r="AW223" s="70" t="str">
        <f aca="false">IF(AC223&gt;5,VLOOKUP(CONCATENATE(AP223,AR223),'Pril1-THLPa'!$H$6:$O$96,8,0),"")</f>
        <v/>
      </c>
      <c r="AX223" s="66" t="n">
        <f aca="false">IF(AC223&gt;0,IF(AND(AC223&gt;0,AC223&lt;=5),VLOOKUP(AP223,'Pril1-THLPa'!$A$6:$F$18,LOOKUP(AC223,'Pril1-THLPa'!$B$5:$F$5,'Pril1-THLPa'!$B$4:$F$4),0),AS223+AT223*(AC223-5)+AU223*POWER(AC223-5,2)+AV223*POWER(AC223-5,3)+AW223*POWER(AC223-5,4)),0)</f>
        <v>0</v>
      </c>
      <c r="AY223" s="71"/>
      <c r="AZ223" s="66" t="n">
        <f aca="false">'Vstupní data'!AA223</f>
        <v>0</v>
      </c>
      <c r="BA223" s="66" t="n">
        <f aca="false">IF(OR('Vstupní data'!T223&gt;0,'Vstupní data'!U223&gt;0),IF(AC223&lt;&gt;"",AX223*AO223/10*(100+AZ223)/100,0),0)</f>
        <v>0</v>
      </c>
      <c r="BB223" s="67" t="n">
        <f aca="false">IF(AC223&lt;&gt;"",ROUND(BA223*AN223,0),0)</f>
        <v>0</v>
      </c>
      <c r="BC223" s="68" t="str">
        <f aca="false">IF(AE223&gt;0,BB223/AE223,"")</f>
        <v/>
      </c>
      <c r="BD223" s="66" t="n">
        <f aca="false">'Vstupní data'!AE223</f>
        <v>0</v>
      </c>
      <c r="BF223" s="66" t="n">
        <f aca="false">'Vstupní data'!AC223</f>
        <v>0</v>
      </c>
      <c r="BH223" s="66" t="n">
        <f aca="false">'Vstupní data'!AD223</f>
        <v>0</v>
      </c>
      <c r="BI223" s="66" t="n">
        <f aca="false">'Vstupní data'!AF223</f>
        <v>0</v>
      </c>
      <c r="BJ223" s="69" t="n">
        <f aca="false">'Vstupní data'!AG223</f>
        <v>0</v>
      </c>
      <c r="BK223" s="69" t="n">
        <f aca="false">IF(BF223&lt;&gt;0,VLOOKUP(I223,'Pril3-drev'!$H$5:$I$83,2,0),0)</f>
        <v>0</v>
      </c>
      <c r="BL223" s="69" t="n">
        <f aca="false">IF(BF223&lt;&gt;0,VLOOKUP(BK223,'Pril3-drev'!$A$5:$C$17,3,0),0)</f>
        <v>0</v>
      </c>
      <c r="BM223" s="69" t="n">
        <f aca="false">'Vstupní data'!AH223</f>
        <v>0</v>
      </c>
      <c r="BN223" s="69" t="n">
        <f aca="false">IF('Vstupní data'!AH223&gt;0,   VLOOKUP(VLOOKUP(CONCATENATE(VLOOKUP(I223,'Pril3-drev'!$H$4:$L$83,5,0),BD223),'Pril3-drev'!$Q$4:$R$2803,2,0),'AVB-BS'!$C$5:$S$29 ,LOOKUP(BM223,'AVB-BS'!$D$3:$S$3,'AVB-BS'!$D$1:$S$1) ,0 )   ,   IF('Vstupní data'!AI223&gt;0,'Vstupní data'!AI223,0))</f>
        <v>0</v>
      </c>
      <c r="BO223" s="69" t="str">
        <f aca="false">IF(BX223&gt;5,VLOOKUP(CONCATENATE(BK223,BN223),'Pril1-THLPa'!$H$6:$N$96,4,0),"")</f>
        <v/>
      </c>
      <c r="BP223" s="69" t="str">
        <f aca="false">IF(BX223&gt;5,VLOOKUP(CONCATENATE(BK223,BN223),'Pril1-THLPa'!$H$6:$N$96,5,0),"")</f>
        <v/>
      </c>
      <c r="BQ223" s="69" t="str">
        <f aca="false">IF(BX223&gt;5,VLOOKUP(CONCATENATE(BK223,BN223),'Pril1-THLPa'!$H$6:$N$96,6,0),"")</f>
        <v/>
      </c>
      <c r="BR223" s="69" t="str">
        <f aca="false">IF(BX223&gt;5,VLOOKUP(CONCATENATE(BK223,BN223),'Pril1-THLPa'!$H$6:$N$96,7,0),"")</f>
        <v/>
      </c>
      <c r="BS223" s="69" t="str">
        <f aca="false">IF(BX223&gt;5,VLOOKUP(CONCATENATE(BK223,BN223),'Pril1-THLPa'!$H$6:$O$96,8,0),"")</f>
        <v/>
      </c>
      <c r="BT223" s="69" t="str">
        <f aca="false">IF(BF223&gt;0, IF(BK223="smrk",  VLOOKUP(VLOOKUP(BD223,'Pril9-K3'!$L$8:$M$207,2,0),'Pril9-K3'!$A$8:$J$16,LOOKUP(BN223,'Pril9-K3'!$A$7:$J$7,'Pril9-K3'!$A$5:$J$5),0), IF(AND(BK223&lt;&gt;"smrk",'Vstupní data'!AK223&lt;&gt;""),'Vstupní data'!AK223,   VLOOKUP(VLOOKUP(BD223,'Pril9-K3'!$L$8:$M$207,2,0),'Pril9-K3'!$A$8:$J$16,LOOKUP(BN223,'Pril9-K3'!$A$7:$J$7,'Pril9-K3'!$A$5:$J$5),0)   )),   "")</f>
        <v/>
      </c>
      <c r="BV223" s="69" t="n">
        <f aca="false">'Vstupní data'!AJ223</f>
        <v>0</v>
      </c>
      <c r="BW223" s="69" t="n">
        <f aca="false">IF(BF223&gt;0,IF(J223&gt;0,J223,K223*H223/100),0)</f>
        <v>0</v>
      </c>
      <c r="BX223" s="69" t="n">
        <f aca="false">IF(BF223&gt;0,IF(BJ223&gt;BL223,BL223,BJ223),0)</f>
        <v>0</v>
      </c>
      <c r="BY223" s="69" t="n">
        <f aca="false">IF(BD223=0,0,IF(AND(BX223&gt;0,BX223&lt;=5),  IF(AND(BX223&gt;0,BX223&lt;=5),VLOOKUP(BK223,'Pril1-THLPa'!$A$6:$F$18,IF(AND(BX223&gt;0,BX223&lt;=5),LOOKUP(BX223,'Pril1-THLPa'!$B$5:$F$5,'Pril1-THLPa'!$B$4:$F$4),""),0),""),  IF(BX223&gt;5,BO223+BP223*(BX223-5)+BQ223*POWER(BX223-5,2)+BR223*POWER(BX223-5,3)+BS223*POWER(BX223-5,4),"")))</f>
        <v>0</v>
      </c>
      <c r="BZ223" s="69" t="n">
        <f aca="false">IF(BY223&gt;0,BY223*BI223/10*BW223*(100+BV223)/100,0)</f>
        <v>0</v>
      </c>
      <c r="CA223" s="69" t="n">
        <f aca="false">IF(BD223&gt;0,BX223-IF(BD223&gt;BX223,BX223,BD223),0)</f>
        <v>0</v>
      </c>
      <c r="CB223" s="69" t="n">
        <f aca="false">POWER(1.01,CA223)</f>
        <v>1</v>
      </c>
      <c r="CC223" s="69" t="n">
        <f aca="false">IF(BF223&gt;0,IF(BF223&gt;BH223,1,BF223/BH223),0)</f>
        <v>0</v>
      </c>
      <c r="CD223" s="72" t="n">
        <f aca="false">IF(BD223=0,0,IF(BF223&gt;0,ROUND(IF(CB223&lt;&gt;0,BZ223*BT223*1/CB223*CC223,0),0),0))</f>
        <v>0</v>
      </c>
      <c r="CE223" s="73" t="str">
        <f aca="false">IF(BF223&gt;0,IF(BF223&gt;BH223,CD223/BF223,CD223/BH223),"")</f>
        <v/>
      </c>
      <c r="CF223" s="69" t="n">
        <f aca="false">'Vstupní data'!AM223</f>
        <v>0</v>
      </c>
      <c r="CG223" s="69" t="n">
        <f aca="false">'Vstupní data'!AN223</f>
        <v>0</v>
      </c>
      <c r="CH223" s="69" t="n">
        <f aca="false">'Vstupní data'!AO223</f>
        <v>0</v>
      </c>
      <c r="CI223" s="69" t="n">
        <f aca="false">'Vstupní data'!AP223</f>
        <v>0</v>
      </c>
      <c r="CJ223" s="72" t="n">
        <f aca="false">ROUND(CH223*CI223,0)</f>
        <v>0</v>
      </c>
      <c r="CK223" s="74" t="str">
        <f aca="false">IF(OR(AA223&gt;0,BB223&gt;0,CD223&gt;0,CJ223&gt;0),AA223+BB223+CD223+CJ223,"")</f>
        <v/>
      </c>
    </row>
    <row r="224" customFormat="false" ht="12.8" hidden="false" customHeight="false" outlineLevel="0" collapsed="false">
      <c r="A224" s="66" t="n">
        <f aca="false">'Vstupní data'!A224</f>
        <v>0</v>
      </c>
      <c r="F224" s="66" t="str">
        <f aca="false">CONCATENATE('Vstupní data'!F224,'Vstupní data'!G224,'Vstupní data'!H224,'Vstupní data'!I224)</f>
        <v/>
      </c>
      <c r="G224" s="66"/>
      <c r="H224" s="66" t="n">
        <f aca="false">'Vstupní data'!K224</f>
        <v>0</v>
      </c>
      <c r="I224" s="66" t="n">
        <f aca="false">'Vstupní data'!L224</f>
        <v>0</v>
      </c>
      <c r="J224" s="66" t="n">
        <f aca="false">'Vstupní data'!K224*'Vstupní data'!M224/100</f>
        <v>0</v>
      </c>
      <c r="L224" s="66" t="n">
        <f aca="false">IF('Vstupní data'!N224="prostokořenný",0,IF('Vstupní data'!N224="krytokořenný","k",IF('Vstupní data'!N224="poloodrostky nebo odrostky, prostokořenné i krytokořenné","po",0)))</f>
        <v>0</v>
      </c>
      <c r="N224" s="66"/>
      <c r="O224" s="66" t="n">
        <f aca="false">'Vstupní data'!O224</f>
        <v>0</v>
      </c>
      <c r="P224" s="66" t="n">
        <f aca="false">IF(O224&gt;0,VLOOKUP(CONCATENATE(VLOOKUP(I224,'Pril3-drev'!$H$5:$K$83,4,0),"-",'Vstupní data'!R224),K2!$C$15:$D$23,2,0),0)</f>
        <v>0</v>
      </c>
      <c r="Q224" s="66" t="n">
        <f aca="false">IF(O224&gt;0,VLOOKUP(I224,'Pril3-drev'!$H$5:$I$83,2,0),0)</f>
        <v>0</v>
      </c>
      <c r="R224" s="66" t="n">
        <f aca="false">IF(Q224&gt;0,VLOOKUP(Q224,'Pril6-okus'!$A$5:$B$17,2,0),0)</f>
        <v>0</v>
      </c>
      <c r="S224" s="66" t="n">
        <f aca="false">IF(O224&gt;0,VLOOKUP(I224,'Pril3-drev'!$H$5:$J$83,3,0),0)</f>
        <v>0</v>
      </c>
      <c r="T224" s="66" t="str">
        <f aca="false">IF(O224&gt;0,IF(L224="k",0.9*VLOOKUP(S224,'ha-pocty-vyhl'!$A$5:$B$20,2,0),IF(L224="po",0.8*VLOOKUP(S224,'ha-pocty-vyhl'!$A$5:$B$20,2,0),VLOOKUP(S224,'ha-pocty-vyhl'!$A$5:$B$20,2,0))),"")</f>
        <v/>
      </c>
      <c r="U224" s="66" t="n">
        <f aca="false">'Vstupní data'!P224</f>
        <v>0</v>
      </c>
      <c r="V224" s="66" t="n">
        <f aca="false">IF(O224&gt;0,1.3*T224*1000*Z224/10000,0)</f>
        <v>0</v>
      </c>
      <c r="W224" s="66" t="n">
        <f aca="false">IF(O224&gt;0,1.3*T224*1000*Z224/10000,0)</f>
        <v>0</v>
      </c>
      <c r="X224" s="66" t="n">
        <f aca="false">IF(O224&gt;0,IF(O224&gt;V224,V224,O224),0)</f>
        <v>0</v>
      </c>
      <c r="Y224" s="66" t="n">
        <f aca="false">IF(O224&gt;0,IF(IF(U224&gt;W224,W224,U224)&lt;X224,W224,IF(U224&gt;W224,W224,U224)),0)</f>
        <v>0</v>
      </c>
      <c r="Z224" s="66" t="n">
        <f aca="false">IF(O224&gt;0,IF(J224&gt;0,J224,K224*H224/100),0)</f>
        <v>0</v>
      </c>
      <c r="AA224" s="67" t="n">
        <f aca="false">IF(O224&gt;0,CEILING(R224*P224*X224/Y224*Z224,1),0)</f>
        <v>0</v>
      </c>
      <c r="AB224" s="68" t="n">
        <f aca="false">IF(O224&gt;0,AA224/O224,0)</f>
        <v>0</v>
      </c>
      <c r="AC224" s="66" t="n">
        <f aca="false">'Vstupní data'!W224</f>
        <v>0</v>
      </c>
      <c r="AI224" s="66" t="str">
        <f aca="false">IF(OR('Vstupní data'!T224&gt;0,'Vstupní data'!U224&gt;0),VLOOKUP(I224,'Pril3-drev'!$H$5:$J$83,3,0),"")</f>
        <v/>
      </c>
      <c r="AJ224" s="66" t="n">
        <f aca="false">IF('Vstupní data'!V224="prostokořenný",0,IF('Vstupní data'!V224="krytokořenný","k",IF('Vstupní data'!V224="poloodrostky nebo odrostky, prostokořenné i krytokořenné","po",0)))</f>
        <v>0</v>
      </c>
      <c r="AK224" s="66" t="n">
        <f aca="false">IF(OR('Vstupní data'!T224&gt;0,'Vstupní data'!U224&gt;0),IF(AJ224="k",0.9*VLOOKUP(AI224,'ha-pocty-vyhl'!$A$5:$B$20,2,0),IF(AJ224="po",0.8*VLOOKUP(AI224,'ha-pocty-vyhl'!$A$5:$B$20,2,0),VLOOKUP(AI224,'ha-pocty-vyhl'!$A$5:$B$20,2,0))),0)</f>
        <v>0</v>
      </c>
      <c r="AL224" s="66" t="n">
        <f aca="false">IF(OR('Vstupní data'!T224&gt;0,'Vstupní data'!U224&gt;0),'Vstupní data'!K224*'Vstupní data'!M224/100,0)</f>
        <v>0</v>
      </c>
      <c r="AM224" s="66" t="n">
        <f aca="false">IF(OR('Vstupní data'!T224&gt;0,'Vstupní data'!U224&gt;0),IF('Vstupní data'!T224&gt;0,'Vstupní data'!T224,ROUND(10*'Vstupní data'!U224/AK224,0)),0)</f>
        <v>0</v>
      </c>
      <c r="AN224" s="69" t="n">
        <f aca="false">IF('Vstupní data'!T224&gt;0,   IF('Vstupní data'!T224&lt;=AL224,'Vstupní data'!T224,AL224),   IF(AM224&lt;AL224,AM224,AL224))</f>
        <v>0</v>
      </c>
      <c r="AO224" s="69" t="n">
        <f aca="false">'Vstupní data'!X224</f>
        <v>0</v>
      </c>
      <c r="AP224" s="66" t="n">
        <f aca="false">IF(OR('Vstupní data'!T224&gt;0,'Vstupní data'!U224&gt;0),IF(I224&lt;&gt;0,VLOOKUP(I224,'Pril3-drev'!$H$5:$I$83,2,0),0),0)</f>
        <v>0</v>
      </c>
      <c r="AQ224" s="66" t="n">
        <f aca="false">'Vstupní data'!Y224</f>
        <v>0</v>
      </c>
      <c r="AR224" s="66" t="str">
        <f aca="false">IF(AC224&gt;5,   IF('Vstupní data'!Y224&gt;0,   VLOOKUP(VLOOKUP(CONCATENATE(VLOOKUP(I224,'Pril3-drev'!$H$4:$L$83,5,0),AC224),'Pril3-drev'!$Q$4:$R$2803,2,0),'AVB-BS'!$C$5:$S$29 ,LOOKUP(AQ224,'AVB-BS'!$D$3:$S$3,'AVB-BS'!$D$1:$S$1) ,0 )   ,   IF('Vstupní data'!Z224&gt;0,'Vstupní data'!Z224,0)) , "")</f>
        <v/>
      </c>
      <c r="AS224" s="70" t="str">
        <f aca="false">IF(AC224&gt;5,VLOOKUP(CONCATENATE(AP224,AR224),'Pril1-THLPa'!$H$6:$N$96,4,0),"")</f>
        <v/>
      </c>
      <c r="AT224" s="70" t="str">
        <f aca="false">IF(AC224&gt;5,VLOOKUP(CONCATENATE(AP224,AR224),'Pril1-THLPa'!$H$6:$N$96,5,0),"")</f>
        <v/>
      </c>
      <c r="AU224" s="70" t="str">
        <f aca="false">IF(AC224&gt;5,VLOOKUP(CONCATENATE(AP224,AR224),'Pril1-THLPa'!$H$6:$N$96,6,0),"")</f>
        <v/>
      </c>
      <c r="AV224" s="70" t="str">
        <f aca="false">IF(AC224&gt;5,VLOOKUP(CONCATENATE(AP224,AR224),'Pril1-THLPa'!$H$6:$N$96,7,0),"")</f>
        <v/>
      </c>
      <c r="AW224" s="70" t="str">
        <f aca="false">IF(AC224&gt;5,VLOOKUP(CONCATENATE(AP224,AR224),'Pril1-THLPa'!$H$6:$O$96,8,0),"")</f>
        <v/>
      </c>
      <c r="AX224" s="66" t="n">
        <f aca="false">IF(AC224&gt;0,IF(AND(AC224&gt;0,AC224&lt;=5),VLOOKUP(AP224,'Pril1-THLPa'!$A$6:$F$18,LOOKUP(AC224,'Pril1-THLPa'!$B$5:$F$5,'Pril1-THLPa'!$B$4:$F$4),0),AS224+AT224*(AC224-5)+AU224*POWER(AC224-5,2)+AV224*POWER(AC224-5,3)+AW224*POWER(AC224-5,4)),0)</f>
        <v>0</v>
      </c>
      <c r="AY224" s="71"/>
      <c r="AZ224" s="66" t="n">
        <f aca="false">'Vstupní data'!AA224</f>
        <v>0</v>
      </c>
      <c r="BA224" s="66" t="n">
        <f aca="false">IF(OR('Vstupní data'!T224&gt;0,'Vstupní data'!U224&gt;0),IF(AC224&lt;&gt;"",AX224*AO224/10*(100+AZ224)/100,0),0)</f>
        <v>0</v>
      </c>
      <c r="BB224" s="67" t="n">
        <f aca="false">IF(AC224&lt;&gt;"",ROUND(BA224*AN224,0),0)</f>
        <v>0</v>
      </c>
      <c r="BC224" s="68" t="str">
        <f aca="false">IF(AE224&gt;0,BB224/AE224,"")</f>
        <v/>
      </c>
      <c r="BD224" s="66" t="n">
        <f aca="false">'Vstupní data'!AE224</f>
        <v>0</v>
      </c>
      <c r="BF224" s="66" t="n">
        <f aca="false">'Vstupní data'!AC224</f>
        <v>0</v>
      </c>
      <c r="BH224" s="66" t="n">
        <f aca="false">'Vstupní data'!AD224</f>
        <v>0</v>
      </c>
      <c r="BI224" s="66" t="n">
        <f aca="false">'Vstupní data'!AF224</f>
        <v>0</v>
      </c>
      <c r="BJ224" s="69" t="n">
        <f aca="false">'Vstupní data'!AG224</f>
        <v>0</v>
      </c>
      <c r="BK224" s="69" t="n">
        <f aca="false">IF(BF224&lt;&gt;0,VLOOKUP(I224,'Pril3-drev'!$H$5:$I$83,2,0),0)</f>
        <v>0</v>
      </c>
      <c r="BL224" s="69" t="n">
        <f aca="false">IF(BF224&lt;&gt;0,VLOOKUP(BK224,'Pril3-drev'!$A$5:$C$17,3,0),0)</f>
        <v>0</v>
      </c>
      <c r="BM224" s="69" t="n">
        <f aca="false">'Vstupní data'!AH224</f>
        <v>0</v>
      </c>
      <c r="BN224" s="69" t="n">
        <f aca="false">IF('Vstupní data'!AH224&gt;0,   VLOOKUP(VLOOKUP(CONCATENATE(VLOOKUP(I224,'Pril3-drev'!$H$4:$L$83,5,0),BD224),'Pril3-drev'!$Q$4:$R$2803,2,0),'AVB-BS'!$C$5:$S$29 ,LOOKUP(BM224,'AVB-BS'!$D$3:$S$3,'AVB-BS'!$D$1:$S$1) ,0 )   ,   IF('Vstupní data'!AI224&gt;0,'Vstupní data'!AI224,0))</f>
        <v>0</v>
      </c>
      <c r="BO224" s="69" t="str">
        <f aca="false">IF(BX224&gt;5,VLOOKUP(CONCATENATE(BK224,BN224),'Pril1-THLPa'!$H$6:$N$96,4,0),"")</f>
        <v/>
      </c>
      <c r="BP224" s="69" t="str">
        <f aca="false">IF(BX224&gt;5,VLOOKUP(CONCATENATE(BK224,BN224),'Pril1-THLPa'!$H$6:$N$96,5,0),"")</f>
        <v/>
      </c>
      <c r="BQ224" s="69" t="str">
        <f aca="false">IF(BX224&gt;5,VLOOKUP(CONCATENATE(BK224,BN224),'Pril1-THLPa'!$H$6:$N$96,6,0),"")</f>
        <v/>
      </c>
      <c r="BR224" s="69" t="str">
        <f aca="false">IF(BX224&gt;5,VLOOKUP(CONCATENATE(BK224,BN224),'Pril1-THLPa'!$H$6:$N$96,7,0),"")</f>
        <v/>
      </c>
      <c r="BS224" s="69" t="str">
        <f aca="false">IF(BX224&gt;5,VLOOKUP(CONCATENATE(BK224,BN224),'Pril1-THLPa'!$H$6:$O$96,8,0),"")</f>
        <v/>
      </c>
      <c r="BT224" s="69" t="str">
        <f aca="false">IF(BF224&gt;0, IF(BK224="smrk",  VLOOKUP(VLOOKUP(BD224,'Pril9-K3'!$L$8:$M$207,2,0),'Pril9-K3'!$A$8:$J$16,LOOKUP(BN224,'Pril9-K3'!$A$7:$J$7,'Pril9-K3'!$A$5:$J$5),0), IF(AND(BK224&lt;&gt;"smrk",'Vstupní data'!AK224&lt;&gt;""),'Vstupní data'!AK224,   VLOOKUP(VLOOKUP(BD224,'Pril9-K3'!$L$8:$M$207,2,0),'Pril9-K3'!$A$8:$J$16,LOOKUP(BN224,'Pril9-K3'!$A$7:$J$7,'Pril9-K3'!$A$5:$J$5),0)   )),   "")</f>
        <v/>
      </c>
      <c r="BV224" s="69" t="n">
        <f aca="false">'Vstupní data'!AJ224</f>
        <v>0</v>
      </c>
      <c r="BW224" s="69" t="n">
        <f aca="false">IF(BF224&gt;0,IF(J224&gt;0,J224,K224*H224/100),0)</f>
        <v>0</v>
      </c>
      <c r="BX224" s="69" t="n">
        <f aca="false">IF(BF224&gt;0,IF(BJ224&gt;BL224,BL224,BJ224),0)</f>
        <v>0</v>
      </c>
      <c r="BY224" s="69" t="n">
        <f aca="false">IF(BD224=0,0,IF(AND(BX224&gt;0,BX224&lt;=5),  IF(AND(BX224&gt;0,BX224&lt;=5),VLOOKUP(BK224,'Pril1-THLPa'!$A$6:$F$18,IF(AND(BX224&gt;0,BX224&lt;=5),LOOKUP(BX224,'Pril1-THLPa'!$B$5:$F$5,'Pril1-THLPa'!$B$4:$F$4),""),0),""),  IF(BX224&gt;5,BO224+BP224*(BX224-5)+BQ224*POWER(BX224-5,2)+BR224*POWER(BX224-5,3)+BS224*POWER(BX224-5,4),"")))</f>
        <v>0</v>
      </c>
      <c r="BZ224" s="69" t="n">
        <f aca="false">IF(BY224&gt;0,BY224*BI224/10*BW224*(100+BV224)/100,0)</f>
        <v>0</v>
      </c>
      <c r="CA224" s="69" t="n">
        <f aca="false">IF(BD224&gt;0,BX224-IF(BD224&gt;BX224,BX224,BD224),0)</f>
        <v>0</v>
      </c>
      <c r="CB224" s="69" t="n">
        <f aca="false">POWER(1.01,CA224)</f>
        <v>1</v>
      </c>
      <c r="CC224" s="69" t="n">
        <f aca="false">IF(BF224&gt;0,IF(BF224&gt;BH224,1,BF224/BH224),0)</f>
        <v>0</v>
      </c>
      <c r="CD224" s="72" t="n">
        <f aca="false">IF(BD224=0,0,IF(BF224&gt;0,ROUND(IF(CB224&lt;&gt;0,BZ224*BT224*1/CB224*CC224,0),0),0))</f>
        <v>0</v>
      </c>
      <c r="CE224" s="73" t="str">
        <f aca="false">IF(BF224&gt;0,IF(BF224&gt;BH224,CD224/BF224,CD224/BH224),"")</f>
        <v/>
      </c>
      <c r="CF224" s="69" t="n">
        <f aca="false">'Vstupní data'!AM224</f>
        <v>0</v>
      </c>
      <c r="CG224" s="69" t="n">
        <f aca="false">'Vstupní data'!AN224</f>
        <v>0</v>
      </c>
      <c r="CH224" s="69" t="n">
        <f aca="false">'Vstupní data'!AO224</f>
        <v>0</v>
      </c>
      <c r="CI224" s="69" t="n">
        <f aca="false">'Vstupní data'!AP224</f>
        <v>0</v>
      </c>
      <c r="CJ224" s="72" t="n">
        <f aca="false">ROUND(CH224*CI224,0)</f>
        <v>0</v>
      </c>
      <c r="CK224" s="74" t="str">
        <f aca="false">IF(OR(AA224&gt;0,BB224&gt;0,CD224&gt;0,CJ224&gt;0),AA224+BB224+CD224+CJ224,"")</f>
        <v/>
      </c>
    </row>
    <row r="225" customFormat="false" ht="12.8" hidden="false" customHeight="false" outlineLevel="0" collapsed="false">
      <c r="A225" s="66" t="n">
        <f aca="false">'Vstupní data'!A225</f>
        <v>0</v>
      </c>
      <c r="F225" s="66" t="str">
        <f aca="false">CONCATENATE('Vstupní data'!F225,'Vstupní data'!G225,'Vstupní data'!H225,'Vstupní data'!I225)</f>
        <v/>
      </c>
      <c r="G225" s="66"/>
      <c r="H225" s="66" t="n">
        <f aca="false">'Vstupní data'!K225</f>
        <v>0</v>
      </c>
      <c r="I225" s="66" t="n">
        <f aca="false">'Vstupní data'!L225</f>
        <v>0</v>
      </c>
      <c r="J225" s="66" t="n">
        <f aca="false">'Vstupní data'!K225*'Vstupní data'!M225/100</f>
        <v>0</v>
      </c>
      <c r="L225" s="66" t="n">
        <f aca="false">IF('Vstupní data'!N225="prostokořenný",0,IF('Vstupní data'!N225="krytokořenný","k",IF('Vstupní data'!N225="poloodrostky nebo odrostky, prostokořenné i krytokořenné","po",0)))</f>
        <v>0</v>
      </c>
      <c r="N225" s="66"/>
      <c r="O225" s="66" t="n">
        <f aca="false">'Vstupní data'!O225</f>
        <v>0</v>
      </c>
      <c r="P225" s="66" t="n">
        <f aca="false">IF(O225&gt;0,VLOOKUP(CONCATENATE(VLOOKUP(I225,'Pril3-drev'!$H$5:$K$83,4,0),"-",'Vstupní data'!R225),K2!$C$15:$D$23,2,0),0)</f>
        <v>0</v>
      </c>
      <c r="Q225" s="66" t="n">
        <f aca="false">IF(O225&gt;0,VLOOKUP(I225,'Pril3-drev'!$H$5:$I$83,2,0),0)</f>
        <v>0</v>
      </c>
      <c r="R225" s="66" t="n">
        <f aca="false">IF(Q225&gt;0,VLOOKUP(Q225,'Pril6-okus'!$A$5:$B$17,2,0),0)</f>
        <v>0</v>
      </c>
      <c r="S225" s="66" t="n">
        <f aca="false">IF(O225&gt;0,VLOOKUP(I225,'Pril3-drev'!$H$5:$J$83,3,0),0)</f>
        <v>0</v>
      </c>
      <c r="T225" s="66" t="str">
        <f aca="false">IF(O225&gt;0,IF(L225="k",0.9*VLOOKUP(S225,'ha-pocty-vyhl'!$A$5:$B$20,2,0),IF(L225="po",0.8*VLOOKUP(S225,'ha-pocty-vyhl'!$A$5:$B$20,2,0),VLOOKUP(S225,'ha-pocty-vyhl'!$A$5:$B$20,2,0))),"")</f>
        <v/>
      </c>
      <c r="U225" s="66" t="n">
        <f aca="false">'Vstupní data'!P225</f>
        <v>0</v>
      </c>
      <c r="V225" s="66" t="n">
        <f aca="false">IF(O225&gt;0,1.3*T225*1000*Z225/10000,0)</f>
        <v>0</v>
      </c>
      <c r="W225" s="66" t="n">
        <f aca="false">IF(O225&gt;0,1.3*T225*1000*Z225/10000,0)</f>
        <v>0</v>
      </c>
      <c r="X225" s="66" t="n">
        <f aca="false">IF(O225&gt;0,IF(O225&gt;V225,V225,O225),0)</f>
        <v>0</v>
      </c>
      <c r="Y225" s="66" t="n">
        <f aca="false">IF(O225&gt;0,IF(IF(U225&gt;W225,W225,U225)&lt;X225,W225,IF(U225&gt;W225,W225,U225)),0)</f>
        <v>0</v>
      </c>
      <c r="Z225" s="66" t="n">
        <f aca="false">IF(O225&gt;0,IF(J225&gt;0,J225,K225*H225/100),0)</f>
        <v>0</v>
      </c>
      <c r="AA225" s="67" t="n">
        <f aca="false">IF(O225&gt;0,CEILING(R225*P225*X225/Y225*Z225,1),0)</f>
        <v>0</v>
      </c>
      <c r="AB225" s="68" t="n">
        <f aca="false">IF(O225&gt;0,AA225/O225,0)</f>
        <v>0</v>
      </c>
      <c r="AC225" s="66" t="n">
        <f aca="false">'Vstupní data'!W225</f>
        <v>0</v>
      </c>
      <c r="AI225" s="66" t="str">
        <f aca="false">IF(OR('Vstupní data'!T225&gt;0,'Vstupní data'!U225&gt;0),VLOOKUP(I225,'Pril3-drev'!$H$5:$J$83,3,0),"")</f>
        <v/>
      </c>
      <c r="AJ225" s="66" t="n">
        <f aca="false">IF('Vstupní data'!V225="prostokořenný",0,IF('Vstupní data'!V225="krytokořenný","k",IF('Vstupní data'!V225="poloodrostky nebo odrostky, prostokořenné i krytokořenné","po",0)))</f>
        <v>0</v>
      </c>
      <c r="AK225" s="66" t="n">
        <f aca="false">IF(OR('Vstupní data'!T225&gt;0,'Vstupní data'!U225&gt;0),IF(AJ225="k",0.9*VLOOKUP(AI225,'ha-pocty-vyhl'!$A$5:$B$20,2,0),IF(AJ225="po",0.8*VLOOKUP(AI225,'ha-pocty-vyhl'!$A$5:$B$20,2,0),VLOOKUP(AI225,'ha-pocty-vyhl'!$A$5:$B$20,2,0))),0)</f>
        <v>0</v>
      </c>
      <c r="AL225" s="66" t="n">
        <f aca="false">IF(OR('Vstupní data'!T225&gt;0,'Vstupní data'!U225&gt;0),'Vstupní data'!K225*'Vstupní data'!M225/100,0)</f>
        <v>0</v>
      </c>
      <c r="AM225" s="66" t="n">
        <f aca="false">IF(OR('Vstupní data'!T225&gt;0,'Vstupní data'!U225&gt;0),IF('Vstupní data'!T225&gt;0,'Vstupní data'!T225,ROUND(10*'Vstupní data'!U225/AK225,0)),0)</f>
        <v>0</v>
      </c>
      <c r="AN225" s="69" t="n">
        <f aca="false">IF('Vstupní data'!T225&gt;0,   IF('Vstupní data'!T225&lt;=AL225,'Vstupní data'!T225,AL225),   IF(AM225&lt;AL225,AM225,AL225))</f>
        <v>0</v>
      </c>
      <c r="AO225" s="69" t="n">
        <f aca="false">'Vstupní data'!X225</f>
        <v>0</v>
      </c>
      <c r="AP225" s="66" t="n">
        <f aca="false">IF(OR('Vstupní data'!T225&gt;0,'Vstupní data'!U225&gt;0),IF(I225&lt;&gt;0,VLOOKUP(I225,'Pril3-drev'!$H$5:$I$83,2,0),0),0)</f>
        <v>0</v>
      </c>
      <c r="AQ225" s="66" t="n">
        <f aca="false">'Vstupní data'!Y225</f>
        <v>0</v>
      </c>
      <c r="AR225" s="66" t="str">
        <f aca="false">IF(AC225&gt;5,   IF('Vstupní data'!Y225&gt;0,   VLOOKUP(VLOOKUP(CONCATENATE(VLOOKUP(I225,'Pril3-drev'!$H$4:$L$83,5,0),AC225),'Pril3-drev'!$Q$4:$R$2803,2,0),'AVB-BS'!$C$5:$S$29 ,LOOKUP(AQ225,'AVB-BS'!$D$3:$S$3,'AVB-BS'!$D$1:$S$1) ,0 )   ,   IF('Vstupní data'!Z225&gt;0,'Vstupní data'!Z225,0)) , "")</f>
        <v/>
      </c>
      <c r="AS225" s="70" t="str">
        <f aca="false">IF(AC225&gt;5,VLOOKUP(CONCATENATE(AP225,AR225),'Pril1-THLPa'!$H$6:$N$96,4,0),"")</f>
        <v/>
      </c>
      <c r="AT225" s="70" t="str">
        <f aca="false">IF(AC225&gt;5,VLOOKUP(CONCATENATE(AP225,AR225),'Pril1-THLPa'!$H$6:$N$96,5,0),"")</f>
        <v/>
      </c>
      <c r="AU225" s="70" t="str">
        <f aca="false">IF(AC225&gt;5,VLOOKUP(CONCATENATE(AP225,AR225),'Pril1-THLPa'!$H$6:$N$96,6,0),"")</f>
        <v/>
      </c>
      <c r="AV225" s="70" t="str">
        <f aca="false">IF(AC225&gt;5,VLOOKUP(CONCATENATE(AP225,AR225),'Pril1-THLPa'!$H$6:$N$96,7,0),"")</f>
        <v/>
      </c>
      <c r="AW225" s="70" t="str">
        <f aca="false">IF(AC225&gt;5,VLOOKUP(CONCATENATE(AP225,AR225),'Pril1-THLPa'!$H$6:$O$96,8,0),"")</f>
        <v/>
      </c>
      <c r="AX225" s="66" t="n">
        <f aca="false">IF(AC225&gt;0,IF(AND(AC225&gt;0,AC225&lt;=5),VLOOKUP(AP225,'Pril1-THLPa'!$A$6:$F$18,LOOKUP(AC225,'Pril1-THLPa'!$B$5:$F$5,'Pril1-THLPa'!$B$4:$F$4),0),AS225+AT225*(AC225-5)+AU225*POWER(AC225-5,2)+AV225*POWER(AC225-5,3)+AW225*POWER(AC225-5,4)),0)</f>
        <v>0</v>
      </c>
      <c r="AY225" s="71"/>
      <c r="AZ225" s="66" t="n">
        <f aca="false">'Vstupní data'!AA225</f>
        <v>0</v>
      </c>
      <c r="BA225" s="66" t="n">
        <f aca="false">IF(OR('Vstupní data'!T225&gt;0,'Vstupní data'!U225&gt;0),IF(AC225&lt;&gt;"",AX225*AO225/10*(100+AZ225)/100,0),0)</f>
        <v>0</v>
      </c>
      <c r="BB225" s="67" t="n">
        <f aca="false">IF(AC225&lt;&gt;"",ROUND(BA225*AN225,0),0)</f>
        <v>0</v>
      </c>
      <c r="BC225" s="68" t="str">
        <f aca="false">IF(AE225&gt;0,BB225/AE225,"")</f>
        <v/>
      </c>
      <c r="BD225" s="66" t="n">
        <f aca="false">'Vstupní data'!AE225</f>
        <v>0</v>
      </c>
      <c r="BF225" s="66" t="n">
        <f aca="false">'Vstupní data'!AC225</f>
        <v>0</v>
      </c>
      <c r="BH225" s="66" t="n">
        <f aca="false">'Vstupní data'!AD225</f>
        <v>0</v>
      </c>
      <c r="BI225" s="66" t="n">
        <f aca="false">'Vstupní data'!AF225</f>
        <v>0</v>
      </c>
      <c r="BJ225" s="69" t="n">
        <f aca="false">'Vstupní data'!AG225</f>
        <v>0</v>
      </c>
      <c r="BK225" s="69" t="n">
        <f aca="false">IF(BF225&lt;&gt;0,VLOOKUP(I225,'Pril3-drev'!$H$5:$I$83,2,0),0)</f>
        <v>0</v>
      </c>
      <c r="BL225" s="69" t="n">
        <f aca="false">IF(BF225&lt;&gt;0,VLOOKUP(BK225,'Pril3-drev'!$A$5:$C$17,3,0),0)</f>
        <v>0</v>
      </c>
      <c r="BM225" s="69" t="n">
        <f aca="false">'Vstupní data'!AH225</f>
        <v>0</v>
      </c>
      <c r="BN225" s="69" t="n">
        <f aca="false">IF('Vstupní data'!AH225&gt;0,   VLOOKUP(VLOOKUP(CONCATENATE(VLOOKUP(I225,'Pril3-drev'!$H$4:$L$83,5,0),BD225),'Pril3-drev'!$Q$4:$R$2803,2,0),'AVB-BS'!$C$5:$S$29 ,LOOKUP(BM225,'AVB-BS'!$D$3:$S$3,'AVB-BS'!$D$1:$S$1) ,0 )   ,   IF('Vstupní data'!AI225&gt;0,'Vstupní data'!AI225,0))</f>
        <v>0</v>
      </c>
      <c r="BO225" s="69" t="str">
        <f aca="false">IF(BX225&gt;5,VLOOKUP(CONCATENATE(BK225,BN225),'Pril1-THLPa'!$H$6:$N$96,4,0),"")</f>
        <v/>
      </c>
      <c r="BP225" s="69" t="str">
        <f aca="false">IF(BX225&gt;5,VLOOKUP(CONCATENATE(BK225,BN225),'Pril1-THLPa'!$H$6:$N$96,5,0),"")</f>
        <v/>
      </c>
      <c r="BQ225" s="69" t="str">
        <f aca="false">IF(BX225&gt;5,VLOOKUP(CONCATENATE(BK225,BN225),'Pril1-THLPa'!$H$6:$N$96,6,0),"")</f>
        <v/>
      </c>
      <c r="BR225" s="69" t="str">
        <f aca="false">IF(BX225&gt;5,VLOOKUP(CONCATENATE(BK225,BN225),'Pril1-THLPa'!$H$6:$N$96,7,0),"")</f>
        <v/>
      </c>
      <c r="BS225" s="69" t="str">
        <f aca="false">IF(BX225&gt;5,VLOOKUP(CONCATENATE(BK225,BN225),'Pril1-THLPa'!$H$6:$O$96,8,0),"")</f>
        <v/>
      </c>
      <c r="BT225" s="69" t="str">
        <f aca="false">IF(BF225&gt;0, IF(BK225="smrk",  VLOOKUP(VLOOKUP(BD225,'Pril9-K3'!$L$8:$M$207,2,0),'Pril9-K3'!$A$8:$J$16,LOOKUP(BN225,'Pril9-K3'!$A$7:$J$7,'Pril9-K3'!$A$5:$J$5),0), IF(AND(BK225&lt;&gt;"smrk",'Vstupní data'!AK225&lt;&gt;""),'Vstupní data'!AK225,   VLOOKUP(VLOOKUP(BD225,'Pril9-K3'!$L$8:$M$207,2,0),'Pril9-K3'!$A$8:$J$16,LOOKUP(BN225,'Pril9-K3'!$A$7:$J$7,'Pril9-K3'!$A$5:$J$5),0)   )),   "")</f>
        <v/>
      </c>
      <c r="BV225" s="69" t="n">
        <f aca="false">'Vstupní data'!AJ225</f>
        <v>0</v>
      </c>
      <c r="BW225" s="69" t="n">
        <f aca="false">IF(BF225&gt;0,IF(J225&gt;0,J225,K225*H225/100),0)</f>
        <v>0</v>
      </c>
      <c r="BX225" s="69" t="n">
        <f aca="false">IF(BF225&gt;0,IF(BJ225&gt;BL225,BL225,BJ225),0)</f>
        <v>0</v>
      </c>
      <c r="BY225" s="69" t="n">
        <f aca="false">IF(BD225=0,0,IF(AND(BX225&gt;0,BX225&lt;=5),  IF(AND(BX225&gt;0,BX225&lt;=5),VLOOKUP(BK225,'Pril1-THLPa'!$A$6:$F$18,IF(AND(BX225&gt;0,BX225&lt;=5),LOOKUP(BX225,'Pril1-THLPa'!$B$5:$F$5,'Pril1-THLPa'!$B$4:$F$4),""),0),""),  IF(BX225&gt;5,BO225+BP225*(BX225-5)+BQ225*POWER(BX225-5,2)+BR225*POWER(BX225-5,3)+BS225*POWER(BX225-5,4),"")))</f>
        <v>0</v>
      </c>
      <c r="BZ225" s="69" t="n">
        <f aca="false">IF(BY225&gt;0,BY225*BI225/10*BW225*(100+BV225)/100,0)</f>
        <v>0</v>
      </c>
      <c r="CA225" s="69" t="n">
        <f aca="false">IF(BD225&gt;0,BX225-IF(BD225&gt;BX225,BX225,BD225),0)</f>
        <v>0</v>
      </c>
      <c r="CB225" s="69" t="n">
        <f aca="false">POWER(1.01,CA225)</f>
        <v>1</v>
      </c>
      <c r="CC225" s="69" t="n">
        <f aca="false">IF(BF225&gt;0,IF(BF225&gt;BH225,1,BF225/BH225),0)</f>
        <v>0</v>
      </c>
      <c r="CD225" s="72" t="n">
        <f aca="false">IF(BD225=0,0,IF(BF225&gt;0,ROUND(IF(CB225&lt;&gt;0,BZ225*BT225*1/CB225*CC225,0),0),0))</f>
        <v>0</v>
      </c>
      <c r="CE225" s="73" t="str">
        <f aca="false">IF(BF225&gt;0,IF(BF225&gt;BH225,CD225/BF225,CD225/BH225),"")</f>
        <v/>
      </c>
      <c r="CF225" s="69" t="n">
        <f aca="false">'Vstupní data'!AM225</f>
        <v>0</v>
      </c>
      <c r="CG225" s="69" t="n">
        <f aca="false">'Vstupní data'!AN225</f>
        <v>0</v>
      </c>
      <c r="CH225" s="69" t="n">
        <f aca="false">'Vstupní data'!AO225</f>
        <v>0</v>
      </c>
      <c r="CI225" s="69" t="n">
        <f aca="false">'Vstupní data'!AP225</f>
        <v>0</v>
      </c>
      <c r="CJ225" s="72" t="n">
        <f aca="false">ROUND(CH225*CI225,0)</f>
        <v>0</v>
      </c>
      <c r="CK225" s="74" t="str">
        <f aca="false">IF(OR(AA225&gt;0,BB225&gt;0,CD225&gt;0,CJ225&gt;0),AA225+BB225+CD225+CJ225,"")</f>
        <v/>
      </c>
    </row>
    <row r="226" customFormat="false" ht="12.8" hidden="false" customHeight="false" outlineLevel="0" collapsed="false">
      <c r="A226" s="66" t="n">
        <f aca="false">'Vstupní data'!A226</f>
        <v>0</v>
      </c>
      <c r="F226" s="66" t="str">
        <f aca="false">CONCATENATE('Vstupní data'!F226,'Vstupní data'!G226,'Vstupní data'!H226,'Vstupní data'!I226)</f>
        <v/>
      </c>
      <c r="G226" s="66"/>
      <c r="H226" s="66" t="n">
        <f aca="false">'Vstupní data'!K226</f>
        <v>0</v>
      </c>
      <c r="I226" s="66" t="n">
        <f aca="false">'Vstupní data'!L226</f>
        <v>0</v>
      </c>
      <c r="J226" s="66" t="n">
        <f aca="false">'Vstupní data'!K226*'Vstupní data'!M226/100</f>
        <v>0</v>
      </c>
      <c r="L226" s="66" t="n">
        <f aca="false">IF('Vstupní data'!N226="prostokořenný",0,IF('Vstupní data'!N226="krytokořenný","k",IF('Vstupní data'!N226="poloodrostky nebo odrostky, prostokořenné i krytokořenné","po",0)))</f>
        <v>0</v>
      </c>
      <c r="N226" s="66"/>
      <c r="O226" s="66" t="n">
        <f aca="false">'Vstupní data'!O226</f>
        <v>0</v>
      </c>
      <c r="P226" s="66" t="n">
        <f aca="false">IF(O226&gt;0,VLOOKUP(CONCATENATE(VLOOKUP(I226,'Pril3-drev'!$H$5:$K$83,4,0),"-",'Vstupní data'!R226),K2!$C$15:$D$23,2,0),0)</f>
        <v>0</v>
      </c>
      <c r="Q226" s="66" t="n">
        <f aca="false">IF(O226&gt;0,VLOOKUP(I226,'Pril3-drev'!$H$5:$I$83,2,0),0)</f>
        <v>0</v>
      </c>
      <c r="R226" s="66" t="n">
        <f aca="false">IF(Q226&gt;0,VLOOKUP(Q226,'Pril6-okus'!$A$5:$B$17,2,0),0)</f>
        <v>0</v>
      </c>
      <c r="S226" s="66" t="n">
        <f aca="false">IF(O226&gt;0,VLOOKUP(I226,'Pril3-drev'!$H$5:$J$83,3,0),0)</f>
        <v>0</v>
      </c>
      <c r="T226" s="66" t="str">
        <f aca="false">IF(O226&gt;0,IF(L226="k",0.9*VLOOKUP(S226,'ha-pocty-vyhl'!$A$5:$B$20,2,0),IF(L226="po",0.8*VLOOKUP(S226,'ha-pocty-vyhl'!$A$5:$B$20,2,0),VLOOKUP(S226,'ha-pocty-vyhl'!$A$5:$B$20,2,0))),"")</f>
        <v/>
      </c>
      <c r="U226" s="66" t="n">
        <f aca="false">'Vstupní data'!P226</f>
        <v>0</v>
      </c>
      <c r="V226" s="66" t="n">
        <f aca="false">IF(O226&gt;0,1.3*T226*1000*Z226/10000,0)</f>
        <v>0</v>
      </c>
      <c r="W226" s="66" t="n">
        <f aca="false">IF(O226&gt;0,1.3*T226*1000*Z226/10000,0)</f>
        <v>0</v>
      </c>
      <c r="X226" s="66" t="n">
        <f aca="false">IF(O226&gt;0,IF(O226&gt;V226,V226,O226),0)</f>
        <v>0</v>
      </c>
      <c r="Y226" s="66" t="n">
        <f aca="false">IF(O226&gt;0,IF(IF(U226&gt;W226,W226,U226)&lt;X226,W226,IF(U226&gt;W226,W226,U226)),0)</f>
        <v>0</v>
      </c>
      <c r="Z226" s="66" t="n">
        <f aca="false">IF(O226&gt;0,IF(J226&gt;0,J226,K226*H226/100),0)</f>
        <v>0</v>
      </c>
      <c r="AA226" s="67" t="n">
        <f aca="false">IF(O226&gt;0,CEILING(R226*P226*X226/Y226*Z226,1),0)</f>
        <v>0</v>
      </c>
      <c r="AB226" s="68" t="n">
        <f aca="false">IF(O226&gt;0,AA226/O226,0)</f>
        <v>0</v>
      </c>
      <c r="AC226" s="66" t="n">
        <f aca="false">'Vstupní data'!W226</f>
        <v>0</v>
      </c>
      <c r="AI226" s="66" t="str">
        <f aca="false">IF(OR('Vstupní data'!T226&gt;0,'Vstupní data'!U226&gt;0),VLOOKUP(I226,'Pril3-drev'!$H$5:$J$83,3,0),"")</f>
        <v/>
      </c>
      <c r="AJ226" s="66" t="n">
        <f aca="false">IF('Vstupní data'!V226="prostokořenný",0,IF('Vstupní data'!V226="krytokořenný","k",IF('Vstupní data'!V226="poloodrostky nebo odrostky, prostokořenné i krytokořenné","po",0)))</f>
        <v>0</v>
      </c>
      <c r="AK226" s="66" t="n">
        <f aca="false">IF(OR('Vstupní data'!T226&gt;0,'Vstupní data'!U226&gt;0),IF(AJ226="k",0.9*VLOOKUP(AI226,'ha-pocty-vyhl'!$A$5:$B$20,2,0),IF(AJ226="po",0.8*VLOOKUP(AI226,'ha-pocty-vyhl'!$A$5:$B$20,2,0),VLOOKUP(AI226,'ha-pocty-vyhl'!$A$5:$B$20,2,0))),0)</f>
        <v>0</v>
      </c>
      <c r="AL226" s="66" t="n">
        <f aca="false">IF(OR('Vstupní data'!T226&gt;0,'Vstupní data'!U226&gt;0),'Vstupní data'!K226*'Vstupní data'!M226/100,0)</f>
        <v>0</v>
      </c>
      <c r="AM226" s="66" t="n">
        <f aca="false">IF(OR('Vstupní data'!T226&gt;0,'Vstupní data'!U226&gt;0),IF('Vstupní data'!T226&gt;0,'Vstupní data'!T226,ROUND(10*'Vstupní data'!U226/AK226,0)),0)</f>
        <v>0</v>
      </c>
      <c r="AN226" s="69" t="n">
        <f aca="false">IF('Vstupní data'!T226&gt;0,   IF('Vstupní data'!T226&lt;=AL226,'Vstupní data'!T226,AL226),   IF(AM226&lt;AL226,AM226,AL226))</f>
        <v>0</v>
      </c>
      <c r="AO226" s="69" t="n">
        <f aca="false">'Vstupní data'!X226</f>
        <v>0</v>
      </c>
      <c r="AP226" s="66" t="n">
        <f aca="false">IF(OR('Vstupní data'!T226&gt;0,'Vstupní data'!U226&gt;0),IF(I226&lt;&gt;0,VLOOKUP(I226,'Pril3-drev'!$H$5:$I$83,2,0),0),0)</f>
        <v>0</v>
      </c>
      <c r="AQ226" s="66" t="n">
        <f aca="false">'Vstupní data'!Y226</f>
        <v>0</v>
      </c>
      <c r="AR226" s="66" t="str">
        <f aca="false">IF(AC226&gt;5,   IF('Vstupní data'!Y226&gt;0,   VLOOKUP(VLOOKUP(CONCATENATE(VLOOKUP(I226,'Pril3-drev'!$H$4:$L$83,5,0),AC226),'Pril3-drev'!$Q$4:$R$2803,2,0),'AVB-BS'!$C$5:$S$29 ,LOOKUP(AQ226,'AVB-BS'!$D$3:$S$3,'AVB-BS'!$D$1:$S$1) ,0 )   ,   IF('Vstupní data'!Z226&gt;0,'Vstupní data'!Z226,0)) , "")</f>
        <v/>
      </c>
      <c r="AS226" s="70" t="str">
        <f aca="false">IF(AC226&gt;5,VLOOKUP(CONCATENATE(AP226,AR226),'Pril1-THLPa'!$H$6:$N$96,4,0),"")</f>
        <v/>
      </c>
      <c r="AT226" s="70" t="str">
        <f aca="false">IF(AC226&gt;5,VLOOKUP(CONCATENATE(AP226,AR226),'Pril1-THLPa'!$H$6:$N$96,5,0),"")</f>
        <v/>
      </c>
      <c r="AU226" s="70" t="str">
        <f aca="false">IF(AC226&gt;5,VLOOKUP(CONCATENATE(AP226,AR226),'Pril1-THLPa'!$H$6:$N$96,6,0),"")</f>
        <v/>
      </c>
      <c r="AV226" s="70" t="str">
        <f aca="false">IF(AC226&gt;5,VLOOKUP(CONCATENATE(AP226,AR226),'Pril1-THLPa'!$H$6:$N$96,7,0),"")</f>
        <v/>
      </c>
      <c r="AW226" s="70" t="str">
        <f aca="false">IF(AC226&gt;5,VLOOKUP(CONCATENATE(AP226,AR226),'Pril1-THLPa'!$H$6:$O$96,8,0),"")</f>
        <v/>
      </c>
      <c r="AX226" s="66" t="n">
        <f aca="false">IF(AC226&gt;0,IF(AND(AC226&gt;0,AC226&lt;=5),VLOOKUP(AP226,'Pril1-THLPa'!$A$6:$F$18,LOOKUP(AC226,'Pril1-THLPa'!$B$5:$F$5,'Pril1-THLPa'!$B$4:$F$4),0),AS226+AT226*(AC226-5)+AU226*POWER(AC226-5,2)+AV226*POWER(AC226-5,3)+AW226*POWER(AC226-5,4)),0)</f>
        <v>0</v>
      </c>
      <c r="AY226" s="71"/>
      <c r="AZ226" s="66" t="n">
        <f aca="false">'Vstupní data'!AA226</f>
        <v>0</v>
      </c>
      <c r="BA226" s="66" t="n">
        <f aca="false">IF(OR('Vstupní data'!T226&gt;0,'Vstupní data'!U226&gt;0),IF(AC226&lt;&gt;"",AX226*AO226/10*(100+AZ226)/100,0),0)</f>
        <v>0</v>
      </c>
      <c r="BB226" s="67" t="n">
        <f aca="false">IF(AC226&lt;&gt;"",ROUND(BA226*AN226,0),0)</f>
        <v>0</v>
      </c>
      <c r="BC226" s="68" t="str">
        <f aca="false">IF(AE226&gt;0,BB226/AE226,"")</f>
        <v/>
      </c>
      <c r="BD226" s="66" t="n">
        <f aca="false">'Vstupní data'!AE226</f>
        <v>0</v>
      </c>
      <c r="BF226" s="66" t="n">
        <f aca="false">'Vstupní data'!AC226</f>
        <v>0</v>
      </c>
      <c r="BH226" s="66" t="n">
        <f aca="false">'Vstupní data'!AD226</f>
        <v>0</v>
      </c>
      <c r="BI226" s="66" t="n">
        <f aca="false">'Vstupní data'!AF226</f>
        <v>0</v>
      </c>
      <c r="BJ226" s="69" t="n">
        <f aca="false">'Vstupní data'!AG226</f>
        <v>0</v>
      </c>
      <c r="BK226" s="69" t="n">
        <f aca="false">IF(BF226&lt;&gt;0,VLOOKUP(I226,'Pril3-drev'!$H$5:$I$83,2,0),0)</f>
        <v>0</v>
      </c>
      <c r="BL226" s="69" t="n">
        <f aca="false">IF(BF226&lt;&gt;0,VLOOKUP(BK226,'Pril3-drev'!$A$5:$C$17,3,0),0)</f>
        <v>0</v>
      </c>
      <c r="BM226" s="69" t="n">
        <f aca="false">'Vstupní data'!AH226</f>
        <v>0</v>
      </c>
      <c r="BN226" s="69" t="n">
        <f aca="false">IF('Vstupní data'!AH226&gt;0,   VLOOKUP(VLOOKUP(CONCATENATE(VLOOKUP(I226,'Pril3-drev'!$H$4:$L$83,5,0),BD226),'Pril3-drev'!$Q$4:$R$2803,2,0),'AVB-BS'!$C$5:$S$29 ,LOOKUP(BM226,'AVB-BS'!$D$3:$S$3,'AVB-BS'!$D$1:$S$1) ,0 )   ,   IF('Vstupní data'!AI226&gt;0,'Vstupní data'!AI226,0))</f>
        <v>0</v>
      </c>
      <c r="BO226" s="69" t="str">
        <f aca="false">IF(BX226&gt;5,VLOOKUP(CONCATENATE(BK226,BN226),'Pril1-THLPa'!$H$6:$N$96,4,0),"")</f>
        <v/>
      </c>
      <c r="BP226" s="69" t="str">
        <f aca="false">IF(BX226&gt;5,VLOOKUP(CONCATENATE(BK226,BN226),'Pril1-THLPa'!$H$6:$N$96,5,0),"")</f>
        <v/>
      </c>
      <c r="BQ226" s="69" t="str">
        <f aca="false">IF(BX226&gt;5,VLOOKUP(CONCATENATE(BK226,BN226),'Pril1-THLPa'!$H$6:$N$96,6,0),"")</f>
        <v/>
      </c>
      <c r="BR226" s="69" t="str">
        <f aca="false">IF(BX226&gt;5,VLOOKUP(CONCATENATE(BK226,BN226),'Pril1-THLPa'!$H$6:$N$96,7,0),"")</f>
        <v/>
      </c>
      <c r="BS226" s="69" t="str">
        <f aca="false">IF(BX226&gt;5,VLOOKUP(CONCATENATE(BK226,BN226),'Pril1-THLPa'!$H$6:$O$96,8,0),"")</f>
        <v/>
      </c>
      <c r="BT226" s="69" t="str">
        <f aca="false">IF(BF226&gt;0, IF(BK226="smrk",  VLOOKUP(VLOOKUP(BD226,'Pril9-K3'!$L$8:$M$207,2,0),'Pril9-K3'!$A$8:$J$16,LOOKUP(BN226,'Pril9-K3'!$A$7:$J$7,'Pril9-K3'!$A$5:$J$5),0), IF(AND(BK226&lt;&gt;"smrk",'Vstupní data'!AK226&lt;&gt;""),'Vstupní data'!AK226,   VLOOKUP(VLOOKUP(BD226,'Pril9-K3'!$L$8:$M$207,2,0),'Pril9-K3'!$A$8:$J$16,LOOKUP(BN226,'Pril9-K3'!$A$7:$J$7,'Pril9-K3'!$A$5:$J$5),0)   )),   "")</f>
        <v/>
      </c>
      <c r="BV226" s="69" t="n">
        <f aca="false">'Vstupní data'!AJ226</f>
        <v>0</v>
      </c>
      <c r="BW226" s="69" t="n">
        <f aca="false">IF(BF226&gt;0,IF(J226&gt;0,J226,K226*H226/100),0)</f>
        <v>0</v>
      </c>
      <c r="BX226" s="69" t="n">
        <f aca="false">IF(BF226&gt;0,IF(BJ226&gt;BL226,BL226,BJ226),0)</f>
        <v>0</v>
      </c>
      <c r="BY226" s="69" t="n">
        <f aca="false">IF(BD226=0,0,IF(AND(BX226&gt;0,BX226&lt;=5),  IF(AND(BX226&gt;0,BX226&lt;=5),VLOOKUP(BK226,'Pril1-THLPa'!$A$6:$F$18,IF(AND(BX226&gt;0,BX226&lt;=5),LOOKUP(BX226,'Pril1-THLPa'!$B$5:$F$5,'Pril1-THLPa'!$B$4:$F$4),""),0),""),  IF(BX226&gt;5,BO226+BP226*(BX226-5)+BQ226*POWER(BX226-5,2)+BR226*POWER(BX226-5,3)+BS226*POWER(BX226-5,4),"")))</f>
        <v>0</v>
      </c>
      <c r="BZ226" s="69" t="n">
        <f aca="false">IF(BY226&gt;0,BY226*BI226/10*BW226*(100+BV226)/100,0)</f>
        <v>0</v>
      </c>
      <c r="CA226" s="69" t="n">
        <f aca="false">IF(BD226&gt;0,BX226-IF(BD226&gt;BX226,BX226,BD226),0)</f>
        <v>0</v>
      </c>
      <c r="CB226" s="69" t="n">
        <f aca="false">POWER(1.01,CA226)</f>
        <v>1</v>
      </c>
      <c r="CC226" s="69" t="n">
        <f aca="false">IF(BF226&gt;0,IF(BF226&gt;BH226,1,BF226/BH226),0)</f>
        <v>0</v>
      </c>
      <c r="CD226" s="72" t="n">
        <f aca="false">IF(BD226=0,0,IF(BF226&gt;0,ROUND(IF(CB226&lt;&gt;0,BZ226*BT226*1/CB226*CC226,0),0),0))</f>
        <v>0</v>
      </c>
      <c r="CE226" s="73" t="str">
        <f aca="false">IF(BF226&gt;0,IF(BF226&gt;BH226,CD226/BF226,CD226/BH226),"")</f>
        <v/>
      </c>
      <c r="CF226" s="69" t="n">
        <f aca="false">'Vstupní data'!AM226</f>
        <v>0</v>
      </c>
      <c r="CG226" s="69" t="n">
        <f aca="false">'Vstupní data'!AN226</f>
        <v>0</v>
      </c>
      <c r="CH226" s="69" t="n">
        <f aca="false">'Vstupní data'!AO226</f>
        <v>0</v>
      </c>
      <c r="CI226" s="69" t="n">
        <f aca="false">'Vstupní data'!AP226</f>
        <v>0</v>
      </c>
      <c r="CJ226" s="72" t="n">
        <f aca="false">ROUND(CH226*CI226,0)</f>
        <v>0</v>
      </c>
      <c r="CK226" s="74" t="str">
        <f aca="false">IF(OR(AA226&gt;0,BB226&gt;0,CD226&gt;0,CJ226&gt;0),AA226+BB226+CD226+CJ226,"")</f>
        <v/>
      </c>
    </row>
    <row r="227" customFormat="false" ht="12.8" hidden="false" customHeight="false" outlineLevel="0" collapsed="false">
      <c r="A227" s="66" t="n">
        <f aca="false">'Vstupní data'!A227</f>
        <v>0</v>
      </c>
      <c r="F227" s="66" t="str">
        <f aca="false">CONCATENATE('Vstupní data'!F227,'Vstupní data'!G227,'Vstupní data'!H227,'Vstupní data'!I227)</f>
        <v/>
      </c>
      <c r="G227" s="66"/>
      <c r="H227" s="66" t="n">
        <f aca="false">'Vstupní data'!K227</f>
        <v>0</v>
      </c>
      <c r="I227" s="66" t="n">
        <f aca="false">'Vstupní data'!L227</f>
        <v>0</v>
      </c>
      <c r="J227" s="66" t="n">
        <f aca="false">'Vstupní data'!K227*'Vstupní data'!M227/100</f>
        <v>0</v>
      </c>
      <c r="L227" s="66" t="n">
        <f aca="false">IF('Vstupní data'!N227="prostokořenný",0,IF('Vstupní data'!N227="krytokořenný","k",IF('Vstupní data'!N227="poloodrostky nebo odrostky, prostokořenné i krytokořenné","po",0)))</f>
        <v>0</v>
      </c>
      <c r="N227" s="66"/>
      <c r="O227" s="66" t="n">
        <f aca="false">'Vstupní data'!O227</f>
        <v>0</v>
      </c>
      <c r="P227" s="66" t="n">
        <f aca="false">IF(O227&gt;0,VLOOKUP(CONCATENATE(VLOOKUP(I227,'Pril3-drev'!$H$5:$K$83,4,0),"-",'Vstupní data'!R227),K2!$C$15:$D$23,2,0),0)</f>
        <v>0</v>
      </c>
      <c r="Q227" s="66" t="n">
        <f aca="false">IF(O227&gt;0,VLOOKUP(I227,'Pril3-drev'!$H$5:$I$83,2,0),0)</f>
        <v>0</v>
      </c>
      <c r="R227" s="66" t="n">
        <f aca="false">IF(Q227&gt;0,VLOOKUP(Q227,'Pril6-okus'!$A$5:$B$17,2,0),0)</f>
        <v>0</v>
      </c>
      <c r="S227" s="66" t="n">
        <f aca="false">IF(O227&gt;0,VLOOKUP(I227,'Pril3-drev'!$H$5:$J$83,3,0),0)</f>
        <v>0</v>
      </c>
      <c r="T227" s="66" t="str">
        <f aca="false">IF(O227&gt;0,IF(L227="k",0.9*VLOOKUP(S227,'ha-pocty-vyhl'!$A$5:$B$20,2,0),IF(L227="po",0.8*VLOOKUP(S227,'ha-pocty-vyhl'!$A$5:$B$20,2,0),VLOOKUP(S227,'ha-pocty-vyhl'!$A$5:$B$20,2,0))),"")</f>
        <v/>
      </c>
      <c r="U227" s="66" t="n">
        <f aca="false">'Vstupní data'!P227</f>
        <v>0</v>
      </c>
      <c r="V227" s="66" t="n">
        <f aca="false">IF(O227&gt;0,1.3*T227*1000*Z227/10000,0)</f>
        <v>0</v>
      </c>
      <c r="W227" s="66" t="n">
        <f aca="false">IF(O227&gt;0,1.3*T227*1000*Z227/10000,0)</f>
        <v>0</v>
      </c>
      <c r="X227" s="66" t="n">
        <f aca="false">IF(O227&gt;0,IF(O227&gt;V227,V227,O227),0)</f>
        <v>0</v>
      </c>
      <c r="Y227" s="66" t="n">
        <f aca="false">IF(O227&gt;0,IF(IF(U227&gt;W227,W227,U227)&lt;X227,W227,IF(U227&gt;W227,W227,U227)),0)</f>
        <v>0</v>
      </c>
      <c r="Z227" s="66" t="n">
        <f aca="false">IF(O227&gt;0,IF(J227&gt;0,J227,K227*H227/100),0)</f>
        <v>0</v>
      </c>
      <c r="AA227" s="67" t="n">
        <f aca="false">IF(O227&gt;0,CEILING(R227*P227*X227/Y227*Z227,1),0)</f>
        <v>0</v>
      </c>
      <c r="AB227" s="68" t="n">
        <f aca="false">IF(O227&gt;0,AA227/O227,0)</f>
        <v>0</v>
      </c>
      <c r="AC227" s="66" t="n">
        <f aca="false">'Vstupní data'!W227</f>
        <v>0</v>
      </c>
      <c r="AI227" s="66" t="str">
        <f aca="false">IF(OR('Vstupní data'!T227&gt;0,'Vstupní data'!U227&gt;0),VLOOKUP(I227,'Pril3-drev'!$H$5:$J$83,3,0),"")</f>
        <v/>
      </c>
      <c r="AJ227" s="66" t="n">
        <f aca="false">IF('Vstupní data'!V227="prostokořenný",0,IF('Vstupní data'!V227="krytokořenný","k",IF('Vstupní data'!V227="poloodrostky nebo odrostky, prostokořenné i krytokořenné","po",0)))</f>
        <v>0</v>
      </c>
      <c r="AK227" s="66" t="n">
        <f aca="false">IF(OR('Vstupní data'!T227&gt;0,'Vstupní data'!U227&gt;0),IF(AJ227="k",0.9*VLOOKUP(AI227,'ha-pocty-vyhl'!$A$5:$B$20,2,0),IF(AJ227="po",0.8*VLOOKUP(AI227,'ha-pocty-vyhl'!$A$5:$B$20,2,0),VLOOKUP(AI227,'ha-pocty-vyhl'!$A$5:$B$20,2,0))),0)</f>
        <v>0</v>
      </c>
      <c r="AL227" s="66" t="n">
        <f aca="false">IF(OR('Vstupní data'!T227&gt;0,'Vstupní data'!U227&gt;0),'Vstupní data'!K227*'Vstupní data'!M227/100,0)</f>
        <v>0</v>
      </c>
      <c r="AM227" s="66" t="n">
        <f aca="false">IF(OR('Vstupní data'!T227&gt;0,'Vstupní data'!U227&gt;0),IF('Vstupní data'!T227&gt;0,'Vstupní data'!T227,ROUND(10*'Vstupní data'!U227/AK227,0)),0)</f>
        <v>0</v>
      </c>
      <c r="AN227" s="69" t="n">
        <f aca="false">IF('Vstupní data'!T227&gt;0,   IF('Vstupní data'!T227&lt;=AL227,'Vstupní data'!T227,AL227),   IF(AM227&lt;AL227,AM227,AL227))</f>
        <v>0</v>
      </c>
      <c r="AO227" s="69" t="n">
        <f aca="false">'Vstupní data'!X227</f>
        <v>0</v>
      </c>
      <c r="AP227" s="66" t="n">
        <f aca="false">IF(OR('Vstupní data'!T227&gt;0,'Vstupní data'!U227&gt;0),IF(I227&lt;&gt;0,VLOOKUP(I227,'Pril3-drev'!$H$5:$I$83,2,0),0),0)</f>
        <v>0</v>
      </c>
      <c r="AQ227" s="66" t="n">
        <f aca="false">'Vstupní data'!Y227</f>
        <v>0</v>
      </c>
      <c r="AR227" s="66" t="str">
        <f aca="false">IF(AC227&gt;5,   IF('Vstupní data'!Y227&gt;0,   VLOOKUP(VLOOKUP(CONCATENATE(VLOOKUP(I227,'Pril3-drev'!$H$4:$L$83,5,0),AC227),'Pril3-drev'!$Q$4:$R$2803,2,0),'AVB-BS'!$C$5:$S$29 ,LOOKUP(AQ227,'AVB-BS'!$D$3:$S$3,'AVB-BS'!$D$1:$S$1) ,0 )   ,   IF('Vstupní data'!Z227&gt;0,'Vstupní data'!Z227,0)) , "")</f>
        <v/>
      </c>
      <c r="AS227" s="70" t="str">
        <f aca="false">IF(AC227&gt;5,VLOOKUP(CONCATENATE(AP227,AR227),'Pril1-THLPa'!$H$6:$N$96,4,0),"")</f>
        <v/>
      </c>
      <c r="AT227" s="70" t="str">
        <f aca="false">IF(AC227&gt;5,VLOOKUP(CONCATENATE(AP227,AR227),'Pril1-THLPa'!$H$6:$N$96,5,0),"")</f>
        <v/>
      </c>
      <c r="AU227" s="70" t="str">
        <f aca="false">IF(AC227&gt;5,VLOOKUP(CONCATENATE(AP227,AR227),'Pril1-THLPa'!$H$6:$N$96,6,0),"")</f>
        <v/>
      </c>
      <c r="AV227" s="70" t="str">
        <f aca="false">IF(AC227&gt;5,VLOOKUP(CONCATENATE(AP227,AR227),'Pril1-THLPa'!$H$6:$N$96,7,0),"")</f>
        <v/>
      </c>
      <c r="AW227" s="70" t="str">
        <f aca="false">IF(AC227&gt;5,VLOOKUP(CONCATENATE(AP227,AR227),'Pril1-THLPa'!$H$6:$O$96,8,0),"")</f>
        <v/>
      </c>
      <c r="AX227" s="66" t="n">
        <f aca="false">IF(AC227&gt;0,IF(AND(AC227&gt;0,AC227&lt;=5),VLOOKUP(AP227,'Pril1-THLPa'!$A$6:$F$18,LOOKUP(AC227,'Pril1-THLPa'!$B$5:$F$5,'Pril1-THLPa'!$B$4:$F$4),0),AS227+AT227*(AC227-5)+AU227*POWER(AC227-5,2)+AV227*POWER(AC227-5,3)+AW227*POWER(AC227-5,4)),0)</f>
        <v>0</v>
      </c>
      <c r="AY227" s="71"/>
      <c r="AZ227" s="66" t="n">
        <f aca="false">'Vstupní data'!AA227</f>
        <v>0</v>
      </c>
      <c r="BA227" s="66" t="n">
        <f aca="false">IF(OR('Vstupní data'!T227&gt;0,'Vstupní data'!U227&gt;0),IF(AC227&lt;&gt;"",AX227*AO227/10*(100+AZ227)/100,0),0)</f>
        <v>0</v>
      </c>
      <c r="BB227" s="67" t="n">
        <f aca="false">IF(AC227&lt;&gt;"",ROUND(BA227*AN227,0),0)</f>
        <v>0</v>
      </c>
      <c r="BC227" s="68" t="str">
        <f aca="false">IF(AE227&gt;0,BB227/AE227,"")</f>
        <v/>
      </c>
      <c r="BD227" s="66" t="n">
        <f aca="false">'Vstupní data'!AE227</f>
        <v>0</v>
      </c>
      <c r="BF227" s="66" t="n">
        <f aca="false">'Vstupní data'!AC227</f>
        <v>0</v>
      </c>
      <c r="BH227" s="66" t="n">
        <f aca="false">'Vstupní data'!AD227</f>
        <v>0</v>
      </c>
      <c r="BI227" s="66" t="n">
        <f aca="false">'Vstupní data'!AF227</f>
        <v>0</v>
      </c>
      <c r="BJ227" s="69" t="n">
        <f aca="false">'Vstupní data'!AG227</f>
        <v>0</v>
      </c>
      <c r="BK227" s="69" t="n">
        <f aca="false">IF(BF227&lt;&gt;0,VLOOKUP(I227,'Pril3-drev'!$H$5:$I$83,2,0),0)</f>
        <v>0</v>
      </c>
      <c r="BL227" s="69" t="n">
        <f aca="false">IF(BF227&lt;&gt;0,VLOOKUP(BK227,'Pril3-drev'!$A$5:$C$17,3,0),0)</f>
        <v>0</v>
      </c>
      <c r="BM227" s="69" t="n">
        <f aca="false">'Vstupní data'!AH227</f>
        <v>0</v>
      </c>
      <c r="BN227" s="69" t="n">
        <f aca="false">IF('Vstupní data'!AH227&gt;0,   VLOOKUP(VLOOKUP(CONCATENATE(VLOOKUP(I227,'Pril3-drev'!$H$4:$L$83,5,0),BD227),'Pril3-drev'!$Q$4:$R$2803,2,0),'AVB-BS'!$C$5:$S$29 ,LOOKUP(BM227,'AVB-BS'!$D$3:$S$3,'AVB-BS'!$D$1:$S$1) ,0 )   ,   IF('Vstupní data'!AI227&gt;0,'Vstupní data'!AI227,0))</f>
        <v>0</v>
      </c>
      <c r="BO227" s="69" t="str">
        <f aca="false">IF(BX227&gt;5,VLOOKUP(CONCATENATE(BK227,BN227),'Pril1-THLPa'!$H$6:$N$96,4,0),"")</f>
        <v/>
      </c>
      <c r="BP227" s="69" t="str">
        <f aca="false">IF(BX227&gt;5,VLOOKUP(CONCATENATE(BK227,BN227),'Pril1-THLPa'!$H$6:$N$96,5,0),"")</f>
        <v/>
      </c>
      <c r="BQ227" s="69" t="str">
        <f aca="false">IF(BX227&gt;5,VLOOKUP(CONCATENATE(BK227,BN227),'Pril1-THLPa'!$H$6:$N$96,6,0),"")</f>
        <v/>
      </c>
      <c r="BR227" s="69" t="str">
        <f aca="false">IF(BX227&gt;5,VLOOKUP(CONCATENATE(BK227,BN227),'Pril1-THLPa'!$H$6:$N$96,7,0),"")</f>
        <v/>
      </c>
      <c r="BS227" s="69" t="str">
        <f aca="false">IF(BX227&gt;5,VLOOKUP(CONCATENATE(BK227,BN227),'Pril1-THLPa'!$H$6:$O$96,8,0),"")</f>
        <v/>
      </c>
      <c r="BT227" s="69" t="str">
        <f aca="false">IF(BF227&gt;0, IF(BK227="smrk",  VLOOKUP(VLOOKUP(BD227,'Pril9-K3'!$L$8:$M$207,2,0),'Pril9-K3'!$A$8:$J$16,LOOKUP(BN227,'Pril9-K3'!$A$7:$J$7,'Pril9-K3'!$A$5:$J$5),0), IF(AND(BK227&lt;&gt;"smrk",'Vstupní data'!AK227&lt;&gt;""),'Vstupní data'!AK227,   VLOOKUP(VLOOKUP(BD227,'Pril9-K3'!$L$8:$M$207,2,0),'Pril9-K3'!$A$8:$J$16,LOOKUP(BN227,'Pril9-K3'!$A$7:$J$7,'Pril9-K3'!$A$5:$J$5),0)   )),   "")</f>
        <v/>
      </c>
      <c r="BV227" s="69" t="n">
        <f aca="false">'Vstupní data'!AJ227</f>
        <v>0</v>
      </c>
      <c r="BW227" s="69" t="n">
        <f aca="false">IF(BF227&gt;0,IF(J227&gt;0,J227,K227*H227/100),0)</f>
        <v>0</v>
      </c>
      <c r="BX227" s="69" t="n">
        <f aca="false">IF(BF227&gt;0,IF(BJ227&gt;BL227,BL227,BJ227),0)</f>
        <v>0</v>
      </c>
      <c r="BY227" s="69" t="n">
        <f aca="false">IF(BD227=0,0,IF(AND(BX227&gt;0,BX227&lt;=5),  IF(AND(BX227&gt;0,BX227&lt;=5),VLOOKUP(BK227,'Pril1-THLPa'!$A$6:$F$18,IF(AND(BX227&gt;0,BX227&lt;=5),LOOKUP(BX227,'Pril1-THLPa'!$B$5:$F$5,'Pril1-THLPa'!$B$4:$F$4),""),0),""),  IF(BX227&gt;5,BO227+BP227*(BX227-5)+BQ227*POWER(BX227-5,2)+BR227*POWER(BX227-5,3)+BS227*POWER(BX227-5,4),"")))</f>
        <v>0</v>
      </c>
      <c r="BZ227" s="69" t="n">
        <f aca="false">IF(BY227&gt;0,BY227*BI227/10*BW227*(100+BV227)/100,0)</f>
        <v>0</v>
      </c>
      <c r="CA227" s="69" t="n">
        <f aca="false">IF(BD227&gt;0,BX227-IF(BD227&gt;BX227,BX227,BD227),0)</f>
        <v>0</v>
      </c>
      <c r="CB227" s="69" t="n">
        <f aca="false">POWER(1.01,CA227)</f>
        <v>1</v>
      </c>
      <c r="CC227" s="69" t="n">
        <f aca="false">IF(BF227&gt;0,IF(BF227&gt;BH227,1,BF227/BH227),0)</f>
        <v>0</v>
      </c>
      <c r="CD227" s="72" t="n">
        <f aca="false">IF(BD227=0,0,IF(BF227&gt;0,ROUND(IF(CB227&lt;&gt;0,BZ227*BT227*1/CB227*CC227,0),0),0))</f>
        <v>0</v>
      </c>
      <c r="CE227" s="73" t="str">
        <f aca="false">IF(BF227&gt;0,IF(BF227&gt;BH227,CD227/BF227,CD227/BH227),"")</f>
        <v/>
      </c>
      <c r="CF227" s="69" t="n">
        <f aca="false">'Vstupní data'!AM227</f>
        <v>0</v>
      </c>
      <c r="CG227" s="69" t="n">
        <f aca="false">'Vstupní data'!AN227</f>
        <v>0</v>
      </c>
      <c r="CH227" s="69" t="n">
        <f aca="false">'Vstupní data'!AO227</f>
        <v>0</v>
      </c>
      <c r="CI227" s="69" t="n">
        <f aca="false">'Vstupní data'!AP227</f>
        <v>0</v>
      </c>
      <c r="CJ227" s="72" t="n">
        <f aca="false">ROUND(CH227*CI227,0)</f>
        <v>0</v>
      </c>
      <c r="CK227" s="74" t="str">
        <f aca="false">IF(OR(AA227&gt;0,BB227&gt;0,CD227&gt;0,CJ227&gt;0),AA227+BB227+CD227+CJ227,"")</f>
        <v/>
      </c>
    </row>
    <row r="228" customFormat="false" ht="12.8" hidden="false" customHeight="false" outlineLevel="0" collapsed="false">
      <c r="A228" s="66" t="n">
        <f aca="false">'Vstupní data'!A228</f>
        <v>0</v>
      </c>
      <c r="F228" s="66" t="str">
        <f aca="false">CONCATENATE('Vstupní data'!F228,'Vstupní data'!G228,'Vstupní data'!H228,'Vstupní data'!I228)</f>
        <v/>
      </c>
      <c r="G228" s="66"/>
      <c r="H228" s="66" t="n">
        <f aca="false">'Vstupní data'!K228</f>
        <v>0</v>
      </c>
      <c r="I228" s="66" t="n">
        <f aca="false">'Vstupní data'!L228</f>
        <v>0</v>
      </c>
      <c r="J228" s="66" t="n">
        <f aca="false">'Vstupní data'!K228*'Vstupní data'!M228/100</f>
        <v>0</v>
      </c>
      <c r="L228" s="66" t="n">
        <f aca="false">IF('Vstupní data'!N228="prostokořenný",0,IF('Vstupní data'!N228="krytokořenný","k",IF('Vstupní data'!N228="poloodrostky nebo odrostky, prostokořenné i krytokořenné","po",0)))</f>
        <v>0</v>
      </c>
      <c r="N228" s="66"/>
      <c r="O228" s="66" t="n">
        <f aca="false">'Vstupní data'!O228</f>
        <v>0</v>
      </c>
      <c r="P228" s="66" t="n">
        <f aca="false">IF(O228&gt;0,VLOOKUP(CONCATENATE(VLOOKUP(I228,'Pril3-drev'!$H$5:$K$83,4,0),"-",'Vstupní data'!R228),K2!$C$15:$D$23,2,0),0)</f>
        <v>0</v>
      </c>
      <c r="Q228" s="66" t="n">
        <f aca="false">IF(O228&gt;0,VLOOKUP(I228,'Pril3-drev'!$H$5:$I$83,2,0),0)</f>
        <v>0</v>
      </c>
      <c r="R228" s="66" t="n">
        <f aca="false">IF(Q228&gt;0,VLOOKUP(Q228,'Pril6-okus'!$A$5:$B$17,2,0),0)</f>
        <v>0</v>
      </c>
      <c r="S228" s="66" t="n">
        <f aca="false">IF(O228&gt;0,VLOOKUP(I228,'Pril3-drev'!$H$5:$J$83,3,0),0)</f>
        <v>0</v>
      </c>
      <c r="T228" s="66" t="str">
        <f aca="false">IF(O228&gt;0,IF(L228="k",0.9*VLOOKUP(S228,'ha-pocty-vyhl'!$A$5:$B$20,2,0),IF(L228="po",0.8*VLOOKUP(S228,'ha-pocty-vyhl'!$A$5:$B$20,2,0),VLOOKUP(S228,'ha-pocty-vyhl'!$A$5:$B$20,2,0))),"")</f>
        <v/>
      </c>
      <c r="U228" s="66" t="n">
        <f aca="false">'Vstupní data'!P228</f>
        <v>0</v>
      </c>
      <c r="V228" s="66" t="n">
        <f aca="false">IF(O228&gt;0,1.3*T228*1000*Z228/10000,0)</f>
        <v>0</v>
      </c>
      <c r="W228" s="66" t="n">
        <f aca="false">IF(O228&gt;0,1.3*T228*1000*Z228/10000,0)</f>
        <v>0</v>
      </c>
      <c r="X228" s="66" t="n">
        <f aca="false">IF(O228&gt;0,IF(O228&gt;V228,V228,O228),0)</f>
        <v>0</v>
      </c>
      <c r="Y228" s="66" t="n">
        <f aca="false">IF(O228&gt;0,IF(IF(U228&gt;W228,W228,U228)&lt;X228,W228,IF(U228&gt;W228,W228,U228)),0)</f>
        <v>0</v>
      </c>
      <c r="Z228" s="66" t="n">
        <f aca="false">IF(O228&gt;0,IF(J228&gt;0,J228,K228*H228/100),0)</f>
        <v>0</v>
      </c>
      <c r="AA228" s="67" t="n">
        <f aca="false">IF(O228&gt;0,CEILING(R228*P228*X228/Y228*Z228,1),0)</f>
        <v>0</v>
      </c>
      <c r="AB228" s="68" t="n">
        <f aca="false">IF(O228&gt;0,AA228/O228,0)</f>
        <v>0</v>
      </c>
      <c r="AC228" s="66" t="n">
        <f aca="false">'Vstupní data'!W228</f>
        <v>0</v>
      </c>
      <c r="AI228" s="66" t="str">
        <f aca="false">IF(OR('Vstupní data'!T228&gt;0,'Vstupní data'!U228&gt;0),VLOOKUP(I228,'Pril3-drev'!$H$5:$J$83,3,0),"")</f>
        <v/>
      </c>
      <c r="AJ228" s="66" t="n">
        <f aca="false">IF('Vstupní data'!V228="prostokořenný",0,IF('Vstupní data'!V228="krytokořenný","k",IF('Vstupní data'!V228="poloodrostky nebo odrostky, prostokořenné i krytokořenné","po",0)))</f>
        <v>0</v>
      </c>
      <c r="AK228" s="66" t="n">
        <f aca="false">IF(OR('Vstupní data'!T228&gt;0,'Vstupní data'!U228&gt;0),IF(AJ228="k",0.9*VLOOKUP(AI228,'ha-pocty-vyhl'!$A$5:$B$20,2,0),IF(AJ228="po",0.8*VLOOKUP(AI228,'ha-pocty-vyhl'!$A$5:$B$20,2,0),VLOOKUP(AI228,'ha-pocty-vyhl'!$A$5:$B$20,2,0))),0)</f>
        <v>0</v>
      </c>
      <c r="AL228" s="66" t="n">
        <f aca="false">IF(OR('Vstupní data'!T228&gt;0,'Vstupní data'!U228&gt;0),'Vstupní data'!K228*'Vstupní data'!M228/100,0)</f>
        <v>0</v>
      </c>
      <c r="AM228" s="66" t="n">
        <f aca="false">IF(OR('Vstupní data'!T228&gt;0,'Vstupní data'!U228&gt;0),IF('Vstupní data'!T228&gt;0,'Vstupní data'!T228,ROUND(10*'Vstupní data'!U228/AK228,0)),0)</f>
        <v>0</v>
      </c>
      <c r="AN228" s="69" t="n">
        <f aca="false">IF('Vstupní data'!T228&gt;0,   IF('Vstupní data'!T228&lt;=AL228,'Vstupní data'!T228,AL228),   IF(AM228&lt;AL228,AM228,AL228))</f>
        <v>0</v>
      </c>
      <c r="AO228" s="69" t="n">
        <f aca="false">'Vstupní data'!X228</f>
        <v>0</v>
      </c>
      <c r="AP228" s="66" t="n">
        <f aca="false">IF(OR('Vstupní data'!T228&gt;0,'Vstupní data'!U228&gt;0),IF(I228&lt;&gt;0,VLOOKUP(I228,'Pril3-drev'!$H$5:$I$83,2,0),0),0)</f>
        <v>0</v>
      </c>
      <c r="AQ228" s="66" t="n">
        <f aca="false">'Vstupní data'!Y228</f>
        <v>0</v>
      </c>
      <c r="AR228" s="66" t="str">
        <f aca="false">IF(AC228&gt;5,   IF('Vstupní data'!Y228&gt;0,   VLOOKUP(VLOOKUP(CONCATENATE(VLOOKUP(I228,'Pril3-drev'!$H$4:$L$83,5,0),AC228),'Pril3-drev'!$Q$4:$R$2803,2,0),'AVB-BS'!$C$5:$S$29 ,LOOKUP(AQ228,'AVB-BS'!$D$3:$S$3,'AVB-BS'!$D$1:$S$1) ,0 )   ,   IF('Vstupní data'!Z228&gt;0,'Vstupní data'!Z228,0)) , "")</f>
        <v/>
      </c>
      <c r="AS228" s="70" t="str">
        <f aca="false">IF(AC228&gt;5,VLOOKUP(CONCATENATE(AP228,AR228),'Pril1-THLPa'!$H$6:$N$96,4,0),"")</f>
        <v/>
      </c>
      <c r="AT228" s="70" t="str">
        <f aca="false">IF(AC228&gt;5,VLOOKUP(CONCATENATE(AP228,AR228),'Pril1-THLPa'!$H$6:$N$96,5,0),"")</f>
        <v/>
      </c>
      <c r="AU228" s="70" t="str">
        <f aca="false">IF(AC228&gt;5,VLOOKUP(CONCATENATE(AP228,AR228),'Pril1-THLPa'!$H$6:$N$96,6,0),"")</f>
        <v/>
      </c>
      <c r="AV228" s="70" t="str">
        <f aca="false">IF(AC228&gt;5,VLOOKUP(CONCATENATE(AP228,AR228),'Pril1-THLPa'!$H$6:$N$96,7,0),"")</f>
        <v/>
      </c>
      <c r="AW228" s="70" t="str">
        <f aca="false">IF(AC228&gt;5,VLOOKUP(CONCATENATE(AP228,AR228),'Pril1-THLPa'!$H$6:$O$96,8,0),"")</f>
        <v/>
      </c>
      <c r="AX228" s="66" t="n">
        <f aca="false">IF(AC228&gt;0,IF(AND(AC228&gt;0,AC228&lt;=5),VLOOKUP(AP228,'Pril1-THLPa'!$A$6:$F$18,LOOKUP(AC228,'Pril1-THLPa'!$B$5:$F$5,'Pril1-THLPa'!$B$4:$F$4),0),AS228+AT228*(AC228-5)+AU228*POWER(AC228-5,2)+AV228*POWER(AC228-5,3)+AW228*POWER(AC228-5,4)),0)</f>
        <v>0</v>
      </c>
      <c r="AY228" s="71"/>
      <c r="AZ228" s="66" t="n">
        <f aca="false">'Vstupní data'!AA228</f>
        <v>0</v>
      </c>
      <c r="BA228" s="66" t="n">
        <f aca="false">IF(OR('Vstupní data'!T228&gt;0,'Vstupní data'!U228&gt;0),IF(AC228&lt;&gt;"",AX228*AO228/10*(100+AZ228)/100,0),0)</f>
        <v>0</v>
      </c>
      <c r="BB228" s="67" t="n">
        <f aca="false">IF(AC228&lt;&gt;"",ROUND(BA228*AN228,0),0)</f>
        <v>0</v>
      </c>
      <c r="BC228" s="68" t="str">
        <f aca="false">IF(AE228&gt;0,BB228/AE228,"")</f>
        <v/>
      </c>
      <c r="BD228" s="66" t="n">
        <f aca="false">'Vstupní data'!AE228</f>
        <v>0</v>
      </c>
      <c r="BF228" s="66" t="n">
        <f aca="false">'Vstupní data'!AC228</f>
        <v>0</v>
      </c>
      <c r="BH228" s="66" t="n">
        <f aca="false">'Vstupní data'!AD228</f>
        <v>0</v>
      </c>
      <c r="BI228" s="66" t="n">
        <f aca="false">'Vstupní data'!AF228</f>
        <v>0</v>
      </c>
      <c r="BJ228" s="69" t="n">
        <f aca="false">'Vstupní data'!AG228</f>
        <v>0</v>
      </c>
      <c r="BK228" s="69" t="n">
        <f aca="false">IF(BF228&lt;&gt;0,VLOOKUP(I228,'Pril3-drev'!$H$5:$I$83,2,0),0)</f>
        <v>0</v>
      </c>
      <c r="BL228" s="69" t="n">
        <f aca="false">IF(BF228&lt;&gt;0,VLOOKUP(BK228,'Pril3-drev'!$A$5:$C$17,3,0),0)</f>
        <v>0</v>
      </c>
      <c r="BM228" s="69" t="n">
        <f aca="false">'Vstupní data'!AH228</f>
        <v>0</v>
      </c>
      <c r="BN228" s="69" t="n">
        <f aca="false">IF('Vstupní data'!AH228&gt;0,   VLOOKUP(VLOOKUP(CONCATENATE(VLOOKUP(I228,'Pril3-drev'!$H$4:$L$83,5,0),BD228),'Pril3-drev'!$Q$4:$R$2803,2,0),'AVB-BS'!$C$5:$S$29 ,LOOKUP(BM228,'AVB-BS'!$D$3:$S$3,'AVB-BS'!$D$1:$S$1) ,0 )   ,   IF('Vstupní data'!AI228&gt;0,'Vstupní data'!AI228,0))</f>
        <v>0</v>
      </c>
      <c r="BO228" s="69" t="str">
        <f aca="false">IF(BX228&gt;5,VLOOKUP(CONCATENATE(BK228,BN228),'Pril1-THLPa'!$H$6:$N$96,4,0),"")</f>
        <v/>
      </c>
      <c r="BP228" s="69" t="str">
        <f aca="false">IF(BX228&gt;5,VLOOKUP(CONCATENATE(BK228,BN228),'Pril1-THLPa'!$H$6:$N$96,5,0),"")</f>
        <v/>
      </c>
      <c r="BQ228" s="69" t="str">
        <f aca="false">IF(BX228&gt;5,VLOOKUP(CONCATENATE(BK228,BN228),'Pril1-THLPa'!$H$6:$N$96,6,0),"")</f>
        <v/>
      </c>
      <c r="BR228" s="69" t="str">
        <f aca="false">IF(BX228&gt;5,VLOOKUP(CONCATENATE(BK228,BN228),'Pril1-THLPa'!$H$6:$N$96,7,0),"")</f>
        <v/>
      </c>
      <c r="BS228" s="69" t="str">
        <f aca="false">IF(BX228&gt;5,VLOOKUP(CONCATENATE(BK228,BN228),'Pril1-THLPa'!$H$6:$O$96,8,0),"")</f>
        <v/>
      </c>
      <c r="BT228" s="69" t="str">
        <f aca="false">IF(BF228&gt;0, IF(BK228="smrk",  VLOOKUP(VLOOKUP(BD228,'Pril9-K3'!$L$8:$M$207,2,0),'Pril9-K3'!$A$8:$J$16,LOOKUP(BN228,'Pril9-K3'!$A$7:$J$7,'Pril9-K3'!$A$5:$J$5),0), IF(AND(BK228&lt;&gt;"smrk",'Vstupní data'!AK228&lt;&gt;""),'Vstupní data'!AK228,   VLOOKUP(VLOOKUP(BD228,'Pril9-K3'!$L$8:$M$207,2,0),'Pril9-K3'!$A$8:$J$16,LOOKUP(BN228,'Pril9-K3'!$A$7:$J$7,'Pril9-K3'!$A$5:$J$5),0)   )),   "")</f>
        <v/>
      </c>
      <c r="BV228" s="69" t="n">
        <f aca="false">'Vstupní data'!AJ228</f>
        <v>0</v>
      </c>
      <c r="BW228" s="69" t="n">
        <f aca="false">IF(BF228&gt;0,IF(J228&gt;0,J228,K228*H228/100),0)</f>
        <v>0</v>
      </c>
      <c r="BX228" s="69" t="n">
        <f aca="false">IF(BF228&gt;0,IF(BJ228&gt;BL228,BL228,BJ228),0)</f>
        <v>0</v>
      </c>
      <c r="BY228" s="69" t="n">
        <f aca="false">IF(BD228=0,0,IF(AND(BX228&gt;0,BX228&lt;=5),  IF(AND(BX228&gt;0,BX228&lt;=5),VLOOKUP(BK228,'Pril1-THLPa'!$A$6:$F$18,IF(AND(BX228&gt;0,BX228&lt;=5),LOOKUP(BX228,'Pril1-THLPa'!$B$5:$F$5,'Pril1-THLPa'!$B$4:$F$4),""),0),""),  IF(BX228&gt;5,BO228+BP228*(BX228-5)+BQ228*POWER(BX228-5,2)+BR228*POWER(BX228-5,3)+BS228*POWER(BX228-5,4),"")))</f>
        <v>0</v>
      </c>
      <c r="BZ228" s="69" t="n">
        <f aca="false">IF(BY228&gt;0,BY228*BI228/10*BW228*(100+BV228)/100,0)</f>
        <v>0</v>
      </c>
      <c r="CA228" s="69" t="n">
        <f aca="false">IF(BD228&gt;0,BX228-IF(BD228&gt;BX228,BX228,BD228),0)</f>
        <v>0</v>
      </c>
      <c r="CB228" s="69" t="n">
        <f aca="false">POWER(1.01,CA228)</f>
        <v>1</v>
      </c>
      <c r="CC228" s="69" t="n">
        <f aca="false">IF(BF228&gt;0,IF(BF228&gt;BH228,1,BF228/BH228),0)</f>
        <v>0</v>
      </c>
      <c r="CD228" s="72" t="n">
        <f aca="false">IF(BD228=0,0,IF(BF228&gt;0,ROUND(IF(CB228&lt;&gt;0,BZ228*BT228*1/CB228*CC228,0),0),0))</f>
        <v>0</v>
      </c>
      <c r="CE228" s="73" t="str">
        <f aca="false">IF(BF228&gt;0,IF(BF228&gt;BH228,CD228/BF228,CD228/BH228),"")</f>
        <v/>
      </c>
      <c r="CF228" s="69" t="n">
        <f aca="false">'Vstupní data'!AM228</f>
        <v>0</v>
      </c>
      <c r="CG228" s="69" t="n">
        <f aca="false">'Vstupní data'!AN228</f>
        <v>0</v>
      </c>
      <c r="CH228" s="69" t="n">
        <f aca="false">'Vstupní data'!AO228</f>
        <v>0</v>
      </c>
      <c r="CI228" s="69" t="n">
        <f aca="false">'Vstupní data'!AP228</f>
        <v>0</v>
      </c>
      <c r="CJ228" s="72" t="n">
        <f aca="false">ROUND(CH228*CI228,0)</f>
        <v>0</v>
      </c>
      <c r="CK228" s="74" t="str">
        <f aca="false">IF(OR(AA228&gt;0,BB228&gt;0,CD228&gt;0,CJ228&gt;0),AA228+BB228+CD228+CJ228,"")</f>
        <v/>
      </c>
    </row>
    <row r="229" customFormat="false" ht="12.8" hidden="false" customHeight="false" outlineLevel="0" collapsed="false">
      <c r="A229" s="66" t="n">
        <f aca="false">'Vstupní data'!A229</f>
        <v>0</v>
      </c>
      <c r="F229" s="66" t="str">
        <f aca="false">CONCATENATE('Vstupní data'!F229,'Vstupní data'!G229,'Vstupní data'!H229,'Vstupní data'!I229)</f>
        <v/>
      </c>
      <c r="G229" s="66"/>
      <c r="H229" s="66" t="n">
        <f aca="false">'Vstupní data'!K229</f>
        <v>0</v>
      </c>
      <c r="I229" s="66" t="n">
        <f aca="false">'Vstupní data'!L229</f>
        <v>0</v>
      </c>
      <c r="J229" s="66" t="n">
        <f aca="false">'Vstupní data'!K229*'Vstupní data'!M229/100</f>
        <v>0</v>
      </c>
      <c r="L229" s="66" t="n">
        <f aca="false">IF('Vstupní data'!N229="prostokořenný",0,IF('Vstupní data'!N229="krytokořenný","k",IF('Vstupní data'!N229="poloodrostky nebo odrostky, prostokořenné i krytokořenné","po",0)))</f>
        <v>0</v>
      </c>
      <c r="N229" s="66"/>
      <c r="O229" s="66" t="n">
        <f aca="false">'Vstupní data'!O229</f>
        <v>0</v>
      </c>
      <c r="P229" s="66" t="n">
        <f aca="false">IF(O229&gt;0,VLOOKUP(CONCATENATE(VLOOKUP(I229,'Pril3-drev'!$H$5:$K$83,4,0),"-",'Vstupní data'!R229),K2!$C$15:$D$23,2,0),0)</f>
        <v>0</v>
      </c>
      <c r="Q229" s="66" t="n">
        <f aca="false">IF(O229&gt;0,VLOOKUP(I229,'Pril3-drev'!$H$5:$I$83,2,0),0)</f>
        <v>0</v>
      </c>
      <c r="R229" s="66" t="n">
        <f aca="false">IF(Q229&gt;0,VLOOKUP(Q229,'Pril6-okus'!$A$5:$B$17,2,0),0)</f>
        <v>0</v>
      </c>
      <c r="S229" s="66" t="n">
        <f aca="false">IF(O229&gt;0,VLOOKUP(I229,'Pril3-drev'!$H$5:$J$83,3,0),0)</f>
        <v>0</v>
      </c>
      <c r="T229" s="66" t="str">
        <f aca="false">IF(O229&gt;0,IF(L229="k",0.9*VLOOKUP(S229,'ha-pocty-vyhl'!$A$5:$B$20,2,0),IF(L229="po",0.8*VLOOKUP(S229,'ha-pocty-vyhl'!$A$5:$B$20,2,0),VLOOKUP(S229,'ha-pocty-vyhl'!$A$5:$B$20,2,0))),"")</f>
        <v/>
      </c>
      <c r="U229" s="66" t="n">
        <f aca="false">'Vstupní data'!P229</f>
        <v>0</v>
      </c>
      <c r="V229" s="66" t="n">
        <f aca="false">IF(O229&gt;0,1.3*T229*1000*Z229/10000,0)</f>
        <v>0</v>
      </c>
      <c r="W229" s="66" t="n">
        <f aca="false">IF(O229&gt;0,1.3*T229*1000*Z229/10000,0)</f>
        <v>0</v>
      </c>
      <c r="X229" s="66" t="n">
        <f aca="false">IF(O229&gt;0,IF(O229&gt;V229,V229,O229),0)</f>
        <v>0</v>
      </c>
      <c r="Y229" s="66" t="n">
        <f aca="false">IF(O229&gt;0,IF(IF(U229&gt;W229,W229,U229)&lt;X229,W229,IF(U229&gt;W229,W229,U229)),0)</f>
        <v>0</v>
      </c>
      <c r="Z229" s="66" t="n">
        <f aca="false">IF(O229&gt;0,IF(J229&gt;0,J229,K229*H229/100),0)</f>
        <v>0</v>
      </c>
      <c r="AA229" s="67" t="n">
        <f aca="false">IF(O229&gt;0,CEILING(R229*P229*X229/Y229*Z229,1),0)</f>
        <v>0</v>
      </c>
      <c r="AB229" s="68" t="n">
        <f aca="false">IF(O229&gt;0,AA229/O229,0)</f>
        <v>0</v>
      </c>
      <c r="AC229" s="66" t="n">
        <f aca="false">'Vstupní data'!W229</f>
        <v>0</v>
      </c>
      <c r="AI229" s="66" t="str">
        <f aca="false">IF(OR('Vstupní data'!T229&gt;0,'Vstupní data'!U229&gt;0),VLOOKUP(I229,'Pril3-drev'!$H$5:$J$83,3,0),"")</f>
        <v/>
      </c>
      <c r="AJ229" s="66" t="n">
        <f aca="false">IF('Vstupní data'!V229="prostokořenný",0,IF('Vstupní data'!V229="krytokořenný","k",IF('Vstupní data'!V229="poloodrostky nebo odrostky, prostokořenné i krytokořenné","po",0)))</f>
        <v>0</v>
      </c>
      <c r="AK229" s="66" t="n">
        <f aca="false">IF(OR('Vstupní data'!T229&gt;0,'Vstupní data'!U229&gt;0),IF(AJ229="k",0.9*VLOOKUP(AI229,'ha-pocty-vyhl'!$A$5:$B$20,2,0),IF(AJ229="po",0.8*VLOOKUP(AI229,'ha-pocty-vyhl'!$A$5:$B$20,2,0),VLOOKUP(AI229,'ha-pocty-vyhl'!$A$5:$B$20,2,0))),0)</f>
        <v>0</v>
      </c>
      <c r="AL229" s="66" t="n">
        <f aca="false">IF(OR('Vstupní data'!T229&gt;0,'Vstupní data'!U229&gt;0),'Vstupní data'!K229*'Vstupní data'!M229/100,0)</f>
        <v>0</v>
      </c>
      <c r="AM229" s="66" t="n">
        <f aca="false">IF(OR('Vstupní data'!T229&gt;0,'Vstupní data'!U229&gt;0),IF('Vstupní data'!T229&gt;0,'Vstupní data'!T229,ROUND(10*'Vstupní data'!U229/AK229,0)),0)</f>
        <v>0</v>
      </c>
      <c r="AN229" s="69" t="n">
        <f aca="false">IF('Vstupní data'!T229&gt;0,   IF('Vstupní data'!T229&lt;=AL229,'Vstupní data'!T229,AL229),   IF(AM229&lt;AL229,AM229,AL229))</f>
        <v>0</v>
      </c>
      <c r="AO229" s="69" t="n">
        <f aca="false">'Vstupní data'!X229</f>
        <v>0</v>
      </c>
      <c r="AP229" s="66" t="n">
        <f aca="false">IF(OR('Vstupní data'!T229&gt;0,'Vstupní data'!U229&gt;0),IF(I229&lt;&gt;0,VLOOKUP(I229,'Pril3-drev'!$H$5:$I$83,2,0),0),0)</f>
        <v>0</v>
      </c>
      <c r="AQ229" s="66" t="n">
        <f aca="false">'Vstupní data'!Y229</f>
        <v>0</v>
      </c>
      <c r="AR229" s="66" t="str">
        <f aca="false">IF(AC229&gt;5,   IF('Vstupní data'!Y229&gt;0,   VLOOKUP(VLOOKUP(CONCATENATE(VLOOKUP(I229,'Pril3-drev'!$H$4:$L$83,5,0),AC229),'Pril3-drev'!$Q$4:$R$2803,2,0),'AVB-BS'!$C$5:$S$29 ,LOOKUP(AQ229,'AVB-BS'!$D$3:$S$3,'AVB-BS'!$D$1:$S$1) ,0 )   ,   IF('Vstupní data'!Z229&gt;0,'Vstupní data'!Z229,0)) , "")</f>
        <v/>
      </c>
      <c r="AS229" s="70" t="str">
        <f aca="false">IF(AC229&gt;5,VLOOKUP(CONCATENATE(AP229,AR229),'Pril1-THLPa'!$H$6:$N$96,4,0),"")</f>
        <v/>
      </c>
      <c r="AT229" s="70" t="str">
        <f aca="false">IF(AC229&gt;5,VLOOKUP(CONCATENATE(AP229,AR229),'Pril1-THLPa'!$H$6:$N$96,5,0),"")</f>
        <v/>
      </c>
      <c r="AU229" s="70" t="str">
        <f aca="false">IF(AC229&gt;5,VLOOKUP(CONCATENATE(AP229,AR229),'Pril1-THLPa'!$H$6:$N$96,6,0),"")</f>
        <v/>
      </c>
      <c r="AV229" s="70" t="str">
        <f aca="false">IF(AC229&gt;5,VLOOKUP(CONCATENATE(AP229,AR229),'Pril1-THLPa'!$H$6:$N$96,7,0),"")</f>
        <v/>
      </c>
      <c r="AW229" s="70" t="str">
        <f aca="false">IF(AC229&gt;5,VLOOKUP(CONCATENATE(AP229,AR229),'Pril1-THLPa'!$H$6:$O$96,8,0),"")</f>
        <v/>
      </c>
      <c r="AX229" s="66" t="n">
        <f aca="false">IF(AC229&gt;0,IF(AND(AC229&gt;0,AC229&lt;=5),VLOOKUP(AP229,'Pril1-THLPa'!$A$6:$F$18,LOOKUP(AC229,'Pril1-THLPa'!$B$5:$F$5,'Pril1-THLPa'!$B$4:$F$4),0),AS229+AT229*(AC229-5)+AU229*POWER(AC229-5,2)+AV229*POWER(AC229-5,3)+AW229*POWER(AC229-5,4)),0)</f>
        <v>0</v>
      </c>
      <c r="AY229" s="71"/>
      <c r="AZ229" s="66" t="n">
        <f aca="false">'Vstupní data'!AA229</f>
        <v>0</v>
      </c>
      <c r="BA229" s="66" t="n">
        <f aca="false">IF(OR('Vstupní data'!T229&gt;0,'Vstupní data'!U229&gt;0),IF(AC229&lt;&gt;"",AX229*AO229/10*(100+AZ229)/100,0),0)</f>
        <v>0</v>
      </c>
      <c r="BB229" s="67" t="n">
        <f aca="false">IF(AC229&lt;&gt;"",ROUND(BA229*AN229,0),0)</f>
        <v>0</v>
      </c>
      <c r="BC229" s="68" t="str">
        <f aca="false">IF(AE229&gt;0,BB229/AE229,"")</f>
        <v/>
      </c>
      <c r="BD229" s="66" t="n">
        <f aca="false">'Vstupní data'!AE229</f>
        <v>0</v>
      </c>
      <c r="BF229" s="66" t="n">
        <f aca="false">'Vstupní data'!AC229</f>
        <v>0</v>
      </c>
      <c r="BH229" s="66" t="n">
        <f aca="false">'Vstupní data'!AD229</f>
        <v>0</v>
      </c>
      <c r="BI229" s="66" t="n">
        <f aca="false">'Vstupní data'!AF229</f>
        <v>0</v>
      </c>
      <c r="BJ229" s="69" t="n">
        <f aca="false">'Vstupní data'!AG229</f>
        <v>0</v>
      </c>
      <c r="BK229" s="69" t="n">
        <f aca="false">IF(BF229&lt;&gt;0,VLOOKUP(I229,'Pril3-drev'!$H$5:$I$83,2,0),0)</f>
        <v>0</v>
      </c>
      <c r="BL229" s="69" t="n">
        <f aca="false">IF(BF229&lt;&gt;0,VLOOKUP(BK229,'Pril3-drev'!$A$5:$C$17,3,0),0)</f>
        <v>0</v>
      </c>
      <c r="BM229" s="69" t="n">
        <f aca="false">'Vstupní data'!AH229</f>
        <v>0</v>
      </c>
      <c r="BN229" s="69" t="n">
        <f aca="false">IF('Vstupní data'!AH229&gt;0,   VLOOKUP(VLOOKUP(CONCATENATE(VLOOKUP(I229,'Pril3-drev'!$H$4:$L$83,5,0),BD229),'Pril3-drev'!$Q$4:$R$2803,2,0),'AVB-BS'!$C$5:$S$29 ,LOOKUP(BM229,'AVB-BS'!$D$3:$S$3,'AVB-BS'!$D$1:$S$1) ,0 )   ,   IF('Vstupní data'!AI229&gt;0,'Vstupní data'!AI229,0))</f>
        <v>0</v>
      </c>
      <c r="BO229" s="69" t="str">
        <f aca="false">IF(BX229&gt;5,VLOOKUP(CONCATENATE(BK229,BN229),'Pril1-THLPa'!$H$6:$N$96,4,0),"")</f>
        <v/>
      </c>
      <c r="BP229" s="69" t="str">
        <f aca="false">IF(BX229&gt;5,VLOOKUP(CONCATENATE(BK229,BN229),'Pril1-THLPa'!$H$6:$N$96,5,0),"")</f>
        <v/>
      </c>
      <c r="BQ229" s="69" t="str">
        <f aca="false">IF(BX229&gt;5,VLOOKUP(CONCATENATE(BK229,BN229),'Pril1-THLPa'!$H$6:$N$96,6,0),"")</f>
        <v/>
      </c>
      <c r="BR229" s="69" t="str">
        <f aca="false">IF(BX229&gt;5,VLOOKUP(CONCATENATE(BK229,BN229),'Pril1-THLPa'!$H$6:$N$96,7,0),"")</f>
        <v/>
      </c>
      <c r="BS229" s="69" t="str">
        <f aca="false">IF(BX229&gt;5,VLOOKUP(CONCATENATE(BK229,BN229),'Pril1-THLPa'!$H$6:$O$96,8,0),"")</f>
        <v/>
      </c>
      <c r="BT229" s="69" t="str">
        <f aca="false">IF(BF229&gt;0, IF(BK229="smrk",  VLOOKUP(VLOOKUP(BD229,'Pril9-K3'!$L$8:$M$207,2,0),'Pril9-K3'!$A$8:$J$16,LOOKUP(BN229,'Pril9-K3'!$A$7:$J$7,'Pril9-K3'!$A$5:$J$5),0), IF(AND(BK229&lt;&gt;"smrk",'Vstupní data'!AK229&lt;&gt;""),'Vstupní data'!AK229,   VLOOKUP(VLOOKUP(BD229,'Pril9-K3'!$L$8:$M$207,2,0),'Pril9-K3'!$A$8:$J$16,LOOKUP(BN229,'Pril9-K3'!$A$7:$J$7,'Pril9-K3'!$A$5:$J$5),0)   )),   "")</f>
        <v/>
      </c>
      <c r="BV229" s="69" t="n">
        <f aca="false">'Vstupní data'!AJ229</f>
        <v>0</v>
      </c>
      <c r="BW229" s="69" t="n">
        <f aca="false">IF(BF229&gt;0,IF(J229&gt;0,J229,K229*H229/100),0)</f>
        <v>0</v>
      </c>
      <c r="BX229" s="69" t="n">
        <f aca="false">IF(BF229&gt;0,IF(BJ229&gt;BL229,BL229,BJ229),0)</f>
        <v>0</v>
      </c>
      <c r="BY229" s="69" t="n">
        <f aca="false">IF(BD229=0,0,IF(AND(BX229&gt;0,BX229&lt;=5),  IF(AND(BX229&gt;0,BX229&lt;=5),VLOOKUP(BK229,'Pril1-THLPa'!$A$6:$F$18,IF(AND(BX229&gt;0,BX229&lt;=5),LOOKUP(BX229,'Pril1-THLPa'!$B$5:$F$5,'Pril1-THLPa'!$B$4:$F$4),""),0),""),  IF(BX229&gt;5,BO229+BP229*(BX229-5)+BQ229*POWER(BX229-5,2)+BR229*POWER(BX229-5,3)+BS229*POWER(BX229-5,4),"")))</f>
        <v>0</v>
      </c>
      <c r="BZ229" s="69" t="n">
        <f aca="false">IF(BY229&gt;0,BY229*BI229/10*BW229*(100+BV229)/100,0)</f>
        <v>0</v>
      </c>
      <c r="CA229" s="69" t="n">
        <f aca="false">IF(BD229&gt;0,BX229-IF(BD229&gt;BX229,BX229,BD229),0)</f>
        <v>0</v>
      </c>
      <c r="CB229" s="69" t="n">
        <f aca="false">POWER(1.01,CA229)</f>
        <v>1</v>
      </c>
      <c r="CC229" s="69" t="n">
        <f aca="false">IF(BF229&gt;0,IF(BF229&gt;BH229,1,BF229/BH229),0)</f>
        <v>0</v>
      </c>
      <c r="CD229" s="72" t="n">
        <f aca="false">IF(BD229=0,0,IF(BF229&gt;0,ROUND(IF(CB229&lt;&gt;0,BZ229*BT229*1/CB229*CC229,0),0),0))</f>
        <v>0</v>
      </c>
      <c r="CE229" s="73" t="str">
        <f aca="false">IF(BF229&gt;0,IF(BF229&gt;BH229,CD229/BF229,CD229/BH229),"")</f>
        <v/>
      </c>
      <c r="CF229" s="69" t="n">
        <f aca="false">'Vstupní data'!AM229</f>
        <v>0</v>
      </c>
      <c r="CG229" s="69" t="n">
        <f aca="false">'Vstupní data'!AN229</f>
        <v>0</v>
      </c>
      <c r="CH229" s="69" t="n">
        <f aca="false">'Vstupní data'!AO229</f>
        <v>0</v>
      </c>
      <c r="CI229" s="69" t="n">
        <f aca="false">'Vstupní data'!AP229</f>
        <v>0</v>
      </c>
      <c r="CJ229" s="72" t="n">
        <f aca="false">ROUND(CH229*CI229,0)</f>
        <v>0</v>
      </c>
      <c r="CK229" s="74" t="str">
        <f aca="false">IF(OR(AA229&gt;0,BB229&gt;0,CD229&gt;0,CJ229&gt;0),AA229+BB229+CD229+CJ229,"")</f>
        <v/>
      </c>
    </row>
    <row r="230" customFormat="false" ht="12.8" hidden="false" customHeight="false" outlineLevel="0" collapsed="false">
      <c r="A230" s="66" t="n">
        <f aca="false">'Vstupní data'!A230</f>
        <v>0</v>
      </c>
      <c r="F230" s="66" t="str">
        <f aca="false">CONCATENATE('Vstupní data'!F230,'Vstupní data'!G230,'Vstupní data'!H230,'Vstupní data'!I230)</f>
        <v/>
      </c>
      <c r="G230" s="66"/>
      <c r="H230" s="66" t="n">
        <f aca="false">'Vstupní data'!K230</f>
        <v>0</v>
      </c>
      <c r="I230" s="66" t="n">
        <f aca="false">'Vstupní data'!L230</f>
        <v>0</v>
      </c>
      <c r="J230" s="66" t="n">
        <f aca="false">'Vstupní data'!K230*'Vstupní data'!M230/100</f>
        <v>0</v>
      </c>
      <c r="L230" s="66" t="n">
        <f aca="false">IF('Vstupní data'!N230="prostokořenný",0,IF('Vstupní data'!N230="krytokořenný","k",IF('Vstupní data'!N230="poloodrostky nebo odrostky, prostokořenné i krytokořenné","po",0)))</f>
        <v>0</v>
      </c>
      <c r="N230" s="66"/>
      <c r="O230" s="66" t="n">
        <f aca="false">'Vstupní data'!O230</f>
        <v>0</v>
      </c>
      <c r="P230" s="66" t="n">
        <f aca="false">IF(O230&gt;0,VLOOKUP(CONCATENATE(VLOOKUP(I230,'Pril3-drev'!$H$5:$K$83,4,0),"-",'Vstupní data'!R230),K2!$C$15:$D$23,2,0),0)</f>
        <v>0</v>
      </c>
      <c r="Q230" s="66" t="n">
        <f aca="false">IF(O230&gt;0,VLOOKUP(I230,'Pril3-drev'!$H$5:$I$83,2,0),0)</f>
        <v>0</v>
      </c>
      <c r="R230" s="66" t="n">
        <f aca="false">IF(Q230&gt;0,VLOOKUP(Q230,'Pril6-okus'!$A$5:$B$17,2,0),0)</f>
        <v>0</v>
      </c>
      <c r="S230" s="66" t="n">
        <f aca="false">IF(O230&gt;0,VLOOKUP(I230,'Pril3-drev'!$H$5:$J$83,3,0),0)</f>
        <v>0</v>
      </c>
      <c r="T230" s="66" t="str">
        <f aca="false">IF(O230&gt;0,IF(L230="k",0.9*VLOOKUP(S230,'ha-pocty-vyhl'!$A$5:$B$20,2,0),IF(L230="po",0.8*VLOOKUP(S230,'ha-pocty-vyhl'!$A$5:$B$20,2,0),VLOOKUP(S230,'ha-pocty-vyhl'!$A$5:$B$20,2,0))),"")</f>
        <v/>
      </c>
      <c r="U230" s="66" t="n">
        <f aca="false">'Vstupní data'!P230</f>
        <v>0</v>
      </c>
      <c r="V230" s="66" t="n">
        <f aca="false">IF(O230&gt;0,1.3*T230*1000*Z230/10000,0)</f>
        <v>0</v>
      </c>
      <c r="W230" s="66" t="n">
        <f aca="false">IF(O230&gt;0,1.3*T230*1000*Z230/10000,0)</f>
        <v>0</v>
      </c>
      <c r="X230" s="66" t="n">
        <f aca="false">IF(O230&gt;0,IF(O230&gt;V230,V230,O230),0)</f>
        <v>0</v>
      </c>
      <c r="Y230" s="66" t="n">
        <f aca="false">IF(O230&gt;0,IF(IF(U230&gt;W230,W230,U230)&lt;X230,W230,IF(U230&gt;W230,W230,U230)),0)</f>
        <v>0</v>
      </c>
      <c r="Z230" s="66" t="n">
        <f aca="false">IF(O230&gt;0,IF(J230&gt;0,J230,K230*H230/100),0)</f>
        <v>0</v>
      </c>
      <c r="AA230" s="67" t="n">
        <f aca="false">IF(O230&gt;0,CEILING(R230*P230*X230/Y230*Z230,1),0)</f>
        <v>0</v>
      </c>
      <c r="AB230" s="68" t="n">
        <f aca="false">IF(O230&gt;0,AA230/O230,0)</f>
        <v>0</v>
      </c>
      <c r="AC230" s="66" t="n">
        <f aca="false">'Vstupní data'!W230</f>
        <v>0</v>
      </c>
      <c r="AI230" s="66" t="str">
        <f aca="false">IF(OR('Vstupní data'!T230&gt;0,'Vstupní data'!U230&gt;0),VLOOKUP(I230,'Pril3-drev'!$H$5:$J$83,3,0),"")</f>
        <v/>
      </c>
      <c r="AJ230" s="66" t="n">
        <f aca="false">IF('Vstupní data'!V230="prostokořenný",0,IF('Vstupní data'!V230="krytokořenný","k",IF('Vstupní data'!V230="poloodrostky nebo odrostky, prostokořenné i krytokořenné","po",0)))</f>
        <v>0</v>
      </c>
      <c r="AK230" s="66" t="n">
        <f aca="false">IF(OR('Vstupní data'!T230&gt;0,'Vstupní data'!U230&gt;0),IF(AJ230="k",0.9*VLOOKUP(AI230,'ha-pocty-vyhl'!$A$5:$B$20,2,0),IF(AJ230="po",0.8*VLOOKUP(AI230,'ha-pocty-vyhl'!$A$5:$B$20,2,0),VLOOKUP(AI230,'ha-pocty-vyhl'!$A$5:$B$20,2,0))),0)</f>
        <v>0</v>
      </c>
      <c r="AL230" s="66" t="n">
        <f aca="false">IF(OR('Vstupní data'!T230&gt;0,'Vstupní data'!U230&gt;0),'Vstupní data'!K230*'Vstupní data'!M230/100,0)</f>
        <v>0</v>
      </c>
      <c r="AM230" s="66" t="n">
        <f aca="false">IF(OR('Vstupní data'!T230&gt;0,'Vstupní data'!U230&gt;0),IF('Vstupní data'!T230&gt;0,'Vstupní data'!T230,ROUND(10*'Vstupní data'!U230/AK230,0)),0)</f>
        <v>0</v>
      </c>
      <c r="AN230" s="69" t="n">
        <f aca="false">IF('Vstupní data'!T230&gt;0,   IF('Vstupní data'!T230&lt;=AL230,'Vstupní data'!T230,AL230),   IF(AM230&lt;AL230,AM230,AL230))</f>
        <v>0</v>
      </c>
      <c r="AO230" s="69" t="n">
        <f aca="false">'Vstupní data'!X230</f>
        <v>0</v>
      </c>
      <c r="AP230" s="66" t="n">
        <f aca="false">IF(OR('Vstupní data'!T230&gt;0,'Vstupní data'!U230&gt;0),IF(I230&lt;&gt;0,VLOOKUP(I230,'Pril3-drev'!$H$5:$I$83,2,0),0),0)</f>
        <v>0</v>
      </c>
      <c r="AQ230" s="66" t="n">
        <f aca="false">'Vstupní data'!Y230</f>
        <v>0</v>
      </c>
      <c r="AR230" s="66" t="str">
        <f aca="false">IF(AC230&gt;5,   IF('Vstupní data'!Y230&gt;0,   VLOOKUP(VLOOKUP(CONCATENATE(VLOOKUP(I230,'Pril3-drev'!$H$4:$L$83,5,0),AC230),'Pril3-drev'!$Q$4:$R$2803,2,0),'AVB-BS'!$C$5:$S$29 ,LOOKUP(AQ230,'AVB-BS'!$D$3:$S$3,'AVB-BS'!$D$1:$S$1) ,0 )   ,   IF('Vstupní data'!Z230&gt;0,'Vstupní data'!Z230,0)) , "")</f>
        <v/>
      </c>
      <c r="AS230" s="70" t="str">
        <f aca="false">IF(AC230&gt;5,VLOOKUP(CONCATENATE(AP230,AR230),'Pril1-THLPa'!$H$6:$N$96,4,0),"")</f>
        <v/>
      </c>
      <c r="AT230" s="70" t="str">
        <f aca="false">IF(AC230&gt;5,VLOOKUP(CONCATENATE(AP230,AR230),'Pril1-THLPa'!$H$6:$N$96,5,0),"")</f>
        <v/>
      </c>
      <c r="AU230" s="70" t="str">
        <f aca="false">IF(AC230&gt;5,VLOOKUP(CONCATENATE(AP230,AR230),'Pril1-THLPa'!$H$6:$N$96,6,0),"")</f>
        <v/>
      </c>
      <c r="AV230" s="70" t="str">
        <f aca="false">IF(AC230&gt;5,VLOOKUP(CONCATENATE(AP230,AR230),'Pril1-THLPa'!$H$6:$N$96,7,0),"")</f>
        <v/>
      </c>
      <c r="AW230" s="70" t="str">
        <f aca="false">IF(AC230&gt;5,VLOOKUP(CONCATENATE(AP230,AR230),'Pril1-THLPa'!$H$6:$O$96,8,0),"")</f>
        <v/>
      </c>
      <c r="AX230" s="66" t="n">
        <f aca="false">IF(AC230&gt;0,IF(AND(AC230&gt;0,AC230&lt;=5),VLOOKUP(AP230,'Pril1-THLPa'!$A$6:$F$18,LOOKUP(AC230,'Pril1-THLPa'!$B$5:$F$5,'Pril1-THLPa'!$B$4:$F$4),0),AS230+AT230*(AC230-5)+AU230*POWER(AC230-5,2)+AV230*POWER(AC230-5,3)+AW230*POWER(AC230-5,4)),0)</f>
        <v>0</v>
      </c>
      <c r="AY230" s="71"/>
      <c r="AZ230" s="66" t="n">
        <f aca="false">'Vstupní data'!AA230</f>
        <v>0</v>
      </c>
      <c r="BA230" s="66" t="n">
        <f aca="false">IF(OR('Vstupní data'!T230&gt;0,'Vstupní data'!U230&gt;0),IF(AC230&lt;&gt;"",AX230*AO230/10*(100+AZ230)/100,0),0)</f>
        <v>0</v>
      </c>
      <c r="BB230" s="67" t="n">
        <f aca="false">IF(AC230&lt;&gt;"",ROUND(BA230*AN230,0),0)</f>
        <v>0</v>
      </c>
      <c r="BC230" s="68" t="str">
        <f aca="false">IF(AE230&gt;0,BB230/AE230,"")</f>
        <v/>
      </c>
      <c r="BD230" s="66" t="n">
        <f aca="false">'Vstupní data'!AE230</f>
        <v>0</v>
      </c>
      <c r="BF230" s="66" t="n">
        <f aca="false">'Vstupní data'!AC230</f>
        <v>0</v>
      </c>
      <c r="BH230" s="66" t="n">
        <f aca="false">'Vstupní data'!AD230</f>
        <v>0</v>
      </c>
      <c r="BI230" s="66" t="n">
        <f aca="false">'Vstupní data'!AF230</f>
        <v>0</v>
      </c>
      <c r="BJ230" s="69" t="n">
        <f aca="false">'Vstupní data'!AG230</f>
        <v>0</v>
      </c>
      <c r="BK230" s="69" t="n">
        <f aca="false">IF(BF230&lt;&gt;0,VLOOKUP(I230,'Pril3-drev'!$H$5:$I$83,2,0),0)</f>
        <v>0</v>
      </c>
      <c r="BL230" s="69" t="n">
        <f aca="false">IF(BF230&lt;&gt;0,VLOOKUP(BK230,'Pril3-drev'!$A$5:$C$17,3,0),0)</f>
        <v>0</v>
      </c>
      <c r="BM230" s="69" t="n">
        <f aca="false">'Vstupní data'!AH230</f>
        <v>0</v>
      </c>
      <c r="BN230" s="69" t="n">
        <f aca="false">IF('Vstupní data'!AH230&gt;0,   VLOOKUP(VLOOKUP(CONCATENATE(VLOOKUP(I230,'Pril3-drev'!$H$4:$L$83,5,0),BD230),'Pril3-drev'!$Q$4:$R$2803,2,0),'AVB-BS'!$C$5:$S$29 ,LOOKUP(BM230,'AVB-BS'!$D$3:$S$3,'AVB-BS'!$D$1:$S$1) ,0 )   ,   IF('Vstupní data'!AI230&gt;0,'Vstupní data'!AI230,0))</f>
        <v>0</v>
      </c>
      <c r="BO230" s="69" t="str">
        <f aca="false">IF(BX230&gt;5,VLOOKUP(CONCATENATE(BK230,BN230),'Pril1-THLPa'!$H$6:$N$96,4,0),"")</f>
        <v/>
      </c>
      <c r="BP230" s="69" t="str">
        <f aca="false">IF(BX230&gt;5,VLOOKUP(CONCATENATE(BK230,BN230),'Pril1-THLPa'!$H$6:$N$96,5,0),"")</f>
        <v/>
      </c>
      <c r="BQ230" s="69" t="str">
        <f aca="false">IF(BX230&gt;5,VLOOKUP(CONCATENATE(BK230,BN230),'Pril1-THLPa'!$H$6:$N$96,6,0),"")</f>
        <v/>
      </c>
      <c r="BR230" s="69" t="str">
        <f aca="false">IF(BX230&gt;5,VLOOKUP(CONCATENATE(BK230,BN230),'Pril1-THLPa'!$H$6:$N$96,7,0),"")</f>
        <v/>
      </c>
      <c r="BS230" s="69" t="str">
        <f aca="false">IF(BX230&gt;5,VLOOKUP(CONCATENATE(BK230,BN230),'Pril1-THLPa'!$H$6:$O$96,8,0),"")</f>
        <v/>
      </c>
      <c r="BT230" s="69" t="str">
        <f aca="false">IF(BF230&gt;0, IF(BK230="smrk",  VLOOKUP(VLOOKUP(BD230,'Pril9-K3'!$L$8:$M$207,2,0),'Pril9-K3'!$A$8:$J$16,LOOKUP(BN230,'Pril9-K3'!$A$7:$J$7,'Pril9-K3'!$A$5:$J$5),0), IF(AND(BK230&lt;&gt;"smrk",'Vstupní data'!AK230&lt;&gt;""),'Vstupní data'!AK230,   VLOOKUP(VLOOKUP(BD230,'Pril9-K3'!$L$8:$M$207,2,0),'Pril9-K3'!$A$8:$J$16,LOOKUP(BN230,'Pril9-K3'!$A$7:$J$7,'Pril9-K3'!$A$5:$J$5),0)   )),   "")</f>
        <v/>
      </c>
      <c r="BV230" s="69" t="n">
        <f aca="false">'Vstupní data'!AJ230</f>
        <v>0</v>
      </c>
      <c r="BW230" s="69" t="n">
        <f aca="false">IF(BF230&gt;0,IF(J230&gt;0,J230,K230*H230/100),0)</f>
        <v>0</v>
      </c>
      <c r="BX230" s="69" t="n">
        <f aca="false">IF(BF230&gt;0,IF(BJ230&gt;BL230,BL230,BJ230),0)</f>
        <v>0</v>
      </c>
      <c r="BY230" s="69" t="n">
        <f aca="false">IF(BD230=0,0,IF(AND(BX230&gt;0,BX230&lt;=5),  IF(AND(BX230&gt;0,BX230&lt;=5),VLOOKUP(BK230,'Pril1-THLPa'!$A$6:$F$18,IF(AND(BX230&gt;0,BX230&lt;=5),LOOKUP(BX230,'Pril1-THLPa'!$B$5:$F$5,'Pril1-THLPa'!$B$4:$F$4),""),0),""),  IF(BX230&gt;5,BO230+BP230*(BX230-5)+BQ230*POWER(BX230-5,2)+BR230*POWER(BX230-5,3)+BS230*POWER(BX230-5,4),"")))</f>
        <v>0</v>
      </c>
      <c r="BZ230" s="69" t="n">
        <f aca="false">IF(BY230&gt;0,BY230*BI230/10*BW230*(100+BV230)/100,0)</f>
        <v>0</v>
      </c>
      <c r="CA230" s="69" t="n">
        <f aca="false">IF(BD230&gt;0,BX230-IF(BD230&gt;BX230,BX230,BD230),0)</f>
        <v>0</v>
      </c>
      <c r="CB230" s="69" t="n">
        <f aca="false">POWER(1.01,CA230)</f>
        <v>1</v>
      </c>
      <c r="CC230" s="69" t="n">
        <f aca="false">IF(BF230&gt;0,IF(BF230&gt;BH230,1,BF230/BH230),0)</f>
        <v>0</v>
      </c>
      <c r="CD230" s="72" t="n">
        <f aca="false">IF(BD230=0,0,IF(BF230&gt;0,ROUND(IF(CB230&lt;&gt;0,BZ230*BT230*1/CB230*CC230,0),0),0))</f>
        <v>0</v>
      </c>
      <c r="CE230" s="73" t="str">
        <f aca="false">IF(BF230&gt;0,IF(BF230&gt;BH230,CD230/BF230,CD230/BH230),"")</f>
        <v/>
      </c>
      <c r="CF230" s="69" t="n">
        <f aca="false">'Vstupní data'!AM230</f>
        <v>0</v>
      </c>
      <c r="CG230" s="69" t="n">
        <f aca="false">'Vstupní data'!AN230</f>
        <v>0</v>
      </c>
      <c r="CH230" s="69" t="n">
        <f aca="false">'Vstupní data'!AO230</f>
        <v>0</v>
      </c>
      <c r="CI230" s="69" t="n">
        <f aca="false">'Vstupní data'!AP230</f>
        <v>0</v>
      </c>
      <c r="CJ230" s="72" t="n">
        <f aca="false">ROUND(CH230*CI230,0)</f>
        <v>0</v>
      </c>
      <c r="CK230" s="74" t="str">
        <f aca="false">IF(OR(AA230&gt;0,BB230&gt;0,CD230&gt;0,CJ230&gt;0),AA230+BB230+CD230+CJ230,"")</f>
        <v/>
      </c>
    </row>
    <row r="231" customFormat="false" ht="12.8" hidden="false" customHeight="false" outlineLevel="0" collapsed="false">
      <c r="A231" s="66" t="n">
        <f aca="false">'Vstupní data'!A231</f>
        <v>0</v>
      </c>
      <c r="F231" s="66" t="str">
        <f aca="false">CONCATENATE('Vstupní data'!F231,'Vstupní data'!G231,'Vstupní data'!H231,'Vstupní data'!I231)</f>
        <v/>
      </c>
      <c r="G231" s="66"/>
      <c r="H231" s="66" t="n">
        <f aca="false">'Vstupní data'!K231</f>
        <v>0</v>
      </c>
      <c r="I231" s="66" t="n">
        <f aca="false">'Vstupní data'!L231</f>
        <v>0</v>
      </c>
      <c r="J231" s="66" t="n">
        <f aca="false">'Vstupní data'!K231*'Vstupní data'!M231/100</f>
        <v>0</v>
      </c>
      <c r="L231" s="66" t="n">
        <f aca="false">IF('Vstupní data'!N231="prostokořenný",0,IF('Vstupní data'!N231="krytokořenný","k",IF('Vstupní data'!N231="poloodrostky nebo odrostky, prostokořenné i krytokořenné","po",0)))</f>
        <v>0</v>
      </c>
      <c r="N231" s="66"/>
      <c r="O231" s="66" t="n">
        <f aca="false">'Vstupní data'!O231</f>
        <v>0</v>
      </c>
      <c r="P231" s="66" t="n">
        <f aca="false">IF(O231&gt;0,VLOOKUP(CONCATENATE(VLOOKUP(I231,'Pril3-drev'!$H$5:$K$83,4,0),"-",'Vstupní data'!R231),K2!$C$15:$D$23,2,0),0)</f>
        <v>0</v>
      </c>
      <c r="Q231" s="66" t="n">
        <f aca="false">IF(O231&gt;0,VLOOKUP(I231,'Pril3-drev'!$H$5:$I$83,2,0),0)</f>
        <v>0</v>
      </c>
      <c r="R231" s="66" t="n">
        <f aca="false">IF(Q231&gt;0,VLOOKUP(Q231,'Pril6-okus'!$A$5:$B$17,2,0),0)</f>
        <v>0</v>
      </c>
      <c r="S231" s="66" t="n">
        <f aca="false">IF(O231&gt;0,VLOOKUP(I231,'Pril3-drev'!$H$5:$J$83,3,0),0)</f>
        <v>0</v>
      </c>
      <c r="T231" s="66" t="str">
        <f aca="false">IF(O231&gt;0,IF(L231="k",0.9*VLOOKUP(S231,'ha-pocty-vyhl'!$A$5:$B$20,2,0),IF(L231="po",0.8*VLOOKUP(S231,'ha-pocty-vyhl'!$A$5:$B$20,2,0),VLOOKUP(S231,'ha-pocty-vyhl'!$A$5:$B$20,2,0))),"")</f>
        <v/>
      </c>
      <c r="U231" s="66" t="n">
        <f aca="false">'Vstupní data'!P231</f>
        <v>0</v>
      </c>
      <c r="V231" s="66" t="n">
        <f aca="false">IF(O231&gt;0,1.3*T231*1000*Z231/10000,0)</f>
        <v>0</v>
      </c>
      <c r="W231" s="66" t="n">
        <f aca="false">IF(O231&gt;0,1.3*T231*1000*Z231/10000,0)</f>
        <v>0</v>
      </c>
      <c r="X231" s="66" t="n">
        <f aca="false">IF(O231&gt;0,IF(O231&gt;V231,V231,O231),0)</f>
        <v>0</v>
      </c>
      <c r="Y231" s="66" t="n">
        <f aca="false">IF(O231&gt;0,IF(IF(U231&gt;W231,W231,U231)&lt;X231,W231,IF(U231&gt;W231,W231,U231)),0)</f>
        <v>0</v>
      </c>
      <c r="Z231" s="66" t="n">
        <f aca="false">IF(O231&gt;0,IF(J231&gt;0,J231,K231*H231/100),0)</f>
        <v>0</v>
      </c>
      <c r="AA231" s="67" t="n">
        <f aca="false">IF(O231&gt;0,CEILING(R231*P231*X231/Y231*Z231,1),0)</f>
        <v>0</v>
      </c>
      <c r="AB231" s="68" t="n">
        <f aca="false">IF(O231&gt;0,AA231/O231,0)</f>
        <v>0</v>
      </c>
      <c r="AC231" s="66" t="n">
        <f aca="false">'Vstupní data'!W231</f>
        <v>0</v>
      </c>
      <c r="AI231" s="66" t="str">
        <f aca="false">IF(OR('Vstupní data'!T231&gt;0,'Vstupní data'!U231&gt;0),VLOOKUP(I231,'Pril3-drev'!$H$5:$J$83,3,0),"")</f>
        <v/>
      </c>
      <c r="AJ231" s="66" t="n">
        <f aca="false">IF('Vstupní data'!V231="prostokořenný",0,IF('Vstupní data'!V231="krytokořenný","k",IF('Vstupní data'!V231="poloodrostky nebo odrostky, prostokořenné i krytokořenné","po",0)))</f>
        <v>0</v>
      </c>
      <c r="AK231" s="66" t="n">
        <f aca="false">IF(OR('Vstupní data'!T231&gt;0,'Vstupní data'!U231&gt;0),IF(AJ231="k",0.9*VLOOKUP(AI231,'ha-pocty-vyhl'!$A$5:$B$20,2,0),IF(AJ231="po",0.8*VLOOKUP(AI231,'ha-pocty-vyhl'!$A$5:$B$20,2,0),VLOOKUP(AI231,'ha-pocty-vyhl'!$A$5:$B$20,2,0))),0)</f>
        <v>0</v>
      </c>
      <c r="AL231" s="66" t="n">
        <f aca="false">IF(OR('Vstupní data'!T231&gt;0,'Vstupní data'!U231&gt;0),'Vstupní data'!K231*'Vstupní data'!M231/100,0)</f>
        <v>0</v>
      </c>
      <c r="AM231" s="66" t="n">
        <f aca="false">IF(OR('Vstupní data'!T231&gt;0,'Vstupní data'!U231&gt;0),IF('Vstupní data'!T231&gt;0,'Vstupní data'!T231,ROUND(10*'Vstupní data'!U231/AK231,0)),0)</f>
        <v>0</v>
      </c>
      <c r="AN231" s="69" t="n">
        <f aca="false">IF('Vstupní data'!T231&gt;0,   IF('Vstupní data'!T231&lt;=AL231,'Vstupní data'!T231,AL231),   IF(AM231&lt;AL231,AM231,AL231))</f>
        <v>0</v>
      </c>
      <c r="AO231" s="69" t="n">
        <f aca="false">'Vstupní data'!X231</f>
        <v>0</v>
      </c>
      <c r="AP231" s="66" t="n">
        <f aca="false">IF(OR('Vstupní data'!T231&gt;0,'Vstupní data'!U231&gt;0),IF(I231&lt;&gt;0,VLOOKUP(I231,'Pril3-drev'!$H$5:$I$83,2,0),0),0)</f>
        <v>0</v>
      </c>
      <c r="AQ231" s="66" t="n">
        <f aca="false">'Vstupní data'!Y231</f>
        <v>0</v>
      </c>
      <c r="AR231" s="66" t="str">
        <f aca="false">IF(AC231&gt;5,   IF('Vstupní data'!Y231&gt;0,   VLOOKUP(VLOOKUP(CONCATENATE(VLOOKUP(I231,'Pril3-drev'!$H$4:$L$83,5,0),AC231),'Pril3-drev'!$Q$4:$R$2803,2,0),'AVB-BS'!$C$5:$S$29 ,LOOKUP(AQ231,'AVB-BS'!$D$3:$S$3,'AVB-BS'!$D$1:$S$1) ,0 )   ,   IF('Vstupní data'!Z231&gt;0,'Vstupní data'!Z231,0)) , "")</f>
        <v/>
      </c>
      <c r="AS231" s="70" t="str">
        <f aca="false">IF(AC231&gt;5,VLOOKUP(CONCATENATE(AP231,AR231),'Pril1-THLPa'!$H$6:$N$96,4,0),"")</f>
        <v/>
      </c>
      <c r="AT231" s="70" t="str">
        <f aca="false">IF(AC231&gt;5,VLOOKUP(CONCATENATE(AP231,AR231),'Pril1-THLPa'!$H$6:$N$96,5,0),"")</f>
        <v/>
      </c>
      <c r="AU231" s="70" t="str">
        <f aca="false">IF(AC231&gt;5,VLOOKUP(CONCATENATE(AP231,AR231),'Pril1-THLPa'!$H$6:$N$96,6,0),"")</f>
        <v/>
      </c>
      <c r="AV231" s="70" t="str">
        <f aca="false">IF(AC231&gt;5,VLOOKUP(CONCATENATE(AP231,AR231),'Pril1-THLPa'!$H$6:$N$96,7,0),"")</f>
        <v/>
      </c>
      <c r="AW231" s="70" t="str">
        <f aca="false">IF(AC231&gt;5,VLOOKUP(CONCATENATE(AP231,AR231),'Pril1-THLPa'!$H$6:$O$96,8,0),"")</f>
        <v/>
      </c>
      <c r="AX231" s="66" t="n">
        <f aca="false">IF(AC231&gt;0,IF(AND(AC231&gt;0,AC231&lt;=5),VLOOKUP(AP231,'Pril1-THLPa'!$A$6:$F$18,LOOKUP(AC231,'Pril1-THLPa'!$B$5:$F$5,'Pril1-THLPa'!$B$4:$F$4),0),AS231+AT231*(AC231-5)+AU231*POWER(AC231-5,2)+AV231*POWER(AC231-5,3)+AW231*POWER(AC231-5,4)),0)</f>
        <v>0</v>
      </c>
      <c r="AY231" s="71"/>
      <c r="AZ231" s="66" t="n">
        <f aca="false">'Vstupní data'!AA231</f>
        <v>0</v>
      </c>
      <c r="BA231" s="66" t="n">
        <f aca="false">IF(OR('Vstupní data'!T231&gt;0,'Vstupní data'!U231&gt;0),IF(AC231&lt;&gt;"",AX231*AO231/10*(100+AZ231)/100,0),0)</f>
        <v>0</v>
      </c>
      <c r="BB231" s="67" t="n">
        <f aca="false">IF(AC231&lt;&gt;"",ROUND(BA231*AN231,0),0)</f>
        <v>0</v>
      </c>
      <c r="BC231" s="68" t="str">
        <f aca="false">IF(AE231&gt;0,BB231/AE231,"")</f>
        <v/>
      </c>
      <c r="BD231" s="66" t="n">
        <f aca="false">'Vstupní data'!AE231</f>
        <v>0</v>
      </c>
      <c r="BF231" s="66" t="n">
        <f aca="false">'Vstupní data'!AC231</f>
        <v>0</v>
      </c>
      <c r="BH231" s="66" t="n">
        <f aca="false">'Vstupní data'!AD231</f>
        <v>0</v>
      </c>
      <c r="BI231" s="66" t="n">
        <f aca="false">'Vstupní data'!AF231</f>
        <v>0</v>
      </c>
      <c r="BJ231" s="69" t="n">
        <f aca="false">'Vstupní data'!AG231</f>
        <v>0</v>
      </c>
      <c r="BK231" s="69" t="n">
        <f aca="false">IF(BF231&lt;&gt;0,VLOOKUP(I231,'Pril3-drev'!$H$5:$I$83,2,0),0)</f>
        <v>0</v>
      </c>
      <c r="BL231" s="69" t="n">
        <f aca="false">IF(BF231&lt;&gt;0,VLOOKUP(BK231,'Pril3-drev'!$A$5:$C$17,3,0),0)</f>
        <v>0</v>
      </c>
      <c r="BM231" s="69" t="n">
        <f aca="false">'Vstupní data'!AH231</f>
        <v>0</v>
      </c>
      <c r="BN231" s="69" t="n">
        <f aca="false">IF('Vstupní data'!AH231&gt;0,   VLOOKUP(VLOOKUP(CONCATENATE(VLOOKUP(I231,'Pril3-drev'!$H$4:$L$83,5,0),BD231),'Pril3-drev'!$Q$4:$R$2803,2,0),'AVB-BS'!$C$5:$S$29 ,LOOKUP(BM231,'AVB-BS'!$D$3:$S$3,'AVB-BS'!$D$1:$S$1) ,0 )   ,   IF('Vstupní data'!AI231&gt;0,'Vstupní data'!AI231,0))</f>
        <v>0</v>
      </c>
      <c r="BO231" s="69" t="str">
        <f aca="false">IF(BX231&gt;5,VLOOKUP(CONCATENATE(BK231,BN231),'Pril1-THLPa'!$H$6:$N$96,4,0),"")</f>
        <v/>
      </c>
      <c r="BP231" s="69" t="str">
        <f aca="false">IF(BX231&gt;5,VLOOKUP(CONCATENATE(BK231,BN231),'Pril1-THLPa'!$H$6:$N$96,5,0),"")</f>
        <v/>
      </c>
      <c r="BQ231" s="69" t="str">
        <f aca="false">IF(BX231&gt;5,VLOOKUP(CONCATENATE(BK231,BN231),'Pril1-THLPa'!$H$6:$N$96,6,0),"")</f>
        <v/>
      </c>
      <c r="BR231" s="69" t="str">
        <f aca="false">IF(BX231&gt;5,VLOOKUP(CONCATENATE(BK231,BN231),'Pril1-THLPa'!$H$6:$N$96,7,0),"")</f>
        <v/>
      </c>
      <c r="BS231" s="69" t="str">
        <f aca="false">IF(BX231&gt;5,VLOOKUP(CONCATENATE(BK231,BN231),'Pril1-THLPa'!$H$6:$O$96,8,0),"")</f>
        <v/>
      </c>
      <c r="BT231" s="69" t="str">
        <f aca="false">IF(BF231&gt;0, IF(BK231="smrk",  VLOOKUP(VLOOKUP(BD231,'Pril9-K3'!$L$8:$M$207,2,0),'Pril9-K3'!$A$8:$J$16,LOOKUP(BN231,'Pril9-K3'!$A$7:$J$7,'Pril9-K3'!$A$5:$J$5),0), IF(AND(BK231&lt;&gt;"smrk",'Vstupní data'!AK231&lt;&gt;""),'Vstupní data'!AK231,   VLOOKUP(VLOOKUP(BD231,'Pril9-K3'!$L$8:$M$207,2,0),'Pril9-K3'!$A$8:$J$16,LOOKUP(BN231,'Pril9-K3'!$A$7:$J$7,'Pril9-K3'!$A$5:$J$5),0)   )),   "")</f>
        <v/>
      </c>
      <c r="BV231" s="69" t="n">
        <f aca="false">'Vstupní data'!AJ231</f>
        <v>0</v>
      </c>
      <c r="BW231" s="69" t="n">
        <f aca="false">IF(BF231&gt;0,IF(J231&gt;0,J231,K231*H231/100),0)</f>
        <v>0</v>
      </c>
      <c r="BX231" s="69" t="n">
        <f aca="false">IF(BF231&gt;0,IF(BJ231&gt;BL231,BL231,BJ231),0)</f>
        <v>0</v>
      </c>
      <c r="BY231" s="69" t="n">
        <f aca="false">IF(BD231=0,0,IF(AND(BX231&gt;0,BX231&lt;=5),  IF(AND(BX231&gt;0,BX231&lt;=5),VLOOKUP(BK231,'Pril1-THLPa'!$A$6:$F$18,IF(AND(BX231&gt;0,BX231&lt;=5),LOOKUP(BX231,'Pril1-THLPa'!$B$5:$F$5,'Pril1-THLPa'!$B$4:$F$4),""),0),""),  IF(BX231&gt;5,BO231+BP231*(BX231-5)+BQ231*POWER(BX231-5,2)+BR231*POWER(BX231-5,3)+BS231*POWER(BX231-5,4),"")))</f>
        <v>0</v>
      </c>
      <c r="BZ231" s="69" t="n">
        <f aca="false">IF(BY231&gt;0,BY231*BI231/10*BW231*(100+BV231)/100,0)</f>
        <v>0</v>
      </c>
      <c r="CA231" s="69" t="n">
        <f aca="false">IF(BD231&gt;0,BX231-IF(BD231&gt;BX231,BX231,BD231),0)</f>
        <v>0</v>
      </c>
      <c r="CB231" s="69" t="n">
        <f aca="false">POWER(1.01,CA231)</f>
        <v>1</v>
      </c>
      <c r="CC231" s="69" t="n">
        <f aca="false">IF(BF231&gt;0,IF(BF231&gt;BH231,1,BF231/BH231),0)</f>
        <v>0</v>
      </c>
      <c r="CD231" s="72" t="n">
        <f aca="false">IF(BD231=0,0,IF(BF231&gt;0,ROUND(IF(CB231&lt;&gt;0,BZ231*BT231*1/CB231*CC231,0),0),0))</f>
        <v>0</v>
      </c>
      <c r="CE231" s="73" t="str">
        <f aca="false">IF(BF231&gt;0,IF(BF231&gt;BH231,CD231/BF231,CD231/BH231),"")</f>
        <v/>
      </c>
      <c r="CF231" s="69" t="n">
        <f aca="false">'Vstupní data'!AM231</f>
        <v>0</v>
      </c>
      <c r="CG231" s="69" t="n">
        <f aca="false">'Vstupní data'!AN231</f>
        <v>0</v>
      </c>
      <c r="CH231" s="69" t="n">
        <f aca="false">'Vstupní data'!AO231</f>
        <v>0</v>
      </c>
      <c r="CI231" s="69" t="n">
        <f aca="false">'Vstupní data'!AP231</f>
        <v>0</v>
      </c>
      <c r="CJ231" s="72" t="n">
        <f aca="false">ROUND(CH231*CI231,0)</f>
        <v>0</v>
      </c>
      <c r="CK231" s="74" t="str">
        <f aca="false">IF(OR(AA231&gt;0,BB231&gt;0,CD231&gt;0,CJ231&gt;0),AA231+BB231+CD231+CJ231,"")</f>
        <v/>
      </c>
    </row>
    <row r="232" customFormat="false" ht="12.8" hidden="false" customHeight="false" outlineLevel="0" collapsed="false">
      <c r="A232" s="66" t="n">
        <f aca="false">'Vstupní data'!A232</f>
        <v>0</v>
      </c>
      <c r="F232" s="66" t="str">
        <f aca="false">CONCATENATE('Vstupní data'!F232,'Vstupní data'!G232,'Vstupní data'!H232,'Vstupní data'!I232)</f>
        <v/>
      </c>
      <c r="G232" s="66"/>
      <c r="H232" s="66" t="n">
        <f aca="false">'Vstupní data'!K232</f>
        <v>0</v>
      </c>
      <c r="I232" s="66" t="n">
        <f aca="false">'Vstupní data'!L232</f>
        <v>0</v>
      </c>
      <c r="J232" s="66" t="n">
        <f aca="false">'Vstupní data'!K232*'Vstupní data'!M232/100</f>
        <v>0</v>
      </c>
      <c r="L232" s="66" t="n">
        <f aca="false">IF('Vstupní data'!N232="prostokořenný",0,IF('Vstupní data'!N232="krytokořenný","k",IF('Vstupní data'!N232="poloodrostky nebo odrostky, prostokořenné i krytokořenné","po",0)))</f>
        <v>0</v>
      </c>
      <c r="N232" s="66"/>
      <c r="O232" s="66" t="n">
        <f aca="false">'Vstupní data'!O232</f>
        <v>0</v>
      </c>
      <c r="P232" s="66" t="n">
        <f aca="false">IF(O232&gt;0,VLOOKUP(CONCATENATE(VLOOKUP(I232,'Pril3-drev'!$H$5:$K$83,4,0),"-",'Vstupní data'!R232),K2!$C$15:$D$23,2,0),0)</f>
        <v>0</v>
      </c>
      <c r="Q232" s="66" t="n">
        <f aca="false">IF(O232&gt;0,VLOOKUP(I232,'Pril3-drev'!$H$5:$I$83,2,0),0)</f>
        <v>0</v>
      </c>
      <c r="R232" s="66" t="n">
        <f aca="false">IF(Q232&gt;0,VLOOKUP(Q232,'Pril6-okus'!$A$5:$B$17,2,0),0)</f>
        <v>0</v>
      </c>
      <c r="S232" s="66" t="n">
        <f aca="false">IF(O232&gt;0,VLOOKUP(I232,'Pril3-drev'!$H$5:$J$83,3,0),0)</f>
        <v>0</v>
      </c>
      <c r="T232" s="66" t="str">
        <f aca="false">IF(O232&gt;0,IF(L232="k",0.9*VLOOKUP(S232,'ha-pocty-vyhl'!$A$5:$B$20,2,0),IF(L232="po",0.8*VLOOKUP(S232,'ha-pocty-vyhl'!$A$5:$B$20,2,0),VLOOKUP(S232,'ha-pocty-vyhl'!$A$5:$B$20,2,0))),"")</f>
        <v/>
      </c>
      <c r="U232" s="66" t="n">
        <f aca="false">'Vstupní data'!P232</f>
        <v>0</v>
      </c>
      <c r="V232" s="66" t="n">
        <f aca="false">IF(O232&gt;0,1.3*T232*1000*Z232/10000,0)</f>
        <v>0</v>
      </c>
      <c r="W232" s="66" t="n">
        <f aca="false">IF(O232&gt;0,1.3*T232*1000*Z232/10000,0)</f>
        <v>0</v>
      </c>
      <c r="X232" s="66" t="n">
        <f aca="false">IF(O232&gt;0,IF(O232&gt;V232,V232,O232),0)</f>
        <v>0</v>
      </c>
      <c r="Y232" s="66" t="n">
        <f aca="false">IF(O232&gt;0,IF(IF(U232&gt;W232,W232,U232)&lt;X232,W232,IF(U232&gt;W232,W232,U232)),0)</f>
        <v>0</v>
      </c>
      <c r="Z232" s="66" t="n">
        <f aca="false">IF(O232&gt;0,IF(J232&gt;0,J232,K232*H232/100),0)</f>
        <v>0</v>
      </c>
      <c r="AA232" s="67" t="n">
        <f aca="false">IF(O232&gt;0,CEILING(R232*P232*X232/Y232*Z232,1),0)</f>
        <v>0</v>
      </c>
      <c r="AB232" s="68" t="n">
        <f aca="false">IF(O232&gt;0,AA232/O232,0)</f>
        <v>0</v>
      </c>
      <c r="AC232" s="66" t="n">
        <f aca="false">'Vstupní data'!W232</f>
        <v>0</v>
      </c>
      <c r="AI232" s="66" t="str">
        <f aca="false">IF(OR('Vstupní data'!T232&gt;0,'Vstupní data'!U232&gt;0),VLOOKUP(I232,'Pril3-drev'!$H$5:$J$83,3,0),"")</f>
        <v/>
      </c>
      <c r="AJ232" s="66" t="n">
        <f aca="false">IF('Vstupní data'!V232="prostokořenný",0,IF('Vstupní data'!V232="krytokořenný","k",IF('Vstupní data'!V232="poloodrostky nebo odrostky, prostokořenné i krytokořenné","po",0)))</f>
        <v>0</v>
      </c>
      <c r="AK232" s="66" t="n">
        <f aca="false">IF(OR('Vstupní data'!T232&gt;0,'Vstupní data'!U232&gt;0),IF(AJ232="k",0.9*VLOOKUP(AI232,'ha-pocty-vyhl'!$A$5:$B$20,2,0),IF(AJ232="po",0.8*VLOOKUP(AI232,'ha-pocty-vyhl'!$A$5:$B$20,2,0),VLOOKUP(AI232,'ha-pocty-vyhl'!$A$5:$B$20,2,0))),0)</f>
        <v>0</v>
      </c>
      <c r="AL232" s="66" t="n">
        <f aca="false">IF(OR('Vstupní data'!T232&gt;0,'Vstupní data'!U232&gt;0),'Vstupní data'!K232*'Vstupní data'!M232/100,0)</f>
        <v>0</v>
      </c>
      <c r="AM232" s="66" t="n">
        <f aca="false">IF(OR('Vstupní data'!T232&gt;0,'Vstupní data'!U232&gt;0),IF('Vstupní data'!T232&gt;0,'Vstupní data'!T232,ROUND(10*'Vstupní data'!U232/AK232,0)),0)</f>
        <v>0</v>
      </c>
      <c r="AN232" s="69" t="n">
        <f aca="false">IF('Vstupní data'!T232&gt;0,   IF('Vstupní data'!T232&lt;=AL232,'Vstupní data'!T232,AL232),   IF(AM232&lt;AL232,AM232,AL232))</f>
        <v>0</v>
      </c>
      <c r="AO232" s="69" t="n">
        <f aca="false">'Vstupní data'!X232</f>
        <v>0</v>
      </c>
      <c r="AP232" s="66" t="n">
        <f aca="false">IF(OR('Vstupní data'!T232&gt;0,'Vstupní data'!U232&gt;0),IF(I232&lt;&gt;0,VLOOKUP(I232,'Pril3-drev'!$H$5:$I$83,2,0),0),0)</f>
        <v>0</v>
      </c>
      <c r="AQ232" s="66" t="n">
        <f aca="false">'Vstupní data'!Y232</f>
        <v>0</v>
      </c>
      <c r="AR232" s="66" t="str">
        <f aca="false">IF(AC232&gt;5,   IF('Vstupní data'!Y232&gt;0,   VLOOKUP(VLOOKUP(CONCATENATE(VLOOKUP(I232,'Pril3-drev'!$H$4:$L$83,5,0),AC232),'Pril3-drev'!$Q$4:$R$2803,2,0),'AVB-BS'!$C$5:$S$29 ,LOOKUP(AQ232,'AVB-BS'!$D$3:$S$3,'AVB-BS'!$D$1:$S$1) ,0 )   ,   IF('Vstupní data'!Z232&gt;0,'Vstupní data'!Z232,0)) , "")</f>
        <v/>
      </c>
      <c r="AS232" s="70" t="str">
        <f aca="false">IF(AC232&gt;5,VLOOKUP(CONCATENATE(AP232,AR232),'Pril1-THLPa'!$H$6:$N$96,4,0),"")</f>
        <v/>
      </c>
      <c r="AT232" s="70" t="str">
        <f aca="false">IF(AC232&gt;5,VLOOKUP(CONCATENATE(AP232,AR232),'Pril1-THLPa'!$H$6:$N$96,5,0),"")</f>
        <v/>
      </c>
      <c r="AU232" s="70" t="str">
        <f aca="false">IF(AC232&gt;5,VLOOKUP(CONCATENATE(AP232,AR232),'Pril1-THLPa'!$H$6:$N$96,6,0),"")</f>
        <v/>
      </c>
      <c r="AV232" s="70" t="str">
        <f aca="false">IF(AC232&gt;5,VLOOKUP(CONCATENATE(AP232,AR232),'Pril1-THLPa'!$H$6:$N$96,7,0),"")</f>
        <v/>
      </c>
      <c r="AW232" s="70" t="str">
        <f aca="false">IF(AC232&gt;5,VLOOKUP(CONCATENATE(AP232,AR232),'Pril1-THLPa'!$H$6:$O$96,8,0),"")</f>
        <v/>
      </c>
      <c r="AX232" s="66" t="n">
        <f aca="false">IF(AC232&gt;0,IF(AND(AC232&gt;0,AC232&lt;=5),VLOOKUP(AP232,'Pril1-THLPa'!$A$6:$F$18,LOOKUP(AC232,'Pril1-THLPa'!$B$5:$F$5,'Pril1-THLPa'!$B$4:$F$4),0),AS232+AT232*(AC232-5)+AU232*POWER(AC232-5,2)+AV232*POWER(AC232-5,3)+AW232*POWER(AC232-5,4)),0)</f>
        <v>0</v>
      </c>
      <c r="AY232" s="71"/>
      <c r="AZ232" s="66" t="n">
        <f aca="false">'Vstupní data'!AA232</f>
        <v>0</v>
      </c>
      <c r="BA232" s="66" t="n">
        <f aca="false">IF(OR('Vstupní data'!T232&gt;0,'Vstupní data'!U232&gt;0),IF(AC232&lt;&gt;"",AX232*AO232/10*(100+AZ232)/100,0),0)</f>
        <v>0</v>
      </c>
      <c r="BB232" s="67" t="n">
        <f aca="false">IF(AC232&lt;&gt;"",ROUND(BA232*AN232,0),0)</f>
        <v>0</v>
      </c>
      <c r="BC232" s="68" t="str">
        <f aca="false">IF(AE232&gt;0,BB232/AE232,"")</f>
        <v/>
      </c>
      <c r="BD232" s="66" t="n">
        <f aca="false">'Vstupní data'!AE232</f>
        <v>0</v>
      </c>
      <c r="BF232" s="66" t="n">
        <f aca="false">'Vstupní data'!AC232</f>
        <v>0</v>
      </c>
      <c r="BH232" s="66" t="n">
        <f aca="false">'Vstupní data'!AD232</f>
        <v>0</v>
      </c>
      <c r="BI232" s="66" t="n">
        <f aca="false">'Vstupní data'!AF232</f>
        <v>0</v>
      </c>
      <c r="BJ232" s="69" t="n">
        <f aca="false">'Vstupní data'!AG232</f>
        <v>0</v>
      </c>
      <c r="BK232" s="69" t="n">
        <f aca="false">IF(BF232&lt;&gt;0,VLOOKUP(I232,'Pril3-drev'!$H$5:$I$83,2,0),0)</f>
        <v>0</v>
      </c>
      <c r="BL232" s="69" t="n">
        <f aca="false">IF(BF232&lt;&gt;0,VLOOKUP(BK232,'Pril3-drev'!$A$5:$C$17,3,0),0)</f>
        <v>0</v>
      </c>
      <c r="BM232" s="69" t="n">
        <f aca="false">'Vstupní data'!AH232</f>
        <v>0</v>
      </c>
      <c r="BN232" s="69" t="n">
        <f aca="false">IF('Vstupní data'!AH232&gt;0,   VLOOKUP(VLOOKUP(CONCATENATE(VLOOKUP(I232,'Pril3-drev'!$H$4:$L$83,5,0),BD232),'Pril3-drev'!$Q$4:$R$2803,2,0),'AVB-BS'!$C$5:$S$29 ,LOOKUP(BM232,'AVB-BS'!$D$3:$S$3,'AVB-BS'!$D$1:$S$1) ,0 )   ,   IF('Vstupní data'!AI232&gt;0,'Vstupní data'!AI232,0))</f>
        <v>0</v>
      </c>
      <c r="BO232" s="69" t="str">
        <f aca="false">IF(BX232&gt;5,VLOOKUP(CONCATENATE(BK232,BN232),'Pril1-THLPa'!$H$6:$N$96,4,0),"")</f>
        <v/>
      </c>
      <c r="BP232" s="69" t="str">
        <f aca="false">IF(BX232&gt;5,VLOOKUP(CONCATENATE(BK232,BN232),'Pril1-THLPa'!$H$6:$N$96,5,0),"")</f>
        <v/>
      </c>
      <c r="BQ232" s="69" t="str">
        <f aca="false">IF(BX232&gt;5,VLOOKUP(CONCATENATE(BK232,BN232),'Pril1-THLPa'!$H$6:$N$96,6,0),"")</f>
        <v/>
      </c>
      <c r="BR232" s="69" t="str">
        <f aca="false">IF(BX232&gt;5,VLOOKUP(CONCATENATE(BK232,BN232),'Pril1-THLPa'!$H$6:$N$96,7,0),"")</f>
        <v/>
      </c>
      <c r="BS232" s="69" t="str">
        <f aca="false">IF(BX232&gt;5,VLOOKUP(CONCATENATE(BK232,BN232),'Pril1-THLPa'!$H$6:$O$96,8,0),"")</f>
        <v/>
      </c>
      <c r="BT232" s="69" t="str">
        <f aca="false">IF(BF232&gt;0, IF(BK232="smrk",  VLOOKUP(VLOOKUP(BD232,'Pril9-K3'!$L$8:$M$207,2,0),'Pril9-K3'!$A$8:$J$16,LOOKUP(BN232,'Pril9-K3'!$A$7:$J$7,'Pril9-K3'!$A$5:$J$5),0), IF(AND(BK232&lt;&gt;"smrk",'Vstupní data'!AK232&lt;&gt;""),'Vstupní data'!AK232,   VLOOKUP(VLOOKUP(BD232,'Pril9-K3'!$L$8:$M$207,2,0),'Pril9-K3'!$A$8:$J$16,LOOKUP(BN232,'Pril9-K3'!$A$7:$J$7,'Pril9-K3'!$A$5:$J$5),0)   )),   "")</f>
        <v/>
      </c>
      <c r="BV232" s="69" t="n">
        <f aca="false">'Vstupní data'!AJ232</f>
        <v>0</v>
      </c>
      <c r="BW232" s="69" t="n">
        <f aca="false">IF(BF232&gt;0,IF(J232&gt;0,J232,K232*H232/100),0)</f>
        <v>0</v>
      </c>
      <c r="BX232" s="69" t="n">
        <f aca="false">IF(BF232&gt;0,IF(BJ232&gt;BL232,BL232,BJ232),0)</f>
        <v>0</v>
      </c>
      <c r="BY232" s="69" t="n">
        <f aca="false">IF(BD232=0,0,IF(AND(BX232&gt;0,BX232&lt;=5),  IF(AND(BX232&gt;0,BX232&lt;=5),VLOOKUP(BK232,'Pril1-THLPa'!$A$6:$F$18,IF(AND(BX232&gt;0,BX232&lt;=5),LOOKUP(BX232,'Pril1-THLPa'!$B$5:$F$5,'Pril1-THLPa'!$B$4:$F$4),""),0),""),  IF(BX232&gt;5,BO232+BP232*(BX232-5)+BQ232*POWER(BX232-5,2)+BR232*POWER(BX232-5,3)+BS232*POWER(BX232-5,4),"")))</f>
        <v>0</v>
      </c>
      <c r="BZ232" s="69" t="n">
        <f aca="false">IF(BY232&gt;0,BY232*BI232/10*BW232*(100+BV232)/100,0)</f>
        <v>0</v>
      </c>
      <c r="CA232" s="69" t="n">
        <f aca="false">IF(BD232&gt;0,BX232-IF(BD232&gt;BX232,BX232,BD232),0)</f>
        <v>0</v>
      </c>
      <c r="CB232" s="69" t="n">
        <f aca="false">POWER(1.01,CA232)</f>
        <v>1</v>
      </c>
      <c r="CC232" s="69" t="n">
        <f aca="false">IF(BF232&gt;0,IF(BF232&gt;BH232,1,BF232/BH232),0)</f>
        <v>0</v>
      </c>
      <c r="CD232" s="72" t="n">
        <f aca="false">IF(BD232=0,0,IF(BF232&gt;0,ROUND(IF(CB232&lt;&gt;0,BZ232*BT232*1/CB232*CC232,0),0),0))</f>
        <v>0</v>
      </c>
      <c r="CE232" s="73" t="str">
        <f aca="false">IF(BF232&gt;0,IF(BF232&gt;BH232,CD232/BF232,CD232/BH232),"")</f>
        <v/>
      </c>
      <c r="CF232" s="69" t="n">
        <f aca="false">'Vstupní data'!AM232</f>
        <v>0</v>
      </c>
      <c r="CG232" s="69" t="n">
        <f aca="false">'Vstupní data'!AN232</f>
        <v>0</v>
      </c>
      <c r="CH232" s="69" t="n">
        <f aca="false">'Vstupní data'!AO232</f>
        <v>0</v>
      </c>
      <c r="CI232" s="69" t="n">
        <f aca="false">'Vstupní data'!AP232</f>
        <v>0</v>
      </c>
      <c r="CJ232" s="72" t="n">
        <f aca="false">ROUND(CH232*CI232,0)</f>
        <v>0</v>
      </c>
      <c r="CK232" s="74" t="str">
        <f aca="false">IF(OR(AA232&gt;0,BB232&gt;0,CD232&gt;0,CJ232&gt;0),AA232+BB232+CD232+CJ232,"")</f>
        <v/>
      </c>
    </row>
    <row r="233" customFormat="false" ht="12.8" hidden="false" customHeight="false" outlineLevel="0" collapsed="false">
      <c r="A233" s="66" t="n">
        <f aca="false">'Vstupní data'!A233</f>
        <v>0</v>
      </c>
      <c r="F233" s="66" t="str">
        <f aca="false">CONCATENATE('Vstupní data'!F233,'Vstupní data'!G233,'Vstupní data'!H233,'Vstupní data'!I233)</f>
        <v/>
      </c>
      <c r="G233" s="66"/>
      <c r="H233" s="66" t="n">
        <f aca="false">'Vstupní data'!K233</f>
        <v>0</v>
      </c>
      <c r="I233" s="66" t="n">
        <f aca="false">'Vstupní data'!L233</f>
        <v>0</v>
      </c>
      <c r="J233" s="66" t="n">
        <f aca="false">'Vstupní data'!K233*'Vstupní data'!M233/100</f>
        <v>0</v>
      </c>
      <c r="L233" s="66" t="n">
        <f aca="false">IF('Vstupní data'!N233="prostokořenný",0,IF('Vstupní data'!N233="krytokořenný","k",IF('Vstupní data'!N233="poloodrostky nebo odrostky, prostokořenné i krytokořenné","po",0)))</f>
        <v>0</v>
      </c>
      <c r="N233" s="66"/>
      <c r="O233" s="66" t="n">
        <f aca="false">'Vstupní data'!O233</f>
        <v>0</v>
      </c>
      <c r="P233" s="66" t="n">
        <f aca="false">IF(O233&gt;0,VLOOKUP(CONCATENATE(VLOOKUP(I233,'Pril3-drev'!$H$5:$K$83,4,0),"-",'Vstupní data'!R233),K2!$C$15:$D$23,2,0),0)</f>
        <v>0</v>
      </c>
      <c r="Q233" s="66" t="n">
        <f aca="false">IF(O233&gt;0,VLOOKUP(I233,'Pril3-drev'!$H$5:$I$83,2,0),0)</f>
        <v>0</v>
      </c>
      <c r="R233" s="66" t="n">
        <f aca="false">IF(Q233&gt;0,VLOOKUP(Q233,'Pril6-okus'!$A$5:$B$17,2,0),0)</f>
        <v>0</v>
      </c>
      <c r="S233" s="66" t="n">
        <f aca="false">IF(O233&gt;0,VLOOKUP(I233,'Pril3-drev'!$H$5:$J$83,3,0),0)</f>
        <v>0</v>
      </c>
      <c r="T233" s="66" t="str">
        <f aca="false">IF(O233&gt;0,IF(L233="k",0.9*VLOOKUP(S233,'ha-pocty-vyhl'!$A$5:$B$20,2,0),IF(L233="po",0.8*VLOOKUP(S233,'ha-pocty-vyhl'!$A$5:$B$20,2,0),VLOOKUP(S233,'ha-pocty-vyhl'!$A$5:$B$20,2,0))),"")</f>
        <v/>
      </c>
      <c r="U233" s="66" t="n">
        <f aca="false">'Vstupní data'!P233</f>
        <v>0</v>
      </c>
      <c r="V233" s="66" t="n">
        <f aca="false">IF(O233&gt;0,1.3*T233*1000*Z233/10000,0)</f>
        <v>0</v>
      </c>
      <c r="W233" s="66" t="n">
        <f aca="false">IF(O233&gt;0,1.3*T233*1000*Z233/10000,0)</f>
        <v>0</v>
      </c>
      <c r="X233" s="66" t="n">
        <f aca="false">IF(O233&gt;0,IF(O233&gt;V233,V233,O233),0)</f>
        <v>0</v>
      </c>
      <c r="Y233" s="66" t="n">
        <f aca="false">IF(O233&gt;0,IF(IF(U233&gt;W233,W233,U233)&lt;X233,W233,IF(U233&gt;W233,W233,U233)),0)</f>
        <v>0</v>
      </c>
      <c r="Z233" s="66" t="n">
        <f aca="false">IF(O233&gt;0,IF(J233&gt;0,J233,K233*H233/100),0)</f>
        <v>0</v>
      </c>
      <c r="AA233" s="67" t="n">
        <f aca="false">IF(O233&gt;0,CEILING(R233*P233*X233/Y233*Z233,1),0)</f>
        <v>0</v>
      </c>
      <c r="AB233" s="68" t="n">
        <f aca="false">IF(O233&gt;0,AA233/O233,0)</f>
        <v>0</v>
      </c>
      <c r="AC233" s="66" t="n">
        <f aca="false">'Vstupní data'!W233</f>
        <v>0</v>
      </c>
      <c r="AI233" s="66" t="str">
        <f aca="false">IF(OR('Vstupní data'!T233&gt;0,'Vstupní data'!U233&gt;0),VLOOKUP(I233,'Pril3-drev'!$H$5:$J$83,3,0),"")</f>
        <v/>
      </c>
      <c r="AJ233" s="66" t="n">
        <f aca="false">IF('Vstupní data'!V233="prostokořenný",0,IF('Vstupní data'!V233="krytokořenný","k",IF('Vstupní data'!V233="poloodrostky nebo odrostky, prostokořenné i krytokořenné","po",0)))</f>
        <v>0</v>
      </c>
      <c r="AK233" s="66" t="n">
        <f aca="false">IF(OR('Vstupní data'!T233&gt;0,'Vstupní data'!U233&gt;0),IF(AJ233="k",0.9*VLOOKUP(AI233,'ha-pocty-vyhl'!$A$5:$B$20,2,0),IF(AJ233="po",0.8*VLOOKUP(AI233,'ha-pocty-vyhl'!$A$5:$B$20,2,0),VLOOKUP(AI233,'ha-pocty-vyhl'!$A$5:$B$20,2,0))),0)</f>
        <v>0</v>
      </c>
      <c r="AL233" s="66" t="n">
        <f aca="false">IF(OR('Vstupní data'!T233&gt;0,'Vstupní data'!U233&gt;0),'Vstupní data'!K233*'Vstupní data'!M233/100,0)</f>
        <v>0</v>
      </c>
      <c r="AM233" s="66" t="n">
        <f aca="false">IF(OR('Vstupní data'!T233&gt;0,'Vstupní data'!U233&gt;0),IF('Vstupní data'!T233&gt;0,'Vstupní data'!T233,ROUND(10*'Vstupní data'!U233/AK233,0)),0)</f>
        <v>0</v>
      </c>
      <c r="AN233" s="69" t="n">
        <f aca="false">IF('Vstupní data'!T233&gt;0,   IF('Vstupní data'!T233&lt;=AL233,'Vstupní data'!T233,AL233),   IF(AM233&lt;AL233,AM233,AL233))</f>
        <v>0</v>
      </c>
      <c r="AO233" s="69" t="n">
        <f aca="false">'Vstupní data'!X233</f>
        <v>0</v>
      </c>
      <c r="AP233" s="66" t="n">
        <f aca="false">IF(OR('Vstupní data'!T233&gt;0,'Vstupní data'!U233&gt;0),IF(I233&lt;&gt;0,VLOOKUP(I233,'Pril3-drev'!$H$5:$I$83,2,0),0),0)</f>
        <v>0</v>
      </c>
      <c r="AQ233" s="66" t="n">
        <f aca="false">'Vstupní data'!Y233</f>
        <v>0</v>
      </c>
      <c r="AR233" s="66" t="str">
        <f aca="false">IF(AC233&gt;5,   IF('Vstupní data'!Y233&gt;0,   VLOOKUP(VLOOKUP(CONCATENATE(VLOOKUP(I233,'Pril3-drev'!$H$4:$L$83,5,0),AC233),'Pril3-drev'!$Q$4:$R$2803,2,0),'AVB-BS'!$C$5:$S$29 ,LOOKUP(AQ233,'AVB-BS'!$D$3:$S$3,'AVB-BS'!$D$1:$S$1) ,0 )   ,   IF('Vstupní data'!Z233&gt;0,'Vstupní data'!Z233,0)) , "")</f>
        <v/>
      </c>
      <c r="AS233" s="70" t="str">
        <f aca="false">IF(AC233&gt;5,VLOOKUP(CONCATENATE(AP233,AR233),'Pril1-THLPa'!$H$6:$N$96,4,0),"")</f>
        <v/>
      </c>
      <c r="AT233" s="70" t="str">
        <f aca="false">IF(AC233&gt;5,VLOOKUP(CONCATENATE(AP233,AR233),'Pril1-THLPa'!$H$6:$N$96,5,0),"")</f>
        <v/>
      </c>
      <c r="AU233" s="70" t="str">
        <f aca="false">IF(AC233&gt;5,VLOOKUP(CONCATENATE(AP233,AR233),'Pril1-THLPa'!$H$6:$N$96,6,0),"")</f>
        <v/>
      </c>
      <c r="AV233" s="70" t="str">
        <f aca="false">IF(AC233&gt;5,VLOOKUP(CONCATENATE(AP233,AR233),'Pril1-THLPa'!$H$6:$N$96,7,0),"")</f>
        <v/>
      </c>
      <c r="AW233" s="70" t="str">
        <f aca="false">IF(AC233&gt;5,VLOOKUP(CONCATENATE(AP233,AR233),'Pril1-THLPa'!$H$6:$O$96,8,0),"")</f>
        <v/>
      </c>
      <c r="AX233" s="66" t="n">
        <f aca="false">IF(AC233&gt;0,IF(AND(AC233&gt;0,AC233&lt;=5),VLOOKUP(AP233,'Pril1-THLPa'!$A$6:$F$18,LOOKUP(AC233,'Pril1-THLPa'!$B$5:$F$5,'Pril1-THLPa'!$B$4:$F$4),0),AS233+AT233*(AC233-5)+AU233*POWER(AC233-5,2)+AV233*POWER(AC233-5,3)+AW233*POWER(AC233-5,4)),0)</f>
        <v>0</v>
      </c>
      <c r="AY233" s="71"/>
      <c r="AZ233" s="66" t="n">
        <f aca="false">'Vstupní data'!AA233</f>
        <v>0</v>
      </c>
      <c r="BA233" s="66" t="n">
        <f aca="false">IF(OR('Vstupní data'!T233&gt;0,'Vstupní data'!U233&gt;0),IF(AC233&lt;&gt;"",AX233*AO233/10*(100+AZ233)/100,0),0)</f>
        <v>0</v>
      </c>
      <c r="BB233" s="67" t="n">
        <f aca="false">IF(AC233&lt;&gt;"",ROUND(BA233*AN233,0),0)</f>
        <v>0</v>
      </c>
      <c r="BC233" s="68" t="str">
        <f aca="false">IF(AE233&gt;0,BB233/AE233,"")</f>
        <v/>
      </c>
      <c r="BD233" s="66" t="n">
        <f aca="false">'Vstupní data'!AE233</f>
        <v>0</v>
      </c>
      <c r="BF233" s="66" t="n">
        <f aca="false">'Vstupní data'!AC233</f>
        <v>0</v>
      </c>
      <c r="BH233" s="66" t="n">
        <f aca="false">'Vstupní data'!AD233</f>
        <v>0</v>
      </c>
      <c r="BI233" s="66" t="n">
        <f aca="false">'Vstupní data'!AF233</f>
        <v>0</v>
      </c>
      <c r="BJ233" s="69" t="n">
        <f aca="false">'Vstupní data'!AG233</f>
        <v>0</v>
      </c>
      <c r="BK233" s="69" t="n">
        <f aca="false">IF(BF233&lt;&gt;0,VLOOKUP(I233,'Pril3-drev'!$H$5:$I$83,2,0),0)</f>
        <v>0</v>
      </c>
      <c r="BL233" s="69" t="n">
        <f aca="false">IF(BF233&lt;&gt;0,VLOOKUP(BK233,'Pril3-drev'!$A$5:$C$17,3,0),0)</f>
        <v>0</v>
      </c>
      <c r="BM233" s="69" t="n">
        <f aca="false">'Vstupní data'!AH233</f>
        <v>0</v>
      </c>
      <c r="BN233" s="69" t="n">
        <f aca="false">IF('Vstupní data'!AH233&gt;0,   VLOOKUP(VLOOKUP(CONCATENATE(VLOOKUP(I233,'Pril3-drev'!$H$4:$L$83,5,0),BD233),'Pril3-drev'!$Q$4:$R$2803,2,0),'AVB-BS'!$C$5:$S$29 ,LOOKUP(BM233,'AVB-BS'!$D$3:$S$3,'AVB-BS'!$D$1:$S$1) ,0 )   ,   IF('Vstupní data'!AI233&gt;0,'Vstupní data'!AI233,0))</f>
        <v>0</v>
      </c>
      <c r="BO233" s="69" t="str">
        <f aca="false">IF(BX233&gt;5,VLOOKUP(CONCATENATE(BK233,BN233),'Pril1-THLPa'!$H$6:$N$96,4,0),"")</f>
        <v/>
      </c>
      <c r="BP233" s="69" t="str">
        <f aca="false">IF(BX233&gt;5,VLOOKUP(CONCATENATE(BK233,BN233),'Pril1-THLPa'!$H$6:$N$96,5,0),"")</f>
        <v/>
      </c>
      <c r="BQ233" s="69" t="str">
        <f aca="false">IF(BX233&gt;5,VLOOKUP(CONCATENATE(BK233,BN233),'Pril1-THLPa'!$H$6:$N$96,6,0),"")</f>
        <v/>
      </c>
      <c r="BR233" s="69" t="str">
        <f aca="false">IF(BX233&gt;5,VLOOKUP(CONCATENATE(BK233,BN233),'Pril1-THLPa'!$H$6:$N$96,7,0),"")</f>
        <v/>
      </c>
      <c r="BS233" s="69" t="str">
        <f aca="false">IF(BX233&gt;5,VLOOKUP(CONCATENATE(BK233,BN233),'Pril1-THLPa'!$H$6:$O$96,8,0),"")</f>
        <v/>
      </c>
      <c r="BT233" s="69" t="str">
        <f aca="false">IF(BF233&gt;0, IF(BK233="smrk",  VLOOKUP(VLOOKUP(BD233,'Pril9-K3'!$L$8:$M$207,2,0),'Pril9-K3'!$A$8:$J$16,LOOKUP(BN233,'Pril9-K3'!$A$7:$J$7,'Pril9-K3'!$A$5:$J$5),0), IF(AND(BK233&lt;&gt;"smrk",'Vstupní data'!AK233&lt;&gt;""),'Vstupní data'!AK233,   VLOOKUP(VLOOKUP(BD233,'Pril9-K3'!$L$8:$M$207,2,0),'Pril9-K3'!$A$8:$J$16,LOOKUP(BN233,'Pril9-K3'!$A$7:$J$7,'Pril9-K3'!$A$5:$J$5),0)   )),   "")</f>
        <v/>
      </c>
      <c r="BV233" s="69" t="n">
        <f aca="false">'Vstupní data'!AJ233</f>
        <v>0</v>
      </c>
      <c r="BW233" s="69" t="n">
        <f aca="false">IF(BF233&gt;0,IF(J233&gt;0,J233,K233*H233/100),0)</f>
        <v>0</v>
      </c>
      <c r="BX233" s="69" t="n">
        <f aca="false">IF(BF233&gt;0,IF(BJ233&gt;BL233,BL233,BJ233),0)</f>
        <v>0</v>
      </c>
      <c r="BY233" s="69" t="n">
        <f aca="false">IF(BD233=0,0,IF(AND(BX233&gt;0,BX233&lt;=5),  IF(AND(BX233&gt;0,BX233&lt;=5),VLOOKUP(BK233,'Pril1-THLPa'!$A$6:$F$18,IF(AND(BX233&gt;0,BX233&lt;=5),LOOKUP(BX233,'Pril1-THLPa'!$B$5:$F$5,'Pril1-THLPa'!$B$4:$F$4),""),0),""),  IF(BX233&gt;5,BO233+BP233*(BX233-5)+BQ233*POWER(BX233-5,2)+BR233*POWER(BX233-5,3)+BS233*POWER(BX233-5,4),"")))</f>
        <v>0</v>
      </c>
      <c r="BZ233" s="69" t="n">
        <f aca="false">IF(BY233&gt;0,BY233*BI233/10*BW233*(100+BV233)/100,0)</f>
        <v>0</v>
      </c>
      <c r="CA233" s="69" t="n">
        <f aca="false">IF(BD233&gt;0,BX233-IF(BD233&gt;BX233,BX233,BD233),0)</f>
        <v>0</v>
      </c>
      <c r="CB233" s="69" t="n">
        <f aca="false">POWER(1.01,CA233)</f>
        <v>1</v>
      </c>
      <c r="CC233" s="69" t="n">
        <f aca="false">IF(BF233&gt;0,IF(BF233&gt;BH233,1,BF233/BH233),0)</f>
        <v>0</v>
      </c>
      <c r="CD233" s="72" t="n">
        <f aca="false">IF(BD233=0,0,IF(BF233&gt;0,ROUND(IF(CB233&lt;&gt;0,BZ233*BT233*1/CB233*CC233,0),0),0))</f>
        <v>0</v>
      </c>
      <c r="CE233" s="73" t="str">
        <f aca="false">IF(BF233&gt;0,IF(BF233&gt;BH233,CD233/BF233,CD233/BH233),"")</f>
        <v/>
      </c>
      <c r="CF233" s="69" t="n">
        <f aca="false">'Vstupní data'!AM233</f>
        <v>0</v>
      </c>
      <c r="CG233" s="69" t="n">
        <f aca="false">'Vstupní data'!AN233</f>
        <v>0</v>
      </c>
      <c r="CH233" s="69" t="n">
        <f aca="false">'Vstupní data'!AO233</f>
        <v>0</v>
      </c>
      <c r="CI233" s="69" t="n">
        <f aca="false">'Vstupní data'!AP233</f>
        <v>0</v>
      </c>
      <c r="CJ233" s="72" t="n">
        <f aca="false">ROUND(CH233*CI233,0)</f>
        <v>0</v>
      </c>
      <c r="CK233" s="74" t="str">
        <f aca="false">IF(OR(AA233&gt;0,BB233&gt;0,CD233&gt;0,CJ233&gt;0),AA233+BB233+CD233+CJ233,"")</f>
        <v/>
      </c>
    </row>
    <row r="234" customFormat="false" ht="12.8" hidden="false" customHeight="false" outlineLevel="0" collapsed="false">
      <c r="A234" s="66" t="n">
        <f aca="false">'Vstupní data'!A234</f>
        <v>0</v>
      </c>
      <c r="F234" s="66" t="str">
        <f aca="false">CONCATENATE('Vstupní data'!F234,'Vstupní data'!G234,'Vstupní data'!H234,'Vstupní data'!I234)</f>
        <v/>
      </c>
      <c r="G234" s="66"/>
      <c r="H234" s="66" t="n">
        <f aca="false">'Vstupní data'!K234</f>
        <v>0</v>
      </c>
      <c r="I234" s="66" t="n">
        <f aca="false">'Vstupní data'!L234</f>
        <v>0</v>
      </c>
      <c r="J234" s="66" t="n">
        <f aca="false">'Vstupní data'!K234*'Vstupní data'!M234/100</f>
        <v>0</v>
      </c>
      <c r="L234" s="66" t="n">
        <f aca="false">IF('Vstupní data'!N234="prostokořenný",0,IF('Vstupní data'!N234="krytokořenný","k",IF('Vstupní data'!N234="poloodrostky nebo odrostky, prostokořenné i krytokořenné","po",0)))</f>
        <v>0</v>
      </c>
      <c r="N234" s="66"/>
      <c r="O234" s="66" t="n">
        <f aca="false">'Vstupní data'!O234</f>
        <v>0</v>
      </c>
      <c r="P234" s="66" t="n">
        <f aca="false">IF(O234&gt;0,VLOOKUP(CONCATENATE(VLOOKUP(I234,'Pril3-drev'!$H$5:$K$83,4,0),"-",'Vstupní data'!R234),K2!$C$15:$D$23,2,0),0)</f>
        <v>0</v>
      </c>
      <c r="Q234" s="66" t="n">
        <f aca="false">IF(O234&gt;0,VLOOKUP(I234,'Pril3-drev'!$H$5:$I$83,2,0),0)</f>
        <v>0</v>
      </c>
      <c r="R234" s="66" t="n">
        <f aca="false">IF(Q234&gt;0,VLOOKUP(Q234,'Pril6-okus'!$A$5:$B$17,2,0),0)</f>
        <v>0</v>
      </c>
      <c r="S234" s="66" t="n">
        <f aca="false">IF(O234&gt;0,VLOOKUP(I234,'Pril3-drev'!$H$5:$J$83,3,0),0)</f>
        <v>0</v>
      </c>
      <c r="T234" s="66" t="str">
        <f aca="false">IF(O234&gt;0,IF(L234="k",0.9*VLOOKUP(S234,'ha-pocty-vyhl'!$A$5:$B$20,2,0),IF(L234="po",0.8*VLOOKUP(S234,'ha-pocty-vyhl'!$A$5:$B$20,2,0),VLOOKUP(S234,'ha-pocty-vyhl'!$A$5:$B$20,2,0))),"")</f>
        <v/>
      </c>
      <c r="U234" s="66" t="n">
        <f aca="false">'Vstupní data'!P234</f>
        <v>0</v>
      </c>
      <c r="V234" s="66" t="n">
        <f aca="false">IF(O234&gt;0,1.3*T234*1000*Z234/10000,0)</f>
        <v>0</v>
      </c>
      <c r="W234" s="66" t="n">
        <f aca="false">IF(O234&gt;0,1.3*T234*1000*Z234/10000,0)</f>
        <v>0</v>
      </c>
      <c r="X234" s="66" t="n">
        <f aca="false">IF(O234&gt;0,IF(O234&gt;V234,V234,O234),0)</f>
        <v>0</v>
      </c>
      <c r="Y234" s="66" t="n">
        <f aca="false">IF(O234&gt;0,IF(IF(U234&gt;W234,W234,U234)&lt;X234,W234,IF(U234&gt;W234,W234,U234)),0)</f>
        <v>0</v>
      </c>
      <c r="Z234" s="66" t="n">
        <f aca="false">IF(O234&gt;0,IF(J234&gt;0,J234,K234*H234/100),0)</f>
        <v>0</v>
      </c>
      <c r="AA234" s="67" t="n">
        <f aca="false">IF(O234&gt;0,CEILING(R234*P234*X234/Y234*Z234,1),0)</f>
        <v>0</v>
      </c>
      <c r="AB234" s="68" t="n">
        <f aca="false">IF(O234&gt;0,AA234/O234,0)</f>
        <v>0</v>
      </c>
      <c r="AC234" s="66" t="n">
        <f aca="false">'Vstupní data'!W234</f>
        <v>0</v>
      </c>
      <c r="AI234" s="66" t="str">
        <f aca="false">IF(OR('Vstupní data'!T234&gt;0,'Vstupní data'!U234&gt;0),VLOOKUP(I234,'Pril3-drev'!$H$5:$J$83,3,0),"")</f>
        <v/>
      </c>
      <c r="AJ234" s="66" t="n">
        <f aca="false">IF('Vstupní data'!V234="prostokořenný",0,IF('Vstupní data'!V234="krytokořenný","k",IF('Vstupní data'!V234="poloodrostky nebo odrostky, prostokořenné i krytokořenné","po",0)))</f>
        <v>0</v>
      </c>
      <c r="AK234" s="66" t="n">
        <f aca="false">IF(OR('Vstupní data'!T234&gt;0,'Vstupní data'!U234&gt;0),IF(AJ234="k",0.9*VLOOKUP(AI234,'ha-pocty-vyhl'!$A$5:$B$20,2,0),IF(AJ234="po",0.8*VLOOKUP(AI234,'ha-pocty-vyhl'!$A$5:$B$20,2,0),VLOOKUP(AI234,'ha-pocty-vyhl'!$A$5:$B$20,2,0))),0)</f>
        <v>0</v>
      </c>
      <c r="AL234" s="66" t="n">
        <f aca="false">IF(OR('Vstupní data'!T234&gt;0,'Vstupní data'!U234&gt;0),'Vstupní data'!K234*'Vstupní data'!M234/100,0)</f>
        <v>0</v>
      </c>
      <c r="AM234" s="66" t="n">
        <f aca="false">IF(OR('Vstupní data'!T234&gt;0,'Vstupní data'!U234&gt;0),IF('Vstupní data'!T234&gt;0,'Vstupní data'!T234,ROUND(10*'Vstupní data'!U234/AK234,0)),0)</f>
        <v>0</v>
      </c>
      <c r="AN234" s="69" t="n">
        <f aca="false">IF('Vstupní data'!T234&gt;0,   IF('Vstupní data'!T234&lt;=AL234,'Vstupní data'!T234,AL234),   IF(AM234&lt;AL234,AM234,AL234))</f>
        <v>0</v>
      </c>
      <c r="AO234" s="69" t="n">
        <f aca="false">'Vstupní data'!X234</f>
        <v>0</v>
      </c>
      <c r="AP234" s="66" t="n">
        <f aca="false">IF(OR('Vstupní data'!T234&gt;0,'Vstupní data'!U234&gt;0),IF(I234&lt;&gt;0,VLOOKUP(I234,'Pril3-drev'!$H$5:$I$83,2,0),0),0)</f>
        <v>0</v>
      </c>
      <c r="AQ234" s="66" t="n">
        <f aca="false">'Vstupní data'!Y234</f>
        <v>0</v>
      </c>
      <c r="AR234" s="66" t="str">
        <f aca="false">IF(AC234&gt;5,   IF('Vstupní data'!Y234&gt;0,   VLOOKUP(VLOOKUP(CONCATENATE(VLOOKUP(I234,'Pril3-drev'!$H$4:$L$83,5,0),AC234),'Pril3-drev'!$Q$4:$R$2803,2,0),'AVB-BS'!$C$5:$S$29 ,LOOKUP(AQ234,'AVB-BS'!$D$3:$S$3,'AVB-BS'!$D$1:$S$1) ,0 )   ,   IF('Vstupní data'!Z234&gt;0,'Vstupní data'!Z234,0)) , "")</f>
        <v/>
      </c>
      <c r="AS234" s="70" t="str">
        <f aca="false">IF(AC234&gt;5,VLOOKUP(CONCATENATE(AP234,AR234),'Pril1-THLPa'!$H$6:$N$96,4,0),"")</f>
        <v/>
      </c>
      <c r="AT234" s="70" t="str">
        <f aca="false">IF(AC234&gt;5,VLOOKUP(CONCATENATE(AP234,AR234),'Pril1-THLPa'!$H$6:$N$96,5,0),"")</f>
        <v/>
      </c>
      <c r="AU234" s="70" t="str">
        <f aca="false">IF(AC234&gt;5,VLOOKUP(CONCATENATE(AP234,AR234),'Pril1-THLPa'!$H$6:$N$96,6,0),"")</f>
        <v/>
      </c>
      <c r="AV234" s="70" t="str">
        <f aca="false">IF(AC234&gt;5,VLOOKUP(CONCATENATE(AP234,AR234),'Pril1-THLPa'!$H$6:$N$96,7,0),"")</f>
        <v/>
      </c>
      <c r="AW234" s="70" t="str">
        <f aca="false">IF(AC234&gt;5,VLOOKUP(CONCATENATE(AP234,AR234),'Pril1-THLPa'!$H$6:$O$96,8,0),"")</f>
        <v/>
      </c>
      <c r="AX234" s="66" t="n">
        <f aca="false">IF(AC234&gt;0,IF(AND(AC234&gt;0,AC234&lt;=5),VLOOKUP(AP234,'Pril1-THLPa'!$A$6:$F$18,LOOKUP(AC234,'Pril1-THLPa'!$B$5:$F$5,'Pril1-THLPa'!$B$4:$F$4),0),AS234+AT234*(AC234-5)+AU234*POWER(AC234-5,2)+AV234*POWER(AC234-5,3)+AW234*POWER(AC234-5,4)),0)</f>
        <v>0</v>
      </c>
      <c r="AY234" s="71"/>
      <c r="AZ234" s="66" t="n">
        <f aca="false">'Vstupní data'!AA234</f>
        <v>0</v>
      </c>
      <c r="BA234" s="66" t="n">
        <f aca="false">IF(OR('Vstupní data'!T234&gt;0,'Vstupní data'!U234&gt;0),IF(AC234&lt;&gt;"",AX234*AO234/10*(100+AZ234)/100,0),0)</f>
        <v>0</v>
      </c>
      <c r="BB234" s="67" t="n">
        <f aca="false">IF(AC234&lt;&gt;"",ROUND(BA234*AN234,0),0)</f>
        <v>0</v>
      </c>
      <c r="BC234" s="68" t="str">
        <f aca="false">IF(AE234&gt;0,BB234/AE234,"")</f>
        <v/>
      </c>
      <c r="BD234" s="66" t="n">
        <f aca="false">'Vstupní data'!AE234</f>
        <v>0</v>
      </c>
      <c r="BF234" s="66" t="n">
        <f aca="false">'Vstupní data'!AC234</f>
        <v>0</v>
      </c>
      <c r="BH234" s="66" t="n">
        <f aca="false">'Vstupní data'!AD234</f>
        <v>0</v>
      </c>
      <c r="BI234" s="66" t="n">
        <f aca="false">'Vstupní data'!AF234</f>
        <v>0</v>
      </c>
      <c r="BJ234" s="69" t="n">
        <f aca="false">'Vstupní data'!AG234</f>
        <v>0</v>
      </c>
      <c r="BK234" s="69" t="n">
        <f aca="false">IF(BF234&lt;&gt;0,VLOOKUP(I234,'Pril3-drev'!$H$5:$I$83,2,0),0)</f>
        <v>0</v>
      </c>
      <c r="BL234" s="69" t="n">
        <f aca="false">IF(BF234&lt;&gt;0,VLOOKUP(BK234,'Pril3-drev'!$A$5:$C$17,3,0),0)</f>
        <v>0</v>
      </c>
      <c r="BM234" s="69" t="n">
        <f aca="false">'Vstupní data'!AH234</f>
        <v>0</v>
      </c>
      <c r="BN234" s="69" t="n">
        <f aca="false">IF('Vstupní data'!AH234&gt;0,   VLOOKUP(VLOOKUP(CONCATENATE(VLOOKUP(I234,'Pril3-drev'!$H$4:$L$83,5,0),BD234),'Pril3-drev'!$Q$4:$R$2803,2,0),'AVB-BS'!$C$5:$S$29 ,LOOKUP(BM234,'AVB-BS'!$D$3:$S$3,'AVB-BS'!$D$1:$S$1) ,0 )   ,   IF('Vstupní data'!AI234&gt;0,'Vstupní data'!AI234,0))</f>
        <v>0</v>
      </c>
      <c r="BO234" s="69" t="str">
        <f aca="false">IF(BX234&gt;5,VLOOKUP(CONCATENATE(BK234,BN234),'Pril1-THLPa'!$H$6:$N$96,4,0),"")</f>
        <v/>
      </c>
      <c r="BP234" s="69" t="str">
        <f aca="false">IF(BX234&gt;5,VLOOKUP(CONCATENATE(BK234,BN234),'Pril1-THLPa'!$H$6:$N$96,5,0),"")</f>
        <v/>
      </c>
      <c r="BQ234" s="69" t="str">
        <f aca="false">IF(BX234&gt;5,VLOOKUP(CONCATENATE(BK234,BN234),'Pril1-THLPa'!$H$6:$N$96,6,0),"")</f>
        <v/>
      </c>
      <c r="BR234" s="69" t="str">
        <f aca="false">IF(BX234&gt;5,VLOOKUP(CONCATENATE(BK234,BN234),'Pril1-THLPa'!$H$6:$N$96,7,0),"")</f>
        <v/>
      </c>
      <c r="BS234" s="69" t="str">
        <f aca="false">IF(BX234&gt;5,VLOOKUP(CONCATENATE(BK234,BN234),'Pril1-THLPa'!$H$6:$O$96,8,0),"")</f>
        <v/>
      </c>
      <c r="BT234" s="69" t="str">
        <f aca="false">IF(BF234&gt;0, IF(BK234="smrk",  VLOOKUP(VLOOKUP(BD234,'Pril9-K3'!$L$8:$M$207,2,0),'Pril9-K3'!$A$8:$J$16,LOOKUP(BN234,'Pril9-K3'!$A$7:$J$7,'Pril9-K3'!$A$5:$J$5),0), IF(AND(BK234&lt;&gt;"smrk",'Vstupní data'!AK234&lt;&gt;""),'Vstupní data'!AK234,   VLOOKUP(VLOOKUP(BD234,'Pril9-K3'!$L$8:$M$207,2,0),'Pril9-K3'!$A$8:$J$16,LOOKUP(BN234,'Pril9-K3'!$A$7:$J$7,'Pril9-K3'!$A$5:$J$5),0)   )),   "")</f>
        <v/>
      </c>
      <c r="BV234" s="69" t="n">
        <f aca="false">'Vstupní data'!AJ234</f>
        <v>0</v>
      </c>
      <c r="BW234" s="69" t="n">
        <f aca="false">IF(BF234&gt;0,IF(J234&gt;0,J234,K234*H234/100),0)</f>
        <v>0</v>
      </c>
      <c r="BX234" s="69" t="n">
        <f aca="false">IF(BF234&gt;0,IF(BJ234&gt;BL234,BL234,BJ234),0)</f>
        <v>0</v>
      </c>
      <c r="BY234" s="69" t="n">
        <f aca="false">IF(BD234=0,0,IF(AND(BX234&gt;0,BX234&lt;=5),  IF(AND(BX234&gt;0,BX234&lt;=5),VLOOKUP(BK234,'Pril1-THLPa'!$A$6:$F$18,IF(AND(BX234&gt;0,BX234&lt;=5),LOOKUP(BX234,'Pril1-THLPa'!$B$5:$F$5,'Pril1-THLPa'!$B$4:$F$4),""),0),""),  IF(BX234&gt;5,BO234+BP234*(BX234-5)+BQ234*POWER(BX234-5,2)+BR234*POWER(BX234-5,3)+BS234*POWER(BX234-5,4),"")))</f>
        <v>0</v>
      </c>
      <c r="BZ234" s="69" t="n">
        <f aca="false">IF(BY234&gt;0,BY234*BI234/10*BW234*(100+BV234)/100,0)</f>
        <v>0</v>
      </c>
      <c r="CA234" s="69" t="n">
        <f aca="false">IF(BD234&gt;0,BX234-IF(BD234&gt;BX234,BX234,BD234),0)</f>
        <v>0</v>
      </c>
      <c r="CB234" s="69" t="n">
        <f aca="false">POWER(1.01,CA234)</f>
        <v>1</v>
      </c>
      <c r="CC234" s="69" t="n">
        <f aca="false">IF(BF234&gt;0,IF(BF234&gt;BH234,1,BF234/BH234),0)</f>
        <v>0</v>
      </c>
      <c r="CD234" s="72" t="n">
        <f aca="false">IF(BD234=0,0,IF(BF234&gt;0,ROUND(IF(CB234&lt;&gt;0,BZ234*BT234*1/CB234*CC234,0),0),0))</f>
        <v>0</v>
      </c>
      <c r="CE234" s="73" t="str">
        <f aca="false">IF(BF234&gt;0,IF(BF234&gt;BH234,CD234/BF234,CD234/BH234),"")</f>
        <v/>
      </c>
      <c r="CF234" s="69" t="n">
        <f aca="false">'Vstupní data'!AM234</f>
        <v>0</v>
      </c>
      <c r="CG234" s="69" t="n">
        <f aca="false">'Vstupní data'!AN234</f>
        <v>0</v>
      </c>
      <c r="CH234" s="69" t="n">
        <f aca="false">'Vstupní data'!AO234</f>
        <v>0</v>
      </c>
      <c r="CI234" s="69" t="n">
        <f aca="false">'Vstupní data'!AP234</f>
        <v>0</v>
      </c>
      <c r="CJ234" s="72" t="n">
        <f aca="false">ROUND(CH234*CI234,0)</f>
        <v>0</v>
      </c>
      <c r="CK234" s="74" t="str">
        <f aca="false">IF(OR(AA234&gt;0,BB234&gt;0,CD234&gt;0,CJ234&gt;0),AA234+BB234+CD234+CJ234,"")</f>
        <v/>
      </c>
    </row>
    <row r="235" customFormat="false" ht="12.8" hidden="false" customHeight="false" outlineLevel="0" collapsed="false">
      <c r="A235" s="66" t="n">
        <f aca="false">'Vstupní data'!A235</f>
        <v>0</v>
      </c>
      <c r="F235" s="66" t="str">
        <f aca="false">CONCATENATE('Vstupní data'!F235,'Vstupní data'!G235,'Vstupní data'!H235,'Vstupní data'!I235)</f>
        <v/>
      </c>
      <c r="G235" s="66"/>
      <c r="H235" s="66" t="n">
        <f aca="false">'Vstupní data'!K235</f>
        <v>0</v>
      </c>
      <c r="I235" s="66" t="n">
        <f aca="false">'Vstupní data'!L235</f>
        <v>0</v>
      </c>
      <c r="J235" s="66" t="n">
        <f aca="false">'Vstupní data'!K235*'Vstupní data'!M235/100</f>
        <v>0</v>
      </c>
      <c r="L235" s="66" t="n">
        <f aca="false">IF('Vstupní data'!N235="prostokořenný",0,IF('Vstupní data'!N235="krytokořenný","k",IF('Vstupní data'!N235="poloodrostky nebo odrostky, prostokořenné i krytokořenné","po",0)))</f>
        <v>0</v>
      </c>
      <c r="N235" s="66"/>
      <c r="O235" s="66" t="n">
        <f aca="false">'Vstupní data'!O235</f>
        <v>0</v>
      </c>
      <c r="P235" s="66" t="n">
        <f aca="false">IF(O235&gt;0,VLOOKUP(CONCATENATE(VLOOKUP(I235,'Pril3-drev'!$H$5:$K$83,4,0),"-",'Vstupní data'!R235),K2!$C$15:$D$23,2,0),0)</f>
        <v>0</v>
      </c>
      <c r="Q235" s="66" t="n">
        <f aca="false">IF(O235&gt;0,VLOOKUP(I235,'Pril3-drev'!$H$5:$I$83,2,0),0)</f>
        <v>0</v>
      </c>
      <c r="R235" s="66" t="n">
        <f aca="false">IF(Q235&gt;0,VLOOKUP(Q235,'Pril6-okus'!$A$5:$B$17,2,0),0)</f>
        <v>0</v>
      </c>
      <c r="S235" s="66" t="n">
        <f aca="false">IF(O235&gt;0,VLOOKUP(I235,'Pril3-drev'!$H$5:$J$83,3,0),0)</f>
        <v>0</v>
      </c>
      <c r="T235" s="66" t="str">
        <f aca="false">IF(O235&gt;0,IF(L235="k",0.9*VLOOKUP(S235,'ha-pocty-vyhl'!$A$5:$B$20,2,0),IF(L235="po",0.8*VLOOKUP(S235,'ha-pocty-vyhl'!$A$5:$B$20,2,0),VLOOKUP(S235,'ha-pocty-vyhl'!$A$5:$B$20,2,0))),"")</f>
        <v/>
      </c>
      <c r="U235" s="66" t="n">
        <f aca="false">'Vstupní data'!P235</f>
        <v>0</v>
      </c>
      <c r="V235" s="66" t="n">
        <f aca="false">IF(O235&gt;0,1.3*T235*1000*Z235/10000,0)</f>
        <v>0</v>
      </c>
      <c r="W235" s="66" t="n">
        <f aca="false">IF(O235&gt;0,1.3*T235*1000*Z235/10000,0)</f>
        <v>0</v>
      </c>
      <c r="X235" s="66" t="n">
        <f aca="false">IF(O235&gt;0,IF(O235&gt;V235,V235,O235),0)</f>
        <v>0</v>
      </c>
      <c r="Y235" s="66" t="n">
        <f aca="false">IF(O235&gt;0,IF(IF(U235&gt;W235,W235,U235)&lt;X235,W235,IF(U235&gt;W235,W235,U235)),0)</f>
        <v>0</v>
      </c>
      <c r="Z235" s="66" t="n">
        <f aca="false">IF(O235&gt;0,IF(J235&gt;0,J235,K235*H235/100),0)</f>
        <v>0</v>
      </c>
      <c r="AA235" s="67" t="n">
        <f aca="false">IF(O235&gt;0,CEILING(R235*P235*X235/Y235*Z235,1),0)</f>
        <v>0</v>
      </c>
      <c r="AB235" s="68" t="n">
        <f aca="false">IF(O235&gt;0,AA235/O235,0)</f>
        <v>0</v>
      </c>
      <c r="AC235" s="66" t="n">
        <f aca="false">'Vstupní data'!W235</f>
        <v>0</v>
      </c>
      <c r="AI235" s="66" t="str">
        <f aca="false">IF(OR('Vstupní data'!T235&gt;0,'Vstupní data'!U235&gt;0),VLOOKUP(I235,'Pril3-drev'!$H$5:$J$83,3,0),"")</f>
        <v/>
      </c>
      <c r="AJ235" s="66" t="n">
        <f aca="false">IF('Vstupní data'!V235="prostokořenný",0,IF('Vstupní data'!V235="krytokořenný","k",IF('Vstupní data'!V235="poloodrostky nebo odrostky, prostokořenné i krytokořenné","po",0)))</f>
        <v>0</v>
      </c>
      <c r="AK235" s="66" t="n">
        <f aca="false">IF(OR('Vstupní data'!T235&gt;0,'Vstupní data'!U235&gt;0),IF(AJ235="k",0.9*VLOOKUP(AI235,'ha-pocty-vyhl'!$A$5:$B$20,2,0),IF(AJ235="po",0.8*VLOOKUP(AI235,'ha-pocty-vyhl'!$A$5:$B$20,2,0),VLOOKUP(AI235,'ha-pocty-vyhl'!$A$5:$B$20,2,0))),0)</f>
        <v>0</v>
      </c>
      <c r="AL235" s="66" t="n">
        <f aca="false">IF(OR('Vstupní data'!T235&gt;0,'Vstupní data'!U235&gt;0),'Vstupní data'!K235*'Vstupní data'!M235/100,0)</f>
        <v>0</v>
      </c>
      <c r="AM235" s="66" t="n">
        <f aca="false">IF(OR('Vstupní data'!T235&gt;0,'Vstupní data'!U235&gt;0),IF('Vstupní data'!T235&gt;0,'Vstupní data'!T235,ROUND(10*'Vstupní data'!U235/AK235,0)),0)</f>
        <v>0</v>
      </c>
      <c r="AN235" s="69" t="n">
        <f aca="false">IF('Vstupní data'!T235&gt;0,   IF('Vstupní data'!T235&lt;=AL235,'Vstupní data'!T235,AL235),   IF(AM235&lt;AL235,AM235,AL235))</f>
        <v>0</v>
      </c>
      <c r="AO235" s="69" t="n">
        <f aca="false">'Vstupní data'!X235</f>
        <v>0</v>
      </c>
      <c r="AP235" s="66" t="n">
        <f aca="false">IF(OR('Vstupní data'!T235&gt;0,'Vstupní data'!U235&gt;0),IF(I235&lt;&gt;0,VLOOKUP(I235,'Pril3-drev'!$H$5:$I$83,2,0),0),0)</f>
        <v>0</v>
      </c>
      <c r="AQ235" s="66" t="n">
        <f aca="false">'Vstupní data'!Y235</f>
        <v>0</v>
      </c>
      <c r="AR235" s="66" t="str">
        <f aca="false">IF(AC235&gt;5,   IF('Vstupní data'!Y235&gt;0,   VLOOKUP(VLOOKUP(CONCATENATE(VLOOKUP(I235,'Pril3-drev'!$H$4:$L$83,5,0),AC235),'Pril3-drev'!$Q$4:$R$2803,2,0),'AVB-BS'!$C$5:$S$29 ,LOOKUP(AQ235,'AVB-BS'!$D$3:$S$3,'AVB-BS'!$D$1:$S$1) ,0 )   ,   IF('Vstupní data'!Z235&gt;0,'Vstupní data'!Z235,0)) , "")</f>
        <v/>
      </c>
      <c r="AS235" s="70" t="str">
        <f aca="false">IF(AC235&gt;5,VLOOKUP(CONCATENATE(AP235,AR235),'Pril1-THLPa'!$H$6:$N$96,4,0),"")</f>
        <v/>
      </c>
      <c r="AT235" s="70" t="str">
        <f aca="false">IF(AC235&gt;5,VLOOKUP(CONCATENATE(AP235,AR235),'Pril1-THLPa'!$H$6:$N$96,5,0),"")</f>
        <v/>
      </c>
      <c r="AU235" s="70" t="str">
        <f aca="false">IF(AC235&gt;5,VLOOKUP(CONCATENATE(AP235,AR235),'Pril1-THLPa'!$H$6:$N$96,6,0),"")</f>
        <v/>
      </c>
      <c r="AV235" s="70" t="str">
        <f aca="false">IF(AC235&gt;5,VLOOKUP(CONCATENATE(AP235,AR235),'Pril1-THLPa'!$H$6:$N$96,7,0),"")</f>
        <v/>
      </c>
      <c r="AW235" s="70" t="str">
        <f aca="false">IF(AC235&gt;5,VLOOKUP(CONCATENATE(AP235,AR235),'Pril1-THLPa'!$H$6:$O$96,8,0),"")</f>
        <v/>
      </c>
      <c r="AX235" s="66" t="n">
        <f aca="false">IF(AC235&gt;0,IF(AND(AC235&gt;0,AC235&lt;=5),VLOOKUP(AP235,'Pril1-THLPa'!$A$6:$F$18,LOOKUP(AC235,'Pril1-THLPa'!$B$5:$F$5,'Pril1-THLPa'!$B$4:$F$4),0),AS235+AT235*(AC235-5)+AU235*POWER(AC235-5,2)+AV235*POWER(AC235-5,3)+AW235*POWER(AC235-5,4)),0)</f>
        <v>0</v>
      </c>
      <c r="AY235" s="71"/>
      <c r="AZ235" s="66" t="n">
        <f aca="false">'Vstupní data'!AA235</f>
        <v>0</v>
      </c>
      <c r="BA235" s="66" t="n">
        <f aca="false">IF(OR('Vstupní data'!T235&gt;0,'Vstupní data'!U235&gt;0),IF(AC235&lt;&gt;"",AX235*AO235/10*(100+AZ235)/100,0),0)</f>
        <v>0</v>
      </c>
      <c r="BB235" s="67" t="n">
        <f aca="false">IF(AC235&lt;&gt;"",ROUND(BA235*AN235,0),0)</f>
        <v>0</v>
      </c>
      <c r="BC235" s="68" t="str">
        <f aca="false">IF(AE235&gt;0,BB235/AE235,"")</f>
        <v/>
      </c>
      <c r="BD235" s="66" t="n">
        <f aca="false">'Vstupní data'!AE235</f>
        <v>0</v>
      </c>
      <c r="BF235" s="66" t="n">
        <f aca="false">'Vstupní data'!AC235</f>
        <v>0</v>
      </c>
      <c r="BH235" s="66" t="n">
        <f aca="false">'Vstupní data'!AD235</f>
        <v>0</v>
      </c>
      <c r="BI235" s="66" t="n">
        <f aca="false">'Vstupní data'!AF235</f>
        <v>0</v>
      </c>
      <c r="BJ235" s="69" t="n">
        <f aca="false">'Vstupní data'!AG235</f>
        <v>0</v>
      </c>
      <c r="BK235" s="69" t="n">
        <f aca="false">IF(BF235&lt;&gt;0,VLOOKUP(I235,'Pril3-drev'!$H$5:$I$83,2,0),0)</f>
        <v>0</v>
      </c>
      <c r="BL235" s="69" t="n">
        <f aca="false">IF(BF235&lt;&gt;0,VLOOKUP(BK235,'Pril3-drev'!$A$5:$C$17,3,0),0)</f>
        <v>0</v>
      </c>
      <c r="BM235" s="69" t="n">
        <f aca="false">'Vstupní data'!AH235</f>
        <v>0</v>
      </c>
      <c r="BN235" s="69" t="n">
        <f aca="false">IF('Vstupní data'!AH235&gt;0,   VLOOKUP(VLOOKUP(CONCATENATE(VLOOKUP(I235,'Pril3-drev'!$H$4:$L$83,5,0),BD235),'Pril3-drev'!$Q$4:$R$2803,2,0),'AVB-BS'!$C$5:$S$29 ,LOOKUP(BM235,'AVB-BS'!$D$3:$S$3,'AVB-BS'!$D$1:$S$1) ,0 )   ,   IF('Vstupní data'!AI235&gt;0,'Vstupní data'!AI235,0))</f>
        <v>0</v>
      </c>
      <c r="BO235" s="69" t="str">
        <f aca="false">IF(BX235&gt;5,VLOOKUP(CONCATENATE(BK235,BN235),'Pril1-THLPa'!$H$6:$N$96,4,0),"")</f>
        <v/>
      </c>
      <c r="BP235" s="69" t="str">
        <f aca="false">IF(BX235&gt;5,VLOOKUP(CONCATENATE(BK235,BN235),'Pril1-THLPa'!$H$6:$N$96,5,0),"")</f>
        <v/>
      </c>
      <c r="BQ235" s="69" t="str">
        <f aca="false">IF(BX235&gt;5,VLOOKUP(CONCATENATE(BK235,BN235),'Pril1-THLPa'!$H$6:$N$96,6,0),"")</f>
        <v/>
      </c>
      <c r="BR235" s="69" t="str">
        <f aca="false">IF(BX235&gt;5,VLOOKUP(CONCATENATE(BK235,BN235),'Pril1-THLPa'!$H$6:$N$96,7,0),"")</f>
        <v/>
      </c>
      <c r="BS235" s="69" t="str">
        <f aca="false">IF(BX235&gt;5,VLOOKUP(CONCATENATE(BK235,BN235),'Pril1-THLPa'!$H$6:$O$96,8,0),"")</f>
        <v/>
      </c>
      <c r="BT235" s="69" t="str">
        <f aca="false">IF(BF235&gt;0, IF(BK235="smrk",  VLOOKUP(VLOOKUP(BD235,'Pril9-K3'!$L$8:$M$207,2,0),'Pril9-K3'!$A$8:$J$16,LOOKUP(BN235,'Pril9-K3'!$A$7:$J$7,'Pril9-K3'!$A$5:$J$5),0), IF(AND(BK235&lt;&gt;"smrk",'Vstupní data'!AK235&lt;&gt;""),'Vstupní data'!AK235,   VLOOKUP(VLOOKUP(BD235,'Pril9-K3'!$L$8:$M$207,2,0),'Pril9-K3'!$A$8:$J$16,LOOKUP(BN235,'Pril9-K3'!$A$7:$J$7,'Pril9-K3'!$A$5:$J$5),0)   )),   "")</f>
        <v/>
      </c>
      <c r="BV235" s="69" t="n">
        <f aca="false">'Vstupní data'!AJ235</f>
        <v>0</v>
      </c>
      <c r="BW235" s="69" t="n">
        <f aca="false">IF(BF235&gt;0,IF(J235&gt;0,J235,K235*H235/100),0)</f>
        <v>0</v>
      </c>
      <c r="BX235" s="69" t="n">
        <f aca="false">IF(BF235&gt;0,IF(BJ235&gt;BL235,BL235,BJ235),0)</f>
        <v>0</v>
      </c>
      <c r="BY235" s="69" t="n">
        <f aca="false">IF(BD235=0,0,IF(AND(BX235&gt;0,BX235&lt;=5),  IF(AND(BX235&gt;0,BX235&lt;=5),VLOOKUP(BK235,'Pril1-THLPa'!$A$6:$F$18,IF(AND(BX235&gt;0,BX235&lt;=5),LOOKUP(BX235,'Pril1-THLPa'!$B$5:$F$5,'Pril1-THLPa'!$B$4:$F$4),""),0),""),  IF(BX235&gt;5,BO235+BP235*(BX235-5)+BQ235*POWER(BX235-5,2)+BR235*POWER(BX235-5,3)+BS235*POWER(BX235-5,4),"")))</f>
        <v>0</v>
      </c>
      <c r="BZ235" s="69" t="n">
        <f aca="false">IF(BY235&gt;0,BY235*BI235/10*BW235*(100+BV235)/100,0)</f>
        <v>0</v>
      </c>
      <c r="CA235" s="69" t="n">
        <f aca="false">IF(BD235&gt;0,BX235-IF(BD235&gt;BX235,BX235,BD235),0)</f>
        <v>0</v>
      </c>
      <c r="CB235" s="69" t="n">
        <f aca="false">POWER(1.01,CA235)</f>
        <v>1</v>
      </c>
      <c r="CC235" s="69" t="n">
        <f aca="false">IF(BF235&gt;0,IF(BF235&gt;BH235,1,BF235/BH235),0)</f>
        <v>0</v>
      </c>
      <c r="CD235" s="72" t="n">
        <f aca="false">IF(BD235=0,0,IF(BF235&gt;0,ROUND(IF(CB235&lt;&gt;0,BZ235*BT235*1/CB235*CC235,0),0),0))</f>
        <v>0</v>
      </c>
      <c r="CE235" s="73" t="str">
        <f aca="false">IF(BF235&gt;0,IF(BF235&gt;BH235,CD235/BF235,CD235/BH235),"")</f>
        <v/>
      </c>
      <c r="CF235" s="69" t="n">
        <f aca="false">'Vstupní data'!AM235</f>
        <v>0</v>
      </c>
      <c r="CG235" s="69" t="n">
        <f aca="false">'Vstupní data'!AN235</f>
        <v>0</v>
      </c>
      <c r="CH235" s="69" t="n">
        <f aca="false">'Vstupní data'!AO235</f>
        <v>0</v>
      </c>
      <c r="CI235" s="69" t="n">
        <f aca="false">'Vstupní data'!AP235</f>
        <v>0</v>
      </c>
      <c r="CJ235" s="72" t="n">
        <f aca="false">ROUND(CH235*CI235,0)</f>
        <v>0</v>
      </c>
      <c r="CK235" s="74" t="str">
        <f aca="false">IF(OR(AA235&gt;0,BB235&gt;0,CD235&gt;0,CJ235&gt;0),AA235+BB235+CD235+CJ235,"")</f>
        <v/>
      </c>
    </row>
    <row r="236" customFormat="false" ht="12.8" hidden="false" customHeight="false" outlineLevel="0" collapsed="false">
      <c r="A236" s="66" t="n">
        <f aca="false">'Vstupní data'!A236</f>
        <v>0</v>
      </c>
      <c r="F236" s="66" t="str">
        <f aca="false">CONCATENATE('Vstupní data'!F236,'Vstupní data'!G236,'Vstupní data'!H236,'Vstupní data'!I236)</f>
        <v/>
      </c>
      <c r="G236" s="66"/>
      <c r="H236" s="66" t="n">
        <f aca="false">'Vstupní data'!K236</f>
        <v>0</v>
      </c>
      <c r="I236" s="66" t="n">
        <f aca="false">'Vstupní data'!L236</f>
        <v>0</v>
      </c>
      <c r="J236" s="66" t="n">
        <f aca="false">'Vstupní data'!K236*'Vstupní data'!M236/100</f>
        <v>0</v>
      </c>
      <c r="L236" s="66" t="n">
        <f aca="false">IF('Vstupní data'!N236="prostokořenný",0,IF('Vstupní data'!N236="krytokořenný","k",IF('Vstupní data'!N236="poloodrostky nebo odrostky, prostokořenné i krytokořenné","po",0)))</f>
        <v>0</v>
      </c>
      <c r="N236" s="66"/>
      <c r="O236" s="66" t="n">
        <f aca="false">'Vstupní data'!O236</f>
        <v>0</v>
      </c>
      <c r="P236" s="66" t="n">
        <f aca="false">IF(O236&gt;0,VLOOKUP(CONCATENATE(VLOOKUP(I236,'Pril3-drev'!$H$5:$K$83,4,0),"-",'Vstupní data'!R236),K2!$C$15:$D$23,2,0),0)</f>
        <v>0</v>
      </c>
      <c r="Q236" s="66" t="n">
        <f aca="false">IF(O236&gt;0,VLOOKUP(I236,'Pril3-drev'!$H$5:$I$83,2,0),0)</f>
        <v>0</v>
      </c>
      <c r="R236" s="66" t="n">
        <f aca="false">IF(Q236&gt;0,VLOOKUP(Q236,'Pril6-okus'!$A$5:$B$17,2,0),0)</f>
        <v>0</v>
      </c>
      <c r="S236" s="66" t="n">
        <f aca="false">IF(O236&gt;0,VLOOKUP(I236,'Pril3-drev'!$H$5:$J$83,3,0),0)</f>
        <v>0</v>
      </c>
      <c r="T236" s="66" t="str">
        <f aca="false">IF(O236&gt;0,IF(L236="k",0.9*VLOOKUP(S236,'ha-pocty-vyhl'!$A$5:$B$20,2,0),IF(L236="po",0.8*VLOOKUP(S236,'ha-pocty-vyhl'!$A$5:$B$20,2,0),VLOOKUP(S236,'ha-pocty-vyhl'!$A$5:$B$20,2,0))),"")</f>
        <v/>
      </c>
      <c r="U236" s="66" t="n">
        <f aca="false">'Vstupní data'!P236</f>
        <v>0</v>
      </c>
      <c r="V236" s="66" t="n">
        <f aca="false">IF(O236&gt;0,1.3*T236*1000*Z236/10000,0)</f>
        <v>0</v>
      </c>
      <c r="W236" s="66" t="n">
        <f aca="false">IF(O236&gt;0,1.3*T236*1000*Z236/10000,0)</f>
        <v>0</v>
      </c>
      <c r="X236" s="66" t="n">
        <f aca="false">IF(O236&gt;0,IF(O236&gt;V236,V236,O236),0)</f>
        <v>0</v>
      </c>
      <c r="Y236" s="66" t="n">
        <f aca="false">IF(O236&gt;0,IF(IF(U236&gt;W236,W236,U236)&lt;X236,W236,IF(U236&gt;W236,W236,U236)),0)</f>
        <v>0</v>
      </c>
      <c r="Z236" s="66" t="n">
        <f aca="false">IF(O236&gt;0,IF(J236&gt;0,J236,K236*H236/100),0)</f>
        <v>0</v>
      </c>
      <c r="AA236" s="67" t="n">
        <f aca="false">IF(O236&gt;0,CEILING(R236*P236*X236/Y236*Z236,1),0)</f>
        <v>0</v>
      </c>
      <c r="AB236" s="68" t="n">
        <f aca="false">IF(O236&gt;0,AA236/O236,0)</f>
        <v>0</v>
      </c>
      <c r="AC236" s="66" t="n">
        <f aca="false">'Vstupní data'!W236</f>
        <v>0</v>
      </c>
      <c r="AI236" s="66" t="str">
        <f aca="false">IF(OR('Vstupní data'!T236&gt;0,'Vstupní data'!U236&gt;0),VLOOKUP(I236,'Pril3-drev'!$H$5:$J$83,3,0),"")</f>
        <v/>
      </c>
      <c r="AJ236" s="66" t="n">
        <f aca="false">IF('Vstupní data'!V236="prostokořenný",0,IF('Vstupní data'!V236="krytokořenný","k",IF('Vstupní data'!V236="poloodrostky nebo odrostky, prostokořenné i krytokořenné","po",0)))</f>
        <v>0</v>
      </c>
      <c r="AK236" s="66" t="n">
        <f aca="false">IF(OR('Vstupní data'!T236&gt;0,'Vstupní data'!U236&gt;0),IF(AJ236="k",0.9*VLOOKUP(AI236,'ha-pocty-vyhl'!$A$5:$B$20,2,0),IF(AJ236="po",0.8*VLOOKUP(AI236,'ha-pocty-vyhl'!$A$5:$B$20,2,0),VLOOKUP(AI236,'ha-pocty-vyhl'!$A$5:$B$20,2,0))),0)</f>
        <v>0</v>
      </c>
      <c r="AL236" s="66" t="n">
        <f aca="false">IF(OR('Vstupní data'!T236&gt;0,'Vstupní data'!U236&gt;0),'Vstupní data'!K236*'Vstupní data'!M236/100,0)</f>
        <v>0</v>
      </c>
      <c r="AM236" s="66" t="n">
        <f aca="false">IF(OR('Vstupní data'!T236&gt;0,'Vstupní data'!U236&gt;0),IF('Vstupní data'!T236&gt;0,'Vstupní data'!T236,ROUND(10*'Vstupní data'!U236/AK236,0)),0)</f>
        <v>0</v>
      </c>
      <c r="AN236" s="69" t="n">
        <f aca="false">IF('Vstupní data'!T236&gt;0,   IF('Vstupní data'!T236&lt;=AL236,'Vstupní data'!T236,AL236),   IF(AM236&lt;AL236,AM236,AL236))</f>
        <v>0</v>
      </c>
      <c r="AO236" s="69" t="n">
        <f aca="false">'Vstupní data'!X236</f>
        <v>0</v>
      </c>
      <c r="AP236" s="66" t="n">
        <f aca="false">IF(OR('Vstupní data'!T236&gt;0,'Vstupní data'!U236&gt;0),IF(I236&lt;&gt;0,VLOOKUP(I236,'Pril3-drev'!$H$5:$I$83,2,0),0),0)</f>
        <v>0</v>
      </c>
      <c r="AQ236" s="66" t="n">
        <f aca="false">'Vstupní data'!Y236</f>
        <v>0</v>
      </c>
      <c r="AR236" s="66" t="str">
        <f aca="false">IF(AC236&gt;5,   IF('Vstupní data'!Y236&gt;0,   VLOOKUP(VLOOKUP(CONCATENATE(VLOOKUP(I236,'Pril3-drev'!$H$4:$L$83,5,0),AC236),'Pril3-drev'!$Q$4:$R$2803,2,0),'AVB-BS'!$C$5:$S$29 ,LOOKUP(AQ236,'AVB-BS'!$D$3:$S$3,'AVB-BS'!$D$1:$S$1) ,0 )   ,   IF('Vstupní data'!Z236&gt;0,'Vstupní data'!Z236,0)) , "")</f>
        <v/>
      </c>
      <c r="AS236" s="70" t="str">
        <f aca="false">IF(AC236&gt;5,VLOOKUP(CONCATENATE(AP236,AR236),'Pril1-THLPa'!$H$6:$N$96,4,0),"")</f>
        <v/>
      </c>
      <c r="AT236" s="70" t="str">
        <f aca="false">IF(AC236&gt;5,VLOOKUP(CONCATENATE(AP236,AR236),'Pril1-THLPa'!$H$6:$N$96,5,0),"")</f>
        <v/>
      </c>
      <c r="AU236" s="70" t="str">
        <f aca="false">IF(AC236&gt;5,VLOOKUP(CONCATENATE(AP236,AR236),'Pril1-THLPa'!$H$6:$N$96,6,0),"")</f>
        <v/>
      </c>
      <c r="AV236" s="70" t="str">
        <f aca="false">IF(AC236&gt;5,VLOOKUP(CONCATENATE(AP236,AR236),'Pril1-THLPa'!$H$6:$N$96,7,0),"")</f>
        <v/>
      </c>
      <c r="AW236" s="70" t="str">
        <f aca="false">IF(AC236&gt;5,VLOOKUP(CONCATENATE(AP236,AR236),'Pril1-THLPa'!$H$6:$O$96,8,0),"")</f>
        <v/>
      </c>
      <c r="AX236" s="66" t="n">
        <f aca="false">IF(AC236&gt;0,IF(AND(AC236&gt;0,AC236&lt;=5),VLOOKUP(AP236,'Pril1-THLPa'!$A$6:$F$18,LOOKUP(AC236,'Pril1-THLPa'!$B$5:$F$5,'Pril1-THLPa'!$B$4:$F$4),0),AS236+AT236*(AC236-5)+AU236*POWER(AC236-5,2)+AV236*POWER(AC236-5,3)+AW236*POWER(AC236-5,4)),0)</f>
        <v>0</v>
      </c>
      <c r="AY236" s="71"/>
      <c r="AZ236" s="66" t="n">
        <f aca="false">'Vstupní data'!AA236</f>
        <v>0</v>
      </c>
      <c r="BA236" s="66" t="n">
        <f aca="false">IF(OR('Vstupní data'!T236&gt;0,'Vstupní data'!U236&gt;0),IF(AC236&lt;&gt;"",AX236*AO236/10*(100+AZ236)/100,0),0)</f>
        <v>0</v>
      </c>
      <c r="BB236" s="67" t="n">
        <f aca="false">IF(AC236&lt;&gt;"",ROUND(BA236*AN236,0),0)</f>
        <v>0</v>
      </c>
      <c r="BC236" s="68" t="str">
        <f aca="false">IF(AE236&gt;0,BB236/AE236,"")</f>
        <v/>
      </c>
      <c r="BD236" s="66" t="n">
        <f aca="false">'Vstupní data'!AE236</f>
        <v>0</v>
      </c>
      <c r="BF236" s="66" t="n">
        <f aca="false">'Vstupní data'!AC236</f>
        <v>0</v>
      </c>
      <c r="BH236" s="66" t="n">
        <f aca="false">'Vstupní data'!AD236</f>
        <v>0</v>
      </c>
      <c r="BI236" s="66" t="n">
        <f aca="false">'Vstupní data'!AF236</f>
        <v>0</v>
      </c>
      <c r="BJ236" s="69" t="n">
        <f aca="false">'Vstupní data'!AG236</f>
        <v>0</v>
      </c>
      <c r="BK236" s="69" t="n">
        <f aca="false">IF(BF236&lt;&gt;0,VLOOKUP(I236,'Pril3-drev'!$H$5:$I$83,2,0),0)</f>
        <v>0</v>
      </c>
      <c r="BL236" s="69" t="n">
        <f aca="false">IF(BF236&lt;&gt;0,VLOOKUP(BK236,'Pril3-drev'!$A$5:$C$17,3,0),0)</f>
        <v>0</v>
      </c>
      <c r="BM236" s="69" t="n">
        <f aca="false">'Vstupní data'!AH236</f>
        <v>0</v>
      </c>
      <c r="BN236" s="69" t="n">
        <f aca="false">IF('Vstupní data'!AH236&gt;0,   VLOOKUP(VLOOKUP(CONCATENATE(VLOOKUP(I236,'Pril3-drev'!$H$4:$L$83,5,0),BD236),'Pril3-drev'!$Q$4:$R$2803,2,0),'AVB-BS'!$C$5:$S$29 ,LOOKUP(BM236,'AVB-BS'!$D$3:$S$3,'AVB-BS'!$D$1:$S$1) ,0 )   ,   IF('Vstupní data'!AI236&gt;0,'Vstupní data'!AI236,0))</f>
        <v>0</v>
      </c>
      <c r="BO236" s="69" t="str">
        <f aca="false">IF(BX236&gt;5,VLOOKUP(CONCATENATE(BK236,BN236),'Pril1-THLPa'!$H$6:$N$96,4,0),"")</f>
        <v/>
      </c>
      <c r="BP236" s="69" t="str">
        <f aca="false">IF(BX236&gt;5,VLOOKUP(CONCATENATE(BK236,BN236),'Pril1-THLPa'!$H$6:$N$96,5,0),"")</f>
        <v/>
      </c>
      <c r="BQ236" s="69" t="str">
        <f aca="false">IF(BX236&gt;5,VLOOKUP(CONCATENATE(BK236,BN236),'Pril1-THLPa'!$H$6:$N$96,6,0),"")</f>
        <v/>
      </c>
      <c r="BR236" s="69" t="str">
        <f aca="false">IF(BX236&gt;5,VLOOKUP(CONCATENATE(BK236,BN236),'Pril1-THLPa'!$H$6:$N$96,7,0),"")</f>
        <v/>
      </c>
      <c r="BS236" s="69" t="str">
        <f aca="false">IF(BX236&gt;5,VLOOKUP(CONCATENATE(BK236,BN236),'Pril1-THLPa'!$H$6:$O$96,8,0),"")</f>
        <v/>
      </c>
      <c r="BT236" s="69" t="str">
        <f aca="false">IF(BF236&gt;0, IF(BK236="smrk",  VLOOKUP(VLOOKUP(BD236,'Pril9-K3'!$L$8:$M$207,2,0),'Pril9-K3'!$A$8:$J$16,LOOKUP(BN236,'Pril9-K3'!$A$7:$J$7,'Pril9-K3'!$A$5:$J$5),0), IF(AND(BK236&lt;&gt;"smrk",'Vstupní data'!AK236&lt;&gt;""),'Vstupní data'!AK236,   VLOOKUP(VLOOKUP(BD236,'Pril9-K3'!$L$8:$M$207,2,0),'Pril9-K3'!$A$8:$J$16,LOOKUP(BN236,'Pril9-K3'!$A$7:$J$7,'Pril9-K3'!$A$5:$J$5),0)   )),   "")</f>
        <v/>
      </c>
      <c r="BV236" s="69" t="n">
        <f aca="false">'Vstupní data'!AJ236</f>
        <v>0</v>
      </c>
      <c r="BW236" s="69" t="n">
        <f aca="false">IF(BF236&gt;0,IF(J236&gt;0,J236,K236*H236/100),0)</f>
        <v>0</v>
      </c>
      <c r="BX236" s="69" t="n">
        <f aca="false">IF(BF236&gt;0,IF(BJ236&gt;BL236,BL236,BJ236),0)</f>
        <v>0</v>
      </c>
      <c r="BY236" s="69" t="n">
        <f aca="false">IF(BD236=0,0,IF(AND(BX236&gt;0,BX236&lt;=5),  IF(AND(BX236&gt;0,BX236&lt;=5),VLOOKUP(BK236,'Pril1-THLPa'!$A$6:$F$18,IF(AND(BX236&gt;0,BX236&lt;=5),LOOKUP(BX236,'Pril1-THLPa'!$B$5:$F$5,'Pril1-THLPa'!$B$4:$F$4),""),0),""),  IF(BX236&gt;5,BO236+BP236*(BX236-5)+BQ236*POWER(BX236-5,2)+BR236*POWER(BX236-5,3)+BS236*POWER(BX236-5,4),"")))</f>
        <v>0</v>
      </c>
      <c r="BZ236" s="69" t="n">
        <f aca="false">IF(BY236&gt;0,BY236*BI236/10*BW236*(100+BV236)/100,0)</f>
        <v>0</v>
      </c>
      <c r="CA236" s="69" t="n">
        <f aca="false">IF(BD236&gt;0,BX236-IF(BD236&gt;BX236,BX236,BD236),0)</f>
        <v>0</v>
      </c>
      <c r="CB236" s="69" t="n">
        <f aca="false">POWER(1.01,CA236)</f>
        <v>1</v>
      </c>
      <c r="CC236" s="69" t="n">
        <f aca="false">IF(BF236&gt;0,IF(BF236&gt;BH236,1,BF236/BH236),0)</f>
        <v>0</v>
      </c>
      <c r="CD236" s="72" t="n">
        <f aca="false">IF(BD236=0,0,IF(BF236&gt;0,ROUND(IF(CB236&lt;&gt;0,BZ236*BT236*1/CB236*CC236,0),0),0))</f>
        <v>0</v>
      </c>
      <c r="CE236" s="73" t="str">
        <f aca="false">IF(BF236&gt;0,IF(BF236&gt;BH236,CD236/BF236,CD236/BH236),"")</f>
        <v/>
      </c>
      <c r="CF236" s="69" t="n">
        <f aca="false">'Vstupní data'!AM236</f>
        <v>0</v>
      </c>
      <c r="CG236" s="69" t="n">
        <f aca="false">'Vstupní data'!AN236</f>
        <v>0</v>
      </c>
      <c r="CH236" s="69" t="n">
        <f aca="false">'Vstupní data'!AO236</f>
        <v>0</v>
      </c>
      <c r="CI236" s="69" t="n">
        <f aca="false">'Vstupní data'!AP236</f>
        <v>0</v>
      </c>
      <c r="CJ236" s="72" t="n">
        <f aca="false">ROUND(CH236*CI236,0)</f>
        <v>0</v>
      </c>
      <c r="CK236" s="74" t="str">
        <f aca="false">IF(OR(AA236&gt;0,BB236&gt;0,CD236&gt;0,CJ236&gt;0),AA236+BB236+CD236+CJ236,"")</f>
        <v/>
      </c>
    </row>
    <row r="237" customFormat="false" ht="12.8" hidden="false" customHeight="false" outlineLevel="0" collapsed="false">
      <c r="A237" s="66" t="n">
        <f aca="false">'Vstupní data'!A237</f>
        <v>0</v>
      </c>
      <c r="F237" s="66" t="str">
        <f aca="false">CONCATENATE('Vstupní data'!F237,'Vstupní data'!G237,'Vstupní data'!H237,'Vstupní data'!I237)</f>
        <v/>
      </c>
      <c r="G237" s="66"/>
      <c r="H237" s="66" t="n">
        <f aca="false">'Vstupní data'!K237</f>
        <v>0</v>
      </c>
      <c r="I237" s="66" t="n">
        <f aca="false">'Vstupní data'!L237</f>
        <v>0</v>
      </c>
      <c r="J237" s="66" t="n">
        <f aca="false">'Vstupní data'!K237*'Vstupní data'!M237/100</f>
        <v>0</v>
      </c>
      <c r="L237" s="66" t="n">
        <f aca="false">IF('Vstupní data'!N237="prostokořenný",0,IF('Vstupní data'!N237="krytokořenný","k",IF('Vstupní data'!N237="poloodrostky nebo odrostky, prostokořenné i krytokořenné","po",0)))</f>
        <v>0</v>
      </c>
      <c r="N237" s="66"/>
      <c r="O237" s="66" t="n">
        <f aca="false">'Vstupní data'!O237</f>
        <v>0</v>
      </c>
      <c r="P237" s="66" t="n">
        <f aca="false">IF(O237&gt;0,VLOOKUP(CONCATENATE(VLOOKUP(I237,'Pril3-drev'!$H$5:$K$83,4,0),"-",'Vstupní data'!R237),K2!$C$15:$D$23,2,0),0)</f>
        <v>0</v>
      </c>
      <c r="Q237" s="66" t="n">
        <f aca="false">IF(O237&gt;0,VLOOKUP(I237,'Pril3-drev'!$H$5:$I$83,2,0),0)</f>
        <v>0</v>
      </c>
      <c r="R237" s="66" t="n">
        <f aca="false">IF(Q237&gt;0,VLOOKUP(Q237,'Pril6-okus'!$A$5:$B$17,2,0),0)</f>
        <v>0</v>
      </c>
      <c r="S237" s="66" t="n">
        <f aca="false">IF(O237&gt;0,VLOOKUP(I237,'Pril3-drev'!$H$5:$J$83,3,0),0)</f>
        <v>0</v>
      </c>
      <c r="T237" s="66" t="str">
        <f aca="false">IF(O237&gt;0,IF(L237="k",0.9*VLOOKUP(S237,'ha-pocty-vyhl'!$A$5:$B$20,2,0),IF(L237="po",0.8*VLOOKUP(S237,'ha-pocty-vyhl'!$A$5:$B$20,2,0),VLOOKUP(S237,'ha-pocty-vyhl'!$A$5:$B$20,2,0))),"")</f>
        <v/>
      </c>
      <c r="U237" s="66" t="n">
        <f aca="false">'Vstupní data'!P237</f>
        <v>0</v>
      </c>
      <c r="V237" s="66" t="n">
        <f aca="false">IF(O237&gt;0,1.3*T237*1000*Z237/10000,0)</f>
        <v>0</v>
      </c>
      <c r="W237" s="66" t="n">
        <f aca="false">IF(O237&gt;0,1.3*T237*1000*Z237/10000,0)</f>
        <v>0</v>
      </c>
      <c r="X237" s="66" t="n">
        <f aca="false">IF(O237&gt;0,IF(O237&gt;V237,V237,O237),0)</f>
        <v>0</v>
      </c>
      <c r="Y237" s="66" t="n">
        <f aca="false">IF(O237&gt;0,IF(IF(U237&gt;W237,W237,U237)&lt;X237,W237,IF(U237&gt;W237,W237,U237)),0)</f>
        <v>0</v>
      </c>
      <c r="Z237" s="66" t="n">
        <f aca="false">IF(O237&gt;0,IF(J237&gt;0,J237,K237*H237/100),0)</f>
        <v>0</v>
      </c>
      <c r="AA237" s="67" t="n">
        <f aca="false">IF(O237&gt;0,CEILING(R237*P237*X237/Y237*Z237,1),0)</f>
        <v>0</v>
      </c>
      <c r="AB237" s="68" t="n">
        <f aca="false">IF(O237&gt;0,AA237/O237,0)</f>
        <v>0</v>
      </c>
      <c r="AC237" s="66" t="n">
        <f aca="false">'Vstupní data'!W237</f>
        <v>0</v>
      </c>
      <c r="AI237" s="66" t="str">
        <f aca="false">IF(OR('Vstupní data'!T237&gt;0,'Vstupní data'!U237&gt;0),VLOOKUP(I237,'Pril3-drev'!$H$5:$J$83,3,0),"")</f>
        <v/>
      </c>
      <c r="AJ237" s="66" t="n">
        <f aca="false">IF('Vstupní data'!V237="prostokořenný",0,IF('Vstupní data'!V237="krytokořenný","k",IF('Vstupní data'!V237="poloodrostky nebo odrostky, prostokořenné i krytokořenné","po",0)))</f>
        <v>0</v>
      </c>
      <c r="AK237" s="66" t="n">
        <f aca="false">IF(OR('Vstupní data'!T237&gt;0,'Vstupní data'!U237&gt;0),IF(AJ237="k",0.9*VLOOKUP(AI237,'ha-pocty-vyhl'!$A$5:$B$20,2,0),IF(AJ237="po",0.8*VLOOKUP(AI237,'ha-pocty-vyhl'!$A$5:$B$20,2,0),VLOOKUP(AI237,'ha-pocty-vyhl'!$A$5:$B$20,2,0))),0)</f>
        <v>0</v>
      </c>
      <c r="AL237" s="66" t="n">
        <f aca="false">IF(OR('Vstupní data'!T237&gt;0,'Vstupní data'!U237&gt;0),'Vstupní data'!K237*'Vstupní data'!M237/100,0)</f>
        <v>0</v>
      </c>
      <c r="AM237" s="66" t="n">
        <f aca="false">IF(OR('Vstupní data'!T237&gt;0,'Vstupní data'!U237&gt;0),IF('Vstupní data'!T237&gt;0,'Vstupní data'!T237,ROUND(10*'Vstupní data'!U237/AK237,0)),0)</f>
        <v>0</v>
      </c>
      <c r="AN237" s="69" t="n">
        <f aca="false">IF('Vstupní data'!T237&gt;0,   IF('Vstupní data'!T237&lt;=AL237,'Vstupní data'!T237,AL237),   IF(AM237&lt;AL237,AM237,AL237))</f>
        <v>0</v>
      </c>
      <c r="AO237" s="69" t="n">
        <f aca="false">'Vstupní data'!X237</f>
        <v>0</v>
      </c>
      <c r="AP237" s="66" t="n">
        <f aca="false">IF(OR('Vstupní data'!T237&gt;0,'Vstupní data'!U237&gt;0),IF(I237&lt;&gt;0,VLOOKUP(I237,'Pril3-drev'!$H$5:$I$83,2,0),0),0)</f>
        <v>0</v>
      </c>
      <c r="AQ237" s="66" t="n">
        <f aca="false">'Vstupní data'!Y237</f>
        <v>0</v>
      </c>
      <c r="AR237" s="66" t="str">
        <f aca="false">IF(AC237&gt;5,   IF('Vstupní data'!Y237&gt;0,   VLOOKUP(VLOOKUP(CONCATENATE(VLOOKUP(I237,'Pril3-drev'!$H$4:$L$83,5,0),AC237),'Pril3-drev'!$Q$4:$R$2803,2,0),'AVB-BS'!$C$5:$S$29 ,LOOKUP(AQ237,'AVB-BS'!$D$3:$S$3,'AVB-BS'!$D$1:$S$1) ,0 )   ,   IF('Vstupní data'!Z237&gt;0,'Vstupní data'!Z237,0)) , "")</f>
        <v/>
      </c>
      <c r="AS237" s="70" t="str">
        <f aca="false">IF(AC237&gt;5,VLOOKUP(CONCATENATE(AP237,AR237),'Pril1-THLPa'!$H$6:$N$96,4,0),"")</f>
        <v/>
      </c>
      <c r="AT237" s="70" t="str">
        <f aca="false">IF(AC237&gt;5,VLOOKUP(CONCATENATE(AP237,AR237),'Pril1-THLPa'!$H$6:$N$96,5,0),"")</f>
        <v/>
      </c>
      <c r="AU237" s="70" t="str">
        <f aca="false">IF(AC237&gt;5,VLOOKUP(CONCATENATE(AP237,AR237),'Pril1-THLPa'!$H$6:$N$96,6,0),"")</f>
        <v/>
      </c>
      <c r="AV237" s="70" t="str">
        <f aca="false">IF(AC237&gt;5,VLOOKUP(CONCATENATE(AP237,AR237),'Pril1-THLPa'!$H$6:$N$96,7,0),"")</f>
        <v/>
      </c>
      <c r="AW237" s="70" t="str">
        <f aca="false">IF(AC237&gt;5,VLOOKUP(CONCATENATE(AP237,AR237),'Pril1-THLPa'!$H$6:$O$96,8,0),"")</f>
        <v/>
      </c>
      <c r="AX237" s="66" t="n">
        <f aca="false">IF(AC237&gt;0,IF(AND(AC237&gt;0,AC237&lt;=5),VLOOKUP(AP237,'Pril1-THLPa'!$A$6:$F$18,LOOKUP(AC237,'Pril1-THLPa'!$B$5:$F$5,'Pril1-THLPa'!$B$4:$F$4),0),AS237+AT237*(AC237-5)+AU237*POWER(AC237-5,2)+AV237*POWER(AC237-5,3)+AW237*POWER(AC237-5,4)),0)</f>
        <v>0</v>
      </c>
      <c r="AY237" s="71"/>
      <c r="AZ237" s="66" t="n">
        <f aca="false">'Vstupní data'!AA237</f>
        <v>0</v>
      </c>
      <c r="BA237" s="66" t="n">
        <f aca="false">IF(OR('Vstupní data'!T237&gt;0,'Vstupní data'!U237&gt;0),IF(AC237&lt;&gt;"",AX237*AO237/10*(100+AZ237)/100,0),0)</f>
        <v>0</v>
      </c>
      <c r="BB237" s="67" t="n">
        <f aca="false">IF(AC237&lt;&gt;"",ROUND(BA237*AN237,0),0)</f>
        <v>0</v>
      </c>
      <c r="BC237" s="68" t="str">
        <f aca="false">IF(AE237&gt;0,BB237/AE237,"")</f>
        <v/>
      </c>
      <c r="BD237" s="66" t="n">
        <f aca="false">'Vstupní data'!AE237</f>
        <v>0</v>
      </c>
      <c r="BF237" s="66" t="n">
        <f aca="false">'Vstupní data'!AC237</f>
        <v>0</v>
      </c>
      <c r="BH237" s="66" t="n">
        <f aca="false">'Vstupní data'!AD237</f>
        <v>0</v>
      </c>
      <c r="BI237" s="66" t="n">
        <f aca="false">'Vstupní data'!AF237</f>
        <v>0</v>
      </c>
      <c r="BJ237" s="69" t="n">
        <f aca="false">'Vstupní data'!AG237</f>
        <v>0</v>
      </c>
      <c r="BK237" s="69" t="n">
        <f aca="false">IF(BF237&lt;&gt;0,VLOOKUP(I237,'Pril3-drev'!$H$5:$I$83,2,0),0)</f>
        <v>0</v>
      </c>
      <c r="BL237" s="69" t="n">
        <f aca="false">IF(BF237&lt;&gt;0,VLOOKUP(BK237,'Pril3-drev'!$A$5:$C$17,3,0),0)</f>
        <v>0</v>
      </c>
      <c r="BM237" s="69" t="n">
        <f aca="false">'Vstupní data'!AH237</f>
        <v>0</v>
      </c>
      <c r="BN237" s="69" t="n">
        <f aca="false">IF('Vstupní data'!AH237&gt;0,   VLOOKUP(VLOOKUP(CONCATENATE(VLOOKUP(I237,'Pril3-drev'!$H$4:$L$83,5,0),BD237),'Pril3-drev'!$Q$4:$R$2803,2,0),'AVB-BS'!$C$5:$S$29 ,LOOKUP(BM237,'AVB-BS'!$D$3:$S$3,'AVB-BS'!$D$1:$S$1) ,0 )   ,   IF('Vstupní data'!AI237&gt;0,'Vstupní data'!AI237,0))</f>
        <v>0</v>
      </c>
      <c r="BO237" s="69" t="str">
        <f aca="false">IF(BX237&gt;5,VLOOKUP(CONCATENATE(BK237,BN237),'Pril1-THLPa'!$H$6:$N$96,4,0),"")</f>
        <v/>
      </c>
      <c r="BP237" s="69" t="str">
        <f aca="false">IF(BX237&gt;5,VLOOKUP(CONCATENATE(BK237,BN237),'Pril1-THLPa'!$H$6:$N$96,5,0),"")</f>
        <v/>
      </c>
      <c r="BQ237" s="69" t="str">
        <f aca="false">IF(BX237&gt;5,VLOOKUP(CONCATENATE(BK237,BN237),'Pril1-THLPa'!$H$6:$N$96,6,0),"")</f>
        <v/>
      </c>
      <c r="BR237" s="69" t="str">
        <f aca="false">IF(BX237&gt;5,VLOOKUP(CONCATENATE(BK237,BN237),'Pril1-THLPa'!$H$6:$N$96,7,0),"")</f>
        <v/>
      </c>
      <c r="BS237" s="69" t="str">
        <f aca="false">IF(BX237&gt;5,VLOOKUP(CONCATENATE(BK237,BN237),'Pril1-THLPa'!$H$6:$O$96,8,0),"")</f>
        <v/>
      </c>
      <c r="BT237" s="69" t="str">
        <f aca="false">IF(BF237&gt;0, IF(BK237="smrk",  VLOOKUP(VLOOKUP(BD237,'Pril9-K3'!$L$8:$M$207,2,0),'Pril9-K3'!$A$8:$J$16,LOOKUP(BN237,'Pril9-K3'!$A$7:$J$7,'Pril9-K3'!$A$5:$J$5),0), IF(AND(BK237&lt;&gt;"smrk",'Vstupní data'!AK237&lt;&gt;""),'Vstupní data'!AK237,   VLOOKUP(VLOOKUP(BD237,'Pril9-K3'!$L$8:$M$207,2,0),'Pril9-K3'!$A$8:$J$16,LOOKUP(BN237,'Pril9-K3'!$A$7:$J$7,'Pril9-K3'!$A$5:$J$5),0)   )),   "")</f>
        <v/>
      </c>
      <c r="BV237" s="69" t="n">
        <f aca="false">'Vstupní data'!AJ237</f>
        <v>0</v>
      </c>
      <c r="BW237" s="69" t="n">
        <f aca="false">IF(BF237&gt;0,IF(J237&gt;0,J237,K237*H237/100),0)</f>
        <v>0</v>
      </c>
      <c r="BX237" s="69" t="n">
        <f aca="false">IF(BF237&gt;0,IF(BJ237&gt;BL237,BL237,BJ237),0)</f>
        <v>0</v>
      </c>
      <c r="BY237" s="69" t="n">
        <f aca="false">IF(BD237=0,0,IF(AND(BX237&gt;0,BX237&lt;=5),  IF(AND(BX237&gt;0,BX237&lt;=5),VLOOKUP(BK237,'Pril1-THLPa'!$A$6:$F$18,IF(AND(BX237&gt;0,BX237&lt;=5),LOOKUP(BX237,'Pril1-THLPa'!$B$5:$F$5,'Pril1-THLPa'!$B$4:$F$4),""),0),""),  IF(BX237&gt;5,BO237+BP237*(BX237-5)+BQ237*POWER(BX237-5,2)+BR237*POWER(BX237-5,3)+BS237*POWER(BX237-5,4),"")))</f>
        <v>0</v>
      </c>
      <c r="BZ237" s="69" t="n">
        <f aca="false">IF(BY237&gt;0,BY237*BI237/10*BW237*(100+BV237)/100,0)</f>
        <v>0</v>
      </c>
      <c r="CA237" s="69" t="n">
        <f aca="false">IF(BD237&gt;0,BX237-IF(BD237&gt;BX237,BX237,BD237),0)</f>
        <v>0</v>
      </c>
      <c r="CB237" s="69" t="n">
        <f aca="false">POWER(1.01,CA237)</f>
        <v>1</v>
      </c>
      <c r="CC237" s="69" t="n">
        <f aca="false">IF(BF237&gt;0,IF(BF237&gt;BH237,1,BF237/BH237),0)</f>
        <v>0</v>
      </c>
      <c r="CD237" s="72" t="n">
        <f aca="false">IF(BD237=0,0,IF(BF237&gt;0,ROUND(IF(CB237&lt;&gt;0,BZ237*BT237*1/CB237*CC237,0),0),0))</f>
        <v>0</v>
      </c>
      <c r="CE237" s="73" t="str">
        <f aca="false">IF(BF237&gt;0,IF(BF237&gt;BH237,CD237/BF237,CD237/BH237),"")</f>
        <v/>
      </c>
      <c r="CF237" s="69" t="n">
        <f aca="false">'Vstupní data'!AM237</f>
        <v>0</v>
      </c>
      <c r="CG237" s="69" t="n">
        <f aca="false">'Vstupní data'!AN237</f>
        <v>0</v>
      </c>
      <c r="CH237" s="69" t="n">
        <f aca="false">'Vstupní data'!AO237</f>
        <v>0</v>
      </c>
      <c r="CI237" s="69" t="n">
        <f aca="false">'Vstupní data'!AP237</f>
        <v>0</v>
      </c>
      <c r="CJ237" s="72" t="n">
        <f aca="false">ROUND(CH237*CI237,0)</f>
        <v>0</v>
      </c>
      <c r="CK237" s="74" t="str">
        <f aca="false">IF(OR(AA237&gt;0,BB237&gt;0,CD237&gt;0,CJ237&gt;0),AA237+BB237+CD237+CJ237,"")</f>
        <v/>
      </c>
    </row>
    <row r="238" customFormat="false" ht="12.8" hidden="false" customHeight="false" outlineLevel="0" collapsed="false">
      <c r="A238" s="66" t="n">
        <f aca="false">'Vstupní data'!A238</f>
        <v>0</v>
      </c>
      <c r="F238" s="66" t="str">
        <f aca="false">CONCATENATE('Vstupní data'!F238,'Vstupní data'!G238,'Vstupní data'!H238,'Vstupní data'!I238)</f>
        <v/>
      </c>
      <c r="G238" s="66"/>
      <c r="H238" s="66" t="n">
        <f aca="false">'Vstupní data'!K238</f>
        <v>0</v>
      </c>
      <c r="I238" s="66" t="n">
        <f aca="false">'Vstupní data'!L238</f>
        <v>0</v>
      </c>
      <c r="J238" s="66" t="n">
        <f aca="false">'Vstupní data'!K238*'Vstupní data'!M238/100</f>
        <v>0</v>
      </c>
      <c r="L238" s="66" t="n">
        <f aca="false">IF('Vstupní data'!N238="prostokořenný",0,IF('Vstupní data'!N238="krytokořenný","k",IF('Vstupní data'!N238="poloodrostky nebo odrostky, prostokořenné i krytokořenné","po",0)))</f>
        <v>0</v>
      </c>
      <c r="N238" s="66"/>
      <c r="O238" s="66" t="n">
        <f aca="false">'Vstupní data'!O238</f>
        <v>0</v>
      </c>
      <c r="P238" s="66" t="n">
        <f aca="false">IF(O238&gt;0,VLOOKUP(CONCATENATE(VLOOKUP(I238,'Pril3-drev'!$H$5:$K$83,4,0),"-",'Vstupní data'!R238),K2!$C$15:$D$23,2,0),0)</f>
        <v>0</v>
      </c>
      <c r="Q238" s="66" t="n">
        <f aca="false">IF(O238&gt;0,VLOOKUP(I238,'Pril3-drev'!$H$5:$I$83,2,0),0)</f>
        <v>0</v>
      </c>
      <c r="R238" s="66" t="n">
        <f aca="false">IF(Q238&gt;0,VLOOKUP(Q238,'Pril6-okus'!$A$5:$B$17,2,0),0)</f>
        <v>0</v>
      </c>
      <c r="S238" s="66" t="n">
        <f aca="false">IF(O238&gt;0,VLOOKUP(I238,'Pril3-drev'!$H$5:$J$83,3,0),0)</f>
        <v>0</v>
      </c>
      <c r="T238" s="66" t="str">
        <f aca="false">IF(O238&gt;0,IF(L238="k",0.9*VLOOKUP(S238,'ha-pocty-vyhl'!$A$5:$B$20,2,0),IF(L238="po",0.8*VLOOKUP(S238,'ha-pocty-vyhl'!$A$5:$B$20,2,0),VLOOKUP(S238,'ha-pocty-vyhl'!$A$5:$B$20,2,0))),"")</f>
        <v/>
      </c>
      <c r="U238" s="66" t="n">
        <f aca="false">'Vstupní data'!P238</f>
        <v>0</v>
      </c>
      <c r="V238" s="66" t="n">
        <f aca="false">IF(O238&gt;0,1.3*T238*1000*Z238/10000,0)</f>
        <v>0</v>
      </c>
      <c r="W238" s="66" t="n">
        <f aca="false">IF(O238&gt;0,1.3*T238*1000*Z238/10000,0)</f>
        <v>0</v>
      </c>
      <c r="X238" s="66" t="n">
        <f aca="false">IF(O238&gt;0,IF(O238&gt;V238,V238,O238),0)</f>
        <v>0</v>
      </c>
      <c r="Y238" s="66" t="n">
        <f aca="false">IF(O238&gt;0,IF(IF(U238&gt;W238,W238,U238)&lt;X238,W238,IF(U238&gt;W238,W238,U238)),0)</f>
        <v>0</v>
      </c>
      <c r="Z238" s="66" t="n">
        <f aca="false">IF(O238&gt;0,IF(J238&gt;0,J238,K238*H238/100),0)</f>
        <v>0</v>
      </c>
      <c r="AA238" s="67" t="n">
        <f aca="false">IF(O238&gt;0,CEILING(R238*P238*X238/Y238*Z238,1),0)</f>
        <v>0</v>
      </c>
      <c r="AB238" s="68" t="n">
        <f aca="false">IF(O238&gt;0,AA238/O238,0)</f>
        <v>0</v>
      </c>
      <c r="AC238" s="66" t="n">
        <f aca="false">'Vstupní data'!W238</f>
        <v>0</v>
      </c>
      <c r="AI238" s="66" t="str">
        <f aca="false">IF(OR('Vstupní data'!T238&gt;0,'Vstupní data'!U238&gt;0),VLOOKUP(I238,'Pril3-drev'!$H$5:$J$83,3,0),"")</f>
        <v/>
      </c>
      <c r="AJ238" s="66" t="n">
        <f aca="false">IF('Vstupní data'!V238="prostokořenný",0,IF('Vstupní data'!V238="krytokořenný","k",IF('Vstupní data'!V238="poloodrostky nebo odrostky, prostokořenné i krytokořenné","po",0)))</f>
        <v>0</v>
      </c>
      <c r="AK238" s="66" t="n">
        <f aca="false">IF(OR('Vstupní data'!T238&gt;0,'Vstupní data'!U238&gt;0),IF(AJ238="k",0.9*VLOOKUP(AI238,'ha-pocty-vyhl'!$A$5:$B$20,2,0),IF(AJ238="po",0.8*VLOOKUP(AI238,'ha-pocty-vyhl'!$A$5:$B$20,2,0),VLOOKUP(AI238,'ha-pocty-vyhl'!$A$5:$B$20,2,0))),0)</f>
        <v>0</v>
      </c>
      <c r="AL238" s="66" t="n">
        <f aca="false">IF(OR('Vstupní data'!T238&gt;0,'Vstupní data'!U238&gt;0),'Vstupní data'!K238*'Vstupní data'!M238/100,0)</f>
        <v>0</v>
      </c>
      <c r="AM238" s="66" t="n">
        <f aca="false">IF(OR('Vstupní data'!T238&gt;0,'Vstupní data'!U238&gt;0),IF('Vstupní data'!T238&gt;0,'Vstupní data'!T238,ROUND(10*'Vstupní data'!U238/AK238,0)),0)</f>
        <v>0</v>
      </c>
      <c r="AN238" s="69" t="n">
        <f aca="false">IF('Vstupní data'!T238&gt;0,   IF('Vstupní data'!T238&lt;=AL238,'Vstupní data'!T238,AL238),   IF(AM238&lt;AL238,AM238,AL238))</f>
        <v>0</v>
      </c>
      <c r="AO238" s="69" t="n">
        <f aca="false">'Vstupní data'!X238</f>
        <v>0</v>
      </c>
      <c r="AP238" s="66" t="n">
        <f aca="false">IF(OR('Vstupní data'!T238&gt;0,'Vstupní data'!U238&gt;0),IF(I238&lt;&gt;0,VLOOKUP(I238,'Pril3-drev'!$H$5:$I$83,2,0),0),0)</f>
        <v>0</v>
      </c>
      <c r="AQ238" s="66" t="n">
        <f aca="false">'Vstupní data'!Y238</f>
        <v>0</v>
      </c>
      <c r="AR238" s="66" t="str">
        <f aca="false">IF(AC238&gt;5,   IF('Vstupní data'!Y238&gt;0,   VLOOKUP(VLOOKUP(CONCATENATE(VLOOKUP(I238,'Pril3-drev'!$H$4:$L$83,5,0),AC238),'Pril3-drev'!$Q$4:$R$2803,2,0),'AVB-BS'!$C$5:$S$29 ,LOOKUP(AQ238,'AVB-BS'!$D$3:$S$3,'AVB-BS'!$D$1:$S$1) ,0 )   ,   IF('Vstupní data'!Z238&gt;0,'Vstupní data'!Z238,0)) , "")</f>
        <v/>
      </c>
      <c r="AS238" s="70" t="str">
        <f aca="false">IF(AC238&gt;5,VLOOKUP(CONCATENATE(AP238,AR238),'Pril1-THLPa'!$H$6:$N$96,4,0),"")</f>
        <v/>
      </c>
      <c r="AT238" s="70" t="str">
        <f aca="false">IF(AC238&gt;5,VLOOKUP(CONCATENATE(AP238,AR238),'Pril1-THLPa'!$H$6:$N$96,5,0),"")</f>
        <v/>
      </c>
      <c r="AU238" s="70" t="str">
        <f aca="false">IF(AC238&gt;5,VLOOKUP(CONCATENATE(AP238,AR238),'Pril1-THLPa'!$H$6:$N$96,6,0),"")</f>
        <v/>
      </c>
      <c r="AV238" s="70" t="str">
        <f aca="false">IF(AC238&gt;5,VLOOKUP(CONCATENATE(AP238,AR238),'Pril1-THLPa'!$H$6:$N$96,7,0),"")</f>
        <v/>
      </c>
      <c r="AW238" s="70" t="str">
        <f aca="false">IF(AC238&gt;5,VLOOKUP(CONCATENATE(AP238,AR238),'Pril1-THLPa'!$H$6:$O$96,8,0),"")</f>
        <v/>
      </c>
      <c r="AX238" s="66" t="n">
        <f aca="false">IF(AC238&gt;0,IF(AND(AC238&gt;0,AC238&lt;=5),VLOOKUP(AP238,'Pril1-THLPa'!$A$6:$F$18,LOOKUP(AC238,'Pril1-THLPa'!$B$5:$F$5,'Pril1-THLPa'!$B$4:$F$4),0),AS238+AT238*(AC238-5)+AU238*POWER(AC238-5,2)+AV238*POWER(AC238-5,3)+AW238*POWER(AC238-5,4)),0)</f>
        <v>0</v>
      </c>
      <c r="AY238" s="71"/>
      <c r="AZ238" s="66" t="n">
        <f aca="false">'Vstupní data'!AA238</f>
        <v>0</v>
      </c>
      <c r="BA238" s="66" t="n">
        <f aca="false">IF(OR('Vstupní data'!T238&gt;0,'Vstupní data'!U238&gt;0),IF(AC238&lt;&gt;"",AX238*AO238/10*(100+AZ238)/100,0),0)</f>
        <v>0</v>
      </c>
      <c r="BB238" s="67" t="n">
        <f aca="false">IF(AC238&lt;&gt;"",ROUND(BA238*AN238,0),0)</f>
        <v>0</v>
      </c>
      <c r="BC238" s="68" t="str">
        <f aca="false">IF(AE238&gt;0,BB238/AE238,"")</f>
        <v/>
      </c>
      <c r="BD238" s="66" t="n">
        <f aca="false">'Vstupní data'!AE238</f>
        <v>0</v>
      </c>
      <c r="BF238" s="66" t="n">
        <f aca="false">'Vstupní data'!AC238</f>
        <v>0</v>
      </c>
      <c r="BH238" s="66" t="n">
        <f aca="false">'Vstupní data'!AD238</f>
        <v>0</v>
      </c>
      <c r="BI238" s="66" t="n">
        <f aca="false">'Vstupní data'!AF238</f>
        <v>0</v>
      </c>
      <c r="BJ238" s="69" t="n">
        <f aca="false">'Vstupní data'!AG238</f>
        <v>0</v>
      </c>
      <c r="BK238" s="69" t="n">
        <f aca="false">IF(BF238&lt;&gt;0,VLOOKUP(I238,'Pril3-drev'!$H$5:$I$83,2,0),0)</f>
        <v>0</v>
      </c>
      <c r="BL238" s="69" t="n">
        <f aca="false">IF(BF238&lt;&gt;0,VLOOKUP(BK238,'Pril3-drev'!$A$5:$C$17,3,0),0)</f>
        <v>0</v>
      </c>
      <c r="BM238" s="69" t="n">
        <f aca="false">'Vstupní data'!AH238</f>
        <v>0</v>
      </c>
      <c r="BN238" s="69" t="n">
        <f aca="false">IF('Vstupní data'!AH238&gt;0,   VLOOKUP(VLOOKUP(CONCATENATE(VLOOKUP(I238,'Pril3-drev'!$H$4:$L$83,5,0),BD238),'Pril3-drev'!$Q$4:$R$2803,2,0),'AVB-BS'!$C$5:$S$29 ,LOOKUP(BM238,'AVB-BS'!$D$3:$S$3,'AVB-BS'!$D$1:$S$1) ,0 )   ,   IF('Vstupní data'!AI238&gt;0,'Vstupní data'!AI238,0))</f>
        <v>0</v>
      </c>
      <c r="BO238" s="69" t="str">
        <f aca="false">IF(BX238&gt;5,VLOOKUP(CONCATENATE(BK238,BN238),'Pril1-THLPa'!$H$6:$N$96,4,0),"")</f>
        <v/>
      </c>
      <c r="BP238" s="69" t="str">
        <f aca="false">IF(BX238&gt;5,VLOOKUP(CONCATENATE(BK238,BN238),'Pril1-THLPa'!$H$6:$N$96,5,0),"")</f>
        <v/>
      </c>
      <c r="BQ238" s="69" t="str">
        <f aca="false">IF(BX238&gt;5,VLOOKUP(CONCATENATE(BK238,BN238),'Pril1-THLPa'!$H$6:$N$96,6,0),"")</f>
        <v/>
      </c>
      <c r="BR238" s="69" t="str">
        <f aca="false">IF(BX238&gt;5,VLOOKUP(CONCATENATE(BK238,BN238),'Pril1-THLPa'!$H$6:$N$96,7,0),"")</f>
        <v/>
      </c>
      <c r="BS238" s="69" t="str">
        <f aca="false">IF(BX238&gt;5,VLOOKUP(CONCATENATE(BK238,BN238),'Pril1-THLPa'!$H$6:$O$96,8,0),"")</f>
        <v/>
      </c>
      <c r="BT238" s="69" t="str">
        <f aca="false">IF(BF238&gt;0, IF(BK238="smrk",  VLOOKUP(VLOOKUP(BD238,'Pril9-K3'!$L$8:$M$207,2,0),'Pril9-K3'!$A$8:$J$16,LOOKUP(BN238,'Pril9-K3'!$A$7:$J$7,'Pril9-K3'!$A$5:$J$5),0), IF(AND(BK238&lt;&gt;"smrk",'Vstupní data'!AK238&lt;&gt;""),'Vstupní data'!AK238,   VLOOKUP(VLOOKUP(BD238,'Pril9-K3'!$L$8:$M$207,2,0),'Pril9-K3'!$A$8:$J$16,LOOKUP(BN238,'Pril9-K3'!$A$7:$J$7,'Pril9-K3'!$A$5:$J$5),0)   )),   "")</f>
        <v/>
      </c>
      <c r="BV238" s="69" t="n">
        <f aca="false">'Vstupní data'!AJ238</f>
        <v>0</v>
      </c>
      <c r="BW238" s="69" t="n">
        <f aca="false">IF(BF238&gt;0,IF(J238&gt;0,J238,K238*H238/100),0)</f>
        <v>0</v>
      </c>
      <c r="BX238" s="69" t="n">
        <f aca="false">IF(BF238&gt;0,IF(BJ238&gt;BL238,BL238,BJ238),0)</f>
        <v>0</v>
      </c>
      <c r="BY238" s="69" t="n">
        <f aca="false">IF(BD238=0,0,IF(AND(BX238&gt;0,BX238&lt;=5),  IF(AND(BX238&gt;0,BX238&lt;=5),VLOOKUP(BK238,'Pril1-THLPa'!$A$6:$F$18,IF(AND(BX238&gt;0,BX238&lt;=5),LOOKUP(BX238,'Pril1-THLPa'!$B$5:$F$5,'Pril1-THLPa'!$B$4:$F$4),""),0),""),  IF(BX238&gt;5,BO238+BP238*(BX238-5)+BQ238*POWER(BX238-5,2)+BR238*POWER(BX238-5,3)+BS238*POWER(BX238-5,4),"")))</f>
        <v>0</v>
      </c>
      <c r="BZ238" s="69" t="n">
        <f aca="false">IF(BY238&gt;0,BY238*BI238/10*BW238*(100+BV238)/100,0)</f>
        <v>0</v>
      </c>
      <c r="CA238" s="69" t="n">
        <f aca="false">IF(BD238&gt;0,BX238-IF(BD238&gt;BX238,BX238,BD238),0)</f>
        <v>0</v>
      </c>
      <c r="CB238" s="69" t="n">
        <f aca="false">POWER(1.01,CA238)</f>
        <v>1</v>
      </c>
      <c r="CC238" s="69" t="n">
        <f aca="false">IF(BF238&gt;0,IF(BF238&gt;BH238,1,BF238/BH238),0)</f>
        <v>0</v>
      </c>
      <c r="CD238" s="72" t="n">
        <f aca="false">IF(BD238=0,0,IF(BF238&gt;0,ROUND(IF(CB238&lt;&gt;0,BZ238*BT238*1/CB238*CC238,0),0),0))</f>
        <v>0</v>
      </c>
      <c r="CE238" s="73" t="str">
        <f aca="false">IF(BF238&gt;0,IF(BF238&gt;BH238,CD238/BF238,CD238/BH238),"")</f>
        <v/>
      </c>
      <c r="CF238" s="69" t="n">
        <f aca="false">'Vstupní data'!AM238</f>
        <v>0</v>
      </c>
      <c r="CG238" s="69" t="n">
        <f aca="false">'Vstupní data'!AN238</f>
        <v>0</v>
      </c>
      <c r="CH238" s="69" t="n">
        <f aca="false">'Vstupní data'!AO238</f>
        <v>0</v>
      </c>
      <c r="CI238" s="69" t="n">
        <f aca="false">'Vstupní data'!AP238</f>
        <v>0</v>
      </c>
      <c r="CJ238" s="72" t="n">
        <f aca="false">ROUND(CH238*CI238,0)</f>
        <v>0</v>
      </c>
      <c r="CK238" s="74" t="str">
        <f aca="false">IF(OR(AA238&gt;0,BB238&gt;0,CD238&gt;0,CJ238&gt;0),AA238+BB238+CD238+CJ238,"")</f>
        <v/>
      </c>
    </row>
    <row r="239" customFormat="false" ht="12.8" hidden="false" customHeight="false" outlineLevel="0" collapsed="false">
      <c r="A239" s="66" t="n">
        <f aca="false">'Vstupní data'!A239</f>
        <v>0</v>
      </c>
      <c r="F239" s="66" t="str">
        <f aca="false">CONCATENATE('Vstupní data'!F239,'Vstupní data'!G239,'Vstupní data'!H239,'Vstupní data'!I239)</f>
        <v/>
      </c>
      <c r="G239" s="66"/>
      <c r="H239" s="66" t="n">
        <f aca="false">'Vstupní data'!K239</f>
        <v>0</v>
      </c>
      <c r="I239" s="66" t="n">
        <f aca="false">'Vstupní data'!L239</f>
        <v>0</v>
      </c>
      <c r="J239" s="66" t="n">
        <f aca="false">'Vstupní data'!K239*'Vstupní data'!M239/100</f>
        <v>0</v>
      </c>
      <c r="L239" s="66" t="n">
        <f aca="false">IF('Vstupní data'!N239="prostokořenný",0,IF('Vstupní data'!N239="krytokořenný","k",IF('Vstupní data'!N239="poloodrostky nebo odrostky, prostokořenné i krytokořenné","po",0)))</f>
        <v>0</v>
      </c>
      <c r="N239" s="66"/>
      <c r="O239" s="66" t="n">
        <f aca="false">'Vstupní data'!O239</f>
        <v>0</v>
      </c>
      <c r="P239" s="66" t="n">
        <f aca="false">IF(O239&gt;0,VLOOKUP(CONCATENATE(VLOOKUP(I239,'Pril3-drev'!$H$5:$K$83,4,0),"-",'Vstupní data'!R239),K2!$C$15:$D$23,2,0),0)</f>
        <v>0</v>
      </c>
      <c r="Q239" s="66" t="n">
        <f aca="false">IF(O239&gt;0,VLOOKUP(I239,'Pril3-drev'!$H$5:$I$83,2,0),0)</f>
        <v>0</v>
      </c>
      <c r="R239" s="66" t="n">
        <f aca="false">IF(Q239&gt;0,VLOOKUP(Q239,'Pril6-okus'!$A$5:$B$17,2,0),0)</f>
        <v>0</v>
      </c>
      <c r="S239" s="66" t="n">
        <f aca="false">IF(O239&gt;0,VLOOKUP(I239,'Pril3-drev'!$H$5:$J$83,3,0),0)</f>
        <v>0</v>
      </c>
      <c r="T239" s="66" t="str">
        <f aca="false">IF(O239&gt;0,IF(L239="k",0.9*VLOOKUP(S239,'ha-pocty-vyhl'!$A$5:$B$20,2,0),IF(L239="po",0.8*VLOOKUP(S239,'ha-pocty-vyhl'!$A$5:$B$20,2,0),VLOOKUP(S239,'ha-pocty-vyhl'!$A$5:$B$20,2,0))),"")</f>
        <v/>
      </c>
      <c r="U239" s="66" t="n">
        <f aca="false">'Vstupní data'!P239</f>
        <v>0</v>
      </c>
      <c r="V239" s="66" t="n">
        <f aca="false">IF(O239&gt;0,1.3*T239*1000*Z239/10000,0)</f>
        <v>0</v>
      </c>
      <c r="W239" s="66" t="n">
        <f aca="false">IF(O239&gt;0,1.3*T239*1000*Z239/10000,0)</f>
        <v>0</v>
      </c>
      <c r="X239" s="66" t="n">
        <f aca="false">IF(O239&gt;0,IF(O239&gt;V239,V239,O239),0)</f>
        <v>0</v>
      </c>
      <c r="Y239" s="66" t="n">
        <f aca="false">IF(O239&gt;0,IF(IF(U239&gt;W239,W239,U239)&lt;X239,W239,IF(U239&gt;W239,W239,U239)),0)</f>
        <v>0</v>
      </c>
      <c r="Z239" s="66" t="n">
        <f aca="false">IF(O239&gt;0,IF(J239&gt;0,J239,K239*H239/100),0)</f>
        <v>0</v>
      </c>
      <c r="AA239" s="67" t="n">
        <f aca="false">IF(O239&gt;0,CEILING(R239*P239*X239/Y239*Z239,1),0)</f>
        <v>0</v>
      </c>
      <c r="AB239" s="68" t="n">
        <f aca="false">IF(O239&gt;0,AA239/O239,0)</f>
        <v>0</v>
      </c>
      <c r="AC239" s="66" t="n">
        <f aca="false">'Vstupní data'!W239</f>
        <v>0</v>
      </c>
      <c r="AI239" s="66" t="str">
        <f aca="false">IF(OR('Vstupní data'!T239&gt;0,'Vstupní data'!U239&gt;0),VLOOKUP(I239,'Pril3-drev'!$H$5:$J$83,3,0),"")</f>
        <v/>
      </c>
      <c r="AJ239" s="66" t="n">
        <f aca="false">IF('Vstupní data'!V239="prostokořenný",0,IF('Vstupní data'!V239="krytokořenný","k",IF('Vstupní data'!V239="poloodrostky nebo odrostky, prostokořenné i krytokořenné","po",0)))</f>
        <v>0</v>
      </c>
      <c r="AK239" s="66" t="n">
        <f aca="false">IF(OR('Vstupní data'!T239&gt;0,'Vstupní data'!U239&gt;0),IF(AJ239="k",0.9*VLOOKUP(AI239,'ha-pocty-vyhl'!$A$5:$B$20,2,0),IF(AJ239="po",0.8*VLOOKUP(AI239,'ha-pocty-vyhl'!$A$5:$B$20,2,0),VLOOKUP(AI239,'ha-pocty-vyhl'!$A$5:$B$20,2,0))),0)</f>
        <v>0</v>
      </c>
      <c r="AL239" s="66" t="n">
        <f aca="false">IF(OR('Vstupní data'!T239&gt;0,'Vstupní data'!U239&gt;0),'Vstupní data'!K239*'Vstupní data'!M239/100,0)</f>
        <v>0</v>
      </c>
      <c r="AM239" s="66" t="n">
        <f aca="false">IF(OR('Vstupní data'!T239&gt;0,'Vstupní data'!U239&gt;0),IF('Vstupní data'!T239&gt;0,'Vstupní data'!T239,ROUND(10*'Vstupní data'!U239/AK239,0)),0)</f>
        <v>0</v>
      </c>
      <c r="AN239" s="69" t="n">
        <f aca="false">IF('Vstupní data'!T239&gt;0,   IF('Vstupní data'!T239&lt;=AL239,'Vstupní data'!T239,AL239),   IF(AM239&lt;AL239,AM239,AL239))</f>
        <v>0</v>
      </c>
      <c r="AO239" s="69" t="n">
        <f aca="false">'Vstupní data'!X239</f>
        <v>0</v>
      </c>
      <c r="AP239" s="66" t="n">
        <f aca="false">IF(OR('Vstupní data'!T239&gt;0,'Vstupní data'!U239&gt;0),IF(I239&lt;&gt;0,VLOOKUP(I239,'Pril3-drev'!$H$5:$I$83,2,0),0),0)</f>
        <v>0</v>
      </c>
      <c r="AQ239" s="66" t="n">
        <f aca="false">'Vstupní data'!Y239</f>
        <v>0</v>
      </c>
      <c r="AR239" s="66" t="str">
        <f aca="false">IF(AC239&gt;5,   IF('Vstupní data'!Y239&gt;0,   VLOOKUP(VLOOKUP(CONCATENATE(VLOOKUP(I239,'Pril3-drev'!$H$4:$L$83,5,0),AC239),'Pril3-drev'!$Q$4:$R$2803,2,0),'AVB-BS'!$C$5:$S$29 ,LOOKUP(AQ239,'AVB-BS'!$D$3:$S$3,'AVB-BS'!$D$1:$S$1) ,0 )   ,   IF('Vstupní data'!Z239&gt;0,'Vstupní data'!Z239,0)) , "")</f>
        <v/>
      </c>
      <c r="AS239" s="70" t="str">
        <f aca="false">IF(AC239&gt;5,VLOOKUP(CONCATENATE(AP239,AR239),'Pril1-THLPa'!$H$6:$N$96,4,0),"")</f>
        <v/>
      </c>
      <c r="AT239" s="70" t="str">
        <f aca="false">IF(AC239&gt;5,VLOOKUP(CONCATENATE(AP239,AR239),'Pril1-THLPa'!$H$6:$N$96,5,0),"")</f>
        <v/>
      </c>
      <c r="AU239" s="70" t="str">
        <f aca="false">IF(AC239&gt;5,VLOOKUP(CONCATENATE(AP239,AR239),'Pril1-THLPa'!$H$6:$N$96,6,0),"")</f>
        <v/>
      </c>
      <c r="AV239" s="70" t="str">
        <f aca="false">IF(AC239&gt;5,VLOOKUP(CONCATENATE(AP239,AR239),'Pril1-THLPa'!$H$6:$N$96,7,0),"")</f>
        <v/>
      </c>
      <c r="AW239" s="70" t="str">
        <f aca="false">IF(AC239&gt;5,VLOOKUP(CONCATENATE(AP239,AR239),'Pril1-THLPa'!$H$6:$O$96,8,0),"")</f>
        <v/>
      </c>
      <c r="AX239" s="66" t="n">
        <f aca="false">IF(AC239&gt;0,IF(AND(AC239&gt;0,AC239&lt;=5),VLOOKUP(AP239,'Pril1-THLPa'!$A$6:$F$18,LOOKUP(AC239,'Pril1-THLPa'!$B$5:$F$5,'Pril1-THLPa'!$B$4:$F$4),0),AS239+AT239*(AC239-5)+AU239*POWER(AC239-5,2)+AV239*POWER(AC239-5,3)+AW239*POWER(AC239-5,4)),0)</f>
        <v>0</v>
      </c>
      <c r="AY239" s="71"/>
      <c r="AZ239" s="66" t="n">
        <f aca="false">'Vstupní data'!AA239</f>
        <v>0</v>
      </c>
      <c r="BA239" s="66" t="n">
        <f aca="false">IF(OR('Vstupní data'!T239&gt;0,'Vstupní data'!U239&gt;0),IF(AC239&lt;&gt;"",AX239*AO239/10*(100+AZ239)/100,0),0)</f>
        <v>0</v>
      </c>
      <c r="BB239" s="67" t="n">
        <f aca="false">IF(AC239&lt;&gt;"",ROUND(BA239*AN239,0),0)</f>
        <v>0</v>
      </c>
      <c r="BC239" s="68" t="str">
        <f aca="false">IF(AE239&gt;0,BB239/AE239,"")</f>
        <v/>
      </c>
      <c r="BD239" s="66" t="n">
        <f aca="false">'Vstupní data'!AE239</f>
        <v>0</v>
      </c>
      <c r="BF239" s="66" t="n">
        <f aca="false">'Vstupní data'!AC239</f>
        <v>0</v>
      </c>
      <c r="BH239" s="66" t="n">
        <f aca="false">'Vstupní data'!AD239</f>
        <v>0</v>
      </c>
      <c r="BI239" s="66" t="n">
        <f aca="false">'Vstupní data'!AF239</f>
        <v>0</v>
      </c>
      <c r="BJ239" s="69" t="n">
        <f aca="false">'Vstupní data'!AG239</f>
        <v>0</v>
      </c>
      <c r="BK239" s="69" t="n">
        <f aca="false">IF(BF239&lt;&gt;0,VLOOKUP(I239,'Pril3-drev'!$H$5:$I$83,2,0),0)</f>
        <v>0</v>
      </c>
      <c r="BL239" s="69" t="n">
        <f aca="false">IF(BF239&lt;&gt;0,VLOOKUP(BK239,'Pril3-drev'!$A$5:$C$17,3,0),0)</f>
        <v>0</v>
      </c>
      <c r="BM239" s="69" t="n">
        <f aca="false">'Vstupní data'!AH239</f>
        <v>0</v>
      </c>
      <c r="BN239" s="69" t="n">
        <f aca="false">IF('Vstupní data'!AH239&gt;0,   VLOOKUP(VLOOKUP(CONCATENATE(VLOOKUP(I239,'Pril3-drev'!$H$4:$L$83,5,0),BD239),'Pril3-drev'!$Q$4:$R$2803,2,0),'AVB-BS'!$C$5:$S$29 ,LOOKUP(BM239,'AVB-BS'!$D$3:$S$3,'AVB-BS'!$D$1:$S$1) ,0 )   ,   IF('Vstupní data'!AI239&gt;0,'Vstupní data'!AI239,0))</f>
        <v>0</v>
      </c>
      <c r="BO239" s="69" t="str">
        <f aca="false">IF(BX239&gt;5,VLOOKUP(CONCATENATE(BK239,BN239),'Pril1-THLPa'!$H$6:$N$96,4,0),"")</f>
        <v/>
      </c>
      <c r="BP239" s="69" t="str">
        <f aca="false">IF(BX239&gt;5,VLOOKUP(CONCATENATE(BK239,BN239),'Pril1-THLPa'!$H$6:$N$96,5,0),"")</f>
        <v/>
      </c>
      <c r="BQ239" s="69" t="str">
        <f aca="false">IF(BX239&gt;5,VLOOKUP(CONCATENATE(BK239,BN239),'Pril1-THLPa'!$H$6:$N$96,6,0),"")</f>
        <v/>
      </c>
      <c r="BR239" s="69" t="str">
        <f aca="false">IF(BX239&gt;5,VLOOKUP(CONCATENATE(BK239,BN239),'Pril1-THLPa'!$H$6:$N$96,7,0),"")</f>
        <v/>
      </c>
      <c r="BS239" s="69" t="str">
        <f aca="false">IF(BX239&gt;5,VLOOKUP(CONCATENATE(BK239,BN239),'Pril1-THLPa'!$H$6:$O$96,8,0),"")</f>
        <v/>
      </c>
      <c r="BT239" s="69" t="str">
        <f aca="false">IF(BF239&gt;0, IF(BK239="smrk",  VLOOKUP(VLOOKUP(BD239,'Pril9-K3'!$L$8:$M$207,2,0),'Pril9-K3'!$A$8:$J$16,LOOKUP(BN239,'Pril9-K3'!$A$7:$J$7,'Pril9-K3'!$A$5:$J$5),0), IF(AND(BK239&lt;&gt;"smrk",'Vstupní data'!AK239&lt;&gt;""),'Vstupní data'!AK239,   VLOOKUP(VLOOKUP(BD239,'Pril9-K3'!$L$8:$M$207,2,0),'Pril9-K3'!$A$8:$J$16,LOOKUP(BN239,'Pril9-K3'!$A$7:$J$7,'Pril9-K3'!$A$5:$J$5),0)   )),   "")</f>
        <v/>
      </c>
      <c r="BV239" s="69" t="n">
        <f aca="false">'Vstupní data'!AJ239</f>
        <v>0</v>
      </c>
      <c r="BW239" s="69" t="n">
        <f aca="false">IF(BF239&gt;0,IF(J239&gt;0,J239,K239*H239/100),0)</f>
        <v>0</v>
      </c>
      <c r="BX239" s="69" t="n">
        <f aca="false">IF(BF239&gt;0,IF(BJ239&gt;BL239,BL239,BJ239),0)</f>
        <v>0</v>
      </c>
      <c r="BY239" s="69" t="n">
        <f aca="false">IF(BD239=0,0,IF(AND(BX239&gt;0,BX239&lt;=5),  IF(AND(BX239&gt;0,BX239&lt;=5),VLOOKUP(BK239,'Pril1-THLPa'!$A$6:$F$18,IF(AND(BX239&gt;0,BX239&lt;=5),LOOKUP(BX239,'Pril1-THLPa'!$B$5:$F$5,'Pril1-THLPa'!$B$4:$F$4),""),0),""),  IF(BX239&gt;5,BO239+BP239*(BX239-5)+BQ239*POWER(BX239-5,2)+BR239*POWER(BX239-5,3)+BS239*POWER(BX239-5,4),"")))</f>
        <v>0</v>
      </c>
      <c r="BZ239" s="69" t="n">
        <f aca="false">IF(BY239&gt;0,BY239*BI239/10*BW239*(100+BV239)/100,0)</f>
        <v>0</v>
      </c>
      <c r="CA239" s="69" t="n">
        <f aca="false">IF(BD239&gt;0,BX239-IF(BD239&gt;BX239,BX239,BD239),0)</f>
        <v>0</v>
      </c>
      <c r="CB239" s="69" t="n">
        <f aca="false">POWER(1.01,CA239)</f>
        <v>1</v>
      </c>
      <c r="CC239" s="69" t="n">
        <f aca="false">IF(BF239&gt;0,IF(BF239&gt;BH239,1,BF239/BH239),0)</f>
        <v>0</v>
      </c>
      <c r="CD239" s="72" t="n">
        <f aca="false">IF(BD239=0,0,IF(BF239&gt;0,ROUND(IF(CB239&lt;&gt;0,BZ239*BT239*1/CB239*CC239,0),0),0))</f>
        <v>0</v>
      </c>
      <c r="CE239" s="73" t="str">
        <f aca="false">IF(BF239&gt;0,IF(BF239&gt;BH239,CD239/BF239,CD239/BH239),"")</f>
        <v/>
      </c>
      <c r="CF239" s="69" t="n">
        <f aca="false">'Vstupní data'!AM239</f>
        <v>0</v>
      </c>
      <c r="CG239" s="69" t="n">
        <f aca="false">'Vstupní data'!AN239</f>
        <v>0</v>
      </c>
      <c r="CH239" s="69" t="n">
        <f aca="false">'Vstupní data'!AO239</f>
        <v>0</v>
      </c>
      <c r="CI239" s="69" t="n">
        <f aca="false">'Vstupní data'!AP239</f>
        <v>0</v>
      </c>
      <c r="CJ239" s="72" t="n">
        <f aca="false">ROUND(CH239*CI239,0)</f>
        <v>0</v>
      </c>
      <c r="CK239" s="74" t="str">
        <f aca="false">IF(OR(AA239&gt;0,BB239&gt;0,CD239&gt;0,CJ239&gt;0),AA239+BB239+CD239+CJ239,"")</f>
        <v/>
      </c>
    </row>
    <row r="240" customFormat="false" ht="12.8" hidden="false" customHeight="false" outlineLevel="0" collapsed="false">
      <c r="A240" s="66" t="n">
        <f aca="false">'Vstupní data'!A240</f>
        <v>0</v>
      </c>
      <c r="F240" s="66" t="str">
        <f aca="false">CONCATENATE('Vstupní data'!F240,'Vstupní data'!G240,'Vstupní data'!H240,'Vstupní data'!I240)</f>
        <v/>
      </c>
      <c r="G240" s="66"/>
      <c r="H240" s="66" t="n">
        <f aca="false">'Vstupní data'!K240</f>
        <v>0</v>
      </c>
      <c r="I240" s="66" t="n">
        <f aca="false">'Vstupní data'!L240</f>
        <v>0</v>
      </c>
      <c r="J240" s="66" t="n">
        <f aca="false">'Vstupní data'!K240*'Vstupní data'!M240/100</f>
        <v>0</v>
      </c>
      <c r="L240" s="66" t="n">
        <f aca="false">IF('Vstupní data'!N240="prostokořenný",0,IF('Vstupní data'!N240="krytokořenný","k",IF('Vstupní data'!N240="poloodrostky nebo odrostky, prostokořenné i krytokořenné","po",0)))</f>
        <v>0</v>
      </c>
      <c r="N240" s="66"/>
      <c r="O240" s="66" t="n">
        <f aca="false">'Vstupní data'!O240</f>
        <v>0</v>
      </c>
      <c r="P240" s="66" t="n">
        <f aca="false">IF(O240&gt;0,VLOOKUP(CONCATENATE(VLOOKUP(I240,'Pril3-drev'!$H$5:$K$83,4,0),"-",'Vstupní data'!R240),K2!$C$15:$D$23,2,0),0)</f>
        <v>0</v>
      </c>
      <c r="Q240" s="66" t="n">
        <f aca="false">IF(O240&gt;0,VLOOKUP(I240,'Pril3-drev'!$H$5:$I$83,2,0),0)</f>
        <v>0</v>
      </c>
      <c r="R240" s="66" t="n">
        <f aca="false">IF(Q240&gt;0,VLOOKUP(Q240,'Pril6-okus'!$A$5:$B$17,2,0),0)</f>
        <v>0</v>
      </c>
      <c r="S240" s="66" t="n">
        <f aca="false">IF(O240&gt;0,VLOOKUP(I240,'Pril3-drev'!$H$5:$J$83,3,0),0)</f>
        <v>0</v>
      </c>
      <c r="T240" s="66" t="str">
        <f aca="false">IF(O240&gt;0,IF(L240="k",0.9*VLOOKUP(S240,'ha-pocty-vyhl'!$A$5:$B$20,2,0),IF(L240="po",0.8*VLOOKUP(S240,'ha-pocty-vyhl'!$A$5:$B$20,2,0),VLOOKUP(S240,'ha-pocty-vyhl'!$A$5:$B$20,2,0))),"")</f>
        <v/>
      </c>
      <c r="U240" s="66" t="n">
        <f aca="false">'Vstupní data'!P240</f>
        <v>0</v>
      </c>
      <c r="V240" s="66" t="n">
        <f aca="false">IF(O240&gt;0,1.3*T240*1000*Z240/10000,0)</f>
        <v>0</v>
      </c>
      <c r="W240" s="66" t="n">
        <f aca="false">IF(O240&gt;0,1.3*T240*1000*Z240/10000,0)</f>
        <v>0</v>
      </c>
      <c r="X240" s="66" t="n">
        <f aca="false">IF(O240&gt;0,IF(O240&gt;V240,V240,O240),0)</f>
        <v>0</v>
      </c>
      <c r="Y240" s="66" t="n">
        <f aca="false">IF(O240&gt;0,IF(IF(U240&gt;W240,W240,U240)&lt;X240,W240,IF(U240&gt;W240,W240,U240)),0)</f>
        <v>0</v>
      </c>
      <c r="Z240" s="66" t="n">
        <f aca="false">IF(O240&gt;0,IF(J240&gt;0,J240,K240*H240/100),0)</f>
        <v>0</v>
      </c>
      <c r="AA240" s="67" t="n">
        <f aca="false">IF(O240&gt;0,CEILING(R240*P240*X240/Y240*Z240,1),0)</f>
        <v>0</v>
      </c>
      <c r="AB240" s="68" t="n">
        <f aca="false">IF(O240&gt;0,AA240/O240,0)</f>
        <v>0</v>
      </c>
      <c r="AC240" s="66" t="n">
        <f aca="false">'Vstupní data'!W240</f>
        <v>0</v>
      </c>
      <c r="AI240" s="66" t="str">
        <f aca="false">IF(OR('Vstupní data'!T240&gt;0,'Vstupní data'!U240&gt;0),VLOOKUP(I240,'Pril3-drev'!$H$5:$J$83,3,0),"")</f>
        <v/>
      </c>
      <c r="AJ240" s="66" t="n">
        <f aca="false">IF('Vstupní data'!V240="prostokořenný",0,IF('Vstupní data'!V240="krytokořenný","k",IF('Vstupní data'!V240="poloodrostky nebo odrostky, prostokořenné i krytokořenné","po",0)))</f>
        <v>0</v>
      </c>
      <c r="AK240" s="66" t="n">
        <f aca="false">IF(OR('Vstupní data'!T240&gt;0,'Vstupní data'!U240&gt;0),IF(AJ240="k",0.9*VLOOKUP(AI240,'ha-pocty-vyhl'!$A$5:$B$20,2,0),IF(AJ240="po",0.8*VLOOKUP(AI240,'ha-pocty-vyhl'!$A$5:$B$20,2,0),VLOOKUP(AI240,'ha-pocty-vyhl'!$A$5:$B$20,2,0))),0)</f>
        <v>0</v>
      </c>
      <c r="AL240" s="66" t="n">
        <f aca="false">IF(OR('Vstupní data'!T240&gt;0,'Vstupní data'!U240&gt;0),'Vstupní data'!K240*'Vstupní data'!M240/100,0)</f>
        <v>0</v>
      </c>
      <c r="AM240" s="66" t="n">
        <f aca="false">IF(OR('Vstupní data'!T240&gt;0,'Vstupní data'!U240&gt;0),IF('Vstupní data'!T240&gt;0,'Vstupní data'!T240,ROUND(10*'Vstupní data'!U240/AK240,0)),0)</f>
        <v>0</v>
      </c>
      <c r="AN240" s="69" t="n">
        <f aca="false">IF('Vstupní data'!T240&gt;0,   IF('Vstupní data'!T240&lt;=AL240,'Vstupní data'!T240,AL240),   IF(AM240&lt;AL240,AM240,AL240))</f>
        <v>0</v>
      </c>
      <c r="AO240" s="69" t="n">
        <f aca="false">'Vstupní data'!X240</f>
        <v>0</v>
      </c>
      <c r="AP240" s="66" t="n">
        <f aca="false">IF(OR('Vstupní data'!T240&gt;0,'Vstupní data'!U240&gt;0),IF(I240&lt;&gt;0,VLOOKUP(I240,'Pril3-drev'!$H$5:$I$83,2,0),0),0)</f>
        <v>0</v>
      </c>
      <c r="AQ240" s="66" t="n">
        <f aca="false">'Vstupní data'!Y240</f>
        <v>0</v>
      </c>
      <c r="AR240" s="66" t="str">
        <f aca="false">IF(AC240&gt;5,   IF('Vstupní data'!Y240&gt;0,   VLOOKUP(VLOOKUP(CONCATENATE(VLOOKUP(I240,'Pril3-drev'!$H$4:$L$83,5,0),AC240),'Pril3-drev'!$Q$4:$R$2803,2,0),'AVB-BS'!$C$5:$S$29 ,LOOKUP(AQ240,'AVB-BS'!$D$3:$S$3,'AVB-BS'!$D$1:$S$1) ,0 )   ,   IF('Vstupní data'!Z240&gt;0,'Vstupní data'!Z240,0)) , "")</f>
        <v/>
      </c>
      <c r="AS240" s="70" t="str">
        <f aca="false">IF(AC240&gt;5,VLOOKUP(CONCATENATE(AP240,AR240),'Pril1-THLPa'!$H$6:$N$96,4,0),"")</f>
        <v/>
      </c>
      <c r="AT240" s="70" t="str">
        <f aca="false">IF(AC240&gt;5,VLOOKUP(CONCATENATE(AP240,AR240),'Pril1-THLPa'!$H$6:$N$96,5,0),"")</f>
        <v/>
      </c>
      <c r="AU240" s="70" t="str">
        <f aca="false">IF(AC240&gt;5,VLOOKUP(CONCATENATE(AP240,AR240),'Pril1-THLPa'!$H$6:$N$96,6,0),"")</f>
        <v/>
      </c>
      <c r="AV240" s="70" t="str">
        <f aca="false">IF(AC240&gt;5,VLOOKUP(CONCATENATE(AP240,AR240),'Pril1-THLPa'!$H$6:$N$96,7,0),"")</f>
        <v/>
      </c>
      <c r="AW240" s="70" t="str">
        <f aca="false">IF(AC240&gt;5,VLOOKUP(CONCATENATE(AP240,AR240),'Pril1-THLPa'!$H$6:$O$96,8,0),"")</f>
        <v/>
      </c>
      <c r="AX240" s="66" t="n">
        <f aca="false">IF(AC240&gt;0,IF(AND(AC240&gt;0,AC240&lt;=5),VLOOKUP(AP240,'Pril1-THLPa'!$A$6:$F$18,LOOKUP(AC240,'Pril1-THLPa'!$B$5:$F$5,'Pril1-THLPa'!$B$4:$F$4),0),AS240+AT240*(AC240-5)+AU240*POWER(AC240-5,2)+AV240*POWER(AC240-5,3)+AW240*POWER(AC240-5,4)),0)</f>
        <v>0</v>
      </c>
      <c r="AY240" s="71"/>
      <c r="AZ240" s="66" t="n">
        <f aca="false">'Vstupní data'!AA240</f>
        <v>0</v>
      </c>
      <c r="BA240" s="66" t="n">
        <f aca="false">IF(OR('Vstupní data'!T240&gt;0,'Vstupní data'!U240&gt;0),IF(AC240&lt;&gt;"",AX240*AO240/10*(100+AZ240)/100,0),0)</f>
        <v>0</v>
      </c>
      <c r="BB240" s="67" t="n">
        <f aca="false">IF(AC240&lt;&gt;"",ROUND(BA240*AN240,0),0)</f>
        <v>0</v>
      </c>
      <c r="BC240" s="68" t="str">
        <f aca="false">IF(AE240&gt;0,BB240/AE240,"")</f>
        <v/>
      </c>
      <c r="BD240" s="66" t="n">
        <f aca="false">'Vstupní data'!AE240</f>
        <v>0</v>
      </c>
      <c r="BF240" s="66" t="n">
        <f aca="false">'Vstupní data'!AC240</f>
        <v>0</v>
      </c>
      <c r="BH240" s="66" t="n">
        <f aca="false">'Vstupní data'!AD240</f>
        <v>0</v>
      </c>
      <c r="BI240" s="66" t="n">
        <f aca="false">'Vstupní data'!AF240</f>
        <v>0</v>
      </c>
      <c r="BJ240" s="69" t="n">
        <f aca="false">'Vstupní data'!AG240</f>
        <v>0</v>
      </c>
      <c r="BK240" s="69" t="n">
        <f aca="false">IF(BF240&lt;&gt;0,VLOOKUP(I240,'Pril3-drev'!$H$5:$I$83,2,0),0)</f>
        <v>0</v>
      </c>
      <c r="BL240" s="69" t="n">
        <f aca="false">IF(BF240&lt;&gt;0,VLOOKUP(BK240,'Pril3-drev'!$A$5:$C$17,3,0),0)</f>
        <v>0</v>
      </c>
      <c r="BM240" s="69" t="n">
        <f aca="false">'Vstupní data'!AH240</f>
        <v>0</v>
      </c>
      <c r="BN240" s="69" t="n">
        <f aca="false">IF('Vstupní data'!AH240&gt;0,   VLOOKUP(VLOOKUP(CONCATENATE(VLOOKUP(I240,'Pril3-drev'!$H$4:$L$83,5,0),BD240),'Pril3-drev'!$Q$4:$R$2803,2,0),'AVB-BS'!$C$5:$S$29 ,LOOKUP(BM240,'AVB-BS'!$D$3:$S$3,'AVB-BS'!$D$1:$S$1) ,0 )   ,   IF('Vstupní data'!AI240&gt;0,'Vstupní data'!AI240,0))</f>
        <v>0</v>
      </c>
      <c r="BO240" s="69" t="str">
        <f aca="false">IF(BX240&gt;5,VLOOKUP(CONCATENATE(BK240,BN240),'Pril1-THLPa'!$H$6:$N$96,4,0),"")</f>
        <v/>
      </c>
      <c r="BP240" s="69" t="str">
        <f aca="false">IF(BX240&gt;5,VLOOKUP(CONCATENATE(BK240,BN240),'Pril1-THLPa'!$H$6:$N$96,5,0),"")</f>
        <v/>
      </c>
      <c r="BQ240" s="69" t="str">
        <f aca="false">IF(BX240&gt;5,VLOOKUP(CONCATENATE(BK240,BN240),'Pril1-THLPa'!$H$6:$N$96,6,0),"")</f>
        <v/>
      </c>
      <c r="BR240" s="69" t="str">
        <f aca="false">IF(BX240&gt;5,VLOOKUP(CONCATENATE(BK240,BN240),'Pril1-THLPa'!$H$6:$N$96,7,0),"")</f>
        <v/>
      </c>
      <c r="BS240" s="69" t="str">
        <f aca="false">IF(BX240&gt;5,VLOOKUP(CONCATENATE(BK240,BN240),'Pril1-THLPa'!$H$6:$O$96,8,0),"")</f>
        <v/>
      </c>
      <c r="BT240" s="69" t="str">
        <f aca="false">IF(BF240&gt;0, IF(BK240="smrk",  VLOOKUP(VLOOKUP(BD240,'Pril9-K3'!$L$8:$M$207,2,0),'Pril9-K3'!$A$8:$J$16,LOOKUP(BN240,'Pril9-K3'!$A$7:$J$7,'Pril9-K3'!$A$5:$J$5),0), IF(AND(BK240&lt;&gt;"smrk",'Vstupní data'!AK240&lt;&gt;""),'Vstupní data'!AK240,   VLOOKUP(VLOOKUP(BD240,'Pril9-K3'!$L$8:$M$207,2,0),'Pril9-K3'!$A$8:$J$16,LOOKUP(BN240,'Pril9-K3'!$A$7:$J$7,'Pril9-K3'!$A$5:$J$5),0)   )),   "")</f>
        <v/>
      </c>
      <c r="BV240" s="69" t="n">
        <f aca="false">'Vstupní data'!AJ240</f>
        <v>0</v>
      </c>
      <c r="BW240" s="69" t="n">
        <f aca="false">IF(BF240&gt;0,IF(J240&gt;0,J240,K240*H240/100),0)</f>
        <v>0</v>
      </c>
      <c r="BX240" s="69" t="n">
        <f aca="false">IF(BF240&gt;0,IF(BJ240&gt;BL240,BL240,BJ240),0)</f>
        <v>0</v>
      </c>
      <c r="BY240" s="69" t="n">
        <f aca="false">IF(BD240=0,0,IF(AND(BX240&gt;0,BX240&lt;=5),  IF(AND(BX240&gt;0,BX240&lt;=5),VLOOKUP(BK240,'Pril1-THLPa'!$A$6:$F$18,IF(AND(BX240&gt;0,BX240&lt;=5),LOOKUP(BX240,'Pril1-THLPa'!$B$5:$F$5,'Pril1-THLPa'!$B$4:$F$4),""),0),""),  IF(BX240&gt;5,BO240+BP240*(BX240-5)+BQ240*POWER(BX240-5,2)+BR240*POWER(BX240-5,3)+BS240*POWER(BX240-5,4),"")))</f>
        <v>0</v>
      </c>
      <c r="BZ240" s="69" t="n">
        <f aca="false">IF(BY240&gt;0,BY240*BI240/10*BW240*(100+BV240)/100,0)</f>
        <v>0</v>
      </c>
      <c r="CA240" s="69" t="n">
        <f aca="false">IF(BD240&gt;0,BX240-IF(BD240&gt;BX240,BX240,BD240),0)</f>
        <v>0</v>
      </c>
      <c r="CB240" s="69" t="n">
        <f aca="false">POWER(1.01,CA240)</f>
        <v>1</v>
      </c>
      <c r="CC240" s="69" t="n">
        <f aca="false">IF(BF240&gt;0,IF(BF240&gt;BH240,1,BF240/BH240),0)</f>
        <v>0</v>
      </c>
      <c r="CD240" s="72" t="n">
        <f aca="false">IF(BD240=0,0,IF(BF240&gt;0,ROUND(IF(CB240&lt;&gt;0,BZ240*BT240*1/CB240*CC240,0),0),0))</f>
        <v>0</v>
      </c>
      <c r="CE240" s="73" t="str">
        <f aca="false">IF(BF240&gt;0,IF(BF240&gt;BH240,CD240/BF240,CD240/BH240),"")</f>
        <v/>
      </c>
      <c r="CF240" s="69" t="n">
        <f aca="false">'Vstupní data'!AM240</f>
        <v>0</v>
      </c>
      <c r="CG240" s="69" t="n">
        <f aca="false">'Vstupní data'!AN240</f>
        <v>0</v>
      </c>
      <c r="CH240" s="69" t="n">
        <f aca="false">'Vstupní data'!AO240</f>
        <v>0</v>
      </c>
      <c r="CI240" s="69" t="n">
        <f aca="false">'Vstupní data'!AP240</f>
        <v>0</v>
      </c>
      <c r="CJ240" s="72" t="n">
        <f aca="false">ROUND(CH240*CI240,0)</f>
        <v>0</v>
      </c>
      <c r="CK240" s="74" t="str">
        <f aca="false">IF(OR(AA240&gt;0,BB240&gt;0,CD240&gt;0,CJ240&gt;0),AA240+BB240+CD240+CJ240,"")</f>
        <v/>
      </c>
    </row>
    <row r="241" customFormat="false" ht="12.8" hidden="false" customHeight="false" outlineLevel="0" collapsed="false">
      <c r="A241" s="66" t="n">
        <f aca="false">'Vstupní data'!A241</f>
        <v>0</v>
      </c>
      <c r="F241" s="66" t="str">
        <f aca="false">CONCATENATE('Vstupní data'!F241,'Vstupní data'!G241,'Vstupní data'!H241,'Vstupní data'!I241)</f>
        <v/>
      </c>
      <c r="G241" s="66"/>
      <c r="H241" s="66" t="n">
        <f aca="false">'Vstupní data'!K241</f>
        <v>0</v>
      </c>
      <c r="I241" s="66" t="n">
        <f aca="false">'Vstupní data'!L241</f>
        <v>0</v>
      </c>
      <c r="J241" s="66" t="n">
        <f aca="false">'Vstupní data'!K241*'Vstupní data'!M241/100</f>
        <v>0</v>
      </c>
      <c r="L241" s="66" t="n">
        <f aca="false">IF('Vstupní data'!N241="prostokořenný",0,IF('Vstupní data'!N241="krytokořenný","k",IF('Vstupní data'!N241="poloodrostky nebo odrostky, prostokořenné i krytokořenné","po",0)))</f>
        <v>0</v>
      </c>
      <c r="N241" s="66"/>
      <c r="O241" s="66" t="n">
        <f aca="false">'Vstupní data'!O241</f>
        <v>0</v>
      </c>
      <c r="P241" s="66" t="n">
        <f aca="false">IF(O241&gt;0,VLOOKUP(CONCATENATE(VLOOKUP(I241,'Pril3-drev'!$H$5:$K$83,4,0),"-",'Vstupní data'!R241),K2!$C$15:$D$23,2,0),0)</f>
        <v>0</v>
      </c>
      <c r="Q241" s="66" t="n">
        <f aca="false">IF(O241&gt;0,VLOOKUP(I241,'Pril3-drev'!$H$5:$I$83,2,0),0)</f>
        <v>0</v>
      </c>
      <c r="R241" s="66" t="n">
        <f aca="false">IF(Q241&gt;0,VLOOKUP(Q241,'Pril6-okus'!$A$5:$B$17,2,0),0)</f>
        <v>0</v>
      </c>
      <c r="S241" s="66" t="n">
        <f aca="false">IF(O241&gt;0,VLOOKUP(I241,'Pril3-drev'!$H$5:$J$83,3,0),0)</f>
        <v>0</v>
      </c>
      <c r="T241" s="66" t="str">
        <f aca="false">IF(O241&gt;0,IF(L241="k",0.9*VLOOKUP(S241,'ha-pocty-vyhl'!$A$5:$B$20,2,0),IF(L241="po",0.8*VLOOKUP(S241,'ha-pocty-vyhl'!$A$5:$B$20,2,0),VLOOKUP(S241,'ha-pocty-vyhl'!$A$5:$B$20,2,0))),"")</f>
        <v/>
      </c>
      <c r="U241" s="66" t="n">
        <f aca="false">'Vstupní data'!P241</f>
        <v>0</v>
      </c>
      <c r="V241" s="66" t="n">
        <f aca="false">IF(O241&gt;0,1.3*T241*1000*Z241/10000,0)</f>
        <v>0</v>
      </c>
      <c r="W241" s="66" t="n">
        <f aca="false">IF(O241&gt;0,1.3*T241*1000*Z241/10000,0)</f>
        <v>0</v>
      </c>
      <c r="X241" s="66" t="n">
        <f aca="false">IF(O241&gt;0,IF(O241&gt;V241,V241,O241),0)</f>
        <v>0</v>
      </c>
      <c r="Y241" s="66" t="n">
        <f aca="false">IF(O241&gt;0,IF(IF(U241&gt;W241,W241,U241)&lt;X241,W241,IF(U241&gt;W241,W241,U241)),0)</f>
        <v>0</v>
      </c>
      <c r="Z241" s="66" t="n">
        <f aca="false">IF(O241&gt;0,IF(J241&gt;0,J241,K241*H241/100),0)</f>
        <v>0</v>
      </c>
      <c r="AA241" s="67" t="n">
        <f aca="false">IF(O241&gt;0,CEILING(R241*P241*X241/Y241*Z241,1),0)</f>
        <v>0</v>
      </c>
      <c r="AB241" s="68" t="n">
        <f aca="false">IF(O241&gt;0,AA241/O241,0)</f>
        <v>0</v>
      </c>
      <c r="AC241" s="66" t="n">
        <f aca="false">'Vstupní data'!W241</f>
        <v>0</v>
      </c>
      <c r="AI241" s="66" t="str">
        <f aca="false">IF(OR('Vstupní data'!T241&gt;0,'Vstupní data'!U241&gt;0),VLOOKUP(I241,'Pril3-drev'!$H$5:$J$83,3,0),"")</f>
        <v/>
      </c>
      <c r="AJ241" s="66" t="n">
        <f aca="false">IF('Vstupní data'!V241="prostokořenný",0,IF('Vstupní data'!V241="krytokořenný","k",IF('Vstupní data'!V241="poloodrostky nebo odrostky, prostokořenné i krytokořenné","po",0)))</f>
        <v>0</v>
      </c>
      <c r="AK241" s="66" t="n">
        <f aca="false">IF(OR('Vstupní data'!T241&gt;0,'Vstupní data'!U241&gt;0),IF(AJ241="k",0.9*VLOOKUP(AI241,'ha-pocty-vyhl'!$A$5:$B$20,2,0),IF(AJ241="po",0.8*VLOOKUP(AI241,'ha-pocty-vyhl'!$A$5:$B$20,2,0),VLOOKUP(AI241,'ha-pocty-vyhl'!$A$5:$B$20,2,0))),0)</f>
        <v>0</v>
      </c>
      <c r="AL241" s="66" t="n">
        <f aca="false">IF(OR('Vstupní data'!T241&gt;0,'Vstupní data'!U241&gt;0),'Vstupní data'!K241*'Vstupní data'!M241/100,0)</f>
        <v>0</v>
      </c>
      <c r="AM241" s="66" t="n">
        <f aca="false">IF(OR('Vstupní data'!T241&gt;0,'Vstupní data'!U241&gt;0),IF('Vstupní data'!T241&gt;0,'Vstupní data'!T241,ROUND(10*'Vstupní data'!U241/AK241,0)),0)</f>
        <v>0</v>
      </c>
      <c r="AN241" s="69" t="n">
        <f aca="false">IF('Vstupní data'!T241&gt;0,   IF('Vstupní data'!T241&lt;=AL241,'Vstupní data'!T241,AL241),   IF(AM241&lt;AL241,AM241,AL241))</f>
        <v>0</v>
      </c>
      <c r="AO241" s="69" t="n">
        <f aca="false">'Vstupní data'!X241</f>
        <v>0</v>
      </c>
      <c r="AP241" s="66" t="n">
        <f aca="false">IF(OR('Vstupní data'!T241&gt;0,'Vstupní data'!U241&gt;0),IF(I241&lt;&gt;0,VLOOKUP(I241,'Pril3-drev'!$H$5:$I$83,2,0),0),0)</f>
        <v>0</v>
      </c>
      <c r="AQ241" s="66" t="n">
        <f aca="false">'Vstupní data'!Y241</f>
        <v>0</v>
      </c>
      <c r="AR241" s="66" t="str">
        <f aca="false">IF(AC241&gt;5,   IF('Vstupní data'!Y241&gt;0,   VLOOKUP(VLOOKUP(CONCATENATE(VLOOKUP(I241,'Pril3-drev'!$H$4:$L$83,5,0),AC241),'Pril3-drev'!$Q$4:$R$2803,2,0),'AVB-BS'!$C$5:$S$29 ,LOOKUP(AQ241,'AVB-BS'!$D$3:$S$3,'AVB-BS'!$D$1:$S$1) ,0 )   ,   IF('Vstupní data'!Z241&gt;0,'Vstupní data'!Z241,0)) , "")</f>
        <v/>
      </c>
      <c r="AS241" s="70" t="str">
        <f aca="false">IF(AC241&gt;5,VLOOKUP(CONCATENATE(AP241,AR241),'Pril1-THLPa'!$H$6:$N$96,4,0),"")</f>
        <v/>
      </c>
      <c r="AT241" s="70" t="str">
        <f aca="false">IF(AC241&gt;5,VLOOKUP(CONCATENATE(AP241,AR241),'Pril1-THLPa'!$H$6:$N$96,5,0),"")</f>
        <v/>
      </c>
      <c r="AU241" s="70" t="str">
        <f aca="false">IF(AC241&gt;5,VLOOKUP(CONCATENATE(AP241,AR241),'Pril1-THLPa'!$H$6:$N$96,6,0),"")</f>
        <v/>
      </c>
      <c r="AV241" s="70" t="str">
        <f aca="false">IF(AC241&gt;5,VLOOKUP(CONCATENATE(AP241,AR241),'Pril1-THLPa'!$H$6:$N$96,7,0),"")</f>
        <v/>
      </c>
      <c r="AW241" s="70" t="str">
        <f aca="false">IF(AC241&gt;5,VLOOKUP(CONCATENATE(AP241,AR241),'Pril1-THLPa'!$H$6:$O$96,8,0),"")</f>
        <v/>
      </c>
      <c r="AX241" s="66" t="n">
        <f aca="false">IF(AC241&gt;0,IF(AND(AC241&gt;0,AC241&lt;=5),VLOOKUP(AP241,'Pril1-THLPa'!$A$6:$F$18,LOOKUP(AC241,'Pril1-THLPa'!$B$5:$F$5,'Pril1-THLPa'!$B$4:$F$4),0),AS241+AT241*(AC241-5)+AU241*POWER(AC241-5,2)+AV241*POWER(AC241-5,3)+AW241*POWER(AC241-5,4)),0)</f>
        <v>0</v>
      </c>
      <c r="AY241" s="71"/>
      <c r="AZ241" s="66" t="n">
        <f aca="false">'Vstupní data'!AA241</f>
        <v>0</v>
      </c>
      <c r="BA241" s="66" t="n">
        <f aca="false">IF(OR('Vstupní data'!T241&gt;0,'Vstupní data'!U241&gt;0),IF(AC241&lt;&gt;"",AX241*AO241/10*(100+AZ241)/100,0),0)</f>
        <v>0</v>
      </c>
      <c r="BB241" s="67" t="n">
        <f aca="false">IF(AC241&lt;&gt;"",ROUND(BA241*AN241,0),0)</f>
        <v>0</v>
      </c>
      <c r="BC241" s="68" t="str">
        <f aca="false">IF(AE241&gt;0,BB241/AE241,"")</f>
        <v/>
      </c>
      <c r="BD241" s="66" t="n">
        <f aca="false">'Vstupní data'!AE241</f>
        <v>0</v>
      </c>
      <c r="BF241" s="66" t="n">
        <f aca="false">'Vstupní data'!AC241</f>
        <v>0</v>
      </c>
      <c r="BH241" s="66" t="n">
        <f aca="false">'Vstupní data'!AD241</f>
        <v>0</v>
      </c>
      <c r="BI241" s="66" t="n">
        <f aca="false">'Vstupní data'!AF241</f>
        <v>0</v>
      </c>
      <c r="BJ241" s="69" t="n">
        <f aca="false">'Vstupní data'!AG241</f>
        <v>0</v>
      </c>
      <c r="BK241" s="69" t="n">
        <f aca="false">IF(BF241&lt;&gt;0,VLOOKUP(I241,'Pril3-drev'!$H$5:$I$83,2,0),0)</f>
        <v>0</v>
      </c>
      <c r="BL241" s="69" t="n">
        <f aca="false">IF(BF241&lt;&gt;0,VLOOKUP(BK241,'Pril3-drev'!$A$5:$C$17,3,0),0)</f>
        <v>0</v>
      </c>
      <c r="BM241" s="69" t="n">
        <f aca="false">'Vstupní data'!AH241</f>
        <v>0</v>
      </c>
      <c r="BN241" s="69" t="n">
        <f aca="false">IF('Vstupní data'!AH241&gt;0,   VLOOKUP(VLOOKUP(CONCATENATE(VLOOKUP(I241,'Pril3-drev'!$H$4:$L$83,5,0),BD241),'Pril3-drev'!$Q$4:$R$2803,2,0),'AVB-BS'!$C$5:$S$29 ,LOOKUP(BM241,'AVB-BS'!$D$3:$S$3,'AVB-BS'!$D$1:$S$1) ,0 )   ,   IF('Vstupní data'!AI241&gt;0,'Vstupní data'!AI241,0))</f>
        <v>0</v>
      </c>
      <c r="BO241" s="69" t="str">
        <f aca="false">IF(BX241&gt;5,VLOOKUP(CONCATENATE(BK241,BN241),'Pril1-THLPa'!$H$6:$N$96,4,0),"")</f>
        <v/>
      </c>
      <c r="BP241" s="69" t="str">
        <f aca="false">IF(BX241&gt;5,VLOOKUP(CONCATENATE(BK241,BN241),'Pril1-THLPa'!$H$6:$N$96,5,0),"")</f>
        <v/>
      </c>
      <c r="BQ241" s="69" t="str">
        <f aca="false">IF(BX241&gt;5,VLOOKUP(CONCATENATE(BK241,BN241),'Pril1-THLPa'!$H$6:$N$96,6,0),"")</f>
        <v/>
      </c>
      <c r="BR241" s="69" t="str">
        <f aca="false">IF(BX241&gt;5,VLOOKUP(CONCATENATE(BK241,BN241),'Pril1-THLPa'!$H$6:$N$96,7,0),"")</f>
        <v/>
      </c>
      <c r="BS241" s="69" t="str">
        <f aca="false">IF(BX241&gt;5,VLOOKUP(CONCATENATE(BK241,BN241),'Pril1-THLPa'!$H$6:$O$96,8,0),"")</f>
        <v/>
      </c>
      <c r="BT241" s="69" t="str">
        <f aca="false">IF(BF241&gt;0, IF(BK241="smrk",  VLOOKUP(VLOOKUP(BD241,'Pril9-K3'!$L$8:$M$207,2,0),'Pril9-K3'!$A$8:$J$16,LOOKUP(BN241,'Pril9-K3'!$A$7:$J$7,'Pril9-K3'!$A$5:$J$5),0), IF(AND(BK241&lt;&gt;"smrk",'Vstupní data'!AK241&lt;&gt;""),'Vstupní data'!AK241,   VLOOKUP(VLOOKUP(BD241,'Pril9-K3'!$L$8:$M$207,2,0),'Pril9-K3'!$A$8:$J$16,LOOKUP(BN241,'Pril9-K3'!$A$7:$J$7,'Pril9-K3'!$A$5:$J$5),0)   )),   "")</f>
        <v/>
      </c>
      <c r="BV241" s="69" t="n">
        <f aca="false">'Vstupní data'!AJ241</f>
        <v>0</v>
      </c>
      <c r="BW241" s="69" t="n">
        <f aca="false">IF(BF241&gt;0,IF(J241&gt;0,J241,K241*H241/100),0)</f>
        <v>0</v>
      </c>
      <c r="BX241" s="69" t="n">
        <f aca="false">IF(BF241&gt;0,IF(BJ241&gt;BL241,BL241,BJ241),0)</f>
        <v>0</v>
      </c>
      <c r="BY241" s="69" t="n">
        <f aca="false">IF(BD241=0,0,IF(AND(BX241&gt;0,BX241&lt;=5),  IF(AND(BX241&gt;0,BX241&lt;=5),VLOOKUP(BK241,'Pril1-THLPa'!$A$6:$F$18,IF(AND(BX241&gt;0,BX241&lt;=5),LOOKUP(BX241,'Pril1-THLPa'!$B$5:$F$5,'Pril1-THLPa'!$B$4:$F$4),""),0),""),  IF(BX241&gt;5,BO241+BP241*(BX241-5)+BQ241*POWER(BX241-5,2)+BR241*POWER(BX241-5,3)+BS241*POWER(BX241-5,4),"")))</f>
        <v>0</v>
      </c>
      <c r="BZ241" s="69" t="n">
        <f aca="false">IF(BY241&gt;0,BY241*BI241/10*BW241*(100+BV241)/100,0)</f>
        <v>0</v>
      </c>
      <c r="CA241" s="69" t="n">
        <f aca="false">IF(BD241&gt;0,BX241-IF(BD241&gt;BX241,BX241,BD241),0)</f>
        <v>0</v>
      </c>
      <c r="CB241" s="69" t="n">
        <f aca="false">POWER(1.01,CA241)</f>
        <v>1</v>
      </c>
      <c r="CC241" s="69" t="n">
        <f aca="false">IF(BF241&gt;0,IF(BF241&gt;BH241,1,BF241/BH241),0)</f>
        <v>0</v>
      </c>
      <c r="CD241" s="72" t="n">
        <f aca="false">IF(BD241=0,0,IF(BF241&gt;0,ROUND(IF(CB241&lt;&gt;0,BZ241*BT241*1/CB241*CC241,0),0),0))</f>
        <v>0</v>
      </c>
      <c r="CE241" s="73" t="str">
        <f aca="false">IF(BF241&gt;0,IF(BF241&gt;BH241,CD241/BF241,CD241/BH241),"")</f>
        <v/>
      </c>
      <c r="CF241" s="69" t="n">
        <f aca="false">'Vstupní data'!AM241</f>
        <v>0</v>
      </c>
      <c r="CG241" s="69" t="n">
        <f aca="false">'Vstupní data'!AN241</f>
        <v>0</v>
      </c>
      <c r="CH241" s="69" t="n">
        <f aca="false">'Vstupní data'!AO241</f>
        <v>0</v>
      </c>
      <c r="CI241" s="69" t="n">
        <f aca="false">'Vstupní data'!AP241</f>
        <v>0</v>
      </c>
      <c r="CJ241" s="72" t="n">
        <f aca="false">ROUND(CH241*CI241,0)</f>
        <v>0</v>
      </c>
      <c r="CK241" s="74" t="str">
        <f aca="false">IF(OR(AA241&gt;0,BB241&gt;0,CD241&gt;0,CJ241&gt;0),AA241+BB241+CD241+CJ241,"")</f>
        <v/>
      </c>
    </row>
    <row r="242" customFormat="false" ht="12.8" hidden="false" customHeight="false" outlineLevel="0" collapsed="false">
      <c r="A242" s="66" t="n">
        <f aca="false">'Vstupní data'!A242</f>
        <v>0</v>
      </c>
      <c r="F242" s="66" t="str">
        <f aca="false">CONCATENATE('Vstupní data'!F242,'Vstupní data'!G242,'Vstupní data'!H242,'Vstupní data'!I242)</f>
        <v/>
      </c>
      <c r="G242" s="66"/>
      <c r="H242" s="66" t="n">
        <f aca="false">'Vstupní data'!K242</f>
        <v>0</v>
      </c>
      <c r="I242" s="66" t="n">
        <f aca="false">'Vstupní data'!L242</f>
        <v>0</v>
      </c>
      <c r="J242" s="66" t="n">
        <f aca="false">'Vstupní data'!K242*'Vstupní data'!M242/100</f>
        <v>0</v>
      </c>
      <c r="L242" s="66" t="n">
        <f aca="false">IF('Vstupní data'!N242="prostokořenný",0,IF('Vstupní data'!N242="krytokořenný","k",IF('Vstupní data'!N242="poloodrostky nebo odrostky, prostokořenné i krytokořenné","po",0)))</f>
        <v>0</v>
      </c>
      <c r="N242" s="66"/>
      <c r="O242" s="66" t="n">
        <f aca="false">'Vstupní data'!O242</f>
        <v>0</v>
      </c>
      <c r="P242" s="66" t="n">
        <f aca="false">IF(O242&gt;0,VLOOKUP(CONCATENATE(VLOOKUP(I242,'Pril3-drev'!$H$5:$K$83,4,0),"-",'Vstupní data'!R242),K2!$C$15:$D$23,2,0),0)</f>
        <v>0</v>
      </c>
      <c r="Q242" s="66" t="n">
        <f aca="false">IF(O242&gt;0,VLOOKUP(I242,'Pril3-drev'!$H$5:$I$83,2,0),0)</f>
        <v>0</v>
      </c>
      <c r="R242" s="66" t="n">
        <f aca="false">IF(Q242&gt;0,VLOOKUP(Q242,'Pril6-okus'!$A$5:$B$17,2,0),0)</f>
        <v>0</v>
      </c>
      <c r="S242" s="66" t="n">
        <f aca="false">IF(O242&gt;0,VLOOKUP(I242,'Pril3-drev'!$H$5:$J$83,3,0),0)</f>
        <v>0</v>
      </c>
      <c r="T242" s="66" t="str">
        <f aca="false">IF(O242&gt;0,IF(L242="k",0.9*VLOOKUP(S242,'ha-pocty-vyhl'!$A$5:$B$20,2,0),IF(L242="po",0.8*VLOOKUP(S242,'ha-pocty-vyhl'!$A$5:$B$20,2,0),VLOOKUP(S242,'ha-pocty-vyhl'!$A$5:$B$20,2,0))),"")</f>
        <v/>
      </c>
      <c r="U242" s="66" t="n">
        <f aca="false">'Vstupní data'!P242</f>
        <v>0</v>
      </c>
      <c r="V242" s="66" t="n">
        <f aca="false">IF(O242&gt;0,1.3*T242*1000*Z242/10000,0)</f>
        <v>0</v>
      </c>
      <c r="W242" s="66" t="n">
        <f aca="false">IF(O242&gt;0,1.3*T242*1000*Z242/10000,0)</f>
        <v>0</v>
      </c>
      <c r="X242" s="66" t="n">
        <f aca="false">IF(O242&gt;0,IF(O242&gt;V242,V242,O242),0)</f>
        <v>0</v>
      </c>
      <c r="Y242" s="66" t="n">
        <f aca="false">IF(O242&gt;0,IF(IF(U242&gt;W242,W242,U242)&lt;X242,W242,IF(U242&gt;W242,W242,U242)),0)</f>
        <v>0</v>
      </c>
      <c r="Z242" s="66" t="n">
        <f aca="false">IF(O242&gt;0,IF(J242&gt;0,J242,K242*H242/100),0)</f>
        <v>0</v>
      </c>
      <c r="AA242" s="67" t="n">
        <f aca="false">IF(O242&gt;0,CEILING(R242*P242*X242/Y242*Z242,1),0)</f>
        <v>0</v>
      </c>
      <c r="AB242" s="68" t="n">
        <f aca="false">IF(O242&gt;0,AA242/O242,0)</f>
        <v>0</v>
      </c>
      <c r="AC242" s="66" t="n">
        <f aca="false">'Vstupní data'!W242</f>
        <v>0</v>
      </c>
      <c r="AI242" s="66" t="str">
        <f aca="false">IF(OR('Vstupní data'!T242&gt;0,'Vstupní data'!U242&gt;0),VLOOKUP(I242,'Pril3-drev'!$H$5:$J$83,3,0),"")</f>
        <v/>
      </c>
      <c r="AJ242" s="66" t="n">
        <f aca="false">IF('Vstupní data'!V242="prostokořenný",0,IF('Vstupní data'!V242="krytokořenný","k",IF('Vstupní data'!V242="poloodrostky nebo odrostky, prostokořenné i krytokořenné","po",0)))</f>
        <v>0</v>
      </c>
      <c r="AK242" s="66" t="n">
        <f aca="false">IF(OR('Vstupní data'!T242&gt;0,'Vstupní data'!U242&gt;0),IF(AJ242="k",0.9*VLOOKUP(AI242,'ha-pocty-vyhl'!$A$5:$B$20,2,0),IF(AJ242="po",0.8*VLOOKUP(AI242,'ha-pocty-vyhl'!$A$5:$B$20,2,0),VLOOKUP(AI242,'ha-pocty-vyhl'!$A$5:$B$20,2,0))),0)</f>
        <v>0</v>
      </c>
      <c r="AL242" s="66" t="n">
        <f aca="false">IF(OR('Vstupní data'!T242&gt;0,'Vstupní data'!U242&gt;0),'Vstupní data'!K242*'Vstupní data'!M242/100,0)</f>
        <v>0</v>
      </c>
      <c r="AM242" s="66" t="n">
        <f aca="false">IF(OR('Vstupní data'!T242&gt;0,'Vstupní data'!U242&gt;0),IF('Vstupní data'!T242&gt;0,'Vstupní data'!T242,ROUND(10*'Vstupní data'!U242/AK242,0)),0)</f>
        <v>0</v>
      </c>
      <c r="AN242" s="69" t="n">
        <f aca="false">IF('Vstupní data'!T242&gt;0,   IF('Vstupní data'!T242&lt;=AL242,'Vstupní data'!T242,AL242),   IF(AM242&lt;AL242,AM242,AL242))</f>
        <v>0</v>
      </c>
      <c r="AO242" s="69" t="n">
        <f aca="false">'Vstupní data'!X242</f>
        <v>0</v>
      </c>
      <c r="AP242" s="66" t="n">
        <f aca="false">IF(OR('Vstupní data'!T242&gt;0,'Vstupní data'!U242&gt;0),IF(I242&lt;&gt;0,VLOOKUP(I242,'Pril3-drev'!$H$5:$I$83,2,0),0),0)</f>
        <v>0</v>
      </c>
      <c r="AQ242" s="66" t="n">
        <f aca="false">'Vstupní data'!Y242</f>
        <v>0</v>
      </c>
      <c r="AR242" s="66" t="str">
        <f aca="false">IF(AC242&gt;5,   IF('Vstupní data'!Y242&gt;0,   VLOOKUP(VLOOKUP(CONCATENATE(VLOOKUP(I242,'Pril3-drev'!$H$4:$L$83,5,0),AC242),'Pril3-drev'!$Q$4:$R$2803,2,0),'AVB-BS'!$C$5:$S$29 ,LOOKUP(AQ242,'AVB-BS'!$D$3:$S$3,'AVB-BS'!$D$1:$S$1) ,0 )   ,   IF('Vstupní data'!Z242&gt;0,'Vstupní data'!Z242,0)) , "")</f>
        <v/>
      </c>
      <c r="AS242" s="70" t="str">
        <f aca="false">IF(AC242&gt;5,VLOOKUP(CONCATENATE(AP242,AR242),'Pril1-THLPa'!$H$6:$N$96,4,0),"")</f>
        <v/>
      </c>
      <c r="AT242" s="70" t="str">
        <f aca="false">IF(AC242&gt;5,VLOOKUP(CONCATENATE(AP242,AR242),'Pril1-THLPa'!$H$6:$N$96,5,0),"")</f>
        <v/>
      </c>
      <c r="AU242" s="70" t="str">
        <f aca="false">IF(AC242&gt;5,VLOOKUP(CONCATENATE(AP242,AR242),'Pril1-THLPa'!$H$6:$N$96,6,0),"")</f>
        <v/>
      </c>
      <c r="AV242" s="70" t="str">
        <f aca="false">IF(AC242&gt;5,VLOOKUP(CONCATENATE(AP242,AR242),'Pril1-THLPa'!$H$6:$N$96,7,0),"")</f>
        <v/>
      </c>
      <c r="AW242" s="70" t="str">
        <f aca="false">IF(AC242&gt;5,VLOOKUP(CONCATENATE(AP242,AR242),'Pril1-THLPa'!$H$6:$O$96,8,0),"")</f>
        <v/>
      </c>
      <c r="AX242" s="66" t="n">
        <f aca="false">IF(AC242&gt;0,IF(AND(AC242&gt;0,AC242&lt;=5),VLOOKUP(AP242,'Pril1-THLPa'!$A$6:$F$18,LOOKUP(AC242,'Pril1-THLPa'!$B$5:$F$5,'Pril1-THLPa'!$B$4:$F$4),0),AS242+AT242*(AC242-5)+AU242*POWER(AC242-5,2)+AV242*POWER(AC242-5,3)+AW242*POWER(AC242-5,4)),0)</f>
        <v>0</v>
      </c>
      <c r="AY242" s="71"/>
      <c r="AZ242" s="66" t="n">
        <f aca="false">'Vstupní data'!AA242</f>
        <v>0</v>
      </c>
      <c r="BA242" s="66" t="n">
        <f aca="false">IF(OR('Vstupní data'!T242&gt;0,'Vstupní data'!U242&gt;0),IF(AC242&lt;&gt;"",AX242*AO242/10*(100+AZ242)/100,0),0)</f>
        <v>0</v>
      </c>
      <c r="BB242" s="67" t="n">
        <f aca="false">IF(AC242&lt;&gt;"",ROUND(BA242*AN242,0),0)</f>
        <v>0</v>
      </c>
      <c r="BC242" s="68" t="str">
        <f aca="false">IF(AE242&gt;0,BB242/AE242,"")</f>
        <v/>
      </c>
      <c r="BD242" s="66" t="n">
        <f aca="false">'Vstupní data'!AE242</f>
        <v>0</v>
      </c>
      <c r="BF242" s="66" t="n">
        <f aca="false">'Vstupní data'!AC242</f>
        <v>0</v>
      </c>
      <c r="BH242" s="66" t="n">
        <f aca="false">'Vstupní data'!AD242</f>
        <v>0</v>
      </c>
      <c r="BI242" s="66" t="n">
        <f aca="false">'Vstupní data'!AF242</f>
        <v>0</v>
      </c>
      <c r="BJ242" s="69" t="n">
        <f aca="false">'Vstupní data'!AG242</f>
        <v>0</v>
      </c>
      <c r="BK242" s="69" t="n">
        <f aca="false">IF(BF242&lt;&gt;0,VLOOKUP(I242,'Pril3-drev'!$H$5:$I$83,2,0),0)</f>
        <v>0</v>
      </c>
      <c r="BL242" s="69" t="n">
        <f aca="false">IF(BF242&lt;&gt;0,VLOOKUP(BK242,'Pril3-drev'!$A$5:$C$17,3,0),0)</f>
        <v>0</v>
      </c>
      <c r="BM242" s="69" t="n">
        <f aca="false">'Vstupní data'!AH242</f>
        <v>0</v>
      </c>
      <c r="BN242" s="69" t="n">
        <f aca="false">IF('Vstupní data'!AH242&gt;0,   VLOOKUP(VLOOKUP(CONCATENATE(VLOOKUP(I242,'Pril3-drev'!$H$4:$L$83,5,0),BD242),'Pril3-drev'!$Q$4:$R$2803,2,0),'AVB-BS'!$C$5:$S$29 ,LOOKUP(BM242,'AVB-BS'!$D$3:$S$3,'AVB-BS'!$D$1:$S$1) ,0 )   ,   IF('Vstupní data'!AI242&gt;0,'Vstupní data'!AI242,0))</f>
        <v>0</v>
      </c>
      <c r="BO242" s="69" t="str">
        <f aca="false">IF(BX242&gt;5,VLOOKUP(CONCATENATE(BK242,BN242),'Pril1-THLPa'!$H$6:$N$96,4,0),"")</f>
        <v/>
      </c>
      <c r="BP242" s="69" t="str">
        <f aca="false">IF(BX242&gt;5,VLOOKUP(CONCATENATE(BK242,BN242),'Pril1-THLPa'!$H$6:$N$96,5,0),"")</f>
        <v/>
      </c>
      <c r="BQ242" s="69" t="str">
        <f aca="false">IF(BX242&gt;5,VLOOKUP(CONCATENATE(BK242,BN242),'Pril1-THLPa'!$H$6:$N$96,6,0),"")</f>
        <v/>
      </c>
      <c r="BR242" s="69" t="str">
        <f aca="false">IF(BX242&gt;5,VLOOKUP(CONCATENATE(BK242,BN242),'Pril1-THLPa'!$H$6:$N$96,7,0),"")</f>
        <v/>
      </c>
      <c r="BS242" s="69" t="str">
        <f aca="false">IF(BX242&gt;5,VLOOKUP(CONCATENATE(BK242,BN242),'Pril1-THLPa'!$H$6:$O$96,8,0),"")</f>
        <v/>
      </c>
      <c r="BT242" s="69" t="str">
        <f aca="false">IF(BF242&gt;0, IF(BK242="smrk",  VLOOKUP(VLOOKUP(BD242,'Pril9-K3'!$L$8:$M$207,2,0),'Pril9-K3'!$A$8:$J$16,LOOKUP(BN242,'Pril9-K3'!$A$7:$J$7,'Pril9-K3'!$A$5:$J$5),0), IF(AND(BK242&lt;&gt;"smrk",'Vstupní data'!AK242&lt;&gt;""),'Vstupní data'!AK242,   VLOOKUP(VLOOKUP(BD242,'Pril9-K3'!$L$8:$M$207,2,0),'Pril9-K3'!$A$8:$J$16,LOOKUP(BN242,'Pril9-K3'!$A$7:$J$7,'Pril9-K3'!$A$5:$J$5),0)   )),   "")</f>
        <v/>
      </c>
      <c r="BV242" s="69" t="n">
        <f aca="false">'Vstupní data'!AJ242</f>
        <v>0</v>
      </c>
      <c r="BW242" s="69" t="n">
        <f aca="false">IF(BF242&gt;0,IF(J242&gt;0,J242,K242*H242/100),0)</f>
        <v>0</v>
      </c>
      <c r="BX242" s="69" t="n">
        <f aca="false">IF(BF242&gt;0,IF(BJ242&gt;BL242,BL242,BJ242),0)</f>
        <v>0</v>
      </c>
      <c r="BY242" s="69" t="n">
        <f aca="false">IF(BD242=0,0,IF(AND(BX242&gt;0,BX242&lt;=5),  IF(AND(BX242&gt;0,BX242&lt;=5),VLOOKUP(BK242,'Pril1-THLPa'!$A$6:$F$18,IF(AND(BX242&gt;0,BX242&lt;=5),LOOKUP(BX242,'Pril1-THLPa'!$B$5:$F$5,'Pril1-THLPa'!$B$4:$F$4),""),0),""),  IF(BX242&gt;5,BO242+BP242*(BX242-5)+BQ242*POWER(BX242-5,2)+BR242*POWER(BX242-5,3)+BS242*POWER(BX242-5,4),"")))</f>
        <v>0</v>
      </c>
      <c r="BZ242" s="69" t="n">
        <f aca="false">IF(BY242&gt;0,BY242*BI242/10*BW242*(100+BV242)/100,0)</f>
        <v>0</v>
      </c>
      <c r="CA242" s="69" t="n">
        <f aca="false">IF(BD242&gt;0,BX242-IF(BD242&gt;BX242,BX242,BD242),0)</f>
        <v>0</v>
      </c>
      <c r="CB242" s="69" t="n">
        <f aca="false">POWER(1.01,CA242)</f>
        <v>1</v>
      </c>
      <c r="CC242" s="69" t="n">
        <f aca="false">IF(BF242&gt;0,IF(BF242&gt;BH242,1,BF242/BH242),0)</f>
        <v>0</v>
      </c>
      <c r="CD242" s="72" t="n">
        <f aca="false">IF(BD242=0,0,IF(BF242&gt;0,ROUND(IF(CB242&lt;&gt;0,BZ242*BT242*1/CB242*CC242,0),0),0))</f>
        <v>0</v>
      </c>
      <c r="CE242" s="73" t="str">
        <f aca="false">IF(BF242&gt;0,IF(BF242&gt;BH242,CD242/BF242,CD242/BH242),"")</f>
        <v/>
      </c>
      <c r="CF242" s="69" t="n">
        <f aca="false">'Vstupní data'!AM242</f>
        <v>0</v>
      </c>
      <c r="CG242" s="69" t="n">
        <f aca="false">'Vstupní data'!AN242</f>
        <v>0</v>
      </c>
      <c r="CH242" s="69" t="n">
        <f aca="false">'Vstupní data'!AO242</f>
        <v>0</v>
      </c>
      <c r="CI242" s="69" t="n">
        <f aca="false">'Vstupní data'!AP242</f>
        <v>0</v>
      </c>
      <c r="CJ242" s="72" t="n">
        <f aca="false">ROUND(CH242*CI242,0)</f>
        <v>0</v>
      </c>
      <c r="CK242" s="74" t="str">
        <f aca="false">IF(OR(AA242&gt;0,BB242&gt;0,CD242&gt;0,CJ242&gt;0),AA242+BB242+CD242+CJ242,"")</f>
        <v/>
      </c>
    </row>
    <row r="243" customFormat="false" ht="12.8" hidden="false" customHeight="false" outlineLevel="0" collapsed="false">
      <c r="A243" s="66" t="n">
        <f aca="false">'Vstupní data'!A243</f>
        <v>0</v>
      </c>
      <c r="F243" s="66" t="str">
        <f aca="false">CONCATENATE('Vstupní data'!F243,'Vstupní data'!G243,'Vstupní data'!H243,'Vstupní data'!I243)</f>
        <v/>
      </c>
      <c r="G243" s="66"/>
      <c r="H243" s="66" t="n">
        <f aca="false">'Vstupní data'!K243</f>
        <v>0</v>
      </c>
      <c r="I243" s="66" t="n">
        <f aca="false">'Vstupní data'!L243</f>
        <v>0</v>
      </c>
      <c r="J243" s="66" t="n">
        <f aca="false">'Vstupní data'!K243*'Vstupní data'!M243/100</f>
        <v>0</v>
      </c>
      <c r="L243" s="66" t="n">
        <f aca="false">IF('Vstupní data'!N243="prostokořenný",0,IF('Vstupní data'!N243="krytokořenný","k",IF('Vstupní data'!N243="poloodrostky nebo odrostky, prostokořenné i krytokořenné","po",0)))</f>
        <v>0</v>
      </c>
      <c r="N243" s="66"/>
      <c r="O243" s="66" t="n">
        <f aca="false">'Vstupní data'!O243</f>
        <v>0</v>
      </c>
      <c r="P243" s="66" t="n">
        <f aca="false">IF(O243&gt;0,VLOOKUP(CONCATENATE(VLOOKUP(I243,'Pril3-drev'!$H$5:$K$83,4,0),"-",'Vstupní data'!R243),K2!$C$15:$D$23,2,0),0)</f>
        <v>0</v>
      </c>
      <c r="Q243" s="66" t="n">
        <f aca="false">IF(O243&gt;0,VLOOKUP(I243,'Pril3-drev'!$H$5:$I$83,2,0),0)</f>
        <v>0</v>
      </c>
      <c r="R243" s="66" t="n">
        <f aca="false">IF(Q243&gt;0,VLOOKUP(Q243,'Pril6-okus'!$A$5:$B$17,2,0),0)</f>
        <v>0</v>
      </c>
      <c r="S243" s="66" t="n">
        <f aca="false">IF(O243&gt;0,VLOOKUP(I243,'Pril3-drev'!$H$5:$J$83,3,0),0)</f>
        <v>0</v>
      </c>
      <c r="T243" s="66" t="str">
        <f aca="false">IF(O243&gt;0,IF(L243="k",0.9*VLOOKUP(S243,'ha-pocty-vyhl'!$A$5:$B$20,2,0),IF(L243="po",0.8*VLOOKUP(S243,'ha-pocty-vyhl'!$A$5:$B$20,2,0),VLOOKUP(S243,'ha-pocty-vyhl'!$A$5:$B$20,2,0))),"")</f>
        <v/>
      </c>
      <c r="U243" s="66" t="n">
        <f aca="false">'Vstupní data'!P243</f>
        <v>0</v>
      </c>
      <c r="V243" s="66" t="n">
        <f aca="false">IF(O243&gt;0,1.3*T243*1000*Z243/10000,0)</f>
        <v>0</v>
      </c>
      <c r="W243" s="66" t="n">
        <f aca="false">IF(O243&gt;0,1.3*T243*1000*Z243/10000,0)</f>
        <v>0</v>
      </c>
      <c r="X243" s="66" t="n">
        <f aca="false">IF(O243&gt;0,IF(O243&gt;V243,V243,O243),0)</f>
        <v>0</v>
      </c>
      <c r="Y243" s="66" t="n">
        <f aca="false">IF(O243&gt;0,IF(IF(U243&gt;W243,W243,U243)&lt;X243,W243,IF(U243&gt;W243,W243,U243)),0)</f>
        <v>0</v>
      </c>
      <c r="Z243" s="66" t="n">
        <f aca="false">IF(O243&gt;0,IF(J243&gt;0,J243,K243*H243/100),0)</f>
        <v>0</v>
      </c>
      <c r="AA243" s="67" t="n">
        <f aca="false">IF(O243&gt;0,CEILING(R243*P243*X243/Y243*Z243,1),0)</f>
        <v>0</v>
      </c>
      <c r="AB243" s="68" t="n">
        <f aca="false">IF(O243&gt;0,AA243/O243,0)</f>
        <v>0</v>
      </c>
      <c r="AC243" s="66" t="n">
        <f aca="false">'Vstupní data'!W243</f>
        <v>0</v>
      </c>
      <c r="AI243" s="66" t="str">
        <f aca="false">IF(OR('Vstupní data'!T243&gt;0,'Vstupní data'!U243&gt;0),VLOOKUP(I243,'Pril3-drev'!$H$5:$J$83,3,0),"")</f>
        <v/>
      </c>
      <c r="AJ243" s="66" t="n">
        <f aca="false">IF('Vstupní data'!V243="prostokořenný",0,IF('Vstupní data'!V243="krytokořenný","k",IF('Vstupní data'!V243="poloodrostky nebo odrostky, prostokořenné i krytokořenné","po",0)))</f>
        <v>0</v>
      </c>
      <c r="AK243" s="66" t="n">
        <f aca="false">IF(OR('Vstupní data'!T243&gt;0,'Vstupní data'!U243&gt;0),IF(AJ243="k",0.9*VLOOKUP(AI243,'ha-pocty-vyhl'!$A$5:$B$20,2,0),IF(AJ243="po",0.8*VLOOKUP(AI243,'ha-pocty-vyhl'!$A$5:$B$20,2,0),VLOOKUP(AI243,'ha-pocty-vyhl'!$A$5:$B$20,2,0))),0)</f>
        <v>0</v>
      </c>
      <c r="AL243" s="66" t="n">
        <f aca="false">IF(OR('Vstupní data'!T243&gt;0,'Vstupní data'!U243&gt;0),'Vstupní data'!K243*'Vstupní data'!M243/100,0)</f>
        <v>0</v>
      </c>
      <c r="AM243" s="66" t="n">
        <f aca="false">IF(OR('Vstupní data'!T243&gt;0,'Vstupní data'!U243&gt;0),IF('Vstupní data'!T243&gt;0,'Vstupní data'!T243,ROUND(10*'Vstupní data'!U243/AK243,0)),0)</f>
        <v>0</v>
      </c>
      <c r="AN243" s="69" t="n">
        <f aca="false">IF('Vstupní data'!T243&gt;0,   IF('Vstupní data'!T243&lt;=AL243,'Vstupní data'!T243,AL243),   IF(AM243&lt;AL243,AM243,AL243))</f>
        <v>0</v>
      </c>
      <c r="AO243" s="69" t="n">
        <f aca="false">'Vstupní data'!X243</f>
        <v>0</v>
      </c>
      <c r="AP243" s="66" t="n">
        <f aca="false">IF(OR('Vstupní data'!T243&gt;0,'Vstupní data'!U243&gt;0),IF(I243&lt;&gt;0,VLOOKUP(I243,'Pril3-drev'!$H$5:$I$83,2,0),0),0)</f>
        <v>0</v>
      </c>
      <c r="AQ243" s="66" t="n">
        <f aca="false">'Vstupní data'!Y243</f>
        <v>0</v>
      </c>
      <c r="AR243" s="66" t="str">
        <f aca="false">IF(AC243&gt;5,   IF('Vstupní data'!Y243&gt;0,   VLOOKUP(VLOOKUP(CONCATENATE(VLOOKUP(I243,'Pril3-drev'!$H$4:$L$83,5,0),AC243),'Pril3-drev'!$Q$4:$R$2803,2,0),'AVB-BS'!$C$5:$S$29 ,LOOKUP(AQ243,'AVB-BS'!$D$3:$S$3,'AVB-BS'!$D$1:$S$1) ,0 )   ,   IF('Vstupní data'!Z243&gt;0,'Vstupní data'!Z243,0)) , "")</f>
        <v/>
      </c>
      <c r="AS243" s="70" t="str">
        <f aca="false">IF(AC243&gt;5,VLOOKUP(CONCATENATE(AP243,AR243),'Pril1-THLPa'!$H$6:$N$96,4,0),"")</f>
        <v/>
      </c>
      <c r="AT243" s="70" t="str">
        <f aca="false">IF(AC243&gt;5,VLOOKUP(CONCATENATE(AP243,AR243),'Pril1-THLPa'!$H$6:$N$96,5,0),"")</f>
        <v/>
      </c>
      <c r="AU243" s="70" t="str">
        <f aca="false">IF(AC243&gt;5,VLOOKUP(CONCATENATE(AP243,AR243),'Pril1-THLPa'!$H$6:$N$96,6,0),"")</f>
        <v/>
      </c>
      <c r="AV243" s="70" t="str">
        <f aca="false">IF(AC243&gt;5,VLOOKUP(CONCATENATE(AP243,AR243),'Pril1-THLPa'!$H$6:$N$96,7,0),"")</f>
        <v/>
      </c>
      <c r="AW243" s="70" t="str">
        <f aca="false">IF(AC243&gt;5,VLOOKUP(CONCATENATE(AP243,AR243),'Pril1-THLPa'!$H$6:$O$96,8,0),"")</f>
        <v/>
      </c>
      <c r="AX243" s="66" t="n">
        <f aca="false">IF(AC243&gt;0,IF(AND(AC243&gt;0,AC243&lt;=5),VLOOKUP(AP243,'Pril1-THLPa'!$A$6:$F$18,LOOKUP(AC243,'Pril1-THLPa'!$B$5:$F$5,'Pril1-THLPa'!$B$4:$F$4),0),AS243+AT243*(AC243-5)+AU243*POWER(AC243-5,2)+AV243*POWER(AC243-5,3)+AW243*POWER(AC243-5,4)),0)</f>
        <v>0</v>
      </c>
      <c r="AY243" s="71"/>
      <c r="AZ243" s="66" t="n">
        <f aca="false">'Vstupní data'!AA243</f>
        <v>0</v>
      </c>
      <c r="BA243" s="66" t="n">
        <f aca="false">IF(OR('Vstupní data'!T243&gt;0,'Vstupní data'!U243&gt;0),IF(AC243&lt;&gt;"",AX243*AO243/10*(100+AZ243)/100,0),0)</f>
        <v>0</v>
      </c>
      <c r="BB243" s="67" t="n">
        <f aca="false">IF(AC243&lt;&gt;"",ROUND(BA243*AN243,0),0)</f>
        <v>0</v>
      </c>
      <c r="BC243" s="68" t="str">
        <f aca="false">IF(AE243&gt;0,BB243/AE243,"")</f>
        <v/>
      </c>
      <c r="BD243" s="66" t="n">
        <f aca="false">'Vstupní data'!AE243</f>
        <v>0</v>
      </c>
      <c r="BF243" s="66" t="n">
        <f aca="false">'Vstupní data'!AC243</f>
        <v>0</v>
      </c>
      <c r="BH243" s="66" t="n">
        <f aca="false">'Vstupní data'!AD243</f>
        <v>0</v>
      </c>
      <c r="BI243" s="66" t="n">
        <f aca="false">'Vstupní data'!AF243</f>
        <v>0</v>
      </c>
      <c r="BJ243" s="69" t="n">
        <f aca="false">'Vstupní data'!AG243</f>
        <v>0</v>
      </c>
      <c r="BK243" s="69" t="n">
        <f aca="false">IF(BF243&lt;&gt;0,VLOOKUP(I243,'Pril3-drev'!$H$5:$I$83,2,0),0)</f>
        <v>0</v>
      </c>
      <c r="BL243" s="69" t="n">
        <f aca="false">IF(BF243&lt;&gt;0,VLOOKUP(BK243,'Pril3-drev'!$A$5:$C$17,3,0),0)</f>
        <v>0</v>
      </c>
      <c r="BM243" s="69" t="n">
        <f aca="false">'Vstupní data'!AH243</f>
        <v>0</v>
      </c>
      <c r="BN243" s="69" t="n">
        <f aca="false">IF('Vstupní data'!AH243&gt;0,   VLOOKUP(VLOOKUP(CONCATENATE(VLOOKUP(I243,'Pril3-drev'!$H$4:$L$83,5,0),BD243),'Pril3-drev'!$Q$4:$R$2803,2,0),'AVB-BS'!$C$5:$S$29 ,LOOKUP(BM243,'AVB-BS'!$D$3:$S$3,'AVB-BS'!$D$1:$S$1) ,0 )   ,   IF('Vstupní data'!AI243&gt;0,'Vstupní data'!AI243,0))</f>
        <v>0</v>
      </c>
      <c r="BO243" s="69" t="str">
        <f aca="false">IF(BX243&gt;5,VLOOKUP(CONCATENATE(BK243,BN243),'Pril1-THLPa'!$H$6:$N$96,4,0),"")</f>
        <v/>
      </c>
      <c r="BP243" s="69" t="str">
        <f aca="false">IF(BX243&gt;5,VLOOKUP(CONCATENATE(BK243,BN243),'Pril1-THLPa'!$H$6:$N$96,5,0),"")</f>
        <v/>
      </c>
      <c r="BQ243" s="69" t="str">
        <f aca="false">IF(BX243&gt;5,VLOOKUP(CONCATENATE(BK243,BN243),'Pril1-THLPa'!$H$6:$N$96,6,0),"")</f>
        <v/>
      </c>
      <c r="BR243" s="69" t="str">
        <f aca="false">IF(BX243&gt;5,VLOOKUP(CONCATENATE(BK243,BN243),'Pril1-THLPa'!$H$6:$N$96,7,0),"")</f>
        <v/>
      </c>
      <c r="BS243" s="69" t="str">
        <f aca="false">IF(BX243&gt;5,VLOOKUP(CONCATENATE(BK243,BN243),'Pril1-THLPa'!$H$6:$O$96,8,0),"")</f>
        <v/>
      </c>
      <c r="BT243" s="69" t="str">
        <f aca="false">IF(BF243&gt;0, IF(BK243="smrk",  VLOOKUP(VLOOKUP(BD243,'Pril9-K3'!$L$8:$M$207,2,0),'Pril9-K3'!$A$8:$J$16,LOOKUP(BN243,'Pril9-K3'!$A$7:$J$7,'Pril9-K3'!$A$5:$J$5),0), IF(AND(BK243&lt;&gt;"smrk",'Vstupní data'!AK243&lt;&gt;""),'Vstupní data'!AK243,   VLOOKUP(VLOOKUP(BD243,'Pril9-K3'!$L$8:$M$207,2,0),'Pril9-K3'!$A$8:$J$16,LOOKUP(BN243,'Pril9-K3'!$A$7:$J$7,'Pril9-K3'!$A$5:$J$5),0)   )),   "")</f>
        <v/>
      </c>
      <c r="BV243" s="69" t="n">
        <f aca="false">'Vstupní data'!AJ243</f>
        <v>0</v>
      </c>
      <c r="BW243" s="69" t="n">
        <f aca="false">IF(BF243&gt;0,IF(J243&gt;0,J243,K243*H243/100),0)</f>
        <v>0</v>
      </c>
      <c r="BX243" s="69" t="n">
        <f aca="false">IF(BF243&gt;0,IF(BJ243&gt;BL243,BL243,BJ243),0)</f>
        <v>0</v>
      </c>
      <c r="BY243" s="69" t="n">
        <f aca="false">IF(BD243=0,0,IF(AND(BX243&gt;0,BX243&lt;=5),  IF(AND(BX243&gt;0,BX243&lt;=5),VLOOKUP(BK243,'Pril1-THLPa'!$A$6:$F$18,IF(AND(BX243&gt;0,BX243&lt;=5),LOOKUP(BX243,'Pril1-THLPa'!$B$5:$F$5,'Pril1-THLPa'!$B$4:$F$4),""),0),""),  IF(BX243&gt;5,BO243+BP243*(BX243-5)+BQ243*POWER(BX243-5,2)+BR243*POWER(BX243-5,3)+BS243*POWER(BX243-5,4),"")))</f>
        <v>0</v>
      </c>
      <c r="BZ243" s="69" t="n">
        <f aca="false">IF(BY243&gt;0,BY243*BI243/10*BW243*(100+BV243)/100,0)</f>
        <v>0</v>
      </c>
      <c r="CA243" s="69" t="n">
        <f aca="false">IF(BD243&gt;0,BX243-IF(BD243&gt;BX243,BX243,BD243),0)</f>
        <v>0</v>
      </c>
      <c r="CB243" s="69" t="n">
        <f aca="false">POWER(1.01,CA243)</f>
        <v>1</v>
      </c>
      <c r="CC243" s="69" t="n">
        <f aca="false">IF(BF243&gt;0,IF(BF243&gt;BH243,1,BF243/BH243),0)</f>
        <v>0</v>
      </c>
      <c r="CD243" s="72" t="n">
        <f aca="false">IF(BD243=0,0,IF(BF243&gt;0,ROUND(IF(CB243&lt;&gt;0,BZ243*BT243*1/CB243*CC243,0),0),0))</f>
        <v>0</v>
      </c>
      <c r="CE243" s="73" t="str">
        <f aca="false">IF(BF243&gt;0,IF(BF243&gt;BH243,CD243/BF243,CD243/BH243),"")</f>
        <v/>
      </c>
      <c r="CF243" s="69" t="n">
        <f aca="false">'Vstupní data'!AM243</f>
        <v>0</v>
      </c>
      <c r="CG243" s="69" t="n">
        <f aca="false">'Vstupní data'!AN243</f>
        <v>0</v>
      </c>
      <c r="CH243" s="69" t="n">
        <f aca="false">'Vstupní data'!AO243</f>
        <v>0</v>
      </c>
      <c r="CI243" s="69" t="n">
        <f aca="false">'Vstupní data'!AP243</f>
        <v>0</v>
      </c>
      <c r="CJ243" s="72" t="n">
        <f aca="false">ROUND(CH243*CI243,0)</f>
        <v>0</v>
      </c>
      <c r="CK243" s="74" t="str">
        <f aca="false">IF(OR(AA243&gt;0,BB243&gt;0,CD243&gt;0,CJ243&gt;0),AA243+BB243+CD243+CJ243,"")</f>
        <v/>
      </c>
    </row>
    <row r="244" customFormat="false" ht="12.8" hidden="false" customHeight="false" outlineLevel="0" collapsed="false">
      <c r="A244" s="66" t="n">
        <f aca="false">'Vstupní data'!A244</f>
        <v>0</v>
      </c>
      <c r="F244" s="66" t="str">
        <f aca="false">CONCATENATE('Vstupní data'!F244,'Vstupní data'!G244,'Vstupní data'!H244,'Vstupní data'!I244)</f>
        <v/>
      </c>
      <c r="G244" s="66"/>
      <c r="H244" s="66" t="n">
        <f aca="false">'Vstupní data'!K244</f>
        <v>0</v>
      </c>
      <c r="I244" s="66" t="n">
        <f aca="false">'Vstupní data'!L244</f>
        <v>0</v>
      </c>
      <c r="J244" s="66" t="n">
        <f aca="false">'Vstupní data'!K244*'Vstupní data'!M244/100</f>
        <v>0</v>
      </c>
      <c r="L244" s="66" t="n">
        <f aca="false">IF('Vstupní data'!N244="prostokořenný",0,IF('Vstupní data'!N244="krytokořenný","k",IF('Vstupní data'!N244="poloodrostky nebo odrostky, prostokořenné i krytokořenné","po",0)))</f>
        <v>0</v>
      </c>
      <c r="N244" s="66"/>
      <c r="O244" s="66" t="n">
        <f aca="false">'Vstupní data'!O244</f>
        <v>0</v>
      </c>
      <c r="P244" s="66" t="n">
        <f aca="false">IF(O244&gt;0,VLOOKUP(CONCATENATE(VLOOKUP(I244,'Pril3-drev'!$H$5:$K$83,4,0),"-",'Vstupní data'!R244),K2!$C$15:$D$23,2,0),0)</f>
        <v>0</v>
      </c>
      <c r="Q244" s="66" t="n">
        <f aca="false">IF(O244&gt;0,VLOOKUP(I244,'Pril3-drev'!$H$5:$I$83,2,0),0)</f>
        <v>0</v>
      </c>
      <c r="R244" s="66" t="n">
        <f aca="false">IF(Q244&gt;0,VLOOKUP(Q244,'Pril6-okus'!$A$5:$B$17,2,0),0)</f>
        <v>0</v>
      </c>
      <c r="S244" s="66" t="n">
        <f aca="false">IF(O244&gt;0,VLOOKUP(I244,'Pril3-drev'!$H$5:$J$83,3,0),0)</f>
        <v>0</v>
      </c>
      <c r="T244" s="66" t="str">
        <f aca="false">IF(O244&gt;0,IF(L244="k",0.9*VLOOKUP(S244,'ha-pocty-vyhl'!$A$5:$B$20,2,0),IF(L244="po",0.8*VLOOKUP(S244,'ha-pocty-vyhl'!$A$5:$B$20,2,0),VLOOKUP(S244,'ha-pocty-vyhl'!$A$5:$B$20,2,0))),"")</f>
        <v/>
      </c>
      <c r="U244" s="66" t="n">
        <f aca="false">'Vstupní data'!P244</f>
        <v>0</v>
      </c>
      <c r="V244" s="66" t="n">
        <f aca="false">IF(O244&gt;0,1.3*T244*1000*Z244/10000,0)</f>
        <v>0</v>
      </c>
      <c r="W244" s="66" t="n">
        <f aca="false">IF(O244&gt;0,1.3*T244*1000*Z244/10000,0)</f>
        <v>0</v>
      </c>
      <c r="X244" s="66" t="n">
        <f aca="false">IF(O244&gt;0,IF(O244&gt;V244,V244,O244),0)</f>
        <v>0</v>
      </c>
      <c r="Y244" s="66" t="n">
        <f aca="false">IF(O244&gt;0,IF(IF(U244&gt;W244,W244,U244)&lt;X244,W244,IF(U244&gt;W244,W244,U244)),0)</f>
        <v>0</v>
      </c>
      <c r="Z244" s="66" t="n">
        <f aca="false">IF(O244&gt;0,IF(J244&gt;0,J244,K244*H244/100),0)</f>
        <v>0</v>
      </c>
      <c r="AA244" s="67" t="n">
        <f aca="false">IF(O244&gt;0,CEILING(R244*P244*X244/Y244*Z244,1),0)</f>
        <v>0</v>
      </c>
      <c r="AB244" s="68" t="n">
        <f aca="false">IF(O244&gt;0,AA244/O244,0)</f>
        <v>0</v>
      </c>
      <c r="AC244" s="66" t="n">
        <f aca="false">'Vstupní data'!W244</f>
        <v>0</v>
      </c>
      <c r="AI244" s="66" t="str">
        <f aca="false">IF(OR('Vstupní data'!T244&gt;0,'Vstupní data'!U244&gt;0),VLOOKUP(I244,'Pril3-drev'!$H$5:$J$83,3,0),"")</f>
        <v/>
      </c>
      <c r="AJ244" s="66" t="n">
        <f aca="false">IF('Vstupní data'!V244="prostokořenný",0,IF('Vstupní data'!V244="krytokořenný","k",IF('Vstupní data'!V244="poloodrostky nebo odrostky, prostokořenné i krytokořenné","po",0)))</f>
        <v>0</v>
      </c>
      <c r="AK244" s="66" t="n">
        <f aca="false">IF(OR('Vstupní data'!T244&gt;0,'Vstupní data'!U244&gt;0),IF(AJ244="k",0.9*VLOOKUP(AI244,'ha-pocty-vyhl'!$A$5:$B$20,2,0),IF(AJ244="po",0.8*VLOOKUP(AI244,'ha-pocty-vyhl'!$A$5:$B$20,2,0),VLOOKUP(AI244,'ha-pocty-vyhl'!$A$5:$B$20,2,0))),0)</f>
        <v>0</v>
      </c>
      <c r="AL244" s="66" t="n">
        <f aca="false">IF(OR('Vstupní data'!T244&gt;0,'Vstupní data'!U244&gt;0),'Vstupní data'!K244*'Vstupní data'!M244/100,0)</f>
        <v>0</v>
      </c>
      <c r="AM244" s="66" t="n">
        <f aca="false">IF(OR('Vstupní data'!T244&gt;0,'Vstupní data'!U244&gt;0),IF('Vstupní data'!T244&gt;0,'Vstupní data'!T244,ROUND(10*'Vstupní data'!U244/AK244,0)),0)</f>
        <v>0</v>
      </c>
      <c r="AN244" s="69" t="n">
        <f aca="false">IF('Vstupní data'!T244&gt;0,   IF('Vstupní data'!T244&lt;=AL244,'Vstupní data'!T244,AL244),   IF(AM244&lt;AL244,AM244,AL244))</f>
        <v>0</v>
      </c>
      <c r="AO244" s="69" t="n">
        <f aca="false">'Vstupní data'!X244</f>
        <v>0</v>
      </c>
      <c r="AP244" s="66" t="n">
        <f aca="false">IF(OR('Vstupní data'!T244&gt;0,'Vstupní data'!U244&gt;0),IF(I244&lt;&gt;0,VLOOKUP(I244,'Pril3-drev'!$H$5:$I$83,2,0),0),0)</f>
        <v>0</v>
      </c>
      <c r="AQ244" s="66" t="n">
        <f aca="false">'Vstupní data'!Y244</f>
        <v>0</v>
      </c>
      <c r="AR244" s="66" t="str">
        <f aca="false">IF(AC244&gt;5,   IF('Vstupní data'!Y244&gt;0,   VLOOKUP(VLOOKUP(CONCATENATE(VLOOKUP(I244,'Pril3-drev'!$H$4:$L$83,5,0),AC244),'Pril3-drev'!$Q$4:$R$2803,2,0),'AVB-BS'!$C$5:$S$29 ,LOOKUP(AQ244,'AVB-BS'!$D$3:$S$3,'AVB-BS'!$D$1:$S$1) ,0 )   ,   IF('Vstupní data'!Z244&gt;0,'Vstupní data'!Z244,0)) , "")</f>
        <v/>
      </c>
      <c r="AS244" s="70" t="str">
        <f aca="false">IF(AC244&gt;5,VLOOKUP(CONCATENATE(AP244,AR244),'Pril1-THLPa'!$H$6:$N$96,4,0),"")</f>
        <v/>
      </c>
      <c r="AT244" s="70" t="str">
        <f aca="false">IF(AC244&gt;5,VLOOKUP(CONCATENATE(AP244,AR244),'Pril1-THLPa'!$H$6:$N$96,5,0),"")</f>
        <v/>
      </c>
      <c r="AU244" s="70" t="str">
        <f aca="false">IF(AC244&gt;5,VLOOKUP(CONCATENATE(AP244,AR244),'Pril1-THLPa'!$H$6:$N$96,6,0),"")</f>
        <v/>
      </c>
      <c r="AV244" s="70" t="str">
        <f aca="false">IF(AC244&gt;5,VLOOKUP(CONCATENATE(AP244,AR244),'Pril1-THLPa'!$H$6:$N$96,7,0),"")</f>
        <v/>
      </c>
      <c r="AW244" s="70" t="str">
        <f aca="false">IF(AC244&gt;5,VLOOKUP(CONCATENATE(AP244,AR244),'Pril1-THLPa'!$H$6:$O$96,8,0),"")</f>
        <v/>
      </c>
      <c r="AX244" s="66" t="n">
        <f aca="false">IF(AC244&gt;0,IF(AND(AC244&gt;0,AC244&lt;=5),VLOOKUP(AP244,'Pril1-THLPa'!$A$6:$F$18,LOOKUP(AC244,'Pril1-THLPa'!$B$5:$F$5,'Pril1-THLPa'!$B$4:$F$4),0),AS244+AT244*(AC244-5)+AU244*POWER(AC244-5,2)+AV244*POWER(AC244-5,3)+AW244*POWER(AC244-5,4)),0)</f>
        <v>0</v>
      </c>
      <c r="AY244" s="71"/>
      <c r="AZ244" s="66" t="n">
        <f aca="false">'Vstupní data'!AA244</f>
        <v>0</v>
      </c>
      <c r="BA244" s="66" t="n">
        <f aca="false">IF(OR('Vstupní data'!T244&gt;0,'Vstupní data'!U244&gt;0),IF(AC244&lt;&gt;"",AX244*AO244/10*(100+AZ244)/100,0),0)</f>
        <v>0</v>
      </c>
      <c r="BB244" s="67" t="n">
        <f aca="false">IF(AC244&lt;&gt;"",ROUND(BA244*AN244,0),0)</f>
        <v>0</v>
      </c>
      <c r="BC244" s="68" t="str">
        <f aca="false">IF(AE244&gt;0,BB244/AE244,"")</f>
        <v/>
      </c>
      <c r="BD244" s="66" t="n">
        <f aca="false">'Vstupní data'!AE244</f>
        <v>0</v>
      </c>
      <c r="BF244" s="66" t="n">
        <f aca="false">'Vstupní data'!AC244</f>
        <v>0</v>
      </c>
      <c r="BH244" s="66" t="n">
        <f aca="false">'Vstupní data'!AD244</f>
        <v>0</v>
      </c>
      <c r="BI244" s="66" t="n">
        <f aca="false">'Vstupní data'!AF244</f>
        <v>0</v>
      </c>
      <c r="BJ244" s="69" t="n">
        <f aca="false">'Vstupní data'!AG244</f>
        <v>0</v>
      </c>
      <c r="BK244" s="69" t="n">
        <f aca="false">IF(BF244&lt;&gt;0,VLOOKUP(I244,'Pril3-drev'!$H$5:$I$83,2,0),0)</f>
        <v>0</v>
      </c>
      <c r="BL244" s="69" t="n">
        <f aca="false">IF(BF244&lt;&gt;0,VLOOKUP(BK244,'Pril3-drev'!$A$5:$C$17,3,0),0)</f>
        <v>0</v>
      </c>
      <c r="BM244" s="69" t="n">
        <f aca="false">'Vstupní data'!AH244</f>
        <v>0</v>
      </c>
      <c r="BN244" s="69" t="n">
        <f aca="false">IF('Vstupní data'!AH244&gt;0,   VLOOKUP(VLOOKUP(CONCATENATE(VLOOKUP(I244,'Pril3-drev'!$H$4:$L$83,5,0),BD244),'Pril3-drev'!$Q$4:$R$2803,2,0),'AVB-BS'!$C$5:$S$29 ,LOOKUP(BM244,'AVB-BS'!$D$3:$S$3,'AVB-BS'!$D$1:$S$1) ,0 )   ,   IF('Vstupní data'!AI244&gt;0,'Vstupní data'!AI244,0))</f>
        <v>0</v>
      </c>
      <c r="BO244" s="69" t="str">
        <f aca="false">IF(BX244&gt;5,VLOOKUP(CONCATENATE(BK244,BN244),'Pril1-THLPa'!$H$6:$N$96,4,0),"")</f>
        <v/>
      </c>
      <c r="BP244" s="69" t="str">
        <f aca="false">IF(BX244&gt;5,VLOOKUP(CONCATENATE(BK244,BN244),'Pril1-THLPa'!$H$6:$N$96,5,0),"")</f>
        <v/>
      </c>
      <c r="BQ244" s="69" t="str">
        <f aca="false">IF(BX244&gt;5,VLOOKUP(CONCATENATE(BK244,BN244),'Pril1-THLPa'!$H$6:$N$96,6,0),"")</f>
        <v/>
      </c>
      <c r="BR244" s="69" t="str">
        <f aca="false">IF(BX244&gt;5,VLOOKUP(CONCATENATE(BK244,BN244),'Pril1-THLPa'!$H$6:$N$96,7,0),"")</f>
        <v/>
      </c>
      <c r="BS244" s="69" t="str">
        <f aca="false">IF(BX244&gt;5,VLOOKUP(CONCATENATE(BK244,BN244),'Pril1-THLPa'!$H$6:$O$96,8,0),"")</f>
        <v/>
      </c>
      <c r="BT244" s="69" t="str">
        <f aca="false">IF(BF244&gt;0, IF(BK244="smrk",  VLOOKUP(VLOOKUP(BD244,'Pril9-K3'!$L$8:$M$207,2,0),'Pril9-K3'!$A$8:$J$16,LOOKUP(BN244,'Pril9-K3'!$A$7:$J$7,'Pril9-K3'!$A$5:$J$5),0), IF(AND(BK244&lt;&gt;"smrk",'Vstupní data'!AK244&lt;&gt;""),'Vstupní data'!AK244,   VLOOKUP(VLOOKUP(BD244,'Pril9-K3'!$L$8:$M$207,2,0),'Pril9-K3'!$A$8:$J$16,LOOKUP(BN244,'Pril9-K3'!$A$7:$J$7,'Pril9-K3'!$A$5:$J$5),0)   )),   "")</f>
        <v/>
      </c>
      <c r="BV244" s="69" t="n">
        <f aca="false">'Vstupní data'!AJ244</f>
        <v>0</v>
      </c>
      <c r="BW244" s="69" t="n">
        <f aca="false">IF(BF244&gt;0,IF(J244&gt;0,J244,K244*H244/100),0)</f>
        <v>0</v>
      </c>
      <c r="BX244" s="69" t="n">
        <f aca="false">IF(BF244&gt;0,IF(BJ244&gt;BL244,BL244,BJ244),0)</f>
        <v>0</v>
      </c>
      <c r="BY244" s="69" t="n">
        <f aca="false">IF(BD244=0,0,IF(AND(BX244&gt;0,BX244&lt;=5),  IF(AND(BX244&gt;0,BX244&lt;=5),VLOOKUP(BK244,'Pril1-THLPa'!$A$6:$F$18,IF(AND(BX244&gt;0,BX244&lt;=5),LOOKUP(BX244,'Pril1-THLPa'!$B$5:$F$5,'Pril1-THLPa'!$B$4:$F$4),""),0),""),  IF(BX244&gt;5,BO244+BP244*(BX244-5)+BQ244*POWER(BX244-5,2)+BR244*POWER(BX244-5,3)+BS244*POWER(BX244-5,4),"")))</f>
        <v>0</v>
      </c>
      <c r="BZ244" s="69" t="n">
        <f aca="false">IF(BY244&gt;0,BY244*BI244/10*BW244*(100+BV244)/100,0)</f>
        <v>0</v>
      </c>
      <c r="CA244" s="69" t="n">
        <f aca="false">IF(BD244&gt;0,BX244-IF(BD244&gt;BX244,BX244,BD244),0)</f>
        <v>0</v>
      </c>
      <c r="CB244" s="69" t="n">
        <f aca="false">POWER(1.01,CA244)</f>
        <v>1</v>
      </c>
      <c r="CC244" s="69" t="n">
        <f aca="false">IF(BF244&gt;0,IF(BF244&gt;BH244,1,BF244/BH244),0)</f>
        <v>0</v>
      </c>
      <c r="CD244" s="72" t="n">
        <f aca="false">IF(BD244=0,0,IF(BF244&gt;0,ROUND(IF(CB244&lt;&gt;0,BZ244*BT244*1/CB244*CC244,0),0),0))</f>
        <v>0</v>
      </c>
      <c r="CE244" s="73" t="str">
        <f aca="false">IF(BF244&gt;0,IF(BF244&gt;BH244,CD244/BF244,CD244/BH244),"")</f>
        <v/>
      </c>
      <c r="CF244" s="69" t="n">
        <f aca="false">'Vstupní data'!AM244</f>
        <v>0</v>
      </c>
      <c r="CG244" s="69" t="n">
        <f aca="false">'Vstupní data'!AN244</f>
        <v>0</v>
      </c>
      <c r="CH244" s="69" t="n">
        <f aca="false">'Vstupní data'!AO244</f>
        <v>0</v>
      </c>
      <c r="CI244" s="69" t="n">
        <f aca="false">'Vstupní data'!AP244</f>
        <v>0</v>
      </c>
      <c r="CJ244" s="72" t="n">
        <f aca="false">ROUND(CH244*CI244,0)</f>
        <v>0</v>
      </c>
      <c r="CK244" s="74" t="str">
        <f aca="false">IF(OR(AA244&gt;0,BB244&gt;0,CD244&gt;0,CJ244&gt;0),AA244+BB244+CD244+CJ244,"")</f>
        <v/>
      </c>
    </row>
    <row r="245" customFormat="false" ht="12.8" hidden="false" customHeight="false" outlineLevel="0" collapsed="false">
      <c r="A245" s="66" t="n">
        <f aca="false">'Vstupní data'!A245</f>
        <v>0</v>
      </c>
      <c r="F245" s="66" t="str">
        <f aca="false">CONCATENATE('Vstupní data'!F245,'Vstupní data'!G245,'Vstupní data'!H245,'Vstupní data'!I245)</f>
        <v/>
      </c>
      <c r="G245" s="66"/>
      <c r="H245" s="66" t="n">
        <f aca="false">'Vstupní data'!K245</f>
        <v>0</v>
      </c>
      <c r="I245" s="66" t="n">
        <f aca="false">'Vstupní data'!L245</f>
        <v>0</v>
      </c>
      <c r="J245" s="66" t="n">
        <f aca="false">'Vstupní data'!K245*'Vstupní data'!M245/100</f>
        <v>0</v>
      </c>
      <c r="L245" s="66" t="n">
        <f aca="false">IF('Vstupní data'!N245="prostokořenný",0,IF('Vstupní data'!N245="krytokořenný","k",IF('Vstupní data'!N245="poloodrostky nebo odrostky, prostokořenné i krytokořenné","po",0)))</f>
        <v>0</v>
      </c>
      <c r="N245" s="66"/>
      <c r="O245" s="66" t="n">
        <f aca="false">'Vstupní data'!O245</f>
        <v>0</v>
      </c>
      <c r="P245" s="66" t="n">
        <f aca="false">IF(O245&gt;0,VLOOKUP(CONCATENATE(VLOOKUP(I245,'Pril3-drev'!$H$5:$K$83,4,0),"-",'Vstupní data'!R245),K2!$C$15:$D$23,2,0),0)</f>
        <v>0</v>
      </c>
      <c r="Q245" s="66" t="n">
        <f aca="false">IF(O245&gt;0,VLOOKUP(I245,'Pril3-drev'!$H$5:$I$83,2,0),0)</f>
        <v>0</v>
      </c>
      <c r="R245" s="66" t="n">
        <f aca="false">IF(Q245&gt;0,VLOOKUP(Q245,'Pril6-okus'!$A$5:$B$17,2,0),0)</f>
        <v>0</v>
      </c>
      <c r="S245" s="66" t="n">
        <f aca="false">IF(O245&gt;0,VLOOKUP(I245,'Pril3-drev'!$H$5:$J$83,3,0),0)</f>
        <v>0</v>
      </c>
      <c r="T245" s="66" t="str">
        <f aca="false">IF(O245&gt;0,IF(L245="k",0.9*VLOOKUP(S245,'ha-pocty-vyhl'!$A$5:$B$20,2,0),IF(L245="po",0.8*VLOOKUP(S245,'ha-pocty-vyhl'!$A$5:$B$20,2,0),VLOOKUP(S245,'ha-pocty-vyhl'!$A$5:$B$20,2,0))),"")</f>
        <v/>
      </c>
      <c r="U245" s="66" t="n">
        <f aca="false">'Vstupní data'!P245</f>
        <v>0</v>
      </c>
      <c r="V245" s="66" t="n">
        <f aca="false">IF(O245&gt;0,1.3*T245*1000*Z245/10000,0)</f>
        <v>0</v>
      </c>
      <c r="W245" s="66" t="n">
        <f aca="false">IF(O245&gt;0,1.3*T245*1000*Z245/10000,0)</f>
        <v>0</v>
      </c>
      <c r="X245" s="66" t="n">
        <f aca="false">IF(O245&gt;0,IF(O245&gt;V245,V245,O245),0)</f>
        <v>0</v>
      </c>
      <c r="Y245" s="66" t="n">
        <f aca="false">IF(O245&gt;0,IF(IF(U245&gt;W245,W245,U245)&lt;X245,W245,IF(U245&gt;W245,W245,U245)),0)</f>
        <v>0</v>
      </c>
      <c r="Z245" s="66" t="n">
        <f aca="false">IF(O245&gt;0,IF(J245&gt;0,J245,K245*H245/100),0)</f>
        <v>0</v>
      </c>
      <c r="AA245" s="67" t="n">
        <f aca="false">IF(O245&gt;0,CEILING(R245*P245*X245/Y245*Z245,1),0)</f>
        <v>0</v>
      </c>
      <c r="AB245" s="68" t="n">
        <f aca="false">IF(O245&gt;0,AA245/O245,0)</f>
        <v>0</v>
      </c>
      <c r="AC245" s="66" t="n">
        <f aca="false">'Vstupní data'!W245</f>
        <v>0</v>
      </c>
      <c r="AI245" s="66" t="str">
        <f aca="false">IF(OR('Vstupní data'!T245&gt;0,'Vstupní data'!U245&gt;0),VLOOKUP(I245,'Pril3-drev'!$H$5:$J$83,3,0),"")</f>
        <v/>
      </c>
      <c r="AJ245" s="66" t="n">
        <f aca="false">IF('Vstupní data'!V245="prostokořenný",0,IF('Vstupní data'!V245="krytokořenný","k",IF('Vstupní data'!V245="poloodrostky nebo odrostky, prostokořenné i krytokořenné","po",0)))</f>
        <v>0</v>
      </c>
      <c r="AK245" s="66" t="n">
        <f aca="false">IF(OR('Vstupní data'!T245&gt;0,'Vstupní data'!U245&gt;0),IF(AJ245="k",0.9*VLOOKUP(AI245,'ha-pocty-vyhl'!$A$5:$B$20,2,0),IF(AJ245="po",0.8*VLOOKUP(AI245,'ha-pocty-vyhl'!$A$5:$B$20,2,0),VLOOKUP(AI245,'ha-pocty-vyhl'!$A$5:$B$20,2,0))),0)</f>
        <v>0</v>
      </c>
      <c r="AL245" s="66" t="n">
        <f aca="false">IF(OR('Vstupní data'!T245&gt;0,'Vstupní data'!U245&gt;0),'Vstupní data'!K245*'Vstupní data'!M245/100,0)</f>
        <v>0</v>
      </c>
      <c r="AM245" s="66" t="n">
        <f aca="false">IF(OR('Vstupní data'!T245&gt;0,'Vstupní data'!U245&gt;0),IF('Vstupní data'!T245&gt;0,'Vstupní data'!T245,ROUND(10*'Vstupní data'!U245/AK245,0)),0)</f>
        <v>0</v>
      </c>
      <c r="AN245" s="69" t="n">
        <f aca="false">IF('Vstupní data'!T245&gt;0,   IF('Vstupní data'!T245&lt;=AL245,'Vstupní data'!T245,AL245),   IF(AM245&lt;AL245,AM245,AL245))</f>
        <v>0</v>
      </c>
      <c r="AO245" s="69" t="n">
        <f aca="false">'Vstupní data'!X245</f>
        <v>0</v>
      </c>
      <c r="AP245" s="66" t="n">
        <f aca="false">IF(OR('Vstupní data'!T245&gt;0,'Vstupní data'!U245&gt;0),IF(I245&lt;&gt;0,VLOOKUP(I245,'Pril3-drev'!$H$5:$I$83,2,0),0),0)</f>
        <v>0</v>
      </c>
      <c r="AQ245" s="66" t="n">
        <f aca="false">'Vstupní data'!Y245</f>
        <v>0</v>
      </c>
      <c r="AR245" s="66" t="str">
        <f aca="false">IF(AC245&gt;5,   IF('Vstupní data'!Y245&gt;0,   VLOOKUP(VLOOKUP(CONCATENATE(VLOOKUP(I245,'Pril3-drev'!$H$4:$L$83,5,0),AC245),'Pril3-drev'!$Q$4:$R$2803,2,0),'AVB-BS'!$C$5:$S$29 ,LOOKUP(AQ245,'AVB-BS'!$D$3:$S$3,'AVB-BS'!$D$1:$S$1) ,0 )   ,   IF('Vstupní data'!Z245&gt;0,'Vstupní data'!Z245,0)) , "")</f>
        <v/>
      </c>
      <c r="AS245" s="70" t="str">
        <f aca="false">IF(AC245&gt;5,VLOOKUP(CONCATENATE(AP245,AR245),'Pril1-THLPa'!$H$6:$N$96,4,0),"")</f>
        <v/>
      </c>
      <c r="AT245" s="70" t="str">
        <f aca="false">IF(AC245&gt;5,VLOOKUP(CONCATENATE(AP245,AR245),'Pril1-THLPa'!$H$6:$N$96,5,0),"")</f>
        <v/>
      </c>
      <c r="AU245" s="70" t="str">
        <f aca="false">IF(AC245&gt;5,VLOOKUP(CONCATENATE(AP245,AR245),'Pril1-THLPa'!$H$6:$N$96,6,0),"")</f>
        <v/>
      </c>
      <c r="AV245" s="70" t="str">
        <f aca="false">IF(AC245&gt;5,VLOOKUP(CONCATENATE(AP245,AR245),'Pril1-THLPa'!$H$6:$N$96,7,0),"")</f>
        <v/>
      </c>
      <c r="AW245" s="70" t="str">
        <f aca="false">IF(AC245&gt;5,VLOOKUP(CONCATENATE(AP245,AR245),'Pril1-THLPa'!$H$6:$O$96,8,0),"")</f>
        <v/>
      </c>
      <c r="AX245" s="66" t="n">
        <f aca="false">IF(AC245&gt;0,IF(AND(AC245&gt;0,AC245&lt;=5),VLOOKUP(AP245,'Pril1-THLPa'!$A$6:$F$18,LOOKUP(AC245,'Pril1-THLPa'!$B$5:$F$5,'Pril1-THLPa'!$B$4:$F$4),0),AS245+AT245*(AC245-5)+AU245*POWER(AC245-5,2)+AV245*POWER(AC245-5,3)+AW245*POWER(AC245-5,4)),0)</f>
        <v>0</v>
      </c>
      <c r="AY245" s="71"/>
      <c r="AZ245" s="66" t="n">
        <f aca="false">'Vstupní data'!AA245</f>
        <v>0</v>
      </c>
      <c r="BA245" s="66" t="n">
        <f aca="false">IF(OR('Vstupní data'!T245&gt;0,'Vstupní data'!U245&gt;0),IF(AC245&lt;&gt;"",AX245*AO245/10*(100+AZ245)/100,0),0)</f>
        <v>0</v>
      </c>
      <c r="BB245" s="67" t="n">
        <f aca="false">IF(AC245&lt;&gt;"",ROUND(BA245*AN245,0),0)</f>
        <v>0</v>
      </c>
      <c r="BC245" s="68" t="str">
        <f aca="false">IF(AE245&gt;0,BB245/AE245,"")</f>
        <v/>
      </c>
      <c r="BD245" s="66" t="n">
        <f aca="false">'Vstupní data'!AE245</f>
        <v>0</v>
      </c>
      <c r="BF245" s="66" t="n">
        <f aca="false">'Vstupní data'!AC245</f>
        <v>0</v>
      </c>
      <c r="BH245" s="66" t="n">
        <f aca="false">'Vstupní data'!AD245</f>
        <v>0</v>
      </c>
      <c r="BI245" s="66" t="n">
        <f aca="false">'Vstupní data'!AF245</f>
        <v>0</v>
      </c>
      <c r="BJ245" s="69" t="n">
        <f aca="false">'Vstupní data'!AG245</f>
        <v>0</v>
      </c>
      <c r="BK245" s="69" t="n">
        <f aca="false">IF(BF245&lt;&gt;0,VLOOKUP(I245,'Pril3-drev'!$H$5:$I$83,2,0),0)</f>
        <v>0</v>
      </c>
      <c r="BL245" s="69" t="n">
        <f aca="false">IF(BF245&lt;&gt;0,VLOOKUP(BK245,'Pril3-drev'!$A$5:$C$17,3,0),0)</f>
        <v>0</v>
      </c>
      <c r="BM245" s="69" t="n">
        <f aca="false">'Vstupní data'!AH245</f>
        <v>0</v>
      </c>
      <c r="BN245" s="69" t="n">
        <f aca="false">IF('Vstupní data'!AH245&gt;0,   VLOOKUP(VLOOKUP(CONCATENATE(VLOOKUP(I245,'Pril3-drev'!$H$4:$L$83,5,0),BD245),'Pril3-drev'!$Q$4:$R$2803,2,0),'AVB-BS'!$C$5:$S$29 ,LOOKUP(BM245,'AVB-BS'!$D$3:$S$3,'AVB-BS'!$D$1:$S$1) ,0 )   ,   IF('Vstupní data'!AI245&gt;0,'Vstupní data'!AI245,0))</f>
        <v>0</v>
      </c>
      <c r="BO245" s="69" t="str">
        <f aca="false">IF(BX245&gt;5,VLOOKUP(CONCATENATE(BK245,BN245),'Pril1-THLPa'!$H$6:$N$96,4,0),"")</f>
        <v/>
      </c>
      <c r="BP245" s="69" t="str">
        <f aca="false">IF(BX245&gt;5,VLOOKUP(CONCATENATE(BK245,BN245),'Pril1-THLPa'!$H$6:$N$96,5,0),"")</f>
        <v/>
      </c>
      <c r="BQ245" s="69" t="str">
        <f aca="false">IF(BX245&gt;5,VLOOKUP(CONCATENATE(BK245,BN245),'Pril1-THLPa'!$H$6:$N$96,6,0),"")</f>
        <v/>
      </c>
      <c r="BR245" s="69" t="str">
        <f aca="false">IF(BX245&gt;5,VLOOKUP(CONCATENATE(BK245,BN245),'Pril1-THLPa'!$H$6:$N$96,7,0),"")</f>
        <v/>
      </c>
      <c r="BS245" s="69" t="str">
        <f aca="false">IF(BX245&gt;5,VLOOKUP(CONCATENATE(BK245,BN245),'Pril1-THLPa'!$H$6:$O$96,8,0),"")</f>
        <v/>
      </c>
      <c r="BT245" s="69" t="str">
        <f aca="false">IF(BF245&gt;0, IF(BK245="smrk",  VLOOKUP(VLOOKUP(BD245,'Pril9-K3'!$L$8:$M$207,2,0),'Pril9-K3'!$A$8:$J$16,LOOKUP(BN245,'Pril9-K3'!$A$7:$J$7,'Pril9-K3'!$A$5:$J$5),0), IF(AND(BK245&lt;&gt;"smrk",'Vstupní data'!AK245&lt;&gt;""),'Vstupní data'!AK245,   VLOOKUP(VLOOKUP(BD245,'Pril9-K3'!$L$8:$M$207,2,0),'Pril9-K3'!$A$8:$J$16,LOOKUP(BN245,'Pril9-K3'!$A$7:$J$7,'Pril9-K3'!$A$5:$J$5),0)   )),   "")</f>
        <v/>
      </c>
      <c r="BV245" s="69" t="n">
        <f aca="false">'Vstupní data'!AJ245</f>
        <v>0</v>
      </c>
      <c r="BW245" s="69" t="n">
        <f aca="false">IF(BF245&gt;0,IF(J245&gt;0,J245,K245*H245/100),0)</f>
        <v>0</v>
      </c>
      <c r="BX245" s="69" t="n">
        <f aca="false">IF(BF245&gt;0,IF(BJ245&gt;BL245,BL245,BJ245),0)</f>
        <v>0</v>
      </c>
      <c r="BY245" s="69" t="n">
        <f aca="false">IF(BD245=0,0,IF(AND(BX245&gt;0,BX245&lt;=5),  IF(AND(BX245&gt;0,BX245&lt;=5),VLOOKUP(BK245,'Pril1-THLPa'!$A$6:$F$18,IF(AND(BX245&gt;0,BX245&lt;=5),LOOKUP(BX245,'Pril1-THLPa'!$B$5:$F$5,'Pril1-THLPa'!$B$4:$F$4),""),0),""),  IF(BX245&gt;5,BO245+BP245*(BX245-5)+BQ245*POWER(BX245-5,2)+BR245*POWER(BX245-5,3)+BS245*POWER(BX245-5,4),"")))</f>
        <v>0</v>
      </c>
      <c r="BZ245" s="69" t="n">
        <f aca="false">IF(BY245&gt;0,BY245*BI245/10*BW245*(100+BV245)/100,0)</f>
        <v>0</v>
      </c>
      <c r="CA245" s="69" t="n">
        <f aca="false">IF(BD245&gt;0,BX245-IF(BD245&gt;BX245,BX245,BD245),0)</f>
        <v>0</v>
      </c>
      <c r="CB245" s="69" t="n">
        <f aca="false">POWER(1.01,CA245)</f>
        <v>1</v>
      </c>
      <c r="CC245" s="69" t="n">
        <f aca="false">IF(BF245&gt;0,IF(BF245&gt;BH245,1,BF245/BH245),0)</f>
        <v>0</v>
      </c>
      <c r="CD245" s="72" t="n">
        <f aca="false">IF(BD245=0,0,IF(BF245&gt;0,ROUND(IF(CB245&lt;&gt;0,BZ245*BT245*1/CB245*CC245,0),0),0))</f>
        <v>0</v>
      </c>
      <c r="CE245" s="73" t="str">
        <f aca="false">IF(BF245&gt;0,IF(BF245&gt;BH245,CD245/BF245,CD245/BH245),"")</f>
        <v/>
      </c>
      <c r="CF245" s="69" t="n">
        <f aca="false">'Vstupní data'!AM245</f>
        <v>0</v>
      </c>
      <c r="CG245" s="69" t="n">
        <f aca="false">'Vstupní data'!AN245</f>
        <v>0</v>
      </c>
      <c r="CH245" s="69" t="n">
        <f aca="false">'Vstupní data'!AO245</f>
        <v>0</v>
      </c>
      <c r="CI245" s="69" t="n">
        <f aca="false">'Vstupní data'!AP245</f>
        <v>0</v>
      </c>
      <c r="CJ245" s="72" t="n">
        <f aca="false">ROUND(CH245*CI245,0)</f>
        <v>0</v>
      </c>
      <c r="CK245" s="74" t="str">
        <f aca="false">IF(OR(AA245&gt;0,BB245&gt;0,CD245&gt;0,CJ245&gt;0),AA245+BB245+CD245+CJ245,"")</f>
        <v/>
      </c>
    </row>
    <row r="246" customFormat="false" ht="12.8" hidden="false" customHeight="false" outlineLevel="0" collapsed="false">
      <c r="A246" s="66" t="n">
        <f aca="false">'Vstupní data'!A246</f>
        <v>0</v>
      </c>
      <c r="F246" s="66" t="str">
        <f aca="false">CONCATENATE('Vstupní data'!F246,'Vstupní data'!G246,'Vstupní data'!H246,'Vstupní data'!I246)</f>
        <v/>
      </c>
      <c r="G246" s="66"/>
      <c r="H246" s="66" t="n">
        <f aca="false">'Vstupní data'!K246</f>
        <v>0</v>
      </c>
      <c r="I246" s="66" t="n">
        <f aca="false">'Vstupní data'!L246</f>
        <v>0</v>
      </c>
      <c r="J246" s="66" t="n">
        <f aca="false">'Vstupní data'!K246*'Vstupní data'!M246/100</f>
        <v>0</v>
      </c>
      <c r="L246" s="66" t="n">
        <f aca="false">IF('Vstupní data'!N246="prostokořenný",0,IF('Vstupní data'!N246="krytokořenný","k",IF('Vstupní data'!N246="poloodrostky nebo odrostky, prostokořenné i krytokořenné","po",0)))</f>
        <v>0</v>
      </c>
      <c r="N246" s="66"/>
      <c r="O246" s="66" t="n">
        <f aca="false">'Vstupní data'!O246</f>
        <v>0</v>
      </c>
      <c r="P246" s="66" t="n">
        <f aca="false">IF(O246&gt;0,VLOOKUP(CONCATENATE(VLOOKUP(I246,'Pril3-drev'!$H$5:$K$83,4,0),"-",'Vstupní data'!R246),K2!$C$15:$D$23,2,0),0)</f>
        <v>0</v>
      </c>
      <c r="Q246" s="66" t="n">
        <f aca="false">IF(O246&gt;0,VLOOKUP(I246,'Pril3-drev'!$H$5:$I$83,2,0),0)</f>
        <v>0</v>
      </c>
      <c r="R246" s="66" t="n">
        <f aca="false">IF(Q246&gt;0,VLOOKUP(Q246,'Pril6-okus'!$A$5:$B$17,2,0),0)</f>
        <v>0</v>
      </c>
      <c r="S246" s="66" t="n">
        <f aca="false">IF(O246&gt;0,VLOOKUP(I246,'Pril3-drev'!$H$5:$J$83,3,0),0)</f>
        <v>0</v>
      </c>
      <c r="T246" s="66" t="str">
        <f aca="false">IF(O246&gt;0,IF(L246="k",0.9*VLOOKUP(S246,'ha-pocty-vyhl'!$A$5:$B$20,2,0),IF(L246="po",0.8*VLOOKUP(S246,'ha-pocty-vyhl'!$A$5:$B$20,2,0),VLOOKUP(S246,'ha-pocty-vyhl'!$A$5:$B$20,2,0))),"")</f>
        <v/>
      </c>
      <c r="U246" s="66" t="n">
        <f aca="false">'Vstupní data'!P246</f>
        <v>0</v>
      </c>
      <c r="V246" s="66" t="n">
        <f aca="false">IF(O246&gt;0,1.3*T246*1000*Z246/10000,0)</f>
        <v>0</v>
      </c>
      <c r="W246" s="66" t="n">
        <f aca="false">IF(O246&gt;0,1.3*T246*1000*Z246/10000,0)</f>
        <v>0</v>
      </c>
      <c r="X246" s="66" t="n">
        <f aca="false">IF(O246&gt;0,IF(O246&gt;V246,V246,O246),0)</f>
        <v>0</v>
      </c>
      <c r="Y246" s="66" t="n">
        <f aca="false">IF(O246&gt;0,IF(IF(U246&gt;W246,W246,U246)&lt;X246,W246,IF(U246&gt;W246,W246,U246)),0)</f>
        <v>0</v>
      </c>
      <c r="Z246" s="66" t="n">
        <f aca="false">IF(O246&gt;0,IF(J246&gt;0,J246,K246*H246/100),0)</f>
        <v>0</v>
      </c>
      <c r="AA246" s="67" t="n">
        <f aca="false">IF(O246&gt;0,CEILING(R246*P246*X246/Y246*Z246,1),0)</f>
        <v>0</v>
      </c>
      <c r="AB246" s="68" t="n">
        <f aca="false">IF(O246&gt;0,AA246/O246,0)</f>
        <v>0</v>
      </c>
      <c r="AC246" s="66" t="n">
        <f aca="false">'Vstupní data'!W246</f>
        <v>0</v>
      </c>
      <c r="AI246" s="66" t="str">
        <f aca="false">IF(OR('Vstupní data'!T246&gt;0,'Vstupní data'!U246&gt;0),VLOOKUP(I246,'Pril3-drev'!$H$5:$J$83,3,0),"")</f>
        <v/>
      </c>
      <c r="AJ246" s="66" t="n">
        <f aca="false">IF('Vstupní data'!V246="prostokořenný",0,IF('Vstupní data'!V246="krytokořenný","k",IF('Vstupní data'!V246="poloodrostky nebo odrostky, prostokořenné i krytokořenné","po",0)))</f>
        <v>0</v>
      </c>
      <c r="AK246" s="66" t="n">
        <f aca="false">IF(OR('Vstupní data'!T246&gt;0,'Vstupní data'!U246&gt;0),IF(AJ246="k",0.9*VLOOKUP(AI246,'ha-pocty-vyhl'!$A$5:$B$20,2,0),IF(AJ246="po",0.8*VLOOKUP(AI246,'ha-pocty-vyhl'!$A$5:$B$20,2,0),VLOOKUP(AI246,'ha-pocty-vyhl'!$A$5:$B$20,2,0))),0)</f>
        <v>0</v>
      </c>
      <c r="AL246" s="66" t="n">
        <f aca="false">IF(OR('Vstupní data'!T246&gt;0,'Vstupní data'!U246&gt;0),'Vstupní data'!K246*'Vstupní data'!M246/100,0)</f>
        <v>0</v>
      </c>
      <c r="AM246" s="66" t="n">
        <f aca="false">IF(OR('Vstupní data'!T246&gt;0,'Vstupní data'!U246&gt;0),IF('Vstupní data'!T246&gt;0,'Vstupní data'!T246,ROUND(10*'Vstupní data'!U246/AK246,0)),0)</f>
        <v>0</v>
      </c>
      <c r="AN246" s="69" t="n">
        <f aca="false">IF('Vstupní data'!T246&gt;0,   IF('Vstupní data'!T246&lt;=AL246,'Vstupní data'!T246,AL246),   IF(AM246&lt;AL246,AM246,AL246))</f>
        <v>0</v>
      </c>
      <c r="AO246" s="69" t="n">
        <f aca="false">'Vstupní data'!X246</f>
        <v>0</v>
      </c>
      <c r="AP246" s="66" t="n">
        <f aca="false">IF(OR('Vstupní data'!T246&gt;0,'Vstupní data'!U246&gt;0),IF(I246&lt;&gt;0,VLOOKUP(I246,'Pril3-drev'!$H$5:$I$83,2,0),0),0)</f>
        <v>0</v>
      </c>
      <c r="AQ246" s="66" t="n">
        <f aca="false">'Vstupní data'!Y246</f>
        <v>0</v>
      </c>
      <c r="AR246" s="66" t="str">
        <f aca="false">IF(AC246&gt;5,   IF('Vstupní data'!Y246&gt;0,   VLOOKUP(VLOOKUP(CONCATENATE(VLOOKUP(I246,'Pril3-drev'!$H$4:$L$83,5,0),AC246),'Pril3-drev'!$Q$4:$R$2803,2,0),'AVB-BS'!$C$5:$S$29 ,LOOKUP(AQ246,'AVB-BS'!$D$3:$S$3,'AVB-BS'!$D$1:$S$1) ,0 )   ,   IF('Vstupní data'!Z246&gt;0,'Vstupní data'!Z246,0)) , "")</f>
        <v/>
      </c>
      <c r="AS246" s="70" t="str">
        <f aca="false">IF(AC246&gt;5,VLOOKUP(CONCATENATE(AP246,AR246),'Pril1-THLPa'!$H$6:$N$96,4,0),"")</f>
        <v/>
      </c>
      <c r="AT246" s="70" t="str">
        <f aca="false">IF(AC246&gt;5,VLOOKUP(CONCATENATE(AP246,AR246),'Pril1-THLPa'!$H$6:$N$96,5,0),"")</f>
        <v/>
      </c>
      <c r="AU246" s="70" t="str">
        <f aca="false">IF(AC246&gt;5,VLOOKUP(CONCATENATE(AP246,AR246),'Pril1-THLPa'!$H$6:$N$96,6,0),"")</f>
        <v/>
      </c>
      <c r="AV246" s="70" t="str">
        <f aca="false">IF(AC246&gt;5,VLOOKUP(CONCATENATE(AP246,AR246),'Pril1-THLPa'!$H$6:$N$96,7,0),"")</f>
        <v/>
      </c>
      <c r="AW246" s="70" t="str">
        <f aca="false">IF(AC246&gt;5,VLOOKUP(CONCATENATE(AP246,AR246),'Pril1-THLPa'!$H$6:$O$96,8,0),"")</f>
        <v/>
      </c>
      <c r="AX246" s="66" t="n">
        <f aca="false">IF(AC246&gt;0,IF(AND(AC246&gt;0,AC246&lt;=5),VLOOKUP(AP246,'Pril1-THLPa'!$A$6:$F$18,LOOKUP(AC246,'Pril1-THLPa'!$B$5:$F$5,'Pril1-THLPa'!$B$4:$F$4),0),AS246+AT246*(AC246-5)+AU246*POWER(AC246-5,2)+AV246*POWER(AC246-5,3)+AW246*POWER(AC246-5,4)),0)</f>
        <v>0</v>
      </c>
      <c r="AY246" s="71"/>
      <c r="AZ246" s="66" t="n">
        <f aca="false">'Vstupní data'!AA246</f>
        <v>0</v>
      </c>
      <c r="BA246" s="66" t="n">
        <f aca="false">IF(OR('Vstupní data'!T246&gt;0,'Vstupní data'!U246&gt;0),IF(AC246&lt;&gt;"",AX246*AO246/10*(100+AZ246)/100,0),0)</f>
        <v>0</v>
      </c>
      <c r="BB246" s="67" t="n">
        <f aca="false">IF(AC246&lt;&gt;"",ROUND(BA246*AN246,0),0)</f>
        <v>0</v>
      </c>
      <c r="BC246" s="68" t="str">
        <f aca="false">IF(AE246&gt;0,BB246/AE246,"")</f>
        <v/>
      </c>
      <c r="BD246" s="66" t="n">
        <f aca="false">'Vstupní data'!AE246</f>
        <v>0</v>
      </c>
      <c r="BF246" s="66" t="n">
        <f aca="false">'Vstupní data'!AC246</f>
        <v>0</v>
      </c>
      <c r="BH246" s="66" t="n">
        <f aca="false">'Vstupní data'!AD246</f>
        <v>0</v>
      </c>
      <c r="BI246" s="66" t="n">
        <f aca="false">'Vstupní data'!AF246</f>
        <v>0</v>
      </c>
      <c r="BJ246" s="69" t="n">
        <f aca="false">'Vstupní data'!AG246</f>
        <v>0</v>
      </c>
      <c r="BK246" s="69" t="n">
        <f aca="false">IF(BF246&lt;&gt;0,VLOOKUP(I246,'Pril3-drev'!$H$5:$I$83,2,0),0)</f>
        <v>0</v>
      </c>
      <c r="BL246" s="69" t="n">
        <f aca="false">IF(BF246&lt;&gt;0,VLOOKUP(BK246,'Pril3-drev'!$A$5:$C$17,3,0),0)</f>
        <v>0</v>
      </c>
      <c r="BM246" s="69" t="n">
        <f aca="false">'Vstupní data'!AH246</f>
        <v>0</v>
      </c>
      <c r="BN246" s="69" t="n">
        <f aca="false">IF('Vstupní data'!AH246&gt;0,   VLOOKUP(VLOOKUP(CONCATENATE(VLOOKUP(I246,'Pril3-drev'!$H$4:$L$83,5,0),BD246),'Pril3-drev'!$Q$4:$R$2803,2,0),'AVB-BS'!$C$5:$S$29 ,LOOKUP(BM246,'AVB-BS'!$D$3:$S$3,'AVB-BS'!$D$1:$S$1) ,0 )   ,   IF('Vstupní data'!AI246&gt;0,'Vstupní data'!AI246,0))</f>
        <v>0</v>
      </c>
      <c r="BO246" s="69" t="str">
        <f aca="false">IF(BX246&gt;5,VLOOKUP(CONCATENATE(BK246,BN246),'Pril1-THLPa'!$H$6:$N$96,4,0),"")</f>
        <v/>
      </c>
      <c r="BP246" s="69" t="str">
        <f aca="false">IF(BX246&gt;5,VLOOKUP(CONCATENATE(BK246,BN246),'Pril1-THLPa'!$H$6:$N$96,5,0),"")</f>
        <v/>
      </c>
      <c r="BQ246" s="69" t="str">
        <f aca="false">IF(BX246&gt;5,VLOOKUP(CONCATENATE(BK246,BN246),'Pril1-THLPa'!$H$6:$N$96,6,0),"")</f>
        <v/>
      </c>
      <c r="BR246" s="69" t="str">
        <f aca="false">IF(BX246&gt;5,VLOOKUP(CONCATENATE(BK246,BN246),'Pril1-THLPa'!$H$6:$N$96,7,0),"")</f>
        <v/>
      </c>
      <c r="BS246" s="69" t="str">
        <f aca="false">IF(BX246&gt;5,VLOOKUP(CONCATENATE(BK246,BN246),'Pril1-THLPa'!$H$6:$O$96,8,0),"")</f>
        <v/>
      </c>
      <c r="BT246" s="69" t="str">
        <f aca="false">IF(BF246&gt;0, IF(BK246="smrk",  VLOOKUP(VLOOKUP(BD246,'Pril9-K3'!$L$8:$M$207,2,0),'Pril9-K3'!$A$8:$J$16,LOOKUP(BN246,'Pril9-K3'!$A$7:$J$7,'Pril9-K3'!$A$5:$J$5),0), IF(AND(BK246&lt;&gt;"smrk",'Vstupní data'!AK246&lt;&gt;""),'Vstupní data'!AK246,   VLOOKUP(VLOOKUP(BD246,'Pril9-K3'!$L$8:$M$207,2,0),'Pril9-K3'!$A$8:$J$16,LOOKUP(BN246,'Pril9-K3'!$A$7:$J$7,'Pril9-K3'!$A$5:$J$5),0)   )),   "")</f>
        <v/>
      </c>
      <c r="BV246" s="69" t="n">
        <f aca="false">'Vstupní data'!AJ246</f>
        <v>0</v>
      </c>
      <c r="BW246" s="69" t="n">
        <f aca="false">IF(BF246&gt;0,IF(J246&gt;0,J246,K246*H246/100),0)</f>
        <v>0</v>
      </c>
      <c r="BX246" s="69" t="n">
        <f aca="false">IF(BF246&gt;0,IF(BJ246&gt;BL246,BL246,BJ246),0)</f>
        <v>0</v>
      </c>
      <c r="BY246" s="69" t="n">
        <f aca="false">IF(BD246=0,0,IF(AND(BX246&gt;0,BX246&lt;=5),  IF(AND(BX246&gt;0,BX246&lt;=5),VLOOKUP(BK246,'Pril1-THLPa'!$A$6:$F$18,IF(AND(BX246&gt;0,BX246&lt;=5),LOOKUP(BX246,'Pril1-THLPa'!$B$5:$F$5,'Pril1-THLPa'!$B$4:$F$4),""),0),""),  IF(BX246&gt;5,BO246+BP246*(BX246-5)+BQ246*POWER(BX246-5,2)+BR246*POWER(BX246-5,3)+BS246*POWER(BX246-5,4),"")))</f>
        <v>0</v>
      </c>
      <c r="BZ246" s="69" t="n">
        <f aca="false">IF(BY246&gt;0,BY246*BI246/10*BW246*(100+BV246)/100,0)</f>
        <v>0</v>
      </c>
      <c r="CA246" s="69" t="n">
        <f aca="false">IF(BD246&gt;0,BX246-IF(BD246&gt;BX246,BX246,BD246),0)</f>
        <v>0</v>
      </c>
      <c r="CB246" s="69" t="n">
        <f aca="false">POWER(1.01,CA246)</f>
        <v>1</v>
      </c>
      <c r="CC246" s="69" t="n">
        <f aca="false">IF(BF246&gt;0,IF(BF246&gt;BH246,1,BF246/BH246),0)</f>
        <v>0</v>
      </c>
      <c r="CD246" s="72" t="n">
        <f aca="false">IF(BD246=0,0,IF(BF246&gt;0,ROUND(IF(CB246&lt;&gt;0,BZ246*BT246*1/CB246*CC246,0),0),0))</f>
        <v>0</v>
      </c>
      <c r="CE246" s="73" t="str">
        <f aca="false">IF(BF246&gt;0,IF(BF246&gt;BH246,CD246/BF246,CD246/BH246),"")</f>
        <v/>
      </c>
      <c r="CF246" s="69" t="n">
        <f aca="false">'Vstupní data'!AM246</f>
        <v>0</v>
      </c>
      <c r="CG246" s="69" t="n">
        <f aca="false">'Vstupní data'!AN246</f>
        <v>0</v>
      </c>
      <c r="CH246" s="69" t="n">
        <f aca="false">'Vstupní data'!AO246</f>
        <v>0</v>
      </c>
      <c r="CI246" s="69" t="n">
        <f aca="false">'Vstupní data'!AP246</f>
        <v>0</v>
      </c>
      <c r="CJ246" s="72" t="n">
        <f aca="false">ROUND(CH246*CI246,0)</f>
        <v>0</v>
      </c>
      <c r="CK246" s="74" t="str">
        <f aca="false">IF(OR(AA246&gt;0,BB246&gt;0,CD246&gt;0,CJ246&gt;0),AA246+BB246+CD246+CJ246,"")</f>
        <v/>
      </c>
    </row>
    <row r="247" customFormat="false" ht="12.8" hidden="false" customHeight="false" outlineLevel="0" collapsed="false">
      <c r="A247" s="66" t="n">
        <f aca="false">'Vstupní data'!A247</f>
        <v>0</v>
      </c>
      <c r="F247" s="66" t="str">
        <f aca="false">CONCATENATE('Vstupní data'!F247,'Vstupní data'!G247,'Vstupní data'!H247,'Vstupní data'!I247)</f>
        <v/>
      </c>
      <c r="G247" s="66"/>
      <c r="H247" s="66" t="n">
        <f aca="false">'Vstupní data'!K247</f>
        <v>0</v>
      </c>
      <c r="I247" s="66" t="n">
        <f aca="false">'Vstupní data'!L247</f>
        <v>0</v>
      </c>
      <c r="J247" s="66" t="n">
        <f aca="false">'Vstupní data'!K247*'Vstupní data'!M247/100</f>
        <v>0</v>
      </c>
      <c r="L247" s="66" t="n">
        <f aca="false">IF('Vstupní data'!N247="prostokořenný",0,IF('Vstupní data'!N247="krytokořenný","k",IF('Vstupní data'!N247="poloodrostky nebo odrostky, prostokořenné i krytokořenné","po",0)))</f>
        <v>0</v>
      </c>
      <c r="N247" s="66"/>
      <c r="O247" s="66" t="n">
        <f aca="false">'Vstupní data'!O247</f>
        <v>0</v>
      </c>
      <c r="P247" s="66" t="n">
        <f aca="false">IF(O247&gt;0,VLOOKUP(CONCATENATE(VLOOKUP(I247,'Pril3-drev'!$H$5:$K$83,4,0),"-",'Vstupní data'!R247),K2!$C$15:$D$23,2,0),0)</f>
        <v>0</v>
      </c>
      <c r="Q247" s="66" t="n">
        <f aca="false">IF(O247&gt;0,VLOOKUP(I247,'Pril3-drev'!$H$5:$I$83,2,0),0)</f>
        <v>0</v>
      </c>
      <c r="R247" s="66" t="n">
        <f aca="false">IF(Q247&gt;0,VLOOKUP(Q247,'Pril6-okus'!$A$5:$B$17,2,0),0)</f>
        <v>0</v>
      </c>
      <c r="S247" s="66" t="n">
        <f aca="false">IF(O247&gt;0,VLOOKUP(I247,'Pril3-drev'!$H$5:$J$83,3,0),0)</f>
        <v>0</v>
      </c>
      <c r="T247" s="66" t="str">
        <f aca="false">IF(O247&gt;0,IF(L247="k",0.9*VLOOKUP(S247,'ha-pocty-vyhl'!$A$5:$B$20,2,0),IF(L247="po",0.8*VLOOKUP(S247,'ha-pocty-vyhl'!$A$5:$B$20,2,0),VLOOKUP(S247,'ha-pocty-vyhl'!$A$5:$B$20,2,0))),"")</f>
        <v/>
      </c>
      <c r="U247" s="66" t="n">
        <f aca="false">'Vstupní data'!P247</f>
        <v>0</v>
      </c>
      <c r="V247" s="66" t="n">
        <f aca="false">IF(O247&gt;0,1.3*T247*1000*Z247/10000,0)</f>
        <v>0</v>
      </c>
      <c r="W247" s="66" t="n">
        <f aca="false">IF(O247&gt;0,1.3*T247*1000*Z247/10000,0)</f>
        <v>0</v>
      </c>
      <c r="X247" s="66" t="n">
        <f aca="false">IF(O247&gt;0,IF(O247&gt;V247,V247,O247),0)</f>
        <v>0</v>
      </c>
      <c r="Y247" s="66" t="n">
        <f aca="false">IF(O247&gt;0,IF(IF(U247&gt;W247,W247,U247)&lt;X247,W247,IF(U247&gt;W247,W247,U247)),0)</f>
        <v>0</v>
      </c>
      <c r="Z247" s="66" t="n">
        <f aca="false">IF(O247&gt;0,IF(J247&gt;0,J247,K247*H247/100),0)</f>
        <v>0</v>
      </c>
      <c r="AA247" s="67" t="n">
        <f aca="false">IF(O247&gt;0,CEILING(R247*P247*X247/Y247*Z247,1),0)</f>
        <v>0</v>
      </c>
      <c r="AB247" s="68" t="n">
        <f aca="false">IF(O247&gt;0,AA247/O247,0)</f>
        <v>0</v>
      </c>
      <c r="AC247" s="66" t="n">
        <f aca="false">'Vstupní data'!W247</f>
        <v>0</v>
      </c>
      <c r="AI247" s="66" t="str">
        <f aca="false">IF(OR('Vstupní data'!T247&gt;0,'Vstupní data'!U247&gt;0),VLOOKUP(I247,'Pril3-drev'!$H$5:$J$83,3,0),"")</f>
        <v/>
      </c>
      <c r="AJ247" s="66" t="n">
        <f aca="false">IF('Vstupní data'!V247="prostokořenný",0,IF('Vstupní data'!V247="krytokořenný","k",IF('Vstupní data'!V247="poloodrostky nebo odrostky, prostokořenné i krytokořenné","po",0)))</f>
        <v>0</v>
      </c>
      <c r="AK247" s="66" t="n">
        <f aca="false">IF(OR('Vstupní data'!T247&gt;0,'Vstupní data'!U247&gt;0),IF(AJ247="k",0.9*VLOOKUP(AI247,'ha-pocty-vyhl'!$A$5:$B$20,2,0),IF(AJ247="po",0.8*VLOOKUP(AI247,'ha-pocty-vyhl'!$A$5:$B$20,2,0),VLOOKUP(AI247,'ha-pocty-vyhl'!$A$5:$B$20,2,0))),0)</f>
        <v>0</v>
      </c>
      <c r="AL247" s="66" t="n">
        <f aca="false">IF(OR('Vstupní data'!T247&gt;0,'Vstupní data'!U247&gt;0),'Vstupní data'!K247*'Vstupní data'!M247/100,0)</f>
        <v>0</v>
      </c>
      <c r="AM247" s="66" t="n">
        <f aca="false">IF(OR('Vstupní data'!T247&gt;0,'Vstupní data'!U247&gt;0),IF('Vstupní data'!T247&gt;0,'Vstupní data'!T247,ROUND(10*'Vstupní data'!U247/AK247,0)),0)</f>
        <v>0</v>
      </c>
      <c r="AN247" s="69" t="n">
        <f aca="false">IF('Vstupní data'!T247&gt;0,   IF('Vstupní data'!T247&lt;=AL247,'Vstupní data'!T247,AL247),   IF(AM247&lt;AL247,AM247,AL247))</f>
        <v>0</v>
      </c>
      <c r="AO247" s="69" t="n">
        <f aca="false">'Vstupní data'!X247</f>
        <v>0</v>
      </c>
      <c r="AP247" s="66" t="n">
        <f aca="false">IF(OR('Vstupní data'!T247&gt;0,'Vstupní data'!U247&gt;0),IF(I247&lt;&gt;0,VLOOKUP(I247,'Pril3-drev'!$H$5:$I$83,2,0),0),0)</f>
        <v>0</v>
      </c>
      <c r="AQ247" s="66" t="n">
        <f aca="false">'Vstupní data'!Y247</f>
        <v>0</v>
      </c>
      <c r="AR247" s="66" t="str">
        <f aca="false">IF(AC247&gt;5,   IF('Vstupní data'!Y247&gt;0,   VLOOKUP(VLOOKUP(CONCATENATE(VLOOKUP(I247,'Pril3-drev'!$H$4:$L$83,5,0),AC247),'Pril3-drev'!$Q$4:$R$2803,2,0),'AVB-BS'!$C$5:$S$29 ,LOOKUP(AQ247,'AVB-BS'!$D$3:$S$3,'AVB-BS'!$D$1:$S$1) ,0 )   ,   IF('Vstupní data'!Z247&gt;0,'Vstupní data'!Z247,0)) , "")</f>
        <v/>
      </c>
      <c r="AS247" s="70" t="str">
        <f aca="false">IF(AC247&gt;5,VLOOKUP(CONCATENATE(AP247,AR247),'Pril1-THLPa'!$H$6:$N$96,4,0),"")</f>
        <v/>
      </c>
      <c r="AT247" s="70" t="str">
        <f aca="false">IF(AC247&gt;5,VLOOKUP(CONCATENATE(AP247,AR247),'Pril1-THLPa'!$H$6:$N$96,5,0),"")</f>
        <v/>
      </c>
      <c r="AU247" s="70" t="str">
        <f aca="false">IF(AC247&gt;5,VLOOKUP(CONCATENATE(AP247,AR247),'Pril1-THLPa'!$H$6:$N$96,6,0),"")</f>
        <v/>
      </c>
      <c r="AV247" s="70" t="str">
        <f aca="false">IF(AC247&gt;5,VLOOKUP(CONCATENATE(AP247,AR247),'Pril1-THLPa'!$H$6:$N$96,7,0),"")</f>
        <v/>
      </c>
      <c r="AW247" s="70" t="str">
        <f aca="false">IF(AC247&gt;5,VLOOKUP(CONCATENATE(AP247,AR247),'Pril1-THLPa'!$H$6:$O$96,8,0),"")</f>
        <v/>
      </c>
      <c r="AX247" s="66" t="n">
        <f aca="false">IF(AC247&gt;0,IF(AND(AC247&gt;0,AC247&lt;=5),VLOOKUP(AP247,'Pril1-THLPa'!$A$6:$F$18,LOOKUP(AC247,'Pril1-THLPa'!$B$5:$F$5,'Pril1-THLPa'!$B$4:$F$4),0),AS247+AT247*(AC247-5)+AU247*POWER(AC247-5,2)+AV247*POWER(AC247-5,3)+AW247*POWER(AC247-5,4)),0)</f>
        <v>0</v>
      </c>
      <c r="AY247" s="71"/>
      <c r="AZ247" s="66" t="n">
        <f aca="false">'Vstupní data'!AA247</f>
        <v>0</v>
      </c>
      <c r="BA247" s="66" t="n">
        <f aca="false">IF(OR('Vstupní data'!T247&gt;0,'Vstupní data'!U247&gt;0),IF(AC247&lt;&gt;"",AX247*AO247/10*(100+AZ247)/100,0),0)</f>
        <v>0</v>
      </c>
      <c r="BB247" s="67" t="n">
        <f aca="false">IF(AC247&lt;&gt;"",ROUND(BA247*AN247,0),0)</f>
        <v>0</v>
      </c>
      <c r="BC247" s="68" t="str">
        <f aca="false">IF(AE247&gt;0,BB247/AE247,"")</f>
        <v/>
      </c>
      <c r="BD247" s="66" t="n">
        <f aca="false">'Vstupní data'!AE247</f>
        <v>0</v>
      </c>
      <c r="BF247" s="66" t="n">
        <f aca="false">'Vstupní data'!AC247</f>
        <v>0</v>
      </c>
      <c r="BH247" s="66" t="n">
        <f aca="false">'Vstupní data'!AD247</f>
        <v>0</v>
      </c>
      <c r="BI247" s="66" t="n">
        <f aca="false">'Vstupní data'!AF247</f>
        <v>0</v>
      </c>
      <c r="BJ247" s="69" t="n">
        <f aca="false">'Vstupní data'!AG247</f>
        <v>0</v>
      </c>
      <c r="BK247" s="69" t="n">
        <f aca="false">IF(BF247&lt;&gt;0,VLOOKUP(I247,'Pril3-drev'!$H$5:$I$83,2,0),0)</f>
        <v>0</v>
      </c>
      <c r="BL247" s="69" t="n">
        <f aca="false">IF(BF247&lt;&gt;0,VLOOKUP(BK247,'Pril3-drev'!$A$5:$C$17,3,0),0)</f>
        <v>0</v>
      </c>
      <c r="BM247" s="69" t="n">
        <f aca="false">'Vstupní data'!AH247</f>
        <v>0</v>
      </c>
      <c r="BN247" s="69" t="n">
        <f aca="false">IF('Vstupní data'!AH247&gt;0,   VLOOKUP(VLOOKUP(CONCATENATE(VLOOKUP(I247,'Pril3-drev'!$H$4:$L$83,5,0),BD247),'Pril3-drev'!$Q$4:$R$2803,2,0),'AVB-BS'!$C$5:$S$29 ,LOOKUP(BM247,'AVB-BS'!$D$3:$S$3,'AVB-BS'!$D$1:$S$1) ,0 )   ,   IF('Vstupní data'!AI247&gt;0,'Vstupní data'!AI247,0))</f>
        <v>0</v>
      </c>
      <c r="BO247" s="69" t="str">
        <f aca="false">IF(BX247&gt;5,VLOOKUP(CONCATENATE(BK247,BN247),'Pril1-THLPa'!$H$6:$N$96,4,0),"")</f>
        <v/>
      </c>
      <c r="BP247" s="69" t="str">
        <f aca="false">IF(BX247&gt;5,VLOOKUP(CONCATENATE(BK247,BN247),'Pril1-THLPa'!$H$6:$N$96,5,0),"")</f>
        <v/>
      </c>
      <c r="BQ247" s="69" t="str">
        <f aca="false">IF(BX247&gt;5,VLOOKUP(CONCATENATE(BK247,BN247),'Pril1-THLPa'!$H$6:$N$96,6,0),"")</f>
        <v/>
      </c>
      <c r="BR247" s="69" t="str">
        <f aca="false">IF(BX247&gt;5,VLOOKUP(CONCATENATE(BK247,BN247),'Pril1-THLPa'!$H$6:$N$96,7,0),"")</f>
        <v/>
      </c>
      <c r="BS247" s="69" t="str">
        <f aca="false">IF(BX247&gt;5,VLOOKUP(CONCATENATE(BK247,BN247),'Pril1-THLPa'!$H$6:$O$96,8,0),"")</f>
        <v/>
      </c>
      <c r="BT247" s="69" t="str">
        <f aca="false">IF(BF247&gt;0, IF(BK247="smrk",  VLOOKUP(VLOOKUP(BD247,'Pril9-K3'!$L$8:$M$207,2,0),'Pril9-K3'!$A$8:$J$16,LOOKUP(BN247,'Pril9-K3'!$A$7:$J$7,'Pril9-K3'!$A$5:$J$5),0), IF(AND(BK247&lt;&gt;"smrk",'Vstupní data'!AK247&lt;&gt;""),'Vstupní data'!AK247,   VLOOKUP(VLOOKUP(BD247,'Pril9-K3'!$L$8:$M$207,2,0),'Pril9-K3'!$A$8:$J$16,LOOKUP(BN247,'Pril9-K3'!$A$7:$J$7,'Pril9-K3'!$A$5:$J$5),0)   )),   "")</f>
        <v/>
      </c>
      <c r="BV247" s="69" t="n">
        <f aca="false">'Vstupní data'!AJ247</f>
        <v>0</v>
      </c>
      <c r="BW247" s="69" t="n">
        <f aca="false">IF(BF247&gt;0,IF(J247&gt;0,J247,K247*H247/100),0)</f>
        <v>0</v>
      </c>
      <c r="BX247" s="69" t="n">
        <f aca="false">IF(BF247&gt;0,IF(BJ247&gt;BL247,BL247,BJ247),0)</f>
        <v>0</v>
      </c>
      <c r="BY247" s="69" t="n">
        <f aca="false">IF(BD247=0,0,IF(AND(BX247&gt;0,BX247&lt;=5),  IF(AND(BX247&gt;0,BX247&lt;=5),VLOOKUP(BK247,'Pril1-THLPa'!$A$6:$F$18,IF(AND(BX247&gt;0,BX247&lt;=5),LOOKUP(BX247,'Pril1-THLPa'!$B$5:$F$5,'Pril1-THLPa'!$B$4:$F$4),""),0),""),  IF(BX247&gt;5,BO247+BP247*(BX247-5)+BQ247*POWER(BX247-5,2)+BR247*POWER(BX247-5,3)+BS247*POWER(BX247-5,4),"")))</f>
        <v>0</v>
      </c>
      <c r="BZ247" s="69" t="n">
        <f aca="false">IF(BY247&gt;0,BY247*BI247/10*BW247*(100+BV247)/100,0)</f>
        <v>0</v>
      </c>
      <c r="CA247" s="69" t="n">
        <f aca="false">IF(BD247&gt;0,BX247-IF(BD247&gt;BX247,BX247,BD247),0)</f>
        <v>0</v>
      </c>
      <c r="CB247" s="69" t="n">
        <f aca="false">POWER(1.01,CA247)</f>
        <v>1</v>
      </c>
      <c r="CC247" s="69" t="n">
        <f aca="false">IF(BF247&gt;0,IF(BF247&gt;BH247,1,BF247/BH247),0)</f>
        <v>0</v>
      </c>
      <c r="CD247" s="72" t="n">
        <f aca="false">IF(BD247=0,0,IF(BF247&gt;0,ROUND(IF(CB247&lt;&gt;0,BZ247*BT247*1/CB247*CC247,0),0),0))</f>
        <v>0</v>
      </c>
      <c r="CE247" s="73" t="str">
        <f aca="false">IF(BF247&gt;0,IF(BF247&gt;BH247,CD247/BF247,CD247/BH247),"")</f>
        <v/>
      </c>
      <c r="CF247" s="69" t="n">
        <f aca="false">'Vstupní data'!AM247</f>
        <v>0</v>
      </c>
      <c r="CG247" s="69" t="n">
        <f aca="false">'Vstupní data'!AN247</f>
        <v>0</v>
      </c>
      <c r="CH247" s="69" t="n">
        <f aca="false">'Vstupní data'!AO247</f>
        <v>0</v>
      </c>
      <c r="CI247" s="69" t="n">
        <f aca="false">'Vstupní data'!AP247</f>
        <v>0</v>
      </c>
      <c r="CJ247" s="72" t="n">
        <f aca="false">ROUND(CH247*CI247,0)</f>
        <v>0</v>
      </c>
      <c r="CK247" s="74" t="str">
        <f aca="false">IF(OR(AA247&gt;0,BB247&gt;0,CD247&gt;0,CJ247&gt;0),AA247+BB247+CD247+CJ247,"")</f>
        <v/>
      </c>
    </row>
    <row r="248" customFormat="false" ht="12.8" hidden="false" customHeight="false" outlineLevel="0" collapsed="false">
      <c r="A248" s="66" t="n">
        <f aca="false">'Vstupní data'!A248</f>
        <v>0</v>
      </c>
      <c r="F248" s="66" t="str">
        <f aca="false">CONCATENATE('Vstupní data'!F248,'Vstupní data'!G248,'Vstupní data'!H248,'Vstupní data'!I248)</f>
        <v/>
      </c>
      <c r="G248" s="66"/>
      <c r="H248" s="66" t="n">
        <f aca="false">'Vstupní data'!K248</f>
        <v>0</v>
      </c>
      <c r="I248" s="66" t="n">
        <f aca="false">'Vstupní data'!L248</f>
        <v>0</v>
      </c>
      <c r="J248" s="66" t="n">
        <f aca="false">'Vstupní data'!K248*'Vstupní data'!M248/100</f>
        <v>0</v>
      </c>
      <c r="L248" s="66" t="n">
        <f aca="false">IF('Vstupní data'!N248="prostokořenný",0,IF('Vstupní data'!N248="krytokořenný","k",IF('Vstupní data'!N248="poloodrostky nebo odrostky, prostokořenné i krytokořenné","po",0)))</f>
        <v>0</v>
      </c>
      <c r="N248" s="66"/>
      <c r="O248" s="66" t="n">
        <f aca="false">'Vstupní data'!O248</f>
        <v>0</v>
      </c>
      <c r="P248" s="66" t="n">
        <f aca="false">IF(O248&gt;0,VLOOKUP(CONCATENATE(VLOOKUP(I248,'Pril3-drev'!$H$5:$K$83,4,0),"-",'Vstupní data'!R248),K2!$C$15:$D$23,2,0),0)</f>
        <v>0</v>
      </c>
      <c r="Q248" s="66" t="n">
        <f aca="false">IF(O248&gt;0,VLOOKUP(I248,'Pril3-drev'!$H$5:$I$83,2,0),0)</f>
        <v>0</v>
      </c>
      <c r="R248" s="66" t="n">
        <f aca="false">IF(Q248&gt;0,VLOOKUP(Q248,'Pril6-okus'!$A$5:$B$17,2,0),0)</f>
        <v>0</v>
      </c>
      <c r="S248" s="66" t="n">
        <f aca="false">IF(O248&gt;0,VLOOKUP(I248,'Pril3-drev'!$H$5:$J$83,3,0),0)</f>
        <v>0</v>
      </c>
      <c r="T248" s="66" t="str">
        <f aca="false">IF(O248&gt;0,IF(L248="k",0.9*VLOOKUP(S248,'ha-pocty-vyhl'!$A$5:$B$20,2,0),IF(L248="po",0.8*VLOOKUP(S248,'ha-pocty-vyhl'!$A$5:$B$20,2,0),VLOOKUP(S248,'ha-pocty-vyhl'!$A$5:$B$20,2,0))),"")</f>
        <v/>
      </c>
      <c r="U248" s="66" t="n">
        <f aca="false">'Vstupní data'!P248</f>
        <v>0</v>
      </c>
      <c r="V248" s="66" t="n">
        <f aca="false">IF(O248&gt;0,1.3*T248*1000*Z248/10000,0)</f>
        <v>0</v>
      </c>
      <c r="W248" s="66" t="n">
        <f aca="false">IF(O248&gt;0,1.3*T248*1000*Z248/10000,0)</f>
        <v>0</v>
      </c>
      <c r="X248" s="66" t="n">
        <f aca="false">IF(O248&gt;0,IF(O248&gt;V248,V248,O248),0)</f>
        <v>0</v>
      </c>
      <c r="Y248" s="66" t="n">
        <f aca="false">IF(O248&gt;0,IF(IF(U248&gt;W248,W248,U248)&lt;X248,W248,IF(U248&gt;W248,W248,U248)),0)</f>
        <v>0</v>
      </c>
      <c r="Z248" s="66" t="n">
        <f aca="false">IF(O248&gt;0,IF(J248&gt;0,J248,K248*H248/100),0)</f>
        <v>0</v>
      </c>
      <c r="AA248" s="67" t="n">
        <f aca="false">IF(O248&gt;0,CEILING(R248*P248*X248/Y248*Z248,1),0)</f>
        <v>0</v>
      </c>
      <c r="AB248" s="68" t="n">
        <f aca="false">IF(O248&gt;0,AA248/O248,0)</f>
        <v>0</v>
      </c>
      <c r="AC248" s="66" t="n">
        <f aca="false">'Vstupní data'!W248</f>
        <v>0</v>
      </c>
      <c r="AI248" s="66" t="str">
        <f aca="false">IF(OR('Vstupní data'!T248&gt;0,'Vstupní data'!U248&gt;0),VLOOKUP(I248,'Pril3-drev'!$H$5:$J$83,3,0),"")</f>
        <v/>
      </c>
      <c r="AJ248" s="66" t="n">
        <f aca="false">IF('Vstupní data'!V248="prostokořenný",0,IF('Vstupní data'!V248="krytokořenný","k",IF('Vstupní data'!V248="poloodrostky nebo odrostky, prostokořenné i krytokořenné","po",0)))</f>
        <v>0</v>
      </c>
      <c r="AK248" s="66" t="n">
        <f aca="false">IF(OR('Vstupní data'!T248&gt;0,'Vstupní data'!U248&gt;0),IF(AJ248="k",0.9*VLOOKUP(AI248,'ha-pocty-vyhl'!$A$5:$B$20,2,0),IF(AJ248="po",0.8*VLOOKUP(AI248,'ha-pocty-vyhl'!$A$5:$B$20,2,0),VLOOKUP(AI248,'ha-pocty-vyhl'!$A$5:$B$20,2,0))),0)</f>
        <v>0</v>
      </c>
      <c r="AL248" s="66" t="n">
        <f aca="false">IF(OR('Vstupní data'!T248&gt;0,'Vstupní data'!U248&gt;0),'Vstupní data'!K248*'Vstupní data'!M248/100,0)</f>
        <v>0</v>
      </c>
      <c r="AM248" s="66" t="n">
        <f aca="false">IF(OR('Vstupní data'!T248&gt;0,'Vstupní data'!U248&gt;0),IF('Vstupní data'!T248&gt;0,'Vstupní data'!T248,ROUND(10*'Vstupní data'!U248/AK248,0)),0)</f>
        <v>0</v>
      </c>
      <c r="AN248" s="69" t="n">
        <f aca="false">IF('Vstupní data'!T248&gt;0,   IF('Vstupní data'!T248&lt;=AL248,'Vstupní data'!T248,AL248),   IF(AM248&lt;AL248,AM248,AL248))</f>
        <v>0</v>
      </c>
      <c r="AO248" s="69" t="n">
        <f aca="false">'Vstupní data'!X248</f>
        <v>0</v>
      </c>
      <c r="AP248" s="66" t="n">
        <f aca="false">IF(OR('Vstupní data'!T248&gt;0,'Vstupní data'!U248&gt;0),IF(I248&lt;&gt;0,VLOOKUP(I248,'Pril3-drev'!$H$5:$I$83,2,0),0),0)</f>
        <v>0</v>
      </c>
      <c r="AQ248" s="66" t="n">
        <f aca="false">'Vstupní data'!Y248</f>
        <v>0</v>
      </c>
      <c r="AR248" s="66" t="str">
        <f aca="false">IF(AC248&gt;5,   IF('Vstupní data'!Y248&gt;0,   VLOOKUP(VLOOKUP(CONCATENATE(VLOOKUP(I248,'Pril3-drev'!$H$4:$L$83,5,0),AC248),'Pril3-drev'!$Q$4:$R$2803,2,0),'AVB-BS'!$C$5:$S$29 ,LOOKUP(AQ248,'AVB-BS'!$D$3:$S$3,'AVB-BS'!$D$1:$S$1) ,0 )   ,   IF('Vstupní data'!Z248&gt;0,'Vstupní data'!Z248,0)) , "")</f>
        <v/>
      </c>
      <c r="AS248" s="70" t="str">
        <f aca="false">IF(AC248&gt;5,VLOOKUP(CONCATENATE(AP248,AR248),'Pril1-THLPa'!$H$6:$N$96,4,0),"")</f>
        <v/>
      </c>
      <c r="AT248" s="70" t="str">
        <f aca="false">IF(AC248&gt;5,VLOOKUP(CONCATENATE(AP248,AR248),'Pril1-THLPa'!$H$6:$N$96,5,0),"")</f>
        <v/>
      </c>
      <c r="AU248" s="70" t="str">
        <f aca="false">IF(AC248&gt;5,VLOOKUP(CONCATENATE(AP248,AR248),'Pril1-THLPa'!$H$6:$N$96,6,0),"")</f>
        <v/>
      </c>
      <c r="AV248" s="70" t="str">
        <f aca="false">IF(AC248&gt;5,VLOOKUP(CONCATENATE(AP248,AR248),'Pril1-THLPa'!$H$6:$N$96,7,0),"")</f>
        <v/>
      </c>
      <c r="AW248" s="70" t="str">
        <f aca="false">IF(AC248&gt;5,VLOOKUP(CONCATENATE(AP248,AR248),'Pril1-THLPa'!$H$6:$O$96,8,0),"")</f>
        <v/>
      </c>
      <c r="AX248" s="66" t="n">
        <f aca="false">IF(AC248&gt;0,IF(AND(AC248&gt;0,AC248&lt;=5),VLOOKUP(AP248,'Pril1-THLPa'!$A$6:$F$18,LOOKUP(AC248,'Pril1-THLPa'!$B$5:$F$5,'Pril1-THLPa'!$B$4:$F$4),0),AS248+AT248*(AC248-5)+AU248*POWER(AC248-5,2)+AV248*POWER(AC248-5,3)+AW248*POWER(AC248-5,4)),0)</f>
        <v>0</v>
      </c>
      <c r="AY248" s="71"/>
      <c r="AZ248" s="66" t="n">
        <f aca="false">'Vstupní data'!AA248</f>
        <v>0</v>
      </c>
      <c r="BA248" s="66" t="n">
        <f aca="false">IF(OR('Vstupní data'!T248&gt;0,'Vstupní data'!U248&gt;0),IF(AC248&lt;&gt;"",AX248*AO248/10*(100+AZ248)/100,0),0)</f>
        <v>0</v>
      </c>
      <c r="BB248" s="67" t="n">
        <f aca="false">IF(AC248&lt;&gt;"",ROUND(BA248*AN248,0),0)</f>
        <v>0</v>
      </c>
      <c r="BC248" s="68" t="str">
        <f aca="false">IF(AE248&gt;0,BB248/AE248,"")</f>
        <v/>
      </c>
      <c r="BD248" s="66" t="n">
        <f aca="false">'Vstupní data'!AE248</f>
        <v>0</v>
      </c>
      <c r="BF248" s="66" t="n">
        <f aca="false">'Vstupní data'!AC248</f>
        <v>0</v>
      </c>
      <c r="BH248" s="66" t="n">
        <f aca="false">'Vstupní data'!AD248</f>
        <v>0</v>
      </c>
      <c r="BI248" s="66" t="n">
        <f aca="false">'Vstupní data'!AF248</f>
        <v>0</v>
      </c>
      <c r="BJ248" s="69" t="n">
        <f aca="false">'Vstupní data'!AG248</f>
        <v>0</v>
      </c>
      <c r="BK248" s="69" t="n">
        <f aca="false">IF(BF248&lt;&gt;0,VLOOKUP(I248,'Pril3-drev'!$H$5:$I$83,2,0),0)</f>
        <v>0</v>
      </c>
      <c r="BL248" s="69" t="n">
        <f aca="false">IF(BF248&lt;&gt;0,VLOOKUP(BK248,'Pril3-drev'!$A$5:$C$17,3,0),0)</f>
        <v>0</v>
      </c>
      <c r="BM248" s="69" t="n">
        <f aca="false">'Vstupní data'!AH248</f>
        <v>0</v>
      </c>
      <c r="BN248" s="69" t="n">
        <f aca="false">IF('Vstupní data'!AH248&gt;0,   VLOOKUP(VLOOKUP(CONCATENATE(VLOOKUP(I248,'Pril3-drev'!$H$4:$L$83,5,0),BD248),'Pril3-drev'!$Q$4:$R$2803,2,0),'AVB-BS'!$C$5:$S$29 ,LOOKUP(BM248,'AVB-BS'!$D$3:$S$3,'AVB-BS'!$D$1:$S$1) ,0 )   ,   IF('Vstupní data'!AI248&gt;0,'Vstupní data'!AI248,0))</f>
        <v>0</v>
      </c>
      <c r="BO248" s="69" t="str">
        <f aca="false">IF(BX248&gt;5,VLOOKUP(CONCATENATE(BK248,BN248),'Pril1-THLPa'!$H$6:$N$96,4,0),"")</f>
        <v/>
      </c>
      <c r="BP248" s="69" t="str">
        <f aca="false">IF(BX248&gt;5,VLOOKUP(CONCATENATE(BK248,BN248),'Pril1-THLPa'!$H$6:$N$96,5,0),"")</f>
        <v/>
      </c>
      <c r="BQ248" s="69" t="str">
        <f aca="false">IF(BX248&gt;5,VLOOKUP(CONCATENATE(BK248,BN248),'Pril1-THLPa'!$H$6:$N$96,6,0),"")</f>
        <v/>
      </c>
      <c r="BR248" s="69" t="str">
        <f aca="false">IF(BX248&gt;5,VLOOKUP(CONCATENATE(BK248,BN248),'Pril1-THLPa'!$H$6:$N$96,7,0),"")</f>
        <v/>
      </c>
      <c r="BS248" s="69" t="str">
        <f aca="false">IF(BX248&gt;5,VLOOKUP(CONCATENATE(BK248,BN248),'Pril1-THLPa'!$H$6:$O$96,8,0),"")</f>
        <v/>
      </c>
      <c r="BT248" s="69" t="str">
        <f aca="false">IF(BF248&gt;0, IF(BK248="smrk",  VLOOKUP(VLOOKUP(BD248,'Pril9-K3'!$L$8:$M$207,2,0),'Pril9-K3'!$A$8:$J$16,LOOKUP(BN248,'Pril9-K3'!$A$7:$J$7,'Pril9-K3'!$A$5:$J$5),0), IF(AND(BK248&lt;&gt;"smrk",'Vstupní data'!AK248&lt;&gt;""),'Vstupní data'!AK248,   VLOOKUP(VLOOKUP(BD248,'Pril9-K3'!$L$8:$M$207,2,0),'Pril9-K3'!$A$8:$J$16,LOOKUP(BN248,'Pril9-K3'!$A$7:$J$7,'Pril9-K3'!$A$5:$J$5),0)   )),   "")</f>
        <v/>
      </c>
      <c r="BV248" s="69" t="n">
        <f aca="false">'Vstupní data'!AJ248</f>
        <v>0</v>
      </c>
      <c r="BW248" s="69" t="n">
        <f aca="false">IF(BF248&gt;0,IF(J248&gt;0,J248,K248*H248/100),0)</f>
        <v>0</v>
      </c>
      <c r="BX248" s="69" t="n">
        <f aca="false">IF(BF248&gt;0,IF(BJ248&gt;BL248,BL248,BJ248),0)</f>
        <v>0</v>
      </c>
      <c r="BY248" s="69" t="n">
        <f aca="false">IF(BD248=0,0,IF(AND(BX248&gt;0,BX248&lt;=5),  IF(AND(BX248&gt;0,BX248&lt;=5),VLOOKUP(BK248,'Pril1-THLPa'!$A$6:$F$18,IF(AND(BX248&gt;0,BX248&lt;=5),LOOKUP(BX248,'Pril1-THLPa'!$B$5:$F$5,'Pril1-THLPa'!$B$4:$F$4),""),0),""),  IF(BX248&gt;5,BO248+BP248*(BX248-5)+BQ248*POWER(BX248-5,2)+BR248*POWER(BX248-5,3)+BS248*POWER(BX248-5,4),"")))</f>
        <v>0</v>
      </c>
      <c r="BZ248" s="69" t="n">
        <f aca="false">IF(BY248&gt;0,BY248*BI248/10*BW248*(100+BV248)/100,0)</f>
        <v>0</v>
      </c>
      <c r="CA248" s="69" t="n">
        <f aca="false">IF(BD248&gt;0,BX248-IF(BD248&gt;BX248,BX248,BD248),0)</f>
        <v>0</v>
      </c>
      <c r="CB248" s="69" t="n">
        <f aca="false">POWER(1.01,CA248)</f>
        <v>1</v>
      </c>
      <c r="CC248" s="69" t="n">
        <f aca="false">IF(BF248&gt;0,IF(BF248&gt;BH248,1,BF248/BH248),0)</f>
        <v>0</v>
      </c>
      <c r="CD248" s="72" t="n">
        <f aca="false">IF(BD248=0,0,IF(BF248&gt;0,ROUND(IF(CB248&lt;&gt;0,BZ248*BT248*1/CB248*CC248,0),0),0))</f>
        <v>0</v>
      </c>
      <c r="CE248" s="73" t="str">
        <f aca="false">IF(BF248&gt;0,IF(BF248&gt;BH248,CD248/BF248,CD248/BH248),"")</f>
        <v/>
      </c>
      <c r="CF248" s="69" t="n">
        <f aca="false">'Vstupní data'!AM248</f>
        <v>0</v>
      </c>
      <c r="CG248" s="69" t="n">
        <f aca="false">'Vstupní data'!AN248</f>
        <v>0</v>
      </c>
      <c r="CH248" s="69" t="n">
        <f aca="false">'Vstupní data'!AO248</f>
        <v>0</v>
      </c>
      <c r="CI248" s="69" t="n">
        <f aca="false">'Vstupní data'!AP248</f>
        <v>0</v>
      </c>
      <c r="CJ248" s="72" t="n">
        <f aca="false">ROUND(CH248*CI248,0)</f>
        <v>0</v>
      </c>
      <c r="CK248" s="74" t="str">
        <f aca="false">IF(OR(AA248&gt;0,BB248&gt;0,CD248&gt;0,CJ248&gt;0),AA248+BB248+CD248+CJ248,"")</f>
        <v/>
      </c>
    </row>
    <row r="249" customFormat="false" ht="12.8" hidden="false" customHeight="false" outlineLevel="0" collapsed="false">
      <c r="A249" s="66" t="n">
        <f aca="false">'Vstupní data'!A249</f>
        <v>0</v>
      </c>
      <c r="F249" s="66" t="str">
        <f aca="false">CONCATENATE('Vstupní data'!F249,'Vstupní data'!G249,'Vstupní data'!H249,'Vstupní data'!I249)</f>
        <v/>
      </c>
      <c r="G249" s="66"/>
      <c r="H249" s="66" t="n">
        <f aca="false">'Vstupní data'!K249</f>
        <v>0</v>
      </c>
      <c r="I249" s="66" t="n">
        <f aca="false">'Vstupní data'!L249</f>
        <v>0</v>
      </c>
      <c r="J249" s="66" t="n">
        <f aca="false">'Vstupní data'!K249*'Vstupní data'!M249/100</f>
        <v>0</v>
      </c>
      <c r="L249" s="66" t="n">
        <f aca="false">IF('Vstupní data'!N249="prostokořenný",0,IF('Vstupní data'!N249="krytokořenný","k",IF('Vstupní data'!N249="poloodrostky nebo odrostky, prostokořenné i krytokořenné","po",0)))</f>
        <v>0</v>
      </c>
      <c r="N249" s="66"/>
      <c r="O249" s="66" t="n">
        <f aca="false">'Vstupní data'!O249</f>
        <v>0</v>
      </c>
      <c r="P249" s="66" t="n">
        <f aca="false">IF(O249&gt;0,VLOOKUP(CONCATENATE(VLOOKUP(I249,'Pril3-drev'!$H$5:$K$83,4,0),"-",'Vstupní data'!R249),K2!$C$15:$D$23,2,0),0)</f>
        <v>0</v>
      </c>
      <c r="Q249" s="66" t="n">
        <f aca="false">IF(O249&gt;0,VLOOKUP(I249,'Pril3-drev'!$H$5:$I$83,2,0),0)</f>
        <v>0</v>
      </c>
      <c r="R249" s="66" t="n">
        <f aca="false">IF(Q249&gt;0,VLOOKUP(Q249,'Pril6-okus'!$A$5:$B$17,2,0),0)</f>
        <v>0</v>
      </c>
      <c r="S249" s="66" t="n">
        <f aca="false">IF(O249&gt;0,VLOOKUP(I249,'Pril3-drev'!$H$5:$J$83,3,0),0)</f>
        <v>0</v>
      </c>
      <c r="T249" s="66" t="str">
        <f aca="false">IF(O249&gt;0,IF(L249="k",0.9*VLOOKUP(S249,'ha-pocty-vyhl'!$A$5:$B$20,2,0),IF(L249="po",0.8*VLOOKUP(S249,'ha-pocty-vyhl'!$A$5:$B$20,2,0),VLOOKUP(S249,'ha-pocty-vyhl'!$A$5:$B$20,2,0))),"")</f>
        <v/>
      </c>
      <c r="U249" s="66" t="n">
        <f aca="false">'Vstupní data'!P249</f>
        <v>0</v>
      </c>
      <c r="V249" s="66" t="n">
        <f aca="false">IF(O249&gt;0,1.3*T249*1000*Z249/10000,0)</f>
        <v>0</v>
      </c>
      <c r="W249" s="66" t="n">
        <f aca="false">IF(O249&gt;0,1.3*T249*1000*Z249/10000,0)</f>
        <v>0</v>
      </c>
      <c r="X249" s="66" t="n">
        <f aca="false">IF(O249&gt;0,IF(O249&gt;V249,V249,O249),0)</f>
        <v>0</v>
      </c>
      <c r="Y249" s="66" t="n">
        <f aca="false">IF(O249&gt;0,IF(IF(U249&gt;W249,W249,U249)&lt;X249,W249,IF(U249&gt;W249,W249,U249)),0)</f>
        <v>0</v>
      </c>
      <c r="Z249" s="66" t="n">
        <f aca="false">IF(O249&gt;0,IF(J249&gt;0,J249,K249*H249/100),0)</f>
        <v>0</v>
      </c>
      <c r="AA249" s="67" t="n">
        <f aca="false">IF(O249&gt;0,CEILING(R249*P249*X249/Y249*Z249,1),0)</f>
        <v>0</v>
      </c>
      <c r="AB249" s="68" t="n">
        <f aca="false">IF(O249&gt;0,AA249/O249,0)</f>
        <v>0</v>
      </c>
      <c r="AC249" s="66" t="n">
        <f aca="false">'Vstupní data'!W249</f>
        <v>0</v>
      </c>
      <c r="AI249" s="66" t="str">
        <f aca="false">IF(OR('Vstupní data'!T249&gt;0,'Vstupní data'!U249&gt;0),VLOOKUP(I249,'Pril3-drev'!$H$5:$J$83,3,0),"")</f>
        <v/>
      </c>
      <c r="AJ249" s="66" t="n">
        <f aca="false">IF('Vstupní data'!V249="prostokořenný",0,IF('Vstupní data'!V249="krytokořenný","k",IF('Vstupní data'!V249="poloodrostky nebo odrostky, prostokořenné i krytokořenné","po",0)))</f>
        <v>0</v>
      </c>
      <c r="AK249" s="66" t="n">
        <f aca="false">IF(OR('Vstupní data'!T249&gt;0,'Vstupní data'!U249&gt;0),IF(AJ249="k",0.9*VLOOKUP(AI249,'ha-pocty-vyhl'!$A$5:$B$20,2,0),IF(AJ249="po",0.8*VLOOKUP(AI249,'ha-pocty-vyhl'!$A$5:$B$20,2,0),VLOOKUP(AI249,'ha-pocty-vyhl'!$A$5:$B$20,2,0))),0)</f>
        <v>0</v>
      </c>
      <c r="AL249" s="66" t="n">
        <f aca="false">IF(OR('Vstupní data'!T249&gt;0,'Vstupní data'!U249&gt;0),'Vstupní data'!K249*'Vstupní data'!M249/100,0)</f>
        <v>0</v>
      </c>
      <c r="AM249" s="66" t="n">
        <f aca="false">IF(OR('Vstupní data'!T249&gt;0,'Vstupní data'!U249&gt;0),IF('Vstupní data'!T249&gt;0,'Vstupní data'!T249,ROUND(10*'Vstupní data'!U249/AK249,0)),0)</f>
        <v>0</v>
      </c>
      <c r="AN249" s="69" t="n">
        <f aca="false">IF('Vstupní data'!T249&gt;0,   IF('Vstupní data'!T249&lt;=AL249,'Vstupní data'!T249,AL249),   IF(AM249&lt;AL249,AM249,AL249))</f>
        <v>0</v>
      </c>
      <c r="AO249" s="69" t="n">
        <f aca="false">'Vstupní data'!X249</f>
        <v>0</v>
      </c>
      <c r="AP249" s="66" t="n">
        <f aca="false">IF(OR('Vstupní data'!T249&gt;0,'Vstupní data'!U249&gt;0),IF(I249&lt;&gt;0,VLOOKUP(I249,'Pril3-drev'!$H$5:$I$83,2,0),0),0)</f>
        <v>0</v>
      </c>
      <c r="AQ249" s="66" t="n">
        <f aca="false">'Vstupní data'!Y249</f>
        <v>0</v>
      </c>
      <c r="AR249" s="66" t="str">
        <f aca="false">IF(AC249&gt;5,   IF('Vstupní data'!Y249&gt;0,   VLOOKUP(VLOOKUP(CONCATENATE(VLOOKUP(I249,'Pril3-drev'!$H$4:$L$83,5,0),AC249),'Pril3-drev'!$Q$4:$R$2803,2,0),'AVB-BS'!$C$5:$S$29 ,LOOKUP(AQ249,'AVB-BS'!$D$3:$S$3,'AVB-BS'!$D$1:$S$1) ,0 )   ,   IF('Vstupní data'!Z249&gt;0,'Vstupní data'!Z249,0)) , "")</f>
        <v/>
      </c>
      <c r="AS249" s="70" t="str">
        <f aca="false">IF(AC249&gt;5,VLOOKUP(CONCATENATE(AP249,AR249),'Pril1-THLPa'!$H$6:$N$96,4,0),"")</f>
        <v/>
      </c>
      <c r="AT249" s="70" t="str">
        <f aca="false">IF(AC249&gt;5,VLOOKUP(CONCATENATE(AP249,AR249),'Pril1-THLPa'!$H$6:$N$96,5,0),"")</f>
        <v/>
      </c>
      <c r="AU249" s="70" t="str">
        <f aca="false">IF(AC249&gt;5,VLOOKUP(CONCATENATE(AP249,AR249),'Pril1-THLPa'!$H$6:$N$96,6,0),"")</f>
        <v/>
      </c>
      <c r="AV249" s="70" t="str">
        <f aca="false">IF(AC249&gt;5,VLOOKUP(CONCATENATE(AP249,AR249),'Pril1-THLPa'!$H$6:$N$96,7,0),"")</f>
        <v/>
      </c>
      <c r="AW249" s="70" t="str">
        <f aca="false">IF(AC249&gt;5,VLOOKUP(CONCATENATE(AP249,AR249),'Pril1-THLPa'!$H$6:$O$96,8,0),"")</f>
        <v/>
      </c>
      <c r="AX249" s="66" t="n">
        <f aca="false">IF(AC249&gt;0,IF(AND(AC249&gt;0,AC249&lt;=5),VLOOKUP(AP249,'Pril1-THLPa'!$A$6:$F$18,LOOKUP(AC249,'Pril1-THLPa'!$B$5:$F$5,'Pril1-THLPa'!$B$4:$F$4),0),AS249+AT249*(AC249-5)+AU249*POWER(AC249-5,2)+AV249*POWER(AC249-5,3)+AW249*POWER(AC249-5,4)),0)</f>
        <v>0</v>
      </c>
      <c r="AY249" s="71"/>
      <c r="AZ249" s="66" t="n">
        <f aca="false">'Vstupní data'!AA249</f>
        <v>0</v>
      </c>
      <c r="BA249" s="66" t="n">
        <f aca="false">IF(OR('Vstupní data'!T249&gt;0,'Vstupní data'!U249&gt;0),IF(AC249&lt;&gt;"",AX249*AO249/10*(100+AZ249)/100,0),0)</f>
        <v>0</v>
      </c>
      <c r="BB249" s="67" t="n">
        <f aca="false">IF(AC249&lt;&gt;"",ROUND(BA249*AN249,0),0)</f>
        <v>0</v>
      </c>
      <c r="BC249" s="68" t="str">
        <f aca="false">IF(AE249&gt;0,BB249/AE249,"")</f>
        <v/>
      </c>
      <c r="BD249" s="66" t="n">
        <f aca="false">'Vstupní data'!AE249</f>
        <v>0</v>
      </c>
      <c r="BF249" s="66" t="n">
        <f aca="false">'Vstupní data'!AC249</f>
        <v>0</v>
      </c>
      <c r="BH249" s="66" t="n">
        <f aca="false">'Vstupní data'!AD249</f>
        <v>0</v>
      </c>
      <c r="BI249" s="66" t="n">
        <f aca="false">'Vstupní data'!AF249</f>
        <v>0</v>
      </c>
      <c r="BJ249" s="69" t="n">
        <f aca="false">'Vstupní data'!AG249</f>
        <v>0</v>
      </c>
      <c r="BK249" s="69" t="n">
        <f aca="false">IF(BF249&lt;&gt;0,VLOOKUP(I249,'Pril3-drev'!$H$5:$I$83,2,0),0)</f>
        <v>0</v>
      </c>
      <c r="BL249" s="69" t="n">
        <f aca="false">IF(BF249&lt;&gt;0,VLOOKUP(BK249,'Pril3-drev'!$A$5:$C$17,3,0),0)</f>
        <v>0</v>
      </c>
      <c r="BM249" s="69" t="n">
        <f aca="false">'Vstupní data'!AH249</f>
        <v>0</v>
      </c>
      <c r="BN249" s="69" t="n">
        <f aca="false">IF('Vstupní data'!AH249&gt;0,   VLOOKUP(VLOOKUP(CONCATENATE(VLOOKUP(I249,'Pril3-drev'!$H$4:$L$83,5,0),BD249),'Pril3-drev'!$Q$4:$R$2803,2,0),'AVB-BS'!$C$5:$S$29 ,LOOKUP(BM249,'AVB-BS'!$D$3:$S$3,'AVB-BS'!$D$1:$S$1) ,0 )   ,   IF('Vstupní data'!AI249&gt;0,'Vstupní data'!AI249,0))</f>
        <v>0</v>
      </c>
      <c r="BO249" s="69" t="str">
        <f aca="false">IF(BX249&gt;5,VLOOKUP(CONCATENATE(BK249,BN249),'Pril1-THLPa'!$H$6:$N$96,4,0),"")</f>
        <v/>
      </c>
      <c r="BP249" s="69" t="str">
        <f aca="false">IF(BX249&gt;5,VLOOKUP(CONCATENATE(BK249,BN249),'Pril1-THLPa'!$H$6:$N$96,5,0),"")</f>
        <v/>
      </c>
      <c r="BQ249" s="69" t="str">
        <f aca="false">IF(BX249&gt;5,VLOOKUP(CONCATENATE(BK249,BN249),'Pril1-THLPa'!$H$6:$N$96,6,0),"")</f>
        <v/>
      </c>
      <c r="BR249" s="69" t="str">
        <f aca="false">IF(BX249&gt;5,VLOOKUP(CONCATENATE(BK249,BN249),'Pril1-THLPa'!$H$6:$N$96,7,0),"")</f>
        <v/>
      </c>
      <c r="BS249" s="69" t="str">
        <f aca="false">IF(BX249&gt;5,VLOOKUP(CONCATENATE(BK249,BN249),'Pril1-THLPa'!$H$6:$O$96,8,0),"")</f>
        <v/>
      </c>
      <c r="BT249" s="69" t="str">
        <f aca="false">IF(BF249&gt;0, IF(BK249="smrk",  VLOOKUP(VLOOKUP(BD249,'Pril9-K3'!$L$8:$M$207,2,0),'Pril9-K3'!$A$8:$J$16,LOOKUP(BN249,'Pril9-K3'!$A$7:$J$7,'Pril9-K3'!$A$5:$J$5),0), IF(AND(BK249&lt;&gt;"smrk",'Vstupní data'!AK249&lt;&gt;""),'Vstupní data'!AK249,   VLOOKUP(VLOOKUP(BD249,'Pril9-K3'!$L$8:$M$207,2,0),'Pril9-K3'!$A$8:$J$16,LOOKUP(BN249,'Pril9-K3'!$A$7:$J$7,'Pril9-K3'!$A$5:$J$5),0)   )),   "")</f>
        <v/>
      </c>
      <c r="BV249" s="69" t="n">
        <f aca="false">'Vstupní data'!AJ249</f>
        <v>0</v>
      </c>
      <c r="BW249" s="69" t="n">
        <f aca="false">IF(BF249&gt;0,IF(J249&gt;0,J249,K249*H249/100),0)</f>
        <v>0</v>
      </c>
      <c r="BX249" s="69" t="n">
        <f aca="false">IF(BF249&gt;0,IF(BJ249&gt;BL249,BL249,BJ249),0)</f>
        <v>0</v>
      </c>
      <c r="BY249" s="69" t="n">
        <f aca="false">IF(BD249=0,0,IF(AND(BX249&gt;0,BX249&lt;=5),  IF(AND(BX249&gt;0,BX249&lt;=5),VLOOKUP(BK249,'Pril1-THLPa'!$A$6:$F$18,IF(AND(BX249&gt;0,BX249&lt;=5),LOOKUP(BX249,'Pril1-THLPa'!$B$5:$F$5,'Pril1-THLPa'!$B$4:$F$4),""),0),""),  IF(BX249&gt;5,BO249+BP249*(BX249-5)+BQ249*POWER(BX249-5,2)+BR249*POWER(BX249-5,3)+BS249*POWER(BX249-5,4),"")))</f>
        <v>0</v>
      </c>
      <c r="BZ249" s="69" t="n">
        <f aca="false">IF(BY249&gt;0,BY249*BI249/10*BW249*(100+BV249)/100,0)</f>
        <v>0</v>
      </c>
      <c r="CA249" s="69" t="n">
        <f aca="false">IF(BD249&gt;0,BX249-IF(BD249&gt;BX249,BX249,BD249),0)</f>
        <v>0</v>
      </c>
      <c r="CB249" s="69" t="n">
        <f aca="false">POWER(1.01,CA249)</f>
        <v>1</v>
      </c>
      <c r="CC249" s="69" t="n">
        <f aca="false">IF(BF249&gt;0,IF(BF249&gt;BH249,1,BF249/BH249),0)</f>
        <v>0</v>
      </c>
      <c r="CD249" s="72" t="n">
        <f aca="false">IF(BD249=0,0,IF(BF249&gt;0,ROUND(IF(CB249&lt;&gt;0,BZ249*BT249*1/CB249*CC249,0),0),0))</f>
        <v>0</v>
      </c>
      <c r="CE249" s="73" t="str">
        <f aca="false">IF(BF249&gt;0,IF(BF249&gt;BH249,CD249/BF249,CD249/BH249),"")</f>
        <v/>
      </c>
      <c r="CF249" s="69" t="n">
        <f aca="false">'Vstupní data'!AM249</f>
        <v>0</v>
      </c>
      <c r="CG249" s="69" t="n">
        <f aca="false">'Vstupní data'!AN249</f>
        <v>0</v>
      </c>
      <c r="CH249" s="69" t="n">
        <f aca="false">'Vstupní data'!AO249</f>
        <v>0</v>
      </c>
      <c r="CI249" s="69" t="n">
        <f aca="false">'Vstupní data'!AP249</f>
        <v>0</v>
      </c>
      <c r="CJ249" s="72" t="n">
        <f aca="false">ROUND(CH249*CI249,0)</f>
        <v>0</v>
      </c>
      <c r="CK249" s="74" t="str">
        <f aca="false">IF(OR(AA249&gt;0,BB249&gt;0,CD249&gt;0,CJ249&gt;0),AA249+BB249+CD249+CJ249,"")</f>
        <v/>
      </c>
    </row>
    <row r="250" customFormat="false" ht="12.8" hidden="false" customHeight="false" outlineLevel="0" collapsed="false">
      <c r="A250" s="66" t="n">
        <f aca="false">'Vstupní data'!A250</f>
        <v>0</v>
      </c>
      <c r="F250" s="66" t="str">
        <f aca="false">CONCATENATE('Vstupní data'!F250,'Vstupní data'!G250,'Vstupní data'!H250,'Vstupní data'!I250)</f>
        <v/>
      </c>
      <c r="G250" s="66"/>
      <c r="H250" s="66" t="n">
        <f aca="false">'Vstupní data'!K250</f>
        <v>0</v>
      </c>
      <c r="I250" s="66" t="n">
        <f aca="false">'Vstupní data'!L250</f>
        <v>0</v>
      </c>
      <c r="J250" s="66" t="n">
        <f aca="false">'Vstupní data'!K250*'Vstupní data'!M250/100</f>
        <v>0</v>
      </c>
      <c r="L250" s="66" t="n">
        <f aca="false">IF('Vstupní data'!N250="prostokořenný",0,IF('Vstupní data'!N250="krytokořenný","k",IF('Vstupní data'!N250="poloodrostky nebo odrostky, prostokořenné i krytokořenné","po",0)))</f>
        <v>0</v>
      </c>
      <c r="N250" s="66"/>
      <c r="O250" s="66" t="n">
        <f aca="false">'Vstupní data'!O250</f>
        <v>0</v>
      </c>
      <c r="P250" s="66" t="n">
        <f aca="false">IF(O250&gt;0,VLOOKUP(CONCATENATE(VLOOKUP(I250,'Pril3-drev'!$H$5:$K$83,4,0),"-",'Vstupní data'!R250),K2!$C$15:$D$23,2,0),0)</f>
        <v>0</v>
      </c>
      <c r="Q250" s="66" t="n">
        <f aca="false">IF(O250&gt;0,VLOOKUP(I250,'Pril3-drev'!$H$5:$I$83,2,0),0)</f>
        <v>0</v>
      </c>
      <c r="R250" s="66" t="n">
        <f aca="false">IF(Q250&gt;0,VLOOKUP(Q250,'Pril6-okus'!$A$5:$B$17,2,0),0)</f>
        <v>0</v>
      </c>
      <c r="S250" s="66" t="n">
        <f aca="false">IF(O250&gt;0,VLOOKUP(I250,'Pril3-drev'!$H$5:$J$83,3,0),0)</f>
        <v>0</v>
      </c>
      <c r="T250" s="66" t="str">
        <f aca="false">IF(O250&gt;0,IF(L250="k",0.9*VLOOKUP(S250,'ha-pocty-vyhl'!$A$5:$B$20,2,0),IF(L250="po",0.8*VLOOKUP(S250,'ha-pocty-vyhl'!$A$5:$B$20,2,0),VLOOKUP(S250,'ha-pocty-vyhl'!$A$5:$B$20,2,0))),"")</f>
        <v/>
      </c>
      <c r="U250" s="66" t="n">
        <f aca="false">'Vstupní data'!P250</f>
        <v>0</v>
      </c>
      <c r="V250" s="66" t="n">
        <f aca="false">IF(O250&gt;0,1.3*T250*1000*Z250/10000,0)</f>
        <v>0</v>
      </c>
      <c r="W250" s="66" t="n">
        <f aca="false">IF(O250&gt;0,1.3*T250*1000*Z250/10000,0)</f>
        <v>0</v>
      </c>
      <c r="X250" s="66" t="n">
        <f aca="false">IF(O250&gt;0,IF(O250&gt;V250,V250,O250),0)</f>
        <v>0</v>
      </c>
      <c r="Y250" s="66" t="n">
        <f aca="false">IF(O250&gt;0,IF(IF(U250&gt;W250,W250,U250)&lt;X250,W250,IF(U250&gt;W250,W250,U250)),0)</f>
        <v>0</v>
      </c>
      <c r="Z250" s="66" t="n">
        <f aca="false">IF(O250&gt;0,IF(J250&gt;0,J250,K250*H250/100),0)</f>
        <v>0</v>
      </c>
      <c r="AA250" s="67" t="n">
        <f aca="false">IF(O250&gt;0,CEILING(R250*P250*X250/Y250*Z250,1),0)</f>
        <v>0</v>
      </c>
      <c r="AB250" s="68" t="n">
        <f aca="false">IF(O250&gt;0,AA250/O250,0)</f>
        <v>0</v>
      </c>
      <c r="AC250" s="66" t="n">
        <f aca="false">'Vstupní data'!W250</f>
        <v>0</v>
      </c>
      <c r="AI250" s="66" t="str">
        <f aca="false">IF(OR('Vstupní data'!T250&gt;0,'Vstupní data'!U250&gt;0),VLOOKUP(I250,'Pril3-drev'!$H$5:$J$83,3,0),"")</f>
        <v/>
      </c>
      <c r="AJ250" s="66" t="n">
        <f aca="false">IF('Vstupní data'!V250="prostokořenný",0,IF('Vstupní data'!V250="krytokořenný","k",IF('Vstupní data'!V250="poloodrostky nebo odrostky, prostokořenné i krytokořenné","po",0)))</f>
        <v>0</v>
      </c>
      <c r="AK250" s="66" t="n">
        <f aca="false">IF(OR('Vstupní data'!T250&gt;0,'Vstupní data'!U250&gt;0),IF(AJ250="k",0.9*VLOOKUP(AI250,'ha-pocty-vyhl'!$A$5:$B$20,2,0),IF(AJ250="po",0.8*VLOOKUP(AI250,'ha-pocty-vyhl'!$A$5:$B$20,2,0),VLOOKUP(AI250,'ha-pocty-vyhl'!$A$5:$B$20,2,0))),0)</f>
        <v>0</v>
      </c>
      <c r="AL250" s="66" t="n">
        <f aca="false">IF(OR('Vstupní data'!T250&gt;0,'Vstupní data'!U250&gt;0),'Vstupní data'!K250*'Vstupní data'!M250/100,0)</f>
        <v>0</v>
      </c>
      <c r="AM250" s="66" t="n">
        <f aca="false">IF(OR('Vstupní data'!T250&gt;0,'Vstupní data'!U250&gt;0),IF('Vstupní data'!T250&gt;0,'Vstupní data'!T250,ROUND(10*'Vstupní data'!U250/AK250,0)),0)</f>
        <v>0</v>
      </c>
      <c r="AN250" s="69" t="n">
        <f aca="false">IF('Vstupní data'!T250&gt;0,   IF('Vstupní data'!T250&lt;=AL250,'Vstupní data'!T250,AL250),   IF(AM250&lt;AL250,AM250,AL250))</f>
        <v>0</v>
      </c>
      <c r="AO250" s="69" t="n">
        <f aca="false">'Vstupní data'!X250</f>
        <v>0</v>
      </c>
      <c r="AP250" s="66" t="n">
        <f aca="false">IF(OR('Vstupní data'!T250&gt;0,'Vstupní data'!U250&gt;0),IF(I250&lt;&gt;0,VLOOKUP(I250,'Pril3-drev'!$H$5:$I$83,2,0),0),0)</f>
        <v>0</v>
      </c>
      <c r="AQ250" s="66" t="n">
        <f aca="false">'Vstupní data'!Y250</f>
        <v>0</v>
      </c>
      <c r="AR250" s="66" t="str">
        <f aca="false">IF(AC250&gt;5,   IF('Vstupní data'!Y250&gt;0,   VLOOKUP(VLOOKUP(CONCATENATE(VLOOKUP(I250,'Pril3-drev'!$H$4:$L$83,5,0),AC250),'Pril3-drev'!$Q$4:$R$2803,2,0),'AVB-BS'!$C$5:$S$29 ,LOOKUP(AQ250,'AVB-BS'!$D$3:$S$3,'AVB-BS'!$D$1:$S$1) ,0 )   ,   IF('Vstupní data'!Z250&gt;0,'Vstupní data'!Z250,0)) , "")</f>
        <v/>
      </c>
      <c r="AS250" s="70" t="str">
        <f aca="false">IF(AC250&gt;5,VLOOKUP(CONCATENATE(AP250,AR250),'Pril1-THLPa'!$H$6:$N$96,4,0),"")</f>
        <v/>
      </c>
      <c r="AT250" s="70" t="str">
        <f aca="false">IF(AC250&gt;5,VLOOKUP(CONCATENATE(AP250,AR250),'Pril1-THLPa'!$H$6:$N$96,5,0),"")</f>
        <v/>
      </c>
      <c r="AU250" s="70" t="str">
        <f aca="false">IF(AC250&gt;5,VLOOKUP(CONCATENATE(AP250,AR250),'Pril1-THLPa'!$H$6:$N$96,6,0),"")</f>
        <v/>
      </c>
      <c r="AV250" s="70" t="str">
        <f aca="false">IF(AC250&gt;5,VLOOKUP(CONCATENATE(AP250,AR250),'Pril1-THLPa'!$H$6:$N$96,7,0),"")</f>
        <v/>
      </c>
      <c r="AW250" s="70" t="str">
        <f aca="false">IF(AC250&gt;5,VLOOKUP(CONCATENATE(AP250,AR250),'Pril1-THLPa'!$H$6:$O$96,8,0),"")</f>
        <v/>
      </c>
      <c r="AX250" s="66" t="n">
        <f aca="false">IF(AC250&gt;0,IF(AND(AC250&gt;0,AC250&lt;=5),VLOOKUP(AP250,'Pril1-THLPa'!$A$6:$F$18,LOOKUP(AC250,'Pril1-THLPa'!$B$5:$F$5,'Pril1-THLPa'!$B$4:$F$4),0),AS250+AT250*(AC250-5)+AU250*POWER(AC250-5,2)+AV250*POWER(AC250-5,3)+AW250*POWER(AC250-5,4)),0)</f>
        <v>0</v>
      </c>
      <c r="AY250" s="71"/>
      <c r="AZ250" s="66" t="n">
        <f aca="false">'Vstupní data'!AA250</f>
        <v>0</v>
      </c>
      <c r="BA250" s="66" t="n">
        <f aca="false">IF(OR('Vstupní data'!T250&gt;0,'Vstupní data'!U250&gt;0),IF(AC250&lt;&gt;"",AX250*AO250/10*(100+AZ250)/100,0),0)</f>
        <v>0</v>
      </c>
      <c r="BB250" s="67" t="n">
        <f aca="false">IF(AC250&lt;&gt;"",ROUND(BA250*AN250,0),0)</f>
        <v>0</v>
      </c>
      <c r="BC250" s="68" t="str">
        <f aca="false">IF(AE250&gt;0,BB250/AE250,"")</f>
        <v/>
      </c>
      <c r="BD250" s="66" t="n">
        <f aca="false">'Vstupní data'!AE250</f>
        <v>0</v>
      </c>
      <c r="BF250" s="66" t="n">
        <f aca="false">'Vstupní data'!AC250</f>
        <v>0</v>
      </c>
      <c r="BH250" s="66" t="n">
        <f aca="false">'Vstupní data'!AD250</f>
        <v>0</v>
      </c>
      <c r="BI250" s="66" t="n">
        <f aca="false">'Vstupní data'!AF250</f>
        <v>0</v>
      </c>
      <c r="BJ250" s="69" t="n">
        <f aca="false">'Vstupní data'!AG250</f>
        <v>0</v>
      </c>
      <c r="BK250" s="69" t="n">
        <f aca="false">IF(BF250&lt;&gt;0,VLOOKUP(I250,'Pril3-drev'!$H$5:$I$83,2,0),0)</f>
        <v>0</v>
      </c>
      <c r="BL250" s="69" t="n">
        <f aca="false">IF(BF250&lt;&gt;0,VLOOKUP(BK250,'Pril3-drev'!$A$5:$C$17,3,0),0)</f>
        <v>0</v>
      </c>
      <c r="BM250" s="69" t="n">
        <f aca="false">'Vstupní data'!AH250</f>
        <v>0</v>
      </c>
      <c r="BN250" s="69" t="n">
        <f aca="false">IF('Vstupní data'!AH250&gt;0,   VLOOKUP(VLOOKUP(CONCATENATE(VLOOKUP(I250,'Pril3-drev'!$H$4:$L$83,5,0),BD250),'Pril3-drev'!$Q$4:$R$2803,2,0),'AVB-BS'!$C$5:$S$29 ,LOOKUP(BM250,'AVB-BS'!$D$3:$S$3,'AVB-BS'!$D$1:$S$1) ,0 )   ,   IF('Vstupní data'!AI250&gt;0,'Vstupní data'!AI250,0))</f>
        <v>0</v>
      </c>
      <c r="BO250" s="69" t="str">
        <f aca="false">IF(BX250&gt;5,VLOOKUP(CONCATENATE(BK250,BN250),'Pril1-THLPa'!$H$6:$N$96,4,0),"")</f>
        <v/>
      </c>
      <c r="BP250" s="69" t="str">
        <f aca="false">IF(BX250&gt;5,VLOOKUP(CONCATENATE(BK250,BN250),'Pril1-THLPa'!$H$6:$N$96,5,0),"")</f>
        <v/>
      </c>
      <c r="BQ250" s="69" t="str">
        <f aca="false">IF(BX250&gt;5,VLOOKUP(CONCATENATE(BK250,BN250),'Pril1-THLPa'!$H$6:$N$96,6,0),"")</f>
        <v/>
      </c>
      <c r="BR250" s="69" t="str">
        <f aca="false">IF(BX250&gt;5,VLOOKUP(CONCATENATE(BK250,BN250),'Pril1-THLPa'!$H$6:$N$96,7,0),"")</f>
        <v/>
      </c>
      <c r="BS250" s="69" t="str">
        <f aca="false">IF(BX250&gt;5,VLOOKUP(CONCATENATE(BK250,BN250),'Pril1-THLPa'!$H$6:$O$96,8,0),"")</f>
        <v/>
      </c>
      <c r="BT250" s="69" t="str">
        <f aca="false">IF(BF250&gt;0, IF(BK250="smrk",  VLOOKUP(VLOOKUP(BD250,'Pril9-K3'!$L$8:$M$207,2,0),'Pril9-K3'!$A$8:$J$16,LOOKUP(BN250,'Pril9-K3'!$A$7:$J$7,'Pril9-K3'!$A$5:$J$5),0), IF(AND(BK250&lt;&gt;"smrk",'Vstupní data'!AK250&lt;&gt;""),'Vstupní data'!AK250,   VLOOKUP(VLOOKUP(BD250,'Pril9-K3'!$L$8:$M$207,2,0),'Pril9-K3'!$A$8:$J$16,LOOKUP(BN250,'Pril9-K3'!$A$7:$J$7,'Pril9-K3'!$A$5:$J$5),0)   )),   "")</f>
        <v/>
      </c>
      <c r="BV250" s="69" t="n">
        <f aca="false">'Vstupní data'!AJ250</f>
        <v>0</v>
      </c>
      <c r="BW250" s="69" t="n">
        <f aca="false">IF(BF250&gt;0,IF(J250&gt;0,J250,K250*H250/100),0)</f>
        <v>0</v>
      </c>
      <c r="BX250" s="69" t="n">
        <f aca="false">IF(BF250&gt;0,IF(BJ250&gt;BL250,BL250,BJ250),0)</f>
        <v>0</v>
      </c>
      <c r="BY250" s="69" t="n">
        <f aca="false">IF(BD250=0,0,IF(AND(BX250&gt;0,BX250&lt;=5),  IF(AND(BX250&gt;0,BX250&lt;=5),VLOOKUP(BK250,'Pril1-THLPa'!$A$6:$F$18,IF(AND(BX250&gt;0,BX250&lt;=5),LOOKUP(BX250,'Pril1-THLPa'!$B$5:$F$5,'Pril1-THLPa'!$B$4:$F$4),""),0),""),  IF(BX250&gt;5,BO250+BP250*(BX250-5)+BQ250*POWER(BX250-5,2)+BR250*POWER(BX250-5,3)+BS250*POWER(BX250-5,4),"")))</f>
        <v>0</v>
      </c>
      <c r="BZ250" s="69" t="n">
        <f aca="false">IF(BY250&gt;0,BY250*BI250/10*BW250*(100+BV250)/100,0)</f>
        <v>0</v>
      </c>
      <c r="CA250" s="69" t="n">
        <f aca="false">IF(BD250&gt;0,BX250-IF(BD250&gt;BX250,BX250,BD250),0)</f>
        <v>0</v>
      </c>
      <c r="CB250" s="69" t="n">
        <f aca="false">POWER(1.01,CA250)</f>
        <v>1</v>
      </c>
      <c r="CC250" s="69" t="n">
        <f aca="false">IF(BF250&gt;0,IF(BF250&gt;BH250,1,BF250/BH250),0)</f>
        <v>0</v>
      </c>
      <c r="CD250" s="72" t="n">
        <f aca="false">IF(BD250=0,0,IF(BF250&gt;0,ROUND(IF(CB250&lt;&gt;0,BZ250*BT250*1/CB250*CC250,0),0),0))</f>
        <v>0</v>
      </c>
      <c r="CE250" s="73" t="str">
        <f aca="false">IF(BF250&gt;0,IF(BF250&gt;BH250,CD250/BF250,CD250/BH250),"")</f>
        <v/>
      </c>
      <c r="CF250" s="69" t="n">
        <f aca="false">'Vstupní data'!AM250</f>
        <v>0</v>
      </c>
      <c r="CG250" s="69" t="n">
        <f aca="false">'Vstupní data'!AN250</f>
        <v>0</v>
      </c>
      <c r="CH250" s="69" t="n">
        <f aca="false">'Vstupní data'!AO250</f>
        <v>0</v>
      </c>
      <c r="CI250" s="69" t="n">
        <f aca="false">'Vstupní data'!AP250</f>
        <v>0</v>
      </c>
      <c r="CJ250" s="72" t="n">
        <f aca="false">ROUND(CH250*CI250,0)</f>
        <v>0</v>
      </c>
      <c r="CK250" s="74" t="str">
        <f aca="false">IF(OR(AA250&gt;0,BB250&gt;0,CD250&gt;0,CJ250&gt;0),AA250+BB250+CD250+CJ250,"")</f>
        <v/>
      </c>
    </row>
    <row r="251" customFormat="false" ht="12.8" hidden="false" customHeight="false" outlineLevel="0" collapsed="false">
      <c r="A251" s="66" t="n">
        <f aca="false">'Vstupní data'!A251</f>
        <v>0</v>
      </c>
      <c r="F251" s="66" t="str">
        <f aca="false">CONCATENATE('Vstupní data'!F251,'Vstupní data'!G251,'Vstupní data'!H251,'Vstupní data'!I251)</f>
        <v/>
      </c>
      <c r="G251" s="66"/>
      <c r="H251" s="66" t="n">
        <f aca="false">'Vstupní data'!K251</f>
        <v>0</v>
      </c>
      <c r="I251" s="66" t="n">
        <f aca="false">'Vstupní data'!L251</f>
        <v>0</v>
      </c>
      <c r="J251" s="66" t="n">
        <f aca="false">'Vstupní data'!K251*'Vstupní data'!M251/100</f>
        <v>0</v>
      </c>
      <c r="L251" s="66" t="n">
        <f aca="false">IF('Vstupní data'!N251="prostokořenný",0,IF('Vstupní data'!N251="krytokořenný","k",IF('Vstupní data'!N251="poloodrostky nebo odrostky, prostokořenné i krytokořenné","po",0)))</f>
        <v>0</v>
      </c>
      <c r="N251" s="66"/>
      <c r="O251" s="66" t="n">
        <f aca="false">'Vstupní data'!O251</f>
        <v>0</v>
      </c>
      <c r="P251" s="66" t="n">
        <f aca="false">IF(O251&gt;0,VLOOKUP(CONCATENATE(VLOOKUP(I251,'Pril3-drev'!$H$5:$K$83,4,0),"-",'Vstupní data'!R251),K2!$C$15:$D$23,2,0),0)</f>
        <v>0</v>
      </c>
      <c r="Q251" s="66" t="n">
        <f aca="false">IF(O251&gt;0,VLOOKUP(I251,'Pril3-drev'!$H$5:$I$83,2,0),0)</f>
        <v>0</v>
      </c>
      <c r="R251" s="66" t="n">
        <f aca="false">IF(Q251&gt;0,VLOOKUP(Q251,'Pril6-okus'!$A$5:$B$17,2,0),0)</f>
        <v>0</v>
      </c>
      <c r="S251" s="66" t="n">
        <f aca="false">IF(O251&gt;0,VLOOKUP(I251,'Pril3-drev'!$H$5:$J$83,3,0),0)</f>
        <v>0</v>
      </c>
      <c r="T251" s="66" t="str">
        <f aca="false">IF(O251&gt;0,IF(L251="k",0.9*VLOOKUP(S251,'ha-pocty-vyhl'!$A$5:$B$20,2,0),IF(L251="po",0.8*VLOOKUP(S251,'ha-pocty-vyhl'!$A$5:$B$20,2,0),VLOOKUP(S251,'ha-pocty-vyhl'!$A$5:$B$20,2,0))),"")</f>
        <v/>
      </c>
      <c r="U251" s="66" t="n">
        <f aca="false">'Vstupní data'!P251</f>
        <v>0</v>
      </c>
      <c r="V251" s="66" t="n">
        <f aca="false">IF(O251&gt;0,1.3*T251*1000*Z251/10000,0)</f>
        <v>0</v>
      </c>
      <c r="W251" s="66" t="n">
        <f aca="false">IF(O251&gt;0,1.3*T251*1000*Z251/10000,0)</f>
        <v>0</v>
      </c>
      <c r="X251" s="66" t="n">
        <f aca="false">IF(O251&gt;0,IF(O251&gt;V251,V251,O251),0)</f>
        <v>0</v>
      </c>
      <c r="Y251" s="66" t="n">
        <f aca="false">IF(O251&gt;0,IF(IF(U251&gt;W251,W251,U251)&lt;X251,W251,IF(U251&gt;W251,W251,U251)),0)</f>
        <v>0</v>
      </c>
      <c r="Z251" s="66" t="n">
        <f aca="false">IF(O251&gt;0,IF(J251&gt;0,J251,K251*H251/100),0)</f>
        <v>0</v>
      </c>
      <c r="AA251" s="67" t="n">
        <f aca="false">IF(O251&gt;0,CEILING(R251*P251*X251/Y251*Z251,1),0)</f>
        <v>0</v>
      </c>
      <c r="AB251" s="68" t="n">
        <f aca="false">IF(O251&gt;0,AA251/O251,0)</f>
        <v>0</v>
      </c>
      <c r="AC251" s="66" t="n">
        <f aca="false">'Vstupní data'!W251</f>
        <v>0</v>
      </c>
      <c r="AI251" s="66" t="str">
        <f aca="false">IF(OR('Vstupní data'!T251&gt;0,'Vstupní data'!U251&gt;0),VLOOKUP(I251,'Pril3-drev'!$H$5:$J$83,3,0),"")</f>
        <v/>
      </c>
      <c r="AJ251" s="66" t="n">
        <f aca="false">IF('Vstupní data'!V251="prostokořenný",0,IF('Vstupní data'!V251="krytokořenný","k",IF('Vstupní data'!V251="poloodrostky nebo odrostky, prostokořenné i krytokořenné","po",0)))</f>
        <v>0</v>
      </c>
      <c r="AK251" s="66" t="n">
        <f aca="false">IF(OR('Vstupní data'!T251&gt;0,'Vstupní data'!U251&gt;0),IF(AJ251="k",0.9*VLOOKUP(AI251,'ha-pocty-vyhl'!$A$5:$B$20,2,0),IF(AJ251="po",0.8*VLOOKUP(AI251,'ha-pocty-vyhl'!$A$5:$B$20,2,0),VLOOKUP(AI251,'ha-pocty-vyhl'!$A$5:$B$20,2,0))),0)</f>
        <v>0</v>
      </c>
      <c r="AL251" s="66" t="n">
        <f aca="false">IF(OR('Vstupní data'!T251&gt;0,'Vstupní data'!U251&gt;0),'Vstupní data'!K251*'Vstupní data'!M251/100,0)</f>
        <v>0</v>
      </c>
      <c r="AM251" s="66" t="n">
        <f aca="false">IF(OR('Vstupní data'!T251&gt;0,'Vstupní data'!U251&gt;0),IF('Vstupní data'!T251&gt;0,'Vstupní data'!T251,ROUND(10*'Vstupní data'!U251/AK251,0)),0)</f>
        <v>0</v>
      </c>
      <c r="AN251" s="69" t="n">
        <f aca="false">IF('Vstupní data'!T251&gt;0,   IF('Vstupní data'!T251&lt;=AL251,'Vstupní data'!T251,AL251),   IF(AM251&lt;AL251,AM251,AL251))</f>
        <v>0</v>
      </c>
      <c r="AO251" s="69" t="n">
        <f aca="false">'Vstupní data'!X251</f>
        <v>0</v>
      </c>
      <c r="AP251" s="66" t="n">
        <f aca="false">IF(OR('Vstupní data'!T251&gt;0,'Vstupní data'!U251&gt;0),IF(I251&lt;&gt;0,VLOOKUP(I251,'Pril3-drev'!$H$5:$I$83,2,0),0),0)</f>
        <v>0</v>
      </c>
      <c r="AQ251" s="66" t="n">
        <f aca="false">'Vstupní data'!Y251</f>
        <v>0</v>
      </c>
      <c r="AR251" s="66" t="str">
        <f aca="false">IF(AC251&gt;5,   IF('Vstupní data'!Y251&gt;0,   VLOOKUP(VLOOKUP(CONCATENATE(VLOOKUP(I251,'Pril3-drev'!$H$4:$L$83,5,0),AC251),'Pril3-drev'!$Q$4:$R$2803,2,0),'AVB-BS'!$C$5:$S$29 ,LOOKUP(AQ251,'AVB-BS'!$D$3:$S$3,'AVB-BS'!$D$1:$S$1) ,0 )   ,   IF('Vstupní data'!Z251&gt;0,'Vstupní data'!Z251,0)) , "")</f>
        <v/>
      </c>
      <c r="AS251" s="70" t="str">
        <f aca="false">IF(AC251&gt;5,VLOOKUP(CONCATENATE(AP251,AR251),'Pril1-THLPa'!$H$6:$N$96,4,0),"")</f>
        <v/>
      </c>
      <c r="AT251" s="70" t="str">
        <f aca="false">IF(AC251&gt;5,VLOOKUP(CONCATENATE(AP251,AR251),'Pril1-THLPa'!$H$6:$N$96,5,0),"")</f>
        <v/>
      </c>
      <c r="AU251" s="70" t="str">
        <f aca="false">IF(AC251&gt;5,VLOOKUP(CONCATENATE(AP251,AR251),'Pril1-THLPa'!$H$6:$N$96,6,0),"")</f>
        <v/>
      </c>
      <c r="AV251" s="70" t="str">
        <f aca="false">IF(AC251&gt;5,VLOOKUP(CONCATENATE(AP251,AR251),'Pril1-THLPa'!$H$6:$N$96,7,0),"")</f>
        <v/>
      </c>
      <c r="AW251" s="70" t="str">
        <f aca="false">IF(AC251&gt;5,VLOOKUP(CONCATENATE(AP251,AR251),'Pril1-THLPa'!$H$6:$O$96,8,0),"")</f>
        <v/>
      </c>
      <c r="AX251" s="66" t="n">
        <f aca="false">IF(AC251&gt;0,IF(AND(AC251&gt;0,AC251&lt;=5),VLOOKUP(AP251,'Pril1-THLPa'!$A$6:$F$18,LOOKUP(AC251,'Pril1-THLPa'!$B$5:$F$5,'Pril1-THLPa'!$B$4:$F$4),0),AS251+AT251*(AC251-5)+AU251*POWER(AC251-5,2)+AV251*POWER(AC251-5,3)+AW251*POWER(AC251-5,4)),0)</f>
        <v>0</v>
      </c>
      <c r="AY251" s="71"/>
      <c r="AZ251" s="66" t="n">
        <f aca="false">'Vstupní data'!AA251</f>
        <v>0</v>
      </c>
      <c r="BA251" s="66" t="n">
        <f aca="false">IF(OR('Vstupní data'!T251&gt;0,'Vstupní data'!U251&gt;0),IF(AC251&lt;&gt;"",AX251*AO251/10*(100+AZ251)/100,0),0)</f>
        <v>0</v>
      </c>
      <c r="BB251" s="67" t="n">
        <f aca="false">IF(AC251&lt;&gt;"",ROUND(BA251*AN251,0),0)</f>
        <v>0</v>
      </c>
      <c r="BC251" s="68" t="str">
        <f aca="false">IF(AE251&gt;0,BB251/AE251,"")</f>
        <v/>
      </c>
      <c r="BD251" s="66" t="n">
        <f aca="false">'Vstupní data'!AE251</f>
        <v>0</v>
      </c>
      <c r="BF251" s="66" t="n">
        <f aca="false">'Vstupní data'!AC251</f>
        <v>0</v>
      </c>
      <c r="BH251" s="66" t="n">
        <f aca="false">'Vstupní data'!AD251</f>
        <v>0</v>
      </c>
      <c r="BI251" s="66" t="n">
        <f aca="false">'Vstupní data'!AF251</f>
        <v>0</v>
      </c>
      <c r="BJ251" s="69" t="n">
        <f aca="false">'Vstupní data'!AG251</f>
        <v>0</v>
      </c>
      <c r="BK251" s="69" t="n">
        <f aca="false">IF(BF251&lt;&gt;0,VLOOKUP(I251,'Pril3-drev'!$H$5:$I$83,2,0),0)</f>
        <v>0</v>
      </c>
      <c r="BL251" s="69" t="n">
        <f aca="false">IF(BF251&lt;&gt;0,VLOOKUP(BK251,'Pril3-drev'!$A$5:$C$17,3,0),0)</f>
        <v>0</v>
      </c>
      <c r="BM251" s="69" t="n">
        <f aca="false">'Vstupní data'!AH251</f>
        <v>0</v>
      </c>
      <c r="BN251" s="69" t="n">
        <f aca="false">IF('Vstupní data'!AH251&gt;0,   VLOOKUP(VLOOKUP(CONCATENATE(VLOOKUP(I251,'Pril3-drev'!$H$4:$L$83,5,0),BD251),'Pril3-drev'!$Q$4:$R$2803,2,0),'AVB-BS'!$C$5:$S$29 ,LOOKUP(BM251,'AVB-BS'!$D$3:$S$3,'AVB-BS'!$D$1:$S$1) ,0 )   ,   IF('Vstupní data'!AI251&gt;0,'Vstupní data'!AI251,0))</f>
        <v>0</v>
      </c>
      <c r="BO251" s="69" t="str">
        <f aca="false">IF(BX251&gt;5,VLOOKUP(CONCATENATE(BK251,BN251),'Pril1-THLPa'!$H$6:$N$96,4,0),"")</f>
        <v/>
      </c>
      <c r="BP251" s="69" t="str">
        <f aca="false">IF(BX251&gt;5,VLOOKUP(CONCATENATE(BK251,BN251),'Pril1-THLPa'!$H$6:$N$96,5,0),"")</f>
        <v/>
      </c>
      <c r="BQ251" s="69" t="str">
        <f aca="false">IF(BX251&gt;5,VLOOKUP(CONCATENATE(BK251,BN251),'Pril1-THLPa'!$H$6:$N$96,6,0),"")</f>
        <v/>
      </c>
      <c r="BR251" s="69" t="str">
        <f aca="false">IF(BX251&gt;5,VLOOKUP(CONCATENATE(BK251,BN251),'Pril1-THLPa'!$H$6:$N$96,7,0),"")</f>
        <v/>
      </c>
      <c r="BS251" s="69" t="str">
        <f aca="false">IF(BX251&gt;5,VLOOKUP(CONCATENATE(BK251,BN251),'Pril1-THLPa'!$H$6:$O$96,8,0),"")</f>
        <v/>
      </c>
      <c r="BT251" s="69" t="str">
        <f aca="false">IF(BF251&gt;0, IF(BK251="smrk",  VLOOKUP(VLOOKUP(BD251,'Pril9-K3'!$L$8:$M$207,2,0),'Pril9-K3'!$A$8:$J$16,LOOKUP(BN251,'Pril9-K3'!$A$7:$J$7,'Pril9-K3'!$A$5:$J$5),0), IF(AND(BK251&lt;&gt;"smrk",'Vstupní data'!AK251&lt;&gt;""),'Vstupní data'!AK251,   VLOOKUP(VLOOKUP(BD251,'Pril9-K3'!$L$8:$M$207,2,0),'Pril9-K3'!$A$8:$J$16,LOOKUP(BN251,'Pril9-K3'!$A$7:$J$7,'Pril9-K3'!$A$5:$J$5),0)   )),   "")</f>
        <v/>
      </c>
      <c r="BV251" s="69" t="n">
        <f aca="false">'Vstupní data'!AJ251</f>
        <v>0</v>
      </c>
      <c r="BW251" s="69" t="n">
        <f aca="false">IF(BF251&gt;0,IF(J251&gt;0,J251,K251*H251/100),0)</f>
        <v>0</v>
      </c>
      <c r="BX251" s="69" t="n">
        <f aca="false">IF(BF251&gt;0,IF(BJ251&gt;BL251,BL251,BJ251),0)</f>
        <v>0</v>
      </c>
      <c r="BY251" s="69" t="n">
        <f aca="false">IF(BD251=0,0,IF(AND(BX251&gt;0,BX251&lt;=5),  IF(AND(BX251&gt;0,BX251&lt;=5),VLOOKUP(BK251,'Pril1-THLPa'!$A$6:$F$18,IF(AND(BX251&gt;0,BX251&lt;=5),LOOKUP(BX251,'Pril1-THLPa'!$B$5:$F$5,'Pril1-THLPa'!$B$4:$F$4),""),0),""),  IF(BX251&gt;5,BO251+BP251*(BX251-5)+BQ251*POWER(BX251-5,2)+BR251*POWER(BX251-5,3)+BS251*POWER(BX251-5,4),"")))</f>
        <v>0</v>
      </c>
      <c r="BZ251" s="69" t="n">
        <f aca="false">IF(BY251&gt;0,BY251*BI251/10*BW251*(100+BV251)/100,0)</f>
        <v>0</v>
      </c>
      <c r="CA251" s="69" t="n">
        <f aca="false">IF(BD251&gt;0,BX251-IF(BD251&gt;BX251,BX251,BD251),0)</f>
        <v>0</v>
      </c>
      <c r="CB251" s="69" t="n">
        <f aca="false">POWER(1.01,CA251)</f>
        <v>1</v>
      </c>
      <c r="CC251" s="69" t="n">
        <f aca="false">IF(BF251&gt;0,IF(BF251&gt;BH251,1,BF251/BH251),0)</f>
        <v>0</v>
      </c>
      <c r="CD251" s="72" t="n">
        <f aca="false">IF(BD251=0,0,IF(BF251&gt;0,ROUND(IF(CB251&lt;&gt;0,BZ251*BT251*1/CB251*CC251,0),0),0))</f>
        <v>0</v>
      </c>
      <c r="CE251" s="73" t="str">
        <f aca="false">IF(BF251&gt;0,IF(BF251&gt;BH251,CD251/BF251,CD251/BH251),"")</f>
        <v/>
      </c>
      <c r="CF251" s="69" t="n">
        <f aca="false">'Vstupní data'!AM251</f>
        <v>0</v>
      </c>
      <c r="CG251" s="69" t="n">
        <f aca="false">'Vstupní data'!AN251</f>
        <v>0</v>
      </c>
      <c r="CH251" s="69" t="n">
        <f aca="false">'Vstupní data'!AO251</f>
        <v>0</v>
      </c>
      <c r="CI251" s="69" t="n">
        <f aca="false">'Vstupní data'!AP251</f>
        <v>0</v>
      </c>
      <c r="CJ251" s="72" t="n">
        <f aca="false">ROUND(CH251*CI251,0)</f>
        <v>0</v>
      </c>
      <c r="CK251" s="74" t="str">
        <f aca="false">IF(OR(AA251&gt;0,BB251&gt;0,CD251&gt;0,CJ251&gt;0),AA251+BB251+CD251+CJ251,"")</f>
        <v/>
      </c>
    </row>
    <row r="252" customFormat="false" ht="12.8" hidden="false" customHeight="false" outlineLevel="0" collapsed="false">
      <c r="A252" s="66" t="n">
        <f aca="false">'Vstupní data'!A252</f>
        <v>0</v>
      </c>
      <c r="F252" s="66" t="str">
        <f aca="false">CONCATENATE('Vstupní data'!F252,'Vstupní data'!G252,'Vstupní data'!H252,'Vstupní data'!I252)</f>
        <v/>
      </c>
      <c r="G252" s="66"/>
      <c r="H252" s="66" t="n">
        <f aca="false">'Vstupní data'!K252</f>
        <v>0</v>
      </c>
      <c r="I252" s="66" t="n">
        <f aca="false">'Vstupní data'!L252</f>
        <v>0</v>
      </c>
      <c r="J252" s="66" t="n">
        <f aca="false">'Vstupní data'!K252*'Vstupní data'!M252/100</f>
        <v>0</v>
      </c>
      <c r="L252" s="66" t="n">
        <f aca="false">IF('Vstupní data'!N252="prostokořenný",0,IF('Vstupní data'!N252="krytokořenný","k",IF('Vstupní data'!N252="poloodrostky nebo odrostky, prostokořenné i krytokořenné","po",0)))</f>
        <v>0</v>
      </c>
      <c r="N252" s="66"/>
      <c r="O252" s="66" t="n">
        <f aca="false">'Vstupní data'!O252</f>
        <v>0</v>
      </c>
      <c r="P252" s="66" t="n">
        <f aca="false">IF(O252&gt;0,VLOOKUP(CONCATENATE(VLOOKUP(I252,'Pril3-drev'!$H$5:$K$83,4,0),"-",'Vstupní data'!R252),K2!$C$15:$D$23,2,0),0)</f>
        <v>0</v>
      </c>
      <c r="Q252" s="66" t="n">
        <f aca="false">IF(O252&gt;0,VLOOKUP(I252,'Pril3-drev'!$H$5:$I$83,2,0),0)</f>
        <v>0</v>
      </c>
      <c r="R252" s="66" t="n">
        <f aca="false">IF(Q252&gt;0,VLOOKUP(Q252,'Pril6-okus'!$A$5:$B$17,2,0),0)</f>
        <v>0</v>
      </c>
      <c r="S252" s="66" t="n">
        <f aca="false">IF(O252&gt;0,VLOOKUP(I252,'Pril3-drev'!$H$5:$J$83,3,0),0)</f>
        <v>0</v>
      </c>
      <c r="T252" s="66" t="str">
        <f aca="false">IF(O252&gt;0,IF(L252="k",0.9*VLOOKUP(S252,'ha-pocty-vyhl'!$A$5:$B$20,2,0),IF(L252="po",0.8*VLOOKUP(S252,'ha-pocty-vyhl'!$A$5:$B$20,2,0),VLOOKUP(S252,'ha-pocty-vyhl'!$A$5:$B$20,2,0))),"")</f>
        <v/>
      </c>
      <c r="U252" s="66" t="n">
        <f aca="false">'Vstupní data'!P252</f>
        <v>0</v>
      </c>
      <c r="V252" s="66" t="n">
        <f aca="false">IF(O252&gt;0,1.3*T252*1000*Z252/10000,0)</f>
        <v>0</v>
      </c>
      <c r="W252" s="66" t="n">
        <f aca="false">IF(O252&gt;0,1.3*T252*1000*Z252/10000,0)</f>
        <v>0</v>
      </c>
      <c r="X252" s="66" t="n">
        <f aca="false">IF(O252&gt;0,IF(O252&gt;V252,V252,O252),0)</f>
        <v>0</v>
      </c>
      <c r="Y252" s="66" t="n">
        <f aca="false">IF(O252&gt;0,IF(IF(U252&gt;W252,W252,U252)&lt;X252,W252,IF(U252&gt;W252,W252,U252)),0)</f>
        <v>0</v>
      </c>
      <c r="Z252" s="66" t="n">
        <f aca="false">IF(O252&gt;0,IF(J252&gt;0,J252,K252*H252/100),0)</f>
        <v>0</v>
      </c>
      <c r="AA252" s="67" t="n">
        <f aca="false">IF(O252&gt;0,CEILING(R252*P252*X252/Y252*Z252,1),0)</f>
        <v>0</v>
      </c>
      <c r="AB252" s="68" t="n">
        <f aca="false">IF(O252&gt;0,AA252/O252,0)</f>
        <v>0</v>
      </c>
      <c r="AC252" s="66" t="n">
        <f aca="false">'Vstupní data'!W252</f>
        <v>0</v>
      </c>
      <c r="AI252" s="66" t="str">
        <f aca="false">IF(OR('Vstupní data'!T252&gt;0,'Vstupní data'!U252&gt;0),VLOOKUP(I252,'Pril3-drev'!$H$5:$J$83,3,0),"")</f>
        <v/>
      </c>
      <c r="AJ252" s="66" t="n">
        <f aca="false">IF('Vstupní data'!V252="prostokořenný",0,IF('Vstupní data'!V252="krytokořenný","k",IF('Vstupní data'!V252="poloodrostky nebo odrostky, prostokořenné i krytokořenné","po",0)))</f>
        <v>0</v>
      </c>
      <c r="AK252" s="66" t="n">
        <f aca="false">IF(OR('Vstupní data'!T252&gt;0,'Vstupní data'!U252&gt;0),IF(AJ252="k",0.9*VLOOKUP(AI252,'ha-pocty-vyhl'!$A$5:$B$20,2,0),IF(AJ252="po",0.8*VLOOKUP(AI252,'ha-pocty-vyhl'!$A$5:$B$20,2,0),VLOOKUP(AI252,'ha-pocty-vyhl'!$A$5:$B$20,2,0))),0)</f>
        <v>0</v>
      </c>
      <c r="AL252" s="66" t="n">
        <f aca="false">IF(OR('Vstupní data'!T252&gt;0,'Vstupní data'!U252&gt;0),'Vstupní data'!K252*'Vstupní data'!M252/100,0)</f>
        <v>0</v>
      </c>
      <c r="AM252" s="66" t="n">
        <f aca="false">IF(OR('Vstupní data'!T252&gt;0,'Vstupní data'!U252&gt;0),IF('Vstupní data'!T252&gt;0,'Vstupní data'!T252,ROUND(10*'Vstupní data'!U252/AK252,0)),0)</f>
        <v>0</v>
      </c>
      <c r="AN252" s="69" t="n">
        <f aca="false">IF('Vstupní data'!T252&gt;0,   IF('Vstupní data'!T252&lt;=AL252,'Vstupní data'!T252,AL252),   IF(AM252&lt;AL252,AM252,AL252))</f>
        <v>0</v>
      </c>
      <c r="AO252" s="69" t="n">
        <f aca="false">'Vstupní data'!X252</f>
        <v>0</v>
      </c>
      <c r="AP252" s="66" t="n">
        <f aca="false">IF(OR('Vstupní data'!T252&gt;0,'Vstupní data'!U252&gt;0),IF(I252&lt;&gt;0,VLOOKUP(I252,'Pril3-drev'!$H$5:$I$83,2,0),0),0)</f>
        <v>0</v>
      </c>
      <c r="AQ252" s="66" t="n">
        <f aca="false">'Vstupní data'!Y252</f>
        <v>0</v>
      </c>
      <c r="AR252" s="66" t="str">
        <f aca="false">IF(AC252&gt;5,   IF('Vstupní data'!Y252&gt;0,   VLOOKUP(VLOOKUP(CONCATENATE(VLOOKUP(I252,'Pril3-drev'!$H$4:$L$83,5,0),AC252),'Pril3-drev'!$Q$4:$R$2803,2,0),'AVB-BS'!$C$5:$S$29 ,LOOKUP(AQ252,'AVB-BS'!$D$3:$S$3,'AVB-BS'!$D$1:$S$1) ,0 )   ,   IF('Vstupní data'!Z252&gt;0,'Vstupní data'!Z252,0)) , "")</f>
        <v/>
      </c>
      <c r="AS252" s="70" t="str">
        <f aca="false">IF(AC252&gt;5,VLOOKUP(CONCATENATE(AP252,AR252),'Pril1-THLPa'!$H$6:$N$96,4,0),"")</f>
        <v/>
      </c>
      <c r="AT252" s="70" t="str">
        <f aca="false">IF(AC252&gt;5,VLOOKUP(CONCATENATE(AP252,AR252),'Pril1-THLPa'!$H$6:$N$96,5,0),"")</f>
        <v/>
      </c>
      <c r="AU252" s="70" t="str">
        <f aca="false">IF(AC252&gt;5,VLOOKUP(CONCATENATE(AP252,AR252),'Pril1-THLPa'!$H$6:$N$96,6,0),"")</f>
        <v/>
      </c>
      <c r="AV252" s="70" t="str">
        <f aca="false">IF(AC252&gt;5,VLOOKUP(CONCATENATE(AP252,AR252),'Pril1-THLPa'!$H$6:$N$96,7,0),"")</f>
        <v/>
      </c>
      <c r="AW252" s="70" t="str">
        <f aca="false">IF(AC252&gt;5,VLOOKUP(CONCATENATE(AP252,AR252),'Pril1-THLPa'!$H$6:$O$96,8,0),"")</f>
        <v/>
      </c>
      <c r="AX252" s="66" t="n">
        <f aca="false">IF(AC252&gt;0,IF(AND(AC252&gt;0,AC252&lt;=5),VLOOKUP(AP252,'Pril1-THLPa'!$A$6:$F$18,LOOKUP(AC252,'Pril1-THLPa'!$B$5:$F$5,'Pril1-THLPa'!$B$4:$F$4),0),AS252+AT252*(AC252-5)+AU252*POWER(AC252-5,2)+AV252*POWER(AC252-5,3)+AW252*POWER(AC252-5,4)),0)</f>
        <v>0</v>
      </c>
      <c r="AY252" s="71"/>
      <c r="AZ252" s="66" t="n">
        <f aca="false">'Vstupní data'!AA252</f>
        <v>0</v>
      </c>
      <c r="BA252" s="66" t="n">
        <f aca="false">IF(OR('Vstupní data'!T252&gt;0,'Vstupní data'!U252&gt;0),IF(AC252&lt;&gt;"",AX252*AO252/10*(100+AZ252)/100,0),0)</f>
        <v>0</v>
      </c>
      <c r="BB252" s="67" t="n">
        <f aca="false">IF(AC252&lt;&gt;"",ROUND(BA252*AN252,0),0)</f>
        <v>0</v>
      </c>
      <c r="BC252" s="68" t="str">
        <f aca="false">IF(AE252&gt;0,BB252/AE252,"")</f>
        <v/>
      </c>
      <c r="BD252" s="66" t="n">
        <f aca="false">'Vstupní data'!AE252</f>
        <v>0</v>
      </c>
      <c r="BF252" s="66" t="n">
        <f aca="false">'Vstupní data'!AC252</f>
        <v>0</v>
      </c>
      <c r="BH252" s="66" t="n">
        <f aca="false">'Vstupní data'!AD252</f>
        <v>0</v>
      </c>
      <c r="BI252" s="66" t="n">
        <f aca="false">'Vstupní data'!AF252</f>
        <v>0</v>
      </c>
      <c r="BJ252" s="69" t="n">
        <f aca="false">'Vstupní data'!AG252</f>
        <v>0</v>
      </c>
      <c r="BK252" s="69" t="n">
        <f aca="false">IF(BF252&lt;&gt;0,VLOOKUP(I252,'Pril3-drev'!$H$5:$I$83,2,0),0)</f>
        <v>0</v>
      </c>
      <c r="BL252" s="69" t="n">
        <f aca="false">IF(BF252&lt;&gt;0,VLOOKUP(BK252,'Pril3-drev'!$A$5:$C$17,3,0),0)</f>
        <v>0</v>
      </c>
      <c r="BM252" s="69" t="n">
        <f aca="false">'Vstupní data'!AH252</f>
        <v>0</v>
      </c>
      <c r="BN252" s="69" t="n">
        <f aca="false">IF('Vstupní data'!AH252&gt;0,   VLOOKUP(VLOOKUP(CONCATENATE(VLOOKUP(I252,'Pril3-drev'!$H$4:$L$83,5,0),BD252),'Pril3-drev'!$Q$4:$R$2803,2,0),'AVB-BS'!$C$5:$S$29 ,LOOKUP(BM252,'AVB-BS'!$D$3:$S$3,'AVB-BS'!$D$1:$S$1) ,0 )   ,   IF('Vstupní data'!AI252&gt;0,'Vstupní data'!AI252,0))</f>
        <v>0</v>
      </c>
      <c r="BO252" s="69" t="str">
        <f aca="false">IF(BX252&gt;5,VLOOKUP(CONCATENATE(BK252,BN252),'Pril1-THLPa'!$H$6:$N$96,4,0),"")</f>
        <v/>
      </c>
      <c r="BP252" s="69" t="str">
        <f aca="false">IF(BX252&gt;5,VLOOKUP(CONCATENATE(BK252,BN252),'Pril1-THLPa'!$H$6:$N$96,5,0),"")</f>
        <v/>
      </c>
      <c r="BQ252" s="69" t="str">
        <f aca="false">IF(BX252&gt;5,VLOOKUP(CONCATENATE(BK252,BN252),'Pril1-THLPa'!$H$6:$N$96,6,0),"")</f>
        <v/>
      </c>
      <c r="BR252" s="69" t="str">
        <f aca="false">IF(BX252&gt;5,VLOOKUP(CONCATENATE(BK252,BN252),'Pril1-THLPa'!$H$6:$N$96,7,0),"")</f>
        <v/>
      </c>
      <c r="BS252" s="69" t="str">
        <f aca="false">IF(BX252&gt;5,VLOOKUP(CONCATENATE(BK252,BN252),'Pril1-THLPa'!$H$6:$O$96,8,0),"")</f>
        <v/>
      </c>
      <c r="BT252" s="69" t="str">
        <f aca="false">IF(BF252&gt;0, IF(BK252="smrk",  VLOOKUP(VLOOKUP(BD252,'Pril9-K3'!$L$8:$M$207,2,0),'Pril9-K3'!$A$8:$J$16,LOOKUP(BN252,'Pril9-K3'!$A$7:$J$7,'Pril9-K3'!$A$5:$J$5),0), IF(AND(BK252&lt;&gt;"smrk",'Vstupní data'!AK252&lt;&gt;""),'Vstupní data'!AK252,   VLOOKUP(VLOOKUP(BD252,'Pril9-K3'!$L$8:$M$207,2,0),'Pril9-K3'!$A$8:$J$16,LOOKUP(BN252,'Pril9-K3'!$A$7:$J$7,'Pril9-K3'!$A$5:$J$5),0)   )),   "")</f>
        <v/>
      </c>
      <c r="BV252" s="69" t="n">
        <f aca="false">'Vstupní data'!AJ252</f>
        <v>0</v>
      </c>
      <c r="BW252" s="69" t="n">
        <f aca="false">IF(BF252&gt;0,IF(J252&gt;0,J252,K252*H252/100),0)</f>
        <v>0</v>
      </c>
      <c r="BX252" s="69" t="n">
        <f aca="false">IF(BF252&gt;0,IF(BJ252&gt;BL252,BL252,BJ252),0)</f>
        <v>0</v>
      </c>
      <c r="BY252" s="69" t="n">
        <f aca="false">IF(BD252=0,0,IF(AND(BX252&gt;0,BX252&lt;=5),  IF(AND(BX252&gt;0,BX252&lt;=5),VLOOKUP(BK252,'Pril1-THLPa'!$A$6:$F$18,IF(AND(BX252&gt;0,BX252&lt;=5),LOOKUP(BX252,'Pril1-THLPa'!$B$5:$F$5,'Pril1-THLPa'!$B$4:$F$4),""),0),""),  IF(BX252&gt;5,BO252+BP252*(BX252-5)+BQ252*POWER(BX252-5,2)+BR252*POWER(BX252-5,3)+BS252*POWER(BX252-5,4),"")))</f>
        <v>0</v>
      </c>
      <c r="BZ252" s="69" t="n">
        <f aca="false">IF(BY252&gt;0,BY252*BI252/10*BW252*(100+BV252)/100,0)</f>
        <v>0</v>
      </c>
      <c r="CA252" s="69" t="n">
        <f aca="false">IF(BD252&gt;0,BX252-IF(BD252&gt;BX252,BX252,BD252),0)</f>
        <v>0</v>
      </c>
      <c r="CB252" s="69" t="n">
        <f aca="false">POWER(1.01,CA252)</f>
        <v>1</v>
      </c>
      <c r="CC252" s="69" t="n">
        <f aca="false">IF(BF252&gt;0,IF(BF252&gt;BH252,1,BF252/BH252),0)</f>
        <v>0</v>
      </c>
      <c r="CD252" s="72" t="n">
        <f aca="false">IF(BD252=0,0,IF(BF252&gt;0,ROUND(IF(CB252&lt;&gt;0,BZ252*BT252*1/CB252*CC252,0),0),0))</f>
        <v>0</v>
      </c>
      <c r="CE252" s="73" t="str">
        <f aca="false">IF(BF252&gt;0,IF(BF252&gt;BH252,CD252/BF252,CD252/BH252),"")</f>
        <v/>
      </c>
      <c r="CF252" s="69" t="n">
        <f aca="false">'Vstupní data'!AM252</f>
        <v>0</v>
      </c>
      <c r="CG252" s="69" t="n">
        <f aca="false">'Vstupní data'!AN252</f>
        <v>0</v>
      </c>
      <c r="CH252" s="69" t="n">
        <f aca="false">'Vstupní data'!AO252</f>
        <v>0</v>
      </c>
      <c r="CI252" s="69" t="n">
        <f aca="false">'Vstupní data'!AP252</f>
        <v>0</v>
      </c>
      <c r="CJ252" s="72" t="n">
        <f aca="false">ROUND(CH252*CI252,0)</f>
        <v>0</v>
      </c>
      <c r="CK252" s="74" t="str">
        <f aca="false">IF(OR(AA252&gt;0,BB252&gt;0,CD252&gt;0,CJ252&gt;0),AA252+BB252+CD252+CJ252,"")</f>
        <v/>
      </c>
    </row>
    <row r="253" customFormat="false" ht="12.8" hidden="false" customHeight="false" outlineLevel="0" collapsed="false">
      <c r="A253" s="66" t="n">
        <f aca="false">'Vstupní data'!A253</f>
        <v>0</v>
      </c>
      <c r="F253" s="66" t="str">
        <f aca="false">CONCATENATE('Vstupní data'!F253,'Vstupní data'!G253,'Vstupní data'!H253,'Vstupní data'!I253)</f>
        <v/>
      </c>
      <c r="G253" s="66"/>
      <c r="H253" s="66" t="n">
        <f aca="false">'Vstupní data'!K253</f>
        <v>0</v>
      </c>
      <c r="I253" s="66" t="n">
        <f aca="false">'Vstupní data'!L253</f>
        <v>0</v>
      </c>
      <c r="J253" s="66" t="n">
        <f aca="false">'Vstupní data'!K253*'Vstupní data'!M253/100</f>
        <v>0</v>
      </c>
      <c r="L253" s="66" t="n">
        <f aca="false">IF('Vstupní data'!N253="prostokořenný",0,IF('Vstupní data'!N253="krytokořenný","k",IF('Vstupní data'!N253="poloodrostky nebo odrostky, prostokořenné i krytokořenné","po",0)))</f>
        <v>0</v>
      </c>
      <c r="N253" s="66"/>
      <c r="O253" s="66" t="n">
        <f aca="false">'Vstupní data'!O253</f>
        <v>0</v>
      </c>
      <c r="P253" s="66" t="n">
        <f aca="false">IF(O253&gt;0,VLOOKUP(CONCATENATE(VLOOKUP(I253,'Pril3-drev'!$H$5:$K$83,4,0),"-",'Vstupní data'!R253),K2!$C$15:$D$23,2,0),0)</f>
        <v>0</v>
      </c>
      <c r="Q253" s="66" t="n">
        <f aca="false">IF(O253&gt;0,VLOOKUP(I253,'Pril3-drev'!$H$5:$I$83,2,0),0)</f>
        <v>0</v>
      </c>
      <c r="R253" s="66" t="n">
        <f aca="false">IF(Q253&gt;0,VLOOKUP(Q253,'Pril6-okus'!$A$5:$B$17,2,0),0)</f>
        <v>0</v>
      </c>
      <c r="S253" s="66" t="n">
        <f aca="false">IF(O253&gt;0,VLOOKUP(I253,'Pril3-drev'!$H$5:$J$83,3,0),0)</f>
        <v>0</v>
      </c>
      <c r="T253" s="66" t="str">
        <f aca="false">IF(O253&gt;0,IF(L253="k",0.9*VLOOKUP(S253,'ha-pocty-vyhl'!$A$5:$B$20,2,0),IF(L253="po",0.8*VLOOKUP(S253,'ha-pocty-vyhl'!$A$5:$B$20,2,0),VLOOKUP(S253,'ha-pocty-vyhl'!$A$5:$B$20,2,0))),"")</f>
        <v/>
      </c>
      <c r="U253" s="66" t="n">
        <f aca="false">'Vstupní data'!P253</f>
        <v>0</v>
      </c>
      <c r="V253" s="66" t="n">
        <f aca="false">IF(O253&gt;0,1.3*T253*1000*Z253/10000,0)</f>
        <v>0</v>
      </c>
      <c r="W253" s="66" t="n">
        <f aca="false">IF(O253&gt;0,1.3*T253*1000*Z253/10000,0)</f>
        <v>0</v>
      </c>
      <c r="X253" s="66" t="n">
        <f aca="false">IF(O253&gt;0,IF(O253&gt;V253,V253,O253),0)</f>
        <v>0</v>
      </c>
      <c r="Y253" s="66" t="n">
        <f aca="false">IF(O253&gt;0,IF(IF(U253&gt;W253,W253,U253)&lt;X253,W253,IF(U253&gt;W253,W253,U253)),0)</f>
        <v>0</v>
      </c>
      <c r="Z253" s="66" t="n">
        <f aca="false">IF(O253&gt;0,IF(J253&gt;0,J253,K253*H253/100),0)</f>
        <v>0</v>
      </c>
      <c r="AA253" s="67" t="n">
        <f aca="false">IF(O253&gt;0,CEILING(R253*P253*X253/Y253*Z253,1),0)</f>
        <v>0</v>
      </c>
      <c r="AB253" s="68" t="n">
        <f aca="false">IF(O253&gt;0,AA253/O253,0)</f>
        <v>0</v>
      </c>
      <c r="AC253" s="66" t="n">
        <f aca="false">'Vstupní data'!W253</f>
        <v>0</v>
      </c>
      <c r="AI253" s="66" t="str">
        <f aca="false">IF(OR('Vstupní data'!T253&gt;0,'Vstupní data'!U253&gt;0),VLOOKUP(I253,'Pril3-drev'!$H$5:$J$83,3,0),"")</f>
        <v/>
      </c>
      <c r="AJ253" s="66" t="n">
        <f aca="false">IF('Vstupní data'!V253="prostokořenný",0,IF('Vstupní data'!V253="krytokořenný","k",IF('Vstupní data'!V253="poloodrostky nebo odrostky, prostokořenné i krytokořenné","po",0)))</f>
        <v>0</v>
      </c>
      <c r="AK253" s="66" t="n">
        <f aca="false">IF(OR('Vstupní data'!T253&gt;0,'Vstupní data'!U253&gt;0),IF(AJ253="k",0.9*VLOOKUP(AI253,'ha-pocty-vyhl'!$A$5:$B$20,2,0),IF(AJ253="po",0.8*VLOOKUP(AI253,'ha-pocty-vyhl'!$A$5:$B$20,2,0),VLOOKUP(AI253,'ha-pocty-vyhl'!$A$5:$B$20,2,0))),0)</f>
        <v>0</v>
      </c>
      <c r="AL253" s="66" t="n">
        <f aca="false">IF(OR('Vstupní data'!T253&gt;0,'Vstupní data'!U253&gt;0),'Vstupní data'!K253*'Vstupní data'!M253/100,0)</f>
        <v>0</v>
      </c>
      <c r="AM253" s="66" t="n">
        <f aca="false">IF(OR('Vstupní data'!T253&gt;0,'Vstupní data'!U253&gt;0),IF('Vstupní data'!T253&gt;0,'Vstupní data'!T253,ROUND(10*'Vstupní data'!U253/AK253,0)),0)</f>
        <v>0</v>
      </c>
      <c r="AN253" s="69" t="n">
        <f aca="false">IF('Vstupní data'!T253&gt;0,   IF('Vstupní data'!T253&lt;=AL253,'Vstupní data'!T253,AL253),   IF(AM253&lt;AL253,AM253,AL253))</f>
        <v>0</v>
      </c>
      <c r="AO253" s="69" t="n">
        <f aca="false">'Vstupní data'!X253</f>
        <v>0</v>
      </c>
      <c r="AP253" s="66" t="n">
        <f aca="false">IF(OR('Vstupní data'!T253&gt;0,'Vstupní data'!U253&gt;0),IF(I253&lt;&gt;0,VLOOKUP(I253,'Pril3-drev'!$H$5:$I$83,2,0),0),0)</f>
        <v>0</v>
      </c>
      <c r="AQ253" s="66" t="n">
        <f aca="false">'Vstupní data'!Y253</f>
        <v>0</v>
      </c>
      <c r="AR253" s="66" t="str">
        <f aca="false">IF(AC253&gt;5,   IF('Vstupní data'!Y253&gt;0,   VLOOKUP(VLOOKUP(CONCATENATE(VLOOKUP(I253,'Pril3-drev'!$H$4:$L$83,5,0),AC253),'Pril3-drev'!$Q$4:$R$2803,2,0),'AVB-BS'!$C$5:$S$29 ,LOOKUP(AQ253,'AVB-BS'!$D$3:$S$3,'AVB-BS'!$D$1:$S$1) ,0 )   ,   IF('Vstupní data'!Z253&gt;0,'Vstupní data'!Z253,0)) , "")</f>
        <v/>
      </c>
      <c r="AS253" s="70" t="str">
        <f aca="false">IF(AC253&gt;5,VLOOKUP(CONCATENATE(AP253,AR253),'Pril1-THLPa'!$H$6:$N$96,4,0),"")</f>
        <v/>
      </c>
      <c r="AT253" s="70" t="str">
        <f aca="false">IF(AC253&gt;5,VLOOKUP(CONCATENATE(AP253,AR253),'Pril1-THLPa'!$H$6:$N$96,5,0),"")</f>
        <v/>
      </c>
      <c r="AU253" s="70" t="str">
        <f aca="false">IF(AC253&gt;5,VLOOKUP(CONCATENATE(AP253,AR253),'Pril1-THLPa'!$H$6:$N$96,6,0),"")</f>
        <v/>
      </c>
      <c r="AV253" s="70" t="str">
        <f aca="false">IF(AC253&gt;5,VLOOKUP(CONCATENATE(AP253,AR253),'Pril1-THLPa'!$H$6:$N$96,7,0),"")</f>
        <v/>
      </c>
      <c r="AW253" s="70" t="str">
        <f aca="false">IF(AC253&gt;5,VLOOKUP(CONCATENATE(AP253,AR253),'Pril1-THLPa'!$H$6:$O$96,8,0),"")</f>
        <v/>
      </c>
      <c r="AX253" s="66" t="n">
        <f aca="false">IF(AC253&gt;0,IF(AND(AC253&gt;0,AC253&lt;=5),VLOOKUP(AP253,'Pril1-THLPa'!$A$6:$F$18,LOOKUP(AC253,'Pril1-THLPa'!$B$5:$F$5,'Pril1-THLPa'!$B$4:$F$4),0),AS253+AT253*(AC253-5)+AU253*POWER(AC253-5,2)+AV253*POWER(AC253-5,3)+AW253*POWER(AC253-5,4)),0)</f>
        <v>0</v>
      </c>
      <c r="AY253" s="71"/>
      <c r="AZ253" s="66" t="n">
        <f aca="false">'Vstupní data'!AA253</f>
        <v>0</v>
      </c>
      <c r="BA253" s="66" t="n">
        <f aca="false">IF(OR('Vstupní data'!T253&gt;0,'Vstupní data'!U253&gt;0),IF(AC253&lt;&gt;"",AX253*AO253/10*(100+AZ253)/100,0),0)</f>
        <v>0</v>
      </c>
      <c r="BB253" s="67" t="n">
        <f aca="false">IF(AC253&lt;&gt;"",ROUND(BA253*AN253,0),0)</f>
        <v>0</v>
      </c>
      <c r="BC253" s="68" t="str">
        <f aca="false">IF(AE253&gt;0,BB253/AE253,"")</f>
        <v/>
      </c>
      <c r="BD253" s="66" t="n">
        <f aca="false">'Vstupní data'!AE253</f>
        <v>0</v>
      </c>
      <c r="BF253" s="66" t="n">
        <f aca="false">'Vstupní data'!AC253</f>
        <v>0</v>
      </c>
      <c r="BH253" s="66" t="n">
        <f aca="false">'Vstupní data'!AD253</f>
        <v>0</v>
      </c>
      <c r="BI253" s="66" t="n">
        <f aca="false">'Vstupní data'!AF253</f>
        <v>0</v>
      </c>
      <c r="BJ253" s="69" t="n">
        <f aca="false">'Vstupní data'!AG253</f>
        <v>0</v>
      </c>
      <c r="BK253" s="69" t="n">
        <f aca="false">IF(BF253&lt;&gt;0,VLOOKUP(I253,'Pril3-drev'!$H$5:$I$83,2,0),0)</f>
        <v>0</v>
      </c>
      <c r="BL253" s="69" t="n">
        <f aca="false">IF(BF253&lt;&gt;0,VLOOKUP(BK253,'Pril3-drev'!$A$5:$C$17,3,0),0)</f>
        <v>0</v>
      </c>
      <c r="BM253" s="69" t="n">
        <f aca="false">'Vstupní data'!AH253</f>
        <v>0</v>
      </c>
      <c r="BN253" s="69" t="n">
        <f aca="false">IF('Vstupní data'!AH253&gt;0,   VLOOKUP(VLOOKUP(CONCATENATE(VLOOKUP(I253,'Pril3-drev'!$H$4:$L$83,5,0),BD253),'Pril3-drev'!$Q$4:$R$2803,2,0),'AVB-BS'!$C$5:$S$29 ,LOOKUP(BM253,'AVB-BS'!$D$3:$S$3,'AVB-BS'!$D$1:$S$1) ,0 )   ,   IF('Vstupní data'!AI253&gt;0,'Vstupní data'!AI253,0))</f>
        <v>0</v>
      </c>
      <c r="BO253" s="69" t="str">
        <f aca="false">IF(BX253&gt;5,VLOOKUP(CONCATENATE(BK253,BN253),'Pril1-THLPa'!$H$6:$N$96,4,0),"")</f>
        <v/>
      </c>
      <c r="BP253" s="69" t="str">
        <f aca="false">IF(BX253&gt;5,VLOOKUP(CONCATENATE(BK253,BN253),'Pril1-THLPa'!$H$6:$N$96,5,0),"")</f>
        <v/>
      </c>
      <c r="BQ253" s="69" t="str">
        <f aca="false">IF(BX253&gt;5,VLOOKUP(CONCATENATE(BK253,BN253),'Pril1-THLPa'!$H$6:$N$96,6,0),"")</f>
        <v/>
      </c>
      <c r="BR253" s="69" t="str">
        <f aca="false">IF(BX253&gt;5,VLOOKUP(CONCATENATE(BK253,BN253),'Pril1-THLPa'!$H$6:$N$96,7,0),"")</f>
        <v/>
      </c>
      <c r="BS253" s="69" t="str">
        <f aca="false">IF(BX253&gt;5,VLOOKUP(CONCATENATE(BK253,BN253),'Pril1-THLPa'!$H$6:$O$96,8,0),"")</f>
        <v/>
      </c>
      <c r="BT253" s="69" t="str">
        <f aca="false">IF(BF253&gt;0, IF(BK253="smrk",  VLOOKUP(VLOOKUP(BD253,'Pril9-K3'!$L$8:$M$207,2,0),'Pril9-K3'!$A$8:$J$16,LOOKUP(BN253,'Pril9-K3'!$A$7:$J$7,'Pril9-K3'!$A$5:$J$5),0), IF(AND(BK253&lt;&gt;"smrk",'Vstupní data'!AK253&lt;&gt;""),'Vstupní data'!AK253,   VLOOKUP(VLOOKUP(BD253,'Pril9-K3'!$L$8:$M$207,2,0),'Pril9-K3'!$A$8:$J$16,LOOKUP(BN253,'Pril9-K3'!$A$7:$J$7,'Pril9-K3'!$A$5:$J$5),0)   )),   "")</f>
        <v/>
      </c>
      <c r="BV253" s="69" t="n">
        <f aca="false">'Vstupní data'!AJ253</f>
        <v>0</v>
      </c>
      <c r="BW253" s="69" t="n">
        <f aca="false">IF(BF253&gt;0,IF(J253&gt;0,J253,K253*H253/100),0)</f>
        <v>0</v>
      </c>
      <c r="BX253" s="69" t="n">
        <f aca="false">IF(BF253&gt;0,IF(BJ253&gt;BL253,BL253,BJ253),0)</f>
        <v>0</v>
      </c>
      <c r="BY253" s="69" t="n">
        <f aca="false">IF(BD253=0,0,IF(AND(BX253&gt;0,BX253&lt;=5),  IF(AND(BX253&gt;0,BX253&lt;=5),VLOOKUP(BK253,'Pril1-THLPa'!$A$6:$F$18,IF(AND(BX253&gt;0,BX253&lt;=5),LOOKUP(BX253,'Pril1-THLPa'!$B$5:$F$5,'Pril1-THLPa'!$B$4:$F$4),""),0),""),  IF(BX253&gt;5,BO253+BP253*(BX253-5)+BQ253*POWER(BX253-5,2)+BR253*POWER(BX253-5,3)+BS253*POWER(BX253-5,4),"")))</f>
        <v>0</v>
      </c>
      <c r="BZ253" s="69" t="n">
        <f aca="false">IF(BY253&gt;0,BY253*BI253/10*BW253*(100+BV253)/100,0)</f>
        <v>0</v>
      </c>
      <c r="CA253" s="69" t="n">
        <f aca="false">IF(BD253&gt;0,BX253-IF(BD253&gt;BX253,BX253,BD253),0)</f>
        <v>0</v>
      </c>
      <c r="CB253" s="69" t="n">
        <f aca="false">POWER(1.01,CA253)</f>
        <v>1</v>
      </c>
      <c r="CC253" s="69" t="n">
        <f aca="false">IF(BF253&gt;0,IF(BF253&gt;BH253,1,BF253/BH253),0)</f>
        <v>0</v>
      </c>
      <c r="CD253" s="72" t="n">
        <f aca="false">IF(BD253=0,0,IF(BF253&gt;0,ROUND(IF(CB253&lt;&gt;0,BZ253*BT253*1/CB253*CC253,0),0),0))</f>
        <v>0</v>
      </c>
      <c r="CE253" s="73" t="str">
        <f aca="false">IF(BF253&gt;0,IF(BF253&gt;BH253,CD253/BF253,CD253/BH253),"")</f>
        <v/>
      </c>
      <c r="CF253" s="69" t="n">
        <f aca="false">'Vstupní data'!AM253</f>
        <v>0</v>
      </c>
      <c r="CG253" s="69" t="n">
        <f aca="false">'Vstupní data'!AN253</f>
        <v>0</v>
      </c>
      <c r="CH253" s="69" t="n">
        <f aca="false">'Vstupní data'!AO253</f>
        <v>0</v>
      </c>
      <c r="CI253" s="69" t="n">
        <f aca="false">'Vstupní data'!AP253</f>
        <v>0</v>
      </c>
      <c r="CJ253" s="72" t="n">
        <f aca="false">ROUND(CH253*CI253,0)</f>
        <v>0</v>
      </c>
      <c r="CK253" s="74" t="str">
        <f aca="false">IF(OR(AA253&gt;0,BB253&gt;0,CD253&gt;0,CJ253&gt;0),AA253+BB253+CD253+CJ253,"")</f>
        <v/>
      </c>
    </row>
    <row r="254" customFormat="false" ht="12.8" hidden="false" customHeight="false" outlineLevel="0" collapsed="false">
      <c r="A254" s="66" t="n">
        <f aca="false">'Vstupní data'!A254</f>
        <v>0</v>
      </c>
      <c r="F254" s="66" t="str">
        <f aca="false">CONCATENATE('Vstupní data'!F254,'Vstupní data'!G254,'Vstupní data'!H254,'Vstupní data'!I254)</f>
        <v/>
      </c>
      <c r="G254" s="66"/>
      <c r="H254" s="66" t="n">
        <f aca="false">'Vstupní data'!K254</f>
        <v>0</v>
      </c>
      <c r="I254" s="66" t="n">
        <f aca="false">'Vstupní data'!L254</f>
        <v>0</v>
      </c>
      <c r="J254" s="66" t="n">
        <f aca="false">'Vstupní data'!K254*'Vstupní data'!M254/100</f>
        <v>0</v>
      </c>
      <c r="L254" s="66" t="n">
        <f aca="false">IF('Vstupní data'!N254="prostokořenný",0,IF('Vstupní data'!N254="krytokořenný","k",IF('Vstupní data'!N254="poloodrostky nebo odrostky, prostokořenné i krytokořenné","po",0)))</f>
        <v>0</v>
      </c>
      <c r="N254" s="66"/>
      <c r="O254" s="66" t="n">
        <f aca="false">'Vstupní data'!O254</f>
        <v>0</v>
      </c>
      <c r="P254" s="66" t="n">
        <f aca="false">IF(O254&gt;0,VLOOKUP(CONCATENATE(VLOOKUP(I254,'Pril3-drev'!$H$5:$K$83,4,0),"-",'Vstupní data'!R254),K2!$C$15:$D$23,2,0),0)</f>
        <v>0</v>
      </c>
      <c r="Q254" s="66" t="n">
        <f aca="false">IF(O254&gt;0,VLOOKUP(I254,'Pril3-drev'!$H$5:$I$83,2,0),0)</f>
        <v>0</v>
      </c>
      <c r="R254" s="66" t="n">
        <f aca="false">IF(Q254&gt;0,VLOOKUP(Q254,'Pril6-okus'!$A$5:$B$17,2,0),0)</f>
        <v>0</v>
      </c>
      <c r="S254" s="66" t="n">
        <f aca="false">IF(O254&gt;0,VLOOKUP(I254,'Pril3-drev'!$H$5:$J$83,3,0),0)</f>
        <v>0</v>
      </c>
      <c r="T254" s="66" t="str">
        <f aca="false">IF(O254&gt;0,IF(L254="k",0.9*VLOOKUP(S254,'ha-pocty-vyhl'!$A$5:$B$20,2,0),IF(L254="po",0.8*VLOOKUP(S254,'ha-pocty-vyhl'!$A$5:$B$20,2,0),VLOOKUP(S254,'ha-pocty-vyhl'!$A$5:$B$20,2,0))),"")</f>
        <v/>
      </c>
      <c r="U254" s="66" t="n">
        <f aca="false">'Vstupní data'!P254</f>
        <v>0</v>
      </c>
      <c r="V254" s="66" t="n">
        <f aca="false">IF(O254&gt;0,1.3*T254*1000*Z254/10000,0)</f>
        <v>0</v>
      </c>
      <c r="W254" s="66" t="n">
        <f aca="false">IF(O254&gt;0,1.3*T254*1000*Z254/10000,0)</f>
        <v>0</v>
      </c>
      <c r="X254" s="66" t="n">
        <f aca="false">IF(O254&gt;0,IF(O254&gt;V254,V254,O254),0)</f>
        <v>0</v>
      </c>
      <c r="Y254" s="66" t="n">
        <f aca="false">IF(O254&gt;0,IF(IF(U254&gt;W254,W254,U254)&lt;X254,W254,IF(U254&gt;W254,W254,U254)),0)</f>
        <v>0</v>
      </c>
      <c r="Z254" s="66" t="n">
        <f aca="false">IF(O254&gt;0,IF(J254&gt;0,J254,K254*H254/100),0)</f>
        <v>0</v>
      </c>
      <c r="AA254" s="67" t="n">
        <f aca="false">IF(O254&gt;0,CEILING(R254*P254*X254/Y254*Z254,1),0)</f>
        <v>0</v>
      </c>
      <c r="AB254" s="68" t="n">
        <f aca="false">IF(O254&gt;0,AA254/O254,0)</f>
        <v>0</v>
      </c>
      <c r="AC254" s="66" t="n">
        <f aca="false">'Vstupní data'!W254</f>
        <v>0</v>
      </c>
      <c r="AI254" s="66" t="str">
        <f aca="false">IF(OR('Vstupní data'!T254&gt;0,'Vstupní data'!U254&gt;0),VLOOKUP(I254,'Pril3-drev'!$H$5:$J$83,3,0),"")</f>
        <v/>
      </c>
      <c r="AJ254" s="66" t="n">
        <f aca="false">IF('Vstupní data'!V254="prostokořenný",0,IF('Vstupní data'!V254="krytokořenný","k",IF('Vstupní data'!V254="poloodrostky nebo odrostky, prostokořenné i krytokořenné","po",0)))</f>
        <v>0</v>
      </c>
      <c r="AK254" s="66" t="n">
        <f aca="false">IF(OR('Vstupní data'!T254&gt;0,'Vstupní data'!U254&gt;0),IF(AJ254="k",0.9*VLOOKUP(AI254,'ha-pocty-vyhl'!$A$5:$B$20,2,0),IF(AJ254="po",0.8*VLOOKUP(AI254,'ha-pocty-vyhl'!$A$5:$B$20,2,0),VLOOKUP(AI254,'ha-pocty-vyhl'!$A$5:$B$20,2,0))),0)</f>
        <v>0</v>
      </c>
      <c r="AL254" s="66" t="n">
        <f aca="false">IF(OR('Vstupní data'!T254&gt;0,'Vstupní data'!U254&gt;0),'Vstupní data'!K254*'Vstupní data'!M254/100,0)</f>
        <v>0</v>
      </c>
      <c r="AM254" s="66" t="n">
        <f aca="false">IF(OR('Vstupní data'!T254&gt;0,'Vstupní data'!U254&gt;0),IF('Vstupní data'!T254&gt;0,'Vstupní data'!T254,ROUND(10*'Vstupní data'!U254/AK254,0)),0)</f>
        <v>0</v>
      </c>
      <c r="AN254" s="69" t="n">
        <f aca="false">IF('Vstupní data'!T254&gt;0,   IF('Vstupní data'!T254&lt;=AL254,'Vstupní data'!T254,AL254),   IF(AM254&lt;AL254,AM254,AL254))</f>
        <v>0</v>
      </c>
      <c r="AO254" s="69" t="n">
        <f aca="false">'Vstupní data'!X254</f>
        <v>0</v>
      </c>
      <c r="AP254" s="66" t="n">
        <f aca="false">IF(OR('Vstupní data'!T254&gt;0,'Vstupní data'!U254&gt;0),IF(I254&lt;&gt;0,VLOOKUP(I254,'Pril3-drev'!$H$5:$I$83,2,0),0),0)</f>
        <v>0</v>
      </c>
      <c r="AQ254" s="66" t="n">
        <f aca="false">'Vstupní data'!Y254</f>
        <v>0</v>
      </c>
      <c r="AR254" s="66" t="str">
        <f aca="false">IF(AC254&gt;5,   IF('Vstupní data'!Y254&gt;0,   VLOOKUP(VLOOKUP(CONCATENATE(VLOOKUP(I254,'Pril3-drev'!$H$4:$L$83,5,0),AC254),'Pril3-drev'!$Q$4:$R$2803,2,0),'AVB-BS'!$C$5:$S$29 ,LOOKUP(AQ254,'AVB-BS'!$D$3:$S$3,'AVB-BS'!$D$1:$S$1) ,0 )   ,   IF('Vstupní data'!Z254&gt;0,'Vstupní data'!Z254,0)) , "")</f>
        <v/>
      </c>
      <c r="AS254" s="70" t="str">
        <f aca="false">IF(AC254&gt;5,VLOOKUP(CONCATENATE(AP254,AR254),'Pril1-THLPa'!$H$6:$N$96,4,0),"")</f>
        <v/>
      </c>
      <c r="AT254" s="70" t="str">
        <f aca="false">IF(AC254&gt;5,VLOOKUP(CONCATENATE(AP254,AR254),'Pril1-THLPa'!$H$6:$N$96,5,0),"")</f>
        <v/>
      </c>
      <c r="AU254" s="70" t="str">
        <f aca="false">IF(AC254&gt;5,VLOOKUP(CONCATENATE(AP254,AR254),'Pril1-THLPa'!$H$6:$N$96,6,0),"")</f>
        <v/>
      </c>
      <c r="AV254" s="70" t="str">
        <f aca="false">IF(AC254&gt;5,VLOOKUP(CONCATENATE(AP254,AR254),'Pril1-THLPa'!$H$6:$N$96,7,0),"")</f>
        <v/>
      </c>
      <c r="AW254" s="70" t="str">
        <f aca="false">IF(AC254&gt;5,VLOOKUP(CONCATENATE(AP254,AR254),'Pril1-THLPa'!$H$6:$O$96,8,0),"")</f>
        <v/>
      </c>
      <c r="AX254" s="66" t="n">
        <f aca="false">IF(AC254&gt;0,IF(AND(AC254&gt;0,AC254&lt;=5),VLOOKUP(AP254,'Pril1-THLPa'!$A$6:$F$18,LOOKUP(AC254,'Pril1-THLPa'!$B$5:$F$5,'Pril1-THLPa'!$B$4:$F$4),0),AS254+AT254*(AC254-5)+AU254*POWER(AC254-5,2)+AV254*POWER(AC254-5,3)+AW254*POWER(AC254-5,4)),0)</f>
        <v>0</v>
      </c>
      <c r="AY254" s="71"/>
      <c r="AZ254" s="66" t="n">
        <f aca="false">'Vstupní data'!AA254</f>
        <v>0</v>
      </c>
      <c r="BA254" s="66" t="n">
        <f aca="false">IF(OR('Vstupní data'!T254&gt;0,'Vstupní data'!U254&gt;0),IF(AC254&lt;&gt;"",AX254*AO254/10*(100+AZ254)/100,0),0)</f>
        <v>0</v>
      </c>
      <c r="BB254" s="67" t="n">
        <f aca="false">IF(AC254&lt;&gt;"",ROUND(BA254*AN254,0),0)</f>
        <v>0</v>
      </c>
      <c r="BC254" s="68" t="str">
        <f aca="false">IF(AE254&gt;0,BB254/AE254,"")</f>
        <v/>
      </c>
      <c r="BD254" s="66" t="n">
        <f aca="false">'Vstupní data'!AE254</f>
        <v>0</v>
      </c>
      <c r="BF254" s="66" t="n">
        <f aca="false">'Vstupní data'!AC254</f>
        <v>0</v>
      </c>
      <c r="BH254" s="66" t="n">
        <f aca="false">'Vstupní data'!AD254</f>
        <v>0</v>
      </c>
      <c r="BI254" s="66" t="n">
        <f aca="false">'Vstupní data'!AF254</f>
        <v>0</v>
      </c>
      <c r="BJ254" s="69" t="n">
        <f aca="false">'Vstupní data'!AG254</f>
        <v>0</v>
      </c>
      <c r="BK254" s="69" t="n">
        <f aca="false">IF(BF254&lt;&gt;0,VLOOKUP(I254,'Pril3-drev'!$H$5:$I$83,2,0),0)</f>
        <v>0</v>
      </c>
      <c r="BL254" s="69" t="n">
        <f aca="false">IF(BF254&lt;&gt;0,VLOOKUP(BK254,'Pril3-drev'!$A$5:$C$17,3,0),0)</f>
        <v>0</v>
      </c>
      <c r="BM254" s="69" t="n">
        <f aca="false">'Vstupní data'!AH254</f>
        <v>0</v>
      </c>
      <c r="BN254" s="69" t="n">
        <f aca="false">IF('Vstupní data'!AH254&gt;0,   VLOOKUP(VLOOKUP(CONCATENATE(VLOOKUP(I254,'Pril3-drev'!$H$4:$L$83,5,0),BD254),'Pril3-drev'!$Q$4:$R$2803,2,0),'AVB-BS'!$C$5:$S$29 ,LOOKUP(BM254,'AVB-BS'!$D$3:$S$3,'AVB-BS'!$D$1:$S$1) ,0 )   ,   IF('Vstupní data'!AI254&gt;0,'Vstupní data'!AI254,0))</f>
        <v>0</v>
      </c>
      <c r="BO254" s="69" t="str">
        <f aca="false">IF(BX254&gt;5,VLOOKUP(CONCATENATE(BK254,BN254),'Pril1-THLPa'!$H$6:$N$96,4,0),"")</f>
        <v/>
      </c>
      <c r="BP254" s="69" t="str">
        <f aca="false">IF(BX254&gt;5,VLOOKUP(CONCATENATE(BK254,BN254),'Pril1-THLPa'!$H$6:$N$96,5,0),"")</f>
        <v/>
      </c>
      <c r="BQ254" s="69" t="str">
        <f aca="false">IF(BX254&gt;5,VLOOKUP(CONCATENATE(BK254,BN254),'Pril1-THLPa'!$H$6:$N$96,6,0),"")</f>
        <v/>
      </c>
      <c r="BR254" s="69" t="str">
        <f aca="false">IF(BX254&gt;5,VLOOKUP(CONCATENATE(BK254,BN254),'Pril1-THLPa'!$H$6:$N$96,7,0),"")</f>
        <v/>
      </c>
      <c r="BS254" s="69" t="str">
        <f aca="false">IF(BX254&gt;5,VLOOKUP(CONCATENATE(BK254,BN254),'Pril1-THLPa'!$H$6:$O$96,8,0),"")</f>
        <v/>
      </c>
      <c r="BT254" s="69" t="str">
        <f aca="false">IF(BF254&gt;0, IF(BK254="smrk",  VLOOKUP(VLOOKUP(BD254,'Pril9-K3'!$L$8:$M$207,2,0),'Pril9-K3'!$A$8:$J$16,LOOKUP(BN254,'Pril9-K3'!$A$7:$J$7,'Pril9-K3'!$A$5:$J$5),0), IF(AND(BK254&lt;&gt;"smrk",'Vstupní data'!AK254&lt;&gt;""),'Vstupní data'!AK254,   VLOOKUP(VLOOKUP(BD254,'Pril9-K3'!$L$8:$M$207,2,0),'Pril9-K3'!$A$8:$J$16,LOOKUP(BN254,'Pril9-K3'!$A$7:$J$7,'Pril9-K3'!$A$5:$J$5),0)   )),   "")</f>
        <v/>
      </c>
      <c r="BV254" s="69" t="n">
        <f aca="false">'Vstupní data'!AJ254</f>
        <v>0</v>
      </c>
      <c r="BW254" s="69" t="n">
        <f aca="false">IF(BF254&gt;0,IF(J254&gt;0,J254,K254*H254/100),0)</f>
        <v>0</v>
      </c>
      <c r="BX254" s="69" t="n">
        <f aca="false">IF(BF254&gt;0,IF(BJ254&gt;BL254,BL254,BJ254),0)</f>
        <v>0</v>
      </c>
      <c r="BY254" s="69" t="n">
        <f aca="false">IF(BD254=0,0,IF(AND(BX254&gt;0,BX254&lt;=5),  IF(AND(BX254&gt;0,BX254&lt;=5),VLOOKUP(BK254,'Pril1-THLPa'!$A$6:$F$18,IF(AND(BX254&gt;0,BX254&lt;=5),LOOKUP(BX254,'Pril1-THLPa'!$B$5:$F$5,'Pril1-THLPa'!$B$4:$F$4),""),0),""),  IF(BX254&gt;5,BO254+BP254*(BX254-5)+BQ254*POWER(BX254-5,2)+BR254*POWER(BX254-5,3)+BS254*POWER(BX254-5,4),"")))</f>
        <v>0</v>
      </c>
      <c r="BZ254" s="69" t="n">
        <f aca="false">IF(BY254&gt;0,BY254*BI254/10*BW254*(100+BV254)/100,0)</f>
        <v>0</v>
      </c>
      <c r="CA254" s="69" t="n">
        <f aca="false">IF(BD254&gt;0,BX254-IF(BD254&gt;BX254,BX254,BD254),0)</f>
        <v>0</v>
      </c>
      <c r="CB254" s="69" t="n">
        <f aca="false">POWER(1.01,CA254)</f>
        <v>1</v>
      </c>
      <c r="CC254" s="69" t="n">
        <f aca="false">IF(BF254&gt;0,IF(BF254&gt;BH254,1,BF254/BH254),0)</f>
        <v>0</v>
      </c>
      <c r="CD254" s="72" t="n">
        <f aca="false">IF(BD254=0,0,IF(BF254&gt;0,ROUND(IF(CB254&lt;&gt;0,BZ254*BT254*1/CB254*CC254,0),0),0))</f>
        <v>0</v>
      </c>
      <c r="CE254" s="73" t="str">
        <f aca="false">IF(BF254&gt;0,IF(BF254&gt;BH254,CD254/BF254,CD254/BH254),"")</f>
        <v/>
      </c>
      <c r="CF254" s="69" t="n">
        <f aca="false">'Vstupní data'!AM254</f>
        <v>0</v>
      </c>
      <c r="CG254" s="69" t="n">
        <f aca="false">'Vstupní data'!AN254</f>
        <v>0</v>
      </c>
      <c r="CH254" s="69" t="n">
        <f aca="false">'Vstupní data'!AO254</f>
        <v>0</v>
      </c>
      <c r="CI254" s="69" t="n">
        <f aca="false">'Vstupní data'!AP254</f>
        <v>0</v>
      </c>
      <c r="CJ254" s="72" t="n">
        <f aca="false">ROUND(CH254*CI254,0)</f>
        <v>0</v>
      </c>
      <c r="CK254" s="74" t="str">
        <f aca="false">IF(OR(AA254&gt;0,BB254&gt;0,CD254&gt;0,CJ254&gt;0),AA254+BB254+CD254+CJ254,"")</f>
        <v/>
      </c>
    </row>
    <row r="255" customFormat="false" ht="12.8" hidden="false" customHeight="false" outlineLevel="0" collapsed="false">
      <c r="A255" s="66" t="n">
        <f aca="false">'Vstupní data'!A255</f>
        <v>0</v>
      </c>
      <c r="F255" s="66" t="str">
        <f aca="false">CONCATENATE('Vstupní data'!F255,'Vstupní data'!G255,'Vstupní data'!H255,'Vstupní data'!I255)</f>
        <v/>
      </c>
      <c r="G255" s="66"/>
      <c r="H255" s="66" t="n">
        <f aca="false">'Vstupní data'!K255</f>
        <v>0</v>
      </c>
      <c r="I255" s="66" t="n">
        <f aca="false">'Vstupní data'!L255</f>
        <v>0</v>
      </c>
      <c r="J255" s="66" t="n">
        <f aca="false">'Vstupní data'!K255*'Vstupní data'!M255/100</f>
        <v>0</v>
      </c>
      <c r="L255" s="66" t="n">
        <f aca="false">IF('Vstupní data'!N255="prostokořenný",0,IF('Vstupní data'!N255="krytokořenný","k",IF('Vstupní data'!N255="poloodrostky nebo odrostky, prostokořenné i krytokořenné","po",0)))</f>
        <v>0</v>
      </c>
      <c r="N255" s="66"/>
      <c r="O255" s="66" t="n">
        <f aca="false">'Vstupní data'!O255</f>
        <v>0</v>
      </c>
      <c r="P255" s="66" t="n">
        <f aca="false">IF(O255&gt;0,VLOOKUP(CONCATENATE(VLOOKUP(I255,'Pril3-drev'!$H$5:$K$83,4,0),"-",'Vstupní data'!R255),K2!$C$15:$D$23,2,0),0)</f>
        <v>0</v>
      </c>
      <c r="Q255" s="66" t="n">
        <f aca="false">IF(O255&gt;0,VLOOKUP(I255,'Pril3-drev'!$H$5:$I$83,2,0),0)</f>
        <v>0</v>
      </c>
      <c r="R255" s="66" t="n">
        <f aca="false">IF(Q255&gt;0,VLOOKUP(Q255,'Pril6-okus'!$A$5:$B$17,2,0),0)</f>
        <v>0</v>
      </c>
      <c r="S255" s="66" t="n">
        <f aca="false">IF(O255&gt;0,VLOOKUP(I255,'Pril3-drev'!$H$5:$J$83,3,0),0)</f>
        <v>0</v>
      </c>
      <c r="T255" s="66" t="str">
        <f aca="false">IF(O255&gt;0,IF(L255="k",0.9*VLOOKUP(S255,'ha-pocty-vyhl'!$A$5:$B$20,2,0),IF(L255="po",0.8*VLOOKUP(S255,'ha-pocty-vyhl'!$A$5:$B$20,2,0),VLOOKUP(S255,'ha-pocty-vyhl'!$A$5:$B$20,2,0))),"")</f>
        <v/>
      </c>
      <c r="U255" s="66" t="n">
        <f aca="false">'Vstupní data'!P255</f>
        <v>0</v>
      </c>
      <c r="V255" s="66" t="n">
        <f aca="false">IF(O255&gt;0,1.3*T255*1000*Z255/10000,0)</f>
        <v>0</v>
      </c>
      <c r="W255" s="66" t="n">
        <f aca="false">IF(O255&gt;0,1.3*T255*1000*Z255/10000,0)</f>
        <v>0</v>
      </c>
      <c r="X255" s="66" t="n">
        <f aca="false">IF(O255&gt;0,IF(O255&gt;V255,V255,O255),0)</f>
        <v>0</v>
      </c>
      <c r="Y255" s="66" t="n">
        <f aca="false">IF(O255&gt;0,IF(IF(U255&gt;W255,W255,U255)&lt;X255,W255,IF(U255&gt;W255,W255,U255)),0)</f>
        <v>0</v>
      </c>
      <c r="Z255" s="66" t="n">
        <f aca="false">IF(O255&gt;0,IF(J255&gt;0,J255,K255*H255/100),0)</f>
        <v>0</v>
      </c>
      <c r="AA255" s="67" t="n">
        <f aca="false">IF(O255&gt;0,CEILING(R255*P255*X255/Y255*Z255,1),0)</f>
        <v>0</v>
      </c>
      <c r="AB255" s="68" t="n">
        <f aca="false">IF(O255&gt;0,AA255/O255,0)</f>
        <v>0</v>
      </c>
      <c r="AC255" s="66" t="n">
        <f aca="false">'Vstupní data'!W255</f>
        <v>0</v>
      </c>
      <c r="AI255" s="66" t="str">
        <f aca="false">IF(OR('Vstupní data'!T255&gt;0,'Vstupní data'!U255&gt;0),VLOOKUP(I255,'Pril3-drev'!$H$5:$J$83,3,0),"")</f>
        <v/>
      </c>
      <c r="AJ255" s="66" t="n">
        <f aca="false">IF('Vstupní data'!V255="prostokořenný",0,IF('Vstupní data'!V255="krytokořenný","k",IF('Vstupní data'!V255="poloodrostky nebo odrostky, prostokořenné i krytokořenné","po",0)))</f>
        <v>0</v>
      </c>
      <c r="AK255" s="66" t="n">
        <f aca="false">IF(OR('Vstupní data'!T255&gt;0,'Vstupní data'!U255&gt;0),IF(AJ255="k",0.9*VLOOKUP(AI255,'ha-pocty-vyhl'!$A$5:$B$20,2,0),IF(AJ255="po",0.8*VLOOKUP(AI255,'ha-pocty-vyhl'!$A$5:$B$20,2,0),VLOOKUP(AI255,'ha-pocty-vyhl'!$A$5:$B$20,2,0))),0)</f>
        <v>0</v>
      </c>
      <c r="AL255" s="66" t="n">
        <f aca="false">IF(OR('Vstupní data'!T255&gt;0,'Vstupní data'!U255&gt;0),'Vstupní data'!K255*'Vstupní data'!M255/100,0)</f>
        <v>0</v>
      </c>
      <c r="AM255" s="66" t="n">
        <f aca="false">IF(OR('Vstupní data'!T255&gt;0,'Vstupní data'!U255&gt;0),IF('Vstupní data'!T255&gt;0,'Vstupní data'!T255,ROUND(10*'Vstupní data'!U255/AK255,0)),0)</f>
        <v>0</v>
      </c>
      <c r="AN255" s="69" t="n">
        <f aca="false">IF('Vstupní data'!T255&gt;0,   IF('Vstupní data'!T255&lt;=AL255,'Vstupní data'!T255,AL255),   IF(AM255&lt;AL255,AM255,AL255))</f>
        <v>0</v>
      </c>
      <c r="AO255" s="69" t="n">
        <f aca="false">'Vstupní data'!X255</f>
        <v>0</v>
      </c>
      <c r="AP255" s="66" t="n">
        <f aca="false">IF(OR('Vstupní data'!T255&gt;0,'Vstupní data'!U255&gt;0),IF(I255&lt;&gt;0,VLOOKUP(I255,'Pril3-drev'!$H$5:$I$83,2,0),0),0)</f>
        <v>0</v>
      </c>
      <c r="AQ255" s="66" t="n">
        <f aca="false">'Vstupní data'!Y255</f>
        <v>0</v>
      </c>
      <c r="AR255" s="66" t="str">
        <f aca="false">IF(AC255&gt;5,   IF('Vstupní data'!Y255&gt;0,   VLOOKUP(VLOOKUP(CONCATENATE(VLOOKUP(I255,'Pril3-drev'!$H$4:$L$83,5,0),AC255),'Pril3-drev'!$Q$4:$R$2803,2,0),'AVB-BS'!$C$5:$S$29 ,LOOKUP(AQ255,'AVB-BS'!$D$3:$S$3,'AVB-BS'!$D$1:$S$1) ,0 )   ,   IF('Vstupní data'!Z255&gt;0,'Vstupní data'!Z255,0)) , "")</f>
        <v/>
      </c>
      <c r="AS255" s="70" t="str">
        <f aca="false">IF(AC255&gt;5,VLOOKUP(CONCATENATE(AP255,AR255),'Pril1-THLPa'!$H$6:$N$96,4,0),"")</f>
        <v/>
      </c>
      <c r="AT255" s="70" t="str">
        <f aca="false">IF(AC255&gt;5,VLOOKUP(CONCATENATE(AP255,AR255),'Pril1-THLPa'!$H$6:$N$96,5,0),"")</f>
        <v/>
      </c>
      <c r="AU255" s="70" t="str">
        <f aca="false">IF(AC255&gt;5,VLOOKUP(CONCATENATE(AP255,AR255),'Pril1-THLPa'!$H$6:$N$96,6,0),"")</f>
        <v/>
      </c>
      <c r="AV255" s="70" t="str">
        <f aca="false">IF(AC255&gt;5,VLOOKUP(CONCATENATE(AP255,AR255),'Pril1-THLPa'!$H$6:$N$96,7,0),"")</f>
        <v/>
      </c>
      <c r="AW255" s="70" t="str">
        <f aca="false">IF(AC255&gt;5,VLOOKUP(CONCATENATE(AP255,AR255),'Pril1-THLPa'!$H$6:$O$96,8,0),"")</f>
        <v/>
      </c>
      <c r="AX255" s="66" t="n">
        <f aca="false">IF(AC255&gt;0,IF(AND(AC255&gt;0,AC255&lt;=5),VLOOKUP(AP255,'Pril1-THLPa'!$A$6:$F$18,LOOKUP(AC255,'Pril1-THLPa'!$B$5:$F$5,'Pril1-THLPa'!$B$4:$F$4),0),AS255+AT255*(AC255-5)+AU255*POWER(AC255-5,2)+AV255*POWER(AC255-5,3)+AW255*POWER(AC255-5,4)),0)</f>
        <v>0</v>
      </c>
      <c r="AY255" s="71"/>
      <c r="AZ255" s="66" t="n">
        <f aca="false">'Vstupní data'!AA255</f>
        <v>0</v>
      </c>
      <c r="BA255" s="66" t="n">
        <f aca="false">IF(OR('Vstupní data'!T255&gt;0,'Vstupní data'!U255&gt;0),IF(AC255&lt;&gt;"",AX255*AO255/10*(100+AZ255)/100,0),0)</f>
        <v>0</v>
      </c>
      <c r="BB255" s="67" t="n">
        <f aca="false">IF(AC255&lt;&gt;"",ROUND(BA255*AN255,0),0)</f>
        <v>0</v>
      </c>
      <c r="BC255" s="68" t="str">
        <f aca="false">IF(AE255&gt;0,BB255/AE255,"")</f>
        <v/>
      </c>
      <c r="BD255" s="66" t="n">
        <f aca="false">'Vstupní data'!AE255</f>
        <v>0</v>
      </c>
      <c r="BF255" s="66" t="n">
        <f aca="false">'Vstupní data'!AC255</f>
        <v>0</v>
      </c>
      <c r="BH255" s="66" t="n">
        <f aca="false">'Vstupní data'!AD255</f>
        <v>0</v>
      </c>
      <c r="BI255" s="66" t="n">
        <f aca="false">'Vstupní data'!AF255</f>
        <v>0</v>
      </c>
      <c r="BJ255" s="69" t="n">
        <f aca="false">'Vstupní data'!AG255</f>
        <v>0</v>
      </c>
      <c r="BK255" s="69" t="n">
        <f aca="false">IF(BF255&lt;&gt;0,VLOOKUP(I255,'Pril3-drev'!$H$5:$I$83,2,0),0)</f>
        <v>0</v>
      </c>
      <c r="BL255" s="69" t="n">
        <f aca="false">IF(BF255&lt;&gt;0,VLOOKUP(BK255,'Pril3-drev'!$A$5:$C$17,3,0),0)</f>
        <v>0</v>
      </c>
      <c r="BM255" s="69" t="n">
        <f aca="false">'Vstupní data'!AH255</f>
        <v>0</v>
      </c>
      <c r="BN255" s="69" t="n">
        <f aca="false">IF('Vstupní data'!AH255&gt;0,   VLOOKUP(VLOOKUP(CONCATENATE(VLOOKUP(I255,'Pril3-drev'!$H$4:$L$83,5,0),BD255),'Pril3-drev'!$Q$4:$R$2803,2,0),'AVB-BS'!$C$5:$S$29 ,LOOKUP(BM255,'AVB-BS'!$D$3:$S$3,'AVB-BS'!$D$1:$S$1) ,0 )   ,   IF('Vstupní data'!AI255&gt;0,'Vstupní data'!AI255,0))</f>
        <v>0</v>
      </c>
      <c r="BO255" s="69" t="str">
        <f aca="false">IF(BX255&gt;5,VLOOKUP(CONCATENATE(BK255,BN255),'Pril1-THLPa'!$H$6:$N$96,4,0),"")</f>
        <v/>
      </c>
      <c r="BP255" s="69" t="str">
        <f aca="false">IF(BX255&gt;5,VLOOKUP(CONCATENATE(BK255,BN255),'Pril1-THLPa'!$H$6:$N$96,5,0),"")</f>
        <v/>
      </c>
      <c r="BQ255" s="69" t="str">
        <f aca="false">IF(BX255&gt;5,VLOOKUP(CONCATENATE(BK255,BN255),'Pril1-THLPa'!$H$6:$N$96,6,0),"")</f>
        <v/>
      </c>
      <c r="BR255" s="69" t="str">
        <f aca="false">IF(BX255&gt;5,VLOOKUP(CONCATENATE(BK255,BN255),'Pril1-THLPa'!$H$6:$N$96,7,0),"")</f>
        <v/>
      </c>
      <c r="BS255" s="69" t="str">
        <f aca="false">IF(BX255&gt;5,VLOOKUP(CONCATENATE(BK255,BN255),'Pril1-THLPa'!$H$6:$O$96,8,0),"")</f>
        <v/>
      </c>
      <c r="BT255" s="69" t="str">
        <f aca="false">IF(BF255&gt;0, IF(BK255="smrk",  VLOOKUP(VLOOKUP(BD255,'Pril9-K3'!$L$8:$M$207,2,0),'Pril9-K3'!$A$8:$J$16,LOOKUP(BN255,'Pril9-K3'!$A$7:$J$7,'Pril9-K3'!$A$5:$J$5),0), IF(AND(BK255&lt;&gt;"smrk",'Vstupní data'!AK255&lt;&gt;""),'Vstupní data'!AK255,   VLOOKUP(VLOOKUP(BD255,'Pril9-K3'!$L$8:$M$207,2,0),'Pril9-K3'!$A$8:$J$16,LOOKUP(BN255,'Pril9-K3'!$A$7:$J$7,'Pril9-K3'!$A$5:$J$5),0)   )),   "")</f>
        <v/>
      </c>
      <c r="BV255" s="69" t="n">
        <f aca="false">'Vstupní data'!AJ255</f>
        <v>0</v>
      </c>
      <c r="BW255" s="69" t="n">
        <f aca="false">IF(BF255&gt;0,IF(J255&gt;0,J255,K255*H255/100),0)</f>
        <v>0</v>
      </c>
      <c r="BX255" s="69" t="n">
        <f aca="false">IF(BF255&gt;0,IF(BJ255&gt;BL255,BL255,BJ255),0)</f>
        <v>0</v>
      </c>
      <c r="BY255" s="69" t="n">
        <f aca="false">IF(BD255=0,0,IF(AND(BX255&gt;0,BX255&lt;=5),  IF(AND(BX255&gt;0,BX255&lt;=5),VLOOKUP(BK255,'Pril1-THLPa'!$A$6:$F$18,IF(AND(BX255&gt;0,BX255&lt;=5),LOOKUP(BX255,'Pril1-THLPa'!$B$5:$F$5,'Pril1-THLPa'!$B$4:$F$4),""),0),""),  IF(BX255&gt;5,BO255+BP255*(BX255-5)+BQ255*POWER(BX255-5,2)+BR255*POWER(BX255-5,3)+BS255*POWER(BX255-5,4),"")))</f>
        <v>0</v>
      </c>
      <c r="BZ255" s="69" t="n">
        <f aca="false">IF(BY255&gt;0,BY255*BI255/10*BW255*(100+BV255)/100,0)</f>
        <v>0</v>
      </c>
      <c r="CA255" s="69" t="n">
        <f aca="false">IF(BD255&gt;0,BX255-IF(BD255&gt;BX255,BX255,BD255),0)</f>
        <v>0</v>
      </c>
      <c r="CB255" s="69" t="n">
        <f aca="false">POWER(1.01,CA255)</f>
        <v>1</v>
      </c>
      <c r="CC255" s="69" t="n">
        <f aca="false">IF(BF255&gt;0,IF(BF255&gt;BH255,1,BF255/BH255),0)</f>
        <v>0</v>
      </c>
      <c r="CD255" s="72" t="n">
        <f aca="false">IF(BD255=0,0,IF(BF255&gt;0,ROUND(IF(CB255&lt;&gt;0,BZ255*BT255*1/CB255*CC255,0),0),0))</f>
        <v>0</v>
      </c>
      <c r="CE255" s="73" t="str">
        <f aca="false">IF(BF255&gt;0,IF(BF255&gt;BH255,CD255/BF255,CD255/BH255),"")</f>
        <v/>
      </c>
      <c r="CF255" s="69" t="n">
        <f aca="false">'Vstupní data'!AM255</f>
        <v>0</v>
      </c>
      <c r="CG255" s="69" t="n">
        <f aca="false">'Vstupní data'!AN255</f>
        <v>0</v>
      </c>
      <c r="CH255" s="69" t="n">
        <f aca="false">'Vstupní data'!AO255</f>
        <v>0</v>
      </c>
      <c r="CI255" s="69" t="n">
        <f aca="false">'Vstupní data'!AP255</f>
        <v>0</v>
      </c>
      <c r="CJ255" s="72" t="n">
        <f aca="false">ROUND(CH255*CI255,0)</f>
        <v>0</v>
      </c>
      <c r="CK255" s="74" t="str">
        <f aca="false">IF(OR(AA255&gt;0,BB255&gt;0,CD255&gt;0,CJ255&gt;0),AA255+BB255+CD255+CJ255,"")</f>
        <v/>
      </c>
    </row>
    <row r="256" customFormat="false" ht="12.8" hidden="false" customHeight="false" outlineLevel="0" collapsed="false">
      <c r="A256" s="66" t="n">
        <f aca="false">'Vstupní data'!A256</f>
        <v>0</v>
      </c>
      <c r="F256" s="66" t="str">
        <f aca="false">CONCATENATE('Vstupní data'!F256,'Vstupní data'!G256,'Vstupní data'!H256,'Vstupní data'!I256)</f>
        <v/>
      </c>
      <c r="G256" s="66"/>
      <c r="H256" s="66" t="n">
        <f aca="false">'Vstupní data'!K256</f>
        <v>0</v>
      </c>
      <c r="I256" s="66" t="n">
        <f aca="false">'Vstupní data'!L256</f>
        <v>0</v>
      </c>
      <c r="J256" s="66" t="n">
        <f aca="false">'Vstupní data'!K256*'Vstupní data'!M256/100</f>
        <v>0</v>
      </c>
      <c r="L256" s="66" t="n">
        <f aca="false">IF('Vstupní data'!N256="prostokořenný",0,IF('Vstupní data'!N256="krytokořenný","k",IF('Vstupní data'!N256="poloodrostky nebo odrostky, prostokořenné i krytokořenné","po",0)))</f>
        <v>0</v>
      </c>
      <c r="N256" s="66"/>
      <c r="O256" s="66" t="n">
        <f aca="false">'Vstupní data'!O256</f>
        <v>0</v>
      </c>
      <c r="P256" s="66" t="n">
        <f aca="false">IF(O256&gt;0,VLOOKUP(CONCATENATE(VLOOKUP(I256,'Pril3-drev'!$H$5:$K$83,4,0),"-",'Vstupní data'!R256),K2!$C$15:$D$23,2,0),0)</f>
        <v>0</v>
      </c>
      <c r="Q256" s="66" t="n">
        <f aca="false">IF(O256&gt;0,VLOOKUP(I256,'Pril3-drev'!$H$5:$I$83,2,0),0)</f>
        <v>0</v>
      </c>
      <c r="R256" s="66" t="n">
        <f aca="false">IF(Q256&gt;0,VLOOKUP(Q256,'Pril6-okus'!$A$5:$B$17,2,0),0)</f>
        <v>0</v>
      </c>
      <c r="S256" s="66" t="n">
        <f aca="false">IF(O256&gt;0,VLOOKUP(I256,'Pril3-drev'!$H$5:$J$83,3,0),0)</f>
        <v>0</v>
      </c>
      <c r="T256" s="66" t="str">
        <f aca="false">IF(O256&gt;0,IF(L256="k",0.9*VLOOKUP(S256,'ha-pocty-vyhl'!$A$5:$B$20,2,0),IF(L256="po",0.8*VLOOKUP(S256,'ha-pocty-vyhl'!$A$5:$B$20,2,0),VLOOKUP(S256,'ha-pocty-vyhl'!$A$5:$B$20,2,0))),"")</f>
        <v/>
      </c>
      <c r="U256" s="66" t="n">
        <f aca="false">'Vstupní data'!P256</f>
        <v>0</v>
      </c>
      <c r="V256" s="66" t="n">
        <f aca="false">IF(O256&gt;0,1.3*T256*1000*Z256/10000,0)</f>
        <v>0</v>
      </c>
      <c r="W256" s="66" t="n">
        <f aca="false">IF(O256&gt;0,1.3*T256*1000*Z256/10000,0)</f>
        <v>0</v>
      </c>
      <c r="X256" s="66" t="n">
        <f aca="false">IF(O256&gt;0,IF(O256&gt;V256,V256,O256),0)</f>
        <v>0</v>
      </c>
      <c r="Y256" s="66" t="n">
        <f aca="false">IF(O256&gt;0,IF(IF(U256&gt;W256,W256,U256)&lt;X256,W256,IF(U256&gt;W256,W256,U256)),0)</f>
        <v>0</v>
      </c>
      <c r="Z256" s="66" t="n">
        <f aca="false">IF(O256&gt;0,IF(J256&gt;0,J256,K256*H256/100),0)</f>
        <v>0</v>
      </c>
      <c r="AA256" s="67" t="n">
        <f aca="false">IF(O256&gt;0,CEILING(R256*P256*X256/Y256*Z256,1),0)</f>
        <v>0</v>
      </c>
      <c r="AB256" s="68" t="n">
        <f aca="false">IF(O256&gt;0,AA256/O256,0)</f>
        <v>0</v>
      </c>
      <c r="AC256" s="66" t="n">
        <f aca="false">'Vstupní data'!W256</f>
        <v>0</v>
      </c>
      <c r="AI256" s="66" t="str">
        <f aca="false">IF(OR('Vstupní data'!T256&gt;0,'Vstupní data'!U256&gt;0),VLOOKUP(I256,'Pril3-drev'!$H$5:$J$83,3,0),"")</f>
        <v/>
      </c>
      <c r="AJ256" s="66" t="n">
        <f aca="false">IF('Vstupní data'!V256="prostokořenný",0,IF('Vstupní data'!V256="krytokořenný","k",IF('Vstupní data'!V256="poloodrostky nebo odrostky, prostokořenné i krytokořenné","po",0)))</f>
        <v>0</v>
      </c>
      <c r="AK256" s="66" t="n">
        <f aca="false">IF(OR('Vstupní data'!T256&gt;0,'Vstupní data'!U256&gt;0),IF(AJ256="k",0.9*VLOOKUP(AI256,'ha-pocty-vyhl'!$A$5:$B$20,2,0),IF(AJ256="po",0.8*VLOOKUP(AI256,'ha-pocty-vyhl'!$A$5:$B$20,2,0),VLOOKUP(AI256,'ha-pocty-vyhl'!$A$5:$B$20,2,0))),0)</f>
        <v>0</v>
      </c>
      <c r="AL256" s="66" t="n">
        <f aca="false">IF(OR('Vstupní data'!T256&gt;0,'Vstupní data'!U256&gt;0),'Vstupní data'!K256*'Vstupní data'!M256/100,0)</f>
        <v>0</v>
      </c>
      <c r="AM256" s="66" t="n">
        <f aca="false">IF(OR('Vstupní data'!T256&gt;0,'Vstupní data'!U256&gt;0),IF('Vstupní data'!T256&gt;0,'Vstupní data'!T256,ROUND(10*'Vstupní data'!U256/AK256,0)),0)</f>
        <v>0</v>
      </c>
      <c r="AN256" s="69" t="n">
        <f aca="false">IF('Vstupní data'!T256&gt;0,   IF('Vstupní data'!T256&lt;=AL256,'Vstupní data'!T256,AL256),   IF(AM256&lt;AL256,AM256,AL256))</f>
        <v>0</v>
      </c>
      <c r="AO256" s="69" t="n">
        <f aca="false">'Vstupní data'!X256</f>
        <v>0</v>
      </c>
      <c r="AP256" s="66" t="n">
        <f aca="false">IF(OR('Vstupní data'!T256&gt;0,'Vstupní data'!U256&gt;0),IF(I256&lt;&gt;0,VLOOKUP(I256,'Pril3-drev'!$H$5:$I$83,2,0),0),0)</f>
        <v>0</v>
      </c>
      <c r="AQ256" s="66" t="n">
        <f aca="false">'Vstupní data'!Y256</f>
        <v>0</v>
      </c>
      <c r="AR256" s="66" t="str">
        <f aca="false">IF(AC256&gt;5,   IF('Vstupní data'!Y256&gt;0,   VLOOKUP(VLOOKUP(CONCATENATE(VLOOKUP(I256,'Pril3-drev'!$H$4:$L$83,5,0),AC256),'Pril3-drev'!$Q$4:$R$2803,2,0),'AVB-BS'!$C$5:$S$29 ,LOOKUP(AQ256,'AVB-BS'!$D$3:$S$3,'AVB-BS'!$D$1:$S$1) ,0 )   ,   IF('Vstupní data'!Z256&gt;0,'Vstupní data'!Z256,0)) , "")</f>
        <v/>
      </c>
      <c r="AS256" s="70" t="str">
        <f aca="false">IF(AC256&gt;5,VLOOKUP(CONCATENATE(AP256,AR256),'Pril1-THLPa'!$H$6:$N$96,4,0),"")</f>
        <v/>
      </c>
      <c r="AT256" s="70" t="str">
        <f aca="false">IF(AC256&gt;5,VLOOKUP(CONCATENATE(AP256,AR256),'Pril1-THLPa'!$H$6:$N$96,5,0),"")</f>
        <v/>
      </c>
      <c r="AU256" s="70" t="str">
        <f aca="false">IF(AC256&gt;5,VLOOKUP(CONCATENATE(AP256,AR256),'Pril1-THLPa'!$H$6:$N$96,6,0),"")</f>
        <v/>
      </c>
      <c r="AV256" s="70" t="str">
        <f aca="false">IF(AC256&gt;5,VLOOKUP(CONCATENATE(AP256,AR256),'Pril1-THLPa'!$H$6:$N$96,7,0),"")</f>
        <v/>
      </c>
      <c r="AW256" s="70" t="str">
        <f aca="false">IF(AC256&gt;5,VLOOKUP(CONCATENATE(AP256,AR256),'Pril1-THLPa'!$H$6:$O$96,8,0),"")</f>
        <v/>
      </c>
      <c r="AX256" s="66" t="n">
        <f aca="false">IF(AC256&gt;0,IF(AND(AC256&gt;0,AC256&lt;=5),VLOOKUP(AP256,'Pril1-THLPa'!$A$6:$F$18,LOOKUP(AC256,'Pril1-THLPa'!$B$5:$F$5,'Pril1-THLPa'!$B$4:$F$4),0),AS256+AT256*(AC256-5)+AU256*POWER(AC256-5,2)+AV256*POWER(AC256-5,3)+AW256*POWER(AC256-5,4)),0)</f>
        <v>0</v>
      </c>
      <c r="AY256" s="71"/>
      <c r="AZ256" s="66" t="n">
        <f aca="false">'Vstupní data'!AA256</f>
        <v>0</v>
      </c>
      <c r="BA256" s="66" t="n">
        <f aca="false">IF(OR('Vstupní data'!T256&gt;0,'Vstupní data'!U256&gt;0),IF(AC256&lt;&gt;"",AX256*AO256/10*(100+AZ256)/100,0),0)</f>
        <v>0</v>
      </c>
      <c r="BB256" s="67" t="n">
        <f aca="false">IF(AC256&lt;&gt;"",ROUND(BA256*AN256,0),0)</f>
        <v>0</v>
      </c>
      <c r="BC256" s="68" t="str">
        <f aca="false">IF(AE256&gt;0,BB256/AE256,"")</f>
        <v/>
      </c>
      <c r="BD256" s="66" t="n">
        <f aca="false">'Vstupní data'!AE256</f>
        <v>0</v>
      </c>
      <c r="BF256" s="66" t="n">
        <f aca="false">'Vstupní data'!AC256</f>
        <v>0</v>
      </c>
      <c r="BH256" s="66" t="n">
        <f aca="false">'Vstupní data'!AD256</f>
        <v>0</v>
      </c>
      <c r="BI256" s="66" t="n">
        <f aca="false">'Vstupní data'!AF256</f>
        <v>0</v>
      </c>
      <c r="BJ256" s="69" t="n">
        <f aca="false">'Vstupní data'!AG256</f>
        <v>0</v>
      </c>
      <c r="BK256" s="69" t="n">
        <f aca="false">IF(BF256&lt;&gt;0,VLOOKUP(I256,'Pril3-drev'!$H$5:$I$83,2,0),0)</f>
        <v>0</v>
      </c>
      <c r="BL256" s="69" t="n">
        <f aca="false">IF(BF256&lt;&gt;0,VLOOKUP(BK256,'Pril3-drev'!$A$5:$C$17,3,0),0)</f>
        <v>0</v>
      </c>
      <c r="BM256" s="69" t="n">
        <f aca="false">'Vstupní data'!AH256</f>
        <v>0</v>
      </c>
      <c r="BN256" s="69" t="n">
        <f aca="false">IF('Vstupní data'!AH256&gt;0,   VLOOKUP(VLOOKUP(CONCATENATE(VLOOKUP(I256,'Pril3-drev'!$H$4:$L$83,5,0),BD256),'Pril3-drev'!$Q$4:$R$2803,2,0),'AVB-BS'!$C$5:$S$29 ,LOOKUP(BM256,'AVB-BS'!$D$3:$S$3,'AVB-BS'!$D$1:$S$1) ,0 )   ,   IF('Vstupní data'!AI256&gt;0,'Vstupní data'!AI256,0))</f>
        <v>0</v>
      </c>
      <c r="BO256" s="69" t="str">
        <f aca="false">IF(BX256&gt;5,VLOOKUP(CONCATENATE(BK256,BN256),'Pril1-THLPa'!$H$6:$N$96,4,0),"")</f>
        <v/>
      </c>
      <c r="BP256" s="69" t="str">
        <f aca="false">IF(BX256&gt;5,VLOOKUP(CONCATENATE(BK256,BN256),'Pril1-THLPa'!$H$6:$N$96,5,0),"")</f>
        <v/>
      </c>
      <c r="BQ256" s="69" t="str">
        <f aca="false">IF(BX256&gt;5,VLOOKUP(CONCATENATE(BK256,BN256),'Pril1-THLPa'!$H$6:$N$96,6,0),"")</f>
        <v/>
      </c>
      <c r="BR256" s="69" t="str">
        <f aca="false">IF(BX256&gt;5,VLOOKUP(CONCATENATE(BK256,BN256),'Pril1-THLPa'!$H$6:$N$96,7,0),"")</f>
        <v/>
      </c>
      <c r="BS256" s="69" t="str">
        <f aca="false">IF(BX256&gt;5,VLOOKUP(CONCATENATE(BK256,BN256),'Pril1-THLPa'!$H$6:$O$96,8,0),"")</f>
        <v/>
      </c>
      <c r="BT256" s="69" t="str">
        <f aca="false">IF(BF256&gt;0, IF(BK256="smrk",  VLOOKUP(VLOOKUP(BD256,'Pril9-K3'!$L$8:$M$207,2,0),'Pril9-K3'!$A$8:$J$16,LOOKUP(BN256,'Pril9-K3'!$A$7:$J$7,'Pril9-K3'!$A$5:$J$5),0), IF(AND(BK256&lt;&gt;"smrk",'Vstupní data'!AK256&lt;&gt;""),'Vstupní data'!AK256,   VLOOKUP(VLOOKUP(BD256,'Pril9-K3'!$L$8:$M$207,2,0),'Pril9-K3'!$A$8:$J$16,LOOKUP(BN256,'Pril9-K3'!$A$7:$J$7,'Pril9-K3'!$A$5:$J$5),0)   )),   "")</f>
        <v/>
      </c>
      <c r="BV256" s="69" t="n">
        <f aca="false">'Vstupní data'!AJ256</f>
        <v>0</v>
      </c>
      <c r="BW256" s="69" t="n">
        <f aca="false">IF(BF256&gt;0,IF(J256&gt;0,J256,K256*H256/100),0)</f>
        <v>0</v>
      </c>
      <c r="BX256" s="69" t="n">
        <f aca="false">IF(BF256&gt;0,IF(BJ256&gt;BL256,BL256,BJ256),0)</f>
        <v>0</v>
      </c>
      <c r="BY256" s="69" t="n">
        <f aca="false">IF(BD256=0,0,IF(AND(BX256&gt;0,BX256&lt;=5),  IF(AND(BX256&gt;0,BX256&lt;=5),VLOOKUP(BK256,'Pril1-THLPa'!$A$6:$F$18,IF(AND(BX256&gt;0,BX256&lt;=5),LOOKUP(BX256,'Pril1-THLPa'!$B$5:$F$5,'Pril1-THLPa'!$B$4:$F$4),""),0),""),  IF(BX256&gt;5,BO256+BP256*(BX256-5)+BQ256*POWER(BX256-5,2)+BR256*POWER(BX256-5,3)+BS256*POWER(BX256-5,4),"")))</f>
        <v>0</v>
      </c>
      <c r="BZ256" s="69" t="n">
        <f aca="false">IF(BY256&gt;0,BY256*BI256/10*BW256*(100+BV256)/100,0)</f>
        <v>0</v>
      </c>
      <c r="CA256" s="69" t="n">
        <f aca="false">IF(BD256&gt;0,BX256-IF(BD256&gt;BX256,BX256,BD256),0)</f>
        <v>0</v>
      </c>
      <c r="CB256" s="69" t="n">
        <f aca="false">POWER(1.01,CA256)</f>
        <v>1</v>
      </c>
      <c r="CC256" s="69" t="n">
        <f aca="false">IF(BF256&gt;0,IF(BF256&gt;BH256,1,BF256/BH256),0)</f>
        <v>0</v>
      </c>
      <c r="CD256" s="72" t="n">
        <f aca="false">IF(BD256=0,0,IF(BF256&gt;0,ROUND(IF(CB256&lt;&gt;0,BZ256*BT256*1/CB256*CC256,0),0),0))</f>
        <v>0</v>
      </c>
      <c r="CE256" s="73" t="str">
        <f aca="false">IF(BF256&gt;0,IF(BF256&gt;BH256,CD256/BF256,CD256/BH256),"")</f>
        <v/>
      </c>
      <c r="CF256" s="69" t="n">
        <f aca="false">'Vstupní data'!AM256</f>
        <v>0</v>
      </c>
      <c r="CG256" s="69" t="n">
        <f aca="false">'Vstupní data'!AN256</f>
        <v>0</v>
      </c>
      <c r="CH256" s="69" t="n">
        <f aca="false">'Vstupní data'!AO256</f>
        <v>0</v>
      </c>
      <c r="CI256" s="69" t="n">
        <f aca="false">'Vstupní data'!AP256</f>
        <v>0</v>
      </c>
      <c r="CJ256" s="72" t="n">
        <f aca="false">ROUND(CH256*CI256,0)</f>
        <v>0</v>
      </c>
      <c r="CK256" s="74" t="str">
        <f aca="false">IF(OR(AA256&gt;0,BB256&gt;0,CD256&gt;0,CJ256&gt;0),AA256+BB256+CD256+CJ256,"")</f>
        <v/>
      </c>
    </row>
    <row r="257" customFormat="false" ht="12.8" hidden="false" customHeight="false" outlineLevel="0" collapsed="false">
      <c r="A257" s="66" t="n">
        <f aca="false">'Vstupní data'!A257</f>
        <v>0</v>
      </c>
      <c r="F257" s="66" t="str">
        <f aca="false">CONCATENATE('Vstupní data'!F257,'Vstupní data'!G257,'Vstupní data'!H257,'Vstupní data'!I257)</f>
        <v/>
      </c>
      <c r="G257" s="66"/>
      <c r="H257" s="66" t="n">
        <f aca="false">'Vstupní data'!K257</f>
        <v>0</v>
      </c>
      <c r="I257" s="66" t="n">
        <f aca="false">'Vstupní data'!L257</f>
        <v>0</v>
      </c>
      <c r="J257" s="66" t="n">
        <f aca="false">'Vstupní data'!K257*'Vstupní data'!M257/100</f>
        <v>0</v>
      </c>
      <c r="L257" s="66" t="n">
        <f aca="false">IF('Vstupní data'!N257="prostokořenný",0,IF('Vstupní data'!N257="krytokořenný","k",IF('Vstupní data'!N257="poloodrostky nebo odrostky, prostokořenné i krytokořenné","po",0)))</f>
        <v>0</v>
      </c>
      <c r="N257" s="66"/>
      <c r="O257" s="66" t="n">
        <f aca="false">'Vstupní data'!O257</f>
        <v>0</v>
      </c>
      <c r="P257" s="66" t="n">
        <f aca="false">IF(O257&gt;0,VLOOKUP(CONCATENATE(VLOOKUP(I257,'Pril3-drev'!$H$5:$K$83,4,0),"-",'Vstupní data'!R257),K2!$C$15:$D$23,2,0),0)</f>
        <v>0</v>
      </c>
      <c r="Q257" s="66" t="n">
        <f aca="false">IF(O257&gt;0,VLOOKUP(I257,'Pril3-drev'!$H$5:$I$83,2,0),0)</f>
        <v>0</v>
      </c>
      <c r="R257" s="66" t="n">
        <f aca="false">IF(Q257&gt;0,VLOOKUP(Q257,'Pril6-okus'!$A$5:$B$17,2,0),0)</f>
        <v>0</v>
      </c>
      <c r="S257" s="66" t="n">
        <f aca="false">IF(O257&gt;0,VLOOKUP(I257,'Pril3-drev'!$H$5:$J$83,3,0),0)</f>
        <v>0</v>
      </c>
      <c r="T257" s="66" t="str">
        <f aca="false">IF(O257&gt;0,IF(L257="k",0.9*VLOOKUP(S257,'ha-pocty-vyhl'!$A$5:$B$20,2,0),IF(L257="po",0.8*VLOOKUP(S257,'ha-pocty-vyhl'!$A$5:$B$20,2,0),VLOOKUP(S257,'ha-pocty-vyhl'!$A$5:$B$20,2,0))),"")</f>
        <v/>
      </c>
      <c r="U257" s="66" t="n">
        <f aca="false">'Vstupní data'!P257</f>
        <v>0</v>
      </c>
      <c r="V257" s="66" t="n">
        <f aca="false">IF(O257&gt;0,1.3*T257*1000*Z257/10000,0)</f>
        <v>0</v>
      </c>
      <c r="W257" s="66" t="n">
        <f aca="false">IF(O257&gt;0,1.3*T257*1000*Z257/10000,0)</f>
        <v>0</v>
      </c>
      <c r="X257" s="66" t="n">
        <f aca="false">IF(O257&gt;0,IF(O257&gt;V257,V257,O257),0)</f>
        <v>0</v>
      </c>
      <c r="Y257" s="66" t="n">
        <f aca="false">IF(O257&gt;0,IF(IF(U257&gt;W257,W257,U257)&lt;X257,W257,IF(U257&gt;W257,W257,U257)),0)</f>
        <v>0</v>
      </c>
      <c r="Z257" s="66" t="n">
        <f aca="false">IF(O257&gt;0,IF(J257&gt;0,J257,K257*H257/100),0)</f>
        <v>0</v>
      </c>
      <c r="AA257" s="67" t="n">
        <f aca="false">IF(O257&gt;0,CEILING(R257*P257*X257/Y257*Z257,1),0)</f>
        <v>0</v>
      </c>
      <c r="AB257" s="68" t="n">
        <f aca="false">IF(O257&gt;0,AA257/O257,0)</f>
        <v>0</v>
      </c>
      <c r="AC257" s="66" t="n">
        <f aca="false">'Vstupní data'!W257</f>
        <v>0</v>
      </c>
      <c r="AI257" s="66" t="str">
        <f aca="false">IF(OR('Vstupní data'!T257&gt;0,'Vstupní data'!U257&gt;0),VLOOKUP(I257,'Pril3-drev'!$H$5:$J$83,3,0),"")</f>
        <v/>
      </c>
      <c r="AJ257" s="66" t="n">
        <f aca="false">IF('Vstupní data'!V257="prostokořenný",0,IF('Vstupní data'!V257="krytokořenný","k",IF('Vstupní data'!V257="poloodrostky nebo odrostky, prostokořenné i krytokořenné","po",0)))</f>
        <v>0</v>
      </c>
      <c r="AK257" s="66" t="n">
        <f aca="false">IF(OR('Vstupní data'!T257&gt;0,'Vstupní data'!U257&gt;0),IF(AJ257="k",0.9*VLOOKUP(AI257,'ha-pocty-vyhl'!$A$5:$B$20,2,0),IF(AJ257="po",0.8*VLOOKUP(AI257,'ha-pocty-vyhl'!$A$5:$B$20,2,0),VLOOKUP(AI257,'ha-pocty-vyhl'!$A$5:$B$20,2,0))),0)</f>
        <v>0</v>
      </c>
      <c r="AL257" s="66" t="n">
        <f aca="false">IF(OR('Vstupní data'!T257&gt;0,'Vstupní data'!U257&gt;0),'Vstupní data'!K257*'Vstupní data'!M257/100,0)</f>
        <v>0</v>
      </c>
      <c r="AM257" s="66" t="n">
        <f aca="false">IF(OR('Vstupní data'!T257&gt;0,'Vstupní data'!U257&gt;0),IF('Vstupní data'!T257&gt;0,'Vstupní data'!T257,ROUND(10*'Vstupní data'!U257/AK257,0)),0)</f>
        <v>0</v>
      </c>
      <c r="AN257" s="69" t="n">
        <f aca="false">IF('Vstupní data'!T257&gt;0,   IF('Vstupní data'!T257&lt;=AL257,'Vstupní data'!T257,AL257),   IF(AM257&lt;AL257,AM257,AL257))</f>
        <v>0</v>
      </c>
      <c r="AO257" s="69" t="n">
        <f aca="false">'Vstupní data'!X257</f>
        <v>0</v>
      </c>
      <c r="AP257" s="66" t="n">
        <f aca="false">IF(OR('Vstupní data'!T257&gt;0,'Vstupní data'!U257&gt;0),IF(I257&lt;&gt;0,VLOOKUP(I257,'Pril3-drev'!$H$5:$I$83,2,0),0),0)</f>
        <v>0</v>
      </c>
      <c r="AQ257" s="66" t="n">
        <f aca="false">'Vstupní data'!Y257</f>
        <v>0</v>
      </c>
      <c r="AR257" s="66" t="str">
        <f aca="false">IF(AC257&gt;5,   IF('Vstupní data'!Y257&gt;0,   VLOOKUP(VLOOKUP(CONCATENATE(VLOOKUP(I257,'Pril3-drev'!$H$4:$L$83,5,0),AC257),'Pril3-drev'!$Q$4:$R$2803,2,0),'AVB-BS'!$C$5:$S$29 ,LOOKUP(AQ257,'AVB-BS'!$D$3:$S$3,'AVB-BS'!$D$1:$S$1) ,0 )   ,   IF('Vstupní data'!Z257&gt;0,'Vstupní data'!Z257,0)) , "")</f>
        <v/>
      </c>
      <c r="AS257" s="70" t="str">
        <f aca="false">IF(AC257&gt;5,VLOOKUP(CONCATENATE(AP257,AR257),'Pril1-THLPa'!$H$6:$N$96,4,0),"")</f>
        <v/>
      </c>
      <c r="AT257" s="70" t="str">
        <f aca="false">IF(AC257&gt;5,VLOOKUP(CONCATENATE(AP257,AR257),'Pril1-THLPa'!$H$6:$N$96,5,0),"")</f>
        <v/>
      </c>
      <c r="AU257" s="70" t="str">
        <f aca="false">IF(AC257&gt;5,VLOOKUP(CONCATENATE(AP257,AR257),'Pril1-THLPa'!$H$6:$N$96,6,0),"")</f>
        <v/>
      </c>
      <c r="AV257" s="70" t="str">
        <f aca="false">IF(AC257&gt;5,VLOOKUP(CONCATENATE(AP257,AR257),'Pril1-THLPa'!$H$6:$N$96,7,0),"")</f>
        <v/>
      </c>
      <c r="AW257" s="70" t="str">
        <f aca="false">IF(AC257&gt;5,VLOOKUP(CONCATENATE(AP257,AR257),'Pril1-THLPa'!$H$6:$O$96,8,0),"")</f>
        <v/>
      </c>
      <c r="AX257" s="66" t="n">
        <f aca="false">IF(AC257&gt;0,IF(AND(AC257&gt;0,AC257&lt;=5),VLOOKUP(AP257,'Pril1-THLPa'!$A$6:$F$18,LOOKUP(AC257,'Pril1-THLPa'!$B$5:$F$5,'Pril1-THLPa'!$B$4:$F$4),0),AS257+AT257*(AC257-5)+AU257*POWER(AC257-5,2)+AV257*POWER(AC257-5,3)+AW257*POWER(AC257-5,4)),0)</f>
        <v>0</v>
      </c>
      <c r="AY257" s="71"/>
      <c r="AZ257" s="66" t="n">
        <f aca="false">'Vstupní data'!AA257</f>
        <v>0</v>
      </c>
      <c r="BA257" s="66" t="n">
        <f aca="false">IF(OR('Vstupní data'!T257&gt;0,'Vstupní data'!U257&gt;0),IF(AC257&lt;&gt;"",AX257*AO257/10*(100+AZ257)/100,0),0)</f>
        <v>0</v>
      </c>
      <c r="BB257" s="67" t="n">
        <f aca="false">IF(AC257&lt;&gt;"",ROUND(BA257*AN257,0),0)</f>
        <v>0</v>
      </c>
      <c r="BC257" s="68" t="str">
        <f aca="false">IF(AE257&gt;0,BB257/AE257,"")</f>
        <v/>
      </c>
      <c r="BD257" s="66" t="n">
        <f aca="false">'Vstupní data'!AE257</f>
        <v>0</v>
      </c>
      <c r="BF257" s="66" t="n">
        <f aca="false">'Vstupní data'!AC257</f>
        <v>0</v>
      </c>
      <c r="BH257" s="66" t="n">
        <f aca="false">'Vstupní data'!AD257</f>
        <v>0</v>
      </c>
      <c r="BI257" s="66" t="n">
        <f aca="false">'Vstupní data'!AF257</f>
        <v>0</v>
      </c>
      <c r="BJ257" s="69" t="n">
        <f aca="false">'Vstupní data'!AG257</f>
        <v>0</v>
      </c>
      <c r="BK257" s="69" t="n">
        <f aca="false">IF(BF257&lt;&gt;0,VLOOKUP(I257,'Pril3-drev'!$H$5:$I$83,2,0),0)</f>
        <v>0</v>
      </c>
      <c r="BL257" s="69" t="n">
        <f aca="false">IF(BF257&lt;&gt;0,VLOOKUP(BK257,'Pril3-drev'!$A$5:$C$17,3,0),0)</f>
        <v>0</v>
      </c>
      <c r="BM257" s="69" t="n">
        <f aca="false">'Vstupní data'!AH257</f>
        <v>0</v>
      </c>
      <c r="BN257" s="69" t="n">
        <f aca="false">IF('Vstupní data'!AH257&gt;0,   VLOOKUP(VLOOKUP(CONCATENATE(VLOOKUP(I257,'Pril3-drev'!$H$4:$L$83,5,0),BD257),'Pril3-drev'!$Q$4:$R$2803,2,0),'AVB-BS'!$C$5:$S$29 ,LOOKUP(BM257,'AVB-BS'!$D$3:$S$3,'AVB-BS'!$D$1:$S$1) ,0 )   ,   IF('Vstupní data'!AI257&gt;0,'Vstupní data'!AI257,0))</f>
        <v>0</v>
      </c>
      <c r="BO257" s="69" t="str">
        <f aca="false">IF(BX257&gt;5,VLOOKUP(CONCATENATE(BK257,BN257),'Pril1-THLPa'!$H$6:$N$96,4,0),"")</f>
        <v/>
      </c>
      <c r="BP257" s="69" t="str">
        <f aca="false">IF(BX257&gt;5,VLOOKUP(CONCATENATE(BK257,BN257),'Pril1-THLPa'!$H$6:$N$96,5,0),"")</f>
        <v/>
      </c>
      <c r="BQ257" s="69" t="str">
        <f aca="false">IF(BX257&gt;5,VLOOKUP(CONCATENATE(BK257,BN257),'Pril1-THLPa'!$H$6:$N$96,6,0),"")</f>
        <v/>
      </c>
      <c r="BR257" s="69" t="str">
        <f aca="false">IF(BX257&gt;5,VLOOKUP(CONCATENATE(BK257,BN257),'Pril1-THLPa'!$H$6:$N$96,7,0),"")</f>
        <v/>
      </c>
      <c r="BS257" s="69" t="str">
        <f aca="false">IF(BX257&gt;5,VLOOKUP(CONCATENATE(BK257,BN257),'Pril1-THLPa'!$H$6:$O$96,8,0),"")</f>
        <v/>
      </c>
      <c r="BT257" s="69" t="str">
        <f aca="false">IF(BF257&gt;0, IF(BK257="smrk",  VLOOKUP(VLOOKUP(BD257,'Pril9-K3'!$L$8:$M$207,2,0),'Pril9-K3'!$A$8:$J$16,LOOKUP(BN257,'Pril9-K3'!$A$7:$J$7,'Pril9-K3'!$A$5:$J$5),0), IF(AND(BK257&lt;&gt;"smrk",'Vstupní data'!AK257&lt;&gt;""),'Vstupní data'!AK257,   VLOOKUP(VLOOKUP(BD257,'Pril9-K3'!$L$8:$M$207,2,0),'Pril9-K3'!$A$8:$J$16,LOOKUP(BN257,'Pril9-K3'!$A$7:$J$7,'Pril9-K3'!$A$5:$J$5),0)   )),   "")</f>
        <v/>
      </c>
      <c r="BV257" s="69" t="n">
        <f aca="false">'Vstupní data'!AJ257</f>
        <v>0</v>
      </c>
      <c r="BW257" s="69" t="n">
        <f aca="false">IF(BF257&gt;0,IF(J257&gt;0,J257,K257*H257/100),0)</f>
        <v>0</v>
      </c>
      <c r="BX257" s="69" t="n">
        <f aca="false">IF(BF257&gt;0,IF(BJ257&gt;BL257,BL257,BJ257),0)</f>
        <v>0</v>
      </c>
      <c r="BY257" s="69" t="n">
        <f aca="false">IF(BD257=0,0,IF(AND(BX257&gt;0,BX257&lt;=5),  IF(AND(BX257&gt;0,BX257&lt;=5),VLOOKUP(BK257,'Pril1-THLPa'!$A$6:$F$18,IF(AND(BX257&gt;0,BX257&lt;=5),LOOKUP(BX257,'Pril1-THLPa'!$B$5:$F$5,'Pril1-THLPa'!$B$4:$F$4),""),0),""),  IF(BX257&gt;5,BO257+BP257*(BX257-5)+BQ257*POWER(BX257-5,2)+BR257*POWER(BX257-5,3)+BS257*POWER(BX257-5,4),"")))</f>
        <v>0</v>
      </c>
      <c r="BZ257" s="69" t="n">
        <f aca="false">IF(BY257&gt;0,BY257*BI257/10*BW257*(100+BV257)/100,0)</f>
        <v>0</v>
      </c>
      <c r="CA257" s="69" t="n">
        <f aca="false">IF(BD257&gt;0,BX257-IF(BD257&gt;BX257,BX257,BD257),0)</f>
        <v>0</v>
      </c>
      <c r="CB257" s="69" t="n">
        <f aca="false">POWER(1.01,CA257)</f>
        <v>1</v>
      </c>
      <c r="CC257" s="69" t="n">
        <f aca="false">IF(BF257&gt;0,IF(BF257&gt;BH257,1,BF257/BH257),0)</f>
        <v>0</v>
      </c>
      <c r="CD257" s="72" t="n">
        <f aca="false">IF(BD257=0,0,IF(BF257&gt;0,ROUND(IF(CB257&lt;&gt;0,BZ257*BT257*1/CB257*CC257,0),0),0))</f>
        <v>0</v>
      </c>
      <c r="CE257" s="73" t="str">
        <f aca="false">IF(BF257&gt;0,IF(BF257&gt;BH257,CD257/BF257,CD257/BH257),"")</f>
        <v/>
      </c>
      <c r="CF257" s="69" t="n">
        <f aca="false">'Vstupní data'!AM257</f>
        <v>0</v>
      </c>
      <c r="CG257" s="69" t="n">
        <f aca="false">'Vstupní data'!AN257</f>
        <v>0</v>
      </c>
      <c r="CH257" s="69" t="n">
        <f aca="false">'Vstupní data'!AO257</f>
        <v>0</v>
      </c>
      <c r="CI257" s="69" t="n">
        <f aca="false">'Vstupní data'!AP257</f>
        <v>0</v>
      </c>
      <c r="CJ257" s="72" t="n">
        <f aca="false">ROUND(CH257*CI257,0)</f>
        <v>0</v>
      </c>
      <c r="CK257" s="74" t="str">
        <f aca="false">IF(OR(AA257&gt;0,BB257&gt;0,CD257&gt;0,CJ257&gt;0),AA257+BB257+CD257+CJ257,"")</f>
        <v/>
      </c>
    </row>
    <row r="258" customFormat="false" ht="12.8" hidden="false" customHeight="false" outlineLevel="0" collapsed="false">
      <c r="A258" s="66" t="n">
        <f aca="false">'Vstupní data'!A258</f>
        <v>0</v>
      </c>
      <c r="F258" s="66" t="str">
        <f aca="false">CONCATENATE('Vstupní data'!F258,'Vstupní data'!G258,'Vstupní data'!H258,'Vstupní data'!I258)</f>
        <v/>
      </c>
      <c r="G258" s="66"/>
      <c r="H258" s="66" t="n">
        <f aca="false">'Vstupní data'!K258</f>
        <v>0</v>
      </c>
      <c r="I258" s="66" t="n">
        <f aca="false">'Vstupní data'!L258</f>
        <v>0</v>
      </c>
      <c r="J258" s="66" t="n">
        <f aca="false">'Vstupní data'!K258*'Vstupní data'!M258/100</f>
        <v>0</v>
      </c>
      <c r="L258" s="66" t="n">
        <f aca="false">IF('Vstupní data'!N258="prostokořenný",0,IF('Vstupní data'!N258="krytokořenný","k",IF('Vstupní data'!N258="poloodrostky nebo odrostky, prostokořenné i krytokořenné","po",0)))</f>
        <v>0</v>
      </c>
      <c r="N258" s="66"/>
      <c r="O258" s="66" t="n">
        <f aca="false">'Vstupní data'!O258</f>
        <v>0</v>
      </c>
      <c r="P258" s="66" t="n">
        <f aca="false">IF(O258&gt;0,VLOOKUP(CONCATENATE(VLOOKUP(I258,'Pril3-drev'!$H$5:$K$83,4,0),"-",'Vstupní data'!R258),K2!$C$15:$D$23,2,0),0)</f>
        <v>0</v>
      </c>
      <c r="Q258" s="66" t="n">
        <f aca="false">IF(O258&gt;0,VLOOKUP(I258,'Pril3-drev'!$H$5:$I$83,2,0),0)</f>
        <v>0</v>
      </c>
      <c r="R258" s="66" t="n">
        <f aca="false">IF(Q258&gt;0,VLOOKUP(Q258,'Pril6-okus'!$A$5:$B$17,2,0),0)</f>
        <v>0</v>
      </c>
      <c r="S258" s="66" t="n">
        <f aca="false">IF(O258&gt;0,VLOOKUP(I258,'Pril3-drev'!$H$5:$J$83,3,0),0)</f>
        <v>0</v>
      </c>
      <c r="T258" s="66" t="str">
        <f aca="false">IF(O258&gt;0,IF(L258="k",0.9*VLOOKUP(S258,'ha-pocty-vyhl'!$A$5:$B$20,2,0),IF(L258="po",0.8*VLOOKUP(S258,'ha-pocty-vyhl'!$A$5:$B$20,2,0),VLOOKUP(S258,'ha-pocty-vyhl'!$A$5:$B$20,2,0))),"")</f>
        <v/>
      </c>
      <c r="U258" s="66" t="n">
        <f aca="false">'Vstupní data'!P258</f>
        <v>0</v>
      </c>
      <c r="V258" s="66" t="n">
        <f aca="false">IF(O258&gt;0,1.3*T258*1000*Z258/10000,0)</f>
        <v>0</v>
      </c>
      <c r="W258" s="66" t="n">
        <f aca="false">IF(O258&gt;0,1.3*T258*1000*Z258/10000,0)</f>
        <v>0</v>
      </c>
      <c r="X258" s="66" t="n">
        <f aca="false">IF(O258&gt;0,IF(O258&gt;V258,V258,O258),0)</f>
        <v>0</v>
      </c>
      <c r="Y258" s="66" t="n">
        <f aca="false">IF(O258&gt;0,IF(IF(U258&gt;W258,W258,U258)&lt;X258,W258,IF(U258&gt;W258,W258,U258)),0)</f>
        <v>0</v>
      </c>
      <c r="Z258" s="66" t="n">
        <f aca="false">IF(O258&gt;0,IF(J258&gt;0,J258,K258*H258/100),0)</f>
        <v>0</v>
      </c>
      <c r="AA258" s="67" t="n">
        <f aca="false">IF(O258&gt;0,CEILING(R258*P258*X258/Y258*Z258,1),0)</f>
        <v>0</v>
      </c>
      <c r="AB258" s="68" t="n">
        <f aca="false">IF(O258&gt;0,AA258/O258,0)</f>
        <v>0</v>
      </c>
      <c r="AC258" s="66" t="n">
        <f aca="false">'Vstupní data'!W258</f>
        <v>0</v>
      </c>
      <c r="AI258" s="66" t="str">
        <f aca="false">IF(OR('Vstupní data'!T258&gt;0,'Vstupní data'!U258&gt;0),VLOOKUP(I258,'Pril3-drev'!$H$5:$J$83,3,0),"")</f>
        <v/>
      </c>
      <c r="AJ258" s="66" t="n">
        <f aca="false">IF('Vstupní data'!V258="prostokořenný",0,IF('Vstupní data'!V258="krytokořenný","k",IF('Vstupní data'!V258="poloodrostky nebo odrostky, prostokořenné i krytokořenné","po",0)))</f>
        <v>0</v>
      </c>
      <c r="AK258" s="66" t="n">
        <f aca="false">IF(OR('Vstupní data'!T258&gt;0,'Vstupní data'!U258&gt;0),IF(AJ258="k",0.9*VLOOKUP(AI258,'ha-pocty-vyhl'!$A$5:$B$20,2,0),IF(AJ258="po",0.8*VLOOKUP(AI258,'ha-pocty-vyhl'!$A$5:$B$20,2,0),VLOOKUP(AI258,'ha-pocty-vyhl'!$A$5:$B$20,2,0))),0)</f>
        <v>0</v>
      </c>
      <c r="AL258" s="66" t="n">
        <f aca="false">IF(OR('Vstupní data'!T258&gt;0,'Vstupní data'!U258&gt;0),'Vstupní data'!K258*'Vstupní data'!M258/100,0)</f>
        <v>0</v>
      </c>
      <c r="AM258" s="66" t="n">
        <f aca="false">IF(OR('Vstupní data'!T258&gt;0,'Vstupní data'!U258&gt;0),IF('Vstupní data'!T258&gt;0,'Vstupní data'!T258,ROUND(10*'Vstupní data'!U258/AK258,0)),0)</f>
        <v>0</v>
      </c>
      <c r="AN258" s="69" t="n">
        <f aca="false">IF('Vstupní data'!T258&gt;0,   IF('Vstupní data'!T258&lt;=AL258,'Vstupní data'!T258,AL258),   IF(AM258&lt;AL258,AM258,AL258))</f>
        <v>0</v>
      </c>
      <c r="AO258" s="69" t="n">
        <f aca="false">'Vstupní data'!X258</f>
        <v>0</v>
      </c>
      <c r="AP258" s="66" t="n">
        <f aca="false">IF(OR('Vstupní data'!T258&gt;0,'Vstupní data'!U258&gt;0),IF(I258&lt;&gt;0,VLOOKUP(I258,'Pril3-drev'!$H$5:$I$83,2,0),0),0)</f>
        <v>0</v>
      </c>
      <c r="AQ258" s="66" t="n">
        <f aca="false">'Vstupní data'!Y258</f>
        <v>0</v>
      </c>
      <c r="AR258" s="66" t="str">
        <f aca="false">IF(AC258&gt;5,   IF('Vstupní data'!Y258&gt;0,   VLOOKUP(VLOOKUP(CONCATENATE(VLOOKUP(I258,'Pril3-drev'!$H$4:$L$83,5,0),AC258),'Pril3-drev'!$Q$4:$R$2803,2,0),'AVB-BS'!$C$5:$S$29 ,LOOKUP(AQ258,'AVB-BS'!$D$3:$S$3,'AVB-BS'!$D$1:$S$1) ,0 )   ,   IF('Vstupní data'!Z258&gt;0,'Vstupní data'!Z258,0)) , "")</f>
        <v/>
      </c>
      <c r="AS258" s="70" t="str">
        <f aca="false">IF(AC258&gt;5,VLOOKUP(CONCATENATE(AP258,AR258),'Pril1-THLPa'!$H$6:$N$96,4,0),"")</f>
        <v/>
      </c>
      <c r="AT258" s="70" t="str">
        <f aca="false">IF(AC258&gt;5,VLOOKUP(CONCATENATE(AP258,AR258),'Pril1-THLPa'!$H$6:$N$96,5,0),"")</f>
        <v/>
      </c>
      <c r="AU258" s="70" t="str">
        <f aca="false">IF(AC258&gt;5,VLOOKUP(CONCATENATE(AP258,AR258),'Pril1-THLPa'!$H$6:$N$96,6,0),"")</f>
        <v/>
      </c>
      <c r="AV258" s="70" t="str">
        <f aca="false">IF(AC258&gt;5,VLOOKUP(CONCATENATE(AP258,AR258),'Pril1-THLPa'!$H$6:$N$96,7,0),"")</f>
        <v/>
      </c>
      <c r="AW258" s="70" t="str">
        <f aca="false">IF(AC258&gt;5,VLOOKUP(CONCATENATE(AP258,AR258),'Pril1-THLPa'!$H$6:$O$96,8,0),"")</f>
        <v/>
      </c>
      <c r="AX258" s="66" t="n">
        <f aca="false">IF(AC258&gt;0,IF(AND(AC258&gt;0,AC258&lt;=5),VLOOKUP(AP258,'Pril1-THLPa'!$A$6:$F$18,LOOKUP(AC258,'Pril1-THLPa'!$B$5:$F$5,'Pril1-THLPa'!$B$4:$F$4),0),AS258+AT258*(AC258-5)+AU258*POWER(AC258-5,2)+AV258*POWER(AC258-5,3)+AW258*POWER(AC258-5,4)),0)</f>
        <v>0</v>
      </c>
      <c r="AY258" s="71"/>
      <c r="AZ258" s="66" t="n">
        <f aca="false">'Vstupní data'!AA258</f>
        <v>0</v>
      </c>
      <c r="BA258" s="66" t="n">
        <f aca="false">IF(OR('Vstupní data'!T258&gt;0,'Vstupní data'!U258&gt;0),IF(AC258&lt;&gt;"",AX258*AO258/10*(100+AZ258)/100,0),0)</f>
        <v>0</v>
      </c>
      <c r="BB258" s="67" t="n">
        <f aca="false">IF(AC258&lt;&gt;"",ROUND(BA258*AN258,0),0)</f>
        <v>0</v>
      </c>
      <c r="BC258" s="68" t="str">
        <f aca="false">IF(AE258&gt;0,BB258/AE258,"")</f>
        <v/>
      </c>
      <c r="BD258" s="66" t="n">
        <f aca="false">'Vstupní data'!AE258</f>
        <v>0</v>
      </c>
      <c r="BF258" s="66" t="n">
        <f aca="false">'Vstupní data'!AC258</f>
        <v>0</v>
      </c>
      <c r="BH258" s="66" t="n">
        <f aca="false">'Vstupní data'!AD258</f>
        <v>0</v>
      </c>
      <c r="BI258" s="66" t="n">
        <f aca="false">'Vstupní data'!AF258</f>
        <v>0</v>
      </c>
      <c r="BJ258" s="69" t="n">
        <f aca="false">'Vstupní data'!AG258</f>
        <v>0</v>
      </c>
      <c r="BK258" s="69" t="n">
        <f aca="false">IF(BF258&lt;&gt;0,VLOOKUP(I258,'Pril3-drev'!$H$5:$I$83,2,0),0)</f>
        <v>0</v>
      </c>
      <c r="BL258" s="69" t="n">
        <f aca="false">IF(BF258&lt;&gt;0,VLOOKUP(BK258,'Pril3-drev'!$A$5:$C$17,3,0),0)</f>
        <v>0</v>
      </c>
      <c r="BM258" s="69" t="n">
        <f aca="false">'Vstupní data'!AH258</f>
        <v>0</v>
      </c>
      <c r="BN258" s="69" t="n">
        <f aca="false">IF('Vstupní data'!AH258&gt;0,   VLOOKUP(VLOOKUP(CONCATENATE(VLOOKUP(I258,'Pril3-drev'!$H$4:$L$83,5,0),BD258),'Pril3-drev'!$Q$4:$R$2803,2,0),'AVB-BS'!$C$5:$S$29 ,LOOKUP(BM258,'AVB-BS'!$D$3:$S$3,'AVB-BS'!$D$1:$S$1) ,0 )   ,   IF('Vstupní data'!AI258&gt;0,'Vstupní data'!AI258,0))</f>
        <v>0</v>
      </c>
      <c r="BO258" s="69" t="str">
        <f aca="false">IF(BX258&gt;5,VLOOKUP(CONCATENATE(BK258,BN258),'Pril1-THLPa'!$H$6:$N$96,4,0),"")</f>
        <v/>
      </c>
      <c r="BP258" s="69" t="str">
        <f aca="false">IF(BX258&gt;5,VLOOKUP(CONCATENATE(BK258,BN258),'Pril1-THLPa'!$H$6:$N$96,5,0),"")</f>
        <v/>
      </c>
      <c r="BQ258" s="69" t="str">
        <f aca="false">IF(BX258&gt;5,VLOOKUP(CONCATENATE(BK258,BN258),'Pril1-THLPa'!$H$6:$N$96,6,0),"")</f>
        <v/>
      </c>
      <c r="BR258" s="69" t="str">
        <f aca="false">IF(BX258&gt;5,VLOOKUP(CONCATENATE(BK258,BN258),'Pril1-THLPa'!$H$6:$N$96,7,0),"")</f>
        <v/>
      </c>
      <c r="BS258" s="69" t="str">
        <f aca="false">IF(BX258&gt;5,VLOOKUP(CONCATENATE(BK258,BN258),'Pril1-THLPa'!$H$6:$O$96,8,0),"")</f>
        <v/>
      </c>
      <c r="BT258" s="69" t="str">
        <f aca="false">IF(BF258&gt;0, IF(BK258="smrk",  VLOOKUP(VLOOKUP(BD258,'Pril9-K3'!$L$8:$M$207,2,0),'Pril9-K3'!$A$8:$J$16,LOOKUP(BN258,'Pril9-K3'!$A$7:$J$7,'Pril9-K3'!$A$5:$J$5),0), IF(AND(BK258&lt;&gt;"smrk",'Vstupní data'!AK258&lt;&gt;""),'Vstupní data'!AK258,   VLOOKUP(VLOOKUP(BD258,'Pril9-K3'!$L$8:$M$207,2,0),'Pril9-K3'!$A$8:$J$16,LOOKUP(BN258,'Pril9-K3'!$A$7:$J$7,'Pril9-K3'!$A$5:$J$5),0)   )),   "")</f>
        <v/>
      </c>
      <c r="BV258" s="69" t="n">
        <f aca="false">'Vstupní data'!AJ258</f>
        <v>0</v>
      </c>
      <c r="BW258" s="69" t="n">
        <f aca="false">IF(BF258&gt;0,IF(J258&gt;0,J258,K258*H258/100),0)</f>
        <v>0</v>
      </c>
      <c r="BX258" s="69" t="n">
        <f aca="false">IF(BF258&gt;0,IF(BJ258&gt;BL258,BL258,BJ258),0)</f>
        <v>0</v>
      </c>
      <c r="BY258" s="69" t="n">
        <f aca="false">IF(BD258=0,0,IF(AND(BX258&gt;0,BX258&lt;=5),  IF(AND(BX258&gt;0,BX258&lt;=5),VLOOKUP(BK258,'Pril1-THLPa'!$A$6:$F$18,IF(AND(BX258&gt;0,BX258&lt;=5),LOOKUP(BX258,'Pril1-THLPa'!$B$5:$F$5,'Pril1-THLPa'!$B$4:$F$4),""),0),""),  IF(BX258&gt;5,BO258+BP258*(BX258-5)+BQ258*POWER(BX258-5,2)+BR258*POWER(BX258-5,3)+BS258*POWER(BX258-5,4),"")))</f>
        <v>0</v>
      </c>
      <c r="BZ258" s="69" t="n">
        <f aca="false">IF(BY258&gt;0,BY258*BI258/10*BW258*(100+BV258)/100,0)</f>
        <v>0</v>
      </c>
      <c r="CA258" s="69" t="n">
        <f aca="false">IF(BD258&gt;0,BX258-IF(BD258&gt;BX258,BX258,BD258),0)</f>
        <v>0</v>
      </c>
      <c r="CB258" s="69" t="n">
        <f aca="false">POWER(1.01,CA258)</f>
        <v>1</v>
      </c>
      <c r="CC258" s="69" t="n">
        <f aca="false">IF(BF258&gt;0,IF(BF258&gt;BH258,1,BF258/BH258),0)</f>
        <v>0</v>
      </c>
      <c r="CD258" s="72" t="n">
        <f aca="false">IF(BD258=0,0,IF(BF258&gt;0,ROUND(IF(CB258&lt;&gt;0,BZ258*BT258*1/CB258*CC258,0),0),0))</f>
        <v>0</v>
      </c>
      <c r="CE258" s="73" t="str">
        <f aca="false">IF(BF258&gt;0,IF(BF258&gt;BH258,CD258/BF258,CD258/BH258),"")</f>
        <v/>
      </c>
      <c r="CF258" s="69" t="n">
        <f aca="false">'Vstupní data'!AM258</f>
        <v>0</v>
      </c>
      <c r="CG258" s="69" t="n">
        <f aca="false">'Vstupní data'!AN258</f>
        <v>0</v>
      </c>
      <c r="CH258" s="69" t="n">
        <f aca="false">'Vstupní data'!AO258</f>
        <v>0</v>
      </c>
      <c r="CI258" s="69" t="n">
        <f aca="false">'Vstupní data'!AP258</f>
        <v>0</v>
      </c>
      <c r="CJ258" s="72" t="n">
        <f aca="false">ROUND(CH258*CI258,0)</f>
        <v>0</v>
      </c>
      <c r="CK258" s="74" t="str">
        <f aca="false">IF(OR(AA258&gt;0,BB258&gt;0,CD258&gt;0,CJ258&gt;0),AA258+BB258+CD258+CJ258,"")</f>
        <v/>
      </c>
    </row>
    <row r="259" customFormat="false" ht="12.8" hidden="false" customHeight="false" outlineLevel="0" collapsed="false">
      <c r="A259" s="66" t="n">
        <f aca="false">'Vstupní data'!A259</f>
        <v>0</v>
      </c>
      <c r="F259" s="66" t="str">
        <f aca="false">CONCATENATE('Vstupní data'!F259,'Vstupní data'!G259,'Vstupní data'!H259,'Vstupní data'!I259)</f>
        <v/>
      </c>
      <c r="G259" s="66"/>
      <c r="H259" s="66" t="n">
        <f aca="false">'Vstupní data'!K259</f>
        <v>0</v>
      </c>
      <c r="I259" s="66" t="n">
        <f aca="false">'Vstupní data'!L259</f>
        <v>0</v>
      </c>
      <c r="J259" s="66" t="n">
        <f aca="false">'Vstupní data'!K259*'Vstupní data'!M259/100</f>
        <v>0</v>
      </c>
      <c r="L259" s="66" t="n">
        <f aca="false">IF('Vstupní data'!N259="prostokořenný",0,IF('Vstupní data'!N259="krytokořenný","k",IF('Vstupní data'!N259="poloodrostky nebo odrostky, prostokořenné i krytokořenné","po",0)))</f>
        <v>0</v>
      </c>
      <c r="N259" s="66"/>
      <c r="O259" s="66" t="n">
        <f aca="false">'Vstupní data'!O259</f>
        <v>0</v>
      </c>
      <c r="P259" s="66" t="n">
        <f aca="false">IF(O259&gt;0,VLOOKUP(CONCATENATE(VLOOKUP(I259,'Pril3-drev'!$H$5:$K$83,4,0),"-",'Vstupní data'!R259),K2!$C$15:$D$23,2,0),0)</f>
        <v>0</v>
      </c>
      <c r="Q259" s="66" t="n">
        <f aca="false">IF(O259&gt;0,VLOOKUP(I259,'Pril3-drev'!$H$5:$I$83,2,0),0)</f>
        <v>0</v>
      </c>
      <c r="R259" s="66" t="n">
        <f aca="false">IF(Q259&gt;0,VLOOKUP(Q259,'Pril6-okus'!$A$5:$B$17,2,0),0)</f>
        <v>0</v>
      </c>
      <c r="S259" s="66" t="n">
        <f aca="false">IF(O259&gt;0,VLOOKUP(I259,'Pril3-drev'!$H$5:$J$83,3,0),0)</f>
        <v>0</v>
      </c>
      <c r="T259" s="66" t="str">
        <f aca="false">IF(O259&gt;0,IF(L259="k",0.9*VLOOKUP(S259,'ha-pocty-vyhl'!$A$5:$B$20,2,0),IF(L259="po",0.8*VLOOKUP(S259,'ha-pocty-vyhl'!$A$5:$B$20,2,0),VLOOKUP(S259,'ha-pocty-vyhl'!$A$5:$B$20,2,0))),"")</f>
        <v/>
      </c>
      <c r="U259" s="66" t="n">
        <f aca="false">'Vstupní data'!P259</f>
        <v>0</v>
      </c>
      <c r="V259" s="66" t="n">
        <f aca="false">IF(O259&gt;0,1.3*T259*1000*Z259/10000,0)</f>
        <v>0</v>
      </c>
      <c r="W259" s="66" t="n">
        <f aca="false">IF(O259&gt;0,1.3*T259*1000*Z259/10000,0)</f>
        <v>0</v>
      </c>
      <c r="X259" s="66" t="n">
        <f aca="false">IF(O259&gt;0,IF(O259&gt;V259,V259,O259),0)</f>
        <v>0</v>
      </c>
      <c r="Y259" s="66" t="n">
        <f aca="false">IF(O259&gt;0,IF(IF(U259&gt;W259,W259,U259)&lt;X259,W259,IF(U259&gt;W259,W259,U259)),0)</f>
        <v>0</v>
      </c>
      <c r="Z259" s="66" t="n">
        <f aca="false">IF(O259&gt;0,IF(J259&gt;0,J259,K259*H259/100),0)</f>
        <v>0</v>
      </c>
      <c r="AA259" s="67" t="n">
        <f aca="false">IF(O259&gt;0,CEILING(R259*P259*X259/Y259*Z259,1),0)</f>
        <v>0</v>
      </c>
      <c r="AB259" s="68" t="n">
        <f aca="false">IF(O259&gt;0,AA259/O259,0)</f>
        <v>0</v>
      </c>
      <c r="AC259" s="66" t="n">
        <f aca="false">'Vstupní data'!W259</f>
        <v>0</v>
      </c>
      <c r="AI259" s="66" t="str">
        <f aca="false">IF(OR('Vstupní data'!T259&gt;0,'Vstupní data'!U259&gt;0),VLOOKUP(I259,'Pril3-drev'!$H$5:$J$83,3,0),"")</f>
        <v/>
      </c>
      <c r="AJ259" s="66" t="n">
        <f aca="false">IF('Vstupní data'!V259="prostokořenný",0,IF('Vstupní data'!V259="krytokořenný","k",IF('Vstupní data'!V259="poloodrostky nebo odrostky, prostokořenné i krytokořenné","po",0)))</f>
        <v>0</v>
      </c>
      <c r="AK259" s="66" t="n">
        <f aca="false">IF(OR('Vstupní data'!T259&gt;0,'Vstupní data'!U259&gt;0),IF(AJ259="k",0.9*VLOOKUP(AI259,'ha-pocty-vyhl'!$A$5:$B$20,2,0),IF(AJ259="po",0.8*VLOOKUP(AI259,'ha-pocty-vyhl'!$A$5:$B$20,2,0),VLOOKUP(AI259,'ha-pocty-vyhl'!$A$5:$B$20,2,0))),0)</f>
        <v>0</v>
      </c>
      <c r="AL259" s="66" t="n">
        <f aca="false">IF(OR('Vstupní data'!T259&gt;0,'Vstupní data'!U259&gt;0),'Vstupní data'!K259*'Vstupní data'!M259/100,0)</f>
        <v>0</v>
      </c>
      <c r="AM259" s="66" t="n">
        <f aca="false">IF(OR('Vstupní data'!T259&gt;0,'Vstupní data'!U259&gt;0),IF('Vstupní data'!T259&gt;0,'Vstupní data'!T259,ROUND(10*'Vstupní data'!U259/AK259,0)),0)</f>
        <v>0</v>
      </c>
      <c r="AN259" s="69" t="n">
        <f aca="false">IF('Vstupní data'!T259&gt;0,   IF('Vstupní data'!T259&lt;=AL259,'Vstupní data'!T259,AL259),   IF(AM259&lt;AL259,AM259,AL259))</f>
        <v>0</v>
      </c>
      <c r="AO259" s="69" t="n">
        <f aca="false">'Vstupní data'!X259</f>
        <v>0</v>
      </c>
      <c r="AP259" s="66" t="n">
        <f aca="false">IF(OR('Vstupní data'!T259&gt;0,'Vstupní data'!U259&gt;0),IF(I259&lt;&gt;0,VLOOKUP(I259,'Pril3-drev'!$H$5:$I$83,2,0),0),0)</f>
        <v>0</v>
      </c>
      <c r="AQ259" s="66" t="n">
        <f aca="false">'Vstupní data'!Y259</f>
        <v>0</v>
      </c>
      <c r="AR259" s="66" t="str">
        <f aca="false">IF(AC259&gt;5,   IF('Vstupní data'!Y259&gt;0,   VLOOKUP(VLOOKUP(CONCATENATE(VLOOKUP(I259,'Pril3-drev'!$H$4:$L$83,5,0),AC259),'Pril3-drev'!$Q$4:$R$2803,2,0),'AVB-BS'!$C$5:$S$29 ,LOOKUP(AQ259,'AVB-BS'!$D$3:$S$3,'AVB-BS'!$D$1:$S$1) ,0 )   ,   IF('Vstupní data'!Z259&gt;0,'Vstupní data'!Z259,0)) , "")</f>
        <v/>
      </c>
      <c r="AS259" s="70" t="str">
        <f aca="false">IF(AC259&gt;5,VLOOKUP(CONCATENATE(AP259,AR259),'Pril1-THLPa'!$H$6:$N$96,4,0),"")</f>
        <v/>
      </c>
      <c r="AT259" s="70" t="str">
        <f aca="false">IF(AC259&gt;5,VLOOKUP(CONCATENATE(AP259,AR259),'Pril1-THLPa'!$H$6:$N$96,5,0),"")</f>
        <v/>
      </c>
      <c r="AU259" s="70" t="str">
        <f aca="false">IF(AC259&gt;5,VLOOKUP(CONCATENATE(AP259,AR259),'Pril1-THLPa'!$H$6:$N$96,6,0),"")</f>
        <v/>
      </c>
      <c r="AV259" s="70" t="str">
        <f aca="false">IF(AC259&gt;5,VLOOKUP(CONCATENATE(AP259,AR259),'Pril1-THLPa'!$H$6:$N$96,7,0),"")</f>
        <v/>
      </c>
      <c r="AW259" s="70" t="str">
        <f aca="false">IF(AC259&gt;5,VLOOKUP(CONCATENATE(AP259,AR259),'Pril1-THLPa'!$H$6:$O$96,8,0),"")</f>
        <v/>
      </c>
      <c r="AX259" s="66" t="n">
        <f aca="false">IF(AC259&gt;0,IF(AND(AC259&gt;0,AC259&lt;=5),VLOOKUP(AP259,'Pril1-THLPa'!$A$6:$F$18,LOOKUP(AC259,'Pril1-THLPa'!$B$5:$F$5,'Pril1-THLPa'!$B$4:$F$4),0),AS259+AT259*(AC259-5)+AU259*POWER(AC259-5,2)+AV259*POWER(AC259-5,3)+AW259*POWER(AC259-5,4)),0)</f>
        <v>0</v>
      </c>
      <c r="AY259" s="71"/>
      <c r="AZ259" s="66" t="n">
        <f aca="false">'Vstupní data'!AA259</f>
        <v>0</v>
      </c>
      <c r="BA259" s="66" t="n">
        <f aca="false">IF(OR('Vstupní data'!T259&gt;0,'Vstupní data'!U259&gt;0),IF(AC259&lt;&gt;"",AX259*AO259/10*(100+AZ259)/100,0),0)</f>
        <v>0</v>
      </c>
      <c r="BB259" s="67" t="n">
        <f aca="false">IF(AC259&lt;&gt;"",ROUND(BA259*AN259,0),0)</f>
        <v>0</v>
      </c>
      <c r="BC259" s="68" t="str">
        <f aca="false">IF(AE259&gt;0,BB259/AE259,"")</f>
        <v/>
      </c>
      <c r="BD259" s="66" t="n">
        <f aca="false">'Vstupní data'!AE259</f>
        <v>0</v>
      </c>
      <c r="BF259" s="66" t="n">
        <f aca="false">'Vstupní data'!AC259</f>
        <v>0</v>
      </c>
      <c r="BH259" s="66" t="n">
        <f aca="false">'Vstupní data'!AD259</f>
        <v>0</v>
      </c>
      <c r="BI259" s="66" t="n">
        <f aca="false">'Vstupní data'!AF259</f>
        <v>0</v>
      </c>
      <c r="BJ259" s="69" t="n">
        <f aca="false">'Vstupní data'!AG259</f>
        <v>0</v>
      </c>
      <c r="BK259" s="69" t="n">
        <f aca="false">IF(BF259&lt;&gt;0,VLOOKUP(I259,'Pril3-drev'!$H$5:$I$83,2,0),0)</f>
        <v>0</v>
      </c>
      <c r="BL259" s="69" t="n">
        <f aca="false">IF(BF259&lt;&gt;0,VLOOKUP(BK259,'Pril3-drev'!$A$5:$C$17,3,0),0)</f>
        <v>0</v>
      </c>
      <c r="BM259" s="69" t="n">
        <f aca="false">'Vstupní data'!AH259</f>
        <v>0</v>
      </c>
      <c r="BN259" s="69" t="n">
        <f aca="false">IF('Vstupní data'!AH259&gt;0,   VLOOKUP(VLOOKUP(CONCATENATE(VLOOKUP(I259,'Pril3-drev'!$H$4:$L$83,5,0),BD259),'Pril3-drev'!$Q$4:$R$2803,2,0),'AVB-BS'!$C$5:$S$29 ,LOOKUP(BM259,'AVB-BS'!$D$3:$S$3,'AVB-BS'!$D$1:$S$1) ,0 )   ,   IF('Vstupní data'!AI259&gt;0,'Vstupní data'!AI259,0))</f>
        <v>0</v>
      </c>
      <c r="BO259" s="69" t="str">
        <f aca="false">IF(BX259&gt;5,VLOOKUP(CONCATENATE(BK259,BN259),'Pril1-THLPa'!$H$6:$N$96,4,0),"")</f>
        <v/>
      </c>
      <c r="BP259" s="69" t="str">
        <f aca="false">IF(BX259&gt;5,VLOOKUP(CONCATENATE(BK259,BN259),'Pril1-THLPa'!$H$6:$N$96,5,0),"")</f>
        <v/>
      </c>
      <c r="BQ259" s="69" t="str">
        <f aca="false">IF(BX259&gt;5,VLOOKUP(CONCATENATE(BK259,BN259),'Pril1-THLPa'!$H$6:$N$96,6,0),"")</f>
        <v/>
      </c>
      <c r="BR259" s="69" t="str">
        <f aca="false">IF(BX259&gt;5,VLOOKUP(CONCATENATE(BK259,BN259),'Pril1-THLPa'!$H$6:$N$96,7,0),"")</f>
        <v/>
      </c>
      <c r="BS259" s="69" t="str">
        <f aca="false">IF(BX259&gt;5,VLOOKUP(CONCATENATE(BK259,BN259),'Pril1-THLPa'!$H$6:$O$96,8,0),"")</f>
        <v/>
      </c>
      <c r="BT259" s="69" t="str">
        <f aca="false">IF(BF259&gt;0, IF(BK259="smrk",  VLOOKUP(VLOOKUP(BD259,'Pril9-K3'!$L$8:$M$207,2,0),'Pril9-K3'!$A$8:$J$16,LOOKUP(BN259,'Pril9-K3'!$A$7:$J$7,'Pril9-K3'!$A$5:$J$5),0), IF(AND(BK259&lt;&gt;"smrk",'Vstupní data'!AK259&lt;&gt;""),'Vstupní data'!AK259,   VLOOKUP(VLOOKUP(BD259,'Pril9-K3'!$L$8:$M$207,2,0),'Pril9-K3'!$A$8:$J$16,LOOKUP(BN259,'Pril9-K3'!$A$7:$J$7,'Pril9-K3'!$A$5:$J$5),0)   )),   "")</f>
        <v/>
      </c>
      <c r="BV259" s="69" t="n">
        <f aca="false">'Vstupní data'!AJ259</f>
        <v>0</v>
      </c>
      <c r="BW259" s="69" t="n">
        <f aca="false">IF(BF259&gt;0,IF(J259&gt;0,J259,K259*H259/100),0)</f>
        <v>0</v>
      </c>
      <c r="BX259" s="69" t="n">
        <f aca="false">IF(BF259&gt;0,IF(BJ259&gt;BL259,BL259,BJ259),0)</f>
        <v>0</v>
      </c>
      <c r="BY259" s="69" t="n">
        <f aca="false">IF(BD259=0,0,IF(AND(BX259&gt;0,BX259&lt;=5),  IF(AND(BX259&gt;0,BX259&lt;=5),VLOOKUP(BK259,'Pril1-THLPa'!$A$6:$F$18,IF(AND(BX259&gt;0,BX259&lt;=5),LOOKUP(BX259,'Pril1-THLPa'!$B$5:$F$5,'Pril1-THLPa'!$B$4:$F$4),""),0),""),  IF(BX259&gt;5,BO259+BP259*(BX259-5)+BQ259*POWER(BX259-5,2)+BR259*POWER(BX259-5,3)+BS259*POWER(BX259-5,4),"")))</f>
        <v>0</v>
      </c>
      <c r="BZ259" s="69" t="n">
        <f aca="false">IF(BY259&gt;0,BY259*BI259/10*BW259*(100+BV259)/100,0)</f>
        <v>0</v>
      </c>
      <c r="CA259" s="69" t="n">
        <f aca="false">IF(BD259&gt;0,BX259-IF(BD259&gt;BX259,BX259,BD259),0)</f>
        <v>0</v>
      </c>
      <c r="CB259" s="69" t="n">
        <f aca="false">POWER(1.01,CA259)</f>
        <v>1</v>
      </c>
      <c r="CC259" s="69" t="n">
        <f aca="false">IF(BF259&gt;0,IF(BF259&gt;BH259,1,BF259/BH259),0)</f>
        <v>0</v>
      </c>
      <c r="CD259" s="72" t="n">
        <f aca="false">IF(BD259=0,0,IF(BF259&gt;0,ROUND(IF(CB259&lt;&gt;0,BZ259*BT259*1/CB259*CC259,0),0),0))</f>
        <v>0</v>
      </c>
      <c r="CE259" s="73" t="str">
        <f aca="false">IF(BF259&gt;0,IF(BF259&gt;BH259,CD259/BF259,CD259/BH259),"")</f>
        <v/>
      </c>
      <c r="CF259" s="69" t="n">
        <f aca="false">'Vstupní data'!AM259</f>
        <v>0</v>
      </c>
      <c r="CG259" s="69" t="n">
        <f aca="false">'Vstupní data'!AN259</f>
        <v>0</v>
      </c>
      <c r="CH259" s="69" t="n">
        <f aca="false">'Vstupní data'!AO259</f>
        <v>0</v>
      </c>
      <c r="CI259" s="69" t="n">
        <f aca="false">'Vstupní data'!AP259</f>
        <v>0</v>
      </c>
      <c r="CJ259" s="72" t="n">
        <f aca="false">ROUND(CH259*CI259,0)</f>
        <v>0</v>
      </c>
      <c r="CK259" s="74" t="str">
        <f aca="false">IF(OR(AA259&gt;0,BB259&gt;0,CD259&gt;0,CJ259&gt;0),AA259+BB259+CD259+CJ259,"")</f>
        <v/>
      </c>
    </row>
    <row r="260" customFormat="false" ht="12.8" hidden="false" customHeight="false" outlineLevel="0" collapsed="false">
      <c r="A260" s="66" t="n">
        <f aca="false">'Vstupní data'!A260</f>
        <v>0</v>
      </c>
      <c r="F260" s="66" t="str">
        <f aca="false">CONCATENATE('Vstupní data'!F260,'Vstupní data'!G260,'Vstupní data'!H260,'Vstupní data'!I260)</f>
        <v/>
      </c>
      <c r="G260" s="66"/>
      <c r="H260" s="66" t="n">
        <f aca="false">'Vstupní data'!K260</f>
        <v>0</v>
      </c>
      <c r="I260" s="66" t="n">
        <f aca="false">'Vstupní data'!L260</f>
        <v>0</v>
      </c>
      <c r="J260" s="66" t="n">
        <f aca="false">'Vstupní data'!K260*'Vstupní data'!M260/100</f>
        <v>0</v>
      </c>
      <c r="L260" s="66" t="n">
        <f aca="false">IF('Vstupní data'!N260="prostokořenný",0,IF('Vstupní data'!N260="krytokořenný","k",IF('Vstupní data'!N260="poloodrostky nebo odrostky, prostokořenné i krytokořenné","po",0)))</f>
        <v>0</v>
      </c>
      <c r="N260" s="66"/>
      <c r="O260" s="66" t="n">
        <f aca="false">'Vstupní data'!O260</f>
        <v>0</v>
      </c>
      <c r="P260" s="66" t="n">
        <f aca="false">IF(O260&gt;0,VLOOKUP(CONCATENATE(VLOOKUP(I260,'Pril3-drev'!$H$5:$K$83,4,0),"-",'Vstupní data'!R260),K2!$C$15:$D$23,2,0),0)</f>
        <v>0</v>
      </c>
      <c r="Q260" s="66" t="n">
        <f aca="false">IF(O260&gt;0,VLOOKUP(I260,'Pril3-drev'!$H$5:$I$83,2,0),0)</f>
        <v>0</v>
      </c>
      <c r="R260" s="66" t="n">
        <f aca="false">IF(Q260&gt;0,VLOOKUP(Q260,'Pril6-okus'!$A$5:$B$17,2,0),0)</f>
        <v>0</v>
      </c>
      <c r="S260" s="66" t="n">
        <f aca="false">IF(O260&gt;0,VLOOKUP(I260,'Pril3-drev'!$H$5:$J$83,3,0),0)</f>
        <v>0</v>
      </c>
      <c r="T260" s="66" t="str">
        <f aca="false">IF(O260&gt;0,IF(L260="k",0.9*VLOOKUP(S260,'ha-pocty-vyhl'!$A$5:$B$20,2,0),IF(L260="po",0.8*VLOOKUP(S260,'ha-pocty-vyhl'!$A$5:$B$20,2,0),VLOOKUP(S260,'ha-pocty-vyhl'!$A$5:$B$20,2,0))),"")</f>
        <v/>
      </c>
      <c r="U260" s="66" t="n">
        <f aca="false">'Vstupní data'!P260</f>
        <v>0</v>
      </c>
      <c r="V260" s="66" t="n">
        <f aca="false">IF(O260&gt;0,1.3*T260*1000*Z260/10000,0)</f>
        <v>0</v>
      </c>
      <c r="W260" s="66" t="n">
        <f aca="false">IF(O260&gt;0,1.3*T260*1000*Z260/10000,0)</f>
        <v>0</v>
      </c>
      <c r="X260" s="66" t="n">
        <f aca="false">IF(O260&gt;0,IF(O260&gt;V260,V260,O260),0)</f>
        <v>0</v>
      </c>
      <c r="Y260" s="66" t="n">
        <f aca="false">IF(O260&gt;0,IF(IF(U260&gt;W260,W260,U260)&lt;X260,W260,IF(U260&gt;W260,W260,U260)),0)</f>
        <v>0</v>
      </c>
      <c r="Z260" s="66" t="n">
        <f aca="false">IF(O260&gt;0,IF(J260&gt;0,J260,K260*H260/100),0)</f>
        <v>0</v>
      </c>
      <c r="AA260" s="67" t="n">
        <f aca="false">IF(O260&gt;0,CEILING(R260*P260*X260/Y260*Z260,1),0)</f>
        <v>0</v>
      </c>
      <c r="AB260" s="68" t="n">
        <f aca="false">IF(O260&gt;0,AA260/O260,0)</f>
        <v>0</v>
      </c>
      <c r="AC260" s="66" t="n">
        <f aca="false">'Vstupní data'!W260</f>
        <v>0</v>
      </c>
      <c r="AI260" s="66" t="str">
        <f aca="false">IF(OR('Vstupní data'!T260&gt;0,'Vstupní data'!U260&gt;0),VLOOKUP(I260,'Pril3-drev'!$H$5:$J$83,3,0),"")</f>
        <v/>
      </c>
      <c r="AJ260" s="66" t="n">
        <f aca="false">IF('Vstupní data'!V260="prostokořenný",0,IF('Vstupní data'!V260="krytokořenný","k",IF('Vstupní data'!V260="poloodrostky nebo odrostky, prostokořenné i krytokořenné","po",0)))</f>
        <v>0</v>
      </c>
      <c r="AK260" s="66" t="n">
        <f aca="false">IF(OR('Vstupní data'!T260&gt;0,'Vstupní data'!U260&gt;0),IF(AJ260="k",0.9*VLOOKUP(AI260,'ha-pocty-vyhl'!$A$5:$B$20,2,0),IF(AJ260="po",0.8*VLOOKUP(AI260,'ha-pocty-vyhl'!$A$5:$B$20,2,0),VLOOKUP(AI260,'ha-pocty-vyhl'!$A$5:$B$20,2,0))),0)</f>
        <v>0</v>
      </c>
      <c r="AL260" s="66" t="n">
        <f aca="false">IF(OR('Vstupní data'!T260&gt;0,'Vstupní data'!U260&gt;0),'Vstupní data'!K260*'Vstupní data'!M260/100,0)</f>
        <v>0</v>
      </c>
      <c r="AM260" s="66" t="n">
        <f aca="false">IF(OR('Vstupní data'!T260&gt;0,'Vstupní data'!U260&gt;0),IF('Vstupní data'!T260&gt;0,'Vstupní data'!T260,ROUND(10*'Vstupní data'!U260/AK260,0)),0)</f>
        <v>0</v>
      </c>
      <c r="AN260" s="69" t="n">
        <f aca="false">IF('Vstupní data'!T260&gt;0,   IF('Vstupní data'!T260&lt;=AL260,'Vstupní data'!T260,AL260),   IF(AM260&lt;AL260,AM260,AL260))</f>
        <v>0</v>
      </c>
      <c r="AO260" s="69" t="n">
        <f aca="false">'Vstupní data'!X260</f>
        <v>0</v>
      </c>
      <c r="AP260" s="66" t="n">
        <f aca="false">IF(OR('Vstupní data'!T260&gt;0,'Vstupní data'!U260&gt;0),IF(I260&lt;&gt;0,VLOOKUP(I260,'Pril3-drev'!$H$5:$I$83,2,0),0),0)</f>
        <v>0</v>
      </c>
      <c r="AQ260" s="66" t="n">
        <f aca="false">'Vstupní data'!Y260</f>
        <v>0</v>
      </c>
      <c r="AR260" s="66" t="str">
        <f aca="false">IF(AC260&gt;5,   IF('Vstupní data'!Y260&gt;0,   VLOOKUP(VLOOKUP(CONCATENATE(VLOOKUP(I260,'Pril3-drev'!$H$4:$L$83,5,0),AC260),'Pril3-drev'!$Q$4:$R$2803,2,0),'AVB-BS'!$C$5:$S$29 ,LOOKUP(AQ260,'AVB-BS'!$D$3:$S$3,'AVB-BS'!$D$1:$S$1) ,0 )   ,   IF('Vstupní data'!Z260&gt;0,'Vstupní data'!Z260,0)) , "")</f>
        <v/>
      </c>
      <c r="AS260" s="70" t="str">
        <f aca="false">IF(AC260&gt;5,VLOOKUP(CONCATENATE(AP260,AR260),'Pril1-THLPa'!$H$6:$N$96,4,0),"")</f>
        <v/>
      </c>
      <c r="AT260" s="70" t="str">
        <f aca="false">IF(AC260&gt;5,VLOOKUP(CONCATENATE(AP260,AR260),'Pril1-THLPa'!$H$6:$N$96,5,0),"")</f>
        <v/>
      </c>
      <c r="AU260" s="70" t="str">
        <f aca="false">IF(AC260&gt;5,VLOOKUP(CONCATENATE(AP260,AR260),'Pril1-THLPa'!$H$6:$N$96,6,0),"")</f>
        <v/>
      </c>
      <c r="AV260" s="70" t="str">
        <f aca="false">IF(AC260&gt;5,VLOOKUP(CONCATENATE(AP260,AR260),'Pril1-THLPa'!$H$6:$N$96,7,0),"")</f>
        <v/>
      </c>
      <c r="AW260" s="70" t="str">
        <f aca="false">IF(AC260&gt;5,VLOOKUP(CONCATENATE(AP260,AR260),'Pril1-THLPa'!$H$6:$O$96,8,0),"")</f>
        <v/>
      </c>
      <c r="AX260" s="66" t="n">
        <f aca="false">IF(AC260&gt;0,IF(AND(AC260&gt;0,AC260&lt;=5),VLOOKUP(AP260,'Pril1-THLPa'!$A$6:$F$18,LOOKUP(AC260,'Pril1-THLPa'!$B$5:$F$5,'Pril1-THLPa'!$B$4:$F$4),0),AS260+AT260*(AC260-5)+AU260*POWER(AC260-5,2)+AV260*POWER(AC260-5,3)+AW260*POWER(AC260-5,4)),0)</f>
        <v>0</v>
      </c>
      <c r="AY260" s="71"/>
      <c r="AZ260" s="66" t="n">
        <f aca="false">'Vstupní data'!AA260</f>
        <v>0</v>
      </c>
      <c r="BA260" s="66" t="n">
        <f aca="false">IF(OR('Vstupní data'!T260&gt;0,'Vstupní data'!U260&gt;0),IF(AC260&lt;&gt;"",AX260*AO260/10*(100+AZ260)/100,0),0)</f>
        <v>0</v>
      </c>
      <c r="BB260" s="67" t="n">
        <f aca="false">IF(AC260&lt;&gt;"",ROUND(BA260*AN260,0),0)</f>
        <v>0</v>
      </c>
      <c r="BC260" s="68" t="str">
        <f aca="false">IF(AE260&gt;0,BB260/AE260,"")</f>
        <v/>
      </c>
      <c r="BD260" s="66" t="n">
        <f aca="false">'Vstupní data'!AE260</f>
        <v>0</v>
      </c>
      <c r="BF260" s="66" t="n">
        <f aca="false">'Vstupní data'!AC260</f>
        <v>0</v>
      </c>
      <c r="BH260" s="66" t="n">
        <f aca="false">'Vstupní data'!AD260</f>
        <v>0</v>
      </c>
      <c r="BI260" s="66" t="n">
        <f aca="false">'Vstupní data'!AF260</f>
        <v>0</v>
      </c>
      <c r="BJ260" s="69" t="n">
        <f aca="false">'Vstupní data'!AG260</f>
        <v>0</v>
      </c>
      <c r="BK260" s="69" t="n">
        <f aca="false">IF(BF260&lt;&gt;0,VLOOKUP(I260,'Pril3-drev'!$H$5:$I$83,2,0),0)</f>
        <v>0</v>
      </c>
      <c r="BL260" s="69" t="n">
        <f aca="false">IF(BF260&lt;&gt;0,VLOOKUP(BK260,'Pril3-drev'!$A$5:$C$17,3,0),0)</f>
        <v>0</v>
      </c>
      <c r="BM260" s="69" t="n">
        <f aca="false">'Vstupní data'!AH260</f>
        <v>0</v>
      </c>
      <c r="BN260" s="69" t="n">
        <f aca="false">IF('Vstupní data'!AH260&gt;0,   VLOOKUP(VLOOKUP(CONCATENATE(VLOOKUP(I260,'Pril3-drev'!$H$4:$L$83,5,0),BD260),'Pril3-drev'!$Q$4:$R$2803,2,0),'AVB-BS'!$C$5:$S$29 ,LOOKUP(BM260,'AVB-BS'!$D$3:$S$3,'AVB-BS'!$D$1:$S$1) ,0 )   ,   IF('Vstupní data'!AI260&gt;0,'Vstupní data'!AI260,0))</f>
        <v>0</v>
      </c>
      <c r="BO260" s="69" t="str">
        <f aca="false">IF(BX260&gt;5,VLOOKUP(CONCATENATE(BK260,BN260),'Pril1-THLPa'!$H$6:$N$96,4,0),"")</f>
        <v/>
      </c>
      <c r="BP260" s="69" t="str">
        <f aca="false">IF(BX260&gt;5,VLOOKUP(CONCATENATE(BK260,BN260),'Pril1-THLPa'!$H$6:$N$96,5,0),"")</f>
        <v/>
      </c>
      <c r="BQ260" s="69" t="str">
        <f aca="false">IF(BX260&gt;5,VLOOKUP(CONCATENATE(BK260,BN260),'Pril1-THLPa'!$H$6:$N$96,6,0),"")</f>
        <v/>
      </c>
      <c r="BR260" s="69" t="str">
        <f aca="false">IF(BX260&gt;5,VLOOKUP(CONCATENATE(BK260,BN260),'Pril1-THLPa'!$H$6:$N$96,7,0),"")</f>
        <v/>
      </c>
      <c r="BS260" s="69" t="str">
        <f aca="false">IF(BX260&gt;5,VLOOKUP(CONCATENATE(BK260,BN260),'Pril1-THLPa'!$H$6:$O$96,8,0),"")</f>
        <v/>
      </c>
      <c r="BT260" s="69" t="str">
        <f aca="false">IF(BF260&gt;0, IF(BK260="smrk",  VLOOKUP(VLOOKUP(BD260,'Pril9-K3'!$L$8:$M$207,2,0),'Pril9-K3'!$A$8:$J$16,LOOKUP(BN260,'Pril9-K3'!$A$7:$J$7,'Pril9-K3'!$A$5:$J$5),0), IF(AND(BK260&lt;&gt;"smrk",'Vstupní data'!AK260&lt;&gt;""),'Vstupní data'!AK260,   VLOOKUP(VLOOKUP(BD260,'Pril9-K3'!$L$8:$M$207,2,0),'Pril9-K3'!$A$8:$J$16,LOOKUP(BN260,'Pril9-K3'!$A$7:$J$7,'Pril9-K3'!$A$5:$J$5),0)   )),   "")</f>
        <v/>
      </c>
      <c r="BV260" s="69" t="n">
        <f aca="false">'Vstupní data'!AJ260</f>
        <v>0</v>
      </c>
      <c r="BW260" s="69" t="n">
        <f aca="false">IF(BF260&gt;0,IF(J260&gt;0,J260,K260*H260/100),0)</f>
        <v>0</v>
      </c>
      <c r="BX260" s="69" t="n">
        <f aca="false">IF(BF260&gt;0,IF(BJ260&gt;BL260,BL260,BJ260),0)</f>
        <v>0</v>
      </c>
      <c r="BY260" s="69" t="n">
        <f aca="false">IF(BD260=0,0,IF(AND(BX260&gt;0,BX260&lt;=5),  IF(AND(BX260&gt;0,BX260&lt;=5),VLOOKUP(BK260,'Pril1-THLPa'!$A$6:$F$18,IF(AND(BX260&gt;0,BX260&lt;=5),LOOKUP(BX260,'Pril1-THLPa'!$B$5:$F$5,'Pril1-THLPa'!$B$4:$F$4),""),0),""),  IF(BX260&gt;5,BO260+BP260*(BX260-5)+BQ260*POWER(BX260-5,2)+BR260*POWER(BX260-5,3)+BS260*POWER(BX260-5,4),"")))</f>
        <v>0</v>
      </c>
      <c r="BZ260" s="69" t="n">
        <f aca="false">IF(BY260&gt;0,BY260*BI260/10*BW260*(100+BV260)/100,0)</f>
        <v>0</v>
      </c>
      <c r="CA260" s="69" t="n">
        <f aca="false">IF(BD260&gt;0,BX260-IF(BD260&gt;BX260,BX260,BD260),0)</f>
        <v>0</v>
      </c>
      <c r="CB260" s="69" t="n">
        <f aca="false">POWER(1.01,CA260)</f>
        <v>1</v>
      </c>
      <c r="CC260" s="69" t="n">
        <f aca="false">IF(BF260&gt;0,IF(BF260&gt;BH260,1,BF260/BH260),0)</f>
        <v>0</v>
      </c>
      <c r="CD260" s="72" t="n">
        <f aca="false">IF(BD260=0,0,IF(BF260&gt;0,ROUND(IF(CB260&lt;&gt;0,BZ260*BT260*1/CB260*CC260,0),0),0))</f>
        <v>0</v>
      </c>
      <c r="CE260" s="73" t="str">
        <f aca="false">IF(BF260&gt;0,IF(BF260&gt;BH260,CD260/BF260,CD260/BH260),"")</f>
        <v/>
      </c>
      <c r="CF260" s="69" t="n">
        <f aca="false">'Vstupní data'!AM260</f>
        <v>0</v>
      </c>
      <c r="CG260" s="69" t="n">
        <f aca="false">'Vstupní data'!AN260</f>
        <v>0</v>
      </c>
      <c r="CH260" s="69" t="n">
        <f aca="false">'Vstupní data'!AO260</f>
        <v>0</v>
      </c>
      <c r="CI260" s="69" t="n">
        <f aca="false">'Vstupní data'!AP260</f>
        <v>0</v>
      </c>
      <c r="CJ260" s="72" t="n">
        <f aca="false">ROUND(CH260*CI260,0)</f>
        <v>0</v>
      </c>
      <c r="CK260" s="74" t="str">
        <f aca="false">IF(OR(AA260&gt;0,BB260&gt;0,CD260&gt;0,CJ260&gt;0),AA260+BB260+CD260+CJ260,"")</f>
        <v/>
      </c>
    </row>
    <row r="261" customFormat="false" ht="12.8" hidden="false" customHeight="false" outlineLevel="0" collapsed="false">
      <c r="A261" s="66" t="n">
        <f aca="false">'Vstupní data'!A261</f>
        <v>0</v>
      </c>
      <c r="F261" s="66" t="str">
        <f aca="false">CONCATENATE('Vstupní data'!F261,'Vstupní data'!G261,'Vstupní data'!H261,'Vstupní data'!I261)</f>
        <v/>
      </c>
      <c r="G261" s="66"/>
      <c r="H261" s="66" t="n">
        <f aca="false">'Vstupní data'!K261</f>
        <v>0</v>
      </c>
      <c r="I261" s="66" t="n">
        <f aca="false">'Vstupní data'!L261</f>
        <v>0</v>
      </c>
      <c r="J261" s="66" t="n">
        <f aca="false">'Vstupní data'!K261*'Vstupní data'!M261/100</f>
        <v>0</v>
      </c>
      <c r="L261" s="66" t="n">
        <f aca="false">IF('Vstupní data'!N261="prostokořenný",0,IF('Vstupní data'!N261="krytokořenný","k",IF('Vstupní data'!N261="poloodrostky nebo odrostky, prostokořenné i krytokořenné","po",0)))</f>
        <v>0</v>
      </c>
      <c r="N261" s="66"/>
      <c r="O261" s="66" t="n">
        <f aca="false">'Vstupní data'!O261</f>
        <v>0</v>
      </c>
      <c r="P261" s="66" t="n">
        <f aca="false">IF(O261&gt;0,VLOOKUP(CONCATENATE(VLOOKUP(I261,'Pril3-drev'!$H$5:$K$83,4,0),"-",'Vstupní data'!R261),K2!$C$15:$D$23,2,0),0)</f>
        <v>0</v>
      </c>
      <c r="Q261" s="66" t="n">
        <f aca="false">IF(O261&gt;0,VLOOKUP(I261,'Pril3-drev'!$H$5:$I$83,2,0),0)</f>
        <v>0</v>
      </c>
      <c r="R261" s="66" t="n">
        <f aca="false">IF(Q261&gt;0,VLOOKUP(Q261,'Pril6-okus'!$A$5:$B$17,2,0),0)</f>
        <v>0</v>
      </c>
      <c r="S261" s="66" t="n">
        <f aca="false">IF(O261&gt;0,VLOOKUP(I261,'Pril3-drev'!$H$5:$J$83,3,0),0)</f>
        <v>0</v>
      </c>
      <c r="T261" s="66" t="str">
        <f aca="false">IF(O261&gt;0,IF(L261="k",0.9*VLOOKUP(S261,'ha-pocty-vyhl'!$A$5:$B$20,2,0),IF(L261="po",0.8*VLOOKUP(S261,'ha-pocty-vyhl'!$A$5:$B$20,2,0),VLOOKUP(S261,'ha-pocty-vyhl'!$A$5:$B$20,2,0))),"")</f>
        <v/>
      </c>
      <c r="U261" s="66" t="n">
        <f aca="false">'Vstupní data'!P261</f>
        <v>0</v>
      </c>
      <c r="V261" s="66" t="n">
        <f aca="false">IF(O261&gt;0,1.3*T261*1000*Z261/10000,0)</f>
        <v>0</v>
      </c>
      <c r="W261" s="66" t="n">
        <f aca="false">IF(O261&gt;0,1.3*T261*1000*Z261/10000,0)</f>
        <v>0</v>
      </c>
      <c r="X261" s="66" t="n">
        <f aca="false">IF(O261&gt;0,IF(O261&gt;V261,V261,O261),0)</f>
        <v>0</v>
      </c>
      <c r="Y261" s="66" t="n">
        <f aca="false">IF(O261&gt;0,IF(IF(U261&gt;W261,W261,U261)&lt;X261,W261,IF(U261&gt;W261,W261,U261)),0)</f>
        <v>0</v>
      </c>
      <c r="Z261" s="66" t="n">
        <f aca="false">IF(O261&gt;0,IF(J261&gt;0,J261,K261*H261/100),0)</f>
        <v>0</v>
      </c>
      <c r="AA261" s="67" t="n">
        <f aca="false">IF(O261&gt;0,CEILING(R261*P261*X261/Y261*Z261,1),0)</f>
        <v>0</v>
      </c>
      <c r="AB261" s="68" t="n">
        <f aca="false">IF(O261&gt;0,AA261/O261,0)</f>
        <v>0</v>
      </c>
      <c r="AC261" s="66" t="n">
        <f aca="false">'Vstupní data'!W261</f>
        <v>0</v>
      </c>
      <c r="AI261" s="66" t="str">
        <f aca="false">IF(OR('Vstupní data'!T261&gt;0,'Vstupní data'!U261&gt;0),VLOOKUP(I261,'Pril3-drev'!$H$5:$J$83,3,0),"")</f>
        <v/>
      </c>
      <c r="AJ261" s="66" t="n">
        <f aca="false">IF('Vstupní data'!V261="prostokořenný",0,IF('Vstupní data'!V261="krytokořenný","k",IF('Vstupní data'!V261="poloodrostky nebo odrostky, prostokořenné i krytokořenné","po",0)))</f>
        <v>0</v>
      </c>
      <c r="AK261" s="66" t="n">
        <f aca="false">IF(OR('Vstupní data'!T261&gt;0,'Vstupní data'!U261&gt;0),IF(AJ261="k",0.9*VLOOKUP(AI261,'ha-pocty-vyhl'!$A$5:$B$20,2,0),IF(AJ261="po",0.8*VLOOKUP(AI261,'ha-pocty-vyhl'!$A$5:$B$20,2,0),VLOOKUP(AI261,'ha-pocty-vyhl'!$A$5:$B$20,2,0))),0)</f>
        <v>0</v>
      </c>
      <c r="AL261" s="66" t="n">
        <f aca="false">IF(OR('Vstupní data'!T261&gt;0,'Vstupní data'!U261&gt;0),'Vstupní data'!K261*'Vstupní data'!M261/100,0)</f>
        <v>0</v>
      </c>
      <c r="AM261" s="66" t="n">
        <f aca="false">IF(OR('Vstupní data'!T261&gt;0,'Vstupní data'!U261&gt;0),IF('Vstupní data'!T261&gt;0,'Vstupní data'!T261,ROUND(10*'Vstupní data'!U261/AK261,0)),0)</f>
        <v>0</v>
      </c>
      <c r="AN261" s="69" t="n">
        <f aca="false">IF('Vstupní data'!T261&gt;0,   IF('Vstupní data'!T261&lt;=AL261,'Vstupní data'!T261,AL261),   IF(AM261&lt;AL261,AM261,AL261))</f>
        <v>0</v>
      </c>
      <c r="AO261" s="69" t="n">
        <f aca="false">'Vstupní data'!X261</f>
        <v>0</v>
      </c>
      <c r="AP261" s="66" t="n">
        <f aca="false">IF(OR('Vstupní data'!T261&gt;0,'Vstupní data'!U261&gt;0),IF(I261&lt;&gt;0,VLOOKUP(I261,'Pril3-drev'!$H$5:$I$83,2,0),0),0)</f>
        <v>0</v>
      </c>
      <c r="AQ261" s="66" t="n">
        <f aca="false">'Vstupní data'!Y261</f>
        <v>0</v>
      </c>
      <c r="AR261" s="66" t="str">
        <f aca="false">IF(AC261&gt;5,   IF('Vstupní data'!Y261&gt;0,   VLOOKUP(VLOOKUP(CONCATENATE(VLOOKUP(I261,'Pril3-drev'!$H$4:$L$83,5,0),AC261),'Pril3-drev'!$Q$4:$R$2803,2,0),'AVB-BS'!$C$5:$S$29 ,LOOKUP(AQ261,'AVB-BS'!$D$3:$S$3,'AVB-BS'!$D$1:$S$1) ,0 )   ,   IF('Vstupní data'!Z261&gt;0,'Vstupní data'!Z261,0)) , "")</f>
        <v/>
      </c>
      <c r="AS261" s="70" t="str">
        <f aca="false">IF(AC261&gt;5,VLOOKUP(CONCATENATE(AP261,AR261),'Pril1-THLPa'!$H$6:$N$96,4,0),"")</f>
        <v/>
      </c>
      <c r="AT261" s="70" t="str">
        <f aca="false">IF(AC261&gt;5,VLOOKUP(CONCATENATE(AP261,AR261),'Pril1-THLPa'!$H$6:$N$96,5,0),"")</f>
        <v/>
      </c>
      <c r="AU261" s="70" t="str">
        <f aca="false">IF(AC261&gt;5,VLOOKUP(CONCATENATE(AP261,AR261),'Pril1-THLPa'!$H$6:$N$96,6,0),"")</f>
        <v/>
      </c>
      <c r="AV261" s="70" t="str">
        <f aca="false">IF(AC261&gt;5,VLOOKUP(CONCATENATE(AP261,AR261),'Pril1-THLPa'!$H$6:$N$96,7,0),"")</f>
        <v/>
      </c>
      <c r="AW261" s="70" t="str">
        <f aca="false">IF(AC261&gt;5,VLOOKUP(CONCATENATE(AP261,AR261),'Pril1-THLPa'!$H$6:$O$96,8,0),"")</f>
        <v/>
      </c>
      <c r="AX261" s="66" t="n">
        <f aca="false">IF(AC261&gt;0,IF(AND(AC261&gt;0,AC261&lt;=5),VLOOKUP(AP261,'Pril1-THLPa'!$A$6:$F$18,LOOKUP(AC261,'Pril1-THLPa'!$B$5:$F$5,'Pril1-THLPa'!$B$4:$F$4),0),AS261+AT261*(AC261-5)+AU261*POWER(AC261-5,2)+AV261*POWER(AC261-5,3)+AW261*POWER(AC261-5,4)),0)</f>
        <v>0</v>
      </c>
      <c r="AY261" s="71"/>
      <c r="AZ261" s="66" t="n">
        <f aca="false">'Vstupní data'!AA261</f>
        <v>0</v>
      </c>
      <c r="BA261" s="66" t="n">
        <f aca="false">IF(OR('Vstupní data'!T261&gt;0,'Vstupní data'!U261&gt;0),IF(AC261&lt;&gt;"",AX261*AO261/10*(100+AZ261)/100,0),0)</f>
        <v>0</v>
      </c>
      <c r="BB261" s="67" t="n">
        <f aca="false">IF(AC261&lt;&gt;"",ROUND(BA261*AN261,0),0)</f>
        <v>0</v>
      </c>
      <c r="BC261" s="68" t="str">
        <f aca="false">IF(AE261&gt;0,BB261/AE261,"")</f>
        <v/>
      </c>
      <c r="BD261" s="66" t="n">
        <f aca="false">'Vstupní data'!AE261</f>
        <v>0</v>
      </c>
      <c r="BF261" s="66" t="n">
        <f aca="false">'Vstupní data'!AC261</f>
        <v>0</v>
      </c>
      <c r="BH261" s="66" t="n">
        <f aca="false">'Vstupní data'!AD261</f>
        <v>0</v>
      </c>
      <c r="BI261" s="66" t="n">
        <f aca="false">'Vstupní data'!AF261</f>
        <v>0</v>
      </c>
      <c r="BJ261" s="69" t="n">
        <f aca="false">'Vstupní data'!AG261</f>
        <v>0</v>
      </c>
      <c r="BK261" s="69" t="n">
        <f aca="false">IF(BF261&lt;&gt;0,VLOOKUP(I261,'Pril3-drev'!$H$5:$I$83,2,0),0)</f>
        <v>0</v>
      </c>
      <c r="BL261" s="69" t="n">
        <f aca="false">IF(BF261&lt;&gt;0,VLOOKUP(BK261,'Pril3-drev'!$A$5:$C$17,3,0),0)</f>
        <v>0</v>
      </c>
      <c r="BM261" s="69" t="n">
        <f aca="false">'Vstupní data'!AH261</f>
        <v>0</v>
      </c>
      <c r="BN261" s="69" t="n">
        <f aca="false">IF('Vstupní data'!AH261&gt;0,   VLOOKUP(VLOOKUP(CONCATENATE(VLOOKUP(I261,'Pril3-drev'!$H$4:$L$83,5,0),BD261),'Pril3-drev'!$Q$4:$R$2803,2,0),'AVB-BS'!$C$5:$S$29 ,LOOKUP(BM261,'AVB-BS'!$D$3:$S$3,'AVB-BS'!$D$1:$S$1) ,0 )   ,   IF('Vstupní data'!AI261&gt;0,'Vstupní data'!AI261,0))</f>
        <v>0</v>
      </c>
      <c r="BO261" s="69" t="str">
        <f aca="false">IF(BX261&gt;5,VLOOKUP(CONCATENATE(BK261,BN261),'Pril1-THLPa'!$H$6:$N$96,4,0),"")</f>
        <v/>
      </c>
      <c r="BP261" s="69" t="str">
        <f aca="false">IF(BX261&gt;5,VLOOKUP(CONCATENATE(BK261,BN261),'Pril1-THLPa'!$H$6:$N$96,5,0),"")</f>
        <v/>
      </c>
      <c r="BQ261" s="69" t="str">
        <f aca="false">IF(BX261&gt;5,VLOOKUP(CONCATENATE(BK261,BN261),'Pril1-THLPa'!$H$6:$N$96,6,0),"")</f>
        <v/>
      </c>
      <c r="BR261" s="69" t="str">
        <f aca="false">IF(BX261&gt;5,VLOOKUP(CONCATENATE(BK261,BN261),'Pril1-THLPa'!$H$6:$N$96,7,0),"")</f>
        <v/>
      </c>
      <c r="BS261" s="69" t="str">
        <f aca="false">IF(BX261&gt;5,VLOOKUP(CONCATENATE(BK261,BN261),'Pril1-THLPa'!$H$6:$O$96,8,0),"")</f>
        <v/>
      </c>
      <c r="BT261" s="69" t="str">
        <f aca="false">IF(BF261&gt;0, IF(BK261="smrk",  VLOOKUP(VLOOKUP(BD261,'Pril9-K3'!$L$8:$M$207,2,0),'Pril9-K3'!$A$8:$J$16,LOOKUP(BN261,'Pril9-K3'!$A$7:$J$7,'Pril9-K3'!$A$5:$J$5),0), IF(AND(BK261&lt;&gt;"smrk",'Vstupní data'!AK261&lt;&gt;""),'Vstupní data'!AK261,   VLOOKUP(VLOOKUP(BD261,'Pril9-K3'!$L$8:$M$207,2,0),'Pril9-K3'!$A$8:$J$16,LOOKUP(BN261,'Pril9-K3'!$A$7:$J$7,'Pril9-K3'!$A$5:$J$5),0)   )),   "")</f>
        <v/>
      </c>
      <c r="BV261" s="69" t="n">
        <f aca="false">'Vstupní data'!AJ261</f>
        <v>0</v>
      </c>
      <c r="BW261" s="69" t="n">
        <f aca="false">IF(BF261&gt;0,IF(J261&gt;0,J261,K261*H261/100),0)</f>
        <v>0</v>
      </c>
      <c r="BX261" s="69" t="n">
        <f aca="false">IF(BF261&gt;0,IF(BJ261&gt;BL261,BL261,BJ261),0)</f>
        <v>0</v>
      </c>
      <c r="BY261" s="69" t="n">
        <f aca="false">IF(BD261=0,0,IF(AND(BX261&gt;0,BX261&lt;=5),  IF(AND(BX261&gt;0,BX261&lt;=5),VLOOKUP(BK261,'Pril1-THLPa'!$A$6:$F$18,IF(AND(BX261&gt;0,BX261&lt;=5),LOOKUP(BX261,'Pril1-THLPa'!$B$5:$F$5,'Pril1-THLPa'!$B$4:$F$4),""),0),""),  IF(BX261&gt;5,BO261+BP261*(BX261-5)+BQ261*POWER(BX261-5,2)+BR261*POWER(BX261-5,3)+BS261*POWER(BX261-5,4),"")))</f>
        <v>0</v>
      </c>
      <c r="BZ261" s="69" t="n">
        <f aca="false">IF(BY261&gt;0,BY261*BI261/10*BW261*(100+BV261)/100,0)</f>
        <v>0</v>
      </c>
      <c r="CA261" s="69" t="n">
        <f aca="false">IF(BD261&gt;0,BX261-IF(BD261&gt;BX261,BX261,BD261),0)</f>
        <v>0</v>
      </c>
      <c r="CB261" s="69" t="n">
        <f aca="false">POWER(1.01,CA261)</f>
        <v>1</v>
      </c>
      <c r="CC261" s="69" t="n">
        <f aca="false">IF(BF261&gt;0,IF(BF261&gt;BH261,1,BF261/BH261),0)</f>
        <v>0</v>
      </c>
      <c r="CD261" s="72" t="n">
        <f aca="false">IF(BD261=0,0,IF(BF261&gt;0,ROUND(IF(CB261&lt;&gt;0,BZ261*BT261*1/CB261*CC261,0),0),0))</f>
        <v>0</v>
      </c>
      <c r="CE261" s="73" t="str">
        <f aca="false">IF(BF261&gt;0,IF(BF261&gt;BH261,CD261/BF261,CD261/BH261),"")</f>
        <v/>
      </c>
      <c r="CF261" s="69" t="n">
        <f aca="false">'Vstupní data'!AM261</f>
        <v>0</v>
      </c>
      <c r="CG261" s="69" t="n">
        <f aca="false">'Vstupní data'!AN261</f>
        <v>0</v>
      </c>
      <c r="CH261" s="69" t="n">
        <f aca="false">'Vstupní data'!AO261</f>
        <v>0</v>
      </c>
      <c r="CI261" s="69" t="n">
        <f aca="false">'Vstupní data'!AP261</f>
        <v>0</v>
      </c>
      <c r="CJ261" s="72" t="n">
        <f aca="false">ROUND(CH261*CI261,0)</f>
        <v>0</v>
      </c>
      <c r="CK261" s="74" t="str">
        <f aca="false">IF(OR(AA261&gt;0,BB261&gt;0,CD261&gt;0,CJ261&gt;0),AA261+BB261+CD261+CJ261,"")</f>
        <v/>
      </c>
    </row>
    <row r="262" customFormat="false" ht="12.8" hidden="false" customHeight="false" outlineLevel="0" collapsed="false">
      <c r="A262" s="66" t="n">
        <f aca="false">'Vstupní data'!A262</f>
        <v>0</v>
      </c>
      <c r="F262" s="66" t="str">
        <f aca="false">CONCATENATE('Vstupní data'!F262,'Vstupní data'!G262,'Vstupní data'!H262,'Vstupní data'!I262)</f>
        <v/>
      </c>
      <c r="G262" s="66"/>
      <c r="H262" s="66" t="n">
        <f aca="false">'Vstupní data'!K262</f>
        <v>0</v>
      </c>
      <c r="I262" s="66" t="n">
        <f aca="false">'Vstupní data'!L262</f>
        <v>0</v>
      </c>
      <c r="J262" s="66" t="n">
        <f aca="false">'Vstupní data'!K262*'Vstupní data'!M262/100</f>
        <v>0</v>
      </c>
      <c r="L262" s="66" t="n">
        <f aca="false">IF('Vstupní data'!N262="prostokořenný",0,IF('Vstupní data'!N262="krytokořenný","k",IF('Vstupní data'!N262="poloodrostky nebo odrostky, prostokořenné i krytokořenné","po",0)))</f>
        <v>0</v>
      </c>
      <c r="N262" s="66"/>
      <c r="O262" s="66" t="n">
        <f aca="false">'Vstupní data'!O262</f>
        <v>0</v>
      </c>
      <c r="P262" s="66" t="n">
        <f aca="false">IF(O262&gt;0,VLOOKUP(CONCATENATE(VLOOKUP(I262,'Pril3-drev'!$H$5:$K$83,4,0),"-",'Vstupní data'!R262),K2!$C$15:$D$23,2,0),0)</f>
        <v>0</v>
      </c>
      <c r="Q262" s="66" t="n">
        <f aca="false">IF(O262&gt;0,VLOOKUP(I262,'Pril3-drev'!$H$5:$I$83,2,0),0)</f>
        <v>0</v>
      </c>
      <c r="R262" s="66" t="n">
        <f aca="false">IF(Q262&gt;0,VLOOKUP(Q262,'Pril6-okus'!$A$5:$B$17,2,0),0)</f>
        <v>0</v>
      </c>
      <c r="S262" s="66" t="n">
        <f aca="false">IF(O262&gt;0,VLOOKUP(I262,'Pril3-drev'!$H$5:$J$83,3,0),0)</f>
        <v>0</v>
      </c>
      <c r="T262" s="66" t="str">
        <f aca="false">IF(O262&gt;0,IF(L262="k",0.9*VLOOKUP(S262,'ha-pocty-vyhl'!$A$5:$B$20,2,0),IF(L262="po",0.8*VLOOKUP(S262,'ha-pocty-vyhl'!$A$5:$B$20,2,0),VLOOKUP(S262,'ha-pocty-vyhl'!$A$5:$B$20,2,0))),"")</f>
        <v/>
      </c>
      <c r="U262" s="66" t="n">
        <f aca="false">'Vstupní data'!P262</f>
        <v>0</v>
      </c>
      <c r="V262" s="66" t="n">
        <f aca="false">IF(O262&gt;0,1.3*T262*1000*Z262/10000,0)</f>
        <v>0</v>
      </c>
      <c r="W262" s="66" t="n">
        <f aca="false">IF(O262&gt;0,1.3*T262*1000*Z262/10000,0)</f>
        <v>0</v>
      </c>
      <c r="X262" s="66" t="n">
        <f aca="false">IF(O262&gt;0,IF(O262&gt;V262,V262,O262),0)</f>
        <v>0</v>
      </c>
      <c r="Y262" s="66" t="n">
        <f aca="false">IF(O262&gt;0,IF(IF(U262&gt;W262,W262,U262)&lt;X262,W262,IF(U262&gt;W262,W262,U262)),0)</f>
        <v>0</v>
      </c>
      <c r="Z262" s="66" t="n">
        <f aca="false">IF(O262&gt;0,IF(J262&gt;0,J262,K262*H262/100),0)</f>
        <v>0</v>
      </c>
      <c r="AA262" s="67" t="n">
        <f aca="false">IF(O262&gt;0,CEILING(R262*P262*X262/Y262*Z262,1),0)</f>
        <v>0</v>
      </c>
      <c r="AB262" s="68" t="n">
        <f aca="false">IF(O262&gt;0,AA262/O262,0)</f>
        <v>0</v>
      </c>
      <c r="AC262" s="66" t="n">
        <f aca="false">'Vstupní data'!W262</f>
        <v>0</v>
      </c>
      <c r="AI262" s="66" t="str">
        <f aca="false">IF(OR('Vstupní data'!T262&gt;0,'Vstupní data'!U262&gt;0),VLOOKUP(I262,'Pril3-drev'!$H$5:$J$83,3,0),"")</f>
        <v/>
      </c>
      <c r="AJ262" s="66" t="n">
        <f aca="false">IF('Vstupní data'!V262="prostokořenný",0,IF('Vstupní data'!V262="krytokořenný","k",IF('Vstupní data'!V262="poloodrostky nebo odrostky, prostokořenné i krytokořenné","po",0)))</f>
        <v>0</v>
      </c>
      <c r="AK262" s="66" t="n">
        <f aca="false">IF(OR('Vstupní data'!T262&gt;0,'Vstupní data'!U262&gt;0),IF(AJ262="k",0.9*VLOOKUP(AI262,'ha-pocty-vyhl'!$A$5:$B$20,2,0),IF(AJ262="po",0.8*VLOOKUP(AI262,'ha-pocty-vyhl'!$A$5:$B$20,2,0),VLOOKUP(AI262,'ha-pocty-vyhl'!$A$5:$B$20,2,0))),0)</f>
        <v>0</v>
      </c>
      <c r="AL262" s="66" t="n">
        <f aca="false">IF(OR('Vstupní data'!T262&gt;0,'Vstupní data'!U262&gt;0),'Vstupní data'!K262*'Vstupní data'!M262/100,0)</f>
        <v>0</v>
      </c>
      <c r="AM262" s="66" t="n">
        <f aca="false">IF(OR('Vstupní data'!T262&gt;0,'Vstupní data'!U262&gt;0),IF('Vstupní data'!T262&gt;0,'Vstupní data'!T262,ROUND(10*'Vstupní data'!U262/AK262,0)),0)</f>
        <v>0</v>
      </c>
      <c r="AN262" s="69" t="n">
        <f aca="false">IF('Vstupní data'!T262&gt;0,   IF('Vstupní data'!T262&lt;=AL262,'Vstupní data'!T262,AL262),   IF(AM262&lt;AL262,AM262,AL262))</f>
        <v>0</v>
      </c>
      <c r="AO262" s="69" t="n">
        <f aca="false">'Vstupní data'!X262</f>
        <v>0</v>
      </c>
      <c r="AP262" s="66" t="n">
        <f aca="false">IF(OR('Vstupní data'!T262&gt;0,'Vstupní data'!U262&gt;0),IF(I262&lt;&gt;0,VLOOKUP(I262,'Pril3-drev'!$H$5:$I$83,2,0),0),0)</f>
        <v>0</v>
      </c>
      <c r="AQ262" s="66" t="n">
        <f aca="false">'Vstupní data'!Y262</f>
        <v>0</v>
      </c>
      <c r="AR262" s="66" t="str">
        <f aca="false">IF(AC262&gt;5,   IF('Vstupní data'!Y262&gt;0,   VLOOKUP(VLOOKUP(CONCATENATE(VLOOKUP(I262,'Pril3-drev'!$H$4:$L$83,5,0),AC262),'Pril3-drev'!$Q$4:$R$2803,2,0),'AVB-BS'!$C$5:$S$29 ,LOOKUP(AQ262,'AVB-BS'!$D$3:$S$3,'AVB-BS'!$D$1:$S$1) ,0 )   ,   IF('Vstupní data'!Z262&gt;0,'Vstupní data'!Z262,0)) , "")</f>
        <v/>
      </c>
      <c r="AS262" s="70" t="str">
        <f aca="false">IF(AC262&gt;5,VLOOKUP(CONCATENATE(AP262,AR262),'Pril1-THLPa'!$H$6:$N$96,4,0),"")</f>
        <v/>
      </c>
      <c r="AT262" s="70" t="str">
        <f aca="false">IF(AC262&gt;5,VLOOKUP(CONCATENATE(AP262,AR262),'Pril1-THLPa'!$H$6:$N$96,5,0),"")</f>
        <v/>
      </c>
      <c r="AU262" s="70" t="str">
        <f aca="false">IF(AC262&gt;5,VLOOKUP(CONCATENATE(AP262,AR262),'Pril1-THLPa'!$H$6:$N$96,6,0),"")</f>
        <v/>
      </c>
      <c r="AV262" s="70" t="str">
        <f aca="false">IF(AC262&gt;5,VLOOKUP(CONCATENATE(AP262,AR262),'Pril1-THLPa'!$H$6:$N$96,7,0),"")</f>
        <v/>
      </c>
      <c r="AW262" s="70" t="str">
        <f aca="false">IF(AC262&gt;5,VLOOKUP(CONCATENATE(AP262,AR262),'Pril1-THLPa'!$H$6:$O$96,8,0),"")</f>
        <v/>
      </c>
      <c r="AX262" s="66" t="n">
        <f aca="false">IF(AC262&gt;0,IF(AND(AC262&gt;0,AC262&lt;=5),VLOOKUP(AP262,'Pril1-THLPa'!$A$6:$F$18,LOOKUP(AC262,'Pril1-THLPa'!$B$5:$F$5,'Pril1-THLPa'!$B$4:$F$4),0),AS262+AT262*(AC262-5)+AU262*POWER(AC262-5,2)+AV262*POWER(AC262-5,3)+AW262*POWER(AC262-5,4)),0)</f>
        <v>0</v>
      </c>
      <c r="AY262" s="71"/>
      <c r="AZ262" s="66" t="n">
        <f aca="false">'Vstupní data'!AA262</f>
        <v>0</v>
      </c>
      <c r="BA262" s="66" t="n">
        <f aca="false">IF(OR('Vstupní data'!T262&gt;0,'Vstupní data'!U262&gt;0),IF(AC262&lt;&gt;"",AX262*AO262/10*(100+AZ262)/100,0),0)</f>
        <v>0</v>
      </c>
      <c r="BB262" s="67" t="n">
        <f aca="false">IF(AC262&lt;&gt;"",ROUND(BA262*AN262,0),0)</f>
        <v>0</v>
      </c>
      <c r="BC262" s="68" t="str">
        <f aca="false">IF(AE262&gt;0,BB262/AE262,"")</f>
        <v/>
      </c>
      <c r="BD262" s="66" t="n">
        <f aca="false">'Vstupní data'!AE262</f>
        <v>0</v>
      </c>
      <c r="BF262" s="66" t="n">
        <f aca="false">'Vstupní data'!AC262</f>
        <v>0</v>
      </c>
      <c r="BH262" s="66" t="n">
        <f aca="false">'Vstupní data'!AD262</f>
        <v>0</v>
      </c>
      <c r="BI262" s="66" t="n">
        <f aca="false">'Vstupní data'!AF262</f>
        <v>0</v>
      </c>
      <c r="BJ262" s="69" t="n">
        <f aca="false">'Vstupní data'!AG262</f>
        <v>0</v>
      </c>
      <c r="BK262" s="69" t="n">
        <f aca="false">IF(BF262&lt;&gt;0,VLOOKUP(I262,'Pril3-drev'!$H$5:$I$83,2,0),0)</f>
        <v>0</v>
      </c>
      <c r="BL262" s="69" t="n">
        <f aca="false">IF(BF262&lt;&gt;0,VLOOKUP(BK262,'Pril3-drev'!$A$5:$C$17,3,0),0)</f>
        <v>0</v>
      </c>
      <c r="BM262" s="69" t="n">
        <f aca="false">'Vstupní data'!AH262</f>
        <v>0</v>
      </c>
      <c r="BN262" s="69" t="n">
        <f aca="false">IF('Vstupní data'!AH262&gt;0,   VLOOKUP(VLOOKUP(CONCATENATE(VLOOKUP(I262,'Pril3-drev'!$H$4:$L$83,5,0),BD262),'Pril3-drev'!$Q$4:$R$2803,2,0),'AVB-BS'!$C$5:$S$29 ,LOOKUP(BM262,'AVB-BS'!$D$3:$S$3,'AVB-BS'!$D$1:$S$1) ,0 )   ,   IF('Vstupní data'!AI262&gt;0,'Vstupní data'!AI262,0))</f>
        <v>0</v>
      </c>
      <c r="BO262" s="69" t="str">
        <f aca="false">IF(BX262&gt;5,VLOOKUP(CONCATENATE(BK262,BN262),'Pril1-THLPa'!$H$6:$N$96,4,0),"")</f>
        <v/>
      </c>
      <c r="BP262" s="69" t="str">
        <f aca="false">IF(BX262&gt;5,VLOOKUP(CONCATENATE(BK262,BN262),'Pril1-THLPa'!$H$6:$N$96,5,0),"")</f>
        <v/>
      </c>
      <c r="BQ262" s="69" t="str">
        <f aca="false">IF(BX262&gt;5,VLOOKUP(CONCATENATE(BK262,BN262),'Pril1-THLPa'!$H$6:$N$96,6,0),"")</f>
        <v/>
      </c>
      <c r="BR262" s="69" t="str">
        <f aca="false">IF(BX262&gt;5,VLOOKUP(CONCATENATE(BK262,BN262),'Pril1-THLPa'!$H$6:$N$96,7,0),"")</f>
        <v/>
      </c>
      <c r="BS262" s="69" t="str">
        <f aca="false">IF(BX262&gt;5,VLOOKUP(CONCATENATE(BK262,BN262),'Pril1-THLPa'!$H$6:$O$96,8,0),"")</f>
        <v/>
      </c>
      <c r="BT262" s="69" t="str">
        <f aca="false">IF(BF262&gt;0, IF(BK262="smrk",  VLOOKUP(VLOOKUP(BD262,'Pril9-K3'!$L$8:$M$207,2,0),'Pril9-K3'!$A$8:$J$16,LOOKUP(BN262,'Pril9-K3'!$A$7:$J$7,'Pril9-K3'!$A$5:$J$5),0), IF(AND(BK262&lt;&gt;"smrk",'Vstupní data'!AK262&lt;&gt;""),'Vstupní data'!AK262,   VLOOKUP(VLOOKUP(BD262,'Pril9-K3'!$L$8:$M$207,2,0),'Pril9-K3'!$A$8:$J$16,LOOKUP(BN262,'Pril9-K3'!$A$7:$J$7,'Pril9-K3'!$A$5:$J$5),0)   )),   "")</f>
        <v/>
      </c>
      <c r="BV262" s="69" t="n">
        <f aca="false">'Vstupní data'!AJ262</f>
        <v>0</v>
      </c>
      <c r="BW262" s="69" t="n">
        <f aca="false">IF(BF262&gt;0,IF(J262&gt;0,J262,K262*H262/100),0)</f>
        <v>0</v>
      </c>
      <c r="BX262" s="69" t="n">
        <f aca="false">IF(BF262&gt;0,IF(BJ262&gt;BL262,BL262,BJ262),0)</f>
        <v>0</v>
      </c>
      <c r="BY262" s="69" t="n">
        <f aca="false">IF(BD262=0,0,IF(AND(BX262&gt;0,BX262&lt;=5),  IF(AND(BX262&gt;0,BX262&lt;=5),VLOOKUP(BK262,'Pril1-THLPa'!$A$6:$F$18,IF(AND(BX262&gt;0,BX262&lt;=5),LOOKUP(BX262,'Pril1-THLPa'!$B$5:$F$5,'Pril1-THLPa'!$B$4:$F$4),""),0),""),  IF(BX262&gt;5,BO262+BP262*(BX262-5)+BQ262*POWER(BX262-5,2)+BR262*POWER(BX262-5,3)+BS262*POWER(BX262-5,4),"")))</f>
        <v>0</v>
      </c>
      <c r="BZ262" s="69" t="n">
        <f aca="false">IF(BY262&gt;0,BY262*BI262/10*BW262*(100+BV262)/100,0)</f>
        <v>0</v>
      </c>
      <c r="CA262" s="69" t="n">
        <f aca="false">IF(BD262&gt;0,BX262-IF(BD262&gt;BX262,BX262,BD262),0)</f>
        <v>0</v>
      </c>
      <c r="CB262" s="69" t="n">
        <f aca="false">POWER(1.01,CA262)</f>
        <v>1</v>
      </c>
      <c r="CC262" s="69" t="n">
        <f aca="false">IF(BF262&gt;0,IF(BF262&gt;BH262,1,BF262/BH262),0)</f>
        <v>0</v>
      </c>
      <c r="CD262" s="72" t="n">
        <f aca="false">IF(BD262=0,0,IF(BF262&gt;0,ROUND(IF(CB262&lt;&gt;0,BZ262*BT262*1/CB262*CC262,0),0),0))</f>
        <v>0</v>
      </c>
      <c r="CE262" s="73" t="str">
        <f aca="false">IF(BF262&gt;0,IF(BF262&gt;BH262,CD262/BF262,CD262/BH262),"")</f>
        <v/>
      </c>
      <c r="CF262" s="69" t="n">
        <f aca="false">'Vstupní data'!AM262</f>
        <v>0</v>
      </c>
      <c r="CG262" s="69" t="n">
        <f aca="false">'Vstupní data'!AN262</f>
        <v>0</v>
      </c>
      <c r="CH262" s="69" t="n">
        <f aca="false">'Vstupní data'!AO262</f>
        <v>0</v>
      </c>
      <c r="CI262" s="69" t="n">
        <f aca="false">'Vstupní data'!AP262</f>
        <v>0</v>
      </c>
      <c r="CJ262" s="72" t="n">
        <f aca="false">ROUND(CH262*CI262,0)</f>
        <v>0</v>
      </c>
      <c r="CK262" s="74" t="str">
        <f aca="false">IF(OR(AA262&gt;0,BB262&gt;0,CD262&gt;0,CJ262&gt;0),AA262+BB262+CD262+CJ262,"")</f>
        <v/>
      </c>
    </row>
    <row r="263" customFormat="false" ht="12.8" hidden="false" customHeight="false" outlineLevel="0" collapsed="false">
      <c r="A263" s="66" t="n">
        <f aca="false">'Vstupní data'!A263</f>
        <v>0</v>
      </c>
      <c r="F263" s="66" t="str">
        <f aca="false">CONCATENATE('Vstupní data'!F263,'Vstupní data'!G263,'Vstupní data'!H263,'Vstupní data'!I263)</f>
        <v/>
      </c>
      <c r="G263" s="66"/>
      <c r="H263" s="66" t="n">
        <f aca="false">'Vstupní data'!K263</f>
        <v>0</v>
      </c>
      <c r="I263" s="66" t="n">
        <f aca="false">'Vstupní data'!L263</f>
        <v>0</v>
      </c>
      <c r="J263" s="66" t="n">
        <f aca="false">'Vstupní data'!K263*'Vstupní data'!M263/100</f>
        <v>0</v>
      </c>
      <c r="L263" s="66" t="n">
        <f aca="false">IF('Vstupní data'!N263="prostokořenný",0,IF('Vstupní data'!N263="krytokořenný","k",IF('Vstupní data'!N263="poloodrostky nebo odrostky, prostokořenné i krytokořenné","po",0)))</f>
        <v>0</v>
      </c>
      <c r="N263" s="66"/>
      <c r="O263" s="66" t="n">
        <f aca="false">'Vstupní data'!O263</f>
        <v>0</v>
      </c>
      <c r="P263" s="66" t="n">
        <f aca="false">IF(O263&gt;0,VLOOKUP(CONCATENATE(VLOOKUP(I263,'Pril3-drev'!$H$5:$K$83,4,0),"-",'Vstupní data'!R263),K2!$C$15:$D$23,2,0),0)</f>
        <v>0</v>
      </c>
      <c r="Q263" s="66" t="n">
        <f aca="false">IF(O263&gt;0,VLOOKUP(I263,'Pril3-drev'!$H$5:$I$83,2,0),0)</f>
        <v>0</v>
      </c>
      <c r="R263" s="66" t="n">
        <f aca="false">IF(Q263&gt;0,VLOOKUP(Q263,'Pril6-okus'!$A$5:$B$17,2,0),0)</f>
        <v>0</v>
      </c>
      <c r="S263" s="66" t="n">
        <f aca="false">IF(O263&gt;0,VLOOKUP(I263,'Pril3-drev'!$H$5:$J$83,3,0),0)</f>
        <v>0</v>
      </c>
      <c r="T263" s="66" t="str">
        <f aca="false">IF(O263&gt;0,IF(L263="k",0.9*VLOOKUP(S263,'ha-pocty-vyhl'!$A$5:$B$20,2,0),IF(L263="po",0.8*VLOOKUP(S263,'ha-pocty-vyhl'!$A$5:$B$20,2,0),VLOOKUP(S263,'ha-pocty-vyhl'!$A$5:$B$20,2,0))),"")</f>
        <v/>
      </c>
      <c r="U263" s="66" t="n">
        <f aca="false">'Vstupní data'!P263</f>
        <v>0</v>
      </c>
      <c r="V263" s="66" t="n">
        <f aca="false">IF(O263&gt;0,1.3*T263*1000*Z263/10000,0)</f>
        <v>0</v>
      </c>
      <c r="W263" s="66" t="n">
        <f aca="false">IF(O263&gt;0,1.3*T263*1000*Z263/10000,0)</f>
        <v>0</v>
      </c>
      <c r="X263" s="66" t="n">
        <f aca="false">IF(O263&gt;0,IF(O263&gt;V263,V263,O263),0)</f>
        <v>0</v>
      </c>
      <c r="Y263" s="66" t="n">
        <f aca="false">IF(O263&gt;0,IF(IF(U263&gt;W263,W263,U263)&lt;X263,W263,IF(U263&gt;W263,W263,U263)),0)</f>
        <v>0</v>
      </c>
      <c r="Z263" s="66" t="n">
        <f aca="false">IF(O263&gt;0,IF(J263&gt;0,J263,K263*H263/100),0)</f>
        <v>0</v>
      </c>
      <c r="AA263" s="67" t="n">
        <f aca="false">IF(O263&gt;0,CEILING(R263*P263*X263/Y263*Z263,1),0)</f>
        <v>0</v>
      </c>
      <c r="AB263" s="68" t="n">
        <f aca="false">IF(O263&gt;0,AA263/O263,0)</f>
        <v>0</v>
      </c>
      <c r="AC263" s="66" t="n">
        <f aca="false">'Vstupní data'!W263</f>
        <v>0</v>
      </c>
      <c r="AI263" s="66" t="str">
        <f aca="false">IF(OR('Vstupní data'!T263&gt;0,'Vstupní data'!U263&gt;0),VLOOKUP(I263,'Pril3-drev'!$H$5:$J$83,3,0),"")</f>
        <v/>
      </c>
      <c r="AJ263" s="66" t="n">
        <f aca="false">IF('Vstupní data'!V263="prostokořenný",0,IF('Vstupní data'!V263="krytokořenný","k",IF('Vstupní data'!V263="poloodrostky nebo odrostky, prostokořenné i krytokořenné","po",0)))</f>
        <v>0</v>
      </c>
      <c r="AK263" s="66" t="n">
        <f aca="false">IF(OR('Vstupní data'!T263&gt;0,'Vstupní data'!U263&gt;0),IF(AJ263="k",0.9*VLOOKUP(AI263,'ha-pocty-vyhl'!$A$5:$B$20,2,0),IF(AJ263="po",0.8*VLOOKUP(AI263,'ha-pocty-vyhl'!$A$5:$B$20,2,0),VLOOKUP(AI263,'ha-pocty-vyhl'!$A$5:$B$20,2,0))),0)</f>
        <v>0</v>
      </c>
      <c r="AL263" s="66" t="n">
        <f aca="false">IF(OR('Vstupní data'!T263&gt;0,'Vstupní data'!U263&gt;0),'Vstupní data'!K263*'Vstupní data'!M263/100,0)</f>
        <v>0</v>
      </c>
      <c r="AM263" s="66" t="n">
        <f aca="false">IF(OR('Vstupní data'!T263&gt;0,'Vstupní data'!U263&gt;0),IF('Vstupní data'!T263&gt;0,'Vstupní data'!T263,ROUND(10*'Vstupní data'!U263/AK263,0)),0)</f>
        <v>0</v>
      </c>
      <c r="AN263" s="69" t="n">
        <f aca="false">IF('Vstupní data'!T263&gt;0,   IF('Vstupní data'!T263&lt;=AL263,'Vstupní data'!T263,AL263),   IF(AM263&lt;AL263,AM263,AL263))</f>
        <v>0</v>
      </c>
      <c r="AO263" s="69" t="n">
        <f aca="false">'Vstupní data'!X263</f>
        <v>0</v>
      </c>
      <c r="AP263" s="66" t="n">
        <f aca="false">IF(OR('Vstupní data'!T263&gt;0,'Vstupní data'!U263&gt;0),IF(I263&lt;&gt;0,VLOOKUP(I263,'Pril3-drev'!$H$5:$I$83,2,0),0),0)</f>
        <v>0</v>
      </c>
      <c r="AQ263" s="66" t="n">
        <f aca="false">'Vstupní data'!Y263</f>
        <v>0</v>
      </c>
      <c r="AR263" s="66" t="str">
        <f aca="false">IF(AC263&gt;5,   IF('Vstupní data'!Y263&gt;0,   VLOOKUP(VLOOKUP(CONCATENATE(VLOOKUP(I263,'Pril3-drev'!$H$4:$L$83,5,0),AC263),'Pril3-drev'!$Q$4:$R$2803,2,0),'AVB-BS'!$C$5:$S$29 ,LOOKUP(AQ263,'AVB-BS'!$D$3:$S$3,'AVB-BS'!$D$1:$S$1) ,0 )   ,   IF('Vstupní data'!Z263&gt;0,'Vstupní data'!Z263,0)) , "")</f>
        <v/>
      </c>
      <c r="AS263" s="70" t="str">
        <f aca="false">IF(AC263&gt;5,VLOOKUP(CONCATENATE(AP263,AR263),'Pril1-THLPa'!$H$6:$N$96,4,0),"")</f>
        <v/>
      </c>
      <c r="AT263" s="70" t="str">
        <f aca="false">IF(AC263&gt;5,VLOOKUP(CONCATENATE(AP263,AR263),'Pril1-THLPa'!$H$6:$N$96,5,0),"")</f>
        <v/>
      </c>
      <c r="AU263" s="70" t="str">
        <f aca="false">IF(AC263&gt;5,VLOOKUP(CONCATENATE(AP263,AR263),'Pril1-THLPa'!$H$6:$N$96,6,0),"")</f>
        <v/>
      </c>
      <c r="AV263" s="70" t="str">
        <f aca="false">IF(AC263&gt;5,VLOOKUP(CONCATENATE(AP263,AR263),'Pril1-THLPa'!$H$6:$N$96,7,0),"")</f>
        <v/>
      </c>
      <c r="AW263" s="70" t="str">
        <f aca="false">IF(AC263&gt;5,VLOOKUP(CONCATENATE(AP263,AR263),'Pril1-THLPa'!$H$6:$O$96,8,0),"")</f>
        <v/>
      </c>
      <c r="AX263" s="66" t="n">
        <f aca="false">IF(AC263&gt;0,IF(AND(AC263&gt;0,AC263&lt;=5),VLOOKUP(AP263,'Pril1-THLPa'!$A$6:$F$18,LOOKUP(AC263,'Pril1-THLPa'!$B$5:$F$5,'Pril1-THLPa'!$B$4:$F$4),0),AS263+AT263*(AC263-5)+AU263*POWER(AC263-5,2)+AV263*POWER(AC263-5,3)+AW263*POWER(AC263-5,4)),0)</f>
        <v>0</v>
      </c>
      <c r="AY263" s="71"/>
      <c r="AZ263" s="66" t="n">
        <f aca="false">'Vstupní data'!AA263</f>
        <v>0</v>
      </c>
      <c r="BA263" s="66" t="n">
        <f aca="false">IF(OR('Vstupní data'!T263&gt;0,'Vstupní data'!U263&gt;0),IF(AC263&lt;&gt;"",AX263*AO263/10*(100+AZ263)/100,0),0)</f>
        <v>0</v>
      </c>
      <c r="BB263" s="67" t="n">
        <f aca="false">IF(AC263&lt;&gt;"",ROUND(BA263*AN263,0),0)</f>
        <v>0</v>
      </c>
      <c r="BC263" s="68" t="str">
        <f aca="false">IF(AE263&gt;0,BB263/AE263,"")</f>
        <v/>
      </c>
      <c r="BD263" s="66" t="n">
        <f aca="false">'Vstupní data'!AE263</f>
        <v>0</v>
      </c>
      <c r="BF263" s="66" t="n">
        <f aca="false">'Vstupní data'!AC263</f>
        <v>0</v>
      </c>
      <c r="BH263" s="66" t="n">
        <f aca="false">'Vstupní data'!AD263</f>
        <v>0</v>
      </c>
      <c r="BI263" s="66" t="n">
        <f aca="false">'Vstupní data'!AF263</f>
        <v>0</v>
      </c>
      <c r="BJ263" s="69" t="n">
        <f aca="false">'Vstupní data'!AG263</f>
        <v>0</v>
      </c>
      <c r="BK263" s="69" t="n">
        <f aca="false">IF(BF263&lt;&gt;0,VLOOKUP(I263,'Pril3-drev'!$H$5:$I$83,2,0),0)</f>
        <v>0</v>
      </c>
      <c r="BL263" s="69" t="n">
        <f aca="false">IF(BF263&lt;&gt;0,VLOOKUP(BK263,'Pril3-drev'!$A$5:$C$17,3,0),0)</f>
        <v>0</v>
      </c>
      <c r="BM263" s="69" t="n">
        <f aca="false">'Vstupní data'!AH263</f>
        <v>0</v>
      </c>
      <c r="BN263" s="69" t="n">
        <f aca="false">IF('Vstupní data'!AH263&gt;0,   VLOOKUP(VLOOKUP(CONCATENATE(VLOOKUP(I263,'Pril3-drev'!$H$4:$L$83,5,0),BD263),'Pril3-drev'!$Q$4:$R$2803,2,0),'AVB-BS'!$C$5:$S$29 ,LOOKUP(BM263,'AVB-BS'!$D$3:$S$3,'AVB-BS'!$D$1:$S$1) ,0 )   ,   IF('Vstupní data'!AI263&gt;0,'Vstupní data'!AI263,0))</f>
        <v>0</v>
      </c>
      <c r="BO263" s="69" t="str">
        <f aca="false">IF(BX263&gt;5,VLOOKUP(CONCATENATE(BK263,BN263),'Pril1-THLPa'!$H$6:$N$96,4,0),"")</f>
        <v/>
      </c>
      <c r="BP263" s="69" t="str">
        <f aca="false">IF(BX263&gt;5,VLOOKUP(CONCATENATE(BK263,BN263),'Pril1-THLPa'!$H$6:$N$96,5,0),"")</f>
        <v/>
      </c>
      <c r="BQ263" s="69" t="str">
        <f aca="false">IF(BX263&gt;5,VLOOKUP(CONCATENATE(BK263,BN263),'Pril1-THLPa'!$H$6:$N$96,6,0),"")</f>
        <v/>
      </c>
      <c r="BR263" s="69" t="str">
        <f aca="false">IF(BX263&gt;5,VLOOKUP(CONCATENATE(BK263,BN263),'Pril1-THLPa'!$H$6:$N$96,7,0),"")</f>
        <v/>
      </c>
      <c r="BS263" s="69" t="str">
        <f aca="false">IF(BX263&gt;5,VLOOKUP(CONCATENATE(BK263,BN263),'Pril1-THLPa'!$H$6:$O$96,8,0),"")</f>
        <v/>
      </c>
      <c r="BT263" s="69" t="str">
        <f aca="false">IF(BF263&gt;0, IF(BK263="smrk",  VLOOKUP(VLOOKUP(BD263,'Pril9-K3'!$L$8:$M$207,2,0),'Pril9-K3'!$A$8:$J$16,LOOKUP(BN263,'Pril9-K3'!$A$7:$J$7,'Pril9-K3'!$A$5:$J$5),0), IF(AND(BK263&lt;&gt;"smrk",'Vstupní data'!AK263&lt;&gt;""),'Vstupní data'!AK263,   VLOOKUP(VLOOKUP(BD263,'Pril9-K3'!$L$8:$M$207,2,0),'Pril9-K3'!$A$8:$J$16,LOOKUP(BN263,'Pril9-K3'!$A$7:$J$7,'Pril9-K3'!$A$5:$J$5),0)   )),   "")</f>
        <v/>
      </c>
      <c r="BV263" s="69" t="n">
        <f aca="false">'Vstupní data'!AJ263</f>
        <v>0</v>
      </c>
      <c r="BW263" s="69" t="n">
        <f aca="false">IF(BF263&gt;0,IF(J263&gt;0,J263,K263*H263/100),0)</f>
        <v>0</v>
      </c>
      <c r="BX263" s="69" t="n">
        <f aca="false">IF(BF263&gt;0,IF(BJ263&gt;BL263,BL263,BJ263),0)</f>
        <v>0</v>
      </c>
      <c r="BY263" s="69" t="n">
        <f aca="false">IF(BD263=0,0,IF(AND(BX263&gt;0,BX263&lt;=5),  IF(AND(BX263&gt;0,BX263&lt;=5),VLOOKUP(BK263,'Pril1-THLPa'!$A$6:$F$18,IF(AND(BX263&gt;0,BX263&lt;=5),LOOKUP(BX263,'Pril1-THLPa'!$B$5:$F$5,'Pril1-THLPa'!$B$4:$F$4),""),0),""),  IF(BX263&gt;5,BO263+BP263*(BX263-5)+BQ263*POWER(BX263-5,2)+BR263*POWER(BX263-5,3)+BS263*POWER(BX263-5,4),"")))</f>
        <v>0</v>
      </c>
      <c r="BZ263" s="69" t="n">
        <f aca="false">IF(BY263&gt;0,BY263*BI263/10*BW263*(100+BV263)/100,0)</f>
        <v>0</v>
      </c>
      <c r="CA263" s="69" t="n">
        <f aca="false">IF(BD263&gt;0,BX263-IF(BD263&gt;BX263,BX263,BD263),0)</f>
        <v>0</v>
      </c>
      <c r="CB263" s="69" t="n">
        <f aca="false">POWER(1.01,CA263)</f>
        <v>1</v>
      </c>
      <c r="CC263" s="69" t="n">
        <f aca="false">IF(BF263&gt;0,IF(BF263&gt;BH263,1,BF263/BH263),0)</f>
        <v>0</v>
      </c>
      <c r="CD263" s="72" t="n">
        <f aca="false">IF(BD263=0,0,IF(BF263&gt;0,ROUND(IF(CB263&lt;&gt;0,BZ263*BT263*1/CB263*CC263,0),0),0))</f>
        <v>0</v>
      </c>
      <c r="CE263" s="73" t="str">
        <f aca="false">IF(BF263&gt;0,IF(BF263&gt;BH263,CD263/BF263,CD263/BH263),"")</f>
        <v/>
      </c>
      <c r="CF263" s="69" t="n">
        <f aca="false">'Vstupní data'!AM263</f>
        <v>0</v>
      </c>
      <c r="CG263" s="69" t="n">
        <f aca="false">'Vstupní data'!AN263</f>
        <v>0</v>
      </c>
      <c r="CH263" s="69" t="n">
        <f aca="false">'Vstupní data'!AO263</f>
        <v>0</v>
      </c>
      <c r="CI263" s="69" t="n">
        <f aca="false">'Vstupní data'!AP263</f>
        <v>0</v>
      </c>
      <c r="CJ263" s="72" t="n">
        <f aca="false">ROUND(CH263*CI263,0)</f>
        <v>0</v>
      </c>
      <c r="CK263" s="74" t="str">
        <f aca="false">IF(OR(AA263&gt;0,BB263&gt;0,CD263&gt;0,CJ263&gt;0),AA263+BB263+CD263+CJ263,"")</f>
        <v/>
      </c>
    </row>
    <row r="264" customFormat="false" ht="12.8" hidden="false" customHeight="false" outlineLevel="0" collapsed="false">
      <c r="A264" s="66" t="n">
        <f aca="false">'Vstupní data'!A264</f>
        <v>0</v>
      </c>
      <c r="F264" s="66" t="str">
        <f aca="false">CONCATENATE('Vstupní data'!F264,'Vstupní data'!G264,'Vstupní data'!H264,'Vstupní data'!I264)</f>
        <v/>
      </c>
      <c r="G264" s="66"/>
      <c r="H264" s="66" t="n">
        <f aca="false">'Vstupní data'!K264</f>
        <v>0</v>
      </c>
      <c r="I264" s="66" t="n">
        <f aca="false">'Vstupní data'!L264</f>
        <v>0</v>
      </c>
      <c r="J264" s="66" t="n">
        <f aca="false">'Vstupní data'!K264*'Vstupní data'!M264/100</f>
        <v>0</v>
      </c>
      <c r="L264" s="66" t="n">
        <f aca="false">IF('Vstupní data'!N264="prostokořenný",0,IF('Vstupní data'!N264="krytokořenný","k",IF('Vstupní data'!N264="poloodrostky nebo odrostky, prostokořenné i krytokořenné","po",0)))</f>
        <v>0</v>
      </c>
      <c r="N264" s="66"/>
      <c r="O264" s="66" t="n">
        <f aca="false">'Vstupní data'!O264</f>
        <v>0</v>
      </c>
      <c r="P264" s="66" t="n">
        <f aca="false">IF(O264&gt;0,VLOOKUP(CONCATENATE(VLOOKUP(I264,'Pril3-drev'!$H$5:$K$83,4,0),"-",'Vstupní data'!R264),K2!$C$15:$D$23,2,0),0)</f>
        <v>0</v>
      </c>
      <c r="Q264" s="66" t="n">
        <f aca="false">IF(O264&gt;0,VLOOKUP(I264,'Pril3-drev'!$H$5:$I$83,2,0),0)</f>
        <v>0</v>
      </c>
      <c r="R264" s="66" t="n">
        <f aca="false">IF(Q264&gt;0,VLOOKUP(Q264,'Pril6-okus'!$A$5:$B$17,2,0),0)</f>
        <v>0</v>
      </c>
      <c r="S264" s="66" t="n">
        <f aca="false">IF(O264&gt;0,VLOOKUP(I264,'Pril3-drev'!$H$5:$J$83,3,0),0)</f>
        <v>0</v>
      </c>
      <c r="T264" s="66" t="str">
        <f aca="false">IF(O264&gt;0,IF(L264="k",0.9*VLOOKUP(S264,'ha-pocty-vyhl'!$A$5:$B$20,2,0),IF(L264="po",0.8*VLOOKUP(S264,'ha-pocty-vyhl'!$A$5:$B$20,2,0),VLOOKUP(S264,'ha-pocty-vyhl'!$A$5:$B$20,2,0))),"")</f>
        <v/>
      </c>
      <c r="U264" s="66" t="n">
        <f aca="false">'Vstupní data'!P264</f>
        <v>0</v>
      </c>
      <c r="V264" s="66" t="n">
        <f aca="false">IF(O264&gt;0,1.3*T264*1000*Z264/10000,0)</f>
        <v>0</v>
      </c>
      <c r="W264" s="66" t="n">
        <f aca="false">IF(O264&gt;0,1.3*T264*1000*Z264/10000,0)</f>
        <v>0</v>
      </c>
      <c r="X264" s="66" t="n">
        <f aca="false">IF(O264&gt;0,IF(O264&gt;V264,V264,O264),0)</f>
        <v>0</v>
      </c>
      <c r="Y264" s="66" t="n">
        <f aca="false">IF(O264&gt;0,IF(IF(U264&gt;W264,W264,U264)&lt;X264,W264,IF(U264&gt;W264,W264,U264)),0)</f>
        <v>0</v>
      </c>
      <c r="Z264" s="66" t="n">
        <f aca="false">IF(O264&gt;0,IF(J264&gt;0,J264,K264*H264/100),0)</f>
        <v>0</v>
      </c>
      <c r="AA264" s="67" t="n">
        <f aca="false">IF(O264&gt;0,CEILING(R264*P264*X264/Y264*Z264,1),0)</f>
        <v>0</v>
      </c>
      <c r="AB264" s="68" t="n">
        <f aca="false">IF(O264&gt;0,AA264/O264,0)</f>
        <v>0</v>
      </c>
      <c r="AC264" s="66" t="n">
        <f aca="false">'Vstupní data'!W264</f>
        <v>0</v>
      </c>
      <c r="AI264" s="66" t="str">
        <f aca="false">IF(OR('Vstupní data'!T264&gt;0,'Vstupní data'!U264&gt;0),VLOOKUP(I264,'Pril3-drev'!$H$5:$J$83,3,0),"")</f>
        <v/>
      </c>
      <c r="AJ264" s="66" t="n">
        <f aca="false">IF('Vstupní data'!V264="prostokořenný",0,IF('Vstupní data'!V264="krytokořenný","k",IF('Vstupní data'!V264="poloodrostky nebo odrostky, prostokořenné i krytokořenné","po",0)))</f>
        <v>0</v>
      </c>
      <c r="AK264" s="66" t="n">
        <f aca="false">IF(OR('Vstupní data'!T264&gt;0,'Vstupní data'!U264&gt;0),IF(AJ264="k",0.9*VLOOKUP(AI264,'ha-pocty-vyhl'!$A$5:$B$20,2,0),IF(AJ264="po",0.8*VLOOKUP(AI264,'ha-pocty-vyhl'!$A$5:$B$20,2,0),VLOOKUP(AI264,'ha-pocty-vyhl'!$A$5:$B$20,2,0))),0)</f>
        <v>0</v>
      </c>
      <c r="AL264" s="66" t="n">
        <f aca="false">IF(OR('Vstupní data'!T264&gt;0,'Vstupní data'!U264&gt;0),'Vstupní data'!K264*'Vstupní data'!M264/100,0)</f>
        <v>0</v>
      </c>
      <c r="AM264" s="66" t="n">
        <f aca="false">IF(OR('Vstupní data'!T264&gt;0,'Vstupní data'!U264&gt;0),IF('Vstupní data'!T264&gt;0,'Vstupní data'!T264,ROUND(10*'Vstupní data'!U264/AK264,0)),0)</f>
        <v>0</v>
      </c>
      <c r="AN264" s="69" t="n">
        <f aca="false">IF('Vstupní data'!T264&gt;0,   IF('Vstupní data'!T264&lt;=AL264,'Vstupní data'!T264,AL264),   IF(AM264&lt;AL264,AM264,AL264))</f>
        <v>0</v>
      </c>
      <c r="AO264" s="69" t="n">
        <f aca="false">'Vstupní data'!X264</f>
        <v>0</v>
      </c>
      <c r="AP264" s="66" t="n">
        <f aca="false">IF(OR('Vstupní data'!T264&gt;0,'Vstupní data'!U264&gt;0),IF(I264&lt;&gt;0,VLOOKUP(I264,'Pril3-drev'!$H$5:$I$83,2,0),0),0)</f>
        <v>0</v>
      </c>
      <c r="AQ264" s="66" t="n">
        <f aca="false">'Vstupní data'!Y264</f>
        <v>0</v>
      </c>
      <c r="AR264" s="66" t="str">
        <f aca="false">IF(AC264&gt;5,   IF('Vstupní data'!Y264&gt;0,   VLOOKUP(VLOOKUP(CONCATENATE(VLOOKUP(I264,'Pril3-drev'!$H$4:$L$83,5,0),AC264),'Pril3-drev'!$Q$4:$R$2803,2,0),'AVB-BS'!$C$5:$S$29 ,LOOKUP(AQ264,'AVB-BS'!$D$3:$S$3,'AVB-BS'!$D$1:$S$1) ,0 )   ,   IF('Vstupní data'!Z264&gt;0,'Vstupní data'!Z264,0)) , "")</f>
        <v/>
      </c>
      <c r="AS264" s="70" t="str">
        <f aca="false">IF(AC264&gt;5,VLOOKUP(CONCATENATE(AP264,AR264),'Pril1-THLPa'!$H$6:$N$96,4,0),"")</f>
        <v/>
      </c>
      <c r="AT264" s="70" t="str">
        <f aca="false">IF(AC264&gt;5,VLOOKUP(CONCATENATE(AP264,AR264),'Pril1-THLPa'!$H$6:$N$96,5,0),"")</f>
        <v/>
      </c>
      <c r="AU264" s="70" t="str">
        <f aca="false">IF(AC264&gt;5,VLOOKUP(CONCATENATE(AP264,AR264),'Pril1-THLPa'!$H$6:$N$96,6,0),"")</f>
        <v/>
      </c>
      <c r="AV264" s="70" t="str">
        <f aca="false">IF(AC264&gt;5,VLOOKUP(CONCATENATE(AP264,AR264),'Pril1-THLPa'!$H$6:$N$96,7,0),"")</f>
        <v/>
      </c>
      <c r="AW264" s="70" t="str">
        <f aca="false">IF(AC264&gt;5,VLOOKUP(CONCATENATE(AP264,AR264),'Pril1-THLPa'!$H$6:$O$96,8,0),"")</f>
        <v/>
      </c>
      <c r="AX264" s="66" t="n">
        <f aca="false">IF(AC264&gt;0,IF(AND(AC264&gt;0,AC264&lt;=5),VLOOKUP(AP264,'Pril1-THLPa'!$A$6:$F$18,LOOKUP(AC264,'Pril1-THLPa'!$B$5:$F$5,'Pril1-THLPa'!$B$4:$F$4),0),AS264+AT264*(AC264-5)+AU264*POWER(AC264-5,2)+AV264*POWER(AC264-5,3)+AW264*POWER(AC264-5,4)),0)</f>
        <v>0</v>
      </c>
      <c r="AY264" s="71"/>
      <c r="AZ264" s="66" t="n">
        <f aca="false">'Vstupní data'!AA264</f>
        <v>0</v>
      </c>
      <c r="BA264" s="66" t="n">
        <f aca="false">IF(OR('Vstupní data'!T264&gt;0,'Vstupní data'!U264&gt;0),IF(AC264&lt;&gt;"",AX264*AO264/10*(100+AZ264)/100,0),0)</f>
        <v>0</v>
      </c>
      <c r="BB264" s="67" t="n">
        <f aca="false">IF(AC264&lt;&gt;"",ROUND(BA264*AN264,0),0)</f>
        <v>0</v>
      </c>
      <c r="BC264" s="68" t="str">
        <f aca="false">IF(AE264&gt;0,BB264/AE264,"")</f>
        <v/>
      </c>
      <c r="BD264" s="66" t="n">
        <f aca="false">'Vstupní data'!AE264</f>
        <v>0</v>
      </c>
      <c r="BF264" s="66" t="n">
        <f aca="false">'Vstupní data'!AC264</f>
        <v>0</v>
      </c>
      <c r="BH264" s="66" t="n">
        <f aca="false">'Vstupní data'!AD264</f>
        <v>0</v>
      </c>
      <c r="BI264" s="66" t="n">
        <f aca="false">'Vstupní data'!AF264</f>
        <v>0</v>
      </c>
      <c r="BJ264" s="69" t="n">
        <f aca="false">'Vstupní data'!AG264</f>
        <v>0</v>
      </c>
      <c r="BK264" s="69" t="n">
        <f aca="false">IF(BF264&lt;&gt;0,VLOOKUP(I264,'Pril3-drev'!$H$5:$I$83,2,0),0)</f>
        <v>0</v>
      </c>
      <c r="BL264" s="69" t="n">
        <f aca="false">IF(BF264&lt;&gt;0,VLOOKUP(BK264,'Pril3-drev'!$A$5:$C$17,3,0),0)</f>
        <v>0</v>
      </c>
      <c r="BM264" s="69" t="n">
        <f aca="false">'Vstupní data'!AH264</f>
        <v>0</v>
      </c>
      <c r="BN264" s="69" t="n">
        <f aca="false">IF('Vstupní data'!AH264&gt;0,   VLOOKUP(VLOOKUP(CONCATENATE(VLOOKUP(I264,'Pril3-drev'!$H$4:$L$83,5,0),BD264),'Pril3-drev'!$Q$4:$R$2803,2,0),'AVB-BS'!$C$5:$S$29 ,LOOKUP(BM264,'AVB-BS'!$D$3:$S$3,'AVB-BS'!$D$1:$S$1) ,0 )   ,   IF('Vstupní data'!AI264&gt;0,'Vstupní data'!AI264,0))</f>
        <v>0</v>
      </c>
      <c r="BO264" s="69" t="str">
        <f aca="false">IF(BX264&gt;5,VLOOKUP(CONCATENATE(BK264,BN264),'Pril1-THLPa'!$H$6:$N$96,4,0),"")</f>
        <v/>
      </c>
      <c r="BP264" s="69" t="str">
        <f aca="false">IF(BX264&gt;5,VLOOKUP(CONCATENATE(BK264,BN264),'Pril1-THLPa'!$H$6:$N$96,5,0),"")</f>
        <v/>
      </c>
      <c r="BQ264" s="69" t="str">
        <f aca="false">IF(BX264&gt;5,VLOOKUP(CONCATENATE(BK264,BN264),'Pril1-THLPa'!$H$6:$N$96,6,0),"")</f>
        <v/>
      </c>
      <c r="BR264" s="69" t="str">
        <f aca="false">IF(BX264&gt;5,VLOOKUP(CONCATENATE(BK264,BN264),'Pril1-THLPa'!$H$6:$N$96,7,0),"")</f>
        <v/>
      </c>
      <c r="BS264" s="69" t="str">
        <f aca="false">IF(BX264&gt;5,VLOOKUP(CONCATENATE(BK264,BN264),'Pril1-THLPa'!$H$6:$O$96,8,0),"")</f>
        <v/>
      </c>
      <c r="BT264" s="69" t="str">
        <f aca="false">IF(BF264&gt;0, IF(BK264="smrk",  VLOOKUP(VLOOKUP(BD264,'Pril9-K3'!$L$8:$M$207,2,0),'Pril9-K3'!$A$8:$J$16,LOOKUP(BN264,'Pril9-K3'!$A$7:$J$7,'Pril9-K3'!$A$5:$J$5),0), IF(AND(BK264&lt;&gt;"smrk",'Vstupní data'!AK264&lt;&gt;""),'Vstupní data'!AK264,   VLOOKUP(VLOOKUP(BD264,'Pril9-K3'!$L$8:$M$207,2,0),'Pril9-K3'!$A$8:$J$16,LOOKUP(BN264,'Pril9-K3'!$A$7:$J$7,'Pril9-K3'!$A$5:$J$5),0)   )),   "")</f>
        <v/>
      </c>
      <c r="BV264" s="69" t="n">
        <f aca="false">'Vstupní data'!AJ264</f>
        <v>0</v>
      </c>
      <c r="BW264" s="69" t="n">
        <f aca="false">IF(BF264&gt;0,IF(J264&gt;0,J264,K264*H264/100),0)</f>
        <v>0</v>
      </c>
      <c r="BX264" s="69" t="n">
        <f aca="false">IF(BF264&gt;0,IF(BJ264&gt;BL264,BL264,BJ264),0)</f>
        <v>0</v>
      </c>
      <c r="BY264" s="69" t="n">
        <f aca="false">IF(BD264=0,0,IF(AND(BX264&gt;0,BX264&lt;=5),  IF(AND(BX264&gt;0,BX264&lt;=5),VLOOKUP(BK264,'Pril1-THLPa'!$A$6:$F$18,IF(AND(BX264&gt;0,BX264&lt;=5),LOOKUP(BX264,'Pril1-THLPa'!$B$5:$F$5,'Pril1-THLPa'!$B$4:$F$4),""),0),""),  IF(BX264&gt;5,BO264+BP264*(BX264-5)+BQ264*POWER(BX264-5,2)+BR264*POWER(BX264-5,3)+BS264*POWER(BX264-5,4),"")))</f>
        <v>0</v>
      </c>
      <c r="BZ264" s="69" t="n">
        <f aca="false">IF(BY264&gt;0,BY264*BI264/10*BW264*(100+BV264)/100,0)</f>
        <v>0</v>
      </c>
      <c r="CA264" s="69" t="n">
        <f aca="false">IF(BD264&gt;0,BX264-IF(BD264&gt;BX264,BX264,BD264),0)</f>
        <v>0</v>
      </c>
      <c r="CB264" s="69" t="n">
        <f aca="false">POWER(1.01,CA264)</f>
        <v>1</v>
      </c>
      <c r="CC264" s="69" t="n">
        <f aca="false">IF(BF264&gt;0,IF(BF264&gt;BH264,1,BF264/BH264),0)</f>
        <v>0</v>
      </c>
      <c r="CD264" s="72" t="n">
        <f aca="false">IF(BD264=0,0,IF(BF264&gt;0,ROUND(IF(CB264&lt;&gt;0,BZ264*BT264*1/CB264*CC264,0),0),0))</f>
        <v>0</v>
      </c>
      <c r="CE264" s="73" t="str">
        <f aca="false">IF(BF264&gt;0,IF(BF264&gt;BH264,CD264/BF264,CD264/BH264),"")</f>
        <v/>
      </c>
      <c r="CF264" s="69" t="n">
        <f aca="false">'Vstupní data'!AM264</f>
        <v>0</v>
      </c>
      <c r="CG264" s="69" t="n">
        <f aca="false">'Vstupní data'!AN264</f>
        <v>0</v>
      </c>
      <c r="CH264" s="69" t="n">
        <f aca="false">'Vstupní data'!AO264</f>
        <v>0</v>
      </c>
      <c r="CI264" s="69" t="n">
        <f aca="false">'Vstupní data'!AP264</f>
        <v>0</v>
      </c>
      <c r="CJ264" s="72" t="n">
        <f aca="false">ROUND(CH264*CI264,0)</f>
        <v>0</v>
      </c>
      <c r="CK264" s="74" t="str">
        <f aca="false">IF(OR(AA264&gt;0,BB264&gt;0,CD264&gt;0,CJ264&gt;0),AA264+BB264+CD264+CJ264,"")</f>
        <v/>
      </c>
    </row>
    <row r="265" customFormat="false" ht="12.8" hidden="false" customHeight="false" outlineLevel="0" collapsed="false">
      <c r="A265" s="66" t="n">
        <f aca="false">'Vstupní data'!A265</f>
        <v>0</v>
      </c>
      <c r="F265" s="66" t="str">
        <f aca="false">CONCATENATE('Vstupní data'!F265,'Vstupní data'!G265,'Vstupní data'!H265,'Vstupní data'!I265)</f>
        <v/>
      </c>
      <c r="G265" s="66"/>
      <c r="H265" s="66" t="n">
        <f aca="false">'Vstupní data'!K265</f>
        <v>0</v>
      </c>
      <c r="I265" s="66" t="n">
        <f aca="false">'Vstupní data'!L265</f>
        <v>0</v>
      </c>
      <c r="J265" s="66" t="n">
        <f aca="false">'Vstupní data'!K265*'Vstupní data'!M265/100</f>
        <v>0</v>
      </c>
      <c r="L265" s="66" t="n">
        <f aca="false">IF('Vstupní data'!N265="prostokořenný",0,IF('Vstupní data'!N265="krytokořenný","k",IF('Vstupní data'!N265="poloodrostky nebo odrostky, prostokořenné i krytokořenné","po",0)))</f>
        <v>0</v>
      </c>
      <c r="N265" s="66"/>
      <c r="O265" s="66" t="n">
        <f aca="false">'Vstupní data'!O265</f>
        <v>0</v>
      </c>
      <c r="P265" s="66" t="n">
        <f aca="false">IF(O265&gt;0,VLOOKUP(CONCATENATE(VLOOKUP(I265,'Pril3-drev'!$H$5:$K$83,4,0),"-",'Vstupní data'!R265),K2!$C$15:$D$23,2,0),0)</f>
        <v>0</v>
      </c>
      <c r="Q265" s="66" t="n">
        <f aca="false">IF(O265&gt;0,VLOOKUP(I265,'Pril3-drev'!$H$5:$I$83,2,0),0)</f>
        <v>0</v>
      </c>
      <c r="R265" s="66" t="n">
        <f aca="false">IF(Q265&gt;0,VLOOKUP(Q265,'Pril6-okus'!$A$5:$B$17,2,0),0)</f>
        <v>0</v>
      </c>
      <c r="S265" s="66" t="n">
        <f aca="false">IF(O265&gt;0,VLOOKUP(I265,'Pril3-drev'!$H$5:$J$83,3,0),0)</f>
        <v>0</v>
      </c>
      <c r="T265" s="66" t="str">
        <f aca="false">IF(O265&gt;0,IF(L265="k",0.9*VLOOKUP(S265,'ha-pocty-vyhl'!$A$5:$B$20,2,0),IF(L265="po",0.8*VLOOKUP(S265,'ha-pocty-vyhl'!$A$5:$B$20,2,0),VLOOKUP(S265,'ha-pocty-vyhl'!$A$5:$B$20,2,0))),"")</f>
        <v/>
      </c>
      <c r="U265" s="66" t="n">
        <f aca="false">'Vstupní data'!P265</f>
        <v>0</v>
      </c>
      <c r="V265" s="66" t="n">
        <f aca="false">IF(O265&gt;0,1.3*T265*1000*Z265/10000,0)</f>
        <v>0</v>
      </c>
      <c r="W265" s="66" t="n">
        <f aca="false">IF(O265&gt;0,1.3*T265*1000*Z265/10000,0)</f>
        <v>0</v>
      </c>
      <c r="X265" s="66" t="n">
        <f aca="false">IF(O265&gt;0,IF(O265&gt;V265,V265,O265),0)</f>
        <v>0</v>
      </c>
      <c r="Y265" s="66" t="n">
        <f aca="false">IF(O265&gt;0,IF(IF(U265&gt;W265,W265,U265)&lt;X265,W265,IF(U265&gt;W265,W265,U265)),0)</f>
        <v>0</v>
      </c>
      <c r="Z265" s="66" t="n">
        <f aca="false">IF(O265&gt;0,IF(J265&gt;0,J265,K265*H265/100),0)</f>
        <v>0</v>
      </c>
      <c r="AA265" s="67" t="n">
        <f aca="false">IF(O265&gt;0,CEILING(R265*P265*X265/Y265*Z265,1),0)</f>
        <v>0</v>
      </c>
      <c r="AB265" s="68" t="n">
        <f aca="false">IF(O265&gt;0,AA265/O265,0)</f>
        <v>0</v>
      </c>
      <c r="AC265" s="66" t="n">
        <f aca="false">'Vstupní data'!W265</f>
        <v>0</v>
      </c>
      <c r="AI265" s="66" t="str">
        <f aca="false">IF(OR('Vstupní data'!T265&gt;0,'Vstupní data'!U265&gt;0),VLOOKUP(I265,'Pril3-drev'!$H$5:$J$83,3,0),"")</f>
        <v/>
      </c>
      <c r="AJ265" s="66" t="n">
        <f aca="false">IF('Vstupní data'!V265="prostokořenný",0,IF('Vstupní data'!V265="krytokořenný","k",IF('Vstupní data'!V265="poloodrostky nebo odrostky, prostokořenné i krytokořenné","po",0)))</f>
        <v>0</v>
      </c>
      <c r="AK265" s="66" t="n">
        <f aca="false">IF(OR('Vstupní data'!T265&gt;0,'Vstupní data'!U265&gt;0),IF(AJ265="k",0.9*VLOOKUP(AI265,'ha-pocty-vyhl'!$A$5:$B$20,2,0),IF(AJ265="po",0.8*VLOOKUP(AI265,'ha-pocty-vyhl'!$A$5:$B$20,2,0),VLOOKUP(AI265,'ha-pocty-vyhl'!$A$5:$B$20,2,0))),0)</f>
        <v>0</v>
      </c>
      <c r="AL265" s="66" t="n">
        <f aca="false">IF(OR('Vstupní data'!T265&gt;0,'Vstupní data'!U265&gt;0),'Vstupní data'!K265*'Vstupní data'!M265/100,0)</f>
        <v>0</v>
      </c>
      <c r="AM265" s="66" t="n">
        <f aca="false">IF(OR('Vstupní data'!T265&gt;0,'Vstupní data'!U265&gt;0),IF('Vstupní data'!T265&gt;0,'Vstupní data'!T265,ROUND(10*'Vstupní data'!U265/AK265,0)),0)</f>
        <v>0</v>
      </c>
      <c r="AN265" s="69" t="n">
        <f aca="false">IF('Vstupní data'!T265&gt;0,   IF('Vstupní data'!T265&lt;=AL265,'Vstupní data'!T265,AL265),   IF(AM265&lt;AL265,AM265,AL265))</f>
        <v>0</v>
      </c>
      <c r="AO265" s="69" t="n">
        <f aca="false">'Vstupní data'!X265</f>
        <v>0</v>
      </c>
      <c r="AP265" s="66" t="n">
        <f aca="false">IF(OR('Vstupní data'!T265&gt;0,'Vstupní data'!U265&gt;0),IF(I265&lt;&gt;0,VLOOKUP(I265,'Pril3-drev'!$H$5:$I$83,2,0),0),0)</f>
        <v>0</v>
      </c>
      <c r="AQ265" s="66" t="n">
        <f aca="false">'Vstupní data'!Y265</f>
        <v>0</v>
      </c>
      <c r="AR265" s="66" t="str">
        <f aca="false">IF(AC265&gt;5,   IF('Vstupní data'!Y265&gt;0,   VLOOKUP(VLOOKUP(CONCATENATE(VLOOKUP(I265,'Pril3-drev'!$H$4:$L$83,5,0),AC265),'Pril3-drev'!$Q$4:$R$2803,2,0),'AVB-BS'!$C$5:$S$29 ,LOOKUP(AQ265,'AVB-BS'!$D$3:$S$3,'AVB-BS'!$D$1:$S$1) ,0 )   ,   IF('Vstupní data'!Z265&gt;0,'Vstupní data'!Z265,0)) , "")</f>
        <v/>
      </c>
      <c r="AS265" s="70" t="str">
        <f aca="false">IF(AC265&gt;5,VLOOKUP(CONCATENATE(AP265,AR265),'Pril1-THLPa'!$H$6:$N$96,4,0),"")</f>
        <v/>
      </c>
      <c r="AT265" s="70" t="str">
        <f aca="false">IF(AC265&gt;5,VLOOKUP(CONCATENATE(AP265,AR265),'Pril1-THLPa'!$H$6:$N$96,5,0),"")</f>
        <v/>
      </c>
      <c r="AU265" s="70" t="str">
        <f aca="false">IF(AC265&gt;5,VLOOKUP(CONCATENATE(AP265,AR265),'Pril1-THLPa'!$H$6:$N$96,6,0),"")</f>
        <v/>
      </c>
      <c r="AV265" s="70" t="str">
        <f aca="false">IF(AC265&gt;5,VLOOKUP(CONCATENATE(AP265,AR265),'Pril1-THLPa'!$H$6:$N$96,7,0),"")</f>
        <v/>
      </c>
      <c r="AW265" s="70" t="str">
        <f aca="false">IF(AC265&gt;5,VLOOKUP(CONCATENATE(AP265,AR265),'Pril1-THLPa'!$H$6:$O$96,8,0),"")</f>
        <v/>
      </c>
      <c r="AX265" s="66" t="n">
        <f aca="false">IF(AC265&gt;0,IF(AND(AC265&gt;0,AC265&lt;=5),VLOOKUP(AP265,'Pril1-THLPa'!$A$6:$F$18,LOOKUP(AC265,'Pril1-THLPa'!$B$5:$F$5,'Pril1-THLPa'!$B$4:$F$4),0),AS265+AT265*(AC265-5)+AU265*POWER(AC265-5,2)+AV265*POWER(AC265-5,3)+AW265*POWER(AC265-5,4)),0)</f>
        <v>0</v>
      </c>
      <c r="AY265" s="71"/>
      <c r="AZ265" s="66" t="n">
        <f aca="false">'Vstupní data'!AA265</f>
        <v>0</v>
      </c>
      <c r="BA265" s="66" t="n">
        <f aca="false">IF(OR('Vstupní data'!T265&gt;0,'Vstupní data'!U265&gt;0),IF(AC265&lt;&gt;"",AX265*AO265/10*(100+AZ265)/100,0),0)</f>
        <v>0</v>
      </c>
      <c r="BB265" s="67" t="n">
        <f aca="false">IF(AC265&lt;&gt;"",ROUND(BA265*AN265,0),0)</f>
        <v>0</v>
      </c>
      <c r="BC265" s="68" t="str">
        <f aca="false">IF(AE265&gt;0,BB265/AE265,"")</f>
        <v/>
      </c>
      <c r="BD265" s="66" t="n">
        <f aca="false">'Vstupní data'!AE265</f>
        <v>0</v>
      </c>
      <c r="BF265" s="66" t="n">
        <f aca="false">'Vstupní data'!AC265</f>
        <v>0</v>
      </c>
      <c r="BH265" s="66" t="n">
        <f aca="false">'Vstupní data'!AD265</f>
        <v>0</v>
      </c>
      <c r="BI265" s="66" t="n">
        <f aca="false">'Vstupní data'!AF265</f>
        <v>0</v>
      </c>
      <c r="BJ265" s="69" t="n">
        <f aca="false">'Vstupní data'!AG265</f>
        <v>0</v>
      </c>
      <c r="BK265" s="69" t="n">
        <f aca="false">IF(BF265&lt;&gt;0,VLOOKUP(I265,'Pril3-drev'!$H$5:$I$83,2,0),0)</f>
        <v>0</v>
      </c>
      <c r="BL265" s="69" t="n">
        <f aca="false">IF(BF265&lt;&gt;0,VLOOKUP(BK265,'Pril3-drev'!$A$5:$C$17,3,0),0)</f>
        <v>0</v>
      </c>
      <c r="BM265" s="69" t="n">
        <f aca="false">'Vstupní data'!AH265</f>
        <v>0</v>
      </c>
      <c r="BN265" s="69" t="n">
        <f aca="false">IF('Vstupní data'!AH265&gt;0,   VLOOKUP(VLOOKUP(CONCATENATE(VLOOKUP(I265,'Pril3-drev'!$H$4:$L$83,5,0),BD265),'Pril3-drev'!$Q$4:$R$2803,2,0),'AVB-BS'!$C$5:$S$29 ,LOOKUP(BM265,'AVB-BS'!$D$3:$S$3,'AVB-BS'!$D$1:$S$1) ,0 )   ,   IF('Vstupní data'!AI265&gt;0,'Vstupní data'!AI265,0))</f>
        <v>0</v>
      </c>
      <c r="BO265" s="69" t="str">
        <f aca="false">IF(BX265&gt;5,VLOOKUP(CONCATENATE(BK265,BN265),'Pril1-THLPa'!$H$6:$N$96,4,0),"")</f>
        <v/>
      </c>
      <c r="BP265" s="69" t="str">
        <f aca="false">IF(BX265&gt;5,VLOOKUP(CONCATENATE(BK265,BN265),'Pril1-THLPa'!$H$6:$N$96,5,0),"")</f>
        <v/>
      </c>
      <c r="BQ265" s="69" t="str">
        <f aca="false">IF(BX265&gt;5,VLOOKUP(CONCATENATE(BK265,BN265),'Pril1-THLPa'!$H$6:$N$96,6,0),"")</f>
        <v/>
      </c>
      <c r="BR265" s="69" t="str">
        <f aca="false">IF(BX265&gt;5,VLOOKUP(CONCATENATE(BK265,BN265),'Pril1-THLPa'!$H$6:$N$96,7,0),"")</f>
        <v/>
      </c>
      <c r="BS265" s="69" t="str">
        <f aca="false">IF(BX265&gt;5,VLOOKUP(CONCATENATE(BK265,BN265),'Pril1-THLPa'!$H$6:$O$96,8,0),"")</f>
        <v/>
      </c>
      <c r="BT265" s="69" t="str">
        <f aca="false">IF(BF265&gt;0, IF(BK265="smrk",  VLOOKUP(VLOOKUP(BD265,'Pril9-K3'!$L$8:$M$207,2,0),'Pril9-K3'!$A$8:$J$16,LOOKUP(BN265,'Pril9-K3'!$A$7:$J$7,'Pril9-K3'!$A$5:$J$5),0), IF(AND(BK265&lt;&gt;"smrk",'Vstupní data'!AK265&lt;&gt;""),'Vstupní data'!AK265,   VLOOKUP(VLOOKUP(BD265,'Pril9-K3'!$L$8:$M$207,2,0),'Pril9-K3'!$A$8:$J$16,LOOKUP(BN265,'Pril9-K3'!$A$7:$J$7,'Pril9-K3'!$A$5:$J$5),0)   )),   "")</f>
        <v/>
      </c>
      <c r="BV265" s="69" t="n">
        <f aca="false">'Vstupní data'!AJ265</f>
        <v>0</v>
      </c>
      <c r="BW265" s="69" t="n">
        <f aca="false">IF(BF265&gt;0,IF(J265&gt;0,J265,K265*H265/100),0)</f>
        <v>0</v>
      </c>
      <c r="BX265" s="69" t="n">
        <f aca="false">IF(BF265&gt;0,IF(BJ265&gt;BL265,BL265,BJ265),0)</f>
        <v>0</v>
      </c>
      <c r="BY265" s="69" t="n">
        <f aca="false">IF(BD265=0,0,IF(AND(BX265&gt;0,BX265&lt;=5),  IF(AND(BX265&gt;0,BX265&lt;=5),VLOOKUP(BK265,'Pril1-THLPa'!$A$6:$F$18,IF(AND(BX265&gt;0,BX265&lt;=5),LOOKUP(BX265,'Pril1-THLPa'!$B$5:$F$5,'Pril1-THLPa'!$B$4:$F$4),""),0),""),  IF(BX265&gt;5,BO265+BP265*(BX265-5)+BQ265*POWER(BX265-5,2)+BR265*POWER(BX265-5,3)+BS265*POWER(BX265-5,4),"")))</f>
        <v>0</v>
      </c>
      <c r="BZ265" s="69" t="n">
        <f aca="false">IF(BY265&gt;0,BY265*BI265/10*BW265*(100+BV265)/100,0)</f>
        <v>0</v>
      </c>
      <c r="CA265" s="69" t="n">
        <f aca="false">IF(BD265&gt;0,BX265-IF(BD265&gt;BX265,BX265,BD265),0)</f>
        <v>0</v>
      </c>
      <c r="CB265" s="69" t="n">
        <f aca="false">POWER(1.01,CA265)</f>
        <v>1</v>
      </c>
      <c r="CC265" s="69" t="n">
        <f aca="false">IF(BF265&gt;0,IF(BF265&gt;BH265,1,BF265/BH265),0)</f>
        <v>0</v>
      </c>
      <c r="CD265" s="72" t="n">
        <f aca="false">IF(BD265=0,0,IF(BF265&gt;0,ROUND(IF(CB265&lt;&gt;0,BZ265*BT265*1/CB265*CC265,0),0),0))</f>
        <v>0</v>
      </c>
      <c r="CE265" s="73" t="str">
        <f aca="false">IF(BF265&gt;0,IF(BF265&gt;BH265,CD265/BF265,CD265/BH265),"")</f>
        <v/>
      </c>
      <c r="CF265" s="69" t="n">
        <f aca="false">'Vstupní data'!AM265</f>
        <v>0</v>
      </c>
      <c r="CG265" s="69" t="n">
        <f aca="false">'Vstupní data'!AN265</f>
        <v>0</v>
      </c>
      <c r="CH265" s="69" t="n">
        <f aca="false">'Vstupní data'!AO265</f>
        <v>0</v>
      </c>
      <c r="CI265" s="69" t="n">
        <f aca="false">'Vstupní data'!AP265</f>
        <v>0</v>
      </c>
      <c r="CJ265" s="72" t="n">
        <f aca="false">ROUND(CH265*CI265,0)</f>
        <v>0</v>
      </c>
      <c r="CK265" s="74" t="str">
        <f aca="false">IF(OR(AA265&gt;0,BB265&gt;0,CD265&gt;0,CJ265&gt;0),AA265+BB265+CD265+CJ265,"")</f>
        <v/>
      </c>
    </row>
    <row r="266" customFormat="false" ht="12.8" hidden="false" customHeight="false" outlineLevel="0" collapsed="false">
      <c r="A266" s="66" t="n">
        <f aca="false">'Vstupní data'!A266</f>
        <v>0</v>
      </c>
      <c r="F266" s="66" t="str">
        <f aca="false">CONCATENATE('Vstupní data'!F266,'Vstupní data'!G266,'Vstupní data'!H266,'Vstupní data'!I266)</f>
        <v/>
      </c>
      <c r="G266" s="66"/>
      <c r="H266" s="66" t="n">
        <f aca="false">'Vstupní data'!K266</f>
        <v>0</v>
      </c>
      <c r="I266" s="66" t="n">
        <f aca="false">'Vstupní data'!L266</f>
        <v>0</v>
      </c>
      <c r="J266" s="66" t="n">
        <f aca="false">'Vstupní data'!K266*'Vstupní data'!M266/100</f>
        <v>0</v>
      </c>
      <c r="L266" s="66" t="n">
        <f aca="false">IF('Vstupní data'!N266="prostokořenný",0,IF('Vstupní data'!N266="krytokořenný","k",IF('Vstupní data'!N266="poloodrostky nebo odrostky, prostokořenné i krytokořenné","po",0)))</f>
        <v>0</v>
      </c>
      <c r="N266" s="66"/>
      <c r="O266" s="66" t="n">
        <f aca="false">'Vstupní data'!O266</f>
        <v>0</v>
      </c>
      <c r="P266" s="66" t="n">
        <f aca="false">IF(O266&gt;0,VLOOKUP(CONCATENATE(VLOOKUP(I266,'Pril3-drev'!$H$5:$K$83,4,0),"-",'Vstupní data'!R266),K2!$C$15:$D$23,2,0),0)</f>
        <v>0</v>
      </c>
      <c r="Q266" s="66" t="n">
        <f aca="false">IF(O266&gt;0,VLOOKUP(I266,'Pril3-drev'!$H$5:$I$83,2,0),0)</f>
        <v>0</v>
      </c>
      <c r="R266" s="66" t="n">
        <f aca="false">IF(Q266&gt;0,VLOOKUP(Q266,'Pril6-okus'!$A$5:$B$17,2,0),0)</f>
        <v>0</v>
      </c>
      <c r="S266" s="66" t="n">
        <f aca="false">IF(O266&gt;0,VLOOKUP(I266,'Pril3-drev'!$H$5:$J$83,3,0),0)</f>
        <v>0</v>
      </c>
      <c r="T266" s="66" t="str">
        <f aca="false">IF(O266&gt;0,IF(L266="k",0.9*VLOOKUP(S266,'ha-pocty-vyhl'!$A$5:$B$20,2,0),IF(L266="po",0.8*VLOOKUP(S266,'ha-pocty-vyhl'!$A$5:$B$20,2,0),VLOOKUP(S266,'ha-pocty-vyhl'!$A$5:$B$20,2,0))),"")</f>
        <v/>
      </c>
      <c r="U266" s="66" t="n">
        <f aca="false">'Vstupní data'!P266</f>
        <v>0</v>
      </c>
      <c r="V266" s="66" t="n">
        <f aca="false">IF(O266&gt;0,1.3*T266*1000*Z266/10000,0)</f>
        <v>0</v>
      </c>
      <c r="W266" s="66" t="n">
        <f aca="false">IF(O266&gt;0,1.3*T266*1000*Z266/10000,0)</f>
        <v>0</v>
      </c>
      <c r="X266" s="66" t="n">
        <f aca="false">IF(O266&gt;0,IF(O266&gt;V266,V266,O266),0)</f>
        <v>0</v>
      </c>
      <c r="Y266" s="66" t="n">
        <f aca="false">IF(O266&gt;0,IF(IF(U266&gt;W266,W266,U266)&lt;X266,W266,IF(U266&gt;W266,W266,U266)),0)</f>
        <v>0</v>
      </c>
      <c r="Z266" s="66" t="n">
        <f aca="false">IF(O266&gt;0,IF(J266&gt;0,J266,K266*H266/100),0)</f>
        <v>0</v>
      </c>
      <c r="AA266" s="67" t="n">
        <f aca="false">IF(O266&gt;0,CEILING(R266*P266*X266/Y266*Z266,1),0)</f>
        <v>0</v>
      </c>
      <c r="AB266" s="68" t="n">
        <f aca="false">IF(O266&gt;0,AA266/O266,0)</f>
        <v>0</v>
      </c>
      <c r="AC266" s="66" t="n">
        <f aca="false">'Vstupní data'!W266</f>
        <v>0</v>
      </c>
      <c r="AI266" s="66" t="str">
        <f aca="false">IF(OR('Vstupní data'!T266&gt;0,'Vstupní data'!U266&gt;0),VLOOKUP(I266,'Pril3-drev'!$H$5:$J$83,3,0),"")</f>
        <v/>
      </c>
      <c r="AJ266" s="66" t="n">
        <f aca="false">IF('Vstupní data'!V266="prostokořenný",0,IF('Vstupní data'!V266="krytokořenný","k",IF('Vstupní data'!V266="poloodrostky nebo odrostky, prostokořenné i krytokořenné","po",0)))</f>
        <v>0</v>
      </c>
      <c r="AK266" s="66" t="n">
        <f aca="false">IF(OR('Vstupní data'!T266&gt;0,'Vstupní data'!U266&gt;0),IF(AJ266="k",0.9*VLOOKUP(AI266,'ha-pocty-vyhl'!$A$5:$B$20,2,0),IF(AJ266="po",0.8*VLOOKUP(AI266,'ha-pocty-vyhl'!$A$5:$B$20,2,0),VLOOKUP(AI266,'ha-pocty-vyhl'!$A$5:$B$20,2,0))),0)</f>
        <v>0</v>
      </c>
      <c r="AL266" s="66" t="n">
        <f aca="false">IF(OR('Vstupní data'!T266&gt;0,'Vstupní data'!U266&gt;0),'Vstupní data'!K266*'Vstupní data'!M266/100,0)</f>
        <v>0</v>
      </c>
      <c r="AM266" s="66" t="n">
        <f aca="false">IF(OR('Vstupní data'!T266&gt;0,'Vstupní data'!U266&gt;0),IF('Vstupní data'!T266&gt;0,'Vstupní data'!T266,ROUND(10*'Vstupní data'!U266/AK266,0)),0)</f>
        <v>0</v>
      </c>
      <c r="AN266" s="69" t="n">
        <f aca="false">IF('Vstupní data'!T266&gt;0,   IF('Vstupní data'!T266&lt;=AL266,'Vstupní data'!T266,AL266),   IF(AM266&lt;AL266,AM266,AL266))</f>
        <v>0</v>
      </c>
      <c r="AO266" s="69" t="n">
        <f aca="false">'Vstupní data'!X266</f>
        <v>0</v>
      </c>
      <c r="AP266" s="66" t="n">
        <f aca="false">IF(OR('Vstupní data'!T266&gt;0,'Vstupní data'!U266&gt;0),IF(I266&lt;&gt;0,VLOOKUP(I266,'Pril3-drev'!$H$5:$I$83,2,0),0),0)</f>
        <v>0</v>
      </c>
      <c r="AQ266" s="66" t="n">
        <f aca="false">'Vstupní data'!Y266</f>
        <v>0</v>
      </c>
      <c r="AR266" s="66" t="str">
        <f aca="false">IF(AC266&gt;5,   IF('Vstupní data'!Y266&gt;0,   VLOOKUP(VLOOKUP(CONCATENATE(VLOOKUP(I266,'Pril3-drev'!$H$4:$L$83,5,0),AC266),'Pril3-drev'!$Q$4:$R$2803,2,0),'AVB-BS'!$C$5:$S$29 ,LOOKUP(AQ266,'AVB-BS'!$D$3:$S$3,'AVB-BS'!$D$1:$S$1) ,0 )   ,   IF('Vstupní data'!Z266&gt;0,'Vstupní data'!Z266,0)) , "")</f>
        <v/>
      </c>
      <c r="AS266" s="70" t="str">
        <f aca="false">IF(AC266&gt;5,VLOOKUP(CONCATENATE(AP266,AR266),'Pril1-THLPa'!$H$6:$N$96,4,0),"")</f>
        <v/>
      </c>
      <c r="AT266" s="70" t="str">
        <f aca="false">IF(AC266&gt;5,VLOOKUP(CONCATENATE(AP266,AR266),'Pril1-THLPa'!$H$6:$N$96,5,0),"")</f>
        <v/>
      </c>
      <c r="AU266" s="70" t="str">
        <f aca="false">IF(AC266&gt;5,VLOOKUP(CONCATENATE(AP266,AR266),'Pril1-THLPa'!$H$6:$N$96,6,0),"")</f>
        <v/>
      </c>
      <c r="AV266" s="70" t="str">
        <f aca="false">IF(AC266&gt;5,VLOOKUP(CONCATENATE(AP266,AR266),'Pril1-THLPa'!$H$6:$N$96,7,0),"")</f>
        <v/>
      </c>
      <c r="AW266" s="70" t="str">
        <f aca="false">IF(AC266&gt;5,VLOOKUP(CONCATENATE(AP266,AR266),'Pril1-THLPa'!$H$6:$O$96,8,0),"")</f>
        <v/>
      </c>
      <c r="AX266" s="66" t="n">
        <f aca="false">IF(AC266&gt;0,IF(AND(AC266&gt;0,AC266&lt;=5),VLOOKUP(AP266,'Pril1-THLPa'!$A$6:$F$18,LOOKUP(AC266,'Pril1-THLPa'!$B$5:$F$5,'Pril1-THLPa'!$B$4:$F$4),0),AS266+AT266*(AC266-5)+AU266*POWER(AC266-5,2)+AV266*POWER(AC266-5,3)+AW266*POWER(AC266-5,4)),0)</f>
        <v>0</v>
      </c>
      <c r="AY266" s="71"/>
      <c r="AZ266" s="66" t="n">
        <f aca="false">'Vstupní data'!AA266</f>
        <v>0</v>
      </c>
      <c r="BA266" s="66" t="n">
        <f aca="false">IF(OR('Vstupní data'!T266&gt;0,'Vstupní data'!U266&gt;0),IF(AC266&lt;&gt;"",AX266*AO266/10*(100+AZ266)/100,0),0)</f>
        <v>0</v>
      </c>
      <c r="BB266" s="67" t="n">
        <f aca="false">IF(AC266&lt;&gt;"",ROUND(BA266*AN266,0),0)</f>
        <v>0</v>
      </c>
      <c r="BC266" s="68" t="str">
        <f aca="false">IF(AE266&gt;0,BB266/AE266,"")</f>
        <v/>
      </c>
      <c r="BD266" s="66" t="n">
        <f aca="false">'Vstupní data'!AE266</f>
        <v>0</v>
      </c>
      <c r="BF266" s="66" t="n">
        <f aca="false">'Vstupní data'!AC266</f>
        <v>0</v>
      </c>
      <c r="BH266" s="66" t="n">
        <f aca="false">'Vstupní data'!AD266</f>
        <v>0</v>
      </c>
      <c r="BI266" s="66" t="n">
        <f aca="false">'Vstupní data'!AF266</f>
        <v>0</v>
      </c>
      <c r="BJ266" s="69" t="n">
        <f aca="false">'Vstupní data'!AG266</f>
        <v>0</v>
      </c>
      <c r="BK266" s="69" t="n">
        <f aca="false">IF(BF266&lt;&gt;0,VLOOKUP(I266,'Pril3-drev'!$H$5:$I$83,2,0),0)</f>
        <v>0</v>
      </c>
      <c r="BL266" s="69" t="n">
        <f aca="false">IF(BF266&lt;&gt;0,VLOOKUP(BK266,'Pril3-drev'!$A$5:$C$17,3,0),0)</f>
        <v>0</v>
      </c>
      <c r="BM266" s="69" t="n">
        <f aca="false">'Vstupní data'!AH266</f>
        <v>0</v>
      </c>
      <c r="BN266" s="69" t="n">
        <f aca="false">IF('Vstupní data'!AH266&gt;0,   VLOOKUP(VLOOKUP(CONCATENATE(VLOOKUP(I266,'Pril3-drev'!$H$4:$L$83,5,0),BD266),'Pril3-drev'!$Q$4:$R$2803,2,0),'AVB-BS'!$C$5:$S$29 ,LOOKUP(BM266,'AVB-BS'!$D$3:$S$3,'AVB-BS'!$D$1:$S$1) ,0 )   ,   IF('Vstupní data'!AI266&gt;0,'Vstupní data'!AI266,0))</f>
        <v>0</v>
      </c>
      <c r="BO266" s="69" t="str">
        <f aca="false">IF(BX266&gt;5,VLOOKUP(CONCATENATE(BK266,BN266),'Pril1-THLPa'!$H$6:$N$96,4,0),"")</f>
        <v/>
      </c>
      <c r="BP266" s="69" t="str">
        <f aca="false">IF(BX266&gt;5,VLOOKUP(CONCATENATE(BK266,BN266),'Pril1-THLPa'!$H$6:$N$96,5,0),"")</f>
        <v/>
      </c>
      <c r="BQ266" s="69" t="str">
        <f aca="false">IF(BX266&gt;5,VLOOKUP(CONCATENATE(BK266,BN266),'Pril1-THLPa'!$H$6:$N$96,6,0),"")</f>
        <v/>
      </c>
      <c r="BR266" s="69" t="str">
        <f aca="false">IF(BX266&gt;5,VLOOKUP(CONCATENATE(BK266,BN266),'Pril1-THLPa'!$H$6:$N$96,7,0),"")</f>
        <v/>
      </c>
      <c r="BS266" s="69" t="str">
        <f aca="false">IF(BX266&gt;5,VLOOKUP(CONCATENATE(BK266,BN266),'Pril1-THLPa'!$H$6:$O$96,8,0),"")</f>
        <v/>
      </c>
      <c r="BT266" s="69" t="str">
        <f aca="false">IF(BF266&gt;0, IF(BK266="smrk",  VLOOKUP(VLOOKUP(BD266,'Pril9-K3'!$L$8:$M$207,2,0),'Pril9-K3'!$A$8:$J$16,LOOKUP(BN266,'Pril9-K3'!$A$7:$J$7,'Pril9-K3'!$A$5:$J$5),0), IF(AND(BK266&lt;&gt;"smrk",'Vstupní data'!AK266&lt;&gt;""),'Vstupní data'!AK266,   VLOOKUP(VLOOKUP(BD266,'Pril9-K3'!$L$8:$M$207,2,0),'Pril9-K3'!$A$8:$J$16,LOOKUP(BN266,'Pril9-K3'!$A$7:$J$7,'Pril9-K3'!$A$5:$J$5),0)   )),   "")</f>
        <v/>
      </c>
      <c r="BV266" s="69" t="n">
        <f aca="false">'Vstupní data'!AJ266</f>
        <v>0</v>
      </c>
      <c r="BW266" s="69" t="n">
        <f aca="false">IF(BF266&gt;0,IF(J266&gt;0,J266,K266*H266/100),0)</f>
        <v>0</v>
      </c>
      <c r="BX266" s="69" t="n">
        <f aca="false">IF(BF266&gt;0,IF(BJ266&gt;BL266,BL266,BJ266),0)</f>
        <v>0</v>
      </c>
      <c r="BY266" s="69" t="n">
        <f aca="false">IF(BD266=0,0,IF(AND(BX266&gt;0,BX266&lt;=5),  IF(AND(BX266&gt;0,BX266&lt;=5),VLOOKUP(BK266,'Pril1-THLPa'!$A$6:$F$18,IF(AND(BX266&gt;0,BX266&lt;=5),LOOKUP(BX266,'Pril1-THLPa'!$B$5:$F$5,'Pril1-THLPa'!$B$4:$F$4),""),0),""),  IF(BX266&gt;5,BO266+BP266*(BX266-5)+BQ266*POWER(BX266-5,2)+BR266*POWER(BX266-5,3)+BS266*POWER(BX266-5,4),"")))</f>
        <v>0</v>
      </c>
      <c r="BZ266" s="69" t="n">
        <f aca="false">IF(BY266&gt;0,BY266*BI266/10*BW266*(100+BV266)/100,0)</f>
        <v>0</v>
      </c>
      <c r="CA266" s="69" t="n">
        <f aca="false">IF(BD266&gt;0,BX266-IF(BD266&gt;BX266,BX266,BD266),0)</f>
        <v>0</v>
      </c>
      <c r="CB266" s="69" t="n">
        <f aca="false">POWER(1.01,CA266)</f>
        <v>1</v>
      </c>
      <c r="CC266" s="69" t="n">
        <f aca="false">IF(BF266&gt;0,IF(BF266&gt;BH266,1,BF266/BH266),0)</f>
        <v>0</v>
      </c>
      <c r="CD266" s="72" t="n">
        <f aca="false">IF(BD266=0,0,IF(BF266&gt;0,ROUND(IF(CB266&lt;&gt;0,BZ266*BT266*1/CB266*CC266,0),0),0))</f>
        <v>0</v>
      </c>
      <c r="CE266" s="73" t="str">
        <f aca="false">IF(BF266&gt;0,IF(BF266&gt;BH266,CD266/BF266,CD266/BH266),"")</f>
        <v/>
      </c>
      <c r="CF266" s="69" t="n">
        <f aca="false">'Vstupní data'!AM266</f>
        <v>0</v>
      </c>
      <c r="CG266" s="69" t="n">
        <f aca="false">'Vstupní data'!AN266</f>
        <v>0</v>
      </c>
      <c r="CH266" s="69" t="n">
        <f aca="false">'Vstupní data'!AO266</f>
        <v>0</v>
      </c>
      <c r="CI266" s="69" t="n">
        <f aca="false">'Vstupní data'!AP266</f>
        <v>0</v>
      </c>
      <c r="CJ266" s="72" t="n">
        <f aca="false">ROUND(CH266*CI266,0)</f>
        <v>0</v>
      </c>
      <c r="CK266" s="74" t="str">
        <f aca="false">IF(OR(AA266&gt;0,BB266&gt;0,CD266&gt;0,CJ266&gt;0),AA266+BB266+CD266+CJ266,"")</f>
        <v/>
      </c>
    </row>
    <row r="267" customFormat="false" ht="12.8" hidden="false" customHeight="false" outlineLevel="0" collapsed="false">
      <c r="A267" s="66" t="n">
        <f aca="false">'Vstupní data'!A267</f>
        <v>0</v>
      </c>
      <c r="F267" s="66" t="str">
        <f aca="false">CONCATENATE('Vstupní data'!F267,'Vstupní data'!G267,'Vstupní data'!H267,'Vstupní data'!I267)</f>
        <v/>
      </c>
      <c r="G267" s="66"/>
      <c r="H267" s="66" t="n">
        <f aca="false">'Vstupní data'!K267</f>
        <v>0</v>
      </c>
      <c r="I267" s="66" t="n">
        <f aca="false">'Vstupní data'!L267</f>
        <v>0</v>
      </c>
      <c r="J267" s="66" t="n">
        <f aca="false">'Vstupní data'!K267*'Vstupní data'!M267/100</f>
        <v>0</v>
      </c>
      <c r="L267" s="66" t="n">
        <f aca="false">IF('Vstupní data'!N267="prostokořenný",0,IF('Vstupní data'!N267="krytokořenný","k",IF('Vstupní data'!N267="poloodrostky nebo odrostky, prostokořenné i krytokořenné","po",0)))</f>
        <v>0</v>
      </c>
      <c r="N267" s="66"/>
      <c r="O267" s="66" t="n">
        <f aca="false">'Vstupní data'!O267</f>
        <v>0</v>
      </c>
      <c r="P267" s="66" t="n">
        <f aca="false">IF(O267&gt;0,VLOOKUP(CONCATENATE(VLOOKUP(I267,'Pril3-drev'!$H$5:$K$83,4,0),"-",'Vstupní data'!R267),K2!$C$15:$D$23,2,0),0)</f>
        <v>0</v>
      </c>
      <c r="Q267" s="66" t="n">
        <f aca="false">IF(O267&gt;0,VLOOKUP(I267,'Pril3-drev'!$H$5:$I$83,2,0),0)</f>
        <v>0</v>
      </c>
      <c r="R267" s="66" t="n">
        <f aca="false">IF(Q267&gt;0,VLOOKUP(Q267,'Pril6-okus'!$A$5:$B$17,2,0),0)</f>
        <v>0</v>
      </c>
      <c r="S267" s="66" t="n">
        <f aca="false">IF(O267&gt;0,VLOOKUP(I267,'Pril3-drev'!$H$5:$J$83,3,0),0)</f>
        <v>0</v>
      </c>
      <c r="T267" s="66" t="str">
        <f aca="false">IF(O267&gt;0,IF(L267="k",0.9*VLOOKUP(S267,'ha-pocty-vyhl'!$A$5:$B$20,2,0),IF(L267="po",0.8*VLOOKUP(S267,'ha-pocty-vyhl'!$A$5:$B$20,2,0),VLOOKUP(S267,'ha-pocty-vyhl'!$A$5:$B$20,2,0))),"")</f>
        <v/>
      </c>
      <c r="U267" s="66" t="n">
        <f aca="false">'Vstupní data'!P267</f>
        <v>0</v>
      </c>
      <c r="V267" s="66" t="n">
        <f aca="false">IF(O267&gt;0,1.3*T267*1000*Z267/10000,0)</f>
        <v>0</v>
      </c>
      <c r="W267" s="66" t="n">
        <f aca="false">IF(O267&gt;0,1.3*T267*1000*Z267/10000,0)</f>
        <v>0</v>
      </c>
      <c r="X267" s="66" t="n">
        <f aca="false">IF(O267&gt;0,IF(O267&gt;V267,V267,O267),0)</f>
        <v>0</v>
      </c>
      <c r="Y267" s="66" t="n">
        <f aca="false">IF(O267&gt;0,IF(IF(U267&gt;W267,W267,U267)&lt;X267,W267,IF(U267&gt;W267,W267,U267)),0)</f>
        <v>0</v>
      </c>
      <c r="Z267" s="66" t="n">
        <f aca="false">IF(O267&gt;0,IF(J267&gt;0,J267,K267*H267/100),0)</f>
        <v>0</v>
      </c>
      <c r="AA267" s="67" t="n">
        <f aca="false">IF(O267&gt;0,CEILING(R267*P267*X267/Y267*Z267,1),0)</f>
        <v>0</v>
      </c>
      <c r="AB267" s="68" t="n">
        <f aca="false">IF(O267&gt;0,AA267/O267,0)</f>
        <v>0</v>
      </c>
      <c r="AC267" s="66" t="n">
        <f aca="false">'Vstupní data'!W267</f>
        <v>0</v>
      </c>
      <c r="AI267" s="66" t="str">
        <f aca="false">IF(OR('Vstupní data'!T267&gt;0,'Vstupní data'!U267&gt;0),VLOOKUP(I267,'Pril3-drev'!$H$5:$J$83,3,0),"")</f>
        <v/>
      </c>
      <c r="AJ267" s="66" t="n">
        <f aca="false">IF('Vstupní data'!V267="prostokořenný",0,IF('Vstupní data'!V267="krytokořenný","k",IF('Vstupní data'!V267="poloodrostky nebo odrostky, prostokořenné i krytokořenné","po",0)))</f>
        <v>0</v>
      </c>
      <c r="AK267" s="66" t="n">
        <f aca="false">IF(OR('Vstupní data'!T267&gt;0,'Vstupní data'!U267&gt;0),IF(AJ267="k",0.9*VLOOKUP(AI267,'ha-pocty-vyhl'!$A$5:$B$20,2,0),IF(AJ267="po",0.8*VLOOKUP(AI267,'ha-pocty-vyhl'!$A$5:$B$20,2,0),VLOOKUP(AI267,'ha-pocty-vyhl'!$A$5:$B$20,2,0))),0)</f>
        <v>0</v>
      </c>
      <c r="AL267" s="66" t="n">
        <f aca="false">IF(OR('Vstupní data'!T267&gt;0,'Vstupní data'!U267&gt;0),'Vstupní data'!K267*'Vstupní data'!M267/100,0)</f>
        <v>0</v>
      </c>
      <c r="AM267" s="66" t="n">
        <f aca="false">IF(OR('Vstupní data'!T267&gt;0,'Vstupní data'!U267&gt;0),IF('Vstupní data'!T267&gt;0,'Vstupní data'!T267,ROUND(10*'Vstupní data'!U267/AK267,0)),0)</f>
        <v>0</v>
      </c>
      <c r="AN267" s="69" t="n">
        <f aca="false">IF('Vstupní data'!T267&gt;0,   IF('Vstupní data'!T267&lt;=AL267,'Vstupní data'!T267,AL267),   IF(AM267&lt;AL267,AM267,AL267))</f>
        <v>0</v>
      </c>
      <c r="AO267" s="69" t="n">
        <f aca="false">'Vstupní data'!X267</f>
        <v>0</v>
      </c>
      <c r="AP267" s="66" t="n">
        <f aca="false">IF(OR('Vstupní data'!T267&gt;0,'Vstupní data'!U267&gt;0),IF(I267&lt;&gt;0,VLOOKUP(I267,'Pril3-drev'!$H$5:$I$83,2,0),0),0)</f>
        <v>0</v>
      </c>
      <c r="AQ267" s="66" t="n">
        <f aca="false">'Vstupní data'!Y267</f>
        <v>0</v>
      </c>
      <c r="AR267" s="66" t="str">
        <f aca="false">IF(AC267&gt;5,   IF('Vstupní data'!Y267&gt;0,   VLOOKUP(VLOOKUP(CONCATENATE(VLOOKUP(I267,'Pril3-drev'!$H$4:$L$83,5,0),AC267),'Pril3-drev'!$Q$4:$R$2803,2,0),'AVB-BS'!$C$5:$S$29 ,LOOKUP(AQ267,'AVB-BS'!$D$3:$S$3,'AVB-BS'!$D$1:$S$1) ,0 )   ,   IF('Vstupní data'!Z267&gt;0,'Vstupní data'!Z267,0)) , "")</f>
        <v/>
      </c>
      <c r="AS267" s="70" t="str">
        <f aca="false">IF(AC267&gt;5,VLOOKUP(CONCATENATE(AP267,AR267),'Pril1-THLPa'!$H$6:$N$96,4,0),"")</f>
        <v/>
      </c>
      <c r="AT267" s="70" t="str">
        <f aca="false">IF(AC267&gt;5,VLOOKUP(CONCATENATE(AP267,AR267),'Pril1-THLPa'!$H$6:$N$96,5,0),"")</f>
        <v/>
      </c>
      <c r="AU267" s="70" t="str">
        <f aca="false">IF(AC267&gt;5,VLOOKUP(CONCATENATE(AP267,AR267),'Pril1-THLPa'!$H$6:$N$96,6,0),"")</f>
        <v/>
      </c>
      <c r="AV267" s="70" t="str">
        <f aca="false">IF(AC267&gt;5,VLOOKUP(CONCATENATE(AP267,AR267),'Pril1-THLPa'!$H$6:$N$96,7,0),"")</f>
        <v/>
      </c>
      <c r="AW267" s="70" t="str">
        <f aca="false">IF(AC267&gt;5,VLOOKUP(CONCATENATE(AP267,AR267),'Pril1-THLPa'!$H$6:$O$96,8,0),"")</f>
        <v/>
      </c>
      <c r="AX267" s="66" t="n">
        <f aca="false">IF(AC267&gt;0,IF(AND(AC267&gt;0,AC267&lt;=5),VLOOKUP(AP267,'Pril1-THLPa'!$A$6:$F$18,LOOKUP(AC267,'Pril1-THLPa'!$B$5:$F$5,'Pril1-THLPa'!$B$4:$F$4),0),AS267+AT267*(AC267-5)+AU267*POWER(AC267-5,2)+AV267*POWER(AC267-5,3)+AW267*POWER(AC267-5,4)),0)</f>
        <v>0</v>
      </c>
      <c r="AY267" s="71"/>
      <c r="AZ267" s="66" t="n">
        <f aca="false">'Vstupní data'!AA267</f>
        <v>0</v>
      </c>
      <c r="BA267" s="66" t="n">
        <f aca="false">IF(OR('Vstupní data'!T267&gt;0,'Vstupní data'!U267&gt;0),IF(AC267&lt;&gt;"",AX267*AO267/10*(100+AZ267)/100,0),0)</f>
        <v>0</v>
      </c>
      <c r="BB267" s="67" t="n">
        <f aca="false">IF(AC267&lt;&gt;"",ROUND(BA267*AN267,0),0)</f>
        <v>0</v>
      </c>
      <c r="BC267" s="68" t="str">
        <f aca="false">IF(AE267&gt;0,BB267/AE267,"")</f>
        <v/>
      </c>
      <c r="BD267" s="66" t="n">
        <f aca="false">'Vstupní data'!AE267</f>
        <v>0</v>
      </c>
      <c r="BF267" s="66" t="n">
        <f aca="false">'Vstupní data'!AC267</f>
        <v>0</v>
      </c>
      <c r="BH267" s="66" t="n">
        <f aca="false">'Vstupní data'!AD267</f>
        <v>0</v>
      </c>
      <c r="BI267" s="66" t="n">
        <f aca="false">'Vstupní data'!AF267</f>
        <v>0</v>
      </c>
      <c r="BJ267" s="69" t="n">
        <f aca="false">'Vstupní data'!AG267</f>
        <v>0</v>
      </c>
      <c r="BK267" s="69" t="n">
        <f aca="false">IF(BF267&lt;&gt;0,VLOOKUP(I267,'Pril3-drev'!$H$5:$I$83,2,0),0)</f>
        <v>0</v>
      </c>
      <c r="BL267" s="69" t="n">
        <f aca="false">IF(BF267&lt;&gt;0,VLOOKUP(BK267,'Pril3-drev'!$A$5:$C$17,3,0),0)</f>
        <v>0</v>
      </c>
      <c r="BM267" s="69" t="n">
        <f aca="false">'Vstupní data'!AH267</f>
        <v>0</v>
      </c>
      <c r="BN267" s="69" t="n">
        <f aca="false">IF('Vstupní data'!AH267&gt;0,   VLOOKUP(VLOOKUP(CONCATENATE(VLOOKUP(I267,'Pril3-drev'!$H$4:$L$83,5,0),BD267),'Pril3-drev'!$Q$4:$R$2803,2,0),'AVB-BS'!$C$5:$S$29 ,LOOKUP(BM267,'AVB-BS'!$D$3:$S$3,'AVB-BS'!$D$1:$S$1) ,0 )   ,   IF('Vstupní data'!AI267&gt;0,'Vstupní data'!AI267,0))</f>
        <v>0</v>
      </c>
      <c r="BO267" s="69" t="str">
        <f aca="false">IF(BX267&gt;5,VLOOKUP(CONCATENATE(BK267,BN267),'Pril1-THLPa'!$H$6:$N$96,4,0),"")</f>
        <v/>
      </c>
      <c r="BP267" s="69" t="str">
        <f aca="false">IF(BX267&gt;5,VLOOKUP(CONCATENATE(BK267,BN267),'Pril1-THLPa'!$H$6:$N$96,5,0),"")</f>
        <v/>
      </c>
      <c r="BQ267" s="69" t="str">
        <f aca="false">IF(BX267&gt;5,VLOOKUP(CONCATENATE(BK267,BN267),'Pril1-THLPa'!$H$6:$N$96,6,0),"")</f>
        <v/>
      </c>
      <c r="BR267" s="69" t="str">
        <f aca="false">IF(BX267&gt;5,VLOOKUP(CONCATENATE(BK267,BN267),'Pril1-THLPa'!$H$6:$N$96,7,0),"")</f>
        <v/>
      </c>
      <c r="BS267" s="69" t="str">
        <f aca="false">IF(BX267&gt;5,VLOOKUP(CONCATENATE(BK267,BN267),'Pril1-THLPa'!$H$6:$O$96,8,0),"")</f>
        <v/>
      </c>
      <c r="BT267" s="69" t="str">
        <f aca="false">IF(BF267&gt;0, IF(BK267="smrk",  VLOOKUP(VLOOKUP(BD267,'Pril9-K3'!$L$8:$M$207,2,0),'Pril9-K3'!$A$8:$J$16,LOOKUP(BN267,'Pril9-K3'!$A$7:$J$7,'Pril9-K3'!$A$5:$J$5),0), IF(AND(BK267&lt;&gt;"smrk",'Vstupní data'!AK267&lt;&gt;""),'Vstupní data'!AK267,   VLOOKUP(VLOOKUP(BD267,'Pril9-K3'!$L$8:$M$207,2,0),'Pril9-K3'!$A$8:$J$16,LOOKUP(BN267,'Pril9-K3'!$A$7:$J$7,'Pril9-K3'!$A$5:$J$5),0)   )),   "")</f>
        <v/>
      </c>
      <c r="BV267" s="69" t="n">
        <f aca="false">'Vstupní data'!AJ267</f>
        <v>0</v>
      </c>
      <c r="BW267" s="69" t="n">
        <f aca="false">IF(BF267&gt;0,IF(J267&gt;0,J267,K267*H267/100),0)</f>
        <v>0</v>
      </c>
      <c r="BX267" s="69" t="n">
        <f aca="false">IF(BF267&gt;0,IF(BJ267&gt;BL267,BL267,BJ267),0)</f>
        <v>0</v>
      </c>
      <c r="BY267" s="69" t="n">
        <f aca="false">IF(BD267=0,0,IF(AND(BX267&gt;0,BX267&lt;=5),  IF(AND(BX267&gt;0,BX267&lt;=5),VLOOKUP(BK267,'Pril1-THLPa'!$A$6:$F$18,IF(AND(BX267&gt;0,BX267&lt;=5),LOOKUP(BX267,'Pril1-THLPa'!$B$5:$F$5,'Pril1-THLPa'!$B$4:$F$4),""),0),""),  IF(BX267&gt;5,BO267+BP267*(BX267-5)+BQ267*POWER(BX267-5,2)+BR267*POWER(BX267-5,3)+BS267*POWER(BX267-5,4),"")))</f>
        <v>0</v>
      </c>
      <c r="BZ267" s="69" t="n">
        <f aca="false">IF(BY267&gt;0,BY267*BI267/10*BW267*(100+BV267)/100,0)</f>
        <v>0</v>
      </c>
      <c r="CA267" s="69" t="n">
        <f aca="false">IF(BD267&gt;0,BX267-IF(BD267&gt;BX267,BX267,BD267),0)</f>
        <v>0</v>
      </c>
      <c r="CB267" s="69" t="n">
        <f aca="false">POWER(1.01,CA267)</f>
        <v>1</v>
      </c>
      <c r="CC267" s="69" t="n">
        <f aca="false">IF(BF267&gt;0,IF(BF267&gt;BH267,1,BF267/BH267),0)</f>
        <v>0</v>
      </c>
      <c r="CD267" s="72" t="n">
        <f aca="false">IF(BD267=0,0,IF(BF267&gt;0,ROUND(IF(CB267&lt;&gt;0,BZ267*BT267*1/CB267*CC267,0),0),0))</f>
        <v>0</v>
      </c>
      <c r="CE267" s="73" t="str">
        <f aca="false">IF(BF267&gt;0,IF(BF267&gt;BH267,CD267/BF267,CD267/BH267),"")</f>
        <v/>
      </c>
      <c r="CF267" s="69" t="n">
        <f aca="false">'Vstupní data'!AM267</f>
        <v>0</v>
      </c>
      <c r="CG267" s="69" t="n">
        <f aca="false">'Vstupní data'!AN267</f>
        <v>0</v>
      </c>
      <c r="CH267" s="69" t="n">
        <f aca="false">'Vstupní data'!AO267</f>
        <v>0</v>
      </c>
      <c r="CI267" s="69" t="n">
        <f aca="false">'Vstupní data'!AP267</f>
        <v>0</v>
      </c>
      <c r="CJ267" s="72" t="n">
        <f aca="false">ROUND(CH267*CI267,0)</f>
        <v>0</v>
      </c>
      <c r="CK267" s="74" t="str">
        <f aca="false">IF(OR(AA267&gt;0,BB267&gt;0,CD267&gt;0,CJ267&gt;0),AA267+BB267+CD267+CJ267,"")</f>
        <v/>
      </c>
    </row>
    <row r="268" customFormat="false" ht="12.8" hidden="false" customHeight="false" outlineLevel="0" collapsed="false">
      <c r="A268" s="66" t="n">
        <f aca="false">'Vstupní data'!A268</f>
        <v>0</v>
      </c>
      <c r="F268" s="66" t="str">
        <f aca="false">CONCATENATE('Vstupní data'!F268,'Vstupní data'!G268,'Vstupní data'!H268,'Vstupní data'!I268)</f>
        <v/>
      </c>
      <c r="G268" s="66"/>
      <c r="H268" s="66" t="n">
        <f aca="false">'Vstupní data'!K268</f>
        <v>0</v>
      </c>
      <c r="I268" s="66" t="n">
        <f aca="false">'Vstupní data'!L268</f>
        <v>0</v>
      </c>
      <c r="J268" s="66" t="n">
        <f aca="false">'Vstupní data'!K268*'Vstupní data'!M268/100</f>
        <v>0</v>
      </c>
      <c r="L268" s="66" t="n">
        <f aca="false">IF('Vstupní data'!N268="prostokořenný",0,IF('Vstupní data'!N268="krytokořenný","k",IF('Vstupní data'!N268="poloodrostky nebo odrostky, prostokořenné i krytokořenné","po",0)))</f>
        <v>0</v>
      </c>
      <c r="N268" s="66"/>
      <c r="O268" s="66" t="n">
        <f aca="false">'Vstupní data'!O268</f>
        <v>0</v>
      </c>
      <c r="P268" s="66" t="n">
        <f aca="false">IF(O268&gt;0,VLOOKUP(CONCATENATE(VLOOKUP(I268,'Pril3-drev'!$H$5:$K$83,4,0),"-",'Vstupní data'!R268),K2!$C$15:$D$23,2,0),0)</f>
        <v>0</v>
      </c>
      <c r="Q268" s="66" t="n">
        <f aca="false">IF(O268&gt;0,VLOOKUP(I268,'Pril3-drev'!$H$5:$I$83,2,0),0)</f>
        <v>0</v>
      </c>
      <c r="R268" s="66" t="n">
        <f aca="false">IF(Q268&gt;0,VLOOKUP(Q268,'Pril6-okus'!$A$5:$B$17,2,0),0)</f>
        <v>0</v>
      </c>
      <c r="S268" s="66" t="n">
        <f aca="false">IF(O268&gt;0,VLOOKUP(I268,'Pril3-drev'!$H$5:$J$83,3,0),0)</f>
        <v>0</v>
      </c>
      <c r="T268" s="66" t="str">
        <f aca="false">IF(O268&gt;0,IF(L268="k",0.9*VLOOKUP(S268,'ha-pocty-vyhl'!$A$5:$B$20,2,0),IF(L268="po",0.8*VLOOKUP(S268,'ha-pocty-vyhl'!$A$5:$B$20,2,0),VLOOKUP(S268,'ha-pocty-vyhl'!$A$5:$B$20,2,0))),"")</f>
        <v/>
      </c>
      <c r="U268" s="66" t="n">
        <f aca="false">'Vstupní data'!P268</f>
        <v>0</v>
      </c>
      <c r="V268" s="66" t="n">
        <f aca="false">IF(O268&gt;0,1.3*T268*1000*Z268/10000,0)</f>
        <v>0</v>
      </c>
      <c r="W268" s="66" t="n">
        <f aca="false">IF(O268&gt;0,1.3*T268*1000*Z268/10000,0)</f>
        <v>0</v>
      </c>
      <c r="X268" s="66" t="n">
        <f aca="false">IF(O268&gt;0,IF(O268&gt;V268,V268,O268),0)</f>
        <v>0</v>
      </c>
      <c r="Y268" s="66" t="n">
        <f aca="false">IF(O268&gt;0,IF(IF(U268&gt;W268,W268,U268)&lt;X268,W268,IF(U268&gt;W268,W268,U268)),0)</f>
        <v>0</v>
      </c>
      <c r="Z268" s="66" t="n">
        <f aca="false">IF(O268&gt;0,IF(J268&gt;0,J268,K268*H268/100),0)</f>
        <v>0</v>
      </c>
      <c r="AA268" s="67" t="n">
        <f aca="false">IF(O268&gt;0,CEILING(R268*P268*X268/Y268*Z268,1),0)</f>
        <v>0</v>
      </c>
      <c r="AB268" s="68" t="n">
        <f aca="false">IF(O268&gt;0,AA268/O268,0)</f>
        <v>0</v>
      </c>
      <c r="AC268" s="66" t="n">
        <f aca="false">'Vstupní data'!W268</f>
        <v>0</v>
      </c>
      <c r="AI268" s="66" t="str">
        <f aca="false">IF(OR('Vstupní data'!T268&gt;0,'Vstupní data'!U268&gt;0),VLOOKUP(I268,'Pril3-drev'!$H$5:$J$83,3,0),"")</f>
        <v/>
      </c>
      <c r="AJ268" s="66" t="n">
        <f aca="false">IF('Vstupní data'!V268="prostokořenný",0,IF('Vstupní data'!V268="krytokořenný","k",IF('Vstupní data'!V268="poloodrostky nebo odrostky, prostokořenné i krytokořenné","po",0)))</f>
        <v>0</v>
      </c>
      <c r="AK268" s="66" t="n">
        <f aca="false">IF(OR('Vstupní data'!T268&gt;0,'Vstupní data'!U268&gt;0),IF(AJ268="k",0.9*VLOOKUP(AI268,'ha-pocty-vyhl'!$A$5:$B$20,2,0),IF(AJ268="po",0.8*VLOOKUP(AI268,'ha-pocty-vyhl'!$A$5:$B$20,2,0),VLOOKUP(AI268,'ha-pocty-vyhl'!$A$5:$B$20,2,0))),0)</f>
        <v>0</v>
      </c>
      <c r="AL268" s="66" t="n">
        <f aca="false">IF(OR('Vstupní data'!T268&gt;0,'Vstupní data'!U268&gt;0),'Vstupní data'!K268*'Vstupní data'!M268/100,0)</f>
        <v>0</v>
      </c>
      <c r="AM268" s="66" t="n">
        <f aca="false">IF(OR('Vstupní data'!T268&gt;0,'Vstupní data'!U268&gt;0),IF('Vstupní data'!T268&gt;0,'Vstupní data'!T268,ROUND(10*'Vstupní data'!U268/AK268,0)),0)</f>
        <v>0</v>
      </c>
      <c r="AN268" s="69" t="n">
        <f aca="false">IF('Vstupní data'!T268&gt;0,   IF('Vstupní data'!T268&lt;=AL268,'Vstupní data'!T268,AL268),   IF(AM268&lt;AL268,AM268,AL268))</f>
        <v>0</v>
      </c>
      <c r="AO268" s="69" t="n">
        <f aca="false">'Vstupní data'!X268</f>
        <v>0</v>
      </c>
      <c r="AP268" s="66" t="n">
        <f aca="false">IF(OR('Vstupní data'!T268&gt;0,'Vstupní data'!U268&gt;0),IF(I268&lt;&gt;0,VLOOKUP(I268,'Pril3-drev'!$H$5:$I$83,2,0),0),0)</f>
        <v>0</v>
      </c>
      <c r="AQ268" s="66" t="n">
        <f aca="false">'Vstupní data'!Y268</f>
        <v>0</v>
      </c>
      <c r="AR268" s="66" t="str">
        <f aca="false">IF(AC268&gt;5,   IF('Vstupní data'!Y268&gt;0,   VLOOKUP(VLOOKUP(CONCATENATE(VLOOKUP(I268,'Pril3-drev'!$H$4:$L$83,5,0),AC268),'Pril3-drev'!$Q$4:$R$2803,2,0),'AVB-BS'!$C$5:$S$29 ,LOOKUP(AQ268,'AVB-BS'!$D$3:$S$3,'AVB-BS'!$D$1:$S$1) ,0 )   ,   IF('Vstupní data'!Z268&gt;0,'Vstupní data'!Z268,0)) , "")</f>
        <v/>
      </c>
      <c r="AS268" s="70" t="str">
        <f aca="false">IF(AC268&gt;5,VLOOKUP(CONCATENATE(AP268,AR268),'Pril1-THLPa'!$H$6:$N$96,4,0),"")</f>
        <v/>
      </c>
      <c r="AT268" s="70" t="str">
        <f aca="false">IF(AC268&gt;5,VLOOKUP(CONCATENATE(AP268,AR268),'Pril1-THLPa'!$H$6:$N$96,5,0),"")</f>
        <v/>
      </c>
      <c r="AU268" s="70" t="str">
        <f aca="false">IF(AC268&gt;5,VLOOKUP(CONCATENATE(AP268,AR268),'Pril1-THLPa'!$H$6:$N$96,6,0),"")</f>
        <v/>
      </c>
      <c r="AV268" s="70" t="str">
        <f aca="false">IF(AC268&gt;5,VLOOKUP(CONCATENATE(AP268,AR268),'Pril1-THLPa'!$H$6:$N$96,7,0),"")</f>
        <v/>
      </c>
      <c r="AW268" s="70" t="str">
        <f aca="false">IF(AC268&gt;5,VLOOKUP(CONCATENATE(AP268,AR268),'Pril1-THLPa'!$H$6:$O$96,8,0),"")</f>
        <v/>
      </c>
      <c r="AX268" s="66" t="n">
        <f aca="false">IF(AC268&gt;0,IF(AND(AC268&gt;0,AC268&lt;=5),VLOOKUP(AP268,'Pril1-THLPa'!$A$6:$F$18,LOOKUP(AC268,'Pril1-THLPa'!$B$5:$F$5,'Pril1-THLPa'!$B$4:$F$4),0),AS268+AT268*(AC268-5)+AU268*POWER(AC268-5,2)+AV268*POWER(AC268-5,3)+AW268*POWER(AC268-5,4)),0)</f>
        <v>0</v>
      </c>
      <c r="AY268" s="71"/>
      <c r="AZ268" s="66" t="n">
        <f aca="false">'Vstupní data'!AA268</f>
        <v>0</v>
      </c>
      <c r="BA268" s="66" t="n">
        <f aca="false">IF(OR('Vstupní data'!T268&gt;0,'Vstupní data'!U268&gt;0),IF(AC268&lt;&gt;"",AX268*AO268/10*(100+AZ268)/100,0),0)</f>
        <v>0</v>
      </c>
      <c r="BB268" s="67" t="n">
        <f aca="false">IF(AC268&lt;&gt;"",ROUND(BA268*AN268,0),0)</f>
        <v>0</v>
      </c>
      <c r="BC268" s="68" t="str">
        <f aca="false">IF(AE268&gt;0,BB268/AE268,"")</f>
        <v/>
      </c>
      <c r="BD268" s="66" t="n">
        <f aca="false">'Vstupní data'!AE268</f>
        <v>0</v>
      </c>
      <c r="BF268" s="66" t="n">
        <f aca="false">'Vstupní data'!AC268</f>
        <v>0</v>
      </c>
      <c r="BH268" s="66" t="n">
        <f aca="false">'Vstupní data'!AD268</f>
        <v>0</v>
      </c>
      <c r="BI268" s="66" t="n">
        <f aca="false">'Vstupní data'!AF268</f>
        <v>0</v>
      </c>
      <c r="BJ268" s="69" t="n">
        <f aca="false">'Vstupní data'!AG268</f>
        <v>0</v>
      </c>
      <c r="BK268" s="69" t="n">
        <f aca="false">IF(BF268&lt;&gt;0,VLOOKUP(I268,'Pril3-drev'!$H$5:$I$83,2,0),0)</f>
        <v>0</v>
      </c>
      <c r="BL268" s="69" t="n">
        <f aca="false">IF(BF268&lt;&gt;0,VLOOKUP(BK268,'Pril3-drev'!$A$5:$C$17,3,0),0)</f>
        <v>0</v>
      </c>
      <c r="BM268" s="69" t="n">
        <f aca="false">'Vstupní data'!AH268</f>
        <v>0</v>
      </c>
      <c r="BN268" s="69" t="n">
        <f aca="false">IF('Vstupní data'!AH268&gt;0,   VLOOKUP(VLOOKUP(CONCATENATE(VLOOKUP(I268,'Pril3-drev'!$H$4:$L$83,5,0),BD268),'Pril3-drev'!$Q$4:$R$2803,2,0),'AVB-BS'!$C$5:$S$29 ,LOOKUP(BM268,'AVB-BS'!$D$3:$S$3,'AVB-BS'!$D$1:$S$1) ,0 )   ,   IF('Vstupní data'!AI268&gt;0,'Vstupní data'!AI268,0))</f>
        <v>0</v>
      </c>
      <c r="BO268" s="69" t="str">
        <f aca="false">IF(BX268&gt;5,VLOOKUP(CONCATENATE(BK268,BN268),'Pril1-THLPa'!$H$6:$N$96,4,0),"")</f>
        <v/>
      </c>
      <c r="BP268" s="69" t="str">
        <f aca="false">IF(BX268&gt;5,VLOOKUP(CONCATENATE(BK268,BN268),'Pril1-THLPa'!$H$6:$N$96,5,0),"")</f>
        <v/>
      </c>
      <c r="BQ268" s="69" t="str">
        <f aca="false">IF(BX268&gt;5,VLOOKUP(CONCATENATE(BK268,BN268),'Pril1-THLPa'!$H$6:$N$96,6,0),"")</f>
        <v/>
      </c>
      <c r="BR268" s="69" t="str">
        <f aca="false">IF(BX268&gt;5,VLOOKUP(CONCATENATE(BK268,BN268),'Pril1-THLPa'!$H$6:$N$96,7,0),"")</f>
        <v/>
      </c>
      <c r="BS268" s="69" t="str">
        <f aca="false">IF(BX268&gt;5,VLOOKUP(CONCATENATE(BK268,BN268),'Pril1-THLPa'!$H$6:$O$96,8,0),"")</f>
        <v/>
      </c>
      <c r="BT268" s="69" t="str">
        <f aca="false">IF(BF268&gt;0, IF(BK268="smrk",  VLOOKUP(VLOOKUP(BD268,'Pril9-K3'!$L$8:$M$207,2,0),'Pril9-K3'!$A$8:$J$16,LOOKUP(BN268,'Pril9-K3'!$A$7:$J$7,'Pril9-K3'!$A$5:$J$5),0), IF(AND(BK268&lt;&gt;"smrk",'Vstupní data'!AK268&lt;&gt;""),'Vstupní data'!AK268,   VLOOKUP(VLOOKUP(BD268,'Pril9-K3'!$L$8:$M$207,2,0),'Pril9-K3'!$A$8:$J$16,LOOKUP(BN268,'Pril9-K3'!$A$7:$J$7,'Pril9-K3'!$A$5:$J$5),0)   )),   "")</f>
        <v/>
      </c>
      <c r="BV268" s="69" t="n">
        <f aca="false">'Vstupní data'!AJ268</f>
        <v>0</v>
      </c>
      <c r="BW268" s="69" t="n">
        <f aca="false">IF(BF268&gt;0,IF(J268&gt;0,J268,K268*H268/100),0)</f>
        <v>0</v>
      </c>
      <c r="BX268" s="69" t="n">
        <f aca="false">IF(BF268&gt;0,IF(BJ268&gt;BL268,BL268,BJ268),0)</f>
        <v>0</v>
      </c>
      <c r="BY268" s="69" t="n">
        <f aca="false">IF(BD268=0,0,IF(AND(BX268&gt;0,BX268&lt;=5),  IF(AND(BX268&gt;0,BX268&lt;=5),VLOOKUP(BK268,'Pril1-THLPa'!$A$6:$F$18,IF(AND(BX268&gt;0,BX268&lt;=5),LOOKUP(BX268,'Pril1-THLPa'!$B$5:$F$5,'Pril1-THLPa'!$B$4:$F$4),""),0),""),  IF(BX268&gt;5,BO268+BP268*(BX268-5)+BQ268*POWER(BX268-5,2)+BR268*POWER(BX268-5,3)+BS268*POWER(BX268-5,4),"")))</f>
        <v>0</v>
      </c>
      <c r="BZ268" s="69" t="n">
        <f aca="false">IF(BY268&gt;0,BY268*BI268/10*BW268*(100+BV268)/100,0)</f>
        <v>0</v>
      </c>
      <c r="CA268" s="69" t="n">
        <f aca="false">IF(BD268&gt;0,BX268-IF(BD268&gt;BX268,BX268,BD268),0)</f>
        <v>0</v>
      </c>
      <c r="CB268" s="69" t="n">
        <f aca="false">POWER(1.01,CA268)</f>
        <v>1</v>
      </c>
      <c r="CC268" s="69" t="n">
        <f aca="false">IF(BF268&gt;0,IF(BF268&gt;BH268,1,BF268/BH268),0)</f>
        <v>0</v>
      </c>
      <c r="CD268" s="72" t="n">
        <f aca="false">IF(BD268=0,0,IF(BF268&gt;0,ROUND(IF(CB268&lt;&gt;0,BZ268*BT268*1/CB268*CC268,0),0),0))</f>
        <v>0</v>
      </c>
      <c r="CE268" s="73" t="str">
        <f aca="false">IF(BF268&gt;0,IF(BF268&gt;BH268,CD268/BF268,CD268/BH268),"")</f>
        <v/>
      </c>
      <c r="CF268" s="69" t="n">
        <f aca="false">'Vstupní data'!AM268</f>
        <v>0</v>
      </c>
      <c r="CG268" s="69" t="n">
        <f aca="false">'Vstupní data'!AN268</f>
        <v>0</v>
      </c>
      <c r="CH268" s="69" t="n">
        <f aca="false">'Vstupní data'!AO268</f>
        <v>0</v>
      </c>
      <c r="CI268" s="69" t="n">
        <f aca="false">'Vstupní data'!AP268</f>
        <v>0</v>
      </c>
      <c r="CJ268" s="72" t="n">
        <f aca="false">ROUND(CH268*CI268,0)</f>
        <v>0</v>
      </c>
      <c r="CK268" s="74" t="str">
        <f aca="false">IF(OR(AA268&gt;0,BB268&gt;0,CD268&gt;0,CJ268&gt;0),AA268+BB268+CD268+CJ268,"")</f>
        <v/>
      </c>
    </row>
    <row r="269" customFormat="false" ht="12.8" hidden="false" customHeight="false" outlineLevel="0" collapsed="false">
      <c r="A269" s="66" t="n">
        <f aca="false">'Vstupní data'!A269</f>
        <v>0</v>
      </c>
      <c r="F269" s="66" t="str">
        <f aca="false">CONCATENATE('Vstupní data'!F269,'Vstupní data'!G269,'Vstupní data'!H269,'Vstupní data'!I269)</f>
        <v/>
      </c>
      <c r="G269" s="66"/>
      <c r="H269" s="66" t="n">
        <f aca="false">'Vstupní data'!K269</f>
        <v>0</v>
      </c>
      <c r="I269" s="66" t="n">
        <f aca="false">'Vstupní data'!L269</f>
        <v>0</v>
      </c>
      <c r="J269" s="66" t="n">
        <f aca="false">'Vstupní data'!K269*'Vstupní data'!M269/100</f>
        <v>0</v>
      </c>
      <c r="L269" s="66" t="n">
        <f aca="false">IF('Vstupní data'!N269="prostokořenný",0,IF('Vstupní data'!N269="krytokořenný","k",IF('Vstupní data'!N269="poloodrostky nebo odrostky, prostokořenné i krytokořenné","po",0)))</f>
        <v>0</v>
      </c>
      <c r="N269" s="66"/>
      <c r="O269" s="66" t="n">
        <f aca="false">'Vstupní data'!O269</f>
        <v>0</v>
      </c>
      <c r="P269" s="66" t="n">
        <f aca="false">IF(O269&gt;0,VLOOKUP(CONCATENATE(VLOOKUP(I269,'Pril3-drev'!$H$5:$K$83,4,0),"-",'Vstupní data'!R269),K2!$C$15:$D$23,2,0),0)</f>
        <v>0</v>
      </c>
      <c r="Q269" s="66" t="n">
        <f aca="false">IF(O269&gt;0,VLOOKUP(I269,'Pril3-drev'!$H$5:$I$83,2,0),0)</f>
        <v>0</v>
      </c>
      <c r="R269" s="66" t="n">
        <f aca="false">IF(Q269&gt;0,VLOOKUP(Q269,'Pril6-okus'!$A$5:$B$17,2,0),0)</f>
        <v>0</v>
      </c>
      <c r="S269" s="66" t="n">
        <f aca="false">IF(O269&gt;0,VLOOKUP(I269,'Pril3-drev'!$H$5:$J$83,3,0),0)</f>
        <v>0</v>
      </c>
      <c r="T269" s="66" t="str">
        <f aca="false">IF(O269&gt;0,IF(L269="k",0.9*VLOOKUP(S269,'ha-pocty-vyhl'!$A$5:$B$20,2,0),IF(L269="po",0.8*VLOOKUP(S269,'ha-pocty-vyhl'!$A$5:$B$20,2,0),VLOOKUP(S269,'ha-pocty-vyhl'!$A$5:$B$20,2,0))),"")</f>
        <v/>
      </c>
      <c r="U269" s="66" t="n">
        <f aca="false">'Vstupní data'!P269</f>
        <v>0</v>
      </c>
      <c r="V269" s="66" t="n">
        <f aca="false">IF(O269&gt;0,1.3*T269*1000*Z269/10000,0)</f>
        <v>0</v>
      </c>
      <c r="W269" s="66" t="n">
        <f aca="false">IF(O269&gt;0,1.3*T269*1000*Z269/10000,0)</f>
        <v>0</v>
      </c>
      <c r="X269" s="66" t="n">
        <f aca="false">IF(O269&gt;0,IF(O269&gt;V269,V269,O269),0)</f>
        <v>0</v>
      </c>
      <c r="Y269" s="66" t="n">
        <f aca="false">IF(O269&gt;0,IF(IF(U269&gt;W269,W269,U269)&lt;X269,W269,IF(U269&gt;W269,W269,U269)),0)</f>
        <v>0</v>
      </c>
      <c r="Z269" s="66" t="n">
        <f aca="false">IF(O269&gt;0,IF(J269&gt;0,J269,K269*H269/100),0)</f>
        <v>0</v>
      </c>
      <c r="AA269" s="67" t="n">
        <f aca="false">IF(O269&gt;0,CEILING(R269*P269*X269/Y269*Z269,1),0)</f>
        <v>0</v>
      </c>
      <c r="AB269" s="68" t="n">
        <f aca="false">IF(O269&gt;0,AA269/O269,0)</f>
        <v>0</v>
      </c>
      <c r="AC269" s="66" t="n">
        <f aca="false">'Vstupní data'!W269</f>
        <v>0</v>
      </c>
      <c r="AI269" s="66" t="str">
        <f aca="false">IF(OR('Vstupní data'!T269&gt;0,'Vstupní data'!U269&gt;0),VLOOKUP(I269,'Pril3-drev'!$H$5:$J$83,3,0),"")</f>
        <v/>
      </c>
      <c r="AJ269" s="66" t="n">
        <f aca="false">IF('Vstupní data'!V269="prostokořenný",0,IF('Vstupní data'!V269="krytokořenný","k",IF('Vstupní data'!V269="poloodrostky nebo odrostky, prostokořenné i krytokořenné","po",0)))</f>
        <v>0</v>
      </c>
      <c r="AK269" s="66" t="n">
        <f aca="false">IF(OR('Vstupní data'!T269&gt;0,'Vstupní data'!U269&gt;0),IF(AJ269="k",0.9*VLOOKUP(AI269,'ha-pocty-vyhl'!$A$5:$B$20,2,0),IF(AJ269="po",0.8*VLOOKUP(AI269,'ha-pocty-vyhl'!$A$5:$B$20,2,0),VLOOKUP(AI269,'ha-pocty-vyhl'!$A$5:$B$20,2,0))),0)</f>
        <v>0</v>
      </c>
      <c r="AL269" s="66" t="n">
        <f aca="false">IF(OR('Vstupní data'!T269&gt;0,'Vstupní data'!U269&gt;0),'Vstupní data'!K269*'Vstupní data'!M269/100,0)</f>
        <v>0</v>
      </c>
      <c r="AM269" s="66" t="n">
        <f aca="false">IF(OR('Vstupní data'!T269&gt;0,'Vstupní data'!U269&gt;0),IF('Vstupní data'!T269&gt;0,'Vstupní data'!T269,ROUND(10*'Vstupní data'!U269/AK269,0)),0)</f>
        <v>0</v>
      </c>
      <c r="AN269" s="69" t="n">
        <f aca="false">IF('Vstupní data'!T269&gt;0,   IF('Vstupní data'!T269&lt;=AL269,'Vstupní data'!T269,AL269),   IF(AM269&lt;AL269,AM269,AL269))</f>
        <v>0</v>
      </c>
      <c r="AO269" s="69" t="n">
        <f aca="false">'Vstupní data'!X269</f>
        <v>0</v>
      </c>
      <c r="AP269" s="66" t="n">
        <f aca="false">IF(OR('Vstupní data'!T269&gt;0,'Vstupní data'!U269&gt;0),IF(I269&lt;&gt;0,VLOOKUP(I269,'Pril3-drev'!$H$5:$I$83,2,0),0),0)</f>
        <v>0</v>
      </c>
      <c r="AQ269" s="66" t="n">
        <f aca="false">'Vstupní data'!Y269</f>
        <v>0</v>
      </c>
      <c r="AR269" s="66" t="str">
        <f aca="false">IF(AC269&gt;5,   IF('Vstupní data'!Y269&gt;0,   VLOOKUP(VLOOKUP(CONCATENATE(VLOOKUP(I269,'Pril3-drev'!$H$4:$L$83,5,0),AC269),'Pril3-drev'!$Q$4:$R$2803,2,0),'AVB-BS'!$C$5:$S$29 ,LOOKUP(AQ269,'AVB-BS'!$D$3:$S$3,'AVB-BS'!$D$1:$S$1) ,0 )   ,   IF('Vstupní data'!Z269&gt;0,'Vstupní data'!Z269,0)) , "")</f>
        <v/>
      </c>
      <c r="AS269" s="70" t="str">
        <f aca="false">IF(AC269&gt;5,VLOOKUP(CONCATENATE(AP269,AR269),'Pril1-THLPa'!$H$6:$N$96,4,0),"")</f>
        <v/>
      </c>
      <c r="AT269" s="70" t="str">
        <f aca="false">IF(AC269&gt;5,VLOOKUP(CONCATENATE(AP269,AR269),'Pril1-THLPa'!$H$6:$N$96,5,0),"")</f>
        <v/>
      </c>
      <c r="AU269" s="70" t="str">
        <f aca="false">IF(AC269&gt;5,VLOOKUP(CONCATENATE(AP269,AR269),'Pril1-THLPa'!$H$6:$N$96,6,0),"")</f>
        <v/>
      </c>
      <c r="AV269" s="70" t="str">
        <f aca="false">IF(AC269&gt;5,VLOOKUP(CONCATENATE(AP269,AR269),'Pril1-THLPa'!$H$6:$N$96,7,0),"")</f>
        <v/>
      </c>
      <c r="AW269" s="70" t="str">
        <f aca="false">IF(AC269&gt;5,VLOOKUP(CONCATENATE(AP269,AR269),'Pril1-THLPa'!$H$6:$O$96,8,0),"")</f>
        <v/>
      </c>
      <c r="AX269" s="66" t="n">
        <f aca="false">IF(AC269&gt;0,IF(AND(AC269&gt;0,AC269&lt;=5),VLOOKUP(AP269,'Pril1-THLPa'!$A$6:$F$18,LOOKUP(AC269,'Pril1-THLPa'!$B$5:$F$5,'Pril1-THLPa'!$B$4:$F$4),0),AS269+AT269*(AC269-5)+AU269*POWER(AC269-5,2)+AV269*POWER(AC269-5,3)+AW269*POWER(AC269-5,4)),0)</f>
        <v>0</v>
      </c>
      <c r="AY269" s="71"/>
      <c r="AZ269" s="66" t="n">
        <f aca="false">'Vstupní data'!AA269</f>
        <v>0</v>
      </c>
      <c r="BA269" s="66" t="n">
        <f aca="false">IF(OR('Vstupní data'!T269&gt;0,'Vstupní data'!U269&gt;0),IF(AC269&lt;&gt;"",AX269*AO269/10*(100+AZ269)/100,0),0)</f>
        <v>0</v>
      </c>
      <c r="BB269" s="67" t="n">
        <f aca="false">IF(AC269&lt;&gt;"",ROUND(BA269*AN269,0),0)</f>
        <v>0</v>
      </c>
      <c r="BC269" s="68" t="str">
        <f aca="false">IF(AE269&gt;0,BB269/AE269,"")</f>
        <v/>
      </c>
      <c r="BD269" s="66" t="n">
        <f aca="false">'Vstupní data'!AE269</f>
        <v>0</v>
      </c>
      <c r="BF269" s="66" t="n">
        <f aca="false">'Vstupní data'!AC269</f>
        <v>0</v>
      </c>
      <c r="BH269" s="66" t="n">
        <f aca="false">'Vstupní data'!AD269</f>
        <v>0</v>
      </c>
      <c r="BI269" s="66" t="n">
        <f aca="false">'Vstupní data'!AF269</f>
        <v>0</v>
      </c>
      <c r="BJ269" s="69" t="n">
        <f aca="false">'Vstupní data'!AG269</f>
        <v>0</v>
      </c>
      <c r="BK269" s="69" t="n">
        <f aca="false">IF(BF269&lt;&gt;0,VLOOKUP(I269,'Pril3-drev'!$H$5:$I$83,2,0),0)</f>
        <v>0</v>
      </c>
      <c r="BL269" s="69" t="n">
        <f aca="false">IF(BF269&lt;&gt;0,VLOOKUP(BK269,'Pril3-drev'!$A$5:$C$17,3,0),0)</f>
        <v>0</v>
      </c>
      <c r="BM269" s="69" t="n">
        <f aca="false">'Vstupní data'!AH269</f>
        <v>0</v>
      </c>
      <c r="BN269" s="69" t="n">
        <f aca="false">IF('Vstupní data'!AH269&gt;0,   VLOOKUP(VLOOKUP(CONCATENATE(VLOOKUP(I269,'Pril3-drev'!$H$4:$L$83,5,0),BD269),'Pril3-drev'!$Q$4:$R$2803,2,0),'AVB-BS'!$C$5:$S$29 ,LOOKUP(BM269,'AVB-BS'!$D$3:$S$3,'AVB-BS'!$D$1:$S$1) ,0 )   ,   IF('Vstupní data'!AI269&gt;0,'Vstupní data'!AI269,0))</f>
        <v>0</v>
      </c>
      <c r="BO269" s="69" t="str">
        <f aca="false">IF(BX269&gt;5,VLOOKUP(CONCATENATE(BK269,BN269),'Pril1-THLPa'!$H$6:$N$96,4,0),"")</f>
        <v/>
      </c>
      <c r="BP269" s="69" t="str">
        <f aca="false">IF(BX269&gt;5,VLOOKUP(CONCATENATE(BK269,BN269),'Pril1-THLPa'!$H$6:$N$96,5,0),"")</f>
        <v/>
      </c>
      <c r="BQ269" s="69" t="str">
        <f aca="false">IF(BX269&gt;5,VLOOKUP(CONCATENATE(BK269,BN269),'Pril1-THLPa'!$H$6:$N$96,6,0),"")</f>
        <v/>
      </c>
      <c r="BR269" s="69" t="str">
        <f aca="false">IF(BX269&gt;5,VLOOKUP(CONCATENATE(BK269,BN269),'Pril1-THLPa'!$H$6:$N$96,7,0),"")</f>
        <v/>
      </c>
      <c r="BS269" s="69" t="str">
        <f aca="false">IF(BX269&gt;5,VLOOKUP(CONCATENATE(BK269,BN269),'Pril1-THLPa'!$H$6:$O$96,8,0),"")</f>
        <v/>
      </c>
      <c r="BT269" s="69" t="str">
        <f aca="false">IF(BF269&gt;0, IF(BK269="smrk",  VLOOKUP(VLOOKUP(BD269,'Pril9-K3'!$L$8:$M$207,2,0),'Pril9-K3'!$A$8:$J$16,LOOKUP(BN269,'Pril9-K3'!$A$7:$J$7,'Pril9-K3'!$A$5:$J$5),0), IF(AND(BK269&lt;&gt;"smrk",'Vstupní data'!AK269&lt;&gt;""),'Vstupní data'!AK269,   VLOOKUP(VLOOKUP(BD269,'Pril9-K3'!$L$8:$M$207,2,0),'Pril9-K3'!$A$8:$J$16,LOOKUP(BN269,'Pril9-K3'!$A$7:$J$7,'Pril9-K3'!$A$5:$J$5),0)   )),   "")</f>
        <v/>
      </c>
      <c r="BV269" s="69" t="n">
        <f aca="false">'Vstupní data'!AJ269</f>
        <v>0</v>
      </c>
      <c r="BW269" s="69" t="n">
        <f aca="false">IF(BF269&gt;0,IF(J269&gt;0,J269,K269*H269/100),0)</f>
        <v>0</v>
      </c>
      <c r="BX269" s="69" t="n">
        <f aca="false">IF(BF269&gt;0,IF(BJ269&gt;BL269,BL269,BJ269),0)</f>
        <v>0</v>
      </c>
      <c r="BY269" s="69" t="n">
        <f aca="false">IF(BD269=0,0,IF(AND(BX269&gt;0,BX269&lt;=5),  IF(AND(BX269&gt;0,BX269&lt;=5),VLOOKUP(BK269,'Pril1-THLPa'!$A$6:$F$18,IF(AND(BX269&gt;0,BX269&lt;=5),LOOKUP(BX269,'Pril1-THLPa'!$B$5:$F$5,'Pril1-THLPa'!$B$4:$F$4),""),0),""),  IF(BX269&gt;5,BO269+BP269*(BX269-5)+BQ269*POWER(BX269-5,2)+BR269*POWER(BX269-5,3)+BS269*POWER(BX269-5,4),"")))</f>
        <v>0</v>
      </c>
      <c r="BZ269" s="69" t="n">
        <f aca="false">IF(BY269&gt;0,BY269*BI269/10*BW269*(100+BV269)/100,0)</f>
        <v>0</v>
      </c>
      <c r="CA269" s="69" t="n">
        <f aca="false">IF(BD269&gt;0,BX269-IF(BD269&gt;BX269,BX269,BD269),0)</f>
        <v>0</v>
      </c>
      <c r="CB269" s="69" t="n">
        <f aca="false">POWER(1.01,CA269)</f>
        <v>1</v>
      </c>
      <c r="CC269" s="69" t="n">
        <f aca="false">IF(BF269&gt;0,IF(BF269&gt;BH269,1,BF269/BH269),0)</f>
        <v>0</v>
      </c>
      <c r="CD269" s="72" t="n">
        <f aca="false">IF(BD269=0,0,IF(BF269&gt;0,ROUND(IF(CB269&lt;&gt;0,BZ269*BT269*1/CB269*CC269,0),0),0))</f>
        <v>0</v>
      </c>
      <c r="CE269" s="73" t="str">
        <f aca="false">IF(BF269&gt;0,IF(BF269&gt;BH269,CD269/BF269,CD269/BH269),"")</f>
        <v/>
      </c>
      <c r="CF269" s="69" t="n">
        <f aca="false">'Vstupní data'!AM269</f>
        <v>0</v>
      </c>
      <c r="CG269" s="69" t="n">
        <f aca="false">'Vstupní data'!AN269</f>
        <v>0</v>
      </c>
      <c r="CH269" s="69" t="n">
        <f aca="false">'Vstupní data'!AO269</f>
        <v>0</v>
      </c>
      <c r="CI269" s="69" t="n">
        <f aca="false">'Vstupní data'!AP269</f>
        <v>0</v>
      </c>
      <c r="CJ269" s="72" t="n">
        <f aca="false">ROUND(CH269*CI269,0)</f>
        <v>0</v>
      </c>
      <c r="CK269" s="74" t="str">
        <f aca="false">IF(OR(AA269&gt;0,BB269&gt;0,CD269&gt;0,CJ269&gt;0),AA269+BB269+CD269+CJ269,"")</f>
        <v/>
      </c>
    </row>
    <row r="270" customFormat="false" ht="12.8" hidden="false" customHeight="false" outlineLevel="0" collapsed="false">
      <c r="A270" s="66" t="n">
        <f aca="false">'Vstupní data'!A270</f>
        <v>0</v>
      </c>
      <c r="F270" s="66" t="str">
        <f aca="false">CONCATENATE('Vstupní data'!F270,'Vstupní data'!G270,'Vstupní data'!H270,'Vstupní data'!I270)</f>
        <v/>
      </c>
      <c r="G270" s="66"/>
      <c r="H270" s="66" t="n">
        <f aca="false">'Vstupní data'!K270</f>
        <v>0</v>
      </c>
      <c r="I270" s="66" t="n">
        <f aca="false">'Vstupní data'!L270</f>
        <v>0</v>
      </c>
      <c r="J270" s="66" t="n">
        <f aca="false">'Vstupní data'!K270*'Vstupní data'!M270/100</f>
        <v>0</v>
      </c>
      <c r="L270" s="66" t="n">
        <f aca="false">IF('Vstupní data'!N270="prostokořenný",0,IF('Vstupní data'!N270="krytokořenný","k",IF('Vstupní data'!N270="poloodrostky nebo odrostky, prostokořenné i krytokořenné","po",0)))</f>
        <v>0</v>
      </c>
      <c r="N270" s="66"/>
      <c r="O270" s="66" t="n">
        <f aca="false">'Vstupní data'!O270</f>
        <v>0</v>
      </c>
      <c r="P270" s="66" t="n">
        <f aca="false">IF(O270&gt;0,VLOOKUP(CONCATENATE(VLOOKUP(I270,'Pril3-drev'!$H$5:$K$83,4,0),"-",'Vstupní data'!R270),K2!$C$15:$D$23,2,0),0)</f>
        <v>0</v>
      </c>
      <c r="Q270" s="66" t="n">
        <f aca="false">IF(O270&gt;0,VLOOKUP(I270,'Pril3-drev'!$H$5:$I$83,2,0),0)</f>
        <v>0</v>
      </c>
      <c r="R270" s="66" t="n">
        <f aca="false">IF(Q270&gt;0,VLOOKUP(Q270,'Pril6-okus'!$A$5:$B$17,2,0),0)</f>
        <v>0</v>
      </c>
      <c r="S270" s="66" t="n">
        <f aca="false">IF(O270&gt;0,VLOOKUP(I270,'Pril3-drev'!$H$5:$J$83,3,0),0)</f>
        <v>0</v>
      </c>
      <c r="T270" s="66" t="str">
        <f aca="false">IF(O270&gt;0,IF(L270="k",0.9*VLOOKUP(S270,'ha-pocty-vyhl'!$A$5:$B$20,2,0),IF(L270="po",0.8*VLOOKUP(S270,'ha-pocty-vyhl'!$A$5:$B$20,2,0),VLOOKUP(S270,'ha-pocty-vyhl'!$A$5:$B$20,2,0))),"")</f>
        <v/>
      </c>
      <c r="U270" s="66" t="n">
        <f aca="false">'Vstupní data'!P270</f>
        <v>0</v>
      </c>
      <c r="V270" s="66" t="n">
        <f aca="false">IF(O270&gt;0,1.3*T270*1000*Z270/10000,0)</f>
        <v>0</v>
      </c>
      <c r="W270" s="66" t="n">
        <f aca="false">IF(O270&gt;0,1.3*T270*1000*Z270/10000,0)</f>
        <v>0</v>
      </c>
      <c r="X270" s="66" t="n">
        <f aca="false">IF(O270&gt;0,IF(O270&gt;V270,V270,O270),0)</f>
        <v>0</v>
      </c>
      <c r="Y270" s="66" t="n">
        <f aca="false">IF(O270&gt;0,IF(IF(U270&gt;W270,W270,U270)&lt;X270,W270,IF(U270&gt;W270,W270,U270)),0)</f>
        <v>0</v>
      </c>
      <c r="Z270" s="66" t="n">
        <f aca="false">IF(O270&gt;0,IF(J270&gt;0,J270,K270*H270/100),0)</f>
        <v>0</v>
      </c>
      <c r="AA270" s="67" t="n">
        <f aca="false">IF(O270&gt;0,CEILING(R270*P270*X270/Y270*Z270,1),0)</f>
        <v>0</v>
      </c>
      <c r="AB270" s="68" t="n">
        <f aca="false">IF(O270&gt;0,AA270/O270,0)</f>
        <v>0</v>
      </c>
      <c r="AC270" s="66" t="n">
        <f aca="false">'Vstupní data'!W270</f>
        <v>0</v>
      </c>
      <c r="AI270" s="66" t="str">
        <f aca="false">IF(OR('Vstupní data'!T270&gt;0,'Vstupní data'!U270&gt;0),VLOOKUP(I270,'Pril3-drev'!$H$5:$J$83,3,0),"")</f>
        <v/>
      </c>
      <c r="AJ270" s="66" t="n">
        <f aca="false">IF('Vstupní data'!V270="prostokořenný",0,IF('Vstupní data'!V270="krytokořenný","k",IF('Vstupní data'!V270="poloodrostky nebo odrostky, prostokořenné i krytokořenné","po",0)))</f>
        <v>0</v>
      </c>
      <c r="AK270" s="66" t="n">
        <f aca="false">IF(OR('Vstupní data'!T270&gt;0,'Vstupní data'!U270&gt;0),IF(AJ270="k",0.9*VLOOKUP(AI270,'ha-pocty-vyhl'!$A$5:$B$20,2,0),IF(AJ270="po",0.8*VLOOKUP(AI270,'ha-pocty-vyhl'!$A$5:$B$20,2,0),VLOOKUP(AI270,'ha-pocty-vyhl'!$A$5:$B$20,2,0))),0)</f>
        <v>0</v>
      </c>
      <c r="AL270" s="66" t="n">
        <f aca="false">IF(OR('Vstupní data'!T270&gt;0,'Vstupní data'!U270&gt;0),'Vstupní data'!K270*'Vstupní data'!M270/100,0)</f>
        <v>0</v>
      </c>
      <c r="AM270" s="66" t="n">
        <f aca="false">IF(OR('Vstupní data'!T270&gt;0,'Vstupní data'!U270&gt;0),IF('Vstupní data'!T270&gt;0,'Vstupní data'!T270,ROUND(10*'Vstupní data'!U270/AK270,0)),0)</f>
        <v>0</v>
      </c>
      <c r="AN270" s="69" t="n">
        <f aca="false">IF('Vstupní data'!T270&gt;0,   IF('Vstupní data'!T270&lt;=AL270,'Vstupní data'!T270,AL270),   IF(AM270&lt;AL270,AM270,AL270))</f>
        <v>0</v>
      </c>
      <c r="AO270" s="69" t="n">
        <f aca="false">'Vstupní data'!X270</f>
        <v>0</v>
      </c>
      <c r="AP270" s="66" t="n">
        <f aca="false">IF(OR('Vstupní data'!T270&gt;0,'Vstupní data'!U270&gt;0),IF(I270&lt;&gt;0,VLOOKUP(I270,'Pril3-drev'!$H$5:$I$83,2,0),0),0)</f>
        <v>0</v>
      </c>
      <c r="AQ270" s="66" t="n">
        <f aca="false">'Vstupní data'!Y270</f>
        <v>0</v>
      </c>
      <c r="AR270" s="66" t="str">
        <f aca="false">IF(AC270&gt;5,   IF('Vstupní data'!Y270&gt;0,   VLOOKUP(VLOOKUP(CONCATENATE(VLOOKUP(I270,'Pril3-drev'!$H$4:$L$83,5,0),AC270),'Pril3-drev'!$Q$4:$R$2803,2,0),'AVB-BS'!$C$5:$S$29 ,LOOKUP(AQ270,'AVB-BS'!$D$3:$S$3,'AVB-BS'!$D$1:$S$1) ,0 )   ,   IF('Vstupní data'!Z270&gt;0,'Vstupní data'!Z270,0)) , "")</f>
        <v/>
      </c>
      <c r="AS270" s="70" t="str">
        <f aca="false">IF(AC270&gt;5,VLOOKUP(CONCATENATE(AP270,AR270),'Pril1-THLPa'!$H$6:$N$96,4,0),"")</f>
        <v/>
      </c>
      <c r="AT270" s="70" t="str">
        <f aca="false">IF(AC270&gt;5,VLOOKUP(CONCATENATE(AP270,AR270),'Pril1-THLPa'!$H$6:$N$96,5,0),"")</f>
        <v/>
      </c>
      <c r="AU270" s="70" t="str">
        <f aca="false">IF(AC270&gt;5,VLOOKUP(CONCATENATE(AP270,AR270),'Pril1-THLPa'!$H$6:$N$96,6,0),"")</f>
        <v/>
      </c>
      <c r="AV270" s="70" t="str">
        <f aca="false">IF(AC270&gt;5,VLOOKUP(CONCATENATE(AP270,AR270),'Pril1-THLPa'!$H$6:$N$96,7,0),"")</f>
        <v/>
      </c>
      <c r="AW270" s="70" t="str">
        <f aca="false">IF(AC270&gt;5,VLOOKUP(CONCATENATE(AP270,AR270),'Pril1-THLPa'!$H$6:$O$96,8,0),"")</f>
        <v/>
      </c>
      <c r="AX270" s="66" t="n">
        <f aca="false">IF(AC270&gt;0,IF(AND(AC270&gt;0,AC270&lt;=5),VLOOKUP(AP270,'Pril1-THLPa'!$A$6:$F$18,LOOKUP(AC270,'Pril1-THLPa'!$B$5:$F$5,'Pril1-THLPa'!$B$4:$F$4),0),AS270+AT270*(AC270-5)+AU270*POWER(AC270-5,2)+AV270*POWER(AC270-5,3)+AW270*POWER(AC270-5,4)),0)</f>
        <v>0</v>
      </c>
      <c r="AY270" s="71"/>
      <c r="AZ270" s="66" t="n">
        <f aca="false">'Vstupní data'!AA270</f>
        <v>0</v>
      </c>
      <c r="BA270" s="66" t="n">
        <f aca="false">IF(OR('Vstupní data'!T270&gt;0,'Vstupní data'!U270&gt;0),IF(AC270&lt;&gt;"",AX270*AO270/10*(100+AZ270)/100,0),0)</f>
        <v>0</v>
      </c>
      <c r="BB270" s="67" t="n">
        <f aca="false">IF(AC270&lt;&gt;"",ROUND(BA270*AN270,0),0)</f>
        <v>0</v>
      </c>
      <c r="BC270" s="68" t="str">
        <f aca="false">IF(AE270&gt;0,BB270/AE270,"")</f>
        <v/>
      </c>
      <c r="BD270" s="66" t="n">
        <f aca="false">'Vstupní data'!AE270</f>
        <v>0</v>
      </c>
      <c r="BF270" s="66" t="n">
        <f aca="false">'Vstupní data'!AC270</f>
        <v>0</v>
      </c>
      <c r="BH270" s="66" t="n">
        <f aca="false">'Vstupní data'!AD270</f>
        <v>0</v>
      </c>
      <c r="BI270" s="66" t="n">
        <f aca="false">'Vstupní data'!AF270</f>
        <v>0</v>
      </c>
      <c r="BJ270" s="69" t="n">
        <f aca="false">'Vstupní data'!AG270</f>
        <v>0</v>
      </c>
      <c r="BK270" s="69" t="n">
        <f aca="false">IF(BF270&lt;&gt;0,VLOOKUP(I270,'Pril3-drev'!$H$5:$I$83,2,0),0)</f>
        <v>0</v>
      </c>
      <c r="BL270" s="69" t="n">
        <f aca="false">IF(BF270&lt;&gt;0,VLOOKUP(BK270,'Pril3-drev'!$A$5:$C$17,3,0),0)</f>
        <v>0</v>
      </c>
      <c r="BM270" s="69" t="n">
        <f aca="false">'Vstupní data'!AH270</f>
        <v>0</v>
      </c>
      <c r="BN270" s="69" t="n">
        <f aca="false">IF('Vstupní data'!AH270&gt;0,   VLOOKUP(VLOOKUP(CONCATENATE(VLOOKUP(I270,'Pril3-drev'!$H$4:$L$83,5,0),BD270),'Pril3-drev'!$Q$4:$R$2803,2,0),'AVB-BS'!$C$5:$S$29 ,LOOKUP(BM270,'AVB-BS'!$D$3:$S$3,'AVB-BS'!$D$1:$S$1) ,0 )   ,   IF('Vstupní data'!AI270&gt;0,'Vstupní data'!AI270,0))</f>
        <v>0</v>
      </c>
      <c r="BO270" s="69" t="str">
        <f aca="false">IF(BX270&gt;5,VLOOKUP(CONCATENATE(BK270,BN270),'Pril1-THLPa'!$H$6:$N$96,4,0),"")</f>
        <v/>
      </c>
      <c r="BP270" s="69" t="str">
        <f aca="false">IF(BX270&gt;5,VLOOKUP(CONCATENATE(BK270,BN270),'Pril1-THLPa'!$H$6:$N$96,5,0),"")</f>
        <v/>
      </c>
      <c r="BQ270" s="69" t="str">
        <f aca="false">IF(BX270&gt;5,VLOOKUP(CONCATENATE(BK270,BN270),'Pril1-THLPa'!$H$6:$N$96,6,0),"")</f>
        <v/>
      </c>
      <c r="BR270" s="69" t="str">
        <f aca="false">IF(BX270&gt;5,VLOOKUP(CONCATENATE(BK270,BN270),'Pril1-THLPa'!$H$6:$N$96,7,0),"")</f>
        <v/>
      </c>
      <c r="BS270" s="69" t="str">
        <f aca="false">IF(BX270&gt;5,VLOOKUP(CONCATENATE(BK270,BN270),'Pril1-THLPa'!$H$6:$O$96,8,0),"")</f>
        <v/>
      </c>
      <c r="BT270" s="69" t="str">
        <f aca="false">IF(BF270&gt;0, IF(BK270="smrk",  VLOOKUP(VLOOKUP(BD270,'Pril9-K3'!$L$8:$M$207,2,0),'Pril9-K3'!$A$8:$J$16,LOOKUP(BN270,'Pril9-K3'!$A$7:$J$7,'Pril9-K3'!$A$5:$J$5),0), IF(AND(BK270&lt;&gt;"smrk",'Vstupní data'!AK270&lt;&gt;""),'Vstupní data'!AK270,   VLOOKUP(VLOOKUP(BD270,'Pril9-K3'!$L$8:$M$207,2,0),'Pril9-K3'!$A$8:$J$16,LOOKUP(BN270,'Pril9-K3'!$A$7:$J$7,'Pril9-K3'!$A$5:$J$5),0)   )),   "")</f>
        <v/>
      </c>
      <c r="BV270" s="69" t="n">
        <f aca="false">'Vstupní data'!AJ270</f>
        <v>0</v>
      </c>
      <c r="BW270" s="69" t="n">
        <f aca="false">IF(BF270&gt;0,IF(J270&gt;0,J270,K270*H270/100),0)</f>
        <v>0</v>
      </c>
      <c r="BX270" s="69" t="n">
        <f aca="false">IF(BF270&gt;0,IF(BJ270&gt;BL270,BL270,BJ270),0)</f>
        <v>0</v>
      </c>
      <c r="BY270" s="69" t="n">
        <f aca="false">IF(BD270=0,0,IF(AND(BX270&gt;0,BX270&lt;=5),  IF(AND(BX270&gt;0,BX270&lt;=5),VLOOKUP(BK270,'Pril1-THLPa'!$A$6:$F$18,IF(AND(BX270&gt;0,BX270&lt;=5),LOOKUP(BX270,'Pril1-THLPa'!$B$5:$F$5,'Pril1-THLPa'!$B$4:$F$4),""),0),""),  IF(BX270&gt;5,BO270+BP270*(BX270-5)+BQ270*POWER(BX270-5,2)+BR270*POWER(BX270-5,3)+BS270*POWER(BX270-5,4),"")))</f>
        <v>0</v>
      </c>
      <c r="BZ270" s="69" t="n">
        <f aca="false">IF(BY270&gt;0,BY270*BI270/10*BW270*(100+BV270)/100,0)</f>
        <v>0</v>
      </c>
      <c r="CA270" s="69" t="n">
        <f aca="false">IF(BD270&gt;0,BX270-IF(BD270&gt;BX270,BX270,BD270),0)</f>
        <v>0</v>
      </c>
      <c r="CB270" s="69" t="n">
        <f aca="false">POWER(1.01,CA270)</f>
        <v>1</v>
      </c>
      <c r="CC270" s="69" t="n">
        <f aca="false">IF(BF270&gt;0,IF(BF270&gt;BH270,1,BF270/BH270),0)</f>
        <v>0</v>
      </c>
      <c r="CD270" s="72" t="n">
        <f aca="false">IF(BD270=0,0,IF(BF270&gt;0,ROUND(IF(CB270&lt;&gt;0,BZ270*BT270*1/CB270*CC270,0),0),0))</f>
        <v>0</v>
      </c>
      <c r="CE270" s="73" t="str">
        <f aca="false">IF(BF270&gt;0,IF(BF270&gt;BH270,CD270/BF270,CD270/BH270),"")</f>
        <v/>
      </c>
      <c r="CF270" s="69" t="n">
        <f aca="false">'Vstupní data'!AM270</f>
        <v>0</v>
      </c>
      <c r="CG270" s="69" t="n">
        <f aca="false">'Vstupní data'!AN270</f>
        <v>0</v>
      </c>
      <c r="CH270" s="69" t="n">
        <f aca="false">'Vstupní data'!AO270</f>
        <v>0</v>
      </c>
      <c r="CI270" s="69" t="n">
        <f aca="false">'Vstupní data'!AP270</f>
        <v>0</v>
      </c>
      <c r="CJ270" s="72" t="n">
        <f aca="false">ROUND(CH270*CI270,0)</f>
        <v>0</v>
      </c>
      <c r="CK270" s="74" t="str">
        <f aca="false">IF(OR(AA270&gt;0,BB270&gt;0,CD270&gt;0,CJ270&gt;0),AA270+BB270+CD270+CJ270,"")</f>
        <v/>
      </c>
    </row>
    <row r="271" customFormat="false" ht="12.8" hidden="false" customHeight="false" outlineLevel="0" collapsed="false">
      <c r="A271" s="66" t="n">
        <f aca="false">'Vstupní data'!A271</f>
        <v>0</v>
      </c>
      <c r="F271" s="66" t="str">
        <f aca="false">CONCATENATE('Vstupní data'!F271,'Vstupní data'!G271,'Vstupní data'!H271,'Vstupní data'!I271)</f>
        <v/>
      </c>
      <c r="G271" s="66"/>
      <c r="H271" s="66" t="n">
        <f aca="false">'Vstupní data'!K271</f>
        <v>0</v>
      </c>
      <c r="I271" s="66" t="n">
        <f aca="false">'Vstupní data'!L271</f>
        <v>0</v>
      </c>
      <c r="J271" s="66" t="n">
        <f aca="false">'Vstupní data'!K271*'Vstupní data'!M271/100</f>
        <v>0</v>
      </c>
      <c r="L271" s="66" t="n">
        <f aca="false">IF('Vstupní data'!N271="prostokořenný",0,IF('Vstupní data'!N271="krytokořenný","k",IF('Vstupní data'!N271="poloodrostky nebo odrostky, prostokořenné i krytokořenné","po",0)))</f>
        <v>0</v>
      </c>
      <c r="N271" s="66"/>
      <c r="O271" s="66" t="n">
        <f aca="false">'Vstupní data'!O271</f>
        <v>0</v>
      </c>
      <c r="P271" s="66" t="n">
        <f aca="false">IF(O271&gt;0,VLOOKUP(CONCATENATE(VLOOKUP(I271,'Pril3-drev'!$H$5:$K$83,4,0),"-",'Vstupní data'!R271),K2!$C$15:$D$23,2,0),0)</f>
        <v>0</v>
      </c>
      <c r="Q271" s="66" t="n">
        <f aca="false">IF(O271&gt;0,VLOOKUP(I271,'Pril3-drev'!$H$5:$I$83,2,0),0)</f>
        <v>0</v>
      </c>
      <c r="R271" s="66" t="n">
        <f aca="false">IF(Q271&gt;0,VLOOKUP(Q271,'Pril6-okus'!$A$5:$B$17,2,0),0)</f>
        <v>0</v>
      </c>
      <c r="S271" s="66" t="n">
        <f aca="false">IF(O271&gt;0,VLOOKUP(I271,'Pril3-drev'!$H$5:$J$83,3,0),0)</f>
        <v>0</v>
      </c>
      <c r="T271" s="66" t="str">
        <f aca="false">IF(O271&gt;0,IF(L271="k",0.9*VLOOKUP(S271,'ha-pocty-vyhl'!$A$5:$B$20,2,0),IF(L271="po",0.8*VLOOKUP(S271,'ha-pocty-vyhl'!$A$5:$B$20,2,0),VLOOKUP(S271,'ha-pocty-vyhl'!$A$5:$B$20,2,0))),"")</f>
        <v/>
      </c>
      <c r="U271" s="66" t="n">
        <f aca="false">'Vstupní data'!P271</f>
        <v>0</v>
      </c>
      <c r="V271" s="66" t="n">
        <f aca="false">IF(O271&gt;0,1.3*T271*1000*Z271/10000,0)</f>
        <v>0</v>
      </c>
      <c r="W271" s="66" t="n">
        <f aca="false">IF(O271&gt;0,1.3*T271*1000*Z271/10000,0)</f>
        <v>0</v>
      </c>
      <c r="X271" s="66" t="n">
        <f aca="false">IF(O271&gt;0,IF(O271&gt;V271,V271,O271),0)</f>
        <v>0</v>
      </c>
      <c r="Y271" s="66" t="n">
        <f aca="false">IF(O271&gt;0,IF(IF(U271&gt;W271,W271,U271)&lt;X271,W271,IF(U271&gt;W271,W271,U271)),0)</f>
        <v>0</v>
      </c>
      <c r="Z271" s="66" t="n">
        <f aca="false">IF(O271&gt;0,IF(J271&gt;0,J271,K271*H271/100),0)</f>
        <v>0</v>
      </c>
      <c r="AA271" s="67" t="n">
        <f aca="false">IF(O271&gt;0,CEILING(R271*P271*X271/Y271*Z271,1),0)</f>
        <v>0</v>
      </c>
      <c r="AB271" s="68" t="n">
        <f aca="false">IF(O271&gt;0,AA271/O271,0)</f>
        <v>0</v>
      </c>
      <c r="AC271" s="66" t="n">
        <f aca="false">'Vstupní data'!W271</f>
        <v>0</v>
      </c>
      <c r="AI271" s="66" t="str">
        <f aca="false">IF(OR('Vstupní data'!T271&gt;0,'Vstupní data'!U271&gt;0),VLOOKUP(I271,'Pril3-drev'!$H$5:$J$83,3,0),"")</f>
        <v/>
      </c>
      <c r="AJ271" s="66" t="n">
        <f aca="false">IF('Vstupní data'!V271="prostokořenný",0,IF('Vstupní data'!V271="krytokořenný","k",IF('Vstupní data'!V271="poloodrostky nebo odrostky, prostokořenné i krytokořenné","po",0)))</f>
        <v>0</v>
      </c>
      <c r="AK271" s="66" t="n">
        <f aca="false">IF(OR('Vstupní data'!T271&gt;0,'Vstupní data'!U271&gt;0),IF(AJ271="k",0.9*VLOOKUP(AI271,'ha-pocty-vyhl'!$A$5:$B$20,2,0),IF(AJ271="po",0.8*VLOOKUP(AI271,'ha-pocty-vyhl'!$A$5:$B$20,2,0),VLOOKUP(AI271,'ha-pocty-vyhl'!$A$5:$B$20,2,0))),0)</f>
        <v>0</v>
      </c>
      <c r="AL271" s="66" t="n">
        <f aca="false">IF(OR('Vstupní data'!T271&gt;0,'Vstupní data'!U271&gt;0),'Vstupní data'!K271*'Vstupní data'!M271/100,0)</f>
        <v>0</v>
      </c>
      <c r="AM271" s="66" t="n">
        <f aca="false">IF(OR('Vstupní data'!T271&gt;0,'Vstupní data'!U271&gt;0),IF('Vstupní data'!T271&gt;0,'Vstupní data'!T271,ROUND(10*'Vstupní data'!U271/AK271,0)),0)</f>
        <v>0</v>
      </c>
      <c r="AN271" s="69" t="n">
        <f aca="false">IF('Vstupní data'!T271&gt;0,   IF('Vstupní data'!T271&lt;=AL271,'Vstupní data'!T271,AL271),   IF(AM271&lt;AL271,AM271,AL271))</f>
        <v>0</v>
      </c>
      <c r="AO271" s="69" t="n">
        <f aca="false">'Vstupní data'!X271</f>
        <v>0</v>
      </c>
      <c r="AP271" s="66" t="n">
        <f aca="false">IF(OR('Vstupní data'!T271&gt;0,'Vstupní data'!U271&gt;0),IF(I271&lt;&gt;0,VLOOKUP(I271,'Pril3-drev'!$H$5:$I$83,2,0),0),0)</f>
        <v>0</v>
      </c>
      <c r="AQ271" s="66" t="n">
        <f aca="false">'Vstupní data'!Y271</f>
        <v>0</v>
      </c>
      <c r="AR271" s="66" t="str">
        <f aca="false">IF(AC271&gt;5,   IF('Vstupní data'!Y271&gt;0,   VLOOKUP(VLOOKUP(CONCATENATE(VLOOKUP(I271,'Pril3-drev'!$H$4:$L$83,5,0),AC271),'Pril3-drev'!$Q$4:$R$2803,2,0),'AVB-BS'!$C$5:$S$29 ,LOOKUP(AQ271,'AVB-BS'!$D$3:$S$3,'AVB-BS'!$D$1:$S$1) ,0 )   ,   IF('Vstupní data'!Z271&gt;0,'Vstupní data'!Z271,0)) , "")</f>
        <v/>
      </c>
      <c r="AS271" s="70" t="str">
        <f aca="false">IF(AC271&gt;5,VLOOKUP(CONCATENATE(AP271,AR271),'Pril1-THLPa'!$H$6:$N$96,4,0),"")</f>
        <v/>
      </c>
      <c r="AT271" s="70" t="str">
        <f aca="false">IF(AC271&gt;5,VLOOKUP(CONCATENATE(AP271,AR271),'Pril1-THLPa'!$H$6:$N$96,5,0),"")</f>
        <v/>
      </c>
      <c r="AU271" s="70" t="str">
        <f aca="false">IF(AC271&gt;5,VLOOKUP(CONCATENATE(AP271,AR271),'Pril1-THLPa'!$H$6:$N$96,6,0),"")</f>
        <v/>
      </c>
      <c r="AV271" s="70" t="str">
        <f aca="false">IF(AC271&gt;5,VLOOKUP(CONCATENATE(AP271,AR271),'Pril1-THLPa'!$H$6:$N$96,7,0),"")</f>
        <v/>
      </c>
      <c r="AW271" s="70" t="str">
        <f aca="false">IF(AC271&gt;5,VLOOKUP(CONCATENATE(AP271,AR271),'Pril1-THLPa'!$H$6:$O$96,8,0),"")</f>
        <v/>
      </c>
      <c r="AX271" s="66" t="n">
        <f aca="false">IF(AC271&gt;0,IF(AND(AC271&gt;0,AC271&lt;=5),VLOOKUP(AP271,'Pril1-THLPa'!$A$6:$F$18,LOOKUP(AC271,'Pril1-THLPa'!$B$5:$F$5,'Pril1-THLPa'!$B$4:$F$4),0),AS271+AT271*(AC271-5)+AU271*POWER(AC271-5,2)+AV271*POWER(AC271-5,3)+AW271*POWER(AC271-5,4)),0)</f>
        <v>0</v>
      </c>
      <c r="AY271" s="71"/>
      <c r="AZ271" s="66" t="n">
        <f aca="false">'Vstupní data'!AA271</f>
        <v>0</v>
      </c>
      <c r="BA271" s="66" t="n">
        <f aca="false">IF(OR('Vstupní data'!T271&gt;0,'Vstupní data'!U271&gt;0),IF(AC271&lt;&gt;"",AX271*AO271/10*(100+AZ271)/100,0),0)</f>
        <v>0</v>
      </c>
      <c r="BB271" s="67" t="n">
        <f aca="false">IF(AC271&lt;&gt;"",ROUND(BA271*AN271,0),0)</f>
        <v>0</v>
      </c>
      <c r="BC271" s="68" t="str">
        <f aca="false">IF(AE271&gt;0,BB271/AE271,"")</f>
        <v/>
      </c>
      <c r="BD271" s="66" t="n">
        <f aca="false">'Vstupní data'!AE271</f>
        <v>0</v>
      </c>
      <c r="BF271" s="66" t="n">
        <f aca="false">'Vstupní data'!AC271</f>
        <v>0</v>
      </c>
      <c r="BH271" s="66" t="n">
        <f aca="false">'Vstupní data'!AD271</f>
        <v>0</v>
      </c>
      <c r="BI271" s="66" t="n">
        <f aca="false">'Vstupní data'!AF271</f>
        <v>0</v>
      </c>
      <c r="BJ271" s="69" t="n">
        <f aca="false">'Vstupní data'!AG271</f>
        <v>0</v>
      </c>
      <c r="BK271" s="69" t="n">
        <f aca="false">IF(BF271&lt;&gt;0,VLOOKUP(I271,'Pril3-drev'!$H$5:$I$83,2,0),0)</f>
        <v>0</v>
      </c>
      <c r="BL271" s="69" t="n">
        <f aca="false">IF(BF271&lt;&gt;0,VLOOKUP(BK271,'Pril3-drev'!$A$5:$C$17,3,0),0)</f>
        <v>0</v>
      </c>
      <c r="BM271" s="69" t="n">
        <f aca="false">'Vstupní data'!AH271</f>
        <v>0</v>
      </c>
      <c r="BN271" s="69" t="n">
        <f aca="false">IF('Vstupní data'!AH271&gt;0,   VLOOKUP(VLOOKUP(CONCATENATE(VLOOKUP(I271,'Pril3-drev'!$H$4:$L$83,5,0),BD271),'Pril3-drev'!$Q$4:$R$2803,2,0),'AVB-BS'!$C$5:$S$29 ,LOOKUP(BM271,'AVB-BS'!$D$3:$S$3,'AVB-BS'!$D$1:$S$1) ,0 )   ,   IF('Vstupní data'!AI271&gt;0,'Vstupní data'!AI271,0))</f>
        <v>0</v>
      </c>
      <c r="BO271" s="69" t="str">
        <f aca="false">IF(BX271&gt;5,VLOOKUP(CONCATENATE(BK271,BN271),'Pril1-THLPa'!$H$6:$N$96,4,0),"")</f>
        <v/>
      </c>
      <c r="BP271" s="69" t="str">
        <f aca="false">IF(BX271&gt;5,VLOOKUP(CONCATENATE(BK271,BN271),'Pril1-THLPa'!$H$6:$N$96,5,0),"")</f>
        <v/>
      </c>
      <c r="BQ271" s="69" t="str">
        <f aca="false">IF(BX271&gt;5,VLOOKUP(CONCATENATE(BK271,BN271),'Pril1-THLPa'!$H$6:$N$96,6,0),"")</f>
        <v/>
      </c>
      <c r="BR271" s="69" t="str">
        <f aca="false">IF(BX271&gt;5,VLOOKUP(CONCATENATE(BK271,BN271),'Pril1-THLPa'!$H$6:$N$96,7,0),"")</f>
        <v/>
      </c>
      <c r="BS271" s="69" t="str">
        <f aca="false">IF(BX271&gt;5,VLOOKUP(CONCATENATE(BK271,BN271),'Pril1-THLPa'!$H$6:$O$96,8,0),"")</f>
        <v/>
      </c>
      <c r="BT271" s="69" t="str">
        <f aca="false">IF(BF271&gt;0, IF(BK271="smrk",  VLOOKUP(VLOOKUP(BD271,'Pril9-K3'!$L$8:$M$207,2,0),'Pril9-K3'!$A$8:$J$16,LOOKUP(BN271,'Pril9-K3'!$A$7:$J$7,'Pril9-K3'!$A$5:$J$5),0), IF(AND(BK271&lt;&gt;"smrk",'Vstupní data'!AK271&lt;&gt;""),'Vstupní data'!AK271,   VLOOKUP(VLOOKUP(BD271,'Pril9-K3'!$L$8:$M$207,2,0),'Pril9-K3'!$A$8:$J$16,LOOKUP(BN271,'Pril9-K3'!$A$7:$J$7,'Pril9-K3'!$A$5:$J$5),0)   )),   "")</f>
        <v/>
      </c>
      <c r="BV271" s="69" t="n">
        <f aca="false">'Vstupní data'!AJ271</f>
        <v>0</v>
      </c>
      <c r="BW271" s="69" t="n">
        <f aca="false">IF(BF271&gt;0,IF(J271&gt;0,J271,K271*H271/100),0)</f>
        <v>0</v>
      </c>
      <c r="BX271" s="69" t="n">
        <f aca="false">IF(BF271&gt;0,IF(BJ271&gt;BL271,BL271,BJ271),0)</f>
        <v>0</v>
      </c>
      <c r="BY271" s="69" t="n">
        <f aca="false">IF(BD271=0,0,IF(AND(BX271&gt;0,BX271&lt;=5),  IF(AND(BX271&gt;0,BX271&lt;=5),VLOOKUP(BK271,'Pril1-THLPa'!$A$6:$F$18,IF(AND(BX271&gt;0,BX271&lt;=5),LOOKUP(BX271,'Pril1-THLPa'!$B$5:$F$5,'Pril1-THLPa'!$B$4:$F$4),""),0),""),  IF(BX271&gt;5,BO271+BP271*(BX271-5)+BQ271*POWER(BX271-5,2)+BR271*POWER(BX271-5,3)+BS271*POWER(BX271-5,4),"")))</f>
        <v>0</v>
      </c>
      <c r="BZ271" s="69" t="n">
        <f aca="false">IF(BY271&gt;0,BY271*BI271/10*BW271*(100+BV271)/100,0)</f>
        <v>0</v>
      </c>
      <c r="CA271" s="69" t="n">
        <f aca="false">IF(BD271&gt;0,BX271-IF(BD271&gt;BX271,BX271,BD271),0)</f>
        <v>0</v>
      </c>
      <c r="CB271" s="69" t="n">
        <f aca="false">POWER(1.01,CA271)</f>
        <v>1</v>
      </c>
      <c r="CC271" s="69" t="n">
        <f aca="false">IF(BF271&gt;0,IF(BF271&gt;BH271,1,BF271/BH271),0)</f>
        <v>0</v>
      </c>
      <c r="CD271" s="72" t="n">
        <f aca="false">IF(BD271=0,0,IF(BF271&gt;0,ROUND(IF(CB271&lt;&gt;0,BZ271*BT271*1/CB271*CC271,0),0),0))</f>
        <v>0</v>
      </c>
      <c r="CE271" s="73" t="str">
        <f aca="false">IF(BF271&gt;0,IF(BF271&gt;BH271,CD271/BF271,CD271/BH271),"")</f>
        <v/>
      </c>
      <c r="CF271" s="69" t="n">
        <f aca="false">'Vstupní data'!AM271</f>
        <v>0</v>
      </c>
      <c r="CG271" s="69" t="n">
        <f aca="false">'Vstupní data'!AN271</f>
        <v>0</v>
      </c>
      <c r="CH271" s="69" t="n">
        <f aca="false">'Vstupní data'!AO271</f>
        <v>0</v>
      </c>
      <c r="CI271" s="69" t="n">
        <f aca="false">'Vstupní data'!AP271</f>
        <v>0</v>
      </c>
      <c r="CJ271" s="72" t="n">
        <f aca="false">ROUND(CH271*CI271,0)</f>
        <v>0</v>
      </c>
      <c r="CK271" s="74" t="str">
        <f aca="false">IF(OR(AA271&gt;0,BB271&gt;0,CD271&gt;0,CJ271&gt;0),AA271+BB271+CD271+CJ271,"")</f>
        <v/>
      </c>
    </row>
    <row r="272" customFormat="false" ht="12.8" hidden="false" customHeight="false" outlineLevel="0" collapsed="false">
      <c r="A272" s="66" t="n">
        <f aca="false">'Vstupní data'!A272</f>
        <v>0</v>
      </c>
      <c r="F272" s="66" t="str">
        <f aca="false">CONCATENATE('Vstupní data'!F272,'Vstupní data'!G272,'Vstupní data'!H272,'Vstupní data'!I272)</f>
        <v/>
      </c>
      <c r="G272" s="66"/>
      <c r="H272" s="66" t="n">
        <f aca="false">'Vstupní data'!K272</f>
        <v>0</v>
      </c>
      <c r="I272" s="66" t="n">
        <f aca="false">'Vstupní data'!L272</f>
        <v>0</v>
      </c>
      <c r="J272" s="66" t="n">
        <f aca="false">'Vstupní data'!K272*'Vstupní data'!M272/100</f>
        <v>0</v>
      </c>
      <c r="L272" s="66" t="n">
        <f aca="false">IF('Vstupní data'!N272="prostokořenný",0,IF('Vstupní data'!N272="krytokořenný","k",IF('Vstupní data'!N272="poloodrostky nebo odrostky, prostokořenné i krytokořenné","po",0)))</f>
        <v>0</v>
      </c>
      <c r="N272" s="66"/>
      <c r="O272" s="66" t="n">
        <f aca="false">'Vstupní data'!O272</f>
        <v>0</v>
      </c>
      <c r="P272" s="66" t="n">
        <f aca="false">IF(O272&gt;0,VLOOKUP(CONCATENATE(VLOOKUP(I272,'Pril3-drev'!$H$5:$K$83,4,0),"-",'Vstupní data'!R272),K2!$C$15:$D$23,2,0),0)</f>
        <v>0</v>
      </c>
      <c r="Q272" s="66" t="n">
        <f aca="false">IF(O272&gt;0,VLOOKUP(I272,'Pril3-drev'!$H$5:$I$83,2,0),0)</f>
        <v>0</v>
      </c>
      <c r="R272" s="66" t="n">
        <f aca="false">IF(Q272&gt;0,VLOOKUP(Q272,'Pril6-okus'!$A$5:$B$17,2,0),0)</f>
        <v>0</v>
      </c>
      <c r="S272" s="66" t="n">
        <f aca="false">IF(O272&gt;0,VLOOKUP(I272,'Pril3-drev'!$H$5:$J$83,3,0),0)</f>
        <v>0</v>
      </c>
      <c r="T272" s="66" t="str">
        <f aca="false">IF(O272&gt;0,IF(L272="k",0.9*VLOOKUP(S272,'ha-pocty-vyhl'!$A$5:$B$20,2,0),IF(L272="po",0.8*VLOOKUP(S272,'ha-pocty-vyhl'!$A$5:$B$20,2,0),VLOOKUP(S272,'ha-pocty-vyhl'!$A$5:$B$20,2,0))),"")</f>
        <v/>
      </c>
      <c r="U272" s="66" t="n">
        <f aca="false">'Vstupní data'!P272</f>
        <v>0</v>
      </c>
      <c r="V272" s="66" t="n">
        <f aca="false">IF(O272&gt;0,1.3*T272*1000*Z272/10000,0)</f>
        <v>0</v>
      </c>
      <c r="W272" s="66" t="n">
        <f aca="false">IF(O272&gt;0,1.3*T272*1000*Z272/10000,0)</f>
        <v>0</v>
      </c>
      <c r="X272" s="66" t="n">
        <f aca="false">IF(O272&gt;0,IF(O272&gt;V272,V272,O272),0)</f>
        <v>0</v>
      </c>
      <c r="Y272" s="66" t="n">
        <f aca="false">IF(O272&gt;0,IF(IF(U272&gt;W272,W272,U272)&lt;X272,W272,IF(U272&gt;W272,W272,U272)),0)</f>
        <v>0</v>
      </c>
      <c r="Z272" s="66" t="n">
        <f aca="false">IF(O272&gt;0,IF(J272&gt;0,J272,K272*H272/100),0)</f>
        <v>0</v>
      </c>
      <c r="AA272" s="67" t="n">
        <f aca="false">IF(O272&gt;0,CEILING(R272*P272*X272/Y272*Z272,1),0)</f>
        <v>0</v>
      </c>
      <c r="AB272" s="68" t="n">
        <f aca="false">IF(O272&gt;0,AA272/O272,0)</f>
        <v>0</v>
      </c>
      <c r="AC272" s="66" t="n">
        <f aca="false">'Vstupní data'!W272</f>
        <v>0</v>
      </c>
      <c r="AI272" s="66" t="str">
        <f aca="false">IF(OR('Vstupní data'!T272&gt;0,'Vstupní data'!U272&gt;0),VLOOKUP(I272,'Pril3-drev'!$H$5:$J$83,3,0),"")</f>
        <v/>
      </c>
      <c r="AJ272" s="66" t="n">
        <f aca="false">IF('Vstupní data'!V272="prostokořenný",0,IF('Vstupní data'!V272="krytokořenný","k",IF('Vstupní data'!V272="poloodrostky nebo odrostky, prostokořenné i krytokořenné","po",0)))</f>
        <v>0</v>
      </c>
      <c r="AK272" s="66" t="n">
        <f aca="false">IF(OR('Vstupní data'!T272&gt;0,'Vstupní data'!U272&gt;0),IF(AJ272="k",0.9*VLOOKUP(AI272,'ha-pocty-vyhl'!$A$5:$B$20,2,0),IF(AJ272="po",0.8*VLOOKUP(AI272,'ha-pocty-vyhl'!$A$5:$B$20,2,0),VLOOKUP(AI272,'ha-pocty-vyhl'!$A$5:$B$20,2,0))),0)</f>
        <v>0</v>
      </c>
      <c r="AL272" s="66" t="n">
        <f aca="false">IF(OR('Vstupní data'!T272&gt;0,'Vstupní data'!U272&gt;0),'Vstupní data'!K272*'Vstupní data'!M272/100,0)</f>
        <v>0</v>
      </c>
      <c r="AM272" s="66" t="n">
        <f aca="false">IF(OR('Vstupní data'!T272&gt;0,'Vstupní data'!U272&gt;0),IF('Vstupní data'!T272&gt;0,'Vstupní data'!T272,ROUND(10*'Vstupní data'!U272/AK272,0)),0)</f>
        <v>0</v>
      </c>
      <c r="AN272" s="69" t="n">
        <f aca="false">IF('Vstupní data'!T272&gt;0,   IF('Vstupní data'!T272&lt;=AL272,'Vstupní data'!T272,AL272),   IF(AM272&lt;AL272,AM272,AL272))</f>
        <v>0</v>
      </c>
      <c r="AO272" s="69" t="n">
        <f aca="false">'Vstupní data'!X272</f>
        <v>0</v>
      </c>
      <c r="AP272" s="66" t="n">
        <f aca="false">IF(OR('Vstupní data'!T272&gt;0,'Vstupní data'!U272&gt;0),IF(I272&lt;&gt;0,VLOOKUP(I272,'Pril3-drev'!$H$5:$I$83,2,0),0),0)</f>
        <v>0</v>
      </c>
      <c r="AQ272" s="66" t="n">
        <f aca="false">'Vstupní data'!Y272</f>
        <v>0</v>
      </c>
      <c r="AR272" s="66" t="str">
        <f aca="false">IF(AC272&gt;5,   IF('Vstupní data'!Y272&gt;0,   VLOOKUP(VLOOKUP(CONCATENATE(VLOOKUP(I272,'Pril3-drev'!$H$4:$L$83,5,0),AC272),'Pril3-drev'!$Q$4:$R$2803,2,0),'AVB-BS'!$C$5:$S$29 ,LOOKUP(AQ272,'AVB-BS'!$D$3:$S$3,'AVB-BS'!$D$1:$S$1) ,0 )   ,   IF('Vstupní data'!Z272&gt;0,'Vstupní data'!Z272,0)) , "")</f>
        <v/>
      </c>
      <c r="AS272" s="70" t="str">
        <f aca="false">IF(AC272&gt;5,VLOOKUP(CONCATENATE(AP272,AR272),'Pril1-THLPa'!$H$6:$N$96,4,0),"")</f>
        <v/>
      </c>
      <c r="AT272" s="70" t="str">
        <f aca="false">IF(AC272&gt;5,VLOOKUP(CONCATENATE(AP272,AR272),'Pril1-THLPa'!$H$6:$N$96,5,0),"")</f>
        <v/>
      </c>
      <c r="AU272" s="70" t="str">
        <f aca="false">IF(AC272&gt;5,VLOOKUP(CONCATENATE(AP272,AR272),'Pril1-THLPa'!$H$6:$N$96,6,0),"")</f>
        <v/>
      </c>
      <c r="AV272" s="70" t="str">
        <f aca="false">IF(AC272&gt;5,VLOOKUP(CONCATENATE(AP272,AR272),'Pril1-THLPa'!$H$6:$N$96,7,0),"")</f>
        <v/>
      </c>
      <c r="AW272" s="70" t="str">
        <f aca="false">IF(AC272&gt;5,VLOOKUP(CONCATENATE(AP272,AR272),'Pril1-THLPa'!$H$6:$O$96,8,0),"")</f>
        <v/>
      </c>
      <c r="AX272" s="66" t="n">
        <f aca="false">IF(AC272&gt;0,IF(AND(AC272&gt;0,AC272&lt;=5),VLOOKUP(AP272,'Pril1-THLPa'!$A$6:$F$18,LOOKUP(AC272,'Pril1-THLPa'!$B$5:$F$5,'Pril1-THLPa'!$B$4:$F$4),0),AS272+AT272*(AC272-5)+AU272*POWER(AC272-5,2)+AV272*POWER(AC272-5,3)+AW272*POWER(AC272-5,4)),0)</f>
        <v>0</v>
      </c>
      <c r="AY272" s="71"/>
      <c r="AZ272" s="66" t="n">
        <f aca="false">'Vstupní data'!AA272</f>
        <v>0</v>
      </c>
      <c r="BA272" s="66" t="n">
        <f aca="false">IF(OR('Vstupní data'!T272&gt;0,'Vstupní data'!U272&gt;0),IF(AC272&lt;&gt;"",AX272*AO272/10*(100+AZ272)/100,0),0)</f>
        <v>0</v>
      </c>
      <c r="BB272" s="67" t="n">
        <f aca="false">IF(AC272&lt;&gt;"",ROUND(BA272*AN272,0),0)</f>
        <v>0</v>
      </c>
      <c r="BC272" s="68" t="str">
        <f aca="false">IF(AE272&gt;0,BB272/AE272,"")</f>
        <v/>
      </c>
      <c r="BD272" s="66" t="n">
        <f aca="false">'Vstupní data'!AE272</f>
        <v>0</v>
      </c>
      <c r="BF272" s="66" t="n">
        <f aca="false">'Vstupní data'!AC272</f>
        <v>0</v>
      </c>
      <c r="BH272" s="66" t="n">
        <f aca="false">'Vstupní data'!AD272</f>
        <v>0</v>
      </c>
      <c r="BI272" s="66" t="n">
        <f aca="false">'Vstupní data'!AF272</f>
        <v>0</v>
      </c>
      <c r="BJ272" s="69" t="n">
        <f aca="false">'Vstupní data'!AG272</f>
        <v>0</v>
      </c>
      <c r="BK272" s="69" t="n">
        <f aca="false">IF(BF272&lt;&gt;0,VLOOKUP(I272,'Pril3-drev'!$H$5:$I$83,2,0),0)</f>
        <v>0</v>
      </c>
      <c r="BL272" s="69" t="n">
        <f aca="false">IF(BF272&lt;&gt;0,VLOOKUP(BK272,'Pril3-drev'!$A$5:$C$17,3,0),0)</f>
        <v>0</v>
      </c>
      <c r="BM272" s="69" t="n">
        <f aca="false">'Vstupní data'!AH272</f>
        <v>0</v>
      </c>
      <c r="BN272" s="69" t="n">
        <f aca="false">IF('Vstupní data'!AH272&gt;0,   VLOOKUP(VLOOKUP(CONCATENATE(VLOOKUP(I272,'Pril3-drev'!$H$4:$L$83,5,0),BD272),'Pril3-drev'!$Q$4:$R$2803,2,0),'AVB-BS'!$C$5:$S$29 ,LOOKUP(BM272,'AVB-BS'!$D$3:$S$3,'AVB-BS'!$D$1:$S$1) ,0 )   ,   IF('Vstupní data'!AI272&gt;0,'Vstupní data'!AI272,0))</f>
        <v>0</v>
      </c>
      <c r="BO272" s="69" t="str">
        <f aca="false">IF(BX272&gt;5,VLOOKUP(CONCATENATE(BK272,BN272),'Pril1-THLPa'!$H$6:$N$96,4,0),"")</f>
        <v/>
      </c>
      <c r="BP272" s="69" t="str">
        <f aca="false">IF(BX272&gt;5,VLOOKUP(CONCATENATE(BK272,BN272),'Pril1-THLPa'!$H$6:$N$96,5,0),"")</f>
        <v/>
      </c>
      <c r="BQ272" s="69" t="str">
        <f aca="false">IF(BX272&gt;5,VLOOKUP(CONCATENATE(BK272,BN272),'Pril1-THLPa'!$H$6:$N$96,6,0),"")</f>
        <v/>
      </c>
      <c r="BR272" s="69" t="str">
        <f aca="false">IF(BX272&gt;5,VLOOKUP(CONCATENATE(BK272,BN272),'Pril1-THLPa'!$H$6:$N$96,7,0),"")</f>
        <v/>
      </c>
      <c r="BS272" s="69" t="str">
        <f aca="false">IF(BX272&gt;5,VLOOKUP(CONCATENATE(BK272,BN272),'Pril1-THLPa'!$H$6:$O$96,8,0),"")</f>
        <v/>
      </c>
      <c r="BT272" s="69" t="str">
        <f aca="false">IF(BF272&gt;0, IF(BK272="smrk",  VLOOKUP(VLOOKUP(BD272,'Pril9-K3'!$L$8:$M$207,2,0),'Pril9-K3'!$A$8:$J$16,LOOKUP(BN272,'Pril9-K3'!$A$7:$J$7,'Pril9-K3'!$A$5:$J$5),0), IF(AND(BK272&lt;&gt;"smrk",'Vstupní data'!AK272&lt;&gt;""),'Vstupní data'!AK272,   VLOOKUP(VLOOKUP(BD272,'Pril9-K3'!$L$8:$M$207,2,0),'Pril9-K3'!$A$8:$J$16,LOOKUP(BN272,'Pril9-K3'!$A$7:$J$7,'Pril9-K3'!$A$5:$J$5),0)   )),   "")</f>
        <v/>
      </c>
      <c r="BV272" s="69" t="n">
        <f aca="false">'Vstupní data'!AJ272</f>
        <v>0</v>
      </c>
      <c r="BW272" s="69" t="n">
        <f aca="false">IF(BF272&gt;0,IF(J272&gt;0,J272,K272*H272/100),0)</f>
        <v>0</v>
      </c>
      <c r="BX272" s="69" t="n">
        <f aca="false">IF(BF272&gt;0,IF(BJ272&gt;BL272,BL272,BJ272),0)</f>
        <v>0</v>
      </c>
      <c r="BY272" s="69" t="n">
        <f aca="false">IF(BD272=0,0,IF(AND(BX272&gt;0,BX272&lt;=5),  IF(AND(BX272&gt;0,BX272&lt;=5),VLOOKUP(BK272,'Pril1-THLPa'!$A$6:$F$18,IF(AND(BX272&gt;0,BX272&lt;=5),LOOKUP(BX272,'Pril1-THLPa'!$B$5:$F$5,'Pril1-THLPa'!$B$4:$F$4),""),0),""),  IF(BX272&gt;5,BO272+BP272*(BX272-5)+BQ272*POWER(BX272-5,2)+BR272*POWER(BX272-5,3)+BS272*POWER(BX272-5,4),"")))</f>
        <v>0</v>
      </c>
      <c r="BZ272" s="69" t="n">
        <f aca="false">IF(BY272&gt;0,BY272*BI272/10*BW272*(100+BV272)/100,0)</f>
        <v>0</v>
      </c>
      <c r="CA272" s="69" t="n">
        <f aca="false">IF(BD272&gt;0,BX272-IF(BD272&gt;BX272,BX272,BD272),0)</f>
        <v>0</v>
      </c>
      <c r="CB272" s="69" t="n">
        <f aca="false">POWER(1.01,CA272)</f>
        <v>1</v>
      </c>
      <c r="CC272" s="69" t="n">
        <f aca="false">IF(BF272&gt;0,IF(BF272&gt;BH272,1,BF272/BH272),0)</f>
        <v>0</v>
      </c>
      <c r="CD272" s="72" t="n">
        <f aca="false">IF(BD272=0,0,IF(BF272&gt;0,ROUND(IF(CB272&lt;&gt;0,BZ272*BT272*1/CB272*CC272,0),0),0))</f>
        <v>0</v>
      </c>
      <c r="CE272" s="73" t="str">
        <f aca="false">IF(BF272&gt;0,IF(BF272&gt;BH272,CD272/BF272,CD272/BH272),"")</f>
        <v/>
      </c>
      <c r="CF272" s="69" t="n">
        <f aca="false">'Vstupní data'!AM272</f>
        <v>0</v>
      </c>
      <c r="CG272" s="69" t="n">
        <f aca="false">'Vstupní data'!AN272</f>
        <v>0</v>
      </c>
      <c r="CH272" s="69" t="n">
        <f aca="false">'Vstupní data'!AO272</f>
        <v>0</v>
      </c>
      <c r="CI272" s="69" t="n">
        <f aca="false">'Vstupní data'!AP272</f>
        <v>0</v>
      </c>
      <c r="CJ272" s="72" t="n">
        <f aca="false">ROUND(CH272*CI272,0)</f>
        <v>0</v>
      </c>
      <c r="CK272" s="74" t="str">
        <f aca="false">IF(OR(AA272&gt;0,BB272&gt;0,CD272&gt;0,CJ272&gt;0),AA272+BB272+CD272+CJ272,"")</f>
        <v/>
      </c>
    </row>
    <row r="273" customFormat="false" ht="12.8" hidden="false" customHeight="false" outlineLevel="0" collapsed="false">
      <c r="A273" s="66" t="n">
        <f aca="false">'Vstupní data'!A273</f>
        <v>0</v>
      </c>
      <c r="F273" s="66" t="str">
        <f aca="false">CONCATENATE('Vstupní data'!F273,'Vstupní data'!G273,'Vstupní data'!H273,'Vstupní data'!I273)</f>
        <v/>
      </c>
      <c r="G273" s="66"/>
      <c r="H273" s="66" t="n">
        <f aca="false">'Vstupní data'!K273</f>
        <v>0</v>
      </c>
      <c r="I273" s="66" t="n">
        <f aca="false">'Vstupní data'!L273</f>
        <v>0</v>
      </c>
      <c r="J273" s="66" t="n">
        <f aca="false">'Vstupní data'!K273*'Vstupní data'!M273/100</f>
        <v>0</v>
      </c>
      <c r="L273" s="66" t="n">
        <f aca="false">IF('Vstupní data'!N273="prostokořenný",0,IF('Vstupní data'!N273="krytokořenný","k",IF('Vstupní data'!N273="poloodrostky nebo odrostky, prostokořenné i krytokořenné","po",0)))</f>
        <v>0</v>
      </c>
      <c r="N273" s="66"/>
      <c r="O273" s="66" t="n">
        <f aca="false">'Vstupní data'!O273</f>
        <v>0</v>
      </c>
      <c r="P273" s="66" t="n">
        <f aca="false">IF(O273&gt;0,VLOOKUP(CONCATENATE(VLOOKUP(I273,'Pril3-drev'!$H$5:$K$83,4,0),"-",'Vstupní data'!R273),K2!$C$15:$D$23,2,0),0)</f>
        <v>0</v>
      </c>
      <c r="Q273" s="66" t="n">
        <f aca="false">IF(O273&gt;0,VLOOKUP(I273,'Pril3-drev'!$H$5:$I$83,2,0),0)</f>
        <v>0</v>
      </c>
      <c r="R273" s="66" t="n">
        <f aca="false">IF(Q273&gt;0,VLOOKUP(Q273,'Pril6-okus'!$A$5:$B$17,2,0),0)</f>
        <v>0</v>
      </c>
      <c r="S273" s="66" t="n">
        <f aca="false">IF(O273&gt;0,VLOOKUP(I273,'Pril3-drev'!$H$5:$J$83,3,0),0)</f>
        <v>0</v>
      </c>
      <c r="T273" s="66" t="str">
        <f aca="false">IF(O273&gt;0,IF(L273="k",0.9*VLOOKUP(S273,'ha-pocty-vyhl'!$A$5:$B$20,2,0),IF(L273="po",0.8*VLOOKUP(S273,'ha-pocty-vyhl'!$A$5:$B$20,2,0),VLOOKUP(S273,'ha-pocty-vyhl'!$A$5:$B$20,2,0))),"")</f>
        <v/>
      </c>
      <c r="U273" s="66" t="n">
        <f aca="false">'Vstupní data'!P273</f>
        <v>0</v>
      </c>
      <c r="V273" s="66" t="n">
        <f aca="false">IF(O273&gt;0,1.3*T273*1000*Z273/10000,0)</f>
        <v>0</v>
      </c>
      <c r="W273" s="66" t="n">
        <f aca="false">IF(O273&gt;0,1.3*T273*1000*Z273/10000,0)</f>
        <v>0</v>
      </c>
      <c r="X273" s="66" t="n">
        <f aca="false">IF(O273&gt;0,IF(O273&gt;V273,V273,O273),0)</f>
        <v>0</v>
      </c>
      <c r="Y273" s="66" t="n">
        <f aca="false">IF(O273&gt;0,IF(IF(U273&gt;W273,W273,U273)&lt;X273,W273,IF(U273&gt;W273,W273,U273)),0)</f>
        <v>0</v>
      </c>
      <c r="Z273" s="66" t="n">
        <f aca="false">IF(O273&gt;0,IF(J273&gt;0,J273,K273*H273/100),0)</f>
        <v>0</v>
      </c>
      <c r="AA273" s="67" t="n">
        <f aca="false">IF(O273&gt;0,CEILING(R273*P273*X273/Y273*Z273,1),0)</f>
        <v>0</v>
      </c>
      <c r="AB273" s="68" t="n">
        <f aca="false">IF(O273&gt;0,AA273/O273,0)</f>
        <v>0</v>
      </c>
      <c r="AC273" s="66" t="n">
        <f aca="false">'Vstupní data'!W273</f>
        <v>0</v>
      </c>
      <c r="AI273" s="66" t="str">
        <f aca="false">IF(OR('Vstupní data'!T273&gt;0,'Vstupní data'!U273&gt;0),VLOOKUP(I273,'Pril3-drev'!$H$5:$J$83,3,0),"")</f>
        <v/>
      </c>
      <c r="AJ273" s="66" t="n">
        <f aca="false">IF('Vstupní data'!V273="prostokořenný",0,IF('Vstupní data'!V273="krytokořenný","k",IF('Vstupní data'!V273="poloodrostky nebo odrostky, prostokořenné i krytokořenné","po",0)))</f>
        <v>0</v>
      </c>
      <c r="AK273" s="66" t="n">
        <f aca="false">IF(OR('Vstupní data'!T273&gt;0,'Vstupní data'!U273&gt;0),IF(AJ273="k",0.9*VLOOKUP(AI273,'ha-pocty-vyhl'!$A$5:$B$20,2,0),IF(AJ273="po",0.8*VLOOKUP(AI273,'ha-pocty-vyhl'!$A$5:$B$20,2,0),VLOOKUP(AI273,'ha-pocty-vyhl'!$A$5:$B$20,2,0))),0)</f>
        <v>0</v>
      </c>
      <c r="AL273" s="66" t="n">
        <f aca="false">IF(OR('Vstupní data'!T273&gt;0,'Vstupní data'!U273&gt;0),'Vstupní data'!K273*'Vstupní data'!M273/100,0)</f>
        <v>0</v>
      </c>
      <c r="AM273" s="66" t="n">
        <f aca="false">IF(OR('Vstupní data'!T273&gt;0,'Vstupní data'!U273&gt;0),IF('Vstupní data'!T273&gt;0,'Vstupní data'!T273,ROUND(10*'Vstupní data'!U273/AK273,0)),0)</f>
        <v>0</v>
      </c>
      <c r="AN273" s="69" t="n">
        <f aca="false">IF('Vstupní data'!T273&gt;0,   IF('Vstupní data'!T273&lt;=AL273,'Vstupní data'!T273,AL273),   IF(AM273&lt;AL273,AM273,AL273))</f>
        <v>0</v>
      </c>
      <c r="AO273" s="69" t="n">
        <f aca="false">'Vstupní data'!X273</f>
        <v>0</v>
      </c>
      <c r="AP273" s="66" t="n">
        <f aca="false">IF(OR('Vstupní data'!T273&gt;0,'Vstupní data'!U273&gt;0),IF(I273&lt;&gt;0,VLOOKUP(I273,'Pril3-drev'!$H$5:$I$83,2,0),0),0)</f>
        <v>0</v>
      </c>
      <c r="AQ273" s="66" t="n">
        <f aca="false">'Vstupní data'!Y273</f>
        <v>0</v>
      </c>
      <c r="AR273" s="66" t="str">
        <f aca="false">IF(AC273&gt;5,   IF('Vstupní data'!Y273&gt;0,   VLOOKUP(VLOOKUP(CONCATENATE(VLOOKUP(I273,'Pril3-drev'!$H$4:$L$83,5,0),AC273),'Pril3-drev'!$Q$4:$R$2803,2,0),'AVB-BS'!$C$5:$S$29 ,LOOKUP(AQ273,'AVB-BS'!$D$3:$S$3,'AVB-BS'!$D$1:$S$1) ,0 )   ,   IF('Vstupní data'!Z273&gt;0,'Vstupní data'!Z273,0)) , "")</f>
        <v/>
      </c>
      <c r="AS273" s="70" t="str">
        <f aca="false">IF(AC273&gt;5,VLOOKUP(CONCATENATE(AP273,AR273),'Pril1-THLPa'!$H$6:$N$96,4,0),"")</f>
        <v/>
      </c>
      <c r="AT273" s="70" t="str">
        <f aca="false">IF(AC273&gt;5,VLOOKUP(CONCATENATE(AP273,AR273),'Pril1-THLPa'!$H$6:$N$96,5,0),"")</f>
        <v/>
      </c>
      <c r="AU273" s="70" t="str">
        <f aca="false">IF(AC273&gt;5,VLOOKUP(CONCATENATE(AP273,AR273),'Pril1-THLPa'!$H$6:$N$96,6,0),"")</f>
        <v/>
      </c>
      <c r="AV273" s="70" t="str">
        <f aca="false">IF(AC273&gt;5,VLOOKUP(CONCATENATE(AP273,AR273),'Pril1-THLPa'!$H$6:$N$96,7,0),"")</f>
        <v/>
      </c>
      <c r="AW273" s="70" t="str">
        <f aca="false">IF(AC273&gt;5,VLOOKUP(CONCATENATE(AP273,AR273),'Pril1-THLPa'!$H$6:$O$96,8,0),"")</f>
        <v/>
      </c>
      <c r="AX273" s="66" t="n">
        <f aca="false">IF(AC273&gt;0,IF(AND(AC273&gt;0,AC273&lt;=5),VLOOKUP(AP273,'Pril1-THLPa'!$A$6:$F$18,LOOKUP(AC273,'Pril1-THLPa'!$B$5:$F$5,'Pril1-THLPa'!$B$4:$F$4),0),AS273+AT273*(AC273-5)+AU273*POWER(AC273-5,2)+AV273*POWER(AC273-5,3)+AW273*POWER(AC273-5,4)),0)</f>
        <v>0</v>
      </c>
      <c r="AY273" s="71"/>
      <c r="AZ273" s="66" t="n">
        <f aca="false">'Vstupní data'!AA273</f>
        <v>0</v>
      </c>
      <c r="BA273" s="66" t="n">
        <f aca="false">IF(OR('Vstupní data'!T273&gt;0,'Vstupní data'!U273&gt;0),IF(AC273&lt;&gt;"",AX273*AO273/10*(100+AZ273)/100,0),0)</f>
        <v>0</v>
      </c>
      <c r="BB273" s="67" t="n">
        <f aca="false">IF(AC273&lt;&gt;"",ROUND(BA273*AN273,0),0)</f>
        <v>0</v>
      </c>
      <c r="BC273" s="68" t="str">
        <f aca="false">IF(AE273&gt;0,BB273/AE273,"")</f>
        <v/>
      </c>
      <c r="BD273" s="66" t="n">
        <f aca="false">'Vstupní data'!AE273</f>
        <v>0</v>
      </c>
      <c r="BF273" s="66" t="n">
        <f aca="false">'Vstupní data'!AC273</f>
        <v>0</v>
      </c>
      <c r="BH273" s="66" t="n">
        <f aca="false">'Vstupní data'!AD273</f>
        <v>0</v>
      </c>
      <c r="BI273" s="66" t="n">
        <f aca="false">'Vstupní data'!AF273</f>
        <v>0</v>
      </c>
      <c r="BJ273" s="69" t="n">
        <f aca="false">'Vstupní data'!AG273</f>
        <v>0</v>
      </c>
      <c r="BK273" s="69" t="n">
        <f aca="false">IF(BF273&lt;&gt;0,VLOOKUP(I273,'Pril3-drev'!$H$5:$I$83,2,0),0)</f>
        <v>0</v>
      </c>
      <c r="BL273" s="69" t="n">
        <f aca="false">IF(BF273&lt;&gt;0,VLOOKUP(BK273,'Pril3-drev'!$A$5:$C$17,3,0),0)</f>
        <v>0</v>
      </c>
      <c r="BM273" s="69" t="n">
        <f aca="false">'Vstupní data'!AH273</f>
        <v>0</v>
      </c>
      <c r="BN273" s="69" t="n">
        <f aca="false">IF('Vstupní data'!AH273&gt;0,   VLOOKUP(VLOOKUP(CONCATENATE(VLOOKUP(I273,'Pril3-drev'!$H$4:$L$83,5,0),BD273),'Pril3-drev'!$Q$4:$R$2803,2,0),'AVB-BS'!$C$5:$S$29 ,LOOKUP(BM273,'AVB-BS'!$D$3:$S$3,'AVB-BS'!$D$1:$S$1) ,0 )   ,   IF('Vstupní data'!AI273&gt;0,'Vstupní data'!AI273,0))</f>
        <v>0</v>
      </c>
      <c r="BO273" s="69" t="str">
        <f aca="false">IF(BX273&gt;5,VLOOKUP(CONCATENATE(BK273,BN273),'Pril1-THLPa'!$H$6:$N$96,4,0),"")</f>
        <v/>
      </c>
      <c r="BP273" s="69" t="str">
        <f aca="false">IF(BX273&gt;5,VLOOKUP(CONCATENATE(BK273,BN273),'Pril1-THLPa'!$H$6:$N$96,5,0),"")</f>
        <v/>
      </c>
      <c r="BQ273" s="69" t="str">
        <f aca="false">IF(BX273&gt;5,VLOOKUP(CONCATENATE(BK273,BN273),'Pril1-THLPa'!$H$6:$N$96,6,0),"")</f>
        <v/>
      </c>
      <c r="BR273" s="69" t="str">
        <f aca="false">IF(BX273&gt;5,VLOOKUP(CONCATENATE(BK273,BN273),'Pril1-THLPa'!$H$6:$N$96,7,0),"")</f>
        <v/>
      </c>
      <c r="BS273" s="69" t="str">
        <f aca="false">IF(BX273&gt;5,VLOOKUP(CONCATENATE(BK273,BN273),'Pril1-THLPa'!$H$6:$O$96,8,0),"")</f>
        <v/>
      </c>
      <c r="BT273" s="69" t="str">
        <f aca="false">IF(BF273&gt;0, IF(BK273="smrk",  VLOOKUP(VLOOKUP(BD273,'Pril9-K3'!$L$8:$M$207,2,0),'Pril9-K3'!$A$8:$J$16,LOOKUP(BN273,'Pril9-K3'!$A$7:$J$7,'Pril9-K3'!$A$5:$J$5),0), IF(AND(BK273&lt;&gt;"smrk",'Vstupní data'!AK273&lt;&gt;""),'Vstupní data'!AK273,   VLOOKUP(VLOOKUP(BD273,'Pril9-K3'!$L$8:$M$207,2,0),'Pril9-K3'!$A$8:$J$16,LOOKUP(BN273,'Pril9-K3'!$A$7:$J$7,'Pril9-K3'!$A$5:$J$5),0)   )),   "")</f>
        <v/>
      </c>
      <c r="BV273" s="69" t="n">
        <f aca="false">'Vstupní data'!AJ273</f>
        <v>0</v>
      </c>
      <c r="BW273" s="69" t="n">
        <f aca="false">IF(BF273&gt;0,IF(J273&gt;0,J273,K273*H273/100),0)</f>
        <v>0</v>
      </c>
      <c r="BX273" s="69" t="n">
        <f aca="false">IF(BF273&gt;0,IF(BJ273&gt;BL273,BL273,BJ273),0)</f>
        <v>0</v>
      </c>
      <c r="BY273" s="69" t="n">
        <f aca="false">IF(BD273=0,0,IF(AND(BX273&gt;0,BX273&lt;=5),  IF(AND(BX273&gt;0,BX273&lt;=5),VLOOKUP(BK273,'Pril1-THLPa'!$A$6:$F$18,IF(AND(BX273&gt;0,BX273&lt;=5),LOOKUP(BX273,'Pril1-THLPa'!$B$5:$F$5,'Pril1-THLPa'!$B$4:$F$4),""),0),""),  IF(BX273&gt;5,BO273+BP273*(BX273-5)+BQ273*POWER(BX273-5,2)+BR273*POWER(BX273-5,3)+BS273*POWER(BX273-5,4),"")))</f>
        <v>0</v>
      </c>
      <c r="BZ273" s="69" t="n">
        <f aca="false">IF(BY273&gt;0,BY273*BI273/10*BW273*(100+BV273)/100,0)</f>
        <v>0</v>
      </c>
      <c r="CA273" s="69" t="n">
        <f aca="false">IF(BD273&gt;0,BX273-IF(BD273&gt;BX273,BX273,BD273),0)</f>
        <v>0</v>
      </c>
      <c r="CB273" s="69" t="n">
        <f aca="false">POWER(1.01,CA273)</f>
        <v>1</v>
      </c>
      <c r="CC273" s="69" t="n">
        <f aca="false">IF(BF273&gt;0,IF(BF273&gt;BH273,1,BF273/BH273),0)</f>
        <v>0</v>
      </c>
      <c r="CD273" s="72" t="n">
        <f aca="false">IF(BD273=0,0,IF(BF273&gt;0,ROUND(IF(CB273&lt;&gt;0,BZ273*BT273*1/CB273*CC273,0),0),0))</f>
        <v>0</v>
      </c>
      <c r="CE273" s="73" t="str">
        <f aca="false">IF(BF273&gt;0,IF(BF273&gt;BH273,CD273/BF273,CD273/BH273),"")</f>
        <v/>
      </c>
      <c r="CF273" s="69" t="n">
        <f aca="false">'Vstupní data'!AM273</f>
        <v>0</v>
      </c>
      <c r="CG273" s="69" t="n">
        <f aca="false">'Vstupní data'!AN273</f>
        <v>0</v>
      </c>
      <c r="CH273" s="69" t="n">
        <f aca="false">'Vstupní data'!AO273</f>
        <v>0</v>
      </c>
      <c r="CI273" s="69" t="n">
        <f aca="false">'Vstupní data'!AP273</f>
        <v>0</v>
      </c>
      <c r="CJ273" s="72" t="n">
        <f aca="false">ROUND(CH273*CI273,0)</f>
        <v>0</v>
      </c>
      <c r="CK273" s="74" t="str">
        <f aca="false">IF(OR(AA273&gt;0,BB273&gt;0,CD273&gt;0,CJ273&gt;0),AA273+BB273+CD273+CJ273,"")</f>
        <v/>
      </c>
    </row>
    <row r="274" customFormat="false" ht="12.8" hidden="false" customHeight="false" outlineLevel="0" collapsed="false">
      <c r="A274" s="66" t="n">
        <f aca="false">'Vstupní data'!A274</f>
        <v>0</v>
      </c>
      <c r="F274" s="66" t="str">
        <f aca="false">CONCATENATE('Vstupní data'!F274,'Vstupní data'!G274,'Vstupní data'!H274,'Vstupní data'!I274)</f>
        <v/>
      </c>
      <c r="G274" s="66"/>
      <c r="H274" s="66" t="n">
        <f aca="false">'Vstupní data'!K274</f>
        <v>0</v>
      </c>
      <c r="I274" s="66" t="n">
        <f aca="false">'Vstupní data'!L274</f>
        <v>0</v>
      </c>
      <c r="J274" s="66" t="n">
        <f aca="false">'Vstupní data'!K274*'Vstupní data'!M274/100</f>
        <v>0</v>
      </c>
      <c r="L274" s="66" t="n">
        <f aca="false">IF('Vstupní data'!N274="prostokořenný",0,IF('Vstupní data'!N274="krytokořenný","k",IF('Vstupní data'!N274="poloodrostky nebo odrostky, prostokořenné i krytokořenné","po",0)))</f>
        <v>0</v>
      </c>
      <c r="N274" s="66"/>
      <c r="O274" s="66" t="n">
        <f aca="false">'Vstupní data'!O274</f>
        <v>0</v>
      </c>
      <c r="P274" s="66" t="n">
        <f aca="false">IF(O274&gt;0,VLOOKUP(CONCATENATE(VLOOKUP(I274,'Pril3-drev'!$H$5:$K$83,4,0),"-",'Vstupní data'!R274),K2!$C$15:$D$23,2,0),0)</f>
        <v>0</v>
      </c>
      <c r="Q274" s="66" t="n">
        <f aca="false">IF(O274&gt;0,VLOOKUP(I274,'Pril3-drev'!$H$5:$I$83,2,0),0)</f>
        <v>0</v>
      </c>
      <c r="R274" s="66" t="n">
        <f aca="false">IF(Q274&gt;0,VLOOKUP(Q274,'Pril6-okus'!$A$5:$B$17,2,0),0)</f>
        <v>0</v>
      </c>
      <c r="S274" s="66" t="n">
        <f aca="false">IF(O274&gt;0,VLOOKUP(I274,'Pril3-drev'!$H$5:$J$83,3,0),0)</f>
        <v>0</v>
      </c>
      <c r="T274" s="66" t="str">
        <f aca="false">IF(O274&gt;0,IF(L274="k",0.9*VLOOKUP(S274,'ha-pocty-vyhl'!$A$5:$B$20,2,0),IF(L274="po",0.8*VLOOKUP(S274,'ha-pocty-vyhl'!$A$5:$B$20,2,0),VLOOKUP(S274,'ha-pocty-vyhl'!$A$5:$B$20,2,0))),"")</f>
        <v/>
      </c>
      <c r="U274" s="66" t="n">
        <f aca="false">'Vstupní data'!P274</f>
        <v>0</v>
      </c>
      <c r="V274" s="66" t="n">
        <f aca="false">IF(O274&gt;0,1.3*T274*1000*Z274/10000,0)</f>
        <v>0</v>
      </c>
      <c r="W274" s="66" t="n">
        <f aca="false">IF(O274&gt;0,1.3*T274*1000*Z274/10000,0)</f>
        <v>0</v>
      </c>
      <c r="X274" s="66" t="n">
        <f aca="false">IF(O274&gt;0,IF(O274&gt;V274,V274,O274),0)</f>
        <v>0</v>
      </c>
      <c r="Y274" s="66" t="n">
        <f aca="false">IF(O274&gt;0,IF(IF(U274&gt;W274,W274,U274)&lt;X274,W274,IF(U274&gt;W274,W274,U274)),0)</f>
        <v>0</v>
      </c>
      <c r="Z274" s="66" t="n">
        <f aca="false">IF(O274&gt;0,IF(J274&gt;0,J274,K274*H274/100),0)</f>
        <v>0</v>
      </c>
      <c r="AA274" s="67" t="n">
        <f aca="false">IF(O274&gt;0,CEILING(R274*P274*X274/Y274*Z274,1),0)</f>
        <v>0</v>
      </c>
      <c r="AB274" s="68" t="n">
        <f aca="false">IF(O274&gt;0,AA274/O274,0)</f>
        <v>0</v>
      </c>
      <c r="AC274" s="66" t="n">
        <f aca="false">'Vstupní data'!W274</f>
        <v>0</v>
      </c>
      <c r="AI274" s="66" t="str">
        <f aca="false">IF(OR('Vstupní data'!T274&gt;0,'Vstupní data'!U274&gt;0),VLOOKUP(I274,'Pril3-drev'!$H$5:$J$83,3,0),"")</f>
        <v/>
      </c>
      <c r="AJ274" s="66" t="n">
        <f aca="false">IF('Vstupní data'!V274="prostokořenný",0,IF('Vstupní data'!V274="krytokořenný","k",IF('Vstupní data'!V274="poloodrostky nebo odrostky, prostokořenné i krytokořenné","po",0)))</f>
        <v>0</v>
      </c>
      <c r="AK274" s="66" t="n">
        <f aca="false">IF(OR('Vstupní data'!T274&gt;0,'Vstupní data'!U274&gt;0),IF(AJ274="k",0.9*VLOOKUP(AI274,'ha-pocty-vyhl'!$A$5:$B$20,2,0),IF(AJ274="po",0.8*VLOOKUP(AI274,'ha-pocty-vyhl'!$A$5:$B$20,2,0),VLOOKUP(AI274,'ha-pocty-vyhl'!$A$5:$B$20,2,0))),0)</f>
        <v>0</v>
      </c>
      <c r="AL274" s="66" t="n">
        <f aca="false">IF(OR('Vstupní data'!T274&gt;0,'Vstupní data'!U274&gt;0),'Vstupní data'!K274*'Vstupní data'!M274/100,0)</f>
        <v>0</v>
      </c>
      <c r="AM274" s="66" t="n">
        <f aca="false">IF(OR('Vstupní data'!T274&gt;0,'Vstupní data'!U274&gt;0),IF('Vstupní data'!T274&gt;0,'Vstupní data'!T274,ROUND(10*'Vstupní data'!U274/AK274,0)),0)</f>
        <v>0</v>
      </c>
      <c r="AN274" s="69" t="n">
        <f aca="false">IF('Vstupní data'!T274&gt;0,   IF('Vstupní data'!T274&lt;=AL274,'Vstupní data'!T274,AL274),   IF(AM274&lt;AL274,AM274,AL274))</f>
        <v>0</v>
      </c>
      <c r="AO274" s="69" t="n">
        <f aca="false">'Vstupní data'!X274</f>
        <v>0</v>
      </c>
      <c r="AP274" s="66" t="n">
        <f aca="false">IF(OR('Vstupní data'!T274&gt;0,'Vstupní data'!U274&gt;0),IF(I274&lt;&gt;0,VLOOKUP(I274,'Pril3-drev'!$H$5:$I$83,2,0),0),0)</f>
        <v>0</v>
      </c>
      <c r="AQ274" s="66" t="n">
        <f aca="false">'Vstupní data'!Y274</f>
        <v>0</v>
      </c>
      <c r="AR274" s="66" t="str">
        <f aca="false">IF(AC274&gt;5,   IF('Vstupní data'!Y274&gt;0,   VLOOKUP(VLOOKUP(CONCATENATE(VLOOKUP(I274,'Pril3-drev'!$H$4:$L$83,5,0),AC274),'Pril3-drev'!$Q$4:$R$2803,2,0),'AVB-BS'!$C$5:$S$29 ,LOOKUP(AQ274,'AVB-BS'!$D$3:$S$3,'AVB-BS'!$D$1:$S$1) ,0 )   ,   IF('Vstupní data'!Z274&gt;0,'Vstupní data'!Z274,0)) , "")</f>
        <v/>
      </c>
      <c r="AS274" s="70" t="str">
        <f aca="false">IF(AC274&gt;5,VLOOKUP(CONCATENATE(AP274,AR274),'Pril1-THLPa'!$H$6:$N$96,4,0),"")</f>
        <v/>
      </c>
      <c r="AT274" s="70" t="str">
        <f aca="false">IF(AC274&gt;5,VLOOKUP(CONCATENATE(AP274,AR274),'Pril1-THLPa'!$H$6:$N$96,5,0),"")</f>
        <v/>
      </c>
      <c r="AU274" s="70" t="str">
        <f aca="false">IF(AC274&gt;5,VLOOKUP(CONCATENATE(AP274,AR274),'Pril1-THLPa'!$H$6:$N$96,6,0),"")</f>
        <v/>
      </c>
      <c r="AV274" s="70" t="str">
        <f aca="false">IF(AC274&gt;5,VLOOKUP(CONCATENATE(AP274,AR274),'Pril1-THLPa'!$H$6:$N$96,7,0),"")</f>
        <v/>
      </c>
      <c r="AW274" s="70" t="str">
        <f aca="false">IF(AC274&gt;5,VLOOKUP(CONCATENATE(AP274,AR274),'Pril1-THLPa'!$H$6:$O$96,8,0),"")</f>
        <v/>
      </c>
      <c r="AX274" s="66" t="n">
        <f aca="false">IF(AC274&gt;0,IF(AND(AC274&gt;0,AC274&lt;=5),VLOOKUP(AP274,'Pril1-THLPa'!$A$6:$F$18,LOOKUP(AC274,'Pril1-THLPa'!$B$5:$F$5,'Pril1-THLPa'!$B$4:$F$4),0),AS274+AT274*(AC274-5)+AU274*POWER(AC274-5,2)+AV274*POWER(AC274-5,3)+AW274*POWER(AC274-5,4)),0)</f>
        <v>0</v>
      </c>
      <c r="AY274" s="71"/>
      <c r="AZ274" s="66" t="n">
        <f aca="false">'Vstupní data'!AA274</f>
        <v>0</v>
      </c>
      <c r="BA274" s="66" t="n">
        <f aca="false">IF(OR('Vstupní data'!T274&gt;0,'Vstupní data'!U274&gt;0),IF(AC274&lt;&gt;"",AX274*AO274/10*(100+AZ274)/100,0),0)</f>
        <v>0</v>
      </c>
      <c r="BB274" s="67" t="n">
        <f aca="false">IF(AC274&lt;&gt;"",ROUND(BA274*AN274,0),0)</f>
        <v>0</v>
      </c>
      <c r="BC274" s="68" t="str">
        <f aca="false">IF(AE274&gt;0,BB274/AE274,"")</f>
        <v/>
      </c>
      <c r="BD274" s="66" t="n">
        <f aca="false">'Vstupní data'!AE274</f>
        <v>0</v>
      </c>
      <c r="BF274" s="66" t="n">
        <f aca="false">'Vstupní data'!AC274</f>
        <v>0</v>
      </c>
      <c r="BH274" s="66" t="n">
        <f aca="false">'Vstupní data'!AD274</f>
        <v>0</v>
      </c>
      <c r="BI274" s="66" t="n">
        <f aca="false">'Vstupní data'!AF274</f>
        <v>0</v>
      </c>
      <c r="BJ274" s="69" t="n">
        <f aca="false">'Vstupní data'!AG274</f>
        <v>0</v>
      </c>
      <c r="BK274" s="69" t="n">
        <f aca="false">IF(BF274&lt;&gt;0,VLOOKUP(I274,'Pril3-drev'!$H$5:$I$83,2,0),0)</f>
        <v>0</v>
      </c>
      <c r="BL274" s="69" t="n">
        <f aca="false">IF(BF274&lt;&gt;0,VLOOKUP(BK274,'Pril3-drev'!$A$5:$C$17,3,0),0)</f>
        <v>0</v>
      </c>
      <c r="BM274" s="69" t="n">
        <f aca="false">'Vstupní data'!AH274</f>
        <v>0</v>
      </c>
      <c r="BN274" s="69" t="n">
        <f aca="false">IF('Vstupní data'!AH274&gt;0,   VLOOKUP(VLOOKUP(CONCATENATE(VLOOKUP(I274,'Pril3-drev'!$H$4:$L$83,5,0),BD274),'Pril3-drev'!$Q$4:$R$2803,2,0),'AVB-BS'!$C$5:$S$29 ,LOOKUP(BM274,'AVB-BS'!$D$3:$S$3,'AVB-BS'!$D$1:$S$1) ,0 )   ,   IF('Vstupní data'!AI274&gt;0,'Vstupní data'!AI274,0))</f>
        <v>0</v>
      </c>
      <c r="BO274" s="69" t="str">
        <f aca="false">IF(BX274&gt;5,VLOOKUP(CONCATENATE(BK274,BN274),'Pril1-THLPa'!$H$6:$N$96,4,0),"")</f>
        <v/>
      </c>
      <c r="BP274" s="69" t="str">
        <f aca="false">IF(BX274&gt;5,VLOOKUP(CONCATENATE(BK274,BN274),'Pril1-THLPa'!$H$6:$N$96,5,0),"")</f>
        <v/>
      </c>
      <c r="BQ274" s="69" t="str">
        <f aca="false">IF(BX274&gt;5,VLOOKUP(CONCATENATE(BK274,BN274),'Pril1-THLPa'!$H$6:$N$96,6,0),"")</f>
        <v/>
      </c>
      <c r="BR274" s="69" t="str">
        <f aca="false">IF(BX274&gt;5,VLOOKUP(CONCATENATE(BK274,BN274),'Pril1-THLPa'!$H$6:$N$96,7,0),"")</f>
        <v/>
      </c>
      <c r="BS274" s="69" t="str">
        <f aca="false">IF(BX274&gt;5,VLOOKUP(CONCATENATE(BK274,BN274),'Pril1-THLPa'!$H$6:$O$96,8,0),"")</f>
        <v/>
      </c>
      <c r="BT274" s="69" t="str">
        <f aca="false">IF(BF274&gt;0, IF(BK274="smrk",  VLOOKUP(VLOOKUP(BD274,'Pril9-K3'!$L$8:$M$207,2,0),'Pril9-K3'!$A$8:$J$16,LOOKUP(BN274,'Pril9-K3'!$A$7:$J$7,'Pril9-K3'!$A$5:$J$5),0), IF(AND(BK274&lt;&gt;"smrk",'Vstupní data'!AK274&lt;&gt;""),'Vstupní data'!AK274,   VLOOKUP(VLOOKUP(BD274,'Pril9-K3'!$L$8:$M$207,2,0),'Pril9-K3'!$A$8:$J$16,LOOKUP(BN274,'Pril9-K3'!$A$7:$J$7,'Pril9-K3'!$A$5:$J$5),0)   )),   "")</f>
        <v/>
      </c>
      <c r="BV274" s="69" t="n">
        <f aca="false">'Vstupní data'!AJ274</f>
        <v>0</v>
      </c>
      <c r="BW274" s="69" t="n">
        <f aca="false">IF(BF274&gt;0,IF(J274&gt;0,J274,K274*H274/100),0)</f>
        <v>0</v>
      </c>
      <c r="BX274" s="69" t="n">
        <f aca="false">IF(BF274&gt;0,IF(BJ274&gt;BL274,BL274,BJ274),0)</f>
        <v>0</v>
      </c>
      <c r="BY274" s="69" t="n">
        <f aca="false">IF(BD274=0,0,IF(AND(BX274&gt;0,BX274&lt;=5),  IF(AND(BX274&gt;0,BX274&lt;=5),VLOOKUP(BK274,'Pril1-THLPa'!$A$6:$F$18,IF(AND(BX274&gt;0,BX274&lt;=5),LOOKUP(BX274,'Pril1-THLPa'!$B$5:$F$5,'Pril1-THLPa'!$B$4:$F$4),""),0),""),  IF(BX274&gt;5,BO274+BP274*(BX274-5)+BQ274*POWER(BX274-5,2)+BR274*POWER(BX274-5,3)+BS274*POWER(BX274-5,4),"")))</f>
        <v>0</v>
      </c>
      <c r="BZ274" s="69" t="n">
        <f aca="false">IF(BY274&gt;0,BY274*BI274/10*BW274*(100+BV274)/100,0)</f>
        <v>0</v>
      </c>
      <c r="CA274" s="69" t="n">
        <f aca="false">IF(BD274&gt;0,BX274-IF(BD274&gt;BX274,BX274,BD274),0)</f>
        <v>0</v>
      </c>
      <c r="CB274" s="69" t="n">
        <f aca="false">POWER(1.01,CA274)</f>
        <v>1</v>
      </c>
      <c r="CC274" s="69" t="n">
        <f aca="false">IF(BF274&gt;0,IF(BF274&gt;BH274,1,BF274/BH274),0)</f>
        <v>0</v>
      </c>
      <c r="CD274" s="72" t="n">
        <f aca="false">IF(BD274=0,0,IF(BF274&gt;0,ROUND(IF(CB274&lt;&gt;0,BZ274*BT274*1/CB274*CC274,0),0),0))</f>
        <v>0</v>
      </c>
      <c r="CE274" s="73" t="str">
        <f aca="false">IF(BF274&gt;0,IF(BF274&gt;BH274,CD274/BF274,CD274/BH274),"")</f>
        <v/>
      </c>
      <c r="CF274" s="69" t="n">
        <f aca="false">'Vstupní data'!AM274</f>
        <v>0</v>
      </c>
      <c r="CG274" s="69" t="n">
        <f aca="false">'Vstupní data'!AN274</f>
        <v>0</v>
      </c>
      <c r="CH274" s="69" t="n">
        <f aca="false">'Vstupní data'!AO274</f>
        <v>0</v>
      </c>
      <c r="CI274" s="69" t="n">
        <f aca="false">'Vstupní data'!AP274</f>
        <v>0</v>
      </c>
      <c r="CJ274" s="72" t="n">
        <f aca="false">ROUND(CH274*CI274,0)</f>
        <v>0</v>
      </c>
      <c r="CK274" s="74" t="str">
        <f aca="false">IF(OR(AA274&gt;0,BB274&gt;0,CD274&gt;0,CJ274&gt;0),AA274+BB274+CD274+CJ274,"")</f>
        <v/>
      </c>
    </row>
    <row r="275" customFormat="false" ht="12.8" hidden="false" customHeight="false" outlineLevel="0" collapsed="false">
      <c r="A275" s="66" t="n">
        <f aca="false">'Vstupní data'!A275</f>
        <v>0</v>
      </c>
      <c r="F275" s="66" t="str">
        <f aca="false">CONCATENATE('Vstupní data'!F275,'Vstupní data'!G275,'Vstupní data'!H275,'Vstupní data'!I275)</f>
        <v/>
      </c>
      <c r="G275" s="66"/>
      <c r="H275" s="66" t="n">
        <f aca="false">'Vstupní data'!K275</f>
        <v>0</v>
      </c>
      <c r="I275" s="66" t="n">
        <f aca="false">'Vstupní data'!L275</f>
        <v>0</v>
      </c>
      <c r="J275" s="66" t="n">
        <f aca="false">'Vstupní data'!K275*'Vstupní data'!M275/100</f>
        <v>0</v>
      </c>
      <c r="L275" s="66" t="n">
        <f aca="false">IF('Vstupní data'!N275="prostokořenný",0,IF('Vstupní data'!N275="krytokořenný","k",IF('Vstupní data'!N275="poloodrostky nebo odrostky, prostokořenné i krytokořenné","po",0)))</f>
        <v>0</v>
      </c>
      <c r="N275" s="66"/>
      <c r="O275" s="66" t="n">
        <f aca="false">'Vstupní data'!O275</f>
        <v>0</v>
      </c>
      <c r="P275" s="66" t="n">
        <f aca="false">IF(O275&gt;0,VLOOKUP(CONCATENATE(VLOOKUP(I275,'Pril3-drev'!$H$5:$K$83,4,0),"-",'Vstupní data'!R275),K2!$C$15:$D$23,2,0),0)</f>
        <v>0</v>
      </c>
      <c r="Q275" s="66" t="n">
        <f aca="false">IF(O275&gt;0,VLOOKUP(I275,'Pril3-drev'!$H$5:$I$83,2,0),0)</f>
        <v>0</v>
      </c>
      <c r="R275" s="66" t="n">
        <f aca="false">IF(Q275&gt;0,VLOOKUP(Q275,'Pril6-okus'!$A$5:$B$17,2,0),0)</f>
        <v>0</v>
      </c>
      <c r="S275" s="66" t="n">
        <f aca="false">IF(O275&gt;0,VLOOKUP(I275,'Pril3-drev'!$H$5:$J$83,3,0),0)</f>
        <v>0</v>
      </c>
      <c r="T275" s="66" t="str">
        <f aca="false">IF(O275&gt;0,IF(L275="k",0.9*VLOOKUP(S275,'ha-pocty-vyhl'!$A$5:$B$20,2,0),IF(L275="po",0.8*VLOOKUP(S275,'ha-pocty-vyhl'!$A$5:$B$20,2,0),VLOOKUP(S275,'ha-pocty-vyhl'!$A$5:$B$20,2,0))),"")</f>
        <v/>
      </c>
      <c r="U275" s="66" t="n">
        <f aca="false">'Vstupní data'!P275</f>
        <v>0</v>
      </c>
      <c r="V275" s="66" t="n">
        <f aca="false">IF(O275&gt;0,1.3*T275*1000*Z275/10000,0)</f>
        <v>0</v>
      </c>
      <c r="W275" s="66" t="n">
        <f aca="false">IF(O275&gt;0,1.3*T275*1000*Z275/10000,0)</f>
        <v>0</v>
      </c>
      <c r="X275" s="66" t="n">
        <f aca="false">IF(O275&gt;0,IF(O275&gt;V275,V275,O275),0)</f>
        <v>0</v>
      </c>
      <c r="Y275" s="66" t="n">
        <f aca="false">IF(O275&gt;0,IF(IF(U275&gt;W275,W275,U275)&lt;X275,W275,IF(U275&gt;W275,W275,U275)),0)</f>
        <v>0</v>
      </c>
      <c r="Z275" s="66" t="n">
        <f aca="false">IF(O275&gt;0,IF(J275&gt;0,J275,K275*H275/100),0)</f>
        <v>0</v>
      </c>
      <c r="AA275" s="67" t="n">
        <f aca="false">IF(O275&gt;0,CEILING(R275*P275*X275/Y275*Z275,1),0)</f>
        <v>0</v>
      </c>
      <c r="AB275" s="68" t="n">
        <f aca="false">IF(O275&gt;0,AA275/O275,0)</f>
        <v>0</v>
      </c>
      <c r="AC275" s="66" t="n">
        <f aca="false">'Vstupní data'!W275</f>
        <v>0</v>
      </c>
      <c r="AI275" s="66" t="str">
        <f aca="false">IF(OR('Vstupní data'!T275&gt;0,'Vstupní data'!U275&gt;0),VLOOKUP(I275,'Pril3-drev'!$H$5:$J$83,3,0),"")</f>
        <v/>
      </c>
      <c r="AJ275" s="66" t="n">
        <f aca="false">IF('Vstupní data'!V275="prostokořenný",0,IF('Vstupní data'!V275="krytokořenný","k",IF('Vstupní data'!V275="poloodrostky nebo odrostky, prostokořenné i krytokořenné","po",0)))</f>
        <v>0</v>
      </c>
      <c r="AK275" s="66" t="n">
        <f aca="false">IF(OR('Vstupní data'!T275&gt;0,'Vstupní data'!U275&gt;0),IF(AJ275="k",0.9*VLOOKUP(AI275,'ha-pocty-vyhl'!$A$5:$B$20,2,0),IF(AJ275="po",0.8*VLOOKUP(AI275,'ha-pocty-vyhl'!$A$5:$B$20,2,0),VLOOKUP(AI275,'ha-pocty-vyhl'!$A$5:$B$20,2,0))),0)</f>
        <v>0</v>
      </c>
      <c r="AL275" s="66" t="n">
        <f aca="false">IF(OR('Vstupní data'!T275&gt;0,'Vstupní data'!U275&gt;0),'Vstupní data'!K275*'Vstupní data'!M275/100,0)</f>
        <v>0</v>
      </c>
      <c r="AM275" s="66" t="n">
        <f aca="false">IF(OR('Vstupní data'!T275&gt;0,'Vstupní data'!U275&gt;0),IF('Vstupní data'!T275&gt;0,'Vstupní data'!T275,ROUND(10*'Vstupní data'!U275/AK275,0)),0)</f>
        <v>0</v>
      </c>
      <c r="AN275" s="69" t="n">
        <f aca="false">IF('Vstupní data'!T275&gt;0,   IF('Vstupní data'!T275&lt;=AL275,'Vstupní data'!T275,AL275),   IF(AM275&lt;AL275,AM275,AL275))</f>
        <v>0</v>
      </c>
      <c r="AO275" s="69" t="n">
        <f aca="false">'Vstupní data'!X275</f>
        <v>0</v>
      </c>
      <c r="AP275" s="66" t="n">
        <f aca="false">IF(OR('Vstupní data'!T275&gt;0,'Vstupní data'!U275&gt;0),IF(I275&lt;&gt;0,VLOOKUP(I275,'Pril3-drev'!$H$5:$I$83,2,0),0),0)</f>
        <v>0</v>
      </c>
      <c r="AQ275" s="66" t="n">
        <f aca="false">'Vstupní data'!Y275</f>
        <v>0</v>
      </c>
      <c r="AR275" s="66" t="str">
        <f aca="false">IF(AC275&gt;5,   IF('Vstupní data'!Y275&gt;0,   VLOOKUP(VLOOKUP(CONCATENATE(VLOOKUP(I275,'Pril3-drev'!$H$4:$L$83,5,0),AC275),'Pril3-drev'!$Q$4:$R$2803,2,0),'AVB-BS'!$C$5:$S$29 ,LOOKUP(AQ275,'AVB-BS'!$D$3:$S$3,'AVB-BS'!$D$1:$S$1) ,0 )   ,   IF('Vstupní data'!Z275&gt;0,'Vstupní data'!Z275,0)) , "")</f>
        <v/>
      </c>
      <c r="AS275" s="70" t="str">
        <f aca="false">IF(AC275&gt;5,VLOOKUP(CONCATENATE(AP275,AR275),'Pril1-THLPa'!$H$6:$N$96,4,0),"")</f>
        <v/>
      </c>
      <c r="AT275" s="70" t="str">
        <f aca="false">IF(AC275&gt;5,VLOOKUP(CONCATENATE(AP275,AR275),'Pril1-THLPa'!$H$6:$N$96,5,0),"")</f>
        <v/>
      </c>
      <c r="AU275" s="70" t="str">
        <f aca="false">IF(AC275&gt;5,VLOOKUP(CONCATENATE(AP275,AR275),'Pril1-THLPa'!$H$6:$N$96,6,0),"")</f>
        <v/>
      </c>
      <c r="AV275" s="70" t="str">
        <f aca="false">IF(AC275&gt;5,VLOOKUP(CONCATENATE(AP275,AR275),'Pril1-THLPa'!$H$6:$N$96,7,0),"")</f>
        <v/>
      </c>
      <c r="AW275" s="70" t="str">
        <f aca="false">IF(AC275&gt;5,VLOOKUP(CONCATENATE(AP275,AR275),'Pril1-THLPa'!$H$6:$O$96,8,0),"")</f>
        <v/>
      </c>
      <c r="AX275" s="66" t="n">
        <f aca="false">IF(AC275&gt;0,IF(AND(AC275&gt;0,AC275&lt;=5),VLOOKUP(AP275,'Pril1-THLPa'!$A$6:$F$18,LOOKUP(AC275,'Pril1-THLPa'!$B$5:$F$5,'Pril1-THLPa'!$B$4:$F$4),0),AS275+AT275*(AC275-5)+AU275*POWER(AC275-5,2)+AV275*POWER(AC275-5,3)+AW275*POWER(AC275-5,4)),0)</f>
        <v>0</v>
      </c>
      <c r="AY275" s="71"/>
      <c r="AZ275" s="66" t="n">
        <f aca="false">'Vstupní data'!AA275</f>
        <v>0</v>
      </c>
      <c r="BA275" s="66" t="n">
        <f aca="false">IF(OR('Vstupní data'!T275&gt;0,'Vstupní data'!U275&gt;0),IF(AC275&lt;&gt;"",AX275*AO275/10*(100+AZ275)/100,0),0)</f>
        <v>0</v>
      </c>
      <c r="BB275" s="67" t="n">
        <f aca="false">IF(AC275&lt;&gt;"",ROUND(BA275*AN275,0),0)</f>
        <v>0</v>
      </c>
      <c r="BC275" s="68" t="str">
        <f aca="false">IF(AE275&gt;0,BB275/AE275,"")</f>
        <v/>
      </c>
      <c r="BD275" s="66" t="n">
        <f aca="false">'Vstupní data'!AE275</f>
        <v>0</v>
      </c>
      <c r="BF275" s="66" t="n">
        <f aca="false">'Vstupní data'!AC275</f>
        <v>0</v>
      </c>
      <c r="BH275" s="66" t="n">
        <f aca="false">'Vstupní data'!AD275</f>
        <v>0</v>
      </c>
      <c r="BI275" s="66" t="n">
        <f aca="false">'Vstupní data'!AF275</f>
        <v>0</v>
      </c>
      <c r="BJ275" s="69" t="n">
        <f aca="false">'Vstupní data'!AG275</f>
        <v>0</v>
      </c>
      <c r="BK275" s="69" t="n">
        <f aca="false">IF(BF275&lt;&gt;0,VLOOKUP(I275,'Pril3-drev'!$H$5:$I$83,2,0),0)</f>
        <v>0</v>
      </c>
      <c r="BL275" s="69" t="n">
        <f aca="false">IF(BF275&lt;&gt;0,VLOOKUP(BK275,'Pril3-drev'!$A$5:$C$17,3,0),0)</f>
        <v>0</v>
      </c>
      <c r="BM275" s="69" t="n">
        <f aca="false">'Vstupní data'!AH275</f>
        <v>0</v>
      </c>
      <c r="BN275" s="69" t="n">
        <f aca="false">IF('Vstupní data'!AH275&gt;0,   VLOOKUP(VLOOKUP(CONCATENATE(VLOOKUP(I275,'Pril3-drev'!$H$4:$L$83,5,0),BD275),'Pril3-drev'!$Q$4:$R$2803,2,0),'AVB-BS'!$C$5:$S$29 ,LOOKUP(BM275,'AVB-BS'!$D$3:$S$3,'AVB-BS'!$D$1:$S$1) ,0 )   ,   IF('Vstupní data'!AI275&gt;0,'Vstupní data'!AI275,0))</f>
        <v>0</v>
      </c>
      <c r="BO275" s="69" t="str">
        <f aca="false">IF(BX275&gt;5,VLOOKUP(CONCATENATE(BK275,BN275),'Pril1-THLPa'!$H$6:$N$96,4,0),"")</f>
        <v/>
      </c>
      <c r="BP275" s="69" t="str">
        <f aca="false">IF(BX275&gt;5,VLOOKUP(CONCATENATE(BK275,BN275),'Pril1-THLPa'!$H$6:$N$96,5,0),"")</f>
        <v/>
      </c>
      <c r="BQ275" s="69" t="str">
        <f aca="false">IF(BX275&gt;5,VLOOKUP(CONCATENATE(BK275,BN275),'Pril1-THLPa'!$H$6:$N$96,6,0),"")</f>
        <v/>
      </c>
      <c r="BR275" s="69" t="str">
        <f aca="false">IF(BX275&gt;5,VLOOKUP(CONCATENATE(BK275,BN275),'Pril1-THLPa'!$H$6:$N$96,7,0),"")</f>
        <v/>
      </c>
      <c r="BS275" s="69" t="str">
        <f aca="false">IF(BX275&gt;5,VLOOKUP(CONCATENATE(BK275,BN275),'Pril1-THLPa'!$H$6:$O$96,8,0),"")</f>
        <v/>
      </c>
      <c r="BT275" s="69" t="str">
        <f aca="false">IF(BF275&gt;0, IF(BK275="smrk",  VLOOKUP(VLOOKUP(BD275,'Pril9-K3'!$L$8:$M$207,2,0),'Pril9-K3'!$A$8:$J$16,LOOKUP(BN275,'Pril9-K3'!$A$7:$J$7,'Pril9-K3'!$A$5:$J$5),0), IF(AND(BK275&lt;&gt;"smrk",'Vstupní data'!AK275&lt;&gt;""),'Vstupní data'!AK275,   VLOOKUP(VLOOKUP(BD275,'Pril9-K3'!$L$8:$M$207,2,0),'Pril9-K3'!$A$8:$J$16,LOOKUP(BN275,'Pril9-K3'!$A$7:$J$7,'Pril9-K3'!$A$5:$J$5),0)   )),   "")</f>
        <v/>
      </c>
      <c r="BV275" s="69" t="n">
        <f aca="false">'Vstupní data'!AJ275</f>
        <v>0</v>
      </c>
      <c r="BW275" s="69" t="n">
        <f aca="false">IF(BF275&gt;0,IF(J275&gt;0,J275,K275*H275/100),0)</f>
        <v>0</v>
      </c>
      <c r="BX275" s="69" t="n">
        <f aca="false">IF(BF275&gt;0,IF(BJ275&gt;BL275,BL275,BJ275),0)</f>
        <v>0</v>
      </c>
      <c r="BY275" s="69" t="n">
        <f aca="false">IF(BD275=0,0,IF(AND(BX275&gt;0,BX275&lt;=5),  IF(AND(BX275&gt;0,BX275&lt;=5),VLOOKUP(BK275,'Pril1-THLPa'!$A$6:$F$18,IF(AND(BX275&gt;0,BX275&lt;=5),LOOKUP(BX275,'Pril1-THLPa'!$B$5:$F$5,'Pril1-THLPa'!$B$4:$F$4),""),0),""),  IF(BX275&gt;5,BO275+BP275*(BX275-5)+BQ275*POWER(BX275-5,2)+BR275*POWER(BX275-5,3)+BS275*POWER(BX275-5,4),"")))</f>
        <v>0</v>
      </c>
      <c r="BZ275" s="69" t="n">
        <f aca="false">IF(BY275&gt;0,BY275*BI275/10*BW275*(100+BV275)/100,0)</f>
        <v>0</v>
      </c>
      <c r="CA275" s="69" t="n">
        <f aca="false">IF(BD275&gt;0,BX275-IF(BD275&gt;BX275,BX275,BD275),0)</f>
        <v>0</v>
      </c>
      <c r="CB275" s="69" t="n">
        <f aca="false">POWER(1.01,CA275)</f>
        <v>1</v>
      </c>
      <c r="CC275" s="69" t="n">
        <f aca="false">IF(BF275&gt;0,IF(BF275&gt;BH275,1,BF275/BH275),0)</f>
        <v>0</v>
      </c>
      <c r="CD275" s="72" t="n">
        <f aca="false">IF(BD275=0,0,IF(BF275&gt;0,ROUND(IF(CB275&lt;&gt;0,BZ275*BT275*1/CB275*CC275,0),0),0))</f>
        <v>0</v>
      </c>
      <c r="CE275" s="73" t="str">
        <f aca="false">IF(BF275&gt;0,IF(BF275&gt;BH275,CD275/BF275,CD275/BH275),"")</f>
        <v/>
      </c>
      <c r="CF275" s="69" t="n">
        <f aca="false">'Vstupní data'!AM275</f>
        <v>0</v>
      </c>
      <c r="CG275" s="69" t="n">
        <f aca="false">'Vstupní data'!AN275</f>
        <v>0</v>
      </c>
      <c r="CH275" s="69" t="n">
        <f aca="false">'Vstupní data'!AO275</f>
        <v>0</v>
      </c>
      <c r="CI275" s="69" t="n">
        <f aca="false">'Vstupní data'!AP275</f>
        <v>0</v>
      </c>
      <c r="CJ275" s="72" t="n">
        <f aca="false">ROUND(CH275*CI275,0)</f>
        <v>0</v>
      </c>
      <c r="CK275" s="74" t="str">
        <f aca="false">IF(OR(AA275&gt;0,BB275&gt;0,CD275&gt;0,CJ275&gt;0),AA275+BB275+CD275+CJ275,"")</f>
        <v/>
      </c>
    </row>
    <row r="276" customFormat="false" ht="12.8" hidden="false" customHeight="false" outlineLevel="0" collapsed="false">
      <c r="A276" s="66" t="n">
        <f aca="false">'Vstupní data'!A276</f>
        <v>0</v>
      </c>
      <c r="F276" s="66" t="str">
        <f aca="false">CONCATENATE('Vstupní data'!F276,'Vstupní data'!G276,'Vstupní data'!H276,'Vstupní data'!I276)</f>
        <v/>
      </c>
      <c r="G276" s="66"/>
      <c r="H276" s="66" t="n">
        <f aca="false">'Vstupní data'!K276</f>
        <v>0</v>
      </c>
      <c r="I276" s="66" t="n">
        <f aca="false">'Vstupní data'!L276</f>
        <v>0</v>
      </c>
      <c r="J276" s="66" t="n">
        <f aca="false">'Vstupní data'!K276*'Vstupní data'!M276/100</f>
        <v>0</v>
      </c>
      <c r="L276" s="66" t="n">
        <f aca="false">IF('Vstupní data'!N276="prostokořenný",0,IF('Vstupní data'!N276="krytokořenný","k",IF('Vstupní data'!N276="poloodrostky nebo odrostky, prostokořenné i krytokořenné","po",0)))</f>
        <v>0</v>
      </c>
      <c r="N276" s="66"/>
      <c r="O276" s="66" t="n">
        <f aca="false">'Vstupní data'!O276</f>
        <v>0</v>
      </c>
      <c r="P276" s="66" t="n">
        <f aca="false">IF(O276&gt;0,VLOOKUP(CONCATENATE(VLOOKUP(I276,'Pril3-drev'!$H$5:$K$83,4,0),"-",'Vstupní data'!R276),K2!$C$15:$D$23,2,0),0)</f>
        <v>0</v>
      </c>
      <c r="Q276" s="66" t="n">
        <f aca="false">IF(O276&gt;0,VLOOKUP(I276,'Pril3-drev'!$H$5:$I$83,2,0),0)</f>
        <v>0</v>
      </c>
      <c r="R276" s="66" t="n">
        <f aca="false">IF(Q276&gt;0,VLOOKUP(Q276,'Pril6-okus'!$A$5:$B$17,2,0),0)</f>
        <v>0</v>
      </c>
      <c r="S276" s="66" t="n">
        <f aca="false">IF(O276&gt;0,VLOOKUP(I276,'Pril3-drev'!$H$5:$J$83,3,0),0)</f>
        <v>0</v>
      </c>
      <c r="T276" s="66" t="str">
        <f aca="false">IF(O276&gt;0,IF(L276="k",0.9*VLOOKUP(S276,'ha-pocty-vyhl'!$A$5:$B$20,2,0),IF(L276="po",0.8*VLOOKUP(S276,'ha-pocty-vyhl'!$A$5:$B$20,2,0),VLOOKUP(S276,'ha-pocty-vyhl'!$A$5:$B$20,2,0))),"")</f>
        <v/>
      </c>
      <c r="U276" s="66" t="n">
        <f aca="false">'Vstupní data'!P276</f>
        <v>0</v>
      </c>
      <c r="V276" s="66" t="n">
        <f aca="false">IF(O276&gt;0,1.3*T276*1000*Z276/10000,0)</f>
        <v>0</v>
      </c>
      <c r="W276" s="66" t="n">
        <f aca="false">IF(O276&gt;0,1.3*T276*1000*Z276/10000,0)</f>
        <v>0</v>
      </c>
      <c r="X276" s="66" t="n">
        <f aca="false">IF(O276&gt;0,IF(O276&gt;V276,V276,O276),0)</f>
        <v>0</v>
      </c>
      <c r="Y276" s="66" t="n">
        <f aca="false">IF(O276&gt;0,IF(IF(U276&gt;W276,W276,U276)&lt;X276,W276,IF(U276&gt;W276,W276,U276)),0)</f>
        <v>0</v>
      </c>
      <c r="Z276" s="66" t="n">
        <f aca="false">IF(O276&gt;0,IF(J276&gt;0,J276,K276*H276/100),0)</f>
        <v>0</v>
      </c>
      <c r="AA276" s="67" t="n">
        <f aca="false">IF(O276&gt;0,CEILING(R276*P276*X276/Y276*Z276,1),0)</f>
        <v>0</v>
      </c>
      <c r="AB276" s="68" t="n">
        <f aca="false">IF(O276&gt;0,AA276/O276,0)</f>
        <v>0</v>
      </c>
      <c r="AC276" s="66" t="n">
        <f aca="false">'Vstupní data'!W276</f>
        <v>0</v>
      </c>
      <c r="AI276" s="66" t="str">
        <f aca="false">IF(OR('Vstupní data'!T276&gt;0,'Vstupní data'!U276&gt;0),VLOOKUP(I276,'Pril3-drev'!$H$5:$J$83,3,0),"")</f>
        <v/>
      </c>
      <c r="AJ276" s="66" t="n">
        <f aca="false">IF('Vstupní data'!V276="prostokořenný",0,IF('Vstupní data'!V276="krytokořenný","k",IF('Vstupní data'!V276="poloodrostky nebo odrostky, prostokořenné i krytokořenné","po",0)))</f>
        <v>0</v>
      </c>
      <c r="AK276" s="66" t="n">
        <f aca="false">IF(OR('Vstupní data'!T276&gt;0,'Vstupní data'!U276&gt;0),IF(AJ276="k",0.9*VLOOKUP(AI276,'ha-pocty-vyhl'!$A$5:$B$20,2,0),IF(AJ276="po",0.8*VLOOKUP(AI276,'ha-pocty-vyhl'!$A$5:$B$20,2,0),VLOOKUP(AI276,'ha-pocty-vyhl'!$A$5:$B$20,2,0))),0)</f>
        <v>0</v>
      </c>
      <c r="AL276" s="66" t="n">
        <f aca="false">IF(OR('Vstupní data'!T276&gt;0,'Vstupní data'!U276&gt;0),'Vstupní data'!K276*'Vstupní data'!M276/100,0)</f>
        <v>0</v>
      </c>
      <c r="AM276" s="66" t="n">
        <f aca="false">IF(OR('Vstupní data'!T276&gt;0,'Vstupní data'!U276&gt;0),IF('Vstupní data'!T276&gt;0,'Vstupní data'!T276,ROUND(10*'Vstupní data'!U276/AK276,0)),0)</f>
        <v>0</v>
      </c>
      <c r="AN276" s="69" t="n">
        <f aca="false">IF('Vstupní data'!T276&gt;0,   IF('Vstupní data'!T276&lt;=AL276,'Vstupní data'!T276,AL276),   IF(AM276&lt;AL276,AM276,AL276))</f>
        <v>0</v>
      </c>
      <c r="AO276" s="69" t="n">
        <f aca="false">'Vstupní data'!X276</f>
        <v>0</v>
      </c>
      <c r="AP276" s="66" t="n">
        <f aca="false">IF(OR('Vstupní data'!T276&gt;0,'Vstupní data'!U276&gt;0),IF(I276&lt;&gt;0,VLOOKUP(I276,'Pril3-drev'!$H$5:$I$83,2,0),0),0)</f>
        <v>0</v>
      </c>
      <c r="AQ276" s="66" t="n">
        <f aca="false">'Vstupní data'!Y276</f>
        <v>0</v>
      </c>
      <c r="AR276" s="66" t="str">
        <f aca="false">IF(AC276&gt;5,   IF('Vstupní data'!Y276&gt;0,   VLOOKUP(VLOOKUP(CONCATENATE(VLOOKUP(I276,'Pril3-drev'!$H$4:$L$83,5,0),AC276),'Pril3-drev'!$Q$4:$R$2803,2,0),'AVB-BS'!$C$5:$S$29 ,LOOKUP(AQ276,'AVB-BS'!$D$3:$S$3,'AVB-BS'!$D$1:$S$1) ,0 )   ,   IF('Vstupní data'!Z276&gt;0,'Vstupní data'!Z276,0)) , "")</f>
        <v/>
      </c>
      <c r="AS276" s="70" t="str">
        <f aca="false">IF(AC276&gt;5,VLOOKUP(CONCATENATE(AP276,AR276),'Pril1-THLPa'!$H$6:$N$96,4,0),"")</f>
        <v/>
      </c>
      <c r="AT276" s="70" t="str">
        <f aca="false">IF(AC276&gt;5,VLOOKUP(CONCATENATE(AP276,AR276),'Pril1-THLPa'!$H$6:$N$96,5,0),"")</f>
        <v/>
      </c>
      <c r="AU276" s="70" t="str">
        <f aca="false">IF(AC276&gt;5,VLOOKUP(CONCATENATE(AP276,AR276),'Pril1-THLPa'!$H$6:$N$96,6,0),"")</f>
        <v/>
      </c>
      <c r="AV276" s="70" t="str">
        <f aca="false">IF(AC276&gt;5,VLOOKUP(CONCATENATE(AP276,AR276),'Pril1-THLPa'!$H$6:$N$96,7,0),"")</f>
        <v/>
      </c>
      <c r="AW276" s="70" t="str">
        <f aca="false">IF(AC276&gt;5,VLOOKUP(CONCATENATE(AP276,AR276),'Pril1-THLPa'!$H$6:$O$96,8,0),"")</f>
        <v/>
      </c>
      <c r="AX276" s="66" t="n">
        <f aca="false">IF(AC276&gt;0,IF(AND(AC276&gt;0,AC276&lt;=5),VLOOKUP(AP276,'Pril1-THLPa'!$A$6:$F$18,LOOKUP(AC276,'Pril1-THLPa'!$B$5:$F$5,'Pril1-THLPa'!$B$4:$F$4),0),AS276+AT276*(AC276-5)+AU276*POWER(AC276-5,2)+AV276*POWER(AC276-5,3)+AW276*POWER(AC276-5,4)),0)</f>
        <v>0</v>
      </c>
      <c r="AY276" s="71"/>
      <c r="AZ276" s="66" t="n">
        <f aca="false">'Vstupní data'!AA276</f>
        <v>0</v>
      </c>
      <c r="BA276" s="66" t="n">
        <f aca="false">IF(OR('Vstupní data'!T276&gt;0,'Vstupní data'!U276&gt;0),IF(AC276&lt;&gt;"",AX276*AO276/10*(100+AZ276)/100,0),0)</f>
        <v>0</v>
      </c>
      <c r="BB276" s="67" t="n">
        <f aca="false">IF(AC276&lt;&gt;"",ROUND(BA276*AN276,0),0)</f>
        <v>0</v>
      </c>
      <c r="BC276" s="68" t="str">
        <f aca="false">IF(AE276&gt;0,BB276/AE276,"")</f>
        <v/>
      </c>
      <c r="BD276" s="66" t="n">
        <f aca="false">'Vstupní data'!AE276</f>
        <v>0</v>
      </c>
      <c r="BF276" s="66" t="n">
        <f aca="false">'Vstupní data'!AC276</f>
        <v>0</v>
      </c>
      <c r="BH276" s="66" t="n">
        <f aca="false">'Vstupní data'!AD276</f>
        <v>0</v>
      </c>
      <c r="BI276" s="66" t="n">
        <f aca="false">'Vstupní data'!AF276</f>
        <v>0</v>
      </c>
      <c r="BJ276" s="69" t="n">
        <f aca="false">'Vstupní data'!AG276</f>
        <v>0</v>
      </c>
      <c r="BK276" s="69" t="n">
        <f aca="false">IF(BF276&lt;&gt;0,VLOOKUP(I276,'Pril3-drev'!$H$5:$I$83,2,0),0)</f>
        <v>0</v>
      </c>
      <c r="BL276" s="69" t="n">
        <f aca="false">IF(BF276&lt;&gt;0,VLOOKUP(BK276,'Pril3-drev'!$A$5:$C$17,3,0),0)</f>
        <v>0</v>
      </c>
      <c r="BM276" s="69" t="n">
        <f aca="false">'Vstupní data'!AH276</f>
        <v>0</v>
      </c>
      <c r="BN276" s="69" t="n">
        <f aca="false">IF('Vstupní data'!AH276&gt;0,   VLOOKUP(VLOOKUP(CONCATENATE(VLOOKUP(I276,'Pril3-drev'!$H$4:$L$83,5,0),BD276),'Pril3-drev'!$Q$4:$R$2803,2,0),'AVB-BS'!$C$5:$S$29 ,LOOKUP(BM276,'AVB-BS'!$D$3:$S$3,'AVB-BS'!$D$1:$S$1) ,0 )   ,   IF('Vstupní data'!AI276&gt;0,'Vstupní data'!AI276,0))</f>
        <v>0</v>
      </c>
      <c r="BO276" s="69" t="str">
        <f aca="false">IF(BX276&gt;5,VLOOKUP(CONCATENATE(BK276,BN276),'Pril1-THLPa'!$H$6:$N$96,4,0),"")</f>
        <v/>
      </c>
      <c r="BP276" s="69" t="str">
        <f aca="false">IF(BX276&gt;5,VLOOKUP(CONCATENATE(BK276,BN276),'Pril1-THLPa'!$H$6:$N$96,5,0),"")</f>
        <v/>
      </c>
      <c r="BQ276" s="69" t="str">
        <f aca="false">IF(BX276&gt;5,VLOOKUP(CONCATENATE(BK276,BN276),'Pril1-THLPa'!$H$6:$N$96,6,0),"")</f>
        <v/>
      </c>
      <c r="BR276" s="69" t="str">
        <f aca="false">IF(BX276&gt;5,VLOOKUP(CONCATENATE(BK276,BN276),'Pril1-THLPa'!$H$6:$N$96,7,0),"")</f>
        <v/>
      </c>
      <c r="BS276" s="69" t="str">
        <f aca="false">IF(BX276&gt;5,VLOOKUP(CONCATENATE(BK276,BN276),'Pril1-THLPa'!$H$6:$O$96,8,0),"")</f>
        <v/>
      </c>
      <c r="BT276" s="69" t="str">
        <f aca="false">IF(BF276&gt;0, IF(BK276="smrk",  VLOOKUP(VLOOKUP(BD276,'Pril9-K3'!$L$8:$M$207,2,0),'Pril9-K3'!$A$8:$J$16,LOOKUP(BN276,'Pril9-K3'!$A$7:$J$7,'Pril9-K3'!$A$5:$J$5),0), IF(AND(BK276&lt;&gt;"smrk",'Vstupní data'!AK276&lt;&gt;""),'Vstupní data'!AK276,   VLOOKUP(VLOOKUP(BD276,'Pril9-K3'!$L$8:$M$207,2,0),'Pril9-K3'!$A$8:$J$16,LOOKUP(BN276,'Pril9-K3'!$A$7:$J$7,'Pril9-K3'!$A$5:$J$5),0)   )),   "")</f>
        <v/>
      </c>
      <c r="BV276" s="69" t="n">
        <f aca="false">'Vstupní data'!AJ276</f>
        <v>0</v>
      </c>
      <c r="BW276" s="69" t="n">
        <f aca="false">IF(BF276&gt;0,IF(J276&gt;0,J276,K276*H276/100),0)</f>
        <v>0</v>
      </c>
      <c r="BX276" s="69" t="n">
        <f aca="false">IF(BF276&gt;0,IF(BJ276&gt;BL276,BL276,BJ276),0)</f>
        <v>0</v>
      </c>
      <c r="BY276" s="69" t="n">
        <f aca="false">IF(BD276=0,0,IF(AND(BX276&gt;0,BX276&lt;=5),  IF(AND(BX276&gt;0,BX276&lt;=5),VLOOKUP(BK276,'Pril1-THLPa'!$A$6:$F$18,IF(AND(BX276&gt;0,BX276&lt;=5),LOOKUP(BX276,'Pril1-THLPa'!$B$5:$F$5,'Pril1-THLPa'!$B$4:$F$4),""),0),""),  IF(BX276&gt;5,BO276+BP276*(BX276-5)+BQ276*POWER(BX276-5,2)+BR276*POWER(BX276-5,3)+BS276*POWER(BX276-5,4),"")))</f>
        <v>0</v>
      </c>
      <c r="BZ276" s="69" t="n">
        <f aca="false">IF(BY276&gt;0,BY276*BI276/10*BW276*(100+BV276)/100,0)</f>
        <v>0</v>
      </c>
      <c r="CA276" s="69" t="n">
        <f aca="false">IF(BD276&gt;0,BX276-IF(BD276&gt;BX276,BX276,BD276),0)</f>
        <v>0</v>
      </c>
      <c r="CB276" s="69" t="n">
        <f aca="false">POWER(1.01,CA276)</f>
        <v>1</v>
      </c>
      <c r="CC276" s="69" t="n">
        <f aca="false">IF(BF276&gt;0,IF(BF276&gt;BH276,1,BF276/BH276),0)</f>
        <v>0</v>
      </c>
      <c r="CD276" s="72" t="n">
        <f aca="false">IF(BD276=0,0,IF(BF276&gt;0,ROUND(IF(CB276&lt;&gt;0,BZ276*BT276*1/CB276*CC276,0),0),0))</f>
        <v>0</v>
      </c>
      <c r="CE276" s="73" t="str">
        <f aca="false">IF(BF276&gt;0,IF(BF276&gt;BH276,CD276/BF276,CD276/BH276),"")</f>
        <v/>
      </c>
      <c r="CF276" s="69" t="n">
        <f aca="false">'Vstupní data'!AM276</f>
        <v>0</v>
      </c>
      <c r="CG276" s="69" t="n">
        <f aca="false">'Vstupní data'!AN276</f>
        <v>0</v>
      </c>
      <c r="CH276" s="69" t="n">
        <f aca="false">'Vstupní data'!AO276</f>
        <v>0</v>
      </c>
      <c r="CI276" s="69" t="n">
        <f aca="false">'Vstupní data'!AP276</f>
        <v>0</v>
      </c>
      <c r="CJ276" s="72" t="n">
        <f aca="false">ROUND(CH276*CI276,0)</f>
        <v>0</v>
      </c>
      <c r="CK276" s="74" t="str">
        <f aca="false">IF(OR(AA276&gt;0,BB276&gt;0,CD276&gt;0,CJ276&gt;0),AA276+BB276+CD276+CJ276,"")</f>
        <v/>
      </c>
    </row>
    <row r="277" customFormat="false" ht="12.8" hidden="false" customHeight="false" outlineLevel="0" collapsed="false">
      <c r="A277" s="66" t="n">
        <f aca="false">'Vstupní data'!A277</f>
        <v>0</v>
      </c>
      <c r="F277" s="66" t="str">
        <f aca="false">CONCATENATE('Vstupní data'!F277,'Vstupní data'!G277,'Vstupní data'!H277,'Vstupní data'!I277)</f>
        <v/>
      </c>
      <c r="G277" s="66"/>
      <c r="H277" s="66" t="n">
        <f aca="false">'Vstupní data'!K277</f>
        <v>0</v>
      </c>
      <c r="I277" s="66" t="n">
        <f aca="false">'Vstupní data'!L277</f>
        <v>0</v>
      </c>
      <c r="J277" s="66" t="n">
        <f aca="false">'Vstupní data'!K277*'Vstupní data'!M277/100</f>
        <v>0</v>
      </c>
      <c r="L277" s="66" t="n">
        <f aca="false">IF('Vstupní data'!N277="prostokořenný",0,IF('Vstupní data'!N277="krytokořenný","k",IF('Vstupní data'!N277="poloodrostky nebo odrostky, prostokořenné i krytokořenné","po",0)))</f>
        <v>0</v>
      </c>
      <c r="N277" s="66"/>
      <c r="O277" s="66" t="n">
        <f aca="false">'Vstupní data'!O277</f>
        <v>0</v>
      </c>
      <c r="P277" s="66" t="n">
        <f aca="false">IF(O277&gt;0,VLOOKUP(CONCATENATE(VLOOKUP(I277,'Pril3-drev'!$H$5:$K$83,4,0),"-",'Vstupní data'!R277),K2!$C$15:$D$23,2,0),0)</f>
        <v>0</v>
      </c>
      <c r="Q277" s="66" t="n">
        <f aca="false">IF(O277&gt;0,VLOOKUP(I277,'Pril3-drev'!$H$5:$I$83,2,0),0)</f>
        <v>0</v>
      </c>
      <c r="R277" s="66" t="n">
        <f aca="false">IF(Q277&gt;0,VLOOKUP(Q277,'Pril6-okus'!$A$5:$B$17,2,0),0)</f>
        <v>0</v>
      </c>
      <c r="S277" s="66" t="n">
        <f aca="false">IF(O277&gt;0,VLOOKUP(I277,'Pril3-drev'!$H$5:$J$83,3,0),0)</f>
        <v>0</v>
      </c>
      <c r="T277" s="66" t="str">
        <f aca="false">IF(O277&gt;0,IF(L277="k",0.9*VLOOKUP(S277,'ha-pocty-vyhl'!$A$5:$B$20,2,0),IF(L277="po",0.8*VLOOKUP(S277,'ha-pocty-vyhl'!$A$5:$B$20,2,0),VLOOKUP(S277,'ha-pocty-vyhl'!$A$5:$B$20,2,0))),"")</f>
        <v/>
      </c>
      <c r="U277" s="66" t="n">
        <f aca="false">'Vstupní data'!P277</f>
        <v>0</v>
      </c>
      <c r="V277" s="66" t="n">
        <f aca="false">IF(O277&gt;0,1.3*T277*1000*Z277/10000,0)</f>
        <v>0</v>
      </c>
      <c r="W277" s="66" t="n">
        <f aca="false">IF(O277&gt;0,1.3*T277*1000*Z277/10000,0)</f>
        <v>0</v>
      </c>
      <c r="X277" s="66" t="n">
        <f aca="false">IF(O277&gt;0,IF(O277&gt;V277,V277,O277),0)</f>
        <v>0</v>
      </c>
      <c r="Y277" s="66" t="n">
        <f aca="false">IF(O277&gt;0,IF(IF(U277&gt;W277,W277,U277)&lt;X277,W277,IF(U277&gt;W277,W277,U277)),0)</f>
        <v>0</v>
      </c>
      <c r="Z277" s="66" t="n">
        <f aca="false">IF(O277&gt;0,IF(J277&gt;0,J277,K277*H277/100),0)</f>
        <v>0</v>
      </c>
      <c r="AA277" s="67" t="n">
        <f aca="false">IF(O277&gt;0,CEILING(R277*P277*X277/Y277*Z277,1),0)</f>
        <v>0</v>
      </c>
      <c r="AB277" s="68" t="n">
        <f aca="false">IF(O277&gt;0,AA277/O277,0)</f>
        <v>0</v>
      </c>
      <c r="AC277" s="66" t="n">
        <f aca="false">'Vstupní data'!W277</f>
        <v>0</v>
      </c>
      <c r="AI277" s="66" t="str">
        <f aca="false">IF(OR('Vstupní data'!T277&gt;0,'Vstupní data'!U277&gt;0),VLOOKUP(I277,'Pril3-drev'!$H$5:$J$83,3,0),"")</f>
        <v/>
      </c>
      <c r="AJ277" s="66" t="n">
        <f aca="false">IF('Vstupní data'!V277="prostokořenný",0,IF('Vstupní data'!V277="krytokořenný","k",IF('Vstupní data'!V277="poloodrostky nebo odrostky, prostokořenné i krytokořenné","po",0)))</f>
        <v>0</v>
      </c>
      <c r="AK277" s="66" t="n">
        <f aca="false">IF(OR('Vstupní data'!T277&gt;0,'Vstupní data'!U277&gt;0),IF(AJ277="k",0.9*VLOOKUP(AI277,'ha-pocty-vyhl'!$A$5:$B$20,2,0),IF(AJ277="po",0.8*VLOOKUP(AI277,'ha-pocty-vyhl'!$A$5:$B$20,2,0),VLOOKUP(AI277,'ha-pocty-vyhl'!$A$5:$B$20,2,0))),0)</f>
        <v>0</v>
      </c>
      <c r="AL277" s="66" t="n">
        <f aca="false">IF(OR('Vstupní data'!T277&gt;0,'Vstupní data'!U277&gt;0),'Vstupní data'!K277*'Vstupní data'!M277/100,0)</f>
        <v>0</v>
      </c>
      <c r="AM277" s="66" t="n">
        <f aca="false">IF(OR('Vstupní data'!T277&gt;0,'Vstupní data'!U277&gt;0),IF('Vstupní data'!T277&gt;0,'Vstupní data'!T277,ROUND(10*'Vstupní data'!U277/AK277,0)),0)</f>
        <v>0</v>
      </c>
      <c r="AN277" s="69" t="n">
        <f aca="false">IF('Vstupní data'!T277&gt;0,   IF('Vstupní data'!T277&lt;=AL277,'Vstupní data'!T277,AL277),   IF(AM277&lt;AL277,AM277,AL277))</f>
        <v>0</v>
      </c>
      <c r="AO277" s="69" t="n">
        <f aca="false">'Vstupní data'!X277</f>
        <v>0</v>
      </c>
      <c r="AP277" s="66" t="n">
        <f aca="false">IF(OR('Vstupní data'!T277&gt;0,'Vstupní data'!U277&gt;0),IF(I277&lt;&gt;0,VLOOKUP(I277,'Pril3-drev'!$H$5:$I$83,2,0),0),0)</f>
        <v>0</v>
      </c>
      <c r="AQ277" s="66" t="n">
        <f aca="false">'Vstupní data'!Y277</f>
        <v>0</v>
      </c>
      <c r="AR277" s="66" t="str">
        <f aca="false">IF(AC277&gt;5,   IF('Vstupní data'!Y277&gt;0,   VLOOKUP(VLOOKUP(CONCATENATE(VLOOKUP(I277,'Pril3-drev'!$H$4:$L$83,5,0),AC277),'Pril3-drev'!$Q$4:$R$2803,2,0),'AVB-BS'!$C$5:$S$29 ,LOOKUP(AQ277,'AVB-BS'!$D$3:$S$3,'AVB-BS'!$D$1:$S$1) ,0 )   ,   IF('Vstupní data'!Z277&gt;0,'Vstupní data'!Z277,0)) , "")</f>
        <v/>
      </c>
      <c r="AS277" s="70" t="str">
        <f aca="false">IF(AC277&gt;5,VLOOKUP(CONCATENATE(AP277,AR277),'Pril1-THLPa'!$H$6:$N$96,4,0),"")</f>
        <v/>
      </c>
      <c r="AT277" s="70" t="str">
        <f aca="false">IF(AC277&gt;5,VLOOKUP(CONCATENATE(AP277,AR277),'Pril1-THLPa'!$H$6:$N$96,5,0),"")</f>
        <v/>
      </c>
      <c r="AU277" s="70" t="str">
        <f aca="false">IF(AC277&gt;5,VLOOKUP(CONCATENATE(AP277,AR277),'Pril1-THLPa'!$H$6:$N$96,6,0),"")</f>
        <v/>
      </c>
      <c r="AV277" s="70" t="str">
        <f aca="false">IF(AC277&gt;5,VLOOKUP(CONCATENATE(AP277,AR277),'Pril1-THLPa'!$H$6:$N$96,7,0),"")</f>
        <v/>
      </c>
      <c r="AW277" s="70" t="str">
        <f aca="false">IF(AC277&gt;5,VLOOKUP(CONCATENATE(AP277,AR277),'Pril1-THLPa'!$H$6:$O$96,8,0),"")</f>
        <v/>
      </c>
      <c r="AX277" s="66" t="n">
        <f aca="false">IF(AC277&gt;0,IF(AND(AC277&gt;0,AC277&lt;=5),VLOOKUP(AP277,'Pril1-THLPa'!$A$6:$F$18,LOOKUP(AC277,'Pril1-THLPa'!$B$5:$F$5,'Pril1-THLPa'!$B$4:$F$4),0),AS277+AT277*(AC277-5)+AU277*POWER(AC277-5,2)+AV277*POWER(AC277-5,3)+AW277*POWER(AC277-5,4)),0)</f>
        <v>0</v>
      </c>
      <c r="AY277" s="71"/>
      <c r="AZ277" s="66" t="n">
        <f aca="false">'Vstupní data'!AA277</f>
        <v>0</v>
      </c>
      <c r="BA277" s="66" t="n">
        <f aca="false">IF(OR('Vstupní data'!T277&gt;0,'Vstupní data'!U277&gt;0),IF(AC277&lt;&gt;"",AX277*AO277/10*(100+AZ277)/100,0),0)</f>
        <v>0</v>
      </c>
      <c r="BB277" s="67" t="n">
        <f aca="false">IF(AC277&lt;&gt;"",ROUND(BA277*AN277,0),0)</f>
        <v>0</v>
      </c>
      <c r="BC277" s="68" t="str">
        <f aca="false">IF(AE277&gt;0,BB277/AE277,"")</f>
        <v/>
      </c>
      <c r="BD277" s="66" t="n">
        <f aca="false">'Vstupní data'!AE277</f>
        <v>0</v>
      </c>
      <c r="BF277" s="66" t="n">
        <f aca="false">'Vstupní data'!AC277</f>
        <v>0</v>
      </c>
      <c r="BH277" s="66" t="n">
        <f aca="false">'Vstupní data'!AD277</f>
        <v>0</v>
      </c>
      <c r="BI277" s="66" t="n">
        <f aca="false">'Vstupní data'!AF277</f>
        <v>0</v>
      </c>
      <c r="BJ277" s="69" t="n">
        <f aca="false">'Vstupní data'!AG277</f>
        <v>0</v>
      </c>
      <c r="BK277" s="69" t="n">
        <f aca="false">IF(BF277&lt;&gt;0,VLOOKUP(I277,'Pril3-drev'!$H$5:$I$83,2,0),0)</f>
        <v>0</v>
      </c>
      <c r="BL277" s="69" t="n">
        <f aca="false">IF(BF277&lt;&gt;0,VLOOKUP(BK277,'Pril3-drev'!$A$5:$C$17,3,0),0)</f>
        <v>0</v>
      </c>
      <c r="BM277" s="69" t="n">
        <f aca="false">'Vstupní data'!AH277</f>
        <v>0</v>
      </c>
      <c r="BN277" s="69" t="n">
        <f aca="false">IF('Vstupní data'!AH277&gt;0,   VLOOKUP(VLOOKUP(CONCATENATE(VLOOKUP(I277,'Pril3-drev'!$H$4:$L$83,5,0),BD277),'Pril3-drev'!$Q$4:$R$2803,2,0),'AVB-BS'!$C$5:$S$29 ,LOOKUP(BM277,'AVB-BS'!$D$3:$S$3,'AVB-BS'!$D$1:$S$1) ,0 )   ,   IF('Vstupní data'!AI277&gt;0,'Vstupní data'!AI277,0))</f>
        <v>0</v>
      </c>
      <c r="BO277" s="69" t="str">
        <f aca="false">IF(BX277&gt;5,VLOOKUP(CONCATENATE(BK277,BN277),'Pril1-THLPa'!$H$6:$N$96,4,0),"")</f>
        <v/>
      </c>
      <c r="BP277" s="69" t="str">
        <f aca="false">IF(BX277&gt;5,VLOOKUP(CONCATENATE(BK277,BN277),'Pril1-THLPa'!$H$6:$N$96,5,0),"")</f>
        <v/>
      </c>
      <c r="BQ277" s="69" t="str">
        <f aca="false">IF(BX277&gt;5,VLOOKUP(CONCATENATE(BK277,BN277),'Pril1-THLPa'!$H$6:$N$96,6,0),"")</f>
        <v/>
      </c>
      <c r="BR277" s="69" t="str">
        <f aca="false">IF(BX277&gt;5,VLOOKUP(CONCATENATE(BK277,BN277),'Pril1-THLPa'!$H$6:$N$96,7,0),"")</f>
        <v/>
      </c>
      <c r="BS277" s="69" t="str">
        <f aca="false">IF(BX277&gt;5,VLOOKUP(CONCATENATE(BK277,BN277),'Pril1-THLPa'!$H$6:$O$96,8,0),"")</f>
        <v/>
      </c>
      <c r="BT277" s="69" t="str">
        <f aca="false">IF(BF277&gt;0, IF(BK277="smrk",  VLOOKUP(VLOOKUP(BD277,'Pril9-K3'!$L$8:$M$207,2,0),'Pril9-K3'!$A$8:$J$16,LOOKUP(BN277,'Pril9-K3'!$A$7:$J$7,'Pril9-K3'!$A$5:$J$5),0), IF(AND(BK277&lt;&gt;"smrk",'Vstupní data'!AK277&lt;&gt;""),'Vstupní data'!AK277,   VLOOKUP(VLOOKUP(BD277,'Pril9-K3'!$L$8:$M$207,2,0),'Pril9-K3'!$A$8:$J$16,LOOKUP(BN277,'Pril9-K3'!$A$7:$J$7,'Pril9-K3'!$A$5:$J$5),0)   )),   "")</f>
        <v/>
      </c>
      <c r="BV277" s="69" t="n">
        <f aca="false">'Vstupní data'!AJ277</f>
        <v>0</v>
      </c>
      <c r="BW277" s="69" t="n">
        <f aca="false">IF(BF277&gt;0,IF(J277&gt;0,J277,K277*H277/100),0)</f>
        <v>0</v>
      </c>
      <c r="BX277" s="69" t="n">
        <f aca="false">IF(BF277&gt;0,IF(BJ277&gt;BL277,BL277,BJ277),0)</f>
        <v>0</v>
      </c>
      <c r="BY277" s="69" t="n">
        <f aca="false">IF(BD277=0,0,IF(AND(BX277&gt;0,BX277&lt;=5),  IF(AND(BX277&gt;0,BX277&lt;=5),VLOOKUP(BK277,'Pril1-THLPa'!$A$6:$F$18,IF(AND(BX277&gt;0,BX277&lt;=5),LOOKUP(BX277,'Pril1-THLPa'!$B$5:$F$5,'Pril1-THLPa'!$B$4:$F$4),""),0),""),  IF(BX277&gt;5,BO277+BP277*(BX277-5)+BQ277*POWER(BX277-5,2)+BR277*POWER(BX277-5,3)+BS277*POWER(BX277-5,4),"")))</f>
        <v>0</v>
      </c>
      <c r="BZ277" s="69" t="n">
        <f aca="false">IF(BY277&gt;0,BY277*BI277/10*BW277*(100+BV277)/100,0)</f>
        <v>0</v>
      </c>
      <c r="CA277" s="69" t="n">
        <f aca="false">IF(BD277&gt;0,BX277-IF(BD277&gt;BX277,BX277,BD277),0)</f>
        <v>0</v>
      </c>
      <c r="CB277" s="69" t="n">
        <f aca="false">POWER(1.01,CA277)</f>
        <v>1</v>
      </c>
      <c r="CC277" s="69" t="n">
        <f aca="false">IF(BF277&gt;0,IF(BF277&gt;BH277,1,BF277/BH277),0)</f>
        <v>0</v>
      </c>
      <c r="CD277" s="72" t="n">
        <f aca="false">IF(BD277=0,0,IF(BF277&gt;0,ROUND(IF(CB277&lt;&gt;0,BZ277*BT277*1/CB277*CC277,0),0),0))</f>
        <v>0</v>
      </c>
      <c r="CE277" s="73" t="str">
        <f aca="false">IF(BF277&gt;0,IF(BF277&gt;BH277,CD277/BF277,CD277/BH277),"")</f>
        <v/>
      </c>
      <c r="CF277" s="69" t="n">
        <f aca="false">'Vstupní data'!AM277</f>
        <v>0</v>
      </c>
      <c r="CG277" s="69" t="n">
        <f aca="false">'Vstupní data'!AN277</f>
        <v>0</v>
      </c>
      <c r="CH277" s="69" t="n">
        <f aca="false">'Vstupní data'!AO277</f>
        <v>0</v>
      </c>
      <c r="CI277" s="69" t="n">
        <f aca="false">'Vstupní data'!AP277</f>
        <v>0</v>
      </c>
      <c r="CJ277" s="72" t="n">
        <f aca="false">ROUND(CH277*CI277,0)</f>
        <v>0</v>
      </c>
      <c r="CK277" s="74" t="str">
        <f aca="false">IF(OR(AA277&gt;0,BB277&gt;0,CD277&gt;0,CJ277&gt;0),AA277+BB277+CD277+CJ277,"")</f>
        <v/>
      </c>
    </row>
    <row r="278" customFormat="false" ht="12.8" hidden="false" customHeight="false" outlineLevel="0" collapsed="false">
      <c r="A278" s="66" t="n">
        <f aca="false">'Vstupní data'!A278</f>
        <v>0</v>
      </c>
      <c r="F278" s="66" t="str">
        <f aca="false">CONCATENATE('Vstupní data'!F278,'Vstupní data'!G278,'Vstupní data'!H278,'Vstupní data'!I278)</f>
        <v/>
      </c>
      <c r="G278" s="66"/>
      <c r="H278" s="66" t="n">
        <f aca="false">'Vstupní data'!K278</f>
        <v>0</v>
      </c>
      <c r="I278" s="66" t="n">
        <f aca="false">'Vstupní data'!L278</f>
        <v>0</v>
      </c>
      <c r="J278" s="66" t="n">
        <f aca="false">'Vstupní data'!K278*'Vstupní data'!M278/100</f>
        <v>0</v>
      </c>
      <c r="L278" s="66" t="n">
        <f aca="false">IF('Vstupní data'!N278="prostokořenný",0,IF('Vstupní data'!N278="krytokořenný","k",IF('Vstupní data'!N278="poloodrostky nebo odrostky, prostokořenné i krytokořenné","po",0)))</f>
        <v>0</v>
      </c>
      <c r="N278" s="66"/>
      <c r="O278" s="66" t="n">
        <f aca="false">'Vstupní data'!O278</f>
        <v>0</v>
      </c>
      <c r="P278" s="66" t="n">
        <f aca="false">IF(O278&gt;0,VLOOKUP(CONCATENATE(VLOOKUP(I278,'Pril3-drev'!$H$5:$K$83,4,0),"-",'Vstupní data'!R278),K2!$C$15:$D$23,2,0),0)</f>
        <v>0</v>
      </c>
      <c r="Q278" s="66" t="n">
        <f aca="false">IF(O278&gt;0,VLOOKUP(I278,'Pril3-drev'!$H$5:$I$83,2,0),0)</f>
        <v>0</v>
      </c>
      <c r="R278" s="66" t="n">
        <f aca="false">IF(Q278&gt;0,VLOOKUP(Q278,'Pril6-okus'!$A$5:$B$17,2,0),0)</f>
        <v>0</v>
      </c>
      <c r="S278" s="66" t="n">
        <f aca="false">IF(O278&gt;0,VLOOKUP(I278,'Pril3-drev'!$H$5:$J$83,3,0),0)</f>
        <v>0</v>
      </c>
      <c r="T278" s="66" t="str">
        <f aca="false">IF(O278&gt;0,IF(L278="k",0.9*VLOOKUP(S278,'ha-pocty-vyhl'!$A$5:$B$20,2,0),IF(L278="po",0.8*VLOOKUP(S278,'ha-pocty-vyhl'!$A$5:$B$20,2,0),VLOOKUP(S278,'ha-pocty-vyhl'!$A$5:$B$20,2,0))),"")</f>
        <v/>
      </c>
      <c r="U278" s="66" t="n">
        <f aca="false">'Vstupní data'!P278</f>
        <v>0</v>
      </c>
      <c r="V278" s="66" t="n">
        <f aca="false">IF(O278&gt;0,1.3*T278*1000*Z278/10000,0)</f>
        <v>0</v>
      </c>
      <c r="W278" s="66" t="n">
        <f aca="false">IF(O278&gt;0,1.3*T278*1000*Z278/10000,0)</f>
        <v>0</v>
      </c>
      <c r="X278" s="66" t="n">
        <f aca="false">IF(O278&gt;0,IF(O278&gt;V278,V278,O278),0)</f>
        <v>0</v>
      </c>
      <c r="Y278" s="66" t="n">
        <f aca="false">IF(O278&gt;0,IF(IF(U278&gt;W278,W278,U278)&lt;X278,W278,IF(U278&gt;W278,W278,U278)),0)</f>
        <v>0</v>
      </c>
      <c r="Z278" s="66" t="n">
        <f aca="false">IF(O278&gt;0,IF(J278&gt;0,J278,K278*H278/100),0)</f>
        <v>0</v>
      </c>
      <c r="AA278" s="67" t="n">
        <f aca="false">IF(O278&gt;0,CEILING(R278*P278*X278/Y278*Z278,1),0)</f>
        <v>0</v>
      </c>
      <c r="AB278" s="68" t="n">
        <f aca="false">IF(O278&gt;0,AA278/O278,0)</f>
        <v>0</v>
      </c>
      <c r="AC278" s="66" t="n">
        <f aca="false">'Vstupní data'!W278</f>
        <v>0</v>
      </c>
      <c r="AI278" s="66" t="str">
        <f aca="false">IF(OR('Vstupní data'!T278&gt;0,'Vstupní data'!U278&gt;0),VLOOKUP(I278,'Pril3-drev'!$H$5:$J$83,3,0),"")</f>
        <v/>
      </c>
      <c r="AJ278" s="66" t="n">
        <f aca="false">IF('Vstupní data'!V278="prostokořenný",0,IF('Vstupní data'!V278="krytokořenný","k",IF('Vstupní data'!V278="poloodrostky nebo odrostky, prostokořenné i krytokořenné","po",0)))</f>
        <v>0</v>
      </c>
      <c r="AK278" s="66" t="n">
        <f aca="false">IF(OR('Vstupní data'!T278&gt;0,'Vstupní data'!U278&gt;0),IF(AJ278="k",0.9*VLOOKUP(AI278,'ha-pocty-vyhl'!$A$5:$B$20,2,0),IF(AJ278="po",0.8*VLOOKUP(AI278,'ha-pocty-vyhl'!$A$5:$B$20,2,0),VLOOKUP(AI278,'ha-pocty-vyhl'!$A$5:$B$20,2,0))),0)</f>
        <v>0</v>
      </c>
      <c r="AL278" s="66" t="n">
        <f aca="false">IF(OR('Vstupní data'!T278&gt;0,'Vstupní data'!U278&gt;0),'Vstupní data'!K278*'Vstupní data'!M278/100,0)</f>
        <v>0</v>
      </c>
      <c r="AM278" s="66" t="n">
        <f aca="false">IF(OR('Vstupní data'!T278&gt;0,'Vstupní data'!U278&gt;0),IF('Vstupní data'!T278&gt;0,'Vstupní data'!T278,ROUND(10*'Vstupní data'!U278/AK278,0)),0)</f>
        <v>0</v>
      </c>
      <c r="AN278" s="69" t="n">
        <f aca="false">IF('Vstupní data'!T278&gt;0,   IF('Vstupní data'!T278&lt;=AL278,'Vstupní data'!T278,AL278),   IF(AM278&lt;AL278,AM278,AL278))</f>
        <v>0</v>
      </c>
      <c r="AO278" s="69" t="n">
        <f aca="false">'Vstupní data'!X278</f>
        <v>0</v>
      </c>
      <c r="AP278" s="66" t="n">
        <f aca="false">IF(OR('Vstupní data'!T278&gt;0,'Vstupní data'!U278&gt;0),IF(I278&lt;&gt;0,VLOOKUP(I278,'Pril3-drev'!$H$5:$I$83,2,0),0),0)</f>
        <v>0</v>
      </c>
      <c r="AQ278" s="66" t="n">
        <f aca="false">'Vstupní data'!Y278</f>
        <v>0</v>
      </c>
      <c r="AR278" s="66" t="str">
        <f aca="false">IF(AC278&gt;5,   IF('Vstupní data'!Y278&gt;0,   VLOOKUP(VLOOKUP(CONCATENATE(VLOOKUP(I278,'Pril3-drev'!$H$4:$L$83,5,0),AC278),'Pril3-drev'!$Q$4:$R$2803,2,0),'AVB-BS'!$C$5:$S$29 ,LOOKUP(AQ278,'AVB-BS'!$D$3:$S$3,'AVB-BS'!$D$1:$S$1) ,0 )   ,   IF('Vstupní data'!Z278&gt;0,'Vstupní data'!Z278,0)) , "")</f>
        <v/>
      </c>
      <c r="AS278" s="70" t="str">
        <f aca="false">IF(AC278&gt;5,VLOOKUP(CONCATENATE(AP278,AR278),'Pril1-THLPa'!$H$6:$N$96,4,0),"")</f>
        <v/>
      </c>
      <c r="AT278" s="70" t="str">
        <f aca="false">IF(AC278&gt;5,VLOOKUP(CONCATENATE(AP278,AR278),'Pril1-THLPa'!$H$6:$N$96,5,0),"")</f>
        <v/>
      </c>
      <c r="AU278" s="70" t="str">
        <f aca="false">IF(AC278&gt;5,VLOOKUP(CONCATENATE(AP278,AR278),'Pril1-THLPa'!$H$6:$N$96,6,0),"")</f>
        <v/>
      </c>
      <c r="AV278" s="70" t="str">
        <f aca="false">IF(AC278&gt;5,VLOOKUP(CONCATENATE(AP278,AR278),'Pril1-THLPa'!$H$6:$N$96,7,0),"")</f>
        <v/>
      </c>
      <c r="AW278" s="70" t="str">
        <f aca="false">IF(AC278&gt;5,VLOOKUP(CONCATENATE(AP278,AR278),'Pril1-THLPa'!$H$6:$O$96,8,0),"")</f>
        <v/>
      </c>
      <c r="AX278" s="66" t="n">
        <f aca="false">IF(AC278&gt;0,IF(AND(AC278&gt;0,AC278&lt;=5),VLOOKUP(AP278,'Pril1-THLPa'!$A$6:$F$18,LOOKUP(AC278,'Pril1-THLPa'!$B$5:$F$5,'Pril1-THLPa'!$B$4:$F$4),0),AS278+AT278*(AC278-5)+AU278*POWER(AC278-5,2)+AV278*POWER(AC278-5,3)+AW278*POWER(AC278-5,4)),0)</f>
        <v>0</v>
      </c>
      <c r="AY278" s="71"/>
      <c r="AZ278" s="66" t="n">
        <f aca="false">'Vstupní data'!AA278</f>
        <v>0</v>
      </c>
      <c r="BA278" s="66" t="n">
        <f aca="false">IF(OR('Vstupní data'!T278&gt;0,'Vstupní data'!U278&gt;0),IF(AC278&lt;&gt;"",AX278*AO278/10*(100+AZ278)/100,0),0)</f>
        <v>0</v>
      </c>
      <c r="BB278" s="67" t="n">
        <f aca="false">IF(AC278&lt;&gt;"",ROUND(BA278*AN278,0),0)</f>
        <v>0</v>
      </c>
      <c r="BC278" s="68" t="str">
        <f aca="false">IF(AE278&gt;0,BB278/AE278,"")</f>
        <v/>
      </c>
      <c r="BD278" s="66" t="n">
        <f aca="false">'Vstupní data'!AE278</f>
        <v>0</v>
      </c>
      <c r="BF278" s="66" t="n">
        <f aca="false">'Vstupní data'!AC278</f>
        <v>0</v>
      </c>
      <c r="BH278" s="66" t="n">
        <f aca="false">'Vstupní data'!AD278</f>
        <v>0</v>
      </c>
      <c r="BI278" s="66" t="n">
        <f aca="false">'Vstupní data'!AF278</f>
        <v>0</v>
      </c>
      <c r="BJ278" s="69" t="n">
        <f aca="false">'Vstupní data'!AG278</f>
        <v>0</v>
      </c>
      <c r="BK278" s="69" t="n">
        <f aca="false">IF(BF278&lt;&gt;0,VLOOKUP(I278,'Pril3-drev'!$H$5:$I$83,2,0),0)</f>
        <v>0</v>
      </c>
      <c r="BL278" s="69" t="n">
        <f aca="false">IF(BF278&lt;&gt;0,VLOOKUP(BK278,'Pril3-drev'!$A$5:$C$17,3,0),0)</f>
        <v>0</v>
      </c>
      <c r="BM278" s="69" t="n">
        <f aca="false">'Vstupní data'!AH278</f>
        <v>0</v>
      </c>
      <c r="BN278" s="69" t="n">
        <f aca="false">IF('Vstupní data'!AH278&gt;0,   VLOOKUP(VLOOKUP(CONCATENATE(VLOOKUP(I278,'Pril3-drev'!$H$4:$L$83,5,0),BD278),'Pril3-drev'!$Q$4:$R$2803,2,0),'AVB-BS'!$C$5:$S$29 ,LOOKUP(BM278,'AVB-BS'!$D$3:$S$3,'AVB-BS'!$D$1:$S$1) ,0 )   ,   IF('Vstupní data'!AI278&gt;0,'Vstupní data'!AI278,0))</f>
        <v>0</v>
      </c>
      <c r="BO278" s="69" t="str">
        <f aca="false">IF(BX278&gt;5,VLOOKUP(CONCATENATE(BK278,BN278),'Pril1-THLPa'!$H$6:$N$96,4,0),"")</f>
        <v/>
      </c>
      <c r="BP278" s="69" t="str">
        <f aca="false">IF(BX278&gt;5,VLOOKUP(CONCATENATE(BK278,BN278),'Pril1-THLPa'!$H$6:$N$96,5,0),"")</f>
        <v/>
      </c>
      <c r="BQ278" s="69" t="str">
        <f aca="false">IF(BX278&gt;5,VLOOKUP(CONCATENATE(BK278,BN278),'Pril1-THLPa'!$H$6:$N$96,6,0),"")</f>
        <v/>
      </c>
      <c r="BR278" s="69" t="str">
        <f aca="false">IF(BX278&gt;5,VLOOKUP(CONCATENATE(BK278,BN278),'Pril1-THLPa'!$H$6:$N$96,7,0),"")</f>
        <v/>
      </c>
      <c r="BS278" s="69" t="str">
        <f aca="false">IF(BX278&gt;5,VLOOKUP(CONCATENATE(BK278,BN278),'Pril1-THLPa'!$H$6:$O$96,8,0),"")</f>
        <v/>
      </c>
      <c r="BT278" s="69" t="str">
        <f aca="false">IF(BF278&gt;0, IF(BK278="smrk",  VLOOKUP(VLOOKUP(BD278,'Pril9-K3'!$L$8:$M$207,2,0),'Pril9-K3'!$A$8:$J$16,LOOKUP(BN278,'Pril9-K3'!$A$7:$J$7,'Pril9-K3'!$A$5:$J$5),0), IF(AND(BK278&lt;&gt;"smrk",'Vstupní data'!AK278&lt;&gt;""),'Vstupní data'!AK278,   VLOOKUP(VLOOKUP(BD278,'Pril9-K3'!$L$8:$M$207,2,0),'Pril9-K3'!$A$8:$J$16,LOOKUP(BN278,'Pril9-K3'!$A$7:$J$7,'Pril9-K3'!$A$5:$J$5),0)   )),   "")</f>
        <v/>
      </c>
      <c r="BV278" s="69" t="n">
        <f aca="false">'Vstupní data'!AJ278</f>
        <v>0</v>
      </c>
      <c r="BW278" s="69" t="n">
        <f aca="false">IF(BF278&gt;0,IF(J278&gt;0,J278,K278*H278/100),0)</f>
        <v>0</v>
      </c>
      <c r="BX278" s="69" t="n">
        <f aca="false">IF(BF278&gt;0,IF(BJ278&gt;BL278,BL278,BJ278),0)</f>
        <v>0</v>
      </c>
      <c r="BY278" s="69" t="n">
        <f aca="false">IF(BD278=0,0,IF(AND(BX278&gt;0,BX278&lt;=5),  IF(AND(BX278&gt;0,BX278&lt;=5),VLOOKUP(BK278,'Pril1-THLPa'!$A$6:$F$18,IF(AND(BX278&gt;0,BX278&lt;=5),LOOKUP(BX278,'Pril1-THLPa'!$B$5:$F$5,'Pril1-THLPa'!$B$4:$F$4),""),0),""),  IF(BX278&gt;5,BO278+BP278*(BX278-5)+BQ278*POWER(BX278-5,2)+BR278*POWER(BX278-5,3)+BS278*POWER(BX278-5,4),"")))</f>
        <v>0</v>
      </c>
      <c r="BZ278" s="69" t="n">
        <f aca="false">IF(BY278&gt;0,BY278*BI278/10*BW278*(100+BV278)/100,0)</f>
        <v>0</v>
      </c>
      <c r="CA278" s="69" t="n">
        <f aca="false">IF(BD278&gt;0,BX278-IF(BD278&gt;BX278,BX278,BD278),0)</f>
        <v>0</v>
      </c>
      <c r="CB278" s="69" t="n">
        <f aca="false">POWER(1.01,CA278)</f>
        <v>1</v>
      </c>
      <c r="CC278" s="69" t="n">
        <f aca="false">IF(BF278&gt;0,IF(BF278&gt;BH278,1,BF278/BH278),0)</f>
        <v>0</v>
      </c>
      <c r="CD278" s="72" t="n">
        <f aca="false">IF(BD278=0,0,IF(BF278&gt;0,ROUND(IF(CB278&lt;&gt;0,BZ278*BT278*1/CB278*CC278,0),0),0))</f>
        <v>0</v>
      </c>
      <c r="CE278" s="73" t="str">
        <f aca="false">IF(BF278&gt;0,IF(BF278&gt;BH278,CD278/BF278,CD278/BH278),"")</f>
        <v/>
      </c>
      <c r="CF278" s="69" t="n">
        <f aca="false">'Vstupní data'!AM278</f>
        <v>0</v>
      </c>
      <c r="CG278" s="69" t="n">
        <f aca="false">'Vstupní data'!AN278</f>
        <v>0</v>
      </c>
      <c r="CH278" s="69" t="n">
        <f aca="false">'Vstupní data'!AO278</f>
        <v>0</v>
      </c>
      <c r="CI278" s="69" t="n">
        <f aca="false">'Vstupní data'!AP278</f>
        <v>0</v>
      </c>
      <c r="CJ278" s="72" t="n">
        <f aca="false">ROUND(CH278*CI278,0)</f>
        <v>0</v>
      </c>
      <c r="CK278" s="74" t="str">
        <f aca="false">IF(OR(AA278&gt;0,BB278&gt;0,CD278&gt;0,CJ278&gt;0),AA278+BB278+CD278+CJ278,"")</f>
        <v/>
      </c>
    </row>
    <row r="279" customFormat="false" ht="12.8" hidden="false" customHeight="false" outlineLevel="0" collapsed="false">
      <c r="A279" s="66" t="n">
        <f aca="false">'Vstupní data'!A279</f>
        <v>0</v>
      </c>
      <c r="F279" s="66" t="str">
        <f aca="false">CONCATENATE('Vstupní data'!F279,'Vstupní data'!G279,'Vstupní data'!H279,'Vstupní data'!I279)</f>
        <v/>
      </c>
      <c r="G279" s="66"/>
      <c r="H279" s="66" t="n">
        <f aca="false">'Vstupní data'!K279</f>
        <v>0</v>
      </c>
      <c r="I279" s="66" t="n">
        <f aca="false">'Vstupní data'!L279</f>
        <v>0</v>
      </c>
      <c r="J279" s="66" t="n">
        <f aca="false">'Vstupní data'!K279*'Vstupní data'!M279/100</f>
        <v>0</v>
      </c>
      <c r="L279" s="66" t="n">
        <f aca="false">IF('Vstupní data'!N279="prostokořenný",0,IF('Vstupní data'!N279="krytokořenný","k",IF('Vstupní data'!N279="poloodrostky nebo odrostky, prostokořenné i krytokořenné","po",0)))</f>
        <v>0</v>
      </c>
      <c r="N279" s="66"/>
      <c r="O279" s="66" t="n">
        <f aca="false">'Vstupní data'!O279</f>
        <v>0</v>
      </c>
      <c r="P279" s="66" t="n">
        <f aca="false">IF(O279&gt;0,VLOOKUP(CONCATENATE(VLOOKUP(I279,'Pril3-drev'!$H$5:$K$83,4,0),"-",'Vstupní data'!R279),K2!$C$15:$D$23,2,0),0)</f>
        <v>0</v>
      </c>
      <c r="Q279" s="66" t="n">
        <f aca="false">IF(O279&gt;0,VLOOKUP(I279,'Pril3-drev'!$H$5:$I$83,2,0),0)</f>
        <v>0</v>
      </c>
      <c r="R279" s="66" t="n">
        <f aca="false">IF(Q279&gt;0,VLOOKUP(Q279,'Pril6-okus'!$A$5:$B$17,2,0),0)</f>
        <v>0</v>
      </c>
      <c r="S279" s="66" t="n">
        <f aca="false">IF(O279&gt;0,VLOOKUP(I279,'Pril3-drev'!$H$5:$J$83,3,0),0)</f>
        <v>0</v>
      </c>
      <c r="T279" s="66" t="str">
        <f aca="false">IF(O279&gt;0,IF(L279="k",0.9*VLOOKUP(S279,'ha-pocty-vyhl'!$A$5:$B$20,2,0),IF(L279="po",0.8*VLOOKUP(S279,'ha-pocty-vyhl'!$A$5:$B$20,2,0),VLOOKUP(S279,'ha-pocty-vyhl'!$A$5:$B$20,2,0))),"")</f>
        <v/>
      </c>
      <c r="U279" s="66" t="n">
        <f aca="false">'Vstupní data'!P279</f>
        <v>0</v>
      </c>
      <c r="V279" s="66" t="n">
        <f aca="false">IF(O279&gt;0,1.3*T279*1000*Z279/10000,0)</f>
        <v>0</v>
      </c>
      <c r="W279" s="66" t="n">
        <f aca="false">IF(O279&gt;0,1.3*T279*1000*Z279/10000,0)</f>
        <v>0</v>
      </c>
      <c r="X279" s="66" t="n">
        <f aca="false">IF(O279&gt;0,IF(O279&gt;V279,V279,O279),0)</f>
        <v>0</v>
      </c>
      <c r="Y279" s="66" t="n">
        <f aca="false">IF(O279&gt;0,IF(IF(U279&gt;W279,W279,U279)&lt;X279,W279,IF(U279&gt;W279,W279,U279)),0)</f>
        <v>0</v>
      </c>
      <c r="Z279" s="66" t="n">
        <f aca="false">IF(O279&gt;0,IF(J279&gt;0,J279,K279*H279/100),0)</f>
        <v>0</v>
      </c>
      <c r="AA279" s="67" t="n">
        <f aca="false">IF(O279&gt;0,CEILING(R279*P279*X279/Y279*Z279,1),0)</f>
        <v>0</v>
      </c>
      <c r="AB279" s="68" t="n">
        <f aca="false">IF(O279&gt;0,AA279/O279,0)</f>
        <v>0</v>
      </c>
      <c r="AC279" s="66" t="n">
        <f aca="false">'Vstupní data'!W279</f>
        <v>0</v>
      </c>
      <c r="AI279" s="66" t="str">
        <f aca="false">IF(OR('Vstupní data'!T279&gt;0,'Vstupní data'!U279&gt;0),VLOOKUP(I279,'Pril3-drev'!$H$5:$J$83,3,0),"")</f>
        <v/>
      </c>
      <c r="AJ279" s="66" t="n">
        <f aca="false">IF('Vstupní data'!V279="prostokořenný",0,IF('Vstupní data'!V279="krytokořenný","k",IF('Vstupní data'!V279="poloodrostky nebo odrostky, prostokořenné i krytokořenné","po",0)))</f>
        <v>0</v>
      </c>
      <c r="AK279" s="66" t="n">
        <f aca="false">IF(OR('Vstupní data'!T279&gt;0,'Vstupní data'!U279&gt;0),IF(AJ279="k",0.9*VLOOKUP(AI279,'ha-pocty-vyhl'!$A$5:$B$20,2,0),IF(AJ279="po",0.8*VLOOKUP(AI279,'ha-pocty-vyhl'!$A$5:$B$20,2,0),VLOOKUP(AI279,'ha-pocty-vyhl'!$A$5:$B$20,2,0))),0)</f>
        <v>0</v>
      </c>
      <c r="AL279" s="66" t="n">
        <f aca="false">IF(OR('Vstupní data'!T279&gt;0,'Vstupní data'!U279&gt;0),'Vstupní data'!K279*'Vstupní data'!M279/100,0)</f>
        <v>0</v>
      </c>
      <c r="AM279" s="66" t="n">
        <f aca="false">IF(OR('Vstupní data'!T279&gt;0,'Vstupní data'!U279&gt;0),IF('Vstupní data'!T279&gt;0,'Vstupní data'!T279,ROUND(10*'Vstupní data'!U279/AK279,0)),0)</f>
        <v>0</v>
      </c>
      <c r="AN279" s="69" t="n">
        <f aca="false">IF('Vstupní data'!T279&gt;0,   IF('Vstupní data'!T279&lt;=AL279,'Vstupní data'!T279,AL279),   IF(AM279&lt;AL279,AM279,AL279))</f>
        <v>0</v>
      </c>
      <c r="AO279" s="69" t="n">
        <f aca="false">'Vstupní data'!X279</f>
        <v>0</v>
      </c>
      <c r="AP279" s="66" t="n">
        <f aca="false">IF(OR('Vstupní data'!T279&gt;0,'Vstupní data'!U279&gt;0),IF(I279&lt;&gt;0,VLOOKUP(I279,'Pril3-drev'!$H$5:$I$83,2,0),0),0)</f>
        <v>0</v>
      </c>
      <c r="AQ279" s="66" t="n">
        <f aca="false">'Vstupní data'!Y279</f>
        <v>0</v>
      </c>
      <c r="AR279" s="66" t="str">
        <f aca="false">IF(AC279&gt;5,   IF('Vstupní data'!Y279&gt;0,   VLOOKUP(VLOOKUP(CONCATENATE(VLOOKUP(I279,'Pril3-drev'!$H$4:$L$83,5,0),AC279),'Pril3-drev'!$Q$4:$R$2803,2,0),'AVB-BS'!$C$5:$S$29 ,LOOKUP(AQ279,'AVB-BS'!$D$3:$S$3,'AVB-BS'!$D$1:$S$1) ,0 )   ,   IF('Vstupní data'!Z279&gt;0,'Vstupní data'!Z279,0)) , "")</f>
        <v/>
      </c>
      <c r="AS279" s="70" t="str">
        <f aca="false">IF(AC279&gt;5,VLOOKUP(CONCATENATE(AP279,AR279),'Pril1-THLPa'!$H$6:$N$96,4,0),"")</f>
        <v/>
      </c>
      <c r="AT279" s="70" t="str">
        <f aca="false">IF(AC279&gt;5,VLOOKUP(CONCATENATE(AP279,AR279),'Pril1-THLPa'!$H$6:$N$96,5,0),"")</f>
        <v/>
      </c>
      <c r="AU279" s="70" t="str">
        <f aca="false">IF(AC279&gt;5,VLOOKUP(CONCATENATE(AP279,AR279),'Pril1-THLPa'!$H$6:$N$96,6,0),"")</f>
        <v/>
      </c>
      <c r="AV279" s="70" t="str">
        <f aca="false">IF(AC279&gt;5,VLOOKUP(CONCATENATE(AP279,AR279),'Pril1-THLPa'!$H$6:$N$96,7,0),"")</f>
        <v/>
      </c>
      <c r="AW279" s="70" t="str">
        <f aca="false">IF(AC279&gt;5,VLOOKUP(CONCATENATE(AP279,AR279),'Pril1-THLPa'!$H$6:$O$96,8,0),"")</f>
        <v/>
      </c>
      <c r="AX279" s="66" t="n">
        <f aca="false">IF(AC279&gt;0,IF(AND(AC279&gt;0,AC279&lt;=5),VLOOKUP(AP279,'Pril1-THLPa'!$A$6:$F$18,LOOKUP(AC279,'Pril1-THLPa'!$B$5:$F$5,'Pril1-THLPa'!$B$4:$F$4),0),AS279+AT279*(AC279-5)+AU279*POWER(AC279-5,2)+AV279*POWER(AC279-5,3)+AW279*POWER(AC279-5,4)),0)</f>
        <v>0</v>
      </c>
      <c r="AY279" s="71"/>
      <c r="AZ279" s="66" t="n">
        <f aca="false">'Vstupní data'!AA279</f>
        <v>0</v>
      </c>
      <c r="BA279" s="66" t="n">
        <f aca="false">IF(OR('Vstupní data'!T279&gt;0,'Vstupní data'!U279&gt;0),IF(AC279&lt;&gt;"",AX279*AO279/10*(100+AZ279)/100,0),0)</f>
        <v>0</v>
      </c>
      <c r="BB279" s="67" t="n">
        <f aca="false">IF(AC279&lt;&gt;"",ROUND(BA279*AN279,0),0)</f>
        <v>0</v>
      </c>
      <c r="BC279" s="68" t="str">
        <f aca="false">IF(AE279&gt;0,BB279/AE279,"")</f>
        <v/>
      </c>
      <c r="BD279" s="66" t="n">
        <f aca="false">'Vstupní data'!AE279</f>
        <v>0</v>
      </c>
      <c r="BF279" s="66" t="n">
        <f aca="false">'Vstupní data'!AC279</f>
        <v>0</v>
      </c>
      <c r="BH279" s="66" t="n">
        <f aca="false">'Vstupní data'!AD279</f>
        <v>0</v>
      </c>
      <c r="BI279" s="66" t="n">
        <f aca="false">'Vstupní data'!AF279</f>
        <v>0</v>
      </c>
      <c r="BJ279" s="69" t="n">
        <f aca="false">'Vstupní data'!AG279</f>
        <v>0</v>
      </c>
      <c r="BK279" s="69" t="n">
        <f aca="false">IF(BF279&lt;&gt;0,VLOOKUP(I279,'Pril3-drev'!$H$5:$I$83,2,0),0)</f>
        <v>0</v>
      </c>
      <c r="BL279" s="69" t="n">
        <f aca="false">IF(BF279&lt;&gt;0,VLOOKUP(BK279,'Pril3-drev'!$A$5:$C$17,3,0),0)</f>
        <v>0</v>
      </c>
      <c r="BM279" s="69" t="n">
        <f aca="false">'Vstupní data'!AH279</f>
        <v>0</v>
      </c>
      <c r="BN279" s="69" t="n">
        <f aca="false">IF('Vstupní data'!AH279&gt;0,   VLOOKUP(VLOOKUP(CONCATENATE(VLOOKUP(I279,'Pril3-drev'!$H$4:$L$83,5,0),BD279),'Pril3-drev'!$Q$4:$R$2803,2,0),'AVB-BS'!$C$5:$S$29 ,LOOKUP(BM279,'AVB-BS'!$D$3:$S$3,'AVB-BS'!$D$1:$S$1) ,0 )   ,   IF('Vstupní data'!AI279&gt;0,'Vstupní data'!AI279,0))</f>
        <v>0</v>
      </c>
      <c r="BO279" s="69" t="str">
        <f aca="false">IF(BX279&gt;5,VLOOKUP(CONCATENATE(BK279,BN279),'Pril1-THLPa'!$H$6:$N$96,4,0),"")</f>
        <v/>
      </c>
      <c r="BP279" s="69" t="str">
        <f aca="false">IF(BX279&gt;5,VLOOKUP(CONCATENATE(BK279,BN279),'Pril1-THLPa'!$H$6:$N$96,5,0),"")</f>
        <v/>
      </c>
      <c r="BQ279" s="69" t="str">
        <f aca="false">IF(BX279&gt;5,VLOOKUP(CONCATENATE(BK279,BN279),'Pril1-THLPa'!$H$6:$N$96,6,0),"")</f>
        <v/>
      </c>
      <c r="BR279" s="69" t="str">
        <f aca="false">IF(BX279&gt;5,VLOOKUP(CONCATENATE(BK279,BN279),'Pril1-THLPa'!$H$6:$N$96,7,0),"")</f>
        <v/>
      </c>
      <c r="BS279" s="69" t="str">
        <f aca="false">IF(BX279&gt;5,VLOOKUP(CONCATENATE(BK279,BN279),'Pril1-THLPa'!$H$6:$O$96,8,0),"")</f>
        <v/>
      </c>
      <c r="BT279" s="69" t="str">
        <f aca="false">IF(BF279&gt;0, IF(BK279="smrk",  VLOOKUP(VLOOKUP(BD279,'Pril9-K3'!$L$8:$M$207,2,0),'Pril9-K3'!$A$8:$J$16,LOOKUP(BN279,'Pril9-K3'!$A$7:$J$7,'Pril9-K3'!$A$5:$J$5),0), IF(AND(BK279&lt;&gt;"smrk",'Vstupní data'!AK279&lt;&gt;""),'Vstupní data'!AK279,   VLOOKUP(VLOOKUP(BD279,'Pril9-K3'!$L$8:$M$207,2,0),'Pril9-K3'!$A$8:$J$16,LOOKUP(BN279,'Pril9-K3'!$A$7:$J$7,'Pril9-K3'!$A$5:$J$5),0)   )),   "")</f>
        <v/>
      </c>
      <c r="BV279" s="69" t="n">
        <f aca="false">'Vstupní data'!AJ279</f>
        <v>0</v>
      </c>
      <c r="BW279" s="69" t="n">
        <f aca="false">IF(BF279&gt;0,IF(J279&gt;0,J279,K279*H279/100),0)</f>
        <v>0</v>
      </c>
      <c r="BX279" s="69" t="n">
        <f aca="false">IF(BF279&gt;0,IF(BJ279&gt;BL279,BL279,BJ279),0)</f>
        <v>0</v>
      </c>
      <c r="BY279" s="69" t="n">
        <f aca="false">IF(BD279=0,0,IF(AND(BX279&gt;0,BX279&lt;=5),  IF(AND(BX279&gt;0,BX279&lt;=5),VLOOKUP(BK279,'Pril1-THLPa'!$A$6:$F$18,IF(AND(BX279&gt;0,BX279&lt;=5),LOOKUP(BX279,'Pril1-THLPa'!$B$5:$F$5,'Pril1-THLPa'!$B$4:$F$4),""),0),""),  IF(BX279&gt;5,BO279+BP279*(BX279-5)+BQ279*POWER(BX279-5,2)+BR279*POWER(BX279-5,3)+BS279*POWER(BX279-5,4),"")))</f>
        <v>0</v>
      </c>
      <c r="BZ279" s="69" t="n">
        <f aca="false">IF(BY279&gt;0,BY279*BI279/10*BW279*(100+BV279)/100,0)</f>
        <v>0</v>
      </c>
      <c r="CA279" s="69" t="n">
        <f aca="false">IF(BD279&gt;0,BX279-IF(BD279&gt;BX279,BX279,BD279),0)</f>
        <v>0</v>
      </c>
      <c r="CB279" s="69" t="n">
        <f aca="false">POWER(1.01,CA279)</f>
        <v>1</v>
      </c>
      <c r="CC279" s="69" t="n">
        <f aca="false">IF(BF279&gt;0,IF(BF279&gt;BH279,1,BF279/BH279),0)</f>
        <v>0</v>
      </c>
      <c r="CD279" s="72" t="n">
        <f aca="false">IF(BD279=0,0,IF(BF279&gt;0,ROUND(IF(CB279&lt;&gt;0,BZ279*BT279*1/CB279*CC279,0),0),0))</f>
        <v>0</v>
      </c>
      <c r="CE279" s="73" t="str">
        <f aca="false">IF(BF279&gt;0,IF(BF279&gt;BH279,CD279/BF279,CD279/BH279),"")</f>
        <v/>
      </c>
      <c r="CF279" s="69" t="n">
        <f aca="false">'Vstupní data'!AM279</f>
        <v>0</v>
      </c>
      <c r="CG279" s="69" t="n">
        <f aca="false">'Vstupní data'!AN279</f>
        <v>0</v>
      </c>
      <c r="CH279" s="69" t="n">
        <f aca="false">'Vstupní data'!AO279</f>
        <v>0</v>
      </c>
      <c r="CI279" s="69" t="n">
        <f aca="false">'Vstupní data'!AP279</f>
        <v>0</v>
      </c>
      <c r="CJ279" s="72" t="n">
        <f aca="false">ROUND(CH279*CI279,0)</f>
        <v>0</v>
      </c>
      <c r="CK279" s="74" t="str">
        <f aca="false">IF(OR(AA279&gt;0,BB279&gt;0,CD279&gt;0,CJ279&gt;0),AA279+BB279+CD279+CJ279,"")</f>
        <v/>
      </c>
    </row>
    <row r="280" customFormat="false" ht="12.8" hidden="false" customHeight="false" outlineLevel="0" collapsed="false">
      <c r="A280" s="66" t="n">
        <f aca="false">'Vstupní data'!A280</f>
        <v>0</v>
      </c>
      <c r="F280" s="66" t="str">
        <f aca="false">CONCATENATE('Vstupní data'!F280,'Vstupní data'!G280,'Vstupní data'!H280,'Vstupní data'!I280)</f>
        <v/>
      </c>
      <c r="G280" s="66"/>
      <c r="H280" s="66" t="n">
        <f aca="false">'Vstupní data'!K280</f>
        <v>0</v>
      </c>
      <c r="I280" s="66" t="n">
        <f aca="false">'Vstupní data'!L280</f>
        <v>0</v>
      </c>
      <c r="J280" s="66" t="n">
        <f aca="false">'Vstupní data'!K280*'Vstupní data'!M280/100</f>
        <v>0</v>
      </c>
      <c r="L280" s="66" t="n">
        <f aca="false">IF('Vstupní data'!N280="prostokořenný",0,IF('Vstupní data'!N280="krytokořenný","k",IF('Vstupní data'!N280="poloodrostky nebo odrostky, prostokořenné i krytokořenné","po",0)))</f>
        <v>0</v>
      </c>
      <c r="N280" s="66"/>
      <c r="O280" s="66" t="n">
        <f aca="false">'Vstupní data'!O280</f>
        <v>0</v>
      </c>
      <c r="P280" s="66" t="n">
        <f aca="false">IF(O280&gt;0,VLOOKUP(CONCATENATE(VLOOKUP(I280,'Pril3-drev'!$H$5:$K$83,4,0),"-",'Vstupní data'!R280),K2!$C$15:$D$23,2,0),0)</f>
        <v>0</v>
      </c>
      <c r="Q280" s="66" t="n">
        <f aca="false">IF(O280&gt;0,VLOOKUP(I280,'Pril3-drev'!$H$5:$I$83,2,0),0)</f>
        <v>0</v>
      </c>
      <c r="R280" s="66" t="n">
        <f aca="false">IF(Q280&gt;0,VLOOKUP(Q280,'Pril6-okus'!$A$5:$B$17,2,0),0)</f>
        <v>0</v>
      </c>
      <c r="S280" s="66" t="n">
        <f aca="false">IF(O280&gt;0,VLOOKUP(I280,'Pril3-drev'!$H$5:$J$83,3,0),0)</f>
        <v>0</v>
      </c>
      <c r="T280" s="66" t="str">
        <f aca="false">IF(O280&gt;0,IF(L280="k",0.9*VLOOKUP(S280,'ha-pocty-vyhl'!$A$5:$B$20,2,0),IF(L280="po",0.8*VLOOKUP(S280,'ha-pocty-vyhl'!$A$5:$B$20,2,0),VLOOKUP(S280,'ha-pocty-vyhl'!$A$5:$B$20,2,0))),"")</f>
        <v/>
      </c>
      <c r="U280" s="66" t="n">
        <f aca="false">'Vstupní data'!P280</f>
        <v>0</v>
      </c>
      <c r="V280" s="66" t="n">
        <f aca="false">IF(O280&gt;0,1.3*T280*1000*Z280/10000,0)</f>
        <v>0</v>
      </c>
      <c r="W280" s="66" t="n">
        <f aca="false">IF(O280&gt;0,1.3*T280*1000*Z280/10000,0)</f>
        <v>0</v>
      </c>
      <c r="X280" s="66" t="n">
        <f aca="false">IF(O280&gt;0,IF(O280&gt;V280,V280,O280),0)</f>
        <v>0</v>
      </c>
      <c r="Y280" s="66" t="n">
        <f aca="false">IF(O280&gt;0,IF(IF(U280&gt;W280,W280,U280)&lt;X280,W280,IF(U280&gt;W280,W280,U280)),0)</f>
        <v>0</v>
      </c>
      <c r="Z280" s="66" t="n">
        <f aca="false">IF(O280&gt;0,IF(J280&gt;0,J280,K280*H280/100),0)</f>
        <v>0</v>
      </c>
      <c r="AA280" s="67" t="n">
        <f aca="false">IF(O280&gt;0,CEILING(R280*P280*X280/Y280*Z280,1),0)</f>
        <v>0</v>
      </c>
      <c r="AB280" s="68" t="n">
        <f aca="false">IF(O280&gt;0,AA280/O280,0)</f>
        <v>0</v>
      </c>
      <c r="AC280" s="66" t="n">
        <f aca="false">'Vstupní data'!W280</f>
        <v>0</v>
      </c>
      <c r="AI280" s="66" t="str">
        <f aca="false">IF(OR('Vstupní data'!T280&gt;0,'Vstupní data'!U280&gt;0),VLOOKUP(I280,'Pril3-drev'!$H$5:$J$83,3,0),"")</f>
        <v/>
      </c>
      <c r="AJ280" s="66" t="n">
        <f aca="false">IF('Vstupní data'!V280="prostokořenný",0,IF('Vstupní data'!V280="krytokořenný","k",IF('Vstupní data'!V280="poloodrostky nebo odrostky, prostokořenné i krytokořenné","po",0)))</f>
        <v>0</v>
      </c>
      <c r="AK280" s="66" t="n">
        <f aca="false">IF(OR('Vstupní data'!T280&gt;0,'Vstupní data'!U280&gt;0),IF(AJ280="k",0.9*VLOOKUP(AI280,'ha-pocty-vyhl'!$A$5:$B$20,2,0),IF(AJ280="po",0.8*VLOOKUP(AI280,'ha-pocty-vyhl'!$A$5:$B$20,2,0),VLOOKUP(AI280,'ha-pocty-vyhl'!$A$5:$B$20,2,0))),0)</f>
        <v>0</v>
      </c>
      <c r="AL280" s="66" t="n">
        <f aca="false">IF(OR('Vstupní data'!T280&gt;0,'Vstupní data'!U280&gt;0),'Vstupní data'!K280*'Vstupní data'!M280/100,0)</f>
        <v>0</v>
      </c>
      <c r="AM280" s="66" t="n">
        <f aca="false">IF(OR('Vstupní data'!T280&gt;0,'Vstupní data'!U280&gt;0),IF('Vstupní data'!T280&gt;0,'Vstupní data'!T280,ROUND(10*'Vstupní data'!U280/AK280,0)),0)</f>
        <v>0</v>
      </c>
      <c r="AN280" s="69" t="n">
        <f aca="false">IF('Vstupní data'!T280&gt;0,   IF('Vstupní data'!T280&lt;=AL280,'Vstupní data'!T280,AL280),   IF(AM280&lt;AL280,AM280,AL280))</f>
        <v>0</v>
      </c>
      <c r="AO280" s="69" t="n">
        <f aca="false">'Vstupní data'!X280</f>
        <v>0</v>
      </c>
      <c r="AP280" s="66" t="n">
        <f aca="false">IF(OR('Vstupní data'!T280&gt;0,'Vstupní data'!U280&gt;0),IF(I280&lt;&gt;0,VLOOKUP(I280,'Pril3-drev'!$H$5:$I$83,2,0),0),0)</f>
        <v>0</v>
      </c>
      <c r="AQ280" s="66" t="n">
        <f aca="false">'Vstupní data'!Y280</f>
        <v>0</v>
      </c>
      <c r="AR280" s="66" t="str">
        <f aca="false">IF(AC280&gt;5,   IF('Vstupní data'!Y280&gt;0,   VLOOKUP(VLOOKUP(CONCATENATE(VLOOKUP(I280,'Pril3-drev'!$H$4:$L$83,5,0),AC280),'Pril3-drev'!$Q$4:$R$2803,2,0),'AVB-BS'!$C$5:$S$29 ,LOOKUP(AQ280,'AVB-BS'!$D$3:$S$3,'AVB-BS'!$D$1:$S$1) ,0 )   ,   IF('Vstupní data'!Z280&gt;0,'Vstupní data'!Z280,0)) , "")</f>
        <v/>
      </c>
      <c r="AS280" s="70" t="str">
        <f aca="false">IF(AC280&gt;5,VLOOKUP(CONCATENATE(AP280,AR280),'Pril1-THLPa'!$H$6:$N$96,4,0),"")</f>
        <v/>
      </c>
      <c r="AT280" s="70" t="str">
        <f aca="false">IF(AC280&gt;5,VLOOKUP(CONCATENATE(AP280,AR280),'Pril1-THLPa'!$H$6:$N$96,5,0),"")</f>
        <v/>
      </c>
      <c r="AU280" s="70" t="str">
        <f aca="false">IF(AC280&gt;5,VLOOKUP(CONCATENATE(AP280,AR280),'Pril1-THLPa'!$H$6:$N$96,6,0),"")</f>
        <v/>
      </c>
      <c r="AV280" s="70" t="str">
        <f aca="false">IF(AC280&gt;5,VLOOKUP(CONCATENATE(AP280,AR280),'Pril1-THLPa'!$H$6:$N$96,7,0),"")</f>
        <v/>
      </c>
      <c r="AW280" s="70" t="str">
        <f aca="false">IF(AC280&gt;5,VLOOKUP(CONCATENATE(AP280,AR280),'Pril1-THLPa'!$H$6:$O$96,8,0),"")</f>
        <v/>
      </c>
      <c r="AX280" s="66" t="n">
        <f aca="false">IF(AC280&gt;0,IF(AND(AC280&gt;0,AC280&lt;=5),VLOOKUP(AP280,'Pril1-THLPa'!$A$6:$F$18,LOOKUP(AC280,'Pril1-THLPa'!$B$5:$F$5,'Pril1-THLPa'!$B$4:$F$4),0),AS280+AT280*(AC280-5)+AU280*POWER(AC280-5,2)+AV280*POWER(AC280-5,3)+AW280*POWER(AC280-5,4)),0)</f>
        <v>0</v>
      </c>
      <c r="AY280" s="71"/>
      <c r="AZ280" s="66" t="n">
        <f aca="false">'Vstupní data'!AA280</f>
        <v>0</v>
      </c>
      <c r="BA280" s="66" t="n">
        <f aca="false">IF(OR('Vstupní data'!T280&gt;0,'Vstupní data'!U280&gt;0),IF(AC280&lt;&gt;"",AX280*AO280/10*(100+AZ280)/100,0),0)</f>
        <v>0</v>
      </c>
      <c r="BB280" s="67" t="n">
        <f aca="false">IF(AC280&lt;&gt;"",ROUND(BA280*AN280,0),0)</f>
        <v>0</v>
      </c>
      <c r="BC280" s="68" t="str">
        <f aca="false">IF(AE280&gt;0,BB280/AE280,"")</f>
        <v/>
      </c>
      <c r="BD280" s="66" t="n">
        <f aca="false">'Vstupní data'!AE280</f>
        <v>0</v>
      </c>
      <c r="BF280" s="66" t="n">
        <f aca="false">'Vstupní data'!AC280</f>
        <v>0</v>
      </c>
      <c r="BH280" s="66" t="n">
        <f aca="false">'Vstupní data'!AD280</f>
        <v>0</v>
      </c>
      <c r="BI280" s="66" t="n">
        <f aca="false">'Vstupní data'!AF280</f>
        <v>0</v>
      </c>
      <c r="BJ280" s="69" t="n">
        <f aca="false">'Vstupní data'!AG280</f>
        <v>0</v>
      </c>
      <c r="BK280" s="69" t="n">
        <f aca="false">IF(BF280&lt;&gt;0,VLOOKUP(I280,'Pril3-drev'!$H$5:$I$83,2,0),0)</f>
        <v>0</v>
      </c>
      <c r="BL280" s="69" t="n">
        <f aca="false">IF(BF280&lt;&gt;0,VLOOKUP(BK280,'Pril3-drev'!$A$5:$C$17,3,0),0)</f>
        <v>0</v>
      </c>
      <c r="BM280" s="69" t="n">
        <f aca="false">'Vstupní data'!AH280</f>
        <v>0</v>
      </c>
      <c r="BN280" s="69" t="n">
        <f aca="false">IF('Vstupní data'!AH280&gt;0,   VLOOKUP(VLOOKUP(CONCATENATE(VLOOKUP(I280,'Pril3-drev'!$H$4:$L$83,5,0),BD280),'Pril3-drev'!$Q$4:$R$2803,2,0),'AVB-BS'!$C$5:$S$29 ,LOOKUP(BM280,'AVB-BS'!$D$3:$S$3,'AVB-BS'!$D$1:$S$1) ,0 )   ,   IF('Vstupní data'!AI280&gt;0,'Vstupní data'!AI280,0))</f>
        <v>0</v>
      </c>
      <c r="BO280" s="69" t="str">
        <f aca="false">IF(BX280&gt;5,VLOOKUP(CONCATENATE(BK280,BN280),'Pril1-THLPa'!$H$6:$N$96,4,0),"")</f>
        <v/>
      </c>
      <c r="BP280" s="69" t="str">
        <f aca="false">IF(BX280&gt;5,VLOOKUP(CONCATENATE(BK280,BN280),'Pril1-THLPa'!$H$6:$N$96,5,0),"")</f>
        <v/>
      </c>
      <c r="BQ280" s="69" t="str">
        <f aca="false">IF(BX280&gt;5,VLOOKUP(CONCATENATE(BK280,BN280),'Pril1-THLPa'!$H$6:$N$96,6,0),"")</f>
        <v/>
      </c>
      <c r="BR280" s="69" t="str">
        <f aca="false">IF(BX280&gt;5,VLOOKUP(CONCATENATE(BK280,BN280),'Pril1-THLPa'!$H$6:$N$96,7,0),"")</f>
        <v/>
      </c>
      <c r="BS280" s="69" t="str">
        <f aca="false">IF(BX280&gt;5,VLOOKUP(CONCATENATE(BK280,BN280),'Pril1-THLPa'!$H$6:$O$96,8,0),"")</f>
        <v/>
      </c>
      <c r="BT280" s="69" t="str">
        <f aca="false">IF(BF280&gt;0, IF(BK280="smrk",  VLOOKUP(VLOOKUP(BD280,'Pril9-K3'!$L$8:$M$207,2,0),'Pril9-K3'!$A$8:$J$16,LOOKUP(BN280,'Pril9-K3'!$A$7:$J$7,'Pril9-K3'!$A$5:$J$5),0), IF(AND(BK280&lt;&gt;"smrk",'Vstupní data'!AK280&lt;&gt;""),'Vstupní data'!AK280,   VLOOKUP(VLOOKUP(BD280,'Pril9-K3'!$L$8:$M$207,2,0),'Pril9-K3'!$A$8:$J$16,LOOKUP(BN280,'Pril9-K3'!$A$7:$J$7,'Pril9-K3'!$A$5:$J$5),0)   )),   "")</f>
        <v/>
      </c>
      <c r="BV280" s="69" t="n">
        <f aca="false">'Vstupní data'!AJ280</f>
        <v>0</v>
      </c>
      <c r="BW280" s="69" t="n">
        <f aca="false">IF(BF280&gt;0,IF(J280&gt;0,J280,K280*H280/100),0)</f>
        <v>0</v>
      </c>
      <c r="BX280" s="69" t="n">
        <f aca="false">IF(BF280&gt;0,IF(BJ280&gt;BL280,BL280,BJ280),0)</f>
        <v>0</v>
      </c>
      <c r="BY280" s="69" t="n">
        <f aca="false">IF(BD280=0,0,IF(AND(BX280&gt;0,BX280&lt;=5),  IF(AND(BX280&gt;0,BX280&lt;=5),VLOOKUP(BK280,'Pril1-THLPa'!$A$6:$F$18,IF(AND(BX280&gt;0,BX280&lt;=5),LOOKUP(BX280,'Pril1-THLPa'!$B$5:$F$5,'Pril1-THLPa'!$B$4:$F$4),""),0),""),  IF(BX280&gt;5,BO280+BP280*(BX280-5)+BQ280*POWER(BX280-5,2)+BR280*POWER(BX280-5,3)+BS280*POWER(BX280-5,4),"")))</f>
        <v>0</v>
      </c>
      <c r="BZ280" s="69" t="n">
        <f aca="false">IF(BY280&gt;0,BY280*BI280/10*BW280*(100+BV280)/100,0)</f>
        <v>0</v>
      </c>
      <c r="CA280" s="69" t="n">
        <f aca="false">IF(BD280&gt;0,BX280-IF(BD280&gt;BX280,BX280,BD280),0)</f>
        <v>0</v>
      </c>
      <c r="CB280" s="69" t="n">
        <f aca="false">POWER(1.01,CA280)</f>
        <v>1</v>
      </c>
      <c r="CC280" s="69" t="n">
        <f aca="false">IF(BF280&gt;0,IF(BF280&gt;BH280,1,BF280/BH280),0)</f>
        <v>0</v>
      </c>
      <c r="CD280" s="72" t="n">
        <f aca="false">IF(BD280=0,0,IF(BF280&gt;0,ROUND(IF(CB280&lt;&gt;0,BZ280*BT280*1/CB280*CC280,0),0),0))</f>
        <v>0</v>
      </c>
      <c r="CE280" s="73" t="str">
        <f aca="false">IF(BF280&gt;0,IF(BF280&gt;BH280,CD280/BF280,CD280/BH280),"")</f>
        <v/>
      </c>
      <c r="CF280" s="69" t="n">
        <f aca="false">'Vstupní data'!AM280</f>
        <v>0</v>
      </c>
      <c r="CG280" s="69" t="n">
        <f aca="false">'Vstupní data'!AN280</f>
        <v>0</v>
      </c>
      <c r="CH280" s="69" t="n">
        <f aca="false">'Vstupní data'!AO280</f>
        <v>0</v>
      </c>
      <c r="CI280" s="69" t="n">
        <f aca="false">'Vstupní data'!AP280</f>
        <v>0</v>
      </c>
      <c r="CJ280" s="72" t="n">
        <f aca="false">ROUND(CH280*CI280,0)</f>
        <v>0</v>
      </c>
      <c r="CK280" s="74" t="str">
        <f aca="false">IF(OR(AA280&gt;0,BB280&gt;0,CD280&gt;0,CJ280&gt;0),AA280+BB280+CD280+CJ280,"")</f>
        <v/>
      </c>
    </row>
    <row r="281" customFormat="false" ht="12.8" hidden="false" customHeight="false" outlineLevel="0" collapsed="false">
      <c r="A281" s="66" t="n">
        <f aca="false">'Vstupní data'!A281</f>
        <v>0</v>
      </c>
      <c r="F281" s="66" t="str">
        <f aca="false">CONCATENATE('Vstupní data'!F281,'Vstupní data'!G281,'Vstupní data'!H281,'Vstupní data'!I281)</f>
        <v/>
      </c>
      <c r="G281" s="66"/>
      <c r="H281" s="66" t="n">
        <f aca="false">'Vstupní data'!K281</f>
        <v>0</v>
      </c>
      <c r="I281" s="66" t="n">
        <f aca="false">'Vstupní data'!L281</f>
        <v>0</v>
      </c>
      <c r="J281" s="66" t="n">
        <f aca="false">'Vstupní data'!K281*'Vstupní data'!M281/100</f>
        <v>0</v>
      </c>
      <c r="L281" s="66" t="n">
        <f aca="false">IF('Vstupní data'!N281="prostokořenný",0,IF('Vstupní data'!N281="krytokořenný","k",IF('Vstupní data'!N281="poloodrostky nebo odrostky, prostokořenné i krytokořenné","po",0)))</f>
        <v>0</v>
      </c>
      <c r="N281" s="66"/>
      <c r="O281" s="66" t="n">
        <f aca="false">'Vstupní data'!O281</f>
        <v>0</v>
      </c>
      <c r="P281" s="66" t="n">
        <f aca="false">IF(O281&gt;0,VLOOKUP(CONCATENATE(VLOOKUP(I281,'Pril3-drev'!$H$5:$K$83,4,0),"-",'Vstupní data'!R281),K2!$C$15:$D$23,2,0),0)</f>
        <v>0</v>
      </c>
      <c r="Q281" s="66" t="n">
        <f aca="false">IF(O281&gt;0,VLOOKUP(I281,'Pril3-drev'!$H$5:$I$83,2,0),0)</f>
        <v>0</v>
      </c>
      <c r="R281" s="66" t="n">
        <f aca="false">IF(Q281&gt;0,VLOOKUP(Q281,'Pril6-okus'!$A$5:$B$17,2,0),0)</f>
        <v>0</v>
      </c>
      <c r="S281" s="66" t="n">
        <f aca="false">IF(O281&gt;0,VLOOKUP(I281,'Pril3-drev'!$H$5:$J$83,3,0),0)</f>
        <v>0</v>
      </c>
      <c r="T281" s="66" t="str">
        <f aca="false">IF(O281&gt;0,IF(L281="k",0.9*VLOOKUP(S281,'ha-pocty-vyhl'!$A$5:$B$20,2,0),IF(L281="po",0.8*VLOOKUP(S281,'ha-pocty-vyhl'!$A$5:$B$20,2,0),VLOOKUP(S281,'ha-pocty-vyhl'!$A$5:$B$20,2,0))),"")</f>
        <v/>
      </c>
      <c r="U281" s="66" t="n">
        <f aca="false">'Vstupní data'!P281</f>
        <v>0</v>
      </c>
      <c r="V281" s="66" t="n">
        <f aca="false">IF(O281&gt;0,1.3*T281*1000*Z281/10000,0)</f>
        <v>0</v>
      </c>
      <c r="W281" s="66" t="n">
        <f aca="false">IF(O281&gt;0,1.3*T281*1000*Z281/10000,0)</f>
        <v>0</v>
      </c>
      <c r="X281" s="66" t="n">
        <f aca="false">IF(O281&gt;0,IF(O281&gt;V281,V281,O281),0)</f>
        <v>0</v>
      </c>
      <c r="Y281" s="66" t="n">
        <f aca="false">IF(O281&gt;0,IF(IF(U281&gt;W281,W281,U281)&lt;X281,W281,IF(U281&gt;W281,W281,U281)),0)</f>
        <v>0</v>
      </c>
      <c r="Z281" s="66" t="n">
        <f aca="false">IF(O281&gt;0,IF(J281&gt;0,J281,K281*H281/100),0)</f>
        <v>0</v>
      </c>
      <c r="AA281" s="67" t="n">
        <f aca="false">IF(O281&gt;0,CEILING(R281*P281*X281/Y281*Z281,1),0)</f>
        <v>0</v>
      </c>
      <c r="AB281" s="68" t="n">
        <f aca="false">IF(O281&gt;0,AA281/O281,0)</f>
        <v>0</v>
      </c>
      <c r="AC281" s="66" t="n">
        <f aca="false">'Vstupní data'!W281</f>
        <v>0</v>
      </c>
      <c r="AI281" s="66" t="str">
        <f aca="false">IF(OR('Vstupní data'!T281&gt;0,'Vstupní data'!U281&gt;0),VLOOKUP(I281,'Pril3-drev'!$H$5:$J$83,3,0),"")</f>
        <v/>
      </c>
      <c r="AJ281" s="66" t="n">
        <f aca="false">IF('Vstupní data'!V281="prostokořenný",0,IF('Vstupní data'!V281="krytokořenný","k",IF('Vstupní data'!V281="poloodrostky nebo odrostky, prostokořenné i krytokořenné","po",0)))</f>
        <v>0</v>
      </c>
      <c r="AK281" s="66" t="n">
        <f aca="false">IF(OR('Vstupní data'!T281&gt;0,'Vstupní data'!U281&gt;0),IF(AJ281="k",0.9*VLOOKUP(AI281,'ha-pocty-vyhl'!$A$5:$B$20,2,0),IF(AJ281="po",0.8*VLOOKUP(AI281,'ha-pocty-vyhl'!$A$5:$B$20,2,0),VLOOKUP(AI281,'ha-pocty-vyhl'!$A$5:$B$20,2,0))),0)</f>
        <v>0</v>
      </c>
      <c r="AL281" s="66" t="n">
        <f aca="false">IF(OR('Vstupní data'!T281&gt;0,'Vstupní data'!U281&gt;0),'Vstupní data'!K281*'Vstupní data'!M281/100,0)</f>
        <v>0</v>
      </c>
      <c r="AM281" s="66" t="n">
        <f aca="false">IF(OR('Vstupní data'!T281&gt;0,'Vstupní data'!U281&gt;0),IF('Vstupní data'!T281&gt;0,'Vstupní data'!T281,ROUND(10*'Vstupní data'!U281/AK281,0)),0)</f>
        <v>0</v>
      </c>
      <c r="AN281" s="69" t="n">
        <f aca="false">IF('Vstupní data'!T281&gt;0,   IF('Vstupní data'!T281&lt;=AL281,'Vstupní data'!T281,AL281),   IF(AM281&lt;AL281,AM281,AL281))</f>
        <v>0</v>
      </c>
      <c r="AO281" s="69" t="n">
        <f aca="false">'Vstupní data'!X281</f>
        <v>0</v>
      </c>
      <c r="AP281" s="66" t="n">
        <f aca="false">IF(OR('Vstupní data'!T281&gt;0,'Vstupní data'!U281&gt;0),IF(I281&lt;&gt;0,VLOOKUP(I281,'Pril3-drev'!$H$5:$I$83,2,0),0),0)</f>
        <v>0</v>
      </c>
      <c r="AQ281" s="66" t="n">
        <f aca="false">'Vstupní data'!Y281</f>
        <v>0</v>
      </c>
      <c r="AR281" s="66" t="str">
        <f aca="false">IF(AC281&gt;5,   IF('Vstupní data'!Y281&gt;0,   VLOOKUP(VLOOKUP(CONCATENATE(VLOOKUP(I281,'Pril3-drev'!$H$4:$L$83,5,0),AC281),'Pril3-drev'!$Q$4:$R$2803,2,0),'AVB-BS'!$C$5:$S$29 ,LOOKUP(AQ281,'AVB-BS'!$D$3:$S$3,'AVB-BS'!$D$1:$S$1) ,0 )   ,   IF('Vstupní data'!Z281&gt;0,'Vstupní data'!Z281,0)) , "")</f>
        <v/>
      </c>
      <c r="AS281" s="70" t="str">
        <f aca="false">IF(AC281&gt;5,VLOOKUP(CONCATENATE(AP281,AR281),'Pril1-THLPa'!$H$6:$N$96,4,0),"")</f>
        <v/>
      </c>
      <c r="AT281" s="70" t="str">
        <f aca="false">IF(AC281&gt;5,VLOOKUP(CONCATENATE(AP281,AR281),'Pril1-THLPa'!$H$6:$N$96,5,0),"")</f>
        <v/>
      </c>
      <c r="AU281" s="70" t="str">
        <f aca="false">IF(AC281&gt;5,VLOOKUP(CONCATENATE(AP281,AR281),'Pril1-THLPa'!$H$6:$N$96,6,0),"")</f>
        <v/>
      </c>
      <c r="AV281" s="70" t="str">
        <f aca="false">IF(AC281&gt;5,VLOOKUP(CONCATENATE(AP281,AR281),'Pril1-THLPa'!$H$6:$N$96,7,0),"")</f>
        <v/>
      </c>
      <c r="AW281" s="70" t="str">
        <f aca="false">IF(AC281&gt;5,VLOOKUP(CONCATENATE(AP281,AR281),'Pril1-THLPa'!$H$6:$O$96,8,0),"")</f>
        <v/>
      </c>
      <c r="AX281" s="66" t="n">
        <f aca="false">IF(AC281&gt;0,IF(AND(AC281&gt;0,AC281&lt;=5),VLOOKUP(AP281,'Pril1-THLPa'!$A$6:$F$18,LOOKUP(AC281,'Pril1-THLPa'!$B$5:$F$5,'Pril1-THLPa'!$B$4:$F$4),0),AS281+AT281*(AC281-5)+AU281*POWER(AC281-5,2)+AV281*POWER(AC281-5,3)+AW281*POWER(AC281-5,4)),0)</f>
        <v>0</v>
      </c>
      <c r="AY281" s="71"/>
      <c r="AZ281" s="66" t="n">
        <f aca="false">'Vstupní data'!AA281</f>
        <v>0</v>
      </c>
      <c r="BA281" s="66" t="n">
        <f aca="false">IF(OR('Vstupní data'!T281&gt;0,'Vstupní data'!U281&gt;0),IF(AC281&lt;&gt;"",AX281*AO281/10*(100+AZ281)/100,0),0)</f>
        <v>0</v>
      </c>
      <c r="BB281" s="67" t="n">
        <f aca="false">IF(AC281&lt;&gt;"",ROUND(BA281*AN281,0),0)</f>
        <v>0</v>
      </c>
      <c r="BC281" s="68" t="str">
        <f aca="false">IF(AE281&gt;0,BB281/AE281,"")</f>
        <v/>
      </c>
      <c r="BD281" s="66" t="n">
        <f aca="false">'Vstupní data'!AE281</f>
        <v>0</v>
      </c>
      <c r="BF281" s="66" t="n">
        <f aca="false">'Vstupní data'!AC281</f>
        <v>0</v>
      </c>
      <c r="BH281" s="66" t="n">
        <f aca="false">'Vstupní data'!AD281</f>
        <v>0</v>
      </c>
      <c r="BI281" s="66" t="n">
        <f aca="false">'Vstupní data'!AF281</f>
        <v>0</v>
      </c>
      <c r="BJ281" s="69" t="n">
        <f aca="false">'Vstupní data'!AG281</f>
        <v>0</v>
      </c>
      <c r="BK281" s="69" t="n">
        <f aca="false">IF(BF281&lt;&gt;0,VLOOKUP(I281,'Pril3-drev'!$H$5:$I$83,2,0),0)</f>
        <v>0</v>
      </c>
      <c r="BL281" s="69" t="n">
        <f aca="false">IF(BF281&lt;&gt;0,VLOOKUP(BK281,'Pril3-drev'!$A$5:$C$17,3,0),0)</f>
        <v>0</v>
      </c>
      <c r="BM281" s="69" t="n">
        <f aca="false">'Vstupní data'!AH281</f>
        <v>0</v>
      </c>
      <c r="BN281" s="69" t="n">
        <f aca="false">IF('Vstupní data'!AH281&gt;0,   VLOOKUP(VLOOKUP(CONCATENATE(VLOOKUP(I281,'Pril3-drev'!$H$4:$L$83,5,0),BD281),'Pril3-drev'!$Q$4:$R$2803,2,0),'AVB-BS'!$C$5:$S$29 ,LOOKUP(BM281,'AVB-BS'!$D$3:$S$3,'AVB-BS'!$D$1:$S$1) ,0 )   ,   IF('Vstupní data'!AI281&gt;0,'Vstupní data'!AI281,0))</f>
        <v>0</v>
      </c>
      <c r="BO281" s="69" t="str">
        <f aca="false">IF(BX281&gt;5,VLOOKUP(CONCATENATE(BK281,BN281),'Pril1-THLPa'!$H$6:$N$96,4,0),"")</f>
        <v/>
      </c>
      <c r="BP281" s="69" t="str">
        <f aca="false">IF(BX281&gt;5,VLOOKUP(CONCATENATE(BK281,BN281),'Pril1-THLPa'!$H$6:$N$96,5,0),"")</f>
        <v/>
      </c>
      <c r="BQ281" s="69" t="str">
        <f aca="false">IF(BX281&gt;5,VLOOKUP(CONCATENATE(BK281,BN281),'Pril1-THLPa'!$H$6:$N$96,6,0),"")</f>
        <v/>
      </c>
      <c r="BR281" s="69" t="str">
        <f aca="false">IF(BX281&gt;5,VLOOKUP(CONCATENATE(BK281,BN281),'Pril1-THLPa'!$H$6:$N$96,7,0),"")</f>
        <v/>
      </c>
      <c r="BS281" s="69" t="str">
        <f aca="false">IF(BX281&gt;5,VLOOKUP(CONCATENATE(BK281,BN281),'Pril1-THLPa'!$H$6:$O$96,8,0),"")</f>
        <v/>
      </c>
      <c r="BT281" s="69" t="str">
        <f aca="false">IF(BF281&gt;0, IF(BK281="smrk",  VLOOKUP(VLOOKUP(BD281,'Pril9-K3'!$L$8:$M$207,2,0),'Pril9-K3'!$A$8:$J$16,LOOKUP(BN281,'Pril9-K3'!$A$7:$J$7,'Pril9-K3'!$A$5:$J$5),0), IF(AND(BK281&lt;&gt;"smrk",'Vstupní data'!AK281&lt;&gt;""),'Vstupní data'!AK281,   VLOOKUP(VLOOKUP(BD281,'Pril9-K3'!$L$8:$M$207,2,0),'Pril9-K3'!$A$8:$J$16,LOOKUP(BN281,'Pril9-K3'!$A$7:$J$7,'Pril9-K3'!$A$5:$J$5),0)   )),   "")</f>
        <v/>
      </c>
      <c r="BV281" s="69" t="n">
        <f aca="false">'Vstupní data'!AJ281</f>
        <v>0</v>
      </c>
      <c r="BW281" s="69" t="n">
        <f aca="false">IF(BF281&gt;0,IF(J281&gt;0,J281,K281*H281/100),0)</f>
        <v>0</v>
      </c>
      <c r="BX281" s="69" t="n">
        <f aca="false">IF(BF281&gt;0,IF(BJ281&gt;BL281,BL281,BJ281),0)</f>
        <v>0</v>
      </c>
      <c r="BY281" s="69" t="n">
        <f aca="false">IF(BD281=0,0,IF(AND(BX281&gt;0,BX281&lt;=5),  IF(AND(BX281&gt;0,BX281&lt;=5),VLOOKUP(BK281,'Pril1-THLPa'!$A$6:$F$18,IF(AND(BX281&gt;0,BX281&lt;=5),LOOKUP(BX281,'Pril1-THLPa'!$B$5:$F$5,'Pril1-THLPa'!$B$4:$F$4),""),0),""),  IF(BX281&gt;5,BO281+BP281*(BX281-5)+BQ281*POWER(BX281-5,2)+BR281*POWER(BX281-5,3)+BS281*POWER(BX281-5,4),"")))</f>
        <v>0</v>
      </c>
      <c r="BZ281" s="69" t="n">
        <f aca="false">IF(BY281&gt;0,BY281*BI281/10*BW281*(100+BV281)/100,0)</f>
        <v>0</v>
      </c>
      <c r="CA281" s="69" t="n">
        <f aca="false">IF(BD281&gt;0,BX281-IF(BD281&gt;BX281,BX281,BD281),0)</f>
        <v>0</v>
      </c>
      <c r="CB281" s="69" t="n">
        <f aca="false">POWER(1.01,CA281)</f>
        <v>1</v>
      </c>
      <c r="CC281" s="69" t="n">
        <f aca="false">IF(BF281&gt;0,IF(BF281&gt;BH281,1,BF281/BH281),0)</f>
        <v>0</v>
      </c>
      <c r="CD281" s="72" t="n">
        <f aca="false">IF(BD281=0,0,IF(BF281&gt;0,ROUND(IF(CB281&lt;&gt;0,BZ281*BT281*1/CB281*CC281,0),0),0))</f>
        <v>0</v>
      </c>
      <c r="CE281" s="73" t="str">
        <f aca="false">IF(BF281&gt;0,IF(BF281&gt;BH281,CD281/BF281,CD281/BH281),"")</f>
        <v/>
      </c>
      <c r="CF281" s="69" t="n">
        <f aca="false">'Vstupní data'!AM281</f>
        <v>0</v>
      </c>
      <c r="CG281" s="69" t="n">
        <f aca="false">'Vstupní data'!AN281</f>
        <v>0</v>
      </c>
      <c r="CH281" s="69" t="n">
        <f aca="false">'Vstupní data'!AO281</f>
        <v>0</v>
      </c>
      <c r="CI281" s="69" t="n">
        <f aca="false">'Vstupní data'!AP281</f>
        <v>0</v>
      </c>
      <c r="CJ281" s="72" t="n">
        <f aca="false">ROUND(CH281*CI281,0)</f>
        <v>0</v>
      </c>
      <c r="CK281" s="74" t="str">
        <f aca="false">IF(OR(AA281&gt;0,BB281&gt;0,CD281&gt;0,CJ281&gt;0),AA281+BB281+CD281+CJ281,"")</f>
        <v/>
      </c>
    </row>
    <row r="282" customFormat="false" ht="12.8" hidden="false" customHeight="false" outlineLevel="0" collapsed="false">
      <c r="A282" s="66" t="n">
        <f aca="false">'Vstupní data'!A282</f>
        <v>0</v>
      </c>
      <c r="F282" s="66" t="str">
        <f aca="false">CONCATENATE('Vstupní data'!F282,'Vstupní data'!G282,'Vstupní data'!H282,'Vstupní data'!I282)</f>
        <v/>
      </c>
      <c r="G282" s="66"/>
      <c r="H282" s="66" t="n">
        <f aca="false">'Vstupní data'!K282</f>
        <v>0</v>
      </c>
      <c r="I282" s="66" t="n">
        <f aca="false">'Vstupní data'!L282</f>
        <v>0</v>
      </c>
      <c r="J282" s="66" t="n">
        <f aca="false">'Vstupní data'!K282*'Vstupní data'!M282/100</f>
        <v>0</v>
      </c>
      <c r="L282" s="66" t="n">
        <f aca="false">IF('Vstupní data'!N282="prostokořenný",0,IF('Vstupní data'!N282="krytokořenný","k",IF('Vstupní data'!N282="poloodrostky nebo odrostky, prostokořenné i krytokořenné","po",0)))</f>
        <v>0</v>
      </c>
      <c r="N282" s="66"/>
      <c r="O282" s="66" t="n">
        <f aca="false">'Vstupní data'!O282</f>
        <v>0</v>
      </c>
      <c r="P282" s="66" t="n">
        <f aca="false">IF(O282&gt;0,VLOOKUP(CONCATENATE(VLOOKUP(I282,'Pril3-drev'!$H$5:$K$83,4,0),"-",'Vstupní data'!R282),K2!$C$15:$D$23,2,0),0)</f>
        <v>0</v>
      </c>
      <c r="Q282" s="66" t="n">
        <f aca="false">IF(O282&gt;0,VLOOKUP(I282,'Pril3-drev'!$H$5:$I$83,2,0),0)</f>
        <v>0</v>
      </c>
      <c r="R282" s="66" t="n">
        <f aca="false">IF(Q282&gt;0,VLOOKUP(Q282,'Pril6-okus'!$A$5:$B$17,2,0),0)</f>
        <v>0</v>
      </c>
      <c r="S282" s="66" t="n">
        <f aca="false">IF(O282&gt;0,VLOOKUP(I282,'Pril3-drev'!$H$5:$J$83,3,0),0)</f>
        <v>0</v>
      </c>
      <c r="T282" s="66" t="str">
        <f aca="false">IF(O282&gt;0,IF(L282="k",0.9*VLOOKUP(S282,'ha-pocty-vyhl'!$A$5:$B$20,2,0),IF(L282="po",0.8*VLOOKUP(S282,'ha-pocty-vyhl'!$A$5:$B$20,2,0),VLOOKUP(S282,'ha-pocty-vyhl'!$A$5:$B$20,2,0))),"")</f>
        <v/>
      </c>
      <c r="U282" s="66" t="n">
        <f aca="false">'Vstupní data'!P282</f>
        <v>0</v>
      </c>
      <c r="V282" s="66" t="n">
        <f aca="false">IF(O282&gt;0,1.3*T282*1000*Z282/10000,0)</f>
        <v>0</v>
      </c>
      <c r="W282" s="66" t="n">
        <f aca="false">IF(O282&gt;0,1.3*T282*1000*Z282/10000,0)</f>
        <v>0</v>
      </c>
      <c r="X282" s="66" t="n">
        <f aca="false">IF(O282&gt;0,IF(O282&gt;V282,V282,O282),0)</f>
        <v>0</v>
      </c>
      <c r="Y282" s="66" t="n">
        <f aca="false">IF(O282&gt;0,IF(IF(U282&gt;W282,W282,U282)&lt;X282,W282,IF(U282&gt;W282,W282,U282)),0)</f>
        <v>0</v>
      </c>
      <c r="Z282" s="66" t="n">
        <f aca="false">IF(O282&gt;0,IF(J282&gt;0,J282,K282*H282/100),0)</f>
        <v>0</v>
      </c>
      <c r="AA282" s="67" t="n">
        <f aca="false">IF(O282&gt;0,CEILING(R282*P282*X282/Y282*Z282,1),0)</f>
        <v>0</v>
      </c>
      <c r="AB282" s="68" t="n">
        <f aca="false">IF(O282&gt;0,AA282/O282,0)</f>
        <v>0</v>
      </c>
      <c r="AC282" s="66" t="n">
        <f aca="false">'Vstupní data'!W282</f>
        <v>0</v>
      </c>
      <c r="AI282" s="66" t="str">
        <f aca="false">IF(OR('Vstupní data'!T282&gt;0,'Vstupní data'!U282&gt;0),VLOOKUP(I282,'Pril3-drev'!$H$5:$J$83,3,0),"")</f>
        <v/>
      </c>
      <c r="AJ282" s="66" t="n">
        <f aca="false">IF('Vstupní data'!V282="prostokořenný",0,IF('Vstupní data'!V282="krytokořenný","k",IF('Vstupní data'!V282="poloodrostky nebo odrostky, prostokořenné i krytokořenné","po",0)))</f>
        <v>0</v>
      </c>
      <c r="AK282" s="66" t="n">
        <f aca="false">IF(OR('Vstupní data'!T282&gt;0,'Vstupní data'!U282&gt;0),IF(AJ282="k",0.9*VLOOKUP(AI282,'ha-pocty-vyhl'!$A$5:$B$20,2,0),IF(AJ282="po",0.8*VLOOKUP(AI282,'ha-pocty-vyhl'!$A$5:$B$20,2,0),VLOOKUP(AI282,'ha-pocty-vyhl'!$A$5:$B$20,2,0))),0)</f>
        <v>0</v>
      </c>
      <c r="AL282" s="66" t="n">
        <f aca="false">IF(OR('Vstupní data'!T282&gt;0,'Vstupní data'!U282&gt;0),'Vstupní data'!K282*'Vstupní data'!M282/100,0)</f>
        <v>0</v>
      </c>
      <c r="AM282" s="66" t="n">
        <f aca="false">IF(OR('Vstupní data'!T282&gt;0,'Vstupní data'!U282&gt;0),IF('Vstupní data'!T282&gt;0,'Vstupní data'!T282,ROUND(10*'Vstupní data'!U282/AK282,0)),0)</f>
        <v>0</v>
      </c>
      <c r="AN282" s="69" t="n">
        <f aca="false">IF('Vstupní data'!T282&gt;0,   IF('Vstupní data'!T282&lt;=AL282,'Vstupní data'!T282,AL282),   IF(AM282&lt;AL282,AM282,AL282))</f>
        <v>0</v>
      </c>
      <c r="AO282" s="69" t="n">
        <f aca="false">'Vstupní data'!X282</f>
        <v>0</v>
      </c>
      <c r="AP282" s="66" t="n">
        <f aca="false">IF(OR('Vstupní data'!T282&gt;0,'Vstupní data'!U282&gt;0),IF(I282&lt;&gt;0,VLOOKUP(I282,'Pril3-drev'!$H$5:$I$83,2,0),0),0)</f>
        <v>0</v>
      </c>
      <c r="AQ282" s="66" t="n">
        <f aca="false">'Vstupní data'!Y282</f>
        <v>0</v>
      </c>
      <c r="AR282" s="66" t="str">
        <f aca="false">IF(AC282&gt;5,   IF('Vstupní data'!Y282&gt;0,   VLOOKUP(VLOOKUP(CONCATENATE(VLOOKUP(I282,'Pril3-drev'!$H$4:$L$83,5,0),AC282),'Pril3-drev'!$Q$4:$R$2803,2,0),'AVB-BS'!$C$5:$S$29 ,LOOKUP(AQ282,'AVB-BS'!$D$3:$S$3,'AVB-BS'!$D$1:$S$1) ,0 )   ,   IF('Vstupní data'!Z282&gt;0,'Vstupní data'!Z282,0)) , "")</f>
        <v/>
      </c>
      <c r="AS282" s="70" t="str">
        <f aca="false">IF(AC282&gt;5,VLOOKUP(CONCATENATE(AP282,AR282),'Pril1-THLPa'!$H$6:$N$96,4,0),"")</f>
        <v/>
      </c>
      <c r="AT282" s="70" t="str">
        <f aca="false">IF(AC282&gt;5,VLOOKUP(CONCATENATE(AP282,AR282),'Pril1-THLPa'!$H$6:$N$96,5,0),"")</f>
        <v/>
      </c>
      <c r="AU282" s="70" t="str">
        <f aca="false">IF(AC282&gt;5,VLOOKUP(CONCATENATE(AP282,AR282),'Pril1-THLPa'!$H$6:$N$96,6,0),"")</f>
        <v/>
      </c>
      <c r="AV282" s="70" t="str">
        <f aca="false">IF(AC282&gt;5,VLOOKUP(CONCATENATE(AP282,AR282),'Pril1-THLPa'!$H$6:$N$96,7,0),"")</f>
        <v/>
      </c>
      <c r="AW282" s="70" t="str">
        <f aca="false">IF(AC282&gt;5,VLOOKUP(CONCATENATE(AP282,AR282),'Pril1-THLPa'!$H$6:$O$96,8,0),"")</f>
        <v/>
      </c>
      <c r="AX282" s="66" t="n">
        <f aca="false">IF(AC282&gt;0,IF(AND(AC282&gt;0,AC282&lt;=5),VLOOKUP(AP282,'Pril1-THLPa'!$A$6:$F$18,LOOKUP(AC282,'Pril1-THLPa'!$B$5:$F$5,'Pril1-THLPa'!$B$4:$F$4),0),AS282+AT282*(AC282-5)+AU282*POWER(AC282-5,2)+AV282*POWER(AC282-5,3)+AW282*POWER(AC282-5,4)),0)</f>
        <v>0</v>
      </c>
      <c r="AY282" s="71"/>
      <c r="AZ282" s="66" t="n">
        <f aca="false">'Vstupní data'!AA282</f>
        <v>0</v>
      </c>
      <c r="BA282" s="66" t="n">
        <f aca="false">IF(OR('Vstupní data'!T282&gt;0,'Vstupní data'!U282&gt;0),IF(AC282&lt;&gt;"",AX282*AO282/10*(100+AZ282)/100,0),0)</f>
        <v>0</v>
      </c>
      <c r="BB282" s="67" t="n">
        <f aca="false">IF(AC282&lt;&gt;"",ROUND(BA282*AN282,0),0)</f>
        <v>0</v>
      </c>
      <c r="BC282" s="68" t="str">
        <f aca="false">IF(AE282&gt;0,BB282/AE282,"")</f>
        <v/>
      </c>
      <c r="BD282" s="66" t="n">
        <f aca="false">'Vstupní data'!AE282</f>
        <v>0</v>
      </c>
      <c r="BF282" s="66" t="n">
        <f aca="false">'Vstupní data'!AC282</f>
        <v>0</v>
      </c>
      <c r="BH282" s="66" t="n">
        <f aca="false">'Vstupní data'!AD282</f>
        <v>0</v>
      </c>
      <c r="BI282" s="66" t="n">
        <f aca="false">'Vstupní data'!AF282</f>
        <v>0</v>
      </c>
      <c r="BJ282" s="69" t="n">
        <f aca="false">'Vstupní data'!AG282</f>
        <v>0</v>
      </c>
      <c r="BK282" s="69" t="n">
        <f aca="false">IF(BF282&lt;&gt;0,VLOOKUP(I282,'Pril3-drev'!$H$5:$I$83,2,0),0)</f>
        <v>0</v>
      </c>
      <c r="BL282" s="69" t="n">
        <f aca="false">IF(BF282&lt;&gt;0,VLOOKUP(BK282,'Pril3-drev'!$A$5:$C$17,3,0),0)</f>
        <v>0</v>
      </c>
      <c r="BM282" s="69" t="n">
        <f aca="false">'Vstupní data'!AH282</f>
        <v>0</v>
      </c>
      <c r="BN282" s="69" t="n">
        <f aca="false">IF('Vstupní data'!AH282&gt;0,   VLOOKUP(VLOOKUP(CONCATENATE(VLOOKUP(I282,'Pril3-drev'!$H$4:$L$83,5,0),BD282),'Pril3-drev'!$Q$4:$R$2803,2,0),'AVB-BS'!$C$5:$S$29 ,LOOKUP(BM282,'AVB-BS'!$D$3:$S$3,'AVB-BS'!$D$1:$S$1) ,0 )   ,   IF('Vstupní data'!AI282&gt;0,'Vstupní data'!AI282,0))</f>
        <v>0</v>
      </c>
      <c r="BO282" s="69" t="str">
        <f aca="false">IF(BX282&gt;5,VLOOKUP(CONCATENATE(BK282,BN282),'Pril1-THLPa'!$H$6:$N$96,4,0),"")</f>
        <v/>
      </c>
      <c r="BP282" s="69" t="str">
        <f aca="false">IF(BX282&gt;5,VLOOKUP(CONCATENATE(BK282,BN282),'Pril1-THLPa'!$H$6:$N$96,5,0),"")</f>
        <v/>
      </c>
      <c r="BQ282" s="69" t="str">
        <f aca="false">IF(BX282&gt;5,VLOOKUP(CONCATENATE(BK282,BN282),'Pril1-THLPa'!$H$6:$N$96,6,0),"")</f>
        <v/>
      </c>
      <c r="BR282" s="69" t="str">
        <f aca="false">IF(BX282&gt;5,VLOOKUP(CONCATENATE(BK282,BN282),'Pril1-THLPa'!$H$6:$N$96,7,0),"")</f>
        <v/>
      </c>
      <c r="BS282" s="69" t="str">
        <f aca="false">IF(BX282&gt;5,VLOOKUP(CONCATENATE(BK282,BN282),'Pril1-THLPa'!$H$6:$O$96,8,0),"")</f>
        <v/>
      </c>
      <c r="BT282" s="69" t="str">
        <f aca="false">IF(BF282&gt;0, IF(BK282="smrk",  VLOOKUP(VLOOKUP(BD282,'Pril9-K3'!$L$8:$M$207,2,0),'Pril9-K3'!$A$8:$J$16,LOOKUP(BN282,'Pril9-K3'!$A$7:$J$7,'Pril9-K3'!$A$5:$J$5),0), IF(AND(BK282&lt;&gt;"smrk",'Vstupní data'!AK282&lt;&gt;""),'Vstupní data'!AK282,   VLOOKUP(VLOOKUP(BD282,'Pril9-K3'!$L$8:$M$207,2,0),'Pril9-K3'!$A$8:$J$16,LOOKUP(BN282,'Pril9-K3'!$A$7:$J$7,'Pril9-K3'!$A$5:$J$5),0)   )),   "")</f>
        <v/>
      </c>
      <c r="BV282" s="69" t="n">
        <f aca="false">'Vstupní data'!AJ282</f>
        <v>0</v>
      </c>
      <c r="BW282" s="69" t="n">
        <f aca="false">IF(BF282&gt;0,IF(J282&gt;0,J282,K282*H282/100),0)</f>
        <v>0</v>
      </c>
      <c r="BX282" s="69" t="n">
        <f aca="false">IF(BF282&gt;0,IF(BJ282&gt;BL282,BL282,BJ282),0)</f>
        <v>0</v>
      </c>
      <c r="BY282" s="69" t="n">
        <f aca="false">IF(BD282=0,0,IF(AND(BX282&gt;0,BX282&lt;=5),  IF(AND(BX282&gt;0,BX282&lt;=5),VLOOKUP(BK282,'Pril1-THLPa'!$A$6:$F$18,IF(AND(BX282&gt;0,BX282&lt;=5),LOOKUP(BX282,'Pril1-THLPa'!$B$5:$F$5,'Pril1-THLPa'!$B$4:$F$4),""),0),""),  IF(BX282&gt;5,BO282+BP282*(BX282-5)+BQ282*POWER(BX282-5,2)+BR282*POWER(BX282-5,3)+BS282*POWER(BX282-5,4),"")))</f>
        <v>0</v>
      </c>
      <c r="BZ282" s="69" t="n">
        <f aca="false">IF(BY282&gt;0,BY282*BI282/10*BW282*(100+BV282)/100,0)</f>
        <v>0</v>
      </c>
      <c r="CA282" s="69" t="n">
        <f aca="false">IF(BD282&gt;0,BX282-IF(BD282&gt;BX282,BX282,BD282),0)</f>
        <v>0</v>
      </c>
      <c r="CB282" s="69" t="n">
        <f aca="false">POWER(1.01,CA282)</f>
        <v>1</v>
      </c>
      <c r="CC282" s="69" t="n">
        <f aca="false">IF(BF282&gt;0,IF(BF282&gt;BH282,1,BF282/BH282),0)</f>
        <v>0</v>
      </c>
      <c r="CD282" s="72" t="n">
        <f aca="false">IF(BD282=0,0,IF(BF282&gt;0,ROUND(IF(CB282&lt;&gt;0,BZ282*BT282*1/CB282*CC282,0),0),0))</f>
        <v>0</v>
      </c>
      <c r="CE282" s="73" t="str">
        <f aca="false">IF(BF282&gt;0,IF(BF282&gt;BH282,CD282/BF282,CD282/BH282),"")</f>
        <v/>
      </c>
      <c r="CF282" s="69" t="n">
        <f aca="false">'Vstupní data'!AM282</f>
        <v>0</v>
      </c>
      <c r="CG282" s="69" t="n">
        <f aca="false">'Vstupní data'!AN282</f>
        <v>0</v>
      </c>
      <c r="CH282" s="69" t="n">
        <f aca="false">'Vstupní data'!AO282</f>
        <v>0</v>
      </c>
      <c r="CI282" s="69" t="n">
        <f aca="false">'Vstupní data'!AP282</f>
        <v>0</v>
      </c>
      <c r="CJ282" s="72" t="n">
        <f aca="false">ROUND(CH282*CI282,0)</f>
        <v>0</v>
      </c>
      <c r="CK282" s="74" t="str">
        <f aca="false">IF(OR(AA282&gt;0,BB282&gt;0,CD282&gt;0,CJ282&gt;0),AA282+BB282+CD282+CJ282,"")</f>
        <v/>
      </c>
    </row>
    <row r="283" customFormat="false" ht="12.8" hidden="false" customHeight="false" outlineLevel="0" collapsed="false">
      <c r="A283" s="66" t="n">
        <f aca="false">'Vstupní data'!A283</f>
        <v>0</v>
      </c>
      <c r="F283" s="66" t="str">
        <f aca="false">CONCATENATE('Vstupní data'!F283,'Vstupní data'!G283,'Vstupní data'!H283,'Vstupní data'!I283)</f>
        <v/>
      </c>
      <c r="G283" s="66"/>
      <c r="H283" s="66" t="n">
        <f aca="false">'Vstupní data'!K283</f>
        <v>0</v>
      </c>
      <c r="I283" s="66" t="n">
        <f aca="false">'Vstupní data'!L283</f>
        <v>0</v>
      </c>
      <c r="J283" s="66" t="n">
        <f aca="false">'Vstupní data'!K283*'Vstupní data'!M283/100</f>
        <v>0</v>
      </c>
      <c r="L283" s="66" t="n">
        <f aca="false">IF('Vstupní data'!N283="prostokořenný",0,IF('Vstupní data'!N283="krytokořenný","k",IF('Vstupní data'!N283="poloodrostky nebo odrostky, prostokořenné i krytokořenné","po",0)))</f>
        <v>0</v>
      </c>
      <c r="N283" s="66"/>
      <c r="O283" s="66" t="n">
        <f aca="false">'Vstupní data'!O283</f>
        <v>0</v>
      </c>
      <c r="P283" s="66" t="n">
        <f aca="false">IF(O283&gt;0,VLOOKUP(CONCATENATE(VLOOKUP(I283,'Pril3-drev'!$H$5:$K$83,4,0),"-",'Vstupní data'!R283),K2!$C$15:$D$23,2,0),0)</f>
        <v>0</v>
      </c>
      <c r="Q283" s="66" t="n">
        <f aca="false">IF(O283&gt;0,VLOOKUP(I283,'Pril3-drev'!$H$5:$I$83,2,0),0)</f>
        <v>0</v>
      </c>
      <c r="R283" s="66" t="n">
        <f aca="false">IF(Q283&gt;0,VLOOKUP(Q283,'Pril6-okus'!$A$5:$B$17,2,0),0)</f>
        <v>0</v>
      </c>
      <c r="S283" s="66" t="n">
        <f aca="false">IF(O283&gt;0,VLOOKUP(I283,'Pril3-drev'!$H$5:$J$83,3,0),0)</f>
        <v>0</v>
      </c>
      <c r="T283" s="66" t="str">
        <f aca="false">IF(O283&gt;0,IF(L283="k",0.9*VLOOKUP(S283,'ha-pocty-vyhl'!$A$5:$B$20,2,0),IF(L283="po",0.8*VLOOKUP(S283,'ha-pocty-vyhl'!$A$5:$B$20,2,0),VLOOKUP(S283,'ha-pocty-vyhl'!$A$5:$B$20,2,0))),"")</f>
        <v/>
      </c>
      <c r="U283" s="66" t="n">
        <f aca="false">'Vstupní data'!P283</f>
        <v>0</v>
      </c>
      <c r="V283" s="66" t="n">
        <f aca="false">IF(O283&gt;0,1.3*T283*1000*Z283/10000,0)</f>
        <v>0</v>
      </c>
      <c r="W283" s="66" t="n">
        <f aca="false">IF(O283&gt;0,1.3*T283*1000*Z283/10000,0)</f>
        <v>0</v>
      </c>
      <c r="X283" s="66" t="n">
        <f aca="false">IF(O283&gt;0,IF(O283&gt;V283,V283,O283),0)</f>
        <v>0</v>
      </c>
      <c r="Y283" s="66" t="n">
        <f aca="false">IF(O283&gt;0,IF(IF(U283&gt;W283,W283,U283)&lt;X283,W283,IF(U283&gt;W283,W283,U283)),0)</f>
        <v>0</v>
      </c>
      <c r="Z283" s="66" t="n">
        <f aca="false">IF(O283&gt;0,IF(J283&gt;0,J283,K283*H283/100),0)</f>
        <v>0</v>
      </c>
      <c r="AA283" s="67" t="n">
        <f aca="false">IF(O283&gt;0,CEILING(R283*P283*X283/Y283*Z283,1),0)</f>
        <v>0</v>
      </c>
      <c r="AB283" s="68" t="n">
        <f aca="false">IF(O283&gt;0,AA283/O283,0)</f>
        <v>0</v>
      </c>
      <c r="AC283" s="66" t="n">
        <f aca="false">'Vstupní data'!W283</f>
        <v>0</v>
      </c>
      <c r="AI283" s="66" t="str">
        <f aca="false">IF(OR('Vstupní data'!T283&gt;0,'Vstupní data'!U283&gt;0),VLOOKUP(I283,'Pril3-drev'!$H$5:$J$83,3,0),"")</f>
        <v/>
      </c>
      <c r="AJ283" s="66" t="n">
        <f aca="false">IF('Vstupní data'!V283="prostokořenný",0,IF('Vstupní data'!V283="krytokořenný","k",IF('Vstupní data'!V283="poloodrostky nebo odrostky, prostokořenné i krytokořenné","po",0)))</f>
        <v>0</v>
      </c>
      <c r="AK283" s="66" t="n">
        <f aca="false">IF(OR('Vstupní data'!T283&gt;0,'Vstupní data'!U283&gt;0),IF(AJ283="k",0.9*VLOOKUP(AI283,'ha-pocty-vyhl'!$A$5:$B$20,2,0),IF(AJ283="po",0.8*VLOOKUP(AI283,'ha-pocty-vyhl'!$A$5:$B$20,2,0),VLOOKUP(AI283,'ha-pocty-vyhl'!$A$5:$B$20,2,0))),0)</f>
        <v>0</v>
      </c>
      <c r="AL283" s="66" t="n">
        <f aca="false">IF(OR('Vstupní data'!T283&gt;0,'Vstupní data'!U283&gt;0),'Vstupní data'!K283*'Vstupní data'!M283/100,0)</f>
        <v>0</v>
      </c>
      <c r="AM283" s="66" t="n">
        <f aca="false">IF(OR('Vstupní data'!T283&gt;0,'Vstupní data'!U283&gt;0),IF('Vstupní data'!T283&gt;0,'Vstupní data'!T283,ROUND(10*'Vstupní data'!U283/AK283,0)),0)</f>
        <v>0</v>
      </c>
      <c r="AN283" s="69" t="n">
        <f aca="false">IF('Vstupní data'!T283&gt;0,   IF('Vstupní data'!T283&lt;=AL283,'Vstupní data'!T283,AL283),   IF(AM283&lt;AL283,AM283,AL283))</f>
        <v>0</v>
      </c>
      <c r="AO283" s="69" t="n">
        <f aca="false">'Vstupní data'!X283</f>
        <v>0</v>
      </c>
      <c r="AP283" s="66" t="n">
        <f aca="false">IF(OR('Vstupní data'!T283&gt;0,'Vstupní data'!U283&gt;0),IF(I283&lt;&gt;0,VLOOKUP(I283,'Pril3-drev'!$H$5:$I$83,2,0),0),0)</f>
        <v>0</v>
      </c>
      <c r="AQ283" s="66" t="n">
        <f aca="false">'Vstupní data'!Y283</f>
        <v>0</v>
      </c>
      <c r="AR283" s="66" t="str">
        <f aca="false">IF(AC283&gt;5,   IF('Vstupní data'!Y283&gt;0,   VLOOKUP(VLOOKUP(CONCATENATE(VLOOKUP(I283,'Pril3-drev'!$H$4:$L$83,5,0),AC283),'Pril3-drev'!$Q$4:$R$2803,2,0),'AVB-BS'!$C$5:$S$29 ,LOOKUP(AQ283,'AVB-BS'!$D$3:$S$3,'AVB-BS'!$D$1:$S$1) ,0 )   ,   IF('Vstupní data'!Z283&gt;0,'Vstupní data'!Z283,0)) , "")</f>
        <v/>
      </c>
      <c r="AS283" s="70" t="str">
        <f aca="false">IF(AC283&gt;5,VLOOKUP(CONCATENATE(AP283,AR283),'Pril1-THLPa'!$H$6:$N$96,4,0),"")</f>
        <v/>
      </c>
      <c r="AT283" s="70" t="str">
        <f aca="false">IF(AC283&gt;5,VLOOKUP(CONCATENATE(AP283,AR283),'Pril1-THLPa'!$H$6:$N$96,5,0),"")</f>
        <v/>
      </c>
      <c r="AU283" s="70" t="str">
        <f aca="false">IF(AC283&gt;5,VLOOKUP(CONCATENATE(AP283,AR283),'Pril1-THLPa'!$H$6:$N$96,6,0),"")</f>
        <v/>
      </c>
      <c r="AV283" s="70" t="str">
        <f aca="false">IF(AC283&gt;5,VLOOKUP(CONCATENATE(AP283,AR283),'Pril1-THLPa'!$H$6:$N$96,7,0),"")</f>
        <v/>
      </c>
      <c r="AW283" s="70" t="str">
        <f aca="false">IF(AC283&gt;5,VLOOKUP(CONCATENATE(AP283,AR283),'Pril1-THLPa'!$H$6:$O$96,8,0),"")</f>
        <v/>
      </c>
      <c r="AX283" s="66" t="n">
        <f aca="false">IF(AC283&gt;0,IF(AND(AC283&gt;0,AC283&lt;=5),VLOOKUP(AP283,'Pril1-THLPa'!$A$6:$F$18,LOOKUP(AC283,'Pril1-THLPa'!$B$5:$F$5,'Pril1-THLPa'!$B$4:$F$4),0),AS283+AT283*(AC283-5)+AU283*POWER(AC283-5,2)+AV283*POWER(AC283-5,3)+AW283*POWER(AC283-5,4)),0)</f>
        <v>0</v>
      </c>
      <c r="AY283" s="71"/>
      <c r="AZ283" s="66" t="n">
        <f aca="false">'Vstupní data'!AA283</f>
        <v>0</v>
      </c>
      <c r="BA283" s="66" t="n">
        <f aca="false">IF(OR('Vstupní data'!T283&gt;0,'Vstupní data'!U283&gt;0),IF(AC283&lt;&gt;"",AX283*AO283/10*(100+AZ283)/100,0),0)</f>
        <v>0</v>
      </c>
      <c r="BB283" s="67" t="n">
        <f aca="false">IF(AC283&lt;&gt;"",ROUND(BA283*AN283,0),0)</f>
        <v>0</v>
      </c>
      <c r="BC283" s="68" t="str">
        <f aca="false">IF(AE283&gt;0,BB283/AE283,"")</f>
        <v/>
      </c>
      <c r="BD283" s="66" t="n">
        <f aca="false">'Vstupní data'!AE283</f>
        <v>0</v>
      </c>
      <c r="BF283" s="66" t="n">
        <f aca="false">'Vstupní data'!AC283</f>
        <v>0</v>
      </c>
      <c r="BH283" s="66" t="n">
        <f aca="false">'Vstupní data'!AD283</f>
        <v>0</v>
      </c>
      <c r="BI283" s="66" t="n">
        <f aca="false">'Vstupní data'!AF283</f>
        <v>0</v>
      </c>
      <c r="BJ283" s="69" t="n">
        <f aca="false">'Vstupní data'!AG283</f>
        <v>0</v>
      </c>
      <c r="BK283" s="69" t="n">
        <f aca="false">IF(BF283&lt;&gt;0,VLOOKUP(I283,'Pril3-drev'!$H$5:$I$83,2,0),0)</f>
        <v>0</v>
      </c>
      <c r="BL283" s="69" t="n">
        <f aca="false">IF(BF283&lt;&gt;0,VLOOKUP(BK283,'Pril3-drev'!$A$5:$C$17,3,0),0)</f>
        <v>0</v>
      </c>
      <c r="BM283" s="69" t="n">
        <f aca="false">'Vstupní data'!AH283</f>
        <v>0</v>
      </c>
      <c r="BN283" s="69" t="n">
        <f aca="false">IF('Vstupní data'!AH283&gt;0,   VLOOKUP(VLOOKUP(CONCATENATE(VLOOKUP(I283,'Pril3-drev'!$H$4:$L$83,5,0),BD283),'Pril3-drev'!$Q$4:$R$2803,2,0),'AVB-BS'!$C$5:$S$29 ,LOOKUP(BM283,'AVB-BS'!$D$3:$S$3,'AVB-BS'!$D$1:$S$1) ,0 )   ,   IF('Vstupní data'!AI283&gt;0,'Vstupní data'!AI283,0))</f>
        <v>0</v>
      </c>
      <c r="BO283" s="69" t="str">
        <f aca="false">IF(BX283&gt;5,VLOOKUP(CONCATENATE(BK283,BN283),'Pril1-THLPa'!$H$6:$N$96,4,0),"")</f>
        <v/>
      </c>
      <c r="BP283" s="69" t="str">
        <f aca="false">IF(BX283&gt;5,VLOOKUP(CONCATENATE(BK283,BN283),'Pril1-THLPa'!$H$6:$N$96,5,0),"")</f>
        <v/>
      </c>
      <c r="BQ283" s="69" t="str">
        <f aca="false">IF(BX283&gt;5,VLOOKUP(CONCATENATE(BK283,BN283),'Pril1-THLPa'!$H$6:$N$96,6,0),"")</f>
        <v/>
      </c>
      <c r="BR283" s="69" t="str">
        <f aca="false">IF(BX283&gt;5,VLOOKUP(CONCATENATE(BK283,BN283),'Pril1-THLPa'!$H$6:$N$96,7,0),"")</f>
        <v/>
      </c>
      <c r="BS283" s="69" t="str">
        <f aca="false">IF(BX283&gt;5,VLOOKUP(CONCATENATE(BK283,BN283),'Pril1-THLPa'!$H$6:$O$96,8,0),"")</f>
        <v/>
      </c>
      <c r="BT283" s="69" t="str">
        <f aca="false">IF(BF283&gt;0, IF(BK283="smrk",  VLOOKUP(VLOOKUP(BD283,'Pril9-K3'!$L$8:$M$207,2,0),'Pril9-K3'!$A$8:$J$16,LOOKUP(BN283,'Pril9-K3'!$A$7:$J$7,'Pril9-K3'!$A$5:$J$5),0), IF(AND(BK283&lt;&gt;"smrk",'Vstupní data'!AK283&lt;&gt;""),'Vstupní data'!AK283,   VLOOKUP(VLOOKUP(BD283,'Pril9-K3'!$L$8:$M$207,2,0),'Pril9-K3'!$A$8:$J$16,LOOKUP(BN283,'Pril9-K3'!$A$7:$J$7,'Pril9-K3'!$A$5:$J$5),0)   )),   "")</f>
        <v/>
      </c>
      <c r="BV283" s="69" t="n">
        <f aca="false">'Vstupní data'!AJ283</f>
        <v>0</v>
      </c>
      <c r="BW283" s="69" t="n">
        <f aca="false">IF(BF283&gt;0,IF(J283&gt;0,J283,K283*H283/100),0)</f>
        <v>0</v>
      </c>
      <c r="BX283" s="69" t="n">
        <f aca="false">IF(BF283&gt;0,IF(BJ283&gt;BL283,BL283,BJ283),0)</f>
        <v>0</v>
      </c>
      <c r="BY283" s="69" t="n">
        <f aca="false">IF(BD283=0,0,IF(AND(BX283&gt;0,BX283&lt;=5),  IF(AND(BX283&gt;0,BX283&lt;=5),VLOOKUP(BK283,'Pril1-THLPa'!$A$6:$F$18,IF(AND(BX283&gt;0,BX283&lt;=5),LOOKUP(BX283,'Pril1-THLPa'!$B$5:$F$5,'Pril1-THLPa'!$B$4:$F$4),""),0),""),  IF(BX283&gt;5,BO283+BP283*(BX283-5)+BQ283*POWER(BX283-5,2)+BR283*POWER(BX283-5,3)+BS283*POWER(BX283-5,4),"")))</f>
        <v>0</v>
      </c>
      <c r="BZ283" s="69" t="n">
        <f aca="false">IF(BY283&gt;0,BY283*BI283/10*BW283*(100+BV283)/100,0)</f>
        <v>0</v>
      </c>
      <c r="CA283" s="69" t="n">
        <f aca="false">IF(BD283&gt;0,BX283-IF(BD283&gt;BX283,BX283,BD283),0)</f>
        <v>0</v>
      </c>
      <c r="CB283" s="69" t="n">
        <f aca="false">POWER(1.01,CA283)</f>
        <v>1</v>
      </c>
      <c r="CC283" s="69" t="n">
        <f aca="false">IF(BF283&gt;0,IF(BF283&gt;BH283,1,BF283/BH283),0)</f>
        <v>0</v>
      </c>
      <c r="CD283" s="72" t="n">
        <f aca="false">IF(BD283=0,0,IF(BF283&gt;0,ROUND(IF(CB283&lt;&gt;0,BZ283*BT283*1/CB283*CC283,0),0),0))</f>
        <v>0</v>
      </c>
      <c r="CE283" s="73" t="str">
        <f aca="false">IF(BF283&gt;0,IF(BF283&gt;BH283,CD283/BF283,CD283/BH283),"")</f>
        <v/>
      </c>
      <c r="CF283" s="69" t="n">
        <f aca="false">'Vstupní data'!AM283</f>
        <v>0</v>
      </c>
      <c r="CG283" s="69" t="n">
        <f aca="false">'Vstupní data'!AN283</f>
        <v>0</v>
      </c>
      <c r="CH283" s="69" t="n">
        <f aca="false">'Vstupní data'!AO283</f>
        <v>0</v>
      </c>
      <c r="CI283" s="69" t="n">
        <f aca="false">'Vstupní data'!AP283</f>
        <v>0</v>
      </c>
      <c r="CJ283" s="72" t="n">
        <f aca="false">ROUND(CH283*CI283,0)</f>
        <v>0</v>
      </c>
      <c r="CK283" s="74" t="str">
        <f aca="false">IF(OR(AA283&gt;0,BB283&gt;0,CD283&gt;0,CJ283&gt;0),AA283+BB283+CD283+CJ283,"")</f>
        <v/>
      </c>
    </row>
    <row r="284" customFormat="false" ht="12.8" hidden="false" customHeight="false" outlineLevel="0" collapsed="false">
      <c r="A284" s="66" t="n">
        <f aca="false">'Vstupní data'!A284</f>
        <v>0</v>
      </c>
      <c r="F284" s="66" t="str">
        <f aca="false">CONCATENATE('Vstupní data'!F284,'Vstupní data'!G284,'Vstupní data'!H284,'Vstupní data'!I284)</f>
        <v/>
      </c>
      <c r="G284" s="66"/>
      <c r="H284" s="66" t="n">
        <f aca="false">'Vstupní data'!K284</f>
        <v>0</v>
      </c>
      <c r="I284" s="66" t="n">
        <f aca="false">'Vstupní data'!L284</f>
        <v>0</v>
      </c>
      <c r="J284" s="66" t="n">
        <f aca="false">'Vstupní data'!K284*'Vstupní data'!M284/100</f>
        <v>0</v>
      </c>
      <c r="L284" s="66" t="n">
        <f aca="false">IF('Vstupní data'!N284="prostokořenný",0,IF('Vstupní data'!N284="krytokořenný","k",IF('Vstupní data'!N284="poloodrostky nebo odrostky, prostokořenné i krytokořenné","po",0)))</f>
        <v>0</v>
      </c>
      <c r="N284" s="66"/>
      <c r="O284" s="66" t="n">
        <f aca="false">'Vstupní data'!O284</f>
        <v>0</v>
      </c>
      <c r="P284" s="66" t="n">
        <f aca="false">IF(O284&gt;0,VLOOKUP(CONCATENATE(VLOOKUP(I284,'Pril3-drev'!$H$5:$K$83,4,0),"-",'Vstupní data'!R284),K2!$C$15:$D$23,2,0),0)</f>
        <v>0</v>
      </c>
      <c r="Q284" s="66" t="n">
        <f aca="false">IF(O284&gt;0,VLOOKUP(I284,'Pril3-drev'!$H$5:$I$83,2,0),0)</f>
        <v>0</v>
      </c>
      <c r="R284" s="66" t="n">
        <f aca="false">IF(Q284&gt;0,VLOOKUP(Q284,'Pril6-okus'!$A$5:$B$17,2,0),0)</f>
        <v>0</v>
      </c>
      <c r="S284" s="66" t="n">
        <f aca="false">IF(O284&gt;0,VLOOKUP(I284,'Pril3-drev'!$H$5:$J$83,3,0),0)</f>
        <v>0</v>
      </c>
      <c r="T284" s="66" t="str">
        <f aca="false">IF(O284&gt;0,IF(L284="k",0.9*VLOOKUP(S284,'ha-pocty-vyhl'!$A$5:$B$20,2,0),IF(L284="po",0.8*VLOOKUP(S284,'ha-pocty-vyhl'!$A$5:$B$20,2,0),VLOOKUP(S284,'ha-pocty-vyhl'!$A$5:$B$20,2,0))),"")</f>
        <v/>
      </c>
      <c r="U284" s="66" t="n">
        <f aca="false">'Vstupní data'!P284</f>
        <v>0</v>
      </c>
      <c r="V284" s="66" t="n">
        <f aca="false">IF(O284&gt;0,1.3*T284*1000*Z284/10000,0)</f>
        <v>0</v>
      </c>
      <c r="W284" s="66" t="n">
        <f aca="false">IF(O284&gt;0,1.3*T284*1000*Z284/10000,0)</f>
        <v>0</v>
      </c>
      <c r="X284" s="66" t="n">
        <f aca="false">IF(O284&gt;0,IF(O284&gt;V284,V284,O284),0)</f>
        <v>0</v>
      </c>
      <c r="Y284" s="66" t="n">
        <f aca="false">IF(O284&gt;0,IF(IF(U284&gt;W284,W284,U284)&lt;X284,W284,IF(U284&gt;W284,W284,U284)),0)</f>
        <v>0</v>
      </c>
      <c r="Z284" s="66" t="n">
        <f aca="false">IF(O284&gt;0,IF(J284&gt;0,J284,K284*H284/100),0)</f>
        <v>0</v>
      </c>
      <c r="AA284" s="67" t="n">
        <f aca="false">IF(O284&gt;0,CEILING(R284*P284*X284/Y284*Z284,1),0)</f>
        <v>0</v>
      </c>
      <c r="AB284" s="68" t="n">
        <f aca="false">IF(O284&gt;0,AA284/O284,0)</f>
        <v>0</v>
      </c>
      <c r="AC284" s="66" t="n">
        <f aca="false">'Vstupní data'!W284</f>
        <v>0</v>
      </c>
      <c r="AI284" s="66" t="str">
        <f aca="false">IF(OR('Vstupní data'!T284&gt;0,'Vstupní data'!U284&gt;0),VLOOKUP(I284,'Pril3-drev'!$H$5:$J$83,3,0),"")</f>
        <v/>
      </c>
      <c r="AJ284" s="66" t="n">
        <f aca="false">IF('Vstupní data'!V284="prostokořenný",0,IF('Vstupní data'!V284="krytokořenný","k",IF('Vstupní data'!V284="poloodrostky nebo odrostky, prostokořenné i krytokořenné","po",0)))</f>
        <v>0</v>
      </c>
      <c r="AK284" s="66" t="n">
        <f aca="false">IF(OR('Vstupní data'!T284&gt;0,'Vstupní data'!U284&gt;0),IF(AJ284="k",0.9*VLOOKUP(AI284,'ha-pocty-vyhl'!$A$5:$B$20,2,0),IF(AJ284="po",0.8*VLOOKUP(AI284,'ha-pocty-vyhl'!$A$5:$B$20,2,0),VLOOKUP(AI284,'ha-pocty-vyhl'!$A$5:$B$20,2,0))),0)</f>
        <v>0</v>
      </c>
      <c r="AL284" s="66" t="n">
        <f aca="false">IF(OR('Vstupní data'!T284&gt;0,'Vstupní data'!U284&gt;0),'Vstupní data'!K284*'Vstupní data'!M284/100,0)</f>
        <v>0</v>
      </c>
      <c r="AM284" s="66" t="n">
        <f aca="false">IF(OR('Vstupní data'!T284&gt;0,'Vstupní data'!U284&gt;0),IF('Vstupní data'!T284&gt;0,'Vstupní data'!T284,ROUND(10*'Vstupní data'!U284/AK284,0)),0)</f>
        <v>0</v>
      </c>
      <c r="AN284" s="69" t="n">
        <f aca="false">IF('Vstupní data'!T284&gt;0,   IF('Vstupní data'!T284&lt;=AL284,'Vstupní data'!T284,AL284),   IF(AM284&lt;AL284,AM284,AL284))</f>
        <v>0</v>
      </c>
      <c r="AO284" s="69" t="n">
        <f aca="false">'Vstupní data'!X284</f>
        <v>0</v>
      </c>
      <c r="AP284" s="66" t="n">
        <f aca="false">IF(OR('Vstupní data'!T284&gt;0,'Vstupní data'!U284&gt;0),IF(I284&lt;&gt;0,VLOOKUP(I284,'Pril3-drev'!$H$5:$I$83,2,0),0),0)</f>
        <v>0</v>
      </c>
      <c r="AQ284" s="66" t="n">
        <f aca="false">'Vstupní data'!Y284</f>
        <v>0</v>
      </c>
      <c r="AR284" s="66" t="str">
        <f aca="false">IF(AC284&gt;5,   IF('Vstupní data'!Y284&gt;0,   VLOOKUP(VLOOKUP(CONCATENATE(VLOOKUP(I284,'Pril3-drev'!$H$4:$L$83,5,0),AC284),'Pril3-drev'!$Q$4:$R$2803,2,0),'AVB-BS'!$C$5:$S$29 ,LOOKUP(AQ284,'AVB-BS'!$D$3:$S$3,'AVB-BS'!$D$1:$S$1) ,0 )   ,   IF('Vstupní data'!Z284&gt;0,'Vstupní data'!Z284,0)) , "")</f>
        <v/>
      </c>
      <c r="AS284" s="70" t="str">
        <f aca="false">IF(AC284&gt;5,VLOOKUP(CONCATENATE(AP284,AR284),'Pril1-THLPa'!$H$6:$N$96,4,0),"")</f>
        <v/>
      </c>
      <c r="AT284" s="70" t="str">
        <f aca="false">IF(AC284&gt;5,VLOOKUP(CONCATENATE(AP284,AR284),'Pril1-THLPa'!$H$6:$N$96,5,0),"")</f>
        <v/>
      </c>
      <c r="AU284" s="70" t="str">
        <f aca="false">IF(AC284&gt;5,VLOOKUP(CONCATENATE(AP284,AR284),'Pril1-THLPa'!$H$6:$N$96,6,0),"")</f>
        <v/>
      </c>
      <c r="AV284" s="70" t="str">
        <f aca="false">IF(AC284&gt;5,VLOOKUP(CONCATENATE(AP284,AR284),'Pril1-THLPa'!$H$6:$N$96,7,0),"")</f>
        <v/>
      </c>
      <c r="AW284" s="70" t="str">
        <f aca="false">IF(AC284&gt;5,VLOOKUP(CONCATENATE(AP284,AR284),'Pril1-THLPa'!$H$6:$O$96,8,0),"")</f>
        <v/>
      </c>
      <c r="AX284" s="66" t="n">
        <f aca="false">IF(AC284&gt;0,IF(AND(AC284&gt;0,AC284&lt;=5),VLOOKUP(AP284,'Pril1-THLPa'!$A$6:$F$18,LOOKUP(AC284,'Pril1-THLPa'!$B$5:$F$5,'Pril1-THLPa'!$B$4:$F$4),0),AS284+AT284*(AC284-5)+AU284*POWER(AC284-5,2)+AV284*POWER(AC284-5,3)+AW284*POWER(AC284-5,4)),0)</f>
        <v>0</v>
      </c>
      <c r="AY284" s="71"/>
      <c r="AZ284" s="66" t="n">
        <f aca="false">'Vstupní data'!AA284</f>
        <v>0</v>
      </c>
      <c r="BA284" s="66" t="n">
        <f aca="false">IF(OR('Vstupní data'!T284&gt;0,'Vstupní data'!U284&gt;0),IF(AC284&lt;&gt;"",AX284*AO284/10*(100+AZ284)/100,0),0)</f>
        <v>0</v>
      </c>
      <c r="BB284" s="67" t="n">
        <f aca="false">IF(AC284&lt;&gt;"",ROUND(BA284*AN284,0),0)</f>
        <v>0</v>
      </c>
      <c r="BC284" s="68" t="str">
        <f aca="false">IF(AE284&gt;0,BB284/AE284,"")</f>
        <v/>
      </c>
      <c r="BD284" s="66" t="n">
        <f aca="false">'Vstupní data'!AE284</f>
        <v>0</v>
      </c>
      <c r="BF284" s="66" t="n">
        <f aca="false">'Vstupní data'!AC284</f>
        <v>0</v>
      </c>
      <c r="BH284" s="66" t="n">
        <f aca="false">'Vstupní data'!AD284</f>
        <v>0</v>
      </c>
      <c r="BI284" s="66" t="n">
        <f aca="false">'Vstupní data'!AF284</f>
        <v>0</v>
      </c>
      <c r="BJ284" s="69" t="n">
        <f aca="false">'Vstupní data'!AG284</f>
        <v>0</v>
      </c>
      <c r="BK284" s="69" t="n">
        <f aca="false">IF(BF284&lt;&gt;0,VLOOKUP(I284,'Pril3-drev'!$H$5:$I$83,2,0),0)</f>
        <v>0</v>
      </c>
      <c r="BL284" s="69" t="n">
        <f aca="false">IF(BF284&lt;&gt;0,VLOOKUP(BK284,'Pril3-drev'!$A$5:$C$17,3,0),0)</f>
        <v>0</v>
      </c>
      <c r="BM284" s="69" t="n">
        <f aca="false">'Vstupní data'!AH284</f>
        <v>0</v>
      </c>
      <c r="BN284" s="69" t="n">
        <f aca="false">IF('Vstupní data'!AH284&gt;0,   VLOOKUP(VLOOKUP(CONCATENATE(VLOOKUP(I284,'Pril3-drev'!$H$4:$L$83,5,0),BD284),'Pril3-drev'!$Q$4:$R$2803,2,0),'AVB-BS'!$C$5:$S$29 ,LOOKUP(BM284,'AVB-BS'!$D$3:$S$3,'AVB-BS'!$D$1:$S$1) ,0 )   ,   IF('Vstupní data'!AI284&gt;0,'Vstupní data'!AI284,0))</f>
        <v>0</v>
      </c>
      <c r="BO284" s="69" t="str">
        <f aca="false">IF(BX284&gt;5,VLOOKUP(CONCATENATE(BK284,BN284),'Pril1-THLPa'!$H$6:$N$96,4,0),"")</f>
        <v/>
      </c>
      <c r="BP284" s="69" t="str">
        <f aca="false">IF(BX284&gt;5,VLOOKUP(CONCATENATE(BK284,BN284),'Pril1-THLPa'!$H$6:$N$96,5,0),"")</f>
        <v/>
      </c>
      <c r="BQ284" s="69" t="str">
        <f aca="false">IF(BX284&gt;5,VLOOKUP(CONCATENATE(BK284,BN284),'Pril1-THLPa'!$H$6:$N$96,6,0),"")</f>
        <v/>
      </c>
      <c r="BR284" s="69" t="str">
        <f aca="false">IF(BX284&gt;5,VLOOKUP(CONCATENATE(BK284,BN284),'Pril1-THLPa'!$H$6:$N$96,7,0),"")</f>
        <v/>
      </c>
      <c r="BS284" s="69" t="str">
        <f aca="false">IF(BX284&gt;5,VLOOKUP(CONCATENATE(BK284,BN284),'Pril1-THLPa'!$H$6:$O$96,8,0),"")</f>
        <v/>
      </c>
      <c r="BT284" s="69" t="str">
        <f aca="false">IF(BF284&gt;0, IF(BK284="smrk",  VLOOKUP(VLOOKUP(BD284,'Pril9-K3'!$L$8:$M$207,2,0),'Pril9-K3'!$A$8:$J$16,LOOKUP(BN284,'Pril9-K3'!$A$7:$J$7,'Pril9-K3'!$A$5:$J$5),0), IF(AND(BK284&lt;&gt;"smrk",'Vstupní data'!AK284&lt;&gt;""),'Vstupní data'!AK284,   VLOOKUP(VLOOKUP(BD284,'Pril9-K3'!$L$8:$M$207,2,0),'Pril9-K3'!$A$8:$J$16,LOOKUP(BN284,'Pril9-K3'!$A$7:$J$7,'Pril9-K3'!$A$5:$J$5),0)   )),   "")</f>
        <v/>
      </c>
      <c r="BV284" s="69" t="n">
        <f aca="false">'Vstupní data'!AJ284</f>
        <v>0</v>
      </c>
      <c r="BW284" s="69" t="n">
        <f aca="false">IF(BF284&gt;0,IF(J284&gt;0,J284,K284*H284/100),0)</f>
        <v>0</v>
      </c>
      <c r="BX284" s="69" t="n">
        <f aca="false">IF(BF284&gt;0,IF(BJ284&gt;BL284,BL284,BJ284),0)</f>
        <v>0</v>
      </c>
      <c r="BY284" s="69" t="n">
        <f aca="false">IF(BD284=0,0,IF(AND(BX284&gt;0,BX284&lt;=5),  IF(AND(BX284&gt;0,BX284&lt;=5),VLOOKUP(BK284,'Pril1-THLPa'!$A$6:$F$18,IF(AND(BX284&gt;0,BX284&lt;=5),LOOKUP(BX284,'Pril1-THLPa'!$B$5:$F$5,'Pril1-THLPa'!$B$4:$F$4),""),0),""),  IF(BX284&gt;5,BO284+BP284*(BX284-5)+BQ284*POWER(BX284-5,2)+BR284*POWER(BX284-5,3)+BS284*POWER(BX284-5,4),"")))</f>
        <v>0</v>
      </c>
      <c r="BZ284" s="69" t="n">
        <f aca="false">IF(BY284&gt;0,BY284*BI284/10*BW284*(100+BV284)/100,0)</f>
        <v>0</v>
      </c>
      <c r="CA284" s="69" t="n">
        <f aca="false">IF(BD284&gt;0,BX284-IF(BD284&gt;BX284,BX284,BD284),0)</f>
        <v>0</v>
      </c>
      <c r="CB284" s="69" t="n">
        <f aca="false">POWER(1.01,CA284)</f>
        <v>1</v>
      </c>
      <c r="CC284" s="69" t="n">
        <f aca="false">IF(BF284&gt;0,IF(BF284&gt;BH284,1,BF284/BH284),0)</f>
        <v>0</v>
      </c>
      <c r="CD284" s="72" t="n">
        <f aca="false">IF(BD284=0,0,IF(BF284&gt;0,ROUND(IF(CB284&lt;&gt;0,BZ284*BT284*1/CB284*CC284,0),0),0))</f>
        <v>0</v>
      </c>
      <c r="CE284" s="73" t="str">
        <f aca="false">IF(BF284&gt;0,IF(BF284&gt;BH284,CD284/BF284,CD284/BH284),"")</f>
        <v/>
      </c>
      <c r="CF284" s="69" t="n">
        <f aca="false">'Vstupní data'!AM284</f>
        <v>0</v>
      </c>
      <c r="CG284" s="69" t="n">
        <f aca="false">'Vstupní data'!AN284</f>
        <v>0</v>
      </c>
      <c r="CH284" s="69" t="n">
        <f aca="false">'Vstupní data'!AO284</f>
        <v>0</v>
      </c>
      <c r="CI284" s="69" t="n">
        <f aca="false">'Vstupní data'!AP284</f>
        <v>0</v>
      </c>
      <c r="CJ284" s="72" t="n">
        <f aca="false">ROUND(CH284*CI284,0)</f>
        <v>0</v>
      </c>
      <c r="CK284" s="74" t="str">
        <f aca="false">IF(OR(AA284&gt;0,BB284&gt;0,CD284&gt;0,CJ284&gt;0),AA284+BB284+CD284+CJ284,"")</f>
        <v/>
      </c>
    </row>
    <row r="285" customFormat="false" ht="12.8" hidden="false" customHeight="false" outlineLevel="0" collapsed="false">
      <c r="A285" s="66" t="n">
        <f aca="false">'Vstupní data'!A285</f>
        <v>0</v>
      </c>
      <c r="F285" s="66" t="str">
        <f aca="false">CONCATENATE('Vstupní data'!F285,'Vstupní data'!G285,'Vstupní data'!H285,'Vstupní data'!I285)</f>
        <v/>
      </c>
      <c r="G285" s="66"/>
      <c r="H285" s="66" t="n">
        <f aca="false">'Vstupní data'!K285</f>
        <v>0</v>
      </c>
      <c r="I285" s="66" t="n">
        <f aca="false">'Vstupní data'!L285</f>
        <v>0</v>
      </c>
      <c r="J285" s="66" t="n">
        <f aca="false">'Vstupní data'!K285*'Vstupní data'!M285/100</f>
        <v>0</v>
      </c>
      <c r="L285" s="66" t="n">
        <f aca="false">IF('Vstupní data'!N285="prostokořenný",0,IF('Vstupní data'!N285="krytokořenný","k",IF('Vstupní data'!N285="poloodrostky nebo odrostky, prostokořenné i krytokořenné","po",0)))</f>
        <v>0</v>
      </c>
      <c r="N285" s="66"/>
      <c r="O285" s="66" t="n">
        <f aca="false">'Vstupní data'!O285</f>
        <v>0</v>
      </c>
      <c r="P285" s="66" t="n">
        <f aca="false">IF(O285&gt;0,VLOOKUP(CONCATENATE(VLOOKUP(I285,'Pril3-drev'!$H$5:$K$83,4,0),"-",'Vstupní data'!R285),K2!$C$15:$D$23,2,0),0)</f>
        <v>0</v>
      </c>
      <c r="Q285" s="66" t="n">
        <f aca="false">IF(O285&gt;0,VLOOKUP(I285,'Pril3-drev'!$H$5:$I$83,2,0),0)</f>
        <v>0</v>
      </c>
      <c r="R285" s="66" t="n">
        <f aca="false">IF(Q285&gt;0,VLOOKUP(Q285,'Pril6-okus'!$A$5:$B$17,2,0),0)</f>
        <v>0</v>
      </c>
      <c r="S285" s="66" t="n">
        <f aca="false">IF(O285&gt;0,VLOOKUP(I285,'Pril3-drev'!$H$5:$J$83,3,0),0)</f>
        <v>0</v>
      </c>
      <c r="T285" s="66" t="str">
        <f aca="false">IF(O285&gt;0,IF(L285="k",0.9*VLOOKUP(S285,'ha-pocty-vyhl'!$A$5:$B$20,2,0),IF(L285="po",0.8*VLOOKUP(S285,'ha-pocty-vyhl'!$A$5:$B$20,2,0),VLOOKUP(S285,'ha-pocty-vyhl'!$A$5:$B$20,2,0))),"")</f>
        <v/>
      </c>
      <c r="U285" s="66" t="n">
        <f aca="false">'Vstupní data'!P285</f>
        <v>0</v>
      </c>
      <c r="V285" s="66" t="n">
        <f aca="false">IF(O285&gt;0,1.3*T285*1000*Z285/10000,0)</f>
        <v>0</v>
      </c>
      <c r="W285" s="66" t="n">
        <f aca="false">IF(O285&gt;0,1.3*T285*1000*Z285/10000,0)</f>
        <v>0</v>
      </c>
      <c r="X285" s="66" t="n">
        <f aca="false">IF(O285&gt;0,IF(O285&gt;V285,V285,O285),0)</f>
        <v>0</v>
      </c>
      <c r="Y285" s="66" t="n">
        <f aca="false">IF(O285&gt;0,IF(IF(U285&gt;W285,W285,U285)&lt;X285,W285,IF(U285&gt;W285,W285,U285)),0)</f>
        <v>0</v>
      </c>
      <c r="Z285" s="66" t="n">
        <f aca="false">IF(O285&gt;0,IF(J285&gt;0,J285,K285*H285/100),0)</f>
        <v>0</v>
      </c>
      <c r="AA285" s="67" t="n">
        <f aca="false">IF(O285&gt;0,CEILING(R285*P285*X285/Y285*Z285,1),0)</f>
        <v>0</v>
      </c>
      <c r="AB285" s="68" t="n">
        <f aca="false">IF(O285&gt;0,AA285/O285,0)</f>
        <v>0</v>
      </c>
      <c r="AC285" s="66" t="n">
        <f aca="false">'Vstupní data'!W285</f>
        <v>0</v>
      </c>
      <c r="AI285" s="66" t="str">
        <f aca="false">IF(OR('Vstupní data'!T285&gt;0,'Vstupní data'!U285&gt;0),VLOOKUP(I285,'Pril3-drev'!$H$5:$J$83,3,0),"")</f>
        <v/>
      </c>
      <c r="AJ285" s="66" t="n">
        <f aca="false">IF('Vstupní data'!V285="prostokořenný",0,IF('Vstupní data'!V285="krytokořenný","k",IF('Vstupní data'!V285="poloodrostky nebo odrostky, prostokořenné i krytokořenné","po",0)))</f>
        <v>0</v>
      </c>
      <c r="AK285" s="66" t="n">
        <f aca="false">IF(OR('Vstupní data'!T285&gt;0,'Vstupní data'!U285&gt;0),IF(AJ285="k",0.9*VLOOKUP(AI285,'ha-pocty-vyhl'!$A$5:$B$20,2,0),IF(AJ285="po",0.8*VLOOKUP(AI285,'ha-pocty-vyhl'!$A$5:$B$20,2,0),VLOOKUP(AI285,'ha-pocty-vyhl'!$A$5:$B$20,2,0))),0)</f>
        <v>0</v>
      </c>
      <c r="AL285" s="66" t="n">
        <f aca="false">IF(OR('Vstupní data'!T285&gt;0,'Vstupní data'!U285&gt;0),'Vstupní data'!K285*'Vstupní data'!M285/100,0)</f>
        <v>0</v>
      </c>
      <c r="AM285" s="66" t="n">
        <f aca="false">IF(OR('Vstupní data'!T285&gt;0,'Vstupní data'!U285&gt;0),IF('Vstupní data'!T285&gt;0,'Vstupní data'!T285,ROUND(10*'Vstupní data'!U285/AK285,0)),0)</f>
        <v>0</v>
      </c>
      <c r="AN285" s="69" t="n">
        <f aca="false">IF('Vstupní data'!T285&gt;0,   IF('Vstupní data'!T285&lt;=AL285,'Vstupní data'!T285,AL285),   IF(AM285&lt;AL285,AM285,AL285))</f>
        <v>0</v>
      </c>
      <c r="AO285" s="69" t="n">
        <f aca="false">'Vstupní data'!X285</f>
        <v>0</v>
      </c>
      <c r="AP285" s="66" t="n">
        <f aca="false">IF(OR('Vstupní data'!T285&gt;0,'Vstupní data'!U285&gt;0),IF(I285&lt;&gt;0,VLOOKUP(I285,'Pril3-drev'!$H$5:$I$83,2,0),0),0)</f>
        <v>0</v>
      </c>
      <c r="AQ285" s="66" t="n">
        <f aca="false">'Vstupní data'!Y285</f>
        <v>0</v>
      </c>
      <c r="AR285" s="66" t="str">
        <f aca="false">IF(AC285&gt;5,   IF('Vstupní data'!Y285&gt;0,   VLOOKUP(VLOOKUP(CONCATENATE(VLOOKUP(I285,'Pril3-drev'!$H$4:$L$83,5,0),AC285),'Pril3-drev'!$Q$4:$R$2803,2,0),'AVB-BS'!$C$5:$S$29 ,LOOKUP(AQ285,'AVB-BS'!$D$3:$S$3,'AVB-BS'!$D$1:$S$1) ,0 )   ,   IF('Vstupní data'!Z285&gt;0,'Vstupní data'!Z285,0)) , "")</f>
        <v/>
      </c>
      <c r="AS285" s="70" t="str">
        <f aca="false">IF(AC285&gt;5,VLOOKUP(CONCATENATE(AP285,AR285),'Pril1-THLPa'!$H$6:$N$96,4,0),"")</f>
        <v/>
      </c>
      <c r="AT285" s="70" t="str">
        <f aca="false">IF(AC285&gt;5,VLOOKUP(CONCATENATE(AP285,AR285),'Pril1-THLPa'!$H$6:$N$96,5,0),"")</f>
        <v/>
      </c>
      <c r="AU285" s="70" t="str">
        <f aca="false">IF(AC285&gt;5,VLOOKUP(CONCATENATE(AP285,AR285),'Pril1-THLPa'!$H$6:$N$96,6,0),"")</f>
        <v/>
      </c>
      <c r="AV285" s="70" t="str">
        <f aca="false">IF(AC285&gt;5,VLOOKUP(CONCATENATE(AP285,AR285),'Pril1-THLPa'!$H$6:$N$96,7,0),"")</f>
        <v/>
      </c>
      <c r="AW285" s="70" t="str">
        <f aca="false">IF(AC285&gt;5,VLOOKUP(CONCATENATE(AP285,AR285),'Pril1-THLPa'!$H$6:$O$96,8,0),"")</f>
        <v/>
      </c>
      <c r="AX285" s="66" t="n">
        <f aca="false">IF(AC285&gt;0,IF(AND(AC285&gt;0,AC285&lt;=5),VLOOKUP(AP285,'Pril1-THLPa'!$A$6:$F$18,LOOKUP(AC285,'Pril1-THLPa'!$B$5:$F$5,'Pril1-THLPa'!$B$4:$F$4),0),AS285+AT285*(AC285-5)+AU285*POWER(AC285-5,2)+AV285*POWER(AC285-5,3)+AW285*POWER(AC285-5,4)),0)</f>
        <v>0</v>
      </c>
      <c r="AY285" s="71"/>
      <c r="AZ285" s="66" t="n">
        <f aca="false">'Vstupní data'!AA285</f>
        <v>0</v>
      </c>
      <c r="BA285" s="66" t="n">
        <f aca="false">IF(OR('Vstupní data'!T285&gt;0,'Vstupní data'!U285&gt;0),IF(AC285&lt;&gt;"",AX285*AO285/10*(100+AZ285)/100,0),0)</f>
        <v>0</v>
      </c>
      <c r="BB285" s="67" t="n">
        <f aca="false">IF(AC285&lt;&gt;"",ROUND(BA285*AN285,0),0)</f>
        <v>0</v>
      </c>
      <c r="BC285" s="68" t="str">
        <f aca="false">IF(AE285&gt;0,BB285/AE285,"")</f>
        <v/>
      </c>
      <c r="BD285" s="66" t="n">
        <f aca="false">'Vstupní data'!AE285</f>
        <v>0</v>
      </c>
      <c r="BF285" s="66" t="n">
        <f aca="false">'Vstupní data'!AC285</f>
        <v>0</v>
      </c>
      <c r="BH285" s="66" t="n">
        <f aca="false">'Vstupní data'!AD285</f>
        <v>0</v>
      </c>
      <c r="BI285" s="66" t="n">
        <f aca="false">'Vstupní data'!AF285</f>
        <v>0</v>
      </c>
      <c r="BJ285" s="69" t="n">
        <f aca="false">'Vstupní data'!AG285</f>
        <v>0</v>
      </c>
      <c r="BK285" s="69" t="n">
        <f aca="false">IF(BF285&lt;&gt;0,VLOOKUP(I285,'Pril3-drev'!$H$5:$I$83,2,0),0)</f>
        <v>0</v>
      </c>
      <c r="BL285" s="69" t="n">
        <f aca="false">IF(BF285&lt;&gt;0,VLOOKUP(BK285,'Pril3-drev'!$A$5:$C$17,3,0),0)</f>
        <v>0</v>
      </c>
      <c r="BM285" s="69" t="n">
        <f aca="false">'Vstupní data'!AH285</f>
        <v>0</v>
      </c>
      <c r="BN285" s="69" t="n">
        <f aca="false">IF('Vstupní data'!AH285&gt;0,   VLOOKUP(VLOOKUP(CONCATENATE(VLOOKUP(I285,'Pril3-drev'!$H$4:$L$83,5,0),BD285),'Pril3-drev'!$Q$4:$R$2803,2,0),'AVB-BS'!$C$5:$S$29 ,LOOKUP(BM285,'AVB-BS'!$D$3:$S$3,'AVB-BS'!$D$1:$S$1) ,0 )   ,   IF('Vstupní data'!AI285&gt;0,'Vstupní data'!AI285,0))</f>
        <v>0</v>
      </c>
      <c r="BO285" s="69" t="str">
        <f aca="false">IF(BX285&gt;5,VLOOKUP(CONCATENATE(BK285,BN285),'Pril1-THLPa'!$H$6:$N$96,4,0),"")</f>
        <v/>
      </c>
      <c r="BP285" s="69" t="str">
        <f aca="false">IF(BX285&gt;5,VLOOKUP(CONCATENATE(BK285,BN285),'Pril1-THLPa'!$H$6:$N$96,5,0),"")</f>
        <v/>
      </c>
      <c r="BQ285" s="69" t="str">
        <f aca="false">IF(BX285&gt;5,VLOOKUP(CONCATENATE(BK285,BN285),'Pril1-THLPa'!$H$6:$N$96,6,0),"")</f>
        <v/>
      </c>
      <c r="BR285" s="69" t="str">
        <f aca="false">IF(BX285&gt;5,VLOOKUP(CONCATENATE(BK285,BN285),'Pril1-THLPa'!$H$6:$N$96,7,0),"")</f>
        <v/>
      </c>
      <c r="BS285" s="69" t="str">
        <f aca="false">IF(BX285&gt;5,VLOOKUP(CONCATENATE(BK285,BN285),'Pril1-THLPa'!$H$6:$O$96,8,0),"")</f>
        <v/>
      </c>
      <c r="BT285" s="69" t="str">
        <f aca="false">IF(BF285&gt;0, IF(BK285="smrk",  VLOOKUP(VLOOKUP(BD285,'Pril9-K3'!$L$8:$M$207,2,0),'Pril9-K3'!$A$8:$J$16,LOOKUP(BN285,'Pril9-K3'!$A$7:$J$7,'Pril9-K3'!$A$5:$J$5),0), IF(AND(BK285&lt;&gt;"smrk",'Vstupní data'!AK285&lt;&gt;""),'Vstupní data'!AK285,   VLOOKUP(VLOOKUP(BD285,'Pril9-K3'!$L$8:$M$207,2,0),'Pril9-K3'!$A$8:$J$16,LOOKUP(BN285,'Pril9-K3'!$A$7:$J$7,'Pril9-K3'!$A$5:$J$5),0)   )),   "")</f>
        <v/>
      </c>
      <c r="BV285" s="69" t="n">
        <f aca="false">'Vstupní data'!AJ285</f>
        <v>0</v>
      </c>
      <c r="BW285" s="69" t="n">
        <f aca="false">IF(BF285&gt;0,IF(J285&gt;0,J285,K285*H285/100),0)</f>
        <v>0</v>
      </c>
      <c r="BX285" s="69" t="n">
        <f aca="false">IF(BF285&gt;0,IF(BJ285&gt;BL285,BL285,BJ285),0)</f>
        <v>0</v>
      </c>
      <c r="BY285" s="69" t="n">
        <f aca="false">IF(BD285=0,0,IF(AND(BX285&gt;0,BX285&lt;=5),  IF(AND(BX285&gt;0,BX285&lt;=5),VLOOKUP(BK285,'Pril1-THLPa'!$A$6:$F$18,IF(AND(BX285&gt;0,BX285&lt;=5),LOOKUP(BX285,'Pril1-THLPa'!$B$5:$F$5,'Pril1-THLPa'!$B$4:$F$4),""),0),""),  IF(BX285&gt;5,BO285+BP285*(BX285-5)+BQ285*POWER(BX285-5,2)+BR285*POWER(BX285-5,3)+BS285*POWER(BX285-5,4),"")))</f>
        <v>0</v>
      </c>
      <c r="BZ285" s="69" t="n">
        <f aca="false">IF(BY285&gt;0,BY285*BI285/10*BW285*(100+BV285)/100,0)</f>
        <v>0</v>
      </c>
      <c r="CA285" s="69" t="n">
        <f aca="false">IF(BD285&gt;0,BX285-IF(BD285&gt;BX285,BX285,BD285),0)</f>
        <v>0</v>
      </c>
      <c r="CB285" s="69" t="n">
        <f aca="false">POWER(1.01,CA285)</f>
        <v>1</v>
      </c>
      <c r="CC285" s="69" t="n">
        <f aca="false">IF(BF285&gt;0,IF(BF285&gt;BH285,1,BF285/BH285),0)</f>
        <v>0</v>
      </c>
      <c r="CD285" s="72" t="n">
        <f aca="false">IF(BD285=0,0,IF(BF285&gt;0,ROUND(IF(CB285&lt;&gt;0,BZ285*BT285*1/CB285*CC285,0),0),0))</f>
        <v>0</v>
      </c>
      <c r="CE285" s="73" t="str">
        <f aca="false">IF(BF285&gt;0,IF(BF285&gt;BH285,CD285/BF285,CD285/BH285),"")</f>
        <v/>
      </c>
      <c r="CF285" s="69" t="n">
        <f aca="false">'Vstupní data'!AM285</f>
        <v>0</v>
      </c>
      <c r="CG285" s="69" t="n">
        <f aca="false">'Vstupní data'!AN285</f>
        <v>0</v>
      </c>
      <c r="CH285" s="69" t="n">
        <f aca="false">'Vstupní data'!AO285</f>
        <v>0</v>
      </c>
      <c r="CI285" s="69" t="n">
        <f aca="false">'Vstupní data'!AP285</f>
        <v>0</v>
      </c>
      <c r="CJ285" s="72" t="n">
        <f aca="false">ROUND(CH285*CI285,0)</f>
        <v>0</v>
      </c>
      <c r="CK285" s="74" t="str">
        <f aca="false">IF(OR(AA285&gt;0,BB285&gt;0,CD285&gt;0,CJ285&gt;0),AA285+BB285+CD285+CJ285,"")</f>
        <v/>
      </c>
    </row>
    <row r="286" customFormat="false" ht="12.8" hidden="false" customHeight="false" outlineLevel="0" collapsed="false">
      <c r="A286" s="66" t="n">
        <f aca="false">'Vstupní data'!A286</f>
        <v>0</v>
      </c>
      <c r="F286" s="66" t="str">
        <f aca="false">CONCATENATE('Vstupní data'!F286,'Vstupní data'!G286,'Vstupní data'!H286,'Vstupní data'!I286)</f>
        <v/>
      </c>
      <c r="G286" s="66"/>
      <c r="H286" s="66" t="n">
        <f aca="false">'Vstupní data'!K286</f>
        <v>0</v>
      </c>
      <c r="I286" s="66" t="n">
        <f aca="false">'Vstupní data'!L286</f>
        <v>0</v>
      </c>
      <c r="J286" s="66" t="n">
        <f aca="false">'Vstupní data'!K286*'Vstupní data'!M286/100</f>
        <v>0</v>
      </c>
      <c r="L286" s="66" t="n">
        <f aca="false">IF('Vstupní data'!N286="prostokořenný",0,IF('Vstupní data'!N286="krytokořenný","k",IF('Vstupní data'!N286="poloodrostky nebo odrostky, prostokořenné i krytokořenné","po",0)))</f>
        <v>0</v>
      </c>
      <c r="N286" s="66"/>
      <c r="O286" s="66" t="n">
        <f aca="false">'Vstupní data'!O286</f>
        <v>0</v>
      </c>
      <c r="P286" s="66" t="n">
        <f aca="false">IF(O286&gt;0,VLOOKUP(CONCATENATE(VLOOKUP(I286,'Pril3-drev'!$H$5:$K$83,4,0),"-",'Vstupní data'!R286),K2!$C$15:$D$23,2,0),0)</f>
        <v>0</v>
      </c>
      <c r="Q286" s="66" t="n">
        <f aca="false">IF(O286&gt;0,VLOOKUP(I286,'Pril3-drev'!$H$5:$I$83,2,0),0)</f>
        <v>0</v>
      </c>
      <c r="R286" s="66" t="n">
        <f aca="false">IF(Q286&gt;0,VLOOKUP(Q286,'Pril6-okus'!$A$5:$B$17,2,0),0)</f>
        <v>0</v>
      </c>
      <c r="S286" s="66" t="n">
        <f aca="false">IF(O286&gt;0,VLOOKUP(I286,'Pril3-drev'!$H$5:$J$83,3,0),0)</f>
        <v>0</v>
      </c>
      <c r="T286" s="66" t="str">
        <f aca="false">IF(O286&gt;0,IF(L286="k",0.9*VLOOKUP(S286,'ha-pocty-vyhl'!$A$5:$B$20,2,0),IF(L286="po",0.8*VLOOKUP(S286,'ha-pocty-vyhl'!$A$5:$B$20,2,0),VLOOKUP(S286,'ha-pocty-vyhl'!$A$5:$B$20,2,0))),"")</f>
        <v/>
      </c>
      <c r="U286" s="66" t="n">
        <f aca="false">'Vstupní data'!P286</f>
        <v>0</v>
      </c>
      <c r="V286" s="66" t="n">
        <f aca="false">IF(O286&gt;0,1.3*T286*1000*Z286/10000,0)</f>
        <v>0</v>
      </c>
      <c r="W286" s="66" t="n">
        <f aca="false">IF(O286&gt;0,1.3*T286*1000*Z286/10000,0)</f>
        <v>0</v>
      </c>
      <c r="X286" s="66" t="n">
        <f aca="false">IF(O286&gt;0,IF(O286&gt;V286,V286,O286),0)</f>
        <v>0</v>
      </c>
      <c r="Y286" s="66" t="n">
        <f aca="false">IF(O286&gt;0,IF(IF(U286&gt;W286,W286,U286)&lt;X286,W286,IF(U286&gt;W286,W286,U286)),0)</f>
        <v>0</v>
      </c>
      <c r="Z286" s="66" t="n">
        <f aca="false">IF(O286&gt;0,IF(J286&gt;0,J286,K286*H286/100),0)</f>
        <v>0</v>
      </c>
      <c r="AA286" s="67" t="n">
        <f aca="false">IF(O286&gt;0,CEILING(R286*P286*X286/Y286*Z286,1),0)</f>
        <v>0</v>
      </c>
      <c r="AB286" s="68" t="n">
        <f aca="false">IF(O286&gt;0,AA286/O286,0)</f>
        <v>0</v>
      </c>
      <c r="AC286" s="66" t="n">
        <f aca="false">'Vstupní data'!W286</f>
        <v>0</v>
      </c>
      <c r="AI286" s="66" t="str">
        <f aca="false">IF(OR('Vstupní data'!T286&gt;0,'Vstupní data'!U286&gt;0),VLOOKUP(I286,'Pril3-drev'!$H$5:$J$83,3,0),"")</f>
        <v/>
      </c>
      <c r="AJ286" s="66" t="n">
        <f aca="false">IF('Vstupní data'!V286="prostokořenný",0,IF('Vstupní data'!V286="krytokořenný","k",IF('Vstupní data'!V286="poloodrostky nebo odrostky, prostokořenné i krytokořenné","po",0)))</f>
        <v>0</v>
      </c>
      <c r="AK286" s="66" t="n">
        <f aca="false">IF(OR('Vstupní data'!T286&gt;0,'Vstupní data'!U286&gt;0),IF(AJ286="k",0.9*VLOOKUP(AI286,'ha-pocty-vyhl'!$A$5:$B$20,2,0),IF(AJ286="po",0.8*VLOOKUP(AI286,'ha-pocty-vyhl'!$A$5:$B$20,2,0),VLOOKUP(AI286,'ha-pocty-vyhl'!$A$5:$B$20,2,0))),0)</f>
        <v>0</v>
      </c>
      <c r="AL286" s="66" t="n">
        <f aca="false">IF(OR('Vstupní data'!T286&gt;0,'Vstupní data'!U286&gt;0),'Vstupní data'!K286*'Vstupní data'!M286/100,0)</f>
        <v>0</v>
      </c>
      <c r="AM286" s="66" t="n">
        <f aca="false">IF(OR('Vstupní data'!T286&gt;0,'Vstupní data'!U286&gt;0),IF('Vstupní data'!T286&gt;0,'Vstupní data'!T286,ROUND(10*'Vstupní data'!U286/AK286,0)),0)</f>
        <v>0</v>
      </c>
      <c r="AN286" s="69" t="n">
        <f aca="false">IF('Vstupní data'!T286&gt;0,   IF('Vstupní data'!T286&lt;=AL286,'Vstupní data'!T286,AL286),   IF(AM286&lt;AL286,AM286,AL286))</f>
        <v>0</v>
      </c>
      <c r="AO286" s="69" t="n">
        <f aca="false">'Vstupní data'!X286</f>
        <v>0</v>
      </c>
      <c r="AP286" s="66" t="n">
        <f aca="false">IF(OR('Vstupní data'!T286&gt;0,'Vstupní data'!U286&gt;0),IF(I286&lt;&gt;0,VLOOKUP(I286,'Pril3-drev'!$H$5:$I$83,2,0),0),0)</f>
        <v>0</v>
      </c>
      <c r="AQ286" s="66" t="n">
        <f aca="false">'Vstupní data'!Y286</f>
        <v>0</v>
      </c>
      <c r="AR286" s="66" t="str">
        <f aca="false">IF(AC286&gt;5,   IF('Vstupní data'!Y286&gt;0,   VLOOKUP(VLOOKUP(CONCATENATE(VLOOKUP(I286,'Pril3-drev'!$H$4:$L$83,5,0),AC286),'Pril3-drev'!$Q$4:$R$2803,2,0),'AVB-BS'!$C$5:$S$29 ,LOOKUP(AQ286,'AVB-BS'!$D$3:$S$3,'AVB-BS'!$D$1:$S$1) ,0 )   ,   IF('Vstupní data'!Z286&gt;0,'Vstupní data'!Z286,0)) , "")</f>
        <v/>
      </c>
      <c r="AS286" s="70" t="str">
        <f aca="false">IF(AC286&gt;5,VLOOKUP(CONCATENATE(AP286,AR286),'Pril1-THLPa'!$H$6:$N$96,4,0),"")</f>
        <v/>
      </c>
      <c r="AT286" s="70" t="str">
        <f aca="false">IF(AC286&gt;5,VLOOKUP(CONCATENATE(AP286,AR286),'Pril1-THLPa'!$H$6:$N$96,5,0),"")</f>
        <v/>
      </c>
      <c r="AU286" s="70" t="str">
        <f aca="false">IF(AC286&gt;5,VLOOKUP(CONCATENATE(AP286,AR286),'Pril1-THLPa'!$H$6:$N$96,6,0),"")</f>
        <v/>
      </c>
      <c r="AV286" s="70" t="str">
        <f aca="false">IF(AC286&gt;5,VLOOKUP(CONCATENATE(AP286,AR286),'Pril1-THLPa'!$H$6:$N$96,7,0),"")</f>
        <v/>
      </c>
      <c r="AW286" s="70" t="str">
        <f aca="false">IF(AC286&gt;5,VLOOKUP(CONCATENATE(AP286,AR286),'Pril1-THLPa'!$H$6:$O$96,8,0),"")</f>
        <v/>
      </c>
      <c r="AX286" s="66" t="n">
        <f aca="false">IF(AC286&gt;0,IF(AND(AC286&gt;0,AC286&lt;=5),VLOOKUP(AP286,'Pril1-THLPa'!$A$6:$F$18,LOOKUP(AC286,'Pril1-THLPa'!$B$5:$F$5,'Pril1-THLPa'!$B$4:$F$4),0),AS286+AT286*(AC286-5)+AU286*POWER(AC286-5,2)+AV286*POWER(AC286-5,3)+AW286*POWER(AC286-5,4)),0)</f>
        <v>0</v>
      </c>
      <c r="AY286" s="71"/>
      <c r="AZ286" s="66" t="n">
        <f aca="false">'Vstupní data'!AA286</f>
        <v>0</v>
      </c>
      <c r="BA286" s="66" t="n">
        <f aca="false">IF(OR('Vstupní data'!T286&gt;0,'Vstupní data'!U286&gt;0),IF(AC286&lt;&gt;"",AX286*AO286/10*(100+AZ286)/100,0),0)</f>
        <v>0</v>
      </c>
      <c r="BB286" s="67" t="n">
        <f aca="false">IF(AC286&lt;&gt;"",ROUND(BA286*AN286,0),0)</f>
        <v>0</v>
      </c>
      <c r="BC286" s="68" t="str">
        <f aca="false">IF(AE286&gt;0,BB286/AE286,"")</f>
        <v/>
      </c>
      <c r="BD286" s="66" t="n">
        <f aca="false">'Vstupní data'!AE286</f>
        <v>0</v>
      </c>
      <c r="BF286" s="66" t="n">
        <f aca="false">'Vstupní data'!AC286</f>
        <v>0</v>
      </c>
      <c r="BH286" s="66" t="n">
        <f aca="false">'Vstupní data'!AD286</f>
        <v>0</v>
      </c>
      <c r="BI286" s="66" t="n">
        <f aca="false">'Vstupní data'!AF286</f>
        <v>0</v>
      </c>
      <c r="BJ286" s="69" t="n">
        <f aca="false">'Vstupní data'!AG286</f>
        <v>0</v>
      </c>
      <c r="BK286" s="69" t="n">
        <f aca="false">IF(BF286&lt;&gt;0,VLOOKUP(I286,'Pril3-drev'!$H$5:$I$83,2,0),0)</f>
        <v>0</v>
      </c>
      <c r="BL286" s="69" t="n">
        <f aca="false">IF(BF286&lt;&gt;0,VLOOKUP(BK286,'Pril3-drev'!$A$5:$C$17,3,0),0)</f>
        <v>0</v>
      </c>
      <c r="BM286" s="69" t="n">
        <f aca="false">'Vstupní data'!AH286</f>
        <v>0</v>
      </c>
      <c r="BN286" s="69" t="n">
        <f aca="false">IF('Vstupní data'!AH286&gt;0,   VLOOKUP(VLOOKUP(CONCATENATE(VLOOKUP(I286,'Pril3-drev'!$H$4:$L$83,5,0),BD286),'Pril3-drev'!$Q$4:$R$2803,2,0),'AVB-BS'!$C$5:$S$29 ,LOOKUP(BM286,'AVB-BS'!$D$3:$S$3,'AVB-BS'!$D$1:$S$1) ,0 )   ,   IF('Vstupní data'!AI286&gt;0,'Vstupní data'!AI286,0))</f>
        <v>0</v>
      </c>
      <c r="BO286" s="69" t="str">
        <f aca="false">IF(BX286&gt;5,VLOOKUP(CONCATENATE(BK286,BN286),'Pril1-THLPa'!$H$6:$N$96,4,0),"")</f>
        <v/>
      </c>
      <c r="BP286" s="69" t="str">
        <f aca="false">IF(BX286&gt;5,VLOOKUP(CONCATENATE(BK286,BN286),'Pril1-THLPa'!$H$6:$N$96,5,0),"")</f>
        <v/>
      </c>
      <c r="BQ286" s="69" t="str">
        <f aca="false">IF(BX286&gt;5,VLOOKUP(CONCATENATE(BK286,BN286),'Pril1-THLPa'!$H$6:$N$96,6,0),"")</f>
        <v/>
      </c>
      <c r="BR286" s="69" t="str">
        <f aca="false">IF(BX286&gt;5,VLOOKUP(CONCATENATE(BK286,BN286),'Pril1-THLPa'!$H$6:$N$96,7,0),"")</f>
        <v/>
      </c>
      <c r="BS286" s="69" t="str">
        <f aca="false">IF(BX286&gt;5,VLOOKUP(CONCATENATE(BK286,BN286),'Pril1-THLPa'!$H$6:$O$96,8,0),"")</f>
        <v/>
      </c>
      <c r="BT286" s="69" t="str">
        <f aca="false">IF(BF286&gt;0, IF(BK286="smrk",  VLOOKUP(VLOOKUP(BD286,'Pril9-K3'!$L$8:$M$207,2,0),'Pril9-K3'!$A$8:$J$16,LOOKUP(BN286,'Pril9-K3'!$A$7:$J$7,'Pril9-K3'!$A$5:$J$5),0), IF(AND(BK286&lt;&gt;"smrk",'Vstupní data'!AK286&lt;&gt;""),'Vstupní data'!AK286,   VLOOKUP(VLOOKUP(BD286,'Pril9-K3'!$L$8:$M$207,2,0),'Pril9-K3'!$A$8:$J$16,LOOKUP(BN286,'Pril9-K3'!$A$7:$J$7,'Pril9-K3'!$A$5:$J$5),0)   )),   "")</f>
        <v/>
      </c>
      <c r="BV286" s="69" t="n">
        <f aca="false">'Vstupní data'!AJ286</f>
        <v>0</v>
      </c>
      <c r="BW286" s="69" t="n">
        <f aca="false">IF(BF286&gt;0,IF(J286&gt;0,J286,K286*H286/100),0)</f>
        <v>0</v>
      </c>
      <c r="BX286" s="69" t="n">
        <f aca="false">IF(BF286&gt;0,IF(BJ286&gt;BL286,BL286,BJ286),0)</f>
        <v>0</v>
      </c>
      <c r="BY286" s="69" t="n">
        <f aca="false">IF(BD286=0,0,IF(AND(BX286&gt;0,BX286&lt;=5),  IF(AND(BX286&gt;0,BX286&lt;=5),VLOOKUP(BK286,'Pril1-THLPa'!$A$6:$F$18,IF(AND(BX286&gt;0,BX286&lt;=5),LOOKUP(BX286,'Pril1-THLPa'!$B$5:$F$5,'Pril1-THLPa'!$B$4:$F$4),""),0),""),  IF(BX286&gt;5,BO286+BP286*(BX286-5)+BQ286*POWER(BX286-5,2)+BR286*POWER(BX286-5,3)+BS286*POWER(BX286-5,4),"")))</f>
        <v>0</v>
      </c>
      <c r="BZ286" s="69" t="n">
        <f aca="false">IF(BY286&gt;0,BY286*BI286/10*BW286*(100+BV286)/100,0)</f>
        <v>0</v>
      </c>
      <c r="CA286" s="69" t="n">
        <f aca="false">IF(BD286&gt;0,BX286-IF(BD286&gt;BX286,BX286,BD286),0)</f>
        <v>0</v>
      </c>
      <c r="CB286" s="69" t="n">
        <f aca="false">POWER(1.01,CA286)</f>
        <v>1</v>
      </c>
      <c r="CC286" s="69" t="n">
        <f aca="false">IF(BF286&gt;0,IF(BF286&gt;BH286,1,BF286/BH286),0)</f>
        <v>0</v>
      </c>
      <c r="CD286" s="72" t="n">
        <f aca="false">IF(BD286=0,0,IF(BF286&gt;0,ROUND(IF(CB286&lt;&gt;0,BZ286*BT286*1/CB286*CC286,0),0),0))</f>
        <v>0</v>
      </c>
      <c r="CE286" s="73" t="str">
        <f aca="false">IF(BF286&gt;0,IF(BF286&gt;BH286,CD286/BF286,CD286/BH286),"")</f>
        <v/>
      </c>
      <c r="CF286" s="69" t="n">
        <f aca="false">'Vstupní data'!AM286</f>
        <v>0</v>
      </c>
      <c r="CG286" s="69" t="n">
        <f aca="false">'Vstupní data'!AN286</f>
        <v>0</v>
      </c>
      <c r="CH286" s="69" t="n">
        <f aca="false">'Vstupní data'!AO286</f>
        <v>0</v>
      </c>
      <c r="CI286" s="69" t="n">
        <f aca="false">'Vstupní data'!AP286</f>
        <v>0</v>
      </c>
      <c r="CJ286" s="72" t="n">
        <f aca="false">ROUND(CH286*CI286,0)</f>
        <v>0</v>
      </c>
      <c r="CK286" s="74" t="str">
        <f aca="false">IF(OR(AA286&gt;0,BB286&gt;0,CD286&gt;0,CJ286&gt;0),AA286+BB286+CD286+CJ286,"")</f>
        <v/>
      </c>
    </row>
    <row r="287" customFormat="false" ht="12.8" hidden="false" customHeight="false" outlineLevel="0" collapsed="false">
      <c r="A287" s="66" t="n">
        <f aca="false">'Vstupní data'!A287</f>
        <v>0</v>
      </c>
      <c r="F287" s="66" t="str">
        <f aca="false">CONCATENATE('Vstupní data'!F287,'Vstupní data'!G287,'Vstupní data'!H287,'Vstupní data'!I287)</f>
        <v/>
      </c>
      <c r="G287" s="66"/>
      <c r="H287" s="66" t="n">
        <f aca="false">'Vstupní data'!K287</f>
        <v>0</v>
      </c>
      <c r="I287" s="66" t="n">
        <f aca="false">'Vstupní data'!L287</f>
        <v>0</v>
      </c>
      <c r="J287" s="66" t="n">
        <f aca="false">'Vstupní data'!K287*'Vstupní data'!M287/100</f>
        <v>0</v>
      </c>
      <c r="L287" s="66" t="n">
        <f aca="false">IF('Vstupní data'!N287="prostokořenný",0,IF('Vstupní data'!N287="krytokořenný","k",IF('Vstupní data'!N287="poloodrostky nebo odrostky, prostokořenné i krytokořenné","po",0)))</f>
        <v>0</v>
      </c>
      <c r="N287" s="66"/>
      <c r="O287" s="66" t="n">
        <f aca="false">'Vstupní data'!O287</f>
        <v>0</v>
      </c>
      <c r="P287" s="66" t="n">
        <f aca="false">IF(O287&gt;0,VLOOKUP(CONCATENATE(VLOOKUP(I287,'Pril3-drev'!$H$5:$K$83,4,0),"-",'Vstupní data'!R287),K2!$C$15:$D$23,2,0),0)</f>
        <v>0</v>
      </c>
      <c r="Q287" s="66" t="n">
        <f aca="false">IF(O287&gt;0,VLOOKUP(I287,'Pril3-drev'!$H$5:$I$83,2,0),0)</f>
        <v>0</v>
      </c>
      <c r="R287" s="66" t="n">
        <f aca="false">IF(Q287&gt;0,VLOOKUP(Q287,'Pril6-okus'!$A$5:$B$17,2,0),0)</f>
        <v>0</v>
      </c>
      <c r="S287" s="66" t="n">
        <f aca="false">IF(O287&gt;0,VLOOKUP(I287,'Pril3-drev'!$H$5:$J$83,3,0),0)</f>
        <v>0</v>
      </c>
      <c r="T287" s="66" t="str">
        <f aca="false">IF(O287&gt;0,IF(L287="k",0.9*VLOOKUP(S287,'ha-pocty-vyhl'!$A$5:$B$20,2,0),IF(L287="po",0.8*VLOOKUP(S287,'ha-pocty-vyhl'!$A$5:$B$20,2,0),VLOOKUP(S287,'ha-pocty-vyhl'!$A$5:$B$20,2,0))),"")</f>
        <v/>
      </c>
      <c r="U287" s="66" t="n">
        <f aca="false">'Vstupní data'!P287</f>
        <v>0</v>
      </c>
      <c r="V287" s="66" t="n">
        <f aca="false">IF(O287&gt;0,1.3*T287*1000*Z287/10000,0)</f>
        <v>0</v>
      </c>
      <c r="W287" s="66" t="n">
        <f aca="false">IF(O287&gt;0,1.3*T287*1000*Z287/10000,0)</f>
        <v>0</v>
      </c>
      <c r="X287" s="66" t="n">
        <f aca="false">IF(O287&gt;0,IF(O287&gt;V287,V287,O287),0)</f>
        <v>0</v>
      </c>
      <c r="Y287" s="66" t="n">
        <f aca="false">IF(O287&gt;0,IF(IF(U287&gt;W287,W287,U287)&lt;X287,W287,IF(U287&gt;W287,W287,U287)),0)</f>
        <v>0</v>
      </c>
      <c r="Z287" s="66" t="n">
        <f aca="false">IF(O287&gt;0,IF(J287&gt;0,J287,K287*H287/100),0)</f>
        <v>0</v>
      </c>
      <c r="AA287" s="67" t="n">
        <f aca="false">IF(O287&gt;0,CEILING(R287*P287*X287/Y287*Z287,1),0)</f>
        <v>0</v>
      </c>
      <c r="AB287" s="68" t="n">
        <f aca="false">IF(O287&gt;0,AA287/O287,0)</f>
        <v>0</v>
      </c>
      <c r="AC287" s="66" t="n">
        <f aca="false">'Vstupní data'!W287</f>
        <v>0</v>
      </c>
      <c r="AI287" s="66" t="str">
        <f aca="false">IF(OR('Vstupní data'!T287&gt;0,'Vstupní data'!U287&gt;0),VLOOKUP(I287,'Pril3-drev'!$H$5:$J$83,3,0),"")</f>
        <v/>
      </c>
      <c r="AJ287" s="66" t="n">
        <f aca="false">IF('Vstupní data'!V287="prostokořenný",0,IF('Vstupní data'!V287="krytokořenný","k",IF('Vstupní data'!V287="poloodrostky nebo odrostky, prostokořenné i krytokořenné","po",0)))</f>
        <v>0</v>
      </c>
      <c r="AK287" s="66" t="n">
        <f aca="false">IF(OR('Vstupní data'!T287&gt;0,'Vstupní data'!U287&gt;0),IF(AJ287="k",0.9*VLOOKUP(AI287,'ha-pocty-vyhl'!$A$5:$B$20,2,0),IF(AJ287="po",0.8*VLOOKUP(AI287,'ha-pocty-vyhl'!$A$5:$B$20,2,0),VLOOKUP(AI287,'ha-pocty-vyhl'!$A$5:$B$20,2,0))),0)</f>
        <v>0</v>
      </c>
      <c r="AL287" s="66" t="n">
        <f aca="false">IF(OR('Vstupní data'!T287&gt;0,'Vstupní data'!U287&gt;0),'Vstupní data'!K287*'Vstupní data'!M287/100,0)</f>
        <v>0</v>
      </c>
      <c r="AM287" s="66" t="n">
        <f aca="false">IF(OR('Vstupní data'!T287&gt;0,'Vstupní data'!U287&gt;0),IF('Vstupní data'!T287&gt;0,'Vstupní data'!T287,ROUND(10*'Vstupní data'!U287/AK287,0)),0)</f>
        <v>0</v>
      </c>
      <c r="AN287" s="69" t="n">
        <f aca="false">IF('Vstupní data'!T287&gt;0,   IF('Vstupní data'!T287&lt;=AL287,'Vstupní data'!T287,AL287),   IF(AM287&lt;AL287,AM287,AL287))</f>
        <v>0</v>
      </c>
      <c r="AO287" s="69" t="n">
        <f aca="false">'Vstupní data'!X287</f>
        <v>0</v>
      </c>
      <c r="AP287" s="66" t="n">
        <f aca="false">IF(OR('Vstupní data'!T287&gt;0,'Vstupní data'!U287&gt;0),IF(I287&lt;&gt;0,VLOOKUP(I287,'Pril3-drev'!$H$5:$I$83,2,0),0),0)</f>
        <v>0</v>
      </c>
      <c r="AQ287" s="66" t="n">
        <f aca="false">'Vstupní data'!Y287</f>
        <v>0</v>
      </c>
      <c r="AR287" s="66" t="str">
        <f aca="false">IF(AC287&gt;5,   IF('Vstupní data'!Y287&gt;0,   VLOOKUP(VLOOKUP(CONCATENATE(VLOOKUP(I287,'Pril3-drev'!$H$4:$L$83,5,0),AC287),'Pril3-drev'!$Q$4:$R$2803,2,0),'AVB-BS'!$C$5:$S$29 ,LOOKUP(AQ287,'AVB-BS'!$D$3:$S$3,'AVB-BS'!$D$1:$S$1) ,0 )   ,   IF('Vstupní data'!Z287&gt;0,'Vstupní data'!Z287,0)) , "")</f>
        <v/>
      </c>
      <c r="AS287" s="70" t="str">
        <f aca="false">IF(AC287&gt;5,VLOOKUP(CONCATENATE(AP287,AR287),'Pril1-THLPa'!$H$6:$N$96,4,0),"")</f>
        <v/>
      </c>
      <c r="AT287" s="70" t="str">
        <f aca="false">IF(AC287&gt;5,VLOOKUP(CONCATENATE(AP287,AR287),'Pril1-THLPa'!$H$6:$N$96,5,0),"")</f>
        <v/>
      </c>
      <c r="AU287" s="70" t="str">
        <f aca="false">IF(AC287&gt;5,VLOOKUP(CONCATENATE(AP287,AR287),'Pril1-THLPa'!$H$6:$N$96,6,0),"")</f>
        <v/>
      </c>
      <c r="AV287" s="70" t="str">
        <f aca="false">IF(AC287&gt;5,VLOOKUP(CONCATENATE(AP287,AR287),'Pril1-THLPa'!$H$6:$N$96,7,0),"")</f>
        <v/>
      </c>
      <c r="AW287" s="70" t="str">
        <f aca="false">IF(AC287&gt;5,VLOOKUP(CONCATENATE(AP287,AR287),'Pril1-THLPa'!$H$6:$O$96,8,0),"")</f>
        <v/>
      </c>
      <c r="AX287" s="66" t="n">
        <f aca="false">IF(AC287&gt;0,IF(AND(AC287&gt;0,AC287&lt;=5),VLOOKUP(AP287,'Pril1-THLPa'!$A$6:$F$18,LOOKUP(AC287,'Pril1-THLPa'!$B$5:$F$5,'Pril1-THLPa'!$B$4:$F$4),0),AS287+AT287*(AC287-5)+AU287*POWER(AC287-5,2)+AV287*POWER(AC287-5,3)+AW287*POWER(AC287-5,4)),0)</f>
        <v>0</v>
      </c>
      <c r="AY287" s="71"/>
      <c r="AZ287" s="66" t="n">
        <f aca="false">'Vstupní data'!AA287</f>
        <v>0</v>
      </c>
      <c r="BA287" s="66" t="n">
        <f aca="false">IF(OR('Vstupní data'!T287&gt;0,'Vstupní data'!U287&gt;0),IF(AC287&lt;&gt;"",AX287*AO287/10*(100+AZ287)/100,0),0)</f>
        <v>0</v>
      </c>
      <c r="BB287" s="67" t="n">
        <f aca="false">IF(AC287&lt;&gt;"",ROUND(BA287*AN287,0),0)</f>
        <v>0</v>
      </c>
      <c r="BC287" s="68" t="str">
        <f aca="false">IF(AE287&gt;0,BB287/AE287,"")</f>
        <v/>
      </c>
      <c r="BD287" s="66" t="n">
        <f aca="false">'Vstupní data'!AE287</f>
        <v>0</v>
      </c>
      <c r="BF287" s="66" t="n">
        <f aca="false">'Vstupní data'!AC287</f>
        <v>0</v>
      </c>
      <c r="BH287" s="66" t="n">
        <f aca="false">'Vstupní data'!AD287</f>
        <v>0</v>
      </c>
      <c r="BI287" s="66" t="n">
        <f aca="false">'Vstupní data'!AF287</f>
        <v>0</v>
      </c>
      <c r="BJ287" s="69" t="n">
        <f aca="false">'Vstupní data'!AG287</f>
        <v>0</v>
      </c>
      <c r="BK287" s="69" t="n">
        <f aca="false">IF(BF287&lt;&gt;0,VLOOKUP(I287,'Pril3-drev'!$H$5:$I$83,2,0),0)</f>
        <v>0</v>
      </c>
      <c r="BL287" s="69" t="n">
        <f aca="false">IF(BF287&lt;&gt;0,VLOOKUP(BK287,'Pril3-drev'!$A$5:$C$17,3,0),0)</f>
        <v>0</v>
      </c>
      <c r="BM287" s="69" t="n">
        <f aca="false">'Vstupní data'!AH287</f>
        <v>0</v>
      </c>
      <c r="BN287" s="69" t="n">
        <f aca="false">IF('Vstupní data'!AH287&gt;0,   VLOOKUP(VLOOKUP(CONCATENATE(VLOOKUP(I287,'Pril3-drev'!$H$4:$L$83,5,0),BD287),'Pril3-drev'!$Q$4:$R$2803,2,0),'AVB-BS'!$C$5:$S$29 ,LOOKUP(BM287,'AVB-BS'!$D$3:$S$3,'AVB-BS'!$D$1:$S$1) ,0 )   ,   IF('Vstupní data'!AI287&gt;0,'Vstupní data'!AI287,0))</f>
        <v>0</v>
      </c>
      <c r="BO287" s="69" t="str">
        <f aca="false">IF(BX287&gt;5,VLOOKUP(CONCATENATE(BK287,BN287),'Pril1-THLPa'!$H$6:$N$96,4,0),"")</f>
        <v/>
      </c>
      <c r="BP287" s="69" t="str">
        <f aca="false">IF(BX287&gt;5,VLOOKUP(CONCATENATE(BK287,BN287),'Pril1-THLPa'!$H$6:$N$96,5,0),"")</f>
        <v/>
      </c>
      <c r="BQ287" s="69" t="str">
        <f aca="false">IF(BX287&gt;5,VLOOKUP(CONCATENATE(BK287,BN287),'Pril1-THLPa'!$H$6:$N$96,6,0),"")</f>
        <v/>
      </c>
      <c r="BR287" s="69" t="str">
        <f aca="false">IF(BX287&gt;5,VLOOKUP(CONCATENATE(BK287,BN287),'Pril1-THLPa'!$H$6:$N$96,7,0),"")</f>
        <v/>
      </c>
      <c r="BS287" s="69" t="str">
        <f aca="false">IF(BX287&gt;5,VLOOKUP(CONCATENATE(BK287,BN287),'Pril1-THLPa'!$H$6:$O$96,8,0),"")</f>
        <v/>
      </c>
      <c r="BT287" s="69" t="str">
        <f aca="false">IF(BF287&gt;0, IF(BK287="smrk",  VLOOKUP(VLOOKUP(BD287,'Pril9-K3'!$L$8:$M$207,2,0),'Pril9-K3'!$A$8:$J$16,LOOKUP(BN287,'Pril9-K3'!$A$7:$J$7,'Pril9-K3'!$A$5:$J$5),0), IF(AND(BK287&lt;&gt;"smrk",'Vstupní data'!AK287&lt;&gt;""),'Vstupní data'!AK287,   VLOOKUP(VLOOKUP(BD287,'Pril9-K3'!$L$8:$M$207,2,0),'Pril9-K3'!$A$8:$J$16,LOOKUP(BN287,'Pril9-K3'!$A$7:$J$7,'Pril9-K3'!$A$5:$J$5),0)   )),   "")</f>
        <v/>
      </c>
      <c r="BV287" s="69" t="n">
        <f aca="false">'Vstupní data'!AJ287</f>
        <v>0</v>
      </c>
      <c r="BW287" s="69" t="n">
        <f aca="false">IF(BF287&gt;0,IF(J287&gt;0,J287,K287*H287/100),0)</f>
        <v>0</v>
      </c>
      <c r="BX287" s="69" t="n">
        <f aca="false">IF(BF287&gt;0,IF(BJ287&gt;BL287,BL287,BJ287),0)</f>
        <v>0</v>
      </c>
      <c r="BY287" s="69" t="n">
        <f aca="false">IF(BD287=0,0,IF(AND(BX287&gt;0,BX287&lt;=5),  IF(AND(BX287&gt;0,BX287&lt;=5),VLOOKUP(BK287,'Pril1-THLPa'!$A$6:$F$18,IF(AND(BX287&gt;0,BX287&lt;=5),LOOKUP(BX287,'Pril1-THLPa'!$B$5:$F$5,'Pril1-THLPa'!$B$4:$F$4),""),0),""),  IF(BX287&gt;5,BO287+BP287*(BX287-5)+BQ287*POWER(BX287-5,2)+BR287*POWER(BX287-5,3)+BS287*POWER(BX287-5,4),"")))</f>
        <v>0</v>
      </c>
      <c r="BZ287" s="69" t="n">
        <f aca="false">IF(BY287&gt;0,BY287*BI287/10*BW287*(100+BV287)/100,0)</f>
        <v>0</v>
      </c>
      <c r="CA287" s="69" t="n">
        <f aca="false">IF(BD287&gt;0,BX287-IF(BD287&gt;BX287,BX287,BD287),0)</f>
        <v>0</v>
      </c>
      <c r="CB287" s="69" t="n">
        <f aca="false">POWER(1.01,CA287)</f>
        <v>1</v>
      </c>
      <c r="CC287" s="69" t="n">
        <f aca="false">IF(BF287&gt;0,IF(BF287&gt;BH287,1,BF287/BH287),0)</f>
        <v>0</v>
      </c>
      <c r="CD287" s="72" t="n">
        <f aca="false">IF(BD287=0,0,IF(BF287&gt;0,ROUND(IF(CB287&lt;&gt;0,BZ287*BT287*1/CB287*CC287,0),0),0))</f>
        <v>0</v>
      </c>
      <c r="CE287" s="73" t="str">
        <f aca="false">IF(BF287&gt;0,IF(BF287&gt;BH287,CD287/BF287,CD287/BH287),"")</f>
        <v/>
      </c>
      <c r="CF287" s="69" t="n">
        <f aca="false">'Vstupní data'!AM287</f>
        <v>0</v>
      </c>
      <c r="CG287" s="69" t="n">
        <f aca="false">'Vstupní data'!AN287</f>
        <v>0</v>
      </c>
      <c r="CH287" s="69" t="n">
        <f aca="false">'Vstupní data'!AO287</f>
        <v>0</v>
      </c>
      <c r="CI287" s="69" t="n">
        <f aca="false">'Vstupní data'!AP287</f>
        <v>0</v>
      </c>
      <c r="CJ287" s="72" t="n">
        <f aca="false">ROUND(CH287*CI287,0)</f>
        <v>0</v>
      </c>
      <c r="CK287" s="74" t="str">
        <f aca="false">IF(OR(AA287&gt;0,BB287&gt;0,CD287&gt;0,CJ287&gt;0),AA287+BB287+CD287+CJ287,"")</f>
        <v/>
      </c>
    </row>
    <row r="288" customFormat="false" ht="12.8" hidden="false" customHeight="false" outlineLevel="0" collapsed="false">
      <c r="A288" s="66" t="n">
        <f aca="false">'Vstupní data'!A288</f>
        <v>0</v>
      </c>
      <c r="F288" s="66" t="str">
        <f aca="false">CONCATENATE('Vstupní data'!F288,'Vstupní data'!G288,'Vstupní data'!H288,'Vstupní data'!I288)</f>
        <v/>
      </c>
      <c r="G288" s="66"/>
      <c r="H288" s="66" t="n">
        <f aca="false">'Vstupní data'!K288</f>
        <v>0</v>
      </c>
      <c r="I288" s="66" t="n">
        <f aca="false">'Vstupní data'!L288</f>
        <v>0</v>
      </c>
      <c r="J288" s="66" t="n">
        <f aca="false">'Vstupní data'!K288*'Vstupní data'!M288/100</f>
        <v>0</v>
      </c>
      <c r="L288" s="66" t="n">
        <f aca="false">IF('Vstupní data'!N288="prostokořenný",0,IF('Vstupní data'!N288="krytokořenný","k",IF('Vstupní data'!N288="poloodrostky nebo odrostky, prostokořenné i krytokořenné","po",0)))</f>
        <v>0</v>
      </c>
      <c r="N288" s="66"/>
      <c r="O288" s="66" t="n">
        <f aca="false">'Vstupní data'!O288</f>
        <v>0</v>
      </c>
      <c r="P288" s="66" t="n">
        <f aca="false">IF(O288&gt;0,VLOOKUP(CONCATENATE(VLOOKUP(I288,'Pril3-drev'!$H$5:$K$83,4,0),"-",'Vstupní data'!R288),K2!$C$15:$D$23,2,0),0)</f>
        <v>0</v>
      </c>
      <c r="Q288" s="66" t="n">
        <f aca="false">IF(O288&gt;0,VLOOKUP(I288,'Pril3-drev'!$H$5:$I$83,2,0),0)</f>
        <v>0</v>
      </c>
      <c r="R288" s="66" t="n">
        <f aca="false">IF(Q288&gt;0,VLOOKUP(Q288,'Pril6-okus'!$A$5:$B$17,2,0),0)</f>
        <v>0</v>
      </c>
      <c r="S288" s="66" t="n">
        <f aca="false">IF(O288&gt;0,VLOOKUP(I288,'Pril3-drev'!$H$5:$J$83,3,0),0)</f>
        <v>0</v>
      </c>
      <c r="T288" s="66" t="str">
        <f aca="false">IF(O288&gt;0,IF(L288="k",0.9*VLOOKUP(S288,'ha-pocty-vyhl'!$A$5:$B$20,2,0),IF(L288="po",0.8*VLOOKUP(S288,'ha-pocty-vyhl'!$A$5:$B$20,2,0),VLOOKUP(S288,'ha-pocty-vyhl'!$A$5:$B$20,2,0))),"")</f>
        <v/>
      </c>
      <c r="U288" s="66" t="n">
        <f aca="false">'Vstupní data'!P288</f>
        <v>0</v>
      </c>
      <c r="V288" s="66" t="n">
        <f aca="false">IF(O288&gt;0,1.3*T288*1000*Z288/10000,0)</f>
        <v>0</v>
      </c>
      <c r="W288" s="66" t="n">
        <f aca="false">IF(O288&gt;0,1.3*T288*1000*Z288/10000,0)</f>
        <v>0</v>
      </c>
      <c r="X288" s="66" t="n">
        <f aca="false">IF(O288&gt;0,IF(O288&gt;V288,V288,O288),0)</f>
        <v>0</v>
      </c>
      <c r="Y288" s="66" t="n">
        <f aca="false">IF(O288&gt;0,IF(IF(U288&gt;W288,W288,U288)&lt;X288,W288,IF(U288&gt;W288,W288,U288)),0)</f>
        <v>0</v>
      </c>
      <c r="Z288" s="66" t="n">
        <f aca="false">IF(O288&gt;0,IF(J288&gt;0,J288,K288*H288/100),0)</f>
        <v>0</v>
      </c>
      <c r="AA288" s="67" t="n">
        <f aca="false">IF(O288&gt;0,CEILING(R288*P288*X288/Y288*Z288,1),0)</f>
        <v>0</v>
      </c>
      <c r="AB288" s="68" t="n">
        <f aca="false">IF(O288&gt;0,AA288/O288,0)</f>
        <v>0</v>
      </c>
      <c r="AC288" s="66" t="n">
        <f aca="false">'Vstupní data'!W288</f>
        <v>0</v>
      </c>
      <c r="AI288" s="66" t="str">
        <f aca="false">IF(OR('Vstupní data'!T288&gt;0,'Vstupní data'!U288&gt;0),VLOOKUP(I288,'Pril3-drev'!$H$5:$J$83,3,0),"")</f>
        <v/>
      </c>
      <c r="AJ288" s="66" t="n">
        <f aca="false">IF('Vstupní data'!V288="prostokořenný",0,IF('Vstupní data'!V288="krytokořenný","k",IF('Vstupní data'!V288="poloodrostky nebo odrostky, prostokořenné i krytokořenné","po",0)))</f>
        <v>0</v>
      </c>
      <c r="AK288" s="66" t="n">
        <f aca="false">IF(OR('Vstupní data'!T288&gt;0,'Vstupní data'!U288&gt;0),IF(AJ288="k",0.9*VLOOKUP(AI288,'ha-pocty-vyhl'!$A$5:$B$20,2,0),IF(AJ288="po",0.8*VLOOKUP(AI288,'ha-pocty-vyhl'!$A$5:$B$20,2,0),VLOOKUP(AI288,'ha-pocty-vyhl'!$A$5:$B$20,2,0))),0)</f>
        <v>0</v>
      </c>
      <c r="AL288" s="66" t="n">
        <f aca="false">IF(OR('Vstupní data'!T288&gt;0,'Vstupní data'!U288&gt;0),'Vstupní data'!K288*'Vstupní data'!M288/100,0)</f>
        <v>0</v>
      </c>
      <c r="AM288" s="66" t="n">
        <f aca="false">IF(OR('Vstupní data'!T288&gt;0,'Vstupní data'!U288&gt;0),IF('Vstupní data'!T288&gt;0,'Vstupní data'!T288,ROUND(10*'Vstupní data'!U288/AK288,0)),0)</f>
        <v>0</v>
      </c>
      <c r="AN288" s="69" t="n">
        <f aca="false">IF('Vstupní data'!T288&gt;0,   IF('Vstupní data'!T288&lt;=AL288,'Vstupní data'!T288,AL288),   IF(AM288&lt;AL288,AM288,AL288))</f>
        <v>0</v>
      </c>
      <c r="AO288" s="69" t="n">
        <f aca="false">'Vstupní data'!X288</f>
        <v>0</v>
      </c>
      <c r="AP288" s="66" t="n">
        <f aca="false">IF(OR('Vstupní data'!T288&gt;0,'Vstupní data'!U288&gt;0),IF(I288&lt;&gt;0,VLOOKUP(I288,'Pril3-drev'!$H$5:$I$83,2,0),0),0)</f>
        <v>0</v>
      </c>
      <c r="AQ288" s="66" t="n">
        <f aca="false">'Vstupní data'!Y288</f>
        <v>0</v>
      </c>
      <c r="AR288" s="66" t="str">
        <f aca="false">IF(AC288&gt;5,   IF('Vstupní data'!Y288&gt;0,   VLOOKUP(VLOOKUP(CONCATENATE(VLOOKUP(I288,'Pril3-drev'!$H$4:$L$83,5,0),AC288),'Pril3-drev'!$Q$4:$R$2803,2,0),'AVB-BS'!$C$5:$S$29 ,LOOKUP(AQ288,'AVB-BS'!$D$3:$S$3,'AVB-BS'!$D$1:$S$1) ,0 )   ,   IF('Vstupní data'!Z288&gt;0,'Vstupní data'!Z288,0)) , "")</f>
        <v/>
      </c>
      <c r="AS288" s="70" t="str">
        <f aca="false">IF(AC288&gt;5,VLOOKUP(CONCATENATE(AP288,AR288),'Pril1-THLPa'!$H$6:$N$96,4,0),"")</f>
        <v/>
      </c>
      <c r="AT288" s="70" t="str">
        <f aca="false">IF(AC288&gt;5,VLOOKUP(CONCATENATE(AP288,AR288),'Pril1-THLPa'!$H$6:$N$96,5,0),"")</f>
        <v/>
      </c>
      <c r="AU288" s="70" t="str">
        <f aca="false">IF(AC288&gt;5,VLOOKUP(CONCATENATE(AP288,AR288),'Pril1-THLPa'!$H$6:$N$96,6,0),"")</f>
        <v/>
      </c>
      <c r="AV288" s="70" t="str">
        <f aca="false">IF(AC288&gt;5,VLOOKUP(CONCATENATE(AP288,AR288),'Pril1-THLPa'!$H$6:$N$96,7,0),"")</f>
        <v/>
      </c>
      <c r="AW288" s="70" t="str">
        <f aca="false">IF(AC288&gt;5,VLOOKUP(CONCATENATE(AP288,AR288),'Pril1-THLPa'!$H$6:$O$96,8,0),"")</f>
        <v/>
      </c>
      <c r="AX288" s="66" t="n">
        <f aca="false">IF(AC288&gt;0,IF(AND(AC288&gt;0,AC288&lt;=5),VLOOKUP(AP288,'Pril1-THLPa'!$A$6:$F$18,LOOKUP(AC288,'Pril1-THLPa'!$B$5:$F$5,'Pril1-THLPa'!$B$4:$F$4),0),AS288+AT288*(AC288-5)+AU288*POWER(AC288-5,2)+AV288*POWER(AC288-5,3)+AW288*POWER(AC288-5,4)),0)</f>
        <v>0</v>
      </c>
      <c r="AY288" s="71"/>
      <c r="AZ288" s="66" t="n">
        <f aca="false">'Vstupní data'!AA288</f>
        <v>0</v>
      </c>
      <c r="BA288" s="66" t="n">
        <f aca="false">IF(OR('Vstupní data'!T288&gt;0,'Vstupní data'!U288&gt;0),IF(AC288&lt;&gt;"",AX288*AO288/10*(100+AZ288)/100,0),0)</f>
        <v>0</v>
      </c>
      <c r="BB288" s="67" t="n">
        <f aca="false">IF(AC288&lt;&gt;"",ROUND(BA288*AN288,0),0)</f>
        <v>0</v>
      </c>
      <c r="BC288" s="68" t="str">
        <f aca="false">IF(AE288&gt;0,BB288/AE288,"")</f>
        <v/>
      </c>
      <c r="BD288" s="66" t="n">
        <f aca="false">'Vstupní data'!AE288</f>
        <v>0</v>
      </c>
      <c r="BF288" s="66" t="n">
        <f aca="false">'Vstupní data'!AC288</f>
        <v>0</v>
      </c>
      <c r="BH288" s="66" t="n">
        <f aca="false">'Vstupní data'!AD288</f>
        <v>0</v>
      </c>
      <c r="BI288" s="66" t="n">
        <f aca="false">'Vstupní data'!AF288</f>
        <v>0</v>
      </c>
      <c r="BJ288" s="69" t="n">
        <f aca="false">'Vstupní data'!AG288</f>
        <v>0</v>
      </c>
      <c r="BK288" s="69" t="n">
        <f aca="false">IF(BF288&lt;&gt;0,VLOOKUP(I288,'Pril3-drev'!$H$5:$I$83,2,0),0)</f>
        <v>0</v>
      </c>
      <c r="BL288" s="69" t="n">
        <f aca="false">IF(BF288&lt;&gt;0,VLOOKUP(BK288,'Pril3-drev'!$A$5:$C$17,3,0),0)</f>
        <v>0</v>
      </c>
      <c r="BM288" s="69" t="n">
        <f aca="false">'Vstupní data'!AH288</f>
        <v>0</v>
      </c>
      <c r="BN288" s="69" t="n">
        <f aca="false">IF('Vstupní data'!AH288&gt;0,   VLOOKUP(VLOOKUP(CONCATENATE(VLOOKUP(I288,'Pril3-drev'!$H$4:$L$83,5,0),BD288),'Pril3-drev'!$Q$4:$R$2803,2,0),'AVB-BS'!$C$5:$S$29 ,LOOKUP(BM288,'AVB-BS'!$D$3:$S$3,'AVB-BS'!$D$1:$S$1) ,0 )   ,   IF('Vstupní data'!AI288&gt;0,'Vstupní data'!AI288,0))</f>
        <v>0</v>
      </c>
      <c r="BO288" s="69" t="str">
        <f aca="false">IF(BX288&gt;5,VLOOKUP(CONCATENATE(BK288,BN288),'Pril1-THLPa'!$H$6:$N$96,4,0),"")</f>
        <v/>
      </c>
      <c r="BP288" s="69" t="str">
        <f aca="false">IF(BX288&gt;5,VLOOKUP(CONCATENATE(BK288,BN288),'Pril1-THLPa'!$H$6:$N$96,5,0),"")</f>
        <v/>
      </c>
      <c r="BQ288" s="69" t="str">
        <f aca="false">IF(BX288&gt;5,VLOOKUP(CONCATENATE(BK288,BN288),'Pril1-THLPa'!$H$6:$N$96,6,0),"")</f>
        <v/>
      </c>
      <c r="BR288" s="69" t="str">
        <f aca="false">IF(BX288&gt;5,VLOOKUP(CONCATENATE(BK288,BN288),'Pril1-THLPa'!$H$6:$N$96,7,0),"")</f>
        <v/>
      </c>
      <c r="BS288" s="69" t="str">
        <f aca="false">IF(BX288&gt;5,VLOOKUP(CONCATENATE(BK288,BN288),'Pril1-THLPa'!$H$6:$O$96,8,0),"")</f>
        <v/>
      </c>
      <c r="BT288" s="69" t="str">
        <f aca="false">IF(BF288&gt;0, IF(BK288="smrk",  VLOOKUP(VLOOKUP(BD288,'Pril9-K3'!$L$8:$M$207,2,0),'Pril9-K3'!$A$8:$J$16,LOOKUP(BN288,'Pril9-K3'!$A$7:$J$7,'Pril9-K3'!$A$5:$J$5),0), IF(AND(BK288&lt;&gt;"smrk",'Vstupní data'!AK288&lt;&gt;""),'Vstupní data'!AK288,   VLOOKUP(VLOOKUP(BD288,'Pril9-K3'!$L$8:$M$207,2,0),'Pril9-K3'!$A$8:$J$16,LOOKUP(BN288,'Pril9-K3'!$A$7:$J$7,'Pril9-K3'!$A$5:$J$5),0)   )),   "")</f>
        <v/>
      </c>
      <c r="BV288" s="69" t="n">
        <f aca="false">'Vstupní data'!AJ288</f>
        <v>0</v>
      </c>
      <c r="BW288" s="69" t="n">
        <f aca="false">IF(BF288&gt;0,IF(J288&gt;0,J288,K288*H288/100),0)</f>
        <v>0</v>
      </c>
      <c r="BX288" s="69" t="n">
        <f aca="false">IF(BF288&gt;0,IF(BJ288&gt;BL288,BL288,BJ288),0)</f>
        <v>0</v>
      </c>
      <c r="BY288" s="69" t="n">
        <f aca="false">IF(BD288=0,0,IF(AND(BX288&gt;0,BX288&lt;=5),  IF(AND(BX288&gt;0,BX288&lt;=5),VLOOKUP(BK288,'Pril1-THLPa'!$A$6:$F$18,IF(AND(BX288&gt;0,BX288&lt;=5),LOOKUP(BX288,'Pril1-THLPa'!$B$5:$F$5,'Pril1-THLPa'!$B$4:$F$4),""),0),""),  IF(BX288&gt;5,BO288+BP288*(BX288-5)+BQ288*POWER(BX288-5,2)+BR288*POWER(BX288-5,3)+BS288*POWER(BX288-5,4),"")))</f>
        <v>0</v>
      </c>
      <c r="BZ288" s="69" t="n">
        <f aca="false">IF(BY288&gt;0,BY288*BI288/10*BW288*(100+BV288)/100,0)</f>
        <v>0</v>
      </c>
      <c r="CA288" s="69" t="n">
        <f aca="false">IF(BD288&gt;0,BX288-IF(BD288&gt;BX288,BX288,BD288),0)</f>
        <v>0</v>
      </c>
      <c r="CB288" s="69" t="n">
        <f aca="false">POWER(1.01,CA288)</f>
        <v>1</v>
      </c>
      <c r="CC288" s="69" t="n">
        <f aca="false">IF(BF288&gt;0,IF(BF288&gt;BH288,1,BF288/BH288),0)</f>
        <v>0</v>
      </c>
      <c r="CD288" s="72" t="n">
        <f aca="false">IF(BD288=0,0,IF(BF288&gt;0,ROUND(IF(CB288&lt;&gt;0,BZ288*BT288*1/CB288*CC288,0),0),0))</f>
        <v>0</v>
      </c>
      <c r="CE288" s="73" t="str">
        <f aca="false">IF(BF288&gt;0,IF(BF288&gt;BH288,CD288/BF288,CD288/BH288),"")</f>
        <v/>
      </c>
      <c r="CF288" s="69" t="n">
        <f aca="false">'Vstupní data'!AM288</f>
        <v>0</v>
      </c>
      <c r="CG288" s="69" t="n">
        <f aca="false">'Vstupní data'!AN288</f>
        <v>0</v>
      </c>
      <c r="CH288" s="69" t="n">
        <f aca="false">'Vstupní data'!AO288</f>
        <v>0</v>
      </c>
      <c r="CI288" s="69" t="n">
        <f aca="false">'Vstupní data'!AP288</f>
        <v>0</v>
      </c>
      <c r="CJ288" s="72" t="n">
        <f aca="false">ROUND(CH288*CI288,0)</f>
        <v>0</v>
      </c>
      <c r="CK288" s="74" t="str">
        <f aca="false">IF(OR(AA288&gt;0,BB288&gt;0,CD288&gt;0,CJ288&gt;0),AA288+BB288+CD288+CJ288,"")</f>
        <v/>
      </c>
    </row>
    <row r="289" customFormat="false" ht="12.8" hidden="false" customHeight="false" outlineLevel="0" collapsed="false">
      <c r="A289" s="66" t="n">
        <f aca="false">'Vstupní data'!A289</f>
        <v>0</v>
      </c>
      <c r="F289" s="66" t="str">
        <f aca="false">CONCATENATE('Vstupní data'!F289,'Vstupní data'!G289,'Vstupní data'!H289,'Vstupní data'!I289)</f>
        <v/>
      </c>
      <c r="G289" s="66"/>
      <c r="H289" s="66" t="n">
        <f aca="false">'Vstupní data'!K289</f>
        <v>0</v>
      </c>
      <c r="I289" s="66" t="n">
        <f aca="false">'Vstupní data'!L289</f>
        <v>0</v>
      </c>
      <c r="J289" s="66" t="n">
        <f aca="false">'Vstupní data'!K289*'Vstupní data'!M289/100</f>
        <v>0</v>
      </c>
      <c r="L289" s="66" t="n">
        <f aca="false">IF('Vstupní data'!N289="prostokořenný",0,IF('Vstupní data'!N289="krytokořenný","k",IF('Vstupní data'!N289="poloodrostky nebo odrostky, prostokořenné i krytokořenné","po",0)))</f>
        <v>0</v>
      </c>
      <c r="N289" s="66"/>
      <c r="O289" s="66" t="n">
        <f aca="false">'Vstupní data'!O289</f>
        <v>0</v>
      </c>
      <c r="P289" s="66" t="n">
        <f aca="false">IF(O289&gt;0,VLOOKUP(CONCATENATE(VLOOKUP(I289,'Pril3-drev'!$H$5:$K$83,4,0),"-",'Vstupní data'!R289),K2!$C$15:$D$23,2,0),0)</f>
        <v>0</v>
      </c>
      <c r="Q289" s="66" t="n">
        <f aca="false">IF(O289&gt;0,VLOOKUP(I289,'Pril3-drev'!$H$5:$I$83,2,0),0)</f>
        <v>0</v>
      </c>
      <c r="R289" s="66" t="n">
        <f aca="false">IF(Q289&gt;0,VLOOKUP(Q289,'Pril6-okus'!$A$5:$B$17,2,0),0)</f>
        <v>0</v>
      </c>
      <c r="S289" s="66" t="n">
        <f aca="false">IF(O289&gt;0,VLOOKUP(I289,'Pril3-drev'!$H$5:$J$83,3,0),0)</f>
        <v>0</v>
      </c>
      <c r="T289" s="66" t="str">
        <f aca="false">IF(O289&gt;0,IF(L289="k",0.9*VLOOKUP(S289,'ha-pocty-vyhl'!$A$5:$B$20,2,0),IF(L289="po",0.8*VLOOKUP(S289,'ha-pocty-vyhl'!$A$5:$B$20,2,0),VLOOKUP(S289,'ha-pocty-vyhl'!$A$5:$B$20,2,0))),"")</f>
        <v/>
      </c>
      <c r="U289" s="66" t="n">
        <f aca="false">'Vstupní data'!P289</f>
        <v>0</v>
      </c>
      <c r="V289" s="66" t="n">
        <f aca="false">IF(O289&gt;0,1.3*T289*1000*Z289/10000,0)</f>
        <v>0</v>
      </c>
      <c r="W289" s="66" t="n">
        <f aca="false">IF(O289&gt;0,1.3*T289*1000*Z289/10000,0)</f>
        <v>0</v>
      </c>
      <c r="X289" s="66" t="n">
        <f aca="false">IF(O289&gt;0,IF(O289&gt;V289,V289,O289),0)</f>
        <v>0</v>
      </c>
      <c r="Y289" s="66" t="n">
        <f aca="false">IF(O289&gt;0,IF(IF(U289&gt;W289,W289,U289)&lt;X289,W289,IF(U289&gt;W289,W289,U289)),0)</f>
        <v>0</v>
      </c>
      <c r="Z289" s="66" t="n">
        <f aca="false">IF(O289&gt;0,IF(J289&gt;0,J289,K289*H289/100),0)</f>
        <v>0</v>
      </c>
      <c r="AA289" s="67" t="n">
        <f aca="false">IF(O289&gt;0,CEILING(R289*P289*X289/Y289*Z289,1),0)</f>
        <v>0</v>
      </c>
      <c r="AB289" s="68" t="n">
        <f aca="false">IF(O289&gt;0,AA289/O289,0)</f>
        <v>0</v>
      </c>
      <c r="AC289" s="66" t="n">
        <f aca="false">'Vstupní data'!W289</f>
        <v>0</v>
      </c>
      <c r="AI289" s="66" t="str">
        <f aca="false">IF(OR('Vstupní data'!T289&gt;0,'Vstupní data'!U289&gt;0),VLOOKUP(I289,'Pril3-drev'!$H$5:$J$83,3,0),"")</f>
        <v/>
      </c>
      <c r="AJ289" s="66" t="n">
        <f aca="false">IF('Vstupní data'!V289="prostokořenný",0,IF('Vstupní data'!V289="krytokořenný","k",IF('Vstupní data'!V289="poloodrostky nebo odrostky, prostokořenné i krytokořenné","po",0)))</f>
        <v>0</v>
      </c>
      <c r="AK289" s="66" t="n">
        <f aca="false">IF(OR('Vstupní data'!T289&gt;0,'Vstupní data'!U289&gt;0),IF(AJ289="k",0.9*VLOOKUP(AI289,'ha-pocty-vyhl'!$A$5:$B$20,2,0),IF(AJ289="po",0.8*VLOOKUP(AI289,'ha-pocty-vyhl'!$A$5:$B$20,2,0),VLOOKUP(AI289,'ha-pocty-vyhl'!$A$5:$B$20,2,0))),0)</f>
        <v>0</v>
      </c>
      <c r="AL289" s="66" t="n">
        <f aca="false">IF(OR('Vstupní data'!T289&gt;0,'Vstupní data'!U289&gt;0),'Vstupní data'!K289*'Vstupní data'!M289/100,0)</f>
        <v>0</v>
      </c>
      <c r="AM289" s="66" t="n">
        <f aca="false">IF(OR('Vstupní data'!T289&gt;0,'Vstupní data'!U289&gt;0),IF('Vstupní data'!T289&gt;0,'Vstupní data'!T289,ROUND(10*'Vstupní data'!U289/AK289,0)),0)</f>
        <v>0</v>
      </c>
      <c r="AN289" s="69" t="n">
        <f aca="false">IF('Vstupní data'!T289&gt;0,   IF('Vstupní data'!T289&lt;=AL289,'Vstupní data'!T289,AL289),   IF(AM289&lt;AL289,AM289,AL289))</f>
        <v>0</v>
      </c>
      <c r="AO289" s="69" t="n">
        <f aca="false">'Vstupní data'!X289</f>
        <v>0</v>
      </c>
      <c r="AP289" s="66" t="n">
        <f aca="false">IF(OR('Vstupní data'!T289&gt;0,'Vstupní data'!U289&gt;0),IF(I289&lt;&gt;0,VLOOKUP(I289,'Pril3-drev'!$H$5:$I$83,2,0),0),0)</f>
        <v>0</v>
      </c>
      <c r="AQ289" s="66" t="n">
        <f aca="false">'Vstupní data'!Y289</f>
        <v>0</v>
      </c>
      <c r="AR289" s="66" t="str">
        <f aca="false">IF(AC289&gt;5,   IF('Vstupní data'!Y289&gt;0,   VLOOKUP(VLOOKUP(CONCATENATE(VLOOKUP(I289,'Pril3-drev'!$H$4:$L$83,5,0),AC289),'Pril3-drev'!$Q$4:$R$2803,2,0),'AVB-BS'!$C$5:$S$29 ,LOOKUP(AQ289,'AVB-BS'!$D$3:$S$3,'AVB-BS'!$D$1:$S$1) ,0 )   ,   IF('Vstupní data'!Z289&gt;0,'Vstupní data'!Z289,0)) , "")</f>
        <v/>
      </c>
      <c r="AS289" s="70" t="str">
        <f aca="false">IF(AC289&gt;5,VLOOKUP(CONCATENATE(AP289,AR289),'Pril1-THLPa'!$H$6:$N$96,4,0),"")</f>
        <v/>
      </c>
      <c r="AT289" s="70" t="str">
        <f aca="false">IF(AC289&gt;5,VLOOKUP(CONCATENATE(AP289,AR289),'Pril1-THLPa'!$H$6:$N$96,5,0),"")</f>
        <v/>
      </c>
      <c r="AU289" s="70" t="str">
        <f aca="false">IF(AC289&gt;5,VLOOKUP(CONCATENATE(AP289,AR289),'Pril1-THLPa'!$H$6:$N$96,6,0),"")</f>
        <v/>
      </c>
      <c r="AV289" s="70" t="str">
        <f aca="false">IF(AC289&gt;5,VLOOKUP(CONCATENATE(AP289,AR289),'Pril1-THLPa'!$H$6:$N$96,7,0),"")</f>
        <v/>
      </c>
      <c r="AW289" s="70" t="str">
        <f aca="false">IF(AC289&gt;5,VLOOKUP(CONCATENATE(AP289,AR289),'Pril1-THLPa'!$H$6:$O$96,8,0),"")</f>
        <v/>
      </c>
      <c r="AX289" s="66" t="n">
        <f aca="false">IF(AC289&gt;0,IF(AND(AC289&gt;0,AC289&lt;=5),VLOOKUP(AP289,'Pril1-THLPa'!$A$6:$F$18,LOOKUP(AC289,'Pril1-THLPa'!$B$5:$F$5,'Pril1-THLPa'!$B$4:$F$4),0),AS289+AT289*(AC289-5)+AU289*POWER(AC289-5,2)+AV289*POWER(AC289-5,3)+AW289*POWER(AC289-5,4)),0)</f>
        <v>0</v>
      </c>
      <c r="AY289" s="71"/>
      <c r="AZ289" s="66" t="n">
        <f aca="false">'Vstupní data'!AA289</f>
        <v>0</v>
      </c>
      <c r="BA289" s="66" t="n">
        <f aca="false">IF(OR('Vstupní data'!T289&gt;0,'Vstupní data'!U289&gt;0),IF(AC289&lt;&gt;"",AX289*AO289/10*(100+AZ289)/100,0),0)</f>
        <v>0</v>
      </c>
      <c r="BB289" s="67" t="n">
        <f aca="false">IF(AC289&lt;&gt;"",ROUND(BA289*AN289,0),0)</f>
        <v>0</v>
      </c>
      <c r="BC289" s="68" t="str">
        <f aca="false">IF(AE289&gt;0,BB289/AE289,"")</f>
        <v/>
      </c>
      <c r="BD289" s="66" t="n">
        <f aca="false">'Vstupní data'!AE289</f>
        <v>0</v>
      </c>
      <c r="BF289" s="66" t="n">
        <f aca="false">'Vstupní data'!AC289</f>
        <v>0</v>
      </c>
      <c r="BH289" s="66" t="n">
        <f aca="false">'Vstupní data'!AD289</f>
        <v>0</v>
      </c>
      <c r="BI289" s="66" t="n">
        <f aca="false">'Vstupní data'!AF289</f>
        <v>0</v>
      </c>
      <c r="BJ289" s="69" t="n">
        <f aca="false">'Vstupní data'!AG289</f>
        <v>0</v>
      </c>
      <c r="BK289" s="69" t="n">
        <f aca="false">IF(BF289&lt;&gt;0,VLOOKUP(I289,'Pril3-drev'!$H$5:$I$83,2,0),0)</f>
        <v>0</v>
      </c>
      <c r="BL289" s="69" t="n">
        <f aca="false">IF(BF289&lt;&gt;0,VLOOKUP(BK289,'Pril3-drev'!$A$5:$C$17,3,0),0)</f>
        <v>0</v>
      </c>
      <c r="BM289" s="69" t="n">
        <f aca="false">'Vstupní data'!AH289</f>
        <v>0</v>
      </c>
      <c r="BN289" s="69" t="n">
        <f aca="false">IF('Vstupní data'!AH289&gt;0,   VLOOKUP(VLOOKUP(CONCATENATE(VLOOKUP(I289,'Pril3-drev'!$H$4:$L$83,5,0),BD289),'Pril3-drev'!$Q$4:$R$2803,2,0),'AVB-BS'!$C$5:$S$29 ,LOOKUP(BM289,'AVB-BS'!$D$3:$S$3,'AVB-BS'!$D$1:$S$1) ,0 )   ,   IF('Vstupní data'!AI289&gt;0,'Vstupní data'!AI289,0))</f>
        <v>0</v>
      </c>
      <c r="BO289" s="69" t="str">
        <f aca="false">IF(BX289&gt;5,VLOOKUP(CONCATENATE(BK289,BN289),'Pril1-THLPa'!$H$6:$N$96,4,0),"")</f>
        <v/>
      </c>
      <c r="BP289" s="69" t="str">
        <f aca="false">IF(BX289&gt;5,VLOOKUP(CONCATENATE(BK289,BN289),'Pril1-THLPa'!$H$6:$N$96,5,0),"")</f>
        <v/>
      </c>
      <c r="BQ289" s="69" t="str">
        <f aca="false">IF(BX289&gt;5,VLOOKUP(CONCATENATE(BK289,BN289),'Pril1-THLPa'!$H$6:$N$96,6,0),"")</f>
        <v/>
      </c>
      <c r="BR289" s="69" t="str">
        <f aca="false">IF(BX289&gt;5,VLOOKUP(CONCATENATE(BK289,BN289),'Pril1-THLPa'!$H$6:$N$96,7,0),"")</f>
        <v/>
      </c>
      <c r="BS289" s="69" t="str">
        <f aca="false">IF(BX289&gt;5,VLOOKUP(CONCATENATE(BK289,BN289),'Pril1-THLPa'!$H$6:$O$96,8,0),"")</f>
        <v/>
      </c>
      <c r="BT289" s="69" t="str">
        <f aca="false">IF(BF289&gt;0, IF(BK289="smrk",  VLOOKUP(VLOOKUP(BD289,'Pril9-K3'!$L$8:$M$207,2,0),'Pril9-K3'!$A$8:$J$16,LOOKUP(BN289,'Pril9-K3'!$A$7:$J$7,'Pril9-K3'!$A$5:$J$5),0), IF(AND(BK289&lt;&gt;"smrk",'Vstupní data'!AK289&lt;&gt;""),'Vstupní data'!AK289,   VLOOKUP(VLOOKUP(BD289,'Pril9-K3'!$L$8:$M$207,2,0),'Pril9-K3'!$A$8:$J$16,LOOKUP(BN289,'Pril9-K3'!$A$7:$J$7,'Pril9-K3'!$A$5:$J$5),0)   )),   "")</f>
        <v/>
      </c>
      <c r="BV289" s="69" t="n">
        <f aca="false">'Vstupní data'!AJ289</f>
        <v>0</v>
      </c>
      <c r="BW289" s="69" t="n">
        <f aca="false">IF(BF289&gt;0,IF(J289&gt;0,J289,K289*H289/100),0)</f>
        <v>0</v>
      </c>
      <c r="BX289" s="69" t="n">
        <f aca="false">IF(BF289&gt;0,IF(BJ289&gt;BL289,BL289,BJ289),0)</f>
        <v>0</v>
      </c>
      <c r="BY289" s="69" t="n">
        <f aca="false">IF(BD289=0,0,IF(AND(BX289&gt;0,BX289&lt;=5),  IF(AND(BX289&gt;0,BX289&lt;=5),VLOOKUP(BK289,'Pril1-THLPa'!$A$6:$F$18,IF(AND(BX289&gt;0,BX289&lt;=5),LOOKUP(BX289,'Pril1-THLPa'!$B$5:$F$5,'Pril1-THLPa'!$B$4:$F$4),""),0),""),  IF(BX289&gt;5,BO289+BP289*(BX289-5)+BQ289*POWER(BX289-5,2)+BR289*POWER(BX289-5,3)+BS289*POWER(BX289-5,4),"")))</f>
        <v>0</v>
      </c>
      <c r="BZ289" s="69" t="n">
        <f aca="false">IF(BY289&gt;0,BY289*BI289/10*BW289*(100+BV289)/100,0)</f>
        <v>0</v>
      </c>
      <c r="CA289" s="69" t="n">
        <f aca="false">IF(BD289&gt;0,BX289-IF(BD289&gt;BX289,BX289,BD289),0)</f>
        <v>0</v>
      </c>
      <c r="CB289" s="69" t="n">
        <f aca="false">POWER(1.01,CA289)</f>
        <v>1</v>
      </c>
      <c r="CC289" s="69" t="n">
        <f aca="false">IF(BF289&gt;0,IF(BF289&gt;BH289,1,BF289/BH289),0)</f>
        <v>0</v>
      </c>
      <c r="CD289" s="72" t="n">
        <f aca="false">IF(BD289=0,0,IF(BF289&gt;0,ROUND(IF(CB289&lt;&gt;0,BZ289*BT289*1/CB289*CC289,0),0),0))</f>
        <v>0</v>
      </c>
      <c r="CE289" s="73" t="str">
        <f aca="false">IF(BF289&gt;0,IF(BF289&gt;BH289,CD289/BF289,CD289/BH289),"")</f>
        <v/>
      </c>
      <c r="CF289" s="69" t="n">
        <f aca="false">'Vstupní data'!AM289</f>
        <v>0</v>
      </c>
      <c r="CG289" s="69" t="n">
        <f aca="false">'Vstupní data'!AN289</f>
        <v>0</v>
      </c>
      <c r="CH289" s="69" t="n">
        <f aca="false">'Vstupní data'!AO289</f>
        <v>0</v>
      </c>
      <c r="CI289" s="69" t="n">
        <f aca="false">'Vstupní data'!AP289</f>
        <v>0</v>
      </c>
      <c r="CJ289" s="72" t="n">
        <f aca="false">ROUND(CH289*CI289,0)</f>
        <v>0</v>
      </c>
      <c r="CK289" s="74" t="str">
        <f aca="false">IF(OR(AA289&gt;0,BB289&gt;0,CD289&gt;0,CJ289&gt;0),AA289+BB289+CD289+CJ289,"")</f>
        <v/>
      </c>
    </row>
    <row r="290" customFormat="false" ht="12.8" hidden="false" customHeight="false" outlineLevel="0" collapsed="false">
      <c r="A290" s="66" t="n">
        <f aca="false">'Vstupní data'!A290</f>
        <v>0</v>
      </c>
      <c r="F290" s="66" t="str">
        <f aca="false">CONCATENATE('Vstupní data'!F290,'Vstupní data'!G290,'Vstupní data'!H290,'Vstupní data'!I290)</f>
        <v/>
      </c>
      <c r="G290" s="66"/>
      <c r="H290" s="66" t="n">
        <f aca="false">'Vstupní data'!K290</f>
        <v>0</v>
      </c>
      <c r="I290" s="66" t="n">
        <f aca="false">'Vstupní data'!L290</f>
        <v>0</v>
      </c>
      <c r="J290" s="66" t="n">
        <f aca="false">'Vstupní data'!K290*'Vstupní data'!M290/100</f>
        <v>0</v>
      </c>
      <c r="L290" s="66" t="n">
        <f aca="false">IF('Vstupní data'!N290="prostokořenný",0,IF('Vstupní data'!N290="krytokořenný","k",IF('Vstupní data'!N290="poloodrostky nebo odrostky, prostokořenné i krytokořenné","po",0)))</f>
        <v>0</v>
      </c>
      <c r="N290" s="66"/>
      <c r="O290" s="66" t="n">
        <f aca="false">'Vstupní data'!O290</f>
        <v>0</v>
      </c>
      <c r="P290" s="66" t="n">
        <f aca="false">IF(O290&gt;0,VLOOKUP(CONCATENATE(VLOOKUP(I290,'Pril3-drev'!$H$5:$K$83,4,0),"-",'Vstupní data'!R290),K2!$C$15:$D$23,2,0),0)</f>
        <v>0</v>
      </c>
      <c r="Q290" s="66" t="n">
        <f aca="false">IF(O290&gt;0,VLOOKUP(I290,'Pril3-drev'!$H$5:$I$83,2,0),0)</f>
        <v>0</v>
      </c>
      <c r="R290" s="66" t="n">
        <f aca="false">IF(Q290&gt;0,VLOOKUP(Q290,'Pril6-okus'!$A$5:$B$17,2,0),0)</f>
        <v>0</v>
      </c>
      <c r="S290" s="66" t="n">
        <f aca="false">IF(O290&gt;0,VLOOKUP(I290,'Pril3-drev'!$H$5:$J$83,3,0),0)</f>
        <v>0</v>
      </c>
      <c r="T290" s="66" t="str">
        <f aca="false">IF(O290&gt;0,IF(L290="k",0.9*VLOOKUP(S290,'ha-pocty-vyhl'!$A$5:$B$20,2,0),IF(L290="po",0.8*VLOOKUP(S290,'ha-pocty-vyhl'!$A$5:$B$20,2,0),VLOOKUP(S290,'ha-pocty-vyhl'!$A$5:$B$20,2,0))),"")</f>
        <v/>
      </c>
      <c r="U290" s="66" t="n">
        <f aca="false">'Vstupní data'!P290</f>
        <v>0</v>
      </c>
      <c r="V290" s="66" t="n">
        <f aca="false">IF(O290&gt;0,1.3*T290*1000*Z290/10000,0)</f>
        <v>0</v>
      </c>
      <c r="W290" s="66" t="n">
        <f aca="false">IF(O290&gt;0,1.3*T290*1000*Z290/10000,0)</f>
        <v>0</v>
      </c>
      <c r="X290" s="66" t="n">
        <f aca="false">IF(O290&gt;0,IF(O290&gt;V290,V290,O290),0)</f>
        <v>0</v>
      </c>
      <c r="Y290" s="66" t="n">
        <f aca="false">IF(O290&gt;0,IF(IF(U290&gt;W290,W290,U290)&lt;X290,W290,IF(U290&gt;W290,W290,U290)),0)</f>
        <v>0</v>
      </c>
      <c r="Z290" s="66" t="n">
        <f aca="false">IF(O290&gt;0,IF(J290&gt;0,J290,K290*H290/100),0)</f>
        <v>0</v>
      </c>
      <c r="AA290" s="67" t="n">
        <f aca="false">IF(O290&gt;0,CEILING(R290*P290*X290/Y290*Z290,1),0)</f>
        <v>0</v>
      </c>
      <c r="AB290" s="68" t="n">
        <f aca="false">IF(O290&gt;0,AA290/O290,0)</f>
        <v>0</v>
      </c>
      <c r="AC290" s="66" t="n">
        <f aca="false">'Vstupní data'!W290</f>
        <v>0</v>
      </c>
      <c r="AI290" s="66" t="str">
        <f aca="false">IF(OR('Vstupní data'!T290&gt;0,'Vstupní data'!U290&gt;0),VLOOKUP(I290,'Pril3-drev'!$H$5:$J$83,3,0),"")</f>
        <v/>
      </c>
      <c r="AJ290" s="66" t="n">
        <f aca="false">IF('Vstupní data'!V290="prostokořenný",0,IF('Vstupní data'!V290="krytokořenný","k",IF('Vstupní data'!V290="poloodrostky nebo odrostky, prostokořenné i krytokořenné","po",0)))</f>
        <v>0</v>
      </c>
      <c r="AK290" s="66" t="n">
        <f aca="false">IF(OR('Vstupní data'!T290&gt;0,'Vstupní data'!U290&gt;0),IF(AJ290="k",0.9*VLOOKUP(AI290,'ha-pocty-vyhl'!$A$5:$B$20,2,0),IF(AJ290="po",0.8*VLOOKUP(AI290,'ha-pocty-vyhl'!$A$5:$B$20,2,0),VLOOKUP(AI290,'ha-pocty-vyhl'!$A$5:$B$20,2,0))),0)</f>
        <v>0</v>
      </c>
      <c r="AL290" s="66" t="n">
        <f aca="false">IF(OR('Vstupní data'!T290&gt;0,'Vstupní data'!U290&gt;0),'Vstupní data'!K290*'Vstupní data'!M290/100,0)</f>
        <v>0</v>
      </c>
      <c r="AM290" s="66" t="n">
        <f aca="false">IF(OR('Vstupní data'!T290&gt;0,'Vstupní data'!U290&gt;0),IF('Vstupní data'!T290&gt;0,'Vstupní data'!T290,ROUND(10*'Vstupní data'!U290/AK290,0)),0)</f>
        <v>0</v>
      </c>
      <c r="AN290" s="69" t="n">
        <f aca="false">IF('Vstupní data'!T290&gt;0,   IF('Vstupní data'!T290&lt;=AL290,'Vstupní data'!T290,AL290),   IF(AM290&lt;AL290,AM290,AL290))</f>
        <v>0</v>
      </c>
      <c r="AO290" s="69" t="n">
        <f aca="false">'Vstupní data'!X290</f>
        <v>0</v>
      </c>
      <c r="AP290" s="66" t="n">
        <f aca="false">IF(OR('Vstupní data'!T290&gt;0,'Vstupní data'!U290&gt;0),IF(I290&lt;&gt;0,VLOOKUP(I290,'Pril3-drev'!$H$5:$I$83,2,0),0),0)</f>
        <v>0</v>
      </c>
      <c r="AQ290" s="66" t="n">
        <f aca="false">'Vstupní data'!Y290</f>
        <v>0</v>
      </c>
      <c r="AR290" s="66" t="str">
        <f aca="false">IF(AC290&gt;5,   IF('Vstupní data'!Y290&gt;0,   VLOOKUP(VLOOKUP(CONCATENATE(VLOOKUP(I290,'Pril3-drev'!$H$4:$L$83,5,0),AC290),'Pril3-drev'!$Q$4:$R$2803,2,0),'AVB-BS'!$C$5:$S$29 ,LOOKUP(AQ290,'AVB-BS'!$D$3:$S$3,'AVB-BS'!$D$1:$S$1) ,0 )   ,   IF('Vstupní data'!Z290&gt;0,'Vstupní data'!Z290,0)) , "")</f>
        <v/>
      </c>
      <c r="AS290" s="70" t="str">
        <f aca="false">IF(AC290&gt;5,VLOOKUP(CONCATENATE(AP290,AR290),'Pril1-THLPa'!$H$6:$N$96,4,0),"")</f>
        <v/>
      </c>
      <c r="AT290" s="70" t="str">
        <f aca="false">IF(AC290&gt;5,VLOOKUP(CONCATENATE(AP290,AR290),'Pril1-THLPa'!$H$6:$N$96,5,0),"")</f>
        <v/>
      </c>
      <c r="AU290" s="70" t="str">
        <f aca="false">IF(AC290&gt;5,VLOOKUP(CONCATENATE(AP290,AR290),'Pril1-THLPa'!$H$6:$N$96,6,0),"")</f>
        <v/>
      </c>
      <c r="AV290" s="70" t="str">
        <f aca="false">IF(AC290&gt;5,VLOOKUP(CONCATENATE(AP290,AR290),'Pril1-THLPa'!$H$6:$N$96,7,0),"")</f>
        <v/>
      </c>
      <c r="AW290" s="70" t="str">
        <f aca="false">IF(AC290&gt;5,VLOOKUP(CONCATENATE(AP290,AR290),'Pril1-THLPa'!$H$6:$O$96,8,0),"")</f>
        <v/>
      </c>
      <c r="AX290" s="66" t="n">
        <f aca="false">IF(AC290&gt;0,IF(AND(AC290&gt;0,AC290&lt;=5),VLOOKUP(AP290,'Pril1-THLPa'!$A$6:$F$18,LOOKUP(AC290,'Pril1-THLPa'!$B$5:$F$5,'Pril1-THLPa'!$B$4:$F$4),0),AS290+AT290*(AC290-5)+AU290*POWER(AC290-5,2)+AV290*POWER(AC290-5,3)+AW290*POWER(AC290-5,4)),0)</f>
        <v>0</v>
      </c>
      <c r="AY290" s="71"/>
      <c r="AZ290" s="66" t="n">
        <f aca="false">'Vstupní data'!AA290</f>
        <v>0</v>
      </c>
      <c r="BA290" s="66" t="n">
        <f aca="false">IF(OR('Vstupní data'!T290&gt;0,'Vstupní data'!U290&gt;0),IF(AC290&lt;&gt;"",AX290*AO290/10*(100+AZ290)/100,0),0)</f>
        <v>0</v>
      </c>
      <c r="BB290" s="67" t="n">
        <f aca="false">IF(AC290&lt;&gt;"",ROUND(BA290*AN290,0),0)</f>
        <v>0</v>
      </c>
      <c r="BC290" s="68" t="str">
        <f aca="false">IF(AE290&gt;0,BB290/AE290,"")</f>
        <v/>
      </c>
      <c r="BD290" s="66" t="n">
        <f aca="false">'Vstupní data'!AE290</f>
        <v>0</v>
      </c>
      <c r="BF290" s="66" t="n">
        <f aca="false">'Vstupní data'!AC290</f>
        <v>0</v>
      </c>
      <c r="BH290" s="66" t="n">
        <f aca="false">'Vstupní data'!AD290</f>
        <v>0</v>
      </c>
      <c r="BI290" s="66" t="n">
        <f aca="false">'Vstupní data'!AF290</f>
        <v>0</v>
      </c>
      <c r="BJ290" s="69" t="n">
        <f aca="false">'Vstupní data'!AG290</f>
        <v>0</v>
      </c>
      <c r="BK290" s="69" t="n">
        <f aca="false">IF(BF290&lt;&gt;0,VLOOKUP(I290,'Pril3-drev'!$H$5:$I$83,2,0),0)</f>
        <v>0</v>
      </c>
      <c r="BL290" s="69" t="n">
        <f aca="false">IF(BF290&lt;&gt;0,VLOOKUP(BK290,'Pril3-drev'!$A$5:$C$17,3,0),0)</f>
        <v>0</v>
      </c>
      <c r="BM290" s="69" t="n">
        <f aca="false">'Vstupní data'!AH290</f>
        <v>0</v>
      </c>
      <c r="BN290" s="69" t="n">
        <f aca="false">IF('Vstupní data'!AH290&gt;0,   VLOOKUP(VLOOKUP(CONCATENATE(VLOOKUP(I290,'Pril3-drev'!$H$4:$L$83,5,0),BD290),'Pril3-drev'!$Q$4:$R$2803,2,0),'AVB-BS'!$C$5:$S$29 ,LOOKUP(BM290,'AVB-BS'!$D$3:$S$3,'AVB-BS'!$D$1:$S$1) ,0 )   ,   IF('Vstupní data'!AI290&gt;0,'Vstupní data'!AI290,0))</f>
        <v>0</v>
      </c>
      <c r="BO290" s="69" t="str">
        <f aca="false">IF(BX290&gt;5,VLOOKUP(CONCATENATE(BK290,BN290),'Pril1-THLPa'!$H$6:$N$96,4,0),"")</f>
        <v/>
      </c>
      <c r="BP290" s="69" t="str">
        <f aca="false">IF(BX290&gt;5,VLOOKUP(CONCATENATE(BK290,BN290),'Pril1-THLPa'!$H$6:$N$96,5,0),"")</f>
        <v/>
      </c>
      <c r="BQ290" s="69" t="str">
        <f aca="false">IF(BX290&gt;5,VLOOKUP(CONCATENATE(BK290,BN290),'Pril1-THLPa'!$H$6:$N$96,6,0),"")</f>
        <v/>
      </c>
      <c r="BR290" s="69" t="str">
        <f aca="false">IF(BX290&gt;5,VLOOKUP(CONCATENATE(BK290,BN290),'Pril1-THLPa'!$H$6:$N$96,7,0),"")</f>
        <v/>
      </c>
      <c r="BS290" s="69" t="str">
        <f aca="false">IF(BX290&gt;5,VLOOKUP(CONCATENATE(BK290,BN290),'Pril1-THLPa'!$H$6:$O$96,8,0),"")</f>
        <v/>
      </c>
      <c r="BT290" s="69" t="str">
        <f aca="false">IF(BF290&gt;0, IF(BK290="smrk",  VLOOKUP(VLOOKUP(BD290,'Pril9-K3'!$L$8:$M$207,2,0),'Pril9-K3'!$A$8:$J$16,LOOKUP(BN290,'Pril9-K3'!$A$7:$J$7,'Pril9-K3'!$A$5:$J$5),0), IF(AND(BK290&lt;&gt;"smrk",'Vstupní data'!AK290&lt;&gt;""),'Vstupní data'!AK290,   VLOOKUP(VLOOKUP(BD290,'Pril9-K3'!$L$8:$M$207,2,0),'Pril9-K3'!$A$8:$J$16,LOOKUP(BN290,'Pril9-K3'!$A$7:$J$7,'Pril9-K3'!$A$5:$J$5),0)   )),   "")</f>
        <v/>
      </c>
      <c r="BV290" s="69" t="n">
        <f aca="false">'Vstupní data'!AJ290</f>
        <v>0</v>
      </c>
      <c r="BW290" s="69" t="n">
        <f aca="false">IF(BF290&gt;0,IF(J290&gt;0,J290,K290*H290/100),0)</f>
        <v>0</v>
      </c>
      <c r="BX290" s="69" t="n">
        <f aca="false">IF(BF290&gt;0,IF(BJ290&gt;BL290,BL290,BJ290),0)</f>
        <v>0</v>
      </c>
      <c r="BY290" s="69" t="n">
        <f aca="false">IF(BD290=0,0,IF(AND(BX290&gt;0,BX290&lt;=5),  IF(AND(BX290&gt;0,BX290&lt;=5),VLOOKUP(BK290,'Pril1-THLPa'!$A$6:$F$18,IF(AND(BX290&gt;0,BX290&lt;=5),LOOKUP(BX290,'Pril1-THLPa'!$B$5:$F$5,'Pril1-THLPa'!$B$4:$F$4),""),0),""),  IF(BX290&gt;5,BO290+BP290*(BX290-5)+BQ290*POWER(BX290-5,2)+BR290*POWER(BX290-5,3)+BS290*POWER(BX290-5,4),"")))</f>
        <v>0</v>
      </c>
      <c r="BZ290" s="69" t="n">
        <f aca="false">IF(BY290&gt;0,BY290*BI290/10*BW290*(100+BV290)/100,0)</f>
        <v>0</v>
      </c>
      <c r="CA290" s="69" t="n">
        <f aca="false">IF(BD290&gt;0,BX290-IF(BD290&gt;BX290,BX290,BD290),0)</f>
        <v>0</v>
      </c>
      <c r="CB290" s="69" t="n">
        <f aca="false">POWER(1.01,CA290)</f>
        <v>1</v>
      </c>
      <c r="CC290" s="69" t="n">
        <f aca="false">IF(BF290&gt;0,IF(BF290&gt;BH290,1,BF290/BH290),0)</f>
        <v>0</v>
      </c>
      <c r="CD290" s="72" t="n">
        <f aca="false">IF(BD290=0,0,IF(BF290&gt;0,ROUND(IF(CB290&lt;&gt;0,BZ290*BT290*1/CB290*CC290,0),0),0))</f>
        <v>0</v>
      </c>
      <c r="CE290" s="73" t="str">
        <f aca="false">IF(BF290&gt;0,IF(BF290&gt;BH290,CD290/BF290,CD290/BH290),"")</f>
        <v/>
      </c>
      <c r="CF290" s="69" t="n">
        <f aca="false">'Vstupní data'!AM290</f>
        <v>0</v>
      </c>
      <c r="CG290" s="69" t="n">
        <f aca="false">'Vstupní data'!AN290</f>
        <v>0</v>
      </c>
      <c r="CH290" s="69" t="n">
        <f aca="false">'Vstupní data'!AO290</f>
        <v>0</v>
      </c>
      <c r="CI290" s="69" t="n">
        <f aca="false">'Vstupní data'!AP290</f>
        <v>0</v>
      </c>
      <c r="CJ290" s="72" t="n">
        <f aca="false">ROUND(CH290*CI290,0)</f>
        <v>0</v>
      </c>
      <c r="CK290" s="74" t="str">
        <f aca="false">IF(OR(AA290&gt;0,BB290&gt;0,CD290&gt;0,CJ290&gt;0),AA290+BB290+CD290+CJ290,"")</f>
        <v/>
      </c>
    </row>
    <row r="291" customFormat="false" ht="12.8" hidden="false" customHeight="false" outlineLevel="0" collapsed="false">
      <c r="A291" s="66" t="n">
        <f aca="false">'Vstupní data'!A291</f>
        <v>0</v>
      </c>
      <c r="F291" s="66" t="str">
        <f aca="false">CONCATENATE('Vstupní data'!F291,'Vstupní data'!G291,'Vstupní data'!H291,'Vstupní data'!I291)</f>
        <v/>
      </c>
      <c r="G291" s="66"/>
      <c r="H291" s="66" t="n">
        <f aca="false">'Vstupní data'!K291</f>
        <v>0</v>
      </c>
      <c r="I291" s="66" t="n">
        <f aca="false">'Vstupní data'!L291</f>
        <v>0</v>
      </c>
      <c r="J291" s="66" t="n">
        <f aca="false">'Vstupní data'!K291*'Vstupní data'!M291/100</f>
        <v>0</v>
      </c>
      <c r="L291" s="66" t="n">
        <f aca="false">IF('Vstupní data'!N291="prostokořenný",0,IF('Vstupní data'!N291="krytokořenný","k",IF('Vstupní data'!N291="poloodrostky nebo odrostky, prostokořenné i krytokořenné","po",0)))</f>
        <v>0</v>
      </c>
      <c r="N291" s="66"/>
      <c r="O291" s="66" t="n">
        <f aca="false">'Vstupní data'!O291</f>
        <v>0</v>
      </c>
      <c r="P291" s="66" t="n">
        <f aca="false">IF(O291&gt;0,VLOOKUP(CONCATENATE(VLOOKUP(I291,'Pril3-drev'!$H$5:$K$83,4,0),"-",'Vstupní data'!R291),K2!$C$15:$D$23,2,0),0)</f>
        <v>0</v>
      </c>
      <c r="Q291" s="66" t="n">
        <f aca="false">IF(O291&gt;0,VLOOKUP(I291,'Pril3-drev'!$H$5:$I$83,2,0),0)</f>
        <v>0</v>
      </c>
      <c r="R291" s="66" t="n">
        <f aca="false">IF(Q291&gt;0,VLOOKUP(Q291,'Pril6-okus'!$A$5:$B$17,2,0),0)</f>
        <v>0</v>
      </c>
      <c r="S291" s="66" t="n">
        <f aca="false">IF(O291&gt;0,VLOOKUP(I291,'Pril3-drev'!$H$5:$J$83,3,0),0)</f>
        <v>0</v>
      </c>
      <c r="T291" s="66" t="str">
        <f aca="false">IF(O291&gt;0,IF(L291="k",0.9*VLOOKUP(S291,'ha-pocty-vyhl'!$A$5:$B$20,2,0),IF(L291="po",0.8*VLOOKUP(S291,'ha-pocty-vyhl'!$A$5:$B$20,2,0),VLOOKUP(S291,'ha-pocty-vyhl'!$A$5:$B$20,2,0))),"")</f>
        <v/>
      </c>
      <c r="U291" s="66" t="n">
        <f aca="false">'Vstupní data'!P291</f>
        <v>0</v>
      </c>
      <c r="V291" s="66" t="n">
        <f aca="false">IF(O291&gt;0,1.3*T291*1000*Z291/10000,0)</f>
        <v>0</v>
      </c>
      <c r="W291" s="66" t="n">
        <f aca="false">IF(O291&gt;0,1.3*T291*1000*Z291/10000,0)</f>
        <v>0</v>
      </c>
      <c r="X291" s="66" t="n">
        <f aca="false">IF(O291&gt;0,IF(O291&gt;V291,V291,O291),0)</f>
        <v>0</v>
      </c>
      <c r="Y291" s="66" t="n">
        <f aca="false">IF(O291&gt;0,IF(IF(U291&gt;W291,W291,U291)&lt;X291,W291,IF(U291&gt;W291,W291,U291)),0)</f>
        <v>0</v>
      </c>
      <c r="Z291" s="66" t="n">
        <f aca="false">IF(O291&gt;0,IF(J291&gt;0,J291,K291*H291/100),0)</f>
        <v>0</v>
      </c>
      <c r="AA291" s="67" t="n">
        <f aca="false">IF(O291&gt;0,CEILING(R291*P291*X291/Y291*Z291,1),0)</f>
        <v>0</v>
      </c>
      <c r="AB291" s="68" t="n">
        <f aca="false">IF(O291&gt;0,AA291/O291,0)</f>
        <v>0</v>
      </c>
      <c r="AC291" s="66" t="n">
        <f aca="false">'Vstupní data'!W291</f>
        <v>0</v>
      </c>
      <c r="AI291" s="66" t="str">
        <f aca="false">IF(OR('Vstupní data'!T291&gt;0,'Vstupní data'!U291&gt;0),VLOOKUP(I291,'Pril3-drev'!$H$5:$J$83,3,0),"")</f>
        <v/>
      </c>
      <c r="AJ291" s="66" t="n">
        <f aca="false">IF('Vstupní data'!V291="prostokořenný",0,IF('Vstupní data'!V291="krytokořenný","k",IF('Vstupní data'!V291="poloodrostky nebo odrostky, prostokořenné i krytokořenné","po",0)))</f>
        <v>0</v>
      </c>
      <c r="AK291" s="66" t="n">
        <f aca="false">IF(OR('Vstupní data'!T291&gt;0,'Vstupní data'!U291&gt;0),IF(AJ291="k",0.9*VLOOKUP(AI291,'ha-pocty-vyhl'!$A$5:$B$20,2,0),IF(AJ291="po",0.8*VLOOKUP(AI291,'ha-pocty-vyhl'!$A$5:$B$20,2,0),VLOOKUP(AI291,'ha-pocty-vyhl'!$A$5:$B$20,2,0))),0)</f>
        <v>0</v>
      </c>
      <c r="AL291" s="66" t="n">
        <f aca="false">IF(OR('Vstupní data'!T291&gt;0,'Vstupní data'!U291&gt;0),'Vstupní data'!K291*'Vstupní data'!M291/100,0)</f>
        <v>0</v>
      </c>
      <c r="AM291" s="66" t="n">
        <f aca="false">IF(OR('Vstupní data'!T291&gt;0,'Vstupní data'!U291&gt;0),IF('Vstupní data'!T291&gt;0,'Vstupní data'!T291,ROUND(10*'Vstupní data'!U291/AK291,0)),0)</f>
        <v>0</v>
      </c>
      <c r="AN291" s="69" t="n">
        <f aca="false">IF('Vstupní data'!T291&gt;0,   IF('Vstupní data'!T291&lt;=AL291,'Vstupní data'!T291,AL291),   IF(AM291&lt;AL291,AM291,AL291))</f>
        <v>0</v>
      </c>
      <c r="AO291" s="69" t="n">
        <f aca="false">'Vstupní data'!X291</f>
        <v>0</v>
      </c>
      <c r="AP291" s="66" t="n">
        <f aca="false">IF(OR('Vstupní data'!T291&gt;0,'Vstupní data'!U291&gt;0),IF(I291&lt;&gt;0,VLOOKUP(I291,'Pril3-drev'!$H$5:$I$83,2,0),0),0)</f>
        <v>0</v>
      </c>
      <c r="AQ291" s="66" t="n">
        <f aca="false">'Vstupní data'!Y291</f>
        <v>0</v>
      </c>
      <c r="AR291" s="66" t="str">
        <f aca="false">IF(AC291&gt;5,   IF('Vstupní data'!Y291&gt;0,   VLOOKUP(VLOOKUP(CONCATENATE(VLOOKUP(I291,'Pril3-drev'!$H$4:$L$83,5,0),AC291),'Pril3-drev'!$Q$4:$R$2803,2,0),'AVB-BS'!$C$5:$S$29 ,LOOKUP(AQ291,'AVB-BS'!$D$3:$S$3,'AVB-BS'!$D$1:$S$1) ,0 )   ,   IF('Vstupní data'!Z291&gt;0,'Vstupní data'!Z291,0)) , "")</f>
        <v/>
      </c>
      <c r="AS291" s="70" t="str">
        <f aca="false">IF(AC291&gt;5,VLOOKUP(CONCATENATE(AP291,AR291),'Pril1-THLPa'!$H$6:$N$96,4,0),"")</f>
        <v/>
      </c>
      <c r="AT291" s="70" t="str">
        <f aca="false">IF(AC291&gt;5,VLOOKUP(CONCATENATE(AP291,AR291),'Pril1-THLPa'!$H$6:$N$96,5,0),"")</f>
        <v/>
      </c>
      <c r="AU291" s="70" t="str">
        <f aca="false">IF(AC291&gt;5,VLOOKUP(CONCATENATE(AP291,AR291),'Pril1-THLPa'!$H$6:$N$96,6,0),"")</f>
        <v/>
      </c>
      <c r="AV291" s="70" t="str">
        <f aca="false">IF(AC291&gt;5,VLOOKUP(CONCATENATE(AP291,AR291),'Pril1-THLPa'!$H$6:$N$96,7,0),"")</f>
        <v/>
      </c>
      <c r="AW291" s="70" t="str">
        <f aca="false">IF(AC291&gt;5,VLOOKUP(CONCATENATE(AP291,AR291),'Pril1-THLPa'!$H$6:$O$96,8,0),"")</f>
        <v/>
      </c>
      <c r="AX291" s="66" t="n">
        <f aca="false">IF(AC291&gt;0,IF(AND(AC291&gt;0,AC291&lt;=5),VLOOKUP(AP291,'Pril1-THLPa'!$A$6:$F$18,LOOKUP(AC291,'Pril1-THLPa'!$B$5:$F$5,'Pril1-THLPa'!$B$4:$F$4),0),AS291+AT291*(AC291-5)+AU291*POWER(AC291-5,2)+AV291*POWER(AC291-5,3)+AW291*POWER(AC291-5,4)),0)</f>
        <v>0</v>
      </c>
      <c r="AY291" s="71"/>
      <c r="AZ291" s="66" t="n">
        <f aca="false">'Vstupní data'!AA291</f>
        <v>0</v>
      </c>
      <c r="BA291" s="66" t="n">
        <f aca="false">IF(OR('Vstupní data'!T291&gt;0,'Vstupní data'!U291&gt;0),IF(AC291&lt;&gt;"",AX291*AO291/10*(100+AZ291)/100,0),0)</f>
        <v>0</v>
      </c>
      <c r="BB291" s="67" t="n">
        <f aca="false">IF(AC291&lt;&gt;"",ROUND(BA291*AN291,0),0)</f>
        <v>0</v>
      </c>
      <c r="BC291" s="68" t="str">
        <f aca="false">IF(AE291&gt;0,BB291/AE291,"")</f>
        <v/>
      </c>
      <c r="BD291" s="66" t="n">
        <f aca="false">'Vstupní data'!AE291</f>
        <v>0</v>
      </c>
      <c r="BF291" s="66" t="n">
        <f aca="false">'Vstupní data'!AC291</f>
        <v>0</v>
      </c>
      <c r="BH291" s="66" t="n">
        <f aca="false">'Vstupní data'!AD291</f>
        <v>0</v>
      </c>
      <c r="BI291" s="66" t="n">
        <f aca="false">'Vstupní data'!AF291</f>
        <v>0</v>
      </c>
      <c r="BJ291" s="69" t="n">
        <f aca="false">'Vstupní data'!AG291</f>
        <v>0</v>
      </c>
      <c r="BK291" s="69" t="n">
        <f aca="false">IF(BF291&lt;&gt;0,VLOOKUP(I291,'Pril3-drev'!$H$5:$I$83,2,0),0)</f>
        <v>0</v>
      </c>
      <c r="BL291" s="69" t="n">
        <f aca="false">IF(BF291&lt;&gt;0,VLOOKUP(BK291,'Pril3-drev'!$A$5:$C$17,3,0),0)</f>
        <v>0</v>
      </c>
      <c r="BM291" s="69" t="n">
        <f aca="false">'Vstupní data'!AH291</f>
        <v>0</v>
      </c>
      <c r="BN291" s="69" t="n">
        <f aca="false">IF('Vstupní data'!AH291&gt;0,   VLOOKUP(VLOOKUP(CONCATENATE(VLOOKUP(I291,'Pril3-drev'!$H$4:$L$83,5,0),BD291),'Pril3-drev'!$Q$4:$R$2803,2,0),'AVB-BS'!$C$5:$S$29 ,LOOKUP(BM291,'AVB-BS'!$D$3:$S$3,'AVB-BS'!$D$1:$S$1) ,0 )   ,   IF('Vstupní data'!AI291&gt;0,'Vstupní data'!AI291,0))</f>
        <v>0</v>
      </c>
      <c r="BO291" s="69" t="str">
        <f aca="false">IF(BX291&gt;5,VLOOKUP(CONCATENATE(BK291,BN291),'Pril1-THLPa'!$H$6:$N$96,4,0),"")</f>
        <v/>
      </c>
      <c r="BP291" s="69" t="str">
        <f aca="false">IF(BX291&gt;5,VLOOKUP(CONCATENATE(BK291,BN291),'Pril1-THLPa'!$H$6:$N$96,5,0),"")</f>
        <v/>
      </c>
      <c r="BQ291" s="69" t="str">
        <f aca="false">IF(BX291&gt;5,VLOOKUP(CONCATENATE(BK291,BN291),'Pril1-THLPa'!$H$6:$N$96,6,0),"")</f>
        <v/>
      </c>
      <c r="BR291" s="69" t="str">
        <f aca="false">IF(BX291&gt;5,VLOOKUP(CONCATENATE(BK291,BN291),'Pril1-THLPa'!$H$6:$N$96,7,0),"")</f>
        <v/>
      </c>
      <c r="BS291" s="69" t="str">
        <f aca="false">IF(BX291&gt;5,VLOOKUP(CONCATENATE(BK291,BN291),'Pril1-THLPa'!$H$6:$O$96,8,0),"")</f>
        <v/>
      </c>
      <c r="BT291" s="69" t="str">
        <f aca="false">IF(BF291&gt;0, IF(BK291="smrk",  VLOOKUP(VLOOKUP(BD291,'Pril9-K3'!$L$8:$M$207,2,0),'Pril9-K3'!$A$8:$J$16,LOOKUP(BN291,'Pril9-K3'!$A$7:$J$7,'Pril9-K3'!$A$5:$J$5),0), IF(AND(BK291&lt;&gt;"smrk",'Vstupní data'!AK291&lt;&gt;""),'Vstupní data'!AK291,   VLOOKUP(VLOOKUP(BD291,'Pril9-K3'!$L$8:$M$207,2,0),'Pril9-K3'!$A$8:$J$16,LOOKUP(BN291,'Pril9-K3'!$A$7:$J$7,'Pril9-K3'!$A$5:$J$5),0)   )),   "")</f>
        <v/>
      </c>
      <c r="BV291" s="69" t="n">
        <f aca="false">'Vstupní data'!AJ291</f>
        <v>0</v>
      </c>
      <c r="BW291" s="69" t="n">
        <f aca="false">IF(BF291&gt;0,IF(J291&gt;0,J291,K291*H291/100),0)</f>
        <v>0</v>
      </c>
      <c r="BX291" s="69" t="n">
        <f aca="false">IF(BF291&gt;0,IF(BJ291&gt;BL291,BL291,BJ291),0)</f>
        <v>0</v>
      </c>
      <c r="BY291" s="69" t="n">
        <f aca="false">IF(BD291=0,0,IF(AND(BX291&gt;0,BX291&lt;=5),  IF(AND(BX291&gt;0,BX291&lt;=5),VLOOKUP(BK291,'Pril1-THLPa'!$A$6:$F$18,IF(AND(BX291&gt;0,BX291&lt;=5),LOOKUP(BX291,'Pril1-THLPa'!$B$5:$F$5,'Pril1-THLPa'!$B$4:$F$4),""),0),""),  IF(BX291&gt;5,BO291+BP291*(BX291-5)+BQ291*POWER(BX291-5,2)+BR291*POWER(BX291-5,3)+BS291*POWER(BX291-5,4),"")))</f>
        <v>0</v>
      </c>
      <c r="BZ291" s="69" t="n">
        <f aca="false">IF(BY291&gt;0,BY291*BI291/10*BW291*(100+BV291)/100,0)</f>
        <v>0</v>
      </c>
      <c r="CA291" s="69" t="n">
        <f aca="false">IF(BD291&gt;0,BX291-IF(BD291&gt;BX291,BX291,BD291),0)</f>
        <v>0</v>
      </c>
      <c r="CB291" s="69" t="n">
        <f aca="false">POWER(1.01,CA291)</f>
        <v>1</v>
      </c>
      <c r="CC291" s="69" t="n">
        <f aca="false">IF(BF291&gt;0,IF(BF291&gt;BH291,1,BF291/BH291),0)</f>
        <v>0</v>
      </c>
      <c r="CD291" s="72" t="n">
        <f aca="false">IF(BD291=0,0,IF(BF291&gt;0,ROUND(IF(CB291&lt;&gt;0,BZ291*BT291*1/CB291*CC291,0),0),0))</f>
        <v>0</v>
      </c>
      <c r="CE291" s="73" t="str">
        <f aca="false">IF(BF291&gt;0,IF(BF291&gt;BH291,CD291/BF291,CD291/BH291),"")</f>
        <v/>
      </c>
      <c r="CF291" s="69" t="n">
        <f aca="false">'Vstupní data'!AM291</f>
        <v>0</v>
      </c>
      <c r="CG291" s="69" t="n">
        <f aca="false">'Vstupní data'!AN291</f>
        <v>0</v>
      </c>
      <c r="CH291" s="69" t="n">
        <f aca="false">'Vstupní data'!AO291</f>
        <v>0</v>
      </c>
      <c r="CI291" s="69" t="n">
        <f aca="false">'Vstupní data'!AP291</f>
        <v>0</v>
      </c>
      <c r="CJ291" s="72" t="n">
        <f aca="false">ROUND(CH291*CI291,0)</f>
        <v>0</v>
      </c>
      <c r="CK291" s="74" t="str">
        <f aca="false">IF(OR(AA291&gt;0,BB291&gt;0,CD291&gt;0,CJ291&gt;0),AA291+BB291+CD291+CJ291,"")</f>
        <v/>
      </c>
    </row>
    <row r="292" customFormat="false" ht="12.8" hidden="false" customHeight="false" outlineLevel="0" collapsed="false">
      <c r="A292" s="66" t="n">
        <f aca="false">'Vstupní data'!A292</f>
        <v>0</v>
      </c>
      <c r="F292" s="66" t="str">
        <f aca="false">CONCATENATE('Vstupní data'!F292,'Vstupní data'!G292,'Vstupní data'!H292,'Vstupní data'!I292)</f>
        <v/>
      </c>
      <c r="G292" s="66"/>
      <c r="H292" s="66" t="n">
        <f aca="false">'Vstupní data'!K292</f>
        <v>0</v>
      </c>
      <c r="I292" s="66" t="n">
        <f aca="false">'Vstupní data'!L292</f>
        <v>0</v>
      </c>
      <c r="J292" s="66" t="n">
        <f aca="false">'Vstupní data'!K292*'Vstupní data'!M292/100</f>
        <v>0</v>
      </c>
      <c r="L292" s="66" t="n">
        <f aca="false">IF('Vstupní data'!N292="prostokořenný",0,IF('Vstupní data'!N292="krytokořenný","k",IF('Vstupní data'!N292="poloodrostky nebo odrostky, prostokořenné i krytokořenné","po",0)))</f>
        <v>0</v>
      </c>
      <c r="N292" s="66"/>
      <c r="O292" s="66" t="n">
        <f aca="false">'Vstupní data'!O292</f>
        <v>0</v>
      </c>
      <c r="P292" s="66" t="n">
        <f aca="false">IF(O292&gt;0,VLOOKUP(CONCATENATE(VLOOKUP(I292,'Pril3-drev'!$H$5:$K$83,4,0),"-",'Vstupní data'!R292),K2!$C$15:$D$23,2,0),0)</f>
        <v>0</v>
      </c>
      <c r="Q292" s="66" t="n">
        <f aca="false">IF(O292&gt;0,VLOOKUP(I292,'Pril3-drev'!$H$5:$I$83,2,0),0)</f>
        <v>0</v>
      </c>
      <c r="R292" s="66" t="n">
        <f aca="false">IF(Q292&gt;0,VLOOKUP(Q292,'Pril6-okus'!$A$5:$B$17,2,0),0)</f>
        <v>0</v>
      </c>
      <c r="S292" s="66" t="n">
        <f aca="false">IF(O292&gt;0,VLOOKUP(I292,'Pril3-drev'!$H$5:$J$83,3,0),0)</f>
        <v>0</v>
      </c>
      <c r="T292" s="66" t="str">
        <f aca="false">IF(O292&gt;0,IF(L292="k",0.9*VLOOKUP(S292,'ha-pocty-vyhl'!$A$5:$B$20,2,0),IF(L292="po",0.8*VLOOKUP(S292,'ha-pocty-vyhl'!$A$5:$B$20,2,0),VLOOKUP(S292,'ha-pocty-vyhl'!$A$5:$B$20,2,0))),"")</f>
        <v/>
      </c>
      <c r="U292" s="66" t="n">
        <f aca="false">'Vstupní data'!P292</f>
        <v>0</v>
      </c>
      <c r="V292" s="66" t="n">
        <f aca="false">IF(O292&gt;0,1.3*T292*1000*Z292/10000,0)</f>
        <v>0</v>
      </c>
      <c r="W292" s="66" t="n">
        <f aca="false">IF(O292&gt;0,1.3*T292*1000*Z292/10000,0)</f>
        <v>0</v>
      </c>
      <c r="X292" s="66" t="n">
        <f aca="false">IF(O292&gt;0,IF(O292&gt;V292,V292,O292),0)</f>
        <v>0</v>
      </c>
      <c r="Y292" s="66" t="n">
        <f aca="false">IF(O292&gt;0,IF(IF(U292&gt;W292,W292,U292)&lt;X292,W292,IF(U292&gt;W292,W292,U292)),0)</f>
        <v>0</v>
      </c>
      <c r="Z292" s="66" t="n">
        <f aca="false">IF(O292&gt;0,IF(J292&gt;0,J292,K292*H292/100),0)</f>
        <v>0</v>
      </c>
      <c r="AA292" s="67" t="n">
        <f aca="false">IF(O292&gt;0,CEILING(R292*P292*X292/Y292*Z292,1),0)</f>
        <v>0</v>
      </c>
      <c r="AB292" s="68" t="n">
        <f aca="false">IF(O292&gt;0,AA292/O292,0)</f>
        <v>0</v>
      </c>
      <c r="AC292" s="66" t="n">
        <f aca="false">'Vstupní data'!W292</f>
        <v>0</v>
      </c>
      <c r="AI292" s="66" t="str">
        <f aca="false">IF(OR('Vstupní data'!T292&gt;0,'Vstupní data'!U292&gt;0),VLOOKUP(I292,'Pril3-drev'!$H$5:$J$83,3,0),"")</f>
        <v/>
      </c>
      <c r="AJ292" s="66" t="n">
        <f aca="false">IF('Vstupní data'!V292="prostokořenný",0,IF('Vstupní data'!V292="krytokořenný","k",IF('Vstupní data'!V292="poloodrostky nebo odrostky, prostokořenné i krytokořenné","po",0)))</f>
        <v>0</v>
      </c>
      <c r="AK292" s="66" t="n">
        <f aca="false">IF(OR('Vstupní data'!T292&gt;0,'Vstupní data'!U292&gt;0),IF(AJ292="k",0.9*VLOOKUP(AI292,'ha-pocty-vyhl'!$A$5:$B$20,2,0),IF(AJ292="po",0.8*VLOOKUP(AI292,'ha-pocty-vyhl'!$A$5:$B$20,2,0),VLOOKUP(AI292,'ha-pocty-vyhl'!$A$5:$B$20,2,0))),0)</f>
        <v>0</v>
      </c>
      <c r="AL292" s="66" t="n">
        <f aca="false">IF(OR('Vstupní data'!T292&gt;0,'Vstupní data'!U292&gt;0),'Vstupní data'!K292*'Vstupní data'!M292/100,0)</f>
        <v>0</v>
      </c>
      <c r="AM292" s="66" t="n">
        <f aca="false">IF(OR('Vstupní data'!T292&gt;0,'Vstupní data'!U292&gt;0),IF('Vstupní data'!T292&gt;0,'Vstupní data'!T292,ROUND(10*'Vstupní data'!U292/AK292,0)),0)</f>
        <v>0</v>
      </c>
      <c r="AN292" s="69" t="n">
        <f aca="false">IF('Vstupní data'!T292&gt;0,   IF('Vstupní data'!T292&lt;=AL292,'Vstupní data'!T292,AL292),   IF(AM292&lt;AL292,AM292,AL292))</f>
        <v>0</v>
      </c>
      <c r="AO292" s="69" t="n">
        <f aca="false">'Vstupní data'!X292</f>
        <v>0</v>
      </c>
      <c r="AP292" s="66" t="n">
        <f aca="false">IF(OR('Vstupní data'!T292&gt;0,'Vstupní data'!U292&gt;0),IF(I292&lt;&gt;0,VLOOKUP(I292,'Pril3-drev'!$H$5:$I$83,2,0),0),0)</f>
        <v>0</v>
      </c>
      <c r="AQ292" s="66" t="n">
        <f aca="false">'Vstupní data'!Y292</f>
        <v>0</v>
      </c>
      <c r="AR292" s="66" t="str">
        <f aca="false">IF(AC292&gt;5,   IF('Vstupní data'!Y292&gt;0,   VLOOKUP(VLOOKUP(CONCATENATE(VLOOKUP(I292,'Pril3-drev'!$H$4:$L$83,5,0),AC292),'Pril3-drev'!$Q$4:$R$2803,2,0),'AVB-BS'!$C$5:$S$29 ,LOOKUP(AQ292,'AVB-BS'!$D$3:$S$3,'AVB-BS'!$D$1:$S$1) ,0 )   ,   IF('Vstupní data'!Z292&gt;0,'Vstupní data'!Z292,0)) , "")</f>
        <v/>
      </c>
      <c r="AS292" s="70" t="str">
        <f aca="false">IF(AC292&gt;5,VLOOKUP(CONCATENATE(AP292,AR292),'Pril1-THLPa'!$H$6:$N$96,4,0),"")</f>
        <v/>
      </c>
      <c r="AT292" s="70" t="str">
        <f aca="false">IF(AC292&gt;5,VLOOKUP(CONCATENATE(AP292,AR292),'Pril1-THLPa'!$H$6:$N$96,5,0),"")</f>
        <v/>
      </c>
      <c r="AU292" s="70" t="str">
        <f aca="false">IF(AC292&gt;5,VLOOKUP(CONCATENATE(AP292,AR292),'Pril1-THLPa'!$H$6:$N$96,6,0),"")</f>
        <v/>
      </c>
      <c r="AV292" s="70" t="str">
        <f aca="false">IF(AC292&gt;5,VLOOKUP(CONCATENATE(AP292,AR292),'Pril1-THLPa'!$H$6:$N$96,7,0),"")</f>
        <v/>
      </c>
      <c r="AW292" s="70" t="str">
        <f aca="false">IF(AC292&gt;5,VLOOKUP(CONCATENATE(AP292,AR292),'Pril1-THLPa'!$H$6:$O$96,8,0),"")</f>
        <v/>
      </c>
      <c r="AX292" s="66" t="n">
        <f aca="false">IF(AC292&gt;0,IF(AND(AC292&gt;0,AC292&lt;=5),VLOOKUP(AP292,'Pril1-THLPa'!$A$6:$F$18,LOOKUP(AC292,'Pril1-THLPa'!$B$5:$F$5,'Pril1-THLPa'!$B$4:$F$4),0),AS292+AT292*(AC292-5)+AU292*POWER(AC292-5,2)+AV292*POWER(AC292-5,3)+AW292*POWER(AC292-5,4)),0)</f>
        <v>0</v>
      </c>
      <c r="AY292" s="71"/>
      <c r="AZ292" s="66" t="n">
        <f aca="false">'Vstupní data'!AA292</f>
        <v>0</v>
      </c>
      <c r="BA292" s="66" t="n">
        <f aca="false">IF(OR('Vstupní data'!T292&gt;0,'Vstupní data'!U292&gt;0),IF(AC292&lt;&gt;"",AX292*AO292/10*(100+AZ292)/100,0),0)</f>
        <v>0</v>
      </c>
      <c r="BB292" s="67" t="n">
        <f aca="false">IF(AC292&lt;&gt;"",ROUND(BA292*AN292,0),0)</f>
        <v>0</v>
      </c>
      <c r="BC292" s="68" t="str">
        <f aca="false">IF(AE292&gt;0,BB292/AE292,"")</f>
        <v/>
      </c>
      <c r="BD292" s="66" t="n">
        <f aca="false">'Vstupní data'!AE292</f>
        <v>0</v>
      </c>
      <c r="BF292" s="66" t="n">
        <f aca="false">'Vstupní data'!AC292</f>
        <v>0</v>
      </c>
      <c r="BH292" s="66" t="n">
        <f aca="false">'Vstupní data'!AD292</f>
        <v>0</v>
      </c>
      <c r="BI292" s="66" t="n">
        <f aca="false">'Vstupní data'!AF292</f>
        <v>0</v>
      </c>
      <c r="BJ292" s="69" t="n">
        <f aca="false">'Vstupní data'!AG292</f>
        <v>0</v>
      </c>
      <c r="BK292" s="69" t="n">
        <f aca="false">IF(BF292&lt;&gt;0,VLOOKUP(I292,'Pril3-drev'!$H$5:$I$83,2,0),0)</f>
        <v>0</v>
      </c>
      <c r="BL292" s="69" t="n">
        <f aca="false">IF(BF292&lt;&gt;0,VLOOKUP(BK292,'Pril3-drev'!$A$5:$C$17,3,0),0)</f>
        <v>0</v>
      </c>
      <c r="BM292" s="69" t="n">
        <f aca="false">'Vstupní data'!AH292</f>
        <v>0</v>
      </c>
      <c r="BN292" s="69" t="n">
        <f aca="false">IF('Vstupní data'!AH292&gt;0,   VLOOKUP(VLOOKUP(CONCATENATE(VLOOKUP(I292,'Pril3-drev'!$H$4:$L$83,5,0),BD292),'Pril3-drev'!$Q$4:$R$2803,2,0),'AVB-BS'!$C$5:$S$29 ,LOOKUP(BM292,'AVB-BS'!$D$3:$S$3,'AVB-BS'!$D$1:$S$1) ,0 )   ,   IF('Vstupní data'!AI292&gt;0,'Vstupní data'!AI292,0))</f>
        <v>0</v>
      </c>
      <c r="BO292" s="69" t="str">
        <f aca="false">IF(BX292&gt;5,VLOOKUP(CONCATENATE(BK292,BN292),'Pril1-THLPa'!$H$6:$N$96,4,0),"")</f>
        <v/>
      </c>
      <c r="BP292" s="69" t="str">
        <f aca="false">IF(BX292&gt;5,VLOOKUP(CONCATENATE(BK292,BN292),'Pril1-THLPa'!$H$6:$N$96,5,0),"")</f>
        <v/>
      </c>
      <c r="BQ292" s="69" t="str">
        <f aca="false">IF(BX292&gt;5,VLOOKUP(CONCATENATE(BK292,BN292),'Pril1-THLPa'!$H$6:$N$96,6,0),"")</f>
        <v/>
      </c>
      <c r="BR292" s="69" t="str">
        <f aca="false">IF(BX292&gt;5,VLOOKUP(CONCATENATE(BK292,BN292),'Pril1-THLPa'!$H$6:$N$96,7,0),"")</f>
        <v/>
      </c>
      <c r="BS292" s="69" t="str">
        <f aca="false">IF(BX292&gt;5,VLOOKUP(CONCATENATE(BK292,BN292),'Pril1-THLPa'!$H$6:$O$96,8,0),"")</f>
        <v/>
      </c>
      <c r="BT292" s="69" t="str">
        <f aca="false">IF(BF292&gt;0, IF(BK292="smrk",  VLOOKUP(VLOOKUP(BD292,'Pril9-K3'!$L$8:$M$207,2,0),'Pril9-K3'!$A$8:$J$16,LOOKUP(BN292,'Pril9-K3'!$A$7:$J$7,'Pril9-K3'!$A$5:$J$5),0), IF(AND(BK292&lt;&gt;"smrk",'Vstupní data'!AK292&lt;&gt;""),'Vstupní data'!AK292,   VLOOKUP(VLOOKUP(BD292,'Pril9-K3'!$L$8:$M$207,2,0),'Pril9-K3'!$A$8:$J$16,LOOKUP(BN292,'Pril9-K3'!$A$7:$J$7,'Pril9-K3'!$A$5:$J$5),0)   )),   "")</f>
        <v/>
      </c>
      <c r="BV292" s="69" t="n">
        <f aca="false">'Vstupní data'!AJ292</f>
        <v>0</v>
      </c>
      <c r="BW292" s="69" t="n">
        <f aca="false">IF(BF292&gt;0,IF(J292&gt;0,J292,K292*H292/100),0)</f>
        <v>0</v>
      </c>
      <c r="BX292" s="69" t="n">
        <f aca="false">IF(BF292&gt;0,IF(BJ292&gt;BL292,BL292,BJ292),0)</f>
        <v>0</v>
      </c>
      <c r="BY292" s="69" t="n">
        <f aca="false">IF(BD292=0,0,IF(AND(BX292&gt;0,BX292&lt;=5),  IF(AND(BX292&gt;0,BX292&lt;=5),VLOOKUP(BK292,'Pril1-THLPa'!$A$6:$F$18,IF(AND(BX292&gt;0,BX292&lt;=5),LOOKUP(BX292,'Pril1-THLPa'!$B$5:$F$5,'Pril1-THLPa'!$B$4:$F$4),""),0),""),  IF(BX292&gt;5,BO292+BP292*(BX292-5)+BQ292*POWER(BX292-5,2)+BR292*POWER(BX292-5,3)+BS292*POWER(BX292-5,4),"")))</f>
        <v>0</v>
      </c>
      <c r="BZ292" s="69" t="n">
        <f aca="false">IF(BY292&gt;0,BY292*BI292/10*BW292*(100+BV292)/100,0)</f>
        <v>0</v>
      </c>
      <c r="CA292" s="69" t="n">
        <f aca="false">IF(BD292&gt;0,BX292-IF(BD292&gt;BX292,BX292,BD292),0)</f>
        <v>0</v>
      </c>
      <c r="CB292" s="69" t="n">
        <f aca="false">POWER(1.01,CA292)</f>
        <v>1</v>
      </c>
      <c r="CC292" s="69" t="n">
        <f aca="false">IF(BF292&gt;0,IF(BF292&gt;BH292,1,BF292/BH292),0)</f>
        <v>0</v>
      </c>
      <c r="CD292" s="72" t="n">
        <f aca="false">IF(BD292=0,0,IF(BF292&gt;0,ROUND(IF(CB292&lt;&gt;0,BZ292*BT292*1/CB292*CC292,0),0),0))</f>
        <v>0</v>
      </c>
      <c r="CE292" s="73" t="str">
        <f aca="false">IF(BF292&gt;0,IF(BF292&gt;BH292,CD292/BF292,CD292/BH292),"")</f>
        <v/>
      </c>
      <c r="CF292" s="69" t="n">
        <f aca="false">'Vstupní data'!AM292</f>
        <v>0</v>
      </c>
      <c r="CG292" s="69" t="n">
        <f aca="false">'Vstupní data'!AN292</f>
        <v>0</v>
      </c>
      <c r="CH292" s="69" t="n">
        <f aca="false">'Vstupní data'!AO292</f>
        <v>0</v>
      </c>
      <c r="CI292" s="69" t="n">
        <f aca="false">'Vstupní data'!AP292</f>
        <v>0</v>
      </c>
      <c r="CJ292" s="72" t="n">
        <f aca="false">ROUND(CH292*CI292,0)</f>
        <v>0</v>
      </c>
      <c r="CK292" s="74" t="str">
        <f aca="false">IF(OR(AA292&gt;0,BB292&gt;0,CD292&gt;0,CJ292&gt;0),AA292+BB292+CD292+CJ292,"")</f>
        <v/>
      </c>
    </row>
    <row r="293" customFormat="false" ht="12.8" hidden="false" customHeight="false" outlineLevel="0" collapsed="false">
      <c r="A293" s="66" t="n">
        <f aca="false">'Vstupní data'!A293</f>
        <v>0</v>
      </c>
      <c r="F293" s="66" t="str">
        <f aca="false">CONCATENATE('Vstupní data'!F293,'Vstupní data'!G293,'Vstupní data'!H293,'Vstupní data'!I293)</f>
        <v/>
      </c>
      <c r="G293" s="66"/>
      <c r="H293" s="66" t="n">
        <f aca="false">'Vstupní data'!K293</f>
        <v>0</v>
      </c>
      <c r="I293" s="66" t="n">
        <f aca="false">'Vstupní data'!L293</f>
        <v>0</v>
      </c>
      <c r="J293" s="66" t="n">
        <f aca="false">'Vstupní data'!K293*'Vstupní data'!M293/100</f>
        <v>0</v>
      </c>
      <c r="L293" s="66" t="n">
        <f aca="false">IF('Vstupní data'!N293="prostokořenný",0,IF('Vstupní data'!N293="krytokořenný","k",IF('Vstupní data'!N293="poloodrostky nebo odrostky, prostokořenné i krytokořenné","po",0)))</f>
        <v>0</v>
      </c>
      <c r="N293" s="66"/>
      <c r="O293" s="66" t="n">
        <f aca="false">'Vstupní data'!O293</f>
        <v>0</v>
      </c>
      <c r="P293" s="66" t="n">
        <f aca="false">IF(O293&gt;0,VLOOKUP(CONCATENATE(VLOOKUP(I293,'Pril3-drev'!$H$5:$K$83,4,0),"-",'Vstupní data'!R293),K2!$C$15:$D$23,2,0),0)</f>
        <v>0</v>
      </c>
      <c r="Q293" s="66" t="n">
        <f aca="false">IF(O293&gt;0,VLOOKUP(I293,'Pril3-drev'!$H$5:$I$83,2,0),0)</f>
        <v>0</v>
      </c>
      <c r="R293" s="66" t="n">
        <f aca="false">IF(Q293&gt;0,VLOOKUP(Q293,'Pril6-okus'!$A$5:$B$17,2,0),0)</f>
        <v>0</v>
      </c>
      <c r="S293" s="66" t="n">
        <f aca="false">IF(O293&gt;0,VLOOKUP(I293,'Pril3-drev'!$H$5:$J$83,3,0),0)</f>
        <v>0</v>
      </c>
      <c r="T293" s="66" t="str">
        <f aca="false">IF(O293&gt;0,IF(L293="k",0.9*VLOOKUP(S293,'ha-pocty-vyhl'!$A$5:$B$20,2,0),IF(L293="po",0.8*VLOOKUP(S293,'ha-pocty-vyhl'!$A$5:$B$20,2,0),VLOOKUP(S293,'ha-pocty-vyhl'!$A$5:$B$20,2,0))),"")</f>
        <v/>
      </c>
      <c r="U293" s="66" t="n">
        <f aca="false">'Vstupní data'!P293</f>
        <v>0</v>
      </c>
      <c r="V293" s="66" t="n">
        <f aca="false">IF(O293&gt;0,1.3*T293*1000*Z293/10000,0)</f>
        <v>0</v>
      </c>
      <c r="W293" s="66" t="n">
        <f aca="false">IF(O293&gt;0,1.3*T293*1000*Z293/10000,0)</f>
        <v>0</v>
      </c>
      <c r="X293" s="66" t="n">
        <f aca="false">IF(O293&gt;0,IF(O293&gt;V293,V293,O293),0)</f>
        <v>0</v>
      </c>
      <c r="Y293" s="66" t="n">
        <f aca="false">IF(O293&gt;0,IF(IF(U293&gt;W293,W293,U293)&lt;X293,W293,IF(U293&gt;W293,W293,U293)),0)</f>
        <v>0</v>
      </c>
      <c r="Z293" s="66" t="n">
        <f aca="false">IF(O293&gt;0,IF(J293&gt;0,J293,K293*H293/100),0)</f>
        <v>0</v>
      </c>
      <c r="AA293" s="67" t="n">
        <f aca="false">IF(O293&gt;0,CEILING(R293*P293*X293/Y293*Z293,1),0)</f>
        <v>0</v>
      </c>
      <c r="AB293" s="68" t="n">
        <f aca="false">IF(O293&gt;0,AA293/O293,0)</f>
        <v>0</v>
      </c>
      <c r="AC293" s="66" t="n">
        <f aca="false">'Vstupní data'!W293</f>
        <v>0</v>
      </c>
      <c r="AI293" s="66" t="str">
        <f aca="false">IF(OR('Vstupní data'!T293&gt;0,'Vstupní data'!U293&gt;0),VLOOKUP(I293,'Pril3-drev'!$H$5:$J$83,3,0),"")</f>
        <v/>
      </c>
      <c r="AJ293" s="66" t="n">
        <f aca="false">IF('Vstupní data'!V293="prostokořenný",0,IF('Vstupní data'!V293="krytokořenný","k",IF('Vstupní data'!V293="poloodrostky nebo odrostky, prostokořenné i krytokořenné","po",0)))</f>
        <v>0</v>
      </c>
      <c r="AK293" s="66" t="n">
        <f aca="false">IF(OR('Vstupní data'!T293&gt;0,'Vstupní data'!U293&gt;0),IF(AJ293="k",0.9*VLOOKUP(AI293,'ha-pocty-vyhl'!$A$5:$B$20,2,0),IF(AJ293="po",0.8*VLOOKUP(AI293,'ha-pocty-vyhl'!$A$5:$B$20,2,0),VLOOKUP(AI293,'ha-pocty-vyhl'!$A$5:$B$20,2,0))),0)</f>
        <v>0</v>
      </c>
      <c r="AL293" s="66" t="n">
        <f aca="false">IF(OR('Vstupní data'!T293&gt;0,'Vstupní data'!U293&gt;0),'Vstupní data'!K293*'Vstupní data'!M293/100,0)</f>
        <v>0</v>
      </c>
      <c r="AM293" s="66" t="n">
        <f aca="false">IF(OR('Vstupní data'!T293&gt;0,'Vstupní data'!U293&gt;0),IF('Vstupní data'!T293&gt;0,'Vstupní data'!T293,ROUND(10*'Vstupní data'!U293/AK293,0)),0)</f>
        <v>0</v>
      </c>
      <c r="AN293" s="69" t="n">
        <f aca="false">IF('Vstupní data'!T293&gt;0,   IF('Vstupní data'!T293&lt;=AL293,'Vstupní data'!T293,AL293),   IF(AM293&lt;AL293,AM293,AL293))</f>
        <v>0</v>
      </c>
      <c r="AO293" s="69" t="n">
        <f aca="false">'Vstupní data'!X293</f>
        <v>0</v>
      </c>
      <c r="AP293" s="66" t="n">
        <f aca="false">IF(OR('Vstupní data'!T293&gt;0,'Vstupní data'!U293&gt;0),IF(I293&lt;&gt;0,VLOOKUP(I293,'Pril3-drev'!$H$5:$I$83,2,0),0),0)</f>
        <v>0</v>
      </c>
      <c r="AQ293" s="66" t="n">
        <f aca="false">'Vstupní data'!Y293</f>
        <v>0</v>
      </c>
      <c r="AR293" s="66" t="str">
        <f aca="false">IF(AC293&gt;5,   IF('Vstupní data'!Y293&gt;0,   VLOOKUP(VLOOKUP(CONCATENATE(VLOOKUP(I293,'Pril3-drev'!$H$4:$L$83,5,0),AC293),'Pril3-drev'!$Q$4:$R$2803,2,0),'AVB-BS'!$C$5:$S$29 ,LOOKUP(AQ293,'AVB-BS'!$D$3:$S$3,'AVB-BS'!$D$1:$S$1) ,0 )   ,   IF('Vstupní data'!Z293&gt;0,'Vstupní data'!Z293,0)) , "")</f>
        <v/>
      </c>
      <c r="AS293" s="70" t="str">
        <f aca="false">IF(AC293&gt;5,VLOOKUP(CONCATENATE(AP293,AR293),'Pril1-THLPa'!$H$6:$N$96,4,0),"")</f>
        <v/>
      </c>
      <c r="AT293" s="70" t="str">
        <f aca="false">IF(AC293&gt;5,VLOOKUP(CONCATENATE(AP293,AR293),'Pril1-THLPa'!$H$6:$N$96,5,0),"")</f>
        <v/>
      </c>
      <c r="AU293" s="70" t="str">
        <f aca="false">IF(AC293&gt;5,VLOOKUP(CONCATENATE(AP293,AR293),'Pril1-THLPa'!$H$6:$N$96,6,0),"")</f>
        <v/>
      </c>
      <c r="AV293" s="70" t="str">
        <f aca="false">IF(AC293&gt;5,VLOOKUP(CONCATENATE(AP293,AR293),'Pril1-THLPa'!$H$6:$N$96,7,0),"")</f>
        <v/>
      </c>
      <c r="AW293" s="70" t="str">
        <f aca="false">IF(AC293&gt;5,VLOOKUP(CONCATENATE(AP293,AR293),'Pril1-THLPa'!$H$6:$O$96,8,0),"")</f>
        <v/>
      </c>
      <c r="AX293" s="66" t="n">
        <f aca="false">IF(AC293&gt;0,IF(AND(AC293&gt;0,AC293&lt;=5),VLOOKUP(AP293,'Pril1-THLPa'!$A$6:$F$18,LOOKUP(AC293,'Pril1-THLPa'!$B$5:$F$5,'Pril1-THLPa'!$B$4:$F$4),0),AS293+AT293*(AC293-5)+AU293*POWER(AC293-5,2)+AV293*POWER(AC293-5,3)+AW293*POWER(AC293-5,4)),0)</f>
        <v>0</v>
      </c>
      <c r="AY293" s="71"/>
      <c r="AZ293" s="66" t="n">
        <f aca="false">'Vstupní data'!AA293</f>
        <v>0</v>
      </c>
      <c r="BA293" s="66" t="n">
        <f aca="false">IF(OR('Vstupní data'!T293&gt;0,'Vstupní data'!U293&gt;0),IF(AC293&lt;&gt;"",AX293*AO293/10*(100+AZ293)/100,0),0)</f>
        <v>0</v>
      </c>
      <c r="BB293" s="67" t="n">
        <f aca="false">IF(AC293&lt;&gt;"",ROUND(BA293*AN293,0),0)</f>
        <v>0</v>
      </c>
      <c r="BC293" s="68" t="str">
        <f aca="false">IF(AE293&gt;0,BB293/AE293,"")</f>
        <v/>
      </c>
      <c r="BD293" s="66" t="n">
        <f aca="false">'Vstupní data'!AE293</f>
        <v>0</v>
      </c>
      <c r="BF293" s="66" t="n">
        <f aca="false">'Vstupní data'!AC293</f>
        <v>0</v>
      </c>
      <c r="BH293" s="66" t="n">
        <f aca="false">'Vstupní data'!AD293</f>
        <v>0</v>
      </c>
      <c r="BI293" s="66" t="n">
        <f aca="false">'Vstupní data'!AF293</f>
        <v>0</v>
      </c>
      <c r="BJ293" s="69" t="n">
        <f aca="false">'Vstupní data'!AG293</f>
        <v>0</v>
      </c>
      <c r="BK293" s="69" t="n">
        <f aca="false">IF(BF293&lt;&gt;0,VLOOKUP(I293,'Pril3-drev'!$H$5:$I$83,2,0),0)</f>
        <v>0</v>
      </c>
      <c r="BL293" s="69" t="n">
        <f aca="false">IF(BF293&lt;&gt;0,VLOOKUP(BK293,'Pril3-drev'!$A$5:$C$17,3,0),0)</f>
        <v>0</v>
      </c>
      <c r="BM293" s="69" t="n">
        <f aca="false">'Vstupní data'!AH293</f>
        <v>0</v>
      </c>
      <c r="BN293" s="69" t="n">
        <f aca="false">IF('Vstupní data'!AH293&gt;0,   VLOOKUP(VLOOKUP(CONCATENATE(VLOOKUP(I293,'Pril3-drev'!$H$4:$L$83,5,0),BD293),'Pril3-drev'!$Q$4:$R$2803,2,0),'AVB-BS'!$C$5:$S$29 ,LOOKUP(BM293,'AVB-BS'!$D$3:$S$3,'AVB-BS'!$D$1:$S$1) ,0 )   ,   IF('Vstupní data'!AI293&gt;0,'Vstupní data'!AI293,0))</f>
        <v>0</v>
      </c>
      <c r="BO293" s="69" t="str">
        <f aca="false">IF(BX293&gt;5,VLOOKUP(CONCATENATE(BK293,BN293),'Pril1-THLPa'!$H$6:$N$96,4,0),"")</f>
        <v/>
      </c>
      <c r="BP293" s="69" t="str">
        <f aca="false">IF(BX293&gt;5,VLOOKUP(CONCATENATE(BK293,BN293),'Pril1-THLPa'!$H$6:$N$96,5,0),"")</f>
        <v/>
      </c>
      <c r="BQ293" s="69" t="str">
        <f aca="false">IF(BX293&gt;5,VLOOKUP(CONCATENATE(BK293,BN293),'Pril1-THLPa'!$H$6:$N$96,6,0),"")</f>
        <v/>
      </c>
      <c r="BR293" s="69" t="str">
        <f aca="false">IF(BX293&gt;5,VLOOKUP(CONCATENATE(BK293,BN293),'Pril1-THLPa'!$H$6:$N$96,7,0),"")</f>
        <v/>
      </c>
      <c r="BS293" s="69" t="str">
        <f aca="false">IF(BX293&gt;5,VLOOKUP(CONCATENATE(BK293,BN293),'Pril1-THLPa'!$H$6:$O$96,8,0),"")</f>
        <v/>
      </c>
      <c r="BT293" s="69" t="str">
        <f aca="false">IF(BF293&gt;0, IF(BK293="smrk",  VLOOKUP(VLOOKUP(BD293,'Pril9-K3'!$L$8:$M$207,2,0),'Pril9-K3'!$A$8:$J$16,LOOKUP(BN293,'Pril9-K3'!$A$7:$J$7,'Pril9-K3'!$A$5:$J$5),0), IF(AND(BK293&lt;&gt;"smrk",'Vstupní data'!AK293&lt;&gt;""),'Vstupní data'!AK293,   VLOOKUP(VLOOKUP(BD293,'Pril9-K3'!$L$8:$M$207,2,0),'Pril9-K3'!$A$8:$J$16,LOOKUP(BN293,'Pril9-K3'!$A$7:$J$7,'Pril9-K3'!$A$5:$J$5),0)   )),   "")</f>
        <v/>
      </c>
      <c r="BV293" s="69" t="n">
        <f aca="false">'Vstupní data'!AJ293</f>
        <v>0</v>
      </c>
      <c r="BW293" s="69" t="n">
        <f aca="false">IF(BF293&gt;0,IF(J293&gt;0,J293,K293*H293/100),0)</f>
        <v>0</v>
      </c>
      <c r="BX293" s="69" t="n">
        <f aca="false">IF(BF293&gt;0,IF(BJ293&gt;BL293,BL293,BJ293),0)</f>
        <v>0</v>
      </c>
      <c r="BY293" s="69" t="n">
        <f aca="false">IF(BD293=0,0,IF(AND(BX293&gt;0,BX293&lt;=5),  IF(AND(BX293&gt;0,BX293&lt;=5),VLOOKUP(BK293,'Pril1-THLPa'!$A$6:$F$18,IF(AND(BX293&gt;0,BX293&lt;=5),LOOKUP(BX293,'Pril1-THLPa'!$B$5:$F$5,'Pril1-THLPa'!$B$4:$F$4),""),0),""),  IF(BX293&gt;5,BO293+BP293*(BX293-5)+BQ293*POWER(BX293-5,2)+BR293*POWER(BX293-5,3)+BS293*POWER(BX293-5,4),"")))</f>
        <v>0</v>
      </c>
      <c r="BZ293" s="69" t="n">
        <f aca="false">IF(BY293&gt;0,BY293*BI293/10*BW293*(100+BV293)/100,0)</f>
        <v>0</v>
      </c>
      <c r="CA293" s="69" t="n">
        <f aca="false">IF(BD293&gt;0,BX293-IF(BD293&gt;BX293,BX293,BD293),0)</f>
        <v>0</v>
      </c>
      <c r="CB293" s="69" t="n">
        <f aca="false">POWER(1.01,CA293)</f>
        <v>1</v>
      </c>
      <c r="CC293" s="69" t="n">
        <f aca="false">IF(BF293&gt;0,IF(BF293&gt;BH293,1,BF293/BH293),0)</f>
        <v>0</v>
      </c>
      <c r="CD293" s="72" t="n">
        <f aca="false">IF(BD293=0,0,IF(BF293&gt;0,ROUND(IF(CB293&lt;&gt;0,BZ293*BT293*1/CB293*CC293,0),0),0))</f>
        <v>0</v>
      </c>
      <c r="CE293" s="73" t="str">
        <f aca="false">IF(BF293&gt;0,IF(BF293&gt;BH293,CD293/BF293,CD293/BH293),"")</f>
        <v/>
      </c>
      <c r="CF293" s="69" t="n">
        <f aca="false">'Vstupní data'!AM293</f>
        <v>0</v>
      </c>
      <c r="CG293" s="69" t="n">
        <f aca="false">'Vstupní data'!AN293</f>
        <v>0</v>
      </c>
      <c r="CH293" s="69" t="n">
        <f aca="false">'Vstupní data'!AO293</f>
        <v>0</v>
      </c>
      <c r="CI293" s="69" t="n">
        <f aca="false">'Vstupní data'!AP293</f>
        <v>0</v>
      </c>
      <c r="CJ293" s="72" t="n">
        <f aca="false">ROUND(CH293*CI293,0)</f>
        <v>0</v>
      </c>
      <c r="CK293" s="74" t="str">
        <f aca="false">IF(OR(AA293&gt;0,BB293&gt;0,CD293&gt;0,CJ293&gt;0),AA293+BB293+CD293+CJ293,"")</f>
        <v/>
      </c>
    </row>
    <row r="294" customFormat="false" ht="12.8" hidden="false" customHeight="false" outlineLevel="0" collapsed="false">
      <c r="A294" s="66" t="n">
        <f aca="false">'Vstupní data'!A294</f>
        <v>0</v>
      </c>
      <c r="F294" s="66" t="str">
        <f aca="false">CONCATENATE('Vstupní data'!F294,'Vstupní data'!G294,'Vstupní data'!H294,'Vstupní data'!I294)</f>
        <v/>
      </c>
      <c r="G294" s="66"/>
      <c r="H294" s="66" t="n">
        <f aca="false">'Vstupní data'!K294</f>
        <v>0</v>
      </c>
      <c r="I294" s="66" t="n">
        <f aca="false">'Vstupní data'!L294</f>
        <v>0</v>
      </c>
      <c r="J294" s="66" t="n">
        <f aca="false">'Vstupní data'!K294*'Vstupní data'!M294/100</f>
        <v>0</v>
      </c>
      <c r="L294" s="66" t="n">
        <f aca="false">IF('Vstupní data'!N294="prostokořenný",0,IF('Vstupní data'!N294="krytokořenný","k",IF('Vstupní data'!N294="poloodrostky nebo odrostky, prostokořenné i krytokořenné","po",0)))</f>
        <v>0</v>
      </c>
      <c r="N294" s="66"/>
      <c r="O294" s="66" t="n">
        <f aca="false">'Vstupní data'!O294</f>
        <v>0</v>
      </c>
      <c r="P294" s="66" t="n">
        <f aca="false">IF(O294&gt;0,VLOOKUP(CONCATENATE(VLOOKUP(I294,'Pril3-drev'!$H$5:$K$83,4,0),"-",'Vstupní data'!R294),K2!$C$15:$D$23,2,0),0)</f>
        <v>0</v>
      </c>
      <c r="Q294" s="66" t="n">
        <f aca="false">IF(O294&gt;0,VLOOKUP(I294,'Pril3-drev'!$H$5:$I$83,2,0),0)</f>
        <v>0</v>
      </c>
      <c r="R294" s="66" t="n">
        <f aca="false">IF(Q294&gt;0,VLOOKUP(Q294,'Pril6-okus'!$A$5:$B$17,2,0),0)</f>
        <v>0</v>
      </c>
      <c r="S294" s="66" t="n">
        <f aca="false">IF(O294&gt;0,VLOOKUP(I294,'Pril3-drev'!$H$5:$J$83,3,0),0)</f>
        <v>0</v>
      </c>
      <c r="T294" s="66" t="str">
        <f aca="false">IF(O294&gt;0,IF(L294="k",0.9*VLOOKUP(S294,'ha-pocty-vyhl'!$A$5:$B$20,2,0),IF(L294="po",0.8*VLOOKUP(S294,'ha-pocty-vyhl'!$A$5:$B$20,2,0),VLOOKUP(S294,'ha-pocty-vyhl'!$A$5:$B$20,2,0))),"")</f>
        <v/>
      </c>
      <c r="U294" s="66" t="n">
        <f aca="false">'Vstupní data'!P294</f>
        <v>0</v>
      </c>
      <c r="V294" s="66" t="n">
        <f aca="false">IF(O294&gt;0,1.3*T294*1000*Z294/10000,0)</f>
        <v>0</v>
      </c>
      <c r="W294" s="66" t="n">
        <f aca="false">IF(O294&gt;0,1.3*T294*1000*Z294/10000,0)</f>
        <v>0</v>
      </c>
      <c r="X294" s="66" t="n">
        <f aca="false">IF(O294&gt;0,IF(O294&gt;V294,V294,O294),0)</f>
        <v>0</v>
      </c>
      <c r="Y294" s="66" t="n">
        <f aca="false">IF(O294&gt;0,IF(IF(U294&gt;W294,W294,U294)&lt;X294,W294,IF(U294&gt;W294,W294,U294)),0)</f>
        <v>0</v>
      </c>
      <c r="Z294" s="66" t="n">
        <f aca="false">IF(O294&gt;0,IF(J294&gt;0,J294,K294*H294/100),0)</f>
        <v>0</v>
      </c>
      <c r="AA294" s="67" t="n">
        <f aca="false">IF(O294&gt;0,CEILING(R294*P294*X294/Y294*Z294,1),0)</f>
        <v>0</v>
      </c>
      <c r="AB294" s="68" t="n">
        <f aca="false">IF(O294&gt;0,AA294/O294,0)</f>
        <v>0</v>
      </c>
      <c r="AC294" s="66" t="n">
        <f aca="false">'Vstupní data'!W294</f>
        <v>0</v>
      </c>
      <c r="AI294" s="66" t="str">
        <f aca="false">IF(OR('Vstupní data'!T294&gt;0,'Vstupní data'!U294&gt;0),VLOOKUP(I294,'Pril3-drev'!$H$5:$J$83,3,0),"")</f>
        <v/>
      </c>
      <c r="AJ294" s="66" t="n">
        <f aca="false">IF('Vstupní data'!V294="prostokořenný",0,IF('Vstupní data'!V294="krytokořenný","k",IF('Vstupní data'!V294="poloodrostky nebo odrostky, prostokořenné i krytokořenné","po",0)))</f>
        <v>0</v>
      </c>
      <c r="AK294" s="66" t="n">
        <f aca="false">IF(OR('Vstupní data'!T294&gt;0,'Vstupní data'!U294&gt;0),IF(AJ294="k",0.9*VLOOKUP(AI294,'ha-pocty-vyhl'!$A$5:$B$20,2,0),IF(AJ294="po",0.8*VLOOKUP(AI294,'ha-pocty-vyhl'!$A$5:$B$20,2,0),VLOOKUP(AI294,'ha-pocty-vyhl'!$A$5:$B$20,2,0))),0)</f>
        <v>0</v>
      </c>
      <c r="AL294" s="66" t="n">
        <f aca="false">IF(OR('Vstupní data'!T294&gt;0,'Vstupní data'!U294&gt;0),'Vstupní data'!K294*'Vstupní data'!M294/100,0)</f>
        <v>0</v>
      </c>
      <c r="AM294" s="66" t="n">
        <f aca="false">IF(OR('Vstupní data'!T294&gt;0,'Vstupní data'!U294&gt;0),IF('Vstupní data'!T294&gt;0,'Vstupní data'!T294,ROUND(10*'Vstupní data'!U294/AK294,0)),0)</f>
        <v>0</v>
      </c>
      <c r="AN294" s="69" t="n">
        <f aca="false">IF('Vstupní data'!T294&gt;0,   IF('Vstupní data'!T294&lt;=AL294,'Vstupní data'!T294,AL294),   IF(AM294&lt;AL294,AM294,AL294))</f>
        <v>0</v>
      </c>
      <c r="AO294" s="69" t="n">
        <f aca="false">'Vstupní data'!X294</f>
        <v>0</v>
      </c>
      <c r="AP294" s="66" t="n">
        <f aca="false">IF(OR('Vstupní data'!T294&gt;0,'Vstupní data'!U294&gt;0),IF(I294&lt;&gt;0,VLOOKUP(I294,'Pril3-drev'!$H$5:$I$83,2,0),0),0)</f>
        <v>0</v>
      </c>
      <c r="AQ294" s="66" t="n">
        <f aca="false">'Vstupní data'!Y294</f>
        <v>0</v>
      </c>
      <c r="AR294" s="66" t="str">
        <f aca="false">IF(AC294&gt;5,   IF('Vstupní data'!Y294&gt;0,   VLOOKUP(VLOOKUP(CONCATENATE(VLOOKUP(I294,'Pril3-drev'!$H$4:$L$83,5,0),AC294),'Pril3-drev'!$Q$4:$R$2803,2,0),'AVB-BS'!$C$5:$S$29 ,LOOKUP(AQ294,'AVB-BS'!$D$3:$S$3,'AVB-BS'!$D$1:$S$1) ,0 )   ,   IF('Vstupní data'!Z294&gt;0,'Vstupní data'!Z294,0)) , "")</f>
        <v/>
      </c>
      <c r="AS294" s="70" t="str">
        <f aca="false">IF(AC294&gt;5,VLOOKUP(CONCATENATE(AP294,AR294),'Pril1-THLPa'!$H$6:$N$96,4,0),"")</f>
        <v/>
      </c>
      <c r="AT294" s="70" t="str">
        <f aca="false">IF(AC294&gt;5,VLOOKUP(CONCATENATE(AP294,AR294),'Pril1-THLPa'!$H$6:$N$96,5,0),"")</f>
        <v/>
      </c>
      <c r="AU294" s="70" t="str">
        <f aca="false">IF(AC294&gt;5,VLOOKUP(CONCATENATE(AP294,AR294),'Pril1-THLPa'!$H$6:$N$96,6,0),"")</f>
        <v/>
      </c>
      <c r="AV294" s="70" t="str">
        <f aca="false">IF(AC294&gt;5,VLOOKUP(CONCATENATE(AP294,AR294),'Pril1-THLPa'!$H$6:$N$96,7,0),"")</f>
        <v/>
      </c>
      <c r="AW294" s="70" t="str">
        <f aca="false">IF(AC294&gt;5,VLOOKUP(CONCATENATE(AP294,AR294),'Pril1-THLPa'!$H$6:$O$96,8,0),"")</f>
        <v/>
      </c>
      <c r="AX294" s="66" t="n">
        <f aca="false">IF(AC294&gt;0,IF(AND(AC294&gt;0,AC294&lt;=5),VLOOKUP(AP294,'Pril1-THLPa'!$A$6:$F$18,LOOKUP(AC294,'Pril1-THLPa'!$B$5:$F$5,'Pril1-THLPa'!$B$4:$F$4),0),AS294+AT294*(AC294-5)+AU294*POWER(AC294-5,2)+AV294*POWER(AC294-5,3)+AW294*POWER(AC294-5,4)),0)</f>
        <v>0</v>
      </c>
      <c r="AY294" s="71"/>
      <c r="AZ294" s="66" t="n">
        <f aca="false">'Vstupní data'!AA294</f>
        <v>0</v>
      </c>
      <c r="BA294" s="66" t="n">
        <f aca="false">IF(OR('Vstupní data'!T294&gt;0,'Vstupní data'!U294&gt;0),IF(AC294&lt;&gt;"",AX294*AO294/10*(100+AZ294)/100,0),0)</f>
        <v>0</v>
      </c>
      <c r="BB294" s="67" t="n">
        <f aca="false">IF(AC294&lt;&gt;"",ROUND(BA294*AN294,0),0)</f>
        <v>0</v>
      </c>
      <c r="BC294" s="68" t="str">
        <f aca="false">IF(AE294&gt;0,BB294/AE294,"")</f>
        <v/>
      </c>
      <c r="BD294" s="66" t="n">
        <f aca="false">'Vstupní data'!AE294</f>
        <v>0</v>
      </c>
      <c r="BF294" s="66" t="n">
        <f aca="false">'Vstupní data'!AC294</f>
        <v>0</v>
      </c>
      <c r="BH294" s="66" t="n">
        <f aca="false">'Vstupní data'!AD294</f>
        <v>0</v>
      </c>
      <c r="BI294" s="66" t="n">
        <f aca="false">'Vstupní data'!AF294</f>
        <v>0</v>
      </c>
      <c r="BJ294" s="69" t="n">
        <f aca="false">'Vstupní data'!AG294</f>
        <v>0</v>
      </c>
      <c r="BK294" s="69" t="n">
        <f aca="false">IF(BF294&lt;&gt;0,VLOOKUP(I294,'Pril3-drev'!$H$5:$I$83,2,0),0)</f>
        <v>0</v>
      </c>
      <c r="BL294" s="69" t="n">
        <f aca="false">IF(BF294&lt;&gt;0,VLOOKUP(BK294,'Pril3-drev'!$A$5:$C$17,3,0),0)</f>
        <v>0</v>
      </c>
      <c r="BM294" s="69" t="n">
        <f aca="false">'Vstupní data'!AH294</f>
        <v>0</v>
      </c>
      <c r="BN294" s="69" t="n">
        <f aca="false">IF('Vstupní data'!AH294&gt;0,   VLOOKUP(VLOOKUP(CONCATENATE(VLOOKUP(I294,'Pril3-drev'!$H$4:$L$83,5,0),BD294),'Pril3-drev'!$Q$4:$R$2803,2,0),'AVB-BS'!$C$5:$S$29 ,LOOKUP(BM294,'AVB-BS'!$D$3:$S$3,'AVB-BS'!$D$1:$S$1) ,0 )   ,   IF('Vstupní data'!AI294&gt;0,'Vstupní data'!AI294,0))</f>
        <v>0</v>
      </c>
      <c r="BO294" s="69" t="str">
        <f aca="false">IF(BX294&gt;5,VLOOKUP(CONCATENATE(BK294,BN294),'Pril1-THLPa'!$H$6:$N$96,4,0),"")</f>
        <v/>
      </c>
      <c r="BP294" s="69" t="str">
        <f aca="false">IF(BX294&gt;5,VLOOKUP(CONCATENATE(BK294,BN294),'Pril1-THLPa'!$H$6:$N$96,5,0),"")</f>
        <v/>
      </c>
      <c r="BQ294" s="69" t="str">
        <f aca="false">IF(BX294&gt;5,VLOOKUP(CONCATENATE(BK294,BN294),'Pril1-THLPa'!$H$6:$N$96,6,0),"")</f>
        <v/>
      </c>
      <c r="BR294" s="69" t="str">
        <f aca="false">IF(BX294&gt;5,VLOOKUP(CONCATENATE(BK294,BN294),'Pril1-THLPa'!$H$6:$N$96,7,0),"")</f>
        <v/>
      </c>
      <c r="BS294" s="69" t="str">
        <f aca="false">IF(BX294&gt;5,VLOOKUP(CONCATENATE(BK294,BN294),'Pril1-THLPa'!$H$6:$O$96,8,0),"")</f>
        <v/>
      </c>
      <c r="BT294" s="69" t="str">
        <f aca="false">IF(BF294&gt;0, IF(BK294="smrk",  VLOOKUP(VLOOKUP(BD294,'Pril9-K3'!$L$8:$M$207,2,0),'Pril9-K3'!$A$8:$J$16,LOOKUP(BN294,'Pril9-K3'!$A$7:$J$7,'Pril9-K3'!$A$5:$J$5),0), IF(AND(BK294&lt;&gt;"smrk",'Vstupní data'!AK294&lt;&gt;""),'Vstupní data'!AK294,   VLOOKUP(VLOOKUP(BD294,'Pril9-K3'!$L$8:$M$207,2,0),'Pril9-K3'!$A$8:$J$16,LOOKUP(BN294,'Pril9-K3'!$A$7:$J$7,'Pril9-K3'!$A$5:$J$5),0)   )),   "")</f>
        <v/>
      </c>
      <c r="BV294" s="69" t="n">
        <f aca="false">'Vstupní data'!AJ294</f>
        <v>0</v>
      </c>
      <c r="BW294" s="69" t="n">
        <f aca="false">IF(BF294&gt;0,IF(J294&gt;0,J294,K294*H294/100),0)</f>
        <v>0</v>
      </c>
      <c r="BX294" s="69" t="n">
        <f aca="false">IF(BF294&gt;0,IF(BJ294&gt;BL294,BL294,BJ294),0)</f>
        <v>0</v>
      </c>
      <c r="BY294" s="69" t="n">
        <f aca="false">IF(BD294=0,0,IF(AND(BX294&gt;0,BX294&lt;=5),  IF(AND(BX294&gt;0,BX294&lt;=5),VLOOKUP(BK294,'Pril1-THLPa'!$A$6:$F$18,IF(AND(BX294&gt;0,BX294&lt;=5),LOOKUP(BX294,'Pril1-THLPa'!$B$5:$F$5,'Pril1-THLPa'!$B$4:$F$4),""),0),""),  IF(BX294&gt;5,BO294+BP294*(BX294-5)+BQ294*POWER(BX294-5,2)+BR294*POWER(BX294-5,3)+BS294*POWER(BX294-5,4),"")))</f>
        <v>0</v>
      </c>
      <c r="BZ294" s="69" t="n">
        <f aca="false">IF(BY294&gt;0,BY294*BI294/10*BW294*(100+BV294)/100,0)</f>
        <v>0</v>
      </c>
      <c r="CA294" s="69" t="n">
        <f aca="false">IF(BD294&gt;0,BX294-IF(BD294&gt;BX294,BX294,BD294),0)</f>
        <v>0</v>
      </c>
      <c r="CB294" s="69" t="n">
        <f aca="false">POWER(1.01,CA294)</f>
        <v>1</v>
      </c>
      <c r="CC294" s="69" t="n">
        <f aca="false">IF(BF294&gt;0,IF(BF294&gt;BH294,1,BF294/BH294),0)</f>
        <v>0</v>
      </c>
      <c r="CD294" s="72" t="n">
        <f aca="false">IF(BD294=0,0,IF(BF294&gt;0,ROUND(IF(CB294&lt;&gt;0,BZ294*BT294*1/CB294*CC294,0),0),0))</f>
        <v>0</v>
      </c>
      <c r="CE294" s="73" t="str">
        <f aca="false">IF(BF294&gt;0,IF(BF294&gt;BH294,CD294/BF294,CD294/BH294),"")</f>
        <v/>
      </c>
      <c r="CF294" s="69" t="n">
        <f aca="false">'Vstupní data'!AM294</f>
        <v>0</v>
      </c>
      <c r="CG294" s="69" t="n">
        <f aca="false">'Vstupní data'!AN294</f>
        <v>0</v>
      </c>
      <c r="CH294" s="69" t="n">
        <f aca="false">'Vstupní data'!AO294</f>
        <v>0</v>
      </c>
      <c r="CI294" s="69" t="n">
        <f aca="false">'Vstupní data'!AP294</f>
        <v>0</v>
      </c>
      <c r="CJ294" s="72" t="n">
        <f aca="false">ROUND(CH294*CI294,0)</f>
        <v>0</v>
      </c>
      <c r="CK294" s="74" t="str">
        <f aca="false">IF(OR(AA294&gt;0,BB294&gt;0,CD294&gt;0,CJ294&gt;0),AA294+BB294+CD294+CJ294,"")</f>
        <v/>
      </c>
    </row>
    <row r="295" customFormat="false" ht="12.8" hidden="false" customHeight="false" outlineLevel="0" collapsed="false">
      <c r="A295" s="66" t="n">
        <f aca="false">'Vstupní data'!A295</f>
        <v>0</v>
      </c>
      <c r="F295" s="66" t="str">
        <f aca="false">CONCATENATE('Vstupní data'!F295,'Vstupní data'!G295,'Vstupní data'!H295,'Vstupní data'!I295)</f>
        <v/>
      </c>
      <c r="G295" s="66"/>
      <c r="H295" s="66" t="n">
        <f aca="false">'Vstupní data'!K295</f>
        <v>0</v>
      </c>
      <c r="I295" s="66" t="n">
        <f aca="false">'Vstupní data'!L295</f>
        <v>0</v>
      </c>
      <c r="J295" s="66" t="n">
        <f aca="false">'Vstupní data'!K295*'Vstupní data'!M295/100</f>
        <v>0</v>
      </c>
      <c r="L295" s="66" t="n">
        <f aca="false">IF('Vstupní data'!N295="prostokořenný",0,IF('Vstupní data'!N295="krytokořenný","k",IF('Vstupní data'!N295="poloodrostky nebo odrostky, prostokořenné i krytokořenné","po",0)))</f>
        <v>0</v>
      </c>
      <c r="N295" s="66"/>
      <c r="O295" s="66" t="n">
        <f aca="false">'Vstupní data'!O295</f>
        <v>0</v>
      </c>
      <c r="P295" s="66" t="n">
        <f aca="false">IF(O295&gt;0,VLOOKUP(CONCATENATE(VLOOKUP(I295,'Pril3-drev'!$H$5:$K$83,4,0),"-",'Vstupní data'!R295),K2!$C$15:$D$23,2,0),0)</f>
        <v>0</v>
      </c>
      <c r="Q295" s="66" t="n">
        <f aca="false">IF(O295&gt;0,VLOOKUP(I295,'Pril3-drev'!$H$5:$I$83,2,0),0)</f>
        <v>0</v>
      </c>
      <c r="R295" s="66" t="n">
        <f aca="false">IF(Q295&gt;0,VLOOKUP(Q295,'Pril6-okus'!$A$5:$B$17,2,0),0)</f>
        <v>0</v>
      </c>
      <c r="S295" s="66" t="n">
        <f aca="false">IF(O295&gt;0,VLOOKUP(I295,'Pril3-drev'!$H$5:$J$83,3,0),0)</f>
        <v>0</v>
      </c>
      <c r="T295" s="66" t="str">
        <f aca="false">IF(O295&gt;0,IF(L295="k",0.9*VLOOKUP(S295,'ha-pocty-vyhl'!$A$5:$B$20,2,0),IF(L295="po",0.8*VLOOKUP(S295,'ha-pocty-vyhl'!$A$5:$B$20,2,0),VLOOKUP(S295,'ha-pocty-vyhl'!$A$5:$B$20,2,0))),"")</f>
        <v/>
      </c>
      <c r="U295" s="66" t="n">
        <f aca="false">'Vstupní data'!P295</f>
        <v>0</v>
      </c>
      <c r="V295" s="66" t="n">
        <f aca="false">IF(O295&gt;0,1.3*T295*1000*Z295/10000,0)</f>
        <v>0</v>
      </c>
      <c r="W295" s="66" t="n">
        <f aca="false">IF(O295&gt;0,1.3*T295*1000*Z295/10000,0)</f>
        <v>0</v>
      </c>
      <c r="X295" s="66" t="n">
        <f aca="false">IF(O295&gt;0,IF(O295&gt;V295,V295,O295),0)</f>
        <v>0</v>
      </c>
      <c r="Y295" s="66" t="n">
        <f aca="false">IF(O295&gt;0,IF(IF(U295&gt;W295,W295,U295)&lt;X295,W295,IF(U295&gt;W295,W295,U295)),0)</f>
        <v>0</v>
      </c>
      <c r="Z295" s="66" t="n">
        <f aca="false">IF(O295&gt;0,IF(J295&gt;0,J295,K295*H295/100),0)</f>
        <v>0</v>
      </c>
      <c r="AA295" s="67" t="n">
        <f aca="false">IF(O295&gt;0,CEILING(R295*P295*X295/Y295*Z295,1),0)</f>
        <v>0</v>
      </c>
      <c r="AB295" s="68" t="n">
        <f aca="false">IF(O295&gt;0,AA295/O295,0)</f>
        <v>0</v>
      </c>
      <c r="AC295" s="66" t="n">
        <f aca="false">'Vstupní data'!W295</f>
        <v>0</v>
      </c>
      <c r="AI295" s="66" t="str">
        <f aca="false">IF(OR('Vstupní data'!T295&gt;0,'Vstupní data'!U295&gt;0),VLOOKUP(I295,'Pril3-drev'!$H$5:$J$83,3,0),"")</f>
        <v/>
      </c>
      <c r="AJ295" s="66" t="n">
        <f aca="false">IF('Vstupní data'!V295="prostokořenný",0,IF('Vstupní data'!V295="krytokořenný","k",IF('Vstupní data'!V295="poloodrostky nebo odrostky, prostokořenné i krytokořenné","po",0)))</f>
        <v>0</v>
      </c>
      <c r="AK295" s="66" t="n">
        <f aca="false">IF(OR('Vstupní data'!T295&gt;0,'Vstupní data'!U295&gt;0),IF(AJ295="k",0.9*VLOOKUP(AI295,'ha-pocty-vyhl'!$A$5:$B$20,2,0),IF(AJ295="po",0.8*VLOOKUP(AI295,'ha-pocty-vyhl'!$A$5:$B$20,2,0),VLOOKUP(AI295,'ha-pocty-vyhl'!$A$5:$B$20,2,0))),0)</f>
        <v>0</v>
      </c>
      <c r="AL295" s="66" t="n">
        <f aca="false">IF(OR('Vstupní data'!T295&gt;0,'Vstupní data'!U295&gt;0),'Vstupní data'!K295*'Vstupní data'!M295/100,0)</f>
        <v>0</v>
      </c>
      <c r="AM295" s="66" t="n">
        <f aca="false">IF(OR('Vstupní data'!T295&gt;0,'Vstupní data'!U295&gt;0),IF('Vstupní data'!T295&gt;0,'Vstupní data'!T295,ROUND(10*'Vstupní data'!U295/AK295,0)),0)</f>
        <v>0</v>
      </c>
      <c r="AN295" s="69" t="n">
        <f aca="false">IF('Vstupní data'!T295&gt;0,   IF('Vstupní data'!T295&lt;=AL295,'Vstupní data'!T295,AL295),   IF(AM295&lt;AL295,AM295,AL295))</f>
        <v>0</v>
      </c>
      <c r="AO295" s="69" t="n">
        <f aca="false">'Vstupní data'!X295</f>
        <v>0</v>
      </c>
      <c r="AP295" s="66" t="n">
        <f aca="false">IF(OR('Vstupní data'!T295&gt;0,'Vstupní data'!U295&gt;0),IF(I295&lt;&gt;0,VLOOKUP(I295,'Pril3-drev'!$H$5:$I$83,2,0),0),0)</f>
        <v>0</v>
      </c>
      <c r="AQ295" s="66" t="n">
        <f aca="false">'Vstupní data'!Y295</f>
        <v>0</v>
      </c>
      <c r="AR295" s="66" t="str">
        <f aca="false">IF(AC295&gt;5,   IF('Vstupní data'!Y295&gt;0,   VLOOKUP(VLOOKUP(CONCATENATE(VLOOKUP(I295,'Pril3-drev'!$H$4:$L$83,5,0),AC295),'Pril3-drev'!$Q$4:$R$2803,2,0),'AVB-BS'!$C$5:$S$29 ,LOOKUP(AQ295,'AVB-BS'!$D$3:$S$3,'AVB-BS'!$D$1:$S$1) ,0 )   ,   IF('Vstupní data'!Z295&gt;0,'Vstupní data'!Z295,0)) , "")</f>
        <v/>
      </c>
      <c r="AS295" s="70" t="str">
        <f aca="false">IF(AC295&gt;5,VLOOKUP(CONCATENATE(AP295,AR295),'Pril1-THLPa'!$H$6:$N$96,4,0),"")</f>
        <v/>
      </c>
      <c r="AT295" s="70" t="str">
        <f aca="false">IF(AC295&gt;5,VLOOKUP(CONCATENATE(AP295,AR295),'Pril1-THLPa'!$H$6:$N$96,5,0),"")</f>
        <v/>
      </c>
      <c r="AU295" s="70" t="str">
        <f aca="false">IF(AC295&gt;5,VLOOKUP(CONCATENATE(AP295,AR295),'Pril1-THLPa'!$H$6:$N$96,6,0),"")</f>
        <v/>
      </c>
      <c r="AV295" s="70" t="str">
        <f aca="false">IF(AC295&gt;5,VLOOKUP(CONCATENATE(AP295,AR295),'Pril1-THLPa'!$H$6:$N$96,7,0),"")</f>
        <v/>
      </c>
      <c r="AW295" s="70" t="str">
        <f aca="false">IF(AC295&gt;5,VLOOKUP(CONCATENATE(AP295,AR295),'Pril1-THLPa'!$H$6:$O$96,8,0),"")</f>
        <v/>
      </c>
      <c r="AX295" s="66" t="n">
        <f aca="false">IF(AC295&gt;0,IF(AND(AC295&gt;0,AC295&lt;=5),VLOOKUP(AP295,'Pril1-THLPa'!$A$6:$F$18,LOOKUP(AC295,'Pril1-THLPa'!$B$5:$F$5,'Pril1-THLPa'!$B$4:$F$4),0),AS295+AT295*(AC295-5)+AU295*POWER(AC295-5,2)+AV295*POWER(AC295-5,3)+AW295*POWER(AC295-5,4)),0)</f>
        <v>0</v>
      </c>
      <c r="AY295" s="71"/>
      <c r="AZ295" s="66" t="n">
        <f aca="false">'Vstupní data'!AA295</f>
        <v>0</v>
      </c>
      <c r="BA295" s="66" t="n">
        <f aca="false">IF(OR('Vstupní data'!T295&gt;0,'Vstupní data'!U295&gt;0),IF(AC295&lt;&gt;"",AX295*AO295/10*(100+AZ295)/100,0),0)</f>
        <v>0</v>
      </c>
      <c r="BB295" s="67" t="n">
        <f aca="false">IF(AC295&lt;&gt;"",ROUND(BA295*AN295,0),0)</f>
        <v>0</v>
      </c>
      <c r="BC295" s="68" t="str">
        <f aca="false">IF(AE295&gt;0,BB295/AE295,"")</f>
        <v/>
      </c>
      <c r="BD295" s="66" t="n">
        <f aca="false">'Vstupní data'!AE295</f>
        <v>0</v>
      </c>
      <c r="BF295" s="66" t="n">
        <f aca="false">'Vstupní data'!AC295</f>
        <v>0</v>
      </c>
      <c r="BH295" s="66" t="n">
        <f aca="false">'Vstupní data'!AD295</f>
        <v>0</v>
      </c>
      <c r="BI295" s="66" t="n">
        <f aca="false">'Vstupní data'!AF295</f>
        <v>0</v>
      </c>
      <c r="BJ295" s="69" t="n">
        <f aca="false">'Vstupní data'!AG295</f>
        <v>0</v>
      </c>
      <c r="BK295" s="69" t="n">
        <f aca="false">IF(BF295&lt;&gt;0,VLOOKUP(I295,'Pril3-drev'!$H$5:$I$83,2,0),0)</f>
        <v>0</v>
      </c>
      <c r="BL295" s="69" t="n">
        <f aca="false">IF(BF295&lt;&gt;0,VLOOKUP(BK295,'Pril3-drev'!$A$5:$C$17,3,0),0)</f>
        <v>0</v>
      </c>
      <c r="BM295" s="69" t="n">
        <f aca="false">'Vstupní data'!AH295</f>
        <v>0</v>
      </c>
      <c r="BN295" s="69" t="n">
        <f aca="false">IF('Vstupní data'!AH295&gt;0,   VLOOKUP(VLOOKUP(CONCATENATE(VLOOKUP(I295,'Pril3-drev'!$H$4:$L$83,5,0),BD295),'Pril3-drev'!$Q$4:$R$2803,2,0),'AVB-BS'!$C$5:$S$29 ,LOOKUP(BM295,'AVB-BS'!$D$3:$S$3,'AVB-BS'!$D$1:$S$1) ,0 )   ,   IF('Vstupní data'!AI295&gt;0,'Vstupní data'!AI295,0))</f>
        <v>0</v>
      </c>
      <c r="BO295" s="69" t="str">
        <f aca="false">IF(BX295&gt;5,VLOOKUP(CONCATENATE(BK295,BN295),'Pril1-THLPa'!$H$6:$N$96,4,0),"")</f>
        <v/>
      </c>
      <c r="BP295" s="69" t="str">
        <f aca="false">IF(BX295&gt;5,VLOOKUP(CONCATENATE(BK295,BN295),'Pril1-THLPa'!$H$6:$N$96,5,0),"")</f>
        <v/>
      </c>
      <c r="BQ295" s="69" t="str">
        <f aca="false">IF(BX295&gt;5,VLOOKUP(CONCATENATE(BK295,BN295),'Pril1-THLPa'!$H$6:$N$96,6,0),"")</f>
        <v/>
      </c>
      <c r="BR295" s="69" t="str">
        <f aca="false">IF(BX295&gt;5,VLOOKUP(CONCATENATE(BK295,BN295),'Pril1-THLPa'!$H$6:$N$96,7,0),"")</f>
        <v/>
      </c>
      <c r="BS295" s="69" t="str">
        <f aca="false">IF(BX295&gt;5,VLOOKUP(CONCATENATE(BK295,BN295),'Pril1-THLPa'!$H$6:$O$96,8,0),"")</f>
        <v/>
      </c>
      <c r="BT295" s="69" t="str">
        <f aca="false">IF(BF295&gt;0, IF(BK295="smrk",  VLOOKUP(VLOOKUP(BD295,'Pril9-K3'!$L$8:$M$207,2,0),'Pril9-K3'!$A$8:$J$16,LOOKUP(BN295,'Pril9-K3'!$A$7:$J$7,'Pril9-K3'!$A$5:$J$5),0), IF(AND(BK295&lt;&gt;"smrk",'Vstupní data'!AK295&lt;&gt;""),'Vstupní data'!AK295,   VLOOKUP(VLOOKUP(BD295,'Pril9-K3'!$L$8:$M$207,2,0),'Pril9-K3'!$A$8:$J$16,LOOKUP(BN295,'Pril9-K3'!$A$7:$J$7,'Pril9-K3'!$A$5:$J$5),0)   )),   "")</f>
        <v/>
      </c>
      <c r="BV295" s="69" t="n">
        <f aca="false">'Vstupní data'!AJ295</f>
        <v>0</v>
      </c>
      <c r="BW295" s="69" t="n">
        <f aca="false">IF(BF295&gt;0,IF(J295&gt;0,J295,K295*H295/100),0)</f>
        <v>0</v>
      </c>
      <c r="BX295" s="69" t="n">
        <f aca="false">IF(BF295&gt;0,IF(BJ295&gt;BL295,BL295,BJ295),0)</f>
        <v>0</v>
      </c>
      <c r="BY295" s="69" t="n">
        <f aca="false">IF(BD295=0,0,IF(AND(BX295&gt;0,BX295&lt;=5),  IF(AND(BX295&gt;0,BX295&lt;=5),VLOOKUP(BK295,'Pril1-THLPa'!$A$6:$F$18,IF(AND(BX295&gt;0,BX295&lt;=5),LOOKUP(BX295,'Pril1-THLPa'!$B$5:$F$5,'Pril1-THLPa'!$B$4:$F$4),""),0),""),  IF(BX295&gt;5,BO295+BP295*(BX295-5)+BQ295*POWER(BX295-5,2)+BR295*POWER(BX295-5,3)+BS295*POWER(BX295-5,4),"")))</f>
        <v>0</v>
      </c>
      <c r="BZ295" s="69" t="n">
        <f aca="false">IF(BY295&gt;0,BY295*BI295/10*BW295*(100+BV295)/100,0)</f>
        <v>0</v>
      </c>
      <c r="CA295" s="69" t="n">
        <f aca="false">IF(BD295&gt;0,BX295-IF(BD295&gt;BX295,BX295,BD295),0)</f>
        <v>0</v>
      </c>
      <c r="CB295" s="69" t="n">
        <f aca="false">POWER(1.01,CA295)</f>
        <v>1</v>
      </c>
      <c r="CC295" s="69" t="n">
        <f aca="false">IF(BF295&gt;0,IF(BF295&gt;BH295,1,BF295/BH295),0)</f>
        <v>0</v>
      </c>
      <c r="CD295" s="72" t="n">
        <f aca="false">IF(BD295=0,0,IF(BF295&gt;0,ROUND(IF(CB295&lt;&gt;0,BZ295*BT295*1/CB295*CC295,0),0),0))</f>
        <v>0</v>
      </c>
      <c r="CE295" s="73" t="str">
        <f aca="false">IF(BF295&gt;0,IF(BF295&gt;BH295,CD295/BF295,CD295/BH295),"")</f>
        <v/>
      </c>
      <c r="CF295" s="69" t="n">
        <f aca="false">'Vstupní data'!AM295</f>
        <v>0</v>
      </c>
      <c r="CG295" s="69" t="n">
        <f aca="false">'Vstupní data'!AN295</f>
        <v>0</v>
      </c>
      <c r="CH295" s="69" t="n">
        <f aca="false">'Vstupní data'!AO295</f>
        <v>0</v>
      </c>
      <c r="CI295" s="69" t="n">
        <f aca="false">'Vstupní data'!AP295</f>
        <v>0</v>
      </c>
      <c r="CJ295" s="72" t="n">
        <f aca="false">ROUND(CH295*CI295,0)</f>
        <v>0</v>
      </c>
      <c r="CK295" s="74" t="str">
        <f aca="false">IF(OR(AA295&gt;0,BB295&gt;0,CD295&gt;0,CJ295&gt;0),AA295+BB295+CD295+CJ295,"")</f>
        <v/>
      </c>
    </row>
    <row r="296" customFormat="false" ht="12.8" hidden="false" customHeight="false" outlineLevel="0" collapsed="false">
      <c r="A296" s="66" t="n">
        <f aca="false">'Vstupní data'!A296</f>
        <v>0</v>
      </c>
      <c r="F296" s="66" t="str">
        <f aca="false">CONCATENATE('Vstupní data'!F296,'Vstupní data'!G296,'Vstupní data'!H296,'Vstupní data'!I296)</f>
        <v/>
      </c>
      <c r="G296" s="66"/>
      <c r="H296" s="66" t="n">
        <f aca="false">'Vstupní data'!K296</f>
        <v>0</v>
      </c>
      <c r="I296" s="66" t="n">
        <f aca="false">'Vstupní data'!L296</f>
        <v>0</v>
      </c>
      <c r="J296" s="66" t="n">
        <f aca="false">'Vstupní data'!K296*'Vstupní data'!M296/100</f>
        <v>0</v>
      </c>
      <c r="L296" s="66" t="n">
        <f aca="false">IF('Vstupní data'!N296="prostokořenný",0,IF('Vstupní data'!N296="krytokořenný","k",IF('Vstupní data'!N296="poloodrostky nebo odrostky, prostokořenné i krytokořenné","po",0)))</f>
        <v>0</v>
      </c>
      <c r="N296" s="66"/>
      <c r="O296" s="66" t="n">
        <f aca="false">'Vstupní data'!O296</f>
        <v>0</v>
      </c>
      <c r="P296" s="66" t="n">
        <f aca="false">IF(O296&gt;0,VLOOKUP(CONCATENATE(VLOOKUP(I296,'Pril3-drev'!$H$5:$K$83,4,0),"-",'Vstupní data'!R296),K2!$C$15:$D$23,2,0),0)</f>
        <v>0</v>
      </c>
      <c r="Q296" s="66" t="n">
        <f aca="false">IF(O296&gt;0,VLOOKUP(I296,'Pril3-drev'!$H$5:$I$83,2,0),0)</f>
        <v>0</v>
      </c>
      <c r="R296" s="66" t="n">
        <f aca="false">IF(Q296&gt;0,VLOOKUP(Q296,'Pril6-okus'!$A$5:$B$17,2,0),0)</f>
        <v>0</v>
      </c>
      <c r="S296" s="66" t="n">
        <f aca="false">IF(O296&gt;0,VLOOKUP(I296,'Pril3-drev'!$H$5:$J$83,3,0),0)</f>
        <v>0</v>
      </c>
      <c r="T296" s="66" t="str">
        <f aca="false">IF(O296&gt;0,IF(L296="k",0.9*VLOOKUP(S296,'ha-pocty-vyhl'!$A$5:$B$20,2,0),IF(L296="po",0.8*VLOOKUP(S296,'ha-pocty-vyhl'!$A$5:$B$20,2,0),VLOOKUP(S296,'ha-pocty-vyhl'!$A$5:$B$20,2,0))),"")</f>
        <v/>
      </c>
      <c r="U296" s="66" t="n">
        <f aca="false">'Vstupní data'!P296</f>
        <v>0</v>
      </c>
      <c r="V296" s="66" t="n">
        <f aca="false">IF(O296&gt;0,1.3*T296*1000*Z296/10000,0)</f>
        <v>0</v>
      </c>
      <c r="W296" s="66" t="n">
        <f aca="false">IF(O296&gt;0,1.3*T296*1000*Z296/10000,0)</f>
        <v>0</v>
      </c>
      <c r="X296" s="66" t="n">
        <f aca="false">IF(O296&gt;0,IF(O296&gt;V296,V296,O296),0)</f>
        <v>0</v>
      </c>
      <c r="Y296" s="66" t="n">
        <f aca="false">IF(O296&gt;0,IF(IF(U296&gt;W296,W296,U296)&lt;X296,W296,IF(U296&gt;W296,W296,U296)),0)</f>
        <v>0</v>
      </c>
      <c r="Z296" s="66" t="n">
        <f aca="false">IF(O296&gt;0,IF(J296&gt;0,J296,K296*H296/100),0)</f>
        <v>0</v>
      </c>
      <c r="AA296" s="67" t="n">
        <f aca="false">IF(O296&gt;0,CEILING(R296*P296*X296/Y296*Z296,1),0)</f>
        <v>0</v>
      </c>
      <c r="AB296" s="68" t="n">
        <f aca="false">IF(O296&gt;0,AA296/O296,0)</f>
        <v>0</v>
      </c>
      <c r="AC296" s="66" t="n">
        <f aca="false">'Vstupní data'!W296</f>
        <v>0</v>
      </c>
      <c r="AI296" s="66" t="str">
        <f aca="false">IF(OR('Vstupní data'!T296&gt;0,'Vstupní data'!U296&gt;0),VLOOKUP(I296,'Pril3-drev'!$H$5:$J$83,3,0),"")</f>
        <v/>
      </c>
      <c r="AJ296" s="66" t="n">
        <f aca="false">IF('Vstupní data'!V296="prostokořenný",0,IF('Vstupní data'!V296="krytokořenný","k",IF('Vstupní data'!V296="poloodrostky nebo odrostky, prostokořenné i krytokořenné","po",0)))</f>
        <v>0</v>
      </c>
      <c r="AK296" s="66" t="n">
        <f aca="false">IF(OR('Vstupní data'!T296&gt;0,'Vstupní data'!U296&gt;0),IF(AJ296="k",0.9*VLOOKUP(AI296,'ha-pocty-vyhl'!$A$5:$B$20,2,0),IF(AJ296="po",0.8*VLOOKUP(AI296,'ha-pocty-vyhl'!$A$5:$B$20,2,0),VLOOKUP(AI296,'ha-pocty-vyhl'!$A$5:$B$20,2,0))),0)</f>
        <v>0</v>
      </c>
      <c r="AL296" s="66" t="n">
        <f aca="false">IF(OR('Vstupní data'!T296&gt;0,'Vstupní data'!U296&gt;0),'Vstupní data'!K296*'Vstupní data'!M296/100,0)</f>
        <v>0</v>
      </c>
      <c r="AM296" s="66" t="n">
        <f aca="false">IF(OR('Vstupní data'!T296&gt;0,'Vstupní data'!U296&gt;0),IF('Vstupní data'!T296&gt;0,'Vstupní data'!T296,ROUND(10*'Vstupní data'!U296/AK296,0)),0)</f>
        <v>0</v>
      </c>
      <c r="AN296" s="69" t="n">
        <f aca="false">IF('Vstupní data'!T296&gt;0,   IF('Vstupní data'!T296&lt;=AL296,'Vstupní data'!T296,AL296),   IF(AM296&lt;AL296,AM296,AL296))</f>
        <v>0</v>
      </c>
      <c r="AO296" s="69" t="n">
        <f aca="false">'Vstupní data'!X296</f>
        <v>0</v>
      </c>
      <c r="AP296" s="66" t="n">
        <f aca="false">IF(OR('Vstupní data'!T296&gt;0,'Vstupní data'!U296&gt;0),IF(I296&lt;&gt;0,VLOOKUP(I296,'Pril3-drev'!$H$5:$I$83,2,0),0),0)</f>
        <v>0</v>
      </c>
      <c r="AQ296" s="66" t="n">
        <f aca="false">'Vstupní data'!Y296</f>
        <v>0</v>
      </c>
      <c r="AR296" s="66" t="str">
        <f aca="false">IF(AC296&gt;5,   IF('Vstupní data'!Y296&gt;0,   VLOOKUP(VLOOKUP(CONCATENATE(VLOOKUP(I296,'Pril3-drev'!$H$4:$L$83,5,0),AC296),'Pril3-drev'!$Q$4:$R$2803,2,0),'AVB-BS'!$C$5:$S$29 ,LOOKUP(AQ296,'AVB-BS'!$D$3:$S$3,'AVB-BS'!$D$1:$S$1) ,0 )   ,   IF('Vstupní data'!Z296&gt;0,'Vstupní data'!Z296,0)) , "")</f>
        <v/>
      </c>
      <c r="AS296" s="70" t="str">
        <f aca="false">IF(AC296&gt;5,VLOOKUP(CONCATENATE(AP296,AR296),'Pril1-THLPa'!$H$6:$N$96,4,0),"")</f>
        <v/>
      </c>
      <c r="AT296" s="70" t="str">
        <f aca="false">IF(AC296&gt;5,VLOOKUP(CONCATENATE(AP296,AR296),'Pril1-THLPa'!$H$6:$N$96,5,0),"")</f>
        <v/>
      </c>
      <c r="AU296" s="70" t="str">
        <f aca="false">IF(AC296&gt;5,VLOOKUP(CONCATENATE(AP296,AR296),'Pril1-THLPa'!$H$6:$N$96,6,0),"")</f>
        <v/>
      </c>
      <c r="AV296" s="70" t="str">
        <f aca="false">IF(AC296&gt;5,VLOOKUP(CONCATENATE(AP296,AR296),'Pril1-THLPa'!$H$6:$N$96,7,0),"")</f>
        <v/>
      </c>
      <c r="AW296" s="70" t="str">
        <f aca="false">IF(AC296&gt;5,VLOOKUP(CONCATENATE(AP296,AR296),'Pril1-THLPa'!$H$6:$O$96,8,0),"")</f>
        <v/>
      </c>
      <c r="AX296" s="66" t="n">
        <f aca="false">IF(AC296&gt;0,IF(AND(AC296&gt;0,AC296&lt;=5),VLOOKUP(AP296,'Pril1-THLPa'!$A$6:$F$18,LOOKUP(AC296,'Pril1-THLPa'!$B$5:$F$5,'Pril1-THLPa'!$B$4:$F$4),0),AS296+AT296*(AC296-5)+AU296*POWER(AC296-5,2)+AV296*POWER(AC296-5,3)+AW296*POWER(AC296-5,4)),0)</f>
        <v>0</v>
      </c>
      <c r="AY296" s="71"/>
      <c r="AZ296" s="66" t="n">
        <f aca="false">'Vstupní data'!AA296</f>
        <v>0</v>
      </c>
      <c r="BA296" s="66" t="n">
        <f aca="false">IF(OR('Vstupní data'!T296&gt;0,'Vstupní data'!U296&gt;0),IF(AC296&lt;&gt;"",AX296*AO296/10*(100+AZ296)/100,0),0)</f>
        <v>0</v>
      </c>
      <c r="BB296" s="67" t="n">
        <f aca="false">IF(AC296&lt;&gt;"",ROUND(BA296*AN296,0),0)</f>
        <v>0</v>
      </c>
      <c r="BC296" s="68" t="str">
        <f aca="false">IF(AE296&gt;0,BB296/AE296,"")</f>
        <v/>
      </c>
      <c r="BD296" s="66" t="n">
        <f aca="false">'Vstupní data'!AE296</f>
        <v>0</v>
      </c>
      <c r="BF296" s="66" t="n">
        <f aca="false">'Vstupní data'!AC296</f>
        <v>0</v>
      </c>
      <c r="BH296" s="66" t="n">
        <f aca="false">'Vstupní data'!AD296</f>
        <v>0</v>
      </c>
      <c r="BI296" s="66" t="n">
        <f aca="false">'Vstupní data'!AF296</f>
        <v>0</v>
      </c>
      <c r="BJ296" s="69" t="n">
        <f aca="false">'Vstupní data'!AG296</f>
        <v>0</v>
      </c>
      <c r="BK296" s="69" t="n">
        <f aca="false">IF(BF296&lt;&gt;0,VLOOKUP(I296,'Pril3-drev'!$H$5:$I$83,2,0),0)</f>
        <v>0</v>
      </c>
      <c r="BL296" s="69" t="n">
        <f aca="false">IF(BF296&lt;&gt;0,VLOOKUP(BK296,'Pril3-drev'!$A$5:$C$17,3,0),0)</f>
        <v>0</v>
      </c>
      <c r="BM296" s="69" t="n">
        <f aca="false">'Vstupní data'!AH296</f>
        <v>0</v>
      </c>
      <c r="BN296" s="69" t="n">
        <f aca="false">IF('Vstupní data'!AH296&gt;0,   VLOOKUP(VLOOKUP(CONCATENATE(VLOOKUP(I296,'Pril3-drev'!$H$4:$L$83,5,0),BD296),'Pril3-drev'!$Q$4:$R$2803,2,0),'AVB-BS'!$C$5:$S$29 ,LOOKUP(BM296,'AVB-BS'!$D$3:$S$3,'AVB-BS'!$D$1:$S$1) ,0 )   ,   IF('Vstupní data'!AI296&gt;0,'Vstupní data'!AI296,0))</f>
        <v>0</v>
      </c>
      <c r="BO296" s="69" t="str">
        <f aca="false">IF(BX296&gt;5,VLOOKUP(CONCATENATE(BK296,BN296),'Pril1-THLPa'!$H$6:$N$96,4,0),"")</f>
        <v/>
      </c>
      <c r="BP296" s="69" t="str">
        <f aca="false">IF(BX296&gt;5,VLOOKUP(CONCATENATE(BK296,BN296),'Pril1-THLPa'!$H$6:$N$96,5,0),"")</f>
        <v/>
      </c>
      <c r="BQ296" s="69" t="str">
        <f aca="false">IF(BX296&gt;5,VLOOKUP(CONCATENATE(BK296,BN296),'Pril1-THLPa'!$H$6:$N$96,6,0),"")</f>
        <v/>
      </c>
      <c r="BR296" s="69" t="str">
        <f aca="false">IF(BX296&gt;5,VLOOKUP(CONCATENATE(BK296,BN296),'Pril1-THLPa'!$H$6:$N$96,7,0),"")</f>
        <v/>
      </c>
      <c r="BS296" s="69" t="str">
        <f aca="false">IF(BX296&gt;5,VLOOKUP(CONCATENATE(BK296,BN296),'Pril1-THLPa'!$H$6:$O$96,8,0),"")</f>
        <v/>
      </c>
      <c r="BT296" s="69" t="str">
        <f aca="false">IF(BF296&gt;0, IF(BK296="smrk",  VLOOKUP(VLOOKUP(BD296,'Pril9-K3'!$L$8:$M$207,2,0),'Pril9-K3'!$A$8:$J$16,LOOKUP(BN296,'Pril9-K3'!$A$7:$J$7,'Pril9-K3'!$A$5:$J$5),0), IF(AND(BK296&lt;&gt;"smrk",'Vstupní data'!AK296&lt;&gt;""),'Vstupní data'!AK296,   VLOOKUP(VLOOKUP(BD296,'Pril9-K3'!$L$8:$M$207,2,0),'Pril9-K3'!$A$8:$J$16,LOOKUP(BN296,'Pril9-K3'!$A$7:$J$7,'Pril9-K3'!$A$5:$J$5),0)   )),   "")</f>
        <v/>
      </c>
      <c r="BV296" s="69" t="n">
        <f aca="false">'Vstupní data'!AJ296</f>
        <v>0</v>
      </c>
      <c r="BW296" s="69" t="n">
        <f aca="false">IF(BF296&gt;0,IF(J296&gt;0,J296,K296*H296/100),0)</f>
        <v>0</v>
      </c>
      <c r="BX296" s="69" t="n">
        <f aca="false">IF(BF296&gt;0,IF(BJ296&gt;BL296,BL296,BJ296),0)</f>
        <v>0</v>
      </c>
      <c r="BY296" s="69" t="n">
        <f aca="false">IF(BD296=0,0,IF(AND(BX296&gt;0,BX296&lt;=5),  IF(AND(BX296&gt;0,BX296&lt;=5),VLOOKUP(BK296,'Pril1-THLPa'!$A$6:$F$18,IF(AND(BX296&gt;0,BX296&lt;=5),LOOKUP(BX296,'Pril1-THLPa'!$B$5:$F$5,'Pril1-THLPa'!$B$4:$F$4),""),0),""),  IF(BX296&gt;5,BO296+BP296*(BX296-5)+BQ296*POWER(BX296-5,2)+BR296*POWER(BX296-5,3)+BS296*POWER(BX296-5,4),"")))</f>
        <v>0</v>
      </c>
      <c r="BZ296" s="69" t="n">
        <f aca="false">IF(BY296&gt;0,BY296*BI296/10*BW296*(100+BV296)/100,0)</f>
        <v>0</v>
      </c>
      <c r="CA296" s="69" t="n">
        <f aca="false">IF(BD296&gt;0,BX296-IF(BD296&gt;BX296,BX296,BD296),0)</f>
        <v>0</v>
      </c>
      <c r="CB296" s="69" t="n">
        <f aca="false">POWER(1.01,CA296)</f>
        <v>1</v>
      </c>
      <c r="CC296" s="69" t="n">
        <f aca="false">IF(BF296&gt;0,IF(BF296&gt;BH296,1,BF296/BH296),0)</f>
        <v>0</v>
      </c>
      <c r="CD296" s="72" t="n">
        <f aca="false">IF(BD296=0,0,IF(BF296&gt;0,ROUND(IF(CB296&lt;&gt;0,BZ296*BT296*1/CB296*CC296,0),0),0))</f>
        <v>0</v>
      </c>
      <c r="CE296" s="73" t="str">
        <f aca="false">IF(BF296&gt;0,IF(BF296&gt;BH296,CD296/BF296,CD296/BH296),"")</f>
        <v/>
      </c>
      <c r="CF296" s="69" t="n">
        <f aca="false">'Vstupní data'!AM296</f>
        <v>0</v>
      </c>
      <c r="CG296" s="69" t="n">
        <f aca="false">'Vstupní data'!AN296</f>
        <v>0</v>
      </c>
      <c r="CH296" s="69" t="n">
        <f aca="false">'Vstupní data'!AO296</f>
        <v>0</v>
      </c>
      <c r="CI296" s="69" t="n">
        <f aca="false">'Vstupní data'!AP296</f>
        <v>0</v>
      </c>
      <c r="CJ296" s="72" t="n">
        <f aca="false">ROUND(CH296*CI296,0)</f>
        <v>0</v>
      </c>
      <c r="CK296" s="74" t="str">
        <f aca="false">IF(OR(AA296&gt;0,BB296&gt;0,CD296&gt;0,CJ296&gt;0),AA296+BB296+CD296+CJ296,"")</f>
        <v/>
      </c>
    </row>
    <row r="297" customFormat="false" ht="12.8" hidden="false" customHeight="false" outlineLevel="0" collapsed="false">
      <c r="A297" s="66" t="n">
        <f aca="false">'Vstupní data'!A297</f>
        <v>0</v>
      </c>
      <c r="F297" s="66" t="str">
        <f aca="false">CONCATENATE('Vstupní data'!F297,'Vstupní data'!G297,'Vstupní data'!H297,'Vstupní data'!I297)</f>
        <v/>
      </c>
      <c r="G297" s="66"/>
      <c r="H297" s="66" t="n">
        <f aca="false">'Vstupní data'!K297</f>
        <v>0</v>
      </c>
      <c r="I297" s="66" t="n">
        <f aca="false">'Vstupní data'!L297</f>
        <v>0</v>
      </c>
      <c r="J297" s="66" t="n">
        <f aca="false">'Vstupní data'!K297*'Vstupní data'!M297/100</f>
        <v>0</v>
      </c>
      <c r="L297" s="66" t="n">
        <f aca="false">IF('Vstupní data'!N297="prostokořenný",0,IF('Vstupní data'!N297="krytokořenný","k",IF('Vstupní data'!N297="poloodrostky nebo odrostky, prostokořenné i krytokořenné","po",0)))</f>
        <v>0</v>
      </c>
      <c r="N297" s="66"/>
      <c r="O297" s="66" t="n">
        <f aca="false">'Vstupní data'!O297</f>
        <v>0</v>
      </c>
      <c r="P297" s="66" t="n">
        <f aca="false">IF(O297&gt;0,VLOOKUP(CONCATENATE(VLOOKUP(I297,'Pril3-drev'!$H$5:$K$83,4,0),"-",'Vstupní data'!R297),K2!$C$15:$D$23,2,0),0)</f>
        <v>0</v>
      </c>
      <c r="Q297" s="66" t="n">
        <f aca="false">IF(O297&gt;0,VLOOKUP(I297,'Pril3-drev'!$H$5:$I$83,2,0),0)</f>
        <v>0</v>
      </c>
      <c r="R297" s="66" t="n">
        <f aca="false">IF(Q297&gt;0,VLOOKUP(Q297,'Pril6-okus'!$A$5:$B$17,2,0),0)</f>
        <v>0</v>
      </c>
      <c r="S297" s="66" t="n">
        <f aca="false">IF(O297&gt;0,VLOOKUP(I297,'Pril3-drev'!$H$5:$J$83,3,0),0)</f>
        <v>0</v>
      </c>
      <c r="T297" s="66" t="str">
        <f aca="false">IF(O297&gt;0,IF(L297="k",0.9*VLOOKUP(S297,'ha-pocty-vyhl'!$A$5:$B$20,2,0),IF(L297="po",0.8*VLOOKUP(S297,'ha-pocty-vyhl'!$A$5:$B$20,2,0),VLOOKUP(S297,'ha-pocty-vyhl'!$A$5:$B$20,2,0))),"")</f>
        <v/>
      </c>
      <c r="U297" s="66" t="n">
        <f aca="false">'Vstupní data'!P297</f>
        <v>0</v>
      </c>
      <c r="V297" s="66" t="n">
        <f aca="false">IF(O297&gt;0,1.3*T297*1000*Z297/10000,0)</f>
        <v>0</v>
      </c>
      <c r="W297" s="66" t="n">
        <f aca="false">IF(O297&gt;0,1.3*T297*1000*Z297/10000,0)</f>
        <v>0</v>
      </c>
      <c r="X297" s="66" t="n">
        <f aca="false">IF(O297&gt;0,IF(O297&gt;V297,V297,O297),0)</f>
        <v>0</v>
      </c>
      <c r="Y297" s="66" t="n">
        <f aca="false">IF(O297&gt;0,IF(IF(U297&gt;W297,W297,U297)&lt;X297,W297,IF(U297&gt;W297,W297,U297)),0)</f>
        <v>0</v>
      </c>
      <c r="Z297" s="66" t="n">
        <f aca="false">IF(O297&gt;0,IF(J297&gt;0,J297,K297*H297/100),0)</f>
        <v>0</v>
      </c>
      <c r="AA297" s="67" t="n">
        <f aca="false">IF(O297&gt;0,CEILING(R297*P297*X297/Y297*Z297,1),0)</f>
        <v>0</v>
      </c>
      <c r="AB297" s="68" t="n">
        <f aca="false">IF(O297&gt;0,AA297/O297,0)</f>
        <v>0</v>
      </c>
      <c r="AC297" s="66" t="n">
        <f aca="false">'Vstupní data'!W297</f>
        <v>0</v>
      </c>
      <c r="AI297" s="66" t="str">
        <f aca="false">IF(OR('Vstupní data'!T297&gt;0,'Vstupní data'!U297&gt;0),VLOOKUP(I297,'Pril3-drev'!$H$5:$J$83,3,0),"")</f>
        <v/>
      </c>
      <c r="AJ297" s="66" t="n">
        <f aca="false">IF('Vstupní data'!V297="prostokořenný",0,IF('Vstupní data'!V297="krytokořenný","k",IF('Vstupní data'!V297="poloodrostky nebo odrostky, prostokořenné i krytokořenné","po",0)))</f>
        <v>0</v>
      </c>
      <c r="AK297" s="66" t="n">
        <f aca="false">IF(OR('Vstupní data'!T297&gt;0,'Vstupní data'!U297&gt;0),IF(AJ297="k",0.9*VLOOKUP(AI297,'ha-pocty-vyhl'!$A$5:$B$20,2,0),IF(AJ297="po",0.8*VLOOKUP(AI297,'ha-pocty-vyhl'!$A$5:$B$20,2,0),VLOOKUP(AI297,'ha-pocty-vyhl'!$A$5:$B$20,2,0))),0)</f>
        <v>0</v>
      </c>
      <c r="AL297" s="66" t="n">
        <f aca="false">IF(OR('Vstupní data'!T297&gt;0,'Vstupní data'!U297&gt;0),'Vstupní data'!K297*'Vstupní data'!M297/100,0)</f>
        <v>0</v>
      </c>
      <c r="AM297" s="66" t="n">
        <f aca="false">IF(OR('Vstupní data'!T297&gt;0,'Vstupní data'!U297&gt;0),IF('Vstupní data'!T297&gt;0,'Vstupní data'!T297,ROUND(10*'Vstupní data'!U297/AK297,0)),0)</f>
        <v>0</v>
      </c>
      <c r="AN297" s="69" t="n">
        <f aca="false">IF('Vstupní data'!T297&gt;0,   IF('Vstupní data'!T297&lt;=AL297,'Vstupní data'!T297,AL297),   IF(AM297&lt;AL297,AM297,AL297))</f>
        <v>0</v>
      </c>
      <c r="AO297" s="69" t="n">
        <f aca="false">'Vstupní data'!X297</f>
        <v>0</v>
      </c>
      <c r="AP297" s="66" t="n">
        <f aca="false">IF(OR('Vstupní data'!T297&gt;0,'Vstupní data'!U297&gt;0),IF(I297&lt;&gt;0,VLOOKUP(I297,'Pril3-drev'!$H$5:$I$83,2,0),0),0)</f>
        <v>0</v>
      </c>
      <c r="AQ297" s="66" t="n">
        <f aca="false">'Vstupní data'!Y297</f>
        <v>0</v>
      </c>
      <c r="AR297" s="66" t="str">
        <f aca="false">IF(AC297&gt;5,   IF('Vstupní data'!Y297&gt;0,   VLOOKUP(VLOOKUP(CONCATENATE(VLOOKUP(I297,'Pril3-drev'!$H$4:$L$83,5,0),AC297),'Pril3-drev'!$Q$4:$R$2803,2,0),'AVB-BS'!$C$5:$S$29 ,LOOKUP(AQ297,'AVB-BS'!$D$3:$S$3,'AVB-BS'!$D$1:$S$1) ,0 )   ,   IF('Vstupní data'!Z297&gt;0,'Vstupní data'!Z297,0)) , "")</f>
        <v/>
      </c>
      <c r="AS297" s="70" t="str">
        <f aca="false">IF(AC297&gt;5,VLOOKUP(CONCATENATE(AP297,AR297),'Pril1-THLPa'!$H$6:$N$96,4,0),"")</f>
        <v/>
      </c>
      <c r="AT297" s="70" t="str">
        <f aca="false">IF(AC297&gt;5,VLOOKUP(CONCATENATE(AP297,AR297),'Pril1-THLPa'!$H$6:$N$96,5,0),"")</f>
        <v/>
      </c>
      <c r="AU297" s="70" t="str">
        <f aca="false">IF(AC297&gt;5,VLOOKUP(CONCATENATE(AP297,AR297),'Pril1-THLPa'!$H$6:$N$96,6,0),"")</f>
        <v/>
      </c>
      <c r="AV297" s="70" t="str">
        <f aca="false">IF(AC297&gt;5,VLOOKUP(CONCATENATE(AP297,AR297),'Pril1-THLPa'!$H$6:$N$96,7,0),"")</f>
        <v/>
      </c>
      <c r="AW297" s="70" t="str">
        <f aca="false">IF(AC297&gt;5,VLOOKUP(CONCATENATE(AP297,AR297),'Pril1-THLPa'!$H$6:$O$96,8,0),"")</f>
        <v/>
      </c>
      <c r="AX297" s="66" t="n">
        <f aca="false">IF(AC297&gt;0,IF(AND(AC297&gt;0,AC297&lt;=5),VLOOKUP(AP297,'Pril1-THLPa'!$A$6:$F$18,LOOKUP(AC297,'Pril1-THLPa'!$B$5:$F$5,'Pril1-THLPa'!$B$4:$F$4),0),AS297+AT297*(AC297-5)+AU297*POWER(AC297-5,2)+AV297*POWER(AC297-5,3)+AW297*POWER(AC297-5,4)),0)</f>
        <v>0</v>
      </c>
      <c r="AY297" s="71"/>
      <c r="AZ297" s="66" t="n">
        <f aca="false">'Vstupní data'!AA297</f>
        <v>0</v>
      </c>
      <c r="BA297" s="66" t="n">
        <f aca="false">IF(OR('Vstupní data'!T297&gt;0,'Vstupní data'!U297&gt;0),IF(AC297&lt;&gt;"",AX297*AO297/10*(100+AZ297)/100,0),0)</f>
        <v>0</v>
      </c>
      <c r="BB297" s="67" t="n">
        <f aca="false">IF(AC297&lt;&gt;"",ROUND(BA297*AN297,0),0)</f>
        <v>0</v>
      </c>
      <c r="BC297" s="68" t="str">
        <f aca="false">IF(AE297&gt;0,BB297/AE297,"")</f>
        <v/>
      </c>
      <c r="BD297" s="66" t="n">
        <f aca="false">'Vstupní data'!AE297</f>
        <v>0</v>
      </c>
      <c r="BF297" s="66" t="n">
        <f aca="false">'Vstupní data'!AC297</f>
        <v>0</v>
      </c>
      <c r="BH297" s="66" t="n">
        <f aca="false">'Vstupní data'!AD297</f>
        <v>0</v>
      </c>
      <c r="BI297" s="66" t="n">
        <f aca="false">'Vstupní data'!AF297</f>
        <v>0</v>
      </c>
      <c r="BJ297" s="69" t="n">
        <f aca="false">'Vstupní data'!AG297</f>
        <v>0</v>
      </c>
      <c r="BK297" s="69" t="n">
        <f aca="false">IF(BF297&lt;&gt;0,VLOOKUP(I297,'Pril3-drev'!$H$5:$I$83,2,0),0)</f>
        <v>0</v>
      </c>
      <c r="BL297" s="69" t="n">
        <f aca="false">IF(BF297&lt;&gt;0,VLOOKUP(BK297,'Pril3-drev'!$A$5:$C$17,3,0),0)</f>
        <v>0</v>
      </c>
      <c r="BM297" s="69" t="n">
        <f aca="false">'Vstupní data'!AH297</f>
        <v>0</v>
      </c>
      <c r="BN297" s="69" t="n">
        <f aca="false">IF('Vstupní data'!AH297&gt;0,   VLOOKUP(VLOOKUP(CONCATENATE(VLOOKUP(I297,'Pril3-drev'!$H$4:$L$83,5,0),BD297),'Pril3-drev'!$Q$4:$R$2803,2,0),'AVB-BS'!$C$5:$S$29 ,LOOKUP(BM297,'AVB-BS'!$D$3:$S$3,'AVB-BS'!$D$1:$S$1) ,0 )   ,   IF('Vstupní data'!AI297&gt;0,'Vstupní data'!AI297,0))</f>
        <v>0</v>
      </c>
      <c r="BO297" s="69" t="str">
        <f aca="false">IF(BX297&gt;5,VLOOKUP(CONCATENATE(BK297,BN297),'Pril1-THLPa'!$H$6:$N$96,4,0),"")</f>
        <v/>
      </c>
      <c r="BP297" s="69" t="str">
        <f aca="false">IF(BX297&gt;5,VLOOKUP(CONCATENATE(BK297,BN297),'Pril1-THLPa'!$H$6:$N$96,5,0),"")</f>
        <v/>
      </c>
      <c r="BQ297" s="69" t="str">
        <f aca="false">IF(BX297&gt;5,VLOOKUP(CONCATENATE(BK297,BN297),'Pril1-THLPa'!$H$6:$N$96,6,0),"")</f>
        <v/>
      </c>
      <c r="BR297" s="69" t="str">
        <f aca="false">IF(BX297&gt;5,VLOOKUP(CONCATENATE(BK297,BN297),'Pril1-THLPa'!$H$6:$N$96,7,0),"")</f>
        <v/>
      </c>
      <c r="BS297" s="69" t="str">
        <f aca="false">IF(BX297&gt;5,VLOOKUP(CONCATENATE(BK297,BN297),'Pril1-THLPa'!$H$6:$O$96,8,0),"")</f>
        <v/>
      </c>
      <c r="BT297" s="69" t="str">
        <f aca="false">IF(BF297&gt;0, IF(BK297="smrk",  VLOOKUP(VLOOKUP(BD297,'Pril9-K3'!$L$8:$M$207,2,0),'Pril9-K3'!$A$8:$J$16,LOOKUP(BN297,'Pril9-K3'!$A$7:$J$7,'Pril9-K3'!$A$5:$J$5),0), IF(AND(BK297&lt;&gt;"smrk",'Vstupní data'!AK297&lt;&gt;""),'Vstupní data'!AK297,   VLOOKUP(VLOOKUP(BD297,'Pril9-K3'!$L$8:$M$207,2,0),'Pril9-K3'!$A$8:$J$16,LOOKUP(BN297,'Pril9-K3'!$A$7:$J$7,'Pril9-K3'!$A$5:$J$5),0)   )),   "")</f>
        <v/>
      </c>
      <c r="BV297" s="69" t="n">
        <f aca="false">'Vstupní data'!AJ297</f>
        <v>0</v>
      </c>
      <c r="BW297" s="69" t="n">
        <f aca="false">IF(BF297&gt;0,IF(J297&gt;0,J297,K297*H297/100),0)</f>
        <v>0</v>
      </c>
      <c r="BX297" s="69" t="n">
        <f aca="false">IF(BF297&gt;0,IF(BJ297&gt;BL297,BL297,BJ297),0)</f>
        <v>0</v>
      </c>
      <c r="BY297" s="69" t="n">
        <f aca="false">IF(BD297=0,0,IF(AND(BX297&gt;0,BX297&lt;=5),  IF(AND(BX297&gt;0,BX297&lt;=5),VLOOKUP(BK297,'Pril1-THLPa'!$A$6:$F$18,IF(AND(BX297&gt;0,BX297&lt;=5),LOOKUP(BX297,'Pril1-THLPa'!$B$5:$F$5,'Pril1-THLPa'!$B$4:$F$4),""),0),""),  IF(BX297&gt;5,BO297+BP297*(BX297-5)+BQ297*POWER(BX297-5,2)+BR297*POWER(BX297-5,3)+BS297*POWER(BX297-5,4),"")))</f>
        <v>0</v>
      </c>
      <c r="BZ297" s="69" t="n">
        <f aca="false">IF(BY297&gt;0,BY297*BI297/10*BW297*(100+BV297)/100,0)</f>
        <v>0</v>
      </c>
      <c r="CA297" s="69" t="n">
        <f aca="false">IF(BD297&gt;0,BX297-IF(BD297&gt;BX297,BX297,BD297),0)</f>
        <v>0</v>
      </c>
      <c r="CB297" s="69" t="n">
        <f aca="false">POWER(1.01,CA297)</f>
        <v>1</v>
      </c>
      <c r="CC297" s="69" t="n">
        <f aca="false">IF(BF297&gt;0,IF(BF297&gt;BH297,1,BF297/BH297),0)</f>
        <v>0</v>
      </c>
      <c r="CD297" s="72" t="n">
        <f aca="false">IF(BD297=0,0,IF(BF297&gt;0,ROUND(IF(CB297&lt;&gt;0,BZ297*BT297*1/CB297*CC297,0),0),0))</f>
        <v>0</v>
      </c>
      <c r="CE297" s="73" t="str">
        <f aca="false">IF(BF297&gt;0,IF(BF297&gt;BH297,CD297/BF297,CD297/BH297),"")</f>
        <v/>
      </c>
      <c r="CF297" s="69" t="n">
        <f aca="false">'Vstupní data'!AM297</f>
        <v>0</v>
      </c>
      <c r="CG297" s="69" t="n">
        <f aca="false">'Vstupní data'!AN297</f>
        <v>0</v>
      </c>
      <c r="CH297" s="69" t="n">
        <f aca="false">'Vstupní data'!AO297</f>
        <v>0</v>
      </c>
      <c r="CI297" s="69" t="n">
        <f aca="false">'Vstupní data'!AP297</f>
        <v>0</v>
      </c>
      <c r="CJ297" s="72" t="n">
        <f aca="false">ROUND(CH297*CI297,0)</f>
        <v>0</v>
      </c>
      <c r="CK297" s="74" t="str">
        <f aca="false">IF(OR(AA297&gt;0,BB297&gt;0,CD297&gt;0,CJ297&gt;0),AA297+BB297+CD297+CJ297,"")</f>
        <v/>
      </c>
    </row>
    <row r="298" customFormat="false" ht="12.8" hidden="false" customHeight="false" outlineLevel="0" collapsed="false">
      <c r="A298" s="66" t="n">
        <f aca="false">'Vstupní data'!A298</f>
        <v>0</v>
      </c>
      <c r="F298" s="66" t="str">
        <f aca="false">CONCATENATE('Vstupní data'!F298,'Vstupní data'!G298,'Vstupní data'!H298,'Vstupní data'!I298)</f>
        <v/>
      </c>
      <c r="G298" s="66"/>
      <c r="H298" s="66" t="n">
        <f aca="false">'Vstupní data'!K298</f>
        <v>0</v>
      </c>
      <c r="I298" s="66" t="n">
        <f aca="false">'Vstupní data'!L298</f>
        <v>0</v>
      </c>
      <c r="J298" s="66" t="n">
        <f aca="false">'Vstupní data'!K298*'Vstupní data'!M298/100</f>
        <v>0</v>
      </c>
      <c r="L298" s="66" t="n">
        <f aca="false">IF('Vstupní data'!N298="prostokořenný",0,IF('Vstupní data'!N298="krytokořenný","k",IF('Vstupní data'!N298="poloodrostky nebo odrostky, prostokořenné i krytokořenné","po",0)))</f>
        <v>0</v>
      </c>
      <c r="N298" s="66"/>
      <c r="O298" s="66" t="n">
        <f aca="false">'Vstupní data'!O298</f>
        <v>0</v>
      </c>
      <c r="P298" s="66" t="n">
        <f aca="false">IF(O298&gt;0,VLOOKUP(CONCATENATE(VLOOKUP(I298,'Pril3-drev'!$H$5:$K$83,4,0),"-",'Vstupní data'!R298),K2!$C$15:$D$23,2,0),0)</f>
        <v>0</v>
      </c>
      <c r="Q298" s="66" t="n">
        <f aca="false">IF(O298&gt;0,VLOOKUP(I298,'Pril3-drev'!$H$5:$I$83,2,0),0)</f>
        <v>0</v>
      </c>
      <c r="R298" s="66" t="n">
        <f aca="false">IF(Q298&gt;0,VLOOKUP(Q298,'Pril6-okus'!$A$5:$B$17,2,0),0)</f>
        <v>0</v>
      </c>
      <c r="S298" s="66" t="n">
        <f aca="false">IF(O298&gt;0,VLOOKUP(I298,'Pril3-drev'!$H$5:$J$83,3,0),0)</f>
        <v>0</v>
      </c>
      <c r="T298" s="66" t="str">
        <f aca="false">IF(O298&gt;0,IF(L298="k",0.9*VLOOKUP(S298,'ha-pocty-vyhl'!$A$5:$B$20,2,0),IF(L298="po",0.8*VLOOKUP(S298,'ha-pocty-vyhl'!$A$5:$B$20,2,0),VLOOKUP(S298,'ha-pocty-vyhl'!$A$5:$B$20,2,0))),"")</f>
        <v/>
      </c>
      <c r="U298" s="66" t="n">
        <f aca="false">'Vstupní data'!P298</f>
        <v>0</v>
      </c>
      <c r="V298" s="66" t="n">
        <f aca="false">IF(O298&gt;0,1.3*T298*1000*Z298/10000,0)</f>
        <v>0</v>
      </c>
      <c r="W298" s="66" t="n">
        <f aca="false">IF(O298&gt;0,1.3*T298*1000*Z298/10000,0)</f>
        <v>0</v>
      </c>
      <c r="X298" s="66" t="n">
        <f aca="false">IF(O298&gt;0,IF(O298&gt;V298,V298,O298),0)</f>
        <v>0</v>
      </c>
      <c r="Y298" s="66" t="n">
        <f aca="false">IF(O298&gt;0,IF(IF(U298&gt;W298,W298,U298)&lt;X298,W298,IF(U298&gt;W298,W298,U298)),0)</f>
        <v>0</v>
      </c>
      <c r="Z298" s="66" t="n">
        <f aca="false">IF(O298&gt;0,IF(J298&gt;0,J298,K298*H298/100),0)</f>
        <v>0</v>
      </c>
      <c r="AA298" s="67" t="n">
        <f aca="false">IF(O298&gt;0,CEILING(R298*P298*X298/Y298*Z298,1),0)</f>
        <v>0</v>
      </c>
      <c r="AB298" s="68" t="n">
        <f aca="false">IF(O298&gt;0,AA298/O298,0)</f>
        <v>0</v>
      </c>
      <c r="AC298" s="66" t="n">
        <f aca="false">'Vstupní data'!W298</f>
        <v>0</v>
      </c>
      <c r="AI298" s="66" t="str">
        <f aca="false">IF(OR('Vstupní data'!T298&gt;0,'Vstupní data'!U298&gt;0),VLOOKUP(I298,'Pril3-drev'!$H$5:$J$83,3,0),"")</f>
        <v/>
      </c>
      <c r="AJ298" s="66" t="n">
        <f aca="false">IF('Vstupní data'!V298="prostokořenný",0,IF('Vstupní data'!V298="krytokořenný","k",IF('Vstupní data'!V298="poloodrostky nebo odrostky, prostokořenné i krytokořenné","po",0)))</f>
        <v>0</v>
      </c>
      <c r="AK298" s="66" t="n">
        <f aca="false">IF(OR('Vstupní data'!T298&gt;0,'Vstupní data'!U298&gt;0),IF(AJ298="k",0.9*VLOOKUP(AI298,'ha-pocty-vyhl'!$A$5:$B$20,2,0),IF(AJ298="po",0.8*VLOOKUP(AI298,'ha-pocty-vyhl'!$A$5:$B$20,2,0),VLOOKUP(AI298,'ha-pocty-vyhl'!$A$5:$B$20,2,0))),0)</f>
        <v>0</v>
      </c>
      <c r="AL298" s="66" t="n">
        <f aca="false">IF(OR('Vstupní data'!T298&gt;0,'Vstupní data'!U298&gt;0),'Vstupní data'!K298*'Vstupní data'!M298/100,0)</f>
        <v>0</v>
      </c>
      <c r="AM298" s="66" t="n">
        <f aca="false">IF(OR('Vstupní data'!T298&gt;0,'Vstupní data'!U298&gt;0),IF('Vstupní data'!T298&gt;0,'Vstupní data'!T298,ROUND(10*'Vstupní data'!U298/AK298,0)),0)</f>
        <v>0</v>
      </c>
      <c r="AN298" s="69" t="n">
        <f aca="false">IF('Vstupní data'!T298&gt;0,   IF('Vstupní data'!T298&lt;=AL298,'Vstupní data'!T298,AL298),   IF(AM298&lt;AL298,AM298,AL298))</f>
        <v>0</v>
      </c>
      <c r="AO298" s="69" t="n">
        <f aca="false">'Vstupní data'!X298</f>
        <v>0</v>
      </c>
      <c r="AP298" s="66" t="n">
        <f aca="false">IF(OR('Vstupní data'!T298&gt;0,'Vstupní data'!U298&gt;0),IF(I298&lt;&gt;0,VLOOKUP(I298,'Pril3-drev'!$H$5:$I$83,2,0),0),0)</f>
        <v>0</v>
      </c>
      <c r="AQ298" s="66" t="n">
        <f aca="false">'Vstupní data'!Y298</f>
        <v>0</v>
      </c>
      <c r="AR298" s="66" t="str">
        <f aca="false">IF(AC298&gt;5,   IF('Vstupní data'!Y298&gt;0,   VLOOKUP(VLOOKUP(CONCATENATE(VLOOKUP(I298,'Pril3-drev'!$H$4:$L$83,5,0),AC298),'Pril3-drev'!$Q$4:$R$2803,2,0),'AVB-BS'!$C$5:$S$29 ,LOOKUP(AQ298,'AVB-BS'!$D$3:$S$3,'AVB-BS'!$D$1:$S$1) ,0 )   ,   IF('Vstupní data'!Z298&gt;0,'Vstupní data'!Z298,0)) , "")</f>
        <v/>
      </c>
      <c r="AS298" s="70" t="str">
        <f aca="false">IF(AC298&gt;5,VLOOKUP(CONCATENATE(AP298,AR298),'Pril1-THLPa'!$H$6:$N$96,4,0),"")</f>
        <v/>
      </c>
      <c r="AT298" s="70" t="str">
        <f aca="false">IF(AC298&gt;5,VLOOKUP(CONCATENATE(AP298,AR298),'Pril1-THLPa'!$H$6:$N$96,5,0),"")</f>
        <v/>
      </c>
      <c r="AU298" s="70" t="str">
        <f aca="false">IF(AC298&gt;5,VLOOKUP(CONCATENATE(AP298,AR298),'Pril1-THLPa'!$H$6:$N$96,6,0),"")</f>
        <v/>
      </c>
      <c r="AV298" s="70" t="str">
        <f aca="false">IF(AC298&gt;5,VLOOKUP(CONCATENATE(AP298,AR298),'Pril1-THLPa'!$H$6:$N$96,7,0),"")</f>
        <v/>
      </c>
      <c r="AW298" s="70" t="str">
        <f aca="false">IF(AC298&gt;5,VLOOKUP(CONCATENATE(AP298,AR298),'Pril1-THLPa'!$H$6:$O$96,8,0),"")</f>
        <v/>
      </c>
      <c r="AX298" s="66" t="n">
        <f aca="false">IF(AC298&gt;0,IF(AND(AC298&gt;0,AC298&lt;=5),VLOOKUP(AP298,'Pril1-THLPa'!$A$6:$F$18,LOOKUP(AC298,'Pril1-THLPa'!$B$5:$F$5,'Pril1-THLPa'!$B$4:$F$4),0),AS298+AT298*(AC298-5)+AU298*POWER(AC298-5,2)+AV298*POWER(AC298-5,3)+AW298*POWER(AC298-5,4)),0)</f>
        <v>0</v>
      </c>
      <c r="AY298" s="71"/>
      <c r="AZ298" s="66" t="n">
        <f aca="false">'Vstupní data'!AA298</f>
        <v>0</v>
      </c>
      <c r="BA298" s="66" t="n">
        <f aca="false">IF(OR('Vstupní data'!T298&gt;0,'Vstupní data'!U298&gt;0),IF(AC298&lt;&gt;"",AX298*AO298/10*(100+AZ298)/100,0),0)</f>
        <v>0</v>
      </c>
      <c r="BB298" s="67" t="n">
        <f aca="false">IF(AC298&lt;&gt;"",ROUND(BA298*AN298,0),0)</f>
        <v>0</v>
      </c>
      <c r="BC298" s="68" t="str">
        <f aca="false">IF(AE298&gt;0,BB298/AE298,"")</f>
        <v/>
      </c>
      <c r="BD298" s="66" t="n">
        <f aca="false">'Vstupní data'!AE298</f>
        <v>0</v>
      </c>
      <c r="BF298" s="66" t="n">
        <f aca="false">'Vstupní data'!AC298</f>
        <v>0</v>
      </c>
      <c r="BH298" s="66" t="n">
        <f aca="false">'Vstupní data'!AD298</f>
        <v>0</v>
      </c>
      <c r="BI298" s="66" t="n">
        <f aca="false">'Vstupní data'!AF298</f>
        <v>0</v>
      </c>
      <c r="BJ298" s="69" t="n">
        <f aca="false">'Vstupní data'!AG298</f>
        <v>0</v>
      </c>
      <c r="BK298" s="69" t="n">
        <f aca="false">IF(BF298&lt;&gt;0,VLOOKUP(I298,'Pril3-drev'!$H$5:$I$83,2,0),0)</f>
        <v>0</v>
      </c>
      <c r="BL298" s="69" t="n">
        <f aca="false">IF(BF298&lt;&gt;0,VLOOKUP(BK298,'Pril3-drev'!$A$5:$C$17,3,0),0)</f>
        <v>0</v>
      </c>
      <c r="BM298" s="69" t="n">
        <f aca="false">'Vstupní data'!AH298</f>
        <v>0</v>
      </c>
      <c r="BN298" s="69" t="n">
        <f aca="false">IF('Vstupní data'!AH298&gt;0,   VLOOKUP(VLOOKUP(CONCATENATE(VLOOKUP(I298,'Pril3-drev'!$H$4:$L$83,5,0),BD298),'Pril3-drev'!$Q$4:$R$2803,2,0),'AVB-BS'!$C$5:$S$29 ,LOOKUP(BM298,'AVB-BS'!$D$3:$S$3,'AVB-BS'!$D$1:$S$1) ,0 )   ,   IF('Vstupní data'!AI298&gt;0,'Vstupní data'!AI298,0))</f>
        <v>0</v>
      </c>
      <c r="BO298" s="69" t="str">
        <f aca="false">IF(BX298&gt;5,VLOOKUP(CONCATENATE(BK298,BN298),'Pril1-THLPa'!$H$6:$N$96,4,0),"")</f>
        <v/>
      </c>
      <c r="BP298" s="69" t="str">
        <f aca="false">IF(BX298&gt;5,VLOOKUP(CONCATENATE(BK298,BN298),'Pril1-THLPa'!$H$6:$N$96,5,0),"")</f>
        <v/>
      </c>
      <c r="BQ298" s="69" t="str">
        <f aca="false">IF(BX298&gt;5,VLOOKUP(CONCATENATE(BK298,BN298),'Pril1-THLPa'!$H$6:$N$96,6,0),"")</f>
        <v/>
      </c>
      <c r="BR298" s="69" t="str">
        <f aca="false">IF(BX298&gt;5,VLOOKUP(CONCATENATE(BK298,BN298),'Pril1-THLPa'!$H$6:$N$96,7,0),"")</f>
        <v/>
      </c>
      <c r="BS298" s="69" t="str">
        <f aca="false">IF(BX298&gt;5,VLOOKUP(CONCATENATE(BK298,BN298),'Pril1-THLPa'!$H$6:$O$96,8,0),"")</f>
        <v/>
      </c>
      <c r="BT298" s="69" t="str">
        <f aca="false">IF(BF298&gt;0, IF(BK298="smrk",  VLOOKUP(VLOOKUP(BD298,'Pril9-K3'!$L$8:$M$207,2,0),'Pril9-K3'!$A$8:$J$16,LOOKUP(BN298,'Pril9-K3'!$A$7:$J$7,'Pril9-K3'!$A$5:$J$5),0), IF(AND(BK298&lt;&gt;"smrk",'Vstupní data'!AK298&lt;&gt;""),'Vstupní data'!AK298,   VLOOKUP(VLOOKUP(BD298,'Pril9-K3'!$L$8:$M$207,2,0),'Pril9-K3'!$A$8:$J$16,LOOKUP(BN298,'Pril9-K3'!$A$7:$J$7,'Pril9-K3'!$A$5:$J$5),0)   )),   "")</f>
        <v/>
      </c>
      <c r="BV298" s="69" t="n">
        <f aca="false">'Vstupní data'!AJ298</f>
        <v>0</v>
      </c>
      <c r="BW298" s="69" t="n">
        <f aca="false">IF(BF298&gt;0,IF(J298&gt;0,J298,K298*H298/100),0)</f>
        <v>0</v>
      </c>
      <c r="BX298" s="69" t="n">
        <f aca="false">IF(BF298&gt;0,IF(BJ298&gt;BL298,BL298,BJ298),0)</f>
        <v>0</v>
      </c>
      <c r="BY298" s="69" t="n">
        <f aca="false">IF(BD298=0,0,IF(AND(BX298&gt;0,BX298&lt;=5),  IF(AND(BX298&gt;0,BX298&lt;=5),VLOOKUP(BK298,'Pril1-THLPa'!$A$6:$F$18,IF(AND(BX298&gt;0,BX298&lt;=5),LOOKUP(BX298,'Pril1-THLPa'!$B$5:$F$5,'Pril1-THLPa'!$B$4:$F$4),""),0),""),  IF(BX298&gt;5,BO298+BP298*(BX298-5)+BQ298*POWER(BX298-5,2)+BR298*POWER(BX298-5,3)+BS298*POWER(BX298-5,4),"")))</f>
        <v>0</v>
      </c>
      <c r="BZ298" s="69" t="n">
        <f aca="false">IF(BY298&gt;0,BY298*BI298/10*BW298*(100+BV298)/100,0)</f>
        <v>0</v>
      </c>
      <c r="CA298" s="69" t="n">
        <f aca="false">IF(BD298&gt;0,BX298-IF(BD298&gt;BX298,BX298,BD298),0)</f>
        <v>0</v>
      </c>
      <c r="CB298" s="69" t="n">
        <f aca="false">POWER(1.01,CA298)</f>
        <v>1</v>
      </c>
      <c r="CC298" s="69" t="n">
        <f aca="false">IF(BF298&gt;0,IF(BF298&gt;BH298,1,BF298/BH298),0)</f>
        <v>0</v>
      </c>
      <c r="CD298" s="72" t="n">
        <f aca="false">IF(BD298=0,0,IF(BF298&gt;0,ROUND(IF(CB298&lt;&gt;0,BZ298*BT298*1/CB298*CC298,0),0),0))</f>
        <v>0</v>
      </c>
      <c r="CE298" s="73" t="str">
        <f aca="false">IF(BF298&gt;0,IF(BF298&gt;BH298,CD298/BF298,CD298/BH298),"")</f>
        <v/>
      </c>
      <c r="CF298" s="69" t="n">
        <f aca="false">'Vstupní data'!AM298</f>
        <v>0</v>
      </c>
      <c r="CG298" s="69" t="n">
        <f aca="false">'Vstupní data'!AN298</f>
        <v>0</v>
      </c>
      <c r="CH298" s="69" t="n">
        <f aca="false">'Vstupní data'!AO298</f>
        <v>0</v>
      </c>
      <c r="CI298" s="69" t="n">
        <f aca="false">'Vstupní data'!AP298</f>
        <v>0</v>
      </c>
      <c r="CJ298" s="72" t="n">
        <f aca="false">ROUND(CH298*CI298,0)</f>
        <v>0</v>
      </c>
      <c r="CK298" s="74" t="str">
        <f aca="false">IF(OR(AA298&gt;0,BB298&gt;0,CD298&gt;0,CJ298&gt;0),AA298+BB298+CD298+CJ298,"")</f>
        <v/>
      </c>
    </row>
    <row r="299" customFormat="false" ht="12.8" hidden="false" customHeight="false" outlineLevel="0" collapsed="false">
      <c r="A299" s="66" t="n">
        <f aca="false">'Vstupní data'!A299</f>
        <v>0</v>
      </c>
      <c r="F299" s="66" t="str">
        <f aca="false">CONCATENATE('Vstupní data'!F299,'Vstupní data'!G299,'Vstupní data'!H299,'Vstupní data'!I299)</f>
        <v/>
      </c>
      <c r="G299" s="66"/>
      <c r="H299" s="66" t="n">
        <f aca="false">'Vstupní data'!K299</f>
        <v>0</v>
      </c>
      <c r="I299" s="66" t="n">
        <f aca="false">'Vstupní data'!L299</f>
        <v>0</v>
      </c>
      <c r="J299" s="66" t="n">
        <f aca="false">'Vstupní data'!K299*'Vstupní data'!M299/100</f>
        <v>0</v>
      </c>
      <c r="L299" s="66" t="n">
        <f aca="false">IF('Vstupní data'!N299="prostokořenný",0,IF('Vstupní data'!N299="krytokořenný","k",IF('Vstupní data'!N299="poloodrostky nebo odrostky, prostokořenné i krytokořenné","po",0)))</f>
        <v>0</v>
      </c>
      <c r="N299" s="66"/>
      <c r="O299" s="66" t="n">
        <f aca="false">'Vstupní data'!O299</f>
        <v>0</v>
      </c>
      <c r="P299" s="66" t="n">
        <f aca="false">IF(O299&gt;0,VLOOKUP(CONCATENATE(VLOOKUP(I299,'Pril3-drev'!$H$5:$K$83,4,0),"-",'Vstupní data'!R299),K2!$C$15:$D$23,2,0),0)</f>
        <v>0</v>
      </c>
      <c r="Q299" s="66" t="n">
        <f aca="false">IF(O299&gt;0,VLOOKUP(I299,'Pril3-drev'!$H$5:$I$83,2,0),0)</f>
        <v>0</v>
      </c>
      <c r="R299" s="66" t="n">
        <f aca="false">IF(Q299&gt;0,VLOOKUP(Q299,'Pril6-okus'!$A$5:$B$17,2,0),0)</f>
        <v>0</v>
      </c>
      <c r="S299" s="66" t="n">
        <f aca="false">IF(O299&gt;0,VLOOKUP(I299,'Pril3-drev'!$H$5:$J$83,3,0),0)</f>
        <v>0</v>
      </c>
      <c r="T299" s="66" t="str">
        <f aca="false">IF(O299&gt;0,IF(L299="k",0.9*VLOOKUP(S299,'ha-pocty-vyhl'!$A$5:$B$20,2,0),IF(L299="po",0.8*VLOOKUP(S299,'ha-pocty-vyhl'!$A$5:$B$20,2,0),VLOOKUP(S299,'ha-pocty-vyhl'!$A$5:$B$20,2,0))),"")</f>
        <v/>
      </c>
      <c r="U299" s="66" t="n">
        <f aca="false">'Vstupní data'!P299</f>
        <v>0</v>
      </c>
      <c r="V299" s="66" t="n">
        <f aca="false">IF(O299&gt;0,1.3*T299*1000*Z299/10000,0)</f>
        <v>0</v>
      </c>
      <c r="W299" s="66" t="n">
        <f aca="false">IF(O299&gt;0,1.3*T299*1000*Z299/10000,0)</f>
        <v>0</v>
      </c>
      <c r="X299" s="66" t="n">
        <f aca="false">IF(O299&gt;0,IF(O299&gt;V299,V299,O299),0)</f>
        <v>0</v>
      </c>
      <c r="Y299" s="66" t="n">
        <f aca="false">IF(O299&gt;0,IF(IF(U299&gt;W299,W299,U299)&lt;X299,W299,IF(U299&gt;W299,W299,U299)),0)</f>
        <v>0</v>
      </c>
      <c r="Z299" s="66" t="n">
        <f aca="false">IF(O299&gt;0,IF(J299&gt;0,J299,K299*H299/100),0)</f>
        <v>0</v>
      </c>
      <c r="AA299" s="67" t="n">
        <f aca="false">IF(O299&gt;0,CEILING(R299*P299*X299/Y299*Z299,1),0)</f>
        <v>0</v>
      </c>
      <c r="AB299" s="68" t="n">
        <f aca="false">IF(O299&gt;0,AA299/O299,0)</f>
        <v>0</v>
      </c>
      <c r="AC299" s="66" t="n">
        <f aca="false">'Vstupní data'!W299</f>
        <v>0</v>
      </c>
      <c r="AI299" s="66" t="str">
        <f aca="false">IF(OR('Vstupní data'!T299&gt;0,'Vstupní data'!U299&gt;0),VLOOKUP(I299,'Pril3-drev'!$H$5:$J$83,3,0),"")</f>
        <v/>
      </c>
      <c r="AJ299" s="66" t="n">
        <f aca="false">IF('Vstupní data'!V299="prostokořenný",0,IF('Vstupní data'!V299="krytokořenný","k",IF('Vstupní data'!V299="poloodrostky nebo odrostky, prostokořenné i krytokořenné","po",0)))</f>
        <v>0</v>
      </c>
      <c r="AK299" s="66" t="n">
        <f aca="false">IF(OR('Vstupní data'!T299&gt;0,'Vstupní data'!U299&gt;0),IF(AJ299="k",0.9*VLOOKUP(AI299,'ha-pocty-vyhl'!$A$5:$B$20,2,0),IF(AJ299="po",0.8*VLOOKUP(AI299,'ha-pocty-vyhl'!$A$5:$B$20,2,0),VLOOKUP(AI299,'ha-pocty-vyhl'!$A$5:$B$20,2,0))),0)</f>
        <v>0</v>
      </c>
      <c r="AL299" s="66" t="n">
        <f aca="false">IF(OR('Vstupní data'!T299&gt;0,'Vstupní data'!U299&gt;0),'Vstupní data'!K299*'Vstupní data'!M299/100,0)</f>
        <v>0</v>
      </c>
      <c r="AM299" s="66" t="n">
        <f aca="false">IF(OR('Vstupní data'!T299&gt;0,'Vstupní data'!U299&gt;0),IF('Vstupní data'!T299&gt;0,'Vstupní data'!T299,ROUND(10*'Vstupní data'!U299/AK299,0)),0)</f>
        <v>0</v>
      </c>
      <c r="AN299" s="69" t="n">
        <f aca="false">IF('Vstupní data'!T299&gt;0,   IF('Vstupní data'!T299&lt;=AL299,'Vstupní data'!T299,AL299),   IF(AM299&lt;AL299,AM299,AL299))</f>
        <v>0</v>
      </c>
      <c r="AO299" s="69" t="n">
        <f aca="false">'Vstupní data'!X299</f>
        <v>0</v>
      </c>
      <c r="AP299" s="66" t="n">
        <f aca="false">IF(OR('Vstupní data'!T299&gt;0,'Vstupní data'!U299&gt;0),IF(I299&lt;&gt;0,VLOOKUP(I299,'Pril3-drev'!$H$5:$I$83,2,0),0),0)</f>
        <v>0</v>
      </c>
      <c r="AQ299" s="66" t="n">
        <f aca="false">'Vstupní data'!Y299</f>
        <v>0</v>
      </c>
      <c r="AR299" s="66" t="str">
        <f aca="false">IF(AC299&gt;5,   IF('Vstupní data'!Y299&gt;0,   VLOOKUP(VLOOKUP(CONCATENATE(VLOOKUP(I299,'Pril3-drev'!$H$4:$L$83,5,0),AC299),'Pril3-drev'!$Q$4:$R$2803,2,0),'AVB-BS'!$C$5:$S$29 ,LOOKUP(AQ299,'AVB-BS'!$D$3:$S$3,'AVB-BS'!$D$1:$S$1) ,0 )   ,   IF('Vstupní data'!Z299&gt;0,'Vstupní data'!Z299,0)) , "")</f>
        <v/>
      </c>
      <c r="AS299" s="70" t="str">
        <f aca="false">IF(AC299&gt;5,VLOOKUP(CONCATENATE(AP299,AR299),'Pril1-THLPa'!$H$6:$N$96,4,0),"")</f>
        <v/>
      </c>
      <c r="AT299" s="70" t="str">
        <f aca="false">IF(AC299&gt;5,VLOOKUP(CONCATENATE(AP299,AR299),'Pril1-THLPa'!$H$6:$N$96,5,0),"")</f>
        <v/>
      </c>
      <c r="AU299" s="70" t="str">
        <f aca="false">IF(AC299&gt;5,VLOOKUP(CONCATENATE(AP299,AR299),'Pril1-THLPa'!$H$6:$N$96,6,0),"")</f>
        <v/>
      </c>
      <c r="AV299" s="70" t="str">
        <f aca="false">IF(AC299&gt;5,VLOOKUP(CONCATENATE(AP299,AR299),'Pril1-THLPa'!$H$6:$N$96,7,0),"")</f>
        <v/>
      </c>
      <c r="AW299" s="70" t="str">
        <f aca="false">IF(AC299&gt;5,VLOOKUP(CONCATENATE(AP299,AR299),'Pril1-THLPa'!$H$6:$O$96,8,0),"")</f>
        <v/>
      </c>
      <c r="AX299" s="66" t="n">
        <f aca="false">IF(AC299&gt;0,IF(AND(AC299&gt;0,AC299&lt;=5),VLOOKUP(AP299,'Pril1-THLPa'!$A$6:$F$18,LOOKUP(AC299,'Pril1-THLPa'!$B$5:$F$5,'Pril1-THLPa'!$B$4:$F$4),0),AS299+AT299*(AC299-5)+AU299*POWER(AC299-5,2)+AV299*POWER(AC299-5,3)+AW299*POWER(AC299-5,4)),0)</f>
        <v>0</v>
      </c>
      <c r="AY299" s="71"/>
      <c r="AZ299" s="66" t="n">
        <f aca="false">'Vstupní data'!AA299</f>
        <v>0</v>
      </c>
      <c r="BA299" s="66" t="n">
        <f aca="false">IF(OR('Vstupní data'!T299&gt;0,'Vstupní data'!U299&gt;0),IF(AC299&lt;&gt;"",AX299*AO299/10*(100+AZ299)/100,0),0)</f>
        <v>0</v>
      </c>
      <c r="BB299" s="67" t="n">
        <f aca="false">IF(AC299&lt;&gt;"",ROUND(BA299*AN299,0),0)</f>
        <v>0</v>
      </c>
      <c r="BC299" s="68" t="str">
        <f aca="false">IF(AE299&gt;0,BB299/AE299,"")</f>
        <v/>
      </c>
      <c r="BD299" s="66" t="n">
        <f aca="false">'Vstupní data'!AE299</f>
        <v>0</v>
      </c>
      <c r="BF299" s="66" t="n">
        <f aca="false">'Vstupní data'!AC299</f>
        <v>0</v>
      </c>
      <c r="BH299" s="66" t="n">
        <f aca="false">'Vstupní data'!AD299</f>
        <v>0</v>
      </c>
      <c r="BI299" s="66" t="n">
        <f aca="false">'Vstupní data'!AF299</f>
        <v>0</v>
      </c>
      <c r="BJ299" s="69" t="n">
        <f aca="false">'Vstupní data'!AG299</f>
        <v>0</v>
      </c>
      <c r="BK299" s="69" t="n">
        <f aca="false">IF(BF299&lt;&gt;0,VLOOKUP(I299,'Pril3-drev'!$H$5:$I$83,2,0),0)</f>
        <v>0</v>
      </c>
      <c r="BL299" s="69" t="n">
        <f aca="false">IF(BF299&lt;&gt;0,VLOOKUP(BK299,'Pril3-drev'!$A$5:$C$17,3,0),0)</f>
        <v>0</v>
      </c>
      <c r="BM299" s="69" t="n">
        <f aca="false">'Vstupní data'!AH299</f>
        <v>0</v>
      </c>
      <c r="BN299" s="69" t="n">
        <f aca="false">IF('Vstupní data'!AH299&gt;0,   VLOOKUP(VLOOKUP(CONCATENATE(VLOOKUP(I299,'Pril3-drev'!$H$4:$L$83,5,0),BD299),'Pril3-drev'!$Q$4:$R$2803,2,0),'AVB-BS'!$C$5:$S$29 ,LOOKUP(BM299,'AVB-BS'!$D$3:$S$3,'AVB-BS'!$D$1:$S$1) ,0 )   ,   IF('Vstupní data'!AI299&gt;0,'Vstupní data'!AI299,0))</f>
        <v>0</v>
      </c>
      <c r="BO299" s="69" t="str">
        <f aca="false">IF(BX299&gt;5,VLOOKUP(CONCATENATE(BK299,BN299),'Pril1-THLPa'!$H$6:$N$96,4,0),"")</f>
        <v/>
      </c>
      <c r="BP299" s="69" t="str">
        <f aca="false">IF(BX299&gt;5,VLOOKUP(CONCATENATE(BK299,BN299),'Pril1-THLPa'!$H$6:$N$96,5,0),"")</f>
        <v/>
      </c>
      <c r="BQ299" s="69" t="str">
        <f aca="false">IF(BX299&gt;5,VLOOKUP(CONCATENATE(BK299,BN299),'Pril1-THLPa'!$H$6:$N$96,6,0),"")</f>
        <v/>
      </c>
      <c r="BR299" s="69" t="str">
        <f aca="false">IF(BX299&gt;5,VLOOKUP(CONCATENATE(BK299,BN299),'Pril1-THLPa'!$H$6:$N$96,7,0),"")</f>
        <v/>
      </c>
      <c r="BS299" s="69" t="str">
        <f aca="false">IF(BX299&gt;5,VLOOKUP(CONCATENATE(BK299,BN299),'Pril1-THLPa'!$H$6:$O$96,8,0),"")</f>
        <v/>
      </c>
      <c r="BT299" s="69" t="str">
        <f aca="false">IF(BF299&gt;0, IF(BK299="smrk",  VLOOKUP(VLOOKUP(BD299,'Pril9-K3'!$L$8:$M$207,2,0),'Pril9-K3'!$A$8:$J$16,LOOKUP(BN299,'Pril9-K3'!$A$7:$J$7,'Pril9-K3'!$A$5:$J$5),0), IF(AND(BK299&lt;&gt;"smrk",'Vstupní data'!AK299&lt;&gt;""),'Vstupní data'!AK299,   VLOOKUP(VLOOKUP(BD299,'Pril9-K3'!$L$8:$M$207,2,0),'Pril9-K3'!$A$8:$J$16,LOOKUP(BN299,'Pril9-K3'!$A$7:$J$7,'Pril9-K3'!$A$5:$J$5),0)   )),   "")</f>
        <v/>
      </c>
      <c r="BV299" s="69" t="n">
        <f aca="false">'Vstupní data'!AJ299</f>
        <v>0</v>
      </c>
      <c r="BW299" s="69" t="n">
        <f aca="false">IF(BF299&gt;0,IF(J299&gt;0,J299,K299*H299/100),0)</f>
        <v>0</v>
      </c>
      <c r="BX299" s="69" t="n">
        <f aca="false">IF(BF299&gt;0,IF(BJ299&gt;BL299,BL299,BJ299),0)</f>
        <v>0</v>
      </c>
      <c r="BY299" s="69" t="n">
        <f aca="false">IF(BD299=0,0,IF(AND(BX299&gt;0,BX299&lt;=5),  IF(AND(BX299&gt;0,BX299&lt;=5),VLOOKUP(BK299,'Pril1-THLPa'!$A$6:$F$18,IF(AND(BX299&gt;0,BX299&lt;=5),LOOKUP(BX299,'Pril1-THLPa'!$B$5:$F$5,'Pril1-THLPa'!$B$4:$F$4),""),0),""),  IF(BX299&gt;5,BO299+BP299*(BX299-5)+BQ299*POWER(BX299-5,2)+BR299*POWER(BX299-5,3)+BS299*POWER(BX299-5,4),"")))</f>
        <v>0</v>
      </c>
      <c r="BZ299" s="69" t="n">
        <f aca="false">IF(BY299&gt;0,BY299*BI299/10*BW299*(100+BV299)/100,0)</f>
        <v>0</v>
      </c>
      <c r="CA299" s="69" t="n">
        <f aca="false">IF(BD299&gt;0,BX299-IF(BD299&gt;BX299,BX299,BD299),0)</f>
        <v>0</v>
      </c>
      <c r="CB299" s="69" t="n">
        <f aca="false">POWER(1.01,CA299)</f>
        <v>1</v>
      </c>
      <c r="CC299" s="69" t="n">
        <f aca="false">IF(BF299&gt;0,IF(BF299&gt;BH299,1,BF299/BH299),0)</f>
        <v>0</v>
      </c>
      <c r="CD299" s="72" t="n">
        <f aca="false">IF(BD299=0,0,IF(BF299&gt;0,ROUND(IF(CB299&lt;&gt;0,BZ299*BT299*1/CB299*CC299,0),0),0))</f>
        <v>0</v>
      </c>
      <c r="CE299" s="73" t="str">
        <f aca="false">IF(BF299&gt;0,IF(BF299&gt;BH299,CD299/BF299,CD299/BH299),"")</f>
        <v/>
      </c>
      <c r="CF299" s="69" t="n">
        <f aca="false">'Vstupní data'!AM299</f>
        <v>0</v>
      </c>
      <c r="CG299" s="69" t="n">
        <f aca="false">'Vstupní data'!AN299</f>
        <v>0</v>
      </c>
      <c r="CH299" s="69" t="n">
        <f aca="false">'Vstupní data'!AO299</f>
        <v>0</v>
      </c>
      <c r="CI299" s="69" t="n">
        <f aca="false">'Vstupní data'!AP299</f>
        <v>0</v>
      </c>
      <c r="CJ299" s="72" t="n">
        <f aca="false">ROUND(CH299*CI299,0)</f>
        <v>0</v>
      </c>
      <c r="CK299" s="74" t="str">
        <f aca="false">IF(OR(AA299&gt;0,BB299&gt;0,CD299&gt;0,CJ299&gt;0),AA299+BB299+CD299+CJ299,"")</f>
        <v/>
      </c>
    </row>
    <row r="300" customFormat="false" ht="12.8" hidden="false" customHeight="false" outlineLevel="0" collapsed="false">
      <c r="A300" s="66" t="n">
        <f aca="false">'Vstupní data'!A300</f>
        <v>0</v>
      </c>
      <c r="F300" s="66" t="str">
        <f aca="false">CONCATENATE('Vstupní data'!F300,'Vstupní data'!G300,'Vstupní data'!H300,'Vstupní data'!I300)</f>
        <v/>
      </c>
      <c r="G300" s="66"/>
      <c r="H300" s="66" t="n">
        <f aca="false">'Vstupní data'!K300</f>
        <v>0</v>
      </c>
      <c r="I300" s="66" t="n">
        <f aca="false">'Vstupní data'!L300</f>
        <v>0</v>
      </c>
      <c r="J300" s="66" t="n">
        <f aca="false">'Vstupní data'!K300*'Vstupní data'!M300/100</f>
        <v>0</v>
      </c>
      <c r="L300" s="66" t="n">
        <f aca="false">IF('Vstupní data'!N300="prostokořenný",0,IF('Vstupní data'!N300="krytokořenný","k",IF('Vstupní data'!N300="poloodrostky nebo odrostky, prostokořenné i krytokořenné","po",0)))</f>
        <v>0</v>
      </c>
      <c r="N300" s="66"/>
      <c r="O300" s="66" t="n">
        <f aca="false">'Vstupní data'!O300</f>
        <v>0</v>
      </c>
      <c r="P300" s="66" t="n">
        <f aca="false">IF(O300&gt;0,VLOOKUP(CONCATENATE(VLOOKUP(I300,'Pril3-drev'!$H$5:$K$83,4,0),"-",'Vstupní data'!R300),K2!$C$15:$D$23,2,0),0)</f>
        <v>0</v>
      </c>
      <c r="Q300" s="66" t="n">
        <f aca="false">IF(O300&gt;0,VLOOKUP(I300,'Pril3-drev'!$H$5:$I$83,2,0),0)</f>
        <v>0</v>
      </c>
      <c r="R300" s="66" t="n">
        <f aca="false">IF(Q300&gt;0,VLOOKUP(Q300,'Pril6-okus'!$A$5:$B$17,2,0),0)</f>
        <v>0</v>
      </c>
      <c r="S300" s="66" t="n">
        <f aca="false">IF(O300&gt;0,VLOOKUP(I300,'Pril3-drev'!$H$5:$J$83,3,0),0)</f>
        <v>0</v>
      </c>
      <c r="T300" s="66" t="str">
        <f aca="false">IF(O300&gt;0,IF(L300="k",0.9*VLOOKUP(S300,'ha-pocty-vyhl'!$A$5:$B$20,2,0),IF(L300="po",0.8*VLOOKUP(S300,'ha-pocty-vyhl'!$A$5:$B$20,2,0),VLOOKUP(S300,'ha-pocty-vyhl'!$A$5:$B$20,2,0))),"")</f>
        <v/>
      </c>
      <c r="U300" s="66" t="n">
        <f aca="false">'Vstupní data'!P300</f>
        <v>0</v>
      </c>
      <c r="V300" s="66" t="n">
        <f aca="false">IF(O300&gt;0,1.3*T300*1000*Z300/10000,0)</f>
        <v>0</v>
      </c>
      <c r="W300" s="66" t="n">
        <f aca="false">IF(O300&gt;0,1.3*T300*1000*Z300/10000,0)</f>
        <v>0</v>
      </c>
      <c r="X300" s="66" t="n">
        <f aca="false">IF(O300&gt;0,IF(O300&gt;V300,V300,O300),0)</f>
        <v>0</v>
      </c>
      <c r="Y300" s="66" t="n">
        <f aca="false">IF(O300&gt;0,IF(IF(U300&gt;W300,W300,U300)&lt;X300,W300,IF(U300&gt;W300,W300,U300)),0)</f>
        <v>0</v>
      </c>
      <c r="Z300" s="66" t="n">
        <f aca="false">IF(O300&gt;0,IF(J300&gt;0,J300,K300*H300/100),0)</f>
        <v>0</v>
      </c>
      <c r="AA300" s="67" t="n">
        <f aca="false">IF(O300&gt;0,CEILING(R300*P300*X300/Y300*Z300,1),0)</f>
        <v>0</v>
      </c>
      <c r="AB300" s="68" t="n">
        <f aca="false">IF(O300&gt;0,AA300/O300,0)</f>
        <v>0</v>
      </c>
      <c r="AC300" s="66" t="n">
        <f aca="false">'Vstupní data'!W300</f>
        <v>0</v>
      </c>
      <c r="AI300" s="66" t="str">
        <f aca="false">IF(OR('Vstupní data'!T300&gt;0,'Vstupní data'!U300&gt;0),VLOOKUP(I300,'Pril3-drev'!$H$5:$J$83,3,0),"")</f>
        <v/>
      </c>
      <c r="AJ300" s="66" t="n">
        <f aca="false">IF('Vstupní data'!V300="prostokořenný",0,IF('Vstupní data'!V300="krytokořenný","k",IF('Vstupní data'!V300="poloodrostky nebo odrostky, prostokořenné i krytokořenné","po",0)))</f>
        <v>0</v>
      </c>
      <c r="AK300" s="66" t="n">
        <f aca="false">IF(OR('Vstupní data'!T300&gt;0,'Vstupní data'!U300&gt;0),IF(AJ300="k",0.9*VLOOKUP(AI300,'ha-pocty-vyhl'!$A$5:$B$20,2,0),IF(AJ300="po",0.8*VLOOKUP(AI300,'ha-pocty-vyhl'!$A$5:$B$20,2,0),VLOOKUP(AI300,'ha-pocty-vyhl'!$A$5:$B$20,2,0))),0)</f>
        <v>0</v>
      </c>
      <c r="AL300" s="66" t="n">
        <f aca="false">IF(OR('Vstupní data'!T300&gt;0,'Vstupní data'!U300&gt;0),'Vstupní data'!K300*'Vstupní data'!M300/100,0)</f>
        <v>0</v>
      </c>
      <c r="AM300" s="66" t="n">
        <f aca="false">IF(OR('Vstupní data'!T300&gt;0,'Vstupní data'!U300&gt;0),IF('Vstupní data'!T300&gt;0,'Vstupní data'!T300,ROUND(10*'Vstupní data'!U300/AK300,0)),0)</f>
        <v>0</v>
      </c>
      <c r="AN300" s="69" t="n">
        <f aca="false">IF('Vstupní data'!T300&gt;0,   IF('Vstupní data'!T300&lt;=AL300,'Vstupní data'!T300,AL300),   IF(AM300&lt;AL300,AM300,AL300))</f>
        <v>0</v>
      </c>
      <c r="AO300" s="69" t="n">
        <f aca="false">'Vstupní data'!X300</f>
        <v>0</v>
      </c>
      <c r="AP300" s="66" t="n">
        <f aca="false">IF(OR('Vstupní data'!T300&gt;0,'Vstupní data'!U300&gt;0),IF(I300&lt;&gt;0,VLOOKUP(I300,'Pril3-drev'!$H$5:$I$83,2,0),0),0)</f>
        <v>0</v>
      </c>
      <c r="AQ300" s="66" t="n">
        <f aca="false">'Vstupní data'!Y300</f>
        <v>0</v>
      </c>
      <c r="AR300" s="66" t="str">
        <f aca="false">IF(AC300&gt;5,   IF('Vstupní data'!Y300&gt;0,   VLOOKUP(VLOOKUP(CONCATENATE(VLOOKUP(I300,'Pril3-drev'!$H$4:$L$83,5,0),AC300),'Pril3-drev'!$Q$4:$R$2803,2,0),'AVB-BS'!$C$5:$S$29 ,LOOKUP(AQ300,'AVB-BS'!$D$3:$S$3,'AVB-BS'!$D$1:$S$1) ,0 )   ,   IF('Vstupní data'!Z300&gt;0,'Vstupní data'!Z300,0)) , "")</f>
        <v/>
      </c>
      <c r="AS300" s="70" t="str">
        <f aca="false">IF(AC300&gt;5,VLOOKUP(CONCATENATE(AP300,AR300),'Pril1-THLPa'!$H$6:$N$96,4,0),"")</f>
        <v/>
      </c>
      <c r="AT300" s="70" t="str">
        <f aca="false">IF(AC300&gt;5,VLOOKUP(CONCATENATE(AP300,AR300),'Pril1-THLPa'!$H$6:$N$96,5,0),"")</f>
        <v/>
      </c>
      <c r="AU300" s="70" t="str">
        <f aca="false">IF(AC300&gt;5,VLOOKUP(CONCATENATE(AP300,AR300),'Pril1-THLPa'!$H$6:$N$96,6,0),"")</f>
        <v/>
      </c>
      <c r="AV300" s="70" t="str">
        <f aca="false">IF(AC300&gt;5,VLOOKUP(CONCATENATE(AP300,AR300),'Pril1-THLPa'!$H$6:$N$96,7,0),"")</f>
        <v/>
      </c>
      <c r="AW300" s="70" t="str">
        <f aca="false">IF(AC300&gt;5,VLOOKUP(CONCATENATE(AP300,AR300),'Pril1-THLPa'!$H$6:$O$96,8,0),"")</f>
        <v/>
      </c>
      <c r="AX300" s="66" t="n">
        <f aca="false">IF(AC300&gt;0,IF(AND(AC300&gt;0,AC300&lt;=5),VLOOKUP(AP300,'Pril1-THLPa'!$A$6:$F$18,LOOKUP(AC300,'Pril1-THLPa'!$B$5:$F$5,'Pril1-THLPa'!$B$4:$F$4),0),AS300+AT300*(AC300-5)+AU300*POWER(AC300-5,2)+AV300*POWER(AC300-5,3)+AW300*POWER(AC300-5,4)),0)</f>
        <v>0</v>
      </c>
      <c r="AY300" s="71"/>
      <c r="AZ300" s="66" t="n">
        <f aca="false">'Vstupní data'!AA300</f>
        <v>0</v>
      </c>
      <c r="BA300" s="66" t="n">
        <f aca="false">IF(OR('Vstupní data'!T300&gt;0,'Vstupní data'!U300&gt;0),IF(AC300&lt;&gt;"",AX300*AO300/10*(100+AZ300)/100,0),0)</f>
        <v>0</v>
      </c>
      <c r="BB300" s="67" t="n">
        <f aca="false">IF(AC300&lt;&gt;"",ROUND(BA300*AN300,0),0)</f>
        <v>0</v>
      </c>
      <c r="BC300" s="68" t="str">
        <f aca="false">IF(AE300&gt;0,BB300/AE300,"")</f>
        <v/>
      </c>
      <c r="BD300" s="66" t="n">
        <f aca="false">'Vstupní data'!AE300</f>
        <v>0</v>
      </c>
      <c r="BF300" s="66" t="n">
        <f aca="false">'Vstupní data'!AC300</f>
        <v>0</v>
      </c>
      <c r="BH300" s="66" t="n">
        <f aca="false">'Vstupní data'!AD300</f>
        <v>0</v>
      </c>
      <c r="BI300" s="66" t="n">
        <f aca="false">'Vstupní data'!AF300</f>
        <v>0</v>
      </c>
      <c r="BJ300" s="69" t="n">
        <f aca="false">'Vstupní data'!AG300</f>
        <v>0</v>
      </c>
      <c r="BK300" s="69" t="n">
        <f aca="false">IF(BF300&lt;&gt;0,VLOOKUP(I300,'Pril3-drev'!$H$5:$I$83,2,0),0)</f>
        <v>0</v>
      </c>
      <c r="BL300" s="69" t="n">
        <f aca="false">IF(BF300&lt;&gt;0,VLOOKUP(BK300,'Pril3-drev'!$A$5:$C$17,3,0),0)</f>
        <v>0</v>
      </c>
      <c r="BM300" s="69" t="n">
        <f aca="false">'Vstupní data'!AH300</f>
        <v>0</v>
      </c>
      <c r="BN300" s="69" t="n">
        <f aca="false">IF('Vstupní data'!AH300&gt;0,   VLOOKUP(VLOOKUP(CONCATENATE(VLOOKUP(I300,'Pril3-drev'!$H$4:$L$83,5,0),BD300),'Pril3-drev'!$Q$4:$R$2803,2,0),'AVB-BS'!$C$5:$S$29 ,LOOKUP(BM300,'AVB-BS'!$D$3:$S$3,'AVB-BS'!$D$1:$S$1) ,0 )   ,   IF('Vstupní data'!AI300&gt;0,'Vstupní data'!AI300,0))</f>
        <v>0</v>
      </c>
      <c r="BO300" s="69" t="str">
        <f aca="false">IF(BX300&gt;5,VLOOKUP(CONCATENATE(BK300,BN300),'Pril1-THLPa'!$H$6:$N$96,4,0),"")</f>
        <v/>
      </c>
      <c r="BP300" s="69" t="str">
        <f aca="false">IF(BX300&gt;5,VLOOKUP(CONCATENATE(BK300,BN300),'Pril1-THLPa'!$H$6:$N$96,5,0),"")</f>
        <v/>
      </c>
      <c r="BQ300" s="69" t="str">
        <f aca="false">IF(BX300&gt;5,VLOOKUP(CONCATENATE(BK300,BN300),'Pril1-THLPa'!$H$6:$N$96,6,0),"")</f>
        <v/>
      </c>
      <c r="BR300" s="69" t="str">
        <f aca="false">IF(BX300&gt;5,VLOOKUP(CONCATENATE(BK300,BN300),'Pril1-THLPa'!$H$6:$N$96,7,0),"")</f>
        <v/>
      </c>
      <c r="BS300" s="69" t="str">
        <f aca="false">IF(BX300&gt;5,VLOOKUP(CONCATENATE(BK300,BN300),'Pril1-THLPa'!$H$6:$O$96,8,0),"")</f>
        <v/>
      </c>
      <c r="BT300" s="69" t="str">
        <f aca="false">IF(BF300&gt;0, IF(BK300="smrk",  VLOOKUP(VLOOKUP(BD300,'Pril9-K3'!$L$8:$M$207,2,0),'Pril9-K3'!$A$8:$J$16,LOOKUP(BN300,'Pril9-K3'!$A$7:$J$7,'Pril9-K3'!$A$5:$J$5),0), IF(AND(BK300&lt;&gt;"smrk",'Vstupní data'!AK300&lt;&gt;""),'Vstupní data'!AK300,   VLOOKUP(VLOOKUP(BD300,'Pril9-K3'!$L$8:$M$207,2,0),'Pril9-K3'!$A$8:$J$16,LOOKUP(BN300,'Pril9-K3'!$A$7:$J$7,'Pril9-K3'!$A$5:$J$5),0)   )),   "")</f>
        <v/>
      </c>
      <c r="BV300" s="69" t="n">
        <f aca="false">'Vstupní data'!AJ300</f>
        <v>0</v>
      </c>
      <c r="BW300" s="69" t="n">
        <f aca="false">IF(BF300&gt;0,IF(J300&gt;0,J300,K300*H300/100),0)</f>
        <v>0</v>
      </c>
      <c r="BX300" s="69" t="n">
        <f aca="false">IF(BF300&gt;0,IF(BJ300&gt;BL300,BL300,BJ300),0)</f>
        <v>0</v>
      </c>
      <c r="BY300" s="69" t="n">
        <f aca="false">IF(BD300=0,0,IF(AND(BX300&gt;0,BX300&lt;=5),  IF(AND(BX300&gt;0,BX300&lt;=5),VLOOKUP(BK300,'Pril1-THLPa'!$A$6:$F$18,IF(AND(BX300&gt;0,BX300&lt;=5),LOOKUP(BX300,'Pril1-THLPa'!$B$5:$F$5,'Pril1-THLPa'!$B$4:$F$4),""),0),""),  IF(BX300&gt;5,BO300+BP300*(BX300-5)+BQ300*POWER(BX300-5,2)+BR300*POWER(BX300-5,3)+BS300*POWER(BX300-5,4),"")))</f>
        <v>0</v>
      </c>
      <c r="BZ300" s="69" t="n">
        <f aca="false">IF(BY300&gt;0,BY300*BI300/10*BW300*(100+BV300)/100,0)</f>
        <v>0</v>
      </c>
      <c r="CA300" s="69" t="n">
        <f aca="false">IF(BD300&gt;0,BX300-IF(BD300&gt;BX300,BX300,BD300),0)</f>
        <v>0</v>
      </c>
      <c r="CB300" s="69" t="n">
        <f aca="false">POWER(1.01,CA300)</f>
        <v>1</v>
      </c>
      <c r="CC300" s="69" t="n">
        <f aca="false">IF(BF300&gt;0,IF(BF300&gt;BH300,1,BF300/BH300),0)</f>
        <v>0</v>
      </c>
      <c r="CD300" s="72" t="n">
        <f aca="false">IF(BD300=0,0,IF(BF300&gt;0,ROUND(IF(CB300&lt;&gt;0,BZ300*BT300*1/CB300*CC300,0),0),0))</f>
        <v>0</v>
      </c>
      <c r="CE300" s="73" t="str">
        <f aca="false">IF(BF300&gt;0,IF(BF300&gt;BH300,CD300/BF300,CD300/BH300),"")</f>
        <v/>
      </c>
      <c r="CF300" s="69" t="n">
        <f aca="false">'Vstupní data'!AM300</f>
        <v>0</v>
      </c>
      <c r="CG300" s="69" t="n">
        <f aca="false">'Vstupní data'!AN300</f>
        <v>0</v>
      </c>
      <c r="CH300" s="69" t="n">
        <f aca="false">'Vstupní data'!AO300</f>
        <v>0</v>
      </c>
      <c r="CI300" s="69" t="n">
        <f aca="false">'Vstupní data'!AP300</f>
        <v>0</v>
      </c>
      <c r="CJ300" s="72" t="n">
        <f aca="false">ROUND(CH300*CI300,0)</f>
        <v>0</v>
      </c>
      <c r="CK300" s="74" t="str">
        <f aca="false">IF(OR(AA300&gt;0,BB300&gt;0,CD300&gt;0,CJ300&gt;0),AA300+BB300+CD300+CJ300,"")</f>
        <v/>
      </c>
    </row>
    <row r="301" customFormat="false" ht="12.8" hidden="false" customHeight="false" outlineLevel="0" collapsed="false">
      <c r="A301" s="66" t="n">
        <f aca="false">'Vstupní data'!A301</f>
        <v>0</v>
      </c>
      <c r="F301" s="66" t="str">
        <f aca="false">CONCATENATE('Vstupní data'!F301,'Vstupní data'!G301,'Vstupní data'!H301,'Vstupní data'!I301)</f>
        <v/>
      </c>
      <c r="G301" s="66"/>
      <c r="H301" s="66" t="n">
        <f aca="false">'Vstupní data'!K301</f>
        <v>0</v>
      </c>
      <c r="I301" s="66" t="n">
        <f aca="false">'Vstupní data'!L301</f>
        <v>0</v>
      </c>
      <c r="J301" s="66" t="n">
        <f aca="false">'Vstupní data'!K301*'Vstupní data'!M301/100</f>
        <v>0</v>
      </c>
      <c r="L301" s="66" t="n">
        <f aca="false">IF('Vstupní data'!N301="prostokořenný",0,IF('Vstupní data'!N301="krytokořenný","k",IF('Vstupní data'!N301="poloodrostky nebo odrostky, prostokořenné i krytokořenné","po",0)))</f>
        <v>0</v>
      </c>
      <c r="N301" s="66"/>
      <c r="O301" s="66" t="n">
        <f aca="false">'Vstupní data'!O301</f>
        <v>0</v>
      </c>
      <c r="P301" s="66" t="n">
        <f aca="false">IF(O301&gt;0,VLOOKUP(CONCATENATE(VLOOKUP(I301,'Pril3-drev'!$H$5:$K$83,4,0),"-",'Vstupní data'!R301),K2!$C$15:$D$23,2,0),0)</f>
        <v>0</v>
      </c>
      <c r="Q301" s="66" t="n">
        <f aca="false">IF(O301&gt;0,VLOOKUP(I301,'Pril3-drev'!$H$5:$I$83,2,0),0)</f>
        <v>0</v>
      </c>
      <c r="R301" s="66" t="n">
        <f aca="false">IF(Q301&gt;0,VLOOKUP(Q301,'Pril6-okus'!$A$5:$B$17,2,0),0)</f>
        <v>0</v>
      </c>
      <c r="S301" s="66" t="n">
        <f aca="false">IF(O301&gt;0,VLOOKUP(I301,'Pril3-drev'!$H$5:$J$83,3,0),0)</f>
        <v>0</v>
      </c>
      <c r="T301" s="66" t="str">
        <f aca="false">IF(O301&gt;0,IF(L301="k",0.9*VLOOKUP(S301,'ha-pocty-vyhl'!$A$5:$B$20,2,0),IF(L301="po",0.8*VLOOKUP(S301,'ha-pocty-vyhl'!$A$5:$B$20,2,0),VLOOKUP(S301,'ha-pocty-vyhl'!$A$5:$B$20,2,0))),"")</f>
        <v/>
      </c>
      <c r="U301" s="66" t="n">
        <f aca="false">'Vstupní data'!P301</f>
        <v>0</v>
      </c>
      <c r="V301" s="66" t="n">
        <f aca="false">IF(O301&gt;0,1.3*T301*1000*Z301/10000,0)</f>
        <v>0</v>
      </c>
      <c r="W301" s="66" t="n">
        <f aca="false">IF(O301&gt;0,1.3*T301*1000*Z301/10000,0)</f>
        <v>0</v>
      </c>
      <c r="X301" s="66" t="n">
        <f aca="false">IF(O301&gt;0,IF(O301&gt;V301,V301,O301),0)</f>
        <v>0</v>
      </c>
      <c r="Y301" s="66" t="n">
        <f aca="false">IF(O301&gt;0,IF(IF(U301&gt;W301,W301,U301)&lt;X301,W301,IF(U301&gt;W301,W301,U301)),0)</f>
        <v>0</v>
      </c>
      <c r="Z301" s="66" t="n">
        <f aca="false">IF(O301&gt;0,IF(J301&gt;0,J301,K301*H301/100),0)</f>
        <v>0</v>
      </c>
      <c r="AA301" s="67" t="n">
        <f aca="false">IF(O301&gt;0,CEILING(R301*P301*X301/Y301*Z301,1),0)</f>
        <v>0</v>
      </c>
      <c r="AB301" s="68" t="n">
        <f aca="false">IF(O301&gt;0,AA301/O301,0)</f>
        <v>0</v>
      </c>
      <c r="AC301" s="66" t="n">
        <f aca="false">'Vstupní data'!W301</f>
        <v>0</v>
      </c>
      <c r="AI301" s="66" t="str">
        <f aca="false">IF(OR('Vstupní data'!T301&gt;0,'Vstupní data'!U301&gt;0),VLOOKUP(I301,'Pril3-drev'!$H$5:$J$83,3,0),"")</f>
        <v/>
      </c>
      <c r="AJ301" s="66" t="n">
        <f aca="false">IF('Vstupní data'!V301="prostokořenný",0,IF('Vstupní data'!V301="krytokořenný","k",IF('Vstupní data'!V301="poloodrostky nebo odrostky, prostokořenné i krytokořenné","po",0)))</f>
        <v>0</v>
      </c>
      <c r="AK301" s="66" t="n">
        <f aca="false">IF(OR('Vstupní data'!T301&gt;0,'Vstupní data'!U301&gt;0),IF(AJ301="k",0.9*VLOOKUP(AI301,'ha-pocty-vyhl'!$A$5:$B$20,2,0),IF(AJ301="po",0.8*VLOOKUP(AI301,'ha-pocty-vyhl'!$A$5:$B$20,2,0),VLOOKUP(AI301,'ha-pocty-vyhl'!$A$5:$B$20,2,0))),0)</f>
        <v>0</v>
      </c>
      <c r="AL301" s="66" t="n">
        <f aca="false">IF(OR('Vstupní data'!T301&gt;0,'Vstupní data'!U301&gt;0),'Vstupní data'!K301*'Vstupní data'!M301/100,0)</f>
        <v>0</v>
      </c>
      <c r="AM301" s="66" t="n">
        <f aca="false">IF(OR('Vstupní data'!T301&gt;0,'Vstupní data'!U301&gt;0),IF('Vstupní data'!T301&gt;0,'Vstupní data'!T301,ROUND(10*'Vstupní data'!U301/AK301,0)),0)</f>
        <v>0</v>
      </c>
      <c r="AN301" s="69" t="n">
        <f aca="false">IF('Vstupní data'!T301&gt;0,   IF('Vstupní data'!T301&lt;=AL301,'Vstupní data'!T301,AL301),   IF(AM301&lt;AL301,AM301,AL301))</f>
        <v>0</v>
      </c>
      <c r="AO301" s="69" t="n">
        <f aca="false">'Vstupní data'!X301</f>
        <v>0</v>
      </c>
      <c r="AP301" s="66" t="n">
        <f aca="false">IF(OR('Vstupní data'!T301&gt;0,'Vstupní data'!U301&gt;0),IF(I301&lt;&gt;0,VLOOKUP(I301,'Pril3-drev'!$H$5:$I$83,2,0),0),0)</f>
        <v>0</v>
      </c>
      <c r="AQ301" s="66" t="n">
        <f aca="false">'Vstupní data'!Y301</f>
        <v>0</v>
      </c>
      <c r="AR301" s="66" t="str">
        <f aca="false">IF(AC301&gt;5,   IF('Vstupní data'!Y301&gt;0,   VLOOKUP(VLOOKUP(CONCATENATE(VLOOKUP(I301,'Pril3-drev'!$H$4:$L$83,5,0),AC301),'Pril3-drev'!$Q$4:$R$2803,2,0),'AVB-BS'!$C$5:$S$29 ,LOOKUP(AQ301,'AVB-BS'!$D$3:$S$3,'AVB-BS'!$D$1:$S$1) ,0 )   ,   IF('Vstupní data'!Z301&gt;0,'Vstupní data'!Z301,0)) , "")</f>
        <v/>
      </c>
      <c r="AS301" s="70" t="str">
        <f aca="false">IF(AC301&gt;5,VLOOKUP(CONCATENATE(AP301,AR301),'Pril1-THLPa'!$H$6:$N$96,4,0),"")</f>
        <v/>
      </c>
      <c r="AT301" s="70" t="str">
        <f aca="false">IF(AC301&gt;5,VLOOKUP(CONCATENATE(AP301,AR301),'Pril1-THLPa'!$H$6:$N$96,5,0),"")</f>
        <v/>
      </c>
      <c r="AU301" s="70" t="str">
        <f aca="false">IF(AC301&gt;5,VLOOKUP(CONCATENATE(AP301,AR301),'Pril1-THLPa'!$H$6:$N$96,6,0),"")</f>
        <v/>
      </c>
      <c r="AV301" s="70" t="str">
        <f aca="false">IF(AC301&gt;5,VLOOKUP(CONCATENATE(AP301,AR301),'Pril1-THLPa'!$H$6:$N$96,7,0),"")</f>
        <v/>
      </c>
      <c r="AW301" s="70" t="str">
        <f aca="false">IF(AC301&gt;5,VLOOKUP(CONCATENATE(AP301,AR301),'Pril1-THLPa'!$H$6:$O$96,8,0),"")</f>
        <v/>
      </c>
      <c r="AX301" s="66" t="n">
        <f aca="false">IF(AC301&gt;0,IF(AND(AC301&gt;0,AC301&lt;=5),VLOOKUP(AP301,'Pril1-THLPa'!$A$6:$F$18,LOOKUP(AC301,'Pril1-THLPa'!$B$5:$F$5,'Pril1-THLPa'!$B$4:$F$4),0),AS301+AT301*(AC301-5)+AU301*POWER(AC301-5,2)+AV301*POWER(AC301-5,3)+AW301*POWER(AC301-5,4)),0)</f>
        <v>0</v>
      </c>
      <c r="AY301" s="71"/>
      <c r="AZ301" s="66" t="n">
        <f aca="false">'Vstupní data'!AA301</f>
        <v>0</v>
      </c>
      <c r="BA301" s="66" t="n">
        <f aca="false">IF(OR('Vstupní data'!T301&gt;0,'Vstupní data'!U301&gt;0),IF(AC301&lt;&gt;"",AX301*AO301/10*(100+AZ301)/100,0),0)</f>
        <v>0</v>
      </c>
      <c r="BB301" s="67" t="n">
        <f aca="false">IF(AC301&lt;&gt;"",ROUND(BA301*AN301,0),0)</f>
        <v>0</v>
      </c>
      <c r="BC301" s="68" t="str">
        <f aca="false">IF(AE301&gt;0,BB301/AE301,"")</f>
        <v/>
      </c>
      <c r="BD301" s="66" t="n">
        <f aca="false">'Vstupní data'!AE301</f>
        <v>0</v>
      </c>
      <c r="BF301" s="66" t="n">
        <f aca="false">'Vstupní data'!AC301</f>
        <v>0</v>
      </c>
      <c r="BH301" s="66" t="n">
        <f aca="false">'Vstupní data'!AD301</f>
        <v>0</v>
      </c>
      <c r="BI301" s="66" t="n">
        <f aca="false">'Vstupní data'!AF301</f>
        <v>0</v>
      </c>
      <c r="BJ301" s="69" t="n">
        <f aca="false">'Vstupní data'!AG301</f>
        <v>0</v>
      </c>
      <c r="BK301" s="69" t="n">
        <f aca="false">IF(BF301&lt;&gt;0,VLOOKUP(I301,'Pril3-drev'!$H$5:$I$83,2,0),0)</f>
        <v>0</v>
      </c>
      <c r="BL301" s="69" t="n">
        <f aca="false">IF(BF301&lt;&gt;0,VLOOKUP(BK301,'Pril3-drev'!$A$5:$C$17,3,0),0)</f>
        <v>0</v>
      </c>
      <c r="BM301" s="69" t="n">
        <f aca="false">'Vstupní data'!AH301</f>
        <v>0</v>
      </c>
      <c r="BN301" s="69" t="n">
        <f aca="false">IF('Vstupní data'!AH301&gt;0,   VLOOKUP(VLOOKUP(CONCATENATE(VLOOKUP(I301,'Pril3-drev'!$H$4:$L$83,5,0),BD301),'Pril3-drev'!$Q$4:$R$2803,2,0),'AVB-BS'!$C$5:$S$29 ,LOOKUP(BM301,'AVB-BS'!$D$3:$S$3,'AVB-BS'!$D$1:$S$1) ,0 )   ,   IF('Vstupní data'!AI301&gt;0,'Vstupní data'!AI301,0))</f>
        <v>0</v>
      </c>
      <c r="BO301" s="69" t="str">
        <f aca="false">IF(BX301&gt;5,VLOOKUP(CONCATENATE(BK301,BN301),'Pril1-THLPa'!$H$6:$N$96,4,0),"")</f>
        <v/>
      </c>
      <c r="BP301" s="69" t="str">
        <f aca="false">IF(BX301&gt;5,VLOOKUP(CONCATENATE(BK301,BN301),'Pril1-THLPa'!$H$6:$N$96,5,0),"")</f>
        <v/>
      </c>
      <c r="BQ301" s="69" t="str">
        <f aca="false">IF(BX301&gt;5,VLOOKUP(CONCATENATE(BK301,BN301),'Pril1-THLPa'!$H$6:$N$96,6,0),"")</f>
        <v/>
      </c>
      <c r="BR301" s="69" t="str">
        <f aca="false">IF(BX301&gt;5,VLOOKUP(CONCATENATE(BK301,BN301),'Pril1-THLPa'!$H$6:$N$96,7,0),"")</f>
        <v/>
      </c>
      <c r="BS301" s="69" t="str">
        <f aca="false">IF(BX301&gt;5,VLOOKUP(CONCATENATE(BK301,BN301),'Pril1-THLPa'!$H$6:$O$96,8,0),"")</f>
        <v/>
      </c>
      <c r="BT301" s="69" t="str">
        <f aca="false">IF(BF301&gt;0, IF(BK301="smrk",  VLOOKUP(VLOOKUP(BD301,'Pril9-K3'!$L$8:$M$207,2,0),'Pril9-K3'!$A$8:$J$16,LOOKUP(BN301,'Pril9-K3'!$A$7:$J$7,'Pril9-K3'!$A$5:$J$5),0), IF(AND(BK301&lt;&gt;"smrk",'Vstupní data'!AK301&lt;&gt;""),'Vstupní data'!AK301,   VLOOKUP(VLOOKUP(BD301,'Pril9-K3'!$L$8:$M$207,2,0),'Pril9-K3'!$A$8:$J$16,LOOKUP(BN301,'Pril9-K3'!$A$7:$J$7,'Pril9-K3'!$A$5:$J$5),0)   )),   "")</f>
        <v/>
      </c>
      <c r="BV301" s="69" t="n">
        <f aca="false">'Vstupní data'!AJ301</f>
        <v>0</v>
      </c>
      <c r="BW301" s="69" t="n">
        <f aca="false">IF(BF301&gt;0,IF(J301&gt;0,J301,K301*H301/100),0)</f>
        <v>0</v>
      </c>
      <c r="BX301" s="69" t="n">
        <f aca="false">IF(BF301&gt;0,IF(BJ301&gt;BL301,BL301,BJ301),0)</f>
        <v>0</v>
      </c>
      <c r="BY301" s="69" t="n">
        <f aca="false">IF(BD301=0,0,IF(AND(BX301&gt;0,BX301&lt;=5),  IF(AND(BX301&gt;0,BX301&lt;=5),VLOOKUP(BK301,'Pril1-THLPa'!$A$6:$F$18,IF(AND(BX301&gt;0,BX301&lt;=5),LOOKUP(BX301,'Pril1-THLPa'!$B$5:$F$5,'Pril1-THLPa'!$B$4:$F$4),""),0),""),  IF(BX301&gt;5,BO301+BP301*(BX301-5)+BQ301*POWER(BX301-5,2)+BR301*POWER(BX301-5,3)+BS301*POWER(BX301-5,4),"")))</f>
        <v>0</v>
      </c>
      <c r="BZ301" s="69" t="n">
        <f aca="false">IF(BY301&gt;0,BY301*BI301/10*BW301*(100+BV301)/100,0)</f>
        <v>0</v>
      </c>
      <c r="CA301" s="69" t="n">
        <f aca="false">IF(BD301&gt;0,BX301-IF(BD301&gt;BX301,BX301,BD301),0)</f>
        <v>0</v>
      </c>
      <c r="CB301" s="69" t="n">
        <f aca="false">POWER(1.01,CA301)</f>
        <v>1</v>
      </c>
      <c r="CC301" s="69" t="n">
        <f aca="false">IF(BF301&gt;0,IF(BF301&gt;BH301,1,BF301/BH301),0)</f>
        <v>0</v>
      </c>
      <c r="CD301" s="72" t="n">
        <f aca="false">IF(BD301=0,0,IF(BF301&gt;0,ROUND(IF(CB301&lt;&gt;0,BZ301*BT301*1/CB301*CC301,0),0),0))</f>
        <v>0</v>
      </c>
      <c r="CE301" s="73" t="str">
        <f aca="false">IF(BF301&gt;0,IF(BF301&gt;BH301,CD301/BF301,CD301/BH301),"")</f>
        <v/>
      </c>
      <c r="CF301" s="69" t="n">
        <f aca="false">'Vstupní data'!AM301</f>
        <v>0</v>
      </c>
      <c r="CG301" s="69" t="n">
        <f aca="false">'Vstupní data'!AN301</f>
        <v>0</v>
      </c>
      <c r="CH301" s="69" t="n">
        <f aca="false">'Vstupní data'!AO301</f>
        <v>0</v>
      </c>
      <c r="CI301" s="69" t="n">
        <f aca="false">'Vstupní data'!AP301</f>
        <v>0</v>
      </c>
      <c r="CJ301" s="72" t="n">
        <f aca="false">ROUND(CH301*CI301,0)</f>
        <v>0</v>
      </c>
      <c r="CK301" s="74" t="str">
        <f aca="false">IF(OR(AA301&gt;0,BB301&gt;0,CD301&gt;0,CJ301&gt;0),AA301+BB301+CD301+CJ301,"")</f>
        <v/>
      </c>
    </row>
    <row r="302" customFormat="false" ht="12.8" hidden="false" customHeight="false" outlineLevel="0" collapsed="false">
      <c r="A302" s="66" t="n">
        <f aca="false">'Vstupní data'!A302</f>
        <v>0</v>
      </c>
      <c r="F302" s="66" t="str">
        <f aca="false">CONCATENATE('Vstupní data'!F302,'Vstupní data'!G302,'Vstupní data'!H302,'Vstupní data'!I302)</f>
        <v/>
      </c>
      <c r="G302" s="66"/>
      <c r="H302" s="66" t="n">
        <f aca="false">'Vstupní data'!K302</f>
        <v>0</v>
      </c>
      <c r="I302" s="66" t="n">
        <f aca="false">'Vstupní data'!L302</f>
        <v>0</v>
      </c>
      <c r="J302" s="66" t="n">
        <f aca="false">'Vstupní data'!K302*'Vstupní data'!M302/100</f>
        <v>0</v>
      </c>
      <c r="L302" s="66" t="n">
        <f aca="false">IF('Vstupní data'!N302="prostokořenný",0,IF('Vstupní data'!N302="krytokořenný","k",IF('Vstupní data'!N302="poloodrostky nebo odrostky, prostokořenné i krytokořenné","po",0)))</f>
        <v>0</v>
      </c>
      <c r="N302" s="66"/>
      <c r="O302" s="66" t="n">
        <f aca="false">'Vstupní data'!O302</f>
        <v>0</v>
      </c>
      <c r="P302" s="66" t="n">
        <f aca="false">IF(O302&gt;0,VLOOKUP(CONCATENATE(VLOOKUP(I302,'Pril3-drev'!$H$5:$K$83,4,0),"-",'Vstupní data'!R302),K2!$C$15:$D$23,2,0),0)</f>
        <v>0</v>
      </c>
      <c r="Q302" s="66" t="n">
        <f aca="false">IF(O302&gt;0,VLOOKUP(I302,'Pril3-drev'!$H$5:$I$83,2,0),0)</f>
        <v>0</v>
      </c>
      <c r="R302" s="66" t="n">
        <f aca="false">IF(Q302&gt;0,VLOOKUP(Q302,'Pril6-okus'!$A$5:$B$17,2,0),0)</f>
        <v>0</v>
      </c>
      <c r="S302" s="66" t="n">
        <f aca="false">IF(O302&gt;0,VLOOKUP(I302,'Pril3-drev'!$H$5:$J$83,3,0),0)</f>
        <v>0</v>
      </c>
      <c r="T302" s="66" t="str">
        <f aca="false">IF(O302&gt;0,IF(L302="k",0.9*VLOOKUP(S302,'ha-pocty-vyhl'!$A$5:$B$20,2,0),IF(L302="po",0.8*VLOOKUP(S302,'ha-pocty-vyhl'!$A$5:$B$20,2,0),VLOOKUP(S302,'ha-pocty-vyhl'!$A$5:$B$20,2,0))),"")</f>
        <v/>
      </c>
      <c r="U302" s="66" t="n">
        <f aca="false">'Vstupní data'!P302</f>
        <v>0</v>
      </c>
      <c r="V302" s="66" t="n">
        <f aca="false">IF(O302&gt;0,1.3*T302*1000*Z302/10000,0)</f>
        <v>0</v>
      </c>
      <c r="W302" s="66" t="n">
        <f aca="false">IF(O302&gt;0,1.3*T302*1000*Z302/10000,0)</f>
        <v>0</v>
      </c>
      <c r="X302" s="66" t="n">
        <f aca="false">IF(O302&gt;0,IF(O302&gt;V302,V302,O302),0)</f>
        <v>0</v>
      </c>
      <c r="Y302" s="66" t="n">
        <f aca="false">IF(O302&gt;0,IF(IF(U302&gt;W302,W302,U302)&lt;X302,W302,IF(U302&gt;W302,W302,U302)),0)</f>
        <v>0</v>
      </c>
      <c r="Z302" s="66" t="n">
        <f aca="false">IF(O302&gt;0,IF(J302&gt;0,J302,K302*H302/100),0)</f>
        <v>0</v>
      </c>
      <c r="AA302" s="67" t="n">
        <f aca="false">IF(O302&gt;0,CEILING(R302*P302*X302/Y302*Z302,1),0)</f>
        <v>0</v>
      </c>
      <c r="AB302" s="68" t="n">
        <f aca="false">IF(O302&gt;0,AA302/O302,0)</f>
        <v>0</v>
      </c>
      <c r="AC302" s="66" t="n">
        <f aca="false">'Vstupní data'!W302</f>
        <v>0</v>
      </c>
      <c r="AI302" s="66" t="str">
        <f aca="false">IF(OR('Vstupní data'!T302&gt;0,'Vstupní data'!U302&gt;0),VLOOKUP(I302,'Pril3-drev'!$H$5:$J$83,3,0),"")</f>
        <v/>
      </c>
      <c r="AJ302" s="66" t="n">
        <f aca="false">IF('Vstupní data'!V302="prostokořenný",0,IF('Vstupní data'!V302="krytokořenný","k",IF('Vstupní data'!V302="poloodrostky nebo odrostky, prostokořenné i krytokořenné","po",0)))</f>
        <v>0</v>
      </c>
      <c r="AK302" s="66" t="n">
        <f aca="false">IF(OR('Vstupní data'!T302&gt;0,'Vstupní data'!U302&gt;0),IF(AJ302="k",0.9*VLOOKUP(AI302,'ha-pocty-vyhl'!$A$5:$B$20,2,0),IF(AJ302="po",0.8*VLOOKUP(AI302,'ha-pocty-vyhl'!$A$5:$B$20,2,0),VLOOKUP(AI302,'ha-pocty-vyhl'!$A$5:$B$20,2,0))),0)</f>
        <v>0</v>
      </c>
      <c r="AL302" s="66" t="n">
        <f aca="false">IF(OR('Vstupní data'!T302&gt;0,'Vstupní data'!U302&gt;0),'Vstupní data'!K302*'Vstupní data'!M302/100,0)</f>
        <v>0</v>
      </c>
      <c r="AM302" s="66" t="n">
        <f aca="false">IF(OR('Vstupní data'!T302&gt;0,'Vstupní data'!U302&gt;0),IF('Vstupní data'!T302&gt;0,'Vstupní data'!T302,ROUND(10*'Vstupní data'!U302/AK302,0)),0)</f>
        <v>0</v>
      </c>
      <c r="AN302" s="69" t="n">
        <f aca="false">IF('Vstupní data'!T302&gt;0,   IF('Vstupní data'!T302&lt;=AL302,'Vstupní data'!T302,AL302),   IF(AM302&lt;AL302,AM302,AL302))</f>
        <v>0</v>
      </c>
      <c r="AO302" s="69" t="n">
        <f aca="false">'Vstupní data'!X302</f>
        <v>0</v>
      </c>
      <c r="AP302" s="66" t="n">
        <f aca="false">IF(OR('Vstupní data'!T302&gt;0,'Vstupní data'!U302&gt;0),IF(I302&lt;&gt;0,VLOOKUP(I302,'Pril3-drev'!$H$5:$I$83,2,0),0),0)</f>
        <v>0</v>
      </c>
      <c r="AQ302" s="66" t="n">
        <f aca="false">'Vstupní data'!Y302</f>
        <v>0</v>
      </c>
      <c r="AR302" s="66" t="str">
        <f aca="false">IF(AC302&gt;5,   IF('Vstupní data'!Y302&gt;0,   VLOOKUP(VLOOKUP(CONCATENATE(VLOOKUP(I302,'Pril3-drev'!$H$4:$L$83,5,0),AC302),'Pril3-drev'!$Q$4:$R$2803,2,0),'AVB-BS'!$C$5:$S$29 ,LOOKUP(AQ302,'AVB-BS'!$D$3:$S$3,'AVB-BS'!$D$1:$S$1) ,0 )   ,   IF('Vstupní data'!Z302&gt;0,'Vstupní data'!Z302,0)) , "")</f>
        <v/>
      </c>
      <c r="AS302" s="70" t="str">
        <f aca="false">IF(AC302&gt;5,VLOOKUP(CONCATENATE(AP302,AR302),'Pril1-THLPa'!$H$6:$N$96,4,0),"")</f>
        <v/>
      </c>
      <c r="AT302" s="70" t="str">
        <f aca="false">IF(AC302&gt;5,VLOOKUP(CONCATENATE(AP302,AR302),'Pril1-THLPa'!$H$6:$N$96,5,0),"")</f>
        <v/>
      </c>
      <c r="AU302" s="70" t="str">
        <f aca="false">IF(AC302&gt;5,VLOOKUP(CONCATENATE(AP302,AR302),'Pril1-THLPa'!$H$6:$N$96,6,0),"")</f>
        <v/>
      </c>
      <c r="AV302" s="70" t="str">
        <f aca="false">IF(AC302&gt;5,VLOOKUP(CONCATENATE(AP302,AR302),'Pril1-THLPa'!$H$6:$N$96,7,0),"")</f>
        <v/>
      </c>
      <c r="AW302" s="70" t="str">
        <f aca="false">IF(AC302&gt;5,VLOOKUP(CONCATENATE(AP302,AR302),'Pril1-THLPa'!$H$6:$O$96,8,0),"")</f>
        <v/>
      </c>
      <c r="AX302" s="66" t="n">
        <f aca="false">IF(AC302&gt;0,IF(AND(AC302&gt;0,AC302&lt;=5),VLOOKUP(AP302,'Pril1-THLPa'!$A$6:$F$18,LOOKUP(AC302,'Pril1-THLPa'!$B$5:$F$5,'Pril1-THLPa'!$B$4:$F$4),0),AS302+AT302*(AC302-5)+AU302*POWER(AC302-5,2)+AV302*POWER(AC302-5,3)+AW302*POWER(AC302-5,4)),0)</f>
        <v>0</v>
      </c>
      <c r="AY302" s="71"/>
      <c r="AZ302" s="66" t="n">
        <f aca="false">'Vstupní data'!AA302</f>
        <v>0</v>
      </c>
      <c r="BA302" s="66" t="n">
        <f aca="false">IF(OR('Vstupní data'!T302&gt;0,'Vstupní data'!U302&gt;0),IF(AC302&lt;&gt;"",AX302*AO302/10*(100+AZ302)/100,0),0)</f>
        <v>0</v>
      </c>
      <c r="BB302" s="67" t="n">
        <f aca="false">IF(AC302&lt;&gt;"",ROUND(BA302*AN302,0),0)</f>
        <v>0</v>
      </c>
      <c r="BC302" s="68" t="str">
        <f aca="false">IF(AE302&gt;0,BB302/AE302,"")</f>
        <v/>
      </c>
      <c r="BD302" s="66" t="n">
        <f aca="false">'Vstupní data'!AE302</f>
        <v>0</v>
      </c>
      <c r="BF302" s="66" t="n">
        <f aca="false">'Vstupní data'!AC302</f>
        <v>0</v>
      </c>
      <c r="BH302" s="66" t="n">
        <f aca="false">'Vstupní data'!AD302</f>
        <v>0</v>
      </c>
      <c r="BI302" s="66" t="n">
        <f aca="false">'Vstupní data'!AF302</f>
        <v>0</v>
      </c>
      <c r="BJ302" s="69" t="n">
        <f aca="false">'Vstupní data'!AG302</f>
        <v>0</v>
      </c>
      <c r="BK302" s="69" t="n">
        <f aca="false">IF(BF302&lt;&gt;0,VLOOKUP(I302,'Pril3-drev'!$H$5:$I$83,2,0),0)</f>
        <v>0</v>
      </c>
      <c r="BL302" s="69" t="n">
        <f aca="false">IF(BF302&lt;&gt;0,VLOOKUP(BK302,'Pril3-drev'!$A$5:$C$17,3,0),0)</f>
        <v>0</v>
      </c>
      <c r="BM302" s="69" t="n">
        <f aca="false">'Vstupní data'!AH302</f>
        <v>0</v>
      </c>
      <c r="BN302" s="69" t="n">
        <f aca="false">IF('Vstupní data'!AH302&gt;0,   VLOOKUP(VLOOKUP(CONCATENATE(VLOOKUP(I302,'Pril3-drev'!$H$4:$L$83,5,0),BD302),'Pril3-drev'!$Q$4:$R$2803,2,0),'AVB-BS'!$C$5:$S$29 ,LOOKUP(BM302,'AVB-BS'!$D$3:$S$3,'AVB-BS'!$D$1:$S$1) ,0 )   ,   IF('Vstupní data'!AI302&gt;0,'Vstupní data'!AI302,0))</f>
        <v>0</v>
      </c>
      <c r="BO302" s="69" t="str">
        <f aca="false">IF(BX302&gt;5,VLOOKUP(CONCATENATE(BK302,BN302),'Pril1-THLPa'!$H$6:$N$96,4,0),"")</f>
        <v/>
      </c>
      <c r="BP302" s="69" t="str">
        <f aca="false">IF(BX302&gt;5,VLOOKUP(CONCATENATE(BK302,BN302),'Pril1-THLPa'!$H$6:$N$96,5,0),"")</f>
        <v/>
      </c>
      <c r="BQ302" s="69" t="str">
        <f aca="false">IF(BX302&gt;5,VLOOKUP(CONCATENATE(BK302,BN302),'Pril1-THLPa'!$H$6:$N$96,6,0),"")</f>
        <v/>
      </c>
      <c r="BR302" s="69" t="str">
        <f aca="false">IF(BX302&gt;5,VLOOKUP(CONCATENATE(BK302,BN302),'Pril1-THLPa'!$H$6:$N$96,7,0),"")</f>
        <v/>
      </c>
      <c r="BS302" s="69" t="str">
        <f aca="false">IF(BX302&gt;5,VLOOKUP(CONCATENATE(BK302,BN302),'Pril1-THLPa'!$H$6:$O$96,8,0),"")</f>
        <v/>
      </c>
      <c r="BT302" s="69" t="str">
        <f aca="false">IF(BF302&gt;0, IF(BK302="smrk",  VLOOKUP(VLOOKUP(BD302,'Pril9-K3'!$L$8:$M$207,2,0),'Pril9-K3'!$A$8:$J$16,LOOKUP(BN302,'Pril9-K3'!$A$7:$J$7,'Pril9-K3'!$A$5:$J$5),0), IF(AND(BK302&lt;&gt;"smrk",'Vstupní data'!AK302&lt;&gt;""),'Vstupní data'!AK302,   VLOOKUP(VLOOKUP(BD302,'Pril9-K3'!$L$8:$M$207,2,0),'Pril9-K3'!$A$8:$J$16,LOOKUP(BN302,'Pril9-K3'!$A$7:$J$7,'Pril9-K3'!$A$5:$J$5),0)   )),   "")</f>
        <v/>
      </c>
      <c r="BV302" s="69" t="n">
        <f aca="false">'Vstupní data'!AJ302</f>
        <v>0</v>
      </c>
      <c r="BW302" s="69" t="n">
        <f aca="false">IF(BF302&gt;0,IF(J302&gt;0,J302,K302*H302/100),0)</f>
        <v>0</v>
      </c>
      <c r="BX302" s="69" t="n">
        <f aca="false">IF(BF302&gt;0,IF(BJ302&gt;BL302,BL302,BJ302),0)</f>
        <v>0</v>
      </c>
      <c r="BY302" s="69" t="n">
        <f aca="false">IF(BD302=0,0,IF(AND(BX302&gt;0,BX302&lt;=5),  IF(AND(BX302&gt;0,BX302&lt;=5),VLOOKUP(BK302,'Pril1-THLPa'!$A$6:$F$18,IF(AND(BX302&gt;0,BX302&lt;=5),LOOKUP(BX302,'Pril1-THLPa'!$B$5:$F$5,'Pril1-THLPa'!$B$4:$F$4),""),0),""),  IF(BX302&gt;5,BO302+BP302*(BX302-5)+BQ302*POWER(BX302-5,2)+BR302*POWER(BX302-5,3)+BS302*POWER(BX302-5,4),"")))</f>
        <v>0</v>
      </c>
      <c r="BZ302" s="69" t="n">
        <f aca="false">IF(BY302&gt;0,BY302*BI302/10*BW302*(100+BV302)/100,0)</f>
        <v>0</v>
      </c>
      <c r="CA302" s="69" t="n">
        <f aca="false">IF(BD302&gt;0,BX302-IF(BD302&gt;BX302,BX302,BD302),0)</f>
        <v>0</v>
      </c>
      <c r="CB302" s="69" t="n">
        <f aca="false">POWER(1.01,CA302)</f>
        <v>1</v>
      </c>
      <c r="CC302" s="69" t="n">
        <f aca="false">IF(BF302&gt;0,IF(BF302&gt;BH302,1,BF302/BH302),0)</f>
        <v>0</v>
      </c>
      <c r="CD302" s="72" t="n">
        <f aca="false">IF(BD302=0,0,IF(BF302&gt;0,ROUND(IF(CB302&lt;&gt;0,BZ302*BT302*1/CB302*CC302,0),0),0))</f>
        <v>0</v>
      </c>
      <c r="CE302" s="73" t="str">
        <f aca="false">IF(BF302&gt;0,IF(BF302&gt;BH302,CD302/BF302,CD302/BH302),"")</f>
        <v/>
      </c>
      <c r="CF302" s="69" t="n">
        <f aca="false">'Vstupní data'!AM302</f>
        <v>0</v>
      </c>
      <c r="CG302" s="69" t="n">
        <f aca="false">'Vstupní data'!AN302</f>
        <v>0</v>
      </c>
      <c r="CH302" s="69" t="n">
        <f aca="false">'Vstupní data'!AO302</f>
        <v>0</v>
      </c>
      <c r="CI302" s="69" t="n">
        <f aca="false">'Vstupní data'!AP302</f>
        <v>0</v>
      </c>
      <c r="CJ302" s="72" t="n">
        <f aca="false">ROUND(CH302*CI302,0)</f>
        <v>0</v>
      </c>
      <c r="CK302" s="74" t="str">
        <f aca="false">IF(OR(AA302&gt;0,BB302&gt;0,CD302&gt;0,CJ302&gt;0),AA302+BB302+CD302+CJ302,"")</f>
        <v/>
      </c>
    </row>
    <row r="303" customFormat="false" ht="12.8" hidden="false" customHeight="false" outlineLevel="0" collapsed="false">
      <c r="A303" s="66" t="n">
        <f aca="false">'Vstupní data'!A303</f>
        <v>0</v>
      </c>
      <c r="F303" s="66" t="str">
        <f aca="false">CONCATENATE('Vstupní data'!F303,'Vstupní data'!G303,'Vstupní data'!H303,'Vstupní data'!I303)</f>
        <v/>
      </c>
      <c r="G303" s="66"/>
      <c r="H303" s="66" t="n">
        <f aca="false">'Vstupní data'!K303</f>
        <v>0</v>
      </c>
      <c r="I303" s="66" t="n">
        <f aca="false">'Vstupní data'!L303</f>
        <v>0</v>
      </c>
      <c r="J303" s="66" t="n">
        <f aca="false">'Vstupní data'!K303*'Vstupní data'!M303/100</f>
        <v>0</v>
      </c>
      <c r="L303" s="66" t="n">
        <f aca="false">IF('Vstupní data'!N303="prostokořenný",0,IF('Vstupní data'!N303="krytokořenný","k",IF('Vstupní data'!N303="poloodrostky nebo odrostky, prostokořenné i krytokořenné","po",0)))</f>
        <v>0</v>
      </c>
      <c r="N303" s="66"/>
      <c r="O303" s="66" t="n">
        <f aca="false">'Vstupní data'!O303</f>
        <v>0</v>
      </c>
      <c r="P303" s="66" t="n">
        <f aca="false">IF(O303&gt;0,VLOOKUP(CONCATENATE(VLOOKUP(I303,'Pril3-drev'!$H$5:$K$83,4,0),"-",'Vstupní data'!R303),K2!$C$15:$D$23,2,0),0)</f>
        <v>0</v>
      </c>
      <c r="Q303" s="66" t="n">
        <f aca="false">IF(O303&gt;0,VLOOKUP(I303,'Pril3-drev'!$H$5:$I$83,2,0),0)</f>
        <v>0</v>
      </c>
      <c r="R303" s="66" t="n">
        <f aca="false">IF(Q303&gt;0,VLOOKUP(Q303,'Pril6-okus'!$A$5:$B$17,2,0),0)</f>
        <v>0</v>
      </c>
      <c r="S303" s="66" t="n">
        <f aca="false">IF(O303&gt;0,VLOOKUP(I303,'Pril3-drev'!$H$5:$J$83,3,0),0)</f>
        <v>0</v>
      </c>
      <c r="T303" s="66" t="str">
        <f aca="false">IF(O303&gt;0,IF(L303="k",0.9*VLOOKUP(S303,'ha-pocty-vyhl'!$A$5:$B$20,2,0),IF(L303="po",0.8*VLOOKUP(S303,'ha-pocty-vyhl'!$A$5:$B$20,2,0),VLOOKUP(S303,'ha-pocty-vyhl'!$A$5:$B$20,2,0))),"")</f>
        <v/>
      </c>
      <c r="U303" s="66" t="n">
        <f aca="false">'Vstupní data'!P303</f>
        <v>0</v>
      </c>
      <c r="V303" s="66" t="n">
        <f aca="false">IF(O303&gt;0,1.3*T303*1000*Z303/10000,0)</f>
        <v>0</v>
      </c>
      <c r="W303" s="66" t="n">
        <f aca="false">IF(O303&gt;0,1.3*T303*1000*Z303/10000,0)</f>
        <v>0</v>
      </c>
      <c r="X303" s="66" t="n">
        <f aca="false">IF(O303&gt;0,IF(O303&gt;V303,V303,O303),0)</f>
        <v>0</v>
      </c>
      <c r="Y303" s="66" t="n">
        <f aca="false">IF(O303&gt;0,IF(IF(U303&gt;W303,W303,U303)&lt;X303,W303,IF(U303&gt;W303,W303,U303)),0)</f>
        <v>0</v>
      </c>
      <c r="Z303" s="66" t="n">
        <f aca="false">IF(O303&gt;0,IF(J303&gt;0,J303,K303*H303/100),0)</f>
        <v>0</v>
      </c>
      <c r="AA303" s="67" t="n">
        <f aca="false">IF(O303&gt;0,CEILING(R303*P303*X303/Y303*Z303,1),0)</f>
        <v>0</v>
      </c>
      <c r="AB303" s="68" t="n">
        <f aca="false">IF(O303&gt;0,AA303/O303,0)</f>
        <v>0</v>
      </c>
      <c r="AC303" s="66" t="n">
        <f aca="false">'Vstupní data'!W303</f>
        <v>0</v>
      </c>
      <c r="AI303" s="66" t="str">
        <f aca="false">IF(OR('Vstupní data'!T303&gt;0,'Vstupní data'!U303&gt;0),VLOOKUP(I303,'Pril3-drev'!$H$5:$J$83,3,0),"")</f>
        <v/>
      </c>
      <c r="AJ303" s="66" t="n">
        <f aca="false">IF('Vstupní data'!V303="prostokořenný",0,IF('Vstupní data'!V303="krytokořenný","k",IF('Vstupní data'!V303="poloodrostky nebo odrostky, prostokořenné i krytokořenné","po",0)))</f>
        <v>0</v>
      </c>
      <c r="AK303" s="66" t="n">
        <f aca="false">IF(OR('Vstupní data'!T303&gt;0,'Vstupní data'!U303&gt;0),IF(AJ303="k",0.9*VLOOKUP(AI303,'ha-pocty-vyhl'!$A$5:$B$20,2,0),IF(AJ303="po",0.8*VLOOKUP(AI303,'ha-pocty-vyhl'!$A$5:$B$20,2,0),VLOOKUP(AI303,'ha-pocty-vyhl'!$A$5:$B$20,2,0))),0)</f>
        <v>0</v>
      </c>
      <c r="AL303" s="66" t="n">
        <f aca="false">IF(OR('Vstupní data'!T303&gt;0,'Vstupní data'!U303&gt;0),'Vstupní data'!K303*'Vstupní data'!M303/100,0)</f>
        <v>0</v>
      </c>
      <c r="AM303" s="66" t="n">
        <f aca="false">IF(OR('Vstupní data'!T303&gt;0,'Vstupní data'!U303&gt;0),IF('Vstupní data'!T303&gt;0,'Vstupní data'!T303,ROUND(10*'Vstupní data'!U303/AK303,0)),0)</f>
        <v>0</v>
      </c>
      <c r="AN303" s="69" t="n">
        <f aca="false">IF('Vstupní data'!T303&gt;0,   IF('Vstupní data'!T303&lt;=AL303,'Vstupní data'!T303,AL303),   IF(AM303&lt;AL303,AM303,AL303))</f>
        <v>0</v>
      </c>
      <c r="AO303" s="69" t="n">
        <f aca="false">'Vstupní data'!X303</f>
        <v>0</v>
      </c>
      <c r="AP303" s="66" t="n">
        <f aca="false">IF(OR('Vstupní data'!T303&gt;0,'Vstupní data'!U303&gt;0),IF(I303&lt;&gt;0,VLOOKUP(I303,'Pril3-drev'!$H$5:$I$83,2,0),0),0)</f>
        <v>0</v>
      </c>
      <c r="AQ303" s="66" t="n">
        <f aca="false">'Vstupní data'!Y303</f>
        <v>0</v>
      </c>
      <c r="AR303" s="66" t="str">
        <f aca="false">IF(AC303&gt;5,   IF('Vstupní data'!Y303&gt;0,   VLOOKUP(VLOOKUP(CONCATENATE(VLOOKUP(I303,'Pril3-drev'!$H$4:$L$83,5,0),AC303),'Pril3-drev'!$Q$4:$R$2803,2,0),'AVB-BS'!$C$5:$S$29 ,LOOKUP(AQ303,'AVB-BS'!$D$3:$S$3,'AVB-BS'!$D$1:$S$1) ,0 )   ,   IF('Vstupní data'!Z303&gt;0,'Vstupní data'!Z303,0)) , "")</f>
        <v/>
      </c>
      <c r="AS303" s="70" t="str">
        <f aca="false">IF(AC303&gt;5,VLOOKUP(CONCATENATE(AP303,AR303),'Pril1-THLPa'!$H$6:$N$96,4,0),"")</f>
        <v/>
      </c>
      <c r="AT303" s="70" t="str">
        <f aca="false">IF(AC303&gt;5,VLOOKUP(CONCATENATE(AP303,AR303),'Pril1-THLPa'!$H$6:$N$96,5,0),"")</f>
        <v/>
      </c>
      <c r="AU303" s="70" t="str">
        <f aca="false">IF(AC303&gt;5,VLOOKUP(CONCATENATE(AP303,AR303),'Pril1-THLPa'!$H$6:$N$96,6,0),"")</f>
        <v/>
      </c>
      <c r="AV303" s="70" t="str">
        <f aca="false">IF(AC303&gt;5,VLOOKUP(CONCATENATE(AP303,AR303),'Pril1-THLPa'!$H$6:$N$96,7,0),"")</f>
        <v/>
      </c>
      <c r="AW303" s="70" t="str">
        <f aca="false">IF(AC303&gt;5,VLOOKUP(CONCATENATE(AP303,AR303),'Pril1-THLPa'!$H$6:$O$96,8,0),"")</f>
        <v/>
      </c>
      <c r="AX303" s="66" t="n">
        <f aca="false">IF(AC303&gt;0,IF(AND(AC303&gt;0,AC303&lt;=5),VLOOKUP(AP303,'Pril1-THLPa'!$A$6:$F$18,LOOKUP(AC303,'Pril1-THLPa'!$B$5:$F$5,'Pril1-THLPa'!$B$4:$F$4),0),AS303+AT303*(AC303-5)+AU303*POWER(AC303-5,2)+AV303*POWER(AC303-5,3)+AW303*POWER(AC303-5,4)),0)</f>
        <v>0</v>
      </c>
      <c r="AY303" s="71"/>
      <c r="AZ303" s="66" t="n">
        <f aca="false">'Vstupní data'!AA303</f>
        <v>0</v>
      </c>
      <c r="BA303" s="66" t="n">
        <f aca="false">IF(OR('Vstupní data'!T303&gt;0,'Vstupní data'!U303&gt;0),IF(AC303&lt;&gt;"",AX303*AO303/10*(100+AZ303)/100,0),0)</f>
        <v>0</v>
      </c>
      <c r="BB303" s="67" t="n">
        <f aca="false">IF(AC303&lt;&gt;"",ROUND(BA303*AN303,0),0)</f>
        <v>0</v>
      </c>
      <c r="BC303" s="68" t="str">
        <f aca="false">IF(AE303&gt;0,BB303/AE303,"")</f>
        <v/>
      </c>
      <c r="BD303" s="66" t="n">
        <f aca="false">'Vstupní data'!AE303</f>
        <v>0</v>
      </c>
      <c r="BF303" s="66" t="n">
        <f aca="false">'Vstupní data'!AC303</f>
        <v>0</v>
      </c>
      <c r="BH303" s="66" t="n">
        <f aca="false">'Vstupní data'!AD303</f>
        <v>0</v>
      </c>
      <c r="BI303" s="66" t="n">
        <f aca="false">'Vstupní data'!AF303</f>
        <v>0</v>
      </c>
      <c r="BJ303" s="69" t="n">
        <f aca="false">'Vstupní data'!AG303</f>
        <v>0</v>
      </c>
      <c r="BK303" s="69" t="n">
        <f aca="false">IF(BF303&lt;&gt;0,VLOOKUP(I303,'Pril3-drev'!$H$5:$I$83,2,0),0)</f>
        <v>0</v>
      </c>
      <c r="BL303" s="69" t="n">
        <f aca="false">IF(BF303&lt;&gt;0,VLOOKUP(BK303,'Pril3-drev'!$A$5:$C$17,3,0),0)</f>
        <v>0</v>
      </c>
      <c r="BM303" s="69" t="n">
        <f aca="false">'Vstupní data'!AH303</f>
        <v>0</v>
      </c>
      <c r="BN303" s="69" t="n">
        <f aca="false">IF('Vstupní data'!AH303&gt;0,   VLOOKUP(VLOOKUP(CONCATENATE(VLOOKUP(I303,'Pril3-drev'!$H$4:$L$83,5,0),BD303),'Pril3-drev'!$Q$4:$R$2803,2,0),'AVB-BS'!$C$5:$S$29 ,LOOKUP(BM303,'AVB-BS'!$D$3:$S$3,'AVB-BS'!$D$1:$S$1) ,0 )   ,   IF('Vstupní data'!AI303&gt;0,'Vstupní data'!AI303,0))</f>
        <v>0</v>
      </c>
      <c r="BO303" s="69" t="str">
        <f aca="false">IF(BX303&gt;5,VLOOKUP(CONCATENATE(BK303,BN303),'Pril1-THLPa'!$H$6:$N$96,4,0),"")</f>
        <v/>
      </c>
      <c r="BP303" s="69" t="str">
        <f aca="false">IF(BX303&gt;5,VLOOKUP(CONCATENATE(BK303,BN303),'Pril1-THLPa'!$H$6:$N$96,5,0),"")</f>
        <v/>
      </c>
      <c r="BQ303" s="69" t="str">
        <f aca="false">IF(BX303&gt;5,VLOOKUP(CONCATENATE(BK303,BN303),'Pril1-THLPa'!$H$6:$N$96,6,0),"")</f>
        <v/>
      </c>
      <c r="BR303" s="69" t="str">
        <f aca="false">IF(BX303&gt;5,VLOOKUP(CONCATENATE(BK303,BN303),'Pril1-THLPa'!$H$6:$N$96,7,0),"")</f>
        <v/>
      </c>
      <c r="BS303" s="69" t="str">
        <f aca="false">IF(BX303&gt;5,VLOOKUP(CONCATENATE(BK303,BN303),'Pril1-THLPa'!$H$6:$O$96,8,0),"")</f>
        <v/>
      </c>
      <c r="BT303" s="69" t="str">
        <f aca="false">IF(BF303&gt;0, IF(BK303="smrk",  VLOOKUP(VLOOKUP(BD303,'Pril9-K3'!$L$8:$M$207,2,0),'Pril9-K3'!$A$8:$J$16,LOOKUP(BN303,'Pril9-K3'!$A$7:$J$7,'Pril9-K3'!$A$5:$J$5),0), IF(AND(BK303&lt;&gt;"smrk",'Vstupní data'!AK303&lt;&gt;""),'Vstupní data'!AK303,   VLOOKUP(VLOOKUP(BD303,'Pril9-K3'!$L$8:$M$207,2,0),'Pril9-K3'!$A$8:$J$16,LOOKUP(BN303,'Pril9-K3'!$A$7:$J$7,'Pril9-K3'!$A$5:$J$5),0)   )),   "")</f>
        <v/>
      </c>
      <c r="BV303" s="69" t="n">
        <f aca="false">'Vstupní data'!AJ303</f>
        <v>0</v>
      </c>
      <c r="BW303" s="69" t="n">
        <f aca="false">IF(BF303&gt;0,IF(J303&gt;0,J303,K303*H303/100),0)</f>
        <v>0</v>
      </c>
      <c r="BX303" s="69" t="n">
        <f aca="false">IF(BF303&gt;0,IF(BJ303&gt;BL303,BL303,BJ303),0)</f>
        <v>0</v>
      </c>
      <c r="BY303" s="69" t="n">
        <f aca="false">IF(BD303=0,0,IF(AND(BX303&gt;0,BX303&lt;=5),  IF(AND(BX303&gt;0,BX303&lt;=5),VLOOKUP(BK303,'Pril1-THLPa'!$A$6:$F$18,IF(AND(BX303&gt;0,BX303&lt;=5),LOOKUP(BX303,'Pril1-THLPa'!$B$5:$F$5,'Pril1-THLPa'!$B$4:$F$4),""),0),""),  IF(BX303&gt;5,BO303+BP303*(BX303-5)+BQ303*POWER(BX303-5,2)+BR303*POWER(BX303-5,3)+BS303*POWER(BX303-5,4),"")))</f>
        <v>0</v>
      </c>
      <c r="BZ303" s="69" t="n">
        <f aca="false">IF(BY303&gt;0,BY303*BI303/10*BW303*(100+BV303)/100,0)</f>
        <v>0</v>
      </c>
      <c r="CA303" s="69" t="n">
        <f aca="false">IF(BD303&gt;0,BX303-IF(BD303&gt;BX303,BX303,BD303),0)</f>
        <v>0</v>
      </c>
      <c r="CB303" s="69" t="n">
        <f aca="false">POWER(1.01,CA303)</f>
        <v>1</v>
      </c>
      <c r="CC303" s="69" t="n">
        <f aca="false">IF(BF303&gt;0,IF(BF303&gt;BH303,1,BF303/BH303),0)</f>
        <v>0</v>
      </c>
      <c r="CD303" s="72" t="n">
        <f aca="false">IF(BD303=0,0,IF(BF303&gt;0,ROUND(IF(CB303&lt;&gt;0,BZ303*BT303*1/CB303*CC303,0),0),0))</f>
        <v>0</v>
      </c>
      <c r="CE303" s="73" t="str">
        <f aca="false">IF(BF303&gt;0,IF(BF303&gt;BH303,CD303/BF303,CD303/BH303),"")</f>
        <v/>
      </c>
      <c r="CF303" s="69" t="n">
        <f aca="false">'Vstupní data'!AM303</f>
        <v>0</v>
      </c>
      <c r="CG303" s="69" t="n">
        <f aca="false">'Vstupní data'!AN303</f>
        <v>0</v>
      </c>
      <c r="CH303" s="69" t="n">
        <f aca="false">'Vstupní data'!AO303</f>
        <v>0</v>
      </c>
      <c r="CI303" s="69" t="n">
        <f aca="false">'Vstupní data'!AP303</f>
        <v>0</v>
      </c>
      <c r="CJ303" s="72" t="n">
        <f aca="false">ROUND(CH303*CI303,0)</f>
        <v>0</v>
      </c>
      <c r="CK303" s="74" t="str">
        <f aca="false">IF(OR(AA303&gt;0,BB303&gt;0,CD303&gt;0,CJ303&gt;0),AA303+BB303+CD303+CJ303,"")</f>
        <v/>
      </c>
    </row>
    <row r="304" customFormat="false" ht="12.8" hidden="false" customHeight="false" outlineLevel="0" collapsed="false">
      <c r="A304" s="66" t="n">
        <f aca="false">'Vstupní data'!A304</f>
        <v>0</v>
      </c>
      <c r="F304" s="66" t="str">
        <f aca="false">CONCATENATE('Vstupní data'!F304,'Vstupní data'!G304,'Vstupní data'!H304,'Vstupní data'!I304)</f>
        <v/>
      </c>
      <c r="G304" s="66"/>
      <c r="H304" s="66" t="n">
        <f aca="false">'Vstupní data'!K304</f>
        <v>0</v>
      </c>
      <c r="I304" s="66" t="n">
        <f aca="false">'Vstupní data'!L304</f>
        <v>0</v>
      </c>
      <c r="J304" s="66" t="n">
        <f aca="false">'Vstupní data'!K304*'Vstupní data'!M304/100</f>
        <v>0</v>
      </c>
      <c r="L304" s="66" t="n">
        <f aca="false">IF('Vstupní data'!N304="prostokořenný",0,IF('Vstupní data'!N304="krytokořenný","k",IF('Vstupní data'!N304="poloodrostky nebo odrostky, prostokořenné i krytokořenné","po",0)))</f>
        <v>0</v>
      </c>
      <c r="N304" s="66"/>
      <c r="O304" s="66" t="n">
        <f aca="false">'Vstupní data'!O304</f>
        <v>0</v>
      </c>
      <c r="P304" s="66" t="n">
        <f aca="false">IF(O304&gt;0,VLOOKUP(CONCATENATE(VLOOKUP(I304,'Pril3-drev'!$H$5:$K$83,4,0),"-",'Vstupní data'!R304),K2!$C$15:$D$23,2,0),0)</f>
        <v>0</v>
      </c>
      <c r="Q304" s="66" t="n">
        <f aca="false">IF(O304&gt;0,VLOOKUP(I304,'Pril3-drev'!$H$5:$I$83,2,0),0)</f>
        <v>0</v>
      </c>
      <c r="R304" s="66" t="n">
        <f aca="false">IF(Q304&gt;0,VLOOKUP(Q304,'Pril6-okus'!$A$5:$B$17,2,0),0)</f>
        <v>0</v>
      </c>
      <c r="S304" s="66" t="n">
        <f aca="false">IF(O304&gt;0,VLOOKUP(I304,'Pril3-drev'!$H$5:$J$83,3,0),0)</f>
        <v>0</v>
      </c>
      <c r="T304" s="66" t="str">
        <f aca="false">IF(O304&gt;0,IF(L304="k",0.9*VLOOKUP(S304,'ha-pocty-vyhl'!$A$5:$B$20,2,0),IF(L304="po",0.8*VLOOKUP(S304,'ha-pocty-vyhl'!$A$5:$B$20,2,0),VLOOKUP(S304,'ha-pocty-vyhl'!$A$5:$B$20,2,0))),"")</f>
        <v/>
      </c>
      <c r="U304" s="66" t="n">
        <f aca="false">'Vstupní data'!P304</f>
        <v>0</v>
      </c>
      <c r="V304" s="66" t="n">
        <f aca="false">IF(O304&gt;0,1.3*T304*1000*Z304/10000,0)</f>
        <v>0</v>
      </c>
      <c r="W304" s="66" t="n">
        <f aca="false">IF(O304&gt;0,1.3*T304*1000*Z304/10000,0)</f>
        <v>0</v>
      </c>
      <c r="X304" s="66" t="n">
        <f aca="false">IF(O304&gt;0,IF(O304&gt;V304,V304,O304),0)</f>
        <v>0</v>
      </c>
      <c r="Y304" s="66" t="n">
        <f aca="false">IF(O304&gt;0,IF(IF(U304&gt;W304,W304,U304)&lt;X304,W304,IF(U304&gt;W304,W304,U304)),0)</f>
        <v>0</v>
      </c>
      <c r="Z304" s="66" t="n">
        <f aca="false">IF(O304&gt;0,IF(J304&gt;0,J304,K304*H304/100),0)</f>
        <v>0</v>
      </c>
      <c r="AA304" s="67" t="n">
        <f aca="false">IF(O304&gt;0,CEILING(R304*P304*X304/Y304*Z304,1),0)</f>
        <v>0</v>
      </c>
      <c r="AB304" s="68" t="n">
        <f aca="false">IF(O304&gt;0,AA304/O304,0)</f>
        <v>0</v>
      </c>
      <c r="AC304" s="66" t="n">
        <f aca="false">'Vstupní data'!W304</f>
        <v>0</v>
      </c>
      <c r="AI304" s="66" t="str">
        <f aca="false">IF(OR('Vstupní data'!T304&gt;0,'Vstupní data'!U304&gt;0),VLOOKUP(I304,'Pril3-drev'!$H$5:$J$83,3,0),"")</f>
        <v/>
      </c>
      <c r="AJ304" s="66" t="n">
        <f aca="false">IF('Vstupní data'!V304="prostokořenný",0,IF('Vstupní data'!V304="krytokořenný","k",IF('Vstupní data'!V304="poloodrostky nebo odrostky, prostokořenné i krytokořenné","po",0)))</f>
        <v>0</v>
      </c>
      <c r="AK304" s="66" t="n">
        <f aca="false">IF(OR('Vstupní data'!T304&gt;0,'Vstupní data'!U304&gt;0),IF(AJ304="k",0.9*VLOOKUP(AI304,'ha-pocty-vyhl'!$A$5:$B$20,2,0),IF(AJ304="po",0.8*VLOOKUP(AI304,'ha-pocty-vyhl'!$A$5:$B$20,2,0),VLOOKUP(AI304,'ha-pocty-vyhl'!$A$5:$B$20,2,0))),0)</f>
        <v>0</v>
      </c>
      <c r="AL304" s="66" t="n">
        <f aca="false">IF(OR('Vstupní data'!T304&gt;0,'Vstupní data'!U304&gt;0),'Vstupní data'!K304*'Vstupní data'!M304/100,0)</f>
        <v>0</v>
      </c>
      <c r="AM304" s="66" t="n">
        <f aca="false">IF(OR('Vstupní data'!T304&gt;0,'Vstupní data'!U304&gt;0),IF('Vstupní data'!T304&gt;0,'Vstupní data'!T304,ROUND(10*'Vstupní data'!U304/AK304,0)),0)</f>
        <v>0</v>
      </c>
      <c r="AN304" s="69" t="n">
        <f aca="false">IF('Vstupní data'!T304&gt;0,   IF('Vstupní data'!T304&lt;=AL304,'Vstupní data'!T304,AL304),   IF(AM304&lt;AL304,AM304,AL304))</f>
        <v>0</v>
      </c>
      <c r="AO304" s="69" t="n">
        <f aca="false">'Vstupní data'!X304</f>
        <v>0</v>
      </c>
      <c r="AP304" s="66" t="n">
        <f aca="false">IF(OR('Vstupní data'!T304&gt;0,'Vstupní data'!U304&gt;0),IF(I304&lt;&gt;0,VLOOKUP(I304,'Pril3-drev'!$H$5:$I$83,2,0),0),0)</f>
        <v>0</v>
      </c>
      <c r="AQ304" s="66" t="n">
        <f aca="false">'Vstupní data'!Y304</f>
        <v>0</v>
      </c>
      <c r="AR304" s="66" t="str">
        <f aca="false">IF(AC304&gt;5,   IF('Vstupní data'!Y304&gt;0,   VLOOKUP(VLOOKUP(CONCATENATE(VLOOKUP(I304,'Pril3-drev'!$H$4:$L$83,5,0),AC304),'Pril3-drev'!$Q$4:$R$2803,2,0),'AVB-BS'!$C$5:$S$29 ,LOOKUP(AQ304,'AVB-BS'!$D$3:$S$3,'AVB-BS'!$D$1:$S$1) ,0 )   ,   IF('Vstupní data'!Z304&gt;0,'Vstupní data'!Z304,0)) , "")</f>
        <v/>
      </c>
      <c r="AS304" s="70" t="str">
        <f aca="false">IF(AC304&gt;5,VLOOKUP(CONCATENATE(AP304,AR304),'Pril1-THLPa'!$H$6:$N$96,4,0),"")</f>
        <v/>
      </c>
      <c r="AT304" s="70" t="str">
        <f aca="false">IF(AC304&gt;5,VLOOKUP(CONCATENATE(AP304,AR304),'Pril1-THLPa'!$H$6:$N$96,5,0),"")</f>
        <v/>
      </c>
      <c r="AU304" s="70" t="str">
        <f aca="false">IF(AC304&gt;5,VLOOKUP(CONCATENATE(AP304,AR304),'Pril1-THLPa'!$H$6:$N$96,6,0),"")</f>
        <v/>
      </c>
      <c r="AV304" s="70" t="str">
        <f aca="false">IF(AC304&gt;5,VLOOKUP(CONCATENATE(AP304,AR304),'Pril1-THLPa'!$H$6:$N$96,7,0),"")</f>
        <v/>
      </c>
      <c r="AW304" s="70" t="str">
        <f aca="false">IF(AC304&gt;5,VLOOKUP(CONCATENATE(AP304,AR304),'Pril1-THLPa'!$H$6:$O$96,8,0),"")</f>
        <v/>
      </c>
      <c r="AX304" s="66" t="n">
        <f aca="false">IF(AC304&gt;0,IF(AND(AC304&gt;0,AC304&lt;=5),VLOOKUP(AP304,'Pril1-THLPa'!$A$6:$F$18,LOOKUP(AC304,'Pril1-THLPa'!$B$5:$F$5,'Pril1-THLPa'!$B$4:$F$4),0),AS304+AT304*(AC304-5)+AU304*POWER(AC304-5,2)+AV304*POWER(AC304-5,3)+AW304*POWER(AC304-5,4)),0)</f>
        <v>0</v>
      </c>
      <c r="AY304" s="71"/>
      <c r="AZ304" s="66" t="n">
        <f aca="false">'Vstupní data'!AA304</f>
        <v>0</v>
      </c>
      <c r="BA304" s="66" t="n">
        <f aca="false">IF(OR('Vstupní data'!T304&gt;0,'Vstupní data'!U304&gt;0),IF(AC304&lt;&gt;"",AX304*AO304/10*(100+AZ304)/100,0),0)</f>
        <v>0</v>
      </c>
      <c r="BB304" s="67" t="n">
        <f aca="false">IF(AC304&lt;&gt;"",ROUND(BA304*AN304,0),0)</f>
        <v>0</v>
      </c>
      <c r="BC304" s="68" t="str">
        <f aca="false">IF(AE304&gt;0,BB304/AE304,"")</f>
        <v/>
      </c>
      <c r="BD304" s="66" t="n">
        <f aca="false">'Vstupní data'!AE304</f>
        <v>0</v>
      </c>
      <c r="BF304" s="66" t="n">
        <f aca="false">'Vstupní data'!AC304</f>
        <v>0</v>
      </c>
      <c r="BH304" s="66" t="n">
        <f aca="false">'Vstupní data'!AD304</f>
        <v>0</v>
      </c>
      <c r="BI304" s="66" t="n">
        <f aca="false">'Vstupní data'!AF304</f>
        <v>0</v>
      </c>
      <c r="BJ304" s="69" t="n">
        <f aca="false">'Vstupní data'!AG304</f>
        <v>0</v>
      </c>
      <c r="BK304" s="69" t="n">
        <f aca="false">IF(BF304&lt;&gt;0,VLOOKUP(I304,'Pril3-drev'!$H$5:$I$83,2,0),0)</f>
        <v>0</v>
      </c>
      <c r="BL304" s="69" t="n">
        <f aca="false">IF(BF304&lt;&gt;0,VLOOKUP(BK304,'Pril3-drev'!$A$5:$C$17,3,0),0)</f>
        <v>0</v>
      </c>
      <c r="BM304" s="69" t="n">
        <f aca="false">'Vstupní data'!AH304</f>
        <v>0</v>
      </c>
      <c r="BN304" s="69" t="n">
        <f aca="false">IF('Vstupní data'!AH304&gt;0,   VLOOKUP(VLOOKUP(CONCATENATE(VLOOKUP(I304,'Pril3-drev'!$H$4:$L$83,5,0),BD304),'Pril3-drev'!$Q$4:$R$2803,2,0),'AVB-BS'!$C$5:$S$29 ,LOOKUP(BM304,'AVB-BS'!$D$3:$S$3,'AVB-BS'!$D$1:$S$1) ,0 )   ,   IF('Vstupní data'!AI304&gt;0,'Vstupní data'!AI304,0))</f>
        <v>0</v>
      </c>
      <c r="BO304" s="69" t="str">
        <f aca="false">IF(BX304&gt;5,VLOOKUP(CONCATENATE(BK304,BN304),'Pril1-THLPa'!$H$6:$N$96,4,0),"")</f>
        <v/>
      </c>
      <c r="BP304" s="69" t="str">
        <f aca="false">IF(BX304&gt;5,VLOOKUP(CONCATENATE(BK304,BN304),'Pril1-THLPa'!$H$6:$N$96,5,0),"")</f>
        <v/>
      </c>
      <c r="BQ304" s="69" t="str">
        <f aca="false">IF(BX304&gt;5,VLOOKUP(CONCATENATE(BK304,BN304),'Pril1-THLPa'!$H$6:$N$96,6,0),"")</f>
        <v/>
      </c>
      <c r="BR304" s="69" t="str">
        <f aca="false">IF(BX304&gt;5,VLOOKUP(CONCATENATE(BK304,BN304),'Pril1-THLPa'!$H$6:$N$96,7,0),"")</f>
        <v/>
      </c>
      <c r="BS304" s="69" t="str">
        <f aca="false">IF(BX304&gt;5,VLOOKUP(CONCATENATE(BK304,BN304),'Pril1-THLPa'!$H$6:$O$96,8,0),"")</f>
        <v/>
      </c>
      <c r="BT304" s="69" t="str">
        <f aca="false">IF(BF304&gt;0, IF(BK304="smrk",  VLOOKUP(VLOOKUP(BD304,'Pril9-K3'!$L$8:$M$207,2,0),'Pril9-K3'!$A$8:$J$16,LOOKUP(BN304,'Pril9-K3'!$A$7:$J$7,'Pril9-K3'!$A$5:$J$5),0), IF(AND(BK304&lt;&gt;"smrk",'Vstupní data'!AK304&lt;&gt;""),'Vstupní data'!AK304,   VLOOKUP(VLOOKUP(BD304,'Pril9-K3'!$L$8:$M$207,2,0),'Pril9-K3'!$A$8:$J$16,LOOKUP(BN304,'Pril9-K3'!$A$7:$J$7,'Pril9-K3'!$A$5:$J$5),0)   )),   "")</f>
        <v/>
      </c>
      <c r="BV304" s="69" t="n">
        <f aca="false">'Vstupní data'!AJ304</f>
        <v>0</v>
      </c>
      <c r="BW304" s="69" t="n">
        <f aca="false">IF(BF304&gt;0,IF(J304&gt;0,J304,K304*H304/100),0)</f>
        <v>0</v>
      </c>
      <c r="BX304" s="69" t="n">
        <f aca="false">IF(BF304&gt;0,IF(BJ304&gt;BL304,BL304,BJ304),0)</f>
        <v>0</v>
      </c>
      <c r="BY304" s="69" t="n">
        <f aca="false">IF(BD304=0,0,IF(AND(BX304&gt;0,BX304&lt;=5),  IF(AND(BX304&gt;0,BX304&lt;=5),VLOOKUP(BK304,'Pril1-THLPa'!$A$6:$F$18,IF(AND(BX304&gt;0,BX304&lt;=5),LOOKUP(BX304,'Pril1-THLPa'!$B$5:$F$5,'Pril1-THLPa'!$B$4:$F$4),""),0),""),  IF(BX304&gt;5,BO304+BP304*(BX304-5)+BQ304*POWER(BX304-5,2)+BR304*POWER(BX304-5,3)+BS304*POWER(BX304-5,4),"")))</f>
        <v>0</v>
      </c>
      <c r="BZ304" s="69" t="n">
        <f aca="false">IF(BY304&gt;0,BY304*BI304/10*BW304*(100+BV304)/100,0)</f>
        <v>0</v>
      </c>
      <c r="CA304" s="69" t="n">
        <f aca="false">IF(BD304&gt;0,BX304-IF(BD304&gt;BX304,BX304,BD304),0)</f>
        <v>0</v>
      </c>
      <c r="CB304" s="69" t="n">
        <f aca="false">POWER(1.01,CA304)</f>
        <v>1</v>
      </c>
      <c r="CC304" s="69" t="n">
        <f aca="false">IF(BF304&gt;0,IF(BF304&gt;BH304,1,BF304/BH304),0)</f>
        <v>0</v>
      </c>
      <c r="CD304" s="72" t="n">
        <f aca="false">IF(BD304=0,0,IF(BF304&gt;0,ROUND(IF(CB304&lt;&gt;0,BZ304*BT304*1/CB304*CC304,0),0),0))</f>
        <v>0</v>
      </c>
      <c r="CE304" s="73" t="str">
        <f aca="false">IF(BF304&gt;0,IF(BF304&gt;BH304,CD304/BF304,CD304/BH304),"")</f>
        <v/>
      </c>
      <c r="CF304" s="69" t="n">
        <f aca="false">'Vstupní data'!AM304</f>
        <v>0</v>
      </c>
      <c r="CG304" s="69" t="n">
        <f aca="false">'Vstupní data'!AN304</f>
        <v>0</v>
      </c>
      <c r="CH304" s="69" t="n">
        <f aca="false">'Vstupní data'!AO304</f>
        <v>0</v>
      </c>
      <c r="CI304" s="69" t="n">
        <f aca="false">'Vstupní data'!AP304</f>
        <v>0</v>
      </c>
      <c r="CJ304" s="72" t="n">
        <f aca="false">ROUND(CH304*CI304,0)</f>
        <v>0</v>
      </c>
      <c r="CK304" s="74" t="str">
        <f aca="false">IF(OR(AA304&gt;0,BB304&gt;0,CD304&gt;0,CJ304&gt;0),AA304+BB304+CD304+CJ304,"")</f>
        <v/>
      </c>
    </row>
    <row r="305" customFormat="false" ht="12.8" hidden="false" customHeight="false" outlineLevel="0" collapsed="false">
      <c r="A305" s="66" t="n">
        <f aca="false">'Vstupní data'!A305</f>
        <v>0</v>
      </c>
      <c r="F305" s="66" t="str">
        <f aca="false">CONCATENATE('Vstupní data'!F305,'Vstupní data'!G305,'Vstupní data'!H305,'Vstupní data'!I305)</f>
        <v/>
      </c>
      <c r="G305" s="66"/>
      <c r="H305" s="66" t="n">
        <f aca="false">'Vstupní data'!K305</f>
        <v>0</v>
      </c>
      <c r="I305" s="66" t="n">
        <f aca="false">'Vstupní data'!L305</f>
        <v>0</v>
      </c>
      <c r="J305" s="66" t="n">
        <f aca="false">'Vstupní data'!K305*'Vstupní data'!M305/100</f>
        <v>0</v>
      </c>
      <c r="L305" s="66" t="n">
        <f aca="false">IF('Vstupní data'!N305="prostokořenný",0,IF('Vstupní data'!N305="krytokořenný","k",IF('Vstupní data'!N305="poloodrostky nebo odrostky, prostokořenné i krytokořenné","po",0)))</f>
        <v>0</v>
      </c>
      <c r="N305" s="66"/>
      <c r="O305" s="66" t="n">
        <f aca="false">'Vstupní data'!O305</f>
        <v>0</v>
      </c>
      <c r="P305" s="66" t="n">
        <f aca="false">IF(O305&gt;0,VLOOKUP(CONCATENATE(VLOOKUP(I305,'Pril3-drev'!$H$5:$K$83,4,0),"-",'Vstupní data'!R305),K2!$C$15:$D$23,2,0),0)</f>
        <v>0</v>
      </c>
      <c r="Q305" s="66" t="n">
        <f aca="false">IF(O305&gt;0,VLOOKUP(I305,'Pril3-drev'!$H$5:$I$83,2,0),0)</f>
        <v>0</v>
      </c>
      <c r="R305" s="66" t="n">
        <f aca="false">IF(Q305&gt;0,VLOOKUP(Q305,'Pril6-okus'!$A$5:$B$17,2,0),0)</f>
        <v>0</v>
      </c>
      <c r="S305" s="66" t="n">
        <f aca="false">IF(O305&gt;0,VLOOKUP(I305,'Pril3-drev'!$H$5:$J$83,3,0),0)</f>
        <v>0</v>
      </c>
      <c r="T305" s="66" t="str">
        <f aca="false">IF(O305&gt;0,IF(L305="k",0.9*VLOOKUP(S305,'ha-pocty-vyhl'!$A$5:$B$20,2,0),IF(L305="po",0.8*VLOOKUP(S305,'ha-pocty-vyhl'!$A$5:$B$20,2,0),VLOOKUP(S305,'ha-pocty-vyhl'!$A$5:$B$20,2,0))),"")</f>
        <v/>
      </c>
      <c r="U305" s="66" t="n">
        <f aca="false">'Vstupní data'!P305</f>
        <v>0</v>
      </c>
      <c r="V305" s="66" t="n">
        <f aca="false">IF(O305&gt;0,1.3*T305*1000*Z305/10000,0)</f>
        <v>0</v>
      </c>
      <c r="W305" s="66" t="n">
        <f aca="false">IF(O305&gt;0,1.3*T305*1000*Z305/10000,0)</f>
        <v>0</v>
      </c>
      <c r="X305" s="66" t="n">
        <f aca="false">IF(O305&gt;0,IF(O305&gt;V305,V305,O305),0)</f>
        <v>0</v>
      </c>
      <c r="Y305" s="66" t="n">
        <f aca="false">IF(O305&gt;0,IF(IF(U305&gt;W305,W305,U305)&lt;X305,W305,IF(U305&gt;W305,W305,U305)),0)</f>
        <v>0</v>
      </c>
      <c r="Z305" s="66" t="n">
        <f aca="false">IF(O305&gt;0,IF(J305&gt;0,J305,K305*H305/100),0)</f>
        <v>0</v>
      </c>
      <c r="AA305" s="67" t="n">
        <f aca="false">IF(O305&gt;0,CEILING(R305*P305*X305/Y305*Z305,1),0)</f>
        <v>0</v>
      </c>
      <c r="AB305" s="68" t="n">
        <f aca="false">IF(O305&gt;0,AA305/O305,0)</f>
        <v>0</v>
      </c>
      <c r="AC305" s="66" t="n">
        <f aca="false">'Vstupní data'!W305</f>
        <v>0</v>
      </c>
      <c r="AI305" s="66" t="str">
        <f aca="false">IF(OR('Vstupní data'!T305&gt;0,'Vstupní data'!U305&gt;0),VLOOKUP(I305,'Pril3-drev'!$H$5:$J$83,3,0),"")</f>
        <v/>
      </c>
      <c r="AJ305" s="66" t="n">
        <f aca="false">IF('Vstupní data'!V305="prostokořenný",0,IF('Vstupní data'!V305="krytokořenný","k",IF('Vstupní data'!V305="poloodrostky nebo odrostky, prostokořenné i krytokořenné","po",0)))</f>
        <v>0</v>
      </c>
      <c r="AK305" s="66" t="n">
        <f aca="false">IF(OR('Vstupní data'!T305&gt;0,'Vstupní data'!U305&gt;0),IF(AJ305="k",0.9*VLOOKUP(AI305,'ha-pocty-vyhl'!$A$5:$B$20,2,0),IF(AJ305="po",0.8*VLOOKUP(AI305,'ha-pocty-vyhl'!$A$5:$B$20,2,0),VLOOKUP(AI305,'ha-pocty-vyhl'!$A$5:$B$20,2,0))),0)</f>
        <v>0</v>
      </c>
      <c r="AL305" s="66" t="n">
        <f aca="false">IF(OR('Vstupní data'!T305&gt;0,'Vstupní data'!U305&gt;0),'Vstupní data'!K305*'Vstupní data'!M305/100,0)</f>
        <v>0</v>
      </c>
      <c r="AM305" s="66" t="n">
        <f aca="false">IF(OR('Vstupní data'!T305&gt;0,'Vstupní data'!U305&gt;0),IF('Vstupní data'!T305&gt;0,'Vstupní data'!T305,ROUND(10*'Vstupní data'!U305/AK305,0)),0)</f>
        <v>0</v>
      </c>
      <c r="AN305" s="69" t="n">
        <f aca="false">IF('Vstupní data'!T305&gt;0,   IF('Vstupní data'!T305&lt;=AL305,'Vstupní data'!T305,AL305),   IF(AM305&lt;AL305,AM305,AL305))</f>
        <v>0</v>
      </c>
      <c r="AO305" s="69" t="n">
        <f aca="false">'Vstupní data'!X305</f>
        <v>0</v>
      </c>
      <c r="AP305" s="66" t="n">
        <f aca="false">IF(OR('Vstupní data'!T305&gt;0,'Vstupní data'!U305&gt;0),IF(I305&lt;&gt;0,VLOOKUP(I305,'Pril3-drev'!$H$5:$I$83,2,0),0),0)</f>
        <v>0</v>
      </c>
      <c r="AQ305" s="66" t="n">
        <f aca="false">'Vstupní data'!Y305</f>
        <v>0</v>
      </c>
      <c r="AR305" s="66" t="str">
        <f aca="false">IF(AC305&gt;5,   IF('Vstupní data'!Y305&gt;0,   VLOOKUP(VLOOKUP(CONCATENATE(VLOOKUP(I305,'Pril3-drev'!$H$4:$L$83,5,0),AC305),'Pril3-drev'!$Q$4:$R$2803,2,0),'AVB-BS'!$C$5:$S$29 ,LOOKUP(AQ305,'AVB-BS'!$D$3:$S$3,'AVB-BS'!$D$1:$S$1) ,0 )   ,   IF('Vstupní data'!Z305&gt;0,'Vstupní data'!Z305,0)) , "")</f>
        <v/>
      </c>
      <c r="AS305" s="70" t="str">
        <f aca="false">IF(AC305&gt;5,VLOOKUP(CONCATENATE(AP305,AR305),'Pril1-THLPa'!$H$6:$N$96,4,0),"")</f>
        <v/>
      </c>
      <c r="AT305" s="70" t="str">
        <f aca="false">IF(AC305&gt;5,VLOOKUP(CONCATENATE(AP305,AR305),'Pril1-THLPa'!$H$6:$N$96,5,0),"")</f>
        <v/>
      </c>
      <c r="AU305" s="70" t="str">
        <f aca="false">IF(AC305&gt;5,VLOOKUP(CONCATENATE(AP305,AR305),'Pril1-THLPa'!$H$6:$N$96,6,0),"")</f>
        <v/>
      </c>
      <c r="AV305" s="70" t="str">
        <f aca="false">IF(AC305&gt;5,VLOOKUP(CONCATENATE(AP305,AR305),'Pril1-THLPa'!$H$6:$N$96,7,0),"")</f>
        <v/>
      </c>
      <c r="AW305" s="70" t="str">
        <f aca="false">IF(AC305&gt;5,VLOOKUP(CONCATENATE(AP305,AR305),'Pril1-THLPa'!$H$6:$O$96,8,0),"")</f>
        <v/>
      </c>
      <c r="AX305" s="66" t="n">
        <f aca="false">IF(AC305&gt;0,IF(AND(AC305&gt;0,AC305&lt;=5),VLOOKUP(AP305,'Pril1-THLPa'!$A$6:$F$18,LOOKUP(AC305,'Pril1-THLPa'!$B$5:$F$5,'Pril1-THLPa'!$B$4:$F$4),0),AS305+AT305*(AC305-5)+AU305*POWER(AC305-5,2)+AV305*POWER(AC305-5,3)+AW305*POWER(AC305-5,4)),0)</f>
        <v>0</v>
      </c>
      <c r="AY305" s="71"/>
      <c r="AZ305" s="66" t="n">
        <f aca="false">'Vstupní data'!AA305</f>
        <v>0</v>
      </c>
      <c r="BA305" s="66" t="n">
        <f aca="false">IF(OR('Vstupní data'!T305&gt;0,'Vstupní data'!U305&gt;0),IF(AC305&lt;&gt;"",AX305*AO305/10*(100+AZ305)/100,0),0)</f>
        <v>0</v>
      </c>
      <c r="BB305" s="67" t="n">
        <f aca="false">IF(AC305&lt;&gt;"",ROUND(BA305*AN305,0),0)</f>
        <v>0</v>
      </c>
      <c r="BC305" s="68" t="str">
        <f aca="false">IF(AE305&gt;0,BB305/AE305,"")</f>
        <v/>
      </c>
      <c r="BD305" s="66" t="n">
        <f aca="false">'Vstupní data'!AE305</f>
        <v>0</v>
      </c>
      <c r="BF305" s="66" t="n">
        <f aca="false">'Vstupní data'!AC305</f>
        <v>0</v>
      </c>
      <c r="BH305" s="66" t="n">
        <f aca="false">'Vstupní data'!AD305</f>
        <v>0</v>
      </c>
      <c r="BI305" s="66" t="n">
        <f aca="false">'Vstupní data'!AF305</f>
        <v>0</v>
      </c>
      <c r="BJ305" s="69" t="n">
        <f aca="false">'Vstupní data'!AG305</f>
        <v>0</v>
      </c>
      <c r="BK305" s="69" t="n">
        <f aca="false">IF(BF305&lt;&gt;0,VLOOKUP(I305,'Pril3-drev'!$H$5:$I$83,2,0),0)</f>
        <v>0</v>
      </c>
      <c r="BL305" s="69" t="n">
        <f aca="false">IF(BF305&lt;&gt;0,VLOOKUP(BK305,'Pril3-drev'!$A$5:$C$17,3,0),0)</f>
        <v>0</v>
      </c>
      <c r="BM305" s="69" t="n">
        <f aca="false">'Vstupní data'!AH305</f>
        <v>0</v>
      </c>
      <c r="BN305" s="69" t="n">
        <f aca="false">IF('Vstupní data'!AH305&gt;0,   VLOOKUP(VLOOKUP(CONCATENATE(VLOOKUP(I305,'Pril3-drev'!$H$4:$L$83,5,0),BD305),'Pril3-drev'!$Q$4:$R$2803,2,0),'AVB-BS'!$C$5:$S$29 ,LOOKUP(BM305,'AVB-BS'!$D$3:$S$3,'AVB-BS'!$D$1:$S$1) ,0 )   ,   IF('Vstupní data'!AI305&gt;0,'Vstupní data'!AI305,0))</f>
        <v>0</v>
      </c>
      <c r="BO305" s="69" t="str">
        <f aca="false">IF(BX305&gt;5,VLOOKUP(CONCATENATE(BK305,BN305),'Pril1-THLPa'!$H$6:$N$96,4,0),"")</f>
        <v/>
      </c>
      <c r="BP305" s="69" t="str">
        <f aca="false">IF(BX305&gt;5,VLOOKUP(CONCATENATE(BK305,BN305),'Pril1-THLPa'!$H$6:$N$96,5,0),"")</f>
        <v/>
      </c>
      <c r="BQ305" s="69" t="str">
        <f aca="false">IF(BX305&gt;5,VLOOKUP(CONCATENATE(BK305,BN305),'Pril1-THLPa'!$H$6:$N$96,6,0),"")</f>
        <v/>
      </c>
      <c r="BR305" s="69" t="str">
        <f aca="false">IF(BX305&gt;5,VLOOKUP(CONCATENATE(BK305,BN305),'Pril1-THLPa'!$H$6:$N$96,7,0),"")</f>
        <v/>
      </c>
      <c r="BS305" s="69" t="str">
        <f aca="false">IF(BX305&gt;5,VLOOKUP(CONCATENATE(BK305,BN305),'Pril1-THLPa'!$H$6:$O$96,8,0),"")</f>
        <v/>
      </c>
      <c r="BT305" s="69" t="str">
        <f aca="false">IF(BF305&gt;0, IF(BK305="smrk",  VLOOKUP(VLOOKUP(BD305,'Pril9-K3'!$L$8:$M$207,2,0),'Pril9-K3'!$A$8:$J$16,LOOKUP(BN305,'Pril9-K3'!$A$7:$J$7,'Pril9-K3'!$A$5:$J$5),0), IF(AND(BK305&lt;&gt;"smrk",'Vstupní data'!AK305&lt;&gt;""),'Vstupní data'!AK305,   VLOOKUP(VLOOKUP(BD305,'Pril9-K3'!$L$8:$M$207,2,0),'Pril9-K3'!$A$8:$J$16,LOOKUP(BN305,'Pril9-K3'!$A$7:$J$7,'Pril9-K3'!$A$5:$J$5),0)   )),   "")</f>
        <v/>
      </c>
      <c r="BV305" s="69" t="n">
        <f aca="false">'Vstupní data'!AJ305</f>
        <v>0</v>
      </c>
      <c r="BW305" s="69" t="n">
        <f aca="false">IF(BF305&gt;0,IF(J305&gt;0,J305,K305*H305/100),0)</f>
        <v>0</v>
      </c>
      <c r="BX305" s="69" t="n">
        <f aca="false">IF(BF305&gt;0,IF(BJ305&gt;BL305,BL305,BJ305),0)</f>
        <v>0</v>
      </c>
      <c r="BY305" s="69" t="n">
        <f aca="false">IF(BD305=0,0,IF(AND(BX305&gt;0,BX305&lt;=5),  IF(AND(BX305&gt;0,BX305&lt;=5),VLOOKUP(BK305,'Pril1-THLPa'!$A$6:$F$18,IF(AND(BX305&gt;0,BX305&lt;=5),LOOKUP(BX305,'Pril1-THLPa'!$B$5:$F$5,'Pril1-THLPa'!$B$4:$F$4),""),0),""),  IF(BX305&gt;5,BO305+BP305*(BX305-5)+BQ305*POWER(BX305-5,2)+BR305*POWER(BX305-5,3)+BS305*POWER(BX305-5,4),"")))</f>
        <v>0</v>
      </c>
      <c r="BZ305" s="69" t="n">
        <f aca="false">IF(BY305&gt;0,BY305*BI305/10*BW305*(100+BV305)/100,0)</f>
        <v>0</v>
      </c>
      <c r="CA305" s="69" t="n">
        <f aca="false">IF(BD305&gt;0,BX305-IF(BD305&gt;BX305,BX305,BD305),0)</f>
        <v>0</v>
      </c>
      <c r="CB305" s="69" t="n">
        <f aca="false">POWER(1.01,CA305)</f>
        <v>1</v>
      </c>
      <c r="CC305" s="69" t="n">
        <f aca="false">IF(BF305&gt;0,IF(BF305&gt;BH305,1,BF305/BH305),0)</f>
        <v>0</v>
      </c>
      <c r="CD305" s="72" t="n">
        <f aca="false">IF(BD305=0,0,IF(BF305&gt;0,ROUND(IF(CB305&lt;&gt;0,BZ305*BT305*1/CB305*CC305,0),0),0))</f>
        <v>0</v>
      </c>
      <c r="CE305" s="73" t="str">
        <f aca="false">IF(BF305&gt;0,IF(BF305&gt;BH305,CD305/BF305,CD305/BH305),"")</f>
        <v/>
      </c>
      <c r="CF305" s="69" t="n">
        <f aca="false">'Vstupní data'!AM305</f>
        <v>0</v>
      </c>
      <c r="CG305" s="69" t="n">
        <f aca="false">'Vstupní data'!AN305</f>
        <v>0</v>
      </c>
      <c r="CH305" s="69" t="n">
        <f aca="false">'Vstupní data'!AO305</f>
        <v>0</v>
      </c>
      <c r="CI305" s="69" t="n">
        <f aca="false">'Vstupní data'!AP305</f>
        <v>0</v>
      </c>
      <c r="CJ305" s="72" t="n">
        <f aca="false">ROUND(CH305*CI305,0)</f>
        <v>0</v>
      </c>
      <c r="CK305" s="74" t="str">
        <f aca="false">IF(OR(AA305&gt;0,BB305&gt;0,CD305&gt;0,CJ305&gt;0),AA305+BB305+CD305+CJ305,"")</f>
        <v/>
      </c>
    </row>
    <row r="306" customFormat="false" ht="12.8" hidden="false" customHeight="false" outlineLevel="0" collapsed="false">
      <c r="A306" s="66" t="n">
        <f aca="false">'Vstupní data'!A306</f>
        <v>0</v>
      </c>
      <c r="F306" s="66" t="str">
        <f aca="false">CONCATENATE('Vstupní data'!F306,'Vstupní data'!G306,'Vstupní data'!H306,'Vstupní data'!I306)</f>
        <v/>
      </c>
      <c r="G306" s="66"/>
      <c r="H306" s="66" t="n">
        <f aca="false">'Vstupní data'!K306</f>
        <v>0</v>
      </c>
      <c r="I306" s="66" t="n">
        <f aca="false">'Vstupní data'!L306</f>
        <v>0</v>
      </c>
      <c r="J306" s="66" t="n">
        <f aca="false">'Vstupní data'!K306*'Vstupní data'!M306/100</f>
        <v>0</v>
      </c>
      <c r="L306" s="66" t="n">
        <f aca="false">IF('Vstupní data'!N306="prostokořenný",0,IF('Vstupní data'!N306="krytokořenný","k",IF('Vstupní data'!N306="poloodrostky nebo odrostky, prostokořenné i krytokořenné","po",0)))</f>
        <v>0</v>
      </c>
      <c r="N306" s="66"/>
      <c r="O306" s="66" t="n">
        <f aca="false">'Vstupní data'!O306</f>
        <v>0</v>
      </c>
      <c r="P306" s="66" t="n">
        <f aca="false">IF(O306&gt;0,VLOOKUP(CONCATENATE(VLOOKUP(I306,'Pril3-drev'!$H$5:$K$83,4,0),"-",'Vstupní data'!R306),K2!$C$15:$D$23,2,0),0)</f>
        <v>0</v>
      </c>
      <c r="Q306" s="66" t="n">
        <f aca="false">IF(O306&gt;0,VLOOKUP(I306,'Pril3-drev'!$H$5:$I$83,2,0),0)</f>
        <v>0</v>
      </c>
      <c r="R306" s="66" t="n">
        <f aca="false">IF(Q306&gt;0,VLOOKUP(Q306,'Pril6-okus'!$A$5:$B$17,2,0),0)</f>
        <v>0</v>
      </c>
      <c r="S306" s="66" t="n">
        <f aca="false">IF(O306&gt;0,VLOOKUP(I306,'Pril3-drev'!$H$5:$J$83,3,0),0)</f>
        <v>0</v>
      </c>
      <c r="T306" s="66" t="str">
        <f aca="false">IF(O306&gt;0,IF(L306="k",0.9*VLOOKUP(S306,'ha-pocty-vyhl'!$A$5:$B$20,2,0),IF(L306="po",0.8*VLOOKUP(S306,'ha-pocty-vyhl'!$A$5:$B$20,2,0),VLOOKUP(S306,'ha-pocty-vyhl'!$A$5:$B$20,2,0))),"")</f>
        <v/>
      </c>
      <c r="U306" s="66" t="n">
        <f aca="false">'Vstupní data'!P306</f>
        <v>0</v>
      </c>
      <c r="V306" s="66" t="n">
        <f aca="false">IF(O306&gt;0,1.3*T306*1000*Z306/10000,0)</f>
        <v>0</v>
      </c>
      <c r="W306" s="66" t="n">
        <f aca="false">IF(O306&gt;0,1.3*T306*1000*Z306/10000,0)</f>
        <v>0</v>
      </c>
      <c r="X306" s="66" t="n">
        <f aca="false">IF(O306&gt;0,IF(O306&gt;V306,V306,O306),0)</f>
        <v>0</v>
      </c>
      <c r="Y306" s="66" t="n">
        <f aca="false">IF(O306&gt;0,IF(IF(U306&gt;W306,W306,U306)&lt;X306,W306,IF(U306&gt;W306,W306,U306)),0)</f>
        <v>0</v>
      </c>
      <c r="Z306" s="66" t="n">
        <f aca="false">IF(O306&gt;0,IF(J306&gt;0,J306,K306*H306/100),0)</f>
        <v>0</v>
      </c>
      <c r="AA306" s="67" t="n">
        <f aca="false">IF(O306&gt;0,CEILING(R306*P306*X306/Y306*Z306,1),0)</f>
        <v>0</v>
      </c>
      <c r="AB306" s="68" t="n">
        <f aca="false">IF(O306&gt;0,AA306/O306,0)</f>
        <v>0</v>
      </c>
      <c r="AC306" s="66" t="n">
        <f aca="false">'Vstupní data'!W306</f>
        <v>0</v>
      </c>
      <c r="AI306" s="66" t="str">
        <f aca="false">IF(OR('Vstupní data'!T306&gt;0,'Vstupní data'!U306&gt;0),VLOOKUP(I306,'Pril3-drev'!$H$5:$J$83,3,0),"")</f>
        <v/>
      </c>
      <c r="AJ306" s="66" t="n">
        <f aca="false">IF('Vstupní data'!V306="prostokořenný",0,IF('Vstupní data'!V306="krytokořenný","k",IF('Vstupní data'!V306="poloodrostky nebo odrostky, prostokořenné i krytokořenné","po",0)))</f>
        <v>0</v>
      </c>
      <c r="AK306" s="66" t="n">
        <f aca="false">IF(OR('Vstupní data'!T306&gt;0,'Vstupní data'!U306&gt;0),IF(AJ306="k",0.9*VLOOKUP(AI306,'ha-pocty-vyhl'!$A$5:$B$20,2,0),IF(AJ306="po",0.8*VLOOKUP(AI306,'ha-pocty-vyhl'!$A$5:$B$20,2,0),VLOOKUP(AI306,'ha-pocty-vyhl'!$A$5:$B$20,2,0))),0)</f>
        <v>0</v>
      </c>
      <c r="AL306" s="66" t="n">
        <f aca="false">IF(OR('Vstupní data'!T306&gt;0,'Vstupní data'!U306&gt;0),'Vstupní data'!K306*'Vstupní data'!M306/100,0)</f>
        <v>0</v>
      </c>
      <c r="AM306" s="66" t="n">
        <f aca="false">IF(OR('Vstupní data'!T306&gt;0,'Vstupní data'!U306&gt;0),IF('Vstupní data'!T306&gt;0,'Vstupní data'!T306,ROUND(10*'Vstupní data'!U306/AK306,0)),0)</f>
        <v>0</v>
      </c>
      <c r="AN306" s="69" t="n">
        <f aca="false">IF('Vstupní data'!T306&gt;0,   IF('Vstupní data'!T306&lt;=AL306,'Vstupní data'!T306,AL306),   IF(AM306&lt;AL306,AM306,AL306))</f>
        <v>0</v>
      </c>
      <c r="AO306" s="69" t="n">
        <f aca="false">'Vstupní data'!X306</f>
        <v>0</v>
      </c>
      <c r="AP306" s="66" t="n">
        <f aca="false">IF(OR('Vstupní data'!T306&gt;0,'Vstupní data'!U306&gt;0),IF(I306&lt;&gt;0,VLOOKUP(I306,'Pril3-drev'!$H$5:$I$83,2,0),0),0)</f>
        <v>0</v>
      </c>
      <c r="AQ306" s="66" t="n">
        <f aca="false">'Vstupní data'!Y306</f>
        <v>0</v>
      </c>
      <c r="AR306" s="66" t="str">
        <f aca="false">IF(AC306&gt;5,   IF('Vstupní data'!Y306&gt;0,   VLOOKUP(VLOOKUP(CONCATENATE(VLOOKUP(I306,'Pril3-drev'!$H$4:$L$83,5,0),AC306),'Pril3-drev'!$Q$4:$R$2803,2,0),'AVB-BS'!$C$5:$S$29 ,LOOKUP(AQ306,'AVB-BS'!$D$3:$S$3,'AVB-BS'!$D$1:$S$1) ,0 )   ,   IF('Vstupní data'!Z306&gt;0,'Vstupní data'!Z306,0)) , "")</f>
        <v/>
      </c>
      <c r="AS306" s="70" t="str">
        <f aca="false">IF(AC306&gt;5,VLOOKUP(CONCATENATE(AP306,AR306),'Pril1-THLPa'!$H$6:$N$96,4,0),"")</f>
        <v/>
      </c>
      <c r="AT306" s="70" t="str">
        <f aca="false">IF(AC306&gt;5,VLOOKUP(CONCATENATE(AP306,AR306),'Pril1-THLPa'!$H$6:$N$96,5,0),"")</f>
        <v/>
      </c>
      <c r="AU306" s="70" t="str">
        <f aca="false">IF(AC306&gt;5,VLOOKUP(CONCATENATE(AP306,AR306),'Pril1-THLPa'!$H$6:$N$96,6,0),"")</f>
        <v/>
      </c>
      <c r="AV306" s="70" t="str">
        <f aca="false">IF(AC306&gt;5,VLOOKUP(CONCATENATE(AP306,AR306),'Pril1-THLPa'!$H$6:$N$96,7,0),"")</f>
        <v/>
      </c>
      <c r="AW306" s="70" t="str">
        <f aca="false">IF(AC306&gt;5,VLOOKUP(CONCATENATE(AP306,AR306),'Pril1-THLPa'!$H$6:$O$96,8,0),"")</f>
        <v/>
      </c>
      <c r="AX306" s="66" t="n">
        <f aca="false">IF(AC306&gt;0,IF(AND(AC306&gt;0,AC306&lt;=5),VLOOKUP(AP306,'Pril1-THLPa'!$A$6:$F$18,LOOKUP(AC306,'Pril1-THLPa'!$B$5:$F$5,'Pril1-THLPa'!$B$4:$F$4),0),AS306+AT306*(AC306-5)+AU306*POWER(AC306-5,2)+AV306*POWER(AC306-5,3)+AW306*POWER(AC306-5,4)),0)</f>
        <v>0</v>
      </c>
      <c r="AY306" s="71"/>
      <c r="AZ306" s="66" t="n">
        <f aca="false">'Vstupní data'!AA306</f>
        <v>0</v>
      </c>
      <c r="BA306" s="66" t="n">
        <f aca="false">IF(OR('Vstupní data'!T306&gt;0,'Vstupní data'!U306&gt;0),IF(AC306&lt;&gt;"",AX306*AO306/10*(100+AZ306)/100,0),0)</f>
        <v>0</v>
      </c>
      <c r="BB306" s="67" t="n">
        <f aca="false">IF(AC306&lt;&gt;"",ROUND(BA306*AN306,0),0)</f>
        <v>0</v>
      </c>
      <c r="BC306" s="68" t="str">
        <f aca="false">IF(AE306&gt;0,BB306/AE306,"")</f>
        <v/>
      </c>
      <c r="BD306" s="66" t="n">
        <f aca="false">'Vstupní data'!AE306</f>
        <v>0</v>
      </c>
      <c r="BF306" s="66" t="n">
        <f aca="false">'Vstupní data'!AC306</f>
        <v>0</v>
      </c>
      <c r="BH306" s="66" t="n">
        <f aca="false">'Vstupní data'!AD306</f>
        <v>0</v>
      </c>
      <c r="BI306" s="66" t="n">
        <f aca="false">'Vstupní data'!AF306</f>
        <v>0</v>
      </c>
      <c r="BJ306" s="69" t="n">
        <f aca="false">'Vstupní data'!AG306</f>
        <v>0</v>
      </c>
      <c r="BK306" s="69" t="n">
        <f aca="false">IF(BF306&lt;&gt;0,VLOOKUP(I306,'Pril3-drev'!$H$5:$I$83,2,0),0)</f>
        <v>0</v>
      </c>
      <c r="BL306" s="69" t="n">
        <f aca="false">IF(BF306&lt;&gt;0,VLOOKUP(BK306,'Pril3-drev'!$A$5:$C$17,3,0),0)</f>
        <v>0</v>
      </c>
      <c r="BM306" s="69" t="n">
        <f aca="false">'Vstupní data'!AH306</f>
        <v>0</v>
      </c>
      <c r="BN306" s="69" t="n">
        <f aca="false">IF('Vstupní data'!AH306&gt;0,   VLOOKUP(VLOOKUP(CONCATENATE(VLOOKUP(I306,'Pril3-drev'!$H$4:$L$83,5,0),BD306),'Pril3-drev'!$Q$4:$R$2803,2,0),'AVB-BS'!$C$5:$S$29 ,LOOKUP(BM306,'AVB-BS'!$D$3:$S$3,'AVB-BS'!$D$1:$S$1) ,0 )   ,   IF('Vstupní data'!AI306&gt;0,'Vstupní data'!AI306,0))</f>
        <v>0</v>
      </c>
      <c r="BO306" s="69" t="str">
        <f aca="false">IF(BX306&gt;5,VLOOKUP(CONCATENATE(BK306,BN306),'Pril1-THLPa'!$H$6:$N$96,4,0),"")</f>
        <v/>
      </c>
      <c r="BP306" s="69" t="str">
        <f aca="false">IF(BX306&gt;5,VLOOKUP(CONCATENATE(BK306,BN306),'Pril1-THLPa'!$H$6:$N$96,5,0),"")</f>
        <v/>
      </c>
      <c r="BQ306" s="69" t="str">
        <f aca="false">IF(BX306&gt;5,VLOOKUP(CONCATENATE(BK306,BN306),'Pril1-THLPa'!$H$6:$N$96,6,0),"")</f>
        <v/>
      </c>
      <c r="BR306" s="69" t="str">
        <f aca="false">IF(BX306&gt;5,VLOOKUP(CONCATENATE(BK306,BN306),'Pril1-THLPa'!$H$6:$N$96,7,0),"")</f>
        <v/>
      </c>
      <c r="BS306" s="69" t="str">
        <f aca="false">IF(BX306&gt;5,VLOOKUP(CONCATENATE(BK306,BN306),'Pril1-THLPa'!$H$6:$O$96,8,0),"")</f>
        <v/>
      </c>
      <c r="BT306" s="69" t="str">
        <f aca="false">IF(BF306&gt;0, IF(BK306="smrk",  VLOOKUP(VLOOKUP(BD306,'Pril9-K3'!$L$8:$M$207,2,0),'Pril9-K3'!$A$8:$J$16,LOOKUP(BN306,'Pril9-K3'!$A$7:$J$7,'Pril9-K3'!$A$5:$J$5),0), IF(AND(BK306&lt;&gt;"smrk",'Vstupní data'!AK306&lt;&gt;""),'Vstupní data'!AK306,   VLOOKUP(VLOOKUP(BD306,'Pril9-K3'!$L$8:$M$207,2,0),'Pril9-K3'!$A$8:$J$16,LOOKUP(BN306,'Pril9-K3'!$A$7:$J$7,'Pril9-K3'!$A$5:$J$5),0)   )),   "")</f>
        <v/>
      </c>
      <c r="BV306" s="69" t="n">
        <f aca="false">'Vstupní data'!AJ306</f>
        <v>0</v>
      </c>
      <c r="BW306" s="69" t="n">
        <f aca="false">IF(BF306&gt;0,IF(J306&gt;0,J306,K306*H306/100),0)</f>
        <v>0</v>
      </c>
      <c r="BX306" s="69" t="n">
        <f aca="false">IF(BF306&gt;0,IF(BJ306&gt;BL306,BL306,BJ306),0)</f>
        <v>0</v>
      </c>
      <c r="BY306" s="69" t="n">
        <f aca="false">IF(BD306=0,0,IF(AND(BX306&gt;0,BX306&lt;=5),  IF(AND(BX306&gt;0,BX306&lt;=5),VLOOKUP(BK306,'Pril1-THLPa'!$A$6:$F$18,IF(AND(BX306&gt;0,BX306&lt;=5),LOOKUP(BX306,'Pril1-THLPa'!$B$5:$F$5,'Pril1-THLPa'!$B$4:$F$4),""),0),""),  IF(BX306&gt;5,BO306+BP306*(BX306-5)+BQ306*POWER(BX306-5,2)+BR306*POWER(BX306-5,3)+BS306*POWER(BX306-5,4),"")))</f>
        <v>0</v>
      </c>
      <c r="BZ306" s="69" t="n">
        <f aca="false">IF(BY306&gt;0,BY306*BI306/10*BW306*(100+BV306)/100,0)</f>
        <v>0</v>
      </c>
      <c r="CA306" s="69" t="n">
        <f aca="false">IF(BD306&gt;0,BX306-IF(BD306&gt;BX306,BX306,BD306),0)</f>
        <v>0</v>
      </c>
      <c r="CB306" s="69" t="n">
        <f aca="false">POWER(1.01,CA306)</f>
        <v>1</v>
      </c>
      <c r="CC306" s="69" t="n">
        <f aca="false">IF(BF306&gt;0,IF(BF306&gt;BH306,1,BF306/BH306),0)</f>
        <v>0</v>
      </c>
      <c r="CD306" s="72" t="n">
        <f aca="false">IF(BD306=0,0,IF(BF306&gt;0,ROUND(IF(CB306&lt;&gt;0,BZ306*BT306*1/CB306*CC306,0),0),0))</f>
        <v>0</v>
      </c>
      <c r="CE306" s="73" t="str">
        <f aca="false">IF(BF306&gt;0,IF(BF306&gt;BH306,CD306/BF306,CD306/BH306),"")</f>
        <v/>
      </c>
      <c r="CF306" s="69" t="n">
        <f aca="false">'Vstupní data'!AM306</f>
        <v>0</v>
      </c>
      <c r="CG306" s="69" t="n">
        <f aca="false">'Vstupní data'!AN306</f>
        <v>0</v>
      </c>
      <c r="CH306" s="69" t="n">
        <f aca="false">'Vstupní data'!AO306</f>
        <v>0</v>
      </c>
      <c r="CI306" s="69" t="n">
        <f aca="false">'Vstupní data'!AP306</f>
        <v>0</v>
      </c>
      <c r="CJ306" s="72" t="n">
        <f aca="false">ROUND(CH306*CI306,0)</f>
        <v>0</v>
      </c>
      <c r="CK306" s="74" t="str">
        <f aca="false">IF(OR(AA306&gt;0,BB306&gt;0,CD306&gt;0,CJ306&gt;0),AA306+BB306+CD306+CJ306,"")</f>
        <v/>
      </c>
    </row>
    <row r="307" customFormat="false" ht="12.8" hidden="false" customHeight="false" outlineLevel="0" collapsed="false">
      <c r="A307" s="66" t="n">
        <f aca="false">'Vstupní data'!A307</f>
        <v>0</v>
      </c>
      <c r="F307" s="66" t="str">
        <f aca="false">CONCATENATE('Vstupní data'!F307,'Vstupní data'!G307,'Vstupní data'!H307,'Vstupní data'!I307)</f>
        <v/>
      </c>
      <c r="G307" s="66"/>
      <c r="H307" s="66" t="n">
        <f aca="false">'Vstupní data'!K307</f>
        <v>0</v>
      </c>
      <c r="I307" s="66" t="n">
        <f aca="false">'Vstupní data'!L307</f>
        <v>0</v>
      </c>
      <c r="J307" s="66" t="n">
        <f aca="false">'Vstupní data'!K307*'Vstupní data'!M307/100</f>
        <v>0</v>
      </c>
      <c r="L307" s="66" t="n">
        <f aca="false">IF('Vstupní data'!N307="prostokořenný",0,IF('Vstupní data'!N307="krytokořenný","k",IF('Vstupní data'!N307="poloodrostky nebo odrostky, prostokořenné i krytokořenné","po",0)))</f>
        <v>0</v>
      </c>
      <c r="N307" s="66"/>
      <c r="O307" s="66" t="n">
        <f aca="false">'Vstupní data'!O307</f>
        <v>0</v>
      </c>
      <c r="P307" s="66" t="n">
        <f aca="false">IF(O307&gt;0,VLOOKUP(CONCATENATE(VLOOKUP(I307,'Pril3-drev'!$H$5:$K$83,4,0),"-",'Vstupní data'!R307),K2!$C$15:$D$23,2,0),0)</f>
        <v>0</v>
      </c>
      <c r="Q307" s="66" t="n">
        <f aca="false">IF(O307&gt;0,VLOOKUP(I307,'Pril3-drev'!$H$5:$I$83,2,0),0)</f>
        <v>0</v>
      </c>
      <c r="R307" s="66" t="n">
        <f aca="false">IF(Q307&gt;0,VLOOKUP(Q307,'Pril6-okus'!$A$5:$B$17,2,0),0)</f>
        <v>0</v>
      </c>
      <c r="S307" s="66" t="n">
        <f aca="false">IF(O307&gt;0,VLOOKUP(I307,'Pril3-drev'!$H$5:$J$83,3,0),0)</f>
        <v>0</v>
      </c>
      <c r="T307" s="66" t="str">
        <f aca="false">IF(O307&gt;0,IF(L307="k",0.9*VLOOKUP(S307,'ha-pocty-vyhl'!$A$5:$B$20,2,0),IF(L307="po",0.8*VLOOKUP(S307,'ha-pocty-vyhl'!$A$5:$B$20,2,0),VLOOKUP(S307,'ha-pocty-vyhl'!$A$5:$B$20,2,0))),"")</f>
        <v/>
      </c>
      <c r="U307" s="66" t="n">
        <f aca="false">'Vstupní data'!P307</f>
        <v>0</v>
      </c>
      <c r="V307" s="66" t="n">
        <f aca="false">IF(O307&gt;0,1.3*T307*1000*Z307/10000,0)</f>
        <v>0</v>
      </c>
      <c r="W307" s="66" t="n">
        <f aca="false">IF(O307&gt;0,1.3*T307*1000*Z307/10000,0)</f>
        <v>0</v>
      </c>
      <c r="X307" s="66" t="n">
        <f aca="false">IF(O307&gt;0,IF(O307&gt;V307,V307,O307),0)</f>
        <v>0</v>
      </c>
      <c r="Y307" s="66" t="n">
        <f aca="false">IF(O307&gt;0,IF(IF(U307&gt;W307,W307,U307)&lt;X307,W307,IF(U307&gt;W307,W307,U307)),0)</f>
        <v>0</v>
      </c>
      <c r="Z307" s="66" t="n">
        <f aca="false">IF(O307&gt;0,IF(J307&gt;0,J307,K307*H307/100),0)</f>
        <v>0</v>
      </c>
      <c r="AA307" s="67" t="n">
        <f aca="false">IF(O307&gt;0,CEILING(R307*P307*X307/Y307*Z307,1),0)</f>
        <v>0</v>
      </c>
      <c r="AB307" s="68" t="n">
        <f aca="false">IF(O307&gt;0,AA307/O307,0)</f>
        <v>0</v>
      </c>
      <c r="AC307" s="66" t="n">
        <f aca="false">'Vstupní data'!W307</f>
        <v>0</v>
      </c>
      <c r="AI307" s="66" t="str">
        <f aca="false">IF(OR('Vstupní data'!T307&gt;0,'Vstupní data'!U307&gt;0),VLOOKUP(I307,'Pril3-drev'!$H$5:$J$83,3,0),"")</f>
        <v/>
      </c>
      <c r="AJ307" s="66" t="n">
        <f aca="false">IF('Vstupní data'!V307="prostokořenný",0,IF('Vstupní data'!V307="krytokořenný","k",IF('Vstupní data'!V307="poloodrostky nebo odrostky, prostokořenné i krytokořenné","po",0)))</f>
        <v>0</v>
      </c>
      <c r="AK307" s="66" t="n">
        <f aca="false">IF(OR('Vstupní data'!T307&gt;0,'Vstupní data'!U307&gt;0),IF(AJ307="k",0.9*VLOOKUP(AI307,'ha-pocty-vyhl'!$A$5:$B$20,2,0),IF(AJ307="po",0.8*VLOOKUP(AI307,'ha-pocty-vyhl'!$A$5:$B$20,2,0),VLOOKUP(AI307,'ha-pocty-vyhl'!$A$5:$B$20,2,0))),0)</f>
        <v>0</v>
      </c>
      <c r="AL307" s="66" t="n">
        <f aca="false">IF(OR('Vstupní data'!T307&gt;0,'Vstupní data'!U307&gt;0),'Vstupní data'!K307*'Vstupní data'!M307/100,0)</f>
        <v>0</v>
      </c>
      <c r="AM307" s="66" t="n">
        <f aca="false">IF(OR('Vstupní data'!T307&gt;0,'Vstupní data'!U307&gt;0),IF('Vstupní data'!T307&gt;0,'Vstupní data'!T307,ROUND(10*'Vstupní data'!U307/AK307,0)),0)</f>
        <v>0</v>
      </c>
      <c r="AN307" s="69" t="n">
        <f aca="false">IF('Vstupní data'!T307&gt;0,   IF('Vstupní data'!T307&lt;=AL307,'Vstupní data'!T307,AL307),   IF(AM307&lt;AL307,AM307,AL307))</f>
        <v>0</v>
      </c>
      <c r="AO307" s="69" t="n">
        <f aca="false">'Vstupní data'!X307</f>
        <v>0</v>
      </c>
      <c r="AP307" s="66" t="n">
        <f aca="false">IF(OR('Vstupní data'!T307&gt;0,'Vstupní data'!U307&gt;0),IF(I307&lt;&gt;0,VLOOKUP(I307,'Pril3-drev'!$H$5:$I$83,2,0),0),0)</f>
        <v>0</v>
      </c>
      <c r="AQ307" s="66" t="n">
        <f aca="false">'Vstupní data'!Y307</f>
        <v>0</v>
      </c>
      <c r="AR307" s="66" t="str">
        <f aca="false">IF(AC307&gt;5,   IF('Vstupní data'!Y307&gt;0,   VLOOKUP(VLOOKUP(CONCATENATE(VLOOKUP(I307,'Pril3-drev'!$H$4:$L$83,5,0),AC307),'Pril3-drev'!$Q$4:$R$2803,2,0),'AVB-BS'!$C$5:$S$29 ,LOOKUP(AQ307,'AVB-BS'!$D$3:$S$3,'AVB-BS'!$D$1:$S$1) ,0 )   ,   IF('Vstupní data'!Z307&gt;0,'Vstupní data'!Z307,0)) , "")</f>
        <v/>
      </c>
      <c r="AS307" s="70" t="str">
        <f aca="false">IF(AC307&gt;5,VLOOKUP(CONCATENATE(AP307,AR307),'Pril1-THLPa'!$H$6:$N$96,4,0),"")</f>
        <v/>
      </c>
      <c r="AT307" s="70" t="str">
        <f aca="false">IF(AC307&gt;5,VLOOKUP(CONCATENATE(AP307,AR307),'Pril1-THLPa'!$H$6:$N$96,5,0),"")</f>
        <v/>
      </c>
      <c r="AU307" s="70" t="str">
        <f aca="false">IF(AC307&gt;5,VLOOKUP(CONCATENATE(AP307,AR307),'Pril1-THLPa'!$H$6:$N$96,6,0),"")</f>
        <v/>
      </c>
      <c r="AV307" s="70" t="str">
        <f aca="false">IF(AC307&gt;5,VLOOKUP(CONCATENATE(AP307,AR307),'Pril1-THLPa'!$H$6:$N$96,7,0),"")</f>
        <v/>
      </c>
      <c r="AW307" s="70" t="str">
        <f aca="false">IF(AC307&gt;5,VLOOKUP(CONCATENATE(AP307,AR307),'Pril1-THLPa'!$H$6:$O$96,8,0),"")</f>
        <v/>
      </c>
      <c r="AX307" s="66" t="n">
        <f aca="false">IF(AC307&gt;0,IF(AND(AC307&gt;0,AC307&lt;=5),VLOOKUP(AP307,'Pril1-THLPa'!$A$6:$F$18,LOOKUP(AC307,'Pril1-THLPa'!$B$5:$F$5,'Pril1-THLPa'!$B$4:$F$4),0),AS307+AT307*(AC307-5)+AU307*POWER(AC307-5,2)+AV307*POWER(AC307-5,3)+AW307*POWER(AC307-5,4)),0)</f>
        <v>0</v>
      </c>
      <c r="AY307" s="71"/>
      <c r="AZ307" s="66" t="n">
        <f aca="false">'Vstupní data'!AA307</f>
        <v>0</v>
      </c>
      <c r="BA307" s="66" t="n">
        <f aca="false">IF(OR('Vstupní data'!T307&gt;0,'Vstupní data'!U307&gt;0),IF(AC307&lt;&gt;"",AX307*AO307/10*(100+AZ307)/100,0),0)</f>
        <v>0</v>
      </c>
      <c r="BB307" s="67" t="n">
        <f aca="false">IF(AC307&lt;&gt;"",ROUND(BA307*AN307,0),0)</f>
        <v>0</v>
      </c>
      <c r="BC307" s="68" t="str">
        <f aca="false">IF(AE307&gt;0,BB307/AE307,"")</f>
        <v/>
      </c>
      <c r="BD307" s="66" t="n">
        <f aca="false">'Vstupní data'!AE307</f>
        <v>0</v>
      </c>
      <c r="BF307" s="66" t="n">
        <f aca="false">'Vstupní data'!AC307</f>
        <v>0</v>
      </c>
      <c r="BH307" s="66" t="n">
        <f aca="false">'Vstupní data'!AD307</f>
        <v>0</v>
      </c>
      <c r="BI307" s="66" t="n">
        <f aca="false">'Vstupní data'!AF307</f>
        <v>0</v>
      </c>
      <c r="BJ307" s="69" t="n">
        <f aca="false">'Vstupní data'!AG307</f>
        <v>0</v>
      </c>
      <c r="BK307" s="69" t="n">
        <f aca="false">IF(BF307&lt;&gt;0,VLOOKUP(I307,'Pril3-drev'!$H$5:$I$83,2,0),0)</f>
        <v>0</v>
      </c>
      <c r="BL307" s="69" t="n">
        <f aca="false">IF(BF307&lt;&gt;0,VLOOKUP(BK307,'Pril3-drev'!$A$5:$C$17,3,0),0)</f>
        <v>0</v>
      </c>
      <c r="BM307" s="69" t="n">
        <f aca="false">'Vstupní data'!AH307</f>
        <v>0</v>
      </c>
      <c r="BN307" s="69" t="n">
        <f aca="false">IF('Vstupní data'!AH307&gt;0,   VLOOKUP(VLOOKUP(CONCATENATE(VLOOKUP(I307,'Pril3-drev'!$H$4:$L$83,5,0),BD307),'Pril3-drev'!$Q$4:$R$2803,2,0),'AVB-BS'!$C$5:$S$29 ,LOOKUP(BM307,'AVB-BS'!$D$3:$S$3,'AVB-BS'!$D$1:$S$1) ,0 )   ,   IF('Vstupní data'!AI307&gt;0,'Vstupní data'!AI307,0))</f>
        <v>0</v>
      </c>
      <c r="BO307" s="69" t="str">
        <f aca="false">IF(BX307&gt;5,VLOOKUP(CONCATENATE(BK307,BN307),'Pril1-THLPa'!$H$6:$N$96,4,0),"")</f>
        <v/>
      </c>
      <c r="BP307" s="69" t="str">
        <f aca="false">IF(BX307&gt;5,VLOOKUP(CONCATENATE(BK307,BN307),'Pril1-THLPa'!$H$6:$N$96,5,0),"")</f>
        <v/>
      </c>
      <c r="BQ307" s="69" t="str">
        <f aca="false">IF(BX307&gt;5,VLOOKUP(CONCATENATE(BK307,BN307),'Pril1-THLPa'!$H$6:$N$96,6,0),"")</f>
        <v/>
      </c>
      <c r="BR307" s="69" t="str">
        <f aca="false">IF(BX307&gt;5,VLOOKUP(CONCATENATE(BK307,BN307),'Pril1-THLPa'!$H$6:$N$96,7,0),"")</f>
        <v/>
      </c>
      <c r="BS307" s="69" t="str">
        <f aca="false">IF(BX307&gt;5,VLOOKUP(CONCATENATE(BK307,BN307),'Pril1-THLPa'!$H$6:$O$96,8,0),"")</f>
        <v/>
      </c>
      <c r="BT307" s="69" t="str">
        <f aca="false">IF(BF307&gt;0, IF(BK307="smrk",  VLOOKUP(VLOOKUP(BD307,'Pril9-K3'!$L$8:$M$207,2,0),'Pril9-K3'!$A$8:$J$16,LOOKUP(BN307,'Pril9-K3'!$A$7:$J$7,'Pril9-K3'!$A$5:$J$5),0), IF(AND(BK307&lt;&gt;"smrk",'Vstupní data'!AK307&lt;&gt;""),'Vstupní data'!AK307,   VLOOKUP(VLOOKUP(BD307,'Pril9-K3'!$L$8:$M$207,2,0),'Pril9-K3'!$A$8:$J$16,LOOKUP(BN307,'Pril9-K3'!$A$7:$J$7,'Pril9-K3'!$A$5:$J$5),0)   )),   "")</f>
        <v/>
      </c>
      <c r="BV307" s="69" t="n">
        <f aca="false">'Vstupní data'!AJ307</f>
        <v>0</v>
      </c>
      <c r="BW307" s="69" t="n">
        <f aca="false">IF(BF307&gt;0,IF(J307&gt;0,J307,K307*H307/100),0)</f>
        <v>0</v>
      </c>
      <c r="BX307" s="69" t="n">
        <f aca="false">IF(BF307&gt;0,IF(BJ307&gt;BL307,BL307,BJ307),0)</f>
        <v>0</v>
      </c>
      <c r="BY307" s="69" t="n">
        <f aca="false">IF(BD307=0,0,IF(AND(BX307&gt;0,BX307&lt;=5),  IF(AND(BX307&gt;0,BX307&lt;=5),VLOOKUP(BK307,'Pril1-THLPa'!$A$6:$F$18,IF(AND(BX307&gt;0,BX307&lt;=5),LOOKUP(BX307,'Pril1-THLPa'!$B$5:$F$5,'Pril1-THLPa'!$B$4:$F$4),""),0),""),  IF(BX307&gt;5,BO307+BP307*(BX307-5)+BQ307*POWER(BX307-5,2)+BR307*POWER(BX307-5,3)+BS307*POWER(BX307-5,4),"")))</f>
        <v>0</v>
      </c>
      <c r="BZ307" s="69" t="n">
        <f aca="false">IF(BY307&gt;0,BY307*BI307/10*BW307*(100+BV307)/100,0)</f>
        <v>0</v>
      </c>
      <c r="CA307" s="69" t="n">
        <f aca="false">IF(BD307&gt;0,BX307-IF(BD307&gt;BX307,BX307,BD307),0)</f>
        <v>0</v>
      </c>
      <c r="CB307" s="69" t="n">
        <f aca="false">POWER(1.01,CA307)</f>
        <v>1</v>
      </c>
      <c r="CC307" s="69" t="n">
        <f aca="false">IF(BF307&gt;0,IF(BF307&gt;BH307,1,BF307/BH307),0)</f>
        <v>0</v>
      </c>
      <c r="CD307" s="72" t="n">
        <f aca="false">IF(BD307=0,0,IF(BF307&gt;0,ROUND(IF(CB307&lt;&gt;0,BZ307*BT307*1/CB307*CC307,0),0),0))</f>
        <v>0</v>
      </c>
      <c r="CE307" s="73" t="str">
        <f aca="false">IF(BF307&gt;0,IF(BF307&gt;BH307,CD307/BF307,CD307/BH307),"")</f>
        <v/>
      </c>
      <c r="CF307" s="69" t="n">
        <f aca="false">'Vstupní data'!AM307</f>
        <v>0</v>
      </c>
      <c r="CG307" s="69" t="n">
        <f aca="false">'Vstupní data'!AN307</f>
        <v>0</v>
      </c>
      <c r="CH307" s="69" t="n">
        <f aca="false">'Vstupní data'!AO307</f>
        <v>0</v>
      </c>
      <c r="CI307" s="69" t="n">
        <f aca="false">'Vstupní data'!AP307</f>
        <v>0</v>
      </c>
      <c r="CJ307" s="72" t="n">
        <f aca="false">ROUND(CH307*CI307,0)</f>
        <v>0</v>
      </c>
      <c r="CK307" s="74" t="str">
        <f aca="false">IF(OR(AA307&gt;0,BB307&gt;0,CD307&gt;0,CJ307&gt;0),AA307+BB307+CD307+CJ307,"")</f>
        <v/>
      </c>
    </row>
    <row r="308" customFormat="false" ht="12.8" hidden="false" customHeight="false" outlineLevel="0" collapsed="false">
      <c r="A308" s="66" t="n">
        <f aca="false">'Vstupní data'!A308</f>
        <v>0</v>
      </c>
      <c r="F308" s="66" t="str">
        <f aca="false">CONCATENATE('Vstupní data'!F308,'Vstupní data'!G308,'Vstupní data'!H308,'Vstupní data'!I308)</f>
        <v/>
      </c>
      <c r="G308" s="66"/>
      <c r="H308" s="66" t="n">
        <f aca="false">'Vstupní data'!K308</f>
        <v>0</v>
      </c>
      <c r="I308" s="66" t="n">
        <f aca="false">'Vstupní data'!L308</f>
        <v>0</v>
      </c>
      <c r="J308" s="66" t="n">
        <f aca="false">'Vstupní data'!K308*'Vstupní data'!M308/100</f>
        <v>0</v>
      </c>
      <c r="L308" s="66" t="n">
        <f aca="false">IF('Vstupní data'!N308="prostokořenný",0,IF('Vstupní data'!N308="krytokořenný","k",IF('Vstupní data'!N308="poloodrostky nebo odrostky, prostokořenné i krytokořenné","po",0)))</f>
        <v>0</v>
      </c>
      <c r="N308" s="66"/>
      <c r="O308" s="66" t="n">
        <f aca="false">'Vstupní data'!O308</f>
        <v>0</v>
      </c>
      <c r="P308" s="66" t="n">
        <f aca="false">IF(O308&gt;0,VLOOKUP(CONCATENATE(VLOOKUP(I308,'Pril3-drev'!$H$5:$K$83,4,0),"-",'Vstupní data'!R308),K2!$C$15:$D$23,2,0),0)</f>
        <v>0</v>
      </c>
      <c r="Q308" s="66" t="n">
        <f aca="false">IF(O308&gt;0,VLOOKUP(I308,'Pril3-drev'!$H$5:$I$83,2,0),0)</f>
        <v>0</v>
      </c>
      <c r="R308" s="66" t="n">
        <f aca="false">IF(Q308&gt;0,VLOOKUP(Q308,'Pril6-okus'!$A$5:$B$17,2,0),0)</f>
        <v>0</v>
      </c>
      <c r="S308" s="66" t="n">
        <f aca="false">IF(O308&gt;0,VLOOKUP(I308,'Pril3-drev'!$H$5:$J$83,3,0),0)</f>
        <v>0</v>
      </c>
      <c r="T308" s="66" t="str">
        <f aca="false">IF(O308&gt;0,IF(L308="k",0.9*VLOOKUP(S308,'ha-pocty-vyhl'!$A$5:$B$20,2,0),IF(L308="po",0.8*VLOOKUP(S308,'ha-pocty-vyhl'!$A$5:$B$20,2,0),VLOOKUP(S308,'ha-pocty-vyhl'!$A$5:$B$20,2,0))),"")</f>
        <v/>
      </c>
      <c r="U308" s="66" t="n">
        <f aca="false">'Vstupní data'!P308</f>
        <v>0</v>
      </c>
      <c r="V308" s="66" t="n">
        <f aca="false">IF(O308&gt;0,1.3*T308*1000*Z308/10000,0)</f>
        <v>0</v>
      </c>
      <c r="W308" s="66" t="n">
        <f aca="false">IF(O308&gt;0,1.3*T308*1000*Z308/10000,0)</f>
        <v>0</v>
      </c>
      <c r="X308" s="66" t="n">
        <f aca="false">IF(O308&gt;0,IF(O308&gt;V308,V308,O308),0)</f>
        <v>0</v>
      </c>
      <c r="Y308" s="66" t="n">
        <f aca="false">IF(O308&gt;0,IF(IF(U308&gt;W308,W308,U308)&lt;X308,W308,IF(U308&gt;W308,W308,U308)),0)</f>
        <v>0</v>
      </c>
      <c r="Z308" s="66" t="n">
        <f aca="false">IF(O308&gt;0,IF(J308&gt;0,J308,K308*H308/100),0)</f>
        <v>0</v>
      </c>
      <c r="AA308" s="67" t="n">
        <f aca="false">IF(O308&gt;0,CEILING(R308*P308*X308/Y308*Z308,1),0)</f>
        <v>0</v>
      </c>
      <c r="AB308" s="68" t="n">
        <f aca="false">IF(O308&gt;0,AA308/O308,0)</f>
        <v>0</v>
      </c>
      <c r="AC308" s="66" t="n">
        <f aca="false">'Vstupní data'!W308</f>
        <v>0</v>
      </c>
      <c r="AI308" s="66" t="str">
        <f aca="false">IF(OR('Vstupní data'!T308&gt;0,'Vstupní data'!U308&gt;0),VLOOKUP(I308,'Pril3-drev'!$H$5:$J$83,3,0),"")</f>
        <v/>
      </c>
      <c r="AJ308" s="66" t="n">
        <f aca="false">IF('Vstupní data'!V308="prostokořenný",0,IF('Vstupní data'!V308="krytokořenný","k",IF('Vstupní data'!V308="poloodrostky nebo odrostky, prostokořenné i krytokořenné","po",0)))</f>
        <v>0</v>
      </c>
      <c r="AK308" s="66" t="n">
        <f aca="false">IF(OR('Vstupní data'!T308&gt;0,'Vstupní data'!U308&gt;0),IF(AJ308="k",0.9*VLOOKUP(AI308,'ha-pocty-vyhl'!$A$5:$B$20,2,0),IF(AJ308="po",0.8*VLOOKUP(AI308,'ha-pocty-vyhl'!$A$5:$B$20,2,0),VLOOKUP(AI308,'ha-pocty-vyhl'!$A$5:$B$20,2,0))),0)</f>
        <v>0</v>
      </c>
      <c r="AL308" s="66" t="n">
        <f aca="false">IF(OR('Vstupní data'!T308&gt;0,'Vstupní data'!U308&gt;0),'Vstupní data'!K308*'Vstupní data'!M308/100,0)</f>
        <v>0</v>
      </c>
      <c r="AM308" s="66" t="n">
        <f aca="false">IF(OR('Vstupní data'!T308&gt;0,'Vstupní data'!U308&gt;0),IF('Vstupní data'!T308&gt;0,'Vstupní data'!T308,ROUND(10*'Vstupní data'!U308/AK308,0)),0)</f>
        <v>0</v>
      </c>
      <c r="AN308" s="69" t="n">
        <f aca="false">IF('Vstupní data'!T308&gt;0,   IF('Vstupní data'!T308&lt;=AL308,'Vstupní data'!T308,AL308),   IF(AM308&lt;AL308,AM308,AL308))</f>
        <v>0</v>
      </c>
      <c r="AO308" s="69" t="n">
        <f aca="false">'Vstupní data'!X308</f>
        <v>0</v>
      </c>
      <c r="AP308" s="66" t="n">
        <f aca="false">IF(OR('Vstupní data'!T308&gt;0,'Vstupní data'!U308&gt;0),IF(I308&lt;&gt;0,VLOOKUP(I308,'Pril3-drev'!$H$5:$I$83,2,0),0),0)</f>
        <v>0</v>
      </c>
      <c r="AQ308" s="66" t="n">
        <f aca="false">'Vstupní data'!Y308</f>
        <v>0</v>
      </c>
      <c r="AR308" s="66" t="str">
        <f aca="false">IF(AC308&gt;5,   IF('Vstupní data'!Y308&gt;0,   VLOOKUP(VLOOKUP(CONCATENATE(VLOOKUP(I308,'Pril3-drev'!$H$4:$L$83,5,0),AC308),'Pril3-drev'!$Q$4:$R$2803,2,0),'AVB-BS'!$C$5:$S$29 ,LOOKUP(AQ308,'AVB-BS'!$D$3:$S$3,'AVB-BS'!$D$1:$S$1) ,0 )   ,   IF('Vstupní data'!Z308&gt;0,'Vstupní data'!Z308,0)) , "")</f>
        <v/>
      </c>
      <c r="AS308" s="70" t="str">
        <f aca="false">IF(AC308&gt;5,VLOOKUP(CONCATENATE(AP308,AR308),'Pril1-THLPa'!$H$6:$N$96,4,0),"")</f>
        <v/>
      </c>
      <c r="AT308" s="70" t="str">
        <f aca="false">IF(AC308&gt;5,VLOOKUP(CONCATENATE(AP308,AR308),'Pril1-THLPa'!$H$6:$N$96,5,0),"")</f>
        <v/>
      </c>
      <c r="AU308" s="70" t="str">
        <f aca="false">IF(AC308&gt;5,VLOOKUP(CONCATENATE(AP308,AR308),'Pril1-THLPa'!$H$6:$N$96,6,0),"")</f>
        <v/>
      </c>
      <c r="AV308" s="70" t="str">
        <f aca="false">IF(AC308&gt;5,VLOOKUP(CONCATENATE(AP308,AR308),'Pril1-THLPa'!$H$6:$N$96,7,0),"")</f>
        <v/>
      </c>
      <c r="AW308" s="70" t="str">
        <f aca="false">IF(AC308&gt;5,VLOOKUP(CONCATENATE(AP308,AR308),'Pril1-THLPa'!$H$6:$O$96,8,0),"")</f>
        <v/>
      </c>
      <c r="AX308" s="66" t="n">
        <f aca="false">IF(AC308&gt;0,IF(AND(AC308&gt;0,AC308&lt;=5),VLOOKUP(AP308,'Pril1-THLPa'!$A$6:$F$18,LOOKUP(AC308,'Pril1-THLPa'!$B$5:$F$5,'Pril1-THLPa'!$B$4:$F$4),0),AS308+AT308*(AC308-5)+AU308*POWER(AC308-5,2)+AV308*POWER(AC308-5,3)+AW308*POWER(AC308-5,4)),0)</f>
        <v>0</v>
      </c>
      <c r="AY308" s="71"/>
      <c r="AZ308" s="66" t="n">
        <f aca="false">'Vstupní data'!AA308</f>
        <v>0</v>
      </c>
      <c r="BA308" s="66" t="n">
        <f aca="false">IF(OR('Vstupní data'!T308&gt;0,'Vstupní data'!U308&gt;0),IF(AC308&lt;&gt;"",AX308*AO308/10*(100+AZ308)/100,0),0)</f>
        <v>0</v>
      </c>
      <c r="BB308" s="67" t="n">
        <f aca="false">IF(AC308&lt;&gt;"",ROUND(BA308*AN308,0),0)</f>
        <v>0</v>
      </c>
      <c r="BC308" s="68" t="str">
        <f aca="false">IF(AE308&gt;0,BB308/AE308,"")</f>
        <v/>
      </c>
      <c r="BD308" s="66" t="n">
        <f aca="false">'Vstupní data'!AE308</f>
        <v>0</v>
      </c>
      <c r="BF308" s="66" t="n">
        <f aca="false">'Vstupní data'!AC308</f>
        <v>0</v>
      </c>
      <c r="BH308" s="66" t="n">
        <f aca="false">'Vstupní data'!AD308</f>
        <v>0</v>
      </c>
      <c r="BI308" s="66" t="n">
        <f aca="false">'Vstupní data'!AF308</f>
        <v>0</v>
      </c>
      <c r="BJ308" s="69" t="n">
        <f aca="false">'Vstupní data'!AG308</f>
        <v>0</v>
      </c>
      <c r="BK308" s="69" t="n">
        <f aca="false">IF(BF308&lt;&gt;0,VLOOKUP(I308,'Pril3-drev'!$H$5:$I$83,2,0),0)</f>
        <v>0</v>
      </c>
      <c r="BL308" s="69" t="n">
        <f aca="false">IF(BF308&lt;&gt;0,VLOOKUP(BK308,'Pril3-drev'!$A$5:$C$17,3,0),0)</f>
        <v>0</v>
      </c>
      <c r="BM308" s="69" t="n">
        <f aca="false">'Vstupní data'!AH308</f>
        <v>0</v>
      </c>
      <c r="BN308" s="69" t="n">
        <f aca="false">IF('Vstupní data'!AH308&gt;0,   VLOOKUP(VLOOKUP(CONCATENATE(VLOOKUP(I308,'Pril3-drev'!$H$4:$L$83,5,0),BD308),'Pril3-drev'!$Q$4:$R$2803,2,0),'AVB-BS'!$C$5:$S$29 ,LOOKUP(BM308,'AVB-BS'!$D$3:$S$3,'AVB-BS'!$D$1:$S$1) ,0 )   ,   IF('Vstupní data'!AI308&gt;0,'Vstupní data'!AI308,0))</f>
        <v>0</v>
      </c>
      <c r="BO308" s="69" t="str">
        <f aca="false">IF(BX308&gt;5,VLOOKUP(CONCATENATE(BK308,BN308),'Pril1-THLPa'!$H$6:$N$96,4,0),"")</f>
        <v/>
      </c>
      <c r="BP308" s="69" t="str">
        <f aca="false">IF(BX308&gt;5,VLOOKUP(CONCATENATE(BK308,BN308),'Pril1-THLPa'!$H$6:$N$96,5,0),"")</f>
        <v/>
      </c>
      <c r="BQ308" s="69" t="str">
        <f aca="false">IF(BX308&gt;5,VLOOKUP(CONCATENATE(BK308,BN308),'Pril1-THLPa'!$H$6:$N$96,6,0),"")</f>
        <v/>
      </c>
      <c r="BR308" s="69" t="str">
        <f aca="false">IF(BX308&gt;5,VLOOKUP(CONCATENATE(BK308,BN308),'Pril1-THLPa'!$H$6:$N$96,7,0),"")</f>
        <v/>
      </c>
      <c r="BS308" s="69" t="str">
        <f aca="false">IF(BX308&gt;5,VLOOKUP(CONCATENATE(BK308,BN308),'Pril1-THLPa'!$H$6:$O$96,8,0),"")</f>
        <v/>
      </c>
      <c r="BT308" s="69" t="str">
        <f aca="false">IF(BF308&gt;0, IF(BK308="smrk",  VLOOKUP(VLOOKUP(BD308,'Pril9-K3'!$L$8:$M$207,2,0),'Pril9-K3'!$A$8:$J$16,LOOKUP(BN308,'Pril9-K3'!$A$7:$J$7,'Pril9-K3'!$A$5:$J$5),0), IF(AND(BK308&lt;&gt;"smrk",'Vstupní data'!AK308&lt;&gt;""),'Vstupní data'!AK308,   VLOOKUP(VLOOKUP(BD308,'Pril9-K3'!$L$8:$M$207,2,0),'Pril9-K3'!$A$8:$J$16,LOOKUP(BN308,'Pril9-K3'!$A$7:$J$7,'Pril9-K3'!$A$5:$J$5),0)   )),   "")</f>
        <v/>
      </c>
      <c r="BV308" s="69" t="n">
        <f aca="false">'Vstupní data'!AJ308</f>
        <v>0</v>
      </c>
      <c r="BW308" s="69" t="n">
        <f aca="false">IF(BF308&gt;0,IF(J308&gt;0,J308,K308*H308/100),0)</f>
        <v>0</v>
      </c>
      <c r="BX308" s="69" t="n">
        <f aca="false">IF(BF308&gt;0,IF(BJ308&gt;BL308,BL308,BJ308),0)</f>
        <v>0</v>
      </c>
      <c r="BY308" s="69" t="n">
        <f aca="false">IF(BD308=0,0,IF(AND(BX308&gt;0,BX308&lt;=5),  IF(AND(BX308&gt;0,BX308&lt;=5),VLOOKUP(BK308,'Pril1-THLPa'!$A$6:$F$18,IF(AND(BX308&gt;0,BX308&lt;=5),LOOKUP(BX308,'Pril1-THLPa'!$B$5:$F$5,'Pril1-THLPa'!$B$4:$F$4),""),0),""),  IF(BX308&gt;5,BO308+BP308*(BX308-5)+BQ308*POWER(BX308-5,2)+BR308*POWER(BX308-5,3)+BS308*POWER(BX308-5,4),"")))</f>
        <v>0</v>
      </c>
      <c r="BZ308" s="69" t="n">
        <f aca="false">IF(BY308&gt;0,BY308*BI308/10*BW308*(100+BV308)/100,0)</f>
        <v>0</v>
      </c>
      <c r="CA308" s="69" t="n">
        <f aca="false">IF(BD308&gt;0,BX308-IF(BD308&gt;BX308,BX308,BD308),0)</f>
        <v>0</v>
      </c>
      <c r="CB308" s="69" t="n">
        <f aca="false">POWER(1.01,CA308)</f>
        <v>1</v>
      </c>
      <c r="CC308" s="69" t="n">
        <f aca="false">IF(BF308&gt;0,IF(BF308&gt;BH308,1,BF308/BH308),0)</f>
        <v>0</v>
      </c>
      <c r="CD308" s="72" t="n">
        <f aca="false">IF(BD308=0,0,IF(BF308&gt;0,ROUND(IF(CB308&lt;&gt;0,BZ308*BT308*1/CB308*CC308,0),0),0))</f>
        <v>0</v>
      </c>
      <c r="CE308" s="73" t="str">
        <f aca="false">IF(BF308&gt;0,IF(BF308&gt;BH308,CD308/BF308,CD308/BH308),"")</f>
        <v/>
      </c>
      <c r="CF308" s="69" t="n">
        <f aca="false">'Vstupní data'!AM308</f>
        <v>0</v>
      </c>
      <c r="CG308" s="69" t="n">
        <f aca="false">'Vstupní data'!AN308</f>
        <v>0</v>
      </c>
      <c r="CH308" s="69" t="n">
        <f aca="false">'Vstupní data'!AO308</f>
        <v>0</v>
      </c>
      <c r="CI308" s="69" t="n">
        <f aca="false">'Vstupní data'!AP308</f>
        <v>0</v>
      </c>
      <c r="CJ308" s="72" t="n">
        <f aca="false">ROUND(CH308*CI308,0)</f>
        <v>0</v>
      </c>
      <c r="CK308" s="74" t="str">
        <f aca="false">IF(OR(AA308&gt;0,BB308&gt;0,CD308&gt;0,CJ308&gt;0),AA308+BB308+CD308+CJ308,"")</f>
        <v/>
      </c>
    </row>
    <row r="309" customFormat="false" ht="12.8" hidden="false" customHeight="false" outlineLevel="0" collapsed="false">
      <c r="A309" s="66" t="n">
        <f aca="false">'Vstupní data'!A309</f>
        <v>0</v>
      </c>
      <c r="F309" s="66" t="str">
        <f aca="false">CONCATENATE('Vstupní data'!F309,'Vstupní data'!G309,'Vstupní data'!H309,'Vstupní data'!I309)</f>
        <v/>
      </c>
      <c r="G309" s="66"/>
      <c r="H309" s="66" t="n">
        <f aca="false">'Vstupní data'!K309</f>
        <v>0</v>
      </c>
      <c r="I309" s="66" t="n">
        <f aca="false">'Vstupní data'!L309</f>
        <v>0</v>
      </c>
      <c r="J309" s="66" t="n">
        <f aca="false">'Vstupní data'!K309*'Vstupní data'!M309/100</f>
        <v>0</v>
      </c>
      <c r="L309" s="66" t="n">
        <f aca="false">IF('Vstupní data'!N309="prostokořenný",0,IF('Vstupní data'!N309="krytokořenný","k",IF('Vstupní data'!N309="poloodrostky nebo odrostky, prostokořenné i krytokořenné","po",0)))</f>
        <v>0</v>
      </c>
      <c r="N309" s="66"/>
      <c r="O309" s="66" t="n">
        <f aca="false">'Vstupní data'!O309</f>
        <v>0</v>
      </c>
      <c r="P309" s="66" t="n">
        <f aca="false">IF(O309&gt;0,VLOOKUP(CONCATENATE(VLOOKUP(I309,'Pril3-drev'!$H$5:$K$83,4,0),"-",'Vstupní data'!R309),K2!$C$15:$D$23,2,0),0)</f>
        <v>0</v>
      </c>
      <c r="Q309" s="66" t="n">
        <f aca="false">IF(O309&gt;0,VLOOKUP(I309,'Pril3-drev'!$H$5:$I$83,2,0),0)</f>
        <v>0</v>
      </c>
      <c r="R309" s="66" t="n">
        <f aca="false">IF(Q309&gt;0,VLOOKUP(Q309,'Pril6-okus'!$A$5:$B$17,2,0),0)</f>
        <v>0</v>
      </c>
      <c r="S309" s="66" t="n">
        <f aca="false">IF(O309&gt;0,VLOOKUP(I309,'Pril3-drev'!$H$5:$J$83,3,0),0)</f>
        <v>0</v>
      </c>
      <c r="T309" s="66" t="str">
        <f aca="false">IF(O309&gt;0,IF(L309="k",0.9*VLOOKUP(S309,'ha-pocty-vyhl'!$A$5:$B$20,2,0),IF(L309="po",0.8*VLOOKUP(S309,'ha-pocty-vyhl'!$A$5:$B$20,2,0),VLOOKUP(S309,'ha-pocty-vyhl'!$A$5:$B$20,2,0))),"")</f>
        <v/>
      </c>
      <c r="U309" s="66" t="n">
        <f aca="false">'Vstupní data'!P309</f>
        <v>0</v>
      </c>
      <c r="V309" s="66" t="n">
        <f aca="false">IF(O309&gt;0,1.3*T309*1000*Z309/10000,0)</f>
        <v>0</v>
      </c>
      <c r="W309" s="66" t="n">
        <f aca="false">IF(O309&gt;0,1.3*T309*1000*Z309/10000,0)</f>
        <v>0</v>
      </c>
      <c r="X309" s="66" t="n">
        <f aca="false">IF(O309&gt;0,IF(O309&gt;V309,V309,O309),0)</f>
        <v>0</v>
      </c>
      <c r="Y309" s="66" t="n">
        <f aca="false">IF(O309&gt;0,IF(IF(U309&gt;W309,W309,U309)&lt;X309,W309,IF(U309&gt;W309,W309,U309)),0)</f>
        <v>0</v>
      </c>
      <c r="Z309" s="66" t="n">
        <f aca="false">IF(O309&gt;0,IF(J309&gt;0,J309,K309*H309/100),0)</f>
        <v>0</v>
      </c>
      <c r="AA309" s="67" t="n">
        <f aca="false">IF(O309&gt;0,CEILING(R309*P309*X309/Y309*Z309,1),0)</f>
        <v>0</v>
      </c>
      <c r="AB309" s="68" t="n">
        <f aca="false">IF(O309&gt;0,AA309/O309,0)</f>
        <v>0</v>
      </c>
      <c r="AC309" s="66" t="n">
        <f aca="false">'Vstupní data'!W309</f>
        <v>0</v>
      </c>
      <c r="AI309" s="66" t="str">
        <f aca="false">IF(OR('Vstupní data'!T309&gt;0,'Vstupní data'!U309&gt;0),VLOOKUP(I309,'Pril3-drev'!$H$5:$J$83,3,0),"")</f>
        <v/>
      </c>
      <c r="AJ309" s="66" t="n">
        <f aca="false">IF('Vstupní data'!V309="prostokořenný",0,IF('Vstupní data'!V309="krytokořenný","k",IF('Vstupní data'!V309="poloodrostky nebo odrostky, prostokořenné i krytokořenné","po",0)))</f>
        <v>0</v>
      </c>
      <c r="AK309" s="66" t="n">
        <f aca="false">IF(OR('Vstupní data'!T309&gt;0,'Vstupní data'!U309&gt;0),IF(AJ309="k",0.9*VLOOKUP(AI309,'ha-pocty-vyhl'!$A$5:$B$20,2,0),IF(AJ309="po",0.8*VLOOKUP(AI309,'ha-pocty-vyhl'!$A$5:$B$20,2,0),VLOOKUP(AI309,'ha-pocty-vyhl'!$A$5:$B$20,2,0))),0)</f>
        <v>0</v>
      </c>
      <c r="AL309" s="66" t="n">
        <f aca="false">IF(OR('Vstupní data'!T309&gt;0,'Vstupní data'!U309&gt;0),'Vstupní data'!K309*'Vstupní data'!M309/100,0)</f>
        <v>0</v>
      </c>
      <c r="AM309" s="66" t="n">
        <f aca="false">IF(OR('Vstupní data'!T309&gt;0,'Vstupní data'!U309&gt;0),IF('Vstupní data'!T309&gt;0,'Vstupní data'!T309,ROUND(10*'Vstupní data'!U309/AK309,0)),0)</f>
        <v>0</v>
      </c>
      <c r="AN309" s="69" t="n">
        <f aca="false">IF('Vstupní data'!T309&gt;0,   IF('Vstupní data'!T309&lt;=AL309,'Vstupní data'!T309,AL309),   IF(AM309&lt;AL309,AM309,AL309))</f>
        <v>0</v>
      </c>
      <c r="AO309" s="69" t="n">
        <f aca="false">'Vstupní data'!X309</f>
        <v>0</v>
      </c>
      <c r="AP309" s="66" t="n">
        <f aca="false">IF(OR('Vstupní data'!T309&gt;0,'Vstupní data'!U309&gt;0),IF(I309&lt;&gt;0,VLOOKUP(I309,'Pril3-drev'!$H$5:$I$83,2,0),0),0)</f>
        <v>0</v>
      </c>
      <c r="AQ309" s="66" t="n">
        <f aca="false">'Vstupní data'!Y309</f>
        <v>0</v>
      </c>
      <c r="AR309" s="66" t="str">
        <f aca="false">IF(AC309&gt;5,   IF('Vstupní data'!Y309&gt;0,   VLOOKUP(VLOOKUP(CONCATENATE(VLOOKUP(I309,'Pril3-drev'!$H$4:$L$83,5,0),AC309),'Pril3-drev'!$Q$4:$R$2803,2,0),'AVB-BS'!$C$5:$S$29 ,LOOKUP(AQ309,'AVB-BS'!$D$3:$S$3,'AVB-BS'!$D$1:$S$1) ,0 )   ,   IF('Vstupní data'!Z309&gt;0,'Vstupní data'!Z309,0)) , "")</f>
        <v/>
      </c>
      <c r="AS309" s="70" t="str">
        <f aca="false">IF(AC309&gt;5,VLOOKUP(CONCATENATE(AP309,AR309),'Pril1-THLPa'!$H$6:$N$96,4,0),"")</f>
        <v/>
      </c>
      <c r="AT309" s="70" t="str">
        <f aca="false">IF(AC309&gt;5,VLOOKUP(CONCATENATE(AP309,AR309),'Pril1-THLPa'!$H$6:$N$96,5,0),"")</f>
        <v/>
      </c>
      <c r="AU309" s="70" t="str">
        <f aca="false">IF(AC309&gt;5,VLOOKUP(CONCATENATE(AP309,AR309),'Pril1-THLPa'!$H$6:$N$96,6,0),"")</f>
        <v/>
      </c>
      <c r="AV309" s="70" t="str">
        <f aca="false">IF(AC309&gt;5,VLOOKUP(CONCATENATE(AP309,AR309),'Pril1-THLPa'!$H$6:$N$96,7,0),"")</f>
        <v/>
      </c>
      <c r="AW309" s="70" t="str">
        <f aca="false">IF(AC309&gt;5,VLOOKUP(CONCATENATE(AP309,AR309),'Pril1-THLPa'!$H$6:$O$96,8,0),"")</f>
        <v/>
      </c>
      <c r="AX309" s="66" t="n">
        <f aca="false">IF(AC309&gt;0,IF(AND(AC309&gt;0,AC309&lt;=5),VLOOKUP(AP309,'Pril1-THLPa'!$A$6:$F$18,LOOKUP(AC309,'Pril1-THLPa'!$B$5:$F$5,'Pril1-THLPa'!$B$4:$F$4),0),AS309+AT309*(AC309-5)+AU309*POWER(AC309-5,2)+AV309*POWER(AC309-5,3)+AW309*POWER(AC309-5,4)),0)</f>
        <v>0</v>
      </c>
      <c r="AY309" s="71"/>
      <c r="AZ309" s="66" t="n">
        <f aca="false">'Vstupní data'!AA309</f>
        <v>0</v>
      </c>
      <c r="BA309" s="66" t="n">
        <f aca="false">IF(OR('Vstupní data'!T309&gt;0,'Vstupní data'!U309&gt;0),IF(AC309&lt;&gt;"",AX309*AO309/10*(100+AZ309)/100,0),0)</f>
        <v>0</v>
      </c>
      <c r="BB309" s="67" t="n">
        <f aca="false">IF(AC309&lt;&gt;"",ROUND(BA309*AN309,0),0)</f>
        <v>0</v>
      </c>
      <c r="BC309" s="68" t="str">
        <f aca="false">IF(AE309&gt;0,BB309/AE309,"")</f>
        <v/>
      </c>
      <c r="BD309" s="66" t="n">
        <f aca="false">'Vstupní data'!AE309</f>
        <v>0</v>
      </c>
      <c r="BF309" s="66" t="n">
        <f aca="false">'Vstupní data'!AC309</f>
        <v>0</v>
      </c>
      <c r="BH309" s="66" t="n">
        <f aca="false">'Vstupní data'!AD309</f>
        <v>0</v>
      </c>
      <c r="BI309" s="66" t="n">
        <f aca="false">'Vstupní data'!AF309</f>
        <v>0</v>
      </c>
      <c r="BJ309" s="69" t="n">
        <f aca="false">'Vstupní data'!AG309</f>
        <v>0</v>
      </c>
      <c r="BK309" s="69" t="n">
        <f aca="false">IF(BF309&lt;&gt;0,VLOOKUP(I309,'Pril3-drev'!$H$5:$I$83,2,0),0)</f>
        <v>0</v>
      </c>
      <c r="BL309" s="69" t="n">
        <f aca="false">IF(BF309&lt;&gt;0,VLOOKUP(BK309,'Pril3-drev'!$A$5:$C$17,3,0),0)</f>
        <v>0</v>
      </c>
      <c r="BM309" s="69" t="n">
        <f aca="false">'Vstupní data'!AH309</f>
        <v>0</v>
      </c>
      <c r="BN309" s="69" t="n">
        <f aca="false">IF('Vstupní data'!AH309&gt;0,   VLOOKUP(VLOOKUP(CONCATENATE(VLOOKUP(I309,'Pril3-drev'!$H$4:$L$83,5,0),BD309),'Pril3-drev'!$Q$4:$R$2803,2,0),'AVB-BS'!$C$5:$S$29 ,LOOKUP(BM309,'AVB-BS'!$D$3:$S$3,'AVB-BS'!$D$1:$S$1) ,0 )   ,   IF('Vstupní data'!AI309&gt;0,'Vstupní data'!AI309,0))</f>
        <v>0</v>
      </c>
      <c r="BO309" s="69" t="str">
        <f aca="false">IF(BX309&gt;5,VLOOKUP(CONCATENATE(BK309,BN309),'Pril1-THLPa'!$H$6:$N$96,4,0),"")</f>
        <v/>
      </c>
      <c r="BP309" s="69" t="str">
        <f aca="false">IF(BX309&gt;5,VLOOKUP(CONCATENATE(BK309,BN309),'Pril1-THLPa'!$H$6:$N$96,5,0),"")</f>
        <v/>
      </c>
      <c r="BQ309" s="69" t="str">
        <f aca="false">IF(BX309&gt;5,VLOOKUP(CONCATENATE(BK309,BN309),'Pril1-THLPa'!$H$6:$N$96,6,0),"")</f>
        <v/>
      </c>
      <c r="BR309" s="69" t="str">
        <f aca="false">IF(BX309&gt;5,VLOOKUP(CONCATENATE(BK309,BN309),'Pril1-THLPa'!$H$6:$N$96,7,0),"")</f>
        <v/>
      </c>
      <c r="BS309" s="69" t="str">
        <f aca="false">IF(BX309&gt;5,VLOOKUP(CONCATENATE(BK309,BN309),'Pril1-THLPa'!$H$6:$O$96,8,0),"")</f>
        <v/>
      </c>
      <c r="BT309" s="69" t="str">
        <f aca="false">IF(BF309&gt;0, IF(BK309="smrk",  VLOOKUP(VLOOKUP(BD309,'Pril9-K3'!$L$8:$M$207,2,0),'Pril9-K3'!$A$8:$J$16,LOOKUP(BN309,'Pril9-K3'!$A$7:$J$7,'Pril9-K3'!$A$5:$J$5),0), IF(AND(BK309&lt;&gt;"smrk",'Vstupní data'!AK309&lt;&gt;""),'Vstupní data'!AK309,   VLOOKUP(VLOOKUP(BD309,'Pril9-K3'!$L$8:$M$207,2,0),'Pril9-K3'!$A$8:$J$16,LOOKUP(BN309,'Pril9-K3'!$A$7:$J$7,'Pril9-K3'!$A$5:$J$5),0)   )),   "")</f>
        <v/>
      </c>
      <c r="BV309" s="69" t="n">
        <f aca="false">'Vstupní data'!AJ309</f>
        <v>0</v>
      </c>
      <c r="BW309" s="69" t="n">
        <f aca="false">IF(BF309&gt;0,IF(J309&gt;0,J309,K309*H309/100),0)</f>
        <v>0</v>
      </c>
      <c r="BX309" s="69" t="n">
        <f aca="false">IF(BF309&gt;0,IF(BJ309&gt;BL309,BL309,BJ309),0)</f>
        <v>0</v>
      </c>
      <c r="BY309" s="69" t="n">
        <f aca="false">IF(BD309=0,0,IF(AND(BX309&gt;0,BX309&lt;=5),  IF(AND(BX309&gt;0,BX309&lt;=5),VLOOKUP(BK309,'Pril1-THLPa'!$A$6:$F$18,IF(AND(BX309&gt;0,BX309&lt;=5),LOOKUP(BX309,'Pril1-THLPa'!$B$5:$F$5,'Pril1-THLPa'!$B$4:$F$4),""),0),""),  IF(BX309&gt;5,BO309+BP309*(BX309-5)+BQ309*POWER(BX309-5,2)+BR309*POWER(BX309-5,3)+BS309*POWER(BX309-5,4),"")))</f>
        <v>0</v>
      </c>
      <c r="BZ309" s="69" t="n">
        <f aca="false">IF(BY309&gt;0,BY309*BI309/10*BW309*(100+BV309)/100,0)</f>
        <v>0</v>
      </c>
      <c r="CA309" s="69" t="n">
        <f aca="false">IF(BD309&gt;0,BX309-IF(BD309&gt;BX309,BX309,BD309),0)</f>
        <v>0</v>
      </c>
      <c r="CB309" s="69" t="n">
        <f aca="false">POWER(1.01,CA309)</f>
        <v>1</v>
      </c>
      <c r="CC309" s="69" t="n">
        <f aca="false">IF(BF309&gt;0,IF(BF309&gt;BH309,1,BF309/BH309),0)</f>
        <v>0</v>
      </c>
      <c r="CD309" s="72" t="n">
        <f aca="false">IF(BD309=0,0,IF(BF309&gt;0,ROUND(IF(CB309&lt;&gt;0,BZ309*BT309*1/CB309*CC309,0),0),0))</f>
        <v>0</v>
      </c>
      <c r="CE309" s="73" t="str">
        <f aca="false">IF(BF309&gt;0,IF(BF309&gt;BH309,CD309/BF309,CD309/BH309),"")</f>
        <v/>
      </c>
      <c r="CF309" s="69" t="n">
        <f aca="false">'Vstupní data'!AM309</f>
        <v>0</v>
      </c>
      <c r="CG309" s="69" t="n">
        <f aca="false">'Vstupní data'!AN309</f>
        <v>0</v>
      </c>
      <c r="CH309" s="69" t="n">
        <f aca="false">'Vstupní data'!AO309</f>
        <v>0</v>
      </c>
      <c r="CI309" s="69" t="n">
        <f aca="false">'Vstupní data'!AP309</f>
        <v>0</v>
      </c>
      <c r="CJ309" s="72" t="n">
        <f aca="false">ROUND(CH309*CI309,0)</f>
        <v>0</v>
      </c>
      <c r="CK309" s="74" t="str">
        <f aca="false">IF(OR(AA309&gt;0,BB309&gt;0,CD309&gt;0,CJ309&gt;0),AA309+BB309+CD309+CJ309,"")</f>
        <v/>
      </c>
    </row>
    <row r="310" customFormat="false" ht="12.8" hidden="false" customHeight="false" outlineLevel="0" collapsed="false">
      <c r="A310" s="66" t="n">
        <f aca="false">'Vstupní data'!A310</f>
        <v>0</v>
      </c>
      <c r="F310" s="66" t="str">
        <f aca="false">CONCATENATE('Vstupní data'!F310,'Vstupní data'!G310,'Vstupní data'!H310,'Vstupní data'!I310)</f>
        <v/>
      </c>
      <c r="G310" s="66"/>
      <c r="H310" s="66" t="n">
        <f aca="false">'Vstupní data'!K310</f>
        <v>0</v>
      </c>
      <c r="I310" s="66" t="n">
        <f aca="false">'Vstupní data'!L310</f>
        <v>0</v>
      </c>
      <c r="J310" s="66" t="n">
        <f aca="false">'Vstupní data'!K310*'Vstupní data'!M310/100</f>
        <v>0</v>
      </c>
      <c r="L310" s="66" t="n">
        <f aca="false">IF('Vstupní data'!N310="prostokořenný",0,IF('Vstupní data'!N310="krytokořenný","k",IF('Vstupní data'!N310="poloodrostky nebo odrostky, prostokořenné i krytokořenné","po",0)))</f>
        <v>0</v>
      </c>
      <c r="N310" s="66"/>
      <c r="O310" s="66" t="n">
        <f aca="false">'Vstupní data'!O310</f>
        <v>0</v>
      </c>
      <c r="P310" s="66" t="n">
        <f aca="false">IF(O310&gt;0,VLOOKUP(CONCATENATE(VLOOKUP(I310,'Pril3-drev'!$H$5:$K$83,4,0),"-",'Vstupní data'!R310),K2!$C$15:$D$23,2,0),0)</f>
        <v>0</v>
      </c>
      <c r="Q310" s="66" t="n">
        <f aca="false">IF(O310&gt;0,VLOOKUP(I310,'Pril3-drev'!$H$5:$I$83,2,0),0)</f>
        <v>0</v>
      </c>
      <c r="R310" s="66" t="n">
        <f aca="false">IF(Q310&gt;0,VLOOKUP(Q310,'Pril6-okus'!$A$5:$B$17,2,0),0)</f>
        <v>0</v>
      </c>
      <c r="S310" s="66" t="n">
        <f aca="false">IF(O310&gt;0,VLOOKUP(I310,'Pril3-drev'!$H$5:$J$83,3,0),0)</f>
        <v>0</v>
      </c>
      <c r="T310" s="66" t="str">
        <f aca="false">IF(O310&gt;0,IF(L310="k",0.9*VLOOKUP(S310,'ha-pocty-vyhl'!$A$5:$B$20,2,0),IF(L310="po",0.8*VLOOKUP(S310,'ha-pocty-vyhl'!$A$5:$B$20,2,0),VLOOKUP(S310,'ha-pocty-vyhl'!$A$5:$B$20,2,0))),"")</f>
        <v/>
      </c>
      <c r="U310" s="66" t="n">
        <f aca="false">'Vstupní data'!P310</f>
        <v>0</v>
      </c>
      <c r="V310" s="66" t="n">
        <f aca="false">IF(O310&gt;0,1.3*T310*1000*Z310/10000,0)</f>
        <v>0</v>
      </c>
      <c r="W310" s="66" t="n">
        <f aca="false">IF(O310&gt;0,1.3*T310*1000*Z310/10000,0)</f>
        <v>0</v>
      </c>
      <c r="X310" s="66" t="n">
        <f aca="false">IF(O310&gt;0,IF(O310&gt;V310,V310,O310),0)</f>
        <v>0</v>
      </c>
      <c r="Y310" s="66" t="n">
        <f aca="false">IF(O310&gt;0,IF(IF(U310&gt;W310,W310,U310)&lt;X310,W310,IF(U310&gt;W310,W310,U310)),0)</f>
        <v>0</v>
      </c>
      <c r="Z310" s="66" t="n">
        <f aca="false">IF(O310&gt;0,IF(J310&gt;0,J310,K310*H310/100),0)</f>
        <v>0</v>
      </c>
      <c r="AA310" s="67" t="n">
        <f aca="false">IF(O310&gt;0,CEILING(R310*P310*X310/Y310*Z310,1),0)</f>
        <v>0</v>
      </c>
      <c r="AB310" s="68" t="n">
        <f aca="false">IF(O310&gt;0,AA310/O310,0)</f>
        <v>0</v>
      </c>
      <c r="AC310" s="66" t="n">
        <f aca="false">'Vstupní data'!W310</f>
        <v>0</v>
      </c>
      <c r="AI310" s="66" t="str">
        <f aca="false">IF(OR('Vstupní data'!T310&gt;0,'Vstupní data'!U310&gt;0),VLOOKUP(I310,'Pril3-drev'!$H$5:$J$83,3,0),"")</f>
        <v/>
      </c>
      <c r="AJ310" s="66" t="n">
        <f aca="false">IF('Vstupní data'!V310="prostokořenný",0,IF('Vstupní data'!V310="krytokořenný","k",IF('Vstupní data'!V310="poloodrostky nebo odrostky, prostokořenné i krytokořenné","po",0)))</f>
        <v>0</v>
      </c>
      <c r="AK310" s="66" t="n">
        <f aca="false">IF(OR('Vstupní data'!T310&gt;0,'Vstupní data'!U310&gt;0),IF(AJ310="k",0.9*VLOOKUP(AI310,'ha-pocty-vyhl'!$A$5:$B$20,2,0),IF(AJ310="po",0.8*VLOOKUP(AI310,'ha-pocty-vyhl'!$A$5:$B$20,2,0),VLOOKUP(AI310,'ha-pocty-vyhl'!$A$5:$B$20,2,0))),0)</f>
        <v>0</v>
      </c>
      <c r="AL310" s="66" t="n">
        <f aca="false">IF(OR('Vstupní data'!T310&gt;0,'Vstupní data'!U310&gt;0),'Vstupní data'!K310*'Vstupní data'!M310/100,0)</f>
        <v>0</v>
      </c>
      <c r="AM310" s="66" t="n">
        <f aca="false">IF(OR('Vstupní data'!T310&gt;0,'Vstupní data'!U310&gt;0),IF('Vstupní data'!T310&gt;0,'Vstupní data'!T310,ROUND(10*'Vstupní data'!U310/AK310,0)),0)</f>
        <v>0</v>
      </c>
      <c r="AN310" s="69" t="n">
        <f aca="false">IF('Vstupní data'!T310&gt;0,   IF('Vstupní data'!T310&lt;=AL310,'Vstupní data'!T310,AL310),   IF(AM310&lt;AL310,AM310,AL310))</f>
        <v>0</v>
      </c>
      <c r="AO310" s="69" t="n">
        <f aca="false">'Vstupní data'!X310</f>
        <v>0</v>
      </c>
      <c r="AP310" s="66" t="n">
        <f aca="false">IF(OR('Vstupní data'!T310&gt;0,'Vstupní data'!U310&gt;0),IF(I310&lt;&gt;0,VLOOKUP(I310,'Pril3-drev'!$H$5:$I$83,2,0),0),0)</f>
        <v>0</v>
      </c>
      <c r="AQ310" s="66" t="n">
        <f aca="false">'Vstupní data'!Y310</f>
        <v>0</v>
      </c>
      <c r="AR310" s="66" t="str">
        <f aca="false">IF(AC310&gt;5,   IF('Vstupní data'!Y310&gt;0,   VLOOKUP(VLOOKUP(CONCATENATE(VLOOKUP(I310,'Pril3-drev'!$H$4:$L$83,5,0),AC310),'Pril3-drev'!$Q$4:$R$2803,2,0),'AVB-BS'!$C$5:$S$29 ,LOOKUP(AQ310,'AVB-BS'!$D$3:$S$3,'AVB-BS'!$D$1:$S$1) ,0 )   ,   IF('Vstupní data'!Z310&gt;0,'Vstupní data'!Z310,0)) , "")</f>
        <v/>
      </c>
      <c r="AS310" s="70" t="str">
        <f aca="false">IF(AC310&gt;5,VLOOKUP(CONCATENATE(AP310,AR310),'Pril1-THLPa'!$H$6:$N$96,4,0),"")</f>
        <v/>
      </c>
      <c r="AT310" s="70" t="str">
        <f aca="false">IF(AC310&gt;5,VLOOKUP(CONCATENATE(AP310,AR310),'Pril1-THLPa'!$H$6:$N$96,5,0),"")</f>
        <v/>
      </c>
      <c r="AU310" s="70" t="str">
        <f aca="false">IF(AC310&gt;5,VLOOKUP(CONCATENATE(AP310,AR310),'Pril1-THLPa'!$H$6:$N$96,6,0),"")</f>
        <v/>
      </c>
      <c r="AV310" s="70" t="str">
        <f aca="false">IF(AC310&gt;5,VLOOKUP(CONCATENATE(AP310,AR310),'Pril1-THLPa'!$H$6:$N$96,7,0),"")</f>
        <v/>
      </c>
      <c r="AW310" s="70" t="str">
        <f aca="false">IF(AC310&gt;5,VLOOKUP(CONCATENATE(AP310,AR310),'Pril1-THLPa'!$H$6:$O$96,8,0),"")</f>
        <v/>
      </c>
      <c r="AX310" s="66" t="n">
        <f aca="false">IF(AC310&gt;0,IF(AND(AC310&gt;0,AC310&lt;=5),VLOOKUP(AP310,'Pril1-THLPa'!$A$6:$F$18,LOOKUP(AC310,'Pril1-THLPa'!$B$5:$F$5,'Pril1-THLPa'!$B$4:$F$4),0),AS310+AT310*(AC310-5)+AU310*POWER(AC310-5,2)+AV310*POWER(AC310-5,3)+AW310*POWER(AC310-5,4)),0)</f>
        <v>0</v>
      </c>
      <c r="AY310" s="71"/>
      <c r="AZ310" s="66" t="n">
        <f aca="false">'Vstupní data'!AA310</f>
        <v>0</v>
      </c>
      <c r="BA310" s="66" t="n">
        <f aca="false">IF(OR('Vstupní data'!T310&gt;0,'Vstupní data'!U310&gt;0),IF(AC310&lt;&gt;"",AX310*AO310/10*(100+AZ310)/100,0),0)</f>
        <v>0</v>
      </c>
      <c r="BB310" s="67" t="n">
        <f aca="false">IF(AC310&lt;&gt;"",ROUND(BA310*AN310,0),0)</f>
        <v>0</v>
      </c>
      <c r="BC310" s="68" t="str">
        <f aca="false">IF(AE310&gt;0,BB310/AE310,"")</f>
        <v/>
      </c>
      <c r="BD310" s="66" t="n">
        <f aca="false">'Vstupní data'!AE310</f>
        <v>0</v>
      </c>
      <c r="BF310" s="66" t="n">
        <f aca="false">'Vstupní data'!AC310</f>
        <v>0</v>
      </c>
      <c r="BH310" s="66" t="n">
        <f aca="false">'Vstupní data'!AD310</f>
        <v>0</v>
      </c>
      <c r="BI310" s="66" t="n">
        <f aca="false">'Vstupní data'!AF310</f>
        <v>0</v>
      </c>
      <c r="BJ310" s="69" t="n">
        <f aca="false">'Vstupní data'!AG310</f>
        <v>0</v>
      </c>
      <c r="BK310" s="69" t="n">
        <f aca="false">IF(BF310&lt;&gt;0,VLOOKUP(I310,'Pril3-drev'!$H$5:$I$83,2,0),0)</f>
        <v>0</v>
      </c>
      <c r="BL310" s="69" t="n">
        <f aca="false">IF(BF310&lt;&gt;0,VLOOKUP(BK310,'Pril3-drev'!$A$5:$C$17,3,0),0)</f>
        <v>0</v>
      </c>
      <c r="BM310" s="69" t="n">
        <f aca="false">'Vstupní data'!AH310</f>
        <v>0</v>
      </c>
      <c r="BN310" s="69" t="n">
        <f aca="false">IF('Vstupní data'!AH310&gt;0,   VLOOKUP(VLOOKUP(CONCATENATE(VLOOKUP(I310,'Pril3-drev'!$H$4:$L$83,5,0),BD310),'Pril3-drev'!$Q$4:$R$2803,2,0),'AVB-BS'!$C$5:$S$29 ,LOOKUP(BM310,'AVB-BS'!$D$3:$S$3,'AVB-BS'!$D$1:$S$1) ,0 )   ,   IF('Vstupní data'!AI310&gt;0,'Vstupní data'!AI310,0))</f>
        <v>0</v>
      </c>
      <c r="BO310" s="69" t="str">
        <f aca="false">IF(BX310&gt;5,VLOOKUP(CONCATENATE(BK310,BN310),'Pril1-THLPa'!$H$6:$N$96,4,0),"")</f>
        <v/>
      </c>
      <c r="BP310" s="69" t="str">
        <f aca="false">IF(BX310&gt;5,VLOOKUP(CONCATENATE(BK310,BN310),'Pril1-THLPa'!$H$6:$N$96,5,0),"")</f>
        <v/>
      </c>
      <c r="BQ310" s="69" t="str">
        <f aca="false">IF(BX310&gt;5,VLOOKUP(CONCATENATE(BK310,BN310),'Pril1-THLPa'!$H$6:$N$96,6,0),"")</f>
        <v/>
      </c>
      <c r="BR310" s="69" t="str">
        <f aca="false">IF(BX310&gt;5,VLOOKUP(CONCATENATE(BK310,BN310),'Pril1-THLPa'!$H$6:$N$96,7,0),"")</f>
        <v/>
      </c>
      <c r="BS310" s="69" t="str">
        <f aca="false">IF(BX310&gt;5,VLOOKUP(CONCATENATE(BK310,BN310),'Pril1-THLPa'!$H$6:$O$96,8,0),"")</f>
        <v/>
      </c>
      <c r="BT310" s="69" t="str">
        <f aca="false">IF(BF310&gt;0, IF(BK310="smrk",  VLOOKUP(VLOOKUP(BD310,'Pril9-K3'!$L$8:$M$207,2,0),'Pril9-K3'!$A$8:$J$16,LOOKUP(BN310,'Pril9-K3'!$A$7:$J$7,'Pril9-K3'!$A$5:$J$5),0), IF(AND(BK310&lt;&gt;"smrk",'Vstupní data'!AK310&lt;&gt;""),'Vstupní data'!AK310,   VLOOKUP(VLOOKUP(BD310,'Pril9-K3'!$L$8:$M$207,2,0),'Pril9-K3'!$A$8:$J$16,LOOKUP(BN310,'Pril9-K3'!$A$7:$J$7,'Pril9-K3'!$A$5:$J$5),0)   )),   "")</f>
        <v/>
      </c>
      <c r="BV310" s="69" t="n">
        <f aca="false">'Vstupní data'!AJ310</f>
        <v>0</v>
      </c>
      <c r="BW310" s="69" t="n">
        <f aca="false">IF(BF310&gt;0,IF(J310&gt;0,J310,K310*H310/100),0)</f>
        <v>0</v>
      </c>
      <c r="BX310" s="69" t="n">
        <f aca="false">IF(BF310&gt;0,IF(BJ310&gt;BL310,BL310,BJ310),0)</f>
        <v>0</v>
      </c>
      <c r="BY310" s="69" t="n">
        <f aca="false">IF(BD310=0,0,IF(AND(BX310&gt;0,BX310&lt;=5),  IF(AND(BX310&gt;0,BX310&lt;=5),VLOOKUP(BK310,'Pril1-THLPa'!$A$6:$F$18,IF(AND(BX310&gt;0,BX310&lt;=5),LOOKUP(BX310,'Pril1-THLPa'!$B$5:$F$5,'Pril1-THLPa'!$B$4:$F$4),""),0),""),  IF(BX310&gt;5,BO310+BP310*(BX310-5)+BQ310*POWER(BX310-5,2)+BR310*POWER(BX310-5,3)+BS310*POWER(BX310-5,4),"")))</f>
        <v>0</v>
      </c>
      <c r="BZ310" s="69" t="n">
        <f aca="false">IF(BY310&gt;0,BY310*BI310/10*BW310*(100+BV310)/100,0)</f>
        <v>0</v>
      </c>
      <c r="CA310" s="69" t="n">
        <f aca="false">IF(BD310&gt;0,BX310-IF(BD310&gt;BX310,BX310,BD310),0)</f>
        <v>0</v>
      </c>
      <c r="CB310" s="69" t="n">
        <f aca="false">POWER(1.01,CA310)</f>
        <v>1</v>
      </c>
      <c r="CC310" s="69" t="n">
        <f aca="false">IF(BF310&gt;0,IF(BF310&gt;BH310,1,BF310/BH310),0)</f>
        <v>0</v>
      </c>
      <c r="CD310" s="72" t="n">
        <f aca="false">IF(BD310=0,0,IF(BF310&gt;0,ROUND(IF(CB310&lt;&gt;0,BZ310*BT310*1/CB310*CC310,0),0),0))</f>
        <v>0</v>
      </c>
      <c r="CE310" s="73" t="str">
        <f aca="false">IF(BF310&gt;0,IF(BF310&gt;BH310,CD310/BF310,CD310/BH310),"")</f>
        <v/>
      </c>
      <c r="CF310" s="69" t="n">
        <f aca="false">'Vstupní data'!AM310</f>
        <v>0</v>
      </c>
      <c r="CG310" s="69" t="n">
        <f aca="false">'Vstupní data'!AN310</f>
        <v>0</v>
      </c>
      <c r="CH310" s="69" t="n">
        <f aca="false">'Vstupní data'!AO310</f>
        <v>0</v>
      </c>
      <c r="CI310" s="69" t="n">
        <f aca="false">'Vstupní data'!AP310</f>
        <v>0</v>
      </c>
      <c r="CJ310" s="72" t="n">
        <f aca="false">ROUND(CH310*CI310,0)</f>
        <v>0</v>
      </c>
      <c r="CK310" s="74" t="str">
        <f aca="false">IF(OR(AA310&gt;0,BB310&gt;0,CD310&gt;0,CJ310&gt;0),AA310+BB310+CD310+CJ310,"")</f>
        <v/>
      </c>
    </row>
    <row r="311" customFormat="false" ht="12.8" hidden="false" customHeight="false" outlineLevel="0" collapsed="false">
      <c r="A311" s="66" t="n">
        <f aca="false">'Vstupní data'!A311</f>
        <v>0</v>
      </c>
      <c r="F311" s="66" t="str">
        <f aca="false">CONCATENATE('Vstupní data'!F311,'Vstupní data'!G311,'Vstupní data'!H311,'Vstupní data'!I311)</f>
        <v/>
      </c>
      <c r="G311" s="66"/>
      <c r="H311" s="66" t="n">
        <f aca="false">'Vstupní data'!K311</f>
        <v>0</v>
      </c>
      <c r="I311" s="66" t="n">
        <f aca="false">'Vstupní data'!L311</f>
        <v>0</v>
      </c>
      <c r="J311" s="66" t="n">
        <f aca="false">'Vstupní data'!K311*'Vstupní data'!M311/100</f>
        <v>0</v>
      </c>
      <c r="L311" s="66" t="n">
        <f aca="false">IF('Vstupní data'!N311="prostokořenný",0,IF('Vstupní data'!N311="krytokořenný","k",IF('Vstupní data'!N311="poloodrostky nebo odrostky, prostokořenné i krytokořenné","po",0)))</f>
        <v>0</v>
      </c>
      <c r="N311" s="66"/>
      <c r="O311" s="66" t="n">
        <f aca="false">'Vstupní data'!O311</f>
        <v>0</v>
      </c>
      <c r="P311" s="66" t="n">
        <f aca="false">IF(O311&gt;0,VLOOKUP(CONCATENATE(VLOOKUP(I311,'Pril3-drev'!$H$5:$K$83,4,0),"-",'Vstupní data'!R311),K2!$C$15:$D$23,2,0),0)</f>
        <v>0</v>
      </c>
      <c r="Q311" s="66" t="n">
        <f aca="false">IF(O311&gt;0,VLOOKUP(I311,'Pril3-drev'!$H$5:$I$83,2,0),0)</f>
        <v>0</v>
      </c>
      <c r="R311" s="66" t="n">
        <f aca="false">IF(Q311&gt;0,VLOOKUP(Q311,'Pril6-okus'!$A$5:$B$17,2,0),0)</f>
        <v>0</v>
      </c>
      <c r="S311" s="66" t="n">
        <f aca="false">IF(O311&gt;0,VLOOKUP(I311,'Pril3-drev'!$H$5:$J$83,3,0),0)</f>
        <v>0</v>
      </c>
      <c r="T311" s="66" t="str">
        <f aca="false">IF(O311&gt;0,IF(L311="k",0.9*VLOOKUP(S311,'ha-pocty-vyhl'!$A$5:$B$20,2,0),IF(L311="po",0.8*VLOOKUP(S311,'ha-pocty-vyhl'!$A$5:$B$20,2,0),VLOOKUP(S311,'ha-pocty-vyhl'!$A$5:$B$20,2,0))),"")</f>
        <v/>
      </c>
      <c r="U311" s="66" t="n">
        <f aca="false">'Vstupní data'!P311</f>
        <v>0</v>
      </c>
      <c r="V311" s="66" t="n">
        <f aca="false">IF(O311&gt;0,1.3*T311*1000*Z311/10000,0)</f>
        <v>0</v>
      </c>
      <c r="W311" s="66" t="n">
        <f aca="false">IF(O311&gt;0,1.3*T311*1000*Z311/10000,0)</f>
        <v>0</v>
      </c>
      <c r="X311" s="66" t="n">
        <f aca="false">IF(O311&gt;0,IF(O311&gt;V311,V311,O311),0)</f>
        <v>0</v>
      </c>
      <c r="Y311" s="66" t="n">
        <f aca="false">IF(O311&gt;0,IF(IF(U311&gt;W311,W311,U311)&lt;X311,W311,IF(U311&gt;W311,W311,U311)),0)</f>
        <v>0</v>
      </c>
      <c r="Z311" s="66" t="n">
        <f aca="false">IF(O311&gt;0,IF(J311&gt;0,J311,K311*H311/100),0)</f>
        <v>0</v>
      </c>
      <c r="AA311" s="67" t="n">
        <f aca="false">IF(O311&gt;0,CEILING(R311*P311*X311/Y311*Z311,1),0)</f>
        <v>0</v>
      </c>
      <c r="AB311" s="68" t="n">
        <f aca="false">IF(O311&gt;0,AA311/O311,0)</f>
        <v>0</v>
      </c>
      <c r="AC311" s="66" t="n">
        <f aca="false">'Vstupní data'!W311</f>
        <v>0</v>
      </c>
      <c r="AI311" s="66" t="str">
        <f aca="false">IF(OR('Vstupní data'!T311&gt;0,'Vstupní data'!U311&gt;0),VLOOKUP(I311,'Pril3-drev'!$H$5:$J$83,3,0),"")</f>
        <v/>
      </c>
      <c r="AJ311" s="66" t="n">
        <f aca="false">IF('Vstupní data'!V311="prostokořenný",0,IF('Vstupní data'!V311="krytokořenný","k",IF('Vstupní data'!V311="poloodrostky nebo odrostky, prostokořenné i krytokořenné","po",0)))</f>
        <v>0</v>
      </c>
      <c r="AK311" s="66" t="n">
        <f aca="false">IF(OR('Vstupní data'!T311&gt;0,'Vstupní data'!U311&gt;0),IF(AJ311="k",0.9*VLOOKUP(AI311,'ha-pocty-vyhl'!$A$5:$B$20,2,0),IF(AJ311="po",0.8*VLOOKUP(AI311,'ha-pocty-vyhl'!$A$5:$B$20,2,0),VLOOKUP(AI311,'ha-pocty-vyhl'!$A$5:$B$20,2,0))),0)</f>
        <v>0</v>
      </c>
      <c r="AL311" s="66" t="n">
        <f aca="false">IF(OR('Vstupní data'!T311&gt;0,'Vstupní data'!U311&gt;0),'Vstupní data'!K311*'Vstupní data'!M311/100,0)</f>
        <v>0</v>
      </c>
      <c r="AM311" s="66" t="n">
        <f aca="false">IF(OR('Vstupní data'!T311&gt;0,'Vstupní data'!U311&gt;0),IF('Vstupní data'!T311&gt;0,'Vstupní data'!T311,ROUND(10*'Vstupní data'!U311/AK311,0)),0)</f>
        <v>0</v>
      </c>
      <c r="AN311" s="69" t="n">
        <f aca="false">IF('Vstupní data'!T311&gt;0,   IF('Vstupní data'!T311&lt;=AL311,'Vstupní data'!T311,AL311),   IF(AM311&lt;AL311,AM311,AL311))</f>
        <v>0</v>
      </c>
      <c r="AO311" s="69" t="n">
        <f aca="false">'Vstupní data'!X311</f>
        <v>0</v>
      </c>
      <c r="AP311" s="66" t="n">
        <f aca="false">IF(OR('Vstupní data'!T311&gt;0,'Vstupní data'!U311&gt;0),IF(I311&lt;&gt;0,VLOOKUP(I311,'Pril3-drev'!$H$5:$I$83,2,0),0),0)</f>
        <v>0</v>
      </c>
      <c r="AQ311" s="66" t="n">
        <f aca="false">'Vstupní data'!Y311</f>
        <v>0</v>
      </c>
      <c r="AR311" s="66" t="str">
        <f aca="false">IF(AC311&gt;5,   IF('Vstupní data'!Y311&gt;0,   VLOOKUP(VLOOKUP(CONCATENATE(VLOOKUP(I311,'Pril3-drev'!$H$4:$L$83,5,0),AC311),'Pril3-drev'!$Q$4:$R$2803,2,0),'AVB-BS'!$C$5:$S$29 ,LOOKUP(AQ311,'AVB-BS'!$D$3:$S$3,'AVB-BS'!$D$1:$S$1) ,0 )   ,   IF('Vstupní data'!Z311&gt;0,'Vstupní data'!Z311,0)) , "")</f>
        <v/>
      </c>
      <c r="AS311" s="70" t="str">
        <f aca="false">IF(AC311&gt;5,VLOOKUP(CONCATENATE(AP311,AR311),'Pril1-THLPa'!$H$6:$N$96,4,0),"")</f>
        <v/>
      </c>
      <c r="AT311" s="70" t="str">
        <f aca="false">IF(AC311&gt;5,VLOOKUP(CONCATENATE(AP311,AR311),'Pril1-THLPa'!$H$6:$N$96,5,0),"")</f>
        <v/>
      </c>
      <c r="AU311" s="70" t="str">
        <f aca="false">IF(AC311&gt;5,VLOOKUP(CONCATENATE(AP311,AR311),'Pril1-THLPa'!$H$6:$N$96,6,0),"")</f>
        <v/>
      </c>
      <c r="AV311" s="70" t="str">
        <f aca="false">IF(AC311&gt;5,VLOOKUP(CONCATENATE(AP311,AR311),'Pril1-THLPa'!$H$6:$N$96,7,0),"")</f>
        <v/>
      </c>
      <c r="AW311" s="70" t="str">
        <f aca="false">IF(AC311&gt;5,VLOOKUP(CONCATENATE(AP311,AR311),'Pril1-THLPa'!$H$6:$O$96,8,0),"")</f>
        <v/>
      </c>
      <c r="AX311" s="66" t="n">
        <f aca="false">IF(AC311&gt;0,IF(AND(AC311&gt;0,AC311&lt;=5),VLOOKUP(AP311,'Pril1-THLPa'!$A$6:$F$18,LOOKUP(AC311,'Pril1-THLPa'!$B$5:$F$5,'Pril1-THLPa'!$B$4:$F$4),0),AS311+AT311*(AC311-5)+AU311*POWER(AC311-5,2)+AV311*POWER(AC311-5,3)+AW311*POWER(AC311-5,4)),0)</f>
        <v>0</v>
      </c>
      <c r="AY311" s="71"/>
      <c r="AZ311" s="66" t="n">
        <f aca="false">'Vstupní data'!AA311</f>
        <v>0</v>
      </c>
      <c r="BA311" s="66" t="n">
        <f aca="false">IF(OR('Vstupní data'!T311&gt;0,'Vstupní data'!U311&gt;0),IF(AC311&lt;&gt;"",AX311*AO311/10*(100+AZ311)/100,0),0)</f>
        <v>0</v>
      </c>
      <c r="BB311" s="67" t="n">
        <f aca="false">IF(AC311&lt;&gt;"",ROUND(BA311*AN311,0),0)</f>
        <v>0</v>
      </c>
      <c r="BC311" s="68" t="str">
        <f aca="false">IF(AE311&gt;0,BB311/AE311,"")</f>
        <v/>
      </c>
      <c r="BD311" s="66" t="n">
        <f aca="false">'Vstupní data'!AE311</f>
        <v>0</v>
      </c>
      <c r="BF311" s="66" t="n">
        <f aca="false">'Vstupní data'!AC311</f>
        <v>0</v>
      </c>
      <c r="BH311" s="66" t="n">
        <f aca="false">'Vstupní data'!AD311</f>
        <v>0</v>
      </c>
      <c r="BI311" s="66" t="n">
        <f aca="false">'Vstupní data'!AF311</f>
        <v>0</v>
      </c>
      <c r="BJ311" s="69" t="n">
        <f aca="false">'Vstupní data'!AG311</f>
        <v>0</v>
      </c>
      <c r="BK311" s="69" t="n">
        <f aca="false">IF(BF311&lt;&gt;0,VLOOKUP(I311,'Pril3-drev'!$H$5:$I$83,2,0),0)</f>
        <v>0</v>
      </c>
      <c r="BL311" s="69" t="n">
        <f aca="false">IF(BF311&lt;&gt;0,VLOOKUP(BK311,'Pril3-drev'!$A$5:$C$17,3,0),0)</f>
        <v>0</v>
      </c>
      <c r="BM311" s="69" t="n">
        <f aca="false">'Vstupní data'!AH311</f>
        <v>0</v>
      </c>
      <c r="BN311" s="69" t="n">
        <f aca="false">IF('Vstupní data'!AH311&gt;0,   VLOOKUP(VLOOKUP(CONCATENATE(VLOOKUP(I311,'Pril3-drev'!$H$4:$L$83,5,0),BD311),'Pril3-drev'!$Q$4:$R$2803,2,0),'AVB-BS'!$C$5:$S$29 ,LOOKUP(BM311,'AVB-BS'!$D$3:$S$3,'AVB-BS'!$D$1:$S$1) ,0 )   ,   IF('Vstupní data'!AI311&gt;0,'Vstupní data'!AI311,0))</f>
        <v>0</v>
      </c>
      <c r="BO311" s="69" t="str">
        <f aca="false">IF(BX311&gt;5,VLOOKUP(CONCATENATE(BK311,BN311),'Pril1-THLPa'!$H$6:$N$96,4,0),"")</f>
        <v/>
      </c>
      <c r="BP311" s="69" t="str">
        <f aca="false">IF(BX311&gt;5,VLOOKUP(CONCATENATE(BK311,BN311),'Pril1-THLPa'!$H$6:$N$96,5,0),"")</f>
        <v/>
      </c>
      <c r="BQ311" s="69" t="str">
        <f aca="false">IF(BX311&gt;5,VLOOKUP(CONCATENATE(BK311,BN311),'Pril1-THLPa'!$H$6:$N$96,6,0),"")</f>
        <v/>
      </c>
      <c r="BR311" s="69" t="str">
        <f aca="false">IF(BX311&gt;5,VLOOKUP(CONCATENATE(BK311,BN311),'Pril1-THLPa'!$H$6:$N$96,7,0),"")</f>
        <v/>
      </c>
      <c r="BS311" s="69" t="str">
        <f aca="false">IF(BX311&gt;5,VLOOKUP(CONCATENATE(BK311,BN311),'Pril1-THLPa'!$H$6:$O$96,8,0),"")</f>
        <v/>
      </c>
      <c r="BT311" s="69" t="str">
        <f aca="false">IF(BF311&gt;0, IF(BK311="smrk",  VLOOKUP(VLOOKUP(BD311,'Pril9-K3'!$L$8:$M$207,2,0),'Pril9-K3'!$A$8:$J$16,LOOKUP(BN311,'Pril9-K3'!$A$7:$J$7,'Pril9-K3'!$A$5:$J$5),0), IF(AND(BK311&lt;&gt;"smrk",'Vstupní data'!AK311&lt;&gt;""),'Vstupní data'!AK311,   VLOOKUP(VLOOKUP(BD311,'Pril9-K3'!$L$8:$M$207,2,0),'Pril9-K3'!$A$8:$J$16,LOOKUP(BN311,'Pril9-K3'!$A$7:$J$7,'Pril9-K3'!$A$5:$J$5),0)   )),   "")</f>
        <v/>
      </c>
      <c r="BV311" s="69" t="n">
        <f aca="false">'Vstupní data'!AJ311</f>
        <v>0</v>
      </c>
      <c r="BW311" s="69" t="n">
        <f aca="false">IF(BF311&gt;0,IF(J311&gt;0,J311,K311*H311/100),0)</f>
        <v>0</v>
      </c>
      <c r="BX311" s="69" t="n">
        <f aca="false">IF(BF311&gt;0,IF(BJ311&gt;BL311,BL311,BJ311),0)</f>
        <v>0</v>
      </c>
      <c r="BY311" s="69" t="n">
        <f aca="false">IF(BD311=0,0,IF(AND(BX311&gt;0,BX311&lt;=5),  IF(AND(BX311&gt;0,BX311&lt;=5),VLOOKUP(BK311,'Pril1-THLPa'!$A$6:$F$18,IF(AND(BX311&gt;0,BX311&lt;=5),LOOKUP(BX311,'Pril1-THLPa'!$B$5:$F$5,'Pril1-THLPa'!$B$4:$F$4),""),0),""),  IF(BX311&gt;5,BO311+BP311*(BX311-5)+BQ311*POWER(BX311-5,2)+BR311*POWER(BX311-5,3)+BS311*POWER(BX311-5,4),"")))</f>
        <v>0</v>
      </c>
      <c r="BZ311" s="69" t="n">
        <f aca="false">IF(BY311&gt;0,BY311*BI311/10*BW311*(100+BV311)/100,0)</f>
        <v>0</v>
      </c>
      <c r="CA311" s="69" t="n">
        <f aca="false">IF(BD311&gt;0,BX311-IF(BD311&gt;BX311,BX311,BD311),0)</f>
        <v>0</v>
      </c>
      <c r="CB311" s="69" t="n">
        <f aca="false">POWER(1.01,CA311)</f>
        <v>1</v>
      </c>
      <c r="CC311" s="69" t="n">
        <f aca="false">IF(BF311&gt;0,IF(BF311&gt;BH311,1,BF311/BH311),0)</f>
        <v>0</v>
      </c>
      <c r="CD311" s="72" t="n">
        <f aca="false">IF(BD311=0,0,IF(BF311&gt;0,ROUND(IF(CB311&lt;&gt;0,BZ311*BT311*1/CB311*CC311,0),0),0))</f>
        <v>0</v>
      </c>
      <c r="CE311" s="73" t="str">
        <f aca="false">IF(BF311&gt;0,IF(BF311&gt;BH311,CD311/BF311,CD311/BH311),"")</f>
        <v/>
      </c>
      <c r="CF311" s="69" t="n">
        <f aca="false">'Vstupní data'!AM311</f>
        <v>0</v>
      </c>
      <c r="CG311" s="69" t="n">
        <f aca="false">'Vstupní data'!AN311</f>
        <v>0</v>
      </c>
      <c r="CH311" s="69" t="n">
        <f aca="false">'Vstupní data'!AO311</f>
        <v>0</v>
      </c>
      <c r="CI311" s="69" t="n">
        <f aca="false">'Vstupní data'!AP311</f>
        <v>0</v>
      </c>
      <c r="CJ311" s="72" t="n">
        <f aca="false">ROUND(CH311*CI311,0)</f>
        <v>0</v>
      </c>
      <c r="CK311" s="74" t="str">
        <f aca="false">IF(OR(AA311&gt;0,BB311&gt;0,CD311&gt;0,CJ311&gt;0),AA311+BB311+CD311+CJ311,"")</f>
        <v/>
      </c>
    </row>
    <row r="312" customFormat="false" ht="12.8" hidden="false" customHeight="false" outlineLevel="0" collapsed="false">
      <c r="A312" s="66" t="n">
        <f aca="false">'Vstupní data'!A312</f>
        <v>0</v>
      </c>
      <c r="F312" s="66" t="str">
        <f aca="false">CONCATENATE('Vstupní data'!F312,'Vstupní data'!G312,'Vstupní data'!H312,'Vstupní data'!I312)</f>
        <v/>
      </c>
      <c r="G312" s="66"/>
      <c r="H312" s="66" t="n">
        <f aca="false">'Vstupní data'!K312</f>
        <v>0</v>
      </c>
      <c r="I312" s="66" t="n">
        <f aca="false">'Vstupní data'!L312</f>
        <v>0</v>
      </c>
      <c r="J312" s="66" t="n">
        <f aca="false">'Vstupní data'!K312*'Vstupní data'!M312/100</f>
        <v>0</v>
      </c>
      <c r="L312" s="66" t="n">
        <f aca="false">IF('Vstupní data'!N312="prostokořenný",0,IF('Vstupní data'!N312="krytokořenný","k",IF('Vstupní data'!N312="poloodrostky nebo odrostky, prostokořenné i krytokořenné","po",0)))</f>
        <v>0</v>
      </c>
      <c r="N312" s="66"/>
      <c r="O312" s="66" t="n">
        <f aca="false">'Vstupní data'!O312</f>
        <v>0</v>
      </c>
      <c r="P312" s="66" t="n">
        <f aca="false">IF(O312&gt;0,VLOOKUP(CONCATENATE(VLOOKUP(I312,'Pril3-drev'!$H$5:$K$83,4,0),"-",'Vstupní data'!R312),K2!$C$15:$D$23,2,0),0)</f>
        <v>0</v>
      </c>
      <c r="Q312" s="66" t="n">
        <f aca="false">IF(O312&gt;0,VLOOKUP(I312,'Pril3-drev'!$H$5:$I$83,2,0),0)</f>
        <v>0</v>
      </c>
      <c r="R312" s="66" t="n">
        <f aca="false">IF(Q312&gt;0,VLOOKUP(Q312,'Pril6-okus'!$A$5:$B$17,2,0),0)</f>
        <v>0</v>
      </c>
      <c r="S312" s="66" t="n">
        <f aca="false">IF(O312&gt;0,VLOOKUP(I312,'Pril3-drev'!$H$5:$J$83,3,0),0)</f>
        <v>0</v>
      </c>
      <c r="T312" s="66" t="str">
        <f aca="false">IF(O312&gt;0,IF(L312="k",0.9*VLOOKUP(S312,'ha-pocty-vyhl'!$A$5:$B$20,2,0),IF(L312="po",0.8*VLOOKUP(S312,'ha-pocty-vyhl'!$A$5:$B$20,2,0),VLOOKUP(S312,'ha-pocty-vyhl'!$A$5:$B$20,2,0))),"")</f>
        <v/>
      </c>
      <c r="U312" s="66" t="n">
        <f aca="false">'Vstupní data'!P312</f>
        <v>0</v>
      </c>
      <c r="V312" s="66" t="n">
        <f aca="false">IF(O312&gt;0,1.3*T312*1000*Z312/10000,0)</f>
        <v>0</v>
      </c>
      <c r="W312" s="66" t="n">
        <f aca="false">IF(O312&gt;0,1.3*T312*1000*Z312/10000,0)</f>
        <v>0</v>
      </c>
      <c r="X312" s="66" t="n">
        <f aca="false">IF(O312&gt;0,IF(O312&gt;V312,V312,O312),0)</f>
        <v>0</v>
      </c>
      <c r="Y312" s="66" t="n">
        <f aca="false">IF(O312&gt;0,IF(IF(U312&gt;W312,W312,U312)&lt;X312,W312,IF(U312&gt;W312,W312,U312)),0)</f>
        <v>0</v>
      </c>
      <c r="Z312" s="66" t="n">
        <f aca="false">IF(O312&gt;0,IF(J312&gt;0,J312,K312*H312/100),0)</f>
        <v>0</v>
      </c>
      <c r="AA312" s="67" t="n">
        <f aca="false">IF(O312&gt;0,CEILING(R312*P312*X312/Y312*Z312,1),0)</f>
        <v>0</v>
      </c>
      <c r="AB312" s="68" t="n">
        <f aca="false">IF(O312&gt;0,AA312/O312,0)</f>
        <v>0</v>
      </c>
      <c r="AC312" s="66" t="n">
        <f aca="false">'Vstupní data'!W312</f>
        <v>0</v>
      </c>
      <c r="AI312" s="66" t="str">
        <f aca="false">IF(OR('Vstupní data'!T312&gt;0,'Vstupní data'!U312&gt;0),VLOOKUP(I312,'Pril3-drev'!$H$5:$J$83,3,0),"")</f>
        <v/>
      </c>
      <c r="AJ312" s="66" t="n">
        <f aca="false">IF('Vstupní data'!V312="prostokořenný",0,IF('Vstupní data'!V312="krytokořenný","k",IF('Vstupní data'!V312="poloodrostky nebo odrostky, prostokořenné i krytokořenné","po",0)))</f>
        <v>0</v>
      </c>
      <c r="AK312" s="66" t="n">
        <f aca="false">IF(OR('Vstupní data'!T312&gt;0,'Vstupní data'!U312&gt;0),IF(AJ312="k",0.9*VLOOKUP(AI312,'ha-pocty-vyhl'!$A$5:$B$20,2,0),IF(AJ312="po",0.8*VLOOKUP(AI312,'ha-pocty-vyhl'!$A$5:$B$20,2,0),VLOOKUP(AI312,'ha-pocty-vyhl'!$A$5:$B$20,2,0))),0)</f>
        <v>0</v>
      </c>
      <c r="AL312" s="66" t="n">
        <f aca="false">IF(OR('Vstupní data'!T312&gt;0,'Vstupní data'!U312&gt;0),'Vstupní data'!K312*'Vstupní data'!M312/100,0)</f>
        <v>0</v>
      </c>
      <c r="AM312" s="66" t="n">
        <f aca="false">IF(OR('Vstupní data'!T312&gt;0,'Vstupní data'!U312&gt;0),IF('Vstupní data'!T312&gt;0,'Vstupní data'!T312,ROUND(10*'Vstupní data'!U312/AK312,0)),0)</f>
        <v>0</v>
      </c>
      <c r="AN312" s="69" t="n">
        <f aca="false">IF('Vstupní data'!T312&gt;0,   IF('Vstupní data'!T312&lt;=AL312,'Vstupní data'!T312,AL312),   IF(AM312&lt;AL312,AM312,AL312))</f>
        <v>0</v>
      </c>
      <c r="AO312" s="69" t="n">
        <f aca="false">'Vstupní data'!X312</f>
        <v>0</v>
      </c>
      <c r="AP312" s="66" t="n">
        <f aca="false">IF(OR('Vstupní data'!T312&gt;0,'Vstupní data'!U312&gt;0),IF(I312&lt;&gt;0,VLOOKUP(I312,'Pril3-drev'!$H$5:$I$83,2,0),0),0)</f>
        <v>0</v>
      </c>
      <c r="AQ312" s="66" t="n">
        <f aca="false">'Vstupní data'!Y312</f>
        <v>0</v>
      </c>
      <c r="AR312" s="66" t="str">
        <f aca="false">IF(AC312&gt;5,   IF('Vstupní data'!Y312&gt;0,   VLOOKUP(VLOOKUP(CONCATENATE(VLOOKUP(I312,'Pril3-drev'!$H$4:$L$83,5,0),AC312),'Pril3-drev'!$Q$4:$R$2803,2,0),'AVB-BS'!$C$5:$S$29 ,LOOKUP(AQ312,'AVB-BS'!$D$3:$S$3,'AVB-BS'!$D$1:$S$1) ,0 )   ,   IF('Vstupní data'!Z312&gt;0,'Vstupní data'!Z312,0)) , "")</f>
        <v/>
      </c>
      <c r="AS312" s="70" t="str">
        <f aca="false">IF(AC312&gt;5,VLOOKUP(CONCATENATE(AP312,AR312),'Pril1-THLPa'!$H$6:$N$96,4,0),"")</f>
        <v/>
      </c>
      <c r="AT312" s="70" t="str">
        <f aca="false">IF(AC312&gt;5,VLOOKUP(CONCATENATE(AP312,AR312),'Pril1-THLPa'!$H$6:$N$96,5,0),"")</f>
        <v/>
      </c>
      <c r="AU312" s="70" t="str">
        <f aca="false">IF(AC312&gt;5,VLOOKUP(CONCATENATE(AP312,AR312),'Pril1-THLPa'!$H$6:$N$96,6,0),"")</f>
        <v/>
      </c>
      <c r="AV312" s="70" t="str">
        <f aca="false">IF(AC312&gt;5,VLOOKUP(CONCATENATE(AP312,AR312),'Pril1-THLPa'!$H$6:$N$96,7,0),"")</f>
        <v/>
      </c>
      <c r="AW312" s="70" t="str">
        <f aca="false">IF(AC312&gt;5,VLOOKUP(CONCATENATE(AP312,AR312),'Pril1-THLPa'!$H$6:$O$96,8,0),"")</f>
        <v/>
      </c>
      <c r="AX312" s="66" t="n">
        <f aca="false">IF(AC312&gt;0,IF(AND(AC312&gt;0,AC312&lt;=5),VLOOKUP(AP312,'Pril1-THLPa'!$A$6:$F$18,LOOKUP(AC312,'Pril1-THLPa'!$B$5:$F$5,'Pril1-THLPa'!$B$4:$F$4),0),AS312+AT312*(AC312-5)+AU312*POWER(AC312-5,2)+AV312*POWER(AC312-5,3)+AW312*POWER(AC312-5,4)),0)</f>
        <v>0</v>
      </c>
      <c r="AY312" s="71"/>
      <c r="AZ312" s="66" t="n">
        <f aca="false">'Vstupní data'!AA312</f>
        <v>0</v>
      </c>
      <c r="BA312" s="66" t="n">
        <f aca="false">IF(OR('Vstupní data'!T312&gt;0,'Vstupní data'!U312&gt;0),IF(AC312&lt;&gt;"",AX312*AO312/10*(100+AZ312)/100,0),0)</f>
        <v>0</v>
      </c>
      <c r="BB312" s="67" t="n">
        <f aca="false">IF(AC312&lt;&gt;"",ROUND(BA312*AN312,0),0)</f>
        <v>0</v>
      </c>
      <c r="BC312" s="68" t="str">
        <f aca="false">IF(AE312&gt;0,BB312/AE312,"")</f>
        <v/>
      </c>
      <c r="BD312" s="66" t="n">
        <f aca="false">'Vstupní data'!AE312</f>
        <v>0</v>
      </c>
      <c r="BF312" s="66" t="n">
        <f aca="false">'Vstupní data'!AC312</f>
        <v>0</v>
      </c>
      <c r="BH312" s="66" t="n">
        <f aca="false">'Vstupní data'!AD312</f>
        <v>0</v>
      </c>
      <c r="BI312" s="66" t="n">
        <f aca="false">'Vstupní data'!AF312</f>
        <v>0</v>
      </c>
      <c r="BJ312" s="69" t="n">
        <f aca="false">'Vstupní data'!AG312</f>
        <v>0</v>
      </c>
      <c r="BK312" s="69" t="n">
        <f aca="false">IF(BF312&lt;&gt;0,VLOOKUP(I312,'Pril3-drev'!$H$5:$I$83,2,0),0)</f>
        <v>0</v>
      </c>
      <c r="BL312" s="69" t="n">
        <f aca="false">IF(BF312&lt;&gt;0,VLOOKUP(BK312,'Pril3-drev'!$A$5:$C$17,3,0),0)</f>
        <v>0</v>
      </c>
      <c r="BM312" s="69" t="n">
        <f aca="false">'Vstupní data'!AH312</f>
        <v>0</v>
      </c>
      <c r="BN312" s="69" t="n">
        <f aca="false">IF('Vstupní data'!AH312&gt;0,   VLOOKUP(VLOOKUP(CONCATENATE(VLOOKUP(I312,'Pril3-drev'!$H$4:$L$83,5,0),BD312),'Pril3-drev'!$Q$4:$R$2803,2,0),'AVB-BS'!$C$5:$S$29 ,LOOKUP(BM312,'AVB-BS'!$D$3:$S$3,'AVB-BS'!$D$1:$S$1) ,0 )   ,   IF('Vstupní data'!AI312&gt;0,'Vstupní data'!AI312,0))</f>
        <v>0</v>
      </c>
      <c r="BO312" s="69" t="str">
        <f aca="false">IF(BX312&gt;5,VLOOKUP(CONCATENATE(BK312,BN312),'Pril1-THLPa'!$H$6:$N$96,4,0),"")</f>
        <v/>
      </c>
      <c r="BP312" s="69" t="str">
        <f aca="false">IF(BX312&gt;5,VLOOKUP(CONCATENATE(BK312,BN312),'Pril1-THLPa'!$H$6:$N$96,5,0),"")</f>
        <v/>
      </c>
      <c r="BQ312" s="69" t="str">
        <f aca="false">IF(BX312&gt;5,VLOOKUP(CONCATENATE(BK312,BN312),'Pril1-THLPa'!$H$6:$N$96,6,0),"")</f>
        <v/>
      </c>
      <c r="BR312" s="69" t="str">
        <f aca="false">IF(BX312&gt;5,VLOOKUP(CONCATENATE(BK312,BN312),'Pril1-THLPa'!$H$6:$N$96,7,0),"")</f>
        <v/>
      </c>
      <c r="BS312" s="69" t="str">
        <f aca="false">IF(BX312&gt;5,VLOOKUP(CONCATENATE(BK312,BN312),'Pril1-THLPa'!$H$6:$O$96,8,0),"")</f>
        <v/>
      </c>
      <c r="BT312" s="69" t="str">
        <f aca="false">IF(BF312&gt;0, IF(BK312="smrk",  VLOOKUP(VLOOKUP(BD312,'Pril9-K3'!$L$8:$M$207,2,0),'Pril9-K3'!$A$8:$J$16,LOOKUP(BN312,'Pril9-K3'!$A$7:$J$7,'Pril9-K3'!$A$5:$J$5),0), IF(AND(BK312&lt;&gt;"smrk",'Vstupní data'!AK312&lt;&gt;""),'Vstupní data'!AK312,   VLOOKUP(VLOOKUP(BD312,'Pril9-K3'!$L$8:$M$207,2,0),'Pril9-K3'!$A$8:$J$16,LOOKUP(BN312,'Pril9-K3'!$A$7:$J$7,'Pril9-K3'!$A$5:$J$5),0)   )),   "")</f>
        <v/>
      </c>
      <c r="BV312" s="69" t="n">
        <f aca="false">'Vstupní data'!AJ312</f>
        <v>0</v>
      </c>
      <c r="BW312" s="69" t="n">
        <f aca="false">IF(BF312&gt;0,IF(J312&gt;0,J312,K312*H312/100),0)</f>
        <v>0</v>
      </c>
      <c r="BX312" s="69" t="n">
        <f aca="false">IF(BF312&gt;0,IF(BJ312&gt;BL312,BL312,BJ312),0)</f>
        <v>0</v>
      </c>
      <c r="BY312" s="69" t="n">
        <f aca="false">IF(BD312=0,0,IF(AND(BX312&gt;0,BX312&lt;=5),  IF(AND(BX312&gt;0,BX312&lt;=5),VLOOKUP(BK312,'Pril1-THLPa'!$A$6:$F$18,IF(AND(BX312&gt;0,BX312&lt;=5),LOOKUP(BX312,'Pril1-THLPa'!$B$5:$F$5,'Pril1-THLPa'!$B$4:$F$4),""),0),""),  IF(BX312&gt;5,BO312+BP312*(BX312-5)+BQ312*POWER(BX312-5,2)+BR312*POWER(BX312-5,3)+BS312*POWER(BX312-5,4),"")))</f>
        <v>0</v>
      </c>
      <c r="BZ312" s="69" t="n">
        <f aca="false">IF(BY312&gt;0,BY312*BI312/10*BW312*(100+BV312)/100,0)</f>
        <v>0</v>
      </c>
      <c r="CA312" s="69" t="n">
        <f aca="false">IF(BD312&gt;0,BX312-IF(BD312&gt;BX312,BX312,BD312),0)</f>
        <v>0</v>
      </c>
      <c r="CB312" s="69" t="n">
        <f aca="false">POWER(1.01,CA312)</f>
        <v>1</v>
      </c>
      <c r="CC312" s="69" t="n">
        <f aca="false">IF(BF312&gt;0,IF(BF312&gt;BH312,1,BF312/BH312),0)</f>
        <v>0</v>
      </c>
      <c r="CD312" s="72" t="n">
        <f aca="false">IF(BD312=0,0,IF(BF312&gt;0,ROUND(IF(CB312&lt;&gt;0,BZ312*BT312*1/CB312*CC312,0),0),0))</f>
        <v>0</v>
      </c>
      <c r="CE312" s="73" t="str">
        <f aca="false">IF(BF312&gt;0,IF(BF312&gt;BH312,CD312/BF312,CD312/BH312),"")</f>
        <v/>
      </c>
      <c r="CF312" s="69" t="n">
        <f aca="false">'Vstupní data'!AM312</f>
        <v>0</v>
      </c>
      <c r="CG312" s="69" t="n">
        <f aca="false">'Vstupní data'!AN312</f>
        <v>0</v>
      </c>
      <c r="CH312" s="69" t="n">
        <f aca="false">'Vstupní data'!AO312</f>
        <v>0</v>
      </c>
      <c r="CI312" s="69" t="n">
        <f aca="false">'Vstupní data'!AP312</f>
        <v>0</v>
      </c>
      <c r="CJ312" s="72" t="n">
        <f aca="false">ROUND(CH312*CI312,0)</f>
        <v>0</v>
      </c>
      <c r="CK312" s="74" t="str">
        <f aca="false">IF(OR(AA312&gt;0,BB312&gt;0,CD312&gt;0,CJ312&gt;0),AA312+BB312+CD312+CJ312,"")</f>
        <v/>
      </c>
    </row>
    <row r="313" customFormat="false" ht="12.8" hidden="false" customHeight="false" outlineLevel="0" collapsed="false">
      <c r="A313" s="66" t="n">
        <f aca="false">'Vstupní data'!A313</f>
        <v>0</v>
      </c>
      <c r="F313" s="66" t="str">
        <f aca="false">CONCATENATE('Vstupní data'!F313,'Vstupní data'!G313,'Vstupní data'!H313,'Vstupní data'!I313)</f>
        <v/>
      </c>
      <c r="G313" s="66"/>
      <c r="H313" s="66" t="n">
        <f aca="false">'Vstupní data'!K313</f>
        <v>0</v>
      </c>
      <c r="I313" s="66" t="n">
        <f aca="false">'Vstupní data'!L313</f>
        <v>0</v>
      </c>
      <c r="J313" s="66" t="n">
        <f aca="false">'Vstupní data'!K313*'Vstupní data'!M313/100</f>
        <v>0</v>
      </c>
      <c r="L313" s="66" t="n">
        <f aca="false">IF('Vstupní data'!N313="prostokořenný",0,IF('Vstupní data'!N313="krytokořenný","k",IF('Vstupní data'!N313="poloodrostky nebo odrostky, prostokořenné i krytokořenné","po",0)))</f>
        <v>0</v>
      </c>
      <c r="N313" s="66"/>
      <c r="O313" s="66" t="n">
        <f aca="false">'Vstupní data'!O313</f>
        <v>0</v>
      </c>
      <c r="P313" s="66" t="n">
        <f aca="false">IF(O313&gt;0,VLOOKUP(CONCATENATE(VLOOKUP(I313,'Pril3-drev'!$H$5:$K$83,4,0),"-",'Vstupní data'!R313),K2!$C$15:$D$23,2,0),0)</f>
        <v>0</v>
      </c>
      <c r="Q313" s="66" t="n">
        <f aca="false">IF(O313&gt;0,VLOOKUP(I313,'Pril3-drev'!$H$5:$I$83,2,0),0)</f>
        <v>0</v>
      </c>
      <c r="R313" s="66" t="n">
        <f aca="false">IF(Q313&gt;0,VLOOKUP(Q313,'Pril6-okus'!$A$5:$B$17,2,0),0)</f>
        <v>0</v>
      </c>
      <c r="S313" s="66" t="n">
        <f aca="false">IF(O313&gt;0,VLOOKUP(I313,'Pril3-drev'!$H$5:$J$83,3,0),0)</f>
        <v>0</v>
      </c>
      <c r="T313" s="66" t="str">
        <f aca="false">IF(O313&gt;0,IF(L313="k",0.9*VLOOKUP(S313,'ha-pocty-vyhl'!$A$5:$B$20,2,0),IF(L313="po",0.8*VLOOKUP(S313,'ha-pocty-vyhl'!$A$5:$B$20,2,0),VLOOKUP(S313,'ha-pocty-vyhl'!$A$5:$B$20,2,0))),"")</f>
        <v/>
      </c>
      <c r="U313" s="66" t="n">
        <f aca="false">'Vstupní data'!P313</f>
        <v>0</v>
      </c>
      <c r="V313" s="66" t="n">
        <f aca="false">IF(O313&gt;0,1.3*T313*1000*Z313/10000,0)</f>
        <v>0</v>
      </c>
      <c r="W313" s="66" t="n">
        <f aca="false">IF(O313&gt;0,1.3*T313*1000*Z313/10000,0)</f>
        <v>0</v>
      </c>
      <c r="X313" s="66" t="n">
        <f aca="false">IF(O313&gt;0,IF(O313&gt;V313,V313,O313),0)</f>
        <v>0</v>
      </c>
      <c r="Y313" s="66" t="n">
        <f aca="false">IF(O313&gt;0,IF(IF(U313&gt;W313,W313,U313)&lt;X313,W313,IF(U313&gt;W313,W313,U313)),0)</f>
        <v>0</v>
      </c>
      <c r="Z313" s="66" t="n">
        <f aca="false">IF(O313&gt;0,IF(J313&gt;0,J313,K313*H313/100),0)</f>
        <v>0</v>
      </c>
      <c r="AA313" s="67" t="n">
        <f aca="false">IF(O313&gt;0,CEILING(R313*P313*X313/Y313*Z313,1),0)</f>
        <v>0</v>
      </c>
      <c r="AB313" s="68" t="n">
        <f aca="false">IF(O313&gt;0,AA313/O313,0)</f>
        <v>0</v>
      </c>
      <c r="AC313" s="66" t="n">
        <f aca="false">'Vstupní data'!W313</f>
        <v>0</v>
      </c>
      <c r="AI313" s="66" t="str">
        <f aca="false">IF(OR('Vstupní data'!T313&gt;0,'Vstupní data'!U313&gt;0),VLOOKUP(I313,'Pril3-drev'!$H$5:$J$83,3,0),"")</f>
        <v/>
      </c>
      <c r="AJ313" s="66" t="n">
        <f aca="false">IF('Vstupní data'!V313="prostokořenný",0,IF('Vstupní data'!V313="krytokořenný","k",IF('Vstupní data'!V313="poloodrostky nebo odrostky, prostokořenné i krytokořenné","po",0)))</f>
        <v>0</v>
      </c>
      <c r="AK313" s="66" t="n">
        <f aca="false">IF(OR('Vstupní data'!T313&gt;0,'Vstupní data'!U313&gt;0),IF(AJ313="k",0.9*VLOOKUP(AI313,'ha-pocty-vyhl'!$A$5:$B$20,2,0),IF(AJ313="po",0.8*VLOOKUP(AI313,'ha-pocty-vyhl'!$A$5:$B$20,2,0),VLOOKUP(AI313,'ha-pocty-vyhl'!$A$5:$B$20,2,0))),0)</f>
        <v>0</v>
      </c>
      <c r="AL313" s="66" t="n">
        <f aca="false">IF(OR('Vstupní data'!T313&gt;0,'Vstupní data'!U313&gt;0),'Vstupní data'!K313*'Vstupní data'!M313/100,0)</f>
        <v>0</v>
      </c>
      <c r="AM313" s="66" t="n">
        <f aca="false">IF(OR('Vstupní data'!T313&gt;0,'Vstupní data'!U313&gt;0),IF('Vstupní data'!T313&gt;0,'Vstupní data'!T313,ROUND(10*'Vstupní data'!U313/AK313,0)),0)</f>
        <v>0</v>
      </c>
      <c r="AN313" s="69" t="n">
        <f aca="false">IF('Vstupní data'!T313&gt;0,   IF('Vstupní data'!T313&lt;=AL313,'Vstupní data'!T313,AL313),   IF(AM313&lt;AL313,AM313,AL313))</f>
        <v>0</v>
      </c>
      <c r="AO313" s="69" t="n">
        <f aca="false">'Vstupní data'!X313</f>
        <v>0</v>
      </c>
      <c r="AP313" s="66" t="n">
        <f aca="false">IF(OR('Vstupní data'!T313&gt;0,'Vstupní data'!U313&gt;0),IF(I313&lt;&gt;0,VLOOKUP(I313,'Pril3-drev'!$H$5:$I$83,2,0),0),0)</f>
        <v>0</v>
      </c>
      <c r="AQ313" s="66" t="n">
        <f aca="false">'Vstupní data'!Y313</f>
        <v>0</v>
      </c>
      <c r="AR313" s="66" t="str">
        <f aca="false">IF(AC313&gt;5,   IF('Vstupní data'!Y313&gt;0,   VLOOKUP(VLOOKUP(CONCATENATE(VLOOKUP(I313,'Pril3-drev'!$H$4:$L$83,5,0),AC313),'Pril3-drev'!$Q$4:$R$2803,2,0),'AVB-BS'!$C$5:$S$29 ,LOOKUP(AQ313,'AVB-BS'!$D$3:$S$3,'AVB-BS'!$D$1:$S$1) ,0 )   ,   IF('Vstupní data'!Z313&gt;0,'Vstupní data'!Z313,0)) , "")</f>
        <v/>
      </c>
      <c r="AS313" s="70" t="str">
        <f aca="false">IF(AC313&gt;5,VLOOKUP(CONCATENATE(AP313,AR313),'Pril1-THLPa'!$H$6:$N$96,4,0),"")</f>
        <v/>
      </c>
      <c r="AT313" s="70" t="str">
        <f aca="false">IF(AC313&gt;5,VLOOKUP(CONCATENATE(AP313,AR313),'Pril1-THLPa'!$H$6:$N$96,5,0),"")</f>
        <v/>
      </c>
      <c r="AU313" s="70" t="str">
        <f aca="false">IF(AC313&gt;5,VLOOKUP(CONCATENATE(AP313,AR313),'Pril1-THLPa'!$H$6:$N$96,6,0),"")</f>
        <v/>
      </c>
      <c r="AV313" s="70" t="str">
        <f aca="false">IF(AC313&gt;5,VLOOKUP(CONCATENATE(AP313,AR313),'Pril1-THLPa'!$H$6:$N$96,7,0),"")</f>
        <v/>
      </c>
      <c r="AW313" s="70" t="str">
        <f aca="false">IF(AC313&gt;5,VLOOKUP(CONCATENATE(AP313,AR313),'Pril1-THLPa'!$H$6:$O$96,8,0),"")</f>
        <v/>
      </c>
      <c r="AX313" s="66" t="n">
        <f aca="false">IF(AC313&gt;0,IF(AND(AC313&gt;0,AC313&lt;=5),VLOOKUP(AP313,'Pril1-THLPa'!$A$6:$F$18,LOOKUP(AC313,'Pril1-THLPa'!$B$5:$F$5,'Pril1-THLPa'!$B$4:$F$4),0),AS313+AT313*(AC313-5)+AU313*POWER(AC313-5,2)+AV313*POWER(AC313-5,3)+AW313*POWER(AC313-5,4)),0)</f>
        <v>0</v>
      </c>
      <c r="AY313" s="71"/>
      <c r="AZ313" s="66" t="n">
        <f aca="false">'Vstupní data'!AA313</f>
        <v>0</v>
      </c>
      <c r="BA313" s="66" t="n">
        <f aca="false">IF(OR('Vstupní data'!T313&gt;0,'Vstupní data'!U313&gt;0),IF(AC313&lt;&gt;"",AX313*AO313/10*(100+AZ313)/100,0),0)</f>
        <v>0</v>
      </c>
      <c r="BB313" s="67" t="n">
        <f aca="false">IF(AC313&lt;&gt;"",ROUND(BA313*AN313,0),0)</f>
        <v>0</v>
      </c>
      <c r="BC313" s="68" t="str">
        <f aca="false">IF(AE313&gt;0,BB313/AE313,"")</f>
        <v/>
      </c>
      <c r="BD313" s="66" t="n">
        <f aca="false">'Vstupní data'!AE313</f>
        <v>0</v>
      </c>
      <c r="BF313" s="66" t="n">
        <f aca="false">'Vstupní data'!AC313</f>
        <v>0</v>
      </c>
      <c r="BH313" s="66" t="n">
        <f aca="false">'Vstupní data'!AD313</f>
        <v>0</v>
      </c>
      <c r="BI313" s="66" t="n">
        <f aca="false">'Vstupní data'!AF313</f>
        <v>0</v>
      </c>
      <c r="BJ313" s="69" t="n">
        <f aca="false">'Vstupní data'!AG313</f>
        <v>0</v>
      </c>
      <c r="BK313" s="69" t="n">
        <f aca="false">IF(BF313&lt;&gt;0,VLOOKUP(I313,'Pril3-drev'!$H$5:$I$83,2,0),0)</f>
        <v>0</v>
      </c>
      <c r="BL313" s="69" t="n">
        <f aca="false">IF(BF313&lt;&gt;0,VLOOKUP(BK313,'Pril3-drev'!$A$5:$C$17,3,0),0)</f>
        <v>0</v>
      </c>
      <c r="BM313" s="69" t="n">
        <f aca="false">'Vstupní data'!AH313</f>
        <v>0</v>
      </c>
      <c r="BN313" s="69" t="n">
        <f aca="false">IF('Vstupní data'!AH313&gt;0,   VLOOKUP(VLOOKUP(CONCATENATE(VLOOKUP(I313,'Pril3-drev'!$H$4:$L$83,5,0),BD313),'Pril3-drev'!$Q$4:$R$2803,2,0),'AVB-BS'!$C$5:$S$29 ,LOOKUP(BM313,'AVB-BS'!$D$3:$S$3,'AVB-BS'!$D$1:$S$1) ,0 )   ,   IF('Vstupní data'!AI313&gt;0,'Vstupní data'!AI313,0))</f>
        <v>0</v>
      </c>
      <c r="BO313" s="69" t="str">
        <f aca="false">IF(BX313&gt;5,VLOOKUP(CONCATENATE(BK313,BN313),'Pril1-THLPa'!$H$6:$N$96,4,0),"")</f>
        <v/>
      </c>
      <c r="BP313" s="69" t="str">
        <f aca="false">IF(BX313&gt;5,VLOOKUP(CONCATENATE(BK313,BN313),'Pril1-THLPa'!$H$6:$N$96,5,0),"")</f>
        <v/>
      </c>
      <c r="BQ313" s="69" t="str">
        <f aca="false">IF(BX313&gt;5,VLOOKUP(CONCATENATE(BK313,BN313),'Pril1-THLPa'!$H$6:$N$96,6,0),"")</f>
        <v/>
      </c>
      <c r="BR313" s="69" t="str">
        <f aca="false">IF(BX313&gt;5,VLOOKUP(CONCATENATE(BK313,BN313),'Pril1-THLPa'!$H$6:$N$96,7,0),"")</f>
        <v/>
      </c>
      <c r="BS313" s="69" t="str">
        <f aca="false">IF(BX313&gt;5,VLOOKUP(CONCATENATE(BK313,BN313),'Pril1-THLPa'!$H$6:$O$96,8,0),"")</f>
        <v/>
      </c>
      <c r="BT313" s="69" t="str">
        <f aca="false">IF(BF313&gt;0, IF(BK313="smrk",  VLOOKUP(VLOOKUP(BD313,'Pril9-K3'!$L$8:$M$207,2,0),'Pril9-K3'!$A$8:$J$16,LOOKUP(BN313,'Pril9-K3'!$A$7:$J$7,'Pril9-K3'!$A$5:$J$5),0), IF(AND(BK313&lt;&gt;"smrk",'Vstupní data'!AK313&lt;&gt;""),'Vstupní data'!AK313,   VLOOKUP(VLOOKUP(BD313,'Pril9-K3'!$L$8:$M$207,2,0),'Pril9-K3'!$A$8:$J$16,LOOKUP(BN313,'Pril9-K3'!$A$7:$J$7,'Pril9-K3'!$A$5:$J$5),0)   )),   "")</f>
        <v/>
      </c>
      <c r="BV313" s="69" t="n">
        <f aca="false">'Vstupní data'!AJ313</f>
        <v>0</v>
      </c>
      <c r="BW313" s="69" t="n">
        <f aca="false">IF(BF313&gt;0,IF(J313&gt;0,J313,K313*H313/100),0)</f>
        <v>0</v>
      </c>
      <c r="BX313" s="69" t="n">
        <f aca="false">IF(BF313&gt;0,IF(BJ313&gt;BL313,BL313,BJ313),0)</f>
        <v>0</v>
      </c>
      <c r="BY313" s="69" t="n">
        <f aca="false">IF(BD313=0,0,IF(AND(BX313&gt;0,BX313&lt;=5),  IF(AND(BX313&gt;0,BX313&lt;=5),VLOOKUP(BK313,'Pril1-THLPa'!$A$6:$F$18,IF(AND(BX313&gt;0,BX313&lt;=5),LOOKUP(BX313,'Pril1-THLPa'!$B$5:$F$5,'Pril1-THLPa'!$B$4:$F$4),""),0),""),  IF(BX313&gt;5,BO313+BP313*(BX313-5)+BQ313*POWER(BX313-5,2)+BR313*POWER(BX313-5,3)+BS313*POWER(BX313-5,4),"")))</f>
        <v>0</v>
      </c>
      <c r="BZ313" s="69" t="n">
        <f aca="false">IF(BY313&gt;0,BY313*BI313/10*BW313*(100+BV313)/100,0)</f>
        <v>0</v>
      </c>
      <c r="CA313" s="69" t="n">
        <f aca="false">IF(BD313&gt;0,BX313-IF(BD313&gt;BX313,BX313,BD313),0)</f>
        <v>0</v>
      </c>
      <c r="CB313" s="69" t="n">
        <f aca="false">POWER(1.01,CA313)</f>
        <v>1</v>
      </c>
      <c r="CC313" s="69" t="n">
        <f aca="false">IF(BF313&gt;0,IF(BF313&gt;BH313,1,BF313/BH313),0)</f>
        <v>0</v>
      </c>
      <c r="CD313" s="72" t="n">
        <f aca="false">IF(BD313=0,0,IF(BF313&gt;0,ROUND(IF(CB313&lt;&gt;0,BZ313*BT313*1/CB313*CC313,0),0),0))</f>
        <v>0</v>
      </c>
      <c r="CE313" s="73" t="str">
        <f aca="false">IF(BF313&gt;0,IF(BF313&gt;BH313,CD313/BF313,CD313/BH313),"")</f>
        <v/>
      </c>
      <c r="CF313" s="69" t="n">
        <f aca="false">'Vstupní data'!AM313</f>
        <v>0</v>
      </c>
      <c r="CG313" s="69" t="n">
        <f aca="false">'Vstupní data'!AN313</f>
        <v>0</v>
      </c>
      <c r="CH313" s="69" t="n">
        <f aca="false">'Vstupní data'!AO313</f>
        <v>0</v>
      </c>
      <c r="CI313" s="69" t="n">
        <f aca="false">'Vstupní data'!AP313</f>
        <v>0</v>
      </c>
      <c r="CJ313" s="72" t="n">
        <f aca="false">ROUND(CH313*CI313,0)</f>
        <v>0</v>
      </c>
      <c r="CK313" s="74" t="str">
        <f aca="false">IF(OR(AA313&gt;0,BB313&gt;0,CD313&gt;0,CJ313&gt;0),AA313+BB313+CD313+CJ313,"")</f>
        <v/>
      </c>
    </row>
    <row r="314" customFormat="false" ht="12.8" hidden="false" customHeight="false" outlineLevel="0" collapsed="false">
      <c r="A314" s="66" t="n">
        <f aca="false">'Vstupní data'!A314</f>
        <v>0</v>
      </c>
      <c r="F314" s="66" t="str">
        <f aca="false">CONCATENATE('Vstupní data'!F314,'Vstupní data'!G314,'Vstupní data'!H314,'Vstupní data'!I314)</f>
        <v/>
      </c>
      <c r="G314" s="66"/>
      <c r="H314" s="66" t="n">
        <f aca="false">'Vstupní data'!K314</f>
        <v>0</v>
      </c>
      <c r="I314" s="66" t="n">
        <f aca="false">'Vstupní data'!L314</f>
        <v>0</v>
      </c>
      <c r="J314" s="66" t="n">
        <f aca="false">'Vstupní data'!K314*'Vstupní data'!M314/100</f>
        <v>0</v>
      </c>
      <c r="L314" s="66" t="n">
        <f aca="false">IF('Vstupní data'!N314="prostokořenný",0,IF('Vstupní data'!N314="krytokořenný","k",IF('Vstupní data'!N314="poloodrostky nebo odrostky, prostokořenné i krytokořenné","po",0)))</f>
        <v>0</v>
      </c>
      <c r="N314" s="66"/>
      <c r="O314" s="66" t="n">
        <f aca="false">'Vstupní data'!O314</f>
        <v>0</v>
      </c>
      <c r="P314" s="66" t="n">
        <f aca="false">IF(O314&gt;0,VLOOKUP(CONCATENATE(VLOOKUP(I314,'Pril3-drev'!$H$5:$K$83,4,0),"-",'Vstupní data'!R314),K2!$C$15:$D$23,2,0),0)</f>
        <v>0</v>
      </c>
      <c r="Q314" s="66" t="n">
        <f aca="false">IF(O314&gt;0,VLOOKUP(I314,'Pril3-drev'!$H$5:$I$83,2,0),0)</f>
        <v>0</v>
      </c>
      <c r="R314" s="66" t="n">
        <f aca="false">IF(Q314&gt;0,VLOOKUP(Q314,'Pril6-okus'!$A$5:$B$17,2,0),0)</f>
        <v>0</v>
      </c>
      <c r="S314" s="66" t="n">
        <f aca="false">IF(O314&gt;0,VLOOKUP(I314,'Pril3-drev'!$H$5:$J$83,3,0),0)</f>
        <v>0</v>
      </c>
      <c r="T314" s="66" t="str">
        <f aca="false">IF(O314&gt;0,IF(L314="k",0.9*VLOOKUP(S314,'ha-pocty-vyhl'!$A$5:$B$20,2,0),IF(L314="po",0.8*VLOOKUP(S314,'ha-pocty-vyhl'!$A$5:$B$20,2,0),VLOOKUP(S314,'ha-pocty-vyhl'!$A$5:$B$20,2,0))),"")</f>
        <v/>
      </c>
      <c r="U314" s="66" t="n">
        <f aca="false">'Vstupní data'!P314</f>
        <v>0</v>
      </c>
      <c r="V314" s="66" t="n">
        <f aca="false">IF(O314&gt;0,1.3*T314*1000*Z314/10000,0)</f>
        <v>0</v>
      </c>
      <c r="W314" s="66" t="n">
        <f aca="false">IF(O314&gt;0,1.3*T314*1000*Z314/10000,0)</f>
        <v>0</v>
      </c>
      <c r="X314" s="66" t="n">
        <f aca="false">IF(O314&gt;0,IF(O314&gt;V314,V314,O314),0)</f>
        <v>0</v>
      </c>
      <c r="Y314" s="66" t="n">
        <f aca="false">IF(O314&gt;0,IF(IF(U314&gt;W314,W314,U314)&lt;X314,W314,IF(U314&gt;W314,W314,U314)),0)</f>
        <v>0</v>
      </c>
      <c r="Z314" s="66" t="n">
        <f aca="false">IF(O314&gt;0,IF(J314&gt;0,J314,K314*H314/100),0)</f>
        <v>0</v>
      </c>
      <c r="AA314" s="67" t="n">
        <f aca="false">IF(O314&gt;0,CEILING(R314*P314*X314/Y314*Z314,1),0)</f>
        <v>0</v>
      </c>
      <c r="AB314" s="68" t="n">
        <f aca="false">IF(O314&gt;0,AA314/O314,0)</f>
        <v>0</v>
      </c>
      <c r="AC314" s="66" t="n">
        <f aca="false">'Vstupní data'!W314</f>
        <v>0</v>
      </c>
      <c r="AI314" s="66" t="str">
        <f aca="false">IF(OR('Vstupní data'!T314&gt;0,'Vstupní data'!U314&gt;0),VLOOKUP(I314,'Pril3-drev'!$H$5:$J$83,3,0),"")</f>
        <v/>
      </c>
      <c r="AJ314" s="66" t="n">
        <f aca="false">IF('Vstupní data'!V314="prostokořenný",0,IF('Vstupní data'!V314="krytokořenný","k",IF('Vstupní data'!V314="poloodrostky nebo odrostky, prostokořenné i krytokořenné","po",0)))</f>
        <v>0</v>
      </c>
      <c r="AK314" s="66" t="n">
        <f aca="false">IF(OR('Vstupní data'!T314&gt;0,'Vstupní data'!U314&gt;0),IF(AJ314="k",0.9*VLOOKUP(AI314,'ha-pocty-vyhl'!$A$5:$B$20,2,0),IF(AJ314="po",0.8*VLOOKUP(AI314,'ha-pocty-vyhl'!$A$5:$B$20,2,0),VLOOKUP(AI314,'ha-pocty-vyhl'!$A$5:$B$20,2,0))),0)</f>
        <v>0</v>
      </c>
      <c r="AL314" s="66" t="n">
        <f aca="false">IF(OR('Vstupní data'!T314&gt;0,'Vstupní data'!U314&gt;0),'Vstupní data'!K314*'Vstupní data'!M314/100,0)</f>
        <v>0</v>
      </c>
      <c r="AM314" s="66" t="n">
        <f aca="false">IF(OR('Vstupní data'!T314&gt;0,'Vstupní data'!U314&gt;0),IF('Vstupní data'!T314&gt;0,'Vstupní data'!T314,ROUND(10*'Vstupní data'!U314/AK314,0)),0)</f>
        <v>0</v>
      </c>
      <c r="AN314" s="69" t="n">
        <f aca="false">IF('Vstupní data'!T314&gt;0,   IF('Vstupní data'!T314&lt;=AL314,'Vstupní data'!T314,AL314),   IF(AM314&lt;AL314,AM314,AL314))</f>
        <v>0</v>
      </c>
      <c r="AO314" s="69" t="n">
        <f aca="false">'Vstupní data'!X314</f>
        <v>0</v>
      </c>
      <c r="AP314" s="66" t="n">
        <f aca="false">IF(OR('Vstupní data'!T314&gt;0,'Vstupní data'!U314&gt;0),IF(I314&lt;&gt;0,VLOOKUP(I314,'Pril3-drev'!$H$5:$I$83,2,0),0),0)</f>
        <v>0</v>
      </c>
      <c r="AQ314" s="66" t="n">
        <f aca="false">'Vstupní data'!Y314</f>
        <v>0</v>
      </c>
      <c r="AR314" s="66" t="str">
        <f aca="false">IF(AC314&gt;5,   IF('Vstupní data'!Y314&gt;0,   VLOOKUP(VLOOKUP(CONCATENATE(VLOOKUP(I314,'Pril3-drev'!$H$4:$L$83,5,0),AC314),'Pril3-drev'!$Q$4:$R$2803,2,0),'AVB-BS'!$C$5:$S$29 ,LOOKUP(AQ314,'AVB-BS'!$D$3:$S$3,'AVB-BS'!$D$1:$S$1) ,0 )   ,   IF('Vstupní data'!Z314&gt;0,'Vstupní data'!Z314,0)) , "")</f>
        <v/>
      </c>
      <c r="AS314" s="70" t="str">
        <f aca="false">IF(AC314&gt;5,VLOOKUP(CONCATENATE(AP314,AR314),'Pril1-THLPa'!$H$6:$N$96,4,0),"")</f>
        <v/>
      </c>
      <c r="AT314" s="70" t="str">
        <f aca="false">IF(AC314&gt;5,VLOOKUP(CONCATENATE(AP314,AR314),'Pril1-THLPa'!$H$6:$N$96,5,0),"")</f>
        <v/>
      </c>
      <c r="AU314" s="70" t="str">
        <f aca="false">IF(AC314&gt;5,VLOOKUP(CONCATENATE(AP314,AR314),'Pril1-THLPa'!$H$6:$N$96,6,0),"")</f>
        <v/>
      </c>
      <c r="AV314" s="70" t="str">
        <f aca="false">IF(AC314&gt;5,VLOOKUP(CONCATENATE(AP314,AR314),'Pril1-THLPa'!$H$6:$N$96,7,0),"")</f>
        <v/>
      </c>
      <c r="AW314" s="70" t="str">
        <f aca="false">IF(AC314&gt;5,VLOOKUP(CONCATENATE(AP314,AR314),'Pril1-THLPa'!$H$6:$O$96,8,0),"")</f>
        <v/>
      </c>
      <c r="AX314" s="66" t="n">
        <f aca="false">IF(AC314&gt;0,IF(AND(AC314&gt;0,AC314&lt;=5),VLOOKUP(AP314,'Pril1-THLPa'!$A$6:$F$18,LOOKUP(AC314,'Pril1-THLPa'!$B$5:$F$5,'Pril1-THLPa'!$B$4:$F$4),0),AS314+AT314*(AC314-5)+AU314*POWER(AC314-5,2)+AV314*POWER(AC314-5,3)+AW314*POWER(AC314-5,4)),0)</f>
        <v>0</v>
      </c>
      <c r="AY314" s="71"/>
      <c r="AZ314" s="66" t="n">
        <f aca="false">'Vstupní data'!AA314</f>
        <v>0</v>
      </c>
      <c r="BA314" s="66" t="n">
        <f aca="false">IF(OR('Vstupní data'!T314&gt;0,'Vstupní data'!U314&gt;0),IF(AC314&lt;&gt;"",AX314*AO314/10*(100+AZ314)/100,0),0)</f>
        <v>0</v>
      </c>
      <c r="BB314" s="67" t="n">
        <f aca="false">IF(AC314&lt;&gt;"",ROUND(BA314*AN314,0),0)</f>
        <v>0</v>
      </c>
      <c r="BC314" s="68" t="str">
        <f aca="false">IF(AE314&gt;0,BB314/AE314,"")</f>
        <v/>
      </c>
      <c r="BD314" s="66" t="n">
        <f aca="false">'Vstupní data'!AE314</f>
        <v>0</v>
      </c>
      <c r="BF314" s="66" t="n">
        <f aca="false">'Vstupní data'!AC314</f>
        <v>0</v>
      </c>
      <c r="BH314" s="66" t="n">
        <f aca="false">'Vstupní data'!AD314</f>
        <v>0</v>
      </c>
      <c r="BI314" s="66" t="n">
        <f aca="false">'Vstupní data'!AF314</f>
        <v>0</v>
      </c>
      <c r="BJ314" s="69" t="n">
        <f aca="false">'Vstupní data'!AG314</f>
        <v>0</v>
      </c>
      <c r="BK314" s="69" t="n">
        <f aca="false">IF(BF314&lt;&gt;0,VLOOKUP(I314,'Pril3-drev'!$H$5:$I$83,2,0),0)</f>
        <v>0</v>
      </c>
      <c r="BL314" s="69" t="n">
        <f aca="false">IF(BF314&lt;&gt;0,VLOOKUP(BK314,'Pril3-drev'!$A$5:$C$17,3,0),0)</f>
        <v>0</v>
      </c>
      <c r="BM314" s="69" t="n">
        <f aca="false">'Vstupní data'!AH314</f>
        <v>0</v>
      </c>
      <c r="BN314" s="69" t="n">
        <f aca="false">IF('Vstupní data'!AH314&gt;0,   VLOOKUP(VLOOKUP(CONCATENATE(VLOOKUP(I314,'Pril3-drev'!$H$4:$L$83,5,0),BD314),'Pril3-drev'!$Q$4:$R$2803,2,0),'AVB-BS'!$C$5:$S$29 ,LOOKUP(BM314,'AVB-BS'!$D$3:$S$3,'AVB-BS'!$D$1:$S$1) ,0 )   ,   IF('Vstupní data'!AI314&gt;0,'Vstupní data'!AI314,0))</f>
        <v>0</v>
      </c>
      <c r="BO314" s="69" t="str">
        <f aca="false">IF(BX314&gt;5,VLOOKUP(CONCATENATE(BK314,BN314),'Pril1-THLPa'!$H$6:$N$96,4,0),"")</f>
        <v/>
      </c>
      <c r="BP314" s="69" t="str">
        <f aca="false">IF(BX314&gt;5,VLOOKUP(CONCATENATE(BK314,BN314),'Pril1-THLPa'!$H$6:$N$96,5,0),"")</f>
        <v/>
      </c>
      <c r="BQ314" s="69" t="str">
        <f aca="false">IF(BX314&gt;5,VLOOKUP(CONCATENATE(BK314,BN314),'Pril1-THLPa'!$H$6:$N$96,6,0),"")</f>
        <v/>
      </c>
      <c r="BR314" s="69" t="str">
        <f aca="false">IF(BX314&gt;5,VLOOKUP(CONCATENATE(BK314,BN314),'Pril1-THLPa'!$H$6:$N$96,7,0),"")</f>
        <v/>
      </c>
      <c r="BS314" s="69" t="str">
        <f aca="false">IF(BX314&gt;5,VLOOKUP(CONCATENATE(BK314,BN314),'Pril1-THLPa'!$H$6:$O$96,8,0),"")</f>
        <v/>
      </c>
      <c r="BT314" s="69" t="str">
        <f aca="false">IF(BF314&gt;0, IF(BK314="smrk",  VLOOKUP(VLOOKUP(BD314,'Pril9-K3'!$L$8:$M$207,2,0),'Pril9-K3'!$A$8:$J$16,LOOKUP(BN314,'Pril9-K3'!$A$7:$J$7,'Pril9-K3'!$A$5:$J$5),0), IF(AND(BK314&lt;&gt;"smrk",'Vstupní data'!AK314&lt;&gt;""),'Vstupní data'!AK314,   VLOOKUP(VLOOKUP(BD314,'Pril9-K3'!$L$8:$M$207,2,0),'Pril9-K3'!$A$8:$J$16,LOOKUP(BN314,'Pril9-K3'!$A$7:$J$7,'Pril9-K3'!$A$5:$J$5),0)   )),   "")</f>
        <v/>
      </c>
      <c r="BV314" s="69" t="n">
        <f aca="false">'Vstupní data'!AJ314</f>
        <v>0</v>
      </c>
      <c r="BW314" s="69" t="n">
        <f aca="false">IF(BF314&gt;0,IF(J314&gt;0,J314,K314*H314/100),0)</f>
        <v>0</v>
      </c>
      <c r="BX314" s="69" t="n">
        <f aca="false">IF(BF314&gt;0,IF(BJ314&gt;BL314,BL314,BJ314),0)</f>
        <v>0</v>
      </c>
      <c r="BY314" s="69" t="n">
        <f aca="false">IF(BD314=0,0,IF(AND(BX314&gt;0,BX314&lt;=5),  IF(AND(BX314&gt;0,BX314&lt;=5),VLOOKUP(BK314,'Pril1-THLPa'!$A$6:$F$18,IF(AND(BX314&gt;0,BX314&lt;=5),LOOKUP(BX314,'Pril1-THLPa'!$B$5:$F$5,'Pril1-THLPa'!$B$4:$F$4),""),0),""),  IF(BX314&gt;5,BO314+BP314*(BX314-5)+BQ314*POWER(BX314-5,2)+BR314*POWER(BX314-5,3)+BS314*POWER(BX314-5,4),"")))</f>
        <v>0</v>
      </c>
      <c r="BZ314" s="69" t="n">
        <f aca="false">IF(BY314&gt;0,BY314*BI314/10*BW314*(100+BV314)/100,0)</f>
        <v>0</v>
      </c>
      <c r="CA314" s="69" t="n">
        <f aca="false">IF(BD314&gt;0,BX314-IF(BD314&gt;BX314,BX314,BD314),0)</f>
        <v>0</v>
      </c>
      <c r="CB314" s="69" t="n">
        <f aca="false">POWER(1.01,CA314)</f>
        <v>1</v>
      </c>
      <c r="CC314" s="69" t="n">
        <f aca="false">IF(BF314&gt;0,IF(BF314&gt;BH314,1,BF314/BH314),0)</f>
        <v>0</v>
      </c>
      <c r="CD314" s="72" t="n">
        <f aca="false">IF(BD314=0,0,IF(BF314&gt;0,ROUND(IF(CB314&lt;&gt;0,BZ314*BT314*1/CB314*CC314,0),0),0))</f>
        <v>0</v>
      </c>
      <c r="CE314" s="73" t="str">
        <f aca="false">IF(BF314&gt;0,IF(BF314&gt;BH314,CD314/BF314,CD314/BH314),"")</f>
        <v/>
      </c>
      <c r="CF314" s="69" t="n">
        <f aca="false">'Vstupní data'!AM314</f>
        <v>0</v>
      </c>
      <c r="CG314" s="69" t="n">
        <f aca="false">'Vstupní data'!AN314</f>
        <v>0</v>
      </c>
      <c r="CH314" s="69" t="n">
        <f aca="false">'Vstupní data'!AO314</f>
        <v>0</v>
      </c>
      <c r="CI314" s="69" t="n">
        <f aca="false">'Vstupní data'!AP314</f>
        <v>0</v>
      </c>
      <c r="CJ314" s="72" t="n">
        <f aca="false">ROUND(CH314*CI314,0)</f>
        <v>0</v>
      </c>
      <c r="CK314" s="74" t="str">
        <f aca="false">IF(OR(AA314&gt;0,BB314&gt;0,CD314&gt;0,CJ314&gt;0),AA314+BB314+CD314+CJ314,"")</f>
        <v/>
      </c>
    </row>
    <row r="315" customFormat="false" ht="12.8" hidden="false" customHeight="false" outlineLevel="0" collapsed="false">
      <c r="A315" s="66" t="n">
        <f aca="false">'Vstupní data'!A315</f>
        <v>0</v>
      </c>
      <c r="F315" s="66" t="str">
        <f aca="false">CONCATENATE('Vstupní data'!F315,'Vstupní data'!G315,'Vstupní data'!H315,'Vstupní data'!I315)</f>
        <v/>
      </c>
      <c r="G315" s="66"/>
      <c r="H315" s="66" t="n">
        <f aca="false">'Vstupní data'!K315</f>
        <v>0</v>
      </c>
      <c r="I315" s="66" t="n">
        <f aca="false">'Vstupní data'!L315</f>
        <v>0</v>
      </c>
      <c r="J315" s="66" t="n">
        <f aca="false">'Vstupní data'!K315*'Vstupní data'!M315/100</f>
        <v>0</v>
      </c>
      <c r="L315" s="66" t="n">
        <f aca="false">IF('Vstupní data'!N315="prostokořenný",0,IF('Vstupní data'!N315="krytokořenný","k",IF('Vstupní data'!N315="poloodrostky nebo odrostky, prostokořenné i krytokořenné","po",0)))</f>
        <v>0</v>
      </c>
      <c r="N315" s="66"/>
      <c r="O315" s="66" t="n">
        <f aca="false">'Vstupní data'!O315</f>
        <v>0</v>
      </c>
      <c r="P315" s="66" t="n">
        <f aca="false">IF(O315&gt;0,VLOOKUP(CONCATENATE(VLOOKUP(I315,'Pril3-drev'!$H$5:$K$83,4,0),"-",'Vstupní data'!R315),K2!$C$15:$D$23,2,0),0)</f>
        <v>0</v>
      </c>
      <c r="Q315" s="66" t="n">
        <f aca="false">IF(O315&gt;0,VLOOKUP(I315,'Pril3-drev'!$H$5:$I$83,2,0),0)</f>
        <v>0</v>
      </c>
      <c r="R315" s="66" t="n">
        <f aca="false">IF(Q315&gt;0,VLOOKUP(Q315,'Pril6-okus'!$A$5:$B$17,2,0),0)</f>
        <v>0</v>
      </c>
      <c r="S315" s="66" t="n">
        <f aca="false">IF(O315&gt;0,VLOOKUP(I315,'Pril3-drev'!$H$5:$J$83,3,0),0)</f>
        <v>0</v>
      </c>
      <c r="T315" s="66" t="str">
        <f aca="false">IF(O315&gt;0,IF(L315="k",0.9*VLOOKUP(S315,'ha-pocty-vyhl'!$A$5:$B$20,2,0),IF(L315="po",0.8*VLOOKUP(S315,'ha-pocty-vyhl'!$A$5:$B$20,2,0),VLOOKUP(S315,'ha-pocty-vyhl'!$A$5:$B$20,2,0))),"")</f>
        <v/>
      </c>
      <c r="U315" s="66" t="n">
        <f aca="false">'Vstupní data'!P315</f>
        <v>0</v>
      </c>
      <c r="V315" s="66" t="n">
        <f aca="false">IF(O315&gt;0,1.3*T315*1000*Z315/10000,0)</f>
        <v>0</v>
      </c>
      <c r="W315" s="66" t="n">
        <f aca="false">IF(O315&gt;0,1.3*T315*1000*Z315/10000,0)</f>
        <v>0</v>
      </c>
      <c r="X315" s="66" t="n">
        <f aca="false">IF(O315&gt;0,IF(O315&gt;V315,V315,O315),0)</f>
        <v>0</v>
      </c>
      <c r="Y315" s="66" t="n">
        <f aca="false">IF(O315&gt;0,IF(IF(U315&gt;W315,W315,U315)&lt;X315,W315,IF(U315&gt;W315,W315,U315)),0)</f>
        <v>0</v>
      </c>
      <c r="Z315" s="66" t="n">
        <f aca="false">IF(O315&gt;0,IF(J315&gt;0,J315,K315*H315/100),0)</f>
        <v>0</v>
      </c>
      <c r="AA315" s="67" t="n">
        <f aca="false">IF(O315&gt;0,CEILING(R315*P315*X315/Y315*Z315,1),0)</f>
        <v>0</v>
      </c>
      <c r="AB315" s="68" t="n">
        <f aca="false">IF(O315&gt;0,AA315/O315,0)</f>
        <v>0</v>
      </c>
      <c r="AC315" s="66" t="n">
        <f aca="false">'Vstupní data'!W315</f>
        <v>0</v>
      </c>
      <c r="AI315" s="66" t="str">
        <f aca="false">IF(OR('Vstupní data'!T315&gt;0,'Vstupní data'!U315&gt;0),VLOOKUP(I315,'Pril3-drev'!$H$5:$J$83,3,0),"")</f>
        <v/>
      </c>
      <c r="AJ315" s="66" t="n">
        <f aca="false">IF('Vstupní data'!V315="prostokořenný",0,IF('Vstupní data'!V315="krytokořenný","k",IF('Vstupní data'!V315="poloodrostky nebo odrostky, prostokořenné i krytokořenné","po",0)))</f>
        <v>0</v>
      </c>
      <c r="AK315" s="66" t="n">
        <f aca="false">IF(OR('Vstupní data'!T315&gt;0,'Vstupní data'!U315&gt;0),IF(AJ315="k",0.9*VLOOKUP(AI315,'ha-pocty-vyhl'!$A$5:$B$20,2,0),IF(AJ315="po",0.8*VLOOKUP(AI315,'ha-pocty-vyhl'!$A$5:$B$20,2,0),VLOOKUP(AI315,'ha-pocty-vyhl'!$A$5:$B$20,2,0))),0)</f>
        <v>0</v>
      </c>
      <c r="AL315" s="66" t="n">
        <f aca="false">IF(OR('Vstupní data'!T315&gt;0,'Vstupní data'!U315&gt;0),'Vstupní data'!K315*'Vstupní data'!M315/100,0)</f>
        <v>0</v>
      </c>
      <c r="AM315" s="66" t="n">
        <f aca="false">IF(OR('Vstupní data'!T315&gt;0,'Vstupní data'!U315&gt;0),IF('Vstupní data'!T315&gt;0,'Vstupní data'!T315,ROUND(10*'Vstupní data'!U315/AK315,0)),0)</f>
        <v>0</v>
      </c>
      <c r="AN315" s="69" t="n">
        <f aca="false">IF('Vstupní data'!T315&gt;0,   IF('Vstupní data'!T315&lt;=AL315,'Vstupní data'!T315,AL315),   IF(AM315&lt;AL315,AM315,AL315))</f>
        <v>0</v>
      </c>
      <c r="AO315" s="69" t="n">
        <f aca="false">'Vstupní data'!X315</f>
        <v>0</v>
      </c>
      <c r="AP315" s="66" t="n">
        <f aca="false">IF(OR('Vstupní data'!T315&gt;0,'Vstupní data'!U315&gt;0),IF(I315&lt;&gt;0,VLOOKUP(I315,'Pril3-drev'!$H$5:$I$83,2,0),0),0)</f>
        <v>0</v>
      </c>
      <c r="AQ315" s="66" t="n">
        <f aca="false">'Vstupní data'!Y315</f>
        <v>0</v>
      </c>
      <c r="AR315" s="66" t="str">
        <f aca="false">IF(AC315&gt;5,   IF('Vstupní data'!Y315&gt;0,   VLOOKUP(VLOOKUP(CONCATENATE(VLOOKUP(I315,'Pril3-drev'!$H$4:$L$83,5,0),AC315),'Pril3-drev'!$Q$4:$R$2803,2,0),'AVB-BS'!$C$5:$S$29 ,LOOKUP(AQ315,'AVB-BS'!$D$3:$S$3,'AVB-BS'!$D$1:$S$1) ,0 )   ,   IF('Vstupní data'!Z315&gt;0,'Vstupní data'!Z315,0)) , "")</f>
        <v/>
      </c>
      <c r="AS315" s="70" t="str">
        <f aca="false">IF(AC315&gt;5,VLOOKUP(CONCATENATE(AP315,AR315),'Pril1-THLPa'!$H$6:$N$96,4,0),"")</f>
        <v/>
      </c>
      <c r="AT315" s="70" t="str">
        <f aca="false">IF(AC315&gt;5,VLOOKUP(CONCATENATE(AP315,AR315),'Pril1-THLPa'!$H$6:$N$96,5,0),"")</f>
        <v/>
      </c>
      <c r="AU315" s="70" t="str">
        <f aca="false">IF(AC315&gt;5,VLOOKUP(CONCATENATE(AP315,AR315),'Pril1-THLPa'!$H$6:$N$96,6,0),"")</f>
        <v/>
      </c>
      <c r="AV315" s="70" t="str">
        <f aca="false">IF(AC315&gt;5,VLOOKUP(CONCATENATE(AP315,AR315),'Pril1-THLPa'!$H$6:$N$96,7,0),"")</f>
        <v/>
      </c>
      <c r="AW315" s="70" t="str">
        <f aca="false">IF(AC315&gt;5,VLOOKUP(CONCATENATE(AP315,AR315),'Pril1-THLPa'!$H$6:$O$96,8,0),"")</f>
        <v/>
      </c>
      <c r="AX315" s="66" t="n">
        <f aca="false">IF(AC315&gt;0,IF(AND(AC315&gt;0,AC315&lt;=5),VLOOKUP(AP315,'Pril1-THLPa'!$A$6:$F$18,LOOKUP(AC315,'Pril1-THLPa'!$B$5:$F$5,'Pril1-THLPa'!$B$4:$F$4),0),AS315+AT315*(AC315-5)+AU315*POWER(AC315-5,2)+AV315*POWER(AC315-5,3)+AW315*POWER(AC315-5,4)),0)</f>
        <v>0</v>
      </c>
      <c r="AY315" s="71"/>
      <c r="AZ315" s="66" t="n">
        <f aca="false">'Vstupní data'!AA315</f>
        <v>0</v>
      </c>
      <c r="BA315" s="66" t="n">
        <f aca="false">IF(OR('Vstupní data'!T315&gt;0,'Vstupní data'!U315&gt;0),IF(AC315&lt;&gt;"",AX315*AO315/10*(100+AZ315)/100,0),0)</f>
        <v>0</v>
      </c>
      <c r="BB315" s="67" t="n">
        <f aca="false">IF(AC315&lt;&gt;"",ROUND(BA315*AN315,0),0)</f>
        <v>0</v>
      </c>
      <c r="BC315" s="68" t="str">
        <f aca="false">IF(AE315&gt;0,BB315/AE315,"")</f>
        <v/>
      </c>
      <c r="BD315" s="66" t="n">
        <f aca="false">'Vstupní data'!AE315</f>
        <v>0</v>
      </c>
      <c r="BF315" s="66" t="n">
        <f aca="false">'Vstupní data'!AC315</f>
        <v>0</v>
      </c>
      <c r="BH315" s="66" t="n">
        <f aca="false">'Vstupní data'!AD315</f>
        <v>0</v>
      </c>
      <c r="BI315" s="66" t="n">
        <f aca="false">'Vstupní data'!AF315</f>
        <v>0</v>
      </c>
      <c r="BJ315" s="69" t="n">
        <f aca="false">'Vstupní data'!AG315</f>
        <v>0</v>
      </c>
      <c r="BK315" s="69" t="n">
        <f aca="false">IF(BF315&lt;&gt;0,VLOOKUP(I315,'Pril3-drev'!$H$5:$I$83,2,0),0)</f>
        <v>0</v>
      </c>
      <c r="BL315" s="69" t="n">
        <f aca="false">IF(BF315&lt;&gt;0,VLOOKUP(BK315,'Pril3-drev'!$A$5:$C$17,3,0),0)</f>
        <v>0</v>
      </c>
      <c r="BM315" s="69" t="n">
        <f aca="false">'Vstupní data'!AH315</f>
        <v>0</v>
      </c>
      <c r="BN315" s="69" t="n">
        <f aca="false">IF('Vstupní data'!AH315&gt;0,   VLOOKUP(VLOOKUP(CONCATENATE(VLOOKUP(I315,'Pril3-drev'!$H$4:$L$83,5,0),BD315),'Pril3-drev'!$Q$4:$R$2803,2,0),'AVB-BS'!$C$5:$S$29 ,LOOKUP(BM315,'AVB-BS'!$D$3:$S$3,'AVB-BS'!$D$1:$S$1) ,0 )   ,   IF('Vstupní data'!AI315&gt;0,'Vstupní data'!AI315,0))</f>
        <v>0</v>
      </c>
      <c r="BO315" s="69" t="str">
        <f aca="false">IF(BX315&gt;5,VLOOKUP(CONCATENATE(BK315,BN315),'Pril1-THLPa'!$H$6:$N$96,4,0),"")</f>
        <v/>
      </c>
      <c r="BP315" s="69" t="str">
        <f aca="false">IF(BX315&gt;5,VLOOKUP(CONCATENATE(BK315,BN315),'Pril1-THLPa'!$H$6:$N$96,5,0),"")</f>
        <v/>
      </c>
      <c r="BQ315" s="69" t="str">
        <f aca="false">IF(BX315&gt;5,VLOOKUP(CONCATENATE(BK315,BN315),'Pril1-THLPa'!$H$6:$N$96,6,0),"")</f>
        <v/>
      </c>
      <c r="BR315" s="69" t="str">
        <f aca="false">IF(BX315&gt;5,VLOOKUP(CONCATENATE(BK315,BN315),'Pril1-THLPa'!$H$6:$N$96,7,0),"")</f>
        <v/>
      </c>
      <c r="BS315" s="69" t="str">
        <f aca="false">IF(BX315&gt;5,VLOOKUP(CONCATENATE(BK315,BN315),'Pril1-THLPa'!$H$6:$O$96,8,0),"")</f>
        <v/>
      </c>
      <c r="BT315" s="69" t="str">
        <f aca="false">IF(BF315&gt;0, IF(BK315="smrk",  VLOOKUP(VLOOKUP(BD315,'Pril9-K3'!$L$8:$M$207,2,0),'Pril9-K3'!$A$8:$J$16,LOOKUP(BN315,'Pril9-K3'!$A$7:$J$7,'Pril9-K3'!$A$5:$J$5),0), IF(AND(BK315&lt;&gt;"smrk",'Vstupní data'!AK315&lt;&gt;""),'Vstupní data'!AK315,   VLOOKUP(VLOOKUP(BD315,'Pril9-K3'!$L$8:$M$207,2,0),'Pril9-K3'!$A$8:$J$16,LOOKUP(BN315,'Pril9-K3'!$A$7:$J$7,'Pril9-K3'!$A$5:$J$5),0)   )),   "")</f>
        <v/>
      </c>
      <c r="BV315" s="69" t="n">
        <f aca="false">'Vstupní data'!AJ315</f>
        <v>0</v>
      </c>
      <c r="BW315" s="69" t="n">
        <f aca="false">IF(BF315&gt;0,IF(J315&gt;0,J315,K315*H315/100),0)</f>
        <v>0</v>
      </c>
      <c r="BX315" s="69" t="n">
        <f aca="false">IF(BF315&gt;0,IF(BJ315&gt;BL315,BL315,BJ315),0)</f>
        <v>0</v>
      </c>
      <c r="BY315" s="69" t="n">
        <f aca="false">IF(BD315=0,0,IF(AND(BX315&gt;0,BX315&lt;=5),  IF(AND(BX315&gt;0,BX315&lt;=5),VLOOKUP(BK315,'Pril1-THLPa'!$A$6:$F$18,IF(AND(BX315&gt;0,BX315&lt;=5),LOOKUP(BX315,'Pril1-THLPa'!$B$5:$F$5,'Pril1-THLPa'!$B$4:$F$4),""),0),""),  IF(BX315&gt;5,BO315+BP315*(BX315-5)+BQ315*POWER(BX315-5,2)+BR315*POWER(BX315-5,3)+BS315*POWER(BX315-5,4),"")))</f>
        <v>0</v>
      </c>
      <c r="BZ315" s="69" t="n">
        <f aca="false">IF(BY315&gt;0,BY315*BI315/10*BW315*(100+BV315)/100,0)</f>
        <v>0</v>
      </c>
      <c r="CA315" s="69" t="n">
        <f aca="false">IF(BD315&gt;0,BX315-IF(BD315&gt;BX315,BX315,BD315),0)</f>
        <v>0</v>
      </c>
      <c r="CB315" s="69" t="n">
        <f aca="false">POWER(1.01,CA315)</f>
        <v>1</v>
      </c>
      <c r="CC315" s="69" t="n">
        <f aca="false">IF(BF315&gt;0,IF(BF315&gt;BH315,1,BF315/BH315),0)</f>
        <v>0</v>
      </c>
      <c r="CD315" s="72" t="n">
        <f aca="false">IF(BD315=0,0,IF(BF315&gt;0,ROUND(IF(CB315&lt;&gt;0,BZ315*BT315*1/CB315*CC315,0),0),0))</f>
        <v>0</v>
      </c>
      <c r="CE315" s="73" t="str">
        <f aca="false">IF(BF315&gt;0,IF(BF315&gt;BH315,CD315/BF315,CD315/BH315),"")</f>
        <v/>
      </c>
      <c r="CF315" s="69" t="n">
        <f aca="false">'Vstupní data'!AM315</f>
        <v>0</v>
      </c>
      <c r="CG315" s="69" t="n">
        <f aca="false">'Vstupní data'!AN315</f>
        <v>0</v>
      </c>
      <c r="CH315" s="69" t="n">
        <f aca="false">'Vstupní data'!AO315</f>
        <v>0</v>
      </c>
      <c r="CI315" s="69" t="n">
        <f aca="false">'Vstupní data'!AP315</f>
        <v>0</v>
      </c>
      <c r="CJ315" s="72" t="n">
        <f aca="false">ROUND(CH315*CI315,0)</f>
        <v>0</v>
      </c>
      <c r="CK315" s="74" t="str">
        <f aca="false">IF(OR(AA315&gt;0,BB315&gt;0,CD315&gt;0,CJ315&gt;0),AA315+BB315+CD315+CJ315,"")</f>
        <v/>
      </c>
    </row>
    <row r="316" customFormat="false" ht="12.8" hidden="false" customHeight="false" outlineLevel="0" collapsed="false">
      <c r="A316" s="66" t="n">
        <f aca="false">'Vstupní data'!A316</f>
        <v>0</v>
      </c>
      <c r="F316" s="66" t="str">
        <f aca="false">CONCATENATE('Vstupní data'!F316,'Vstupní data'!G316,'Vstupní data'!H316,'Vstupní data'!I316)</f>
        <v/>
      </c>
      <c r="G316" s="66"/>
      <c r="H316" s="66" t="n">
        <f aca="false">'Vstupní data'!K316</f>
        <v>0</v>
      </c>
      <c r="I316" s="66" t="n">
        <f aca="false">'Vstupní data'!L316</f>
        <v>0</v>
      </c>
      <c r="J316" s="66" t="n">
        <f aca="false">'Vstupní data'!K316*'Vstupní data'!M316/100</f>
        <v>0</v>
      </c>
      <c r="L316" s="66" t="n">
        <f aca="false">IF('Vstupní data'!N316="prostokořenný",0,IF('Vstupní data'!N316="krytokořenný","k",IF('Vstupní data'!N316="poloodrostky nebo odrostky, prostokořenné i krytokořenné","po",0)))</f>
        <v>0</v>
      </c>
      <c r="N316" s="66"/>
      <c r="O316" s="66" t="n">
        <f aca="false">'Vstupní data'!O316</f>
        <v>0</v>
      </c>
      <c r="P316" s="66" t="n">
        <f aca="false">IF(O316&gt;0,VLOOKUP(CONCATENATE(VLOOKUP(I316,'Pril3-drev'!$H$5:$K$83,4,0),"-",'Vstupní data'!R316),K2!$C$15:$D$23,2,0),0)</f>
        <v>0</v>
      </c>
      <c r="Q316" s="66" t="n">
        <f aca="false">IF(O316&gt;0,VLOOKUP(I316,'Pril3-drev'!$H$5:$I$83,2,0),0)</f>
        <v>0</v>
      </c>
      <c r="R316" s="66" t="n">
        <f aca="false">IF(Q316&gt;0,VLOOKUP(Q316,'Pril6-okus'!$A$5:$B$17,2,0),0)</f>
        <v>0</v>
      </c>
      <c r="S316" s="66" t="n">
        <f aca="false">IF(O316&gt;0,VLOOKUP(I316,'Pril3-drev'!$H$5:$J$83,3,0),0)</f>
        <v>0</v>
      </c>
      <c r="T316" s="66" t="str">
        <f aca="false">IF(O316&gt;0,IF(L316="k",0.9*VLOOKUP(S316,'ha-pocty-vyhl'!$A$5:$B$20,2,0),IF(L316="po",0.8*VLOOKUP(S316,'ha-pocty-vyhl'!$A$5:$B$20,2,0),VLOOKUP(S316,'ha-pocty-vyhl'!$A$5:$B$20,2,0))),"")</f>
        <v/>
      </c>
      <c r="U316" s="66" t="n">
        <f aca="false">'Vstupní data'!P316</f>
        <v>0</v>
      </c>
      <c r="V316" s="66" t="n">
        <f aca="false">IF(O316&gt;0,1.3*T316*1000*Z316/10000,0)</f>
        <v>0</v>
      </c>
      <c r="W316" s="66" t="n">
        <f aca="false">IF(O316&gt;0,1.3*T316*1000*Z316/10000,0)</f>
        <v>0</v>
      </c>
      <c r="X316" s="66" t="n">
        <f aca="false">IF(O316&gt;0,IF(O316&gt;V316,V316,O316),0)</f>
        <v>0</v>
      </c>
      <c r="Y316" s="66" t="n">
        <f aca="false">IF(O316&gt;0,IF(IF(U316&gt;W316,W316,U316)&lt;X316,W316,IF(U316&gt;W316,W316,U316)),0)</f>
        <v>0</v>
      </c>
      <c r="Z316" s="66" t="n">
        <f aca="false">IF(O316&gt;0,IF(J316&gt;0,J316,K316*H316/100),0)</f>
        <v>0</v>
      </c>
      <c r="AA316" s="67" t="n">
        <f aca="false">IF(O316&gt;0,CEILING(R316*P316*X316/Y316*Z316,1),0)</f>
        <v>0</v>
      </c>
      <c r="AB316" s="68" t="n">
        <f aca="false">IF(O316&gt;0,AA316/O316,0)</f>
        <v>0</v>
      </c>
      <c r="AC316" s="66" t="n">
        <f aca="false">'Vstupní data'!W316</f>
        <v>0</v>
      </c>
      <c r="AI316" s="66" t="str">
        <f aca="false">IF(OR('Vstupní data'!T316&gt;0,'Vstupní data'!U316&gt;0),VLOOKUP(I316,'Pril3-drev'!$H$5:$J$83,3,0),"")</f>
        <v/>
      </c>
      <c r="AJ316" s="66" t="n">
        <f aca="false">IF('Vstupní data'!V316="prostokořenný",0,IF('Vstupní data'!V316="krytokořenný","k",IF('Vstupní data'!V316="poloodrostky nebo odrostky, prostokořenné i krytokořenné","po",0)))</f>
        <v>0</v>
      </c>
      <c r="AK316" s="66" t="n">
        <f aca="false">IF(OR('Vstupní data'!T316&gt;0,'Vstupní data'!U316&gt;0),IF(AJ316="k",0.9*VLOOKUP(AI316,'ha-pocty-vyhl'!$A$5:$B$20,2,0),IF(AJ316="po",0.8*VLOOKUP(AI316,'ha-pocty-vyhl'!$A$5:$B$20,2,0),VLOOKUP(AI316,'ha-pocty-vyhl'!$A$5:$B$20,2,0))),0)</f>
        <v>0</v>
      </c>
      <c r="AL316" s="66" t="n">
        <f aca="false">IF(OR('Vstupní data'!T316&gt;0,'Vstupní data'!U316&gt;0),'Vstupní data'!K316*'Vstupní data'!M316/100,0)</f>
        <v>0</v>
      </c>
      <c r="AM316" s="66" t="n">
        <f aca="false">IF(OR('Vstupní data'!T316&gt;0,'Vstupní data'!U316&gt;0),IF('Vstupní data'!T316&gt;0,'Vstupní data'!T316,ROUND(10*'Vstupní data'!U316/AK316,0)),0)</f>
        <v>0</v>
      </c>
      <c r="AN316" s="69" t="n">
        <f aca="false">IF('Vstupní data'!T316&gt;0,   IF('Vstupní data'!T316&lt;=AL316,'Vstupní data'!T316,AL316),   IF(AM316&lt;AL316,AM316,AL316))</f>
        <v>0</v>
      </c>
      <c r="AO316" s="69" t="n">
        <f aca="false">'Vstupní data'!X316</f>
        <v>0</v>
      </c>
      <c r="AP316" s="66" t="n">
        <f aca="false">IF(OR('Vstupní data'!T316&gt;0,'Vstupní data'!U316&gt;0),IF(I316&lt;&gt;0,VLOOKUP(I316,'Pril3-drev'!$H$5:$I$83,2,0),0),0)</f>
        <v>0</v>
      </c>
      <c r="AQ316" s="66" t="n">
        <f aca="false">'Vstupní data'!Y316</f>
        <v>0</v>
      </c>
      <c r="AR316" s="66" t="str">
        <f aca="false">IF(AC316&gt;5,   IF('Vstupní data'!Y316&gt;0,   VLOOKUP(VLOOKUP(CONCATENATE(VLOOKUP(I316,'Pril3-drev'!$H$4:$L$83,5,0),AC316),'Pril3-drev'!$Q$4:$R$2803,2,0),'AVB-BS'!$C$5:$S$29 ,LOOKUP(AQ316,'AVB-BS'!$D$3:$S$3,'AVB-BS'!$D$1:$S$1) ,0 )   ,   IF('Vstupní data'!Z316&gt;0,'Vstupní data'!Z316,0)) , "")</f>
        <v/>
      </c>
      <c r="AS316" s="70" t="str">
        <f aca="false">IF(AC316&gt;5,VLOOKUP(CONCATENATE(AP316,AR316),'Pril1-THLPa'!$H$6:$N$96,4,0),"")</f>
        <v/>
      </c>
      <c r="AT316" s="70" t="str">
        <f aca="false">IF(AC316&gt;5,VLOOKUP(CONCATENATE(AP316,AR316),'Pril1-THLPa'!$H$6:$N$96,5,0),"")</f>
        <v/>
      </c>
      <c r="AU316" s="70" t="str">
        <f aca="false">IF(AC316&gt;5,VLOOKUP(CONCATENATE(AP316,AR316),'Pril1-THLPa'!$H$6:$N$96,6,0),"")</f>
        <v/>
      </c>
      <c r="AV316" s="70" t="str">
        <f aca="false">IF(AC316&gt;5,VLOOKUP(CONCATENATE(AP316,AR316),'Pril1-THLPa'!$H$6:$N$96,7,0),"")</f>
        <v/>
      </c>
      <c r="AW316" s="70" t="str">
        <f aca="false">IF(AC316&gt;5,VLOOKUP(CONCATENATE(AP316,AR316),'Pril1-THLPa'!$H$6:$O$96,8,0),"")</f>
        <v/>
      </c>
      <c r="AX316" s="66" t="n">
        <f aca="false">IF(AC316&gt;0,IF(AND(AC316&gt;0,AC316&lt;=5),VLOOKUP(AP316,'Pril1-THLPa'!$A$6:$F$18,LOOKUP(AC316,'Pril1-THLPa'!$B$5:$F$5,'Pril1-THLPa'!$B$4:$F$4),0),AS316+AT316*(AC316-5)+AU316*POWER(AC316-5,2)+AV316*POWER(AC316-5,3)+AW316*POWER(AC316-5,4)),0)</f>
        <v>0</v>
      </c>
      <c r="AY316" s="71"/>
      <c r="AZ316" s="66" t="n">
        <f aca="false">'Vstupní data'!AA316</f>
        <v>0</v>
      </c>
      <c r="BA316" s="66" t="n">
        <f aca="false">IF(OR('Vstupní data'!T316&gt;0,'Vstupní data'!U316&gt;0),IF(AC316&lt;&gt;"",AX316*AO316/10*(100+AZ316)/100,0),0)</f>
        <v>0</v>
      </c>
      <c r="BB316" s="67" t="n">
        <f aca="false">IF(AC316&lt;&gt;"",ROUND(BA316*AN316,0),0)</f>
        <v>0</v>
      </c>
      <c r="BC316" s="68" t="str">
        <f aca="false">IF(AE316&gt;0,BB316/AE316,"")</f>
        <v/>
      </c>
      <c r="BD316" s="66" t="n">
        <f aca="false">'Vstupní data'!AE316</f>
        <v>0</v>
      </c>
      <c r="BF316" s="66" t="n">
        <f aca="false">'Vstupní data'!AC316</f>
        <v>0</v>
      </c>
      <c r="BH316" s="66" t="n">
        <f aca="false">'Vstupní data'!AD316</f>
        <v>0</v>
      </c>
      <c r="BI316" s="66" t="n">
        <f aca="false">'Vstupní data'!AF316</f>
        <v>0</v>
      </c>
      <c r="BJ316" s="69" t="n">
        <f aca="false">'Vstupní data'!AG316</f>
        <v>0</v>
      </c>
      <c r="BK316" s="69" t="n">
        <f aca="false">IF(BF316&lt;&gt;0,VLOOKUP(I316,'Pril3-drev'!$H$5:$I$83,2,0),0)</f>
        <v>0</v>
      </c>
      <c r="BL316" s="69" t="n">
        <f aca="false">IF(BF316&lt;&gt;0,VLOOKUP(BK316,'Pril3-drev'!$A$5:$C$17,3,0),0)</f>
        <v>0</v>
      </c>
      <c r="BM316" s="69" t="n">
        <f aca="false">'Vstupní data'!AH316</f>
        <v>0</v>
      </c>
      <c r="BN316" s="69" t="n">
        <f aca="false">IF('Vstupní data'!AH316&gt;0,   VLOOKUP(VLOOKUP(CONCATENATE(VLOOKUP(I316,'Pril3-drev'!$H$4:$L$83,5,0),BD316),'Pril3-drev'!$Q$4:$R$2803,2,0),'AVB-BS'!$C$5:$S$29 ,LOOKUP(BM316,'AVB-BS'!$D$3:$S$3,'AVB-BS'!$D$1:$S$1) ,0 )   ,   IF('Vstupní data'!AI316&gt;0,'Vstupní data'!AI316,0))</f>
        <v>0</v>
      </c>
      <c r="BO316" s="69" t="str">
        <f aca="false">IF(BX316&gt;5,VLOOKUP(CONCATENATE(BK316,BN316),'Pril1-THLPa'!$H$6:$N$96,4,0),"")</f>
        <v/>
      </c>
      <c r="BP316" s="69" t="str">
        <f aca="false">IF(BX316&gt;5,VLOOKUP(CONCATENATE(BK316,BN316),'Pril1-THLPa'!$H$6:$N$96,5,0),"")</f>
        <v/>
      </c>
      <c r="BQ316" s="69" t="str">
        <f aca="false">IF(BX316&gt;5,VLOOKUP(CONCATENATE(BK316,BN316),'Pril1-THLPa'!$H$6:$N$96,6,0),"")</f>
        <v/>
      </c>
      <c r="BR316" s="69" t="str">
        <f aca="false">IF(BX316&gt;5,VLOOKUP(CONCATENATE(BK316,BN316),'Pril1-THLPa'!$H$6:$N$96,7,0),"")</f>
        <v/>
      </c>
      <c r="BS316" s="69" t="str">
        <f aca="false">IF(BX316&gt;5,VLOOKUP(CONCATENATE(BK316,BN316),'Pril1-THLPa'!$H$6:$O$96,8,0),"")</f>
        <v/>
      </c>
      <c r="BT316" s="69" t="str">
        <f aca="false">IF(BF316&gt;0, IF(BK316="smrk",  VLOOKUP(VLOOKUP(BD316,'Pril9-K3'!$L$8:$M$207,2,0),'Pril9-K3'!$A$8:$J$16,LOOKUP(BN316,'Pril9-K3'!$A$7:$J$7,'Pril9-K3'!$A$5:$J$5),0), IF(AND(BK316&lt;&gt;"smrk",'Vstupní data'!AK316&lt;&gt;""),'Vstupní data'!AK316,   VLOOKUP(VLOOKUP(BD316,'Pril9-K3'!$L$8:$M$207,2,0),'Pril9-K3'!$A$8:$J$16,LOOKUP(BN316,'Pril9-K3'!$A$7:$J$7,'Pril9-K3'!$A$5:$J$5),0)   )),   "")</f>
        <v/>
      </c>
      <c r="BV316" s="69" t="n">
        <f aca="false">'Vstupní data'!AJ316</f>
        <v>0</v>
      </c>
      <c r="BW316" s="69" t="n">
        <f aca="false">IF(BF316&gt;0,IF(J316&gt;0,J316,K316*H316/100),0)</f>
        <v>0</v>
      </c>
      <c r="BX316" s="69" t="n">
        <f aca="false">IF(BF316&gt;0,IF(BJ316&gt;BL316,BL316,BJ316),0)</f>
        <v>0</v>
      </c>
      <c r="BY316" s="69" t="n">
        <f aca="false">IF(BD316=0,0,IF(AND(BX316&gt;0,BX316&lt;=5),  IF(AND(BX316&gt;0,BX316&lt;=5),VLOOKUP(BK316,'Pril1-THLPa'!$A$6:$F$18,IF(AND(BX316&gt;0,BX316&lt;=5),LOOKUP(BX316,'Pril1-THLPa'!$B$5:$F$5,'Pril1-THLPa'!$B$4:$F$4),""),0),""),  IF(BX316&gt;5,BO316+BP316*(BX316-5)+BQ316*POWER(BX316-5,2)+BR316*POWER(BX316-5,3)+BS316*POWER(BX316-5,4),"")))</f>
        <v>0</v>
      </c>
      <c r="BZ316" s="69" t="n">
        <f aca="false">IF(BY316&gt;0,BY316*BI316/10*BW316*(100+BV316)/100,0)</f>
        <v>0</v>
      </c>
      <c r="CA316" s="69" t="n">
        <f aca="false">IF(BD316&gt;0,BX316-IF(BD316&gt;BX316,BX316,BD316),0)</f>
        <v>0</v>
      </c>
      <c r="CB316" s="69" t="n">
        <f aca="false">POWER(1.01,CA316)</f>
        <v>1</v>
      </c>
      <c r="CC316" s="69" t="n">
        <f aca="false">IF(BF316&gt;0,IF(BF316&gt;BH316,1,BF316/BH316),0)</f>
        <v>0</v>
      </c>
      <c r="CD316" s="72" t="n">
        <f aca="false">IF(BD316=0,0,IF(BF316&gt;0,ROUND(IF(CB316&lt;&gt;0,BZ316*BT316*1/CB316*CC316,0),0),0))</f>
        <v>0</v>
      </c>
      <c r="CE316" s="73" t="str">
        <f aca="false">IF(BF316&gt;0,IF(BF316&gt;BH316,CD316/BF316,CD316/BH316),"")</f>
        <v/>
      </c>
      <c r="CF316" s="69" t="n">
        <f aca="false">'Vstupní data'!AM316</f>
        <v>0</v>
      </c>
      <c r="CG316" s="69" t="n">
        <f aca="false">'Vstupní data'!AN316</f>
        <v>0</v>
      </c>
      <c r="CH316" s="69" t="n">
        <f aca="false">'Vstupní data'!AO316</f>
        <v>0</v>
      </c>
      <c r="CI316" s="69" t="n">
        <f aca="false">'Vstupní data'!AP316</f>
        <v>0</v>
      </c>
      <c r="CJ316" s="72" t="n">
        <f aca="false">ROUND(CH316*CI316,0)</f>
        <v>0</v>
      </c>
      <c r="CK316" s="74" t="str">
        <f aca="false">IF(OR(AA316&gt;0,BB316&gt;0,CD316&gt;0,CJ316&gt;0),AA316+BB316+CD316+CJ316,"")</f>
        <v/>
      </c>
    </row>
    <row r="317" customFormat="false" ht="12.8" hidden="false" customHeight="false" outlineLevel="0" collapsed="false">
      <c r="A317" s="66" t="n">
        <f aca="false">'Vstupní data'!A317</f>
        <v>0</v>
      </c>
      <c r="F317" s="66" t="str">
        <f aca="false">CONCATENATE('Vstupní data'!F317,'Vstupní data'!G317,'Vstupní data'!H317,'Vstupní data'!I317)</f>
        <v/>
      </c>
      <c r="G317" s="66"/>
      <c r="H317" s="66" t="n">
        <f aca="false">'Vstupní data'!K317</f>
        <v>0</v>
      </c>
      <c r="I317" s="66" t="n">
        <f aca="false">'Vstupní data'!L317</f>
        <v>0</v>
      </c>
      <c r="J317" s="66" t="n">
        <f aca="false">'Vstupní data'!K317*'Vstupní data'!M317/100</f>
        <v>0</v>
      </c>
      <c r="L317" s="66" t="n">
        <f aca="false">IF('Vstupní data'!N317="prostokořenný",0,IF('Vstupní data'!N317="krytokořenný","k",IF('Vstupní data'!N317="poloodrostky nebo odrostky, prostokořenné i krytokořenné","po",0)))</f>
        <v>0</v>
      </c>
      <c r="N317" s="66"/>
      <c r="O317" s="66" t="n">
        <f aca="false">'Vstupní data'!O317</f>
        <v>0</v>
      </c>
      <c r="P317" s="66" t="n">
        <f aca="false">IF(O317&gt;0,VLOOKUP(CONCATENATE(VLOOKUP(I317,'Pril3-drev'!$H$5:$K$83,4,0),"-",'Vstupní data'!R317),K2!$C$15:$D$23,2,0),0)</f>
        <v>0</v>
      </c>
      <c r="Q317" s="66" t="n">
        <f aca="false">IF(O317&gt;0,VLOOKUP(I317,'Pril3-drev'!$H$5:$I$83,2,0),0)</f>
        <v>0</v>
      </c>
      <c r="R317" s="66" t="n">
        <f aca="false">IF(Q317&gt;0,VLOOKUP(Q317,'Pril6-okus'!$A$5:$B$17,2,0),0)</f>
        <v>0</v>
      </c>
      <c r="S317" s="66" t="n">
        <f aca="false">IF(O317&gt;0,VLOOKUP(I317,'Pril3-drev'!$H$5:$J$83,3,0),0)</f>
        <v>0</v>
      </c>
      <c r="T317" s="66" t="str">
        <f aca="false">IF(O317&gt;0,IF(L317="k",0.9*VLOOKUP(S317,'ha-pocty-vyhl'!$A$5:$B$20,2,0),IF(L317="po",0.8*VLOOKUP(S317,'ha-pocty-vyhl'!$A$5:$B$20,2,0),VLOOKUP(S317,'ha-pocty-vyhl'!$A$5:$B$20,2,0))),"")</f>
        <v/>
      </c>
      <c r="U317" s="66" t="n">
        <f aca="false">'Vstupní data'!P317</f>
        <v>0</v>
      </c>
      <c r="V317" s="66" t="n">
        <f aca="false">IF(O317&gt;0,1.3*T317*1000*Z317/10000,0)</f>
        <v>0</v>
      </c>
      <c r="W317" s="66" t="n">
        <f aca="false">IF(O317&gt;0,1.3*T317*1000*Z317/10000,0)</f>
        <v>0</v>
      </c>
      <c r="X317" s="66" t="n">
        <f aca="false">IF(O317&gt;0,IF(O317&gt;V317,V317,O317),0)</f>
        <v>0</v>
      </c>
      <c r="Y317" s="66" t="n">
        <f aca="false">IF(O317&gt;0,IF(IF(U317&gt;W317,W317,U317)&lt;X317,W317,IF(U317&gt;W317,W317,U317)),0)</f>
        <v>0</v>
      </c>
      <c r="Z317" s="66" t="n">
        <f aca="false">IF(O317&gt;0,IF(J317&gt;0,J317,K317*H317/100),0)</f>
        <v>0</v>
      </c>
      <c r="AA317" s="67" t="n">
        <f aca="false">IF(O317&gt;0,CEILING(R317*P317*X317/Y317*Z317,1),0)</f>
        <v>0</v>
      </c>
      <c r="AB317" s="68" t="n">
        <f aca="false">IF(O317&gt;0,AA317/O317,0)</f>
        <v>0</v>
      </c>
      <c r="AC317" s="66" t="n">
        <f aca="false">'Vstupní data'!W317</f>
        <v>0</v>
      </c>
      <c r="AI317" s="66" t="str">
        <f aca="false">IF(OR('Vstupní data'!T317&gt;0,'Vstupní data'!U317&gt;0),VLOOKUP(I317,'Pril3-drev'!$H$5:$J$83,3,0),"")</f>
        <v/>
      </c>
      <c r="AJ317" s="66" t="n">
        <f aca="false">IF('Vstupní data'!V317="prostokořenný",0,IF('Vstupní data'!V317="krytokořenný","k",IF('Vstupní data'!V317="poloodrostky nebo odrostky, prostokořenné i krytokořenné","po",0)))</f>
        <v>0</v>
      </c>
      <c r="AK317" s="66" t="n">
        <f aca="false">IF(OR('Vstupní data'!T317&gt;0,'Vstupní data'!U317&gt;0),IF(AJ317="k",0.9*VLOOKUP(AI317,'ha-pocty-vyhl'!$A$5:$B$20,2,0),IF(AJ317="po",0.8*VLOOKUP(AI317,'ha-pocty-vyhl'!$A$5:$B$20,2,0),VLOOKUP(AI317,'ha-pocty-vyhl'!$A$5:$B$20,2,0))),0)</f>
        <v>0</v>
      </c>
      <c r="AL317" s="66" t="n">
        <f aca="false">IF(OR('Vstupní data'!T317&gt;0,'Vstupní data'!U317&gt;0),'Vstupní data'!K317*'Vstupní data'!M317/100,0)</f>
        <v>0</v>
      </c>
      <c r="AM317" s="66" t="n">
        <f aca="false">IF(OR('Vstupní data'!T317&gt;0,'Vstupní data'!U317&gt;0),IF('Vstupní data'!T317&gt;0,'Vstupní data'!T317,ROUND(10*'Vstupní data'!U317/AK317,0)),0)</f>
        <v>0</v>
      </c>
      <c r="AN317" s="69" t="n">
        <f aca="false">IF('Vstupní data'!T317&gt;0,   IF('Vstupní data'!T317&lt;=AL317,'Vstupní data'!T317,AL317),   IF(AM317&lt;AL317,AM317,AL317))</f>
        <v>0</v>
      </c>
      <c r="AO317" s="69" t="n">
        <f aca="false">'Vstupní data'!X317</f>
        <v>0</v>
      </c>
      <c r="AP317" s="66" t="n">
        <f aca="false">IF(OR('Vstupní data'!T317&gt;0,'Vstupní data'!U317&gt;0),IF(I317&lt;&gt;0,VLOOKUP(I317,'Pril3-drev'!$H$5:$I$83,2,0),0),0)</f>
        <v>0</v>
      </c>
      <c r="AQ317" s="66" t="n">
        <f aca="false">'Vstupní data'!Y317</f>
        <v>0</v>
      </c>
      <c r="AR317" s="66" t="str">
        <f aca="false">IF(AC317&gt;5,   IF('Vstupní data'!Y317&gt;0,   VLOOKUP(VLOOKUP(CONCATENATE(VLOOKUP(I317,'Pril3-drev'!$H$4:$L$83,5,0),AC317),'Pril3-drev'!$Q$4:$R$2803,2,0),'AVB-BS'!$C$5:$S$29 ,LOOKUP(AQ317,'AVB-BS'!$D$3:$S$3,'AVB-BS'!$D$1:$S$1) ,0 )   ,   IF('Vstupní data'!Z317&gt;0,'Vstupní data'!Z317,0)) , "")</f>
        <v/>
      </c>
      <c r="AS317" s="70" t="str">
        <f aca="false">IF(AC317&gt;5,VLOOKUP(CONCATENATE(AP317,AR317),'Pril1-THLPa'!$H$6:$N$96,4,0),"")</f>
        <v/>
      </c>
      <c r="AT317" s="70" t="str">
        <f aca="false">IF(AC317&gt;5,VLOOKUP(CONCATENATE(AP317,AR317),'Pril1-THLPa'!$H$6:$N$96,5,0),"")</f>
        <v/>
      </c>
      <c r="AU317" s="70" t="str">
        <f aca="false">IF(AC317&gt;5,VLOOKUP(CONCATENATE(AP317,AR317),'Pril1-THLPa'!$H$6:$N$96,6,0),"")</f>
        <v/>
      </c>
      <c r="AV317" s="70" t="str">
        <f aca="false">IF(AC317&gt;5,VLOOKUP(CONCATENATE(AP317,AR317),'Pril1-THLPa'!$H$6:$N$96,7,0),"")</f>
        <v/>
      </c>
      <c r="AW317" s="70" t="str">
        <f aca="false">IF(AC317&gt;5,VLOOKUP(CONCATENATE(AP317,AR317),'Pril1-THLPa'!$H$6:$O$96,8,0),"")</f>
        <v/>
      </c>
      <c r="AX317" s="66" t="n">
        <f aca="false">IF(AC317&gt;0,IF(AND(AC317&gt;0,AC317&lt;=5),VLOOKUP(AP317,'Pril1-THLPa'!$A$6:$F$18,LOOKUP(AC317,'Pril1-THLPa'!$B$5:$F$5,'Pril1-THLPa'!$B$4:$F$4),0),AS317+AT317*(AC317-5)+AU317*POWER(AC317-5,2)+AV317*POWER(AC317-5,3)+AW317*POWER(AC317-5,4)),0)</f>
        <v>0</v>
      </c>
      <c r="AY317" s="71"/>
      <c r="AZ317" s="66" t="n">
        <f aca="false">'Vstupní data'!AA317</f>
        <v>0</v>
      </c>
      <c r="BA317" s="66" t="n">
        <f aca="false">IF(OR('Vstupní data'!T317&gt;0,'Vstupní data'!U317&gt;0),IF(AC317&lt;&gt;"",AX317*AO317/10*(100+AZ317)/100,0),0)</f>
        <v>0</v>
      </c>
      <c r="BB317" s="67" t="n">
        <f aca="false">IF(AC317&lt;&gt;"",ROUND(BA317*AN317,0),0)</f>
        <v>0</v>
      </c>
      <c r="BC317" s="68" t="str">
        <f aca="false">IF(AE317&gt;0,BB317/AE317,"")</f>
        <v/>
      </c>
      <c r="BD317" s="66" t="n">
        <f aca="false">'Vstupní data'!AE317</f>
        <v>0</v>
      </c>
      <c r="BF317" s="66" t="n">
        <f aca="false">'Vstupní data'!AC317</f>
        <v>0</v>
      </c>
      <c r="BH317" s="66" t="n">
        <f aca="false">'Vstupní data'!AD317</f>
        <v>0</v>
      </c>
      <c r="BI317" s="66" t="n">
        <f aca="false">'Vstupní data'!AF317</f>
        <v>0</v>
      </c>
      <c r="BJ317" s="69" t="n">
        <f aca="false">'Vstupní data'!AG317</f>
        <v>0</v>
      </c>
      <c r="BK317" s="69" t="n">
        <f aca="false">IF(BF317&lt;&gt;0,VLOOKUP(I317,'Pril3-drev'!$H$5:$I$83,2,0),0)</f>
        <v>0</v>
      </c>
      <c r="BL317" s="69" t="n">
        <f aca="false">IF(BF317&lt;&gt;0,VLOOKUP(BK317,'Pril3-drev'!$A$5:$C$17,3,0),0)</f>
        <v>0</v>
      </c>
      <c r="BM317" s="69" t="n">
        <f aca="false">'Vstupní data'!AH317</f>
        <v>0</v>
      </c>
      <c r="BN317" s="69" t="n">
        <f aca="false">IF('Vstupní data'!AH317&gt;0,   VLOOKUP(VLOOKUP(CONCATENATE(VLOOKUP(I317,'Pril3-drev'!$H$4:$L$83,5,0),BD317),'Pril3-drev'!$Q$4:$R$2803,2,0),'AVB-BS'!$C$5:$S$29 ,LOOKUP(BM317,'AVB-BS'!$D$3:$S$3,'AVB-BS'!$D$1:$S$1) ,0 )   ,   IF('Vstupní data'!AI317&gt;0,'Vstupní data'!AI317,0))</f>
        <v>0</v>
      </c>
      <c r="BO317" s="69" t="str">
        <f aca="false">IF(BX317&gt;5,VLOOKUP(CONCATENATE(BK317,BN317),'Pril1-THLPa'!$H$6:$N$96,4,0),"")</f>
        <v/>
      </c>
      <c r="BP317" s="69" t="str">
        <f aca="false">IF(BX317&gt;5,VLOOKUP(CONCATENATE(BK317,BN317),'Pril1-THLPa'!$H$6:$N$96,5,0),"")</f>
        <v/>
      </c>
      <c r="BQ317" s="69" t="str">
        <f aca="false">IF(BX317&gt;5,VLOOKUP(CONCATENATE(BK317,BN317),'Pril1-THLPa'!$H$6:$N$96,6,0),"")</f>
        <v/>
      </c>
      <c r="BR317" s="69" t="str">
        <f aca="false">IF(BX317&gt;5,VLOOKUP(CONCATENATE(BK317,BN317),'Pril1-THLPa'!$H$6:$N$96,7,0),"")</f>
        <v/>
      </c>
      <c r="BS317" s="69" t="str">
        <f aca="false">IF(BX317&gt;5,VLOOKUP(CONCATENATE(BK317,BN317),'Pril1-THLPa'!$H$6:$O$96,8,0),"")</f>
        <v/>
      </c>
      <c r="BT317" s="69" t="str">
        <f aca="false">IF(BF317&gt;0, IF(BK317="smrk",  VLOOKUP(VLOOKUP(BD317,'Pril9-K3'!$L$8:$M$207,2,0),'Pril9-K3'!$A$8:$J$16,LOOKUP(BN317,'Pril9-K3'!$A$7:$J$7,'Pril9-K3'!$A$5:$J$5),0), IF(AND(BK317&lt;&gt;"smrk",'Vstupní data'!AK317&lt;&gt;""),'Vstupní data'!AK317,   VLOOKUP(VLOOKUP(BD317,'Pril9-K3'!$L$8:$M$207,2,0),'Pril9-K3'!$A$8:$J$16,LOOKUP(BN317,'Pril9-K3'!$A$7:$J$7,'Pril9-K3'!$A$5:$J$5),0)   )),   "")</f>
        <v/>
      </c>
      <c r="BV317" s="69" t="n">
        <f aca="false">'Vstupní data'!AJ317</f>
        <v>0</v>
      </c>
      <c r="BW317" s="69" t="n">
        <f aca="false">IF(BF317&gt;0,IF(J317&gt;0,J317,K317*H317/100),0)</f>
        <v>0</v>
      </c>
      <c r="BX317" s="69" t="n">
        <f aca="false">IF(BF317&gt;0,IF(BJ317&gt;BL317,BL317,BJ317),0)</f>
        <v>0</v>
      </c>
      <c r="BY317" s="69" t="n">
        <f aca="false">IF(BD317=0,0,IF(AND(BX317&gt;0,BX317&lt;=5),  IF(AND(BX317&gt;0,BX317&lt;=5),VLOOKUP(BK317,'Pril1-THLPa'!$A$6:$F$18,IF(AND(BX317&gt;0,BX317&lt;=5),LOOKUP(BX317,'Pril1-THLPa'!$B$5:$F$5,'Pril1-THLPa'!$B$4:$F$4),""),0),""),  IF(BX317&gt;5,BO317+BP317*(BX317-5)+BQ317*POWER(BX317-5,2)+BR317*POWER(BX317-5,3)+BS317*POWER(BX317-5,4),"")))</f>
        <v>0</v>
      </c>
      <c r="BZ317" s="69" t="n">
        <f aca="false">IF(BY317&gt;0,BY317*BI317/10*BW317*(100+BV317)/100,0)</f>
        <v>0</v>
      </c>
      <c r="CA317" s="69" t="n">
        <f aca="false">IF(BD317&gt;0,BX317-IF(BD317&gt;BX317,BX317,BD317),0)</f>
        <v>0</v>
      </c>
      <c r="CB317" s="69" t="n">
        <f aca="false">POWER(1.01,CA317)</f>
        <v>1</v>
      </c>
      <c r="CC317" s="69" t="n">
        <f aca="false">IF(BF317&gt;0,IF(BF317&gt;BH317,1,BF317/BH317),0)</f>
        <v>0</v>
      </c>
      <c r="CD317" s="72" t="n">
        <f aca="false">IF(BD317=0,0,IF(BF317&gt;0,ROUND(IF(CB317&lt;&gt;0,BZ317*BT317*1/CB317*CC317,0),0),0))</f>
        <v>0</v>
      </c>
      <c r="CE317" s="73" t="str">
        <f aca="false">IF(BF317&gt;0,IF(BF317&gt;BH317,CD317/BF317,CD317/BH317),"")</f>
        <v/>
      </c>
      <c r="CF317" s="69" t="n">
        <f aca="false">'Vstupní data'!AM317</f>
        <v>0</v>
      </c>
      <c r="CG317" s="69" t="n">
        <f aca="false">'Vstupní data'!AN317</f>
        <v>0</v>
      </c>
      <c r="CH317" s="69" t="n">
        <f aca="false">'Vstupní data'!AO317</f>
        <v>0</v>
      </c>
      <c r="CI317" s="69" t="n">
        <f aca="false">'Vstupní data'!AP317</f>
        <v>0</v>
      </c>
      <c r="CJ317" s="72" t="n">
        <f aca="false">ROUND(CH317*CI317,0)</f>
        <v>0</v>
      </c>
      <c r="CK317" s="74" t="str">
        <f aca="false">IF(OR(AA317&gt;0,BB317&gt;0,CD317&gt;0,CJ317&gt;0),AA317+BB317+CD317+CJ317,"")</f>
        <v/>
      </c>
    </row>
    <row r="318" customFormat="false" ht="12.8" hidden="false" customHeight="false" outlineLevel="0" collapsed="false">
      <c r="A318" s="66" t="n">
        <f aca="false">'Vstupní data'!A318</f>
        <v>0</v>
      </c>
      <c r="F318" s="66" t="str">
        <f aca="false">CONCATENATE('Vstupní data'!F318,'Vstupní data'!G318,'Vstupní data'!H318,'Vstupní data'!I318)</f>
        <v/>
      </c>
      <c r="G318" s="66"/>
      <c r="H318" s="66" t="n">
        <f aca="false">'Vstupní data'!K318</f>
        <v>0</v>
      </c>
      <c r="I318" s="66" t="n">
        <f aca="false">'Vstupní data'!L318</f>
        <v>0</v>
      </c>
      <c r="J318" s="66" t="n">
        <f aca="false">'Vstupní data'!K318*'Vstupní data'!M318/100</f>
        <v>0</v>
      </c>
      <c r="L318" s="66" t="n">
        <f aca="false">IF('Vstupní data'!N318="prostokořenný",0,IF('Vstupní data'!N318="krytokořenný","k",IF('Vstupní data'!N318="poloodrostky nebo odrostky, prostokořenné i krytokořenné","po",0)))</f>
        <v>0</v>
      </c>
      <c r="N318" s="66"/>
      <c r="O318" s="66" t="n">
        <f aca="false">'Vstupní data'!O318</f>
        <v>0</v>
      </c>
      <c r="P318" s="66" t="n">
        <f aca="false">IF(O318&gt;0,VLOOKUP(CONCATENATE(VLOOKUP(I318,'Pril3-drev'!$H$5:$K$83,4,0),"-",'Vstupní data'!R318),K2!$C$15:$D$23,2,0),0)</f>
        <v>0</v>
      </c>
      <c r="Q318" s="66" t="n">
        <f aca="false">IF(O318&gt;0,VLOOKUP(I318,'Pril3-drev'!$H$5:$I$83,2,0),0)</f>
        <v>0</v>
      </c>
      <c r="R318" s="66" t="n">
        <f aca="false">IF(Q318&gt;0,VLOOKUP(Q318,'Pril6-okus'!$A$5:$B$17,2,0),0)</f>
        <v>0</v>
      </c>
      <c r="S318" s="66" t="n">
        <f aca="false">IF(O318&gt;0,VLOOKUP(I318,'Pril3-drev'!$H$5:$J$83,3,0),0)</f>
        <v>0</v>
      </c>
      <c r="T318" s="66" t="str">
        <f aca="false">IF(O318&gt;0,IF(L318="k",0.9*VLOOKUP(S318,'ha-pocty-vyhl'!$A$5:$B$20,2,0),IF(L318="po",0.8*VLOOKUP(S318,'ha-pocty-vyhl'!$A$5:$B$20,2,0),VLOOKUP(S318,'ha-pocty-vyhl'!$A$5:$B$20,2,0))),"")</f>
        <v/>
      </c>
      <c r="U318" s="66" t="n">
        <f aca="false">'Vstupní data'!P318</f>
        <v>0</v>
      </c>
      <c r="V318" s="66" t="n">
        <f aca="false">IF(O318&gt;0,1.3*T318*1000*Z318/10000,0)</f>
        <v>0</v>
      </c>
      <c r="W318" s="66" t="n">
        <f aca="false">IF(O318&gt;0,1.3*T318*1000*Z318/10000,0)</f>
        <v>0</v>
      </c>
      <c r="X318" s="66" t="n">
        <f aca="false">IF(O318&gt;0,IF(O318&gt;V318,V318,O318),0)</f>
        <v>0</v>
      </c>
      <c r="Y318" s="66" t="n">
        <f aca="false">IF(O318&gt;0,IF(IF(U318&gt;W318,W318,U318)&lt;X318,W318,IF(U318&gt;W318,W318,U318)),0)</f>
        <v>0</v>
      </c>
      <c r="Z318" s="66" t="n">
        <f aca="false">IF(O318&gt;0,IF(J318&gt;0,J318,K318*H318/100),0)</f>
        <v>0</v>
      </c>
      <c r="AA318" s="67" t="n">
        <f aca="false">IF(O318&gt;0,CEILING(R318*P318*X318/Y318*Z318,1),0)</f>
        <v>0</v>
      </c>
      <c r="AB318" s="68" t="n">
        <f aca="false">IF(O318&gt;0,AA318/O318,0)</f>
        <v>0</v>
      </c>
      <c r="AC318" s="66" t="n">
        <f aca="false">'Vstupní data'!W318</f>
        <v>0</v>
      </c>
      <c r="AI318" s="66" t="str">
        <f aca="false">IF(OR('Vstupní data'!T318&gt;0,'Vstupní data'!U318&gt;0),VLOOKUP(I318,'Pril3-drev'!$H$5:$J$83,3,0),"")</f>
        <v/>
      </c>
      <c r="AJ318" s="66" t="n">
        <f aca="false">IF('Vstupní data'!V318="prostokořenný",0,IF('Vstupní data'!V318="krytokořenný","k",IF('Vstupní data'!V318="poloodrostky nebo odrostky, prostokořenné i krytokořenné","po",0)))</f>
        <v>0</v>
      </c>
      <c r="AK318" s="66" t="n">
        <f aca="false">IF(OR('Vstupní data'!T318&gt;0,'Vstupní data'!U318&gt;0),IF(AJ318="k",0.9*VLOOKUP(AI318,'ha-pocty-vyhl'!$A$5:$B$20,2,0),IF(AJ318="po",0.8*VLOOKUP(AI318,'ha-pocty-vyhl'!$A$5:$B$20,2,0),VLOOKUP(AI318,'ha-pocty-vyhl'!$A$5:$B$20,2,0))),0)</f>
        <v>0</v>
      </c>
      <c r="AL318" s="66" t="n">
        <f aca="false">IF(OR('Vstupní data'!T318&gt;0,'Vstupní data'!U318&gt;0),'Vstupní data'!K318*'Vstupní data'!M318/100,0)</f>
        <v>0</v>
      </c>
      <c r="AM318" s="66" t="n">
        <f aca="false">IF(OR('Vstupní data'!T318&gt;0,'Vstupní data'!U318&gt;0),IF('Vstupní data'!T318&gt;0,'Vstupní data'!T318,ROUND(10*'Vstupní data'!U318/AK318,0)),0)</f>
        <v>0</v>
      </c>
      <c r="AN318" s="69" t="n">
        <f aca="false">IF('Vstupní data'!T318&gt;0,   IF('Vstupní data'!T318&lt;=AL318,'Vstupní data'!T318,AL318),   IF(AM318&lt;AL318,AM318,AL318))</f>
        <v>0</v>
      </c>
      <c r="AO318" s="69" t="n">
        <f aca="false">'Vstupní data'!X318</f>
        <v>0</v>
      </c>
      <c r="AP318" s="66" t="n">
        <f aca="false">IF(OR('Vstupní data'!T318&gt;0,'Vstupní data'!U318&gt;0),IF(I318&lt;&gt;0,VLOOKUP(I318,'Pril3-drev'!$H$5:$I$83,2,0),0),0)</f>
        <v>0</v>
      </c>
      <c r="AQ318" s="66" t="n">
        <f aca="false">'Vstupní data'!Y318</f>
        <v>0</v>
      </c>
      <c r="AR318" s="66" t="str">
        <f aca="false">IF(AC318&gt;5,   IF('Vstupní data'!Y318&gt;0,   VLOOKUP(VLOOKUP(CONCATENATE(VLOOKUP(I318,'Pril3-drev'!$H$4:$L$83,5,0),AC318),'Pril3-drev'!$Q$4:$R$2803,2,0),'AVB-BS'!$C$5:$S$29 ,LOOKUP(AQ318,'AVB-BS'!$D$3:$S$3,'AVB-BS'!$D$1:$S$1) ,0 )   ,   IF('Vstupní data'!Z318&gt;0,'Vstupní data'!Z318,0)) , "")</f>
        <v/>
      </c>
      <c r="AS318" s="70" t="str">
        <f aca="false">IF(AC318&gt;5,VLOOKUP(CONCATENATE(AP318,AR318),'Pril1-THLPa'!$H$6:$N$96,4,0),"")</f>
        <v/>
      </c>
      <c r="AT318" s="70" t="str">
        <f aca="false">IF(AC318&gt;5,VLOOKUP(CONCATENATE(AP318,AR318),'Pril1-THLPa'!$H$6:$N$96,5,0),"")</f>
        <v/>
      </c>
      <c r="AU318" s="70" t="str">
        <f aca="false">IF(AC318&gt;5,VLOOKUP(CONCATENATE(AP318,AR318),'Pril1-THLPa'!$H$6:$N$96,6,0),"")</f>
        <v/>
      </c>
      <c r="AV318" s="70" t="str">
        <f aca="false">IF(AC318&gt;5,VLOOKUP(CONCATENATE(AP318,AR318),'Pril1-THLPa'!$H$6:$N$96,7,0),"")</f>
        <v/>
      </c>
      <c r="AW318" s="70" t="str">
        <f aca="false">IF(AC318&gt;5,VLOOKUP(CONCATENATE(AP318,AR318),'Pril1-THLPa'!$H$6:$O$96,8,0),"")</f>
        <v/>
      </c>
      <c r="AX318" s="66" t="n">
        <f aca="false">IF(AC318&gt;0,IF(AND(AC318&gt;0,AC318&lt;=5),VLOOKUP(AP318,'Pril1-THLPa'!$A$6:$F$18,LOOKUP(AC318,'Pril1-THLPa'!$B$5:$F$5,'Pril1-THLPa'!$B$4:$F$4),0),AS318+AT318*(AC318-5)+AU318*POWER(AC318-5,2)+AV318*POWER(AC318-5,3)+AW318*POWER(AC318-5,4)),0)</f>
        <v>0</v>
      </c>
      <c r="AY318" s="71"/>
      <c r="AZ318" s="66" t="n">
        <f aca="false">'Vstupní data'!AA318</f>
        <v>0</v>
      </c>
      <c r="BA318" s="66" t="n">
        <f aca="false">IF(OR('Vstupní data'!T318&gt;0,'Vstupní data'!U318&gt;0),IF(AC318&lt;&gt;"",AX318*AO318/10*(100+AZ318)/100,0),0)</f>
        <v>0</v>
      </c>
      <c r="BB318" s="67" t="n">
        <f aca="false">IF(AC318&lt;&gt;"",ROUND(BA318*AN318,0),0)</f>
        <v>0</v>
      </c>
      <c r="BC318" s="68" t="str">
        <f aca="false">IF(AE318&gt;0,BB318/AE318,"")</f>
        <v/>
      </c>
      <c r="BD318" s="66" t="n">
        <f aca="false">'Vstupní data'!AE318</f>
        <v>0</v>
      </c>
      <c r="BF318" s="66" t="n">
        <f aca="false">'Vstupní data'!AC318</f>
        <v>0</v>
      </c>
      <c r="BH318" s="66" t="n">
        <f aca="false">'Vstupní data'!AD318</f>
        <v>0</v>
      </c>
      <c r="BI318" s="66" t="n">
        <f aca="false">'Vstupní data'!AF318</f>
        <v>0</v>
      </c>
      <c r="BJ318" s="69" t="n">
        <f aca="false">'Vstupní data'!AG318</f>
        <v>0</v>
      </c>
      <c r="BK318" s="69" t="n">
        <f aca="false">IF(BF318&lt;&gt;0,VLOOKUP(I318,'Pril3-drev'!$H$5:$I$83,2,0),0)</f>
        <v>0</v>
      </c>
      <c r="BL318" s="69" t="n">
        <f aca="false">IF(BF318&lt;&gt;0,VLOOKUP(BK318,'Pril3-drev'!$A$5:$C$17,3,0),0)</f>
        <v>0</v>
      </c>
      <c r="BM318" s="69" t="n">
        <f aca="false">'Vstupní data'!AH318</f>
        <v>0</v>
      </c>
      <c r="BN318" s="69" t="n">
        <f aca="false">IF('Vstupní data'!AH318&gt;0,   VLOOKUP(VLOOKUP(CONCATENATE(VLOOKUP(I318,'Pril3-drev'!$H$4:$L$83,5,0),BD318),'Pril3-drev'!$Q$4:$R$2803,2,0),'AVB-BS'!$C$5:$S$29 ,LOOKUP(BM318,'AVB-BS'!$D$3:$S$3,'AVB-BS'!$D$1:$S$1) ,0 )   ,   IF('Vstupní data'!AI318&gt;0,'Vstupní data'!AI318,0))</f>
        <v>0</v>
      </c>
      <c r="BO318" s="69" t="str">
        <f aca="false">IF(BX318&gt;5,VLOOKUP(CONCATENATE(BK318,BN318),'Pril1-THLPa'!$H$6:$N$96,4,0),"")</f>
        <v/>
      </c>
      <c r="BP318" s="69" t="str">
        <f aca="false">IF(BX318&gt;5,VLOOKUP(CONCATENATE(BK318,BN318),'Pril1-THLPa'!$H$6:$N$96,5,0),"")</f>
        <v/>
      </c>
      <c r="BQ318" s="69" t="str">
        <f aca="false">IF(BX318&gt;5,VLOOKUP(CONCATENATE(BK318,BN318),'Pril1-THLPa'!$H$6:$N$96,6,0),"")</f>
        <v/>
      </c>
      <c r="BR318" s="69" t="str">
        <f aca="false">IF(BX318&gt;5,VLOOKUP(CONCATENATE(BK318,BN318),'Pril1-THLPa'!$H$6:$N$96,7,0),"")</f>
        <v/>
      </c>
      <c r="BS318" s="69" t="str">
        <f aca="false">IF(BX318&gt;5,VLOOKUP(CONCATENATE(BK318,BN318),'Pril1-THLPa'!$H$6:$O$96,8,0),"")</f>
        <v/>
      </c>
      <c r="BT318" s="69" t="str">
        <f aca="false">IF(BF318&gt;0, IF(BK318="smrk",  VLOOKUP(VLOOKUP(BD318,'Pril9-K3'!$L$8:$M$207,2,0),'Pril9-K3'!$A$8:$J$16,LOOKUP(BN318,'Pril9-K3'!$A$7:$J$7,'Pril9-K3'!$A$5:$J$5),0), IF(AND(BK318&lt;&gt;"smrk",'Vstupní data'!AK318&lt;&gt;""),'Vstupní data'!AK318,   VLOOKUP(VLOOKUP(BD318,'Pril9-K3'!$L$8:$M$207,2,0),'Pril9-K3'!$A$8:$J$16,LOOKUP(BN318,'Pril9-K3'!$A$7:$J$7,'Pril9-K3'!$A$5:$J$5),0)   )),   "")</f>
        <v/>
      </c>
      <c r="BV318" s="69" t="n">
        <f aca="false">'Vstupní data'!AJ318</f>
        <v>0</v>
      </c>
      <c r="BW318" s="69" t="n">
        <f aca="false">IF(BF318&gt;0,IF(J318&gt;0,J318,K318*H318/100),0)</f>
        <v>0</v>
      </c>
      <c r="BX318" s="69" t="n">
        <f aca="false">IF(BF318&gt;0,IF(BJ318&gt;BL318,BL318,BJ318),0)</f>
        <v>0</v>
      </c>
      <c r="BY318" s="69" t="n">
        <f aca="false">IF(BD318=0,0,IF(AND(BX318&gt;0,BX318&lt;=5),  IF(AND(BX318&gt;0,BX318&lt;=5),VLOOKUP(BK318,'Pril1-THLPa'!$A$6:$F$18,IF(AND(BX318&gt;0,BX318&lt;=5),LOOKUP(BX318,'Pril1-THLPa'!$B$5:$F$5,'Pril1-THLPa'!$B$4:$F$4),""),0),""),  IF(BX318&gt;5,BO318+BP318*(BX318-5)+BQ318*POWER(BX318-5,2)+BR318*POWER(BX318-5,3)+BS318*POWER(BX318-5,4),"")))</f>
        <v>0</v>
      </c>
      <c r="BZ318" s="69" t="n">
        <f aca="false">IF(BY318&gt;0,BY318*BI318/10*BW318*(100+BV318)/100,0)</f>
        <v>0</v>
      </c>
      <c r="CA318" s="69" t="n">
        <f aca="false">IF(BD318&gt;0,BX318-IF(BD318&gt;BX318,BX318,BD318),0)</f>
        <v>0</v>
      </c>
      <c r="CB318" s="69" t="n">
        <f aca="false">POWER(1.01,CA318)</f>
        <v>1</v>
      </c>
      <c r="CC318" s="69" t="n">
        <f aca="false">IF(BF318&gt;0,IF(BF318&gt;BH318,1,BF318/BH318),0)</f>
        <v>0</v>
      </c>
      <c r="CD318" s="72" t="n">
        <f aca="false">IF(BD318=0,0,IF(BF318&gt;0,ROUND(IF(CB318&lt;&gt;0,BZ318*BT318*1/CB318*CC318,0),0),0))</f>
        <v>0</v>
      </c>
      <c r="CE318" s="73" t="str">
        <f aca="false">IF(BF318&gt;0,IF(BF318&gt;BH318,CD318/BF318,CD318/BH318),"")</f>
        <v/>
      </c>
      <c r="CF318" s="69" t="n">
        <f aca="false">'Vstupní data'!AM318</f>
        <v>0</v>
      </c>
      <c r="CG318" s="69" t="n">
        <f aca="false">'Vstupní data'!AN318</f>
        <v>0</v>
      </c>
      <c r="CH318" s="69" t="n">
        <f aca="false">'Vstupní data'!AO318</f>
        <v>0</v>
      </c>
      <c r="CI318" s="69" t="n">
        <f aca="false">'Vstupní data'!AP318</f>
        <v>0</v>
      </c>
      <c r="CJ318" s="72" t="n">
        <f aca="false">ROUND(CH318*CI318,0)</f>
        <v>0</v>
      </c>
      <c r="CK318" s="74" t="str">
        <f aca="false">IF(OR(AA318&gt;0,BB318&gt;0,CD318&gt;0,CJ318&gt;0),AA318+BB318+CD318+CJ318,"")</f>
        <v/>
      </c>
    </row>
    <row r="319" customFormat="false" ht="12.8" hidden="false" customHeight="false" outlineLevel="0" collapsed="false">
      <c r="A319" s="66" t="n">
        <f aca="false">'Vstupní data'!A319</f>
        <v>0</v>
      </c>
      <c r="F319" s="66" t="str">
        <f aca="false">CONCATENATE('Vstupní data'!F319,'Vstupní data'!G319,'Vstupní data'!H319,'Vstupní data'!I319)</f>
        <v/>
      </c>
      <c r="G319" s="66"/>
      <c r="H319" s="66" t="n">
        <f aca="false">'Vstupní data'!K319</f>
        <v>0</v>
      </c>
      <c r="I319" s="66" t="n">
        <f aca="false">'Vstupní data'!L319</f>
        <v>0</v>
      </c>
      <c r="J319" s="66" t="n">
        <f aca="false">'Vstupní data'!K319*'Vstupní data'!M319/100</f>
        <v>0</v>
      </c>
      <c r="L319" s="66" t="n">
        <f aca="false">IF('Vstupní data'!N319="prostokořenný",0,IF('Vstupní data'!N319="krytokořenný","k",IF('Vstupní data'!N319="poloodrostky nebo odrostky, prostokořenné i krytokořenné","po",0)))</f>
        <v>0</v>
      </c>
      <c r="N319" s="66"/>
      <c r="O319" s="66" t="n">
        <f aca="false">'Vstupní data'!O319</f>
        <v>0</v>
      </c>
      <c r="P319" s="66" t="n">
        <f aca="false">IF(O319&gt;0,VLOOKUP(CONCATENATE(VLOOKUP(I319,'Pril3-drev'!$H$5:$K$83,4,0),"-",'Vstupní data'!R319),K2!$C$15:$D$23,2,0),0)</f>
        <v>0</v>
      </c>
      <c r="Q319" s="66" t="n">
        <f aca="false">IF(O319&gt;0,VLOOKUP(I319,'Pril3-drev'!$H$5:$I$83,2,0),0)</f>
        <v>0</v>
      </c>
      <c r="R319" s="66" t="n">
        <f aca="false">IF(Q319&gt;0,VLOOKUP(Q319,'Pril6-okus'!$A$5:$B$17,2,0),0)</f>
        <v>0</v>
      </c>
      <c r="S319" s="66" t="n">
        <f aca="false">IF(O319&gt;0,VLOOKUP(I319,'Pril3-drev'!$H$5:$J$83,3,0),0)</f>
        <v>0</v>
      </c>
      <c r="T319" s="66" t="str">
        <f aca="false">IF(O319&gt;0,IF(L319="k",0.9*VLOOKUP(S319,'ha-pocty-vyhl'!$A$5:$B$20,2,0),IF(L319="po",0.8*VLOOKUP(S319,'ha-pocty-vyhl'!$A$5:$B$20,2,0),VLOOKUP(S319,'ha-pocty-vyhl'!$A$5:$B$20,2,0))),"")</f>
        <v/>
      </c>
      <c r="U319" s="66" t="n">
        <f aca="false">'Vstupní data'!P319</f>
        <v>0</v>
      </c>
      <c r="V319" s="66" t="n">
        <f aca="false">IF(O319&gt;0,1.3*T319*1000*Z319/10000,0)</f>
        <v>0</v>
      </c>
      <c r="W319" s="66" t="n">
        <f aca="false">IF(O319&gt;0,1.3*T319*1000*Z319/10000,0)</f>
        <v>0</v>
      </c>
      <c r="X319" s="66" t="n">
        <f aca="false">IF(O319&gt;0,IF(O319&gt;V319,V319,O319),0)</f>
        <v>0</v>
      </c>
      <c r="Y319" s="66" t="n">
        <f aca="false">IF(O319&gt;0,IF(IF(U319&gt;W319,W319,U319)&lt;X319,W319,IF(U319&gt;W319,W319,U319)),0)</f>
        <v>0</v>
      </c>
      <c r="Z319" s="66" t="n">
        <f aca="false">IF(O319&gt;0,IF(J319&gt;0,J319,K319*H319/100),0)</f>
        <v>0</v>
      </c>
      <c r="AA319" s="67" t="n">
        <f aca="false">IF(O319&gt;0,CEILING(R319*P319*X319/Y319*Z319,1),0)</f>
        <v>0</v>
      </c>
      <c r="AB319" s="68" t="n">
        <f aca="false">IF(O319&gt;0,AA319/O319,0)</f>
        <v>0</v>
      </c>
      <c r="AC319" s="66" t="n">
        <f aca="false">'Vstupní data'!W319</f>
        <v>0</v>
      </c>
      <c r="AI319" s="66" t="str">
        <f aca="false">IF(OR('Vstupní data'!T319&gt;0,'Vstupní data'!U319&gt;0),VLOOKUP(I319,'Pril3-drev'!$H$5:$J$83,3,0),"")</f>
        <v/>
      </c>
      <c r="AJ319" s="66" t="n">
        <f aca="false">IF('Vstupní data'!V319="prostokořenný",0,IF('Vstupní data'!V319="krytokořenný","k",IF('Vstupní data'!V319="poloodrostky nebo odrostky, prostokořenné i krytokořenné","po",0)))</f>
        <v>0</v>
      </c>
      <c r="AK319" s="66" t="n">
        <f aca="false">IF(OR('Vstupní data'!T319&gt;0,'Vstupní data'!U319&gt;0),IF(AJ319="k",0.9*VLOOKUP(AI319,'ha-pocty-vyhl'!$A$5:$B$20,2,0),IF(AJ319="po",0.8*VLOOKUP(AI319,'ha-pocty-vyhl'!$A$5:$B$20,2,0),VLOOKUP(AI319,'ha-pocty-vyhl'!$A$5:$B$20,2,0))),0)</f>
        <v>0</v>
      </c>
      <c r="AL319" s="66" t="n">
        <f aca="false">IF(OR('Vstupní data'!T319&gt;0,'Vstupní data'!U319&gt;0),'Vstupní data'!K319*'Vstupní data'!M319/100,0)</f>
        <v>0</v>
      </c>
      <c r="AM319" s="66" t="n">
        <f aca="false">IF(OR('Vstupní data'!T319&gt;0,'Vstupní data'!U319&gt;0),IF('Vstupní data'!T319&gt;0,'Vstupní data'!T319,ROUND(10*'Vstupní data'!U319/AK319,0)),0)</f>
        <v>0</v>
      </c>
      <c r="AN319" s="69" t="n">
        <f aca="false">IF('Vstupní data'!T319&gt;0,   IF('Vstupní data'!T319&lt;=AL319,'Vstupní data'!T319,AL319),   IF(AM319&lt;AL319,AM319,AL319))</f>
        <v>0</v>
      </c>
      <c r="AO319" s="69" t="n">
        <f aca="false">'Vstupní data'!X319</f>
        <v>0</v>
      </c>
      <c r="AP319" s="66" t="n">
        <f aca="false">IF(OR('Vstupní data'!T319&gt;0,'Vstupní data'!U319&gt;0),IF(I319&lt;&gt;0,VLOOKUP(I319,'Pril3-drev'!$H$5:$I$83,2,0),0),0)</f>
        <v>0</v>
      </c>
      <c r="AQ319" s="66" t="n">
        <f aca="false">'Vstupní data'!Y319</f>
        <v>0</v>
      </c>
      <c r="AR319" s="66" t="str">
        <f aca="false">IF(AC319&gt;5,   IF('Vstupní data'!Y319&gt;0,   VLOOKUP(VLOOKUP(CONCATENATE(VLOOKUP(I319,'Pril3-drev'!$H$4:$L$83,5,0),AC319),'Pril3-drev'!$Q$4:$R$2803,2,0),'AVB-BS'!$C$5:$S$29 ,LOOKUP(AQ319,'AVB-BS'!$D$3:$S$3,'AVB-BS'!$D$1:$S$1) ,0 )   ,   IF('Vstupní data'!Z319&gt;0,'Vstupní data'!Z319,0)) , "")</f>
        <v/>
      </c>
      <c r="AS319" s="70" t="str">
        <f aca="false">IF(AC319&gt;5,VLOOKUP(CONCATENATE(AP319,AR319),'Pril1-THLPa'!$H$6:$N$96,4,0),"")</f>
        <v/>
      </c>
      <c r="AT319" s="70" t="str">
        <f aca="false">IF(AC319&gt;5,VLOOKUP(CONCATENATE(AP319,AR319),'Pril1-THLPa'!$H$6:$N$96,5,0),"")</f>
        <v/>
      </c>
      <c r="AU319" s="70" t="str">
        <f aca="false">IF(AC319&gt;5,VLOOKUP(CONCATENATE(AP319,AR319),'Pril1-THLPa'!$H$6:$N$96,6,0),"")</f>
        <v/>
      </c>
      <c r="AV319" s="70" t="str">
        <f aca="false">IF(AC319&gt;5,VLOOKUP(CONCATENATE(AP319,AR319),'Pril1-THLPa'!$H$6:$N$96,7,0),"")</f>
        <v/>
      </c>
      <c r="AW319" s="70" t="str">
        <f aca="false">IF(AC319&gt;5,VLOOKUP(CONCATENATE(AP319,AR319),'Pril1-THLPa'!$H$6:$O$96,8,0),"")</f>
        <v/>
      </c>
      <c r="AX319" s="66" t="n">
        <f aca="false">IF(AC319&gt;0,IF(AND(AC319&gt;0,AC319&lt;=5),VLOOKUP(AP319,'Pril1-THLPa'!$A$6:$F$18,LOOKUP(AC319,'Pril1-THLPa'!$B$5:$F$5,'Pril1-THLPa'!$B$4:$F$4),0),AS319+AT319*(AC319-5)+AU319*POWER(AC319-5,2)+AV319*POWER(AC319-5,3)+AW319*POWER(AC319-5,4)),0)</f>
        <v>0</v>
      </c>
      <c r="AY319" s="71"/>
      <c r="AZ319" s="66" t="n">
        <f aca="false">'Vstupní data'!AA319</f>
        <v>0</v>
      </c>
      <c r="BA319" s="66" t="n">
        <f aca="false">IF(OR('Vstupní data'!T319&gt;0,'Vstupní data'!U319&gt;0),IF(AC319&lt;&gt;"",AX319*AO319/10*(100+AZ319)/100,0),0)</f>
        <v>0</v>
      </c>
      <c r="BB319" s="67" t="n">
        <f aca="false">IF(AC319&lt;&gt;"",ROUND(BA319*AN319,0),0)</f>
        <v>0</v>
      </c>
      <c r="BC319" s="68" t="str">
        <f aca="false">IF(AE319&gt;0,BB319/AE319,"")</f>
        <v/>
      </c>
      <c r="BD319" s="66" t="n">
        <f aca="false">'Vstupní data'!AE319</f>
        <v>0</v>
      </c>
      <c r="BF319" s="66" t="n">
        <f aca="false">'Vstupní data'!AC319</f>
        <v>0</v>
      </c>
      <c r="BH319" s="66" t="n">
        <f aca="false">'Vstupní data'!AD319</f>
        <v>0</v>
      </c>
      <c r="BI319" s="66" t="n">
        <f aca="false">'Vstupní data'!AF319</f>
        <v>0</v>
      </c>
      <c r="BJ319" s="69" t="n">
        <f aca="false">'Vstupní data'!AG319</f>
        <v>0</v>
      </c>
      <c r="BK319" s="69" t="n">
        <f aca="false">IF(BF319&lt;&gt;0,VLOOKUP(I319,'Pril3-drev'!$H$5:$I$83,2,0),0)</f>
        <v>0</v>
      </c>
      <c r="BL319" s="69" t="n">
        <f aca="false">IF(BF319&lt;&gt;0,VLOOKUP(BK319,'Pril3-drev'!$A$5:$C$17,3,0),0)</f>
        <v>0</v>
      </c>
      <c r="BM319" s="69" t="n">
        <f aca="false">'Vstupní data'!AH319</f>
        <v>0</v>
      </c>
      <c r="BN319" s="69" t="n">
        <f aca="false">IF('Vstupní data'!AH319&gt;0,   VLOOKUP(VLOOKUP(CONCATENATE(VLOOKUP(I319,'Pril3-drev'!$H$4:$L$83,5,0),BD319),'Pril3-drev'!$Q$4:$R$2803,2,0),'AVB-BS'!$C$5:$S$29 ,LOOKUP(BM319,'AVB-BS'!$D$3:$S$3,'AVB-BS'!$D$1:$S$1) ,0 )   ,   IF('Vstupní data'!AI319&gt;0,'Vstupní data'!AI319,0))</f>
        <v>0</v>
      </c>
      <c r="BO319" s="69" t="str">
        <f aca="false">IF(BX319&gt;5,VLOOKUP(CONCATENATE(BK319,BN319),'Pril1-THLPa'!$H$6:$N$96,4,0),"")</f>
        <v/>
      </c>
      <c r="BP319" s="69" t="str">
        <f aca="false">IF(BX319&gt;5,VLOOKUP(CONCATENATE(BK319,BN319),'Pril1-THLPa'!$H$6:$N$96,5,0),"")</f>
        <v/>
      </c>
      <c r="BQ319" s="69" t="str">
        <f aca="false">IF(BX319&gt;5,VLOOKUP(CONCATENATE(BK319,BN319),'Pril1-THLPa'!$H$6:$N$96,6,0),"")</f>
        <v/>
      </c>
      <c r="BR319" s="69" t="str">
        <f aca="false">IF(BX319&gt;5,VLOOKUP(CONCATENATE(BK319,BN319),'Pril1-THLPa'!$H$6:$N$96,7,0),"")</f>
        <v/>
      </c>
      <c r="BS319" s="69" t="str">
        <f aca="false">IF(BX319&gt;5,VLOOKUP(CONCATENATE(BK319,BN319),'Pril1-THLPa'!$H$6:$O$96,8,0),"")</f>
        <v/>
      </c>
      <c r="BT319" s="69" t="str">
        <f aca="false">IF(BF319&gt;0, IF(BK319="smrk",  VLOOKUP(VLOOKUP(BD319,'Pril9-K3'!$L$8:$M$207,2,0),'Pril9-K3'!$A$8:$J$16,LOOKUP(BN319,'Pril9-K3'!$A$7:$J$7,'Pril9-K3'!$A$5:$J$5),0), IF(AND(BK319&lt;&gt;"smrk",'Vstupní data'!AK319&lt;&gt;""),'Vstupní data'!AK319,   VLOOKUP(VLOOKUP(BD319,'Pril9-K3'!$L$8:$M$207,2,0),'Pril9-K3'!$A$8:$J$16,LOOKUP(BN319,'Pril9-K3'!$A$7:$J$7,'Pril9-K3'!$A$5:$J$5),0)   )),   "")</f>
        <v/>
      </c>
      <c r="BV319" s="69" t="n">
        <f aca="false">'Vstupní data'!AJ319</f>
        <v>0</v>
      </c>
      <c r="BW319" s="69" t="n">
        <f aca="false">IF(BF319&gt;0,IF(J319&gt;0,J319,K319*H319/100),0)</f>
        <v>0</v>
      </c>
      <c r="BX319" s="69" t="n">
        <f aca="false">IF(BF319&gt;0,IF(BJ319&gt;BL319,BL319,BJ319),0)</f>
        <v>0</v>
      </c>
      <c r="BY319" s="69" t="n">
        <f aca="false">IF(BD319=0,0,IF(AND(BX319&gt;0,BX319&lt;=5),  IF(AND(BX319&gt;0,BX319&lt;=5),VLOOKUP(BK319,'Pril1-THLPa'!$A$6:$F$18,IF(AND(BX319&gt;0,BX319&lt;=5),LOOKUP(BX319,'Pril1-THLPa'!$B$5:$F$5,'Pril1-THLPa'!$B$4:$F$4),""),0),""),  IF(BX319&gt;5,BO319+BP319*(BX319-5)+BQ319*POWER(BX319-5,2)+BR319*POWER(BX319-5,3)+BS319*POWER(BX319-5,4),"")))</f>
        <v>0</v>
      </c>
      <c r="BZ319" s="69" t="n">
        <f aca="false">IF(BY319&gt;0,BY319*BI319/10*BW319*(100+BV319)/100,0)</f>
        <v>0</v>
      </c>
      <c r="CA319" s="69" t="n">
        <f aca="false">IF(BD319&gt;0,BX319-IF(BD319&gt;BX319,BX319,BD319),0)</f>
        <v>0</v>
      </c>
      <c r="CB319" s="69" t="n">
        <f aca="false">POWER(1.01,CA319)</f>
        <v>1</v>
      </c>
      <c r="CC319" s="69" t="n">
        <f aca="false">IF(BF319&gt;0,IF(BF319&gt;BH319,1,BF319/BH319),0)</f>
        <v>0</v>
      </c>
      <c r="CD319" s="72" t="n">
        <f aca="false">IF(BD319=0,0,IF(BF319&gt;0,ROUND(IF(CB319&lt;&gt;0,BZ319*BT319*1/CB319*CC319,0),0),0))</f>
        <v>0</v>
      </c>
      <c r="CE319" s="73" t="str">
        <f aca="false">IF(BF319&gt;0,IF(BF319&gt;BH319,CD319/BF319,CD319/BH319),"")</f>
        <v/>
      </c>
      <c r="CF319" s="69" t="n">
        <f aca="false">'Vstupní data'!AM319</f>
        <v>0</v>
      </c>
      <c r="CG319" s="69" t="n">
        <f aca="false">'Vstupní data'!AN319</f>
        <v>0</v>
      </c>
      <c r="CH319" s="69" t="n">
        <f aca="false">'Vstupní data'!AO319</f>
        <v>0</v>
      </c>
      <c r="CI319" s="69" t="n">
        <f aca="false">'Vstupní data'!AP319</f>
        <v>0</v>
      </c>
      <c r="CJ319" s="72" t="n">
        <f aca="false">ROUND(CH319*CI319,0)</f>
        <v>0</v>
      </c>
      <c r="CK319" s="74" t="str">
        <f aca="false">IF(OR(AA319&gt;0,BB319&gt;0,CD319&gt;0,CJ319&gt;0),AA319+BB319+CD319+CJ319,"")</f>
        <v/>
      </c>
    </row>
    <row r="320" customFormat="false" ht="12.8" hidden="false" customHeight="false" outlineLevel="0" collapsed="false">
      <c r="A320" s="66" t="n">
        <f aca="false">'Vstupní data'!A320</f>
        <v>0</v>
      </c>
      <c r="F320" s="66" t="str">
        <f aca="false">CONCATENATE('Vstupní data'!F320,'Vstupní data'!G320,'Vstupní data'!H320,'Vstupní data'!I320)</f>
        <v/>
      </c>
      <c r="G320" s="66"/>
      <c r="H320" s="66" t="n">
        <f aca="false">'Vstupní data'!K320</f>
        <v>0</v>
      </c>
      <c r="I320" s="66" t="n">
        <f aca="false">'Vstupní data'!L320</f>
        <v>0</v>
      </c>
      <c r="J320" s="66" t="n">
        <f aca="false">'Vstupní data'!K320*'Vstupní data'!M320/100</f>
        <v>0</v>
      </c>
      <c r="L320" s="66" t="n">
        <f aca="false">IF('Vstupní data'!N320="prostokořenný",0,IF('Vstupní data'!N320="krytokořenný","k",IF('Vstupní data'!N320="poloodrostky nebo odrostky, prostokořenné i krytokořenné","po",0)))</f>
        <v>0</v>
      </c>
      <c r="N320" s="66"/>
      <c r="O320" s="66" t="n">
        <f aca="false">'Vstupní data'!O320</f>
        <v>0</v>
      </c>
      <c r="P320" s="66" t="n">
        <f aca="false">IF(O320&gt;0,VLOOKUP(CONCATENATE(VLOOKUP(I320,'Pril3-drev'!$H$5:$K$83,4,0),"-",'Vstupní data'!R320),K2!$C$15:$D$23,2,0),0)</f>
        <v>0</v>
      </c>
      <c r="Q320" s="66" t="n">
        <f aca="false">IF(O320&gt;0,VLOOKUP(I320,'Pril3-drev'!$H$5:$I$83,2,0),0)</f>
        <v>0</v>
      </c>
      <c r="R320" s="66" t="n">
        <f aca="false">IF(Q320&gt;0,VLOOKUP(Q320,'Pril6-okus'!$A$5:$B$17,2,0),0)</f>
        <v>0</v>
      </c>
      <c r="S320" s="66" t="n">
        <f aca="false">IF(O320&gt;0,VLOOKUP(I320,'Pril3-drev'!$H$5:$J$83,3,0),0)</f>
        <v>0</v>
      </c>
      <c r="T320" s="66" t="str">
        <f aca="false">IF(O320&gt;0,IF(L320="k",0.9*VLOOKUP(S320,'ha-pocty-vyhl'!$A$5:$B$20,2,0),IF(L320="po",0.8*VLOOKUP(S320,'ha-pocty-vyhl'!$A$5:$B$20,2,0),VLOOKUP(S320,'ha-pocty-vyhl'!$A$5:$B$20,2,0))),"")</f>
        <v/>
      </c>
      <c r="U320" s="66" t="n">
        <f aca="false">'Vstupní data'!P320</f>
        <v>0</v>
      </c>
      <c r="V320" s="66" t="n">
        <f aca="false">IF(O320&gt;0,1.3*T320*1000*Z320/10000,0)</f>
        <v>0</v>
      </c>
      <c r="W320" s="66" t="n">
        <f aca="false">IF(O320&gt;0,1.3*T320*1000*Z320/10000,0)</f>
        <v>0</v>
      </c>
      <c r="X320" s="66" t="n">
        <f aca="false">IF(O320&gt;0,IF(O320&gt;V320,V320,O320),0)</f>
        <v>0</v>
      </c>
      <c r="Y320" s="66" t="n">
        <f aca="false">IF(O320&gt;0,IF(IF(U320&gt;W320,W320,U320)&lt;X320,W320,IF(U320&gt;W320,W320,U320)),0)</f>
        <v>0</v>
      </c>
      <c r="Z320" s="66" t="n">
        <f aca="false">IF(O320&gt;0,IF(J320&gt;0,J320,K320*H320/100),0)</f>
        <v>0</v>
      </c>
      <c r="AA320" s="67" t="n">
        <f aca="false">IF(O320&gt;0,CEILING(R320*P320*X320/Y320*Z320,1),0)</f>
        <v>0</v>
      </c>
      <c r="AB320" s="68" t="n">
        <f aca="false">IF(O320&gt;0,AA320/O320,0)</f>
        <v>0</v>
      </c>
      <c r="AC320" s="66" t="n">
        <f aca="false">'Vstupní data'!W320</f>
        <v>0</v>
      </c>
      <c r="AI320" s="66" t="str">
        <f aca="false">IF(OR('Vstupní data'!T320&gt;0,'Vstupní data'!U320&gt;0),VLOOKUP(I320,'Pril3-drev'!$H$5:$J$83,3,0),"")</f>
        <v/>
      </c>
      <c r="AJ320" s="66" t="n">
        <f aca="false">IF('Vstupní data'!V320="prostokořenný",0,IF('Vstupní data'!V320="krytokořenný","k",IF('Vstupní data'!V320="poloodrostky nebo odrostky, prostokořenné i krytokořenné","po",0)))</f>
        <v>0</v>
      </c>
      <c r="AK320" s="66" t="n">
        <f aca="false">IF(OR('Vstupní data'!T320&gt;0,'Vstupní data'!U320&gt;0),IF(AJ320="k",0.9*VLOOKUP(AI320,'ha-pocty-vyhl'!$A$5:$B$20,2,0),IF(AJ320="po",0.8*VLOOKUP(AI320,'ha-pocty-vyhl'!$A$5:$B$20,2,0),VLOOKUP(AI320,'ha-pocty-vyhl'!$A$5:$B$20,2,0))),0)</f>
        <v>0</v>
      </c>
      <c r="AL320" s="66" t="n">
        <f aca="false">IF(OR('Vstupní data'!T320&gt;0,'Vstupní data'!U320&gt;0),'Vstupní data'!K320*'Vstupní data'!M320/100,0)</f>
        <v>0</v>
      </c>
      <c r="AM320" s="66" t="n">
        <f aca="false">IF(OR('Vstupní data'!T320&gt;0,'Vstupní data'!U320&gt;0),IF('Vstupní data'!T320&gt;0,'Vstupní data'!T320,ROUND(10*'Vstupní data'!U320/AK320,0)),0)</f>
        <v>0</v>
      </c>
      <c r="AN320" s="69" t="n">
        <f aca="false">IF('Vstupní data'!T320&gt;0,   IF('Vstupní data'!T320&lt;=AL320,'Vstupní data'!T320,AL320),   IF(AM320&lt;AL320,AM320,AL320))</f>
        <v>0</v>
      </c>
      <c r="AO320" s="69" t="n">
        <f aca="false">'Vstupní data'!X320</f>
        <v>0</v>
      </c>
      <c r="AP320" s="66" t="n">
        <f aca="false">IF(OR('Vstupní data'!T320&gt;0,'Vstupní data'!U320&gt;0),IF(I320&lt;&gt;0,VLOOKUP(I320,'Pril3-drev'!$H$5:$I$83,2,0),0),0)</f>
        <v>0</v>
      </c>
      <c r="AQ320" s="66" t="n">
        <f aca="false">'Vstupní data'!Y320</f>
        <v>0</v>
      </c>
      <c r="AR320" s="66" t="str">
        <f aca="false">IF(AC320&gt;5,   IF('Vstupní data'!Y320&gt;0,   VLOOKUP(VLOOKUP(CONCATENATE(VLOOKUP(I320,'Pril3-drev'!$H$4:$L$83,5,0),AC320),'Pril3-drev'!$Q$4:$R$2803,2,0),'AVB-BS'!$C$5:$S$29 ,LOOKUP(AQ320,'AVB-BS'!$D$3:$S$3,'AVB-BS'!$D$1:$S$1) ,0 )   ,   IF('Vstupní data'!Z320&gt;0,'Vstupní data'!Z320,0)) , "")</f>
        <v/>
      </c>
      <c r="AS320" s="70" t="str">
        <f aca="false">IF(AC320&gt;5,VLOOKUP(CONCATENATE(AP320,AR320),'Pril1-THLPa'!$H$6:$N$96,4,0),"")</f>
        <v/>
      </c>
      <c r="AT320" s="70" t="str">
        <f aca="false">IF(AC320&gt;5,VLOOKUP(CONCATENATE(AP320,AR320),'Pril1-THLPa'!$H$6:$N$96,5,0),"")</f>
        <v/>
      </c>
      <c r="AU320" s="70" t="str">
        <f aca="false">IF(AC320&gt;5,VLOOKUP(CONCATENATE(AP320,AR320),'Pril1-THLPa'!$H$6:$N$96,6,0),"")</f>
        <v/>
      </c>
      <c r="AV320" s="70" t="str">
        <f aca="false">IF(AC320&gt;5,VLOOKUP(CONCATENATE(AP320,AR320),'Pril1-THLPa'!$H$6:$N$96,7,0),"")</f>
        <v/>
      </c>
      <c r="AW320" s="70" t="str">
        <f aca="false">IF(AC320&gt;5,VLOOKUP(CONCATENATE(AP320,AR320),'Pril1-THLPa'!$H$6:$O$96,8,0),"")</f>
        <v/>
      </c>
      <c r="AX320" s="66" t="n">
        <f aca="false">IF(AC320&gt;0,IF(AND(AC320&gt;0,AC320&lt;=5),VLOOKUP(AP320,'Pril1-THLPa'!$A$6:$F$18,LOOKUP(AC320,'Pril1-THLPa'!$B$5:$F$5,'Pril1-THLPa'!$B$4:$F$4),0),AS320+AT320*(AC320-5)+AU320*POWER(AC320-5,2)+AV320*POWER(AC320-5,3)+AW320*POWER(AC320-5,4)),0)</f>
        <v>0</v>
      </c>
      <c r="AY320" s="71"/>
      <c r="AZ320" s="66" t="n">
        <f aca="false">'Vstupní data'!AA320</f>
        <v>0</v>
      </c>
      <c r="BA320" s="66" t="n">
        <f aca="false">IF(OR('Vstupní data'!T320&gt;0,'Vstupní data'!U320&gt;0),IF(AC320&lt;&gt;"",AX320*AO320/10*(100+AZ320)/100,0),0)</f>
        <v>0</v>
      </c>
      <c r="BB320" s="67" t="n">
        <f aca="false">IF(AC320&lt;&gt;"",ROUND(BA320*AN320,0),0)</f>
        <v>0</v>
      </c>
      <c r="BC320" s="68" t="str">
        <f aca="false">IF(AE320&gt;0,BB320/AE320,"")</f>
        <v/>
      </c>
      <c r="BD320" s="66" t="n">
        <f aca="false">'Vstupní data'!AE320</f>
        <v>0</v>
      </c>
      <c r="BF320" s="66" t="n">
        <f aca="false">'Vstupní data'!AC320</f>
        <v>0</v>
      </c>
      <c r="BH320" s="66" t="n">
        <f aca="false">'Vstupní data'!AD320</f>
        <v>0</v>
      </c>
      <c r="BI320" s="66" t="n">
        <f aca="false">'Vstupní data'!AF320</f>
        <v>0</v>
      </c>
      <c r="BJ320" s="69" t="n">
        <f aca="false">'Vstupní data'!AG320</f>
        <v>0</v>
      </c>
      <c r="BK320" s="69" t="n">
        <f aca="false">IF(BF320&lt;&gt;0,VLOOKUP(I320,'Pril3-drev'!$H$5:$I$83,2,0),0)</f>
        <v>0</v>
      </c>
      <c r="BL320" s="69" t="n">
        <f aca="false">IF(BF320&lt;&gt;0,VLOOKUP(BK320,'Pril3-drev'!$A$5:$C$17,3,0),0)</f>
        <v>0</v>
      </c>
      <c r="BM320" s="69" t="n">
        <f aca="false">'Vstupní data'!AH320</f>
        <v>0</v>
      </c>
      <c r="BN320" s="69" t="n">
        <f aca="false">IF('Vstupní data'!AH320&gt;0,   VLOOKUP(VLOOKUP(CONCATENATE(VLOOKUP(I320,'Pril3-drev'!$H$4:$L$83,5,0),BD320),'Pril3-drev'!$Q$4:$R$2803,2,0),'AVB-BS'!$C$5:$S$29 ,LOOKUP(BM320,'AVB-BS'!$D$3:$S$3,'AVB-BS'!$D$1:$S$1) ,0 )   ,   IF('Vstupní data'!AI320&gt;0,'Vstupní data'!AI320,0))</f>
        <v>0</v>
      </c>
      <c r="BO320" s="69" t="str">
        <f aca="false">IF(BX320&gt;5,VLOOKUP(CONCATENATE(BK320,BN320),'Pril1-THLPa'!$H$6:$N$96,4,0),"")</f>
        <v/>
      </c>
      <c r="BP320" s="69" t="str">
        <f aca="false">IF(BX320&gt;5,VLOOKUP(CONCATENATE(BK320,BN320),'Pril1-THLPa'!$H$6:$N$96,5,0),"")</f>
        <v/>
      </c>
      <c r="BQ320" s="69" t="str">
        <f aca="false">IF(BX320&gt;5,VLOOKUP(CONCATENATE(BK320,BN320),'Pril1-THLPa'!$H$6:$N$96,6,0),"")</f>
        <v/>
      </c>
      <c r="BR320" s="69" t="str">
        <f aca="false">IF(BX320&gt;5,VLOOKUP(CONCATENATE(BK320,BN320),'Pril1-THLPa'!$H$6:$N$96,7,0),"")</f>
        <v/>
      </c>
      <c r="BS320" s="69" t="str">
        <f aca="false">IF(BX320&gt;5,VLOOKUP(CONCATENATE(BK320,BN320),'Pril1-THLPa'!$H$6:$O$96,8,0),"")</f>
        <v/>
      </c>
      <c r="BT320" s="69" t="str">
        <f aca="false">IF(BF320&gt;0, IF(BK320="smrk",  VLOOKUP(VLOOKUP(BD320,'Pril9-K3'!$L$8:$M$207,2,0),'Pril9-K3'!$A$8:$J$16,LOOKUP(BN320,'Pril9-K3'!$A$7:$J$7,'Pril9-K3'!$A$5:$J$5),0), IF(AND(BK320&lt;&gt;"smrk",'Vstupní data'!AK320&lt;&gt;""),'Vstupní data'!AK320,   VLOOKUP(VLOOKUP(BD320,'Pril9-K3'!$L$8:$M$207,2,0),'Pril9-K3'!$A$8:$J$16,LOOKUP(BN320,'Pril9-K3'!$A$7:$J$7,'Pril9-K3'!$A$5:$J$5),0)   )),   "")</f>
        <v/>
      </c>
      <c r="BV320" s="69" t="n">
        <f aca="false">'Vstupní data'!AJ320</f>
        <v>0</v>
      </c>
      <c r="BW320" s="69" t="n">
        <f aca="false">IF(BF320&gt;0,IF(J320&gt;0,J320,K320*H320/100),0)</f>
        <v>0</v>
      </c>
      <c r="BX320" s="69" t="n">
        <f aca="false">IF(BF320&gt;0,IF(BJ320&gt;BL320,BL320,BJ320),0)</f>
        <v>0</v>
      </c>
      <c r="BY320" s="69" t="n">
        <f aca="false">IF(BD320=0,0,IF(AND(BX320&gt;0,BX320&lt;=5),  IF(AND(BX320&gt;0,BX320&lt;=5),VLOOKUP(BK320,'Pril1-THLPa'!$A$6:$F$18,IF(AND(BX320&gt;0,BX320&lt;=5),LOOKUP(BX320,'Pril1-THLPa'!$B$5:$F$5,'Pril1-THLPa'!$B$4:$F$4),""),0),""),  IF(BX320&gt;5,BO320+BP320*(BX320-5)+BQ320*POWER(BX320-5,2)+BR320*POWER(BX320-5,3)+BS320*POWER(BX320-5,4),"")))</f>
        <v>0</v>
      </c>
      <c r="BZ320" s="69" t="n">
        <f aca="false">IF(BY320&gt;0,BY320*BI320/10*BW320*(100+BV320)/100,0)</f>
        <v>0</v>
      </c>
      <c r="CA320" s="69" t="n">
        <f aca="false">IF(BD320&gt;0,BX320-IF(BD320&gt;BX320,BX320,BD320),0)</f>
        <v>0</v>
      </c>
      <c r="CB320" s="69" t="n">
        <f aca="false">POWER(1.01,CA320)</f>
        <v>1</v>
      </c>
      <c r="CC320" s="69" t="n">
        <f aca="false">IF(BF320&gt;0,IF(BF320&gt;BH320,1,BF320/BH320),0)</f>
        <v>0</v>
      </c>
      <c r="CD320" s="72" t="n">
        <f aca="false">IF(BD320=0,0,IF(BF320&gt;0,ROUND(IF(CB320&lt;&gt;0,BZ320*BT320*1/CB320*CC320,0),0),0))</f>
        <v>0</v>
      </c>
      <c r="CE320" s="73" t="str">
        <f aca="false">IF(BF320&gt;0,IF(BF320&gt;BH320,CD320/BF320,CD320/BH320),"")</f>
        <v/>
      </c>
      <c r="CF320" s="69" t="n">
        <f aca="false">'Vstupní data'!AM320</f>
        <v>0</v>
      </c>
      <c r="CG320" s="69" t="n">
        <f aca="false">'Vstupní data'!AN320</f>
        <v>0</v>
      </c>
      <c r="CH320" s="69" t="n">
        <f aca="false">'Vstupní data'!AO320</f>
        <v>0</v>
      </c>
      <c r="CI320" s="69" t="n">
        <f aca="false">'Vstupní data'!AP320</f>
        <v>0</v>
      </c>
      <c r="CJ320" s="72" t="n">
        <f aca="false">ROUND(CH320*CI320,0)</f>
        <v>0</v>
      </c>
      <c r="CK320" s="74" t="str">
        <f aca="false">IF(OR(AA320&gt;0,BB320&gt;0,CD320&gt;0,CJ320&gt;0),AA320+BB320+CD320+CJ320,"")</f>
        <v/>
      </c>
    </row>
    <row r="321" customFormat="false" ht="12.8" hidden="false" customHeight="false" outlineLevel="0" collapsed="false">
      <c r="A321" s="66" t="n">
        <f aca="false">'Vstupní data'!A321</f>
        <v>0</v>
      </c>
      <c r="F321" s="66" t="str">
        <f aca="false">CONCATENATE('Vstupní data'!F321,'Vstupní data'!G321,'Vstupní data'!H321,'Vstupní data'!I321)</f>
        <v/>
      </c>
      <c r="G321" s="66"/>
      <c r="H321" s="66" t="n">
        <f aca="false">'Vstupní data'!K321</f>
        <v>0</v>
      </c>
      <c r="I321" s="66" t="n">
        <f aca="false">'Vstupní data'!L321</f>
        <v>0</v>
      </c>
      <c r="J321" s="66" t="n">
        <f aca="false">'Vstupní data'!K321*'Vstupní data'!M321/100</f>
        <v>0</v>
      </c>
      <c r="L321" s="66" t="n">
        <f aca="false">IF('Vstupní data'!N321="prostokořenný",0,IF('Vstupní data'!N321="krytokořenný","k",IF('Vstupní data'!N321="poloodrostky nebo odrostky, prostokořenné i krytokořenné","po",0)))</f>
        <v>0</v>
      </c>
      <c r="N321" s="66"/>
      <c r="O321" s="66" t="n">
        <f aca="false">'Vstupní data'!O321</f>
        <v>0</v>
      </c>
      <c r="P321" s="66" t="n">
        <f aca="false">IF(O321&gt;0,VLOOKUP(CONCATENATE(VLOOKUP(I321,'Pril3-drev'!$H$5:$K$83,4,0),"-",'Vstupní data'!R321),K2!$C$15:$D$23,2,0),0)</f>
        <v>0</v>
      </c>
      <c r="Q321" s="66" t="n">
        <f aca="false">IF(O321&gt;0,VLOOKUP(I321,'Pril3-drev'!$H$5:$I$83,2,0),0)</f>
        <v>0</v>
      </c>
      <c r="R321" s="66" t="n">
        <f aca="false">IF(Q321&gt;0,VLOOKUP(Q321,'Pril6-okus'!$A$5:$B$17,2,0),0)</f>
        <v>0</v>
      </c>
      <c r="S321" s="66" t="n">
        <f aca="false">IF(O321&gt;0,VLOOKUP(I321,'Pril3-drev'!$H$5:$J$83,3,0),0)</f>
        <v>0</v>
      </c>
      <c r="T321" s="66" t="str">
        <f aca="false">IF(O321&gt;0,IF(L321="k",0.9*VLOOKUP(S321,'ha-pocty-vyhl'!$A$5:$B$20,2,0),IF(L321="po",0.8*VLOOKUP(S321,'ha-pocty-vyhl'!$A$5:$B$20,2,0),VLOOKUP(S321,'ha-pocty-vyhl'!$A$5:$B$20,2,0))),"")</f>
        <v/>
      </c>
      <c r="U321" s="66" t="n">
        <f aca="false">'Vstupní data'!P321</f>
        <v>0</v>
      </c>
      <c r="V321" s="66" t="n">
        <f aca="false">IF(O321&gt;0,1.3*T321*1000*Z321/10000,0)</f>
        <v>0</v>
      </c>
      <c r="W321" s="66" t="n">
        <f aca="false">IF(O321&gt;0,1.3*T321*1000*Z321/10000,0)</f>
        <v>0</v>
      </c>
      <c r="X321" s="66" t="n">
        <f aca="false">IF(O321&gt;0,IF(O321&gt;V321,V321,O321),0)</f>
        <v>0</v>
      </c>
      <c r="Y321" s="66" t="n">
        <f aca="false">IF(O321&gt;0,IF(IF(U321&gt;W321,W321,U321)&lt;X321,W321,IF(U321&gt;W321,W321,U321)),0)</f>
        <v>0</v>
      </c>
      <c r="Z321" s="66" t="n">
        <f aca="false">IF(O321&gt;0,IF(J321&gt;0,J321,K321*H321/100),0)</f>
        <v>0</v>
      </c>
      <c r="AA321" s="67" t="n">
        <f aca="false">IF(O321&gt;0,CEILING(R321*P321*X321/Y321*Z321,1),0)</f>
        <v>0</v>
      </c>
      <c r="AB321" s="68" t="n">
        <f aca="false">IF(O321&gt;0,AA321/O321,0)</f>
        <v>0</v>
      </c>
      <c r="AC321" s="66" t="n">
        <f aca="false">'Vstupní data'!W321</f>
        <v>0</v>
      </c>
      <c r="AI321" s="66" t="str">
        <f aca="false">IF(OR('Vstupní data'!T321&gt;0,'Vstupní data'!U321&gt;0),VLOOKUP(I321,'Pril3-drev'!$H$5:$J$83,3,0),"")</f>
        <v/>
      </c>
      <c r="AJ321" s="66" t="n">
        <f aca="false">IF('Vstupní data'!V321="prostokořenný",0,IF('Vstupní data'!V321="krytokořenný","k",IF('Vstupní data'!V321="poloodrostky nebo odrostky, prostokořenné i krytokořenné","po",0)))</f>
        <v>0</v>
      </c>
      <c r="AK321" s="66" t="n">
        <f aca="false">IF(OR('Vstupní data'!T321&gt;0,'Vstupní data'!U321&gt;0),IF(AJ321="k",0.9*VLOOKUP(AI321,'ha-pocty-vyhl'!$A$5:$B$20,2,0),IF(AJ321="po",0.8*VLOOKUP(AI321,'ha-pocty-vyhl'!$A$5:$B$20,2,0),VLOOKUP(AI321,'ha-pocty-vyhl'!$A$5:$B$20,2,0))),0)</f>
        <v>0</v>
      </c>
      <c r="AL321" s="66" t="n">
        <f aca="false">IF(OR('Vstupní data'!T321&gt;0,'Vstupní data'!U321&gt;0),'Vstupní data'!K321*'Vstupní data'!M321/100,0)</f>
        <v>0</v>
      </c>
      <c r="AM321" s="66" t="n">
        <f aca="false">IF(OR('Vstupní data'!T321&gt;0,'Vstupní data'!U321&gt;0),IF('Vstupní data'!T321&gt;0,'Vstupní data'!T321,ROUND(10*'Vstupní data'!U321/AK321,0)),0)</f>
        <v>0</v>
      </c>
      <c r="AN321" s="69" t="n">
        <f aca="false">IF('Vstupní data'!T321&gt;0,   IF('Vstupní data'!T321&lt;=AL321,'Vstupní data'!T321,AL321),   IF(AM321&lt;AL321,AM321,AL321))</f>
        <v>0</v>
      </c>
      <c r="AO321" s="69" t="n">
        <f aca="false">'Vstupní data'!X321</f>
        <v>0</v>
      </c>
      <c r="AP321" s="66" t="n">
        <f aca="false">IF(OR('Vstupní data'!T321&gt;0,'Vstupní data'!U321&gt;0),IF(I321&lt;&gt;0,VLOOKUP(I321,'Pril3-drev'!$H$5:$I$83,2,0),0),0)</f>
        <v>0</v>
      </c>
      <c r="AQ321" s="66" t="n">
        <f aca="false">'Vstupní data'!Y321</f>
        <v>0</v>
      </c>
      <c r="AR321" s="66" t="str">
        <f aca="false">IF(AC321&gt;5,   IF('Vstupní data'!Y321&gt;0,   VLOOKUP(VLOOKUP(CONCATENATE(VLOOKUP(I321,'Pril3-drev'!$H$4:$L$83,5,0),AC321),'Pril3-drev'!$Q$4:$R$2803,2,0),'AVB-BS'!$C$5:$S$29 ,LOOKUP(AQ321,'AVB-BS'!$D$3:$S$3,'AVB-BS'!$D$1:$S$1) ,0 )   ,   IF('Vstupní data'!Z321&gt;0,'Vstupní data'!Z321,0)) , "")</f>
        <v/>
      </c>
      <c r="AS321" s="70" t="str">
        <f aca="false">IF(AC321&gt;5,VLOOKUP(CONCATENATE(AP321,AR321),'Pril1-THLPa'!$H$6:$N$96,4,0),"")</f>
        <v/>
      </c>
      <c r="AT321" s="70" t="str">
        <f aca="false">IF(AC321&gt;5,VLOOKUP(CONCATENATE(AP321,AR321),'Pril1-THLPa'!$H$6:$N$96,5,0),"")</f>
        <v/>
      </c>
      <c r="AU321" s="70" t="str">
        <f aca="false">IF(AC321&gt;5,VLOOKUP(CONCATENATE(AP321,AR321),'Pril1-THLPa'!$H$6:$N$96,6,0),"")</f>
        <v/>
      </c>
      <c r="AV321" s="70" t="str">
        <f aca="false">IF(AC321&gt;5,VLOOKUP(CONCATENATE(AP321,AR321),'Pril1-THLPa'!$H$6:$N$96,7,0),"")</f>
        <v/>
      </c>
      <c r="AW321" s="70" t="str">
        <f aca="false">IF(AC321&gt;5,VLOOKUP(CONCATENATE(AP321,AR321),'Pril1-THLPa'!$H$6:$O$96,8,0),"")</f>
        <v/>
      </c>
      <c r="AX321" s="66" t="n">
        <f aca="false">IF(AC321&gt;0,IF(AND(AC321&gt;0,AC321&lt;=5),VLOOKUP(AP321,'Pril1-THLPa'!$A$6:$F$18,LOOKUP(AC321,'Pril1-THLPa'!$B$5:$F$5,'Pril1-THLPa'!$B$4:$F$4),0),AS321+AT321*(AC321-5)+AU321*POWER(AC321-5,2)+AV321*POWER(AC321-5,3)+AW321*POWER(AC321-5,4)),0)</f>
        <v>0</v>
      </c>
      <c r="AY321" s="71"/>
      <c r="AZ321" s="66" t="n">
        <f aca="false">'Vstupní data'!AA321</f>
        <v>0</v>
      </c>
      <c r="BA321" s="66" t="n">
        <f aca="false">IF(OR('Vstupní data'!T321&gt;0,'Vstupní data'!U321&gt;0),IF(AC321&lt;&gt;"",AX321*AO321/10*(100+AZ321)/100,0),0)</f>
        <v>0</v>
      </c>
      <c r="BB321" s="67" t="n">
        <f aca="false">IF(AC321&lt;&gt;"",ROUND(BA321*AN321,0),0)</f>
        <v>0</v>
      </c>
      <c r="BC321" s="68" t="str">
        <f aca="false">IF(AE321&gt;0,BB321/AE321,"")</f>
        <v/>
      </c>
      <c r="BD321" s="66" t="n">
        <f aca="false">'Vstupní data'!AE321</f>
        <v>0</v>
      </c>
      <c r="BF321" s="66" t="n">
        <f aca="false">'Vstupní data'!AC321</f>
        <v>0</v>
      </c>
      <c r="BH321" s="66" t="n">
        <f aca="false">'Vstupní data'!AD321</f>
        <v>0</v>
      </c>
      <c r="BI321" s="66" t="n">
        <f aca="false">'Vstupní data'!AF321</f>
        <v>0</v>
      </c>
      <c r="BJ321" s="69" t="n">
        <f aca="false">'Vstupní data'!AG321</f>
        <v>0</v>
      </c>
      <c r="BK321" s="69" t="n">
        <f aca="false">IF(BF321&lt;&gt;0,VLOOKUP(I321,'Pril3-drev'!$H$5:$I$83,2,0),0)</f>
        <v>0</v>
      </c>
      <c r="BL321" s="69" t="n">
        <f aca="false">IF(BF321&lt;&gt;0,VLOOKUP(BK321,'Pril3-drev'!$A$5:$C$17,3,0),0)</f>
        <v>0</v>
      </c>
      <c r="BM321" s="69" t="n">
        <f aca="false">'Vstupní data'!AH321</f>
        <v>0</v>
      </c>
      <c r="BN321" s="69" t="n">
        <f aca="false">IF('Vstupní data'!AH321&gt;0,   VLOOKUP(VLOOKUP(CONCATENATE(VLOOKUP(I321,'Pril3-drev'!$H$4:$L$83,5,0),BD321),'Pril3-drev'!$Q$4:$R$2803,2,0),'AVB-BS'!$C$5:$S$29 ,LOOKUP(BM321,'AVB-BS'!$D$3:$S$3,'AVB-BS'!$D$1:$S$1) ,0 )   ,   IF('Vstupní data'!AI321&gt;0,'Vstupní data'!AI321,0))</f>
        <v>0</v>
      </c>
      <c r="BO321" s="69" t="str">
        <f aca="false">IF(BX321&gt;5,VLOOKUP(CONCATENATE(BK321,BN321),'Pril1-THLPa'!$H$6:$N$96,4,0),"")</f>
        <v/>
      </c>
      <c r="BP321" s="69" t="str">
        <f aca="false">IF(BX321&gt;5,VLOOKUP(CONCATENATE(BK321,BN321),'Pril1-THLPa'!$H$6:$N$96,5,0),"")</f>
        <v/>
      </c>
      <c r="BQ321" s="69" t="str">
        <f aca="false">IF(BX321&gt;5,VLOOKUP(CONCATENATE(BK321,BN321),'Pril1-THLPa'!$H$6:$N$96,6,0),"")</f>
        <v/>
      </c>
      <c r="BR321" s="69" t="str">
        <f aca="false">IF(BX321&gt;5,VLOOKUP(CONCATENATE(BK321,BN321),'Pril1-THLPa'!$H$6:$N$96,7,0),"")</f>
        <v/>
      </c>
      <c r="BS321" s="69" t="str">
        <f aca="false">IF(BX321&gt;5,VLOOKUP(CONCATENATE(BK321,BN321),'Pril1-THLPa'!$H$6:$O$96,8,0),"")</f>
        <v/>
      </c>
      <c r="BT321" s="69" t="str">
        <f aca="false">IF(BF321&gt;0, IF(BK321="smrk",  VLOOKUP(VLOOKUP(BD321,'Pril9-K3'!$L$8:$M$207,2,0),'Pril9-K3'!$A$8:$J$16,LOOKUP(BN321,'Pril9-K3'!$A$7:$J$7,'Pril9-K3'!$A$5:$J$5),0), IF(AND(BK321&lt;&gt;"smrk",'Vstupní data'!AK321&lt;&gt;""),'Vstupní data'!AK321,   VLOOKUP(VLOOKUP(BD321,'Pril9-K3'!$L$8:$M$207,2,0),'Pril9-K3'!$A$8:$J$16,LOOKUP(BN321,'Pril9-K3'!$A$7:$J$7,'Pril9-K3'!$A$5:$J$5),0)   )),   "")</f>
        <v/>
      </c>
      <c r="BV321" s="69" t="n">
        <f aca="false">'Vstupní data'!AJ321</f>
        <v>0</v>
      </c>
      <c r="BW321" s="69" t="n">
        <f aca="false">IF(BF321&gt;0,IF(J321&gt;0,J321,K321*H321/100),0)</f>
        <v>0</v>
      </c>
      <c r="BX321" s="69" t="n">
        <f aca="false">IF(BF321&gt;0,IF(BJ321&gt;BL321,BL321,BJ321),0)</f>
        <v>0</v>
      </c>
      <c r="BY321" s="69" t="n">
        <f aca="false">IF(BD321=0,0,IF(AND(BX321&gt;0,BX321&lt;=5),  IF(AND(BX321&gt;0,BX321&lt;=5),VLOOKUP(BK321,'Pril1-THLPa'!$A$6:$F$18,IF(AND(BX321&gt;0,BX321&lt;=5),LOOKUP(BX321,'Pril1-THLPa'!$B$5:$F$5,'Pril1-THLPa'!$B$4:$F$4),""),0),""),  IF(BX321&gt;5,BO321+BP321*(BX321-5)+BQ321*POWER(BX321-5,2)+BR321*POWER(BX321-5,3)+BS321*POWER(BX321-5,4),"")))</f>
        <v>0</v>
      </c>
      <c r="BZ321" s="69" t="n">
        <f aca="false">IF(BY321&gt;0,BY321*BI321/10*BW321*(100+BV321)/100,0)</f>
        <v>0</v>
      </c>
      <c r="CA321" s="69" t="n">
        <f aca="false">IF(BD321&gt;0,BX321-IF(BD321&gt;BX321,BX321,BD321),0)</f>
        <v>0</v>
      </c>
      <c r="CB321" s="69" t="n">
        <f aca="false">POWER(1.01,CA321)</f>
        <v>1</v>
      </c>
      <c r="CC321" s="69" t="n">
        <f aca="false">IF(BF321&gt;0,IF(BF321&gt;BH321,1,BF321/BH321),0)</f>
        <v>0</v>
      </c>
      <c r="CD321" s="72" t="n">
        <f aca="false">IF(BD321=0,0,IF(BF321&gt;0,ROUND(IF(CB321&lt;&gt;0,BZ321*BT321*1/CB321*CC321,0),0),0))</f>
        <v>0</v>
      </c>
      <c r="CE321" s="73" t="str">
        <f aca="false">IF(BF321&gt;0,IF(BF321&gt;BH321,CD321/BF321,CD321/BH321),"")</f>
        <v/>
      </c>
      <c r="CF321" s="69" t="n">
        <f aca="false">'Vstupní data'!AM321</f>
        <v>0</v>
      </c>
      <c r="CG321" s="69" t="n">
        <f aca="false">'Vstupní data'!AN321</f>
        <v>0</v>
      </c>
      <c r="CH321" s="69" t="n">
        <f aca="false">'Vstupní data'!AO321</f>
        <v>0</v>
      </c>
      <c r="CI321" s="69" t="n">
        <f aca="false">'Vstupní data'!AP321</f>
        <v>0</v>
      </c>
      <c r="CJ321" s="72" t="n">
        <f aca="false">ROUND(CH321*CI321,0)</f>
        <v>0</v>
      </c>
      <c r="CK321" s="74" t="str">
        <f aca="false">IF(OR(AA321&gt;0,BB321&gt;0,CD321&gt;0,CJ321&gt;0),AA321+BB321+CD321+CJ321,"")</f>
        <v/>
      </c>
    </row>
    <row r="322" customFormat="false" ht="12.8" hidden="false" customHeight="false" outlineLevel="0" collapsed="false">
      <c r="A322" s="66" t="n">
        <f aca="false">'Vstupní data'!A322</f>
        <v>0</v>
      </c>
      <c r="F322" s="66" t="str">
        <f aca="false">CONCATENATE('Vstupní data'!F322,'Vstupní data'!G322,'Vstupní data'!H322,'Vstupní data'!I322)</f>
        <v/>
      </c>
      <c r="G322" s="66"/>
      <c r="H322" s="66" t="n">
        <f aca="false">'Vstupní data'!K322</f>
        <v>0</v>
      </c>
      <c r="I322" s="66" t="n">
        <f aca="false">'Vstupní data'!L322</f>
        <v>0</v>
      </c>
      <c r="J322" s="66" t="n">
        <f aca="false">'Vstupní data'!K322*'Vstupní data'!M322/100</f>
        <v>0</v>
      </c>
      <c r="L322" s="66" t="n">
        <f aca="false">IF('Vstupní data'!N322="prostokořenný",0,IF('Vstupní data'!N322="krytokořenný","k",IF('Vstupní data'!N322="poloodrostky nebo odrostky, prostokořenné i krytokořenné","po",0)))</f>
        <v>0</v>
      </c>
      <c r="N322" s="66"/>
      <c r="O322" s="66" t="n">
        <f aca="false">'Vstupní data'!O322</f>
        <v>0</v>
      </c>
      <c r="P322" s="66" t="n">
        <f aca="false">IF(O322&gt;0,VLOOKUP(CONCATENATE(VLOOKUP(I322,'Pril3-drev'!$H$5:$K$83,4,0),"-",'Vstupní data'!R322),K2!$C$15:$D$23,2,0),0)</f>
        <v>0</v>
      </c>
      <c r="Q322" s="66" t="n">
        <f aca="false">IF(O322&gt;0,VLOOKUP(I322,'Pril3-drev'!$H$5:$I$83,2,0),0)</f>
        <v>0</v>
      </c>
      <c r="R322" s="66" t="n">
        <f aca="false">IF(Q322&gt;0,VLOOKUP(Q322,'Pril6-okus'!$A$5:$B$17,2,0),0)</f>
        <v>0</v>
      </c>
      <c r="S322" s="66" t="n">
        <f aca="false">IF(O322&gt;0,VLOOKUP(I322,'Pril3-drev'!$H$5:$J$83,3,0),0)</f>
        <v>0</v>
      </c>
      <c r="T322" s="66" t="str">
        <f aca="false">IF(O322&gt;0,IF(L322="k",0.9*VLOOKUP(S322,'ha-pocty-vyhl'!$A$5:$B$20,2,0),IF(L322="po",0.8*VLOOKUP(S322,'ha-pocty-vyhl'!$A$5:$B$20,2,0),VLOOKUP(S322,'ha-pocty-vyhl'!$A$5:$B$20,2,0))),"")</f>
        <v/>
      </c>
      <c r="U322" s="66" t="n">
        <f aca="false">'Vstupní data'!P322</f>
        <v>0</v>
      </c>
      <c r="V322" s="66" t="n">
        <f aca="false">IF(O322&gt;0,1.3*T322*1000*Z322/10000,0)</f>
        <v>0</v>
      </c>
      <c r="W322" s="66" t="n">
        <f aca="false">IF(O322&gt;0,1.3*T322*1000*Z322/10000,0)</f>
        <v>0</v>
      </c>
      <c r="X322" s="66" t="n">
        <f aca="false">IF(O322&gt;0,IF(O322&gt;V322,V322,O322),0)</f>
        <v>0</v>
      </c>
      <c r="Y322" s="66" t="n">
        <f aca="false">IF(O322&gt;0,IF(IF(U322&gt;W322,W322,U322)&lt;X322,W322,IF(U322&gt;W322,W322,U322)),0)</f>
        <v>0</v>
      </c>
      <c r="Z322" s="66" t="n">
        <f aca="false">IF(O322&gt;0,IF(J322&gt;0,J322,K322*H322/100),0)</f>
        <v>0</v>
      </c>
      <c r="AA322" s="67" t="n">
        <f aca="false">IF(O322&gt;0,CEILING(R322*P322*X322/Y322*Z322,1),0)</f>
        <v>0</v>
      </c>
      <c r="AB322" s="68" t="n">
        <f aca="false">IF(O322&gt;0,AA322/O322,0)</f>
        <v>0</v>
      </c>
      <c r="AC322" s="66" t="n">
        <f aca="false">'Vstupní data'!W322</f>
        <v>0</v>
      </c>
      <c r="AI322" s="66" t="str">
        <f aca="false">IF(OR('Vstupní data'!T322&gt;0,'Vstupní data'!U322&gt;0),VLOOKUP(I322,'Pril3-drev'!$H$5:$J$83,3,0),"")</f>
        <v/>
      </c>
      <c r="AJ322" s="66" t="n">
        <f aca="false">IF('Vstupní data'!V322="prostokořenný",0,IF('Vstupní data'!V322="krytokořenný","k",IF('Vstupní data'!V322="poloodrostky nebo odrostky, prostokořenné i krytokořenné","po",0)))</f>
        <v>0</v>
      </c>
      <c r="AK322" s="66" t="n">
        <f aca="false">IF(OR('Vstupní data'!T322&gt;0,'Vstupní data'!U322&gt;0),IF(AJ322="k",0.9*VLOOKUP(AI322,'ha-pocty-vyhl'!$A$5:$B$20,2,0),IF(AJ322="po",0.8*VLOOKUP(AI322,'ha-pocty-vyhl'!$A$5:$B$20,2,0),VLOOKUP(AI322,'ha-pocty-vyhl'!$A$5:$B$20,2,0))),0)</f>
        <v>0</v>
      </c>
      <c r="AL322" s="66" t="n">
        <f aca="false">IF(OR('Vstupní data'!T322&gt;0,'Vstupní data'!U322&gt;0),'Vstupní data'!K322*'Vstupní data'!M322/100,0)</f>
        <v>0</v>
      </c>
      <c r="AM322" s="66" t="n">
        <f aca="false">IF(OR('Vstupní data'!T322&gt;0,'Vstupní data'!U322&gt;0),IF('Vstupní data'!T322&gt;0,'Vstupní data'!T322,ROUND(10*'Vstupní data'!U322/AK322,0)),0)</f>
        <v>0</v>
      </c>
      <c r="AN322" s="69" t="n">
        <f aca="false">IF('Vstupní data'!T322&gt;0,   IF('Vstupní data'!T322&lt;=AL322,'Vstupní data'!T322,AL322),   IF(AM322&lt;AL322,AM322,AL322))</f>
        <v>0</v>
      </c>
      <c r="AO322" s="69" t="n">
        <f aca="false">'Vstupní data'!X322</f>
        <v>0</v>
      </c>
      <c r="AP322" s="66" t="n">
        <f aca="false">IF(OR('Vstupní data'!T322&gt;0,'Vstupní data'!U322&gt;0),IF(I322&lt;&gt;0,VLOOKUP(I322,'Pril3-drev'!$H$5:$I$83,2,0),0),0)</f>
        <v>0</v>
      </c>
      <c r="AQ322" s="66" t="n">
        <f aca="false">'Vstupní data'!Y322</f>
        <v>0</v>
      </c>
      <c r="AR322" s="66" t="str">
        <f aca="false">IF(AC322&gt;5,   IF('Vstupní data'!Y322&gt;0,   VLOOKUP(VLOOKUP(CONCATENATE(VLOOKUP(I322,'Pril3-drev'!$H$4:$L$83,5,0),AC322),'Pril3-drev'!$Q$4:$R$2803,2,0),'AVB-BS'!$C$5:$S$29 ,LOOKUP(AQ322,'AVB-BS'!$D$3:$S$3,'AVB-BS'!$D$1:$S$1) ,0 )   ,   IF('Vstupní data'!Z322&gt;0,'Vstupní data'!Z322,0)) , "")</f>
        <v/>
      </c>
      <c r="AS322" s="70" t="str">
        <f aca="false">IF(AC322&gt;5,VLOOKUP(CONCATENATE(AP322,AR322),'Pril1-THLPa'!$H$6:$N$96,4,0),"")</f>
        <v/>
      </c>
      <c r="AT322" s="70" t="str">
        <f aca="false">IF(AC322&gt;5,VLOOKUP(CONCATENATE(AP322,AR322),'Pril1-THLPa'!$H$6:$N$96,5,0),"")</f>
        <v/>
      </c>
      <c r="AU322" s="70" t="str">
        <f aca="false">IF(AC322&gt;5,VLOOKUP(CONCATENATE(AP322,AR322),'Pril1-THLPa'!$H$6:$N$96,6,0),"")</f>
        <v/>
      </c>
      <c r="AV322" s="70" t="str">
        <f aca="false">IF(AC322&gt;5,VLOOKUP(CONCATENATE(AP322,AR322),'Pril1-THLPa'!$H$6:$N$96,7,0),"")</f>
        <v/>
      </c>
      <c r="AW322" s="70" t="str">
        <f aca="false">IF(AC322&gt;5,VLOOKUP(CONCATENATE(AP322,AR322),'Pril1-THLPa'!$H$6:$O$96,8,0),"")</f>
        <v/>
      </c>
      <c r="AX322" s="66" t="n">
        <f aca="false">IF(AC322&gt;0,IF(AND(AC322&gt;0,AC322&lt;=5),VLOOKUP(AP322,'Pril1-THLPa'!$A$6:$F$18,LOOKUP(AC322,'Pril1-THLPa'!$B$5:$F$5,'Pril1-THLPa'!$B$4:$F$4),0),AS322+AT322*(AC322-5)+AU322*POWER(AC322-5,2)+AV322*POWER(AC322-5,3)+AW322*POWER(AC322-5,4)),0)</f>
        <v>0</v>
      </c>
      <c r="AY322" s="71"/>
      <c r="AZ322" s="66" t="n">
        <f aca="false">'Vstupní data'!AA322</f>
        <v>0</v>
      </c>
      <c r="BA322" s="66" t="n">
        <f aca="false">IF(OR('Vstupní data'!T322&gt;0,'Vstupní data'!U322&gt;0),IF(AC322&lt;&gt;"",AX322*AO322/10*(100+AZ322)/100,0),0)</f>
        <v>0</v>
      </c>
      <c r="BB322" s="67" t="n">
        <f aca="false">IF(AC322&lt;&gt;"",ROUND(BA322*AN322,0),0)</f>
        <v>0</v>
      </c>
      <c r="BC322" s="68" t="str">
        <f aca="false">IF(AE322&gt;0,BB322/AE322,"")</f>
        <v/>
      </c>
      <c r="BD322" s="66" t="n">
        <f aca="false">'Vstupní data'!AE322</f>
        <v>0</v>
      </c>
      <c r="BF322" s="66" t="n">
        <f aca="false">'Vstupní data'!AC322</f>
        <v>0</v>
      </c>
      <c r="BH322" s="66" t="n">
        <f aca="false">'Vstupní data'!AD322</f>
        <v>0</v>
      </c>
      <c r="BI322" s="66" t="n">
        <f aca="false">'Vstupní data'!AF322</f>
        <v>0</v>
      </c>
      <c r="BJ322" s="69" t="n">
        <f aca="false">'Vstupní data'!AG322</f>
        <v>0</v>
      </c>
      <c r="BK322" s="69" t="n">
        <f aca="false">IF(BF322&lt;&gt;0,VLOOKUP(I322,'Pril3-drev'!$H$5:$I$83,2,0),0)</f>
        <v>0</v>
      </c>
      <c r="BL322" s="69" t="n">
        <f aca="false">IF(BF322&lt;&gt;0,VLOOKUP(BK322,'Pril3-drev'!$A$5:$C$17,3,0),0)</f>
        <v>0</v>
      </c>
      <c r="BM322" s="69" t="n">
        <f aca="false">'Vstupní data'!AH322</f>
        <v>0</v>
      </c>
      <c r="BN322" s="69" t="n">
        <f aca="false">IF('Vstupní data'!AH322&gt;0,   VLOOKUP(VLOOKUP(CONCATENATE(VLOOKUP(I322,'Pril3-drev'!$H$4:$L$83,5,0),BD322),'Pril3-drev'!$Q$4:$R$2803,2,0),'AVB-BS'!$C$5:$S$29 ,LOOKUP(BM322,'AVB-BS'!$D$3:$S$3,'AVB-BS'!$D$1:$S$1) ,0 )   ,   IF('Vstupní data'!AI322&gt;0,'Vstupní data'!AI322,0))</f>
        <v>0</v>
      </c>
      <c r="BO322" s="69" t="str">
        <f aca="false">IF(BX322&gt;5,VLOOKUP(CONCATENATE(BK322,BN322),'Pril1-THLPa'!$H$6:$N$96,4,0),"")</f>
        <v/>
      </c>
      <c r="BP322" s="69" t="str">
        <f aca="false">IF(BX322&gt;5,VLOOKUP(CONCATENATE(BK322,BN322),'Pril1-THLPa'!$H$6:$N$96,5,0),"")</f>
        <v/>
      </c>
      <c r="BQ322" s="69" t="str">
        <f aca="false">IF(BX322&gt;5,VLOOKUP(CONCATENATE(BK322,BN322),'Pril1-THLPa'!$H$6:$N$96,6,0),"")</f>
        <v/>
      </c>
      <c r="BR322" s="69" t="str">
        <f aca="false">IF(BX322&gt;5,VLOOKUP(CONCATENATE(BK322,BN322),'Pril1-THLPa'!$H$6:$N$96,7,0),"")</f>
        <v/>
      </c>
      <c r="BS322" s="69" t="str">
        <f aca="false">IF(BX322&gt;5,VLOOKUP(CONCATENATE(BK322,BN322),'Pril1-THLPa'!$H$6:$O$96,8,0),"")</f>
        <v/>
      </c>
      <c r="BT322" s="69" t="str">
        <f aca="false">IF(BF322&gt;0, IF(BK322="smrk",  VLOOKUP(VLOOKUP(BD322,'Pril9-K3'!$L$8:$M$207,2,0),'Pril9-K3'!$A$8:$J$16,LOOKUP(BN322,'Pril9-K3'!$A$7:$J$7,'Pril9-K3'!$A$5:$J$5),0), IF(AND(BK322&lt;&gt;"smrk",'Vstupní data'!AK322&lt;&gt;""),'Vstupní data'!AK322,   VLOOKUP(VLOOKUP(BD322,'Pril9-K3'!$L$8:$M$207,2,0),'Pril9-K3'!$A$8:$J$16,LOOKUP(BN322,'Pril9-K3'!$A$7:$J$7,'Pril9-K3'!$A$5:$J$5),0)   )),   "")</f>
        <v/>
      </c>
      <c r="BV322" s="69" t="n">
        <f aca="false">'Vstupní data'!AJ322</f>
        <v>0</v>
      </c>
      <c r="BW322" s="69" t="n">
        <f aca="false">IF(BF322&gt;0,IF(J322&gt;0,J322,K322*H322/100),0)</f>
        <v>0</v>
      </c>
      <c r="BX322" s="69" t="n">
        <f aca="false">IF(BF322&gt;0,IF(BJ322&gt;BL322,BL322,BJ322),0)</f>
        <v>0</v>
      </c>
      <c r="BY322" s="69" t="n">
        <f aca="false">IF(BD322=0,0,IF(AND(BX322&gt;0,BX322&lt;=5),  IF(AND(BX322&gt;0,BX322&lt;=5),VLOOKUP(BK322,'Pril1-THLPa'!$A$6:$F$18,IF(AND(BX322&gt;0,BX322&lt;=5),LOOKUP(BX322,'Pril1-THLPa'!$B$5:$F$5,'Pril1-THLPa'!$B$4:$F$4),""),0),""),  IF(BX322&gt;5,BO322+BP322*(BX322-5)+BQ322*POWER(BX322-5,2)+BR322*POWER(BX322-5,3)+BS322*POWER(BX322-5,4),"")))</f>
        <v>0</v>
      </c>
      <c r="BZ322" s="69" t="n">
        <f aca="false">IF(BY322&gt;0,BY322*BI322/10*BW322*(100+BV322)/100,0)</f>
        <v>0</v>
      </c>
      <c r="CA322" s="69" t="n">
        <f aca="false">IF(BD322&gt;0,BX322-IF(BD322&gt;BX322,BX322,BD322),0)</f>
        <v>0</v>
      </c>
      <c r="CB322" s="69" t="n">
        <f aca="false">POWER(1.01,CA322)</f>
        <v>1</v>
      </c>
      <c r="CC322" s="69" t="n">
        <f aca="false">IF(BF322&gt;0,IF(BF322&gt;BH322,1,BF322/BH322),0)</f>
        <v>0</v>
      </c>
      <c r="CD322" s="72" t="n">
        <f aca="false">IF(BD322=0,0,IF(BF322&gt;0,ROUND(IF(CB322&lt;&gt;0,BZ322*BT322*1/CB322*CC322,0),0),0))</f>
        <v>0</v>
      </c>
      <c r="CE322" s="73" t="str">
        <f aca="false">IF(BF322&gt;0,IF(BF322&gt;BH322,CD322/BF322,CD322/BH322),"")</f>
        <v/>
      </c>
      <c r="CF322" s="69" t="n">
        <f aca="false">'Vstupní data'!AM322</f>
        <v>0</v>
      </c>
      <c r="CG322" s="69" t="n">
        <f aca="false">'Vstupní data'!AN322</f>
        <v>0</v>
      </c>
      <c r="CH322" s="69" t="n">
        <f aca="false">'Vstupní data'!AO322</f>
        <v>0</v>
      </c>
      <c r="CI322" s="69" t="n">
        <f aca="false">'Vstupní data'!AP322</f>
        <v>0</v>
      </c>
      <c r="CJ322" s="72" t="n">
        <f aca="false">ROUND(CH322*CI322,0)</f>
        <v>0</v>
      </c>
      <c r="CK322" s="74" t="str">
        <f aca="false">IF(OR(AA322&gt;0,BB322&gt;0,CD322&gt;0,CJ322&gt;0),AA322+BB322+CD322+CJ322,"")</f>
        <v/>
      </c>
    </row>
    <row r="323" customFormat="false" ht="12.8" hidden="false" customHeight="false" outlineLevel="0" collapsed="false">
      <c r="A323" s="66" t="n">
        <f aca="false">'Vstupní data'!A323</f>
        <v>0</v>
      </c>
      <c r="F323" s="66" t="str">
        <f aca="false">CONCATENATE('Vstupní data'!F323,'Vstupní data'!G323,'Vstupní data'!H323,'Vstupní data'!I323)</f>
        <v/>
      </c>
      <c r="G323" s="66"/>
      <c r="H323" s="66" t="n">
        <f aca="false">'Vstupní data'!K323</f>
        <v>0</v>
      </c>
      <c r="I323" s="66" t="n">
        <f aca="false">'Vstupní data'!L323</f>
        <v>0</v>
      </c>
      <c r="J323" s="66" t="n">
        <f aca="false">'Vstupní data'!K323*'Vstupní data'!M323/100</f>
        <v>0</v>
      </c>
      <c r="L323" s="66" t="n">
        <f aca="false">IF('Vstupní data'!N323="prostokořenný",0,IF('Vstupní data'!N323="krytokořenný","k",IF('Vstupní data'!N323="poloodrostky nebo odrostky, prostokořenné i krytokořenné","po",0)))</f>
        <v>0</v>
      </c>
      <c r="N323" s="66"/>
      <c r="O323" s="66" t="n">
        <f aca="false">'Vstupní data'!O323</f>
        <v>0</v>
      </c>
      <c r="P323" s="66" t="n">
        <f aca="false">IF(O323&gt;0,VLOOKUP(CONCATENATE(VLOOKUP(I323,'Pril3-drev'!$H$5:$K$83,4,0),"-",'Vstupní data'!R323),K2!$C$15:$D$23,2,0),0)</f>
        <v>0</v>
      </c>
      <c r="Q323" s="66" t="n">
        <f aca="false">IF(O323&gt;0,VLOOKUP(I323,'Pril3-drev'!$H$5:$I$83,2,0),0)</f>
        <v>0</v>
      </c>
      <c r="R323" s="66" t="n">
        <f aca="false">IF(Q323&gt;0,VLOOKUP(Q323,'Pril6-okus'!$A$5:$B$17,2,0),0)</f>
        <v>0</v>
      </c>
      <c r="S323" s="66" t="n">
        <f aca="false">IF(O323&gt;0,VLOOKUP(I323,'Pril3-drev'!$H$5:$J$83,3,0),0)</f>
        <v>0</v>
      </c>
      <c r="T323" s="66" t="str">
        <f aca="false">IF(O323&gt;0,IF(L323="k",0.9*VLOOKUP(S323,'ha-pocty-vyhl'!$A$5:$B$20,2,0),IF(L323="po",0.8*VLOOKUP(S323,'ha-pocty-vyhl'!$A$5:$B$20,2,0),VLOOKUP(S323,'ha-pocty-vyhl'!$A$5:$B$20,2,0))),"")</f>
        <v/>
      </c>
      <c r="U323" s="66" t="n">
        <f aca="false">'Vstupní data'!P323</f>
        <v>0</v>
      </c>
      <c r="V323" s="66" t="n">
        <f aca="false">IF(O323&gt;0,1.3*T323*1000*Z323/10000,0)</f>
        <v>0</v>
      </c>
      <c r="W323" s="66" t="n">
        <f aca="false">IF(O323&gt;0,1.3*T323*1000*Z323/10000,0)</f>
        <v>0</v>
      </c>
      <c r="X323" s="66" t="n">
        <f aca="false">IF(O323&gt;0,IF(O323&gt;V323,V323,O323),0)</f>
        <v>0</v>
      </c>
      <c r="Y323" s="66" t="n">
        <f aca="false">IF(O323&gt;0,IF(IF(U323&gt;W323,W323,U323)&lt;X323,W323,IF(U323&gt;W323,W323,U323)),0)</f>
        <v>0</v>
      </c>
      <c r="Z323" s="66" t="n">
        <f aca="false">IF(O323&gt;0,IF(J323&gt;0,J323,K323*H323/100),0)</f>
        <v>0</v>
      </c>
      <c r="AA323" s="67" t="n">
        <f aca="false">IF(O323&gt;0,CEILING(R323*P323*X323/Y323*Z323,1),0)</f>
        <v>0</v>
      </c>
      <c r="AB323" s="68" t="n">
        <f aca="false">IF(O323&gt;0,AA323/O323,0)</f>
        <v>0</v>
      </c>
      <c r="AC323" s="66" t="n">
        <f aca="false">'Vstupní data'!W323</f>
        <v>0</v>
      </c>
      <c r="AI323" s="66" t="str">
        <f aca="false">IF(OR('Vstupní data'!T323&gt;0,'Vstupní data'!U323&gt;0),VLOOKUP(I323,'Pril3-drev'!$H$5:$J$83,3,0),"")</f>
        <v/>
      </c>
      <c r="AJ323" s="66" t="n">
        <f aca="false">IF('Vstupní data'!V323="prostokořenný",0,IF('Vstupní data'!V323="krytokořenný","k",IF('Vstupní data'!V323="poloodrostky nebo odrostky, prostokořenné i krytokořenné","po",0)))</f>
        <v>0</v>
      </c>
      <c r="AK323" s="66" t="n">
        <f aca="false">IF(OR('Vstupní data'!T323&gt;0,'Vstupní data'!U323&gt;0),IF(AJ323="k",0.9*VLOOKUP(AI323,'ha-pocty-vyhl'!$A$5:$B$20,2,0),IF(AJ323="po",0.8*VLOOKUP(AI323,'ha-pocty-vyhl'!$A$5:$B$20,2,0),VLOOKUP(AI323,'ha-pocty-vyhl'!$A$5:$B$20,2,0))),0)</f>
        <v>0</v>
      </c>
      <c r="AL323" s="66" t="n">
        <f aca="false">IF(OR('Vstupní data'!T323&gt;0,'Vstupní data'!U323&gt;0),'Vstupní data'!K323*'Vstupní data'!M323/100,0)</f>
        <v>0</v>
      </c>
      <c r="AM323" s="66" t="n">
        <f aca="false">IF(OR('Vstupní data'!T323&gt;0,'Vstupní data'!U323&gt;0),IF('Vstupní data'!T323&gt;0,'Vstupní data'!T323,ROUND(10*'Vstupní data'!U323/AK323,0)),0)</f>
        <v>0</v>
      </c>
      <c r="AN323" s="69" t="n">
        <f aca="false">IF('Vstupní data'!T323&gt;0,   IF('Vstupní data'!T323&lt;=AL323,'Vstupní data'!T323,AL323),   IF(AM323&lt;AL323,AM323,AL323))</f>
        <v>0</v>
      </c>
      <c r="AO323" s="69" t="n">
        <f aca="false">'Vstupní data'!X323</f>
        <v>0</v>
      </c>
      <c r="AP323" s="66" t="n">
        <f aca="false">IF(OR('Vstupní data'!T323&gt;0,'Vstupní data'!U323&gt;0),IF(I323&lt;&gt;0,VLOOKUP(I323,'Pril3-drev'!$H$5:$I$83,2,0),0),0)</f>
        <v>0</v>
      </c>
      <c r="AQ323" s="66" t="n">
        <f aca="false">'Vstupní data'!Y323</f>
        <v>0</v>
      </c>
      <c r="AR323" s="66" t="str">
        <f aca="false">IF(AC323&gt;5,   IF('Vstupní data'!Y323&gt;0,   VLOOKUP(VLOOKUP(CONCATENATE(VLOOKUP(I323,'Pril3-drev'!$H$4:$L$83,5,0),AC323),'Pril3-drev'!$Q$4:$R$2803,2,0),'AVB-BS'!$C$5:$S$29 ,LOOKUP(AQ323,'AVB-BS'!$D$3:$S$3,'AVB-BS'!$D$1:$S$1) ,0 )   ,   IF('Vstupní data'!Z323&gt;0,'Vstupní data'!Z323,0)) , "")</f>
        <v/>
      </c>
      <c r="AS323" s="70" t="str">
        <f aca="false">IF(AC323&gt;5,VLOOKUP(CONCATENATE(AP323,AR323),'Pril1-THLPa'!$H$6:$N$96,4,0),"")</f>
        <v/>
      </c>
      <c r="AT323" s="70" t="str">
        <f aca="false">IF(AC323&gt;5,VLOOKUP(CONCATENATE(AP323,AR323),'Pril1-THLPa'!$H$6:$N$96,5,0),"")</f>
        <v/>
      </c>
      <c r="AU323" s="70" t="str">
        <f aca="false">IF(AC323&gt;5,VLOOKUP(CONCATENATE(AP323,AR323),'Pril1-THLPa'!$H$6:$N$96,6,0),"")</f>
        <v/>
      </c>
      <c r="AV323" s="70" t="str">
        <f aca="false">IF(AC323&gt;5,VLOOKUP(CONCATENATE(AP323,AR323),'Pril1-THLPa'!$H$6:$N$96,7,0),"")</f>
        <v/>
      </c>
      <c r="AW323" s="70" t="str">
        <f aca="false">IF(AC323&gt;5,VLOOKUP(CONCATENATE(AP323,AR323),'Pril1-THLPa'!$H$6:$O$96,8,0),"")</f>
        <v/>
      </c>
      <c r="AX323" s="66" t="n">
        <f aca="false">IF(AC323&gt;0,IF(AND(AC323&gt;0,AC323&lt;=5),VLOOKUP(AP323,'Pril1-THLPa'!$A$6:$F$18,LOOKUP(AC323,'Pril1-THLPa'!$B$5:$F$5,'Pril1-THLPa'!$B$4:$F$4),0),AS323+AT323*(AC323-5)+AU323*POWER(AC323-5,2)+AV323*POWER(AC323-5,3)+AW323*POWER(AC323-5,4)),0)</f>
        <v>0</v>
      </c>
      <c r="AY323" s="71"/>
      <c r="AZ323" s="66" t="n">
        <f aca="false">'Vstupní data'!AA323</f>
        <v>0</v>
      </c>
      <c r="BA323" s="66" t="n">
        <f aca="false">IF(OR('Vstupní data'!T323&gt;0,'Vstupní data'!U323&gt;0),IF(AC323&lt;&gt;"",AX323*AO323/10*(100+AZ323)/100,0),0)</f>
        <v>0</v>
      </c>
      <c r="BB323" s="67" t="n">
        <f aca="false">IF(AC323&lt;&gt;"",ROUND(BA323*AN323,0),0)</f>
        <v>0</v>
      </c>
      <c r="BC323" s="68" t="str">
        <f aca="false">IF(AE323&gt;0,BB323/AE323,"")</f>
        <v/>
      </c>
      <c r="BD323" s="66" t="n">
        <f aca="false">'Vstupní data'!AE323</f>
        <v>0</v>
      </c>
      <c r="BF323" s="66" t="n">
        <f aca="false">'Vstupní data'!AC323</f>
        <v>0</v>
      </c>
      <c r="BH323" s="66" t="n">
        <f aca="false">'Vstupní data'!AD323</f>
        <v>0</v>
      </c>
      <c r="BI323" s="66" t="n">
        <f aca="false">'Vstupní data'!AF323</f>
        <v>0</v>
      </c>
      <c r="BJ323" s="69" t="n">
        <f aca="false">'Vstupní data'!AG323</f>
        <v>0</v>
      </c>
      <c r="BK323" s="69" t="n">
        <f aca="false">IF(BF323&lt;&gt;0,VLOOKUP(I323,'Pril3-drev'!$H$5:$I$83,2,0),0)</f>
        <v>0</v>
      </c>
      <c r="BL323" s="69" t="n">
        <f aca="false">IF(BF323&lt;&gt;0,VLOOKUP(BK323,'Pril3-drev'!$A$5:$C$17,3,0),0)</f>
        <v>0</v>
      </c>
      <c r="BM323" s="69" t="n">
        <f aca="false">'Vstupní data'!AH323</f>
        <v>0</v>
      </c>
      <c r="BN323" s="69" t="n">
        <f aca="false">IF('Vstupní data'!AH323&gt;0,   VLOOKUP(VLOOKUP(CONCATENATE(VLOOKUP(I323,'Pril3-drev'!$H$4:$L$83,5,0),BD323),'Pril3-drev'!$Q$4:$R$2803,2,0),'AVB-BS'!$C$5:$S$29 ,LOOKUP(BM323,'AVB-BS'!$D$3:$S$3,'AVB-BS'!$D$1:$S$1) ,0 )   ,   IF('Vstupní data'!AI323&gt;0,'Vstupní data'!AI323,0))</f>
        <v>0</v>
      </c>
      <c r="BO323" s="69" t="str">
        <f aca="false">IF(BX323&gt;5,VLOOKUP(CONCATENATE(BK323,BN323),'Pril1-THLPa'!$H$6:$N$96,4,0),"")</f>
        <v/>
      </c>
      <c r="BP323" s="69" t="str">
        <f aca="false">IF(BX323&gt;5,VLOOKUP(CONCATENATE(BK323,BN323),'Pril1-THLPa'!$H$6:$N$96,5,0),"")</f>
        <v/>
      </c>
      <c r="BQ323" s="69" t="str">
        <f aca="false">IF(BX323&gt;5,VLOOKUP(CONCATENATE(BK323,BN323),'Pril1-THLPa'!$H$6:$N$96,6,0),"")</f>
        <v/>
      </c>
      <c r="BR323" s="69" t="str">
        <f aca="false">IF(BX323&gt;5,VLOOKUP(CONCATENATE(BK323,BN323),'Pril1-THLPa'!$H$6:$N$96,7,0),"")</f>
        <v/>
      </c>
      <c r="BS323" s="69" t="str">
        <f aca="false">IF(BX323&gt;5,VLOOKUP(CONCATENATE(BK323,BN323),'Pril1-THLPa'!$H$6:$O$96,8,0),"")</f>
        <v/>
      </c>
      <c r="BT323" s="69" t="str">
        <f aca="false">IF(BF323&gt;0, IF(BK323="smrk",  VLOOKUP(VLOOKUP(BD323,'Pril9-K3'!$L$8:$M$207,2,0),'Pril9-K3'!$A$8:$J$16,LOOKUP(BN323,'Pril9-K3'!$A$7:$J$7,'Pril9-K3'!$A$5:$J$5),0), IF(AND(BK323&lt;&gt;"smrk",'Vstupní data'!AK323&lt;&gt;""),'Vstupní data'!AK323,   VLOOKUP(VLOOKUP(BD323,'Pril9-K3'!$L$8:$M$207,2,0),'Pril9-K3'!$A$8:$J$16,LOOKUP(BN323,'Pril9-K3'!$A$7:$J$7,'Pril9-K3'!$A$5:$J$5),0)   )),   "")</f>
        <v/>
      </c>
      <c r="BV323" s="69" t="n">
        <f aca="false">'Vstupní data'!AJ323</f>
        <v>0</v>
      </c>
      <c r="BW323" s="69" t="n">
        <f aca="false">IF(BF323&gt;0,IF(J323&gt;0,J323,K323*H323/100),0)</f>
        <v>0</v>
      </c>
      <c r="BX323" s="69" t="n">
        <f aca="false">IF(BF323&gt;0,IF(BJ323&gt;BL323,BL323,BJ323),0)</f>
        <v>0</v>
      </c>
      <c r="BY323" s="69" t="n">
        <f aca="false">IF(BD323=0,0,IF(AND(BX323&gt;0,BX323&lt;=5),  IF(AND(BX323&gt;0,BX323&lt;=5),VLOOKUP(BK323,'Pril1-THLPa'!$A$6:$F$18,IF(AND(BX323&gt;0,BX323&lt;=5),LOOKUP(BX323,'Pril1-THLPa'!$B$5:$F$5,'Pril1-THLPa'!$B$4:$F$4),""),0),""),  IF(BX323&gt;5,BO323+BP323*(BX323-5)+BQ323*POWER(BX323-5,2)+BR323*POWER(BX323-5,3)+BS323*POWER(BX323-5,4),"")))</f>
        <v>0</v>
      </c>
      <c r="BZ323" s="69" t="n">
        <f aca="false">IF(BY323&gt;0,BY323*BI323/10*BW323*(100+BV323)/100,0)</f>
        <v>0</v>
      </c>
      <c r="CA323" s="69" t="n">
        <f aca="false">IF(BD323&gt;0,BX323-IF(BD323&gt;BX323,BX323,BD323),0)</f>
        <v>0</v>
      </c>
      <c r="CB323" s="69" t="n">
        <f aca="false">POWER(1.01,CA323)</f>
        <v>1</v>
      </c>
      <c r="CC323" s="69" t="n">
        <f aca="false">IF(BF323&gt;0,IF(BF323&gt;BH323,1,BF323/BH323),0)</f>
        <v>0</v>
      </c>
      <c r="CD323" s="72" t="n">
        <f aca="false">IF(BD323=0,0,IF(BF323&gt;0,ROUND(IF(CB323&lt;&gt;0,BZ323*BT323*1/CB323*CC323,0),0),0))</f>
        <v>0</v>
      </c>
      <c r="CE323" s="73" t="str">
        <f aca="false">IF(BF323&gt;0,IF(BF323&gt;BH323,CD323/BF323,CD323/BH323),"")</f>
        <v/>
      </c>
      <c r="CF323" s="69" t="n">
        <f aca="false">'Vstupní data'!AM323</f>
        <v>0</v>
      </c>
      <c r="CG323" s="69" t="n">
        <f aca="false">'Vstupní data'!AN323</f>
        <v>0</v>
      </c>
      <c r="CH323" s="69" t="n">
        <f aca="false">'Vstupní data'!AO323</f>
        <v>0</v>
      </c>
      <c r="CI323" s="69" t="n">
        <f aca="false">'Vstupní data'!AP323</f>
        <v>0</v>
      </c>
      <c r="CJ323" s="72" t="n">
        <f aca="false">ROUND(CH323*CI323,0)</f>
        <v>0</v>
      </c>
      <c r="CK323" s="74" t="str">
        <f aca="false">IF(OR(AA323&gt;0,BB323&gt;0,CD323&gt;0,CJ323&gt;0),AA323+BB323+CD323+CJ323,"")</f>
        <v/>
      </c>
    </row>
    <row r="324" customFormat="false" ht="12.8" hidden="false" customHeight="false" outlineLevel="0" collapsed="false">
      <c r="A324" s="66" t="n">
        <f aca="false">'Vstupní data'!A324</f>
        <v>0</v>
      </c>
      <c r="F324" s="66" t="str">
        <f aca="false">CONCATENATE('Vstupní data'!F324,'Vstupní data'!G324,'Vstupní data'!H324,'Vstupní data'!I324)</f>
        <v/>
      </c>
      <c r="G324" s="66"/>
      <c r="H324" s="66" t="n">
        <f aca="false">'Vstupní data'!K324</f>
        <v>0</v>
      </c>
      <c r="I324" s="66" t="n">
        <f aca="false">'Vstupní data'!L324</f>
        <v>0</v>
      </c>
      <c r="J324" s="66" t="n">
        <f aca="false">'Vstupní data'!K324*'Vstupní data'!M324/100</f>
        <v>0</v>
      </c>
      <c r="L324" s="66" t="n">
        <f aca="false">IF('Vstupní data'!N324="prostokořenný",0,IF('Vstupní data'!N324="krytokořenný","k",IF('Vstupní data'!N324="poloodrostky nebo odrostky, prostokořenné i krytokořenné","po",0)))</f>
        <v>0</v>
      </c>
      <c r="N324" s="66"/>
      <c r="O324" s="66" t="n">
        <f aca="false">'Vstupní data'!O324</f>
        <v>0</v>
      </c>
      <c r="P324" s="66" t="n">
        <f aca="false">IF(O324&gt;0,VLOOKUP(CONCATENATE(VLOOKUP(I324,'Pril3-drev'!$H$5:$K$83,4,0),"-",'Vstupní data'!R324),K2!$C$15:$D$23,2,0),0)</f>
        <v>0</v>
      </c>
      <c r="Q324" s="66" t="n">
        <f aca="false">IF(O324&gt;0,VLOOKUP(I324,'Pril3-drev'!$H$5:$I$83,2,0),0)</f>
        <v>0</v>
      </c>
      <c r="R324" s="66" t="n">
        <f aca="false">IF(Q324&gt;0,VLOOKUP(Q324,'Pril6-okus'!$A$5:$B$17,2,0),0)</f>
        <v>0</v>
      </c>
      <c r="S324" s="66" t="n">
        <f aca="false">IF(O324&gt;0,VLOOKUP(I324,'Pril3-drev'!$H$5:$J$83,3,0),0)</f>
        <v>0</v>
      </c>
      <c r="T324" s="66" t="str">
        <f aca="false">IF(O324&gt;0,IF(L324="k",0.9*VLOOKUP(S324,'ha-pocty-vyhl'!$A$5:$B$20,2,0),IF(L324="po",0.8*VLOOKUP(S324,'ha-pocty-vyhl'!$A$5:$B$20,2,0),VLOOKUP(S324,'ha-pocty-vyhl'!$A$5:$B$20,2,0))),"")</f>
        <v/>
      </c>
      <c r="U324" s="66" t="n">
        <f aca="false">'Vstupní data'!P324</f>
        <v>0</v>
      </c>
      <c r="V324" s="66" t="n">
        <f aca="false">IF(O324&gt;0,1.3*T324*1000*Z324/10000,0)</f>
        <v>0</v>
      </c>
      <c r="W324" s="66" t="n">
        <f aca="false">IF(O324&gt;0,1.3*T324*1000*Z324/10000,0)</f>
        <v>0</v>
      </c>
      <c r="X324" s="66" t="n">
        <f aca="false">IF(O324&gt;0,IF(O324&gt;V324,V324,O324),0)</f>
        <v>0</v>
      </c>
      <c r="Y324" s="66" t="n">
        <f aca="false">IF(O324&gt;0,IF(IF(U324&gt;W324,W324,U324)&lt;X324,W324,IF(U324&gt;W324,W324,U324)),0)</f>
        <v>0</v>
      </c>
      <c r="Z324" s="66" t="n">
        <f aca="false">IF(O324&gt;0,IF(J324&gt;0,J324,K324*H324/100),0)</f>
        <v>0</v>
      </c>
      <c r="AA324" s="67" t="n">
        <f aca="false">IF(O324&gt;0,CEILING(R324*P324*X324/Y324*Z324,1),0)</f>
        <v>0</v>
      </c>
      <c r="AB324" s="68" t="n">
        <f aca="false">IF(O324&gt;0,AA324/O324,0)</f>
        <v>0</v>
      </c>
      <c r="AC324" s="66" t="n">
        <f aca="false">'Vstupní data'!W324</f>
        <v>0</v>
      </c>
      <c r="AI324" s="66" t="str">
        <f aca="false">IF(OR('Vstupní data'!T324&gt;0,'Vstupní data'!U324&gt;0),VLOOKUP(I324,'Pril3-drev'!$H$5:$J$83,3,0),"")</f>
        <v/>
      </c>
      <c r="AJ324" s="66" t="n">
        <f aca="false">IF('Vstupní data'!V324="prostokořenný",0,IF('Vstupní data'!V324="krytokořenný","k",IF('Vstupní data'!V324="poloodrostky nebo odrostky, prostokořenné i krytokořenné","po",0)))</f>
        <v>0</v>
      </c>
      <c r="AK324" s="66" t="n">
        <f aca="false">IF(OR('Vstupní data'!T324&gt;0,'Vstupní data'!U324&gt;0),IF(AJ324="k",0.9*VLOOKUP(AI324,'ha-pocty-vyhl'!$A$5:$B$20,2,0),IF(AJ324="po",0.8*VLOOKUP(AI324,'ha-pocty-vyhl'!$A$5:$B$20,2,0),VLOOKUP(AI324,'ha-pocty-vyhl'!$A$5:$B$20,2,0))),0)</f>
        <v>0</v>
      </c>
      <c r="AL324" s="66" t="n">
        <f aca="false">IF(OR('Vstupní data'!T324&gt;0,'Vstupní data'!U324&gt;0),'Vstupní data'!K324*'Vstupní data'!M324/100,0)</f>
        <v>0</v>
      </c>
      <c r="AM324" s="66" t="n">
        <f aca="false">IF(OR('Vstupní data'!T324&gt;0,'Vstupní data'!U324&gt;0),IF('Vstupní data'!T324&gt;0,'Vstupní data'!T324,ROUND(10*'Vstupní data'!U324/AK324,0)),0)</f>
        <v>0</v>
      </c>
      <c r="AN324" s="69" t="n">
        <f aca="false">IF('Vstupní data'!T324&gt;0,   IF('Vstupní data'!T324&lt;=AL324,'Vstupní data'!T324,AL324),   IF(AM324&lt;AL324,AM324,AL324))</f>
        <v>0</v>
      </c>
      <c r="AO324" s="69" t="n">
        <f aca="false">'Vstupní data'!X324</f>
        <v>0</v>
      </c>
      <c r="AP324" s="66" t="n">
        <f aca="false">IF(OR('Vstupní data'!T324&gt;0,'Vstupní data'!U324&gt;0),IF(I324&lt;&gt;0,VLOOKUP(I324,'Pril3-drev'!$H$5:$I$83,2,0),0),0)</f>
        <v>0</v>
      </c>
      <c r="AQ324" s="66" t="n">
        <f aca="false">'Vstupní data'!Y324</f>
        <v>0</v>
      </c>
      <c r="AR324" s="66" t="str">
        <f aca="false">IF(AC324&gt;5,   IF('Vstupní data'!Y324&gt;0,   VLOOKUP(VLOOKUP(CONCATENATE(VLOOKUP(I324,'Pril3-drev'!$H$4:$L$83,5,0),AC324),'Pril3-drev'!$Q$4:$R$2803,2,0),'AVB-BS'!$C$5:$S$29 ,LOOKUP(AQ324,'AVB-BS'!$D$3:$S$3,'AVB-BS'!$D$1:$S$1) ,0 )   ,   IF('Vstupní data'!Z324&gt;0,'Vstupní data'!Z324,0)) , "")</f>
        <v/>
      </c>
      <c r="AS324" s="70" t="str">
        <f aca="false">IF(AC324&gt;5,VLOOKUP(CONCATENATE(AP324,AR324),'Pril1-THLPa'!$H$6:$N$96,4,0),"")</f>
        <v/>
      </c>
      <c r="AT324" s="70" t="str">
        <f aca="false">IF(AC324&gt;5,VLOOKUP(CONCATENATE(AP324,AR324),'Pril1-THLPa'!$H$6:$N$96,5,0),"")</f>
        <v/>
      </c>
      <c r="AU324" s="70" t="str">
        <f aca="false">IF(AC324&gt;5,VLOOKUP(CONCATENATE(AP324,AR324),'Pril1-THLPa'!$H$6:$N$96,6,0),"")</f>
        <v/>
      </c>
      <c r="AV324" s="70" t="str">
        <f aca="false">IF(AC324&gt;5,VLOOKUP(CONCATENATE(AP324,AR324),'Pril1-THLPa'!$H$6:$N$96,7,0),"")</f>
        <v/>
      </c>
      <c r="AW324" s="70" t="str">
        <f aca="false">IF(AC324&gt;5,VLOOKUP(CONCATENATE(AP324,AR324),'Pril1-THLPa'!$H$6:$O$96,8,0),"")</f>
        <v/>
      </c>
      <c r="AX324" s="66" t="n">
        <f aca="false">IF(AC324&gt;0,IF(AND(AC324&gt;0,AC324&lt;=5),VLOOKUP(AP324,'Pril1-THLPa'!$A$6:$F$18,LOOKUP(AC324,'Pril1-THLPa'!$B$5:$F$5,'Pril1-THLPa'!$B$4:$F$4),0),AS324+AT324*(AC324-5)+AU324*POWER(AC324-5,2)+AV324*POWER(AC324-5,3)+AW324*POWER(AC324-5,4)),0)</f>
        <v>0</v>
      </c>
      <c r="AY324" s="71"/>
      <c r="AZ324" s="66" t="n">
        <f aca="false">'Vstupní data'!AA324</f>
        <v>0</v>
      </c>
      <c r="BA324" s="66" t="n">
        <f aca="false">IF(OR('Vstupní data'!T324&gt;0,'Vstupní data'!U324&gt;0),IF(AC324&lt;&gt;"",AX324*AO324/10*(100+AZ324)/100,0),0)</f>
        <v>0</v>
      </c>
      <c r="BB324" s="67" t="n">
        <f aca="false">IF(AC324&lt;&gt;"",ROUND(BA324*AN324,0),0)</f>
        <v>0</v>
      </c>
      <c r="BC324" s="68" t="str">
        <f aca="false">IF(AE324&gt;0,BB324/AE324,"")</f>
        <v/>
      </c>
      <c r="BD324" s="66" t="n">
        <f aca="false">'Vstupní data'!AE324</f>
        <v>0</v>
      </c>
      <c r="BF324" s="66" t="n">
        <f aca="false">'Vstupní data'!AC324</f>
        <v>0</v>
      </c>
      <c r="BH324" s="66" t="n">
        <f aca="false">'Vstupní data'!AD324</f>
        <v>0</v>
      </c>
      <c r="BI324" s="66" t="n">
        <f aca="false">'Vstupní data'!AF324</f>
        <v>0</v>
      </c>
      <c r="BJ324" s="69" t="n">
        <f aca="false">'Vstupní data'!AG324</f>
        <v>0</v>
      </c>
      <c r="BK324" s="69" t="n">
        <f aca="false">IF(BF324&lt;&gt;0,VLOOKUP(I324,'Pril3-drev'!$H$5:$I$83,2,0),0)</f>
        <v>0</v>
      </c>
      <c r="BL324" s="69" t="n">
        <f aca="false">IF(BF324&lt;&gt;0,VLOOKUP(BK324,'Pril3-drev'!$A$5:$C$17,3,0),0)</f>
        <v>0</v>
      </c>
      <c r="BM324" s="69" t="n">
        <f aca="false">'Vstupní data'!AH324</f>
        <v>0</v>
      </c>
      <c r="BN324" s="69" t="n">
        <f aca="false">IF('Vstupní data'!AH324&gt;0,   VLOOKUP(VLOOKUP(CONCATENATE(VLOOKUP(I324,'Pril3-drev'!$H$4:$L$83,5,0),BD324),'Pril3-drev'!$Q$4:$R$2803,2,0),'AVB-BS'!$C$5:$S$29 ,LOOKUP(BM324,'AVB-BS'!$D$3:$S$3,'AVB-BS'!$D$1:$S$1) ,0 )   ,   IF('Vstupní data'!AI324&gt;0,'Vstupní data'!AI324,0))</f>
        <v>0</v>
      </c>
      <c r="BO324" s="69" t="str">
        <f aca="false">IF(BX324&gt;5,VLOOKUP(CONCATENATE(BK324,BN324),'Pril1-THLPa'!$H$6:$N$96,4,0),"")</f>
        <v/>
      </c>
      <c r="BP324" s="69" t="str">
        <f aca="false">IF(BX324&gt;5,VLOOKUP(CONCATENATE(BK324,BN324),'Pril1-THLPa'!$H$6:$N$96,5,0),"")</f>
        <v/>
      </c>
      <c r="BQ324" s="69" t="str">
        <f aca="false">IF(BX324&gt;5,VLOOKUP(CONCATENATE(BK324,BN324),'Pril1-THLPa'!$H$6:$N$96,6,0),"")</f>
        <v/>
      </c>
      <c r="BR324" s="69" t="str">
        <f aca="false">IF(BX324&gt;5,VLOOKUP(CONCATENATE(BK324,BN324),'Pril1-THLPa'!$H$6:$N$96,7,0),"")</f>
        <v/>
      </c>
      <c r="BS324" s="69" t="str">
        <f aca="false">IF(BX324&gt;5,VLOOKUP(CONCATENATE(BK324,BN324),'Pril1-THLPa'!$H$6:$O$96,8,0),"")</f>
        <v/>
      </c>
      <c r="BT324" s="69" t="str">
        <f aca="false">IF(BF324&gt;0, IF(BK324="smrk",  VLOOKUP(VLOOKUP(BD324,'Pril9-K3'!$L$8:$M$207,2,0),'Pril9-K3'!$A$8:$J$16,LOOKUP(BN324,'Pril9-K3'!$A$7:$J$7,'Pril9-K3'!$A$5:$J$5),0), IF(AND(BK324&lt;&gt;"smrk",'Vstupní data'!AK324&lt;&gt;""),'Vstupní data'!AK324,   VLOOKUP(VLOOKUP(BD324,'Pril9-K3'!$L$8:$M$207,2,0),'Pril9-K3'!$A$8:$J$16,LOOKUP(BN324,'Pril9-K3'!$A$7:$J$7,'Pril9-K3'!$A$5:$J$5),0)   )),   "")</f>
        <v/>
      </c>
      <c r="BV324" s="69" t="n">
        <f aca="false">'Vstupní data'!AJ324</f>
        <v>0</v>
      </c>
      <c r="BW324" s="69" t="n">
        <f aca="false">IF(BF324&gt;0,IF(J324&gt;0,J324,K324*H324/100),0)</f>
        <v>0</v>
      </c>
      <c r="BX324" s="69" t="n">
        <f aca="false">IF(BF324&gt;0,IF(BJ324&gt;BL324,BL324,BJ324),0)</f>
        <v>0</v>
      </c>
      <c r="BY324" s="69" t="n">
        <f aca="false">IF(BD324=0,0,IF(AND(BX324&gt;0,BX324&lt;=5),  IF(AND(BX324&gt;0,BX324&lt;=5),VLOOKUP(BK324,'Pril1-THLPa'!$A$6:$F$18,IF(AND(BX324&gt;0,BX324&lt;=5),LOOKUP(BX324,'Pril1-THLPa'!$B$5:$F$5,'Pril1-THLPa'!$B$4:$F$4),""),0),""),  IF(BX324&gt;5,BO324+BP324*(BX324-5)+BQ324*POWER(BX324-5,2)+BR324*POWER(BX324-5,3)+BS324*POWER(BX324-5,4),"")))</f>
        <v>0</v>
      </c>
      <c r="BZ324" s="69" t="n">
        <f aca="false">IF(BY324&gt;0,BY324*BI324/10*BW324*(100+BV324)/100,0)</f>
        <v>0</v>
      </c>
      <c r="CA324" s="69" t="n">
        <f aca="false">IF(BD324&gt;0,BX324-IF(BD324&gt;BX324,BX324,BD324),0)</f>
        <v>0</v>
      </c>
      <c r="CB324" s="69" t="n">
        <f aca="false">POWER(1.01,CA324)</f>
        <v>1</v>
      </c>
      <c r="CC324" s="69" t="n">
        <f aca="false">IF(BF324&gt;0,IF(BF324&gt;BH324,1,BF324/BH324),0)</f>
        <v>0</v>
      </c>
      <c r="CD324" s="72" t="n">
        <f aca="false">IF(BD324=0,0,IF(BF324&gt;0,ROUND(IF(CB324&lt;&gt;0,BZ324*BT324*1/CB324*CC324,0),0),0))</f>
        <v>0</v>
      </c>
      <c r="CE324" s="73" t="str">
        <f aca="false">IF(BF324&gt;0,IF(BF324&gt;BH324,CD324/BF324,CD324/BH324),"")</f>
        <v/>
      </c>
      <c r="CF324" s="69" t="n">
        <f aca="false">'Vstupní data'!AM324</f>
        <v>0</v>
      </c>
      <c r="CG324" s="69" t="n">
        <f aca="false">'Vstupní data'!AN324</f>
        <v>0</v>
      </c>
      <c r="CH324" s="69" t="n">
        <f aca="false">'Vstupní data'!AO324</f>
        <v>0</v>
      </c>
      <c r="CI324" s="69" t="n">
        <f aca="false">'Vstupní data'!AP324</f>
        <v>0</v>
      </c>
      <c r="CJ324" s="72" t="n">
        <f aca="false">ROUND(CH324*CI324,0)</f>
        <v>0</v>
      </c>
      <c r="CK324" s="74" t="str">
        <f aca="false">IF(OR(AA324&gt;0,BB324&gt;0,CD324&gt;0,CJ324&gt;0),AA324+BB324+CD324+CJ324,"")</f>
        <v/>
      </c>
    </row>
    <row r="325" customFormat="false" ht="12.8" hidden="false" customHeight="false" outlineLevel="0" collapsed="false">
      <c r="A325" s="66" t="n">
        <f aca="false">'Vstupní data'!A325</f>
        <v>0</v>
      </c>
      <c r="F325" s="66" t="str">
        <f aca="false">CONCATENATE('Vstupní data'!F325,'Vstupní data'!G325,'Vstupní data'!H325,'Vstupní data'!I325)</f>
        <v/>
      </c>
      <c r="G325" s="66"/>
      <c r="H325" s="66" t="n">
        <f aca="false">'Vstupní data'!K325</f>
        <v>0</v>
      </c>
      <c r="I325" s="66" t="n">
        <f aca="false">'Vstupní data'!L325</f>
        <v>0</v>
      </c>
      <c r="J325" s="66" t="n">
        <f aca="false">'Vstupní data'!K325*'Vstupní data'!M325/100</f>
        <v>0</v>
      </c>
      <c r="L325" s="66" t="n">
        <f aca="false">IF('Vstupní data'!N325="prostokořenný",0,IF('Vstupní data'!N325="krytokořenný","k",IF('Vstupní data'!N325="poloodrostky nebo odrostky, prostokořenné i krytokořenné","po",0)))</f>
        <v>0</v>
      </c>
      <c r="N325" s="66"/>
      <c r="O325" s="66" t="n">
        <f aca="false">'Vstupní data'!O325</f>
        <v>0</v>
      </c>
      <c r="P325" s="66" t="n">
        <f aca="false">IF(O325&gt;0,VLOOKUP(CONCATENATE(VLOOKUP(I325,'Pril3-drev'!$H$5:$K$83,4,0),"-",'Vstupní data'!R325),K2!$C$15:$D$23,2,0),0)</f>
        <v>0</v>
      </c>
      <c r="Q325" s="66" t="n">
        <f aca="false">IF(O325&gt;0,VLOOKUP(I325,'Pril3-drev'!$H$5:$I$83,2,0),0)</f>
        <v>0</v>
      </c>
      <c r="R325" s="66" t="n">
        <f aca="false">IF(Q325&gt;0,VLOOKUP(Q325,'Pril6-okus'!$A$5:$B$17,2,0),0)</f>
        <v>0</v>
      </c>
      <c r="S325" s="66" t="n">
        <f aca="false">IF(O325&gt;0,VLOOKUP(I325,'Pril3-drev'!$H$5:$J$83,3,0),0)</f>
        <v>0</v>
      </c>
      <c r="T325" s="66" t="str">
        <f aca="false">IF(O325&gt;0,IF(L325="k",0.9*VLOOKUP(S325,'ha-pocty-vyhl'!$A$5:$B$20,2,0),IF(L325="po",0.8*VLOOKUP(S325,'ha-pocty-vyhl'!$A$5:$B$20,2,0),VLOOKUP(S325,'ha-pocty-vyhl'!$A$5:$B$20,2,0))),"")</f>
        <v/>
      </c>
      <c r="U325" s="66" t="n">
        <f aca="false">'Vstupní data'!P325</f>
        <v>0</v>
      </c>
      <c r="V325" s="66" t="n">
        <f aca="false">IF(O325&gt;0,1.3*T325*1000*Z325/10000,0)</f>
        <v>0</v>
      </c>
      <c r="W325" s="66" t="n">
        <f aca="false">IF(O325&gt;0,1.3*T325*1000*Z325/10000,0)</f>
        <v>0</v>
      </c>
      <c r="X325" s="66" t="n">
        <f aca="false">IF(O325&gt;0,IF(O325&gt;V325,V325,O325),0)</f>
        <v>0</v>
      </c>
      <c r="Y325" s="66" t="n">
        <f aca="false">IF(O325&gt;0,IF(IF(U325&gt;W325,W325,U325)&lt;X325,W325,IF(U325&gt;W325,W325,U325)),0)</f>
        <v>0</v>
      </c>
      <c r="Z325" s="66" t="n">
        <f aca="false">IF(O325&gt;0,IF(J325&gt;0,J325,K325*H325/100),0)</f>
        <v>0</v>
      </c>
      <c r="AA325" s="67" t="n">
        <f aca="false">IF(O325&gt;0,CEILING(R325*P325*X325/Y325*Z325,1),0)</f>
        <v>0</v>
      </c>
      <c r="AB325" s="68" t="n">
        <f aca="false">IF(O325&gt;0,AA325/O325,0)</f>
        <v>0</v>
      </c>
      <c r="AC325" s="66" t="n">
        <f aca="false">'Vstupní data'!W325</f>
        <v>0</v>
      </c>
      <c r="AI325" s="66" t="str">
        <f aca="false">IF(OR('Vstupní data'!T325&gt;0,'Vstupní data'!U325&gt;0),VLOOKUP(I325,'Pril3-drev'!$H$5:$J$83,3,0),"")</f>
        <v/>
      </c>
      <c r="AJ325" s="66" t="n">
        <f aca="false">IF('Vstupní data'!V325="prostokořenný",0,IF('Vstupní data'!V325="krytokořenný","k",IF('Vstupní data'!V325="poloodrostky nebo odrostky, prostokořenné i krytokořenné","po",0)))</f>
        <v>0</v>
      </c>
      <c r="AK325" s="66" t="n">
        <f aca="false">IF(OR('Vstupní data'!T325&gt;0,'Vstupní data'!U325&gt;0),IF(AJ325="k",0.9*VLOOKUP(AI325,'ha-pocty-vyhl'!$A$5:$B$20,2,0),IF(AJ325="po",0.8*VLOOKUP(AI325,'ha-pocty-vyhl'!$A$5:$B$20,2,0),VLOOKUP(AI325,'ha-pocty-vyhl'!$A$5:$B$20,2,0))),0)</f>
        <v>0</v>
      </c>
      <c r="AL325" s="66" t="n">
        <f aca="false">IF(OR('Vstupní data'!T325&gt;0,'Vstupní data'!U325&gt;0),'Vstupní data'!K325*'Vstupní data'!M325/100,0)</f>
        <v>0</v>
      </c>
      <c r="AM325" s="66" t="n">
        <f aca="false">IF(OR('Vstupní data'!T325&gt;0,'Vstupní data'!U325&gt;0),IF('Vstupní data'!T325&gt;0,'Vstupní data'!T325,ROUND(10*'Vstupní data'!U325/AK325,0)),0)</f>
        <v>0</v>
      </c>
      <c r="AN325" s="69" t="n">
        <f aca="false">IF('Vstupní data'!T325&gt;0,   IF('Vstupní data'!T325&lt;=AL325,'Vstupní data'!T325,AL325),   IF(AM325&lt;AL325,AM325,AL325))</f>
        <v>0</v>
      </c>
      <c r="AO325" s="69" t="n">
        <f aca="false">'Vstupní data'!X325</f>
        <v>0</v>
      </c>
      <c r="AP325" s="66" t="n">
        <f aca="false">IF(OR('Vstupní data'!T325&gt;0,'Vstupní data'!U325&gt;0),IF(I325&lt;&gt;0,VLOOKUP(I325,'Pril3-drev'!$H$5:$I$83,2,0),0),0)</f>
        <v>0</v>
      </c>
      <c r="AQ325" s="66" t="n">
        <f aca="false">'Vstupní data'!Y325</f>
        <v>0</v>
      </c>
      <c r="AR325" s="66" t="str">
        <f aca="false">IF(AC325&gt;5,   IF('Vstupní data'!Y325&gt;0,   VLOOKUP(VLOOKUP(CONCATENATE(VLOOKUP(I325,'Pril3-drev'!$H$4:$L$83,5,0),AC325),'Pril3-drev'!$Q$4:$R$2803,2,0),'AVB-BS'!$C$5:$S$29 ,LOOKUP(AQ325,'AVB-BS'!$D$3:$S$3,'AVB-BS'!$D$1:$S$1) ,0 )   ,   IF('Vstupní data'!Z325&gt;0,'Vstupní data'!Z325,0)) , "")</f>
        <v/>
      </c>
      <c r="AS325" s="70" t="str">
        <f aca="false">IF(AC325&gt;5,VLOOKUP(CONCATENATE(AP325,AR325),'Pril1-THLPa'!$H$6:$N$96,4,0),"")</f>
        <v/>
      </c>
      <c r="AT325" s="70" t="str">
        <f aca="false">IF(AC325&gt;5,VLOOKUP(CONCATENATE(AP325,AR325),'Pril1-THLPa'!$H$6:$N$96,5,0),"")</f>
        <v/>
      </c>
      <c r="AU325" s="70" t="str">
        <f aca="false">IF(AC325&gt;5,VLOOKUP(CONCATENATE(AP325,AR325),'Pril1-THLPa'!$H$6:$N$96,6,0),"")</f>
        <v/>
      </c>
      <c r="AV325" s="70" t="str">
        <f aca="false">IF(AC325&gt;5,VLOOKUP(CONCATENATE(AP325,AR325),'Pril1-THLPa'!$H$6:$N$96,7,0),"")</f>
        <v/>
      </c>
      <c r="AW325" s="70" t="str">
        <f aca="false">IF(AC325&gt;5,VLOOKUP(CONCATENATE(AP325,AR325),'Pril1-THLPa'!$H$6:$O$96,8,0),"")</f>
        <v/>
      </c>
      <c r="AX325" s="66" t="n">
        <f aca="false">IF(AC325&gt;0,IF(AND(AC325&gt;0,AC325&lt;=5),VLOOKUP(AP325,'Pril1-THLPa'!$A$6:$F$18,LOOKUP(AC325,'Pril1-THLPa'!$B$5:$F$5,'Pril1-THLPa'!$B$4:$F$4),0),AS325+AT325*(AC325-5)+AU325*POWER(AC325-5,2)+AV325*POWER(AC325-5,3)+AW325*POWER(AC325-5,4)),0)</f>
        <v>0</v>
      </c>
      <c r="AY325" s="71"/>
      <c r="AZ325" s="66" t="n">
        <f aca="false">'Vstupní data'!AA325</f>
        <v>0</v>
      </c>
      <c r="BA325" s="66" t="n">
        <f aca="false">IF(OR('Vstupní data'!T325&gt;0,'Vstupní data'!U325&gt;0),IF(AC325&lt;&gt;"",AX325*AO325/10*(100+AZ325)/100,0),0)</f>
        <v>0</v>
      </c>
      <c r="BB325" s="67" t="n">
        <f aca="false">IF(AC325&lt;&gt;"",ROUND(BA325*AN325,0),0)</f>
        <v>0</v>
      </c>
      <c r="BC325" s="68" t="str">
        <f aca="false">IF(AE325&gt;0,BB325/AE325,"")</f>
        <v/>
      </c>
      <c r="BD325" s="66" t="n">
        <f aca="false">'Vstupní data'!AE325</f>
        <v>0</v>
      </c>
      <c r="BF325" s="66" t="n">
        <f aca="false">'Vstupní data'!AC325</f>
        <v>0</v>
      </c>
      <c r="BH325" s="66" t="n">
        <f aca="false">'Vstupní data'!AD325</f>
        <v>0</v>
      </c>
      <c r="BI325" s="66" t="n">
        <f aca="false">'Vstupní data'!AF325</f>
        <v>0</v>
      </c>
      <c r="BJ325" s="69" t="n">
        <f aca="false">'Vstupní data'!AG325</f>
        <v>0</v>
      </c>
      <c r="BK325" s="69" t="n">
        <f aca="false">IF(BF325&lt;&gt;0,VLOOKUP(I325,'Pril3-drev'!$H$5:$I$83,2,0),0)</f>
        <v>0</v>
      </c>
      <c r="BL325" s="69" t="n">
        <f aca="false">IF(BF325&lt;&gt;0,VLOOKUP(BK325,'Pril3-drev'!$A$5:$C$17,3,0),0)</f>
        <v>0</v>
      </c>
      <c r="BM325" s="69" t="n">
        <f aca="false">'Vstupní data'!AH325</f>
        <v>0</v>
      </c>
      <c r="BN325" s="69" t="n">
        <f aca="false">IF('Vstupní data'!AH325&gt;0,   VLOOKUP(VLOOKUP(CONCATENATE(VLOOKUP(I325,'Pril3-drev'!$H$4:$L$83,5,0),BD325),'Pril3-drev'!$Q$4:$R$2803,2,0),'AVB-BS'!$C$5:$S$29 ,LOOKUP(BM325,'AVB-BS'!$D$3:$S$3,'AVB-BS'!$D$1:$S$1) ,0 )   ,   IF('Vstupní data'!AI325&gt;0,'Vstupní data'!AI325,0))</f>
        <v>0</v>
      </c>
      <c r="BO325" s="69" t="str">
        <f aca="false">IF(BX325&gt;5,VLOOKUP(CONCATENATE(BK325,BN325),'Pril1-THLPa'!$H$6:$N$96,4,0),"")</f>
        <v/>
      </c>
      <c r="BP325" s="69" t="str">
        <f aca="false">IF(BX325&gt;5,VLOOKUP(CONCATENATE(BK325,BN325),'Pril1-THLPa'!$H$6:$N$96,5,0),"")</f>
        <v/>
      </c>
      <c r="BQ325" s="69" t="str">
        <f aca="false">IF(BX325&gt;5,VLOOKUP(CONCATENATE(BK325,BN325),'Pril1-THLPa'!$H$6:$N$96,6,0),"")</f>
        <v/>
      </c>
      <c r="BR325" s="69" t="str">
        <f aca="false">IF(BX325&gt;5,VLOOKUP(CONCATENATE(BK325,BN325),'Pril1-THLPa'!$H$6:$N$96,7,0),"")</f>
        <v/>
      </c>
      <c r="BS325" s="69" t="str">
        <f aca="false">IF(BX325&gt;5,VLOOKUP(CONCATENATE(BK325,BN325),'Pril1-THLPa'!$H$6:$O$96,8,0),"")</f>
        <v/>
      </c>
      <c r="BT325" s="69" t="str">
        <f aca="false">IF(BF325&gt;0, IF(BK325="smrk",  VLOOKUP(VLOOKUP(BD325,'Pril9-K3'!$L$8:$M$207,2,0),'Pril9-K3'!$A$8:$J$16,LOOKUP(BN325,'Pril9-K3'!$A$7:$J$7,'Pril9-K3'!$A$5:$J$5),0), IF(AND(BK325&lt;&gt;"smrk",'Vstupní data'!AK325&lt;&gt;""),'Vstupní data'!AK325,   VLOOKUP(VLOOKUP(BD325,'Pril9-K3'!$L$8:$M$207,2,0),'Pril9-K3'!$A$8:$J$16,LOOKUP(BN325,'Pril9-K3'!$A$7:$J$7,'Pril9-K3'!$A$5:$J$5),0)   )),   "")</f>
        <v/>
      </c>
      <c r="BV325" s="69" t="n">
        <f aca="false">'Vstupní data'!AJ325</f>
        <v>0</v>
      </c>
      <c r="BW325" s="69" t="n">
        <f aca="false">IF(BF325&gt;0,IF(J325&gt;0,J325,K325*H325/100),0)</f>
        <v>0</v>
      </c>
      <c r="BX325" s="69" t="n">
        <f aca="false">IF(BF325&gt;0,IF(BJ325&gt;BL325,BL325,BJ325),0)</f>
        <v>0</v>
      </c>
      <c r="BY325" s="69" t="n">
        <f aca="false">IF(BD325=0,0,IF(AND(BX325&gt;0,BX325&lt;=5),  IF(AND(BX325&gt;0,BX325&lt;=5),VLOOKUP(BK325,'Pril1-THLPa'!$A$6:$F$18,IF(AND(BX325&gt;0,BX325&lt;=5),LOOKUP(BX325,'Pril1-THLPa'!$B$5:$F$5,'Pril1-THLPa'!$B$4:$F$4),""),0),""),  IF(BX325&gt;5,BO325+BP325*(BX325-5)+BQ325*POWER(BX325-5,2)+BR325*POWER(BX325-5,3)+BS325*POWER(BX325-5,4),"")))</f>
        <v>0</v>
      </c>
      <c r="BZ325" s="69" t="n">
        <f aca="false">IF(BY325&gt;0,BY325*BI325/10*BW325*(100+BV325)/100,0)</f>
        <v>0</v>
      </c>
      <c r="CA325" s="69" t="n">
        <f aca="false">IF(BD325&gt;0,BX325-IF(BD325&gt;BX325,BX325,BD325),0)</f>
        <v>0</v>
      </c>
      <c r="CB325" s="69" t="n">
        <f aca="false">POWER(1.01,CA325)</f>
        <v>1</v>
      </c>
      <c r="CC325" s="69" t="n">
        <f aca="false">IF(BF325&gt;0,IF(BF325&gt;BH325,1,BF325/BH325),0)</f>
        <v>0</v>
      </c>
      <c r="CD325" s="72" t="n">
        <f aca="false">IF(BD325=0,0,IF(BF325&gt;0,ROUND(IF(CB325&lt;&gt;0,BZ325*BT325*1/CB325*CC325,0),0),0))</f>
        <v>0</v>
      </c>
      <c r="CE325" s="73" t="str">
        <f aca="false">IF(BF325&gt;0,IF(BF325&gt;BH325,CD325/BF325,CD325/BH325),"")</f>
        <v/>
      </c>
      <c r="CF325" s="69" t="n">
        <f aca="false">'Vstupní data'!AM325</f>
        <v>0</v>
      </c>
      <c r="CG325" s="69" t="n">
        <f aca="false">'Vstupní data'!AN325</f>
        <v>0</v>
      </c>
      <c r="CH325" s="69" t="n">
        <f aca="false">'Vstupní data'!AO325</f>
        <v>0</v>
      </c>
      <c r="CI325" s="69" t="n">
        <f aca="false">'Vstupní data'!AP325</f>
        <v>0</v>
      </c>
      <c r="CJ325" s="72" t="n">
        <f aca="false">ROUND(CH325*CI325,0)</f>
        <v>0</v>
      </c>
      <c r="CK325" s="74" t="str">
        <f aca="false">IF(OR(AA325&gt;0,BB325&gt;0,CD325&gt;0,CJ325&gt;0),AA325+BB325+CD325+CJ325,"")</f>
        <v/>
      </c>
    </row>
    <row r="326" customFormat="false" ht="12.8" hidden="false" customHeight="false" outlineLevel="0" collapsed="false">
      <c r="A326" s="66" t="n">
        <f aca="false">'Vstupní data'!A326</f>
        <v>0</v>
      </c>
      <c r="F326" s="66" t="str">
        <f aca="false">CONCATENATE('Vstupní data'!F326,'Vstupní data'!G326,'Vstupní data'!H326,'Vstupní data'!I326)</f>
        <v/>
      </c>
      <c r="G326" s="66"/>
      <c r="H326" s="66" t="n">
        <f aca="false">'Vstupní data'!K326</f>
        <v>0</v>
      </c>
      <c r="I326" s="66" t="n">
        <f aca="false">'Vstupní data'!L326</f>
        <v>0</v>
      </c>
      <c r="J326" s="66" t="n">
        <f aca="false">'Vstupní data'!K326*'Vstupní data'!M326/100</f>
        <v>0</v>
      </c>
      <c r="L326" s="66" t="n">
        <f aca="false">IF('Vstupní data'!N326="prostokořenný",0,IF('Vstupní data'!N326="krytokořenný","k",IF('Vstupní data'!N326="poloodrostky nebo odrostky, prostokořenné i krytokořenné","po",0)))</f>
        <v>0</v>
      </c>
      <c r="N326" s="66"/>
      <c r="O326" s="66" t="n">
        <f aca="false">'Vstupní data'!O326</f>
        <v>0</v>
      </c>
      <c r="P326" s="66" t="n">
        <f aca="false">IF(O326&gt;0,VLOOKUP(CONCATENATE(VLOOKUP(I326,'Pril3-drev'!$H$5:$K$83,4,0),"-",'Vstupní data'!R326),K2!$C$15:$D$23,2,0),0)</f>
        <v>0</v>
      </c>
      <c r="Q326" s="66" t="n">
        <f aca="false">IF(O326&gt;0,VLOOKUP(I326,'Pril3-drev'!$H$5:$I$83,2,0),0)</f>
        <v>0</v>
      </c>
      <c r="R326" s="66" t="n">
        <f aca="false">IF(Q326&gt;0,VLOOKUP(Q326,'Pril6-okus'!$A$5:$B$17,2,0),0)</f>
        <v>0</v>
      </c>
      <c r="S326" s="66" t="n">
        <f aca="false">IF(O326&gt;0,VLOOKUP(I326,'Pril3-drev'!$H$5:$J$83,3,0),0)</f>
        <v>0</v>
      </c>
      <c r="T326" s="66" t="str">
        <f aca="false">IF(O326&gt;0,IF(L326="k",0.9*VLOOKUP(S326,'ha-pocty-vyhl'!$A$5:$B$20,2,0),IF(L326="po",0.8*VLOOKUP(S326,'ha-pocty-vyhl'!$A$5:$B$20,2,0),VLOOKUP(S326,'ha-pocty-vyhl'!$A$5:$B$20,2,0))),"")</f>
        <v/>
      </c>
      <c r="U326" s="66" t="n">
        <f aca="false">'Vstupní data'!P326</f>
        <v>0</v>
      </c>
      <c r="V326" s="66" t="n">
        <f aca="false">IF(O326&gt;0,1.3*T326*1000*Z326/10000,0)</f>
        <v>0</v>
      </c>
      <c r="W326" s="66" t="n">
        <f aca="false">IF(O326&gt;0,1.3*T326*1000*Z326/10000,0)</f>
        <v>0</v>
      </c>
      <c r="X326" s="66" t="n">
        <f aca="false">IF(O326&gt;0,IF(O326&gt;V326,V326,O326),0)</f>
        <v>0</v>
      </c>
      <c r="Y326" s="66" t="n">
        <f aca="false">IF(O326&gt;0,IF(IF(U326&gt;W326,W326,U326)&lt;X326,W326,IF(U326&gt;W326,W326,U326)),0)</f>
        <v>0</v>
      </c>
      <c r="Z326" s="66" t="n">
        <f aca="false">IF(O326&gt;0,IF(J326&gt;0,J326,K326*H326/100),0)</f>
        <v>0</v>
      </c>
      <c r="AA326" s="67" t="n">
        <f aca="false">IF(O326&gt;0,CEILING(R326*P326*X326/Y326*Z326,1),0)</f>
        <v>0</v>
      </c>
      <c r="AB326" s="68" t="n">
        <f aca="false">IF(O326&gt;0,AA326/O326,0)</f>
        <v>0</v>
      </c>
      <c r="AC326" s="66" t="n">
        <f aca="false">'Vstupní data'!W326</f>
        <v>0</v>
      </c>
      <c r="AI326" s="66" t="str">
        <f aca="false">IF(OR('Vstupní data'!T326&gt;0,'Vstupní data'!U326&gt;0),VLOOKUP(I326,'Pril3-drev'!$H$5:$J$83,3,0),"")</f>
        <v/>
      </c>
      <c r="AJ326" s="66" t="n">
        <f aca="false">IF('Vstupní data'!V326="prostokořenný",0,IF('Vstupní data'!V326="krytokořenný","k",IF('Vstupní data'!V326="poloodrostky nebo odrostky, prostokořenné i krytokořenné","po",0)))</f>
        <v>0</v>
      </c>
      <c r="AK326" s="66" t="n">
        <f aca="false">IF(OR('Vstupní data'!T326&gt;0,'Vstupní data'!U326&gt;0),IF(AJ326="k",0.9*VLOOKUP(AI326,'ha-pocty-vyhl'!$A$5:$B$20,2,0),IF(AJ326="po",0.8*VLOOKUP(AI326,'ha-pocty-vyhl'!$A$5:$B$20,2,0),VLOOKUP(AI326,'ha-pocty-vyhl'!$A$5:$B$20,2,0))),0)</f>
        <v>0</v>
      </c>
      <c r="AL326" s="66" t="n">
        <f aca="false">IF(OR('Vstupní data'!T326&gt;0,'Vstupní data'!U326&gt;0),'Vstupní data'!K326*'Vstupní data'!M326/100,0)</f>
        <v>0</v>
      </c>
      <c r="AM326" s="66" t="n">
        <f aca="false">IF(OR('Vstupní data'!T326&gt;0,'Vstupní data'!U326&gt;0),IF('Vstupní data'!T326&gt;0,'Vstupní data'!T326,ROUND(10*'Vstupní data'!U326/AK326,0)),0)</f>
        <v>0</v>
      </c>
      <c r="AN326" s="69" t="n">
        <f aca="false">IF('Vstupní data'!T326&gt;0,   IF('Vstupní data'!T326&lt;=AL326,'Vstupní data'!T326,AL326),   IF(AM326&lt;AL326,AM326,AL326))</f>
        <v>0</v>
      </c>
      <c r="AO326" s="69" t="n">
        <f aca="false">'Vstupní data'!X326</f>
        <v>0</v>
      </c>
      <c r="AP326" s="66" t="n">
        <f aca="false">IF(OR('Vstupní data'!T326&gt;0,'Vstupní data'!U326&gt;0),IF(I326&lt;&gt;0,VLOOKUP(I326,'Pril3-drev'!$H$5:$I$83,2,0),0),0)</f>
        <v>0</v>
      </c>
      <c r="AQ326" s="66" t="n">
        <f aca="false">'Vstupní data'!Y326</f>
        <v>0</v>
      </c>
      <c r="AR326" s="66" t="str">
        <f aca="false">IF(AC326&gt;5,   IF('Vstupní data'!Y326&gt;0,   VLOOKUP(VLOOKUP(CONCATENATE(VLOOKUP(I326,'Pril3-drev'!$H$4:$L$83,5,0),AC326),'Pril3-drev'!$Q$4:$R$2803,2,0),'AVB-BS'!$C$5:$S$29 ,LOOKUP(AQ326,'AVB-BS'!$D$3:$S$3,'AVB-BS'!$D$1:$S$1) ,0 )   ,   IF('Vstupní data'!Z326&gt;0,'Vstupní data'!Z326,0)) , "")</f>
        <v/>
      </c>
      <c r="AS326" s="70" t="str">
        <f aca="false">IF(AC326&gt;5,VLOOKUP(CONCATENATE(AP326,AR326),'Pril1-THLPa'!$H$6:$N$96,4,0),"")</f>
        <v/>
      </c>
      <c r="AT326" s="70" t="str">
        <f aca="false">IF(AC326&gt;5,VLOOKUP(CONCATENATE(AP326,AR326),'Pril1-THLPa'!$H$6:$N$96,5,0),"")</f>
        <v/>
      </c>
      <c r="AU326" s="70" t="str">
        <f aca="false">IF(AC326&gt;5,VLOOKUP(CONCATENATE(AP326,AR326),'Pril1-THLPa'!$H$6:$N$96,6,0),"")</f>
        <v/>
      </c>
      <c r="AV326" s="70" t="str">
        <f aca="false">IF(AC326&gt;5,VLOOKUP(CONCATENATE(AP326,AR326),'Pril1-THLPa'!$H$6:$N$96,7,0),"")</f>
        <v/>
      </c>
      <c r="AW326" s="70" t="str">
        <f aca="false">IF(AC326&gt;5,VLOOKUP(CONCATENATE(AP326,AR326),'Pril1-THLPa'!$H$6:$O$96,8,0),"")</f>
        <v/>
      </c>
      <c r="AX326" s="66" t="n">
        <f aca="false">IF(AC326&gt;0,IF(AND(AC326&gt;0,AC326&lt;=5),VLOOKUP(AP326,'Pril1-THLPa'!$A$6:$F$18,LOOKUP(AC326,'Pril1-THLPa'!$B$5:$F$5,'Pril1-THLPa'!$B$4:$F$4),0),AS326+AT326*(AC326-5)+AU326*POWER(AC326-5,2)+AV326*POWER(AC326-5,3)+AW326*POWER(AC326-5,4)),0)</f>
        <v>0</v>
      </c>
      <c r="AY326" s="71"/>
      <c r="AZ326" s="66" t="n">
        <f aca="false">'Vstupní data'!AA326</f>
        <v>0</v>
      </c>
      <c r="BA326" s="66" t="n">
        <f aca="false">IF(OR('Vstupní data'!T326&gt;0,'Vstupní data'!U326&gt;0),IF(AC326&lt;&gt;"",AX326*AO326/10*(100+AZ326)/100,0),0)</f>
        <v>0</v>
      </c>
      <c r="BB326" s="67" t="n">
        <f aca="false">IF(AC326&lt;&gt;"",ROUND(BA326*AN326,0),0)</f>
        <v>0</v>
      </c>
      <c r="BC326" s="68" t="str">
        <f aca="false">IF(AE326&gt;0,BB326/AE326,"")</f>
        <v/>
      </c>
      <c r="BD326" s="66" t="n">
        <f aca="false">'Vstupní data'!AE326</f>
        <v>0</v>
      </c>
      <c r="BF326" s="66" t="n">
        <f aca="false">'Vstupní data'!AC326</f>
        <v>0</v>
      </c>
      <c r="BH326" s="66" t="n">
        <f aca="false">'Vstupní data'!AD326</f>
        <v>0</v>
      </c>
      <c r="BI326" s="66" t="n">
        <f aca="false">'Vstupní data'!AF326</f>
        <v>0</v>
      </c>
      <c r="BJ326" s="69" t="n">
        <f aca="false">'Vstupní data'!AG326</f>
        <v>0</v>
      </c>
      <c r="BK326" s="69" t="n">
        <f aca="false">IF(BF326&lt;&gt;0,VLOOKUP(I326,'Pril3-drev'!$H$5:$I$83,2,0),0)</f>
        <v>0</v>
      </c>
      <c r="BL326" s="69" t="n">
        <f aca="false">IF(BF326&lt;&gt;0,VLOOKUP(BK326,'Pril3-drev'!$A$5:$C$17,3,0),0)</f>
        <v>0</v>
      </c>
      <c r="BM326" s="69" t="n">
        <f aca="false">'Vstupní data'!AH326</f>
        <v>0</v>
      </c>
      <c r="BN326" s="69" t="n">
        <f aca="false">IF('Vstupní data'!AH326&gt;0,   VLOOKUP(VLOOKUP(CONCATENATE(VLOOKUP(I326,'Pril3-drev'!$H$4:$L$83,5,0),BD326),'Pril3-drev'!$Q$4:$R$2803,2,0),'AVB-BS'!$C$5:$S$29 ,LOOKUP(BM326,'AVB-BS'!$D$3:$S$3,'AVB-BS'!$D$1:$S$1) ,0 )   ,   IF('Vstupní data'!AI326&gt;0,'Vstupní data'!AI326,0))</f>
        <v>0</v>
      </c>
      <c r="BO326" s="69" t="str">
        <f aca="false">IF(BX326&gt;5,VLOOKUP(CONCATENATE(BK326,BN326),'Pril1-THLPa'!$H$6:$N$96,4,0),"")</f>
        <v/>
      </c>
      <c r="BP326" s="69" t="str">
        <f aca="false">IF(BX326&gt;5,VLOOKUP(CONCATENATE(BK326,BN326),'Pril1-THLPa'!$H$6:$N$96,5,0),"")</f>
        <v/>
      </c>
      <c r="BQ326" s="69" t="str">
        <f aca="false">IF(BX326&gt;5,VLOOKUP(CONCATENATE(BK326,BN326),'Pril1-THLPa'!$H$6:$N$96,6,0),"")</f>
        <v/>
      </c>
      <c r="BR326" s="69" t="str">
        <f aca="false">IF(BX326&gt;5,VLOOKUP(CONCATENATE(BK326,BN326),'Pril1-THLPa'!$H$6:$N$96,7,0),"")</f>
        <v/>
      </c>
      <c r="BS326" s="69" t="str">
        <f aca="false">IF(BX326&gt;5,VLOOKUP(CONCATENATE(BK326,BN326),'Pril1-THLPa'!$H$6:$O$96,8,0),"")</f>
        <v/>
      </c>
      <c r="BT326" s="69" t="str">
        <f aca="false">IF(BF326&gt;0, IF(BK326="smrk",  VLOOKUP(VLOOKUP(BD326,'Pril9-K3'!$L$8:$M$207,2,0),'Pril9-K3'!$A$8:$J$16,LOOKUP(BN326,'Pril9-K3'!$A$7:$J$7,'Pril9-K3'!$A$5:$J$5),0), IF(AND(BK326&lt;&gt;"smrk",'Vstupní data'!AK326&lt;&gt;""),'Vstupní data'!AK326,   VLOOKUP(VLOOKUP(BD326,'Pril9-K3'!$L$8:$M$207,2,0),'Pril9-K3'!$A$8:$J$16,LOOKUP(BN326,'Pril9-K3'!$A$7:$J$7,'Pril9-K3'!$A$5:$J$5),0)   )),   "")</f>
        <v/>
      </c>
      <c r="BV326" s="69" t="n">
        <f aca="false">'Vstupní data'!AJ326</f>
        <v>0</v>
      </c>
      <c r="BW326" s="69" t="n">
        <f aca="false">IF(BF326&gt;0,IF(J326&gt;0,J326,K326*H326/100),0)</f>
        <v>0</v>
      </c>
      <c r="BX326" s="69" t="n">
        <f aca="false">IF(BF326&gt;0,IF(BJ326&gt;BL326,BL326,BJ326),0)</f>
        <v>0</v>
      </c>
      <c r="BY326" s="69" t="n">
        <f aca="false">IF(BD326=0,0,IF(AND(BX326&gt;0,BX326&lt;=5),  IF(AND(BX326&gt;0,BX326&lt;=5),VLOOKUP(BK326,'Pril1-THLPa'!$A$6:$F$18,IF(AND(BX326&gt;0,BX326&lt;=5),LOOKUP(BX326,'Pril1-THLPa'!$B$5:$F$5,'Pril1-THLPa'!$B$4:$F$4),""),0),""),  IF(BX326&gt;5,BO326+BP326*(BX326-5)+BQ326*POWER(BX326-5,2)+BR326*POWER(BX326-5,3)+BS326*POWER(BX326-5,4),"")))</f>
        <v>0</v>
      </c>
      <c r="BZ326" s="69" t="n">
        <f aca="false">IF(BY326&gt;0,BY326*BI326/10*BW326*(100+BV326)/100,0)</f>
        <v>0</v>
      </c>
      <c r="CA326" s="69" t="n">
        <f aca="false">IF(BD326&gt;0,BX326-IF(BD326&gt;BX326,BX326,BD326),0)</f>
        <v>0</v>
      </c>
      <c r="CB326" s="69" t="n">
        <f aca="false">POWER(1.01,CA326)</f>
        <v>1</v>
      </c>
      <c r="CC326" s="69" t="n">
        <f aca="false">IF(BF326&gt;0,IF(BF326&gt;BH326,1,BF326/BH326),0)</f>
        <v>0</v>
      </c>
      <c r="CD326" s="72" t="n">
        <f aca="false">IF(BD326=0,0,IF(BF326&gt;0,ROUND(IF(CB326&lt;&gt;0,BZ326*BT326*1/CB326*CC326,0),0),0))</f>
        <v>0</v>
      </c>
      <c r="CE326" s="73" t="str">
        <f aca="false">IF(BF326&gt;0,IF(BF326&gt;BH326,CD326/BF326,CD326/BH326),"")</f>
        <v/>
      </c>
      <c r="CF326" s="69" t="n">
        <f aca="false">'Vstupní data'!AM326</f>
        <v>0</v>
      </c>
      <c r="CG326" s="69" t="n">
        <f aca="false">'Vstupní data'!AN326</f>
        <v>0</v>
      </c>
      <c r="CH326" s="69" t="n">
        <f aca="false">'Vstupní data'!AO326</f>
        <v>0</v>
      </c>
      <c r="CI326" s="69" t="n">
        <f aca="false">'Vstupní data'!AP326</f>
        <v>0</v>
      </c>
      <c r="CJ326" s="72" t="n">
        <f aca="false">ROUND(CH326*CI326,0)</f>
        <v>0</v>
      </c>
      <c r="CK326" s="74" t="str">
        <f aca="false">IF(OR(AA326&gt;0,BB326&gt;0,CD326&gt;0,CJ326&gt;0),AA326+BB326+CD326+CJ326,"")</f>
        <v/>
      </c>
    </row>
    <row r="327" customFormat="false" ht="12.8" hidden="false" customHeight="false" outlineLevel="0" collapsed="false">
      <c r="A327" s="66" t="n">
        <f aca="false">'Vstupní data'!A327</f>
        <v>0</v>
      </c>
      <c r="F327" s="66" t="str">
        <f aca="false">CONCATENATE('Vstupní data'!F327,'Vstupní data'!G327,'Vstupní data'!H327,'Vstupní data'!I327)</f>
        <v/>
      </c>
      <c r="G327" s="66"/>
      <c r="H327" s="66" t="n">
        <f aca="false">'Vstupní data'!K327</f>
        <v>0</v>
      </c>
      <c r="I327" s="66" t="n">
        <f aca="false">'Vstupní data'!L327</f>
        <v>0</v>
      </c>
      <c r="J327" s="66" t="n">
        <f aca="false">'Vstupní data'!K327*'Vstupní data'!M327/100</f>
        <v>0</v>
      </c>
      <c r="L327" s="66" t="n">
        <f aca="false">IF('Vstupní data'!N327="prostokořenný",0,IF('Vstupní data'!N327="krytokořenný","k",IF('Vstupní data'!N327="poloodrostky nebo odrostky, prostokořenné i krytokořenné","po",0)))</f>
        <v>0</v>
      </c>
      <c r="N327" s="66"/>
      <c r="O327" s="66" t="n">
        <f aca="false">'Vstupní data'!O327</f>
        <v>0</v>
      </c>
      <c r="P327" s="66" t="n">
        <f aca="false">IF(O327&gt;0,VLOOKUP(CONCATENATE(VLOOKUP(I327,'Pril3-drev'!$H$5:$K$83,4,0),"-",'Vstupní data'!R327),K2!$C$15:$D$23,2,0),0)</f>
        <v>0</v>
      </c>
      <c r="Q327" s="66" t="n">
        <f aca="false">IF(O327&gt;0,VLOOKUP(I327,'Pril3-drev'!$H$5:$I$83,2,0),0)</f>
        <v>0</v>
      </c>
      <c r="R327" s="66" t="n">
        <f aca="false">IF(Q327&gt;0,VLOOKUP(Q327,'Pril6-okus'!$A$5:$B$17,2,0),0)</f>
        <v>0</v>
      </c>
      <c r="S327" s="66" t="n">
        <f aca="false">IF(O327&gt;0,VLOOKUP(I327,'Pril3-drev'!$H$5:$J$83,3,0),0)</f>
        <v>0</v>
      </c>
      <c r="T327" s="66" t="str">
        <f aca="false">IF(O327&gt;0,IF(L327="k",0.9*VLOOKUP(S327,'ha-pocty-vyhl'!$A$5:$B$20,2,0),IF(L327="po",0.8*VLOOKUP(S327,'ha-pocty-vyhl'!$A$5:$B$20,2,0),VLOOKUP(S327,'ha-pocty-vyhl'!$A$5:$B$20,2,0))),"")</f>
        <v/>
      </c>
      <c r="U327" s="66" t="n">
        <f aca="false">'Vstupní data'!P327</f>
        <v>0</v>
      </c>
      <c r="V327" s="66" t="n">
        <f aca="false">IF(O327&gt;0,1.3*T327*1000*Z327/10000,0)</f>
        <v>0</v>
      </c>
      <c r="W327" s="66" t="n">
        <f aca="false">IF(O327&gt;0,1.3*T327*1000*Z327/10000,0)</f>
        <v>0</v>
      </c>
      <c r="X327" s="66" t="n">
        <f aca="false">IF(O327&gt;0,IF(O327&gt;V327,V327,O327),0)</f>
        <v>0</v>
      </c>
      <c r="Y327" s="66" t="n">
        <f aca="false">IF(O327&gt;0,IF(IF(U327&gt;W327,W327,U327)&lt;X327,W327,IF(U327&gt;W327,W327,U327)),0)</f>
        <v>0</v>
      </c>
      <c r="Z327" s="66" t="n">
        <f aca="false">IF(O327&gt;0,IF(J327&gt;0,J327,K327*H327/100),0)</f>
        <v>0</v>
      </c>
      <c r="AA327" s="67" t="n">
        <f aca="false">IF(O327&gt;0,CEILING(R327*P327*X327/Y327*Z327,1),0)</f>
        <v>0</v>
      </c>
      <c r="AB327" s="68" t="n">
        <f aca="false">IF(O327&gt;0,AA327/O327,0)</f>
        <v>0</v>
      </c>
      <c r="AC327" s="66" t="n">
        <f aca="false">'Vstupní data'!W327</f>
        <v>0</v>
      </c>
      <c r="AI327" s="66" t="str">
        <f aca="false">IF(OR('Vstupní data'!T327&gt;0,'Vstupní data'!U327&gt;0),VLOOKUP(I327,'Pril3-drev'!$H$5:$J$83,3,0),"")</f>
        <v/>
      </c>
      <c r="AJ327" s="66" t="n">
        <f aca="false">IF('Vstupní data'!V327="prostokořenný",0,IF('Vstupní data'!V327="krytokořenný","k",IF('Vstupní data'!V327="poloodrostky nebo odrostky, prostokořenné i krytokořenné","po",0)))</f>
        <v>0</v>
      </c>
      <c r="AK327" s="66" t="n">
        <f aca="false">IF(OR('Vstupní data'!T327&gt;0,'Vstupní data'!U327&gt;0),IF(AJ327="k",0.9*VLOOKUP(AI327,'ha-pocty-vyhl'!$A$5:$B$20,2,0),IF(AJ327="po",0.8*VLOOKUP(AI327,'ha-pocty-vyhl'!$A$5:$B$20,2,0),VLOOKUP(AI327,'ha-pocty-vyhl'!$A$5:$B$20,2,0))),0)</f>
        <v>0</v>
      </c>
      <c r="AL327" s="66" t="n">
        <f aca="false">IF(OR('Vstupní data'!T327&gt;0,'Vstupní data'!U327&gt;0),'Vstupní data'!K327*'Vstupní data'!M327/100,0)</f>
        <v>0</v>
      </c>
      <c r="AM327" s="66" t="n">
        <f aca="false">IF(OR('Vstupní data'!T327&gt;0,'Vstupní data'!U327&gt;0),IF('Vstupní data'!T327&gt;0,'Vstupní data'!T327,ROUND(10*'Vstupní data'!U327/AK327,0)),0)</f>
        <v>0</v>
      </c>
      <c r="AN327" s="69" t="n">
        <f aca="false">IF('Vstupní data'!T327&gt;0,   IF('Vstupní data'!T327&lt;=AL327,'Vstupní data'!T327,AL327),   IF(AM327&lt;AL327,AM327,AL327))</f>
        <v>0</v>
      </c>
      <c r="AO327" s="69" t="n">
        <f aca="false">'Vstupní data'!X327</f>
        <v>0</v>
      </c>
      <c r="AP327" s="66" t="n">
        <f aca="false">IF(OR('Vstupní data'!T327&gt;0,'Vstupní data'!U327&gt;0),IF(I327&lt;&gt;0,VLOOKUP(I327,'Pril3-drev'!$H$5:$I$83,2,0),0),0)</f>
        <v>0</v>
      </c>
      <c r="AQ327" s="66" t="n">
        <f aca="false">'Vstupní data'!Y327</f>
        <v>0</v>
      </c>
      <c r="AR327" s="66" t="str">
        <f aca="false">IF(AC327&gt;5,   IF('Vstupní data'!Y327&gt;0,   VLOOKUP(VLOOKUP(CONCATENATE(VLOOKUP(I327,'Pril3-drev'!$H$4:$L$83,5,0),AC327),'Pril3-drev'!$Q$4:$R$2803,2,0),'AVB-BS'!$C$5:$S$29 ,LOOKUP(AQ327,'AVB-BS'!$D$3:$S$3,'AVB-BS'!$D$1:$S$1) ,0 )   ,   IF('Vstupní data'!Z327&gt;0,'Vstupní data'!Z327,0)) , "")</f>
        <v/>
      </c>
      <c r="AS327" s="70" t="str">
        <f aca="false">IF(AC327&gt;5,VLOOKUP(CONCATENATE(AP327,AR327),'Pril1-THLPa'!$H$6:$N$96,4,0),"")</f>
        <v/>
      </c>
      <c r="AT327" s="70" t="str">
        <f aca="false">IF(AC327&gt;5,VLOOKUP(CONCATENATE(AP327,AR327),'Pril1-THLPa'!$H$6:$N$96,5,0),"")</f>
        <v/>
      </c>
      <c r="AU327" s="70" t="str">
        <f aca="false">IF(AC327&gt;5,VLOOKUP(CONCATENATE(AP327,AR327),'Pril1-THLPa'!$H$6:$N$96,6,0),"")</f>
        <v/>
      </c>
      <c r="AV327" s="70" t="str">
        <f aca="false">IF(AC327&gt;5,VLOOKUP(CONCATENATE(AP327,AR327),'Pril1-THLPa'!$H$6:$N$96,7,0),"")</f>
        <v/>
      </c>
      <c r="AW327" s="70" t="str">
        <f aca="false">IF(AC327&gt;5,VLOOKUP(CONCATENATE(AP327,AR327),'Pril1-THLPa'!$H$6:$O$96,8,0),"")</f>
        <v/>
      </c>
      <c r="AX327" s="66" t="n">
        <f aca="false">IF(AC327&gt;0,IF(AND(AC327&gt;0,AC327&lt;=5),VLOOKUP(AP327,'Pril1-THLPa'!$A$6:$F$18,LOOKUP(AC327,'Pril1-THLPa'!$B$5:$F$5,'Pril1-THLPa'!$B$4:$F$4),0),AS327+AT327*(AC327-5)+AU327*POWER(AC327-5,2)+AV327*POWER(AC327-5,3)+AW327*POWER(AC327-5,4)),0)</f>
        <v>0</v>
      </c>
      <c r="AY327" s="71"/>
      <c r="AZ327" s="66" t="n">
        <f aca="false">'Vstupní data'!AA327</f>
        <v>0</v>
      </c>
      <c r="BA327" s="66" t="n">
        <f aca="false">IF(OR('Vstupní data'!T327&gt;0,'Vstupní data'!U327&gt;0),IF(AC327&lt;&gt;"",AX327*AO327/10*(100+AZ327)/100,0),0)</f>
        <v>0</v>
      </c>
      <c r="BB327" s="67" t="n">
        <f aca="false">IF(AC327&lt;&gt;"",ROUND(BA327*AN327,0),0)</f>
        <v>0</v>
      </c>
      <c r="BC327" s="68" t="str">
        <f aca="false">IF(AE327&gt;0,BB327/AE327,"")</f>
        <v/>
      </c>
      <c r="BD327" s="66" t="n">
        <f aca="false">'Vstupní data'!AE327</f>
        <v>0</v>
      </c>
      <c r="BF327" s="66" t="n">
        <f aca="false">'Vstupní data'!AC327</f>
        <v>0</v>
      </c>
      <c r="BH327" s="66" t="n">
        <f aca="false">'Vstupní data'!AD327</f>
        <v>0</v>
      </c>
      <c r="BI327" s="66" t="n">
        <f aca="false">'Vstupní data'!AF327</f>
        <v>0</v>
      </c>
      <c r="BJ327" s="69" t="n">
        <f aca="false">'Vstupní data'!AG327</f>
        <v>0</v>
      </c>
      <c r="BK327" s="69" t="n">
        <f aca="false">IF(BF327&lt;&gt;0,VLOOKUP(I327,'Pril3-drev'!$H$5:$I$83,2,0),0)</f>
        <v>0</v>
      </c>
      <c r="BL327" s="69" t="n">
        <f aca="false">IF(BF327&lt;&gt;0,VLOOKUP(BK327,'Pril3-drev'!$A$5:$C$17,3,0),0)</f>
        <v>0</v>
      </c>
      <c r="BM327" s="69" t="n">
        <f aca="false">'Vstupní data'!AH327</f>
        <v>0</v>
      </c>
      <c r="BN327" s="69" t="n">
        <f aca="false">IF('Vstupní data'!AH327&gt;0,   VLOOKUP(VLOOKUP(CONCATENATE(VLOOKUP(I327,'Pril3-drev'!$H$4:$L$83,5,0),BD327),'Pril3-drev'!$Q$4:$R$2803,2,0),'AVB-BS'!$C$5:$S$29 ,LOOKUP(BM327,'AVB-BS'!$D$3:$S$3,'AVB-BS'!$D$1:$S$1) ,0 )   ,   IF('Vstupní data'!AI327&gt;0,'Vstupní data'!AI327,0))</f>
        <v>0</v>
      </c>
      <c r="BO327" s="69" t="str">
        <f aca="false">IF(BX327&gt;5,VLOOKUP(CONCATENATE(BK327,BN327),'Pril1-THLPa'!$H$6:$N$96,4,0),"")</f>
        <v/>
      </c>
      <c r="BP327" s="69" t="str">
        <f aca="false">IF(BX327&gt;5,VLOOKUP(CONCATENATE(BK327,BN327),'Pril1-THLPa'!$H$6:$N$96,5,0),"")</f>
        <v/>
      </c>
      <c r="BQ327" s="69" t="str">
        <f aca="false">IF(BX327&gt;5,VLOOKUP(CONCATENATE(BK327,BN327),'Pril1-THLPa'!$H$6:$N$96,6,0),"")</f>
        <v/>
      </c>
      <c r="BR327" s="69" t="str">
        <f aca="false">IF(BX327&gt;5,VLOOKUP(CONCATENATE(BK327,BN327),'Pril1-THLPa'!$H$6:$N$96,7,0),"")</f>
        <v/>
      </c>
      <c r="BS327" s="69" t="str">
        <f aca="false">IF(BX327&gt;5,VLOOKUP(CONCATENATE(BK327,BN327),'Pril1-THLPa'!$H$6:$O$96,8,0),"")</f>
        <v/>
      </c>
      <c r="BT327" s="69" t="str">
        <f aca="false">IF(BF327&gt;0, IF(BK327="smrk",  VLOOKUP(VLOOKUP(BD327,'Pril9-K3'!$L$8:$M$207,2,0),'Pril9-K3'!$A$8:$J$16,LOOKUP(BN327,'Pril9-K3'!$A$7:$J$7,'Pril9-K3'!$A$5:$J$5),0), IF(AND(BK327&lt;&gt;"smrk",'Vstupní data'!AK327&lt;&gt;""),'Vstupní data'!AK327,   VLOOKUP(VLOOKUP(BD327,'Pril9-K3'!$L$8:$M$207,2,0),'Pril9-K3'!$A$8:$J$16,LOOKUP(BN327,'Pril9-K3'!$A$7:$J$7,'Pril9-K3'!$A$5:$J$5),0)   )),   "")</f>
        <v/>
      </c>
      <c r="BV327" s="69" t="n">
        <f aca="false">'Vstupní data'!AJ327</f>
        <v>0</v>
      </c>
      <c r="BW327" s="69" t="n">
        <f aca="false">IF(BF327&gt;0,IF(J327&gt;0,J327,K327*H327/100),0)</f>
        <v>0</v>
      </c>
      <c r="BX327" s="69" t="n">
        <f aca="false">IF(BF327&gt;0,IF(BJ327&gt;BL327,BL327,BJ327),0)</f>
        <v>0</v>
      </c>
      <c r="BY327" s="69" t="n">
        <f aca="false">IF(BD327=0,0,IF(AND(BX327&gt;0,BX327&lt;=5),  IF(AND(BX327&gt;0,BX327&lt;=5),VLOOKUP(BK327,'Pril1-THLPa'!$A$6:$F$18,IF(AND(BX327&gt;0,BX327&lt;=5),LOOKUP(BX327,'Pril1-THLPa'!$B$5:$F$5,'Pril1-THLPa'!$B$4:$F$4),""),0),""),  IF(BX327&gt;5,BO327+BP327*(BX327-5)+BQ327*POWER(BX327-5,2)+BR327*POWER(BX327-5,3)+BS327*POWER(BX327-5,4),"")))</f>
        <v>0</v>
      </c>
      <c r="BZ327" s="69" t="n">
        <f aca="false">IF(BY327&gt;0,BY327*BI327/10*BW327*(100+BV327)/100,0)</f>
        <v>0</v>
      </c>
      <c r="CA327" s="69" t="n">
        <f aca="false">IF(BD327&gt;0,BX327-IF(BD327&gt;BX327,BX327,BD327),0)</f>
        <v>0</v>
      </c>
      <c r="CB327" s="69" t="n">
        <f aca="false">POWER(1.01,CA327)</f>
        <v>1</v>
      </c>
      <c r="CC327" s="69" t="n">
        <f aca="false">IF(BF327&gt;0,IF(BF327&gt;BH327,1,BF327/BH327),0)</f>
        <v>0</v>
      </c>
      <c r="CD327" s="72" t="n">
        <f aca="false">IF(BD327=0,0,IF(BF327&gt;0,ROUND(IF(CB327&lt;&gt;0,BZ327*BT327*1/CB327*CC327,0),0),0))</f>
        <v>0</v>
      </c>
      <c r="CE327" s="73" t="str">
        <f aca="false">IF(BF327&gt;0,IF(BF327&gt;BH327,CD327/BF327,CD327/BH327),"")</f>
        <v/>
      </c>
      <c r="CF327" s="69" t="n">
        <f aca="false">'Vstupní data'!AM327</f>
        <v>0</v>
      </c>
      <c r="CG327" s="69" t="n">
        <f aca="false">'Vstupní data'!AN327</f>
        <v>0</v>
      </c>
      <c r="CH327" s="69" t="n">
        <f aca="false">'Vstupní data'!AO327</f>
        <v>0</v>
      </c>
      <c r="CI327" s="69" t="n">
        <f aca="false">'Vstupní data'!AP327</f>
        <v>0</v>
      </c>
      <c r="CJ327" s="72" t="n">
        <f aca="false">ROUND(CH327*CI327,0)</f>
        <v>0</v>
      </c>
      <c r="CK327" s="74" t="str">
        <f aca="false">IF(OR(AA327&gt;0,BB327&gt;0,CD327&gt;0,CJ327&gt;0),AA327+BB327+CD327+CJ327,"")</f>
        <v/>
      </c>
    </row>
    <row r="328" customFormat="false" ht="12.8" hidden="false" customHeight="false" outlineLevel="0" collapsed="false">
      <c r="A328" s="66" t="n">
        <f aca="false">'Vstupní data'!A328</f>
        <v>0</v>
      </c>
      <c r="F328" s="66" t="str">
        <f aca="false">CONCATENATE('Vstupní data'!F328,'Vstupní data'!G328,'Vstupní data'!H328,'Vstupní data'!I328)</f>
        <v/>
      </c>
      <c r="G328" s="66"/>
      <c r="H328" s="66" t="n">
        <f aca="false">'Vstupní data'!K328</f>
        <v>0</v>
      </c>
      <c r="I328" s="66" t="n">
        <f aca="false">'Vstupní data'!L328</f>
        <v>0</v>
      </c>
      <c r="J328" s="66" t="n">
        <f aca="false">'Vstupní data'!K328*'Vstupní data'!M328/100</f>
        <v>0</v>
      </c>
      <c r="L328" s="66" t="n">
        <f aca="false">IF('Vstupní data'!N328="prostokořenný",0,IF('Vstupní data'!N328="krytokořenný","k",IF('Vstupní data'!N328="poloodrostky nebo odrostky, prostokořenné i krytokořenné","po",0)))</f>
        <v>0</v>
      </c>
      <c r="N328" s="66"/>
      <c r="O328" s="66" t="n">
        <f aca="false">'Vstupní data'!O328</f>
        <v>0</v>
      </c>
      <c r="P328" s="66" t="n">
        <f aca="false">IF(O328&gt;0,VLOOKUP(CONCATENATE(VLOOKUP(I328,'Pril3-drev'!$H$5:$K$83,4,0),"-",'Vstupní data'!R328),K2!$C$15:$D$23,2,0),0)</f>
        <v>0</v>
      </c>
      <c r="Q328" s="66" t="n">
        <f aca="false">IF(O328&gt;0,VLOOKUP(I328,'Pril3-drev'!$H$5:$I$83,2,0),0)</f>
        <v>0</v>
      </c>
      <c r="R328" s="66" t="n">
        <f aca="false">IF(Q328&gt;0,VLOOKUP(Q328,'Pril6-okus'!$A$5:$B$17,2,0),0)</f>
        <v>0</v>
      </c>
      <c r="S328" s="66" t="n">
        <f aca="false">IF(O328&gt;0,VLOOKUP(I328,'Pril3-drev'!$H$5:$J$83,3,0),0)</f>
        <v>0</v>
      </c>
      <c r="T328" s="66" t="str">
        <f aca="false">IF(O328&gt;0,IF(L328="k",0.9*VLOOKUP(S328,'ha-pocty-vyhl'!$A$5:$B$20,2,0),IF(L328="po",0.8*VLOOKUP(S328,'ha-pocty-vyhl'!$A$5:$B$20,2,0),VLOOKUP(S328,'ha-pocty-vyhl'!$A$5:$B$20,2,0))),"")</f>
        <v/>
      </c>
      <c r="U328" s="66" t="n">
        <f aca="false">'Vstupní data'!P328</f>
        <v>0</v>
      </c>
      <c r="V328" s="66" t="n">
        <f aca="false">IF(O328&gt;0,1.3*T328*1000*Z328/10000,0)</f>
        <v>0</v>
      </c>
      <c r="W328" s="66" t="n">
        <f aca="false">IF(O328&gt;0,1.3*T328*1000*Z328/10000,0)</f>
        <v>0</v>
      </c>
      <c r="X328" s="66" t="n">
        <f aca="false">IF(O328&gt;0,IF(O328&gt;V328,V328,O328),0)</f>
        <v>0</v>
      </c>
      <c r="Y328" s="66" t="n">
        <f aca="false">IF(O328&gt;0,IF(IF(U328&gt;W328,W328,U328)&lt;X328,W328,IF(U328&gt;W328,W328,U328)),0)</f>
        <v>0</v>
      </c>
      <c r="Z328" s="66" t="n">
        <f aca="false">IF(O328&gt;0,IF(J328&gt;0,J328,K328*H328/100),0)</f>
        <v>0</v>
      </c>
      <c r="AA328" s="67" t="n">
        <f aca="false">IF(O328&gt;0,CEILING(R328*P328*X328/Y328*Z328,1),0)</f>
        <v>0</v>
      </c>
      <c r="AB328" s="68" t="n">
        <f aca="false">IF(O328&gt;0,AA328/O328,0)</f>
        <v>0</v>
      </c>
      <c r="AC328" s="66" t="n">
        <f aca="false">'Vstupní data'!W328</f>
        <v>0</v>
      </c>
      <c r="AI328" s="66" t="str">
        <f aca="false">IF(OR('Vstupní data'!T328&gt;0,'Vstupní data'!U328&gt;0),VLOOKUP(I328,'Pril3-drev'!$H$5:$J$83,3,0),"")</f>
        <v/>
      </c>
      <c r="AJ328" s="66" t="n">
        <f aca="false">IF('Vstupní data'!V328="prostokořenný",0,IF('Vstupní data'!V328="krytokořenný","k",IF('Vstupní data'!V328="poloodrostky nebo odrostky, prostokořenné i krytokořenné","po",0)))</f>
        <v>0</v>
      </c>
      <c r="AK328" s="66" t="n">
        <f aca="false">IF(OR('Vstupní data'!T328&gt;0,'Vstupní data'!U328&gt;0),IF(AJ328="k",0.9*VLOOKUP(AI328,'ha-pocty-vyhl'!$A$5:$B$20,2,0),IF(AJ328="po",0.8*VLOOKUP(AI328,'ha-pocty-vyhl'!$A$5:$B$20,2,0),VLOOKUP(AI328,'ha-pocty-vyhl'!$A$5:$B$20,2,0))),0)</f>
        <v>0</v>
      </c>
      <c r="AL328" s="66" t="n">
        <f aca="false">IF(OR('Vstupní data'!T328&gt;0,'Vstupní data'!U328&gt;0),'Vstupní data'!K328*'Vstupní data'!M328/100,0)</f>
        <v>0</v>
      </c>
      <c r="AM328" s="66" t="n">
        <f aca="false">IF(OR('Vstupní data'!T328&gt;0,'Vstupní data'!U328&gt;0),IF('Vstupní data'!T328&gt;0,'Vstupní data'!T328,ROUND(10*'Vstupní data'!U328/AK328,0)),0)</f>
        <v>0</v>
      </c>
      <c r="AN328" s="69" t="n">
        <f aca="false">IF('Vstupní data'!T328&gt;0,   IF('Vstupní data'!T328&lt;=AL328,'Vstupní data'!T328,AL328),   IF(AM328&lt;AL328,AM328,AL328))</f>
        <v>0</v>
      </c>
      <c r="AO328" s="69" t="n">
        <f aca="false">'Vstupní data'!X328</f>
        <v>0</v>
      </c>
      <c r="AP328" s="66" t="n">
        <f aca="false">IF(OR('Vstupní data'!T328&gt;0,'Vstupní data'!U328&gt;0),IF(I328&lt;&gt;0,VLOOKUP(I328,'Pril3-drev'!$H$5:$I$83,2,0),0),0)</f>
        <v>0</v>
      </c>
      <c r="AQ328" s="66" t="n">
        <f aca="false">'Vstupní data'!Y328</f>
        <v>0</v>
      </c>
      <c r="AR328" s="66" t="str">
        <f aca="false">IF(AC328&gt;5,   IF('Vstupní data'!Y328&gt;0,   VLOOKUP(VLOOKUP(CONCATENATE(VLOOKUP(I328,'Pril3-drev'!$H$4:$L$83,5,0),AC328),'Pril3-drev'!$Q$4:$R$2803,2,0),'AVB-BS'!$C$5:$S$29 ,LOOKUP(AQ328,'AVB-BS'!$D$3:$S$3,'AVB-BS'!$D$1:$S$1) ,0 )   ,   IF('Vstupní data'!Z328&gt;0,'Vstupní data'!Z328,0)) , "")</f>
        <v/>
      </c>
      <c r="AS328" s="70" t="str">
        <f aca="false">IF(AC328&gt;5,VLOOKUP(CONCATENATE(AP328,AR328),'Pril1-THLPa'!$H$6:$N$96,4,0),"")</f>
        <v/>
      </c>
      <c r="AT328" s="70" t="str">
        <f aca="false">IF(AC328&gt;5,VLOOKUP(CONCATENATE(AP328,AR328),'Pril1-THLPa'!$H$6:$N$96,5,0),"")</f>
        <v/>
      </c>
      <c r="AU328" s="70" t="str">
        <f aca="false">IF(AC328&gt;5,VLOOKUP(CONCATENATE(AP328,AR328),'Pril1-THLPa'!$H$6:$N$96,6,0),"")</f>
        <v/>
      </c>
      <c r="AV328" s="70" t="str">
        <f aca="false">IF(AC328&gt;5,VLOOKUP(CONCATENATE(AP328,AR328),'Pril1-THLPa'!$H$6:$N$96,7,0),"")</f>
        <v/>
      </c>
      <c r="AW328" s="70" t="str">
        <f aca="false">IF(AC328&gt;5,VLOOKUP(CONCATENATE(AP328,AR328),'Pril1-THLPa'!$H$6:$O$96,8,0),"")</f>
        <v/>
      </c>
      <c r="AX328" s="66" t="n">
        <f aca="false">IF(AC328&gt;0,IF(AND(AC328&gt;0,AC328&lt;=5),VLOOKUP(AP328,'Pril1-THLPa'!$A$6:$F$18,LOOKUP(AC328,'Pril1-THLPa'!$B$5:$F$5,'Pril1-THLPa'!$B$4:$F$4),0),AS328+AT328*(AC328-5)+AU328*POWER(AC328-5,2)+AV328*POWER(AC328-5,3)+AW328*POWER(AC328-5,4)),0)</f>
        <v>0</v>
      </c>
      <c r="AY328" s="71"/>
      <c r="AZ328" s="66" t="n">
        <f aca="false">'Vstupní data'!AA328</f>
        <v>0</v>
      </c>
      <c r="BA328" s="66" t="n">
        <f aca="false">IF(OR('Vstupní data'!T328&gt;0,'Vstupní data'!U328&gt;0),IF(AC328&lt;&gt;"",AX328*AO328/10*(100+AZ328)/100,0),0)</f>
        <v>0</v>
      </c>
      <c r="BB328" s="67" t="n">
        <f aca="false">IF(AC328&lt;&gt;"",ROUND(BA328*AN328,0),0)</f>
        <v>0</v>
      </c>
      <c r="BC328" s="68" t="str">
        <f aca="false">IF(AE328&gt;0,BB328/AE328,"")</f>
        <v/>
      </c>
      <c r="BD328" s="66" t="n">
        <f aca="false">'Vstupní data'!AE328</f>
        <v>0</v>
      </c>
      <c r="BF328" s="66" t="n">
        <f aca="false">'Vstupní data'!AC328</f>
        <v>0</v>
      </c>
      <c r="BH328" s="66" t="n">
        <f aca="false">'Vstupní data'!AD328</f>
        <v>0</v>
      </c>
      <c r="BI328" s="66" t="n">
        <f aca="false">'Vstupní data'!AF328</f>
        <v>0</v>
      </c>
      <c r="BJ328" s="69" t="n">
        <f aca="false">'Vstupní data'!AG328</f>
        <v>0</v>
      </c>
      <c r="BK328" s="69" t="n">
        <f aca="false">IF(BF328&lt;&gt;0,VLOOKUP(I328,'Pril3-drev'!$H$5:$I$83,2,0),0)</f>
        <v>0</v>
      </c>
      <c r="BL328" s="69" t="n">
        <f aca="false">IF(BF328&lt;&gt;0,VLOOKUP(BK328,'Pril3-drev'!$A$5:$C$17,3,0),0)</f>
        <v>0</v>
      </c>
      <c r="BM328" s="69" t="n">
        <f aca="false">'Vstupní data'!AH328</f>
        <v>0</v>
      </c>
      <c r="BN328" s="69" t="n">
        <f aca="false">IF('Vstupní data'!AH328&gt;0,   VLOOKUP(VLOOKUP(CONCATENATE(VLOOKUP(I328,'Pril3-drev'!$H$4:$L$83,5,0),BD328),'Pril3-drev'!$Q$4:$R$2803,2,0),'AVB-BS'!$C$5:$S$29 ,LOOKUP(BM328,'AVB-BS'!$D$3:$S$3,'AVB-BS'!$D$1:$S$1) ,0 )   ,   IF('Vstupní data'!AI328&gt;0,'Vstupní data'!AI328,0))</f>
        <v>0</v>
      </c>
      <c r="BO328" s="69" t="str">
        <f aca="false">IF(BX328&gt;5,VLOOKUP(CONCATENATE(BK328,BN328),'Pril1-THLPa'!$H$6:$N$96,4,0),"")</f>
        <v/>
      </c>
      <c r="BP328" s="69" t="str">
        <f aca="false">IF(BX328&gt;5,VLOOKUP(CONCATENATE(BK328,BN328),'Pril1-THLPa'!$H$6:$N$96,5,0),"")</f>
        <v/>
      </c>
      <c r="BQ328" s="69" t="str">
        <f aca="false">IF(BX328&gt;5,VLOOKUP(CONCATENATE(BK328,BN328),'Pril1-THLPa'!$H$6:$N$96,6,0),"")</f>
        <v/>
      </c>
      <c r="BR328" s="69" t="str">
        <f aca="false">IF(BX328&gt;5,VLOOKUP(CONCATENATE(BK328,BN328),'Pril1-THLPa'!$H$6:$N$96,7,0),"")</f>
        <v/>
      </c>
      <c r="BS328" s="69" t="str">
        <f aca="false">IF(BX328&gt;5,VLOOKUP(CONCATENATE(BK328,BN328),'Pril1-THLPa'!$H$6:$O$96,8,0),"")</f>
        <v/>
      </c>
      <c r="BT328" s="69" t="str">
        <f aca="false">IF(BF328&gt;0, IF(BK328="smrk",  VLOOKUP(VLOOKUP(BD328,'Pril9-K3'!$L$8:$M$207,2,0),'Pril9-K3'!$A$8:$J$16,LOOKUP(BN328,'Pril9-K3'!$A$7:$J$7,'Pril9-K3'!$A$5:$J$5),0), IF(AND(BK328&lt;&gt;"smrk",'Vstupní data'!AK328&lt;&gt;""),'Vstupní data'!AK328,   VLOOKUP(VLOOKUP(BD328,'Pril9-K3'!$L$8:$M$207,2,0),'Pril9-K3'!$A$8:$J$16,LOOKUP(BN328,'Pril9-K3'!$A$7:$J$7,'Pril9-K3'!$A$5:$J$5),0)   )),   "")</f>
        <v/>
      </c>
      <c r="BV328" s="69" t="n">
        <f aca="false">'Vstupní data'!AJ328</f>
        <v>0</v>
      </c>
      <c r="BW328" s="69" t="n">
        <f aca="false">IF(BF328&gt;0,IF(J328&gt;0,J328,K328*H328/100),0)</f>
        <v>0</v>
      </c>
      <c r="BX328" s="69" t="n">
        <f aca="false">IF(BF328&gt;0,IF(BJ328&gt;BL328,BL328,BJ328),0)</f>
        <v>0</v>
      </c>
      <c r="BY328" s="69" t="n">
        <f aca="false">IF(BD328=0,0,IF(AND(BX328&gt;0,BX328&lt;=5),  IF(AND(BX328&gt;0,BX328&lt;=5),VLOOKUP(BK328,'Pril1-THLPa'!$A$6:$F$18,IF(AND(BX328&gt;0,BX328&lt;=5),LOOKUP(BX328,'Pril1-THLPa'!$B$5:$F$5,'Pril1-THLPa'!$B$4:$F$4),""),0),""),  IF(BX328&gt;5,BO328+BP328*(BX328-5)+BQ328*POWER(BX328-5,2)+BR328*POWER(BX328-5,3)+BS328*POWER(BX328-5,4),"")))</f>
        <v>0</v>
      </c>
      <c r="BZ328" s="69" t="n">
        <f aca="false">IF(BY328&gt;0,BY328*BI328/10*BW328*(100+BV328)/100,0)</f>
        <v>0</v>
      </c>
      <c r="CA328" s="69" t="n">
        <f aca="false">IF(BD328&gt;0,BX328-IF(BD328&gt;BX328,BX328,BD328),0)</f>
        <v>0</v>
      </c>
      <c r="CB328" s="69" t="n">
        <f aca="false">POWER(1.01,CA328)</f>
        <v>1</v>
      </c>
      <c r="CC328" s="69" t="n">
        <f aca="false">IF(BF328&gt;0,IF(BF328&gt;BH328,1,BF328/BH328),0)</f>
        <v>0</v>
      </c>
      <c r="CD328" s="72" t="n">
        <f aca="false">IF(BD328=0,0,IF(BF328&gt;0,ROUND(IF(CB328&lt;&gt;0,BZ328*BT328*1/CB328*CC328,0),0),0))</f>
        <v>0</v>
      </c>
      <c r="CE328" s="73" t="str">
        <f aca="false">IF(BF328&gt;0,IF(BF328&gt;BH328,CD328/BF328,CD328/BH328),"")</f>
        <v/>
      </c>
      <c r="CF328" s="69" t="n">
        <f aca="false">'Vstupní data'!AM328</f>
        <v>0</v>
      </c>
      <c r="CG328" s="69" t="n">
        <f aca="false">'Vstupní data'!AN328</f>
        <v>0</v>
      </c>
      <c r="CH328" s="69" t="n">
        <f aca="false">'Vstupní data'!AO328</f>
        <v>0</v>
      </c>
      <c r="CI328" s="69" t="n">
        <f aca="false">'Vstupní data'!AP328</f>
        <v>0</v>
      </c>
      <c r="CJ328" s="72" t="n">
        <f aca="false">ROUND(CH328*CI328,0)</f>
        <v>0</v>
      </c>
      <c r="CK328" s="74" t="str">
        <f aca="false">IF(OR(AA328&gt;0,BB328&gt;0,CD328&gt;0,CJ328&gt;0),AA328+BB328+CD328+CJ328,"")</f>
        <v/>
      </c>
    </row>
    <row r="329" customFormat="false" ht="12.8" hidden="false" customHeight="false" outlineLevel="0" collapsed="false">
      <c r="A329" s="66" t="n">
        <f aca="false">'Vstupní data'!A329</f>
        <v>0</v>
      </c>
      <c r="F329" s="66" t="str">
        <f aca="false">CONCATENATE('Vstupní data'!F329,'Vstupní data'!G329,'Vstupní data'!H329,'Vstupní data'!I329)</f>
        <v/>
      </c>
      <c r="G329" s="66"/>
      <c r="H329" s="66" t="n">
        <f aca="false">'Vstupní data'!K329</f>
        <v>0</v>
      </c>
      <c r="I329" s="66" t="n">
        <f aca="false">'Vstupní data'!L329</f>
        <v>0</v>
      </c>
      <c r="J329" s="66" t="n">
        <f aca="false">'Vstupní data'!K329*'Vstupní data'!M329/100</f>
        <v>0</v>
      </c>
      <c r="L329" s="66" t="n">
        <f aca="false">IF('Vstupní data'!N329="prostokořenný",0,IF('Vstupní data'!N329="krytokořenný","k",IF('Vstupní data'!N329="poloodrostky nebo odrostky, prostokořenné i krytokořenné","po",0)))</f>
        <v>0</v>
      </c>
      <c r="N329" s="66"/>
      <c r="O329" s="66" t="n">
        <f aca="false">'Vstupní data'!O329</f>
        <v>0</v>
      </c>
      <c r="P329" s="66" t="n">
        <f aca="false">IF(O329&gt;0,VLOOKUP(CONCATENATE(VLOOKUP(I329,'Pril3-drev'!$H$5:$K$83,4,0),"-",'Vstupní data'!R329),K2!$C$15:$D$23,2,0),0)</f>
        <v>0</v>
      </c>
      <c r="Q329" s="66" t="n">
        <f aca="false">IF(O329&gt;0,VLOOKUP(I329,'Pril3-drev'!$H$5:$I$83,2,0),0)</f>
        <v>0</v>
      </c>
      <c r="R329" s="66" t="n">
        <f aca="false">IF(Q329&gt;0,VLOOKUP(Q329,'Pril6-okus'!$A$5:$B$17,2,0),0)</f>
        <v>0</v>
      </c>
      <c r="S329" s="66" t="n">
        <f aca="false">IF(O329&gt;0,VLOOKUP(I329,'Pril3-drev'!$H$5:$J$83,3,0),0)</f>
        <v>0</v>
      </c>
      <c r="T329" s="66" t="str">
        <f aca="false">IF(O329&gt;0,IF(L329="k",0.9*VLOOKUP(S329,'ha-pocty-vyhl'!$A$5:$B$20,2,0),IF(L329="po",0.8*VLOOKUP(S329,'ha-pocty-vyhl'!$A$5:$B$20,2,0),VLOOKUP(S329,'ha-pocty-vyhl'!$A$5:$B$20,2,0))),"")</f>
        <v/>
      </c>
      <c r="U329" s="66" t="n">
        <f aca="false">'Vstupní data'!P329</f>
        <v>0</v>
      </c>
      <c r="V329" s="66" t="n">
        <f aca="false">IF(O329&gt;0,1.3*T329*1000*Z329/10000,0)</f>
        <v>0</v>
      </c>
      <c r="W329" s="66" t="n">
        <f aca="false">IF(O329&gt;0,1.3*T329*1000*Z329/10000,0)</f>
        <v>0</v>
      </c>
      <c r="X329" s="66" t="n">
        <f aca="false">IF(O329&gt;0,IF(O329&gt;V329,V329,O329),0)</f>
        <v>0</v>
      </c>
      <c r="Y329" s="66" t="n">
        <f aca="false">IF(O329&gt;0,IF(IF(U329&gt;W329,W329,U329)&lt;X329,W329,IF(U329&gt;W329,W329,U329)),0)</f>
        <v>0</v>
      </c>
      <c r="Z329" s="66" t="n">
        <f aca="false">IF(O329&gt;0,IF(J329&gt;0,J329,K329*H329/100),0)</f>
        <v>0</v>
      </c>
      <c r="AA329" s="67" t="n">
        <f aca="false">IF(O329&gt;0,CEILING(R329*P329*X329/Y329*Z329,1),0)</f>
        <v>0</v>
      </c>
      <c r="AB329" s="68" t="n">
        <f aca="false">IF(O329&gt;0,AA329/O329,0)</f>
        <v>0</v>
      </c>
      <c r="AC329" s="66" t="n">
        <f aca="false">'Vstupní data'!W329</f>
        <v>0</v>
      </c>
      <c r="AI329" s="66" t="str">
        <f aca="false">IF(OR('Vstupní data'!T329&gt;0,'Vstupní data'!U329&gt;0),VLOOKUP(I329,'Pril3-drev'!$H$5:$J$83,3,0),"")</f>
        <v/>
      </c>
      <c r="AJ329" s="66" t="n">
        <f aca="false">IF('Vstupní data'!V329="prostokořenný",0,IF('Vstupní data'!V329="krytokořenný","k",IF('Vstupní data'!V329="poloodrostky nebo odrostky, prostokořenné i krytokořenné","po",0)))</f>
        <v>0</v>
      </c>
      <c r="AK329" s="66" t="n">
        <f aca="false">IF(OR('Vstupní data'!T329&gt;0,'Vstupní data'!U329&gt;0),IF(AJ329="k",0.9*VLOOKUP(AI329,'ha-pocty-vyhl'!$A$5:$B$20,2,0),IF(AJ329="po",0.8*VLOOKUP(AI329,'ha-pocty-vyhl'!$A$5:$B$20,2,0),VLOOKUP(AI329,'ha-pocty-vyhl'!$A$5:$B$20,2,0))),0)</f>
        <v>0</v>
      </c>
      <c r="AL329" s="66" t="n">
        <f aca="false">IF(OR('Vstupní data'!T329&gt;0,'Vstupní data'!U329&gt;0),'Vstupní data'!K329*'Vstupní data'!M329/100,0)</f>
        <v>0</v>
      </c>
      <c r="AM329" s="66" t="n">
        <f aca="false">IF(OR('Vstupní data'!T329&gt;0,'Vstupní data'!U329&gt;0),IF('Vstupní data'!T329&gt;0,'Vstupní data'!T329,ROUND(10*'Vstupní data'!U329/AK329,0)),0)</f>
        <v>0</v>
      </c>
      <c r="AN329" s="69" t="n">
        <f aca="false">IF('Vstupní data'!T329&gt;0,   IF('Vstupní data'!T329&lt;=AL329,'Vstupní data'!T329,AL329),   IF(AM329&lt;AL329,AM329,AL329))</f>
        <v>0</v>
      </c>
      <c r="AO329" s="69" t="n">
        <f aca="false">'Vstupní data'!X329</f>
        <v>0</v>
      </c>
      <c r="AP329" s="66" t="n">
        <f aca="false">IF(OR('Vstupní data'!T329&gt;0,'Vstupní data'!U329&gt;0),IF(I329&lt;&gt;0,VLOOKUP(I329,'Pril3-drev'!$H$5:$I$83,2,0),0),0)</f>
        <v>0</v>
      </c>
      <c r="AQ329" s="66" t="n">
        <f aca="false">'Vstupní data'!Y329</f>
        <v>0</v>
      </c>
      <c r="AR329" s="66" t="str">
        <f aca="false">IF(AC329&gt;5,   IF('Vstupní data'!Y329&gt;0,   VLOOKUP(VLOOKUP(CONCATENATE(VLOOKUP(I329,'Pril3-drev'!$H$4:$L$83,5,0),AC329),'Pril3-drev'!$Q$4:$R$2803,2,0),'AVB-BS'!$C$5:$S$29 ,LOOKUP(AQ329,'AVB-BS'!$D$3:$S$3,'AVB-BS'!$D$1:$S$1) ,0 )   ,   IF('Vstupní data'!Z329&gt;0,'Vstupní data'!Z329,0)) , "")</f>
        <v/>
      </c>
      <c r="AS329" s="70" t="str">
        <f aca="false">IF(AC329&gt;5,VLOOKUP(CONCATENATE(AP329,AR329),'Pril1-THLPa'!$H$6:$N$96,4,0),"")</f>
        <v/>
      </c>
      <c r="AT329" s="70" t="str">
        <f aca="false">IF(AC329&gt;5,VLOOKUP(CONCATENATE(AP329,AR329),'Pril1-THLPa'!$H$6:$N$96,5,0),"")</f>
        <v/>
      </c>
      <c r="AU329" s="70" t="str">
        <f aca="false">IF(AC329&gt;5,VLOOKUP(CONCATENATE(AP329,AR329),'Pril1-THLPa'!$H$6:$N$96,6,0),"")</f>
        <v/>
      </c>
      <c r="AV329" s="70" t="str">
        <f aca="false">IF(AC329&gt;5,VLOOKUP(CONCATENATE(AP329,AR329),'Pril1-THLPa'!$H$6:$N$96,7,0),"")</f>
        <v/>
      </c>
      <c r="AW329" s="70" t="str">
        <f aca="false">IF(AC329&gt;5,VLOOKUP(CONCATENATE(AP329,AR329),'Pril1-THLPa'!$H$6:$O$96,8,0),"")</f>
        <v/>
      </c>
      <c r="AX329" s="66" t="n">
        <f aca="false">IF(AC329&gt;0,IF(AND(AC329&gt;0,AC329&lt;=5),VLOOKUP(AP329,'Pril1-THLPa'!$A$6:$F$18,LOOKUP(AC329,'Pril1-THLPa'!$B$5:$F$5,'Pril1-THLPa'!$B$4:$F$4),0),AS329+AT329*(AC329-5)+AU329*POWER(AC329-5,2)+AV329*POWER(AC329-5,3)+AW329*POWER(AC329-5,4)),0)</f>
        <v>0</v>
      </c>
      <c r="AY329" s="71"/>
      <c r="AZ329" s="66" t="n">
        <f aca="false">'Vstupní data'!AA329</f>
        <v>0</v>
      </c>
      <c r="BA329" s="66" t="n">
        <f aca="false">IF(OR('Vstupní data'!T329&gt;0,'Vstupní data'!U329&gt;0),IF(AC329&lt;&gt;"",AX329*AO329/10*(100+AZ329)/100,0),0)</f>
        <v>0</v>
      </c>
      <c r="BB329" s="67" t="n">
        <f aca="false">IF(AC329&lt;&gt;"",ROUND(BA329*AN329,0),0)</f>
        <v>0</v>
      </c>
      <c r="BC329" s="68" t="str">
        <f aca="false">IF(AE329&gt;0,BB329/AE329,"")</f>
        <v/>
      </c>
      <c r="BD329" s="66" t="n">
        <f aca="false">'Vstupní data'!AE329</f>
        <v>0</v>
      </c>
      <c r="BF329" s="66" t="n">
        <f aca="false">'Vstupní data'!AC329</f>
        <v>0</v>
      </c>
      <c r="BH329" s="66" t="n">
        <f aca="false">'Vstupní data'!AD329</f>
        <v>0</v>
      </c>
      <c r="BI329" s="66" t="n">
        <f aca="false">'Vstupní data'!AF329</f>
        <v>0</v>
      </c>
      <c r="BJ329" s="69" t="n">
        <f aca="false">'Vstupní data'!AG329</f>
        <v>0</v>
      </c>
      <c r="BK329" s="69" t="n">
        <f aca="false">IF(BF329&lt;&gt;0,VLOOKUP(I329,'Pril3-drev'!$H$5:$I$83,2,0),0)</f>
        <v>0</v>
      </c>
      <c r="BL329" s="69" t="n">
        <f aca="false">IF(BF329&lt;&gt;0,VLOOKUP(BK329,'Pril3-drev'!$A$5:$C$17,3,0),0)</f>
        <v>0</v>
      </c>
      <c r="BM329" s="69" t="n">
        <f aca="false">'Vstupní data'!AH329</f>
        <v>0</v>
      </c>
      <c r="BN329" s="69" t="n">
        <f aca="false">IF('Vstupní data'!AH329&gt;0,   VLOOKUP(VLOOKUP(CONCATENATE(VLOOKUP(I329,'Pril3-drev'!$H$4:$L$83,5,0),BD329),'Pril3-drev'!$Q$4:$R$2803,2,0),'AVB-BS'!$C$5:$S$29 ,LOOKUP(BM329,'AVB-BS'!$D$3:$S$3,'AVB-BS'!$D$1:$S$1) ,0 )   ,   IF('Vstupní data'!AI329&gt;0,'Vstupní data'!AI329,0))</f>
        <v>0</v>
      </c>
      <c r="BO329" s="69" t="str">
        <f aca="false">IF(BX329&gt;5,VLOOKUP(CONCATENATE(BK329,BN329),'Pril1-THLPa'!$H$6:$N$96,4,0),"")</f>
        <v/>
      </c>
      <c r="BP329" s="69" t="str">
        <f aca="false">IF(BX329&gt;5,VLOOKUP(CONCATENATE(BK329,BN329),'Pril1-THLPa'!$H$6:$N$96,5,0),"")</f>
        <v/>
      </c>
      <c r="BQ329" s="69" t="str">
        <f aca="false">IF(BX329&gt;5,VLOOKUP(CONCATENATE(BK329,BN329),'Pril1-THLPa'!$H$6:$N$96,6,0),"")</f>
        <v/>
      </c>
      <c r="BR329" s="69" t="str">
        <f aca="false">IF(BX329&gt;5,VLOOKUP(CONCATENATE(BK329,BN329),'Pril1-THLPa'!$H$6:$N$96,7,0),"")</f>
        <v/>
      </c>
      <c r="BS329" s="69" t="str">
        <f aca="false">IF(BX329&gt;5,VLOOKUP(CONCATENATE(BK329,BN329),'Pril1-THLPa'!$H$6:$O$96,8,0),"")</f>
        <v/>
      </c>
      <c r="BT329" s="69" t="str">
        <f aca="false">IF(BF329&gt;0, IF(BK329="smrk",  VLOOKUP(VLOOKUP(BD329,'Pril9-K3'!$L$8:$M$207,2,0),'Pril9-K3'!$A$8:$J$16,LOOKUP(BN329,'Pril9-K3'!$A$7:$J$7,'Pril9-K3'!$A$5:$J$5),0), IF(AND(BK329&lt;&gt;"smrk",'Vstupní data'!AK329&lt;&gt;""),'Vstupní data'!AK329,   VLOOKUP(VLOOKUP(BD329,'Pril9-K3'!$L$8:$M$207,2,0),'Pril9-K3'!$A$8:$J$16,LOOKUP(BN329,'Pril9-K3'!$A$7:$J$7,'Pril9-K3'!$A$5:$J$5),0)   )),   "")</f>
        <v/>
      </c>
      <c r="BV329" s="69" t="n">
        <f aca="false">'Vstupní data'!AJ329</f>
        <v>0</v>
      </c>
      <c r="BW329" s="69" t="n">
        <f aca="false">IF(BF329&gt;0,IF(J329&gt;0,J329,K329*H329/100),0)</f>
        <v>0</v>
      </c>
      <c r="BX329" s="69" t="n">
        <f aca="false">IF(BF329&gt;0,IF(BJ329&gt;BL329,BL329,BJ329),0)</f>
        <v>0</v>
      </c>
      <c r="BY329" s="69" t="n">
        <f aca="false">IF(BD329=0,0,IF(AND(BX329&gt;0,BX329&lt;=5),  IF(AND(BX329&gt;0,BX329&lt;=5),VLOOKUP(BK329,'Pril1-THLPa'!$A$6:$F$18,IF(AND(BX329&gt;0,BX329&lt;=5),LOOKUP(BX329,'Pril1-THLPa'!$B$5:$F$5,'Pril1-THLPa'!$B$4:$F$4),""),0),""),  IF(BX329&gt;5,BO329+BP329*(BX329-5)+BQ329*POWER(BX329-5,2)+BR329*POWER(BX329-5,3)+BS329*POWER(BX329-5,4),"")))</f>
        <v>0</v>
      </c>
      <c r="BZ329" s="69" t="n">
        <f aca="false">IF(BY329&gt;0,BY329*BI329/10*BW329*(100+BV329)/100,0)</f>
        <v>0</v>
      </c>
      <c r="CA329" s="69" t="n">
        <f aca="false">IF(BD329&gt;0,BX329-IF(BD329&gt;BX329,BX329,BD329),0)</f>
        <v>0</v>
      </c>
      <c r="CB329" s="69" t="n">
        <f aca="false">POWER(1.01,CA329)</f>
        <v>1</v>
      </c>
      <c r="CC329" s="69" t="n">
        <f aca="false">IF(BF329&gt;0,IF(BF329&gt;BH329,1,BF329/BH329),0)</f>
        <v>0</v>
      </c>
      <c r="CD329" s="72" t="n">
        <f aca="false">IF(BD329=0,0,IF(BF329&gt;0,ROUND(IF(CB329&lt;&gt;0,BZ329*BT329*1/CB329*CC329,0),0),0))</f>
        <v>0</v>
      </c>
      <c r="CE329" s="73" t="str">
        <f aca="false">IF(BF329&gt;0,IF(BF329&gt;BH329,CD329/BF329,CD329/BH329),"")</f>
        <v/>
      </c>
      <c r="CF329" s="69" t="n">
        <f aca="false">'Vstupní data'!AM329</f>
        <v>0</v>
      </c>
      <c r="CG329" s="69" t="n">
        <f aca="false">'Vstupní data'!AN329</f>
        <v>0</v>
      </c>
      <c r="CH329" s="69" t="n">
        <f aca="false">'Vstupní data'!AO329</f>
        <v>0</v>
      </c>
      <c r="CI329" s="69" t="n">
        <f aca="false">'Vstupní data'!AP329</f>
        <v>0</v>
      </c>
      <c r="CJ329" s="72" t="n">
        <f aca="false">ROUND(CH329*CI329,0)</f>
        <v>0</v>
      </c>
      <c r="CK329" s="74" t="str">
        <f aca="false">IF(OR(AA329&gt;0,BB329&gt;0,CD329&gt;0,CJ329&gt;0),AA329+BB329+CD329+CJ329,"")</f>
        <v/>
      </c>
    </row>
    <row r="330" customFormat="false" ht="12.8" hidden="false" customHeight="false" outlineLevel="0" collapsed="false">
      <c r="A330" s="66" t="n">
        <f aca="false">'Vstupní data'!A330</f>
        <v>0</v>
      </c>
      <c r="F330" s="66" t="str">
        <f aca="false">CONCATENATE('Vstupní data'!F330,'Vstupní data'!G330,'Vstupní data'!H330,'Vstupní data'!I330)</f>
        <v/>
      </c>
      <c r="G330" s="66"/>
      <c r="H330" s="66" t="n">
        <f aca="false">'Vstupní data'!K330</f>
        <v>0</v>
      </c>
      <c r="I330" s="66" t="n">
        <f aca="false">'Vstupní data'!L330</f>
        <v>0</v>
      </c>
      <c r="J330" s="66" t="n">
        <f aca="false">'Vstupní data'!K330*'Vstupní data'!M330/100</f>
        <v>0</v>
      </c>
      <c r="L330" s="66" t="n">
        <f aca="false">IF('Vstupní data'!N330="prostokořenný",0,IF('Vstupní data'!N330="krytokořenný","k",IF('Vstupní data'!N330="poloodrostky nebo odrostky, prostokořenné i krytokořenné","po",0)))</f>
        <v>0</v>
      </c>
      <c r="N330" s="66"/>
      <c r="O330" s="66" t="n">
        <f aca="false">'Vstupní data'!O330</f>
        <v>0</v>
      </c>
      <c r="P330" s="66" t="n">
        <f aca="false">IF(O330&gt;0,VLOOKUP(CONCATENATE(VLOOKUP(I330,'Pril3-drev'!$H$5:$K$83,4,0),"-",'Vstupní data'!R330),K2!$C$15:$D$23,2,0),0)</f>
        <v>0</v>
      </c>
      <c r="Q330" s="66" t="n">
        <f aca="false">IF(O330&gt;0,VLOOKUP(I330,'Pril3-drev'!$H$5:$I$83,2,0),0)</f>
        <v>0</v>
      </c>
      <c r="R330" s="66" t="n">
        <f aca="false">IF(Q330&gt;0,VLOOKUP(Q330,'Pril6-okus'!$A$5:$B$17,2,0),0)</f>
        <v>0</v>
      </c>
      <c r="S330" s="66" t="n">
        <f aca="false">IF(O330&gt;0,VLOOKUP(I330,'Pril3-drev'!$H$5:$J$83,3,0),0)</f>
        <v>0</v>
      </c>
      <c r="T330" s="66" t="str">
        <f aca="false">IF(O330&gt;0,IF(L330="k",0.9*VLOOKUP(S330,'ha-pocty-vyhl'!$A$5:$B$20,2,0),IF(L330="po",0.8*VLOOKUP(S330,'ha-pocty-vyhl'!$A$5:$B$20,2,0),VLOOKUP(S330,'ha-pocty-vyhl'!$A$5:$B$20,2,0))),"")</f>
        <v/>
      </c>
      <c r="U330" s="66" t="n">
        <f aca="false">'Vstupní data'!P330</f>
        <v>0</v>
      </c>
      <c r="V330" s="66" t="n">
        <f aca="false">IF(O330&gt;0,1.3*T330*1000*Z330/10000,0)</f>
        <v>0</v>
      </c>
      <c r="W330" s="66" t="n">
        <f aca="false">IF(O330&gt;0,1.3*T330*1000*Z330/10000,0)</f>
        <v>0</v>
      </c>
      <c r="X330" s="66" t="n">
        <f aca="false">IF(O330&gt;0,IF(O330&gt;V330,V330,O330),0)</f>
        <v>0</v>
      </c>
      <c r="Y330" s="66" t="n">
        <f aca="false">IF(O330&gt;0,IF(IF(U330&gt;W330,W330,U330)&lt;X330,W330,IF(U330&gt;W330,W330,U330)),0)</f>
        <v>0</v>
      </c>
      <c r="Z330" s="66" t="n">
        <f aca="false">IF(O330&gt;0,IF(J330&gt;0,J330,K330*H330/100),0)</f>
        <v>0</v>
      </c>
      <c r="AA330" s="67" t="n">
        <f aca="false">IF(O330&gt;0,CEILING(R330*P330*X330/Y330*Z330,1),0)</f>
        <v>0</v>
      </c>
      <c r="AB330" s="68" t="n">
        <f aca="false">IF(O330&gt;0,AA330/O330,0)</f>
        <v>0</v>
      </c>
      <c r="AC330" s="66" t="n">
        <f aca="false">'Vstupní data'!W330</f>
        <v>0</v>
      </c>
      <c r="AI330" s="66" t="str">
        <f aca="false">IF(OR('Vstupní data'!T330&gt;0,'Vstupní data'!U330&gt;0),VLOOKUP(I330,'Pril3-drev'!$H$5:$J$83,3,0),"")</f>
        <v/>
      </c>
      <c r="AJ330" s="66" t="n">
        <f aca="false">IF('Vstupní data'!V330="prostokořenný",0,IF('Vstupní data'!V330="krytokořenný","k",IF('Vstupní data'!V330="poloodrostky nebo odrostky, prostokořenné i krytokořenné","po",0)))</f>
        <v>0</v>
      </c>
      <c r="AK330" s="66" t="n">
        <f aca="false">IF(OR('Vstupní data'!T330&gt;0,'Vstupní data'!U330&gt;0),IF(AJ330="k",0.9*VLOOKUP(AI330,'ha-pocty-vyhl'!$A$5:$B$20,2,0),IF(AJ330="po",0.8*VLOOKUP(AI330,'ha-pocty-vyhl'!$A$5:$B$20,2,0),VLOOKUP(AI330,'ha-pocty-vyhl'!$A$5:$B$20,2,0))),0)</f>
        <v>0</v>
      </c>
      <c r="AL330" s="66" t="n">
        <f aca="false">IF(OR('Vstupní data'!T330&gt;0,'Vstupní data'!U330&gt;0),'Vstupní data'!K330*'Vstupní data'!M330/100,0)</f>
        <v>0</v>
      </c>
      <c r="AM330" s="66" t="n">
        <f aca="false">IF(OR('Vstupní data'!T330&gt;0,'Vstupní data'!U330&gt;0),IF('Vstupní data'!T330&gt;0,'Vstupní data'!T330,ROUND(10*'Vstupní data'!U330/AK330,0)),0)</f>
        <v>0</v>
      </c>
      <c r="AN330" s="69" t="n">
        <f aca="false">IF('Vstupní data'!T330&gt;0,   IF('Vstupní data'!T330&lt;=AL330,'Vstupní data'!T330,AL330),   IF(AM330&lt;AL330,AM330,AL330))</f>
        <v>0</v>
      </c>
      <c r="AO330" s="69" t="n">
        <f aca="false">'Vstupní data'!X330</f>
        <v>0</v>
      </c>
      <c r="AP330" s="66" t="n">
        <f aca="false">IF(OR('Vstupní data'!T330&gt;0,'Vstupní data'!U330&gt;0),IF(I330&lt;&gt;0,VLOOKUP(I330,'Pril3-drev'!$H$5:$I$83,2,0),0),0)</f>
        <v>0</v>
      </c>
      <c r="AQ330" s="66" t="n">
        <f aca="false">'Vstupní data'!Y330</f>
        <v>0</v>
      </c>
      <c r="AR330" s="66" t="str">
        <f aca="false">IF(AC330&gt;5,   IF('Vstupní data'!Y330&gt;0,   VLOOKUP(VLOOKUP(CONCATENATE(VLOOKUP(I330,'Pril3-drev'!$H$4:$L$83,5,0),AC330),'Pril3-drev'!$Q$4:$R$2803,2,0),'AVB-BS'!$C$5:$S$29 ,LOOKUP(AQ330,'AVB-BS'!$D$3:$S$3,'AVB-BS'!$D$1:$S$1) ,0 )   ,   IF('Vstupní data'!Z330&gt;0,'Vstupní data'!Z330,0)) , "")</f>
        <v/>
      </c>
      <c r="AS330" s="70" t="str">
        <f aca="false">IF(AC330&gt;5,VLOOKUP(CONCATENATE(AP330,AR330),'Pril1-THLPa'!$H$6:$N$96,4,0),"")</f>
        <v/>
      </c>
      <c r="AT330" s="70" t="str">
        <f aca="false">IF(AC330&gt;5,VLOOKUP(CONCATENATE(AP330,AR330),'Pril1-THLPa'!$H$6:$N$96,5,0),"")</f>
        <v/>
      </c>
      <c r="AU330" s="70" t="str">
        <f aca="false">IF(AC330&gt;5,VLOOKUP(CONCATENATE(AP330,AR330),'Pril1-THLPa'!$H$6:$N$96,6,0),"")</f>
        <v/>
      </c>
      <c r="AV330" s="70" t="str">
        <f aca="false">IF(AC330&gt;5,VLOOKUP(CONCATENATE(AP330,AR330),'Pril1-THLPa'!$H$6:$N$96,7,0),"")</f>
        <v/>
      </c>
      <c r="AW330" s="70" t="str">
        <f aca="false">IF(AC330&gt;5,VLOOKUP(CONCATENATE(AP330,AR330),'Pril1-THLPa'!$H$6:$O$96,8,0),"")</f>
        <v/>
      </c>
      <c r="AX330" s="66" t="n">
        <f aca="false">IF(AC330&gt;0,IF(AND(AC330&gt;0,AC330&lt;=5),VLOOKUP(AP330,'Pril1-THLPa'!$A$6:$F$18,LOOKUP(AC330,'Pril1-THLPa'!$B$5:$F$5,'Pril1-THLPa'!$B$4:$F$4),0),AS330+AT330*(AC330-5)+AU330*POWER(AC330-5,2)+AV330*POWER(AC330-5,3)+AW330*POWER(AC330-5,4)),0)</f>
        <v>0</v>
      </c>
      <c r="AY330" s="71"/>
      <c r="AZ330" s="66" t="n">
        <f aca="false">'Vstupní data'!AA330</f>
        <v>0</v>
      </c>
      <c r="BA330" s="66" t="n">
        <f aca="false">IF(OR('Vstupní data'!T330&gt;0,'Vstupní data'!U330&gt;0),IF(AC330&lt;&gt;"",AX330*AO330/10*(100+AZ330)/100,0),0)</f>
        <v>0</v>
      </c>
      <c r="BB330" s="67" t="n">
        <f aca="false">IF(AC330&lt;&gt;"",ROUND(BA330*AN330,0),0)</f>
        <v>0</v>
      </c>
      <c r="BC330" s="68" t="str">
        <f aca="false">IF(AE330&gt;0,BB330/AE330,"")</f>
        <v/>
      </c>
      <c r="BD330" s="66" t="n">
        <f aca="false">'Vstupní data'!AE330</f>
        <v>0</v>
      </c>
      <c r="BF330" s="66" t="n">
        <f aca="false">'Vstupní data'!AC330</f>
        <v>0</v>
      </c>
      <c r="BH330" s="66" t="n">
        <f aca="false">'Vstupní data'!AD330</f>
        <v>0</v>
      </c>
      <c r="BI330" s="66" t="n">
        <f aca="false">'Vstupní data'!AF330</f>
        <v>0</v>
      </c>
      <c r="BJ330" s="69" t="n">
        <f aca="false">'Vstupní data'!AG330</f>
        <v>0</v>
      </c>
      <c r="BK330" s="69" t="n">
        <f aca="false">IF(BF330&lt;&gt;0,VLOOKUP(I330,'Pril3-drev'!$H$5:$I$83,2,0),0)</f>
        <v>0</v>
      </c>
      <c r="BL330" s="69" t="n">
        <f aca="false">IF(BF330&lt;&gt;0,VLOOKUP(BK330,'Pril3-drev'!$A$5:$C$17,3,0),0)</f>
        <v>0</v>
      </c>
      <c r="BM330" s="69" t="n">
        <f aca="false">'Vstupní data'!AH330</f>
        <v>0</v>
      </c>
      <c r="BN330" s="69" t="n">
        <f aca="false">IF('Vstupní data'!AH330&gt;0,   VLOOKUP(VLOOKUP(CONCATENATE(VLOOKUP(I330,'Pril3-drev'!$H$4:$L$83,5,0),BD330),'Pril3-drev'!$Q$4:$R$2803,2,0),'AVB-BS'!$C$5:$S$29 ,LOOKUP(BM330,'AVB-BS'!$D$3:$S$3,'AVB-BS'!$D$1:$S$1) ,0 )   ,   IF('Vstupní data'!AI330&gt;0,'Vstupní data'!AI330,0))</f>
        <v>0</v>
      </c>
      <c r="BO330" s="69" t="str">
        <f aca="false">IF(BX330&gt;5,VLOOKUP(CONCATENATE(BK330,BN330),'Pril1-THLPa'!$H$6:$N$96,4,0),"")</f>
        <v/>
      </c>
      <c r="BP330" s="69" t="str">
        <f aca="false">IF(BX330&gt;5,VLOOKUP(CONCATENATE(BK330,BN330),'Pril1-THLPa'!$H$6:$N$96,5,0),"")</f>
        <v/>
      </c>
      <c r="BQ330" s="69" t="str">
        <f aca="false">IF(BX330&gt;5,VLOOKUP(CONCATENATE(BK330,BN330),'Pril1-THLPa'!$H$6:$N$96,6,0),"")</f>
        <v/>
      </c>
      <c r="BR330" s="69" t="str">
        <f aca="false">IF(BX330&gt;5,VLOOKUP(CONCATENATE(BK330,BN330),'Pril1-THLPa'!$H$6:$N$96,7,0),"")</f>
        <v/>
      </c>
      <c r="BS330" s="69" t="str">
        <f aca="false">IF(BX330&gt;5,VLOOKUP(CONCATENATE(BK330,BN330),'Pril1-THLPa'!$H$6:$O$96,8,0),"")</f>
        <v/>
      </c>
      <c r="BT330" s="69" t="str">
        <f aca="false">IF(BF330&gt;0, IF(BK330="smrk",  VLOOKUP(VLOOKUP(BD330,'Pril9-K3'!$L$8:$M$207,2,0),'Pril9-K3'!$A$8:$J$16,LOOKUP(BN330,'Pril9-K3'!$A$7:$J$7,'Pril9-K3'!$A$5:$J$5),0), IF(AND(BK330&lt;&gt;"smrk",'Vstupní data'!AK330&lt;&gt;""),'Vstupní data'!AK330,   VLOOKUP(VLOOKUP(BD330,'Pril9-K3'!$L$8:$M$207,2,0),'Pril9-K3'!$A$8:$J$16,LOOKUP(BN330,'Pril9-K3'!$A$7:$J$7,'Pril9-K3'!$A$5:$J$5),0)   )),   "")</f>
        <v/>
      </c>
      <c r="BV330" s="69" t="n">
        <f aca="false">'Vstupní data'!AJ330</f>
        <v>0</v>
      </c>
      <c r="BW330" s="69" t="n">
        <f aca="false">IF(BF330&gt;0,IF(J330&gt;0,J330,K330*H330/100),0)</f>
        <v>0</v>
      </c>
      <c r="BX330" s="69" t="n">
        <f aca="false">IF(BF330&gt;0,IF(BJ330&gt;BL330,BL330,BJ330),0)</f>
        <v>0</v>
      </c>
      <c r="BY330" s="69" t="n">
        <f aca="false">IF(BD330=0,0,IF(AND(BX330&gt;0,BX330&lt;=5),  IF(AND(BX330&gt;0,BX330&lt;=5),VLOOKUP(BK330,'Pril1-THLPa'!$A$6:$F$18,IF(AND(BX330&gt;0,BX330&lt;=5),LOOKUP(BX330,'Pril1-THLPa'!$B$5:$F$5,'Pril1-THLPa'!$B$4:$F$4),""),0),""),  IF(BX330&gt;5,BO330+BP330*(BX330-5)+BQ330*POWER(BX330-5,2)+BR330*POWER(BX330-5,3)+BS330*POWER(BX330-5,4),"")))</f>
        <v>0</v>
      </c>
      <c r="BZ330" s="69" t="n">
        <f aca="false">IF(BY330&gt;0,BY330*BI330/10*BW330*(100+BV330)/100,0)</f>
        <v>0</v>
      </c>
      <c r="CA330" s="69" t="n">
        <f aca="false">IF(BD330&gt;0,BX330-IF(BD330&gt;BX330,BX330,BD330),0)</f>
        <v>0</v>
      </c>
      <c r="CB330" s="69" t="n">
        <f aca="false">POWER(1.01,CA330)</f>
        <v>1</v>
      </c>
      <c r="CC330" s="69" t="n">
        <f aca="false">IF(BF330&gt;0,IF(BF330&gt;BH330,1,BF330/BH330),0)</f>
        <v>0</v>
      </c>
      <c r="CD330" s="72" t="n">
        <f aca="false">IF(BD330=0,0,IF(BF330&gt;0,ROUND(IF(CB330&lt;&gt;0,BZ330*BT330*1/CB330*CC330,0),0),0))</f>
        <v>0</v>
      </c>
      <c r="CE330" s="73" t="str">
        <f aca="false">IF(BF330&gt;0,IF(BF330&gt;BH330,CD330/BF330,CD330/BH330),"")</f>
        <v/>
      </c>
      <c r="CF330" s="69" t="n">
        <f aca="false">'Vstupní data'!AM330</f>
        <v>0</v>
      </c>
      <c r="CG330" s="69" t="n">
        <f aca="false">'Vstupní data'!AN330</f>
        <v>0</v>
      </c>
      <c r="CH330" s="69" t="n">
        <f aca="false">'Vstupní data'!AO330</f>
        <v>0</v>
      </c>
      <c r="CI330" s="69" t="n">
        <f aca="false">'Vstupní data'!AP330</f>
        <v>0</v>
      </c>
      <c r="CJ330" s="72" t="n">
        <f aca="false">ROUND(CH330*CI330,0)</f>
        <v>0</v>
      </c>
      <c r="CK330" s="74" t="str">
        <f aca="false">IF(OR(AA330&gt;0,BB330&gt;0,CD330&gt;0,CJ330&gt;0),AA330+BB330+CD330+CJ330,"")</f>
        <v/>
      </c>
    </row>
    <row r="331" customFormat="false" ht="12.8" hidden="false" customHeight="false" outlineLevel="0" collapsed="false">
      <c r="A331" s="66" t="n">
        <f aca="false">'Vstupní data'!A331</f>
        <v>0</v>
      </c>
      <c r="F331" s="66" t="str">
        <f aca="false">CONCATENATE('Vstupní data'!F331,'Vstupní data'!G331,'Vstupní data'!H331,'Vstupní data'!I331)</f>
        <v/>
      </c>
      <c r="G331" s="66"/>
      <c r="H331" s="66" t="n">
        <f aca="false">'Vstupní data'!K331</f>
        <v>0</v>
      </c>
      <c r="I331" s="66" t="n">
        <f aca="false">'Vstupní data'!L331</f>
        <v>0</v>
      </c>
      <c r="J331" s="66" t="n">
        <f aca="false">'Vstupní data'!K331*'Vstupní data'!M331/100</f>
        <v>0</v>
      </c>
      <c r="L331" s="66" t="n">
        <f aca="false">IF('Vstupní data'!N331="prostokořenný",0,IF('Vstupní data'!N331="krytokořenný","k",IF('Vstupní data'!N331="poloodrostky nebo odrostky, prostokořenné i krytokořenné","po",0)))</f>
        <v>0</v>
      </c>
      <c r="N331" s="66"/>
      <c r="O331" s="66" t="n">
        <f aca="false">'Vstupní data'!O331</f>
        <v>0</v>
      </c>
      <c r="P331" s="66" t="n">
        <f aca="false">IF(O331&gt;0,VLOOKUP(CONCATENATE(VLOOKUP(I331,'Pril3-drev'!$H$5:$K$83,4,0),"-",'Vstupní data'!R331),K2!$C$15:$D$23,2,0),0)</f>
        <v>0</v>
      </c>
      <c r="Q331" s="66" t="n">
        <f aca="false">IF(O331&gt;0,VLOOKUP(I331,'Pril3-drev'!$H$5:$I$83,2,0),0)</f>
        <v>0</v>
      </c>
      <c r="R331" s="66" t="n">
        <f aca="false">IF(Q331&gt;0,VLOOKUP(Q331,'Pril6-okus'!$A$5:$B$17,2,0),0)</f>
        <v>0</v>
      </c>
      <c r="S331" s="66" t="n">
        <f aca="false">IF(O331&gt;0,VLOOKUP(I331,'Pril3-drev'!$H$5:$J$83,3,0),0)</f>
        <v>0</v>
      </c>
      <c r="T331" s="66" t="str">
        <f aca="false">IF(O331&gt;0,IF(L331="k",0.9*VLOOKUP(S331,'ha-pocty-vyhl'!$A$5:$B$20,2,0),IF(L331="po",0.8*VLOOKUP(S331,'ha-pocty-vyhl'!$A$5:$B$20,2,0),VLOOKUP(S331,'ha-pocty-vyhl'!$A$5:$B$20,2,0))),"")</f>
        <v/>
      </c>
      <c r="U331" s="66" t="n">
        <f aca="false">'Vstupní data'!P331</f>
        <v>0</v>
      </c>
      <c r="V331" s="66" t="n">
        <f aca="false">IF(O331&gt;0,1.3*T331*1000*Z331/10000,0)</f>
        <v>0</v>
      </c>
      <c r="W331" s="66" t="n">
        <f aca="false">IF(O331&gt;0,1.3*T331*1000*Z331/10000,0)</f>
        <v>0</v>
      </c>
      <c r="X331" s="66" t="n">
        <f aca="false">IF(O331&gt;0,IF(O331&gt;V331,V331,O331),0)</f>
        <v>0</v>
      </c>
      <c r="Y331" s="66" t="n">
        <f aca="false">IF(O331&gt;0,IF(IF(U331&gt;W331,W331,U331)&lt;X331,W331,IF(U331&gt;W331,W331,U331)),0)</f>
        <v>0</v>
      </c>
      <c r="Z331" s="66" t="n">
        <f aca="false">IF(O331&gt;0,IF(J331&gt;0,J331,K331*H331/100),0)</f>
        <v>0</v>
      </c>
      <c r="AA331" s="67" t="n">
        <f aca="false">IF(O331&gt;0,CEILING(R331*P331*X331/Y331*Z331,1),0)</f>
        <v>0</v>
      </c>
      <c r="AB331" s="68" t="n">
        <f aca="false">IF(O331&gt;0,AA331/O331,0)</f>
        <v>0</v>
      </c>
      <c r="AC331" s="66" t="n">
        <f aca="false">'Vstupní data'!W331</f>
        <v>0</v>
      </c>
      <c r="AI331" s="66" t="str">
        <f aca="false">IF(OR('Vstupní data'!T331&gt;0,'Vstupní data'!U331&gt;0),VLOOKUP(I331,'Pril3-drev'!$H$5:$J$83,3,0),"")</f>
        <v/>
      </c>
      <c r="AJ331" s="66" t="n">
        <f aca="false">IF('Vstupní data'!V331="prostokořenný",0,IF('Vstupní data'!V331="krytokořenný","k",IF('Vstupní data'!V331="poloodrostky nebo odrostky, prostokořenné i krytokořenné","po",0)))</f>
        <v>0</v>
      </c>
      <c r="AK331" s="66" t="n">
        <f aca="false">IF(OR('Vstupní data'!T331&gt;0,'Vstupní data'!U331&gt;0),IF(AJ331="k",0.9*VLOOKUP(AI331,'ha-pocty-vyhl'!$A$5:$B$20,2,0),IF(AJ331="po",0.8*VLOOKUP(AI331,'ha-pocty-vyhl'!$A$5:$B$20,2,0),VLOOKUP(AI331,'ha-pocty-vyhl'!$A$5:$B$20,2,0))),0)</f>
        <v>0</v>
      </c>
      <c r="AL331" s="66" t="n">
        <f aca="false">IF(OR('Vstupní data'!T331&gt;0,'Vstupní data'!U331&gt;0),'Vstupní data'!K331*'Vstupní data'!M331/100,0)</f>
        <v>0</v>
      </c>
      <c r="AM331" s="66" t="n">
        <f aca="false">IF(OR('Vstupní data'!T331&gt;0,'Vstupní data'!U331&gt;0),IF('Vstupní data'!T331&gt;0,'Vstupní data'!T331,ROUND(10*'Vstupní data'!U331/AK331,0)),0)</f>
        <v>0</v>
      </c>
      <c r="AN331" s="69" t="n">
        <f aca="false">IF('Vstupní data'!T331&gt;0,   IF('Vstupní data'!T331&lt;=AL331,'Vstupní data'!T331,AL331),   IF(AM331&lt;AL331,AM331,AL331))</f>
        <v>0</v>
      </c>
      <c r="AO331" s="69" t="n">
        <f aca="false">'Vstupní data'!X331</f>
        <v>0</v>
      </c>
      <c r="AP331" s="66" t="n">
        <f aca="false">IF(OR('Vstupní data'!T331&gt;0,'Vstupní data'!U331&gt;0),IF(I331&lt;&gt;0,VLOOKUP(I331,'Pril3-drev'!$H$5:$I$83,2,0),0),0)</f>
        <v>0</v>
      </c>
      <c r="AQ331" s="66" t="n">
        <f aca="false">'Vstupní data'!Y331</f>
        <v>0</v>
      </c>
      <c r="AR331" s="66" t="str">
        <f aca="false">IF(AC331&gt;5,   IF('Vstupní data'!Y331&gt;0,   VLOOKUP(VLOOKUP(CONCATENATE(VLOOKUP(I331,'Pril3-drev'!$H$4:$L$83,5,0),AC331),'Pril3-drev'!$Q$4:$R$2803,2,0),'AVB-BS'!$C$5:$S$29 ,LOOKUP(AQ331,'AVB-BS'!$D$3:$S$3,'AVB-BS'!$D$1:$S$1) ,0 )   ,   IF('Vstupní data'!Z331&gt;0,'Vstupní data'!Z331,0)) , "")</f>
        <v/>
      </c>
      <c r="AS331" s="70" t="str">
        <f aca="false">IF(AC331&gt;5,VLOOKUP(CONCATENATE(AP331,AR331),'Pril1-THLPa'!$H$6:$N$96,4,0),"")</f>
        <v/>
      </c>
      <c r="AT331" s="70" t="str">
        <f aca="false">IF(AC331&gt;5,VLOOKUP(CONCATENATE(AP331,AR331),'Pril1-THLPa'!$H$6:$N$96,5,0),"")</f>
        <v/>
      </c>
      <c r="AU331" s="70" t="str">
        <f aca="false">IF(AC331&gt;5,VLOOKUP(CONCATENATE(AP331,AR331),'Pril1-THLPa'!$H$6:$N$96,6,0),"")</f>
        <v/>
      </c>
      <c r="AV331" s="70" t="str">
        <f aca="false">IF(AC331&gt;5,VLOOKUP(CONCATENATE(AP331,AR331),'Pril1-THLPa'!$H$6:$N$96,7,0),"")</f>
        <v/>
      </c>
      <c r="AW331" s="70" t="str">
        <f aca="false">IF(AC331&gt;5,VLOOKUP(CONCATENATE(AP331,AR331),'Pril1-THLPa'!$H$6:$O$96,8,0),"")</f>
        <v/>
      </c>
      <c r="AX331" s="66" t="n">
        <f aca="false">IF(AC331&gt;0,IF(AND(AC331&gt;0,AC331&lt;=5),VLOOKUP(AP331,'Pril1-THLPa'!$A$6:$F$18,LOOKUP(AC331,'Pril1-THLPa'!$B$5:$F$5,'Pril1-THLPa'!$B$4:$F$4),0),AS331+AT331*(AC331-5)+AU331*POWER(AC331-5,2)+AV331*POWER(AC331-5,3)+AW331*POWER(AC331-5,4)),0)</f>
        <v>0</v>
      </c>
      <c r="AY331" s="71"/>
      <c r="AZ331" s="66" t="n">
        <f aca="false">'Vstupní data'!AA331</f>
        <v>0</v>
      </c>
      <c r="BA331" s="66" t="n">
        <f aca="false">IF(OR('Vstupní data'!T331&gt;0,'Vstupní data'!U331&gt;0),IF(AC331&lt;&gt;"",AX331*AO331/10*(100+AZ331)/100,0),0)</f>
        <v>0</v>
      </c>
      <c r="BB331" s="67" t="n">
        <f aca="false">IF(AC331&lt;&gt;"",ROUND(BA331*AN331,0),0)</f>
        <v>0</v>
      </c>
      <c r="BC331" s="68" t="str">
        <f aca="false">IF(AE331&gt;0,BB331/AE331,"")</f>
        <v/>
      </c>
      <c r="BD331" s="66" t="n">
        <f aca="false">'Vstupní data'!AE331</f>
        <v>0</v>
      </c>
      <c r="BF331" s="66" t="n">
        <f aca="false">'Vstupní data'!AC331</f>
        <v>0</v>
      </c>
      <c r="BH331" s="66" t="n">
        <f aca="false">'Vstupní data'!AD331</f>
        <v>0</v>
      </c>
      <c r="BI331" s="66" t="n">
        <f aca="false">'Vstupní data'!AF331</f>
        <v>0</v>
      </c>
      <c r="BJ331" s="69" t="n">
        <f aca="false">'Vstupní data'!AG331</f>
        <v>0</v>
      </c>
      <c r="BK331" s="69" t="n">
        <f aca="false">IF(BF331&lt;&gt;0,VLOOKUP(I331,'Pril3-drev'!$H$5:$I$83,2,0),0)</f>
        <v>0</v>
      </c>
      <c r="BL331" s="69" t="n">
        <f aca="false">IF(BF331&lt;&gt;0,VLOOKUP(BK331,'Pril3-drev'!$A$5:$C$17,3,0),0)</f>
        <v>0</v>
      </c>
      <c r="BM331" s="69" t="n">
        <f aca="false">'Vstupní data'!AH331</f>
        <v>0</v>
      </c>
      <c r="BN331" s="69" t="n">
        <f aca="false">IF('Vstupní data'!AH331&gt;0,   VLOOKUP(VLOOKUP(CONCATENATE(VLOOKUP(I331,'Pril3-drev'!$H$4:$L$83,5,0),BD331),'Pril3-drev'!$Q$4:$R$2803,2,0),'AVB-BS'!$C$5:$S$29 ,LOOKUP(BM331,'AVB-BS'!$D$3:$S$3,'AVB-BS'!$D$1:$S$1) ,0 )   ,   IF('Vstupní data'!AI331&gt;0,'Vstupní data'!AI331,0))</f>
        <v>0</v>
      </c>
      <c r="BO331" s="69" t="str">
        <f aca="false">IF(BX331&gt;5,VLOOKUP(CONCATENATE(BK331,BN331),'Pril1-THLPa'!$H$6:$N$96,4,0),"")</f>
        <v/>
      </c>
      <c r="BP331" s="69" t="str">
        <f aca="false">IF(BX331&gt;5,VLOOKUP(CONCATENATE(BK331,BN331),'Pril1-THLPa'!$H$6:$N$96,5,0),"")</f>
        <v/>
      </c>
      <c r="BQ331" s="69" t="str">
        <f aca="false">IF(BX331&gt;5,VLOOKUP(CONCATENATE(BK331,BN331),'Pril1-THLPa'!$H$6:$N$96,6,0),"")</f>
        <v/>
      </c>
      <c r="BR331" s="69" t="str">
        <f aca="false">IF(BX331&gt;5,VLOOKUP(CONCATENATE(BK331,BN331),'Pril1-THLPa'!$H$6:$N$96,7,0),"")</f>
        <v/>
      </c>
      <c r="BS331" s="69" t="str">
        <f aca="false">IF(BX331&gt;5,VLOOKUP(CONCATENATE(BK331,BN331),'Pril1-THLPa'!$H$6:$O$96,8,0),"")</f>
        <v/>
      </c>
      <c r="BT331" s="69" t="str">
        <f aca="false">IF(BF331&gt;0, IF(BK331="smrk",  VLOOKUP(VLOOKUP(BD331,'Pril9-K3'!$L$8:$M$207,2,0),'Pril9-K3'!$A$8:$J$16,LOOKUP(BN331,'Pril9-K3'!$A$7:$J$7,'Pril9-K3'!$A$5:$J$5),0), IF(AND(BK331&lt;&gt;"smrk",'Vstupní data'!AK331&lt;&gt;""),'Vstupní data'!AK331,   VLOOKUP(VLOOKUP(BD331,'Pril9-K3'!$L$8:$M$207,2,0),'Pril9-K3'!$A$8:$J$16,LOOKUP(BN331,'Pril9-K3'!$A$7:$J$7,'Pril9-K3'!$A$5:$J$5),0)   )),   "")</f>
        <v/>
      </c>
      <c r="BV331" s="69" t="n">
        <f aca="false">'Vstupní data'!AJ331</f>
        <v>0</v>
      </c>
      <c r="BW331" s="69" t="n">
        <f aca="false">IF(BF331&gt;0,IF(J331&gt;0,J331,K331*H331/100),0)</f>
        <v>0</v>
      </c>
      <c r="BX331" s="69" t="n">
        <f aca="false">IF(BF331&gt;0,IF(BJ331&gt;BL331,BL331,BJ331),0)</f>
        <v>0</v>
      </c>
      <c r="BY331" s="69" t="n">
        <f aca="false">IF(BD331=0,0,IF(AND(BX331&gt;0,BX331&lt;=5),  IF(AND(BX331&gt;0,BX331&lt;=5),VLOOKUP(BK331,'Pril1-THLPa'!$A$6:$F$18,IF(AND(BX331&gt;0,BX331&lt;=5),LOOKUP(BX331,'Pril1-THLPa'!$B$5:$F$5,'Pril1-THLPa'!$B$4:$F$4),""),0),""),  IF(BX331&gt;5,BO331+BP331*(BX331-5)+BQ331*POWER(BX331-5,2)+BR331*POWER(BX331-5,3)+BS331*POWER(BX331-5,4),"")))</f>
        <v>0</v>
      </c>
      <c r="BZ331" s="69" t="n">
        <f aca="false">IF(BY331&gt;0,BY331*BI331/10*BW331*(100+BV331)/100,0)</f>
        <v>0</v>
      </c>
      <c r="CA331" s="69" t="n">
        <f aca="false">IF(BD331&gt;0,BX331-IF(BD331&gt;BX331,BX331,BD331),0)</f>
        <v>0</v>
      </c>
      <c r="CB331" s="69" t="n">
        <f aca="false">POWER(1.01,CA331)</f>
        <v>1</v>
      </c>
      <c r="CC331" s="69" t="n">
        <f aca="false">IF(BF331&gt;0,IF(BF331&gt;BH331,1,BF331/BH331),0)</f>
        <v>0</v>
      </c>
      <c r="CD331" s="72" t="n">
        <f aca="false">IF(BD331=0,0,IF(BF331&gt;0,ROUND(IF(CB331&lt;&gt;0,BZ331*BT331*1/CB331*CC331,0),0),0))</f>
        <v>0</v>
      </c>
      <c r="CE331" s="73" t="str">
        <f aca="false">IF(BF331&gt;0,IF(BF331&gt;BH331,CD331/BF331,CD331/BH331),"")</f>
        <v/>
      </c>
      <c r="CF331" s="69" t="n">
        <f aca="false">'Vstupní data'!AM331</f>
        <v>0</v>
      </c>
      <c r="CG331" s="69" t="n">
        <f aca="false">'Vstupní data'!AN331</f>
        <v>0</v>
      </c>
      <c r="CH331" s="69" t="n">
        <f aca="false">'Vstupní data'!AO331</f>
        <v>0</v>
      </c>
      <c r="CI331" s="69" t="n">
        <f aca="false">'Vstupní data'!AP331</f>
        <v>0</v>
      </c>
      <c r="CJ331" s="72" t="n">
        <f aca="false">ROUND(CH331*CI331,0)</f>
        <v>0</v>
      </c>
      <c r="CK331" s="74" t="str">
        <f aca="false">IF(OR(AA331&gt;0,BB331&gt;0,CD331&gt;0,CJ331&gt;0),AA331+BB331+CD331+CJ331,"")</f>
        <v/>
      </c>
    </row>
    <row r="332" customFormat="false" ht="12.8" hidden="false" customHeight="false" outlineLevel="0" collapsed="false">
      <c r="A332" s="66" t="n">
        <f aca="false">'Vstupní data'!A332</f>
        <v>0</v>
      </c>
      <c r="F332" s="66" t="str">
        <f aca="false">CONCATENATE('Vstupní data'!F332,'Vstupní data'!G332,'Vstupní data'!H332,'Vstupní data'!I332)</f>
        <v/>
      </c>
      <c r="G332" s="66"/>
      <c r="H332" s="66" t="n">
        <f aca="false">'Vstupní data'!K332</f>
        <v>0</v>
      </c>
      <c r="I332" s="66" t="n">
        <f aca="false">'Vstupní data'!L332</f>
        <v>0</v>
      </c>
      <c r="J332" s="66" t="n">
        <f aca="false">'Vstupní data'!K332*'Vstupní data'!M332/100</f>
        <v>0</v>
      </c>
      <c r="L332" s="66" t="n">
        <f aca="false">IF('Vstupní data'!N332="prostokořenný",0,IF('Vstupní data'!N332="krytokořenný","k",IF('Vstupní data'!N332="poloodrostky nebo odrostky, prostokořenné i krytokořenné","po",0)))</f>
        <v>0</v>
      </c>
      <c r="N332" s="66"/>
      <c r="O332" s="66" t="n">
        <f aca="false">'Vstupní data'!O332</f>
        <v>0</v>
      </c>
      <c r="P332" s="66" t="n">
        <f aca="false">IF(O332&gt;0,VLOOKUP(CONCATENATE(VLOOKUP(I332,'Pril3-drev'!$H$5:$K$83,4,0),"-",'Vstupní data'!R332),K2!$C$15:$D$23,2,0),0)</f>
        <v>0</v>
      </c>
      <c r="Q332" s="66" t="n">
        <f aca="false">IF(O332&gt;0,VLOOKUP(I332,'Pril3-drev'!$H$5:$I$83,2,0),0)</f>
        <v>0</v>
      </c>
      <c r="R332" s="66" t="n">
        <f aca="false">IF(Q332&gt;0,VLOOKUP(Q332,'Pril6-okus'!$A$5:$B$17,2,0),0)</f>
        <v>0</v>
      </c>
      <c r="S332" s="66" t="n">
        <f aca="false">IF(O332&gt;0,VLOOKUP(I332,'Pril3-drev'!$H$5:$J$83,3,0),0)</f>
        <v>0</v>
      </c>
      <c r="T332" s="66" t="str">
        <f aca="false">IF(O332&gt;0,IF(L332="k",0.9*VLOOKUP(S332,'ha-pocty-vyhl'!$A$5:$B$20,2,0),IF(L332="po",0.8*VLOOKUP(S332,'ha-pocty-vyhl'!$A$5:$B$20,2,0),VLOOKUP(S332,'ha-pocty-vyhl'!$A$5:$B$20,2,0))),"")</f>
        <v/>
      </c>
      <c r="U332" s="66" t="n">
        <f aca="false">'Vstupní data'!P332</f>
        <v>0</v>
      </c>
      <c r="V332" s="66" t="n">
        <f aca="false">IF(O332&gt;0,1.3*T332*1000*Z332/10000,0)</f>
        <v>0</v>
      </c>
      <c r="W332" s="66" t="n">
        <f aca="false">IF(O332&gt;0,1.3*T332*1000*Z332/10000,0)</f>
        <v>0</v>
      </c>
      <c r="X332" s="66" t="n">
        <f aca="false">IF(O332&gt;0,IF(O332&gt;V332,V332,O332),0)</f>
        <v>0</v>
      </c>
      <c r="Y332" s="66" t="n">
        <f aca="false">IF(O332&gt;0,IF(IF(U332&gt;W332,W332,U332)&lt;X332,W332,IF(U332&gt;W332,W332,U332)),0)</f>
        <v>0</v>
      </c>
      <c r="Z332" s="66" t="n">
        <f aca="false">IF(O332&gt;0,IF(J332&gt;0,J332,K332*H332/100),0)</f>
        <v>0</v>
      </c>
      <c r="AA332" s="67" t="n">
        <f aca="false">IF(O332&gt;0,CEILING(R332*P332*X332/Y332*Z332,1),0)</f>
        <v>0</v>
      </c>
      <c r="AB332" s="68" t="n">
        <f aca="false">IF(O332&gt;0,AA332/O332,0)</f>
        <v>0</v>
      </c>
      <c r="AC332" s="66" t="n">
        <f aca="false">'Vstupní data'!W332</f>
        <v>0</v>
      </c>
      <c r="AI332" s="66" t="str">
        <f aca="false">IF(OR('Vstupní data'!T332&gt;0,'Vstupní data'!U332&gt;0),VLOOKUP(I332,'Pril3-drev'!$H$5:$J$83,3,0),"")</f>
        <v/>
      </c>
      <c r="AJ332" s="66" t="n">
        <f aca="false">IF('Vstupní data'!V332="prostokořenný",0,IF('Vstupní data'!V332="krytokořenný","k",IF('Vstupní data'!V332="poloodrostky nebo odrostky, prostokořenné i krytokořenné","po",0)))</f>
        <v>0</v>
      </c>
      <c r="AK332" s="66" t="n">
        <f aca="false">IF(OR('Vstupní data'!T332&gt;0,'Vstupní data'!U332&gt;0),IF(AJ332="k",0.9*VLOOKUP(AI332,'ha-pocty-vyhl'!$A$5:$B$20,2,0),IF(AJ332="po",0.8*VLOOKUP(AI332,'ha-pocty-vyhl'!$A$5:$B$20,2,0),VLOOKUP(AI332,'ha-pocty-vyhl'!$A$5:$B$20,2,0))),0)</f>
        <v>0</v>
      </c>
      <c r="AL332" s="66" t="n">
        <f aca="false">IF(OR('Vstupní data'!T332&gt;0,'Vstupní data'!U332&gt;0),'Vstupní data'!K332*'Vstupní data'!M332/100,0)</f>
        <v>0</v>
      </c>
      <c r="AM332" s="66" t="n">
        <f aca="false">IF(OR('Vstupní data'!T332&gt;0,'Vstupní data'!U332&gt;0),IF('Vstupní data'!T332&gt;0,'Vstupní data'!T332,ROUND(10*'Vstupní data'!U332/AK332,0)),0)</f>
        <v>0</v>
      </c>
      <c r="AN332" s="69" t="n">
        <f aca="false">IF('Vstupní data'!T332&gt;0,   IF('Vstupní data'!T332&lt;=AL332,'Vstupní data'!T332,AL332),   IF(AM332&lt;AL332,AM332,AL332))</f>
        <v>0</v>
      </c>
      <c r="AO332" s="69" t="n">
        <f aca="false">'Vstupní data'!X332</f>
        <v>0</v>
      </c>
      <c r="AP332" s="66" t="n">
        <f aca="false">IF(OR('Vstupní data'!T332&gt;0,'Vstupní data'!U332&gt;0),IF(I332&lt;&gt;0,VLOOKUP(I332,'Pril3-drev'!$H$5:$I$83,2,0),0),0)</f>
        <v>0</v>
      </c>
      <c r="AQ332" s="66" t="n">
        <f aca="false">'Vstupní data'!Y332</f>
        <v>0</v>
      </c>
      <c r="AR332" s="66" t="str">
        <f aca="false">IF(AC332&gt;5,   IF('Vstupní data'!Y332&gt;0,   VLOOKUP(VLOOKUP(CONCATENATE(VLOOKUP(I332,'Pril3-drev'!$H$4:$L$83,5,0),AC332),'Pril3-drev'!$Q$4:$R$2803,2,0),'AVB-BS'!$C$5:$S$29 ,LOOKUP(AQ332,'AVB-BS'!$D$3:$S$3,'AVB-BS'!$D$1:$S$1) ,0 )   ,   IF('Vstupní data'!Z332&gt;0,'Vstupní data'!Z332,0)) , "")</f>
        <v/>
      </c>
      <c r="AS332" s="70" t="str">
        <f aca="false">IF(AC332&gt;5,VLOOKUP(CONCATENATE(AP332,AR332),'Pril1-THLPa'!$H$6:$N$96,4,0),"")</f>
        <v/>
      </c>
      <c r="AT332" s="70" t="str">
        <f aca="false">IF(AC332&gt;5,VLOOKUP(CONCATENATE(AP332,AR332),'Pril1-THLPa'!$H$6:$N$96,5,0),"")</f>
        <v/>
      </c>
      <c r="AU332" s="70" t="str">
        <f aca="false">IF(AC332&gt;5,VLOOKUP(CONCATENATE(AP332,AR332),'Pril1-THLPa'!$H$6:$N$96,6,0),"")</f>
        <v/>
      </c>
      <c r="AV332" s="70" t="str">
        <f aca="false">IF(AC332&gt;5,VLOOKUP(CONCATENATE(AP332,AR332),'Pril1-THLPa'!$H$6:$N$96,7,0),"")</f>
        <v/>
      </c>
      <c r="AW332" s="70" t="str">
        <f aca="false">IF(AC332&gt;5,VLOOKUP(CONCATENATE(AP332,AR332),'Pril1-THLPa'!$H$6:$O$96,8,0),"")</f>
        <v/>
      </c>
      <c r="AX332" s="66" t="n">
        <f aca="false">IF(AC332&gt;0,IF(AND(AC332&gt;0,AC332&lt;=5),VLOOKUP(AP332,'Pril1-THLPa'!$A$6:$F$18,LOOKUP(AC332,'Pril1-THLPa'!$B$5:$F$5,'Pril1-THLPa'!$B$4:$F$4),0),AS332+AT332*(AC332-5)+AU332*POWER(AC332-5,2)+AV332*POWER(AC332-5,3)+AW332*POWER(AC332-5,4)),0)</f>
        <v>0</v>
      </c>
      <c r="AY332" s="71"/>
      <c r="AZ332" s="66" t="n">
        <f aca="false">'Vstupní data'!AA332</f>
        <v>0</v>
      </c>
      <c r="BA332" s="66" t="n">
        <f aca="false">IF(OR('Vstupní data'!T332&gt;0,'Vstupní data'!U332&gt;0),IF(AC332&lt;&gt;"",AX332*AO332/10*(100+AZ332)/100,0),0)</f>
        <v>0</v>
      </c>
      <c r="BB332" s="67" t="n">
        <f aca="false">IF(AC332&lt;&gt;"",ROUND(BA332*AN332,0),0)</f>
        <v>0</v>
      </c>
      <c r="BC332" s="68" t="str">
        <f aca="false">IF(AE332&gt;0,BB332/AE332,"")</f>
        <v/>
      </c>
      <c r="BD332" s="66" t="n">
        <f aca="false">'Vstupní data'!AE332</f>
        <v>0</v>
      </c>
      <c r="BF332" s="66" t="n">
        <f aca="false">'Vstupní data'!AC332</f>
        <v>0</v>
      </c>
      <c r="BH332" s="66" t="n">
        <f aca="false">'Vstupní data'!AD332</f>
        <v>0</v>
      </c>
      <c r="BI332" s="66" t="n">
        <f aca="false">'Vstupní data'!AF332</f>
        <v>0</v>
      </c>
      <c r="BJ332" s="69" t="n">
        <f aca="false">'Vstupní data'!AG332</f>
        <v>0</v>
      </c>
      <c r="BK332" s="69" t="n">
        <f aca="false">IF(BF332&lt;&gt;0,VLOOKUP(I332,'Pril3-drev'!$H$5:$I$83,2,0),0)</f>
        <v>0</v>
      </c>
      <c r="BL332" s="69" t="n">
        <f aca="false">IF(BF332&lt;&gt;0,VLOOKUP(BK332,'Pril3-drev'!$A$5:$C$17,3,0),0)</f>
        <v>0</v>
      </c>
      <c r="BM332" s="69" t="n">
        <f aca="false">'Vstupní data'!AH332</f>
        <v>0</v>
      </c>
      <c r="BN332" s="69" t="n">
        <f aca="false">IF('Vstupní data'!AH332&gt;0,   VLOOKUP(VLOOKUP(CONCATENATE(VLOOKUP(I332,'Pril3-drev'!$H$4:$L$83,5,0),BD332),'Pril3-drev'!$Q$4:$R$2803,2,0),'AVB-BS'!$C$5:$S$29 ,LOOKUP(BM332,'AVB-BS'!$D$3:$S$3,'AVB-BS'!$D$1:$S$1) ,0 )   ,   IF('Vstupní data'!AI332&gt;0,'Vstupní data'!AI332,0))</f>
        <v>0</v>
      </c>
      <c r="BO332" s="69" t="str">
        <f aca="false">IF(BX332&gt;5,VLOOKUP(CONCATENATE(BK332,BN332),'Pril1-THLPa'!$H$6:$N$96,4,0),"")</f>
        <v/>
      </c>
      <c r="BP332" s="69" t="str">
        <f aca="false">IF(BX332&gt;5,VLOOKUP(CONCATENATE(BK332,BN332),'Pril1-THLPa'!$H$6:$N$96,5,0),"")</f>
        <v/>
      </c>
      <c r="BQ332" s="69" t="str">
        <f aca="false">IF(BX332&gt;5,VLOOKUP(CONCATENATE(BK332,BN332),'Pril1-THLPa'!$H$6:$N$96,6,0),"")</f>
        <v/>
      </c>
      <c r="BR332" s="69" t="str">
        <f aca="false">IF(BX332&gt;5,VLOOKUP(CONCATENATE(BK332,BN332),'Pril1-THLPa'!$H$6:$N$96,7,0),"")</f>
        <v/>
      </c>
      <c r="BS332" s="69" t="str">
        <f aca="false">IF(BX332&gt;5,VLOOKUP(CONCATENATE(BK332,BN332),'Pril1-THLPa'!$H$6:$O$96,8,0),"")</f>
        <v/>
      </c>
      <c r="BT332" s="69" t="str">
        <f aca="false">IF(BF332&gt;0, IF(BK332="smrk",  VLOOKUP(VLOOKUP(BD332,'Pril9-K3'!$L$8:$M$207,2,0),'Pril9-K3'!$A$8:$J$16,LOOKUP(BN332,'Pril9-K3'!$A$7:$J$7,'Pril9-K3'!$A$5:$J$5),0), IF(AND(BK332&lt;&gt;"smrk",'Vstupní data'!AK332&lt;&gt;""),'Vstupní data'!AK332,   VLOOKUP(VLOOKUP(BD332,'Pril9-K3'!$L$8:$M$207,2,0),'Pril9-K3'!$A$8:$J$16,LOOKUP(BN332,'Pril9-K3'!$A$7:$J$7,'Pril9-K3'!$A$5:$J$5),0)   )),   "")</f>
        <v/>
      </c>
      <c r="BV332" s="69" t="n">
        <f aca="false">'Vstupní data'!AJ332</f>
        <v>0</v>
      </c>
      <c r="BW332" s="69" t="n">
        <f aca="false">IF(BF332&gt;0,IF(J332&gt;0,J332,K332*H332/100),0)</f>
        <v>0</v>
      </c>
      <c r="BX332" s="69" t="n">
        <f aca="false">IF(BF332&gt;0,IF(BJ332&gt;BL332,BL332,BJ332),0)</f>
        <v>0</v>
      </c>
      <c r="BY332" s="69" t="n">
        <f aca="false">IF(BD332=0,0,IF(AND(BX332&gt;0,BX332&lt;=5),  IF(AND(BX332&gt;0,BX332&lt;=5),VLOOKUP(BK332,'Pril1-THLPa'!$A$6:$F$18,IF(AND(BX332&gt;0,BX332&lt;=5),LOOKUP(BX332,'Pril1-THLPa'!$B$5:$F$5,'Pril1-THLPa'!$B$4:$F$4),""),0),""),  IF(BX332&gt;5,BO332+BP332*(BX332-5)+BQ332*POWER(BX332-5,2)+BR332*POWER(BX332-5,3)+BS332*POWER(BX332-5,4),"")))</f>
        <v>0</v>
      </c>
      <c r="BZ332" s="69" t="n">
        <f aca="false">IF(BY332&gt;0,BY332*BI332/10*BW332*(100+BV332)/100,0)</f>
        <v>0</v>
      </c>
      <c r="CA332" s="69" t="n">
        <f aca="false">IF(BD332&gt;0,BX332-IF(BD332&gt;BX332,BX332,BD332),0)</f>
        <v>0</v>
      </c>
      <c r="CB332" s="69" t="n">
        <f aca="false">POWER(1.01,CA332)</f>
        <v>1</v>
      </c>
      <c r="CC332" s="69" t="n">
        <f aca="false">IF(BF332&gt;0,IF(BF332&gt;BH332,1,BF332/BH332),0)</f>
        <v>0</v>
      </c>
      <c r="CD332" s="72" t="n">
        <f aca="false">IF(BD332=0,0,IF(BF332&gt;0,ROUND(IF(CB332&lt;&gt;0,BZ332*BT332*1/CB332*CC332,0),0),0))</f>
        <v>0</v>
      </c>
      <c r="CE332" s="73" t="str">
        <f aca="false">IF(BF332&gt;0,IF(BF332&gt;BH332,CD332/BF332,CD332/BH332),"")</f>
        <v/>
      </c>
      <c r="CF332" s="69" t="n">
        <f aca="false">'Vstupní data'!AM332</f>
        <v>0</v>
      </c>
      <c r="CG332" s="69" t="n">
        <f aca="false">'Vstupní data'!AN332</f>
        <v>0</v>
      </c>
      <c r="CH332" s="69" t="n">
        <f aca="false">'Vstupní data'!AO332</f>
        <v>0</v>
      </c>
      <c r="CI332" s="69" t="n">
        <f aca="false">'Vstupní data'!AP332</f>
        <v>0</v>
      </c>
      <c r="CJ332" s="72" t="n">
        <f aca="false">ROUND(CH332*CI332,0)</f>
        <v>0</v>
      </c>
      <c r="CK332" s="74" t="str">
        <f aca="false">IF(OR(AA332&gt;0,BB332&gt;0,CD332&gt;0,CJ332&gt;0),AA332+BB332+CD332+CJ332,"")</f>
        <v/>
      </c>
    </row>
    <row r="333" customFormat="false" ht="12.8" hidden="false" customHeight="false" outlineLevel="0" collapsed="false">
      <c r="A333" s="66" t="n">
        <f aca="false">'Vstupní data'!A333</f>
        <v>0</v>
      </c>
      <c r="F333" s="66" t="str">
        <f aca="false">CONCATENATE('Vstupní data'!F333,'Vstupní data'!G333,'Vstupní data'!H333,'Vstupní data'!I333)</f>
        <v/>
      </c>
      <c r="G333" s="66"/>
      <c r="H333" s="66" t="n">
        <f aca="false">'Vstupní data'!K333</f>
        <v>0</v>
      </c>
      <c r="I333" s="66" t="n">
        <f aca="false">'Vstupní data'!L333</f>
        <v>0</v>
      </c>
      <c r="J333" s="66" t="n">
        <f aca="false">'Vstupní data'!K333*'Vstupní data'!M333/100</f>
        <v>0</v>
      </c>
      <c r="L333" s="66" t="n">
        <f aca="false">IF('Vstupní data'!N333="prostokořenný",0,IF('Vstupní data'!N333="krytokořenný","k",IF('Vstupní data'!N333="poloodrostky nebo odrostky, prostokořenné i krytokořenné","po",0)))</f>
        <v>0</v>
      </c>
      <c r="N333" s="66"/>
      <c r="O333" s="66" t="n">
        <f aca="false">'Vstupní data'!O333</f>
        <v>0</v>
      </c>
      <c r="P333" s="66" t="n">
        <f aca="false">IF(O333&gt;0,VLOOKUP(CONCATENATE(VLOOKUP(I333,'Pril3-drev'!$H$5:$K$83,4,0),"-",'Vstupní data'!R333),K2!$C$15:$D$23,2,0),0)</f>
        <v>0</v>
      </c>
      <c r="Q333" s="66" t="n">
        <f aca="false">IF(O333&gt;0,VLOOKUP(I333,'Pril3-drev'!$H$5:$I$83,2,0),0)</f>
        <v>0</v>
      </c>
      <c r="R333" s="66" t="n">
        <f aca="false">IF(Q333&gt;0,VLOOKUP(Q333,'Pril6-okus'!$A$5:$B$17,2,0),0)</f>
        <v>0</v>
      </c>
      <c r="S333" s="66" t="n">
        <f aca="false">IF(O333&gt;0,VLOOKUP(I333,'Pril3-drev'!$H$5:$J$83,3,0),0)</f>
        <v>0</v>
      </c>
      <c r="T333" s="66" t="str">
        <f aca="false">IF(O333&gt;0,IF(L333="k",0.9*VLOOKUP(S333,'ha-pocty-vyhl'!$A$5:$B$20,2,0),IF(L333="po",0.8*VLOOKUP(S333,'ha-pocty-vyhl'!$A$5:$B$20,2,0),VLOOKUP(S333,'ha-pocty-vyhl'!$A$5:$B$20,2,0))),"")</f>
        <v/>
      </c>
      <c r="U333" s="66" t="n">
        <f aca="false">'Vstupní data'!P333</f>
        <v>0</v>
      </c>
      <c r="V333" s="66" t="n">
        <f aca="false">IF(O333&gt;0,1.3*T333*1000*Z333/10000,0)</f>
        <v>0</v>
      </c>
      <c r="W333" s="66" t="n">
        <f aca="false">IF(O333&gt;0,1.3*T333*1000*Z333/10000,0)</f>
        <v>0</v>
      </c>
      <c r="X333" s="66" t="n">
        <f aca="false">IF(O333&gt;0,IF(O333&gt;V333,V333,O333),0)</f>
        <v>0</v>
      </c>
      <c r="Y333" s="66" t="n">
        <f aca="false">IF(O333&gt;0,IF(IF(U333&gt;W333,W333,U333)&lt;X333,W333,IF(U333&gt;W333,W333,U333)),0)</f>
        <v>0</v>
      </c>
      <c r="Z333" s="66" t="n">
        <f aca="false">IF(O333&gt;0,IF(J333&gt;0,J333,K333*H333/100),0)</f>
        <v>0</v>
      </c>
      <c r="AA333" s="67" t="n">
        <f aca="false">IF(O333&gt;0,CEILING(R333*P333*X333/Y333*Z333,1),0)</f>
        <v>0</v>
      </c>
      <c r="AB333" s="68" t="n">
        <f aca="false">IF(O333&gt;0,AA333/O333,0)</f>
        <v>0</v>
      </c>
      <c r="AC333" s="66" t="n">
        <f aca="false">'Vstupní data'!W333</f>
        <v>0</v>
      </c>
      <c r="AI333" s="66" t="str">
        <f aca="false">IF(OR('Vstupní data'!T333&gt;0,'Vstupní data'!U333&gt;0),VLOOKUP(I333,'Pril3-drev'!$H$5:$J$83,3,0),"")</f>
        <v/>
      </c>
      <c r="AJ333" s="66" t="n">
        <f aca="false">IF('Vstupní data'!V333="prostokořenný",0,IF('Vstupní data'!V333="krytokořenný","k",IF('Vstupní data'!V333="poloodrostky nebo odrostky, prostokořenné i krytokořenné","po",0)))</f>
        <v>0</v>
      </c>
      <c r="AK333" s="66" t="n">
        <f aca="false">IF(OR('Vstupní data'!T333&gt;0,'Vstupní data'!U333&gt;0),IF(AJ333="k",0.9*VLOOKUP(AI333,'ha-pocty-vyhl'!$A$5:$B$20,2,0),IF(AJ333="po",0.8*VLOOKUP(AI333,'ha-pocty-vyhl'!$A$5:$B$20,2,0),VLOOKUP(AI333,'ha-pocty-vyhl'!$A$5:$B$20,2,0))),0)</f>
        <v>0</v>
      </c>
      <c r="AL333" s="66" t="n">
        <f aca="false">IF(OR('Vstupní data'!T333&gt;0,'Vstupní data'!U333&gt;0),'Vstupní data'!K333*'Vstupní data'!M333/100,0)</f>
        <v>0</v>
      </c>
      <c r="AM333" s="66" t="n">
        <f aca="false">IF(OR('Vstupní data'!T333&gt;0,'Vstupní data'!U333&gt;0),IF('Vstupní data'!T333&gt;0,'Vstupní data'!T333,ROUND(10*'Vstupní data'!U333/AK333,0)),0)</f>
        <v>0</v>
      </c>
      <c r="AN333" s="69" t="n">
        <f aca="false">IF('Vstupní data'!T333&gt;0,   IF('Vstupní data'!T333&lt;=AL333,'Vstupní data'!T333,AL333),   IF(AM333&lt;AL333,AM333,AL333))</f>
        <v>0</v>
      </c>
      <c r="AO333" s="69" t="n">
        <f aca="false">'Vstupní data'!X333</f>
        <v>0</v>
      </c>
      <c r="AP333" s="66" t="n">
        <f aca="false">IF(OR('Vstupní data'!T333&gt;0,'Vstupní data'!U333&gt;0),IF(I333&lt;&gt;0,VLOOKUP(I333,'Pril3-drev'!$H$5:$I$83,2,0),0),0)</f>
        <v>0</v>
      </c>
      <c r="AQ333" s="66" t="n">
        <f aca="false">'Vstupní data'!Y333</f>
        <v>0</v>
      </c>
      <c r="AR333" s="66" t="str">
        <f aca="false">IF(AC333&gt;5,   IF('Vstupní data'!Y333&gt;0,   VLOOKUP(VLOOKUP(CONCATENATE(VLOOKUP(I333,'Pril3-drev'!$H$4:$L$83,5,0),AC333),'Pril3-drev'!$Q$4:$R$2803,2,0),'AVB-BS'!$C$5:$S$29 ,LOOKUP(AQ333,'AVB-BS'!$D$3:$S$3,'AVB-BS'!$D$1:$S$1) ,0 )   ,   IF('Vstupní data'!Z333&gt;0,'Vstupní data'!Z333,0)) , "")</f>
        <v/>
      </c>
      <c r="AS333" s="70" t="str">
        <f aca="false">IF(AC333&gt;5,VLOOKUP(CONCATENATE(AP333,AR333),'Pril1-THLPa'!$H$6:$N$96,4,0),"")</f>
        <v/>
      </c>
      <c r="AT333" s="70" t="str">
        <f aca="false">IF(AC333&gt;5,VLOOKUP(CONCATENATE(AP333,AR333),'Pril1-THLPa'!$H$6:$N$96,5,0),"")</f>
        <v/>
      </c>
      <c r="AU333" s="70" t="str">
        <f aca="false">IF(AC333&gt;5,VLOOKUP(CONCATENATE(AP333,AR333),'Pril1-THLPa'!$H$6:$N$96,6,0),"")</f>
        <v/>
      </c>
      <c r="AV333" s="70" t="str">
        <f aca="false">IF(AC333&gt;5,VLOOKUP(CONCATENATE(AP333,AR333),'Pril1-THLPa'!$H$6:$N$96,7,0),"")</f>
        <v/>
      </c>
      <c r="AW333" s="70" t="str">
        <f aca="false">IF(AC333&gt;5,VLOOKUP(CONCATENATE(AP333,AR333),'Pril1-THLPa'!$H$6:$O$96,8,0),"")</f>
        <v/>
      </c>
      <c r="AX333" s="66" t="n">
        <f aca="false">IF(AC333&gt;0,IF(AND(AC333&gt;0,AC333&lt;=5),VLOOKUP(AP333,'Pril1-THLPa'!$A$6:$F$18,LOOKUP(AC333,'Pril1-THLPa'!$B$5:$F$5,'Pril1-THLPa'!$B$4:$F$4),0),AS333+AT333*(AC333-5)+AU333*POWER(AC333-5,2)+AV333*POWER(AC333-5,3)+AW333*POWER(AC333-5,4)),0)</f>
        <v>0</v>
      </c>
      <c r="AY333" s="71"/>
      <c r="AZ333" s="66" t="n">
        <f aca="false">'Vstupní data'!AA333</f>
        <v>0</v>
      </c>
      <c r="BA333" s="66" t="n">
        <f aca="false">IF(OR('Vstupní data'!T333&gt;0,'Vstupní data'!U333&gt;0),IF(AC333&lt;&gt;"",AX333*AO333/10*(100+AZ333)/100,0),0)</f>
        <v>0</v>
      </c>
      <c r="BB333" s="67" t="n">
        <f aca="false">IF(AC333&lt;&gt;"",ROUND(BA333*AN333,0),0)</f>
        <v>0</v>
      </c>
      <c r="BC333" s="68" t="str">
        <f aca="false">IF(AE333&gt;0,BB333/AE333,"")</f>
        <v/>
      </c>
      <c r="BD333" s="66" t="n">
        <f aca="false">'Vstupní data'!AE333</f>
        <v>0</v>
      </c>
      <c r="BF333" s="66" t="n">
        <f aca="false">'Vstupní data'!AC333</f>
        <v>0</v>
      </c>
      <c r="BH333" s="66" t="n">
        <f aca="false">'Vstupní data'!AD333</f>
        <v>0</v>
      </c>
      <c r="BI333" s="66" t="n">
        <f aca="false">'Vstupní data'!AF333</f>
        <v>0</v>
      </c>
      <c r="BJ333" s="69" t="n">
        <f aca="false">'Vstupní data'!AG333</f>
        <v>0</v>
      </c>
      <c r="BK333" s="69" t="n">
        <f aca="false">IF(BF333&lt;&gt;0,VLOOKUP(I333,'Pril3-drev'!$H$5:$I$83,2,0),0)</f>
        <v>0</v>
      </c>
      <c r="BL333" s="69" t="n">
        <f aca="false">IF(BF333&lt;&gt;0,VLOOKUP(BK333,'Pril3-drev'!$A$5:$C$17,3,0),0)</f>
        <v>0</v>
      </c>
      <c r="BM333" s="69" t="n">
        <f aca="false">'Vstupní data'!AH333</f>
        <v>0</v>
      </c>
      <c r="BN333" s="69" t="n">
        <f aca="false">IF('Vstupní data'!AH333&gt;0,   VLOOKUP(VLOOKUP(CONCATENATE(VLOOKUP(I333,'Pril3-drev'!$H$4:$L$83,5,0),BD333),'Pril3-drev'!$Q$4:$R$2803,2,0),'AVB-BS'!$C$5:$S$29 ,LOOKUP(BM333,'AVB-BS'!$D$3:$S$3,'AVB-BS'!$D$1:$S$1) ,0 )   ,   IF('Vstupní data'!AI333&gt;0,'Vstupní data'!AI333,0))</f>
        <v>0</v>
      </c>
      <c r="BO333" s="69" t="str">
        <f aca="false">IF(BX333&gt;5,VLOOKUP(CONCATENATE(BK333,BN333),'Pril1-THLPa'!$H$6:$N$96,4,0),"")</f>
        <v/>
      </c>
      <c r="BP333" s="69" t="str">
        <f aca="false">IF(BX333&gt;5,VLOOKUP(CONCATENATE(BK333,BN333),'Pril1-THLPa'!$H$6:$N$96,5,0),"")</f>
        <v/>
      </c>
      <c r="BQ333" s="69" t="str">
        <f aca="false">IF(BX333&gt;5,VLOOKUP(CONCATENATE(BK333,BN333),'Pril1-THLPa'!$H$6:$N$96,6,0),"")</f>
        <v/>
      </c>
      <c r="BR333" s="69" t="str">
        <f aca="false">IF(BX333&gt;5,VLOOKUP(CONCATENATE(BK333,BN333),'Pril1-THLPa'!$H$6:$N$96,7,0),"")</f>
        <v/>
      </c>
      <c r="BS333" s="69" t="str">
        <f aca="false">IF(BX333&gt;5,VLOOKUP(CONCATENATE(BK333,BN333),'Pril1-THLPa'!$H$6:$O$96,8,0),"")</f>
        <v/>
      </c>
      <c r="BT333" s="69" t="str">
        <f aca="false">IF(BF333&gt;0, IF(BK333="smrk",  VLOOKUP(VLOOKUP(BD333,'Pril9-K3'!$L$8:$M$207,2,0),'Pril9-K3'!$A$8:$J$16,LOOKUP(BN333,'Pril9-K3'!$A$7:$J$7,'Pril9-K3'!$A$5:$J$5),0), IF(AND(BK333&lt;&gt;"smrk",'Vstupní data'!AK333&lt;&gt;""),'Vstupní data'!AK333,   VLOOKUP(VLOOKUP(BD333,'Pril9-K3'!$L$8:$M$207,2,0),'Pril9-K3'!$A$8:$J$16,LOOKUP(BN333,'Pril9-K3'!$A$7:$J$7,'Pril9-K3'!$A$5:$J$5),0)   )),   "")</f>
        <v/>
      </c>
      <c r="BV333" s="69" t="n">
        <f aca="false">'Vstupní data'!AJ333</f>
        <v>0</v>
      </c>
      <c r="BW333" s="69" t="n">
        <f aca="false">IF(BF333&gt;0,IF(J333&gt;0,J333,K333*H333/100),0)</f>
        <v>0</v>
      </c>
      <c r="BX333" s="69" t="n">
        <f aca="false">IF(BF333&gt;0,IF(BJ333&gt;BL333,BL333,BJ333),0)</f>
        <v>0</v>
      </c>
      <c r="BY333" s="69" t="n">
        <f aca="false">IF(BD333=0,0,IF(AND(BX333&gt;0,BX333&lt;=5),  IF(AND(BX333&gt;0,BX333&lt;=5),VLOOKUP(BK333,'Pril1-THLPa'!$A$6:$F$18,IF(AND(BX333&gt;0,BX333&lt;=5),LOOKUP(BX333,'Pril1-THLPa'!$B$5:$F$5,'Pril1-THLPa'!$B$4:$F$4),""),0),""),  IF(BX333&gt;5,BO333+BP333*(BX333-5)+BQ333*POWER(BX333-5,2)+BR333*POWER(BX333-5,3)+BS333*POWER(BX333-5,4),"")))</f>
        <v>0</v>
      </c>
      <c r="BZ333" s="69" t="n">
        <f aca="false">IF(BY333&gt;0,BY333*BI333/10*BW333*(100+BV333)/100,0)</f>
        <v>0</v>
      </c>
      <c r="CA333" s="69" t="n">
        <f aca="false">IF(BD333&gt;0,BX333-IF(BD333&gt;BX333,BX333,BD333),0)</f>
        <v>0</v>
      </c>
      <c r="CB333" s="69" t="n">
        <f aca="false">POWER(1.01,CA333)</f>
        <v>1</v>
      </c>
      <c r="CC333" s="69" t="n">
        <f aca="false">IF(BF333&gt;0,IF(BF333&gt;BH333,1,BF333/BH333),0)</f>
        <v>0</v>
      </c>
      <c r="CD333" s="72" t="n">
        <f aca="false">IF(BD333=0,0,IF(BF333&gt;0,ROUND(IF(CB333&lt;&gt;0,BZ333*BT333*1/CB333*CC333,0),0),0))</f>
        <v>0</v>
      </c>
      <c r="CE333" s="73" t="str">
        <f aca="false">IF(BF333&gt;0,IF(BF333&gt;BH333,CD333/BF333,CD333/BH333),"")</f>
        <v/>
      </c>
      <c r="CF333" s="69" t="n">
        <f aca="false">'Vstupní data'!AM333</f>
        <v>0</v>
      </c>
      <c r="CG333" s="69" t="n">
        <f aca="false">'Vstupní data'!AN333</f>
        <v>0</v>
      </c>
      <c r="CH333" s="69" t="n">
        <f aca="false">'Vstupní data'!AO333</f>
        <v>0</v>
      </c>
      <c r="CI333" s="69" t="n">
        <f aca="false">'Vstupní data'!AP333</f>
        <v>0</v>
      </c>
      <c r="CJ333" s="72" t="n">
        <f aca="false">ROUND(CH333*CI333,0)</f>
        <v>0</v>
      </c>
      <c r="CK333" s="74" t="str">
        <f aca="false">IF(OR(AA333&gt;0,BB333&gt;0,CD333&gt;0,CJ333&gt;0),AA333+BB333+CD333+CJ333,"")</f>
        <v/>
      </c>
    </row>
    <row r="334" customFormat="false" ht="12.8" hidden="false" customHeight="false" outlineLevel="0" collapsed="false">
      <c r="A334" s="66" t="n">
        <f aca="false">'Vstupní data'!A334</f>
        <v>0</v>
      </c>
      <c r="F334" s="66" t="str">
        <f aca="false">CONCATENATE('Vstupní data'!F334,'Vstupní data'!G334,'Vstupní data'!H334,'Vstupní data'!I334)</f>
        <v/>
      </c>
      <c r="G334" s="66"/>
      <c r="H334" s="66" t="n">
        <f aca="false">'Vstupní data'!K334</f>
        <v>0</v>
      </c>
      <c r="I334" s="66" t="n">
        <f aca="false">'Vstupní data'!L334</f>
        <v>0</v>
      </c>
      <c r="J334" s="66" t="n">
        <f aca="false">'Vstupní data'!K334*'Vstupní data'!M334/100</f>
        <v>0</v>
      </c>
      <c r="L334" s="66" t="n">
        <f aca="false">IF('Vstupní data'!N334="prostokořenný",0,IF('Vstupní data'!N334="krytokořenný","k",IF('Vstupní data'!N334="poloodrostky nebo odrostky, prostokořenné i krytokořenné","po",0)))</f>
        <v>0</v>
      </c>
      <c r="N334" s="66"/>
      <c r="O334" s="66" t="n">
        <f aca="false">'Vstupní data'!O334</f>
        <v>0</v>
      </c>
      <c r="P334" s="66" t="n">
        <f aca="false">IF(O334&gt;0,VLOOKUP(CONCATENATE(VLOOKUP(I334,'Pril3-drev'!$H$5:$K$83,4,0),"-",'Vstupní data'!R334),K2!$C$15:$D$23,2,0),0)</f>
        <v>0</v>
      </c>
      <c r="Q334" s="66" t="n">
        <f aca="false">IF(O334&gt;0,VLOOKUP(I334,'Pril3-drev'!$H$5:$I$83,2,0),0)</f>
        <v>0</v>
      </c>
      <c r="R334" s="66" t="n">
        <f aca="false">IF(Q334&gt;0,VLOOKUP(Q334,'Pril6-okus'!$A$5:$B$17,2,0),0)</f>
        <v>0</v>
      </c>
      <c r="S334" s="66" t="n">
        <f aca="false">IF(O334&gt;0,VLOOKUP(I334,'Pril3-drev'!$H$5:$J$83,3,0),0)</f>
        <v>0</v>
      </c>
      <c r="T334" s="66" t="str">
        <f aca="false">IF(O334&gt;0,IF(L334="k",0.9*VLOOKUP(S334,'ha-pocty-vyhl'!$A$5:$B$20,2,0),IF(L334="po",0.8*VLOOKUP(S334,'ha-pocty-vyhl'!$A$5:$B$20,2,0),VLOOKUP(S334,'ha-pocty-vyhl'!$A$5:$B$20,2,0))),"")</f>
        <v/>
      </c>
      <c r="U334" s="66" t="n">
        <f aca="false">'Vstupní data'!P334</f>
        <v>0</v>
      </c>
      <c r="V334" s="66" t="n">
        <f aca="false">IF(O334&gt;0,1.3*T334*1000*Z334/10000,0)</f>
        <v>0</v>
      </c>
      <c r="W334" s="66" t="n">
        <f aca="false">IF(O334&gt;0,1.3*T334*1000*Z334/10000,0)</f>
        <v>0</v>
      </c>
      <c r="X334" s="66" t="n">
        <f aca="false">IF(O334&gt;0,IF(O334&gt;V334,V334,O334),0)</f>
        <v>0</v>
      </c>
      <c r="Y334" s="66" t="n">
        <f aca="false">IF(O334&gt;0,IF(IF(U334&gt;W334,W334,U334)&lt;X334,W334,IF(U334&gt;W334,W334,U334)),0)</f>
        <v>0</v>
      </c>
      <c r="Z334" s="66" t="n">
        <f aca="false">IF(O334&gt;0,IF(J334&gt;0,J334,K334*H334/100),0)</f>
        <v>0</v>
      </c>
      <c r="AA334" s="67" t="n">
        <f aca="false">IF(O334&gt;0,CEILING(R334*P334*X334/Y334*Z334,1),0)</f>
        <v>0</v>
      </c>
      <c r="AB334" s="68" t="n">
        <f aca="false">IF(O334&gt;0,AA334/O334,0)</f>
        <v>0</v>
      </c>
      <c r="AC334" s="66" t="n">
        <f aca="false">'Vstupní data'!W334</f>
        <v>0</v>
      </c>
      <c r="AI334" s="66" t="str">
        <f aca="false">IF(OR('Vstupní data'!T334&gt;0,'Vstupní data'!U334&gt;0),VLOOKUP(I334,'Pril3-drev'!$H$5:$J$83,3,0),"")</f>
        <v/>
      </c>
      <c r="AJ334" s="66" t="n">
        <f aca="false">IF('Vstupní data'!V334="prostokořenný",0,IF('Vstupní data'!V334="krytokořenný","k",IF('Vstupní data'!V334="poloodrostky nebo odrostky, prostokořenné i krytokořenné","po",0)))</f>
        <v>0</v>
      </c>
      <c r="AK334" s="66" t="n">
        <f aca="false">IF(OR('Vstupní data'!T334&gt;0,'Vstupní data'!U334&gt;0),IF(AJ334="k",0.9*VLOOKUP(AI334,'ha-pocty-vyhl'!$A$5:$B$20,2,0),IF(AJ334="po",0.8*VLOOKUP(AI334,'ha-pocty-vyhl'!$A$5:$B$20,2,0),VLOOKUP(AI334,'ha-pocty-vyhl'!$A$5:$B$20,2,0))),0)</f>
        <v>0</v>
      </c>
      <c r="AL334" s="66" t="n">
        <f aca="false">IF(OR('Vstupní data'!T334&gt;0,'Vstupní data'!U334&gt;0),'Vstupní data'!K334*'Vstupní data'!M334/100,0)</f>
        <v>0</v>
      </c>
      <c r="AM334" s="66" t="n">
        <f aca="false">IF(OR('Vstupní data'!T334&gt;0,'Vstupní data'!U334&gt;0),IF('Vstupní data'!T334&gt;0,'Vstupní data'!T334,ROUND(10*'Vstupní data'!U334/AK334,0)),0)</f>
        <v>0</v>
      </c>
      <c r="AN334" s="69" t="n">
        <f aca="false">IF('Vstupní data'!T334&gt;0,   IF('Vstupní data'!T334&lt;=AL334,'Vstupní data'!T334,AL334),   IF(AM334&lt;AL334,AM334,AL334))</f>
        <v>0</v>
      </c>
      <c r="AO334" s="69" t="n">
        <f aca="false">'Vstupní data'!X334</f>
        <v>0</v>
      </c>
      <c r="AP334" s="66" t="n">
        <f aca="false">IF(OR('Vstupní data'!T334&gt;0,'Vstupní data'!U334&gt;0),IF(I334&lt;&gt;0,VLOOKUP(I334,'Pril3-drev'!$H$5:$I$83,2,0),0),0)</f>
        <v>0</v>
      </c>
      <c r="AQ334" s="66" t="n">
        <f aca="false">'Vstupní data'!Y334</f>
        <v>0</v>
      </c>
      <c r="AR334" s="66" t="str">
        <f aca="false">IF(AC334&gt;5,   IF('Vstupní data'!Y334&gt;0,   VLOOKUP(VLOOKUP(CONCATENATE(VLOOKUP(I334,'Pril3-drev'!$H$4:$L$83,5,0),AC334),'Pril3-drev'!$Q$4:$R$2803,2,0),'AVB-BS'!$C$5:$S$29 ,LOOKUP(AQ334,'AVB-BS'!$D$3:$S$3,'AVB-BS'!$D$1:$S$1) ,0 )   ,   IF('Vstupní data'!Z334&gt;0,'Vstupní data'!Z334,0)) , "")</f>
        <v/>
      </c>
      <c r="AS334" s="70" t="str">
        <f aca="false">IF(AC334&gt;5,VLOOKUP(CONCATENATE(AP334,AR334),'Pril1-THLPa'!$H$6:$N$96,4,0),"")</f>
        <v/>
      </c>
      <c r="AT334" s="70" t="str">
        <f aca="false">IF(AC334&gt;5,VLOOKUP(CONCATENATE(AP334,AR334),'Pril1-THLPa'!$H$6:$N$96,5,0),"")</f>
        <v/>
      </c>
      <c r="AU334" s="70" t="str">
        <f aca="false">IF(AC334&gt;5,VLOOKUP(CONCATENATE(AP334,AR334),'Pril1-THLPa'!$H$6:$N$96,6,0),"")</f>
        <v/>
      </c>
      <c r="AV334" s="70" t="str">
        <f aca="false">IF(AC334&gt;5,VLOOKUP(CONCATENATE(AP334,AR334),'Pril1-THLPa'!$H$6:$N$96,7,0),"")</f>
        <v/>
      </c>
      <c r="AW334" s="70" t="str">
        <f aca="false">IF(AC334&gt;5,VLOOKUP(CONCATENATE(AP334,AR334),'Pril1-THLPa'!$H$6:$O$96,8,0),"")</f>
        <v/>
      </c>
      <c r="AX334" s="66" t="n">
        <f aca="false">IF(AC334&gt;0,IF(AND(AC334&gt;0,AC334&lt;=5),VLOOKUP(AP334,'Pril1-THLPa'!$A$6:$F$18,LOOKUP(AC334,'Pril1-THLPa'!$B$5:$F$5,'Pril1-THLPa'!$B$4:$F$4),0),AS334+AT334*(AC334-5)+AU334*POWER(AC334-5,2)+AV334*POWER(AC334-5,3)+AW334*POWER(AC334-5,4)),0)</f>
        <v>0</v>
      </c>
      <c r="AY334" s="71"/>
      <c r="AZ334" s="66" t="n">
        <f aca="false">'Vstupní data'!AA334</f>
        <v>0</v>
      </c>
      <c r="BA334" s="66" t="n">
        <f aca="false">IF(OR('Vstupní data'!T334&gt;0,'Vstupní data'!U334&gt;0),IF(AC334&lt;&gt;"",AX334*AO334/10*(100+AZ334)/100,0),0)</f>
        <v>0</v>
      </c>
      <c r="BB334" s="67" t="n">
        <f aca="false">IF(AC334&lt;&gt;"",ROUND(BA334*AN334,0),0)</f>
        <v>0</v>
      </c>
      <c r="BC334" s="68" t="str">
        <f aca="false">IF(AE334&gt;0,BB334/AE334,"")</f>
        <v/>
      </c>
      <c r="BD334" s="66" t="n">
        <f aca="false">'Vstupní data'!AE334</f>
        <v>0</v>
      </c>
      <c r="BF334" s="66" t="n">
        <f aca="false">'Vstupní data'!AC334</f>
        <v>0</v>
      </c>
      <c r="BH334" s="66" t="n">
        <f aca="false">'Vstupní data'!AD334</f>
        <v>0</v>
      </c>
      <c r="BI334" s="66" t="n">
        <f aca="false">'Vstupní data'!AF334</f>
        <v>0</v>
      </c>
      <c r="BJ334" s="69" t="n">
        <f aca="false">'Vstupní data'!AG334</f>
        <v>0</v>
      </c>
      <c r="BK334" s="69" t="n">
        <f aca="false">IF(BF334&lt;&gt;0,VLOOKUP(I334,'Pril3-drev'!$H$5:$I$83,2,0),0)</f>
        <v>0</v>
      </c>
      <c r="BL334" s="69" t="n">
        <f aca="false">IF(BF334&lt;&gt;0,VLOOKUP(BK334,'Pril3-drev'!$A$5:$C$17,3,0),0)</f>
        <v>0</v>
      </c>
      <c r="BM334" s="69" t="n">
        <f aca="false">'Vstupní data'!AH334</f>
        <v>0</v>
      </c>
      <c r="BN334" s="69" t="n">
        <f aca="false">IF('Vstupní data'!AH334&gt;0,   VLOOKUP(VLOOKUP(CONCATENATE(VLOOKUP(I334,'Pril3-drev'!$H$4:$L$83,5,0),BD334),'Pril3-drev'!$Q$4:$R$2803,2,0),'AVB-BS'!$C$5:$S$29 ,LOOKUP(BM334,'AVB-BS'!$D$3:$S$3,'AVB-BS'!$D$1:$S$1) ,0 )   ,   IF('Vstupní data'!AI334&gt;0,'Vstupní data'!AI334,0))</f>
        <v>0</v>
      </c>
      <c r="BO334" s="69" t="str">
        <f aca="false">IF(BX334&gt;5,VLOOKUP(CONCATENATE(BK334,BN334),'Pril1-THLPa'!$H$6:$N$96,4,0),"")</f>
        <v/>
      </c>
      <c r="BP334" s="69" t="str">
        <f aca="false">IF(BX334&gt;5,VLOOKUP(CONCATENATE(BK334,BN334),'Pril1-THLPa'!$H$6:$N$96,5,0),"")</f>
        <v/>
      </c>
      <c r="BQ334" s="69" t="str">
        <f aca="false">IF(BX334&gt;5,VLOOKUP(CONCATENATE(BK334,BN334),'Pril1-THLPa'!$H$6:$N$96,6,0),"")</f>
        <v/>
      </c>
      <c r="BR334" s="69" t="str">
        <f aca="false">IF(BX334&gt;5,VLOOKUP(CONCATENATE(BK334,BN334),'Pril1-THLPa'!$H$6:$N$96,7,0),"")</f>
        <v/>
      </c>
      <c r="BS334" s="69" t="str">
        <f aca="false">IF(BX334&gt;5,VLOOKUP(CONCATENATE(BK334,BN334),'Pril1-THLPa'!$H$6:$O$96,8,0),"")</f>
        <v/>
      </c>
      <c r="BT334" s="69" t="str">
        <f aca="false">IF(BF334&gt;0, IF(BK334="smrk",  VLOOKUP(VLOOKUP(BD334,'Pril9-K3'!$L$8:$M$207,2,0),'Pril9-K3'!$A$8:$J$16,LOOKUP(BN334,'Pril9-K3'!$A$7:$J$7,'Pril9-K3'!$A$5:$J$5),0), IF(AND(BK334&lt;&gt;"smrk",'Vstupní data'!AK334&lt;&gt;""),'Vstupní data'!AK334,   VLOOKUP(VLOOKUP(BD334,'Pril9-K3'!$L$8:$M$207,2,0),'Pril9-K3'!$A$8:$J$16,LOOKUP(BN334,'Pril9-K3'!$A$7:$J$7,'Pril9-K3'!$A$5:$J$5),0)   )),   "")</f>
        <v/>
      </c>
      <c r="BV334" s="69" t="n">
        <f aca="false">'Vstupní data'!AJ334</f>
        <v>0</v>
      </c>
      <c r="BW334" s="69" t="n">
        <f aca="false">IF(BF334&gt;0,IF(J334&gt;0,J334,K334*H334/100),0)</f>
        <v>0</v>
      </c>
      <c r="BX334" s="69" t="n">
        <f aca="false">IF(BF334&gt;0,IF(BJ334&gt;BL334,BL334,BJ334),0)</f>
        <v>0</v>
      </c>
      <c r="BY334" s="69" t="n">
        <f aca="false">IF(BD334=0,0,IF(AND(BX334&gt;0,BX334&lt;=5),  IF(AND(BX334&gt;0,BX334&lt;=5),VLOOKUP(BK334,'Pril1-THLPa'!$A$6:$F$18,IF(AND(BX334&gt;0,BX334&lt;=5),LOOKUP(BX334,'Pril1-THLPa'!$B$5:$F$5,'Pril1-THLPa'!$B$4:$F$4),""),0),""),  IF(BX334&gt;5,BO334+BP334*(BX334-5)+BQ334*POWER(BX334-5,2)+BR334*POWER(BX334-5,3)+BS334*POWER(BX334-5,4),"")))</f>
        <v>0</v>
      </c>
      <c r="BZ334" s="69" t="n">
        <f aca="false">IF(BY334&gt;0,BY334*BI334/10*BW334*(100+BV334)/100,0)</f>
        <v>0</v>
      </c>
      <c r="CA334" s="69" t="n">
        <f aca="false">IF(BD334&gt;0,BX334-IF(BD334&gt;BX334,BX334,BD334),0)</f>
        <v>0</v>
      </c>
      <c r="CB334" s="69" t="n">
        <f aca="false">POWER(1.01,CA334)</f>
        <v>1</v>
      </c>
      <c r="CC334" s="69" t="n">
        <f aca="false">IF(BF334&gt;0,IF(BF334&gt;BH334,1,BF334/BH334),0)</f>
        <v>0</v>
      </c>
      <c r="CD334" s="72" t="n">
        <f aca="false">IF(BD334=0,0,IF(BF334&gt;0,ROUND(IF(CB334&lt;&gt;0,BZ334*BT334*1/CB334*CC334,0),0),0))</f>
        <v>0</v>
      </c>
      <c r="CE334" s="73" t="str">
        <f aca="false">IF(BF334&gt;0,IF(BF334&gt;BH334,CD334/BF334,CD334/BH334),"")</f>
        <v/>
      </c>
      <c r="CF334" s="69" t="n">
        <f aca="false">'Vstupní data'!AM334</f>
        <v>0</v>
      </c>
      <c r="CG334" s="69" t="n">
        <f aca="false">'Vstupní data'!AN334</f>
        <v>0</v>
      </c>
      <c r="CH334" s="69" t="n">
        <f aca="false">'Vstupní data'!AO334</f>
        <v>0</v>
      </c>
      <c r="CI334" s="69" t="n">
        <f aca="false">'Vstupní data'!AP334</f>
        <v>0</v>
      </c>
      <c r="CJ334" s="72" t="n">
        <f aca="false">ROUND(CH334*CI334,0)</f>
        <v>0</v>
      </c>
      <c r="CK334" s="74" t="str">
        <f aca="false">IF(OR(AA334&gt;0,BB334&gt;0,CD334&gt;0,CJ334&gt;0),AA334+BB334+CD334+CJ334,"")</f>
        <v/>
      </c>
    </row>
    <row r="335" customFormat="false" ht="12.8" hidden="false" customHeight="false" outlineLevel="0" collapsed="false">
      <c r="A335" s="66" t="n">
        <f aca="false">'Vstupní data'!A335</f>
        <v>0</v>
      </c>
      <c r="F335" s="66" t="str">
        <f aca="false">CONCATENATE('Vstupní data'!F335,'Vstupní data'!G335,'Vstupní data'!H335,'Vstupní data'!I335)</f>
        <v/>
      </c>
      <c r="G335" s="66"/>
      <c r="H335" s="66" t="n">
        <f aca="false">'Vstupní data'!K335</f>
        <v>0</v>
      </c>
      <c r="I335" s="66" t="n">
        <f aca="false">'Vstupní data'!L335</f>
        <v>0</v>
      </c>
      <c r="J335" s="66" t="n">
        <f aca="false">'Vstupní data'!K335*'Vstupní data'!M335/100</f>
        <v>0</v>
      </c>
      <c r="L335" s="66" t="n">
        <f aca="false">IF('Vstupní data'!N335="prostokořenný",0,IF('Vstupní data'!N335="krytokořenný","k",IF('Vstupní data'!N335="poloodrostky nebo odrostky, prostokořenné i krytokořenné","po",0)))</f>
        <v>0</v>
      </c>
      <c r="N335" s="66"/>
      <c r="O335" s="66" t="n">
        <f aca="false">'Vstupní data'!O335</f>
        <v>0</v>
      </c>
      <c r="P335" s="66" t="n">
        <f aca="false">IF(O335&gt;0,VLOOKUP(CONCATENATE(VLOOKUP(I335,'Pril3-drev'!$H$5:$K$83,4,0),"-",'Vstupní data'!R335),K2!$C$15:$D$23,2,0),0)</f>
        <v>0</v>
      </c>
      <c r="Q335" s="66" t="n">
        <f aca="false">IF(O335&gt;0,VLOOKUP(I335,'Pril3-drev'!$H$5:$I$83,2,0),0)</f>
        <v>0</v>
      </c>
      <c r="R335" s="66" t="n">
        <f aca="false">IF(Q335&gt;0,VLOOKUP(Q335,'Pril6-okus'!$A$5:$B$17,2,0),0)</f>
        <v>0</v>
      </c>
      <c r="S335" s="66" t="n">
        <f aca="false">IF(O335&gt;0,VLOOKUP(I335,'Pril3-drev'!$H$5:$J$83,3,0),0)</f>
        <v>0</v>
      </c>
      <c r="T335" s="66" t="str">
        <f aca="false">IF(O335&gt;0,IF(L335="k",0.9*VLOOKUP(S335,'ha-pocty-vyhl'!$A$5:$B$20,2,0),IF(L335="po",0.8*VLOOKUP(S335,'ha-pocty-vyhl'!$A$5:$B$20,2,0),VLOOKUP(S335,'ha-pocty-vyhl'!$A$5:$B$20,2,0))),"")</f>
        <v/>
      </c>
      <c r="U335" s="66" t="n">
        <f aca="false">'Vstupní data'!P335</f>
        <v>0</v>
      </c>
      <c r="V335" s="66" t="n">
        <f aca="false">IF(O335&gt;0,1.3*T335*1000*Z335/10000,0)</f>
        <v>0</v>
      </c>
      <c r="W335" s="66" t="n">
        <f aca="false">IF(O335&gt;0,1.3*T335*1000*Z335/10000,0)</f>
        <v>0</v>
      </c>
      <c r="X335" s="66" t="n">
        <f aca="false">IF(O335&gt;0,IF(O335&gt;V335,V335,O335),0)</f>
        <v>0</v>
      </c>
      <c r="Y335" s="66" t="n">
        <f aca="false">IF(O335&gt;0,IF(IF(U335&gt;W335,W335,U335)&lt;X335,W335,IF(U335&gt;W335,W335,U335)),0)</f>
        <v>0</v>
      </c>
      <c r="Z335" s="66" t="n">
        <f aca="false">IF(O335&gt;0,IF(J335&gt;0,J335,K335*H335/100),0)</f>
        <v>0</v>
      </c>
      <c r="AA335" s="67" t="n">
        <f aca="false">IF(O335&gt;0,CEILING(R335*P335*X335/Y335*Z335,1),0)</f>
        <v>0</v>
      </c>
      <c r="AB335" s="68" t="n">
        <f aca="false">IF(O335&gt;0,AA335/O335,0)</f>
        <v>0</v>
      </c>
      <c r="AC335" s="66" t="n">
        <f aca="false">'Vstupní data'!W335</f>
        <v>0</v>
      </c>
      <c r="AI335" s="66" t="str">
        <f aca="false">IF(OR('Vstupní data'!T335&gt;0,'Vstupní data'!U335&gt;0),VLOOKUP(I335,'Pril3-drev'!$H$5:$J$83,3,0),"")</f>
        <v/>
      </c>
      <c r="AJ335" s="66" t="n">
        <f aca="false">IF('Vstupní data'!V335="prostokořenný",0,IF('Vstupní data'!V335="krytokořenný","k",IF('Vstupní data'!V335="poloodrostky nebo odrostky, prostokořenné i krytokořenné","po",0)))</f>
        <v>0</v>
      </c>
      <c r="AK335" s="66" t="n">
        <f aca="false">IF(OR('Vstupní data'!T335&gt;0,'Vstupní data'!U335&gt;0),IF(AJ335="k",0.9*VLOOKUP(AI335,'ha-pocty-vyhl'!$A$5:$B$20,2,0),IF(AJ335="po",0.8*VLOOKUP(AI335,'ha-pocty-vyhl'!$A$5:$B$20,2,0),VLOOKUP(AI335,'ha-pocty-vyhl'!$A$5:$B$20,2,0))),0)</f>
        <v>0</v>
      </c>
      <c r="AL335" s="66" t="n">
        <f aca="false">IF(OR('Vstupní data'!T335&gt;0,'Vstupní data'!U335&gt;0),'Vstupní data'!K335*'Vstupní data'!M335/100,0)</f>
        <v>0</v>
      </c>
      <c r="AM335" s="66" t="n">
        <f aca="false">IF(OR('Vstupní data'!T335&gt;0,'Vstupní data'!U335&gt;0),IF('Vstupní data'!T335&gt;0,'Vstupní data'!T335,ROUND(10*'Vstupní data'!U335/AK335,0)),0)</f>
        <v>0</v>
      </c>
      <c r="AN335" s="69" t="n">
        <f aca="false">IF('Vstupní data'!T335&gt;0,   IF('Vstupní data'!T335&lt;=AL335,'Vstupní data'!T335,AL335),   IF(AM335&lt;AL335,AM335,AL335))</f>
        <v>0</v>
      </c>
      <c r="AO335" s="69" t="n">
        <f aca="false">'Vstupní data'!X335</f>
        <v>0</v>
      </c>
      <c r="AP335" s="66" t="n">
        <f aca="false">IF(OR('Vstupní data'!T335&gt;0,'Vstupní data'!U335&gt;0),IF(I335&lt;&gt;0,VLOOKUP(I335,'Pril3-drev'!$H$5:$I$83,2,0),0),0)</f>
        <v>0</v>
      </c>
      <c r="AQ335" s="66" t="n">
        <f aca="false">'Vstupní data'!Y335</f>
        <v>0</v>
      </c>
      <c r="AR335" s="66" t="str">
        <f aca="false">IF(AC335&gt;5,   IF('Vstupní data'!Y335&gt;0,   VLOOKUP(VLOOKUP(CONCATENATE(VLOOKUP(I335,'Pril3-drev'!$H$4:$L$83,5,0),AC335),'Pril3-drev'!$Q$4:$R$2803,2,0),'AVB-BS'!$C$5:$S$29 ,LOOKUP(AQ335,'AVB-BS'!$D$3:$S$3,'AVB-BS'!$D$1:$S$1) ,0 )   ,   IF('Vstupní data'!Z335&gt;0,'Vstupní data'!Z335,0)) , "")</f>
        <v/>
      </c>
      <c r="AS335" s="70" t="str">
        <f aca="false">IF(AC335&gt;5,VLOOKUP(CONCATENATE(AP335,AR335),'Pril1-THLPa'!$H$6:$N$96,4,0),"")</f>
        <v/>
      </c>
      <c r="AT335" s="70" t="str">
        <f aca="false">IF(AC335&gt;5,VLOOKUP(CONCATENATE(AP335,AR335),'Pril1-THLPa'!$H$6:$N$96,5,0),"")</f>
        <v/>
      </c>
      <c r="AU335" s="70" t="str">
        <f aca="false">IF(AC335&gt;5,VLOOKUP(CONCATENATE(AP335,AR335),'Pril1-THLPa'!$H$6:$N$96,6,0),"")</f>
        <v/>
      </c>
      <c r="AV335" s="70" t="str">
        <f aca="false">IF(AC335&gt;5,VLOOKUP(CONCATENATE(AP335,AR335),'Pril1-THLPa'!$H$6:$N$96,7,0),"")</f>
        <v/>
      </c>
      <c r="AW335" s="70" t="str">
        <f aca="false">IF(AC335&gt;5,VLOOKUP(CONCATENATE(AP335,AR335),'Pril1-THLPa'!$H$6:$O$96,8,0),"")</f>
        <v/>
      </c>
      <c r="AX335" s="66" t="n">
        <f aca="false">IF(AC335&gt;0,IF(AND(AC335&gt;0,AC335&lt;=5),VLOOKUP(AP335,'Pril1-THLPa'!$A$6:$F$18,LOOKUP(AC335,'Pril1-THLPa'!$B$5:$F$5,'Pril1-THLPa'!$B$4:$F$4),0),AS335+AT335*(AC335-5)+AU335*POWER(AC335-5,2)+AV335*POWER(AC335-5,3)+AW335*POWER(AC335-5,4)),0)</f>
        <v>0</v>
      </c>
      <c r="AY335" s="71"/>
      <c r="AZ335" s="66" t="n">
        <f aca="false">'Vstupní data'!AA335</f>
        <v>0</v>
      </c>
      <c r="BA335" s="66" t="n">
        <f aca="false">IF(OR('Vstupní data'!T335&gt;0,'Vstupní data'!U335&gt;0),IF(AC335&lt;&gt;"",AX335*AO335/10*(100+AZ335)/100,0),0)</f>
        <v>0</v>
      </c>
      <c r="BB335" s="67" t="n">
        <f aca="false">IF(AC335&lt;&gt;"",ROUND(BA335*AN335,0),0)</f>
        <v>0</v>
      </c>
      <c r="BC335" s="68" t="str">
        <f aca="false">IF(AE335&gt;0,BB335/AE335,"")</f>
        <v/>
      </c>
      <c r="BD335" s="66" t="n">
        <f aca="false">'Vstupní data'!AE335</f>
        <v>0</v>
      </c>
      <c r="BF335" s="66" t="n">
        <f aca="false">'Vstupní data'!AC335</f>
        <v>0</v>
      </c>
      <c r="BH335" s="66" t="n">
        <f aca="false">'Vstupní data'!AD335</f>
        <v>0</v>
      </c>
      <c r="BI335" s="66" t="n">
        <f aca="false">'Vstupní data'!AF335</f>
        <v>0</v>
      </c>
      <c r="BJ335" s="69" t="n">
        <f aca="false">'Vstupní data'!AG335</f>
        <v>0</v>
      </c>
      <c r="BK335" s="69" t="n">
        <f aca="false">IF(BF335&lt;&gt;0,VLOOKUP(I335,'Pril3-drev'!$H$5:$I$83,2,0),0)</f>
        <v>0</v>
      </c>
      <c r="BL335" s="69" t="n">
        <f aca="false">IF(BF335&lt;&gt;0,VLOOKUP(BK335,'Pril3-drev'!$A$5:$C$17,3,0),0)</f>
        <v>0</v>
      </c>
      <c r="BM335" s="69" t="n">
        <f aca="false">'Vstupní data'!AH335</f>
        <v>0</v>
      </c>
      <c r="BN335" s="69" t="n">
        <f aca="false">IF('Vstupní data'!AH335&gt;0,   VLOOKUP(VLOOKUP(CONCATENATE(VLOOKUP(I335,'Pril3-drev'!$H$4:$L$83,5,0),BD335),'Pril3-drev'!$Q$4:$R$2803,2,0),'AVB-BS'!$C$5:$S$29 ,LOOKUP(BM335,'AVB-BS'!$D$3:$S$3,'AVB-BS'!$D$1:$S$1) ,0 )   ,   IF('Vstupní data'!AI335&gt;0,'Vstupní data'!AI335,0))</f>
        <v>0</v>
      </c>
      <c r="BO335" s="69" t="str">
        <f aca="false">IF(BX335&gt;5,VLOOKUP(CONCATENATE(BK335,BN335),'Pril1-THLPa'!$H$6:$N$96,4,0),"")</f>
        <v/>
      </c>
      <c r="BP335" s="69" t="str">
        <f aca="false">IF(BX335&gt;5,VLOOKUP(CONCATENATE(BK335,BN335),'Pril1-THLPa'!$H$6:$N$96,5,0),"")</f>
        <v/>
      </c>
      <c r="BQ335" s="69" t="str">
        <f aca="false">IF(BX335&gt;5,VLOOKUP(CONCATENATE(BK335,BN335),'Pril1-THLPa'!$H$6:$N$96,6,0),"")</f>
        <v/>
      </c>
      <c r="BR335" s="69" t="str">
        <f aca="false">IF(BX335&gt;5,VLOOKUP(CONCATENATE(BK335,BN335),'Pril1-THLPa'!$H$6:$N$96,7,0),"")</f>
        <v/>
      </c>
      <c r="BS335" s="69" t="str">
        <f aca="false">IF(BX335&gt;5,VLOOKUP(CONCATENATE(BK335,BN335),'Pril1-THLPa'!$H$6:$O$96,8,0),"")</f>
        <v/>
      </c>
      <c r="BT335" s="69" t="str">
        <f aca="false">IF(BF335&gt;0, IF(BK335="smrk",  VLOOKUP(VLOOKUP(BD335,'Pril9-K3'!$L$8:$M$207,2,0),'Pril9-K3'!$A$8:$J$16,LOOKUP(BN335,'Pril9-K3'!$A$7:$J$7,'Pril9-K3'!$A$5:$J$5),0), IF(AND(BK335&lt;&gt;"smrk",'Vstupní data'!AK335&lt;&gt;""),'Vstupní data'!AK335,   VLOOKUP(VLOOKUP(BD335,'Pril9-K3'!$L$8:$M$207,2,0),'Pril9-K3'!$A$8:$J$16,LOOKUP(BN335,'Pril9-K3'!$A$7:$J$7,'Pril9-K3'!$A$5:$J$5),0)   )),   "")</f>
        <v/>
      </c>
      <c r="BV335" s="69" t="n">
        <f aca="false">'Vstupní data'!AJ335</f>
        <v>0</v>
      </c>
      <c r="BW335" s="69" t="n">
        <f aca="false">IF(BF335&gt;0,IF(J335&gt;0,J335,K335*H335/100),0)</f>
        <v>0</v>
      </c>
      <c r="BX335" s="69" t="n">
        <f aca="false">IF(BF335&gt;0,IF(BJ335&gt;BL335,BL335,BJ335),0)</f>
        <v>0</v>
      </c>
      <c r="BY335" s="69" t="n">
        <f aca="false">IF(BD335=0,0,IF(AND(BX335&gt;0,BX335&lt;=5),  IF(AND(BX335&gt;0,BX335&lt;=5),VLOOKUP(BK335,'Pril1-THLPa'!$A$6:$F$18,IF(AND(BX335&gt;0,BX335&lt;=5),LOOKUP(BX335,'Pril1-THLPa'!$B$5:$F$5,'Pril1-THLPa'!$B$4:$F$4),""),0),""),  IF(BX335&gt;5,BO335+BP335*(BX335-5)+BQ335*POWER(BX335-5,2)+BR335*POWER(BX335-5,3)+BS335*POWER(BX335-5,4),"")))</f>
        <v>0</v>
      </c>
      <c r="BZ335" s="69" t="n">
        <f aca="false">IF(BY335&gt;0,BY335*BI335/10*BW335*(100+BV335)/100,0)</f>
        <v>0</v>
      </c>
      <c r="CA335" s="69" t="n">
        <f aca="false">IF(BD335&gt;0,BX335-IF(BD335&gt;BX335,BX335,BD335),0)</f>
        <v>0</v>
      </c>
      <c r="CB335" s="69" t="n">
        <f aca="false">POWER(1.01,CA335)</f>
        <v>1</v>
      </c>
      <c r="CC335" s="69" t="n">
        <f aca="false">IF(BF335&gt;0,IF(BF335&gt;BH335,1,BF335/BH335),0)</f>
        <v>0</v>
      </c>
      <c r="CD335" s="72" t="n">
        <f aca="false">IF(BD335=0,0,IF(BF335&gt;0,ROUND(IF(CB335&lt;&gt;0,BZ335*BT335*1/CB335*CC335,0),0),0))</f>
        <v>0</v>
      </c>
      <c r="CE335" s="73" t="str">
        <f aca="false">IF(BF335&gt;0,IF(BF335&gt;BH335,CD335/BF335,CD335/BH335),"")</f>
        <v/>
      </c>
      <c r="CF335" s="69" t="n">
        <f aca="false">'Vstupní data'!AM335</f>
        <v>0</v>
      </c>
      <c r="CG335" s="69" t="n">
        <f aca="false">'Vstupní data'!AN335</f>
        <v>0</v>
      </c>
      <c r="CH335" s="69" t="n">
        <f aca="false">'Vstupní data'!AO335</f>
        <v>0</v>
      </c>
      <c r="CI335" s="69" t="n">
        <f aca="false">'Vstupní data'!AP335</f>
        <v>0</v>
      </c>
      <c r="CJ335" s="72" t="n">
        <f aca="false">ROUND(CH335*CI335,0)</f>
        <v>0</v>
      </c>
      <c r="CK335" s="74" t="str">
        <f aca="false">IF(OR(AA335&gt;0,BB335&gt;0,CD335&gt;0,CJ335&gt;0),AA335+BB335+CD335+CJ335,"")</f>
        <v/>
      </c>
    </row>
    <row r="336" customFormat="false" ht="12.8" hidden="false" customHeight="false" outlineLevel="0" collapsed="false">
      <c r="A336" s="66" t="n">
        <f aca="false">'Vstupní data'!A336</f>
        <v>0</v>
      </c>
      <c r="F336" s="66" t="str">
        <f aca="false">CONCATENATE('Vstupní data'!F336,'Vstupní data'!G336,'Vstupní data'!H336,'Vstupní data'!I336)</f>
        <v/>
      </c>
      <c r="G336" s="66"/>
      <c r="H336" s="66" t="n">
        <f aca="false">'Vstupní data'!K336</f>
        <v>0</v>
      </c>
      <c r="I336" s="66" t="n">
        <f aca="false">'Vstupní data'!L336</f>
        <v>0</v>
      </c>
      <c r="J336" s="66" t="n">
        <f aca="false">'Vstupní data'!K336*'Vstupní data'!M336/100</f>
        <v>0</v>
      </c>
      <c r="L336" s="66" t="n">
        <f aca="false">IF('Vstupní data'!N336="prostokořenný",0,IF('Vstupní data'!N336="krytokořenný","k",IF('Vstupní data'!N336="poloodrostky nebo odrostky, prostokořenné i krytokořenné","po",0)))</f>
        <v>0</v>
      </c>
      <c r="N336" s="66"/>
      <c r="O336" s="66" t="n">
        <f aca="false">'Vstupní data'!O336</f>
        <v>0</v>
      </c>
      <c r="P336" s="66" t="n">
        <f aca="false">IF(O336&gt;0,VLOOKUP(CONCATENATE(VLOOKUP(I336,'Pril3-drev'!$H$5:$K$83,4,0),"-",'Vstupní data'!R336),K2!$C$15:$D$23,2,0),0)</f>
        <v>0</v>
      </c>
      <c r="Q336" s="66" t="n">
        <f aca="false">IF(O336&gt;0,VLOOKUP(I336,'Pril3-drev'!$H$5:$I$83,2,0),0)</f>
        <v>0</v>
      </c>
      <c r="R336" s="66" t="n">
        <f aca="false">IF(Q336&gt;0,VLOOKUP(Q336,'Pril6-okus'!$A$5:$B$17,2,0),0)</f>
        <v>0</v>
      </c>
      <c r="S336" s="66" t="n">
        <f aca="false">IF(O336&gt;0,VLOOKUP(I336,'Pril3-drev'!$H$5:$J$83,3,0),0)</f>
        <v>0</v>
      </c>
      <c r="T336" s="66" t="str">
        <f aca="false">IF(O336&gt;0,IF(L336="k",0.9*VLOOKUP(S336,'ha-pocty-vyhl'!$A$5:$B$20,2,0),IF(L336="po",0.8*VLOOKUP(S336,'ha-pocty-vyhl'!$A$5:$B$20,2,0),VLOOKUP(S336,'ha-pocty-vyhl'!$A$5:$B$20,2,0))),"")</f>
        <v/>
      </c>
      <c r="U336" s="66" t="n">
        <f aca="false">'Vstupní data'!P336</f>
        <v>0</v>
      </c>
      <c r="V336" s="66" t="n">
        <f aca="false">IF(O336&gt;0,1.3*T336*1000*Z336/10000,0)</f>
        <v>0</v>
      </c>
      <c r="W336" s="66" t="n">
        <f aca="false">IF(O336&gt;0,1.3*T336*1000*Z336/10000,0)</f>
        <v>0</v>
      </c>
      <c r="X336" s="66" t="n">
        <f aca="false">IF(O336&gt;0,IF(O336&gt;V336,V336,O336),0)</f>
        <v>0</v>
      </c>
      <c r="Y336" s="66" t="n">
        <f aca="false">IF(O336&gt;0,IF(IF(U336&gt;W336,W336,U336)&lt;X336,W336,IF(U336&gt;W336,W336,U336)),0)</f>
        <v>0</v>
      </c>
      <c r="Z336" s="66" t="n">
        <f aca="false">IF(O336&gt;0,IF(J336&gt;0,J336,K336*H336/100),0)</f>
        <v>0</v>
      </c>
      <c r="AA336" s="67" t="n">
        <f aca="false">IF(O336&gt;0,CEILING(R336*P336*X336/Y336*Z336,1),0)</f>
        <v>0</v>
      </c>
      <c r="AB336" s="68" t="n">
        <f aca="false">IF(O336&gt;0,AA336/O336,0)</f>
        <v>0</v>
      </c>
      <c r="AC336" s="66" t="n">
        <f aca="false">'Vstupní data'!W336</f>
        <v>0</v>
      </c>
      <c r="AI336" s="66" t="str">
        <f aca="false">IF(OR('Vstupní data'!T336&gt;0,'Vstupní data'!U336&gt;0),VLOOKUP(I336,'Pril3-drev'!$H$5:$J$83,3,0),"")</f>
        <v/>
      </c>
      <c r="AJ336" s="66" t="n">
        <f aca="false">IF('Vstupní data'!V336="prostokořenný",0,IF('Vstupní data'!V336="krytokořenný","k",IF('Vstupní data'!V336="poloodrostky nebo odrostky, prostokořenné i krytokořenné","po",0)))</f>
        <v>0</v>
      </c>
      <c r="AK336" s="66" t="n">
        <f aca="false">IF(OR('Vstupní data'!T336&gt;0,'Vstupní data'!U336&gt;0),IF(AJ336="k",0.9*VLOOKUP(AI336,'ha-pocty-vyhl'!$A$5:$B$20,2,0),IF(AJ336="po",0.8*VLOOKUP(AI336,'ha-pocty-vyhl'!$A$5:$B$20,2,0),VLOOKUP(AI336,'ha-pocty-vyhl'!$A$5:$B$20,2,0))),0)</f>
        <v>0</v>
      </c>
      <c r="AL336" s="66" t="n">
        <f aca="false">IF(OR('Vstupní data'!T336&gt;0,'Vstupní data'!U336&gt;0),'Vstupní data'!K336*'Vstupní data'!M336/100,0)</f>
        <v>0</v>
      </c>
      <c r="AM336" s="66" t="n">
        <f aca="false">IF(OR('Vstupní data'!T336&gt;0,'Vstupní data'!U336&gt;0),IF('Vstupní data'!T336&gt;0,'Vstupní data'!T336,ROUND(10*'Vstupní data'!U336/AK336,0)),0)</f>
        <v>0</v>
      </c>
      <c r="AN336" s="69" t="n">
        <f aca="false">IF('Vstupní data'!T336&gt;0,   IF('Vstupní data'!T336&lt;=AL336,'Vstupní data'!T336,AL336),   IF(AM336&lt;AL336,AM336,AL336))</f>
        <v>0</v>
      </c>
      <c r="AO336" s="69" t="n">
        <f aca="false">'Vstupní data'!X336</f>
        <v>0</v>
      </c>
      <c r="AP336" s="66" t="n">
        <f aca="false">IF(OR('Vstupní data'!T336&gt;0,'Vstupní data'!U336&gt;0),IF(I336&lt;&gt;0,VLOOKUP(I336,'Pril3-drev'!$H$5:$I$83,2,0),0),0)</f>
        <v>0</v>
      </c>
      <c r="AQ336" s="66" t="n">
        <f aca="false">'Vstupní data'!Y336</f>
        <v>0</v>
      </c>
      <c r="AR336" s="66" t="str">
        <f aca="false">IF(AC336&gt;5,   IF('Vstupní data'!Y336&gt;0,   VLOOKUP(VLOOKUP(CONCATENATE(VLOOKUP(I336,'Pril3-drev'!$H$4:$L$83,5,0),AC336),'Pril3-drev'!$Q$4:$R$2803,2,0),'AVB-BS'!$C$5:$S$29 ,LOOKUP(AQ336,'AVB-BS'!$D$3:$S$3,'AVB-BS'!$D$1:$S$1) ,0 )   ,   IF('Vstupní data'!Z336&gt;0,'Vstupní data'!Z336,0)) , "")</f>
        <v/>
      </c>
      <c r="AS336" s="70" t="str">
        <f aca="false">IF(AC336&gt;5,VLOOKUP(CONCATENATE(AP336,AR336),'Pril1-THLPa'!$H$6:$N$96,4,0),"")</f>
        <v/>
      </c>
      <c r="AT336" s="70" t="str">
        <f aca="false">IF(AC336&gt;5,VLOOKUP(CONCATENATE(AP336,AR336),'Pril1-THLPa'!$H$6:$N$96,5,0),"")</f>
        <v/>
      </c>
      <c r="AU336" s="70" t="str">
        <f aca="false">IF(AC336&gt;5,VLOOKUP(CONCATENATE(AP336,AR336),'Pril1-THLPa'!$H$6:$N$96,6,0),"")</f>
        <v/>
      </c>
      <c r="AV336" s="70" t="str">
        <f aca="false">IF(AC336&gt;5,VLOOKUP(CONCATENATE(AP336,AR336),'Pril1-THLPa'!$H$6:$N$96,7,0),"")</f>
        <v/>
      </c>
      <c r="AW336" s="70" t="str">
        <f aca="false">IF(AC336&gt;5,VLOOKUP(CONCATENATE(AP336,AR336),'Pril1-THLPa'!$H$6:$O$96,8,0),"")</f>
        <v/>
      </c>
      <c r="AX336" s="66" t="n">
        <f aca="false">IF(AC336&gt;0,IF(AND(AC336&gt;0,AC336&lt;=5),VLOOKUP(AP336,'Pril1-THLPa'!$A$6:$F$18,LOOKUP(AC336,'Pril1-THLPa'!$B$5:$F$5,'Pril1-THLPa'!$B$4:$F$4),0),AS336+AT336*(AC336-5)+AU336*POWER(AC336-5,2)+AV336*POWER(AC336-5,3)+AW336*POWER(AC336-5,4)),0)</f>
        <v>0</v>
      </c>
      <c r="AY336" s="71"/>
      <c r="AZ336" s="66" t="n">
        <f aca="false">'Vstupní data'!AA336</f>
        <v>0</v>
      </c>
      <c r="BA336" s="66" t="n">
        <f aca="false">IF(OR('Vstupní data'!T336&gt;0,'Vstupní data'!U336&gt;0),IF(AC336&lt;&gt;"",AX336*AO336/10*(100+AZ336)/100,0),0)</f>
        <v>0</v>
      </c>
      <c r="BB336" s="67" t="n">
        <f aca="false">IF(AC336&lt;&gt;"",ROUND(BA336*AN336,0),0)</f>
        <v>0</v>
      </c>
      <c r="BC336" s="68" t="str">
        <f aca="false">IF(AE336&gt;0,BB336/AE336,"")</f>
        <v/>
      </c>
      <c r="BD336" s="66" t="n">
        <f aca="false">'Vstupní data'!AE336</f>
        <v>0</v>
      </c>
      <c r="BF336" s="66" t="n">
        <f aca="false">'Vstupní data'!AC336</f>
        <v>0</v>
      </c>
      <c r="BH336" s="66" t="n">
        <f aca="false">'Vstupní data'!AD336</f>
        <v>0</v>
      </c>
      <c r="BI336" s="66" t="n">
        <f aca="false">'Vstupní data'!AF336</f>
        <v>0</v>
      </c>
      <c r="BJ336" s="69" t="n">
        <f aca="false">'Vstupní data'!AG336</f>
        <v>0</v>
      </c>
      <c r="BK336" s="69" t="n">
        <f aca="false">IF(BF336&lt;&gt;0,VLOOKUP(I336,'Pril3-drev'!$H$5:$I$83,2,0),0)</f>
        <v>0</v>
      </c>
      <c r="BL336" s="69" t="n">
        <f aca="false">IF(BF336&lt;&gt;0,VLOOKUP(BK336,'Pril3-drev'!$A$5:$C$17,3,0),0)</f>
        <v>0</v>
      </c>
      <c r="BM336" s="69" t="n">
        <f aca="false">'Vstupní data'!AH336</f>
        <v>0</v>
      </c>
      <c r="BN336" s="69" t="n">
        <f aca="false">IF('Vstupní data'!AH336&gt;0,   VLOOKUP(VLOOKUP(CONCATENATE(VLOOKUP(I336,'Pril3-drev'!$H$4:$L$83,5,0),BD336),'Pril3-drev'!$Q$4:$R$2803,2,0),'AVB-BS'!$C$5:$S$29 ,LOOKUP(BM336,'AVB-BS'!$D$3:$S$3,'AVB-BS'!$D$1:$S$1) ,0 )   ,   IF('Vstupní data'!AI336&gt;0,'Vstupní data'!AI336,0))</f>
        <v>0</v>
      </c>
      <c r="BO336" s="69" t="str">
        <f aca="false">IF(BX336&gt;5,VLOOKUP(CONCATENATE(BK336,BN336),'Pril1-THLPa'!$H$6:$N$96,4,0),"")</f>
        <v/>
      </c>
      <c r="BP336" s="69" t="str">
        <f aca="false">IF(BX336&gt;5,VLOOKUP(CONCATENATE(BK336,BN336),'Pril1-THLPa'!$H$6:$N$96,5,0),"")</f>
        <v/>
      </c>
      <c r="BQ336" s="69" t="str">
        <f aca="false">IF(BX336&gt;5,VLOOKUP(CONCATENATE(BK336,BN336),'Pril1-THLPa'!$H$6:$N$96,6,0),"")</f>
        <v/>
      </c>
      <c r="BR336" s="69" t="str">
        <f aca="false">IF(BX336&gt;5,VLOOKUP(CONCATENATE(BK336,BN336),'Pril1-THLPa'!$H$6:$N$96,7,0),"")</f>
        <v/>
      </c>
      <c r="BS336" s="69" t="str">
        <f aca="false">IF(BX336&gt;5,VLOOKUP(CONCATENATE(BK336,BN336),'Pril1-THLPa'!$H$6:$O$96,8,0),"")</f>
        <v/>
      </c>
      <c r="BT336" s="69" t="str">
        <f aca="false">IF(BF336&gt;0, IF(BK336="smrk",  VLOOKUP(VLOOKUP(BD336,'Pril9-K3'!$L$8:$M$207,2,0),'Pril9-K3'!$A$8:$J$16,LOOKUP(BN336,'Pril9-K3'!$A$7:$J$7,'Pril9-K3'!$A$5:$J$5),0), IF(AND(BK336&lt;&gt;"smrk",'Vstupní data'!AK336&lt;&gt;""),'Vstupní data'!AK336,   VLOOKUP(VLOOKUP(BD336,'Pril9-K3'!$L$8:$M$207,2,0),'Pril9-K3'!$A$8:$J$16,LOOKUP(BN336,'Pril9-K3'!$A$7:$J$7,'Pril9-K3'!$A$5:$J$5),0)   )),   "")</f>
        <v/>
      </c>
      <c r="BV336" s="69" t="n">
        <f aca="false">'Vstupní data'!AJ336</f>
        <v>0</v>
      </c>
      <c r="BW336" s="69" t="n">
        <f aca="false">IF(BF336&gt;0,IF(J336&gt;0,J336,K336*H336/100),0)</f>
        <v>0</v>
      </c>
      <c r="BX336" s="69" t="n">
        <f aca="false">IF(BF336&gt;0,IF(BJ336&gt;BL336,BL336,BJ336),0)</f>
        <v>0</v>
      </c>
      <c r="BY336" s="69" t="n">
        <f aca="false">IF(BD336=0,0,IF(AND(BX336&gt;0,BX336&lt;=5),  IF(AND(BX336&gt;0,BX336&lt;=5),VLOOKUP(BK336,'Pril1-THLPa'!$A$6:$F$18,IF(AND(BX336&gt;0,BX336&lt;=5),LOOKUP(BX336,'Pril1-THLPa'!$B$5:$F$5,'Pril1-THLPa'!$B$4:$F$4),""),0),""),  IF(BX336&gt;5,BO336+BP336*(BX336-5)+BQ336*POWER(BX336-5,2)+BR336*POWER(BX336-5,3)+BS336*POWER(BX336-5,4),"")))</f>
        <v>0</v>
      </c>
      <c r="BZ336" s="69" t="n">
        <f aca="false">IF(BY336&gt;0,BY336*BI336/10*BW336*(100+BV336)/100,0)</f>
        <v>0</v>
      </c>
      <c r="CA336" s="69" t="n">
        <f aca="false">IF(BD336&gt;0,BX336-IF(BD336&gt;BX336,BX336,BD336),0)</f>
        <v>0</v>
      </c>
      <c r="CB336" s="69" t="n">
        <f aca="false">POWER(1.01,CA336)</f>
        <v>1</v>
      </c>
      <c r="CC336" s="69" t="n">
        <f aca="false">IF(BF336&gt;0,IF(BF336&gt;BH336,1,BF336/BH336),0)</f>
        <v>0</v>
      </c>
      <c r="CD336" s="72" t="n">
        <f aca="false">IF(BD336=0,0,IF(BF336&gt;0,ROUND(IF(CB336&lt;&gt;0,BZ336*BT336*1/CB336*CC336,0),0),0))</f>
        <v>0</v>
      </c>
      <c r="CE336" s="73" t="str">
        <f aca="false">IF(BF336&gt;0,IF(BF336&gt;BH336,CD336/BF336,CD336/BH336),"")</f>
        <v/>
      </c>
      <c r="CF336" s="69" t="n">
        <f aca="false">'Vstupní data'!AM336</f>
        <v>0</v>
      </c>
      <c r="CG336" s="69" t="n">
        <f aca="false">'Vstupní data'!AN336</f>
        <v>0</v>
      </c>
      <c r="CH336" s="69" t="n">
        <f aca="false">'Vstupní data'!AO336</f>
        <v>0</v>
      </c>
      <c r="CI336" s="69" t="n">
        <f aca="false">'Vstupní data'!AP336</f>
        <v>0</v>
      </c>
      <c r="CJ336" s="72" t="n">
        <f aca="false">ROUND(CH336*CI336,0)</f>
        <v>0</v>
      </c>
      <c r="CK336" s="74" t="str">
        <f aca="false">IF(OR(AA336&gt;0,BB336&gt;0,CD336&gt;0,CJ336&gt;0),AA336+BB336+CD336+CJ336,"")</f>
        <v/>
      </c>
    </row>
    <row r="337" customFormat="false" ht="12.8" hidden="false" customHeight="false" outlineLevel="0" collapsed="false">
      <c r="A337" s="66" t="n">
        <f aca="false">'Vstupní data'!A337</f>
        <v>0</v>
      </c>
      <c r="F337" s="66" t="str">
        <f aca="false">CONCATENATE('Vstupní data'!F337,'Vstupní data'!G337,'Vstupní data'!H337,'Vstupní data'!I337)</f>
        <v/>
      </c>
      <c r="G337" s="66"/>
      <c r="H337" s="66" t="n">
        <f aca="false">'Vstupní data'!K337</f>
        <v>0</v>
      </c>
      <c r="I337" s="66" t="n">
        <f aca="false">'Vstupní data'!L337</f>
        <v>0</v>
      </c>
      <c r="J337" s="66" t="n">
        <f aca="false">'Vstupní data'!K337*'Vstupní data'!M337/100</f>
        <v>0</v>
      </c>
      <c r="L337" s="66" t="n">
        <f aca="false">IF('Vstupní data'!N337="prostokořenný",0,IF('Vstupní data'!N337="krytokořenný","k",IF('Vstupní data'!N337="poloodrostky nebo odrostky, prostokořenné i krytokořenné","po",0)))</f>
        <v>0</v>
      </c>
      <c r="N337" s="66"/>
      <c r="O337" s="66" t="n">
        <f aca="false">'Vstupní data'!O337</f>
        <v>0</v>
      </c>
      <c r="P337" s="66" t="n">
        <f aca="false">IF(O337&gt;0,VLOOKUP(CONCATENATE(VLOOKUP(I337,'Pril3-drev'!$H$5:$K$83,4,0),"-",'Vstupní data'!R337),K2!$C$15:$D$23,2,0),0)</f>
        <v>0</v>
      </c>
      <c r="Q337" s="66" t="n">
        <f aca="false">IF(O337&gt;0,VLOOKUP(I337,'Pril3-drev'!$H$5:$I$83,2,0),0)</f>
        <v>0</v>
      </c>
      <c r="R337" s="66" t="n">
        <f aca="false">IF(Q337&gt;0,VLOOKUP(Q337,'Pril6-okus'!$A$5:$B$17,2,0),0)</f>
        <v>0</v>
      </c>
      <c r="S337" s="66" t="n">
        <f aca="false">IF(O337&gt;0,VLOOKUP(I337,'Pril3-drev'!$H$5:$J$83,3,0),0)</f>
        <v>0</v>
      </c>
      <c r="T337" s="66" t="str">
        <f aca="false">IF(O337&gt;0,IF(L337="k",0.9*VLOOKUP(S337,'ha-pocty-vyhl'!$A$5:$B$20,2,0),IF(L337="po",0.8*VLOOKUP(S337,'ha-pocty-vyhl'!$A$5:$B$20,2,0),VLOOKUP(S337,'ha-pocty-vyhl'!$A$5:$B$20,2,0))),"")</f>
        <v/>
      </c>
      <c r="U337" s="66" t="n">
        <f aca="false">'Vstupní data'!P337</f>
        <v>0</v>
      </c>
      <c r="V337" s="66" t="n">
        <f aca="false">IF(O337&gt;0,1.3*T337*1000*Z337/10000,0)</f>
        <v>0</v>
      </c>
      <c r="W337" s="66" t="n">
        <f aca="false">IF(O337&gt;0,1.3*T337*1000*Z337/10000,0)</f>
        <v>0</v>
      </c>
      <c r="X337" s="66" t="n">
        <f aca="false">IF(O337&gt;0,IF(O337&gt;V337,V337,O337),0)</f>
        <v>0</v>
      </c>
      <c r="Y337" s="66" t="n">
        <f aca="false">IF(O337&gt;0,IF(IF(U337&gt;W337,W337,U337)&lt;X337,W337,IF(U337&gt;W337,W337,U337)),0)</f>
        <v>0</v>
      </c>
      <c r="Z337" s="66" t="n">
        <f aca="false">IF(O337&gt;0,IF(J337&gt;0,J337,K337*H337/100),0)</f>
        <v>0</v>
      </c>
      <c r="AA337" s="67" t="n">
        <f aca="false">IF(O337&gt;0,CEILING(R337*P337*X337/Y337*Z337,1),0)</f>
        <v>0</v>
      </c>
      <c r="AB337" s="68" t="n">
        <f aca="false">IF(O337&gt;0,AA337/O337,0)</f>
        <v>0</v>
      </c>
      <c r="AC337" s="66" t="n">
        <f aca="false">'Vstupní data'!W337</f>
        <v>0</v>
      </c>
      <c r="AI337" s="66" t="str">
        <f aca="false">IF(OR('Vstupní data'!T337&gt;0,'Vstupní data'!U337&gt;0),VLOOKUP(I337,'Pril3-drev'!$H$5:$J$83,3,0),"")</f>
        <v/>
      </c>
      <c r="AJ337" s="66" t="n">
        <f aca="false">IF('Vstupní data'!V337="prostokořenný",0,IF('Vstupní data'!V337="krytokořenný","k",IF('Vstupní data'!V337="poloodrostky nebo odrostky, prostokořenné i krytokořenné","po",0)))</f>
        <v>0</v>
      </c>
      <c r="AK337" s="66" t="n">
        <f aca="false">IF(OR('Vstupní data'!T337&gt;0,'Vstupní data'!U337&gt;0),IF(AJ337="k",0.9*VLOOKUP(AI337,'ha-pocty-vyhl'!$A$5:$B$20,2,0),IF(AJ337="po",0.8*VLOOKUP(AI337,'ha-pocty-vyhl'!$A$5:$B$20,2,0),VLOOKUP(AI337,'ha-pocty-vyhl'!$A$5:$B$20,2,0))),0)</f>
        <v>0</v>
      </c>
      <c r="AL337" s="66" t="n">
        <f aca="false">IF(OR('Vstupní data'!T337&gt;0,'Vstupní data'!U337&gt;0),'Vstupní data'!K337*'Vstupní data'!M337/100,0)</f>
        <v>0</v>
      </c>
      <c r="AM337" s="66" t="n">
        <f aca="false">IF(OR('Vstupní data'!T337&gt;0,'Vstupní data'!U337&gt;0),IF('Vstupní data'!T337&gt;0,'Vstupní data'!T337,ROUND(10*'Vstupní data'!U337/AK337,0)),0)</f>
        <v>0</v>
      </c>
      <c r="AN337" s="69" t="n">
        <f aca="false">IF('Vstupní data'!T337&gt;0,   IF('Vstupní data'!T337&lt;=AL337,'Vstupní data'!T337,AL337),   IF(AM337&lt;AL337,AM337,AL337))</f>
        <v>0</v>
      </c>
      <c r="AO337" s="69" t="n">
        <f aca="false">'Vstupní data'!X337</f>
        <v>0</v>
      </c>
      <c r="AP337" s="66" t="n">
        <f aca="false">IF(OR('Vstupní data'!T337&gt;0,'Vstupní data'!U337&gt;0),IF(I337&lt;&gt;0,VLOOKUP(I337,'Pril3-drev'!$H$5:$I$83,2,0),0),0)</f>
        <v>0</v>
      </c>
      <c r="AQ337" s="66" t="n">
        <f aca="false">'Vstupní data'!Y337</f>
        <v>0</v>
      </c>
      <c r="AR337" s="66" t="str">
        <f aca="false">IF(AC337&gt;5,   IF('Vstupní data'!Y337&gt;0,   VLOOKUP(VLOOKUP(CONCATENATE(VLOOKUP(I337,'Pril3-drev'!$H$4:$L$83,5,0),AC337),'Pril3-drev'!$Q$4:$R$2803,2,0),'AVB-BS'!$C$5:$S$29 ,LOOKUP(AQ337,'AVB-BS'!$D$3:$S$3,'AVB-BS'!$D$1:$S$1) ,0 )   ,   IF('Vstupní data'!Z337&gt;0,'Vstupní data'!Z337,0)) , "")</f>
        <v/>
      </c>
      <c r="AS337" s="70" t="str">
        <f aca="false">IF(AC337&gt;5,VLOOKUP(CONCATENATE(AP337,AR337),'Pril1-THLPa'!$H$6:$N$96,4,0),"")</f>
        <v/>
      </c>
      <c r="AT337" s="70" t="str">
        <f aca="false">IF(AC337&gt;5,VLOOKUP(CONCATENATE(AP337,AR337),'Pril1-THLPa'!$H$6:$N$96,5,0),"")</f>
        <v/>
      </c>
      <c r="AU337" s="70" t="str">
        <f aca="false">IF(AC337&gt;5,VLOOKUP(CONCATENATE(AP337,AR337),'Pril1-THLPa'!$H$6:$N$96,6,0),"")</f>
        <v/>
      </c>
      <c r="AV337" s="70" t="str">
        <f aca="false">IF(AC337&gt;5,VLOOKUP(CONCATENATE(AP337,AR337),'Pril1-THLPa'!$H$6:$N$96,7,0),"")</f>
        <v/>
      </c>
      <c r="AW337" s="70" t="str">
        <f aca="false">IF(AC337&gt;5,VLOOKUP(CONCATENATE(AP337,AR337),'Pril1-THLPa'!$H$6:$O$96,8,0),"")</f>
        <v/>
      </c>
      <c r="AX337" s="66" t="n">
        <f aca="false">IF(AC337&gt;0,IF(AND(AC337&gt;0,AC337&lt;=5),VLOOKUP(AP337,'Pril1-THLPa'!$A$6:$F$18,LOOKUP(AC337,'Pril1-THLPa'!$B$5:$F$5,'Pril1-THLPa'!$B$4:$F$4),0),AS337+AT337*(AC337-5)+AU337*POWER(AC337-5,2)+AV337*POWER(AC337-5,3)+AW337*POWER(AC337-5,4)),0)</f>
        <v>0</v>
      </c>
      <c r="AY337" s="71"/>
      <c r="AZ337" s="66" t="n">
        <f aca="false">'Vstupní data'!AA337</f>
        <v>0</v>
      </c>
      <c r="BA337" s="66" t="n">
        <f aca="false">IF(OR('Vstupní data'!T337&gt;0,'Vstupní data'!U337&gt;0),IF(AC337&lt;&gt;"",AX337*AO337/10*(100+AZ337)/100,0),0)</f>
        <v>0</v>
      </c>
      <c r="BB337" s="67" t="n">
        <f aca="false">IF(AC337&lt;&gt;"",ROUND(BA337*AN337,0),0)</f>
        <v>0</v>
      </c>
      <c r="BC337" s="68" t="str">
        <f aca="false">IF(AE337&gt;0,BB337/AE337,"")</f>
        <v/>
      </c>
      <c r="BD337" s="66" t="n">
        <f aca="false">'Vstupní data'!AE337</f>
        <v>0</v>
      </c>
      <c r="BF337" s="66" t="n">
        <f aca="false">'Vstupní data'!AC337</f>
        <v>0</v>
      </c>
      <c r="BH337" s="66" t="n">
        <f aca="false">'Vstupní data'!AD337</f>
        <v>0</v>
      </c>
      <c r="BI337" s="66" t="n">
        <f aca="false">'Vstupní data'!AF337</f>
        <v>0</v>
      </c>
      <c r="BJ337" s="69" t="n">
        <f aca="false">'Vstupní data'!AG337</f>
        <v>0</v>
      </c>
      <c r="BK337" s="69" t="n">
        <f aca="false">IF(BF337&lt;&gt;0,VLOOKUP(I337,'Pril3-drev'!$H$5:$I$83,2,0),0)</f>
        <v>0</v>
      </c>
      <c r="BL337" s="69" t="n">
        <f aca="false">IF(BF337&lt;&gt;0,VLOOKUP(BK337,'Pril3-drev'!$A$5:$C$17,3,0),0)</f>
        <v>0</v>
      </c>
      <c r="BM337" s="69" t="n">
        <f aca="false">'Vstupní data'!AH337</f>
        <v>0</v>
      </c>
      <c r="BN337" s="69" t="n">
        <f aca="false">IF('Vstupní data'!AH337&gt;0,   VLOOKUP(VLOOKUP(CONCATENATE(VLOOKUP(I337,'Pril3-drev'!$H$4:$L$83,5,0),BD337),'Pril3-drev'!$Q$4:$R$2803,2,0),'AVB-BS'!$C$5:$S$29 ,LOOKUP(BM337,'AVB-BS'!$D$3:$S$3,'AVB-BS'!$D$1:$S$1) ,0 )   ,   IF('Vstupní data'!AI337&gt;0,'Vstupní data'!AI337,0))</f>
        <v>0</v>
      </c>
      <c r="BO337" s="69" t="str">
        <f aca="false">IF(BX337&gt;5,VLOOKUP(CONCATENATE(BK337,BN337),'Pril1-THLPa'!$H$6:$N$96,4,0),"")</f>
        <v/>
      </c>
      <c r="BP337" s="69" t="str">
        <f aca="false">IF(BX337&gt;5,VLOOKUP(CONCATENATE(BK337,BN337),'Pril1-THLPa'!$H$6:$N$96,5,0),"")</f>
        <v/>
      </c>
      <c r="BQ337" s="69" t="str">
        <f aca="false">IF(BX337&gt;5,VLOOKUP(CONCATENATE(BK337,BN337),'Pril1-THLPa'!$H$6:$N$96,6,0),"")</f>
        <v/>
      </c>
      <c r="BR337" s="69" t="str">
        <f aca="false">IF(BX337&gt;5,VLOOKUP(CONCATENATE(BK337,BN337),'Pril1-THLPa'!$H$6:$N$96,7,0),"")</f>
        <v/>
      </c>
      <c r="BS337" s="69" t="str">
        <f aca="false">IF(BX337&gt;5,VLOOKUP(CONCATENATE(BK337,BN337),'Pril1-THLPa'!$H$6:$O$96,8,0),"")</f>
        <v/>
      </c>
      <c r="BT337" s="69" t="str">
        <f aca="false">IF(BF337&gt;0, IF(BK337="smrk",  VLOOKUP(VLOOKUP(BD337,'Pril9-K3'!$L$8:$M$207,2,0),'Pril9-K3'!$A$8:$J$16,LOOKUP(BN337,'Pril9-K3'!$A$7:$J$7,'Pril9-K3'!$A$5:$J$5),0), IF(AND(BK337&lt;&gt;"smrk",'Vstupní data'!AK337&lt;&gt;""),'Vstupní data'!AK337,   VLOOKUP(VLOOKUP(BD337,'Pril9-K3'!$L$8:$M$207,2,0),'Pril9-K3'!$A$8:$J$16,LOOKUP(BN337,'Pril9-K3'!$A$7:$J$7,'Pril9-K3'!$A$5:$J$5),0)   )),   "")</f>
        <v/>
      </c>
      <c r="BV337" s="69" t="n">
        <f aca="false">'Vstupní data'!AJ337</f>
        <v>0</v>
      </c>
      <c r="BW337" s="69" t="n">
        <f aca="false">IF(BF337&gt;0,IF(J337&gt;0,J337,K337*H337/100),0)</f>
        <v>0</v>
      </c>
      <c r="BX337" s="69" t="n">
        <f aca="false">IF(BF337&gt;0,IF(BJ337&gt;BL337,BL337,BJ337),0)</f>
        <v>0</v>
      </c>
      <c r="BY337" s="69" t="n">
        <f aca="false">IF(BD337=0,0,IF(AND(BX337&gt;0,BX337&lt;=5),  IF(AND(BX337&gt;0,BX337&lt;=5),VLOOKUP(BK337,'Pril1-THLPa'!$A$6:$F$18,IF(AND(BX337&gt;0,BX337&lt;=5),LOOKUP(BX337,'Pril1-THLPa'!$B$5:$F$5,'Pril1-THLPa'!$B$4:$F$4),""),0),""),  IF(BX337&gt;5,BO337+BP337*(BX337-5)+BQ337*POWER(BX337-5,2)+BR337*POWER(BX337-5,3)+BS337*POWER(BX337-5,4),"")))</f>
        <v>0</v>
      </c>
      <c r="BZ337" s="69" t="n">
        <f aca="false">IF(BY337&gt;0,BY337*BI337/10*BW337*(100+BV337)/100,0)</f>
        <v>0</v>
      </c>
      <c r="CA337" s="69" t="n">
        <f aca="false">IF(BD337&gt;0,BX337-IF(BD337&gt;BX337,BX337,BD337),0)</f>
        <v>0</v>
      </c>
      <c r="CB337" s="69" t="n">
        <f aca="false">POWER(1.01,CA337)</f>
        <v>1</v>
      </c>
      <c r="CC337" s="69" t="n">
        <f aca="false">IF(BF337&gt;0,IF(BF337&gt;BH337,1,BF337/BH337),0)</f>
        <v>0</v>
      </c>
      <c r="CD337" s="72" t="n">
        <f aca="false">IF(BD337=0,0,IF(BF337&gt;0,ROUND(IF(CB337&lt;&gt;0,BZ337*BT337*1/CB337*CC337,0),0),0))</f>
        <v>0</v>
      </c>
      <c r="CE337" s="73" t="str">
        <f aca="false">IF(BF337&gt;0,IF(BF337&gt;BH337,CD337/BF337,CD337/BH337),"")</f>
        <v/>
      </c>
      <c r="CF337" s="69" t="n">
        <f aca="false">'Vstupní data'!AM337</f>
        <v>0</v>
      </c>
      <c r="CG337" s="69" t="n">
        <f aca="false">'Vstupní data'!AN337</f>
        <v>0</v>
      </c>
      <c r="CH337" s="69" t="n">
        <f aca="false">'Vstupní data'!AO337</f>
        <v>0</v>
      </c>
      <c r="CI337" s="69" t="n">
        <f aca="false">'Vstupní data'!AP337</f>
        <v>0</v>
      </c>
      <c r="CJ337" s="72" t="n">
        <f aca="false">ROUND(CH337*CI337,0)</f>
        <v>0</v>
      </c>
      <c r="CK337" s="74" t="str">
        <f aca="false">IF(OR(AA337&gt;0,BB337&gt;0,CD337&gt;0,CJ337&gt;0),AA337+BB337+CD337+CJ337,"")</f>
        <v/>
      </c>
    </row>
    <row r="338" customFormat="false" ht="12.8" hidden="false" customHeight="false" outlineLevel="0" collapsed="false">
      <c r="A338" s="66" t="n">
        <f aca="false">'Vstupní data'!A338</f>
        <v>0</v>
      </c>
      <c r="F338" s="66" t="str">
        <f aca="false">CONCATENATE('Vstupní data'!F338,'Vstupní data'!G338,'Vstupní data'!H338,'Vstupní data'!I338)</f>
        <v/>
      </c>
      <c r="G338" s="66"/>
      <c r="H338" s="66" t="n">
        <f aca="false">'Vstupní data'!K338</f>
        <v>0</v>
      </c>
      <c r="I338" s="66" t="n">
        <f aca="false">'Vstupní data'!L338</f>
        <v>0</v>
      </c>
      <c r="J338" s="66" t="n">
        <f aca="false">'Vstupní data'!K338*'Vstupní data'!M338/100</f>
        <v>0</v>
      </c>
      <c r="L338" s="66" t="n">
        <f aca="false">IF('Vstupní data'!N338="prostokořenný",0,IF('Vstupní data'!N338="krytokořenný","k",IF('Vstupní data'!N338="poloodrostky nebo odrostky, prostokořenné i krytokořenné","po",0)))</f>
        <v>0</v>
      </c>
      <c r="N338" s="66"/>
      <c r="O338" s="66" t="n">
        <f aca="false">'Vstupní data'!O338</f>
        <v>0</v>
      </c>
      <c r="P338" s="66" t="n">
        <f aca="false">IF(O338&gt;0,VLOOKUP(CONCATENATE(VLOOKUP(I338,'Pril3-drev'!$H$5:$K$83,4,0),"-",'Vstupní data'!R338),K2!$C$15:$D$23,2,0),0)</f>
        <v>0</v>
      </c>
      <c r="Q338" s="66" t="n">
        <f aca="false">IF(O338&gt;0,VLOOKUP(I338,'Pril3-drev'!$H$5:$I$83,2,0),0)</f>
        <v>0</v>
      </c>
      <c r="R338" s="66" t="n">
        <f aca="false">IF(Q338&gt;0,VLOOKUP(Q338,'Pril6-okus'!$A$5:$B$17,2,0),0)</f>
        <v>0</v>
      </c>
      <c r="S338" s="66" t="n">
        <f aca="false">IF(O338&gt;0,VLOOKUP(I338,'Pril3-drev'!$H$5:$J$83,3,0),0)</f>
        <v>0</v>
      </c>
      <c r="T338" s="66" t="str">
        <f aca="false">IF(O338&gt;0,IF(L338="k",0.9*VLOOKUP(S338,'ha-pocty-vyhl'!$A$5:$B$20,2,0),IF(L338="po",0.8*VLOOKUP(S338,'ha-pocty-vyhl'!$A$5:$B$20,2,0),VLOOKUP(S338,'ha-pocty-vyhl'!$A$5:$B$20,2,0))),"")</f>
        <v/>
      </c>
      <c r="U338" s="66" t="n">
        <f aca="false">'Vstupní data'!P338</f>
        <v>0</v>
      </c>
      <c r="V338" s="66" t="n">
        <f aca="false">IF(O338&gt;0,1.3*T338*1000*Z338/10000,0)</f>
        <v>0</v>
      </c>
      <c r="W338" s="66" t="n">
        <f aca="false">IF(O338&gt;0,1.3*T338*1000*Z338/10000,0)</f>
        <v>0</v>
      </c>
      <c r="X338" s="66" t="n">
        <f aca="false">IF(O338&gt;0,IF(O338&gt;V338,V338,O338),0)</f>
        <v>0</v>
      </c>
      <c r="Y338" s="66" t="n">
        <f aca="false">IF(O338&gt;0,IF(IF(U338&gt;W338,W338,U338)&lt;X338,W338,IF(U338&gt;W338,W338,U338)),0)</f>
        <v>0</v>
      </c>
      <c r="Z338" s="66" t="n">
        <f aca="false">IF(O338&gt;0,IF(J338&gt;0,J338,K338*H338/100),0)</f>
        <v>0</v>
      </c>
      <c r="AA338" s="67" t="n">
        <f aca="false">IF(O338&gt;0,CEILING(R338*P338*X338/Y338*Z338,1),0)</f>
        <v>0</v>
      </c>
      <c r="AB338" s="68" t="n">
        <f aca="false">IF(O338&gt;0,AA338/O338,0)</f>
        <v>0</v>
      </c>
      <c r="AC338" s="66" t="n">
        <f aca="false">'Vstupní data'!W338</f>
        <v>0</v>
      </c>
      <c r="AI338" s="66" t="str">
        <f aca="false">IF(OR('Vstupní data'!T338&gt;0,'Vstupní data'!U338&gt;0),VLOOKUP(I338,'Pril3-drev'!$H$5:$J$83,3,0),"")</f>
        <v/>
      </c>
      <c r="AJ338" s="66" t="n">
        <f aca="false">IF('Vstupní data'!V338="prostokořenný",0,IF('Vstupní data'!V338="krytokořenný","k",IF('Vstupní data'!V338="poloodrostky nebo odrostky, prostokořenné i krytokořenné","po",0)))</f>
        <v>0</v>
      </c>
      <c r="AK338" s="66" t="n">
        <f aca="false">IF(OR('Vstupní data'!T338&gt;0,'Vstupní data'!U338&gt;0),IF(AJ338="k",0.9*VLOOKUP(AI338,'ha-pocty-vyhl'!$A$5:$B$20,2,0),IF(AJ338="po",0.8*VLOOKUP(AI338,'ha-pocty-vyhl'!$A$5:$B$20,2,0),VLOOKUP(AI338,'ha-pocty-vyhl'!$A$5:$B$20,2,0))),0)</f>
        <v>0</v>
      </c>
      <c r="AL338" s="66" t="n">
        <f aca="false">IF(OR('Vstupní data'!T338&gt;0,'Vstupní data'!U338&gt;0),'Vstupní data'!K338*'Vstupní data'!M338/100,0)</f>
        <v>0</v>
      </c>
      <c r="AM338" s="66" t="n">
        <f aca="false">IF(OR('Vstupní data'!T338&gt;0,'Vstupní data'!U338&gt;0),IF('Vstupní data'!T338&gt;0,'Vstupní data'!T338,ROUND(10*'Vstupní data'!U338/AK338,0)),0)</f>
        <v>0</v>
      </c>
      <c r="AN338" s="69" t="n">
        <f aca="false">IF('Vstupní data'!T338&gt;0,   IF('Vstupní data'!T338&lt;=AL338,'Vstupní data'!T338,AL338),   IF(AM338&lt;AL338,AM338,AL338))</f>
        <v>0</v>
      </c>
      <c r="AO338" s="69" t="n">
        <f aca="false">'Vstupní data'!X338</f>
        <v>0</v>
      </c>
      <c r="AP338" s="66" t="n">
        <f aca="false">IF(OR('Vstupní data'!T338&gt;0,'Vstupní data'!U338&gt;0),IF(I338&lt;&gt;0,VLOOKUP(I338,'Pril3-drev'!$H$5:$I$83,2,0),0),0)</f>
        <v>0</v>
      </c>
      <c r="AQ338" s="66" t="n">
        <f aca="false">'Vstupní data'!Y338</f>
        <v>0</v>
      </c>
      <c r="AR338" s="66" t="str">
        <f aca="false">IF(AC338&gt;5,   IF('Vstupní data'!Y338&gt;0,   VLOOKUP(VLOOKUP(CONCATENATE(VLOOKUP(I338,'Pril3-drev'!$H$4:$L$83,5,0),AC338),'Pril3-drev'!$Q$4:$R$2803,2,0),'AVB-BS'!$C$5:$S$29 ,LOOKUP(AQ338,'AVB-BS'!$D$3:$S$3,'AVB-BS'!$D$1:$S$1) ,0 )   ,   IF('Vstupní data'!Z338&gt;0,'Vstupní data'!Z338,0)) , "")</f>
        <v/>
      </c>
      <c r="AS338" s="70" t="str">
        <f aca="false">IF(AC338&gt;5,VLOOKUP(CONCATENATE(AP338,AR338),'Pril1-THLPa'!$H$6:$N$96,4,0),"")</f>
        <v/>
      </c>
      <c r="AT338" s="70" t="str">
        <f aca="false">IF(AC338&gt;5,VLOOKUP(CONCATENATE(AP338,AR338),'Pril1-THLPa'!$H$6:$N$96,5,0),"")</f>
        <v/>
      </c>
      <c r="AU338" s="70" t="str">
        <f aca="false">IF(AC338&gt;5,VLOOKUP(CONCATENATE(AP338,AR338),'Pril1-THLPa'!$H$6:$N$96,6,0),"")</f>
        <v/>
      </c>
      <c r="AV338" s="70" t="str">
        <f aca="false">IF(AC338&gt;5,VLOOKUP(CONCATENATE(AP338,AR338),'Pril1-THLPa'!$H$6:$N$96,7,0),"")</f>
        <v/>
      </c>
      <c r="AW338" s="70" t="str">
        <f aca="false">IF(AC338&gt;5,VLOOKUP(CONCATENATE(AP338,AR338),'Pril1-THLPa'!$H$6:$O$96,8,0),"")</f>
        <v/>
      </c>
      <c r="AX338" s="66" t="n">
        <f aca="false">IF(AC338&gt;0,IF(AND(AC338&gt;0,AC338&lt;=5),VLOOKUP(AP338,'Pril1-THLPa'!$A$6:$F$18,LOOKUP(AC338,'Pril1-THLPa'!$B$5:$F$5,'Pril1-THLPa'!$B$4:$F$4),0),AS338+AT338*(AC338-5)+AU338*POWER(AC338-5,2)+AV338*POWER(AC338-5,3)+AW338*POWER(AC338-5,4)),0)</f>
        <v>0</v>
      </c>
      <c r="AY338" s="71"/>
      <c r="AZ338" s="66" t="n">
        <f aca="false">'Vstupní data'!AA338</f>
        <v>0</v>
      </c>
      <c r="BA338" s="66" t="n">
        <f aca="false">IF(OR('Vstupní data'!T338&gt;0,'Vstupní data'!U338&gt;0),IF(AC338&lt;&gt;"",AX338*AO338/10*(100+AZ338)/100,0),0)</f>
        <v>0</v>
      </c>
      <c r="BB338" s="67" t="n">
        <f aca="false">IF(AC338&lt;&gt;"",ROUND(BA338*AN338,0),0)</f>
        <v>0</v>
      </c>
      <c r="BC338" s="68" t="str">
        <f aca="false">IF(AE338&gt;0,BB338/AE338,"")</f>
        <v/>
      </c>
      <c r="BD338" s="66" t="n">
        <f aca="false">'Vstupní data'!AE338</f>
        <v>0</v>
      </c>
      <c r="BF338" s="66" t="n">
        <f aca="false">'Vstupní data'!AC338</f>
        <v>0</v>
      </c>
      <c r="BH338" s="66" t="n">
        <f aca="false">'Vstupní data'!AD338</f>
        <v>0</v>
      </c>
      <c r="BI338" s="66" t="n">
        <f aca="false">'Vstupní data'!AF338</f>
        <v>0</v>
      </c>
      <c r="BJ338" s="69" t="n">
        <f aca="false">'Vstupní data'!AG338</f>
        <v>0</v>
      </c>
      <c r="BK338" s="69" t="n">
        <f aca="false">IF(BF338&lt;&gt;0,VLOOKUP(I338,'Pril3-drev'!$H$5:$I$83,2,0),0)</f>
        <v>0</v>
      </c>
      <c r="BL338" s="69" t="n">
        <f aca="false">IF(BF338&lt;&gt;0,VLOOKUP(BK338,'Pril3-drev'!$A$5:$C$17,3,0),0)</f>
        <v>0</v>
      </c>
      <c r="BM338" s="69" t="n">
        <f aca="false">'Vstupní data'!AH338</f>
        <v>0</v>
      </c>
      <c r="BN338" s="69" t="n">
        <f aca="false">IF('Vstupní data'!AH338&gt;0,   VLOOKUP(VLOOKUP(CONCATENATE(VLOOKUP(I338,'Pril3-drev'!$H$4:$L$83,5,0),BD338),'Pril3-drev'!$Q$4:$R$2803,2,0),'AVB-BS'!$C$5:$S$29 ,LOOKUP(BM338,'AVB-BS'!$D$3:$S$3,'AVB-BS'!$D$1:$S$1) ,0 )   ,   IF('Vstupní data'!AI338&gt;0,'Vstupní data'!AI338,0))</f>
        <v>0</v>
      </c>
      <c r="BO338" s="69" t="str">
        <f aca="false">IF(BX338&gt;5,VLOOKUP(CONCATENATE(BK338,BN338),'Pril1-THLPa'!$H$6:$N$96,4,0),"")</f>
        <v/>
      </c>
      <c r="BP338" s="69" t="str">
        <f aca="false">IF(BX338&gt;5,VLOOKUP(CONCATENATE(BK338,BN338),'Pril1-THLPa'!$H$6:$N$96,5,0),"")</f>
        <v/>
      </c>
      <c r="BQ338" s="69" t="str">
        <f aca="false">IF(BX338&gt;5,VLOOKUP(CONCATENATE(BK338,BN338),'Pril1-THLPa'!$H$6:$N$96,6,0),"")</f>
        <v/>
      </c>
      <c r="BR338" s="69" t="str">
        <f aca="false">IF(BX338&gt;5,VLOOKUP(CONCATENATE(BK338,BN338),'Pril1-THLPa'!$H$6:$N$96,7,0),"")</f>
        <v/>
      </c>
      <c r="BS338" s="69" t="str">
        <f aca="false">IF(BX338&gt;5,VLOOKUP(CONCATENATE(BK338,BN338),'Pril1-THLPa'!$H$6:$O$96,8,0),"")</f>
        <v/>
      </c>
      <c r="BT338" s="69" t="str">
        <f aca="false">IF(BF338&gt;0, IF(BK338="smrk",  VLOOKUP(VLOOKUP(BD338,'Pril9-K3'!$L$8:$M$207,2,0),'Pril9-K3'!$A$8:$J$16,LOOKUP(BN338,'Pril9-K3'!$A$7:$J$7,'Pril9-K3'!$A$5:$J$5),0), IF(AND(BK338&lt;&gt;"smrk",'Vstupní data'!AK338&lt;&gt;""),'Vstupní data'!AK338,   VLOOKUP(VLOOKUP(BD338,'Pril9-K3'!$L$8:$M$207,2,0),'Pril9-K3'!$A$8:$J$16,LOOKUP(BN338,'Pril9-K3'!$A$7:$J$7,'Pril9-K3'!$A$5:$J$5),0)   )),   "")</f>
        <v/>
      </c>
      <c r="BV338" s="69" t="n">
        <f aca="false">'Vstupní data'!AJ338</f>
        <v>0</v>
      </c>
      <c r="BW338" s="69" t="n">
        <f aca="false">IF(BF338&gt;0,IF(J338&gt;0,J338,K338*H338/100),0)</f>
        <v>0</v>
      </c>
      <c r="BX338" s="69" t="n">
        <f aca="false">IF(BF338&gt;0,IF(BJ338&gt;BL338,BL338,BJ338),0)</f>
        <v>0</v>
      </c>
      <c r="BY338" s="69" t="n">
        <f aca="false">IF(BD338=0,0,IF(AND(BX338&gt;0,BX338&lt;=5),  IF(AND(BX338&gt;0,BX338&lt;=5),VLOOKUP(BK338,'Pril1-THLPa'!$A$6:$F$18,IF(AND(BX338&gt;0,BX338&lt;=5),LOOKUP(BX338,'Pril1-THLPa'!$B$5:$F$5,'Pril1-THLPa'!$B$4:$F$4),""),0),""),  IF(BX338&gt;5,BO338+BP338*(BX338-5)+BQ338*POWER(BX338-5,2)+BR338*POWER(BX338-5,3)+BS338*POWER(BX338-5,4),"")))</f>
        <v>0</v>
      </c>
      <c r="BZ338" s="69" t="n">
        <f aca="false">IF(BY338&gt;0,BY338*BI338/10*BW338*(100+BV338)/100,0)</f>
        <v>0</v>
      </c>
      <c r="CA338" s="69" t="n">
        <f aca="false">IF(BD338&gt;0,BX338-IF(BD338&gt;BX338,BX338,BD338),0)</f>
        <v>0</v>
      </c>
      <c r="CB338" s="69" t="n">
        <f aca="false">POWER(1.01,CA338)</f>
        <v>1</v>
      </c>
      <c r="CC338" s="69" t="n">
        <f aca="false">IF(BF338&gt;0,IF(BF338&gt;BH338,1,BF338/BH338),0)</f>
        <v>0</v>
      </c>
      <c r="CD338" s="72" t="n">
        <f aca="false">IF(BD338=0,0,IF(BF338&gt;0,ROUND(IF(CB338&lt;&gt;0,BZ338*BT338*1/CB338*CC338,0),0),0))</f>
        <v>0</v>
      </c>
      <c r="CE338" s="73" t="str">
        <f aca="false">IF(BF338&gt;0,IF(BF338&gt;BH338,CD338/BF338,CD338/BH338),"")</f>
        <v/>
      </c>
      <c r="CF338" s="69" t="n">
        <f aca="false">'Vstupní data'!AM338</f>
        <v>0</v>
      </c>
      <c r="CG338" s="69" t="n">
        <f aca="false">'Vstupní data'!AN338</f>
        <v>0</v>
      </c>
      <c r="CH338" s="69" t="n">
        <f aca="false">'Vstupní data'!AO338</f>
        <v>0</v>
      </c>
      <c r="CI338" s="69" t="n">
        <f aca="false">'Vstupní data'!AP338</f>
        <v>0</v>
      </c>
      <c r="CJ338" s="72" t="n">
        <f aca="false">ROUND(CH338*CI338,0)</f>
        <v>0</v>
      </c>
      <c r="CK338" s="74" t="str">
        <f aca="false">IF(OR(AA338&gt;0,BB338&gt;0,CD338&gt;0,CJ338&gt;0),AA338+BB338+CD338+CJ338,"")</f>
        <v/>
      </c>
    </row>
    <row r="339" customFormat="false" ht="12.8" hidden="false" customHeight="false" outlineLevel="0" collapsed="false">
      <c r="A339" s="66" t="n">
        <f aca="false">'Vstupní data'!A339</f>
        <v>0</v>
      </c>
      <c r="F339" s="66" t="str">
        <f aca="false">CONCATENATE('Vstupní data'!F339,'Vstupní data'!G339,'Vstupní data'!H339,'Vstupní data'!I339)</f>
        <v/>
      </c>
      <c r="G339" s="66"/>
      <c r="H339" s="66" t="n">
        <f aca="false">'Vstupní data'!K339</f>
        <v>0</v>
      </c>
      <c r="I339" s="66" t="n">
        <f aca="false">'Vstupní data'!L339</f>
        <v>0</v>
      </c>
      <c r="J339" s="66" t="n">
        <f aca="false">'Vstupní data'!K339*'Vstupní data'!M339/100</f>
        <v>0</v>
      </c>
      <c r="L339" s="66" t="n">
        <f aca="false">IF('Vstupní data'!N339="prostokořenný",0,IF('Vstupní data'!N339="krytokořenný","k",IF('Vstupní data'!N339="poloodrostky nebo odrostky, prostokořenné i krytokořenné","po",0)))</f>
        <v>0</v>
      </c>
      <c r="N339" s="66"/>
      <c r="O339" s="66" t="n">
        <f aca="false">'Vstupní data'!O339</f>
        <v>0</v>
      </c>
      <c r="P339" s="66" t="n">
        <f aca="false">IF(O339&gt;0,VLOOKUP(CONCATENATE(VLOOKUP(I339,'Pril3-drev'!$H$5:$K$83,4,0),"-",'Vstupní data'!R339),K2!$C$15:$D$23,2,0),0)</f>
        <v>0</v>
      </c>
      <c r="Q339" s="66" t="n">
        <f aca="false">IF(O339&gt;0,VLOOKUP(I339,'Pril3-drev'!$H$5:$I$83,2,0),0)</f>
        <v>0</v>
      </c>
      <c r="R339" s="66" t="n">
        <f aca="false">IF(Q339&gt;0,VLOOKUP(Q339,'Pril6-okus'!$A$5:$B$17,2,0),0)</f>
        <v>0</v>
      </c>
      <c r="S339" s="66" t="n">
        <f aca="false">IF(O339&gt;0,VLOOKUP(I339,'Pril3-drev'!$H$5:$J$83,3,0),0)</f>
        <v>0</v>
      </c>
      <c r="T339" s="66" t="str">
        <f aca="false">IF(O339&gt;0,IF(L339="k",0.9*VLOOKUP(S339,'ha-pocty-vyhl'!$A$5:$B$20,2,0),IF(L339="po",0.8*VLOOKUP(S339,'ha-pocty-vyhl'!$A$5:$B$20,2,0),VLOOKUP(S339,'ha-pocty-vyhl'!$A$5:$B$20,2,0))),"")</f>
        <v/>
      </c>
      <c r="U339" s="66" t="n">
        <f aca="false">'Vstupní data'!P339</f>
        <v>0</v>
      </c>
      <c r="V339" s="66" t="n">
        <f aca="false">IF(O339&gt;0,1.3*T339*1000*Z339/10000,0)</f>
        <v>0</v>
      </c>
      <c r="W339" s="66" t="n">
        <f aca="false">IF(O339&gt;0,1.3*T339*1000*Z339/10000,0)</f>
        <v>0</v>
      </c>
      <c r="X339" s="66" t="n">
        <f aca="false">IF(O339&gt;0,IF(O339&gt;V339,V339,O339),0)</f>
        <v>0</v>
      </c>
      <c r="Y339" s="66" t="n">
        <f aca="false">IF(O339&gt;0,IF(IF(U339&gt;W339,W339,U339)&lt;X339,W339,IF(U339&gt;W339,W339,U339)),0)</f>
        <v>0</v>
      </c>
      <c r="Z339" s="66" t="n">
        <f aca="false">IF(O339&gt;0,IF(J339&gt;0,J339,K339*H339/100),0)</f>
        <v>0</v>
      </c>
      <c r="AA339" s="67" t="n">
        <f aca="false">IF(O339&gt;0,CEILING(R339*P339*X339/Y339*Z339,1),0)</f>
        <v>0</v>
      </c>
      <c r="AB339" s="68" t="n">
        <f aca="false">IF(O339&gt;0,AA339/O339,0)</f>
        <v>0</v>
      </c>
      <c r="AC339" s="66" t="n">
        <f aca="false">'Vstupní data'!W339</f>
        <v>0</v>
      </c>
      <c r="AI339" s="66" t="str">
        <f aca="false">IF(OR('Vstupní data'!T339&gt;0,'Vstupní data'!U339&gt;0),VLOOKUP(I339,'Pril3-drev'!$H$5:$J$83,3,0),"")</f>
        <v/>
      </c>
      <c r="AJ339" s="66" t="n">
        <f aca="false">IF('Vstupní data'!V339="prostokořenný",0,IF('Vstupní data'!V339="krytokořenný","k",IF('Vstupní data'!V339="poloodrostky nebo odrostky, prostokořenné i krytokořenné","po",0)))</f>
        <v>0</v>
      </c>
      <c r="AK339" s="66" t="n">
        <f aca="false">IF(OR('Vstupní data'!T339&gt;0,'Vstupní data'!U339&gt;0),IF(AJ339="k",0.9*VLOOKUP(AI339,'ha-pocty-vyhl'!$A$5:$B$20,2,0),IF(AJ339="po",0.8*VLOOKUP(AI339,'ha-pocty-vyhl'!$A$5:$B$20,2,0),VLOOKUP(AI339,'ha-pocty-vyhl'!$A$5:$B$20,2,0))),0)</f>
        <v>0</v>
      </c>
      <c r="AL339" s="66" t="n">
        <f aca="false">IF(OR('Vstupní data'!T339&gt;0,'Vstupní data'!U339&gt;0),'Vstupní data'!K339*'Vstupní data'!M339/100,0)</f>
        <v>0</v>
      </c>
      <c r="AM339" s="66" t="n">
        <f aca="false">IF(OR('Vstupní data'!T339&gt;0,'Vstupní data'!U339&gt;0),IF('Vstupní data'!T339&gt;0,'Vstupní data'!T339,ROUND(10*'Vstupní data'!U339/AK339,0)),0)</f>
        <v>0</v>
      </c>
      <c r="AN339" s="69" t="n">
        <f aca="false">IF('Vstupní data'!T339&gt;0,   IF('Vstupní data'!T339&lt;=AL339,'Vstupní data'!T339,AL339),   IF(AM339&lt;AL339,AM339,AL339))</f>
        <v>0</v>
      </c>
      <c r="AO339" s="69" t="n">
        <f aca="false">'Vstupní data'!X339</f>
        <v>0</v>
      </c>
      <c r="AP339" s="66" t="n">
        <f aca="false">IF(OR('Vstupní data'!T339&gt;0,'Vstupní data'!U339&gt;0),IF(I339&lt;&gt;0,VLOOKUP(I339,'Pril3-drev'!$H$5:$I$83,2,0),0),0)</f>
        <v>0</v>
      </c>
      <c r="AQ339" s="66" t="n">
        <f aca="false">'Vstupní data'!Y339</f>
        <v>0</v>
      </c>
      <c r="AR339" s="66" t="str">
        <f aca="false">IF(AC339&gt;5,   IF('Vstupní data'!Y339&gt;0,   VLOOKUP(VLOOKUP(CONCATENATE(VLOOKUP(I339,'Pril3-drev'!$H$4:$L$83,5,0),AC339),'Pril3-drev'!$Q$4:$R$2803,2,0),'AVB-BS'!$C$5:$S$29 ,LOOKUP(AQ339,'AVB-BS'!$D$3:$S$3,'AVB-BS'!$D$1:$S$1) ,0 )   ,   IF('Vstupní data'!Z339&gt;0,'Vstupní data'!Z339,0)) , "")</f>
        <v/>
      </c>
      <c r="AS339" s="70" t="str">
        <f aca="false">IF(AC339&gt;5,VLOOKUP(CONCATENATE(AP339,AR339),'Pril1-THLPa'!$H$6:$N$96,4,0),"")</f>
        <v/>
      </c>
      <c r="AT339" s="70" t="str">
        <f aca="false">IF(AC339&gt;5,VLOOKUP(CONCATENATE(AP339,AR339),'Pril1-THLPa'!$H$6:$N$96,5,0),"")</f>
        <v/>
      </c>
      <c r="AU339" s="70" t="str">
        <f aca="false">IF(AC339&gt;5,VLOOKUP(CONCATENATE(AP339,AR339),'Pril1-THLPa'!$H$6:$N$96,6,0),"")</f>
        <v/>
      </c>
      <c r="AV339" s="70" t="str">
        <f aca="false">IF(AC339&gt;5,VLOOKUP(CONCATENATE(AP339,AR339),'Pril1-THLPa'!$H$6:$N$96,7,0),"")</f>
        <v/>
      </c>
      <c r="AW339" s="70" t="str">
        <f aca="false">IF(AC339&gt;5,VLOOKUP(CONCATENATE(AP339,AR339),'Pril1-THLPa'!$H$6:$O$96,8,0),"")</f>
        <v/>
      </c>
      <c r="AX339" s="66" t="n">
        <f aca="false">IF(AC339&gt;0,IF(AND(AC339&gt;0,AC339&lt;=5),VLOOKUP(AP339,'Pril1-THLPa'!$A$6:$F$18,LOOKUP(AC339,'Pril1-THLPa'!$B$5:$F$5,'Pril1-THLPa'!$B$4:$F$4),0),AS339+AT339*(AC339-5)+AU339*POWER(AC339-5,2)+AV339*POWER(AC339-5,3)+AW339*POWER(AC339-5,4)),0)</f>
        <v>0</v>
      </c>
      <c r="AY339" s="71"/>
      <c r="AZ339" s="66" t="n">
        <f aca="false">'Vstupní data'!AA339</f>
        <v>0</v>
      </c>
      <c r="BA339" s="66" t="n">
        <f aca="false">IF(OR('Vstupní data'!T339&gt;0,'Vstupní data'!U339&gt;0),IF(AC339&lt;&gt;"",AX339*AO339/10*(100+AZ339)/100,0),0)</f>
        <v>0</v>
      </c>
      <c r="BB339" s="67" t="n">
        <f aca="false">IF(AC339&lt;&gt;"",ROUND(BA339*AN339,0),0)</f>
        <v>0</v>
      </c>
      <c r="BC339" s="68" t="str">
        <f aca="false">IF(AE339&gt;0,BB339/AE339,"")</f>
        <v/>
      </c>
      <c r="BD339" s="66" t="n">
        <f aca="false">'Vstupní data'!AE339</f>
        <v>0</v>
      </c>
      <c r="BF339" s="66" t="n">
        <f aca="false">'Vstupní data'!AC339</f>
        <v>0</v>
      </c>
      <c r="BH339" s="66" t="n">
        <f aca="false">'Vstupní data'!AD339</f>
        <v>0</v>
      </c>
      <c r="BI339" s="66" t="n">
        <f aca="false">'Vstupní data'!AF339</f>
        <v>0</v>
      </c>
      <c r="BJ339" s="69" t="n">
        <f aca="false">'Vstupní data'!AG339</f>
        <v>0</v>
      </c>
      <c r="BK339" s="69" t="n">
        <f aca="false">IF(BF339&lt;&gt;0,VLOOKUP(I339,'Pril3-drev'!$H$5:$I$83,2,0),0)</f>
        <v>0</v>
      </c>
      <c r="BL339" s="69" t="n">
        <f aca="false">IF(BF339&lt;&gt;0,VLOOKUP(BK339,'Pril3-drev'!$A$5:$C$17,3,0),0)</f>
        <v>0</v>
      </c>
      <c r="BM339" s="69" t="n">
        <f aca="false">'Vstupní data'!AH339</f>
        <v>0</v>
      </c>
      <c r="BN339" s="69" t="n">
        <f aca="false">IF('Vstupní data'!AH339&gt;0,   VLOOKUP(VLOOKUP(CONCATENATE(VLOOKUP(I339,'Pril3-drev'!$H$4:$L$83,5,0),BD339),'Pril3-drev'!$Q$4:$R$2803,2,0),'AVB-BS'!$C$5:$S$29 ,LOOKUP(BM339,'AVB-BS'!$D$3:$S$3,'AVB-BS'!$D$1:$S$1) ,0 )   ,   IF('Vstupní data'!AI339&gt;0,'Vstupní data'!AI339,0))</f>
        <v>0</v>
      </c>
      <c r="BO339" s="69" t="str">
        <f aca="false">IF(BX339&gt;5,VLOOKUP(CONCATENATE(BK339,BN339),'Pril1-THLPa'!$H$6:$N$96,4,0),"")</f>
        <v/>
      </c>
      <c r="BP339" s="69" t="str">
        <f aca="false">IF(BX339&gt;5,VLOOKUP(CONCATENATE(BK339,BN339),'Pril1-THLPa'!$H$6:$N$96,5,0),"")</f>
        <v/>
      </c>
      <c r="BQ339" s="69" t="str">
        <f aca="false">IF(BX339&gt;5,VLOOKUP(CONCATENATE(BK339,BN339),'Pril1-THLPa'!$H$6:$N$96,6,0),"")</f>
        <v/>
      </c>
      <c r="BR339" s="69" t="str">
        <f aca="false">IF(BX339&gt;5,VLOOKUP(CONCATENATE(BK339,BN339),'Pril1-THLPa'!$H$6:$N$96,7,0),"")</f>
        <v/>
      </c>
      <c r="BS339" s="69" t="str">
        <f aca="false">IF(BX339&gt;5,VLOOKUP(CONCATENATE(BK339,BN339),'Pril1-THLPa'!$H$6:$O$96,8,0),"")</f>
        <v/>
      </c>
      <c r="BT339" s="69" t="str">
        <f aca="false">IF(BF339&gt;0, IF(BK339="smrk",  VLOOKUP(VLOOKUP(BD339,'Pril9-K3'!$L$8:$M$207,2,0),'Pril9-K3'!$A$8:$J$16,LOOKUP(BN339,'Pril9-K3'!$A$7:$J$7,'Pril9-K3'!$A$5:$J$5),0), IF(AND(BK339&lt;&gt;"smrk",'Vstupní data'!AK339&lt;&gt;""),'Vstupní data'!AK339,   VLOOKUP(VLOOKUP(BD339,'Pril9-K3'!$L$8:$M$207,2,0),'Pril9-K3'!$A$8:$J$16,LOOKUP(BN339,'Pril9-K3'!$A$7:$J$7,'Pril9-K3'!$A$5:$J$5),0)   )),   "")</f>
        <v/>
      </c>
      <c r="BV339" s="69" t="n">
        <f aca="false">'Vstupní data'!AJ339</f>
        <v>0</v>
      </c>
      <c r="BW339" s="69" t="n">
        <f aca="false">IF(BF339&gt;0,IF(J339&gt;0,J339,K339*H339/100),0)</f>
        <v>0</v>
      </c>
      <c r="BX339" s="69" t="n">
        <f aca="false">IF(BF339&gt;0,IF(BJ339&gt;BL339,BL339,BJ339),0)</f>
        <v>0</v>
      </c>
      <c r="BY339" s="69" t="n">
        <f aca="false">IF(BD339=0,0,IF(AND(BX339&gt;0,BX339&lt;=5),  IF(AND(BX339&gt;0,BX339&lt;=5),VLOOKUP(BK339,'Pril1-THLPa'!$A$6:$F$18,IF(AND(BX339&gt;0,BX339&lt;=5),LOOKUP(BX339,'Pril1-THLPa'!$B$5:$F$5,'Pril1-THLPa'!$B$4:$F$4),""),0),""),  IF(BX339&gt;5,BO339+BP339*(BX339-5)+BQ339*POWER(BX339-5,2)+BR339*POWER(BX339-5,3)+BS339*POWER(BX339-5,4),"")))</f>
        <v>0</v>
      </c>
      <c r="BZ339" s="69" t="n">
        <f aca="false">IF(BY339&gt;0,BY339*BI339/10*BW339*(100+BV339)/100,0)</f>
        <v>0</v>
      </c>
      <c r="CA339" s="69" t="n">
        <f aca="false">IF(BD339&gt;0,BX339-IF(BD339&gt;BX339,BX339,BD339),0)</f>
        <v>0</v>
      </c>
      <c r="CB339" s="69" t="n">
        <f aca="false">POWER(1.01,CA339)</f>
        <v>1</v>
      </c>
      <c r="CC339" s="69" t="n">
        <f aca="false">IF(BF339&gt;0,IF(BF339&gt;BH339,1,BF339/BH339),0)</f>
        <v>0</v>
      </c>
      <c r="CD339" s="72" t="n">
        <f aca="false">IF(BD339=0,0,IF(BF339&gt;0,ROUND(IF(CB339&lt;&gt;0,BZ339*BT339*1/CB339*CC339,0),0),0))</f>
        <v>0</v>
      </c>
      <c r="CE339" s="73" t="str">
        <f aca="false">IF(BF339&gt;0,IF(BF339&gt;BH339,CD339/BF339,CD339/BH339),"")</f>
        <v/>
      </c>
      <c r="CF339" s="69" t="n">
        <f aca="false">'Vstupní data'!AM339</f>
        <v>0</v>
      </c>
      <c r="CG339" s="69" t="n">
        <f aca="false">'Vstupní data'!AN339</f>
        <v>0</v>
      </c>
      <c r="CH339" s="69" t="n">
        <f aca="false">'Vstupní data'!AO339</f>
        <v>0</v>
      </c>
      <c r="CI339" s="69" t="n">
        <f aca="false">'Vstupní data'!AP339</f>
        <v>0</v>
      </c>
      <c r="CJ339" s="72" t="n">
        <f aca="false">ROUND(CH339*CI339,0)</f>
        <v>0</v>
      </c>
      <c r="CK339" s="74" t="str">
        <f aca="false">IF(OR(AA339&gt;0,BB339&gt;0,CD339&gt;0,CJ339&gt;0),AA339+BB339+CD339+CJ339,"")</f>
        <v/>
      </c>
    </row>
    <row r="340" customFormat="false" ht="12.8" hidden="false" customHeight="false" outlineLevel="0" collapsed="false">
      <c r="A340" s="66" t="n">
        <f aca="false">'Vstupní data'!A340</f>
        <v>0</v>
      </c>
      <c r="F340" s="66" t="str">
        <f aca="false">CONCATENATE('Vstupní data'!F340,'Vstupní data'!G340,'Vstupní data'!H340,'Vstupní data'!I340)</f>
        <v/>
      </c>
      <c r="G340" s="66"/>
      <c r="H340" s="66" t="n">
        <f aca="false">'Vstupní data'!K340</f>
        <v>0</v>
      </c>
      <c r="I340" s="66" t="n">
        <f aca="false">'Vstupní data'!L340</f>
        <v>0</v>
      </c>
      <c r="J340" s="66" t="n">
        <f aca="false">'Vstupní data'!K340*'Vstupní data'!M340/100</f>
        <v>0</v>
      </c>
      <c r="L340" s="66" t="n">
        <f aca="false">IF('Vstupní data'!N340="prostokořenný",0,IF('Vstupní data'!N340="krytokořenný","k",IF('Vstupní data'!N340="poloodrostky nebo odrostky, prostokořenné i krytokořenné","po",0)))</f>
        <v>0</v>
      </c>
      <c r="N340" s="66"/>
      <c r="O340" s="66" t="n">
        <f aca="false">'Vstupní data'!O340</f>
        <v>0</v>
      </c>
      <c r="P340" s="66" t="n">
        <f aca="false">IF(O340&gt;0,VLOOKUP(CONCATENATE(VLOOKUP(I340,'Pril3-drev'!$H$5:$K$83,4,0),"-",'Vstupní data'!R340),K2!$C$15:$D$23,2,0),0)</f>
        <v>0</v>
      </c>
      <c r="Q340" s="66" t="n">
        <f aca="false">IF(O340&gt;0,VLOOKUP(I340,'Pril3-drev'!$H$5:$I$83,2,0),0)</f>
        <v>0</v>
      </c>
      <c r="R340" s="66" t="n">
        <f aca="false">IF(Q340&gt;0,VLOOKUP(Q340,'Pril6-okus'!$A$5:$B$17,2,0),0)</f>
        <v>0</v>
      </c>
      <c r="S340" s="66" t="n">
        <f aca="false">IF(O340&gt;0,VLOOKUP(I340,'Pril3-drev'!$H$5:$J$83,3,0),0)</f>
        <v>0</v>
      </c>
      <c r="T340" s="66" t="str">
        <f aca="false">IF(O340&gt;0,IF(L340="k",0.9*VLOOKUP(S340,'ha-pocty-vyhl'!$A$5:$B$20,2,0),IF(L340="po",0.8*VLOOKUP(S340,'ha-pocty-vyhl'!$A$5:$B$20,2,0),VLOOKUP(S340,'ha-pocty-vyhl'!$A$5:$B$20,2,0))),"")</f>
        <v/>
      </c>
      <c r="U340" s="66" t="n">
        <f aca="false">'Vstupní data'!P340</f>
        <v>0</v>
      </c>
      <c r="V340" s="66" t="n">
        <f aca="false">IF(O340&gt;0,1.3*T340*1000*Z340/10000,0)</f>
        <v>0</v>
      </c>
      <c r="W340" s="66" t="n">
        <f aca="false">IF(O340&gt;0,1.3*T340*1000*Z340/10000,0)</f>
        <v>0</v>
      </c>
      <c r="X340" s="66" t="n">
        <f aca="false">IF(O340&gt;0,IF(O340&gt;V340,V340,O340),0)</f>
        <v>0</v>
      </c>
      <c r="Y340" s="66" t="n">
        <f aca="false">IF(O340&gt;0,IF(IF(U340&gt;W340,W340,U340)&lt;X340,W340,IF(U340&gt;W340,W340,U340)),0)</f>
        <v>0</v>
      </c>
      <c r="Z340" s="66" t="n">
        <f aca="false">IF(O340&gt;0,IF(J340&gt;0,J340,K340*H340/100),0)</f>
        <v>0</v>
      </c>
      <c r="AA340" s="67" t="n">
        <f aca="false">IF(O340&gt;0,CEILING(R340*P340*X340/Y340*Z340,1),0)</f>
        <v>0</v>
      </c>
      <c r="AB340" s="68" t="n">
        <f aca="false">IF(O340&gt;0,AA340/O340,0)</f>
        <v>0</v>
      </c>
      <c r="AC340" s="66" t="n">
        <f aca="false">'Vstupní data'!W340</f>
        <v>0</v>
      </c>
      <c r="AI340" s="66" t="str">
        <f aca="false">IF(OR('Vstupní data'!T340&gt;0,'Vstupní data'!U340&gt;0),VLOOKUP(I340,'Pril3-drev'!$H$5:$J$83,3,0),"")</f>
        <v/>
      </c>
      <c r="AJ340" s="66" t="n">
        <f aca="false">IF('Vstupní data'!V340="prostokořenný",0,IF('Vstupní data'!V340="krytokořenný","k",IF('Vstupní data'!V340="poloodrostky nebo odrostky, prostokořenné i krytokořenné","po",0)))</f>
        <v>0</v>
      </c>
      <c r="AK340" s="66" t="n">
        <f aca="false">IF(OR('Vstupní data'!T340&gt;0,'Vstupní data'!U340&gt;0),IF(AJ340="k",0.9*VLOOKUP(AI340,'ha-pocty-vyhl'!$A$5:$B$20,2,0),IF(AJ340="po",0.8*VLOOKUP(AI340,'ha-pocty-vyhl'!$A$5:$B$20,2,0),VLOOKUP(AI340,'ha-pocty-vyhl'!$A$5:$B$20,2,0))),0)</f>
        <v>0</v>
      </c>
      <c r="AL340" s="66" t="n">
        <f aca="false">IF(OR('Vstupní data'!T340&gt;0,'Vstupní data'!U340&gt;0),'Vstupní data'!K340*'Vstupní data'!M340/100,0)</f>
        <v>0</v>
      </c>
      <c r="AM340" s="66" t="n">
        <f aca="false">IF(OR('Vstupní data'!T340&gt;0,'Vstupní data'!U340&gt;0),IF('Vstupní data'!T340&gt;0,'Vstupní data'!T340,ROUND(10*'Vstupní data'!U340/AK340,0)),0)</f>
        <v>0</v>
      </c>
      <c r="AN340" s="69" t="n">
        <f aca="false">IF('Vstupní data'!T340&gt;0,   IF('Vstupní data'!T340&lt;=AL340,'Vstupní data'!T340,AL340),   IF(AM340&lt;AL340,AM340,AL340))</f>
        <v>0</v>
      </c>
      <c r="AO340" s="69" t="n">
        <f aca="false">'Vstupní data'!X340</f>
        <v>0</v>
      </c>
      <c r="AP340" s="66" t="n">
        <f aca="false">IF(OR('Vstupní data'!T340&gt;0,'Vstupní data'!U340&gt;0),IF(I340&lt;&gt;0,VLOOKUP(I340,'Pril3-drev'!$H$5:$I$83,2,0),0),0)</f>
        <v>0</v>
      </c>
      <c r="AQ340" s="66" t="n">
        <f aca="false">'Vstupní data'!Y340</f>
        <v>0</v>
      </c>
      <c r="AR340" s="66" t="str">
        <f aca="false">IF(AC340&gt;5,   IF('Vstupní data'!Y340&gt;0,   VLOOKUP(VLOOKUP(CONCATENATE(VLOOKUP(I340,'Pril3-drev'!$H$4:$L$83,5,0),AC340),'Pril3-drev'!$Q$4:$R$2803,2,0),'AVB-BS'!$C$5:$S$29 ,LOOKUP(AQ340,'AVB-BS'!$D$3:$S$3,'AVB-BS'!$D$1:$S$1) ,0 )   ,   IF('Vstupní data'!Z340&gt;0,'Vstupní data'!Z340,0)) , "")</f>
        <v/>
      </c>
      <c r="AS340" s="70" t="str">
        <f aca="false">IF(AC340&gt;5,VLOOKUP(CONCATENATE(AP340,AR340),'Pril1-THLPa'!$H$6:$N$96,4,0),"")</f>
        <v/>
      </c>
      <c r="AT340" s="70" t="str">
        <f aca="false">IF(AC340&gt;5,VLOOKUP(CONCATENATE(AP340,AR340),'Pril1-THLPa'!$H$6:$N$96,5,0),"")</f>
        <v/>
      </c>
      <c r="AU340" s="70" t="str">
        <f aca="false">IF(AC340&gt;5,VLOOKUP(CONCATENATE(AP340,AR340),'Pril1-THLPa'!$H$6:$N$96,6,0),"")</f>
        <v/>
      </c>
      <c r="AV340" s="70" t="str">
        <f aca="false">IF(AC340&gt;5,VLOOKUP(CONCATENATE(AP340,AR340),'Pril1-THLPa'!$H$6:$N$96,7,0),"")</f>
        <v/>
      </c>
      <c r="AW340" s="70" t="str">
        <f aca="false">IF(AC340&gt;5,VLOOKUP(CONCATENATE(AP340,AR340),'Pril1-THLPa'!$H$6:$O$96,8,0),"")</f>
        <v/>
      </c>
      <c r="AX340" s="66" t="n">
        <f aca="false">IF(AC340&gt;0,IF(AND(AC340&gt;0,AC340&lt;=5),VLOOKUP(AP340,'Pril1-THLPa'!$A$6:$F$18,LOOKUP(AC340,'Pril1-THLPa'!$B$5:$F$5,'Pril1-THLPa'!$B$4:$F$4),0),AS340+AT340*(AC340-5)+AU340*POWER(AC340-5,2)+AV340*POWER(AC340-5,3)+AW340*POWER(AC340-5,4)),0)</f>
        <v>0</v>
      </c>
      <c r="AY340" s="71"/>
      <c r="AZ340" s="66" t="n">
        <f aca="false">'Vstupní data'!AA340</f>
        <v>0</v>
      </c>
      <c r="BA340" s="66" t="n">
        <f aca="false">IF(OR('Vstupní data'!T340&gt;0,'Vstupní data'!U340&gt;0),IF(AC340&lt;&gt;"",AX340*AO340/10*(100+AZ340)/100,0),0)</f>
        <v>0</v>
      </c>
      <c r="BB340" s="67" t="n">
        <f aca="false">IF(AC340&lt;&gt;"",ROUND(BA340*AN340,0),0)</f>
        <v>0</v>
      </c>
      <c r="BC340" s="68" t="str">
        <f aca="false">IF(AE340&gt;0,BB340/AE340,"")</f>
        <v/>
      </c>
      <c r="BD340" s="66" t="n">
        <f aca="false">'Vstupní data'!AE340</f>
        <v>0</v>
      </c>
      <c r="BF340" s="66" t="n">
        <f aca="false">'Vstupní data'!AC340</f>
        <v>0</v>
      </c>
      <c r="BH340" s="66" t="n">
        <f aca="false">'Vstupní data'!AD340</f>
        <v>0</v>
      </c>
      <c r="BI340" s="66" t="n">
        <f aca="false">'Vstupní data'!AF340</f>
        <v>0</v>
      </c>
      <c r="BJ340" s="69" t="n">
        <f aca="false">'Vstupní data'!AG340</f>
        <v>0</v>
      </c>
      <c r="BK340" s="69" t="n">
        <f aca="false">IF(BF340&lt;&gt;0,VLOOKUP(I340,'Pril3-drev'!$H$5:$I$83,2,0),0)</f>
        <v>0</v>
      </c>
      <c r="BL340" s="69" t="n">
        <f aca="false">IF(BF340&lt;&gt;0,VLOOKUP(BK340,'Pril3-drev'!$A$5:$C$17,3,0),0)</f>
        <v>0</v>
      </c>
      <c r="BM340" s="69" t="n">
        <f aca="false">'Vstupní data'!AH340</f>
        <v>0</v>
      </c>
      <c r="BN340" s="69" t="n">
        <f aca="false">IF('Vstupní data'!AH340&gt;0,   VLOOKUP(VLOOKUP(CONCATENATE(VLOOKUP(I340,'Pril3-drev'!$H$4:$L$83,5,0),BD340),'Pril3-drev'!$Q$4:$R$2803,2,0),'AVB-BS'!$C$5:$S$29 ,LOOKUP(BM340,'AVB-BS'!$D$3:$S$3,'AVB-BS'!$D$1:$S$1) ,0 )   ,   IF('Vstupní data'!AI340&gt;0,'Vstupní data'!AI340,0))</f>
        <v>0</v>
      </c>
      <c r="BO340" s="69" t="str">
        <f aca="false">IF(BX340&gt;5,VLOOKUP(CONCATENATE(BK340,BN340),'Pril1-THLPa'!$H$6:$N$96,4,0),"")</f>
        <v/>
      </c>
      <c r="BP340" s="69" t="str">
        <f aca="false">IF(BX340&gt;5,VLOOKUP(CONCATENATE(BK340,BN340),'Pril1-THLPa'!$H$6:$N$96,5,0),"")</f>
        <v/>
      </c>
      <c r="BQ340" s="69" t="str">
        <f aca="false">IF(BX340&gt;5,VLOOKUP(CONCATENATE(BK340,BN340),'Pril1-THLPa'!$H$6:$N$96,6,0),"")</f>
        <v/>
      </c>
      <c r="BR340" s="69" t="str">
        <f aca="false">IF(BX340&gt;5,VLOOKUP(CONCATENATE(BK340,BN340),'Pril1-THLPa'!$H$6:$N$96,7,0),"")</f>
        <v/>
      </c>
      <c r="BS340" s="69" t="str">
        <f aca="false">IF(BX340&gt;5,VLOOKUP(CONCATENATE(BK340,BN340),'Pril1-THLPa'!$H$6:$O$96,8,0),"")</f>
        <v/>
      </c>
      <c r="BT340" s="69" t="str">
        <f aca="false">IF(BF340&gt;0, IF(BK340="smrk",  VLOOKUP(VLOOKUP(BD340,'Pril9-K3'!$L$8:$M$207,2,0),'Pril9-K3'!$A$8:$J$16,LOOKUP(BN340,'Pril9-K3'!$A$7:$J$7,'Pril9-K3'!$A$5:$J$5),0), IF(AND(BK340&lt;&gt;"smrk",'Vstupní data'!AK340&lt;&gt;""),'Vstupní data'!AK340,   VLOOKUP(VLOOKUP(BD340,'Pril9-K3'!$L$8:$M$207,2,0),'Pril9-K3'!$A$8:$J$16,LOOKUP(BN340,'Pril9-K3'!$A$7:$J$7,'Pril9-K3'!$A$5:$J$5),0)   )),   "")</f>
        <v/>
      </c>
      <c r="BV340" s="69" t="n">
        <f aca="false">'Vstupní data'!AJ340</f>
        <v>0</v>
      </c>
      <c r="BW340" s="69" t="n">
        <f aca="false">IF(BF340&gt;0,IF(J340&gt;0,J340,K340*H340/100),0)</f>
        <v>0</v>
      </c>
      <c r="BX340" s="69" t="n">
        <f aca="false">IF(BF340&gt;0,IF(BJ340&gt;BL340,BL340,BJ340),0)</f>
        <v>0</v>
      </c>
      <c r="BY340" s="69" t="n">
        <f aca="false">IF(BD340=0,0,IF(AND(BX340&gt;0,BX340&lt;=5),  IF(AND(BX340&gt;0,BX340&lt;=5),VLOOKUP(BK340,'Pril1-THLPa'!$A$6:$F$18,IF(AND(BX340&gt;0,BX340&lt;=5),LOOKUP(BX340,'Pril1-THLPa'!$B$5:$F$5,'Pril1-THLPa'!$B$4:$F$4),""),0),""),  IF(BX340&gt;5,BO340+BP340*(BX340-5)+BQ340*POWER(BX340-5,2)+BR340*POWER(BX340-5,3)+BS340*POWER(BX340-5,4),"")))</f>
        <v>0</v>
      </c>
      <c r="BZ340" s="69" t="n">
        <f aca="false">IF(BY340&gt;0,BY340*BI340/10*BW340*(100+BV340)/100,0)</f>
        <v>0</v>
      </c>
      <c r="CA340" s="69" t="n">
        <f aca="false">IF(BD340&gt;0,BX340-IF(BD340&gt;BX340,BX340,BD340),0)</f>
        <v>0</v>
      </c>
      <c r="CB340" s="69" t="n">
        <f aca="false">POWER(1.01,CA340)</f>
        <v>1</v>
      </c>
      <c r="CC340" s="69" t="n">
        <f aca="false">IF(BF340&gt;0,IF(BF340&gt;BH340,1,BF340/BH340),0)</f>
        <v>0</v>
      </c>
      <c r="CD340" s="72" t="n">
        <f aca="false">IF(BD340=0,0,IF(BF340&gt;0,ROUND(IF(CB340&lt;&gt;0,BZ340*BT340*1/CB340*CC340,0),0),0))</f>
        <v>0</v>
      </c>
      <c r="CE340" s="73" t="str">
        <f aca="false">IF(BF340&gt;0,IF(BF340&gt;BH340,CD340/BF340,CD340/BH340),"")</f>
        <v/>
      </c>
      <c r="CF340" s="69" t="n">
        <f aca="false">'Vstupní data'!AM340</f>
        <v>0</v>
      </c>
      <c r="CG340" s="69" t="n">
        <f aca="false">'Vstupní data'!AN340</f>
        <v>0</v>
      </c>
      <c r="CH340" s="69" t="n">
        <f aca="false">'Vstupní data'!AO340</f>
        <v>0</v>
      </c>
      <c r="CI340" s="69" t="n">
        <f aca="false">'Vstupní data'!AP340</f>
        <v>0</v>
      </c>
      <c r="CJ340" s="72" t="n">
        <f aca="false">ROUND(CH340*CI340,0)</f>
        <v>0</v>
      </c>
      <c r="CK340" s="74" t="str">
        <f aca="false">IF(OR(AA340&gt;0,BB340&gt;0,CD340&gt;0,CJ340&gt;0),AA340+BB340+CD340+CJ340,"")</f>
        <v/>
      </c>
    </row>
    <row r="341" customFormat="false" ht="12.8" hidden="false" customHeight="false" outlineLevel="0" collapsed="false">
      <c r="A341" s="66" t="n">
        <f aca="false">'Vstupní data'!A341</f>
        <v>0</v>
      </c>
      <c r="F341" s="66" t="str">
        <f aca="false">CONCATENATE('Vstupní data'!F341,'Vstupní data'!G341,'Vstupní data'!H341,'Vstupní data'!I341)</f>
        <v/>
      </c>
      <c r="G341" s="66"/>
      <c r="H341" s="66" t="n">
        <f aca="false">'Vstupní data'!K341</f>
        <v>0</v>
      </c>
      <c r="I341" s="66" t="n">
        <f aca="false">'Vstupní data'!L341</f>
        <v>0</v>
      </c>
      <c r="J341" s="66" t="n">
        <f aca="false">'Vstupní data'!K341*'Vstupní data'!M341/100</f>
        <v>0</v>
      </c>
      <c r="L341" s="66" t="n">
        <f aca="false">IF('Vstupní data'!N341="prostokořenný",0,IF('Vstupní data'!N341="krytokořenný","k",IF('Vstupní data'!N341="poloodrostky nebo odrostky, prostokořenné i krytokořenné","po",0)))</f>
        <v>0</v>
      </c>
      <c r="N341" s="66"/>
      <c r="O341" s="66" t="n">
        <f aca="false">'Vstupní data'!O341</f>
        <v>0</v>
      </c>
      <c r="P341" s="66" t="n">
        <f aca="false">IF(O341&gt;0,VLOOKUP(CONCATENATE(VLOOKUP(I341,'Pril3-drev'!$H$5:$K$83,4,0),"-",'Vstupní data'!R341),K2!$C$15:$D$23,2,0),0)</f>
        <v>0</v>
      </c>
      <c r="Q341" s="66" t="n">
        <f aca="false">IF(O341&gt;0,VLOOKUP(I341,'Pril3-drev'!$H$5:$I$83,2,0),0)</f>
        <v>0</v>
      </c>
      <c r="R341" s="66" t="n">
        <f aca="false">IF(Q341&gt;0,VLOOKUP(Q341,'Pril6-okus'!$A$5:$B$17,2,0),0)</f>
        <v>0</v>
      </c>
      <c r="S341" s="66" t="n">
        <f aca="false">IF(O341&gt;0,VLOOKUP(I341,'Pril3-drev'!$H$5:$J$83,3,0),0)</f>
        <v>0</v>
      </c>
      <c r="T341" s="66" t="str">
        <f aca="false">IF(O341&gt;0,IF(L341="k",0.9*VLOOKUP(S341,'ha-pocty-vyhl'!$A$5:$B$20,2,0),IF(L341="po",0.8*VLOOKUP(S341,'ha-pocty-vyhl'!$A$5:$B$20,2,0),VLOOKUP(S341,'ha-pocty-vyhl'!$A$5:$B$20,2,0))),"")</f>
        <v/>
      </c>
      <c r="U341" s="66" t="n">
        <f aca="false">'Vstupní data'!P341</f>
        <v>0</v>
      </c>
      <c r="V341" s="66" t="n">
        <f aca="false">IF(O341&gt;0,1.3*T341*1000*Z341/10000,0)</f>
        <v>0</v>
      </c>
      <c r="W341" s="66" t="n">
        <f aca="false">IF(O341&gt;0,1.3*T341*1000*Z341/10000,0)</f>
        <v>0</v>
      </c>
      <c r="X341" s="66" t="n">
        <f aca="false">IF(O341&gt;0,IF(O341&gt;V341,V341,O341),0)</f>
        <v>0</v>
      </c>
      <c r="Y341" s="66" t="n">
        <f aca="false">IF(O341&gt;0,IF(IF(U341&gt;W341,W341,U341)&lt;X341,W341,IF(U341&gt;W341,W341,U341)),0)</f>
        <v>0</v>
      </c>
      <c r="Z341" s="66" t="n">
        <f aca="false">IF(O341&gt;0,IF(J341&gt;0,J341,K341*H341/100),0)</f>
        <v>0</v>
      </c>
      <c r="AA341" s="67" t="n">
        <f aca="false">IF(O341&gt;0,CEILING(R341*P341*X341/Y341*Z341,1),0)</f>
        <v>0</v>
      </c>
      <c r="AB341" s="68" t="n">
        <f aca="false">IF(O341&gt;0,AA341/O341,0)</f>
        <v>0</v>
      </c>
      <c r="AC341" s="66" t="n">
        <f aca="false">'Vstupní data'!W341</f>
        <v>0</v>
      </c>
      <c r="AI341" s="66" t="str">
        <f aca="false">IF(OR('Vstupní data'!T341&gt;0,'Vstupní data'!U341&gt;0),VLOOKUP(I341,'Pril3-drev'!$H$5:$J$83,3,0),"")</f>
        <v/>
      </c>
      <c r="AJ341" s="66" t="n">
        <f aca="false">IF('Vstupní data'!V341="prostokořenný",0,IF('Vstupní data'!V341="krytokořenný","k",IF('Vstupní data'!V341="poloodrostky nebo odrostky, prostokořenné i krytokořenné","po",0)))</f>
        <v>0</v>
      </c>
      <c r="AK341" s="66" t="n">
        <f aca="false">IF(OR('Vstupní data'!T341&gt;0,'Vstupní data'!U341&gt;0),IF(AJ341="k",0.9*VLOOKUP(AI341,'ha-pocty-vyhl'!$A$5:$B$20,2,0),IF(AJ341="po",0.8*VLOOKUP(AI341,'ha-pocty-vyhl'!$A$5:$B$20,2,0),VLOOKUP(AI341,'ha-pocty-vyhl'!$A$5:$B$20,2,0))),0)</f>
        <v>0</v>
      </c>
      <c r="AL341" s="66" t="n">
        <f aca="false">IF(OR('Vstupní data'!T341&gt;0,'Vstupní data'!U341&gt;0),'Vstupní data'!K341*'Vstupní data'!M341/100,0)</f>
        <v>0</v>
      </c>
      <c r="AM341" s="66" t="n">
        <f aca="false">IF(OR('Vstupní data'!T341&gt;0,'Vstupní data'!U341&gt;0),IF('Vstupní data'!T341&gt;0,'Vstupní data'!T341,ROUND(10*'Vstupní data'!U341/AK341,0)),0)</f>
        <v>0</v>
      </c>
      <c r="AN341" s="69" t="n">
        <f aca="false">IF('Vstupní data'!T341&gt;0,   IF('Vstupní data'!T341&lt;=AL341,'Vstupní data'!T341,AL341),   IF(AM341&lt;AL341,AM341,AL341))</f>
        <v>0</v>
      </c>
      <c r="AO341" s="69" t="n">
        <f aca="false">'Vstupní data'!X341</f>
        <v>0</v>
      </c>
      <c r="AP341" s="66" t="n">
        <f aca="false">IF(OR('Vstupní data'!T341&gt;0,'Vstupní data'!U341&gt;0),IF(I341&lt;&gt;0,VLOOKUP(I341,'Pril3-drev'!$H$5:$I$83,2,0),0),0)</f>
        <v>0</v>
      </c>
      <c r="AQ341" s="66" t="n">
        <f aca="false">'Vstupní data'!Y341</f>
        <v>0</v>
      </c>
      <c r="AR341" s="66" t="str">
        <f aca="false">IF(AC341&gt;5,   IF('Vstupní data'!Y341&gt;0,   VLOOKUP(VLOOKUP(CONCATENATE(VLOOKUP(I341,'Pril3-drev'!$H$4:$L$83,5,0),AC341),'Pril3-drev'!$Q$4:$R$2803,2,0),'AVB-BS'!$C$5:$S$29 ,LOOKUP(AQ341,'AVB-BS'!$D$3:$S$3,'AVB-BS'!$D$1:$S$1) ,0 )   ,   IF('Vstupní data'!Z341&gt;0,'Vstupní data'!Z341,0)) , "")</f>
        <v/>
      </c>
      <c r="AS341" s="70" t="str">
        <f aca="false">IF(AC341&gt;5,VLOOKUP(CONCATENATE(AP341,AR341),'Pril1-THLPa'!$H$6:$N$96,4,0),"")</f>
        <v/>
      </c>
      <c r="AT341" s="70" t="str">
        <f aca="false">IF(AC341&gt;5,VLOOKUP(CONCATENATE(AP341,AR341),'Pril1-THLPa'!$H$6:$N$96,5,0),"")</f>
        <v/>
      </c>
      <c r="AU341" s="70" t="str">
        <f aca="false">IF(AC341&gt;5,VLOOKUP(CONCATENATE(AP341,AR341),'Pril1-THLPa'!$H$6:$N$96,6,0),"")</f>
        <v/>
      </c>
      <c r="AV341" s="70" t="str">
        <f aca="false">IF(AC341&gt;5,VLOOKUP(CONCATENATE(AP341,AR341),'Pril1-THLPa'!$H$6:$N$96,7,0),"")</f>
        <v/>
      </c>
      <c r="AW341" s="70" t="str">
        <f aca="false">IF(AC341&gt;5,VLOOKUP(CONCATENATE(AP341,AR341),'Pril1-THLPa'!$H$6:$O$96,8,0),"")</f>
        <v/>
      </c>
      <c r="AX341" s="66" t="n">
        <f aca="false">IF(AC341&gt;0,IF(AND(AC341&gt;0,AC341&lt;=5),VLOOKUP(AP341,'Pril1-THLPa'!$A$6:$F$18,LOOKUP(AC341,'Pril1-THLPa'!$B$5:$F$5,'Pril1-THLPa'!$B$4:$F$4),0),AS341+AT341*(AC341-5)+AU341*POWER(AC341-5,2)+AV341*POWER(AC341-5,3)+AW341*POWER(AC341-5,4)),0)</f>
        <v>0</v>
      </c>
      <c r="AY341" s="71"/>
      <c r="AZ341" s="66" t="n">
        <f aca="false">'Vstupní data'!AA341</f>
        <v>0</v>
      </c>
      <c r="BA341" s="66" t="n">
        <f aca="false">IF(OR('Vstupní data'!T341&gt;0,'Vstupní data'!U341&gt;0),IF(AC341&lt;&gt;"",AX341*AO341/10*(100+AZ341)/100,0),0)</f>
        <v>0</v>
      </c>
      <c r="BB341" s="67" t="n">
        <f aca="false">IF(AC341&lt;&gt;"",ROUND(BA341*AN341,0),0)</f>
        <v>0</v>
      </c>
      <c r="BC341" s="68" t="str">
        <f aca="false">IF(AE341&gt;0,BB341/AE341,"")</f>
        <v/>
      </c>
      <c r="BD341" s="66" t="n">
        <f aca="false">'Vstupní data'!AE341</f>
        <v>0</v>
      </c>
      <c r="BF341" s="66" t="n">
        <f aca="false">'Vstupní data'!AC341</f>
        <v>0</v>
      </c>
      <c r="BH341" s="66" t="n">
        <f aca="false">'Vstupní data'!AD341</f>
        <v>0</v>
      </c>
      <c r="BI341" s="66" t="n">
        <f aca="false">'Vstupní data'!AF341</f>
        <v>0</v>
      </c>
      <c r="BJ341" s="69" t="n">
        <f aca="false">'Vstupní data'!AG341</f>
        <v>0</v>
      </c>
      <c r="BK341" s="69" t="n">
        <f aca="false">IF(BF341&lt;&gt;0,VLOOKUP(I341,'Pril3-drev'!$H$5:$I$83,2,0),0)</f>
        <v>0</v>
      </c>
      <c r="BL341" s="69" t="n">
        <f aca="false">IF(BF341&lt;&gt;0,VLOOKUP(BK341,'Pril3-drev'!$A$5:$C$17,3,0),0)</f>
        <v>0</v>
      </c>
      <c r="BM341" s="69" t="n">
        <f aca="false">'Vstupní data'!AH341</f>
        <v>0</v>
      </c>
      <c r="BN341" s="69" t="n">
        <f aca="false">IF('Vstupní data'!AH341&gt;0,   VLOOKUP(VLOOKUP(CONCATENATE(VLOOKUP(I341,'Pril3-drev'!$H$4:$L$83,5,0),BD341),'Pril3-drev'!$Q$4:$R$2803,2,0),'AVB-BS'!$C$5:$S$29 ,LOOKUP(BM341,'AVB-BS'!$D$3:$S$3,'AVB-BS'!$D$1:$S$1) ,0 )   ,   IF('Vstupní data'!AI341&gt;0,'Vstupní data'!AI341,0))</f>
        <v>0</v>
      </c>
      <c r="BO341" s="69" t="str">
        <f aca="false">IF(BX341&gt;5,VLOOKUP(CONCATENATE(BK341,BN341),'Pril1-THLPa'!$H$6:$N$96,4,0),"")</f>
        <v/>
      </c>
      <c r="BP341" s="69" t="str">
        <f aca="false">IF(BX341&gt;5,VLOOKUP(CONCATENATE(BK341,BN341),'Pril1-THLPa'!$H$6:$N$96,5,0),"")</f>
        <v/>
      </c>
      <c r="BQ341" s="69" t="str">
        <f aca="false">IF(BX341&gt;5,VLOOKUP(CONCATENATE(BK341,BN341),'Pril1-THLPa'!$H$6:$N$96,6,0),"")</f>
        <v/>
      </c>
      <c r="BR341" s="69" t="str">
        <f aca="false">IF(BX341&gt;5,VLOOKUP(CONCATENATE(BK341,BN341),'Pril1-THLPa'!$H$6:$N$96,7,0),"")</f>
        <v/>
      </c>
      <c r="BS341" s="69" t="str">
        <f aca="false">IF(BX341&gt;5,VLOOKUP(CONCATENATE(BK341,BN341),'Pril1-THLPa'!$H$6:$O$96,8,0),"")</f>
        <v/>
      </c>
      <c r="BT341" s="69" t="str">
        <f aca="false">IF(BF341&gt;0, IF(BK341="smrk",  VLOOKUP(VLOOKUP(BD341,'Pril9-K3'!$L$8:$M$207,2,0),'Pril9-K3'!$A$8:$J$16,LOOKUP(BN341,'Pril9-K3'!$A$7:$J$7,'Pril9-K3'!$A$5:$J$5),0), IF(AND(BK341&lt;&gt;"smrk",'Vstupní data'!AK341&lt;&gt;""),'Vstupní data'!AK341,   VLOOKUP(VLOOKUP(BD341,'Pril9-K3'!$L$8:$M$207,2,0),'Pril9-K3'!$A$8:$J$16,LOOKUP(BN341,'Pril9-K3'!$A$7:$J$7,'Pril9-K3'!$A$5:$J$5),0)   )),   "")</f>
        <v/>
      </c>
      <c r="BV341" s="69" t="n">
        <f aca="false">'Vstupní data'!AJ341</f>
        <v>0</v>
      </c>
      <c r="BW341" s="69" t="n">
        <f aca="false">IF(BF341&gt;0,IF(J341&gt;0,J341,K341*H341/100),0)</f>
        <v>0</v>
      </c>
      <c r="BX341" s="69" t="n">
        <f aca="false">IF(BF341&gt;0,IF(BJ341&gt;BL341,BL341,BJ341),0)</f>
        <v>0</v>
      </c>
      <c r="BY341" s="69" t="n">
        <f aca="false">IF(BD341=0,0,IF(AND(BX341&gt;0,BX341&lt;=5),  IF(AND(BX341&gt;0,BX341&lt;=5),VLOOKUP(BK341,'Pril1-THLPa'!$A$6:$F$18,IF(AND(BX341&gt;0,BX341&lt;=5),LOOKUP(BX341,'Pril1-THLPa'!$B$5:$F$5,'Pril1-THLPa'!$B$4:$F$4),""),0),""),  IF(BX341&gt;5,BO341+BP341*(BX341-5)+BQ341*POWER(BX341-5,2)+BR341*POWER(BX341-5,3)+BS341*POWER(BX341-5,4),"")))</f>
        <v>0</v>
      </c>
      <c r="BZ341" s="69" t="n">
        <f aca="false">IF(BY341&gt;0,BY341*BI341/10*BW341*(100+BV341)/100,0)</f>
        <v>0</v>
      </c>
      <c r="CA341" s="69" t="n">
        <f aca="false">IF(BD341&gt;0,BX341-IF(BD341&gt;BX341,BX341,BD341),0)</f>
        <v>0</v>
      </c>
      <c r="CB341" s="69" t="n">
        <f aca="false">POWER(1.01,CA341)</f>
        <v>1</v>
      </c>
      <c r="CC341" s="69" t="n">
        <f aca="false">IF(BF341&gt;0,IF(BF341&gt;BH341,1,BF341/BH341),0)</f>
        <v>0</v>
      </c>
      <c r="CD341" s="72" t="n">
        <f aca="false">IF(BD341=0,0,IF(BF341&gt;0,ROUND(IF(CB341&lt;&gt;0,BZ341*BT341*1/CB341*CC341,0),0),0))</f>
        <v>0</v>
      </c>
      <c r="CE341" s="73" t="str">
        <f aca="false">IF(BF341&gt;0,IF(BF341&gt;BH341,CD341/BF341,CD341/BH341),"")</f>
        <v/>
      </c>
      <c r="CF341" s="69" t="n">
        <f aca="false">'Vstupní data'!AM341</f>
        <v>0</v>
      </c>
      <c r="CG341" s="69" t="n">
        <f aca="false">'Vstupní data'!AN341</f>
        <v>0</v>
      </c>
      <c r="CH341" s="69" t="n">
        <f aca="false">'Vstupní data'!AO341</f>
        <v>0</v>
      </c>
      <c r="CI341" s="69" t="n">
        <f aca="false">'Vstupní data'!AP341</f>
        <v>0</v>
      </c>
      <c r="CJ341" s="72" t="n">
        <f aca="false">ROUND(CH341*CI341,0)</f>
        <v>0</v>
      </c>
      <c r="CK341" s="74" t="str">
        <f aca="false">IF(OR(AA341&gt;0,BB341&gt;0,CD341&gt;0,CJ341&gt;0),AA341+BB341+CD341+CJ341,"")</f>
        <v/>
      </c>
    </row>
    <row r="342" customFormat="false" ht="12.8" hidden="false" customHeight="false" outlineLevel="0" collapsed="false">
      <c r="A342" s="66" t="n">
        <f aca="false">'Vstupní data'!A342</f>
        <v>0</v>
      </c>
      <c r="F342" s="66" t="str">
        <f aca="false">CONCATENATE('Vstupní data'!F342,'Vstupní data'!G342,'Vstupní data'!H342,'Vstupní data'!I342)</f>
        <v/>
      </c>
      <c r="G342" s="66"/>
      <c r="H342" s="66" t="n">
        <f aca="false">'Vstupní data'!K342</f>
        <v>0</v>
      </c>
      <c r="I342" s="66" t="n">
        <f aca="false">'Vstupní data'!L342</f>
        <v>0</v>
      </c>
      <c r="J342" s="66" t="n">
        <f aca="false">'Vstupní data'!K342*'Vstupní data'!M342/100</f>
        <v>0</v>
      </c>
      <c r="L342" s="66" t="n">
        <f aca="false">IF('Vstupní data'!N342="prostokořenný",0,IF('Vstupní data'!N342="krytokořenný","k",IF('Vstupní data'!N342="poloodrostky nebo odrostky, prostokořenné i krytokořenné","po",0)))</f>
        <v>0</v>
      </c>
      <c r="N342" s="66"/>
      <c r="O342" s="66" t="n">
        <f aca="false">'Vstupní data'!O342</f>
        <v>0</v>
      </c>
      <c r="P342" s="66" t="n">
        <f aca="false">IF(O342&gt;0,VLOOKUP(CONCATENATE(VLOOKUP(I342,'Pril3-drev'!$H$5:$K$83,4,0),"-",'Vstupní data'!R342),K2!$C$15:$D$23,2,0),0)</f>
        <v>0</v>
      </c>
      <c r="Q342" s="66" t="n">
        <f aca="false">IF(O342&gt;0,VLOOKUP(I342,'Pril3-drev'!$H$5:$I$83,2,0),0)</f>
        <v>0</v>
      </c>
      <c r="R342" s="66" t="n">
        <f aca="false">IF(Q342&gt;0,VLOOKUP(Q342,'Pril6-okus'!$A$5:$B$17,2,0),0)</f>
        <v>0</v>
      </c>
      <c r="S342" s="66" t="n">
        <f aca="false">IF(O342&gt;0,VLOOKUP(I342,'Pril3-drev'!$H$5:$J$83,3,0),0)</f>
        <v>0</v>
      </c>
      <c r="T342" s="66" t="str">
        <f aca="false">IF(O342&gt;0,IF(L342="k",0.9*VLOOKUP(S342,'ha-pocty-vyhl'!$A$5:$B$20,2,0),IF(L342="po",0.8*VLOOKUP(S342,'ha-pocty-vyhl'!$A$5:$B$20,2,0),VLOOKUP(S342,'ha-pocty-vyhl'!$A$5:$B$20,2,0))),"")</f>
        <v/>
      </c>
      <c r="U342" s="66" t="n">
        <f aca="false">'Vstupní data'!P342</f>
        <v>0</v>
      </c>
      <c r="V342" s="66" t="n">
        <f aca="false">IF(O342&gt;0,1.3*T342*1000*Z342/10000,0)</f>
        <v>0</v>
      </c>
      <c r="W342" s="66" t="n">
        <f aca="false">IF(O342&gt;0,1.3*T342*1000*Z342/10000,0)</f>
        <v>0</v>
      </c>
      <c r="X342" s="66" t="n">
        <f aca="false">IF(O342&gt;0,IF(O342&gt;V342,V342,O342),0)</f>
        <v>0</v>
      </c>
      <c r="Y342" s="66" t="n">
        <f aca="false">IF(O342&gt;0,IF(IF(U342&gt;W342,W342,U342)&lt;X342,W342,IF(U342&gt;W342,W342,U342)),0)</f>
        <v>0</v>
      </c>
      <c r="Z342" s="66" t="n">
        <f aca="false">IF(O342&gt;0,IF(J342&gt;0,J342,K342*H342/100),0)</f>
        <v>0</v>
      </c>
      <c r="AA342" s="67" t="n">
        <f aca="false">IF(O342&gt;0,CEILING(R342*P342*X342/Y342*Z342,1),0)</f>
        <v>0</v>
      </c>
      <c r="AB342" s="68" t="n">
        <f aca="false">IF(O342&gt;0,AA342/O342,0)</f>
        <v>0</v>
      </c>
      <c r="AC342" s="66" t="n">
        <f aca="false">'Vstupní data'!W342</f>
        <v>0</v>
      </c>
      <c r="AI342" s="66" t="str">
        <f aca="false">IF(OR('Vstupní data'!T342&gt;0,'Vstupní data'!U342&gt;0),VLOOKUP(I342,'Pril3-drev'!$H$5:$J$83,3,0),"")</f>
        <v/>
      </c>
      <c r="AJ342" s="66" t="n">
        <f aca="false">IF('Vstupní data'!V342="prostokořenný",0,IF('Vstupní data'!V342="krytokořenný","k",IF('Vstupní data'!V342="poloodrostky nebo odrostky, prostokořenné i krytokořenné","po",0)))</f>
        <v>0</v>
      </c>
      <c r="AK342" s="66" t="n">
        <f aca="false">IF(OR('Vstupní data'!T342&gt;0,'Vstupní data'!U342&gt;0),IF(AJ342="k",0.9*VLOOKUP(AI342,'ha-pocty-vyhl'!$A$5:$B$20,2,0),IF(AJ342="po",0.8*VLOOKUP(AI342,'ha-pocty-vyhl'!$A$5:$B$20,2,0),VLOOKUP(AI342,'ha-pocty-vyhl'!$A$5:$B$20,2,0))),0)</f>
        <v>0</v>
      </c>
      <c r="AL342" s="66" t="n">
        <f aca="false">IF(OR('Vstupní data'!T342&gt;0,'Vstupní data'!U342&gt;0),'Vstupní data'!K342*'Vstupní data'!M342/100,0)</f>
        <v>0</v>
      </c>
      <c r="AM342" s="66" t="n">
        <f aca="false">IF(OR('Vstupní data'!T342&gt;0,'Vstupní data'!U342&gt;0),IF('Vstupní data'!T342&gt;0,'Vstupní data'!T342,ROUND(10*'Vstupní data'!U342/AK342,0)),0)</f>
        <v>0</v>
      </c>
      <c r="AN342" s="69" t="n">
        <f aca="false">IF('Vstupní data'!T342&gt;0,   IF('Vstupní data'!T342&lt;=AL342,'Vstupní data'!T342,AL342),   IF(AM342&lt;AL342,AM342,AL342))</f>
        <v>0</v>
      </c>
      <c r="AO342" s="69" t="n">
        <f aca="false">'Vstupní data'!X342</f>
        <v>0</v>
      </c>
      <c r="AP342" s="66" t="n">
        <f aca="false">IF(OR('Vstupní data'!T342&gt;0,'Vstupní data'!U342&gt;0),IF(I342&lt;&gt;0,VLOOKUP(I342,'Pril3-drev'!$H$5:$I$83,2,0),0),0)</f>
        <v>0</v>
      </c>
      <c r="AQ342" s="66" t="n">
        <f aca="false">'Vstupní data'!Y342</f>
        <v>0</v>
      </c>
      <c r="AR342" s="66" t="str">
        <f aca="false">IF(AC342&gt;5,   IF('Vstupní data'!Y342&gt;0,   VLOOKUP(VLOOKUP(CONCATENATE(VLOOKUP(I342,'Pril3-drev'!$H$4:$L$83,5,0),AC342),'Pril3-drev'!$Q$4:$R$2803,2,0),'AVB-BS'!$C$5:$S$29 ,LOOKUP(AQ342,'AVB-BS'!$D$3:$S$3,'AVB-BS'!$D$1:$S$1) ,0 )   ,   IF('Vstupní data'!Z342&gt;0,'Vstupní data'!Z342,0)) , "")</f>
        <v/>
      </c>
      <c r="AS342" s="70" t="str">
        <f aca="false">IF(AC342&gt;5,VLOOKUP(CONCATENATE(AP342,AR342),'Pril1-THLPa'!$H$6:$N$96,4,0),"")</f>
        <v/>
      </c>
      <c r="AT342" s="70" t="str">
        <f aca="false">IF(AC342&gt;5,VLOOKUP(CONCATENATE(AP342,AR342),'Pril1-THLPa'!$H$6:$N$96,5,0),"")</f>
        <v/>
      </c>
      <c r="AU342" s="70" t="str">
        <f aca="false">IF(AC342&gt;5,VLOOKUP(CONCATENATE(AP342,AR342),'Pril1-THLPa'!$H$6:$N$96,6,0),"")</f>
        <v/>
      </c>
      <c r="AV342" s="70" t="str">
        <f aca="false">IF(AC342&gt;5,VLOOKUP(CONCATENATE(AP342,AR342),'Pril1-THLPa'!$H$6:$N$96,7,0),"")</f>
        <v/>
      </c>
      <c r="AW342" s="70" t="str">
        <f aca="false">IF(AC342&gt;5,VLOOKUP(CONCATENATE(AP342,AR342),'Pril1-THLPa'!$H$6:$O$96,8,0),"")</f>
        <v/>
      </c>
      <c r="AX342" s="66" t="n">
        <f aca="false">IF(AC342&gt;0,IF(AND(AC342&gt;0,AC342&lt;=5),VLOOKUP(AP342,'Pril1-THLPa'!$A$6:$F$18,LOOKUP(AC342,'Pril1-THLPa'!$B$5:$F$5,'Pril1-THLPa'!$B$4:$F$4),0),AS342+AT342*(AC342-5)+AU342*POWER(AC342-5,2)+AV342*POWER(AC342-5,3)+AW342*POWER(AC342-5,4)),0)</f>
        <v>0</v>
      </c>
      <c r="AY342" s="71"/>
      <c r="AZ342" s="66" t="n">
        <f aca="false">'Vstupní data'!AA342</f>
        <v>0</v>
      </c>
      <c r="BA342" s="66" t="n">
        <f aca="false">IF(OR('Vstupní data'!T342&gt;0,'Vstupní data'!U342&gt;0),IF(AC342&lt;&gt;"",AX342*AO342/10*(100+AZ342)/100,0),0)</f>
        <v>0</v>
      </c>
      <c r="BB342" s="67" t="n">
        <f aca="false">IF(AC342&lt;&gt;"",ROUND(BA342*AN342,0),0)</f>
        <v>0</v>
      </c>
      <c r="BC342" s="68" t="str">
        <f aca="false">IF(AE342&gt;0,BB342/AE342,"")</f>
        <v/>
      </c>
      <c r="BD342" s="66" t="n">
        <f aca="false">'Vstupní data'!AE342</f>
        <v>0</v>
      </c>
      <c r="BF342" s="66" t="n">
        <f aca="false">'Vstupní data'!AC342</f>
        <v>0</v>
      </c>
      <c r="BH342" s="66" t="n">
        <f aca="false">'Vstupní data'!AD342</f>
        <v>0</v>
      </c>
      <c r="BI342" s="66" t="n">
        <f aca="false">'Vstupní data'!AF342</f>
        <v>0</v>
      </c>
      <c r="BJ342" s="69" t="n">
        <f aca="false">'Vstupní data'!AG342</f>
        <v>0</v>
      </c>
      <c r="BK342" s="69" t="n">
        <f aca="false">IF(BF342&lt;&gt;0,VLOOKUP(I342,'Pril3-drev'!$H$5:$I$83,2,0),0)</f>
        <v>0</v>
      </c>
      <c r="BL342" s="69" t="n">
        <f aca="false">IF(BF342&lt;&gt;0,VLOOKUP(BK342,'Pril3-drev'!$A$5:$C$17,3,0),0)</f>
        <v>0</v>
      </c>
      <c r="BM342" s="69" t="n">
        <f aca="false">'Vstupní data'!AH342</f>
        <v>0</v>
      </c>
      <c r="BN342" s="69" t="n">
        <f aca="false">IF('Vstupní data'!AH342&gt;0,   VLOOKUP(VLOOKUP(CONCATENATE(VLOOKUP(I342,'Pril3-drev'!$H$4:$L$83,5,0),BD342),'Pril3-drev'!$Q$4:$R$2803,2,0),'AVB-BS'!$C$5:$S$29 ,LOOKUP(BM342,'AVB-BS'!$D$3:$S$3,'AVB-BS'!$D$1:$S$1) ,0 )   ,   IF('Vstupní data'!AI342&gt;0,'Vstupní data'!AI342,0))</f>
        <v>0</v>
      </c>
      <c r="BO342" s="69" t="str">
        <f aca="false">IF(BX342&gt;5,VLOOKUP(CONCATENATE(BK342,BN342),'Pril1-THLPa'!$H$6:$N$96,4,0),"")</f>
        <v/>
      </c>
      <c r="BP342" s="69" t="str">
        <f aca="false">IF(BX342&gt;5,VLOOKUP(CONCATENATE(BK342,BN342),'Pril1-THLPa'!$H$6:$N$96,5,0),"")</f>
        <v/>
      </c>
      <c r="BQ342" s="69" t="str">
        <f aca="false">IF(BX342&gt;5,VLOOKUP(CONCATENATE(BK342,BN342),'Pril1-THLPa'!$H$6:$N$96,6,0),"")</f>
        <v/>
      </c>
      <c r="BR342" s="69" t="str">
        <f aca="false">IF(BX342&gt;5,VLOOKUP(CONCATENATE(BK342,BN342),'Pril1-THLPa'!$H$6:$N$96,7,0),"")</f>
        <v/>
      </c>
      <c r="BS342" s="69" t="str">
        <f aca="false">IF(BX342&gt;5,VLOOKUP(CONCATENATE(BK342,BN342),'Pril1-THLPa'!$H$6:$O$96,8,0),"")</f>
        <v/>
      </c>
      <c r="BT342" s="69" t="str">
        <f aca="false">IF(BF342&gt;0, IF(BK342="smrk",  VLOOKUP(VLOOKUP(BD342,'Pril9-K3'!$L$8:$M$207,2,0),'Pril9-K3'!$A$8:$J$16,LOOKUP(BN342,'Pril9-K3'!$A$7:$J$7,'Pril9-K3'!$A$5:$J$5),0), IF(AND(BK342&lt;&gt;"smrk",'Vstupní data'!AK342&lt;&gt;""),'Vstupní data'!AK342,   VLOOKUP(VLOOKUP(BD342,'Pril9-K3'!$L$8:$M$207,2,0),'Pril9-K3'!$A$8:$J$16,LOOKUP(BN342,'Pril9-K3'!$A$7:$J$7,'Pril9-K3'!$A$5:$J$5),0)   )),   "")</f>
        <v/>
      </c>
      <c r="BV342" s="69" t="n">
        <f aca="false">'Vstupní data'!AJ342</f>
        <v>0</v>
      </c>
      <c r="BW342" s="69" t="n">
        <f aca="false">IF(BF342&gt;0,IF(J342&gt;0,J342,K342*H342/100),0)</f>
        <v>0</v>
      </c>
      <c r="BX342" s="69" t="n">
        <f aca="false">IF(BF342&gt;0,IF(BJ342&gt;BL342,BL342,BJ342),0)</f>
        <v>0</v>
      </c>
      <c r="BY342" s="69" t="n">
        <f aca="false">IF(BD342=0,0,IF(AND(BX342&gt;0,BX342&lt;=5),  IF(AND(BX342&gt;0,BX342&lt;=5),VLOOKUP(BK342,'Pril1-THLPa'!$A$6:$F$18,IF(AND(BX342&gt;0,BX342&lt;=5),LOOKUP(BX342,'Pril1-THLPa'!$B$5:$F$5,'Pril1-THLPa'!$B$4:$F$4),""),0),""),  IF(BX342&gt;5,BO342+BP342*(BX342-5)+BQ342*POWER(BX342-5,2)+BR342*POWER(BX342-5,3)+BS342*POWER(BX342-5,4),"")))</f>
        <v>0</v>
      </c>
      <c r="BZ342" s="69" t="n">
        <f aca="false">IF(BY342&gt;0,BY342*BI342/10*BW342*(100+BV342)/100,0)</f>
        <v>0</v>
      </c>
      <c r="CA342" s="69" t="n">
        <f aca="false">IF(BD342&gt;0,BX342-IF(BD342&gt;BX342,BX342,BD342),0)</f>
        <v>0</v>
      </c>
      <c r="CB342" s="69" t="n">
        <f aca="false">POWER(1.01,CA342)</f>
        <v>1</v>
      </c>
      <c r="CC342" s="69" t="n">
        <f aca="false">IF(BF342&gt;0,IF(BF342&gt;BH342,1,BF342/BH342),0)</f>
        <v>0</v>
      </c>
      <c r="CD342" s="72" t="n">
        <f aca="false">IF(BD342=0,0,IF(BF342&gt;0,ROUND(IF(CB342&lt;&gt;0,BZ342*BT342*1/CB342*CC342,0),0),0))</f>
        <v>0</v>
      </c>
      <c r="CE342" s="73" t="str">
        <f aca="false">IF(BF342&gt;0,IF(BF342&gt;BH342,CD342/BF342,CD342/BH342),"")</f>
        <v/>
      </c>
      <c r="CF342" s="69" t="n">
        <f aca="false">'Vstupní data'!AM342</f>
        <v>0</v>
      </c>
      <c r="CG342" s="69" t="n">
        <f aca="false">'Vstupní data'!AN342</f>
        <v>0</v>
      </c>
      <c r="CH342" s="69" t="n">
        <f aca="false">'Vstupní data'!AO342</f>
        <v>0</v>
      </c>
      <c r="CI342" s="69" t="n">
        <f aca="false">'Vstupní data'!AP342</f>
        <v>0</v>
      </c>
      <c r="CJ342" s="72" t="n">
        <f aca="false">ROUND(CH342*CI342,0)</f>
        <v>0</v>
      </c>
      <c r="CK342" s="74" t="str">
        <f aca="false">IF(OR(AA342&gt;0,BB342&gt;0,CD342&gt;0,CJ342&gt;0),AA342+BB342+CD342+CJ342,"")</f>
        <v/>
      </c>
    </row>
    <row r="343" customFormat="false" ht="12.8" hidden="false" customHeight="false" outlineLevel="0" collapsed="false">
      <c r="A343" s="66" t="n">
        <f aca="false">'Vstupní data'!A343</f>
        <v>0</v>
      </c>
      <c r="F343" s="66" t="str">
        <f aca="false">CONCATENATE('Vstupní data'!F343,'Vstupní data'!G343,'Vstupní data'!H343,'Vstupní data'!I343)</f>
        <v/>
      </c>
      <c r="G343" s="66"/>
      <c r="H343" s="66" t="n">
        <f aca="false">'Vstupní data'!K343</f>
        <v>0</v>
      </c>
      <c r="I343" s="66" t="n">
        <f aca="false">'Vstupní data'!L343</f>
        <v>0</v>
      </c>
      <c r="J343" s="66" t="n">
        <f aca="false">'Vstupní data'!K343*'Vstupní data'!M343/100</f>
        <v>0</v>
      </c>
      <c r="L343" s="66" t="n">
        <f aca="false">IF('Vstupní data'!N343="prostokořenný",0,IF('Vstupní data'!N343="krytokořenný","k",IF('Vstupní data'!N343="poloodrostky nebo odrostky, prostokořenné i krytokořenné","po",0)))</f>
        <v>0</v>
      </c>
      <c r="N343" s="66"/>
      <c r="O343" s="66" t="n">
        <f aca="false">'Vstupní data'!O343</f>
        <v>0</v>
      </c>
      <c r="P343" s="66" t="n">
        <f aca="false">IF(O343&gt;0,VLOOKUP(CONCATENATE(VLOOKUP(I343,'Pril3-drev'!$H$5:$K$83,4,0),"-",'Vstupní data'!R343),K2!$C$15:$D$23,2,0),0)</f>
        <v>0</v>
      </c>
      <c r="Q343" s="66" t="n">
        <f aca="false">IF(O343&gt;0,VLOOKUP(I343,'Pril3-drev'!$H$5:$I$83,2,0),0)</f>
        <v>0</v>
      </c>
      <c r="R343" s="66" t="n">
        <f aca="false">IF(Q343&gt;0,VLOOKUP(Q343,'Pril6-okus'!$A$5:$B$17,2,0),0)</f>
        <v>0</v>
      </c>
      <c r="S343" s="66" t="n">
        <f aca="false">IF(O343&gt;0,VLOOKUP(I343,'Pril3-drev'!$H$5:$J$83,3,0),0)</f>
        <v>0</v>
      </c>
      <c r="T343" s="66" t="str">
        <f aca="false">IF(O343&gt;0,IF(L343="k",0.9*VLOOKUP(S343,'ha-pocty-vyhl'!$A$5:$B$20,2,0),IF(L343="po",0.8*VLOOKUP(S343,'ha-pocty-vyhl'!$A$5:$B$20,2,0),VLOOKUP(S343,'ha-pocty-vyhl'!$A$5:$B$20,2,0))),"")</f>
        <v/>
      </c>
      <c r="U343" s="66" t="n">
        <f aca="false">'Vstupní data'!P343</f>
        <v>0</v>
      </c>
      <c r="V343" s="66" t="n">
        <f aca="false">IF(O343&gt;0,1.3*T343*1000*Z343/10000,0)</f>
        <v>0</v>
      </c>
      <c r="W343" s="66" t="n">
        <f aca="false">IF(O343&gt;0,1.3*T343*1000*Z343/10000,0)</f>
        <v>0</v>
      </c>
      <c r="X343" s="66" t="n">
        <f aca="false">IF(O343&gt;0,IF(O343&gt;V343,V343,O343),0)</f>
        <v>0</v>
      </c>
      <c r="Y343" s="66" t="n">
        <f aca="false">IF(O343&gt;0,IF(IF(U343&gt;W343,W343,U343)&lt;X343,W343,IF(U343&gt;W343,W343,U343)),0)</f>
        <v>0</v>
      </c>
      <c r="Z343" s="66" t="n">
        <f aca="false">IF(O343&gt;0,IF(J343&gt;0,J343,K343*H343/100),0)</f>
        <v>0</v>
      </c>
      <c r="AA343" s="67" t="n">
        <f aca="false">IF(O343&gt;0,CEILING(R343*P343*X343/Y343*Z343,1),0)</f>
        <v>0</v>
      </c>
      <c r="AB343" s="68" t="n">
        <f aca="false">IF(O343&gt;0,AA343/O343,0)</f>
        <v>0</v>
      </c>
      <c r="AC343" s="66" t="n">
        <f aca="false">'Vstupní data'!W343</f>
        <v>0</v>
      </c>
      <c r="AI343" s="66" t="str">
        <f aca="false">IF(OR('Vstupní data'!T343&gt;0,'Vstupní data'!U343&gt;0),VLOOKUP(I343,'Pril3-drev'!$H$5:$J$83,3,0),"")</f>
        <v/>
      </c>
      <c r="AJ343" s="66" t="n">
        <f aca="false">IF('Vstupní data'!V343="prostokořenný",0,IF('Vstupní data'!V343="krytokořenný","k",IF('Vstupní data'!V343="poloodrostky nebo odrostky, prostokořenné i krytokořenné","po",0)))</f>
        <v>0</v>
      </c>
      <c r="AK343" s="66" t="n">
        <f aca="false">IF(OR('Vstupní data'!T343&gt;0,'Vstupní data'!U343&gt;0),IF(AJ343="k",0.9*VLOOKUP(AI343,'ha-pocty-vyhl'!$A$5:$B$20,2,0),IF(AJ343="po",0.8*VLOOKUP(AI343,'ha-pocty-vyhl'!$A$5:$B$20,2,0),VLOOKUP(AI343,'ha-pocty-vyhl'!$A$5:$B$20,2,0))),0)</f>
        <v>0</v>
      </c>
      <c r="AL343" s="66" t="n">
        <f aca="false">IF(OR('Vstupní data'!T343&gt;0,'Vstupní data'!U343&gt;0),'Vstupní data'!K343*'Vstupní data'!M343/100,0)</f>
        <v>0</v>
      </c>
      <c r="AM343" s="66" t="n">
        <f aca="false">IF(OR('Vstupní data'!T343&gt;0,'Vstupní data'!U343&gt;0),IF('Vstupní data'!T343&gt;0,'Vstupní data'!T343,ROUND(10*'Vstupní data'!U343/AK343,0)),0)</f>
        <v>0</v>
      </c>
      <c r="AN343" s="69" t="n">
        <f aca="false">IF('Vstupní data'!T343&gt;0,   IF('Vstupní data'!T343&lt;=AL343,'Vstupní data'!T343,AL343),   IF(AM343&lt;AL343,AM343,AL343))</f>
        <v>0</v>
      </c>
      <c r="AO343" s="69" t="n">
        <f aca="false">'Vstupní data'!X343</f>
        <v>0</v>
      </c>
      <c r="AP343" s="66" t="n">
        <f aca="false">IF(OR('Vstupní data'!T343&gt;0,'Vstupní data'!U343&gt;0),IF(I343&lt;&gt;0,VLOOKUP(I343,'Pril3-drev'!$H$5:$I$83,2,0),0),0)</f>
        <v>0</v>
      </c>
      <c r="AQ343" s="66" t="n">
        <f aca="false">'Vstupní data'!Y343</f>
        <v>0</v>
      </c>
      <c r="AR343" s="66" t="str">
        <f aca="false">IF(AC343&gt;5,   IF('Vstupní data'!Y343&gt;0,   VLOOKUP(VLOOKUP(CONCATENATE(VLOOKUP(I343,'Pril3-drev'!$H$4:$L$83,5,0),AC343),'Pril3-drev'!$Q$4:$R$2803,2,0),'AVB-BS'!$C$5:$S$29 ,LOOKUP(AQ343,'AVB-BS'!$D$3:$S$3,'AVB-BS'!$D$1:$S$1) ,0 )   ,   IF('Vstupní data'!Z343&gt;0,'Vstupní data'!Z343,0)) , "")</f>
        <v/>
      </c>
      <c r="AS343" s="70" t="str">
        <f aca="false">IF(AC343&gt;5,VLOOKUP(CONCATENATE(AP343,AR343),'Pril1-THLPa'!$H$6:$N$96,4,0),"")</f>
        <v/>
      </c>
      <c r="AT343" s="70" t="str">
        <f aca="false">IF(AC343&gt;5,VLOOKUP(CONCATENATE(AP343,AR343),'Pril1-THLPa'!$H$6:$N$96,5,0),"")</f>
        <v/>
      </c>
      <c r="AU343" s="70" t="str">
        <f aca="false">IF(AC343&gt;5,VLOOKUP(CONCATENATE(AP343,AR343),'Pril1-THLPa'!$H$6:$N$96,6,0),"")</f>
        <v/>
      </c>
      <c r="AV343" s="70" t="str">
        <f aca="false">IF(AC343&gt;5,VLOOKUP(CONCATENATE(AP343,AR343),'Pril1-THLPa'!$H$6:$N$96,7,0),"")</f>
        <v/>
      </c>
      <c r="AW343" s="70" t="str">
        <f aca="false">IF(AC343&gt;5,VLOOKUP(CONCATENATE(AP343,AR343),'Pril1-THLPa'!$H$6:$O$96,8,0),"")</f>
        <v/>
      </c>
      <c r="AX343" s="66" t="n">
        <f aca="false">IF(AC343&gt;0,IF(AND(AC343&gt;0,AC343&lt;=5),VLOOKUP(AP343,'Pril1-THLPa'!$A$6:$F$18,LOOKUP(AC343,'Pril1-THLPa'!$B$5:$F$5,'Pril1-THLPa'!$B$4:$F$4),0),AS343+AT343*(AC343-5)+AU343*POWER(AC343-5,2)+AV343*POWER(AC343-5,3)+AW343*POWER(AC343-5,4)),0)</f>
        <v>0</v>
      </c>
      <c r="AY343" s="71"/>
      <c r="AZ343" s="66" t="n">
        <f aca="false">'Vstupní data'!AA343</f>
        <v>0</v>
      </c>
      <c r="BA343" s="66" t="n">
        <f aca="false">IF(OR('Vstupní data'!T343&gt;0,'Vstupní data'!U343&gt;0),IF(AC343&lt;&gt;"",AX343*AO343/10*(100+AZ343)/100,0),0)</f>
        <v>0</v>
      </c>
      <c r="BB343" s="67" t="n">
        <f aca="false">IF(AC343&lt;&gt;"",ROUND(BA343*AN343,0),0)</f>
        <v>0</v>
      </c>
      <c r="BC343" s="68" t="str">
        <f aca="false">IF(AE343&gt;0,BB343/AE343,"")</f>
        <v/>
      </c>
      <c r="BD343" s="66" t="n">
        <f aca="false">'Vstupní data'!AE343</f>
        <v>0</v>
      </c>
      <c r="BF343" s="66" t="n">
        <f aca="false">'Vstupní data'!AC343</f>
        <v>0</v>
      </c>
      <c r="BH343" s="66" t="n">
        <f aca="false">'Vstupní data'!AD343</f>
        <v>0</v>
      </c>
      <c r="BI343" s="66" t="n">
        <f aca="false">'Vstupní data'!AF343</f>
        <v>0</v>
      </c>
      <c r="BJ343" s="69" t="n">
        <f aca="false">'Vstupní data'!AG343</f>
        <v>0</v>
      </c>
      <c r="BK343" s="69" t="n">
        <f aca="false">IF(BF343&lt;&gt;0,VLOOKUP(I343,'Pril3-drev'!$H$5:$I$83,2,0),0)</f>
        <v>0</v>
      </c>
      <c r="BL343" s="69" t="n">
        <f aca="false">IF(BF343&lt;&gt;0,VLOOKUP(BK343,'Pril3-drev'!$A$5:$C$17,3,0),0)</f>
        <v>0</v>
      </c>
      <c r="BM343" s="69" t="n">
        <f aca="false">'Vstupní data'!AH343</f>
        <v>0</v>
      </c>
      <c r="BN343" s="69" t="n">
        <f aca="false">IF('Vstupní data'!AH343&gt;0,   VLOOKUP(VLOOKUP(CONCATENATE(VLOOKUP(I343,'Pril3-drev'!$H$4:$L$83,5,0),BD343),'Pril3-drev'!$Q$4:$R$2803,2,0),'AVB-BS'!$C$5:$S$29 ,LOOKUP(BM343,'AVB-BS'!$D$3:$S$3,'AVB-BS'!$D$1:$S$1) ,0 )   ,   IF('Vstupní data'!AI343&gt;0,'Vstupní data'!AI343,0))</f>
        <v>0</v>
      </c>
      <c r="BO343" s="69" t="str">
        <f aca="false">IF(BX343&gt;5,VLOOKUP(CONCATENATE(BK343,BN343),'Pril1-THLPa'!$H$6:$N$96,4,0),"")</f>
        <v/>
      </c>
      <c r="BP343" s="69" t="str">
        <f aca="false">IF(BX343&gt;5,VLOOKUP(CONCATENATE(BK343,BN343),'Pril1-THLPa'!$H$6:$N$96,5,0),"")</f>
        <v/>
      </c>
      <c r="BQ343" s="69" t="str">
        <f aca="false">IF(BX343&gt;5,VLOOKUP(CONCATENATE(BK343,BN343),'Pril1-THLPa'!$H$6:$N$96,6,0),"")</f>
        <v/>
      </c>
      <c r="BR343" s="69" t="str">
        <f aca="false">IF(BX343&gt;5,VLOOKUP(CONCATENATE(BK343,BN343),'Pril1-THLPa'!$H$6:$N$96,7,0),"")</f>
        <v/>
      </c>
      <c r="BS343" s="69" t="str">
        <f aca="false">IF(BX343&gt;5,VLOOKUP(CONCATENATE(BK343,BN343),'Pril1-THLPa'!$H$6:$O$96,8,0),"")</f>
        <v/>
      </c>
      <c r="BT343" s="69" t="str">
        <f aca="false">IF(BF343&gt;0, IF(BK343="smrk",  VLOOKUP(VLOOKUP(BD343,'Pril9-K3'!$L$8:$M$207,2,0),'Pril9-K3'!$A$8:$J$16,LOOKUP(BN343,'Pril9-K3'!$A$7:$J$7,'Pril9-K3'!$A$5:$J$5),0), IF(AND(BK343&lt;&gt;"smrk",'Vstupní data'!AK343&lt;&gt;""),'Vstupní data'!AK343,   VLOOKUP(VLOOKUP(BD343,'Pril9-K3'!$L$8:$M$207,2,0),'Pril9-K3'!$A$8:$J$16,LOOKUP(BN343,'Pril9-K3'!$A$7:$J$7,'Pril9-K3'!$A$5:$J$5),0)   )),   "")</f>
        <v/>
      </c>
      <c r="BV343" s="69" t="n">
        <f aca="false">'Vstupní data'!AJ343</f>
        <v>0</v>
      </c>
      <c r="BW343" s="69" t="n">
        <f aca="false">IF(BF343&gt;0,IF(J343&gt;0,J343,K343*H343/100),0)</f>
        <v>0</v>
      </c>
      <c r="BX343" s="69" t="n">
        <f aca="false">IF(BF343&gt;0,IF(BJ343&gt;BL343,BL343,BJ343),0)</f>
        <v>0</v>
      </c>
      <c r="BY343" s="69" t="n">
        <f aca="false">IF(BD343=0,0,IF(AND(BX343&gt;0,BX343&lt;=5),  IF(AND(BX343&gt;0,BX343&lt;=5),VLOOKUP(BK343,'Pril1-THLPa'!$A$6:$F$18,IF(AND(BX343&gt;0,BX343&lt;=5),LOOKUP(BX343,'Pril1-THLPa'!$B$5:$F$5,'Pril1-THLPa'!$B$4:$F$4),""),0),""),  IF(BX343&gt;5,BO343+BP343*(BX343-5)+BQ343*POWER(BX343-5,2)+BR343*POWER(BX343-5,3)+BS343*POWER(BX343-5,4),"")))</f>
        <v>0</v>
      </c>
      <c r="BZ343" s="69" t="n">
        <f aca="false">IF(BY343&gt;0,BY343*BI343/10*BW343*(100+BV343)/100,0)</f>
        <v>0</v>
      </c>
      <c r="CA343" s="69" t="n">
        <f aca="false">IF(BD343&gt;0,BX343-IF(BD343&gt;BX343,BX343,BD343),0)</f>
        <v>0</v>
      </c>
      <c r="CB343" s="69" t="n">
        <f aca="false">POWER(1.01,CA343)</f>
        <v>1</v>
      </c>
      <c r="CC343" s="69" t="n">
        <f aca="false">IF(BF343&gt;0,IF(BF343&gt;BH343,1,BF343/BH343),0)</f>
        <v>0</v>
      </c>
      <c r="CD343" s="72" t="n">
        <f aca="false">IF(BD343=0,0,IF(BF343&gt;0,ROUND(IF(CB343&lt;&gt;0,BZ343*BT343*1/CB343*CC343,0),0),0))</f>
        <v>0</v>
      </c>
      <c r="CE343" s="73" t="str">
        <f aca="false">IF(BF343&gt;0,IF(BF343&gt;BH343,CD343/BF343,CD343/BH343),"")</f>
        <v/>
      </c>
      <c r="CF343" s="69" t="n">
        <f aca="false">'Vstupní data'!AM343</f>
        <v>0</v>
      </c>
      <c r="CG343" s="69" t="n">
        <f aca="false">'Vstupní data'!AN343</f>
        <v>0</v>
      </c>
      <c r="CH343" s="69" t="n">
        <f aca="false">'Vstupní data'!AO343</f>
        <v>0</v>
      </c>
      <c r="CI343" s="69" t="n">
        <f aca="false">'Vstupní data'!AP343</f>
        <v>0</v>
      </c>
      <c r="CJ343" s="72" t="n">
        <f aca="false">ROUND(CH343*CI343,0)</f>
        <v>0</v>
      </c>
      <c r="CK343" s="74" t="str">
        <f aca="false">IF(OR(AA343&gt;0,BB343&gt;0,CD343&gt;0,CJ343&gt;0),AA343+BB343+CD343+CJ343,"")</f>
        <v/>
      </c>
    </row>
    <row r="344" customFormat="false" ht="12.8" hidden="false" customHeight="false" outlineLevel="0" collapsed="false">
      <c r="A344" s="66" t="n">
        <f aca="false">'Vstupní data'!A344</f>
        <v>0</v>
      </c>
      <c r="F344" s="66" t="str">
        <f aca="false">CONCATENATE('Vstupní data'!F344,'Vstupní data'!G344,'Vstupní data'!H344,'Vstupní data'!I344)</f>
        <v/>
      </c>
      <c r="G344" s="66"/>
      <c r="H344" s="66" t="n">
        <f aca="false">'Vstupní data'!K344</f>
        <v>0</v>
      </c>
      <c r="I344" s="66" t="n">
        <f aca="false">'Vstupní data'!L344</f>
        <v>0</v>
      </c>
      <c r="J344" s="66" t="n">
        <f aca="false">'Vstupní data'!K344*'Vstupní data'!M344/100</f>
        <v>0</v>
      </c>
      <c r="L344" s="66" t="n">
        <f aca="false">IF('Vstupní data'!N344="prostokořenný",0,IF('Vstupní data'!N344="krytokořenný","k",IF('Vstupní data'!N344="poloodrostky nebo odrostky, prostokořenné i krytokořenné","po",0)))</f>
        <v>0</v>
      </c>
      <c r="N344" s="66"/>
      <c r="O344" s="66" t="n">
        <f aca="false">'Vstupní data'!O344</f>
        <v>0</v>
      </c>
      <c r="P344" s="66" t="n">
        <f aca="false">IF(O344&gt;0,VLOOKUP(CONCATENATE(VLOOKUP(I344,'Pril3-drev'!$H$5:$K$83,4,0),"-",'Vstupní data'!R344),K2!$C$15:$D$23,2,0),0)</f>
        <v>0</v>
      </c>
      <c r="Q344" s="66" t="n">
        <f aca="false">IF(O344&gt;0,VLOOKUP(I344,'Pril3-drev'!$H$5:$I$83,2,0),0)</f>
        <v>0</v>
      </c>
      <c r="R344" s="66" t="n">
        <f aca="false">IF(Q344&gt;0,VLOOKUP(Q344,'Pril6-okus'!$A$5:$B$17,2,0),0)</f>
        <v>0</v>
      </c>
      <c r="S344" s="66" t="n">
        <f aca="false">IF(O344&gt;0,VLOOKUP(I344,'Pril3-drev'!$H$5:$J$83,3,0),0)</f>
        <v>0</v>
      </c>
      <c r="T344" s="66" t="str">
        <f aca="false">IF(O344&gt;0,IF(L344="k",0.9*VLOOKUP(S344,'ha-pocty-vyhl'!$A$5:$B$20,2,0),IF(L344="po",0.8*VLOOKUP(S344,'ha-pocty-vyhl'!$A$5:$B$20,2,0),VLOOKUP(S344,'ha-pocty-vyhl'!$A$5:$B$20,2,0))),"")</f>
        <v/>
      </c>
      <c r="U344" s="66" t="n">
        <f aca="false">'Vstupní data'!P344</f>
        <v>0</v>
      </c>
      <c r="V344" s="66" t="n">
        <f aca="false">IF(O344&gt;0,1.3*T344*1000*Z344/10000,0)</f>
        <v>0</v>
      </c>
      <c r="W344" s="66" t="n">
        <f aca="false">IF(O344&gt;0,1.3*T344*1000*Z344/10000,0)</f>
        <v>0</v>
      </c>
      <c r="X344" s="66" t="n">
        <f aca="false">IF(O344&gt;0,IF(O344&gt;V344,V344,O344),0)</f>
        <v>0</v>
      </c>
      <c r="Y344" s="66" t="n">
        <f aca="false">IF(O344&gt;0,IF(IF(U344&gt;W344,W344,U344)&lt;X344,W344,IF(U344&gt;W344,W344,U344)),0)</f>
        <v>0</v>
      </c>
      <c r="Z344" s="66" t="n">
        <f aca="false">IF(O344&gt;0,IF(J344&gt;0,J344,K344*H344/100),0)</f>
        <v>0</v>
      </c>
      <c r="AA344" s="67" t="n">
        <f aca="false">IF(O344&gt;0,CEILING(R344*P344*X344/Y344*Z344,1),0)</f>
        <v>0</v>
      </c>
      <c r="AB344" s="68" t="n">
        <f aca="false">IF(O344&gt;0,AA344/O344,0)</f>
        <v>0</v>
      </c>
      <c r="AC344" s="66" t="n">
        <f aca="false">'Vstupní data'!W344</f>
        <v>0</v>
      </c>
      <c r="AI344" s="66" t="str">
        <f aca="false">IF(OR('Vstupní data'!T344&gt;0,'Vstupní data'!U344&gt;0),VLOOKUP(I344,'Pril3-drev'!$H$5:$J$83,3,0),"")</f>
        <v/>
      </c>
      <c r="AJ344" s="66" t="n">
        <f aca="false">IF('Vstupní data'!V344="prostokořenný",0,IF('Vstupní data'!V344="krytokořenný","k",IF('Vstupní data'!V344="poloodrostky nebo odrostky, prostokořenné i krytokořenné","po",0)))</f>
        <v>0</v>
      </c>
      <c r="AK344" s="66" t="n">
        <f aca="false">IF(OR('Vstupní data'!T344&gt;0,'Vstupní data'!U344&gt;0),IF(AJ344="k",0.9*VLOOKUP(AI344,'ha-pocty-vyhl'!$A$5:$B$20,2,0),IF(AJ344="po",0.8*VLOOKUP(AI344,'ha-pocty-vyhl'!$A$5:$B$20,2,0),VLOOKUP(AI344,'ha-pocty-vyhl'!$A$5:$B$20,2,0))),0)</f>
        <v>0</v>
      </c>
      <c r="AL344" s="66" t="n">
        <f aca="false">IF(OR('Vstupní data'!T344&gt;0,'Vstupní data'!U344&gt;0),'Vstupní data'!K344*'Vstupní data'!M344/100,0)</f>
        <v>0</v>
      </c>
      <c r="AM344" s="66" t="n">
        <f aca="false">IF(OR('Vstupní data'!T344&gt;0,'Vstupní data'!U344&gt;0),IF('Vstupní data'!T344&gt;0,'Vstupní data'!T344,ROUND(10*'Vstupní data'!U344/AK344,0)),0)</f>
        <v>0</v>
      </c>
      <c r="AN344" s="69" t="n">
        <f aca="false">IF('Vstupní data'!T344&gt;0,   IF('Vstupní data'!T344&lt;=AL344,'Vstupní data'!T344,AL344),   IF(AM344&lt;AL344,AM344,AL344))</f>
        <v>0</v>
      </c>
      <c r="AO344" s="69" t="n">
        <f aca="false">'Vstupní data'!X344</f>
        <v>0</v>
      </c>
      <c r="AP344" s="66" t="n">
        <f aca="false">IF(OR('Vstupní data'!T344&gt;0,'Vstupní data'!U344&gt;0),IF(I344&lt;&gt;0,VLOOKUP(I344,'Pril3-drev'!$H$5:$I$83,2,0),0),0)</f>
        <v>0</v>
      </c>
      <c r="AQ344" s="66" t="n">
        <f aca="false">'Vstupní data'!Y344</f>
        <v>0</v>
      </c>
      <c r="AR344" s="66" t="str">
        <f aca="false">IF(AC344&gt;5,   IF('Vstupní data'!Y344&gt;0,   VLOOKUP(VLOOKUP(CONCATENATE(VLOOKUP(I344,'Pril3-drev'!$H$4:$L$83,5,0),AC344),'Pril3-drev'!$Q$4:$R$2803,2,0),'AVB-BS'!$C$5:$S$29 ,LOOKUP(AQ344,'AVB-BS'!$D$3:$S$3,'AVB-BS'!$D$1:$S$1) ,0 )   ,   IF('Vstupní data'!Z344&gt;0,'Vstupní data'!Z344,0)) , "")</f>
        <v/>
      </c>
      <c r="AS344" s="70" t="str">
        <f aca="false">IF(AC344&gt;5,VLOOKUP(CONCATENATE(AP344,AR344),'Pril1-THLPa'!$H$6:$N$96,4,0),"")</f>
        <v/>
      </c>
      <c r="AT344" s="70" t="str">
        <f aca="false">IF(AC344&gt;5,VLOOKUP(CONCATENATE(AP344,AR344),'Pril1-THLPa'!$H$6:$N$96,5,0),"")</f>
        <v/>
      </c>
      <c r="AU344" s="70" t="str">
        <f aca="false">IF(AC344&gt;5,VLOOKUP(CONCATENATE(AP344,AR344),'Pril1-THLPa'!$H$6:$N$96,6,0),"")</f>
        <v/>
      </c>
      <c r="AV344" s="70" t="str">
        <f aca="false">IF(AC344&gt;5,VLOOKUP(CONCATENATE(AP344,AR344),'Pril1-THLPa'!$H$6:$N$96,7,0),"")</f>
        <v/>
      </c>
      <c r="AW344" s="70" t="str">
        <f aca="false">IF(AC344&gt;5,VLOOKUP(CONCATENATE(AP344,AR344),'Pril1-THLPa'!$H$6:$O$96,8,0),"")</f>
        <v/>
      </c>
      <c r="AX344" s="66" t="n">
        <f aca="false">IF(AC344&gt;0,IF(AND(AC344&gt;0,AC344&lt;=5),VLOOKUP(AP344,'Pril1-THLPa'!$A$6:$F$18,LOOKUP(AC344,'Pril1-THLPa'!$B$5:$F$5,'Pril1-THLPa'!$B$4:$F$4),0),AS344+AT344*(AC344-5)+AU344*POWER(AC344-5,2)+AV344*POWER(AC344-5,3)+AW344*POWER(AC344-5,4)),0)</f>
        <v>0</v>
      </c>
      <c r="AY344" s="71"/>
      <c r="AZ344" s="66" t="n">
        <f aca="false">'Vstupní data'!AA344</f>
        <v>0</v>
      </c>
      <c r="BA344" s="66" t="n">
        <f aca="false">IF(OR('Vstupní data'!T344&gt;0,'Vstupní data'!U344&gt;0),IF(AC344&lt;&gt;"",AX344*AO344/10*(100+AZ344)/100,0),0)</f>
        <v>0</v>
      </c>
      <c r="BB344" s="67" t="n">
        <f aca="false">IF(AC344&lt;&gt;"",ROUND(BA344*AN344,0),0)</f>
        <v>0</v>
      </c>
      <c r="BC344" s="68" t="str">
        <f aca="false">IF(AE344&gt;0,BB344/AE344,"")</f>
        <v/>
      </c>
      <c r="BD344" s="66" t="n">
        <f aca="false">'Vstupní data'!AE344</f>
        <v>0</v>
      </c>
      <c r="BF344" s="66" t="n">
        <f aca="false">'Vstupní data'!AC344</f>
        <v>0</v>
      </c>
      <c r="BH344" s="66" t="n">
        <f aca="false">'Vstupní data'!AD344</f>
        <v>0</v>
      </c>
      <c r="BI344" s="66" t="n">
        <f aca="false">'Vstupní data'!AF344</f>
        <v>0</v>
      </c>
      <c r="BJ344" s="69" t="n">
        <f aca="false">'Vstupní data'!AG344</f>
        <v>0</v>
      </c>
      <c r="BK344" s="69" t="n">
        <f aca="false">IF(BF344&lt;&gt;0,VLOOKUP(I344,'Pril3-drev'!$H$5:$I$83,2,0),0)</f>
        <v>0</v>
      </c>
      <c r="BL344" s="69" t="n">
        <f aca="false">IF(BF344&lt;&gt;0,VLOOKUP(BK344,'Pril3-drev'!$A$5:$C$17,3,0),0)</f>
        <v>0</v>
      </c>
      <c r="BM344" s="69" t="n">
        <f aca="false">'Vstupní data'!AH344</f>
        <v>0</v>
      </c>
      <c r="BN344" s="69" t="n">
        <f aca="false">IF('Vstupní data'!AH344&gt;0,   VLOOKUP(VLOOKUP(CONCATENATE(VLOOKUP(I344,'Pril3-drev'!$H$4:$L$83,5,0),BD344),'Pril3-drev'!$Q$4:$R$2803,2,0),'AVB-BS'!$C$5:$S$29 ,LOOKUP(BM344,'AVB-BS'!$D$3:$S$3,'AVB-BS'!$D$1:$S$1) ,0 )   ,   IF('Vstupní data'!AI344&gt;0,'Vstupní data'!AI344,0))</f>
        <v>0</v>
      </c>
      <c r="BO344" s="69" t="str">
        <f aca="false">IF(BX344&gt;5,VLOOKUP(CONCATENATE(BK344,BN344),'Pril1-THLPa'!$H$6:$N$96,4,0),"")</f>
        <v/>
      </c>
      <c r="BP344" s="69" t="str">
        <f aca="false">IF(BX344&gt;5,VLOOKUP(CONCATENATE(BK344,BN344),'Pril1-THLPa'!$H$6:$N$96,5,0),"")</f>
        <v/>
      </c>
      <c r="BQ344" s="69" t="str">
        <f aca="false">IF(BX344&gt;5,VLOOKUP(CONCATENATE(BK344,BN344),'Pril1-THLPa'!$H$6:$N$96,6,0),"")</f>
        <v/>
      </c>
      <c r="BR344" s="69" t="str">
        <f aca="false">IF(BX344&gt;5,VLOOKUP(CONCATENATE(BK344,BN344),'Pril1-THLPa'!$H$6:$N$96,7,0),"")</f>
        <v/>
      </c>
      <c r="BS344" s="69" t="str">
        <f aca="false">IF(BX344&gt;5,VLOOKUP(CONCATENATE(BK344,BN344),'Pril1-THLPa'!$H$6:$O$96,8,0),"")</f>
        <v/>
      </c>
      <c r="BT344" s="69" t="str">
        <f aca="false">IF(BF344&gt;0, IF(BK344="smrk",  VLOOKUP(VLOOKUP(BD344,'Pril9-K3'!$L$8:$M$207,2,0),'Pril9-K3'!$A$8:$J$16,LOOKUP(BN344,'Pril9-K3'!$A$7:$J$7,'Pril9-K3'!$A$5:$J$5),0), IF(AND(BK344&lt;&gt;"smrk",'Vstupní data'!AK344&lt;&gt;""),'Vstupní data'!AK344,   VLOOKUP(VLOOKUP(BD344,'Pril9-K3'!$L$8:$M$207,2,0),'Pril9-K3'!$A$8:$J$16,LOOKUP(BN344,'Pril9-K3'!$A$7:$J$7,'Pril9-K3'!$A$5:$J$5),0)   )),   "")</f>
        <v/>
      </c>
      <c r="BV344" s="69" t="n">
        <f aca="false">'Vstupní data'!AJ344</f>
        <v>0</v>
      </c>
      <c r="BW344" s="69" t="n">
        <f aca="false">IF(BF344&gt;0,IF(J344&gt;0,J344,K344*H344/100),0)</f>
        <v>0</v>
      </c>
      <c r="BX344" s="69" t="n">
        <f aca="false">IF(BF344&gt;0,IF(BJ344&gt;BL344,BL344,BJ344),0)</f>
        <v>0</v>
      </c>
      <c r="BY344" s="69" t="n">
        <f aca="false">IF(BD344=0,0,IF(AND(BX344&gt;0,BX344&lt;=5),  IF(AND(BX344&gt;0,BX344&lt;=5),VLOOKUP(BK344,'Pril1-THLPa'!$A$6:$F$18,IF(AND(BX344&gt;0,BX344&lt;=5),LOOKUP(BX344,'Pril1-THLPa'!$B$5:$F$5,'Pril1-THLPa'!$B$4:$F$4),""),0),""),  IF(BX344&gt;5,BO344+BP344*(BX344-5)+BQ344*POWER(BX344-5,2)+BR344*POWER(BX344-5,3)+BS344*POWER(BX344-5,4),"")))</f>
        <v>0</v>
      </c>
      <c r="BZ344" s="69" t="n">
        <f aca="false">IF(BY344&gt;0,BY344*BI344/10*BW344*(100+BV344)/100,0)</f>
        <v>0</v>
      </c>
      <c r="CA344" s="69" t="n">
        <f aca="false">IF(BD344&gt;0,BX344-IF(BD344&gt;BX344,BX344,BD344),0)</f>
        <v>0</v>
      </c>
      <c r="CB344" s="69" t="n">
        <f aca="false">POWER(1.01,CA344)</f>
        <v>1</v>
      </c>
      <c r="CC344" s="69" t="n">
        <f aca="false">IF(BF344&gt;0,IF(BF344&gt;BH344,1,BF344/BH344),0)</f>
        <v>0</v>
      </c>
      <c r="CD344" s="72" t="n">
        <f aca="false">IF(BD344=0,0,IF(BF344&gt;0,ROUND(IF(CB344&lt;&gt;0,BZ344*BT344*1/CB344*CC344,0),0),0))</f>
        <v>0</v>
      </c>
      <c r="CE344" s="73" t="str">
        <f aca="false">IF(BF344&gt;0,IF(BF344&gt;BH344,CD344/BF344,CD344/BH344),"")</f>
        <v/>
      </c>
      <c r="CF344" s="69" t="n">
        <f aca="false">'Vstupní data'!AM344</f>
        <v>0</v>
      </c>
      <c r="CG344" s="69" t="n">
        <f aca="false">'Vstupní data'!AN344</f>
        <v>0</v>
      </c>
      <c r="CH344" s="69" t="n">
        <f aca="false">'Vstupní data'!AO344</f>
        <v>0</v>
      </c>
      <c r="CI344" s="69" t="n">
        <f aca="false">'Vstupní data'!AP344</f>
        <v>0</v>
      </c>
      <c r="CJ344" s="72" t="n">
        <f aca="false">ROUND(CH344*CI344,0)</f>
        <v>0</v>
      </c>
      <c r="CK344" s="74" t="str">
        <f aca="false">IF(OR(AA344&gt;0,BB344&gt;0,CD344&gt;0,CJ344&gt;0),AA344+BB344+CD344+CJ344,"")</f>
        <v/>
      </c>
    </row>
    <row r="345" customFormat="false" ht="12.8" hidden="false" customHeight="false" outlineLevel="0" collapsed="false">
      <c r="A345" s="66" t="n">
        <f aca="false">'Vstupní data'!A345</f>
        <v>0</v>
      </c>
      <c r="F345" s="66" t="str">
        <f aca="false">CONCATENATE('Vstupní data'!F345,'Vstupní data'!G345,'Vstupní data'!H345,'Vstupní data'!I345)</f>
        <v/>
      </c>
      <c r="G345" s="66"/>
      <c r="H345" s="66" t="n">
        <f aca="false">'Vstupní data'!K345</f>
        <v>0</v>
      </c>
      <c r="I345" s="66" t="n">
        <f aca="false">'Vstupní data'!L345</f>
        <v>0</v>
      </c>
      <c r="J345" s="66" t="n">
        <f aca="false">'Vstupní data'!K345*'Vstupní data'!M345/100</f>
        <v>0</v>
      </c>
      <c r="L345" s="66" t="n">
        <f aca="false">IF('Vstupní data'!N345="prostokořenný",0,IF('Vstupní data'!N345="krytokořenný","k",IF('Vstupní data'!N345="poloodrostky nebo odrostky, prostokořenné i krytokořenné","po",0)))</f>
        <v>0</v>
      </c>
      <c r="N345" s="66"/>
      <c r="O345" s="66" t="n">
        <f aca="false">'Vstupní data'!O345</f>
        <v>0</v>
      </c>
      <c r="P345" s="66" t="n">
        <f aca="false">IF(O345&gt;0,VLOOKUP(CONCATENATE(VLOOKUP(I345,'Pril3-drev'!$H$5:$K$83,4,0),"-",'Vstupní data'!R345),K2!$C$15:$D$23,2,0),0)</f>
        <v>0</v>
      </c>
      <c r="Q345" s="66" t="n">
        <f aca="false">IF(O345&gt;0,VLOOKUP(I345,'Pril3-drev'!$H$5:$I$83,2,0),0)</f>
        <v>0</v>
      </c>
      <c r="R345" s="66" t="n">
        <f aca="false">IF(Q345&gt;0,VLOOKUP(Q345,'Pril6-okus'!$A$5:$B$17,2,0),0)</f>
        <v>0</v>
      </c>
      <c r="S345" s="66" t="n">
        <f aca="false">IF(O345&gt;0,VLOOKUP(I345,'Pril3-drev'!$H$5:$J$83,3,0),0)</f>
        <v>0</v>
      </c>
      <c r="T345" s="66" t="str">
        <f aca="false">IF(O345&gt;0,IF(L345="k",0.9*VLOOKUP(S345,'ha-pocty-vyhl'!$A$5:$B$20,2,0),IF(L345="po",0.8*VLOOKUP(S345,'ha-pocty-vyhl'!$A$5:$B$20,2,0),VLOOKUP(S345,'ha-pocty-vyhl'!$A$5:$B$20,2,0))),"")</f>
        <v/>
      </c>
      <c r="U345" s="66" t="n">
        <f aca="false">'Vstupní data'!P345</f>
        <v>0</v>
      </c>
      <c r="V345" s="66" t="n">
        <f aca="false">IF(O345&gt;0,1.3*T345*1000*Z345/10000,0)</f>
        <v>0</v>
      </c>
      <c r="W345" s="66" t="n">
        <f aca="false">IF(O345&gt;0,1.3*T345*1000*Z345/10000,0)</f>
        <v>0</v>
      </c>
      <c r="X345" s="66" t="n">
        <f aca="false">IF(O345&gt;0,IF(O345&gt;V345,V345,O345),0)</f>
        <v>0</v>
      </c>
      <c r="Y345" s="66" t="n">
        <f aca="false">IF(O345&gt;0,IF(IF(U345&gt;W345,W345,U345)&lt;X345,W345,IF(U345&gt;W345,W345,U345)),0)</f>
        <v>0</v>
      </c>
      <c r="Z345" s="66" t="n">
        <f aca="false">IF(O345&gt;0,IF(J345&gt;0,J345,K345*H345/100),0)</f>
        <v>0</v>
      </c>
      <c r="AA345" s="67" t="n">
        <f aca="false">IF(O345&gt;0,CEILING(R345*P345*X345/Y345*Z345,1),0)</f>
        <v>0</v>
      </c>
      <c r="AB345" s="68" t="n">
        <f aca="false">IF(O345&gt;0,AA345/O345,0)</f>
        <v>0</v>
      </c>
      <c r="AC345" s="66" t="n">
        <f aca="false">'Vstupní data'!W345</f>
        <v>0</v>
      </c>
      <c r="AI345" s="66" t="str">
        <f aca="false">IF(OR('Vstupní data'!T345&gt;0,'Vstupní data'!U345&gt;0),VLOOKUP(I345,'Pril3-drev'!$H$5:$J$83,3,0),"")</f>
        <v/>
      </c>
      <c r="AJ345" s="66" t="n">
        <f aca="false">IF('Vstupní data'!V345="prostokořenný",0,IF('Vstupní data'!V345="krytokořenný","k",IF('Vstupní data'!V345="poloodrostky nebo odrostky, prostokořenné i krytokořenné","po",0)))</f>
        <v>0</v>
      </c>
      <c r="AK345" s="66" t="n">
        <f aca="false">IF(OR('Vstupní data'!T345&gt;0,'Vstupní data'!U345&gt;0),IF(AJ345="k",0.9*VLOOKUP(AI345,'ha-pocty-vyhl'!$A$5:$B$20,2,0),IF(AJ345="po",0.8*VLOOKUP(AI345,'ha-pocty-vyhl'!$A$5:$B$20,2,0),VLOOKUP(AI345,'ha-pocty-vyhl'!$A$5:$B$20,2,0))),0)</f>
        <v>0</v>
      </c>
      <c r="AL345" s="66" t="n">
        <f aca="false">IF(OR('Vstupní data'!T345&gt;0,'Vstupní data'!U345&gt;0),'Vstupní data'!K345*'Vstupní data'!M345/100,0)</f>
        <v>0</v>
      </c>
      <c r="AM345" s="66" t="n">
        <f aca="false">IF(OR('Vstupní data'!T345&gt;0,'Vstupní data'!U345&gt;0),IF('Vstupní data'!T345&gt;0,'Vstupní data'!T345,ROUND(10*'Vstupní data'!U345/AK345,0)),0)</f>
        <v>0</v>
      </c>
      <c r="AN345" s="69" t="n">
        <f aca="false">IF('Vstupní data'!T345&gt;0,   IF('Vstupní data'!T345&lt;=AL345,'Vstupní data'!T345,AL345),   IF(AM345&lt;AL345,AM345,AL345))</f>
        <v>0</v>
      </c>
      <c r="AO345" s="69" t="n">
        <f aca="false">'Vstupní data'!X345</f>
        <v>0</v>
      </c>
      <c r="AP345" s="66" t="n">
        <f aca="false">IF(OR('Vstupní data'!T345&gt;0,'Vstupní data'!U345&gt;0),IF(I345&lt;&gt;0,VLOOKUP(I345,'Pril3-drev'!$H$5:$I$83,2,0),0),0)</f>
        <v>0</v>
      </c>
      <c r="AQ345" s="66" t="n">
        <f aca="false">'Vstupní data'!Y345</f>
        <v>0</v>
      </c>
      <c r="AR345" s="66" t="str">
        <f aca="false">IF(AC345&gt;5,   IF('Vstupní data'!Y345&gt;0,   VLOOKUP(VLOOKUP(CONCATENATE(VLOOKUP(I345,'Pril3-drev'!$H$4:$L$83,5,0),AC345),'Pril3-drev'!$Q$4:$R$2803,2,0),'AVB-BS'!$C$5:$S$29 ,LOOKUP(AQ345,'AVB-BS'!$D$3:$S$3,'AVB-BS'!$D$1:$S$1) ,0 )   ,   IF('Vstupní data'!Z345&gt;0,'Vstupní data'!Z345,0)) , "")</f>
        <v/>
      </c>
      <c r="AS345" s="70" t="str">
        <f aca="false">IF(AC345&gt;5,VLOOKUP(CONCATENATE(AP345,AR345),'Pril1-THLPa'!$H$6:$N$96,4,0),"")</f>
        <v/>
      </c>
      <c r="AT345" s="70" t="str">
        <f aca="false">IF(AC345&gt;5,VLOOKUP(CONCATENATE(AP345,AR345),'Pril1-THLPa'!$H$6:$N$96,5,0),"")</f>
        <v/>
      </c>
      <c r="AU345" s="70" t="str">
        <f aca="false">IF(AC345&gt;5,VLOOKUP(CONCATENATE(AP345,AR345),'Pril1-THLPa'!$H$6:$N$96,6,0),"")</f>
        <v/>
      </c>
      <c r="AV345" s="70" t="str">
        <f aca="false">IF(AC345&gt;5,VLOOKUP(CONCATENATE(AP345,AR345),'Pril1-THLPa'!$H$6:$N$96,7,0),"")</f>
        <v/>
      </c>
      <c r="AW345" s="70" t="str">
        <f aca="false">IF(AC345&gt;5,VLOOKUP(CONCATENATE(AP345,AR345),'Pril1-THLPa'!$H$6:$O$96,8,0),"")</f>
        <v/>
      </c>
      <c r="AX345" s="66" t="n">
        <f aca="false">IF(AC345&gt;0,IF(AND(AC345&gt;0,AC345&lt;=5),VLOOKUP(AP345,'Pril1-THLPa'!$A$6:$F$18,LOOKUP(AC345,'Pril1-THLPa'!$B$5:$F$5,'Pril1-THLPa'!$B$4:$F$4),0),AS345+AT345*(AC345-5)+AU345*POWER(AC345-5,2)+AV345*POWER(AC345-5,3)+AW345*POWER(AC345-5,4)),0)</f>
        <v>0</v>
      </c>
      <c r="AY345" s="71"/>
      <c r="AZ345" s="66" t="n">
        <f aca="false">'Vstupní data'!AA345</f>
        <v>0</v>
      </c>
      <c r="BA345" s="66" t="n">
        <f aca="false">IF(OR('Vstupní data'!T345&gt;0,'Vstupní data'!U345&gt;0),IF(AC345&lt;&gt;"",AX345*AO345/10*(100+AZ345)/100,0),0)</f>
        <v>0</v>
      </c>
      <c r="BB345" s="67" t="n">
        <f aca="false">IF(AC345&lt;&gt;"",ROUND(BA345*AN345,0),0)</f>
        <v>0</v>
      </c>
      <c r="BC345" s="68" t="str">
        <f aca="false">IF(AE345&gt;0,BB345/AE345,"")</f>
        <v/>
      </c>
      <c r="BD345" s="66" t="n">
        <f aca="false">'Vstupní data'!AE345</f>
        <v>0</v>
      </c>
      <c r="BF345" s="66" t="n">
        <f aca="false">'Vstupní data'!AC345</f>
        <v>0</v>
      </c>
      <c r="BH345" s="66" t="n">
        <f aca="false">'Vstupní data'!AD345</f>
        <v>0</v>
      </c>
      <c r="BI345" s="66" t="n">
        <f aca="false">'Vstupní data'!AF345</f>
        <v>0</v>
      </c>
      <c r="BJ345" s="69" t="n">
        <f aca="false">'Vstupní data'!AG345</f>
        <v>0</v>
      </c>
      <c r="BK345" s="69" t="n">
        <f aca="false">IF(BF345&lt;&gt;0,VLOOKUP(I345,'Pril3-drev'!$H$5:$I$83,2,0),0)</f>
        <v>0</v>
      </c>
      <c r="BL345" s="69" t="n">
        <f aca="false">IF(BF345&lt;&gt;0,VLOOKUP(BK345,'Pril3-drev'!$A$5:$C$17,3,0),0)</f>
        <v>0</v>
      </c>
      <c r="BM345" s="69" t="n">
        <f aca="false">'Vstupní data'!AH345</f>
        <v>0</v>
      </c>
      <c r="BN345" s="69" t="n">
        <f aca="false">IF('Vstupní data'!AH345&gt;0,   VLOOKUP(VLOOKUP(CONCATENATE(VLOOKUP(I345,'Pril3-drev'!$H$4:$L$83,5,0),BD345),'Pril3-drev'!$Q$4:$R$2803,2,0),'AVB-BS'!$C$5:$S$29 ,LOOKUP(BM345,'AVB-BS'!$D$3:$S$3,'AVB-BS'!$D$1:$S$1) ,0 )   ,   IF('Vstupní data'!AI345&gt;0,'Vstupní data'!AI345,0))</f>
        <v>0</v>
      </c>
      <c r="BO345" s="69" t="str">
        <f aca="false">IF(BX345&gt;5,VLOOKUP(CONCATENATE(BK345,BN345),'Pril1-THLPa'!$H$6:$N$96,4,0),"")</f>
        <v/>
      </c>
      <c r="BP345" s="69" t="str">
        <f aca="false">IF(BX345&gt;5,VLOOKUP(CONCATENATE(BK345,BN345),'Pril1-THLPa'!$H$6:$N$96,5,0),"")</f>
        <v/>
      </c>
      <c r="BQ345" s="69" t="str">
        <f aca="false">IF(BX345&gt;5,VLOOKUP(CONCATENATE(BK345,BN345),'Pril1-THLPa'!$H$6:$N$96,6,0),"")</f>
        <v/>
      </c>
      <c r="BR345" s="69" t="str">
        <f aca="false">IF(BX345&gt;5,VLOOKUP(CONCATENATE(BK345,BN345),'Pril1-THLPa'!$H$6:$N$96,7,0),"")</f>
        <v/>
      </c>
      <c r="BS345" s="69" t="str">
        <f aca="false">IF(BX345&gt;5,VLOOKUP(CONCATENATE(BK345,BN345),'Pril1-THLPa'!$H$6:$O$96,8,0),"")</f>
        <v/>
      </c>
      <c r="BT345" s="69" t="str">
        <f aca="false">IF(BF345&gt;0, IF(BK345="smrk",  VLOOKUP(VLOOKUP(BD345,'Pril9-K3'!$L$8:$M$207,2,0),'Pril9-K3'!$A$8:$J$16,LOOKUP(BN345,'Pril9-K3'!$A$7:$J$7,'Pril9-K3'!$A$5:$J$5),0), IF(AND(BK345&lt;&gt;"smrk",'Vstupní data'!AK345&lt;&gt;""),'Vstupní data'!AK345,   VLOOKUP(VLOOKUP(BD345,'Pril9-K3'!$L$8:$M$207,2,0),'Pril9-K3'!$A$8:$J$16,LOOKUP(BN345,'Pril9-K3'!$A$7:$J$7,'Pril9-K3'!$A$5:$J$5),0)   )),   "")</f>
        <v/>
      </c>
      <c r="BV345" s="69" t="n">
        <f aca="false">'Vstupní data'!AJ345</f>
        <v>0</v>
      </c>
      <c r="BW345" s="69" t="n">
        <f aca="false">IF(BF345&gt;0,IF(J345&gt;0,J345,K345*H345/100),0)</f>
        <v>0</v>
      </c>
      <c r="BX345" s="69" t="n">
        <f aca="false">IF(BF345&gt;0,IF(BJ345&gt;BL345,BL345,BJ345),0)</f>
        <v>0</v>
      </c>
      <c r="BY345" s="69" t="n">
        <f aca="false">IF(BD345=0,0,IF(AND(BX345&gt;0,BX345&lt;=5),  IF(AND(BX345&gt;0,BX345&lt;=5),VLOOKUP(BK345,'Pril1-THLPa'!$A$6:$F$18,IF(AND(BX345&gt;0,BX345&lt;=5),LOOKUP(BX345,'Pril1-THLPa'!$B$5:$F$5,'Pril1-THLPa'!$B$4:$F$4),""),0),""),  IF(BX345&gt;5,BO345+BP345*(BX345-5)+BQ345*POWER(BX345-5,2)+BR345*POWER(BX345-5,3)+BS345*POWER(BX345-5,4),"")))</f>
        <v>0</v>
      </c>
      <c r="BZ345" s="69" t="n">
        <f aca="false">IF(BY345&gt;0,BY345*BI345/10*BW345*(100+BV345)/100,0)</f>
        <v>0</v>
      </c>
      <c r="CA345" s="69" t="n">
        <f aca="false">IF(BD345&gt;0,BX345-IF(BD345&gt;BX345,BX345,BD345),0)</f>
        <v>0</v>
      </c>
      <c r="CB345" s="69" t="n">
        <f aca="false">POWER(1.01,CA345)</f>
        <v>1</v>
      </c>
      <c r="CC345" s="69" t="n">
        <f aca="false">IF(BF345&gt;0,IF(BF345&gt;BH345,1,BF345/BH345),0)</f>
        <v>0</v>
      </c>
      <c r="CD345" s="72" t="n">
        <f aca="false">IF(BD345=0,0,IF(BF345&gt;0,ROUND(IF(CB345&lt;&gt;0,BZ345*BT345*1/CB345*CC345,0),0),0))</f>
        <v>0</v>
      </c>
      <c r="CE345" s="73" t="str">
        <f aca="false">IF(BF345&gt;0,IF(BF345&gt;BH345,CD345/BF345,CD345/BH345),"")</f>
        <v/>
      </c>
      <c r="CF345" s="69" t="n">
        <f aca="false">'Vstupní data'!AM345</f>
        <v>0</v>
      </c>
      <c r="CG345" s="69" t="n">
        <f aca="false">'Vstupní data'!AN345</f>
        <v>0</v>
      </c>
      <c r="CH345" s="69" t="n">
        <f aca="false">'Vstupní data'!AO345</f>
        <v>0</v>
      </c>
      <c r="CI345" s="69" t="n">
        <f aca="false">'Vstupní data'!AP345</f>
        <v>0</v>
      </c>
      <c r="CJ345" s="72" t="n">
        <f aca="false">ROUND(CH345*CI345,0)</f>
        <v>0</v>
      </c>
      <c r="CK345" s="74" t="str">
        <f aca="false">IF(OR(AA345&gt;0,BB345&gt;0,CD345&gt;0,CJ345&gt;0),AA345+BB345+CD345+CJ345,"")</f>
        <v/>
      </c>
    </row>
    <row r="346" customFormat="false" ht="12.8" hidden="false" customHeight="false" outlineLevel="0" collapsed="false">
      <c r="A346" s="66" t="n">
        <f aca="false">'Vstupní data'!A346</f>
        <v>0</v>
      </c>
      <c r="F346" s="66" t="str">
        <f aca="false">CONCATENATE('Vstupní data'!F346,'Vstupní data'!G346,'Vstupní data'!H346,'Vstupní data'!I346)</f>
        <v/>
      </c>
      <c r="G346" s="66"/>
      <c r="H346" s="66" t="n">
        <f aca="false">'Vstupní data'!K346</f>
        <v>0</v>
      </c>
      <c r="I346" s="66" t="n">
        <f aca="false">'Vstupní data'!L346</f>
        <v>0</v>
      </c>
      <c r="J346" s="66" t="n">
        <f aca="false">'Vstupní data'!K346*'Vstupní data'!M346/100</f>
        <v>0</v>
      </c>
      <c r="L346" s="66" t="n">
        <f aca="false">IF('Vstupní data'!N346="prostokořenný",0,IF('Vstupní data'!N346="krytokořenný","k",IF('Vstupní data'!N346="poloodrostky nebo odrostky, prostokořenné i krytokořenné","po",0)))</f>
        <v>0</v>
      </c>
      <c r="N346" s="66"/>
      <c r="O346" s="66" t="n">
        <f aca="false">'Vstupní data'!O346</f>
        <v>0</v>
      </c>
      <c r="P346" s="66" t="n">
        <f aca="false">IF(O346&gt;0,VLOOKUP(CONCATENATE(VLOOKUP(I346,'Pril3-drev'!$H$5:$K$83,4,0),"-",'Vstupní data'!R346),K2!$C$15:$D$23,2,0),0)</f>
        <v>0</v>
      </c>
      <c r="Q346" s="66" t="n">
        <f aca="false">IF(O346&gt;0,VLOOKUP(I346,'Pril3-drev'!$H$5:$I$83,2,0),0)</f>
        <v>0</v>
      </c>
      <c r="R346" s="66" t="n">
        <f aca="false">IF(Q346&gt;0,VLOOKUP(Q346,'Pril6-okus'!$A$5:$B$17,2,0),0)</f>
        <v>0</v>
      </c>
      <c r="S346" s="66" t="n">
        <f aca="false">IF(O346&gt;0,VLOOKUP(I346,'Pril3-drev'!$H$5:$J$83,3,0),0)</f>
        <v>0</v>
      </c>
      <c r="T346" s="66" t="str">
        <f aca="false">IF(O346&gt;0,IF(L346="k",0.9*VLOOKUP(S346,'ha-pocty-vyhl'!$A$5:$B$20,2,0),IF(L346="po",0.8*VLOOKUP(S346,'ha-pocty-vyhl'!$A$5:$B$20,2,0),VLOOKUP(S346,'ha-pocty-vyhl'!$A$5:$B$20,2,0))),"")</f>
        <v/>
      </c>
      <c r="U346" s="66" t="n">
        <f aca="false">'Vstupní data'!P346</f>
        <v>0</v>
      </c>
      <c r="V346" s="66" t="n">
        <f aca="false">IF(O346&gt;0,1.3*T346*1000*Z346/10000,0)</f>
        <v>0</v>
      </c>
      <c r="W346" s="66" t="n">
        <f aca="false">IF(O346&gt;0,1.3*T346*1000*Z346/10000,0)</f>
        <v>0</v>
      </c>
      <c r="X346" s="66" t="n">
        <f aca="false">IF(O346&gt;0,IF(O346&gt;V346,V346,O346),0)</f>
        <v>0</v>
      </c>
      <c r="Y346" s="66" t="n">
        <f aca="false">IF(O346&gt;0,IF(IF(U346&gt;W346,W346,U346)&lt;X346,W346,IF(U346&gt;W346,W346,U346)),0)</f>
        <v>0</v>
      </c>
      <c r="Z346" s="66" t="n">
        <f aca="false">IF(O346&gt;0,IF(J346&gt;0,J346,K346*H346/100),0)</f>
        <v>0</v>
      </c>
      <c r="AA346" s="67" t="n">
        <f aca="false">IF(O346&gt;0,CEILING(R346*P346*X346/Y346*Z346,1),0)</f>
        <v>0</v>
      </c>
      <c r="AB346" s="68" t="n">
        <f aca="false">IF(O346&gt;0,AA346/O346,0)</f>
        <v>0</v>
      </c>
      <c r="AC346" s="66" t="n">
        <f aca="false">'Vstupní data'!W346</f>
        <v>0</v>
      </c>
      <c r="AI346" s="66" t="str">
        <f aca="false">IF(OR('Vstupní data'!T346&gt;0,'Vstupní data'!U346&gt;0),VLOOKUP(I346,'Pril3-drev'!$H$5:$J$83,3,0),"")</f>
        <v/>
      </c>
      <c r="AJ346" s="66" t="n">
        <f aca="false">IF('Vstupní data'!V346="prostokořenný",0,IF('Vstupní data'!V346="krytokořenný","k",IF('Vstupní data'!V346="poloodrostky nebo odrostky, prostokořenné i krytokořenné","po",0)))</f>
        <v>0</v>
      </c>
      <c r="AK346" s="66" t="n">
        <f aca="false">IF(OR('Vstupní data'!T346&gt;0,'Vstupní data'!U346&gt;0),IF(AJ346="k",0.9*VLOOKUP(AI346,'ha-pocty-vyhl'!$A$5:$B$20,2,0),IF(AJ346="po",0.8*VLOOKUP(AI346,'ha-pocty-vyhl'!$A$5:$B$20,2,0),VLOOKUP(AI346,'ha-pocty-vyhl'!$A$5:$B$20,2,0))),0)</f>
        <v>0</v>
      </c>
      <c r="AL346" s="66" t="n">
        <f aca="false">IF(OR('Vstupní data'!T346&gt;0,'Vstupní data'!U346&gt;0),'Vstupní data'!K346*'Vstupní data'!M346/100,0)</f>
        <v>0</v>
      </c>
      <c r="AM346" s="66" t="n">
        <f aca="false">IF(OR('Vstupní data'!T346&gt;0,'Vstupní data'!U346&gt;0),IF('Vstupní data'!T346&gt;0,'Vstupní data'!T346,ROUND(10*'Vstupní data'!U346/AK346,0)),0)</f>
        <v>0</v>
      </c>
      <c r="AN346" s="69" t="n">
        <f aca="false">IF('Vstupní data'!T346&gt;0,   IF('Vstupní data'!T346&lt;=AL346,'Vstupní data'!T346,AL346),   IF(AM346&lt;AL346,AM346,AL346))</f>
        <v>0</v>
      </c>
      <c r="AO346" s="69" t="n">
        <f aca="false">'Vstupní data'!X346</f>
        <v>0</v>
      </c>
      <c r="AP346" s="66" t="n">
        <f aca="false">IF(OR('Vstupní data'!T346&gt;0,'Vstupní data'!U346&gt;0),IF(I346&lt;&gt;0,VLOOKUP(I346,'Pril3-drev'!$H$5:$I$83,2,0),0),0)</f>
        <v>0</v>
      </c>
      <c r="AQ346" s="66" t="n">
        <f aca="false">'Vstupní data'!Y346</f>
        <v>0</v>
      </c>
      <c r="AR346" s="66" t="str">
        <f aca="false">IF(AC346&gt;5,   IF('Vstupní data'!Y346&gt;0,   VLOOKUP(VLOOKUP(CONCATENATE(VLOOKUP(I346,'Pril3-drev'!$H$4:$L$83,5,0),AC346),'Pril3-drev'!$Q$4:$R$2803,2,0),'AVB-BS'!$C$5:$S$29 ,LOOKUP(AQ346,'AVB-BS'!$D$3:$S$3,'AVB-BS'!$D$1:$S$1) ,0 )   ,   IF('Vstupní data'!Z346&gt;0,'Vstupní data'!Z346,0)) , "")</f>
        <v/>
      </c>
      <c r="AS346" s="70" t="str">
        <f aca="false">IF(AC346&gt;5,VLOOKUP(CONCATENATE(AP346,AR346),'Pril1-THLPa'!$H$6:$N$96,4,0),"")</f>
        <v/>
      </c>
      <c r="AT346" s="70" t="str">
        <f aca="false">IF(AC346&gt;5,VLOOKUP(CONCATENATE(AP346,AR346),'Pril1-THLPa'!$H$6:$N$96,5,0),"")</f>
        <v/>
      </c>
      <c r="AU346" s="70" t="str">
        <f aca="false">IF(AC346&gt;5,VLOOKUP(CONCATENATE(AP346,AR346),'Pril1-THLPa'!$H$6:$N$96,6,0),"")</f>
        <v/>
      </c>
      <c r="AV346" s="70" t="str">
        <f aca="false">IF(AC346&gt;5,VLOOKUP(CONCATENATE(AP346,AR346),'Pril1-THLPa'!$H$6:$N$96,7,0),"")</f>
        <v/>
      </c>
      <c r="AW346" s="70" t="str">
        <f aca="false">IF(AC346&gt;5,VLOOKUP(CONCATENATE(AP346,AR346),'Pril1-THLPa'!$H$6:$O$96,8,0),"")</f>
        <v/>
      </c>
      <c r="AX346" s="66" t="n">
        <f aca="false">IF(AC346&gt;0,IF(AND(AC346&gt;0,AC346&lt;=5),VLOOKUP(AP346,'Pril1-THLPa'!$A$6:$F$18,LOOKUP(AC346,'Pril1-THLPa'!$B$5:$F$5,'Pril1-THLPa'!$B$4:$F$4),0),AS346+AT346*(AC346-5)+AU346*POWER(AC346-5,2)+AV346*POWER(AC346-5,3)+AW346*POWER(AC346-5,4)),0)</f>
        <v>0</v>
      </c>
      <c r="AY346" s="71"/>
      <c r="AZ346" s="66" t="n">
        <f aca="false">'Vstupní data'!AA346</f>
        <v>0</v>
      </c>
      <c r="BA346" s="66" t="n">
        <f aca="false">IF(OR('Vstupní data'!T346&gt;0,'Vstupní data'!U346&gt;0),IF(AC346&lt;&gt;"",AX346*AO346/10*(100+AZ346)/100,0),0)</f>
        <v>0</v>
      </c>
      <c r="BB346" s="67" t="n">
        <f aca="false">IF(AC346&lt;&gt;"",ROUND(BA346*AN346,0),0)</f>
        <v>0</v>
      </c>
      <c r="BC346" s="68" t="str">
        <f aca="false">IF(AE346&gt;0,BB346/AE346,"")</f>
        <v/>
      </c>
      <c r="BD346" s="66" t="n">
        <f aca="false">'Vstupní data'!AE346</f>
        <v>0</v>
      </c>
      <c r="BF346" s="66" t="n">
        <f aca="false">'Vstupní data'!AC346</f>
        <v>0</v>
      </c>
      <c r="BH346" s="66" t="n">
        <f aca="false">'Vstupní data'!AD346</f>
        <v>0</v>
      </c>
      <c r="BI346" s="66" t="n">
        <f aca="false">'Vstupní data'!AF346</f>
        <v>0</v>
      </c>
      <c r="BJ346" s="69" t="n">
        <f aca="false">'Vstupní data'!AG346</f>
        <v>0</v>
      </c>
      <c r="BK346" s="69" t="n">
        <f aca="false">IF(BF346&lt;&gt;0,VLOOKUP(I346,'Pril3-drev'!$H$5:$I$83,2,0),0)</f>
        <v>0</v>
      </c>
      <c r="BL346" s="69" t="n">
        <f aca="false">IF(BF346&lt;&gt;0,VLOOKUP(BK346,'Pril3-drev'!$A$5:$C$17,3,0),0)</f>
        <v>0</v>
      </c>
      <c r="BM346" s="69" t="n">
        <f aca="false">'Vstupní data'!AH346</f>
        <v>0</v>
      </c>
      <c r="BN346" s="69" t="n">
        <f aca="false">IF('Vstupní data'!AH346&gt;0,   VLOOKUP(VLOOKUP(CONCATENATE(VLOOKUP(I346,'Pril3-drev'!$H$4:$L$83,5,0),BD346),'Pril3-drev'!$Q$4:$R$2803,2,0),'AVB-BS'!$C$5:$S$29 ,LOOKUP(BM346,'AVB-BS'!$D$3:$S$3,'AVB-BS'!$D$1:$S$1) ,0 )   ,   IF('Vstupní data'!AI346&gt;0,'Vstupní data'!AI346,0))</f>
        <v>0</v>
      </c>
      <c r="BO346" s="69" t="str">
        <f aca="false">IF(BX346&gt;5,VLOOKUP(CONCATENATE(BK346,BN346),'Pril1-THLPa'!$H$6:$N$96,4,0),"")</f>
        <v/>
      </c>
      <c r="BP346" s="69" t="str">
        <f aca="false">IF(BX346&gt;5,VLOOKUP(CONCATENATE(BK346,BN346),'Pril1-THLPa'!$H$6:$N$96,5,0),"")</f>
        <v/>
      </c>
      <c r="BQ346" s="69" t="str">
        <f aca="false">IF(BX346&gt;5,VLOOKUP(CONCATENATE(BK346,BN346),'Pril1-THLPa'!$H$6:$N$96,6,0),"")</f>
        <v/>
      </c>
      <c r="BR346" s="69" t="str">
        <f aca="false">IF(BX346&gt;5,VLOOKUP(CONCATENATE(BK346,BN346),'Pril1-THLPa'!$H$6:$N$96,7,0),"")</f>
        <v/>
      </c>
      <c r="BS346" s="69" t="str">
        <f aca="false">IF(BX346&gt;5,VLOOKUP(CONCATENATE(BK346,BN346),'Pril1-THLPa'!$H$6:$O$96,8,0),"")</f>
        <v/>
      </c>
      <c r="BT346" s="69" t="str">
        <f aca="false">IF(BF346&gt;0, IF(BK346="smrk",  VLOOKUP(VLOOKUP(BD346,'Pril9-K3'!$L$8:$M$207,2,0),'Pril9-K3'!$A$8:$J$16,LOOKUP(BN346,'Pril9-K3'!$A$7:$J$7,'Pril9-K3'!$A$5:$J$5),0), IF(AND(BK346&lt;&gt;"smrk",'Vstupní data'!AK346&lt;&gt;""),'Vstupní data'!AK346,   VLOOKUP(VLOOKUP(BD346,'Pril9-K3'!$L$8:$M$207,2,0),'Pril9-K3'!$A$8:$J$16,LOOKUP(BN346,'Pril9-K3'!$A$7:$J$7,'Pril9-K3'!$A$5:$J$5),0)   )),   "")</f>
        <v/>
      </c>
      <c r="BV346" s="69" t="n">
        <f aca="false">'Vstupní data'!AJ346</f>
        <v>0</v>
      </c>
      <c r="BW346" s="69" t="n">
        <f aca="false">IF(BF346&gt;0,IF(J346&gt;0,J346,K346*H346/100),0)</f>
        <v>0</v>
      </c>
      <c r="BX346" s="69" t="n">
        <f aca="false">IF(BF346&gt;0,IF(BJ346&gt;BL346,BL346,BJ346),0)</f>
        <v>0</v>
      </c>
      <c r="BY346" s="69" t="n">
        <f aca="false">IF(BD346=0,0,IF(AND(BX346&gt;0,BX346&lt;=5),  IF(AND(BX346&gt;0,BX346&lt;=5),VLOOKUP(BK346,'Pril1-THLPa'!$A$6:$F$18,IF(AND(BX346&gt;0,BX346&lt;=5),LOOKUP(BX346,'Pril1-THLPa'!$B$5:$F$5,'Pril1-THLPa'!$B$4:$F$4),""),0),""),  IF(BX346&gt;5,BO346+BP346*(BX346-5)+BQ346*POWER(BX346-5,2)+BR346*POWER(BX346-5,3)+BS346*POWER(BX346-5,4),"")))</f>
        <v>0</v>
      </c>
      <c r="BZ346" s="69" t="n">
        <f aca="false">IF(BY346&gt;0,BY346*BI346/10*BW346*(100+BV346)/100,0)</f>
        <v>0</v>
      </c>
      <c r="CA346" s="69" t="n">
        <f aca="false">IF(BD346&gt;0,BX346-IF(BD346&gt;BX346,BX346,BD346),0)</f>
        <v>0</v>
      </c>
      <c r="CB346" s="69" t="n">
        <f aca="false">POWER(1.01,CA346)</f>
        <v>1</v>
      </c>
      <c r="CC346" s="69" t="n">
        <f aca="false">IF(BF346&gt;0,IF(BF346&gt;BH346,1,BF346/BH346),0)</f>
        <v>0</v>
      </c>
      <c r="CD346" s="72" t="n">
        <f aca="false">IF(BD346=0,0,IF(BF346&gt;0,ROUND(IF(CB346&lt;&gt;0,BZ346*BT346*1/CB346*CC346,0),0),0))</f>
        <v>0</v>
      </c>
      <c r="CE346" s="73" t="str">
        <f aca="false">IF(BF346&gt;0,IF(BF346&gt;BH346,CD346/BF346,CD346/BH346),"")</f>
        <v/>
      </c>
      <c r="CF346" s="69" t="n">
        <f aca="false">'Vstupní data'!AM346</f>
        <v>0</v>
      </c>
      <c r="CG346" s="69" t="n">
        <f aca="false">'Vstupní data'!AN346</f>
        <v>0</v>
      </c>
      <c r="CH346" s="69" t="n">
        <f aca="false">'Vstupní data'!AO346</f>
        <v>0</v>
      </c>
      <c r="CI346" s="69" t="n">
        <f aca="false">'Vstupní data'!AP346</f>
        <v>0</v>
      </c>
      <c r="CJ346" s="72" t="n">
        <f aca="false">ROUND(CH346*CI346,0)</f>
        <v>0</v>
      </c>
      <c r="CK346" s="74" t="str">
        <f aca="false">IF(OR(AA346&gt;0,BB346&gt;0,CD346&gt;0,CJ346&gt;0),AA346+BB346+CD346+CJ346,"")</f>
        <v/>
      </c>
    </row>
    <row r="347" customFormat="false" ht="12.8" hidden="false" customHeight="false" outlineLevel="0" collapsed="false">
      <c r="A347" s="66" t="n">
        <f aca="false">'Vstupní data'!A347</f>
        <v>0</v>
      </c>
      <c r="F347" s="66" t="str">
        <f aca="false">CONCATENATE('Vstupní data'!F347,'Vstupní data'!G347,'Vstupní data'!H347,'Vstupní data'!I347)</f>
        <v/>
      </c>
      <c r="G347" s="66"/>
      <c r="H347" s="66" t="n">
        <f aca="false">'Vstupní data'!K347</f>
        <v>0</v>
      </c>
      <c r="I347" s="66" t="n">
        <f aca="false">'Vstupní data'!L347</f>
        <v>0</v>
      </c>
      <c r="J347" s="66" t="n">
        <f aca="false">'Vstupní data'!K347*'Vstupní data'!M347/100</f>
        <v>0</v>
      </c>
      <c r="L347" s="66" t="n">
        <f aca="false">IF('Vstupní data'!N347="prostokořenný",0,IF('Vstupní data'!N347="krytokořenný","k",IF('Vstupní data'!N347="poloodrostky nebo odrostky, prostokořenné i krytokořenné","po",0)))</f>
        <v>0</v>
      </c>
      <c r="N347" s="66"/>
      <c r="O347" s="66" t="n">
        <f aca="false">'Vstupní data'!O347</f>
        <v>0</v>
      </c>
      <c r="P347" s="66" t="n">
        <f aca="false">IF(O347&gt;0,VLOOKUP(CONCATENATE(VLOOKUP(I347,'Pril3-drev'!$H$5:$K$83,4,0),"-",'Vstupní data'!R347),K2!$C$15:$D$23,2,0),0)</f>
        <v>0</v>
      </c>
      <c r="Q347" s="66" t="n">
        <f aca="false">IF(O347&gt;0,VLOOKUP(I347,'Pril3-drev'!$H$5:$I$83,2,0),0)</f>
        <v>0</v>
      </c>
      <c r="R347" s="66" t="n">
        <f aca="false">IF(Q347&gt;0,VLOOKUP(Q347,'Pril6-okus'!$A$5:$B$17,2,0),0)</f>
        <v>0</v>
      </c>
      <c r="S347" s="66" t="n">
        <f aca="false">IF(O347&gt;0,VLOOKUP(I347,'Pril3-drev'!$H$5:$J$83,3,0),0)</f>
        <v>0</v>
      </c>
      <c r="T347" s="66" t="str">
        <f aca="false">IF(O347&gt;0,IF(L347="k",0.9*VLOOKUP(S347,'ha-pocty-vyhl'!$A$5:$B$20,2,0),IF(L347="po",0.8*VLOOKUP(S347,'ha-pocty-vyhl'!$A$5:$B$20,2,0),VLOOKUP(S347,'ha-pocty-vyhl'!$A$5:$B$20,2,0))),"")</f>
        <v/>
      </c>
      <c r="U347" s="66" t="n">
        <f aca="false">'Vstupní data'!P347</f>
        <v>0</v>
      </c>
      <c r="V347" s="66" t="n">
        <f aca="false">IF(O347&gt;0,1.3*T347*1000*Z347/10000,0)</f>
        <v>0</v>
      </c>
      <c r="W347" s="66" t="n">
        <f aca="false">IF(O347&gt;0,1.3*T347*1000*Z347/10000,0)</f>
        <v>0</v>
      </c>
      <c r="X347" s="66" t="n">
        <f aca="false">IF(O347&gt;0,IF(O347&gt;V347,V347,O347),0)</f>
        <v>0</v>
      </c>
      <c r="Y347" s="66" t="n">
        <f aca="false">IF(O347&gt;0,IF(IF(U347&gt;W347,W347,U347)&lt;X347,W347,IF(U347&gt;W347,W347,U347)),0)</f>
        <v>0</v>
      </c>
      <c r="Z347" s="66" t="n">
        <f aca="false">IF(O347&gt;0,IF(J347&gt;0,J347,K347*H347/100),0)</f>
        <v>0</v>
      </c>
      <c r="AA347" s="67" t="n">
        <f aca="false">IF(O347&gt;0,CEILING(R347*P347*X347/Y347*Z347,1),0)</f>
        <v>0</v>
      </c>
      <c r="AB347" s="68" t="n">
        <f aca="false">IF(O347&gt;0,AA347/O347,0)</f>
        <v>0</v>
      </c>
      <c r="AC347" s="66" t="n">
        <f aca="false">'Vstupní data'!W347</f>
        <v>0</v>
      </c>
      <c r="AI347" s="66" t="str">
        <f aca="false">IF(OR('Vstupní data'!T347&gt;0,'Vstupní data'!U347&gt;0),VLOOKUP(I347,'Pril3-drev'!$H$5:$J$83,3,0),"")</f>
        <v/>
      </c>
      <c r="AJ347" s="66" t="n">
        <f aca="false">IF('Vstupní data'!V347="prostokořenný",0,IF('Vstupní data'!V347="krytokořenný","k",IF('Vstupní data'!V347="poloodrostky nebo odrostky, prostokořenné i krytokořenné","po",0)))</f>
        <v>0</v>
      </c>
      <c r="AK347" s="66" t="n">
        <f aca="false">IF(OR('Vstupní data'!T347&gt;0,'Vstupní data'!U347&gt;0),IF(AJ347="k",0.9*VLOOKUP(AI347,'ha-pocty-vyhl'!$A$5:$B$20,2,0),IF(AJ347="po",0.8*VLOOKUP(AI347,'ha-pocty-vyhl'!$A$5:$B$20,2,0),VLOOKUP(AI347,'ha-pocty-vyhl'!$A$5:$B$20,2,0))),0)</f>
        <v>0</v>
      </c>
      <c r="AL347" s="66" t="n">
        <f aca="false">IF(OR('Vstupní data'!T347&gt;0,'Vstupní data'!U347&gt;0),'Vstupní data'!K347*'Vstupní data'!M347/100,0)</f>
        <v>0</v>
      </c>
      <c r="AM347" s="66" t="n">
        <f aca="false">IF(OR('Vstupní data'!T347&gt;0,'Vstupní data'!U347&gt;0),IF('Vstupní data'!T347&gt;0,'Vstupní data'!T347,ROUND(10*'Vstupní data'!U347/AK347,0)),0)</f>
        <v>0</v>
      </c>
      <c r="AN347" s="69" t="n">
        <f aca="false">IF('Vstupní data'!T347&gt;0,   IF('Vstupní data'!T347&lt;=AL347,'Vstupní data'!T347,AL347),   IF(AM347&lt;AL347,AM347,AL347))</f>
        <v>0</v>
      </c>
      <c r="AO347" s="69" t="n">
        <f aca="false">'Vstupní data'!X347</f>
        <v>0</v>
      </c>
      <c r="AP347" s="66" t="n">
        <f aca="false">IF(OR('Vstupní data'!T347&gt;0,'Vstupní data'!U347&gt;0),IF(I347&lt;&gt;0,VLOOKUP(I347,'Pril3-drev'!$H$5:$I$83,2,0),0),0)</f>
        <v>0</v>
      </c>
      <c r="AQ347" s="66" t="n">
        <f aca="false">'Vstupní data'!Y347</f>
        <v>0</v>
      </c>
      <c r="AR347" s="66" t="str">
        <f aca="false">IF(AC347&gt;5,   IF('Vstupní data'!Y347&gt;0,   VLOOKUP(VLOOKUP(CONCATENATE(VLOOKUP(I347,'Pril3-drev'!$H$4:$L$83,5,0),AC347),'Pril3-drev'!$Q$4:$R$2803,2,0),'AVB-BS'!$C$5:$S$29 ,LOOKUP(AQ347,'AVB-BS'!$D$3:$S$3,'AVB-BS'!$D$1:$S$1) ,0 )   ,   IF('Vstupní data'!Z347&gt;0,'Vstupní data'!Z347,0)) , "")</f>
        <v/>
      </c>
      <c r="AS347" s="70" t="str">
        <f aca="false">IF(AC347&gt;5,VLOOKUP(CONCATENATE(AP347,AR347),'Pril1-THLPa'!$H$6:$N$96,4,0),"")</f>
        <v/>
      </c>
      <c r="AT347" s="70" t="str">
        <f aca="false">IF(AC347&gt;5,VLOOKUP(CONCATENATE(AP347,AR347),'Pril1-THLPa'!$H$6:$N$96,5,0),"")</f>
        <v/>
      </c>
      <c r="AU347" s="70" t="str">
        <f aca="false">IF(AC347&gt;5,VLOOKUP(CONCATENATE(AP347,AR347),'Pril1-THLPa'!$H$6:$N$96,6,0),"")</f>
        <v/>
      </c>
      <c r="AV347" s="70" t="str">
        <f aca="false">IF(AC347&gt;5,VLOOKUP(CONCATENATE(AP347,AR347),'Pril1-THLPa'!$H$6:$N$96,7,0),"")</f>
        <v/>
      </c>
      <c r="AW347" s="70" t="str">
        <f aca="false">IF(AC347&gt;5,VLOOKUP(CONCATENATE(AP347,AR347),'Pril1-THLPa'!$H$6:$O$96,8,0),"")</f>
        <v/>
      </c>
      <c r="AX347" s="66" t="n">
        <f aca="false">IF(AC347&gt;0,IF(AND(AC347&gt;0,AC347&lt;=5),VLOOKUP(AP347,'Pril1-THLPa'!$A$6:$F$18,LOOKUP(AC347,'Pril1-THLPa'!$B$5:$F$5,'Pril1-THLPa'!$B$4:$F$4),0),AS347+AT347*(AC347-5)+AU347*POWER(AC347-5,2)+AV347*POWER(AC347-5,3)+AW347*POWER(AC347-5,4)),0)</f>
        <v>0</v>
      </c>
      <c r="AY347" s="71"/>
      <c r="AZ347" s="66" t="n">
        <f aca="false">'Vstupní data'!AA347</f>
        <v>0</v>
      </c>
      <c r="BA347" s="66" t="n">
        <f aca="false">IF(OR('Vstupní data'!T347&gt;0,'Vstupní data'!U347&gt;0),IF(AC347&lt;&gt;"",AX347*AO347/10*(100+AZ347)/100,0),0)</f>
        <v>0</v>
      </c>
      <c r="BB347" s="67" t="n">
        <f aca="false">IF(AC347&lt;&gt;"",ROUND(BA347*AN347,0),0)</f>
        <v>0</v>
      </c>
      <c r="BC347" s="68" t="str">
        <f aca="false">IF(AE347&gt;0,BB347/AE347,"")</f>
        <v/>
      </c>
      <c r="BD347" s="66" t="n">
        <f aca="false">'Vstupní data'!AE347</f>
        <v>0</v>
      </c>
      <c r="BF347" s="66" t="n">
        <f aca="false">'Vstupní data'!AC347</f>
        <v>0</v>
      </c>
      <c r="BH347" s="66" t="n">
        <f aca="false">'Vstupní data'!AD347</f>
        <v>0</v>
      </c>
      <c r="BI347" s="66" t="n">
        <f aca="false">'Vstupní data'!AF347</f>
        <v>0</v>
      </c>
      <c r="BJ347" s="69" t="n">
        <f aca="false">'Vstupní data'!AG347</f>
        <v>0</v>
      </c>
      <c r="BK347" s="69" t="n">
        <f aca="false">IF(BF347&lt;&gt;0,VLOOKUP(I347,'Pril3-drev'!$H$5:$I$83,2,0),0)</f>
        <v>0</v>
      </c>
      <c r="BL347" s="69" t="n">
        <f aca="false">IF(BF347&lt;&gt;0,VLOOKUP(BK347,'Pril3-drev'!$A$5:$C$17,3,0),0)</f>
        <v>0</v>
      </c>
      <c r="BM347" s="69" t="n">
        <f aca="false">'Vstupní data'!AH347</f>
        <v>0</v>
      </c>
      <c r="BN347" s="69" t="n">
        <f aca="false">IF('Vstupní data'!AH347&gt;0,   VLOOKUP(VLOOKUP(CONCATENATE(VLOOKUP(I347,'Pril3-drev'!$H$4:$L$83,5,0),BD347),'Pril3-drev'!$Q$4:$R$2803,2,0),'AVB-BS'!$C$5:$S$29 ,LOOKUP(BM347,'AVB-BS'!$D$3:$S$3,'AVB-BS'!$D$1:$S$1) ,0 )   ,   IF('Vstupní data'!AI347&gt;0,'Vstupní data'!AI347,0))</f>
        <v>0</v>
      </c>
      <c r="BO347" s="69" t="str">
        <f aca="false">IF(BX347&gt;5,VLOOKUP(CONCATENATE(BK347,BN347),'Pril1-THLPa'!$H$6:$N$96,4,0),"")</f>
        <v/>
      </c>
      <c r="BP347" s="69" t="str">
        <f aca="false">IF(BX347&gt;5,VLOOKUP(CONCATENATE(BK347,BN347),'Pril1-THLPa'!$H$6:$N$96,5,0),"")</f>
        <v/>
      </c>
      <c r="BQ347" s="69" t="str">
        <f aca="false">IF(BX347&gt;5,VLOOKUP(CONCATENATE(BK347,BN347),'Pril1-THLPa'!$H$6:$N$96,6,0),"")</f>
        <v/>
      </c>
      <c r="BR347" s="69" t="str">
        <f aca="false">IF(BX347&gt;5,VLOOKUP(CONCATENATE(BK347,BN347),'Pril1-THLPa'!$H$6:$N$96,7,0),"")</f>
        <v/>
      </c>
      <c r="BS347" s="69" t="str">
        <f aca="false">IF(BX347&gt;5,VLOOKUP(CONCATENATE(BK347,BN347),'Pril1-THLPa'!$H$6:$O$96,8,0),"")</f>
        <v/>
      </c>
      <c r="BT347" s="69" t="str">
        <f aca="false">IF(BF347&gt;0, IF(BK347="smrk",  VLOOKUP(VLOOKUP(BD347,'Pril9-K3'!$L$8:$M$207,2,0),'Pril9-K3'!$A$8:$J$16,LOOKUP(BN347,'Pril9-K3'!$A$7:$J$7,'Pril9-K3'!$A$5:$J$5),0), IF(AND(BK347&lt;&gt;"smrk",'Vstupní data'!AK347&lt;&gt;""),'Vstupní data'!AK347,   VLOOKUP(VLOOKUP(BD347,'Pril9-K3'!$L$8:$M$207,2,0),'Pril9-K3'!$A$8:$J$16,LOOKUP(BN347,'Pril9-K3'!$A$7:$J$7,'Pril9-K3'!$A$5:$J$5),0)   )),   "")</f>
        <v/>
      </c>
      <c r="BV347" s="69" t="n">
        <f aca="false">'Vstupní data'!AJ347</f>
        <v>0</v>
      </c>
      <c r="BW347" s="69" t="n">
        <f aca="false">IF(BF347&gt;0,IF(J347&gt;0,J347,K347*H347/100),0)</f>
        <v>0</v>
      </c>
      <c r="BX347" s="69" t="n">
        <f aca="false">IF(BF347&gt;0,IF(BJ347&gt;BL347,BL347,BJ347),0)</f>
        <v>0</v>
      </c>
      <c r="BY347" s="69" t="n">
        <f aca="false">IF(BD347=0,0,IF(AND(BX347&gt;0,BX347&lt;=5),  IF(AND(BX347&gt;0,BX347&lt;=5),VLOOKUP(BK347,'Pril1-THLPa'!$A$6:$F$18,IF(AND(BX347&gt;0,BX347&lt;=5),LOOKUP(BX347,'Pril1-THLPa'!$B$5:$F$5,'Pril1-THLPa'!$B$4:$F$4),""),0),""),  IF(BX347&gt;5,BO347+BP347*(BX347-5)+BQ347*POWER(BX347-5,2)+BR347*POWER(BX347-5,3)+BS347*POWER(BX347-5,4),"")))</f>
        <v>0</v>
      </c>
      <c r="BZ347" s="69" t="n">
        <f aca="false">IF(BY347&gt;0,BY347*BI347/10*BW347*(100+BV347)/100,0)</f>
        <v>0</v>
      </c>
      <c r="CA347" s="69" t="n">
        <f aca="false">IF(BD347&gt;0,BX347-IF(BD347&gt;BX347,BX347,BD347),0)</f>
        <v>0</v>
      </c>
      <c r="CB347" s="69" t="n">
        <f aca="false">POWER(1.01,CA347)</f>
        <v>1</v>
      </c>
      <c r="CC347" s="69" t="n">
        <f aca="false">IF(BF347&gt;0,IF(BF347&gt;BH347,1,BF347/BH347),0)</f>
        <v>0</v>
      </c>
      <c r="CD347" s="72" t="n">
        <f aca="false">IF(BD347=0,0,IF(BF347&gt;0,ROUND(IF(CB347&lt;&gt;0,BZ347*BT347*1/CB347*CC347,0),0),0))</f>
        <v>0</v>
      </c>
      <c r="CE347" s="73" t="str">
        <f aca="false">IF(BF347&gt;0,IF(BF347&gt;BH347,CD347/BF347,CD347/BH347),"")</f>
        <v/>
      </c>
      <c r="CF347" s="69" t="n">
        <f aca="false">'Vstupní data'!AM347</f>
        <v>0</v>
      </c>
      <c r="CG347" s="69" t="n">
        <f aca="false">'Vstupní data'!AN347</f>
        <v>0</v>
      </c>
      <c r="CH347" s="69" t="n">
        <f aca="false">'Vstupní data'!AO347</f>
        <v>0</v>
      </c>
      <c r="CI347" s="69" t="n">
        <f aca="false">'Vstupní data'!AP347</f>
        <v>0</v>
      </c>
      <c r="CJ347" s="72" t="n">
        <f aca="false">ROUND(CH347*CI347,0)</f>
        <v>0</v>
      </c>
      <c r="CK347" s="74" t="str">
        <f aca="false">IF(OR(AA347&gt;0,BB347&gt;0,CD347&gt;0,CJ347&gt;0),AA347+BB347+CD347+CJ347,"")</f>
        <v/>
      </c>
    </row>
    <row r="348" customFormat="false" ht="12.8" hidden="false" customHeight="false" outlineLevel="0" collapsed="false">
      <c r="A348" s="66" t="n">
        <f aca="false">'Vstupní data'!A348</f>
        <v>0</v>
      </c>
      <c r="F348" s="66" t="str">
        <f aca="false">CONCATENATE('Vstupní data'!F348,'Vstupní data'!G348,'Vstupní data'!H348,'Vstupní data'!I348)</f>
        <v/>
      </c>
      <c r="G348" s="66"/>
      <c r="H348" s="66" t="n">
        <f aca="false">'Vstupní data'!K348</f>
        <v>0</v>
      </c>
      <c r="I348" s="66" t="n">
        <f aca="false">'Vstupní data'!L348</f>
        <v>0</v>
      </c>
      <c r="J348" s="66" t="n">
        <f aca="false">'Vstupní data'!K348*'Vstupní data'!M348/100</f>
        <v>0</v>
      </c>
      <c r="L348" s="66" t="n">
        <f aca="false">IF('Vstupní data'!N348="prostokořenný",0,IF('Vstupní data'!N348="krytokořenný","k",IF('Vstupní data'!N348="poloodrostky nebo odrostky, prostokořenné i krytokořenné","po",0)))</f>
        <v>0</v>
      </c>
      <c r="N348" s="66"/>
      <c r="O348" s="66" t="n">
        <f aca="false">'Vstupní data'!O348</f>
        <v>0</v>
      </c>
      <c r="P348" s="66" t="n">
        <f aca="false">IF(O348&gt;0,VLOOKUP(CONCATENATE(VLOOKUP(I348,'Pril3-drev'!$H$5:$K$83,4,0),"-",'Vstupní data'!R348),K2!$C$15:$D$23,2,0),0)</f>
        <v>0</v>
      </c>
      <c r="Q348" s="66" t="n">
        <f aca="false">IF(O348&gt;0,VLOOKUP(I348,'Pril3-drev'!$H$5:$I$83,2,0),0)</f>
        <v>0</v>
      </c>
      <c r="R348" s="66" t="n">
        <f aca="false">IF(Q348&gt;0,VLOOKUP(Q348,'Pril6-okus'!$A$5:$B$17,2,0),0)</f>
        <v>0</v>
      </c>
      <c r="S348" s="66" t="n">
        <f aca="false">IF(O348&gt;0,VLOOKUP(I348,'Pril3-drev'!$H$5:$J$83,3,0),0)</f>
        <v>0</v>
      </c>
      <c r="T348" s="66" t="str">
        <f aca="false">IF(O348&gt;0,IF(L348="k",0.9*VLOOKUP(S348,'ha-pocty-vyhl'!$A$5:$B$20,2,0),IF(L348="po",0.8*VLOOKUP(S348,'ha-pocty-vyhl'!$A$5:$B$20,2,0),VLOOKUP(S348,'ha-pocty-vyhl'!$A$5:$B$20,2,0))),"")</f>
        <v/>
      </c>
      <c r="U348" s="66" t="n">
        <f aca="false">'Vstupní data'!P348</f>
        <v>0</v>
      </c>
      <c r="V348" s="66" t="n">
        <f aca="false">IF(O348&gt;0,1.3*T348*1000*Z348/10000,0)</f>
        <v>0</v>
      </c>
      <c r="W348" s="66" t="n">
        <f aca="false">IF(O348&gt;0,1.3*T348*1000*Z348/10000,0)</f>
        <v>0</v>
      </c>
      <c r="X348" s="66" t="n">
        <f aca="false">IF(O348&gt;0,IF(O348&gt;V348,V348,O348),0)</f>
        <v>0</v>
      </c>
      <c r="Y348" s="66" t="n">
        <f aca="false">IF(O348&gt;0,IF(IF(U348&gt;W348,W348,U348)&lt;X348,W348,IF(U348&gt;W348,W348,U348)),0)</f>
        <v>0</v>
      </c>
      <c r="Z348" s="66" t="n">
        <f aca="false">IF(O348&gt;0,IF(J348&gt;0,J348,K348*H348/100),0)</f>
        <v>0</v>
      </c>
      <c r="AA348" s="67" t="n">
        <f aca="false">IF(O348&gt;0,CEILING(R348*P348*X348/Y348*Z348,1),0)</f>
        <v>0</v>
      </c>
      <c r="AB348" s="68" t="n">
        <f aca="false">IF(O348&gt;0,AA348/O348,0)</f>
        <v>0</v>
      </c>
      <c r="AC348" s="66" t="n">
        <f aca="false">'Vstupní data'!W348</f>
        <v>0</v>
      </c>
      <c r="AI348" s="66" t="str">
        <f aca="false">IF(OR('Vstupní data'!T348&gt;0,'Vstupní data'!U348&gt;0),VLOOKUP(I348,'Pril3-drev'!$H$5:$J$83,3,0),"")</f>
        <v/>
      </c>
      <c r="AJ348" s="66" t="n">
        <f aca="false">IF('Vstupní data'!V348="prostokořenný",0,IF('Vstupní data'!V348="krytokořenný","k",IF('Vstupní data'!V348="poloodrostky nebo odrostky, prostokořenné i krytokořenné","po",0)))</f>
        <v>0</v>
      </c>
      <c r="AK348" s="66" t="n">
        <f aca="false">IF(OR('Vstupní data'!T348&gt;0,'Vstupní data'!U348&gt;0),IF(AJ348="k",0.9*VLOOKUP(AI348,'ha-pocty-vyhl'!$A$5:$B$20,2,0),IF(AJ348="po",0.8*VLOOKUP(AI348,'ha-pocty-vyhl'!$A$5:$B$20,2,0),VLOOKUP(AI348,'ha-pocty-vyhl'!$A$5:$B$20,2,0))),0)</f>
        <v>0</v>
      </c>
      <c r="AL348" s="66" t="n">
        <f aca="false">IF(OR('Vstupní data'!T348&gt;0,'Vstupní data'!U348&gt;0),'Vstupní data'!K348*'Vstupní data'!M348/100,0)</f>
        <v>0</v>
      </c>
      <c r="AM348" s="66" t="n">
        <f aca="false">IF(OR('Vstupní data'!T348&gt;0,'Vstupní data'!U348&gt;0),IF('Vstupní data'!T348&gt;0,'Vstupní data'!T348,ROUND(10*'Vstupní data'!U348/AK348,0)),0)</f>
        <v>0</v>
      </c>
      <c r="AN348" s="69" t="n">
        <f aca="false">IF('Vstupní data'!T348&gt;0,   IF('Vstupní data'!T348&lt;=AL348,'Vstupní data'!T348,AL348),   IF(AM348&lt;AL348,AM348,AL348))</f>
        <v>0</v>
      </c>
      <c r="AO348" s="69" t="n">
        <f aca="false">'Vstupní data'!X348</f>
        <v>0</v>
      </c>
      <c r="AP348" s="66" t="n">
        <f aca="false">IF(OR('Vstupní data'!T348&gt;0,'Vstupní data'!U348&gt;0),IF(I348&lt;&gt;0,VLOOKUP(I348,'Pril3-drev'!$H$5:$I$83,2,0),0),0)</f>
        <v>0</v>
      </c>
      <c r="AQ348" s="66" t="n">
        <f aca="false">'Vstupní data'!Y348</f>
        <v>0</v>
      </c>
      <c r="AR348" s="66" t="str">
        <f aca="false">IF(AC348&gt;5,   IF('Vstupní data'!Y348&gt;0,   VLOOKUP(VLOOKUP(CONCATENATE(VLOOKUP(I348,'Pril3-drev'!$H$4:$L$83,5,0),AC348),'Pril3-drev'!$Q$4:$R$2803,2,0),'AVB-BS'!$C$5:$S$29 ,LOOKUP(AQ348,'AVB-BS'!$D$3:$S$3,'AVB-BS'!$D$1:$S$1) ,0 )   ,   IF('Vstupní data'!Z348&gt;0,'Vstupní data'!Z348,0)) , "")</f>
        <v/>
      </c>
      <c r="AS348" s="70" t="str">
        <f aca="false">IF(AC348&gt;5,VLOOKUP(CONCATENATE(AP348,AR348),'Pril1-THLPa'!$H$6:$N$96,4,0),"")</f>
        <v/>
      </c>
      <c r="AT348" s="70" t="str">
        <f aca="false">IF(AC348&gt;5,VLOOKUP(CONCATENATE(AP348,AR348),'Pril1-THLPa'!$H$6:$N$96,5,0),"")</f>
        <v/>
      </c>
      <c r="AU348" s="70" t="str">
        <f aca="false">IF(AC348&gt;5,VLOOKUP(CONCATENATE(AP348,AR348),'Pril1-THLPa'!$H$6:$N$96,6,0),"")</f>
        <v/>
      </c>
      <c r="AV348" s="70" t="str">
        <f aca="false">IF(AC348&gt;5,VLOOKUP(CONCATENATE(AP348,AR348),'Pril1-THLPa'!$H$6:$N$96,7,0),"")</f>
        <v/>
      </c>
      <c r="AW348" s="70" t="str">
        <f aca="false">IF(AC348&gt;5,VLOOKUP(CONCATENATE(AP348,AR348),'Pril1-THLPa'!$H$6:$O$96,8,0),"")</f>
        <v/>
      </c>
      <c r="AX348" s="66" t="n">
        <f aca="false">IF(AC348&gt;0,IF(AND(AC348&gt;0,AC348&lt;=5),VLOOKUP(AP348,'Pril1-THLPa'!$A$6:$F$18,LOOKUP(AC348,'Pril1-THLPa'!$B$5:$F$5,'Pril1-THLPa'!$B$4:$F$4),0),AS348+AT348*(AC348-5)+AU348*POWER(AC348-5,2)+AV348*POWER(AC348-5,3)+AW348*POWER(AC348-5,4)),0)</f>
        <v>0</v>
      </c>
      <c r="AY348" s="71"/>
      <c r="AZ348" s="66" t="n">
        <f aca="false">'Vstupní data'!AA348</f>
        <v>0</v>
      </c>
      <c r="BA348" s="66" t="n">
        <f aca="false">IF(OR('Vstupní data'!T348&gt;0,'Vstupní data'!U348&gt;0),IF(AC348&lt;&gt;"",AX348*AO348/10*(100+AZ348)/100,0),0)</f>
        <v>0</v>
      </c>
      <c r="BB348" s="67" t="n">
        <f aca="false">IF(AC348&lt;&gt;"",ROUND(BA348*AN348,0),0)</f>
        <v>0</v>
      </c>
      <c r="BC348" s="68" t="str">
        <f aca="false">IF(AE348&gt;0,BB348/AE348,"")</f>
        <v/>
      </c>
      <c r="BD348" s="66" t="n">
        <f aca="false">'Vstupní data'!AE348</f>
        <v>0</v>
      </c>
      <c r="BF348" s="66" t="n">
        <f aca="false">'Vstupní data'!AC348</f>
        <v>0</v>
      </c>
      <c r="BH348" s="66" t="n">
        <f aca="false">'Vstupní data'!AD348</f>
        <v>0</v>
      </c>
      <c r="BI348" s="66" t="n">
        <f aca="false">'Vstupní data'!AF348</f>
        <v>0</v>
      </c>
      <c r="BJ348" s="69" t="n">
        <f aca="false">'Vstupní data'!AG348</f>
        <v>0</v>
      </c>
      <c r="BK348" s="69" t="n">
        <f aca="false">IF(BF348&lt;&gt;0,VLOOKUP(I348,'Pril3-drev'!$H$5:$I$83,2,0),0)</f>
        <v>0</v>
      </c>
      <c r="BL348" s="69" t="n">
        <f aca="false">IF(BF348&lt;&gt;0,VLOOKUP(BK348,'Pril3-drev'!$A$5:$C$17,3,0),0)</f>
        <v>0</v>
      </c>
      <c r="BM348" s="69" t="n">
        <f aca="false">'Vstupní data'!AH348</f>
        <v>0</v>
      </c>
      <c r="BN348" s="69" t="n">
        <f aca="false">IF('Vstupní data'!AH348&gt;0,   VLOOKUP(VLOOKUP(CONCATENATE(VLOOKUP(I348,'Pril3-drev'!$H$4:$L$83,5,0),BD348),'Pril3-drev'!$Q$4:$R$2803,2,0),'AVB-BS'!$C$5:$S$29 ,LOOKUP(BM348,'AVB-BS'!$D$3:$S$3,'AVB-BS'!$D$1:$S$1) ,0 )   ,   IF('Vstupní data'!AI348&gt;0,'Vstupní data'!AI348,0))</f>
        <v>0</v>
      </c>
      <c r="BO348" s="69" t="str">
        <f aca="false">IF(BX348&gt;5,VLOOKUP(CONCATENATE(BK348,BN348),'Pril1-THLPa'!$H$6:$N$96,4,0),"")</f>
        <v/>
      </c>
      <c r="BP348" s="69" t="str">
        <f aca="false">IF(BX348&gt;5,VLOOKUP(CONCATENATE(BK348,BN348),'Pril1-THLPa'!$H$6:$N$96,5,0),"")</f>
        <v/>
      </c>
      <c r="BQ348" s="69" t="str">
        <f aca="false">IF(BX348&gt;5,VLOOKUP(CONCATENATE(BK348,BN348),'Pril1-THLPa'!$H$6:$N$96,6,0),"")</f>
        <v/>
      </c>
      <c r="BR348" s="69" t="str">
        <f aca="false">IF(BX348&gt;5,VLOOKUP(CONCATENATE(BK348,BN348),'Pril1-THLPa'!$H$6:$N$96,7,0),"")</f>
        <v/>
      </c>
      <c r="BS348" s="69" t="str">
        <f aca="false">IF(BX348&gt;5,VLOOKUP(CONCATENATE(BK348,BN348),'Pril1-THLPa'!$H$6:$O$96,8,0),"")</f>
        <v/>
      </c>
      <c r="BT348" s="69" t="str">
        <f aca="false">IF(BF348&gt;0, IF(BK348="smrk",  VLOOKUP(VLOOKUP(BD348,'Pril9-K3'!$L$8:$M$207,2,0),'Pril9-K3'!$A$8:$J$16,LOOKUP(BN348,'Pril9-K3'!$A$7:$J$7,'Pril9-K3'!$A$5:$J$5),0), IF(AND(BK348&lt;&gt;"smrk",'Vstupní data'!AK348&lt;&gt;""),'Vstupní data'!AK348,   VLOOKUP(VLOOKUP(BD348,'Pril9-K3'!$L$8:$M$207,2,0),'Pril9-K3'!$A$8:$J$16,LOOKUP(BN348,'Pril9-K3'!$A$7:$J$7,'Pril9-K3'!$A$5:$J$5),0)   )),   "")</f>
        <v/>
      </c>
      <c r="BV348" s="69" t="n">
        <f aca="false">'Vstupní data'!AJ348</f>
        <v>0</v>
      </c>
      <c r="BW348" s="69" t="n">
        <f aca="false">IF(BF348&gt;0,IF(J348&gt;0,J348,K348*H348/100),0)</f>
        <v>0</v>
      </c>
      <c r="BX348" s="69" t="n">
        <f aca="false">IF(BF348&gt;0,IF(BJ348&gt;BL348,BL348,BJ348),0)</f>
        <v>0</v>
      </c>
      <c r="BY348" s="69" t="n">
        <f aca="false">IF(BD348=0,0,IF(AND(BX348&gt;0,BX348&lt;=5),  IF(AND(BX348&gt;0,BX348&lt;=5),VLOOKUP(BK348,'Pril1-THLPa'!$A$6:$F$18,IF(AND(BX348&gt;0,BX348&lt;=5),LOOKUP(BX348,'Pril1-THLPa'!$B$5:$F$5,'Pril1-THLPa'!$B$4:$F$4),""),0),""),  IF(BX348&gt;5,BO348+BP348*(BX348-5)+BQ348*POWER(BX348-5,2)+BR348*POWER(BX348-5,3)+BS348*POWER(BX348-5,4),"")))</f>
        <v>0</v>
      </c>
      <c r="BZ348" s="69" t="n">
        <f aca="false">IF(BY348&gt;0,BY348*BI348/10*BW348*(100+BV348)/100,0)</f>
        <v>0</v>
      </c>
      <c r="CA348" s="69" t="n">
        <f aca="false">IF(BD348&gt;0,BX348-IF(BD348&gt;BX348,BX348,BD348),0)</f>
        <v>0</v>
      </c>
      <c r="CB348" s="69" t="n">
        <f aca="false">POWER(1.01,CA348)</f>
        <v>1</v>
      </c>
      <c r="CC348" s="69" t="n">
        <f aca="false">IF(BF348&gt;0,IF(BF348&gt;BH348,1,BF348/BH348),0)</f>
        <v>0</v>
      </c>
      <c r="CD348" s="72" t="n">
        <f aca="false">IF(BD348=0,0,IF(BF348&gt;0,ROUND(IF(CB348&lt;&gt;0,BZ348*BT348*1/CB348*CC348,0),0),0))</f>
        <v>0</v>
      </c>
      <c r="CE348" s="73" t="str">
        <f aca="false">IF(BF348&gt;0,IF(BF348&gt;BH348,CD348/BF348,CD348/BH348),"")</f>
        <v/>
      </c>
      <c r="CF348" s="69" t="n">
        <f aca="false">'Vstupní data'!AM348</f>
        <v>0</v>
      </c>
      <c r="CG348" s="69" t="n">
        <f aca="false">'Vstupní data'!AN348</f>
        <v>0</v>
      </c>
      <c r="CH348" s="69" t="n">
        <f aca="false">'Vstupní data'!AO348</f>
        <v>0</v>
      </c>
      <c r="CI348" s="69" t="n">
        <f aca="false">'Vstupní data'!AP348</f>
        <v>0</v>
      </c>
      <c r="CJ348" s="72" t="n">
        <f aca="false">ROUND(CH348*CI348,0)</f>
        <v>0</v>
      </c>
      <c r="CK348" s="74" t="str">
        <f aca="false">IF(OR(AA348&gt;0,BB348&gt;0,CD348&gt;0,CJ348&gt;0),AA348+BB348+CD348+CJ348,"")</f>
        <v/>
      </c>
    </row>
    <row r="349" customFormat="false" ht="12.8" hidden="false" customHeight="false" outlineLevel="0" collapsed="false">
      <c r="A349" s="66" t="n">
        <f aca="false">'Vstupní data'!A349</f>
        <v>0</v>
      </c>
      <c r="F349" s="66" t="str">
        <f aca="false">CONCATENATE('Vstupní data'!F349,'Vstupní data'!G349,'Vstupní data'!H349,'Vstupní data'!I349)</f>
        <v/>
      </c>
      <c r="G349" s="66"/>
      <c r="H349" s="66" t="n">
        <f aca="false">'Vstupní data'!K349</f>
        <v>0</v>
      </c>
      <c r="I349" s="66" t="n">
        <f aca="false">'Vstupní data'!L349</f>
        <v>0</v>
      </c>
      <c r="J349" s="66" t="n">
        <f aca="false">'Vstupní data'!K349*'Vstupní data'!M349/100</f>
        <v>0</v>
      </c>
      <c r="L349" s="66" t="n">
        <f aca="false">IF('Vstupní data'!N349="prostokořenný",0,IF('Vstupní data'!N349="krytokořenný","k",IF('Vstupní data'!N349="poloodrostky nebo odrostky, prostokořenné i krytokořenné","po",0)))</f>
        <v>0</v>
      </c>
      <c r="N349" s="66"/>
      <c r="O349" s="66" t="n">
        <f aca="false">'Vstupní data'!O349</f>
        <v>0</v>
      </c>
      <c r="P349" s="66" t="n">
        <f aca="false">IF(O349&gt;0,VLOOKUP(CONCATENATE(VLOOKUP(I349,'Pril3-drev'!$H$5:$K$83,4,0),"-",'Vstupní data'!R349),K2!$C$15:$D$23,2,0),0)</f>
        <v>0</v>
      </c>
      <c r="Q349" s="66" t="n">
        <f aca="false">IF(O349&gt;0,VLOOKUP(I349,'Pril3-drev'!$H$5:$I$83,2,0),0)</f>
        <v>0</v>
      </c>
      <c r="R349" s="66" t="n">
        <f aca="false">IF(Q349&gt;0,VLOOKUP(Q349,'Pril6-okus'!$A$5:$B$17,2,0),0)</f>
        <v>0</v>
      </c>
      <c r="S349" s="66" t="n">
        <f aca="false">IF(O349&gt;0,VLOOKUP(I349,'Pril3-drev'!$H$5:$J$83,3,0),0)</f>
        <v>0</v>
      </c>
      <c r="T349" s="66" t="str">
        <f aca="false">IF(O349&gt;0,IF(L349="k",0.9*VLOOKUP(S349,'ha-pocty-vyhl'!$A$5:$B$20,2,0),IF(L349="po",0.8*VLOOKUP(S349,'ha-pocty-vyhl'!$A$5:$B$20,2,0),VLOOKUP(S349,'ha-pocty-vyhl'!$A$5:$B$20,2,0))),"")</f>
        <v/>
      </c>
      <c r="U349" s="66" t="n">
        <f aca="false">'Vstupní data'!P349</f>
        <v>0</v>
      </c>
      <c r="V349" s="66" t="n">
        <f aca="false">IF(O349&gt;0,1.3*T349*1000*Z349/10000,0)</f>
        <v>0</v>
      </c>
      <c r="W349" s="66" t="n">
        <f aca="false">IF(O349&gt;0,1.3*T349*1000*Z349/10000,0)</f>
        <v>0</v>
      </c>
      <c r="X349" s="66" t="n">
        <f aca="false">IF(O349&gt;0,IF(O349&gt;V349,V349,O349),0)</f>
        <v>0</v>
      </c>
      <c r="Y349" s="66" t="n">
        <f aca="false">IF(O349&gt;0,IF(IF(U349&gt;W349,W349,U349)&lt;X349,W349,IF(U349&gt;W349,W349,U349)),0)</f>
        <v>0</v>
      </c>
      <c r="Z349" s="66" t="n">
        <f aca="false">IF(O349&gt;0,IF(J349&gt;0,J349,K349*H349/100),0)</f>
        <v>0</v>
      </c>
      <c r="AA349" s="67" t="n">
        <f aca="false">IF(O349&gt;0,CEILING(R349*P349*X349/Y349*Z349,1),0)</f>
        <v>0</v>
      </c>
      <c r="AB349" s="68" t="n">
        <f aca="false">IF(O349&gt;0,AA349/O349,0)</f>
        <v>0</v>
      </c>
      <c r="AC349" s="66" t="n">
        <f aca="false">'Vstupní data'!W349</f>
        <v>0</v>
      </c>
      <c r="AI349" s="66" t="str">
        <f aca="false">IF(OR('Vstupní data'!T349&gt;0,'Vstupní data'!U349&gt;0),VLOOKUP(I349,'Pril3-drev'!$H$5:$J$83,3,0),"")</f>
        <v/>
      </c>
      <c r="AJ349" s="66" t="n">
        <f aca="false">IF('Vstupní data'!V349="prostokořenný",0,IF('Vstupní data'!V349="krytokořenný","k",IF('Vstupní data'!V349="poloodrostky nebo odrostky, prostokořenné i krytokořenné","po",0)))</f>
        <v>0</v>
      </c>
      <c r="AK349" s="66" t="n">
        <f aca="false">IF(OR('Vstupní data'!T349&gt;0,'Vstupní data'!U349&gt;0),IF(AJ349="k",0.9*VLOOKUP(AI349,'ha-pocty-vyhl'!$A$5:$B$20,2,0),IF(AJ349="po",0.8*VLOOKUP(AI349,'ha-pocty-vyhl'!$A$5:$B$20,2,0),VLOOKUP(AI349,'ha-pocty-vyhl'!$A$5:$B$20,2,0))),0)</f>
        <v>0</v>
      </c>
      <c r="AL349" s="66" t="n">
        <f aca="false">IF(OR('Vstupní data'!T349&gt;0,'Vstupní data'!U349&gt;0),'Vstupní data'!K349*'Vstupní data'!M349/100,0)</f>
        <v>0</v>
      </c>
      <c r="AM349" s="66" t="n">
        <f aca="false">IF(OR('Vstupní data'!T349&gt;0,'Vstupní data'!U349&gt;0),IF('Vstupní data'!T349&gt;0,'Vstupní data'!T349,ROUND(10*'Vstupní data'!U349/AK349,0)),0)</f>
        <v>0</v>
      </c>
      <c r="AN349" s="69" t="n">
        <f aca="false">IF('Vstupní data'!T349&gt;0,   IF('Vstupní data'!T349&lt;=AL349,'Vstupní data'!T349,AL349),   IF(AM349&lt;AL349,AM349,AL349))</f>
        <v>0</v>
      </c>
      <c r="AO349" s="69" t="n">
        <f aca="false">'Vstupní data'!X349</f>
        <v>0</v>
      </c>
      <c r="AP349" s="66" t="n">
        <f aca="false">IF(OR('Vstupní data'!T349&gt;0,'Vstupní data'!U349&gt;0),IF(I349&lt;&gt;0,VLOOKUP(I349,'Pril3-drev'!$H$5:$I$83,2,0),0),0)</f>
        <v>0</v>
      </c>
      <c r="AQ349" s="66" t="n">
        <f aca="false">'Vstupní data'!Y349</f>
        <v>0</v>
      </c>
      <c r="AR349" s="66" t="str">
        <f aca="false">IF(AC349&gt;5,   IF('Vstupní data'!Y349&gt;0,   VLOOKUP(VLOOKUP(CONCATENATE(VLOOKUP(I349,'Pril3-drev'!$H$4:$L$83,5,0),AC349),'Pril3-drev'!$Q$4:$R$2803,2,0),'AVB-BS'!$C$5:$S$29 ,LOOKUP(AQ349,'AVB-BS'!$D$3:$S$3,'AVB-BS'!$D$1:$S$1) ,0 )   ,   IF('Vstupní data'!Z349&gt;0,'Vstupní data'!Z349,0)) , "")</f>
        <v/>
      </c>
      <c r="AS349" s="70" t="str">
        <f aca="false">IF(AC349&gt;5,VLOOKUP(CONCATENATE(AP349,AR349),'Pril1-THLPa'!$H$6:$N$96,4,0),"")</f>
        <v/>
      </c>
      <c r="AT349" s="70" t="str">
        <f aca="false">IF(AC349&gt;5,VLOOKUP(CONCATENATE(AP349,AR349),'Pril1-THLPa'!$H$6:$N$96,5,0),"")</f>
        <v/>
      </c>
      <c r="AU349" s="70" t="str">
        <f aca="false">IF(AC349&gt;5,VLOOKUP(CONCATENATE(AP349,AR349),'Pril1-THLPa'!$H$6:$N$96,6,0),"")</f>
        <v/>
      </c>
      <c r="AV349" s="70" t="str">
        <f aca="false">IF(AC349&gt;5,VLOOKUP(CONCATENATE(AP349,AR349),'Pril1-THLPa'!$H$6:$N$96,7,0),"")</f>
        <v/>
      </c>
      <c r="AW349" s="70" t="str">
        <f aca="false">IF(AC349&gt;5,VLOOKUP(CONCATENATE(AP349,AR349),'Pril1-THLPa'!$H$6:$O$96,8,0),"")</f>
        <v/>
      </c>
      <c r="AX349" s="66" t="n">
        <f aca="false">IF(AC349&gt;0,IF(AND(AC349&gt;0,AC349&lt;=5),VLOOKUP(AP349,'Pril1-THLPa'!$A$6:$F$18,LOOKUP(AC349,'Pril1-THLPa'!$B$5:$F$5,'Pril1-THLPa'!$B$4:$F$4),0),AS349+AT349*(AC349-5)+AU349*POWER(AC349-5,2)+AV349*POWER(AC349-5,3)+AW349*POWER(AC349-5,4)),0)</f>
        <v>0</v>
      </c>
      <c r="AY349" s="71"/>
      <c r="AZ349" s="66" t="n">
        <f aca="false">'Vstupní data'!AA349</f>
        <v>0</v>
      </c>
      <c r="BA349" s="66" t="n">
        <f aca="false">IF(OR('Vstupní data'!T349&gt;0,'Vstupní data'!U349&gt;0),IF(AC349&lt;&gt;"",AX349*AO349/10*(100+AZ349)/100,0),0)</f>
        <v>0</v>
      </c>
      <c r="BB349" s="67" t="n">
        <f aca="false">IF(AC349&lt;&gt;"",ROUND(BA349*AN349,0),0)</f>
        <v>0</v>
      </c>
      <c r="BC349" s="68" t="str">
        <f aca="false">IF(AE349&gt;0,BB349/AE349,"")</f>
        <v/>
      </c>
      <c r="BD349" s="66" t="n">
        <f aca="false">'Vstupní data'!AE349</f>
        <v>0</v>
      </c>
      <c r="BF349" s="66" t="n">
        <f aca="false">'Vstupní data'!AC349</f>
        <v>0</v>
      </c>
      <c r="BH349" s="66" t="n">
        <f aca="false">'Vstupní data'!AD349</f>
        <v>0</v>
      </c>
      <c r="BI349" s="66" t="n">
        <f aca="false">'Vstupní data'!AF349</f>
        <v>0</v>
      </c>
      <c r="BJ349" s="69" t="n">
        <f aca="false">'Vstupní data'!AG349</f>
        <v>0</v>
      </c>
      <c r="BK349" s="69" t="n">
        <f aca="false">IF(BF349&lt;&gt;0,VLOOKUP(I349,'Pril3-drev'!$H$5:$I$83,2,0),0)</f>
        <v>0</v>
      </c>
      <c r="BL349" s="69" t="n">
        <f aca="false">IF(BF349&lt;&gt;0,VLOOKUP(BK349,'Pril3-drev'!$A$5:$C$17,3,0),0)</f>
        <v>0</v>
      </c>
      <c r="BM349" s="69" t="n">
        <f aca="false">'Vstupní data'!AH349</f>
        <v>0</v>
      </c>
      <c r="BN349" s="69" t="n">
        <f aca="false">IF('Vstupní data'!AH349&gt;0,   VLOOKUP(VLOOKUP(CONCATENATE(VLOOKUP(I349,'Pril3-drev'!$H$4:$L$83,5,0),BD349),'Pril3-drev'!$Q$4:$R$2803,2,0),'AVB-BS'!$C$5:$S$29 ,LOOKUP(BM349,'AVB-BS'!$D$3:$S$3,'AVB-BS'!$D$1:$S$1) ,0 )   ,   IF('Vstupní data'!AI349&gt;0,'Vstupní data'!AI349,0))</f>
        <v>0</v>
      </c>
      <c r="BO349" s="69" t="str">
        <f aca="false">IF(BX349&gt;5,VLOOKUP(CONCATENATE(BK349,BN349),'Pril1-THLPa'!$H$6:$N$96,4,0),"")</f>
        <v/>
      </c>
      <c r="BP349" s="69" t="str">
        <f aca="false">IF(BX349&gt;5,VLOOKUP(CONCATENATE(BK349,BN349),'Pril1-THLPa'!$H$6:$N$96,5,0),"")</f>
        <v/>
      </c>
      <c r="BQ349" s="69" t="str">
        <f aca="false">IF(BX349&gt;5,VLOOKUP(CONCATENATE(BK349,BN349),'Pril1-THLPa'!$H$6:$N$96,6,0),"")</f>
        <v/>
      </c>
      <c r="BR349" s="69" t="str">
        <f aca="false">IF(BX349&gt;5,VLOOKUP(CONCATENATE(BK349,BN349),'Pril1-THLPa'!$H$6:$N$96,7,0),"")</f>
        <v/>
      </c>
      <c r="BS349" s="69" t="str">
        <f aca="false">IF(BX349&gt;5,VLOOKUP(CONCATENATE(BK349,BN349),'Pril1-THLPa'!$H$6:$O$96,8,0),"")</f>
        <v/>
      </c>
      <c r="BT349" s="69" t="str">
        <f aca="false">IF(BF349&gt;0, IF(BK349="smrk",  VLOOKUP(VLOOKUP(BD349,'Pril9-K3'!$L$8:$M$207,2,0),'Pril9-K3'!$A$8:$J$16,LOOKUP(BN349,'Pril9-K3'!$A$7:$J$7,'Pril9-K3'!$A$5:$J$5),0), IF(AND(BK349&lt;&gt;"smrk",'Vstupní data'!AK349&lt;&gt;""),'Vstupní data'!AK349,   VLOOKUP(VLOOKUP(BD349,'Pril9-K3'!$L$8:$M$207,2,0),'Pril9-K3'!$A$8:$J$16,LOOKUP(BN349,'Pril9-K3'!$A$7:$J$7,'Pril9-K3'!$A$5:$J$5),0)   )),   "")</f>
        <v/>
      </c>
      <c r="BV349" s="69" t="n">
        <f aca="false">'Vstupní data'!AJ349</f>
        <v>0</v>
      </c>
      <c r="BW349" s="69" t="n">
        <f aca="false">IF(BF349&gt;0,IF(J349&gt;0,J349,K349*H349/100),0)</f>
        <v>0</v>
      </c>
      <c r="BX349" s="69" t="n">
        <f aca="false">IF(BF349&gt;0,IF(BJ349&gt;BL349,BL349,BJ349),0)</f>
        <v>0</v>
      </c>
      <c r="BY349" s="69" t="n">
        <f aca="false">IF(BD349=0,0,IF(AND(BX349&gt;0,BX349&lt;=5),  IF(AND(BX349&gt;0,BX349&lt;=5),VLOOKUP(BK349,'Pril1-THLPa'!$A$6:$F$18,IF(AND(BX349&gt;0,BX349&lt;=5),LOOKUP(BX349,'Pril1-THLPa'!$B$5:$F$5,'Pril1-THLPa'!$B$4:$F$4),""),0),""),  IF(BX349&gt;5,BO349+BP349*(BX349-5)+BQ349*POWER(BX349-5,2)+BR349*POWER(BX349-5,3)+BS349*POWER(BX349-5,4),"")))</f>
        <v>0</v>
      </c>
      <c r="BZ349" s="69" t="n">
        <f aca="false">IF(BY349&gt;0,BY349*BI349/10*BW349*(100+BV349)/100,0)</f>
        <v>0</v>
      </c>
      <c r="CA349" s="69" t="n">
        <f aca="false">IF(BD349&gt;0,BX349-IF(BD349&gt;BX349,BX349,BD349),0)</f>
        <v>0</v>
      </c>
      <c r="CB349" s="69" t="n">
        <f aca="false">POWER(1.01,CA349)</f>
        <v>1</v>
      </c>
      <c r="CC349" s="69" t="n">
        <f aca="false">IF(BF349&gt;0,IF(BF349&gt;BH349,1,BF349/BH349),0)</f>
        <v>0</v>
      </c>
      <c r="CD349" s="72" t="n">
        <f aca="false">IF(BD349=0,0,IF(BF349&gt;0,ROUND(IF(CB349&lt;&gt;0,BZ349*BT349*1/CB349*CC349,0),0),0))</f>
        <v>0</v>
      </c>
      <c r="CE349" s="73" t="str">
        <f aca="false">IF(BF349&gt;0,IF(BF349&gt;BH349,CD349/BF349,CD349/BH349),"")</f>
        <v/>
      </c>
      <c r="CF349" s="69" t="n">
        <f aca="false">'Vstupní data'!AM349</f>
        <v>0</v>
      </c>
      <c r="CG349" s="69" t="n">
        <f aca="false">'Vstupní data'!AN349</f>
        <v>0</v>
      </c>
      <c r="CH349" s="69" t="n">
        <f aca="false">'Vstupní data'!AO349</f>
        <v>0</v>
      </c>
      <c r="CI349" s="69" t="n">
        <f aca="false">'Vstupní data'!AP349</f>
        <v>0</v>
      </c>
      <c r="CJ349" s="72" t="n">
        <f aca="false">ROUND(CH349*CI349,0)</f>
        <v>0</v>
      </c>
      <c r="CK349" s="74" t="str">
        <f aca="false">IF(OR(AA349&gt;0,BB349&gt;0,CD349&gt;0,CJ349&gt;0),AA349+BB349+CD349+CJ349,"")</f>
        <v/>
      </c>
    </row>
    <row r="350" customFormat="false" ht="12.8" hidden="false" customHeight="false" outlineLevel="0" collapsed="false">
      <c r="A350" s="66" t="n">
        <f aca="false">'Vstupní data'!A350</f>
        <v>0</v>
      </c>
      <c r="F350" s="66" t="str">
        <f aca="false">CONCATENATE('Vstupní data'!F350,'Vstupní data'!G350,'Vstupní data'!H350,'Vstupní data'!I350)</f>
        <v/>
      </c>
      <c r="G350" s="66"/>
      <c r="H350" s="66" t="n">
        <f aca="false">'Vstupní data'!K350</f>
        <v>0</v>
      </c>
      <c r="I350" s="66" t="n">
        <f aca="false">'Vstupní data'!L350</f>
        <v>0</v>
      </c>
      <c r="J350" s="66" t="n">
        <f aca="false">'Vstupní data'!K350*'Vstupní data'!M350/100</f>
        <v>0</v>
      </c>
      <c r="L350" s="66" t="n">
        <f aca="false">IF('Vstupní data'!N350="prostokořenný",0,IF('Vstupní data'!N350="krytokořenný","k",IF('Vstupní data'!N350="poloodrostky nebo odrostky, prostokořenné i krytokořenné","po",0)))</f>
        <v>0</v>
      </c>
      <c r="N350" s="66"/>
      <c r="O350" s="66" t="n">
        <f aca="false">'Vstupní data'!O350</f>
        <v>0</v>
      </c>
      <c r="P350" s="66" t="n">
        <f aca="false">IF(O350&gt;0,VLOOKUP(CONCATENATE(VLOOKUP(I350,'Pril3-drev'!$H$5:$K$83,4,0),"-",'Vstupní data'!R350),K2!$C$15:$D$23,2,0),0)</f>
        <v>0</v>
      </c>
      <c r="Q350" s="66" t="n">
        <f aca="false">IF(O350&gt;0,VLOOKUP(I350,'Pril3-drev'!$H$5:$I$83,2,0),0)</f>
        <v>0</v>
      </c>
      <c r="R350" s="66" t="n">
        <f aca="false">IF(Q350&gt;0,VLOOKUP(Q350,'Pril6-okus'!$A$5:$B$17,2,0),0)</f>
        <v>0</v>
      </c>
      <c r="S350" s="66" t="n">
        <f aca="false">IF(O350&gt;0,VLOOKUP(I350,'Pril3-drev'!$H$5:$J$83,3,0),0)</f>
        <v>0</v>
      </c>
      <c r="T350" s="66" t="str">
        <f aca="false">IF(O350&gt;0,IF(L350="k",0.9*VLOOKUP(S350,'ha-pocty-vyhl'!$A$5:$B$20,2,0),IF(L350="po",0.8*VLOOKUP(S350,'ha-pocty-vyhl'!$A$5:$B$20,2,0),VLOOKUP(S350,'ha-pocty-vyhl'!$A$5:$B$20,2,0))),"")</f>
        <v/>
      </c>
      <c r="U350" s="66" t="n">
        <f aca="false">'Vstupní data'!P350</f>
        <v>0</v>
      </c>
      <c r="V350" s="66" t="n">
        <f aca="false">IF(O350&gt;0,1.3*T350*1000*Z350/10000,0)</f>
        <v>0</v>
      </c>
      <c r="W350" s="66" t="n">
        <f aca="false">IF(O350&gt;0,1.3*T350*1000*Z350/10000,0)</f>
        <v>0</v>
      </c>
      <c r="X350" s="66" t="n">
        <f aca="false">IF(O350&gt;0,IF(O350&gt;V350,V350,O350),0)</f>
        <v>0</v>
      </c>
      <c r="Y350" s="66" t="n">
        <f aca="false">IF(O350&gt;0,IF(IF(U350&gt;W350,W350,U350)&lt;X350,W350,IF(U350&gt;W350,W350,U350)),0)</f>
        <v>0</v>
      </c>
      <c r="Z350" s="66" t="n">
        <f aca="false">IF(O350&gt;0,IF(J350&gt;0,J350,K350*H350/100),0)</f>
        <v>0</v>
      </c>
      <c r="AA350" s="67" t="n">
        <f aca="false">IF(O350&gt;0,CEILING(R350*P350*X350/Y350*Z350,1),0)</f>
        <v>0</v>
      </c>
      <c r="AB350" s="68" t="n">
        <f aca="false">IF(O350&gt;0,AA350/O350,0)</f>
        <v>0</v>
      </c>
      <c r="AC350" s="66" t="n">
        <f aca="false">'Vstupní data'!W350</f>
        <v>0</v>
      </c>
      <c r="AI350" s="66" t="str">
        <f aca="false">IF(OR('Vstupní data'!T350&gt;0,'Vstupní data'!U350&gt;0),VLOOKUP(I350,'Pril3-drev'!$H$5:$J$83,3,0),"")</f>
        <v/>
      </c>
      <c r="AJ350" s="66" t="n">
        <f aca="false">IF('Vstupní data'!V350="prostokořenný",0,IF('Vstupní data'!V350="krytokořenný","k",IF('Vstupní data'!V350="poloodrostky nebo odrostky, prostokořenné i krytokořenné","po",0)))</f>
        <v>0</v>
      </c>
      <c r="AK350" s="66" t="n">
        <f aca="false">IF(OR('Vstupní data'!T350&gt;0,'Vstupní data'!U350&gt;0),IF(AJ350="k",0.9*VLOOKUP(AI350,'ha-pocty-vyhl'!$A$5:$B$20,2,0),IF(AJ350="po",0.8*VLOOKUP(AI350,'ha-pocty-vyhl'!$A$5:$B$20,2,0),VLOOKUP(AI350,'ha-pocty-vyhl'!$A$5:$B$20,2,0))),0)</f>
        <v>0</v>
      </c>
      <c r="AL350" s="66" t="n">
        <f aca="false">IF(OR('Vstupní data'!T350&gt;0,'Vstupní data'!U350&gt;0),'Vstupní data'!K350*'Vstupní data'!M350/100,0)</f>
        <v>0</v>
      </c>
      <c r="AM350" s="66" t="n">
        <f aca="false">IF(OR('Vstupní data'!T350&gt;0,'Vstupní data'!U350&gt;0),IF('Vstupní data'!T350&gt;0,'Vstupní data'!T350,ROUND(10*'Vstupní data'!U350/AK350,0)),0)</f>
        <v>0</v>
      </c>
      <c r="AN350" s="69" t="n">
        <f aca="false">IF('Vstupní data'!T350&gt;0,   IF('Vstupní data'!T350&lt;=AL350,'Vstupní data'!T350,AL350),   IF(AM350&lt;AL350,AM350,AL350))</f>
        <v>0</v>
      </c>
      <c r="AO350" s="69" t="n">
        <f aca="false">'Vstupní data'!X350</f>
        <v>0</v>
      </c>
      <c r="AP350" s="66" t="n">
        <f aca="false">IF(OR('Vstupní data'!T350&gt;0,'Vstupní data'!U350&gt;0),IF(I350&lt;&gt;0,VLOOKUP(I350,'Pril3-drev'!$H$5:$I$83,2,0),0),0)</f>
        <v>0</v>
      </c>
      <c r="AQ350" s="66" t="n">
        <f aca="false">'Vstupní data'!Y350</f>
        <v>0</v>
      </c>
      <c r="AR350" s="66" t="str">
        <f aca="false">IF(AC350&gt;5,   IF('Vstupní data'!Y350&gt;0,   VLOOKUP(VLOOKUP(CONCATENATE(VLOOKUP(I350,'Pril3-drev'!$H$4:$L$83,5,0),AC350),'Pril3-drev'!$Q$4:$R$2803,2,0),'AVB-BS'!$C$5:$S$29 ,LOOKUP(AQ350,'AVB-BS'!$D$3:$S$3,'AVB-BS'!$D$1:$S$1) ,0 )   ,   IF('Vstupní data'!Z350&gt;0,'Vstupní data'!Z350,0)) , "")</f>
        <v/>
      </c>
      <c r="AS350" s="70" t="str">
        <f aca="false">IF(AC350&gt;5,VLOOKUP(CONCATENATE(AP350,AR350),'Pril1-THLPa'!$H$6:$N$96,4,0),"")</f>
        <v/>
      </c>
      <c r="AT350" s="70" t="str">
        <f aca="false">IF(AC350&gt;5,VLOOKUP(CONCATENATE(AP350,AR350),'Pril1-THLPa'!$H$6:$N$96,5,0),"")</f>
        <v/>
      </c>
      <c r="AU350" s="70" t="str">
        <f aca="false">IF(AC350&gt;5,VLOOKUP(CONCATENATE(AP350,AR350),'Pril1-THLPa'!$H$6:$N$96,6,0),"")</f>
        <v/>
      </c>
      <c r="AV350" s="70" t="str">
        <f aca="false">IF(AC350&gt;5,VLOOKUP(CONCATENATE(AP350,AR350),'Pril1-THLPa'!$H$6:$N$96,7,0),"")</f>
        <v/>
      </c>
      <c r="AW350" s="70" t="str">
        <f aca="false">IF(AC350&gt;5,VLOOKUP(CONCATENATE(AP350,AR350),'Pril1-THLPa'!$H$6:$O$96,8,0),"")</f>
        <v/>
      </c>
      <c r="AX350" s="66" t="n">
        <f aca="false">IF(AC350&gt;0,IF(AND(AC350&gt;0,AC350&lt;=5),VLOOKUP(AP350,'Pril1-THLPa'!$A$6:$F$18,LOOKUP(AC350,'Pril1-THLPa'!$B$5:$F$5,'Pril1-THLPa'!$B$4:$F$4),0),AS350+AT350*(AC350-5)+AU350*POWER(AC350-5,2)+AV350*POWER(AC350-5,3)+AW350*POWER(AC350-5,4)),0)</f>
        <v>0</v>
      </c>
      <c r="AY350" s="71"/>
      <c r="AZ350" s="66" t="n">
        <f aca="false">'Vstupní data'!AA350</f>
        <v>0</v>
      </c>
      <c r="BA350" s="66" t="n">
        <f aca="false">IF(OR('Vstupní data'!T350&gt;0,'Vstupní data'!U350&gt;0),IF(AC350&lt;&gt;"",AX350*AO350/10*(100+AZ350)/100,0),0)</f>
        <v>0</v>
      </c>
      <c r="BB350" s="67" t="n">
        <f aca="false">IF(AC350&lt;&gt;"",ROUND(BA350*AN350,0),0)</f>
        <v>0</v>
      </c>
      <c r="BC350" s="68" t="str">
        <f aca="false">IF(AE350&gt;0,BB350/AE350,"")</f>
        <v/>
      </c>
      <c r="BD350" s="66" t="n">
        <f aca="false">'Vstupní data'!AE350</f>
        <v>0</v>
      </c>
      <c r="BF350" s="66" t="n">
        <f aca="false">'Vstupní data'!AC350</f>
        <v>0</v>
      </c>
      <c r="BH350" s="66" t="n">
        <f aca="false">'Vstupní data'!AD350</f>
        <v>0</v>
      </c>
      <c r="BI350" s="66" t="n">
        <f aca="false">'Vstupní data'!AF350</f>
        <v>0</v>
      </c>
      <c r="BJ350" s="69" t="n">
        <f aca="false">'Vstupní data'!AG350</f>
        <v>0</v>
      </c>
      <c r="BK350" s="69" t="n">
        <f aca="false">IF(BF350&lt;&gt;0,VLOOKUP(I350,'Pril3-drev'!$H$5:$I$83,2,0),0)</f>
        <v>0</v>
      </c>
      <c r="BL350" s="69" t="n">
        <f aca="false">IF(BF350&lt;&gt;0,VLOOKUP(BK350,'Pril3-drev'!$A$5:$C$17,3,0),0)</f>
        <v>0</v>
      </c>
      <c r="BM350" s="69" t="n">
        <f aca="false">'Vstupní data'!AH350</f>
        <v>0</v>
      </c>
      <c r="BN350" s="69" t="n">
        <f aca="false">IF('Vstupní data'!AH350&gt;0,   VLOOKUP(VLOOKUP(CONCATENATE(VLOOKUP(I350,'Pril3-drev'!$H$4:$L$83,5,0),BD350),'Pril3-drev'!$Q$4:$R$2803,2,0),'AVB-BS'!$C$5:$S$29 ,LOOKUP(BM350,'AVB-BS'!$D$3:$S$3,'AVB-BS'!$D$1:$S$1) ,0 )   ,   IF('Vstupní data'!AI350&gt;0,'Vstupní data'!AI350,0))</f>
        <v>0</v>
      </c>
      <c r="BO350" s="69" t="str">
        <f aca="false">IF(BX350&gt;5,VLOOKUP(CONCATENATE(BK350,BN350),'Pril1-THLPa'!$H$6:$N$96,4,0),"")</f>
        <v/>
      </c>
      <c r="BP350" s="69" t="str">
        <f aca="false">IF(BX350&gt;5,VLOOKUP(CONCATENATE(BK350,BN350),'Pril1-THLPa'!$H$6:$N$96,5,0),"")</f>
        <v/>
      </c>
      <c r="BQ350" s="69" t="str">
        <f aca="false">IF(BX350&gt;5,VLOOKUP(CONCATENATE(BK350,BN350),'Pril1-THLPa'!$H$6:$N$96,6,0),"")</f>
        <v/>
      </c>
      <c r="BR350" s="69" t="str">
        <f aca="false">IF(BX350&gt;5,VLOOKUP(CONCATENATE(BK350,BN350),'Pril1-THLPa'!$H$6:$N$96,7,0),"")</f>
        <v/>
      </c>
      <c r="BS350" s="69" t="str">
        <f aca="false">IF(BX350&gt;5,VLOOKUP(CONCATENATE(BK350,BN350),'Pril1-THLPa'!$H$6:$O$96,8,0),"")</f>
        <v/>
      </c>
      <c r="BT350" s="69" t="str">
        <f aca="false">IF(BF350&gt;0, IF(BK350="smrk",  VLOOKUP(VLOOKUP(BD350,'Pril9-K3'!$L$8:$M$207,2,0),'Pril9-K3'!$A$8:$J$16,LOOKUP(BN350,'Pril9-K3'!$A$7:$J$7,'Pril9-K3'!$A$5:$J$5),0), IF(AND(BK350&lt;&gt;"smrk",'Vstupní data'!AK350&lt;&gt;""),'Vstupní data'!AK350,   VLOOKUP(VLOOKUP(BD350,'Pril9-K3'!$L$8:$M$207,2,0),'Pril9-K3'!$A$8:$J$16,LOOKUP(BN350,'Pril9-K3'!$A$7:$J$7,'Pril9-K3'!$A$5:$J$5),0)   )),   "")</f>
        <v/>
      </c>
      <c r="BV350" s="69" t="n">
        <f aca="false">'Vstupní data'!AJ350</f>
        <v>0</v>
      </c>
      <c r="BW350" s="69" t="n">
        <f aca="false">IF(BF350&gt;0,IF(J350&gt;0,J350,K350*H350/100),0)</f>
        <v>0</v>
      </c>
      <c r="BX350" s="69" t="n">
        <f aca="false">IF(BF350&gt;0,IF(BJ350&gt;BL350,BL350,BJ350),0)</f>
        <v>0</v>
      </c>
      <c r="BY350" s="69" t="n">
        <f aca="false">IF(BD350=0,0,IF(AND(BX350&gt;0,BX350&lt;=5),  IF(AND(BX350&gt;0,BX350&lt;=5),VLOOKUP(BK350,'Pril1-THLPa'!$A$6:$F$18,IF(AND(BX350&gt;0,BX350&lt;=5),LOOKUP(BX350,'Pril1-THLPa'!$B$5:$F$5,'Pril1-THLPa'!$B$4:$F$4),""),0),""),  IF(BX350&gt;5,BO350+BP350*(BX350-5)+BQ350*POWER(BX350-5,2)+BR350*POWER(BX350-5,3)+BS350*POWER(BX350-5,4),"")))</f>
        <v>0</v>
      </c>
      <c r="BZ350" s="69" t="n">
        <f aca="false">IF(BY350&gt;0,BY350*BI350/10*BW350*(100+BV350)/100,0)</f>
        <v>0</v>
      </c>
      <c r="CA350" s="69" t="n">
        <f aca="false">IF(BD350&gt;0,BX350-IF(BD350&gt;BX350,BX350,BD350),0)</f>
        <v>0</v>
      </c>
      <c r="CB350" s="69" t="n">
        <f aca="false">POWER(1.01,CA350)</f>
        <v>1</v>
      </c>
      <c r="CC350" s="69" t="n">
        <f aca="false">IF(BF350&gt;0,IF(BF350&gt;BH350,1,BF350/BH350),0)</f>
        <v>0</v>
      </c>
      <c r="CD350" s="72" t="n">
        <f aca="false">IF(BD350=0,0,IF(BF350&gt;0,ROUND(IF(CB350&lt;&gt;0,BZ350*BT350*1/CB350*CC350,0),0),0))</f>
        <v>0</v>
      </c>
      <c r="CE350" s="73" t="str">
        <f aca="false">IF(BF350&gt;0,IF(BF350&gt;BH350,CD350/BF350,CD350/BH350),"")</f>
        <v/>
      </c>
      <c r="CF350" s="69" t="n">
        <f aca="false">'Vstupní data'!AM350</f>
        <v>0</v>
      </c>
      <c r="CG350" s="69" t="n">
        <f aca="false">'Vstupní data'!AN350</f>
        <v>0</v>
      </c>
      <c r="CH350" s="69" t="n">
        <f aca="false">'Vstupní data'!AO350</f>
        <v>0</v>
      </c>
      <c r="CI350" s="69" t="n">
        <f aca="false">'Vstupní data'!AP350</f>
        <v>0</v>
      </c>
      <c r="CJ350" s="72" t="n">
        <f aca="false">ROUND(CH350*CI350,0)</f>
        <v>0</v>
      </c>
      <c r="CK350" s="74" t="str">
        <f aca="false">IF(OR(AA350&gt;0,BB350&gt;0,CD350&gt;0,CJ350&gt;0),AA350+BB350+CD350+CJ350,"")</f>
        <v/>
      </c>
    </row>
    <row r="351" customFormat="false" ht="12.8" hidden="false" customHeight="false" outlineLevel="0" collapsed="false">
      <c r="A351" s="66" t="n">
        <f aca="false">'Vstupní data'!A351</f>
        <v>0</v>
      </c>
      <c r="F351" s="66" t="str">
        <f aca="false">CONCATENATE('Vstupní data'!F351,'Vstupní data'!G351,'Vstupní data'!H351,'Vstupní data'!I351)</f>
        <v/>
      </c>
      <c r="G351" s="66"/>
      <c r="H351" s="66" t="n">
        <f aca="false">'Vstupní data'!K351</f>
        <v>0</v>
      </c>
      <c r="I351" s="66" t="n">
        <f aca="false">'Vstupní data'!L351</f>
        <v>0</v>
      </c>
      <c r="J351" s="66" t="n">
        <f aca="false">'Vstupní data'!K351*'Vstupní data'!M351/100</f>
        <v>0</v>
      </c>
      <c r="L351" s="66" t="n">
        <f aca="false">IF('Vstupní data'!N351="prostokořenný",0,IF('Vstupní data'!N351="krytokořenný","k",IF('Vstupní data'!N351="poloodrostky nebo odrostky, prostokořenné i krytokořenné","po",0)))</f>
        <v>0</v>
      </c>
      <c r="N351" s="66"/>
      <c r="O351" s="66" t="n">
        <f aca="false">'Vstupní data'!O351</f>
        <v>0</v>
      </c>
      <c r="P351" s="66" t="n">
        <f aca="false">IF(O351&gt;0,VLOOKUP(CONCATENATE(VLOOKUP(I351,'Pril3-drev'!$H$5:$K$83,4,0),"-",'Vstupní data'!R351),K2!$C$15:$D$23,2,0),0)</f>
        <v>0</v>
      </c>
      <c r="Q351" s="66" t="n">
        <f aca="false">IF(O351&gt;0,VLOOKUP(I351,'Pril3-drev'!$H$5:$I$83,2,0),0)</f>
        <v>0</v>
      </c>
      <c r="R351" s="66" t="n">
        <f aca="false">IF(Q351&gt;0,VLOOKUP(Q351,'Pril6-okus'!$A$5:$B$17,2,0),0)</f>
        <v>0</v>
      </c>
      <c r="S351" s="66" t="n">
        <f aca="false">IF(O351&gt;0,VLOOKUP(I351,'Pril3-drev'!$H$5:$J$83,3,0),0)</f>
        <v>0</v>
      </c>
      <c r="T351" s="66" t="str">
        <f aca="false">IF(O351&gt;0,IF(L351="k",0.9*VLOOKUP(S351,'ha-pocty-vyhl'!$A$5:$B$20,2,0),IF(L351="po",0.8*VLOOKUP(S351,'ha-pocty-vyhl'!$A$5:$B$20,2,0),VLOOKUP(S351,'ha-pocty-vyhl'!$A$5:$B$20,2,0))),"")</f>
        <v/>
      </c>
      <c r="U351" s="66" t="n">
        <f aca="false">'Vstupní data'!P351</f>
        <v>0</v>
      </c>
      <c r="V351" s="66" t="n">
        <f aca="false">IF(O351&gt;0,1.3*T351*1000*Z351/10000,0)</f>
        <v>0</v>
      </c>
      <c r="W351" s="66" t="n">
        <f aca="false">IF(O351&gt;0,1.3*T351*1000*Z351/10000,0)</f>
        <v>0</v>
      </c>
      <c r="X351" s="66" t="n">
        <f aca="false">IF(O351&gt;0,IF(O351&gt;V351,V351,O351),0)</f>
        <v>0</v>
      </c>
      <c r="Y351" s="66" t="n">
        <f aca="false">IF(O351&gt;0,IF(IF(U351&gt;W351,W351,U351)&lt;X351,W351,IF(U351&gt;W351,W351,U351)),0)</f>
        <v>0</v>
      </c>
      <c r="Z351" s="66" t="n">
        <f aca="false">IF(O351&gt;0,IF(J351&gt;0,J351,K351*H351/100),0)</f>
        <v>0</v>
      </c>
      <c r="AA351" s="67" t="n">
        <f aca="false">IF(O351&gt;0,CEILING(R351*P351*X351/Y351*Z351,1),0)</f>
        <v>0</v>
      </c>
      <c r="AB351" s="68" t="n">
        <f aca="false">IF(O351&gt;0,AA351/O351,0)</f>
        <v>0</v>
      </c>
      <c r="AC351" s="66" t="n">
        <f aca="false">'Vstupní data'!W351</f>
        <v>0</v>
      </c>
      <c r="AI351" s="66" t="str">
        <f aca="false">IF(OR('Vstupní data'!T351&gt;0,'Vstupní data'!U351&gt;0),VLOOKUP(I351,'Pril3-drev'!$H$5:$J$83,3,0),"")</f>
        <v/>
      </c>
      <c r="AJ351" s="66" t="n">
        <f aca="false">IF('Vstupní data'!V351="prostokořenný",0,IF('Vstupní data'!V351="krytokořenný","k",IF('Vstupní data'!V351="poloodrostky nebo odrostky, prostokořenné i krytokořenné","po",0)))</f>
        <v>0</v>
      </c>
      <c r="AK351" s="66" t="n">
        <f aca="false">IF(OR('Vstupní data'!T351&gt;0,'Vstupní data'!U351&gt;0),IF(AJ351="k",0.9*VLOOKUP(AI351,'ha-pocty-vyhl'!$A$5:$B$20,2,0),IF(AJ351="po",0.8*VLOOKUP(AI351,'ha-pocty-vyhl'!$A$5:$B$20,2,0),VLOOKUP(AI351,'ha-pocty-vyhl'!$A$5:$B$20,2,0))),0)</f>
        <v>0</v>
      </c>
      <c r="AL351" s="66" t="n">
        <f aca="false">IF(OR('Vstupní data'!T351&gt;0,'Vstupní data'!U351&gt;0),'Vstupní data'!K351*'Vstupní data'!M351/100,0)</f>
        <v>0</v>
      </c>
      <c r="AM351" s="66" t="n">
        <f aca="false">IF(OR('Vstupní data'!T351&gt;0,'Vstupní data'!U351&gt;0),IF('Vstupní data'!T351&gt;0,'Vstupní data'!T351,ROUND(10*'Vstupní data'!U351/AK351,0)),0)</f>
        <v>0</v>
      </c>
      <c r="AN351" s="69" t="n">
        <f aca="false">IF('Vstupní data'!T351&gt;0,   IF('Vstupní data'!T351&lt;=AL351,'Vstupní data'!T351,AL351),   IF(AM351&lt;AL351,AM351,AL351))</f>
        <v>0</v>
      </c>
      <c r="AO351" s="69" t="n">
        <f aca="false">'Vstupní data'!X351</f>
        <v>0</v>
      </c>
      <c r="AP351" s="66" t="n">
        <f aca="false">IF(OR('Vstupní data'!T351&gt;0,'Vstupní data'!U351&gt;0),IF(I351&lt;&gt;0,VLOOKUP(I351,'Pril3-drev'!$H$5:$I$83,2,0),0),0)</f>
        <v>0</v>
      </c>
      <c r="AQ351" s="66" t="n">
        <f aca="false">'Vstupní data'!Y351</f>
        <v>0</v>
      </c>
      <c r="AR351" s="66" t="str">
        <f aca="false">IF(AC351&gt;5,   IF('Vstupní data'!Y351&gt;0,   VLOOKUP(VLOOKUP(CONCATENATE(VLOOKUP(I351,'Pril3-drev'!$H$4:$L$83,5,0),AC351),'Pril3-drev'!$Q$4:$R$2803,2,0),'AVB-BS'!$C$5:$S$29 ,LOOKUP(AQ351,'AVB-BS'!$D$3:$S$3,'AVB-BS'!$D$1:$S$1) ,0 )   ,   IF('Vstupní data'!Z351&gt;0,'Vstupní data'!Z351,0)) , "")</f>
        <v/>
      </c>
      <c r="AS351" s="70" t="str">
        <f aca="false">IF(AC351&gt;5,VLOOKUP(CONCATENATE(AP351,AR351),'Pril1-THLPa'!$H$6:$N$96,4,0),"")</f>
        <v/>
      </c>
      <c r="AT351" s="70" t="str">
        <f aca="false">IF(AC351&gt;5,VLOOKUP(CONCATENATE(AP351,AR351),'Pril1-THLPa'!$H$6:$N$96,5,0),"")</f>
        <v/>
      </c>
      <c r="AU351" s="70" t="str">
        <f aca="false">IF(AC351&gt;5,VLOOKUP(CONCATENATE(AP351,AR351),'Pril1-THLPa'!$H$6:$N$96,6,0),"")</f>
        <v/>
      </c>
      <c r="AV351" s="70" t="str">
        <f aca="false">IF(AC351&gt;5,VLOOKUP(CONCATENATE(AP351,AR351),'Pril1-THLPa'!$H$6:$N$96,7,0),"")</f>
        <v/>
      </c>
      <c r="AW351" s="70" t="str">
        <f aca="false">IF(AC351&gt;5,VLOOKUP(CONCATENATE(AP351,AR351),'Pril1-THLPa'!$H$6:$O$96,8,0),"")</f>
        <v/>
      </c>
      <c r="AX351" s="66" t="n">
        <f aca="false">IF(AC351&gt;0,IF(AND(AC351&gt;0,AC351&lt;=5),VLOOKUP(AP351,'Pril1-THLPa'!$A$6:$F$18,LOOKUP(AC351,'Pril1-THLPa'!$B$5:$F$5,'Pril1-THLPa'!$B$4:$F$4),0),AS351+AT351*(AC351-5)+AU351*POWER(AC351-5,2)+AV351*POWER(AC351-5,3)+AW351*POWER(AC351-5,4)),0)</f>
        <v>0</v>
      </c>
      <c r="AY351" s="71"/>
      <c r="AZ351" s="66" t="n">
        <f aca="false">'Vstupní data'!AA351</f>
        <v>0</v>
      </c>
      <c r="BA351" s="66" t="n">
        <f aca="false">IF(OR('Vstupní data'!T351&gt;0,'Vstupní data'!U351&gt;0),IF(AC351&lt;&gt;"",AX351*AO351/10*(100+AZ351)/100,0),0)</f>
        <v>0</v>
      </c>
      <c r="BB351" s="67" t="n">
        <f aca="false">IF(AC351&lt;&gt;"",ROUND(BA351*AN351,0),0)</f>
        <v>0</v>
      </c>
      <c r="BC351" s="68" t="str">
        <f aca="false">IF(AE351&gt;0,BB351/AE351,"")</f>
        <v/>
      </c>
      <c r="BD351" s="66" t="n">
        <f aca="false">'Vstupní data'!AE351</f>
        <v>0</v>
      </c>
      <c r="BF351" s="66" t="n">
        <f aca="false">'Vstupní data'!AC351</f>
        <v>0</v>
      </c>
      <c r="BH351" s="66" t="n">
        <f aca="false">'Vstupní data'!AD351</f>
        <v>0</v>
      </c>
      <c r="BI351" s="66" t="n">
        <f aca="false">'Vstupní data'!AF351</f>
        <v>0</v>
      </c>
      <c r="BJ351" s="69" t="n">
        <f aca="false">'Vstupní data'!AG351</f>
        <v>0</v>
      </c>
      <c r="BK351" s="69" t="n">
        <f aca="false">IF(BF351&lt;&gt;0,VLOOKUP(I351,'Pril3-drev'!$H$5:$I$83,2,0),0)</f>
        <v>0</v>
      </c>
      <c r="BL351" s="69" t="n">
        <f aca="false">IF(BF351&lt;&gt;0,VLOOKUP(BK351,'Pril3-drev'!$A$5:$C$17,3,0),0)</f>
        <v>0</v>
      </c>
      <c r="BM351" s="69" t="n">
        <f aca="false">'Vstupní data'!AH351</f>
        <v>0</v>
      </c>
      <c r="BN351" s="69" t="n">
        <f aca="false">IF('Vstupní data'!AH351&gt;0,   VLOOKUP(VLOOKUP(CONCATENATE(VLOOKUP(I351,'Pril3-drev'!$H$4:$L$83,5,0),BD351),'Pril3-drev'!$Q$4:$R$2803,2,0),'AVB-BS'!$C$5:$S$29 ,LOOKUP(BM351,'AVB-BS'!$D$3:$S$3,'AVB-BS'!$D$1:$S$1) ,0 )   ,   IF('Vstupní data'!AI351&gt;0,'Vstupní data'!AI351,0))</f>
        <v>0</v>
      </c>
      <c r="BO351" s="69" t="str">
        <f aca="false">IF(BX351&gt;5,VLOOKUP(CONCATENATE(BK351,BN351),'Pril1-THLPa'!$H$6:$N$96,4,0),"")</f>
        <v/>
      </c>
      <c r="BP351" s="69" t="str">
        <f aca="false">IF(BX351&gt;5,VLOOKUP(CONCATENATE(BK351,BN351),'Pril1-THLPa'!$H$6:$N$96,5,0),"")</f>
        <v/>
      </c>
      <c r="BQ351" s="69" t="str">
        <f aca="false">IF(BX351&gt;5,VLOOKUP(CONCATENATE(BK351,BN351),'Pril1-THLPa'!$H$6:$N$96,6,0),"")</f>
        <v/>
      </c>
      <c r="BR351" s="69" t="str">
        <f aca="false">IF(BX351&gt;5,VLOOKUP(CONCATENATE(BK351,BN351),'Pril1-THLPa'!$H$6:$N$96,7,0),"")</f>
        <v/>
      </c>
      <c r="BS351" s="69" t="str">
        <f aca="false">IF(BX351&gt;5,VLOOKUP(CONCATENATE(BK351,BN351),'Pril1-THLPa'!$H$6:$O$96,8,0),"")</f>
        <v/>
      </c>
      <c r="BT351" s="69" t="str">
        <f aca="false">IF(BF351&gt;0, IF(BK351="smrk",  VLOOKUP(VLOOKUP(BD351,'Pril9-K3'!$L$8:$M$207,2,0),'Pril9-K3'!$A$8:$J$16,LOOKUP(BN351,'Pril9-K3'!$A$7:$J$7,'Pril9-K3'!$A$5:$J$5),0), IF(AND(BK351&lt;&gt;"smrk",'Vstupní data'!AK351&lt;&gt;""),'Vstupní data'!AK351,   VLOOKUP(VLOOKUP(BD351,'Pril9-K3'!$L$8:$M$207,2,0),'Pril9-K3'!$A$8:$J$16,LOOKUP(BN351,'Pril9-K3'!$A$7:$J$7,'Pril9-K3'!$A$5:$J$5),0)   )),   "")</f>
        <v/>
      </c>
      <c r="BV351" s="69" t="n">
        <f aca="false">'Vstupní data'!AJ351</f>
        <v>0</v>
      </c>
      <c r="BW351" s="69" t="n">
        <f aca="false">IF(BF351&gt;0,IF(J351&gt;0,J351,K351*H351/100),0)</f>
        <v>0</v>
      </c>
      <c r="BX351" s="69" t="n">
        <f aca="false">IF(BF351&gt;0,IF(BJ351&gt;BL351,BL351,BJ351),0)</f>
        <v>0</v>
      </c>
      <c r="BY351" s="69" t="n">
        <f aca="false">IF(BD351=0,0,IF(AND(BX351&gt;0,BX351&lt;=5),  IF(AND(BX351&gt;0,BX351&lt;=5),VLOOKUP(BK351,'Pril1-THLPa'!$A$6:$F$18,IF(AND(BX351&gt;0,BX351&lt;=5),LOOKUP(BX351,'Pril1-THLPa'!$B$5:$F$5,'Pril1-THLPa'!$B$4:$F$4),""),0),""),  IF(BX351&gt;5,BO351+BP351*(BX351-5)+BQ351*POWER(BX351-5,2)+BR351*POWER(BX351-5,3)+BS351*POWER(BX351-5,4),"")))</f>
        <v>0</v>
      </c>
      <c r="BZ351" s="69" t="n">
        <f aca="false">IF(BY351&gt;0,BY351*BI351/10*BW351*(100+BV351)/100,0)</f>
        <v>0</v>
      </c>
      <c r="CA351" s="69" t="n">
        <f aca="false">IF(BD351&gt;0,BX351-IF(BD351&gt;BX351,BX351,BD351),0)</f>
        <v>0</v>
      </c>
      <c r="CB351" s="69" t="n">
        <f aca="false">POWER(1.01,CA351)</f>
        <v>1</v>
      </c>
      <c r="CC351" s="69" t="n">
        <f aca="false">IF(BF351&gt;0,IF(BF351&gt;BH351,1,BF351/BH351),0)</f>
        <v>0</v>
      </c>
      <c r="CD351" s="72" t="n">
        <f aca="false">IF(BD351=0,0,IF(BF351&gt;0,ROUND(IF(CB351&lt;&gt;0,BZ351*BT351*1/CB351*CC351,0),0),0))</f>
        <v>0</v>
      </c>
      <c r="CE351" s="73" t="str">
        <f aca="false">IF(BF351&gt;0,IF(BF351&gt;BH351,CD351/BF351,CD351/BH351),"")</f>
        <v/>
      </c>
      <c r="CF351" s="69" t="n">
        <f aca="false">'Vstupní data'!AM351</f>
        <v>0</v>
      </c>
      <c r="CG351" s="69" t="n">
        <f aca="false">'Vstupní data'!AN351</f>
        <v>0</v>
      </c>
      <c r="CH351" s="69" t="n">
        <f aca="false">'Vstupní data'!AO351</f>
        <v>0</v>
      </c>
      <c r="CI351" s="69" t="n">
        <f aca="false">'Vstupní data'!AP351</f>
        <v>0</v>
      </c>
      <c r="CJ351" s="72" t="n">
        <f aca="false">ROUND(CH351*CI351,0)</f>
        <v>0</v>
      </c>
      <c r="CK351" s="74" t="str">
        <f aca="false">IF(OR(AA351&gt;0,BB351&gt;0,CD351&gt;0,CJ351&gt;0),AA351+BB351+CD351+CJ351,"")</f>
        <v/>
      </c>
    </row>
    <row r="352" customFormat="false" ht="12.8" hidden="false" customHeight="false" outlineLevel="0" collapsed="false">
      <c r="A352" s="66" t="n">
        <f aca="false">'Vstupní data'!A352</f>
        <v>0</v>
      </c>
      <c r="F352" s="66" t="str">
        <f aca="false">CONCATENATE('Vstupní data'!F352,'Vstupní data'!G352,'Vstupní data'!H352,'Vstupní data'!I352)</f>
        <v/>
      </c>
      <c r="G352" s="66"/>
      <c r="H352" s="66" t="n">
        <f aca="false">'Vstupní data'!K352</f>
        <v>0</v>
      </c>
      <c r="I352" s="66" t="n">
        <f aca="false">'Vstupní data'!L352</f>
        <v>0</v>
      </c>
      <c r="J352" s="66" t="n">
        <f aca="false">'Vstupní data'!K352*'Vstupní data'!M352/100</f>
        <v>0</v>
      </c>
      <c r="L352" s="66" t="n">
        <f aca="false">IF('Vstupní data'!N352="prostokořenný",0,IF('Vstupní data'!N352="krytokořenný","k",IF('Vstupní data'!N352="poloodrostky nebo odrostky, prostokořenné i krytokořenné","po",0)))</f>
        <v>0</v>
      </c>
      <c r="N352" s="66"/>
      <c r="O352" s="66" t="n">
        <f aca="false">'Vstupní data'!O352</f>
        <v>0</v>
      </c>
      <c r="P352" s="66" t="n">
        <f aca="false">IF(O352&gt;0,VLOOKUP(CONCATENATE(VLOOKUP(I352,'Pril3-drev'!$H$5:$K$83,4,0),"-",'Vstupní data'!R352),K2!$C$15:$D$23,2,0),0)</f>
        <v>0</v>
      </c>
      <c r="Q352" s="66" t="n">
        <f aca="false">IF(O352&gt;0,VLOOKUP(I352,'Pril3-drev'!$H$5:$I$83,2,0),0)</f>
        <v>0</v>
      </c>
      <c r="R352" s="66" t="n">
        <f aca="false">IF(Q352&gt;0,VLOOKUP(Q352,'Pril6-okus'!$A$5:$B$17,2,0),0)</f>
        <v>0</v>
      </c>
      <c r="S352" s="66" t="n">
        <f aca="false">IF(O352&gt;0,VLOOKUP(I352,'Pril3-drev'!$H$5:$J$83,3,0),0)</f>
        <v>0</v>
      </c>
      <c r="T352" s="66" t="str">
        <f aca="false">IF(O352&gt;0,IF(L352="k",0.9*VLOOKUP(S352,'ha-pocty-vyhl'!$A$5:$B$20,2,0),IF(L352="po",0.8*VLOOKUP(S352,'ha-pocty-vyhl'!$A$5:$B$20,2,0),VLOOKUP(S352,'ha-pocty-vyhl'!$A$5:$B$20,2,0))),"")</f>
        <v/>
      </c>
      <c r="U352" s="66" t="n">
        <f aca="false">'Vstupní data'!P352</f>
        <v>0</v>
      </c>
      <c r="V352" s="66" t="n">
        <f aca="false">IF(O352&gt;0,1.3*T352*1000*Z352/10000,0)</f>
        <v>0</v>
      </c>
      <c r="W352" s="66" t="n">
        <f aca="false">IF(O352&gt;0,1.3*T352*1000*Z352/10000,0)</f>
        <v>0</v>
      </c>
      <c r="X352" s="66" t="n">
        <f aca="false">IF(O352&gt;0,IF(O352&gt;V352,V352,O352),0)</f>
        <v>0</v>
      </c>
      <c r="Y352" s="66" t="n">
        <f aca="false">IF(O352&gt;0,IF(IF(U352&gt;W352,W352,U352)&lt;X352,W352,IF(U352&gt;W352,W352,U352)),0)</f>
        <v>0</v>
      </c>
      <c r="Z352" s="66" t="n">
        <f aca="false">IF(O352&gt;0,IF(J352&gt;0,J352,K352*H352/100),0)</f>
        <v>0</v>
      </c>
      <c r="AA352" s="67" t="n">
        <f aca="false">IF(O352&gt;0,CEILING(R352*P352*X352/Y352*Z352,1),0)</f>
        <v>0</v>
      </c>
      <c r="AB352" s="68" t="n">
        <f aca="false">IF(O352&gt;0,AA352/O352,0)</f>
        <v>0</v>
      </c>
      <c r="AC352" s="66" t="n">
        <f aca="false">'Vstupní data'!W352</f>
        <v>0</v>
      </c>
      <c r="AI352" s="66" t="str">
        <f aca="false">IF(OR('Vstupní data'!T352&gt;0,'Vstupní data'!U352&gt;0),VLOOKUP(I352,'Pril3-drev'!$H$5:$J$83,3,0),"")</f>
        <v/>
      </c>
      <c r="AJ352" s="66" t="n">
        <f aca="false">IF('Vstupní data'!V352="prostokořenný",0,IF('Vstupní data'!V352="krytokořenný","k",IF('Vstupní data'!V352="poloodrostky nebo odrostky, prostokořenné i krytokořenné","po",0)))</f>
        <v>0</v>
      </c>
      <c r="AK352" s="66" t="n">
        <f aca="false">IF(OR('Vstupní data'!T352&gt;0,'Vstupní data'!U352&gt;0),IF(AJ352="k",0.9*VLOOKUP(AI352,'ha-pocty-vyhl'!$A$5:$B$20,2,0),IF(AJ352="po",0.8*VLOOKUP(AI352,'ha-pocty-vyhl'!$A$5:$B$20,2,0),VLOOKUP(AI352,'ha-pocty-vyhl'!$A$5:$B$20,2,0))),0)</f>
        <v>0</v>
      </c>
      <c r="AL352" s="66" t="n">
        <f aca="false">IF(OR('Vstupní data'!T352&gt;0,'Vstupní data'!U352&gt;0),'Vstupní data'!K352*'Vstupní data'!M352/100,0)</f>
        <v>0</v>
      </c>
      <c r="AM352" s="66" t="n">
        <f aca="false">IF(OR('Vstupní data'!T352&gt;0,'Vstupní data'!U352&gt;0),IF('Vstupní data'!T352&gt;0,'Vstupní data'!T352,ROUND(10*'Vstupní data'!U352/AK352,0)),0)</f>
        <v>0</v>
      </c>
      <c r="AN352" s="69" t="n">
        <f aca="false">IF('Vstupní data'!T352&gt;0,   IF('Vstupní data'!T352&lt;=AL352,'Vstupní data'!T352,AL352),   IF(AM352&lt;AL352,AM352,AL352))</f>
        <v>0</v>
      </c>
      <c r="AO352" s="69" t="n">
        <f aca="false">'Vstupní data'!X352</f>
        <v>0</v>
      </c>
      <c r="AP352" s="66" t="n">
        <f aca="false">IF(OR('Vstupní data'!T352&gt;0,'Vstupní data'!U352&gt;0),IF(I352&lt;&gt;0,VLOOKUP(I352,'Pril3-drev'!$H$5:$I$83,2,0),0),0)</f>
        <v>0</v>
      </c>
      <c r="AQ352" s="66" t="n">
        <f aca="false">'Vstupní data'!Y352</f>
        <v>0</v>
      </c>
      <c r="AR352" s="66" t="str">
        <f aca="false">IF(AC352&gt;5,   IF('Vstupní data'!Y352&gt;0,   VLOOKUP(VLOOKUP(CONCATENATE(VLOOKUP(I352,'Pril3-drev'!$H$4:$L$83,5,0),AC352),'Pril3-drev'!$Q$4:$R$2803,2,0),'AVB-BS'!$C$5:$S$29 ,LOOKUP(AQ352,'AVB-BS'!$D$3:$S$3,'AVB-BS'!$D$1:$S$1) ,0 )   ,   IF('Vstupní data'!Z352&gt;0,'Vstupní data'!Z352,0)) , "")</f>
        <v/>
      </c>
      <c r="AS352" s="70" t="str">
        <f aca="false">IF(AC352&gt;5,VLOOKUP(CONCATENATE(AP352,AR352),'Pril1-THLPa'!$H$6:$N$96,4,0),"")</f>
        <v/>
      </c>
      <c r="AT352" s="70" t="str">
        <f aca="false">IF(AC352&gt;5,VLOOKUP(CONCATENATE(AP352,AR352),'Pril1-THLPa'!$H$6:$N$96,5,0),"")</f>
        <v/>
      </c>
      <c r="AU352" s="70" t="str">
        <f aca="false">IF(AC352&gt;5,VLOOKUP(CONCATENATE(AP352,AR352),'Pril1-THLPa'!$H$6:$N$96,6,0),"")</f>
        <v/>
      </c>
      <c r="AV352" s="70" t="str">
        <f aca="false">IF(AC352&gt;5,VLOOKUP(CONCATENATE(AP352,AR352),'Pril1-THLPa'!$H$6:$N$96,7,0),"")</f>
        <v/>
      </c>
      <c r="AW352" s="70" t="str">
        <f aca="false">IF(AC352&gt;5,VLOOKUP(CONCATENATE(AP352,AR352),'Pril1-THLPa'!$H$6:$O$96,8,0),"")</f>
        <v/>
      </c>
      <c r="AX352" s="66" t="n">
        <f aca="false">IF(AC352&gt;0,IF(AND(AC352&gt;0,AC352&lt;=5),VLOOKUP(AP352,'Pril1-THLPa'!$A$6:$F$18,LOOKUP(AC352,'Pril1-THLPa'!$B$5:$F$5,'Pril1-THLPa'!$B$4:$F$4),0),AS352+AT352*(AC352-5)+AU352*POWER(AC352-5,2)+AV352*POWER(AC352-5,3)+AW352*POWER(AC352-5,4)),0)</f>
        <v>0</v>
      </c>
      <c r="AY352" s="71"/>
      <c r="AZ352" s="66" t="n">
        <f aca="false">'Vstupní data'!AA352</f>
        <v>0</v>
      </c>
      <c r="BA352" s="66" t="n">
        <f aca="false">IF(OR('Vstupní data'!T352&gt;0,'Vstupní data'!U352&gt;0),IF(AC352&lt;&gt;"",AX352*AO352/10*(100+AZ352)/100,0),0)</f>
        <v>0</v>
      </c>
      <c r="BB352" s="67" t="n">
        <f aca="false">IF(AC352&lt;&gt;"",ROUND(BA352*AN352,0),0)</f>
        <v>0</v>
      </c>
      <c r="BC352" s="68" t="str">
        <f aca="false">IF(AE352&gt;0,BB352/AE352,"")</f>
        <v/>
      </c>
      <c r="BD352" s="66" t="n">
        <f aca="false">'Vstupní data'!AE352</f>
        <v>0</v>
      </c>
      <c r="BF352" s="66" t="n">
        <f aca="false">'Vstupní data'!AC352</f>
        <v>0</v>
      </c>
      <c r="BH352" s="66" t="n">
        <f aca="false">'Vstupní data'!AD352</f>
        <v>0</v>
      </c>
      <c r="BI352" s="66" t="n">
        <f aca="false">'Vstupní data'!AF352</f>
        <v>0</v>
      </c>
      <c r="BJ352" s="69" t="n">
        <f aca="false">'Vstupní data'!AG352</f>
        <v>0</v>
      </c>
      <c r="BK352" s="69" t="n">
        <f aca="false">IF(BF352&lt;&gt;0,VLOOKUP(I352,'Pril3-drev'!$H$5:$I$83,2,0),0)</f>
        <v>0</v>
      </c>
      <c r="BL352" s="69" t="n">
        <f aca="false">IF(BF352&lt;&gt;0,VLOOKUP(BK352,'Pril3-drev'!$A$5:$C$17,3,0),0)</f>
        <v>0</v>
      </c>
      <c r="BM352" s="69" t="n">
        <f aca="false">'Vstupní data'!AH352</f>
        <v>0</v>
      </c>
      <c r="BN352" s="69" t="n">
        <f aca="false">IF('Vstupní data'!AH352&gt;0,   VLOOKUP(VLOOKUP(CONCATENATE(VLOOKUP(I352,'Pril3-drev'!$H$4:$L$83,5,0),BD352),'Pril3-drev'!$Q$4:$R$2803,2,0),'AVB-BS'!$C$5:$S$29 ,LOOKUP(BM352,'AVB-BS'!$D$3:$S$3,'AVB-BS'!$D$1:$S$1) ,0 )   ,   IF('Vstupní data'!AI352&gt;0,'Vstupní data'!AI352,0))</f>
        <v>0</v>
      </c>
      <c r="BO352" s="69" t="str">
        <f aca="false">IF(BX352&gt;5,VLOOKUP(CONCATENATE(BK352,BN352),'Pril1-THLPa'!$H$6:$N$96,4,0),"")</f>
        <v/>
      </c>
      <c r="BP352" s="69" t="str">
        <f aca="false">IF(BX352&gt;5,VLOOKUP(CONCATENATE(BK352,BN352),'Pril1-THLPa'!$H$6:$N$96,5,0),"")</f>
        <v/>
      </c>
      <c r="BQ352" s="69" t="str">
        <f aca="false">IF(BX352&gt;5,VLOOKUP(CONCATENATE(BK352,BN352),'Pril1-THLPa'!$H$6:$N$96,6,0),"")</f>
        <v/>
      </c>
      <c r="BR352" s="69" t="str">
        <f aca="false">IF(BX352&gt;5,VLOOKUP(CONCATENATE(BK352,BN352),'Pril1-THLPa'!$H$6:$N$96,7,0),"")</f>
        <v/>
      </c>
      <c r="BS352" s="69" t="str">
        <f aca="false">IF(BX352&gt;5,VLOOKUP(CONCATENATE(BK352,BN352),'Pril1-THLPa'!$H$6:$O$96,8,0),"")</f>
        <v/>
      </c>
      <c r="BT352" s="69" t="str">
        <f aca="false">IF(BF352&gt;0, IF(BK352="smrk",  VLOOKUP(VLOOKUP(BD352,'Pril9-K3'!$L$8:$M$207,2,0),'Pril9-K3'!$A$8:$J$16,LOOKUP(BN352,'Pril9-K3'!$A$7:$J$7,'Pril9-K3'!$A$5:$J$5),0), IF(AND(BK352&lt;&gt;"smrk",'Vstupní data'!AK352&lt;&gt;""),'Vstupní data'!AK352,   VLOOKUP(VLOOKUP(BD352,'Pril9-K3'!$L$8:$M$207,2,0),'Pril9-K3'!$A$8:$J$16,LOOKUP(BN352,'Pril9-K3'!$A$7:$J$7,'Pril9-K3'!$A$5:$J$5),0)   )),   "")</f>
        <v/>
      </c>
      <c r="BV352" s="69" t="n">
        <f aca="false">'Vstupní data'!AJ352</f>
        <v>0</v>
      </c>
      <c r="BW352" s="69" t="n">
        <f aca="false">IF(BF352&gt;0,IF(J352&gt;0,J352,K352*H352/100),0)</f>
        <v>0</v>
      </c>
      <c r="BX352" s="69" t="n">
        <f aca="false">IF(BF352&gt;0,IF(BJ352&gt;BL352,BL352,BJ352),0)</f>
        <v>0</v>
      </c>
      <c r="BY352" s="69" t="n">
        <f aca="false">IF(BD352=0,0,IF(AND(BX352&gt;0,BX352&lt;=5),  IF(AND(BX352&gt;0,BX352&lt;=5),VLOOKUP(BK352,'Pril1-THLPa'!$A$6:$F$18,IF(AND(BX352&gt;0,BX352&lt;=5),LOOKUP(BX352,'Pril1-THLPa'!$B$5:$F$5,'Pril1-THLPa'!$B$4:$F$4),""),0),""),  IF(BX352&gt;5,BO352+BP352*(BX352-5)+BQ352*POWER(BX352-5,2)+BR352*POWER(BX352-5,3)+BS352*POWER(BX352-5,4),"")))</f>
        <v>0</v>
      </c>
      <c r="BZ352" s="69" t="n">
        <f aca="false">IF(BY352&gt;0,BY352*BI352/10*BW352*(100+BV352)/100,0)</f>
        <v>0</v>
      </c>
      <c r="CA352" s="69" t="n">
        <f aca="false">IF(BD352&gt;0,BX352-IF(BD352&gt;BX352,BX352,BD352),0)</f>
        <v>0</v>
      </c>
      <c r="CB352" s="69" t="n">
        <f aca="false">POWER(1.01,CA352)</f>
        <v>1</v>
      </c>
      <c r="CC352" s="69" t="n">
        <f aca="false">IF(BF352&gt;0,IF(BF352&gt;BH352,1,BF352/BH352),0)</f>
        <v>0</v>
      </c>
      <c r="CD352" s="72" t="n">
        <f aca="false">IF(BD352=0,0,IF(BF352&gt;0,ROUND(IF(CB352&lt;&gt;0,BZ352*BT352*1/CB352*CC352,0),0),0))</f>
        <v>0</v>
      </c>
      <c r="CE352" s="73" t="str">
        <f aca="false">IF(BF352&gt;0,IF(BF352&gt;BH352,CD352/BF352,CD352/BH352),"")</f>
        <v/>
      </c>
      <c r="CF352" s="69" t="n">
        <f aca="false">'Vstupní data'!AM352</f>
        <v>0</v>
      </c>
      <c r="CG352" s="69" t="n">
        <f aca="false">'Vstupní data'!AN352</f>
        <v>0</v>
      </c>
      <c r="CH352" s="69" t="n">
        <f aca="false">'Vstupní data'!AO352</f>
        <v>0</v>
      </c>
      <c r="CI352" s="69" t="n">
        <f aca="false">'Vstupní data'!AP352</f>
        <v>0</v>
      </c>
      <c r="CJ352" s="72" t="n">
        <f aca="false">ROUND(CH352*CI352,0)</f>
        <v>0</v>
      </c>
      <c r="CK352" s="74" t="str">
        <f aca="false">IF(OR(AA352&gt;0,BB352&gt;0,CD352&gt;0,CJ352&gt;0),AA352+BB352+CD352+CJ352,"")</f>
        <v/>
      </c>
    </row>
    <row r="353" customFormat="false" ht="12.8" hidden="false" customHeight="false" outlineLevel="0" collapsed="false">
      <c r="A353" s="66" t="n">
        <f aca="false">'Vstupní data'!A353</f>
        <v>0</v>
      </c>
      <c r="F353" s="66" t="str">
        <f aca="false">CONCATENATE('Vstupní data'!F353,'Vstupní data'!G353,'Vstupní data'!H353,'Vstupní data'!I353)</f>
        <v/>
      </c>
      <c r="G353" s="66"/>
      <c r="H353" s="66" t="n">
        <f aca="false">'Vstupní data'!K353</f>
        <v>0</v>
      </c>
      <c r="I353" s="66" t="n">
        <f aca="false">'Vstupní data'!L353</f>
        <v>0</v>
      </c>
      <c r="J353" s="66" t="n">
        <f aca="false">'Vstupní data'!K353*'Vstupní data'!M353/100</f>
        <v>0</v>
      </c>
      <c r="L353" s="66" t="n">
        <f aca="false">IF('Vstupní data'!N353="prostokořenný",0,IF('Vstupní data'!N353="krytokořenný","k",IF('Vstupní data'!N353="poloodrostky nebo odrostky, prostokořenné i krytokořenné","po",0)))</f>
        <v>0</v>
      </c>
      <c r="N353" s="66"/>
      <c r="O353" s="66" t="n">
        <f aca="false">'Vstupní data'!O353</f>
        <v>0</v>
      </c>
      <c r="P353" s="66" t="n">
        <f aca="false">IF(O353&gt;0,VLOOKUP(CONCATENATE(VLOOKUP(I353,'Pril3-drev'!$H$5:$K$83,4,0),"-",'Vstupní data'!R353),K2!$C$15:$D$23,2,0),0)</f>
        <v>0</v>
      </c>
      <c r="Q353" s="66" t="n">
        <f aca="false">IF(O353&gt;0,VLOOKUP(I353,'Pril3-drev'!$H$5:$I$83,2,0),0)</f>
        <v>0</v>
      </c>
      <c r="R353" s="66" t="n">
        <f aca="false">IF(Q353&gt;0,VLOOKUP(Q353,'Pril6-okus'!$A$5:$B$17,2,0),0)</f>
        <v>0</v>
      </c>
      <c r="S353" s="66" t="n">
        <f aca="false">IF(O353&gt;0,VLOOKUP(I353,'Pril3-drev'!$H$5:$J$83,3,0),0)</f>
        <v>0</v>
      </c>
      <c r="T353" s="66" t="str">
        <f aca="false">IF(O353&gt;0,IF(L353="k",0.9*VLOOKUP(S353,'ha-pocty-vyhl'!$A$5:$B$20,2,0),IF(L353="po",0.8*VLOOKUP(S353,'ha-pocty-vyhl'!$A$5:$B$20,2,0),VLOOKUP(S353,'ha-pocty-vyhl'!$A$5:$B$20,2,0))),"")</f>
        <v/>
      </c>
      <c r="U353" s="66" t="n">
        <f aca="false">'Vstupní data'!P353</f>
        <v>0</v>
      </c>
      <c r="V353" s="66" t="n">
        <f aca="false">IF(O353&gt;0,1.3*T353*1000*Z353/10000,0)</f>
        <v>0</v>
      </c>
      <c r="W353" s="66" t="n">
        <f aca="false">IF(O353&gt;0,1.3*T353*1000*Z353/10000,0)</f>
        <v>0</v>
      </c>
      <c r="X353" s="66" t="n">
        <f aca="false">IF(O353&gt;0,IF(O353&gt;V353,V353,O353),0)</f>
        <v>0</v>
      </c>
      <c r="Y353" s="66" t="n">
        <f aca="false">IF(O353&gt;0,IF(IF(U353&gt;W353,W353,U353)&lt;X353,W353,IF(U353&gt;W353,W353,U353)),0)</f>
        <v>0</v>
      </c>
      <c r="Z353" s="66" t="n">
        <f aca="false">IF(O353&gt;0,IF(J353&gt;0,J353,K353*H353/100),0)</f>
        <v>0</v>
      </c>
      <c r="AA353" s="67" t="n">
        <f aca="false">IF(O353&gt;0,CEILING(R353*P353*X353/Y353*Z353,1),0)</f>
        <v>0</v>
      </c>
      <c r="AB353" s="68" t="n">
        <f aca="false">IF(O353&gt;0,AA353/O353,0)</f>
        <v>0</v>
      </c>
      <c r="AC353" s="66" t="n">
        <f aca="false">'Vstupní data'!W353</f>
        <v>0</v>
      </c>
      <c r="AI353" s="66" t="str">
        <f aca="false">IF(OR('Vstupní data'!T353&gt;0,'Vstupní data'!U353&gt;0),VLOOKUP(I353,'Pril3-drev'!$H$5:$J$83,3,0),"")</f>
        <v/>
      </c>
      <c r="AJ353" s="66" t="n">
        <f aca="false">IF('Vstupní data'!V353="prostokořenný",0,IF('Vstupní data'!V353="krytokořenný","k",IF('Vstupní data'!V353="poloodrostky nebo odrostky, prostokořenné i krytokořenné","po",0)))</f>
        <v>0</v>
      </c>
      <c r="AK353" s="66" t="n">
        <f aca="false">IF(OR('Vstupní data'!T353&gt;0,'Vstupní data'!U353&gt;0),IF(AJ353="k",0.9*VLOOKUP(AI353,'ha-pocty-vyhl'!$A$5:$B$20,2,0),IF(AJ353="po",0.8*VLOOKUP(AI353,'ha-pocty-vyhl'!$A$5:$B$20,2,0),VLOOKUP(AI353,'ha-pocty-vyhl'!$A$5:$B$20,2,0))),0)</f>
        <v>0</v>
      </c>
      <c r="AL353" s="66" t="n">
        <f aca="false">IF(OR('Vstupní data'!T353&gt;0,'Vstupní data'!U353&gt;0),'Vstupní data'!K353*'Vstupní data'!M353/100,0)</f>
        <v>0</v>
      </c>
      <c r="AM353" s="66" t="n">
        <f aca="false">IF(OR('Vstupní data'!T353&gt;0,'Vstupní data'!U353&gt;0),IF('Vstupní data'!T353&gt;0,'Vstupní data'!T353,ROUND(10*'Vstupní data'!U353/AK353,0)),0)</f>
        <v>0</v>
      </c>
      <c r="AN353" s="69" t="n">
        <f aca="false">IF('Vstupní data'!T353&gt;0,   IF('Vstupní data'!T353&lt;=AL353,'Vstupní data'!T353,AL353),   IF(AM353&lt;AL353,AM353,AL353))</f>
        <v>0</v>
      </c>
      <c r="AO353" s="69" t="n">
        <f aca="false">'Vstupní data'!X353</f>
        <v>0</v>
      </c>
      <c r="AP353" s="66" t="n">
        <f aca="false">IF(OR('Vstupní data'!T353&gt;0,'Vstupní data'!U353&gt;0),IF(I353&lt;&gt;0,VLOOKUP(I353,'Pril3-drev'!$H$5:$I$83,2,0),0),0)</f>
        <v>0</v>
      </c>
      <c r="AQ353" s="66" t="n">
        <f aca="false">'Vstupní data'!Y353</f>
        <v>0</v>
      </c>
      <c r="AR353" s="66" t="str">
        <f aca="false">IF(AC353&gt;5,   IF('Vstupní data'!Y353&gt;0,   VLOOKUP(VLOOKUP(CONCATENATE(VLOOKUP(I353,'Pril3-drev'!$H$4:$L$83,5,0),AC353),'Pril3-drev'!$Q$4:$R$2803,2,0),'AVB-BS'!$C$5:$S$29 ,LOOKUP(AQ353,'AVB-BS'!$D$3:$S$3,'AVB-BS'!$D$1:$S$1) ,0 )   ,   IF('Vstupní data'!Z353&gt;0,'Vstupní data'!Z353,0)) , "")</f>
        <v/>
      </c>
      <c r="AS353" s="70" t="str">
        <f aca="false">IF(AC353&gt;5,VLOOKUP(CONCATENATE(AP353,AR353),'Pril1-THLPa'!$H$6:$N$96,4,0),"")</f>
        <v/>
      </c>
      <c r="AT353" s="70" t="str">
        <f aca="false">IF(AC353&gt;5,VLOOKUP(CONCATENATE(AP353,AR353),'Pril1-THLPa'!$H$6:$N$96,5,0),"")</f>
        <v/>
      </c>
      <c r="AU353" s="70" t="str">
        <f aca="false">IF(AC353&gt;5,VLOOKUP(CONCATENATE(AP353,AR353),'Pril1-THLPa'!$H$6:$N$96,6,0),"")</f>
        <v/>
      </c>
      <c r="AV353" s="70" t="str">
        <f aca="false">IF(AC353&gt;5,VLOOKUP(CONCATENATE(AP353,AR353),'Pril1-THLPa'!$H$6:$N$96,7,0),"")</f>
        <v/>
      </c>
      <c r="AW353" s="70" t="str">
        <f aca="false">IF(AC353&gt;5,VLOOKUP(CONCATENATE(AP353,AR353),'Pril1-THLPa'!$H$6:$O$96,8,0),"")</f>
        <v/>
      </c>
      <c r="AX353" s="66" t="n">
        <f aca="false">IF(AC353&gt;0,IF(AND(AC353&gt;0,AC353&lt;=5),VLOOKUP(AP353,'Pril1-THLPa'!$A$6:$F$18,LOOKUP(AC353,'Pril1-THLPa'!$B$5:$F$5,'Pril1-THLPa'!$B$4:$F$4),0),AS353+AT353*(AC353-5)+AU353*POWER(AC353-5,2)+AV353*POWER(AC353-5,3)+AW353*POWER(AC353-5,4)),0)</f>
        <v>0</v>
      </c>
      <c r="AY353" s="71"/>
      <c r="AZ353" s="66" t="n">
        <f aca="false">'Vstupní data'!AA353</f>
        <v>0</v>
      </c>
      <c r="BA353" s="66" t="n">
        <f aca="false">IF(OR('Vstupní data'!T353&gt;0,'Vstupní data'!U353&gt;0),IF(AC353&lt;&gt;"",AX353*AO353/10*(100+AZ353)/100,0),0)</f>
        <v>0</v>
      </c>
      <c r="BB353" s="67" t="n">
        <f aca="false">IF(AC353&lt;&gt;"",ROUND(BA353*AN353,0),0)</f>
        <v>0</v>
      </c>
      <c r="BC353" s="68" t="str">
        <f aca="false">IF(AE353&gt;0,BB353/AE353,"")</f>
        <v/>
      </c>
      <c r="BD353" s="66" t="n">
        <f aca="false">'Vstupní data'!AE353</f>
        <v>0</v>
      </c>
      <c r="BF353" s="66" t="n">
        <f aca="false">'Vstupní data'!AC353</f>
        <v>0</v>
      </c>
      <c r="BH353" s="66" t="n">
        <f aca="false">'Vstupní data'!AD353</f>
        <v>0</v>
      </c>
      <c r="BI353" s="66" t="n">
        <f aca="false">'Vstupní data'!AF353</f>
        <v>0</v>
      </c>
      <c r="BJ353" s="69" t="n">
        <f aca="false">'Vstupní data'!AG353</f>
        <v>0</v>
      </c>
      <c r="BK353" s="69" t="n">
        <f aca="false">IF(BF353&lt;&gt;0,VLOOKUP(I353,'Pril3-drev'!$H$5:$I$83,2,0),0)</f>
        <v>0</v>
      </c>
      <c r="BL353" s="69" t="n">
        <f aca="false">IF(BF353&lt;&gt;0,VLOOKUP(BK353,'Pril3-drev'!$A$5:$C$17,3,0),0)</f>
        <v>0</v>
      </c>
      <c r="BM353" s="69" t="n">
        <f aca="false">'Vstupní data'!AH353</f>
        <v>0</v>
      </c>
      <c r="BN353" s="69" t="n">
        <f aca="false">IF('Vstupní data'!AH353&gt;0,   VLOOKUP(VLOOKUP(CONCATENATE(VLOOKUP(I353,'Pril3-drev'!$H$4:$L$83,5,0),BD353),'Pril3-drev'!$Q$4:$R$2803,2,0),'AVB-BS'!$C$5:$S$29 ,LOOKUP(BM353,'AVB-BS'!$D$3:$S$3,'AVB-BS'!$D$1:$S$1) ,0 )   ,   IF('Vstupní data'!AI353&gt;0,'Vstupní data'!AI353,0))</f>
        <v>0</v>
      </c>
      <c r="BO353" s="69" t="str">
        <f aca="false">IF(BX353&gt;5,VLOOKUP(CONCATENATE(BK353,BN353),'Pril1-THLPa'!$H$6:$N$96,4,0),"")</f>
        <v/>
      </c>
      <c r="BP353" s="69" t="str">
        <f aca="false">IF(BX353&gt;5,VLOOKUP(CONCATENATE(BK353,BN353),'Pril1-THLPa'!$H$6:$N$96,5,0),"")</f>
        <v/>
      </c>
      <c r="BQ353" s="69" t="str">
        <f aca="false">IF(BX353&gt;5,VLOOKUP(CONCATENATE(BK353,BN353),'Pril1-THLPa'!$H$6:$N$96,6,0),"")</f>
        <v/>
      </c>
      <c r="BR353" s="69" t="str">
        <f aca="false">IF(BX353&gt;5,VLOOKUP(CONCATENATE(BK353,BN353),'Pril1-THLPa'!$H$6:$N$96,7,0),"")</f>
        <v/>
      </c>
      <c r="BS353" s="69" t="str">
        <f aca="false">IF(BX353&gt;5,VLOOKUP(CONCATENATE(BK353,BN353),'Pril1-THLPa'!$H$6:$O$96,8,0),"")</f>
        <v/>
      </c>
      <c r="BT353" s="69" t="str">
        <f aca="false">IF(BF353&gt;0, IF(BK353="smrk",  VLOOKUP(VLOOKUP(BD353,'Pril9-K3'!$L$8:$M$207,2,0),'Pril9-K3'!$A$8:$J$16,LOOKUP(BN353,'Pril9-K3'!$A$7:$J$7,'Pril9-K3'!$A$5:$J$5),0), IF(AND(BK353&lt;&gt;"smrk",'Vstupní data'!AK353&lt;&gt;""),'Vstupní data'!AK353,   VLOOKUP(VLOOKUP(BD353,'Pril9-K3'!$L$8:$M$207,2,0),'Pril9-K3'!$A$8:$J$16,LOOKUP(BN353,'Pril9-K3'!$A$7:$J$7,'Pril9-K3'!$A$5:$J$5),0)   )),   "")</f>
        <v/>
      </c>
      <c r="BV353" s="69" t="n">
        <f aca="false">'Vstupní data'!AJ353</f>
        <v>0</v>
      </c>
      <c r="BW353" s="69" t="n">
        <f aca="false">IF(BF353&gt;0,IF(J353&gt;0,J353,K353*H353/100),0)</f>
        <v>0</v>
      </c>
      <c r="BX353" s="69" t="n">
        <f aca="false">IF(BF353&gt;0,IF(BJ353&gt;BL353,BL353,BJ353),0)</f>
        <v>0</v>
      </c>
      <c r="BY353" s="69" t="n">
        <f aca="false">IF(BD353=0,0,IF(AND(BX353&gt;0,BX353&lt;=5),  IF(AND(BX353&gt;0,BX353&lt;=5),VLOOKUP(BK353,'Pril1-THLPa'!$A$6:$F$18,IF(AND(BX353&gt;0,BX353&lt;=5),LOOKUP(BX353,'Pril1-THLPa'!$B$5:$F$5,'Pril1-THLPa'!$B$4:$F$4),""),0),""),  IF(BX353&gt;5,BO353+BP353*(BX353-5)+BQ353*POWER(BX353-5,2)+BR353*POWER(BX353-5,3)+BS353*POWER(BX353-5,4),"")))</f>
        <v>0</v>
      </c>
      <c r="BZ353" s="69" t="n">
        <f aca="false">IF(BY353&gt;0,BY353*BI353/10*BW353*(100+BV353)/100,0)</f>
        <v>0</v>
      </c>
      <c r="CA353" s="69" t="n">
        <f aca="false">IF(BD353&gt;0,BX353-IF(BD353&gt;BX353,BX353,BD353),0)</f>
        <v>0</v>
      </c>
      <c r="CB353" s="69" t="n">
        <f aca="false">POWER(1.01,CA353)</f>
        <v>1</v>
      </c>
      <c r="CC353" s="69" t="n">
        <f aca="false">IF(BF353&gt;0,IF(BF353&gt;BH353,1,BF353/BH353),0)</f>
        <v>0</v>
      </c>
      <c r="CD353" s="72" t="n">
        <f aca="false">IF(BD353=0,0,IF(BF353&gt;0,ROUND(IF(CB353&lt;&gt;0,BZ353*BT353*1/CB353*CC353,0),0),0))</f>
        <v>0</v>
      </c>
      <c r="CE353" s="73" t="str">
        <f aca="false">IF(BF353&gt;0,IF(BF353&gt;BH353,CD353/BF353,CD353/BH353),"")</f>
        <v/>
      </c>
      <c r="CF353" s="69" t="n">
        <f aca="false">'Vstupní data'!AM353</f>
        <v>0</v>
      </c>
      <c r="CG353" s="69" t="n">
        <f aca="false">'Vstupní data'!AN353</f>
        <v>0</v>
      </c>
      <c r="CH353" s="69" t="n">
        <f aca="false">'Vstupní data'!AO353</f>
        <v>0</v>
      </c>
      <c r="CI353" s="69" t="n">
        <f aca="false">'Vstupní data'!AP353</f>
        <v>0</v>
      </c>
      <c r="CJ353" s="72" t="n">
        <f aca="false">ROUND(CH353*CI353,0)</f>
        <v>0</v>
      </c>
      <c r="CK353" s="74" t="str">
        <f aca="false">IF(OR(AA353&gt;0,BB353&gt;0,CD353&gt;0,CJ353&gt;0),AA353+BB353+CD353+CJ353,"")</f>
        <v/>
      </c>
    </row>
    <row r="354" customFormat="false" ht="12.8" hidden="false" customHeight="false" outlineLevel="0" collapsed="false">
      <c r="A354" s="66" t="n">
        <f aca="false">'Vstupní data'!A354</f>
        <v>0</v>
      </c>
      <c r="F354" s="66" t="str">
        <f aca="false">CONCATENATE('Vstupní data'!F354,'Vstupní data'!G354,'Vstupní data'!H354,'Vstupní data'!I354)</f>
        <v/>
      </c>
      <c r="G354" s="66"/>
      <c r="H354" s="66" t="n">
        <f aca="false">'Vstupní data'!K354</f>
        <v>0</v>
      </c>
      <c r="I354" s="66" t="n">
        <f aca="false">'Vstupní data'!L354</f>
        <v>0</v>
      </c>
      <c r="J354" s="66" t="n">
        <f aca="false">'Vstupní data'!K354*'Vstupní data'!M354/100</f>
        <v>0</v>
      </c>
      <c r="L354" s="66" t="n">
        <f aca="false">IF('Vstupní data'!N354="prostokořenný",0,IF('Vstupní data'!N354="krytokořenný","k",IF('Vstupní data'!N354="poloodrostky nebo odrostky, prostokořenné i krytokořenné","po",0)))</f>
        <v>0</v>
      </c>
      <c r="N354" s="66"/>
      <c r="O354" s="66" t="n">
        <f aca="false">'Vstupní data'!O354</f>
        <v>0</v>
      </c>
      <c r="P354" s="66" t="n">
        <f aca="false">IF(O354&gt;0,VLOOKUP(CONCATENATE(VLOOKUP(I354,'Pril3-drev'!$H$5:$K$83,4,0),"-",'Vstupní data'!R354),K2!$C$15:$D$23,2,0),0)</f>
        <v>0</v>
      </c>
      <c r="Q354" s="66" t="n">
        <f aca="false">IF(O354&gt;0,VLOOKUP(I354,'Pril3-drev'!$H$5:$I$83,2,0),0)</f>
        <v>0</v>
      </c>
      <c r="R354" s="66" t="n">
        <f aca="false">IF(Q354&gt;0,VLOOKUP(Q354,'Pril6-okus'!$A$5:$B$17,2,0),0)</f>
        <v>0</v>
      </c>
      <c r="S354" s="66" t="n">
        <f aca="false">IF(O354&gt;0,VLOOKUP(I354,'Pril3-drev'!$H$5:$J$83,3,0),0)</f>
        <v>0</v>
      </c>
      <c r="T354" s="66" t="str">
        <f aca="false">IF(O354&gt;0,IF(L354="k",0.9*VLOOKUP(S354,'ha-pocty-vyhl'!$A$5:$B$20,2,0),IF(L354="po",0.8*VLOOKUP(S354,'ha-pocty-vyhl'!$A$5:$B$20,2,0),VLOOKUP(S354,'ha-pocty-vyhl'!$A$5:$B$20,2,0))),"")</f>
        <v/>
      </c>
      <c r="U354" s="66" t="n">
        <f aca="false">'Vstupní data'!P354</f>
        <v>0</v>
      </c>
      <c r="V354" s="66" t="n">
        <f aca="false">IF(O354&gt;0,1.3*T354*1000*Z354/10000,0)</f>
        <v>0</v>
      </c>
      <c r="W354" s="66" t="n">
        <f aca="false">IF(O354&gt;0,1.3*T354*1000*Z354/10000,0)</f>
        <v>0</v>
      </c>
      <c r="X354" s="66" t="n">
        <f aca="false">IF(O354&gt;0,IF(O354&gt;V354,V354,O354),0)</f>
        <v>0</v>
      </c>
      <c r="Y354" s="66" t="n">
        <f aca="false">IF(O354&gt;0,IF(IF(U354&gt;W354,W354,U354)&lt;X354,W354,IF(U354&gt;W354,W354,U354)),0)</f>
        <v>0</v>
      </c>
      <c r="Z354" s="66" t="n">
        <f aca="false">IF(O354&gt;0,IF(J354&gt;0,J354,K354*H354/100),0)</f>
        <v>0</v>
      </c>
      <c r="AA354" s="67" t="n">
        <f aca="false">IF(O354&gt;0,CEILING(R354*P354*X354/Y354*Z354,1),0)</f>
        <v>0</v>
      </c>
      <c r="AB354" s="68" t="n">
        <f aca="false">IF(O354&gt;0,AA354/O354,0)</f>
        <v>0</v>
      </c>
      <c r="AC354" s="66" t="n">
        <f aca="false">'Vstupní data'!W354</f>
        <v>0</v>
      </c>
      <c r="AI354" s="66" t="str">
        <f aca="false">IF(OR('Vstupní data'!T354&gt;0,'Vstupní data'!U354&gt;0),VLOOKUP(I354,'Pril3-drev'!$H$5:$J$83,3,0),"")</f>
        <v/>
      </c>
      <c r="AJ354" s="66" t="n">
        <f aca="false">IF('Vstupní data'!V354="prostokořenný",0,IF('Vstupní data'!V354="krytokořenný","k",IF('Vstupní data'!V354="poloodrostky nebo odrostky, prostokořenné i krytokořenné","po",0)))</f>
        <v>0</v>
      </c>
      <c r="AK354" s="66" t="n">
        <f aca="false">IF(OR('Vstupní data'!T354&gt;0,'Vstupní data'!U354&gt;0),IF(AJ354="k",0.9*VLOOKUP(AI354,'ha-pocty-vyhl'!$A$5:$B$20,2,0),IF(AJ354="po",0.8*VLOOKUP(AI354,'ha-pocty-vyhl'!$A$5:$B$20,2,0),VLOOKUP(AI354,'ha-pocty-vyhl'!$A$5:$B$20,2,0))),0)</f>
        <v>0</v>
      </c>
      <c r="AL354" s="66" t="n">
        <f aca="false">IF(OR('Vstupní data'!T354&gt;0,'Vstupní data'!U354&gt;0),'Vstupní data'!K354*'Vstupní data'!M354/100,0)</f>
        <v>0</v>
      </c>
      <c r="AM354" s="66" t="n">
        <f aca="false">IF(OR('Vstupní data'!T354&gt;0,'Vstupní data'!U354&gt;0),IF('Vstupní data'!T354&gt;0,'Vstupní data'!T354,ROUND(10*'Vstupní data'!U354/AK354,0)),0)</f>
        <v>0</v>
      </c>
      <c r="AN354" s="69" t="n">
        <f aca="false">IF('Vstupní data'!T354&gt;0,   IF('Vstupní data'!T354&lt;=AL354,'Vstupní data'!T354,AL354),   IF(AM354&lt;AL354,AM354,AL354))</f>
        <v>0</v>
      </c>
      <c r="AO354" s="69" t="n">
        <f aca="false">'Vstupní data'!X354</f>
        <v>0</v>
      </c>
      <c r="AP354" s="66" t="n">
        <f aca="false">IF(OR('Vstupní data'!T354&gt;0,'Vstupní data'!U354&gt;0),IF(I354&lt;&gt;0,VLOOKUP(I354,'Pril3-drev'!$H$5:$I$83,2,0),0),0)</f>
        <v>0</v>
      </c>
      <c r="AQ354" s="66" t="n">
        <f aca="false">'Vstupní data'!Y354</f>
        <v>0</v>
      </c>
      <c r="AR354" s="66" t="str">
        <f aca="false">IF(AC354&gt;5,   IF('Vstupní data'!Y354&gt;0,   VLOOKUP(VLOOKUP(CONCATENATE(VLOOKUP(I354,'Pril3-drev'!$H$4:$L$83,5,0),AC354),'Pril3-drev'!$Q$4:$R$2803,2,0),'AVB-BS'!$C$5:$S$29 ,LOOKUP(AQ354,'AVB-BS'!$D$3:$S$3,'AVB-BS'!$D$1:$S$1) ,0 )   ,   IF('Vstupní data'!Z354&gt;0,'Vstupní data'!Z354,0)) , "")</f>
        <v/>
      </c>
      <c r="AS354" s="70" t="str">
        <f aca="false">IF(AC354&gt;5,VLOOKUP(CONCATENATE(AP354,AR354),'Pril1-THLPa'!$H$6:$N$96,4,0),"")</f>
        <v/>
      </c>
      <c r="AT354" s="70" t="str">
        <f aca="false">IF(AC354&gt;5,VLOOKUP(CONCATENATE(AP354,AR354),'Pril1-THLPa'!$H$6:$N$96,5,0),"")</f>
        <v/>
      </c>
      <c r="AU354" s="70" t="str">
        <f aca="false">IF(AC354&gt;5,VLOOKUP(CONCATENATE(AP354,AR354),'Pril1-THLPa'!$H$6:$N$96,6,0),"")</f>
        <v/>
      </c>
      <c r="AV354" s="70" t="str">
        <f aca="false">IF(AC354&gt;5,VLOOKUP(CONCATENATE(AP354,AR354),'Pril1-THLPa'!$H$6:$N$96,7,0),"")</f>
        <v/>
      </c>
      <c r="AW354" s="70" t="str">
        <f aca="false">IF(AC354&gt;5,VLOOKUP(CONCATENATE(AP354,AR354),'Pril1-THLPa'!$H$6:$O$96,8,0),"")</f>
        <v/>
      </c>
      <c r="AX354" s="66" t="n">
        <f aca="false">IF(AC354&gt;0,IF(AND(AC354&gt;0,AC354&lt;=5),VLOOKUP(AP354,'Pril1-THLPa'!$A$6:$F$18,LOOKUP(AC354,'Pril1-THLPa'!$B$5:$F$5,'Pril1-THLPa'!$B$4:$F$4),0),AS354+AT354*(AC354-5)+AU354*POWER(AC354-5,2)+AV354*POWER(AC354-5,3)+AW354*POWER(AC354-5,4)),0)</f>
        <v>0</v>
      </c>
      <c r="AY354" s="71"/>
      <c r="AZ354" s="66" t="n">
        <f aca="false">'Vstupní data'!AA354</f>
        <v>0</v>
      </c>
      <c r="BA354" s="66" t="n">
        <f aca="false">IF(OR('Vstupní data'!T354&gt;0,'Vstupní data'!U354&gt;0),IF(AC354&lt;&gt;"",AX354*AO354/10*(100+AZ354)/100,0),0)</f>
        <v>0</v>
      </c>
      <c r="BB354" s="67" t="n">
        <f aca="false">IF(AC354&lt;&gt;"",ROUND(BA354*AN354,0),0)</f>
        <v>0</v>
      </c>
      <c r="BC354" s="68" t="str">
        <f aca="false">IF(AE354&gt;0,BB354/AE354,"")</f>
        <v/>
      </c>
      <c r="BD354" s="66" t="n">
        <f aca="false">'Vstupní data'!AE354</f>
        <v>0</v>
      </c>
      <c r="BF354" s="66" t="n">
        <f aca="false">'Vstupní data'!AC354</f>
        <v>0</v>
      </c>
      <c r="BH354" s="66" t="n">
        <f aca="false">'Vstupní data'!AD354</f>
        <v>0</v>
      </c>
      <c r="BI354" s="66" t="n">
        <f aca="false">'Vstupní data'!AF354</f>
        <v>0</v>
      </c>
      <c r="BJ354" s="69" t="n">
        <f aca="false">'Vstupní data'!AG354</f>
        <v>0</v>
      </c>
      <c r="BK354" s="69" t="n">
        <f aca="false">IF(BF354&lt;&gt;0,VLOOKUP(I354,'Pril3-drev'!$H$5:$I$83,2,0),0)</f>
        <v>0</v>
      </c>
      <c r="BL354" s="69" t="n">
        <f aca="false">IF(BF354&lt;&gt;0,VLOOKUP(BK354,'Pril3-drev'!$A$5:$C$17,3,0),0)</f>
        <v>0</v>
      </c>
      <c r="BM354" s="69" t="n">
        <f aca="false">'Vstupní data'!AH354</f>
        <v>0</v>
      </c>
      <c r="BN354" s="69" t="n">
        <f aca="false">IF('Vstupní data'!AH354&gt;0,   VLOOKUP(VLOOKUP(CONCATENATE(VLOOKUP(I354,'Pril3-drev'!$H$4:$L$83,5,0),BD354),'Pril3-drev'!$Q$4:$R$2803,2,0),'AVB-BS'!$C$5:$S$29 ,LOOKUP(BM354,'AVB-BS'!$D$3:$S$3,'AVB-BS'!$D$1:$S$1) ,0 )   ,   IF('Vstupní data'!AI354&gt;0,'Vstupní data'!AI354,0))</f>
        <v>0</v>
      </c>
      <c r="BO354" s="69" t="str">
        <f aca="false">IF(BX354&gt;5,VLOOKUP(CONCATENATE(BK354,BN354),'Pril1-THLPa'!$H$6:$N$96,4,0),"")</f>
        <v/>
      </c>
      <c r="BP354" s="69" t="str">
        <f aca="false">IF(BX354&gt;5,VLOOKUP(CONCATENATE(BK354,BN354),'Pril1-THLPa'!$H$6:$N$96,5,0),"")</f>
        <v/>
      </c>
      <c r="BQ354" s="69" t="str">
        <f aca="false">IF(BX354&gt;5,VLOOKUP(CONCATENATE(BK354,BN354),'Pril1-THLPa'!$H$6:$N$96,6,0),"")</f>
        <v/>
      </c>
      <c r="BR354" s="69" t="str">
        <f aca="false">IF(BX354&gt;5,VLOOKUP(CONCATENATE(BK354,BN354),'Pril1-THLPa'!$H$6:$N$96,7,0),"")</f>
        <v/>
      </c>
      <c r="BS354" s="69" t="str">
        <f aca="false">IF(BX354&gt;5,VLOOKUP(CONCATENATE(BK354,BN354),'Pril1-THLPa'!$H$6:$O$96,8,0),"")</f>
        <v/>
      </c>
      <c r="BT354" s="69" t="str">
        <f aca="false">IF(BF354&gt;0, IF(BK354="smrk",  VLOOKUP(VLOOKUP(BD354,'Pril9-K3'!$L$8:$M$207,2,0),'Pril9-K3'!$A$8:$J$16,LOOKUP(BN354,'Pril9-K3'!$A$7:$J$7,'Pril9-K3'!$A$5:$J$5),0), IF(AND(BK354&lt;&gt;"smrk",'Vstupní data'!AK354&lt;&gt;""),'Vstupní data'!AK354,   VLOOKUP(VLOOKUP(BD354,'Pril9-K3'!$L$8:$M$207,2,0),'Pril9-K3'!$A$8:$J$16,LOOKUP(BN354,'Pril9-K3'!$A$7:$J$7,'Pril9-K3'!$A$5:$J$5),0)   )),   "")</f>
        <v/>
      </c>
      <c r="BV354" s="69" t="n">
        <f aca="false">'Vstupní data'!AJ354</f>
        <v>0</v>
      </c>
      <c r="BW354" s="69" t="n">
        <f aca="false">IF(BF354&gt;0,IF(J354&gt;0,J354,K354*H354/100),0)</f>
        <v>0</v>
      </c>
      <c r="BX354" s="69" t="n">
        <f aca="false">IF(BF354&gt;0,IF(BJ354&gt;BL354,BL354,BJ354),0)</f>
        <v>0</v>
      </c>
      <c r="BY354" s="69" t="n">
        <f aca="false">IF(BD354=0,0,IF(AND(BX354&gt;0,BX354&lt;=5),  IF(AND(BX354&gt;0,BX354&lt;=5),VLOOKUP(BK354,'Pril1-THLPa'!$A$6:$F$18,IF(AND(BX354&gt;0,BX354&lt;=5),LOOKUP(BX354,'Pril1-THLPa'!$B$5:$F$5,'Pril1-THLPa'!$B$4:$F$4),""),0),""),  IF(BX354&gt;5,BO354+BP354*(BX354-5)+BQ354*POWER(BX354-5,2)+BR354*POWER(BX354-5,3)+BS354*POWER(BX354-5,4),"")))</f>
        <v>0</v>
      </c>
      <c r="BZ354" s="69" t="n">
        <f aca="false">IF(BY354&gt;0,BY354*BI354/10*BW354*(100+BV354)/100,0)</f>
        <v>0</v>
      </c>
      <c r="CA354" s="69" t="n">
        <f aca="false">IF(BD354&gt;0,BX354-IF(BD354&gt;BX354,BX354,BD354),0)</f>
        <v>0</v>
      </c>
      <c r="CB354" s="69" t="n">
        <f aca="false">POWER(1.01,CA354)</f>
        <v>1</v>
      </c>
      <c r="CC354" s="69" t="n">
        <f aca="false">IF(BF354&gt;0,IF(BF354&gt;BH354,1,BF354/BH354),0)</f>
        <v>0</v>
      </c>
      <c r="CD354" s="72" t="n">
        <f aca="false">IF(BD354=0,0,IF(BF354&gt;0,ROUND(IF(CB354&lt;&gt;0,BZ354*BT354*1/CB354*CC354,0),0),0))</f>
        <v>0</v>
      </c>
      <c r="CE354" s="73" t="str">
        <f aca="false">IF(BF354&gt;0,IF(BF354&gt;BH354,CD354/BF354,CD354/BH354),"")</f>
        <v/>
      </c>
      <c r="CF354" s="69" t="n">
        <f aca="false">'Vstupní data'!AM354</f>
        <v>0</v>
      </c>
      <c r="CG354" s="69" t="n">
        <f aca="false">'Vstupní data'!AN354</f>
        <v>0</v>
      </c>
      <c r="CH354" s="69" t="n">
        <f aca="false">'Vstupní data'!AO354</f>
        <v>0</v>
      </c>
      <c r="CI354" s="69" t="n">
        <f aca="false">'Vstupní data'!AP354</f>
        <v>0</v>
      </c>
      <c r="CJ354" s="72" t="n">
        <f aca="false">ROUND(CH354*CI354,0)</f>
        <v>0</v>
      </c>
      <c r="CK354" s="74" t="str">
        <f aca="false">IF(OR(AA354&gt;0,BB354&gt;0,CD354&gt;0,CJ354&gt;0),AA354+BB354+CD354+CJ354,"")</f>
        <v/>
      </c>
    </row>
    <row r="355" customFormat="false" ht="12.8" hidden="false" customHeight="false" outlineLevel="0" collapsed="false">
      <c r="A355" s="66" t="n">
        <f aca="false">'Vstupní data'!A355</f>
        <v>0</v>
      </c>
      <c r="F355" s="66" t="str">
        <f aca="false">CONCATENATE('Vstupní data'!F355,'Vstupní data'!G355,'Vstupní data'!H355,'Vstupní data'!I355)</f>
        <v/>
      </c>
      <c r="G355" s="66"/>
      <c r="H355" s="66" t="n">
        <f aca="false">'Vstupní data'!K355</f>
        <v>0</v>
      </c>
      <c r="I355" s="66" t="n">
        <f aca="false">'Vstupní data'!L355</f>
        <v>0</v>
      </c>
      <c r="J355" s="66" t="n">
        <f aca="false">'Vstupní data'!K355*'Vstupní data'!M355/100</f>
        <v>0</v>
      </c>
      <c r="L355" s="66" t="n">
        <f aca="false">IF('Vstupní data'!N355="prostokořenný",0,IF('Vstupní data'!N355="krytokořenný","k",IF('Vstupní data'!N355="poloodrostky nebo odrostky, prostokořenné i krytokořenné","po",0)))</f>
        <v>0</v>
      </c>
      <c r="N355" s="66"/>
      <c r="O355" s="66" t="n">
        <f aca="false">'Vstupní data'!O355</f>
        <v>0</v>
      </c>
      <c r="P355" s="66" t="n">
        <f aca="false">IF(O355&gt;0,VLOOKUP(CONCATENATE(VLOOKUP(I355,'Pril3-drev'!$H$5:$K$83,4,0),"-",'Vstupní data'!R355),K2!$C$15:$D$23,2,0),0)</f>
        <v>0</v>
      </c>
      <c r="Q355" s="66" t="n">
        <f aca="false">IF(O355&gt;0,VLOOKUP(I355,'Pril3-drev'!$H$5:$I$83,2,0),0)</f>
        <v>0</v>
      </c>
      <c r="R355" s="66" t="n">
        <f aca="false">IF(Q355&gt;0,VLOOKUP(Q355,'Pril6-okus'!$A$5:$B$17,2,0),0)</f>
        <v>0</v>
      </c>
      <c r="S355" s="66" t="n">
        <f aca="false">IF(O355&gt;0,VLOOKUP(I355,'Pril3-drev'!$H$5:$J$83,3,0),0)</f>
        <v>0</v>
      </c>
      <c r="T355" s="66" t="str">
        <f aca="false">IF(O355&gt;0,IF(L355="k",0.9*VLOOKUP(S355,'ha-pocty-vyhl'!$A$5:$B$20,2,0),IF(L355="po",0.8*VLOOKUP(S355,'ha-pocty-vyhl'!$A$5:$B$20,2,0),VLOOKUP(S355,'ha-pocty-vyhl'!$A$5:$B$20,2,0))),"")</f>
        <v/>
      </c>
      <c r="U355" s="66" t="n">
        <f aca="false">'Vstupní data'!P355</f>
        <v>0</v>
      </c>
      <c r="V355" s="66" t="n">
        <f aca="false">IF(O355&gt;0,1.3*T355*1000*Z355/10000,0)</f>
        <v>0</v>
      </c>
      <c r="W355" s="66" t="n">
        <f aca="false">IF(O355&gt;0,1.3*T355*1000*Z355/10000,0)</f>
        <v>0</v>
      </c>
      <c r="X355" s="66" t="n">
        <f aca="false">IF(O355&gt;0,IF(O355&gt;V355,V355,O355),0)</f>
        <v>0</v>
      </c>
      <c r="Y355" s="66" t="n">
        <f aca="false">IF(O355&gt;0,IF(IF(U355&gt;W355,W355,U355)&lt;X355,W355,IF(U355&gt;W355,W355,U355)),0)</f>
        <v>0</v>
      </c>
      <c r="Z355" s="66" t="n">
        <f aca="false">IF(O355&gt;0,IF(J355&gt;0,J355,K355*H355/100),0)</f>
        <v>0</v>
      </c>
      <c r="AA355" s="67" t="n">
        <f aca="false">IF(O355&gt;0,CEILING(R355*P355*X355/Y355*Z355,1),0)</f>
        <v>0</v>
      </c>
      <c r="AB355" s="68" t="n">
        <f aca="false">IF(O355&gt;0,AA355/O355,0)</f>
        <v>0</v>
      </c>
      <c r="AC355" s="66" t="n">
        <f aca="false">'Vstupní data'!W355</f>
        <v>0</v>
      </c>
      <c r="AI355" s="66" t="str">
        <f aca="false">IF(OR('Vstupní data'!T355&gt;0,'Vstupní data'!U355&gt;0),VLOOKUP(I355,'Pril3-drev'!$H$5:$J$83,3,0),"")</f>
        <v/>
      </c>
      <c r="AJ355" s="66" t="n">
        <f aca="false">IF('Vstupní data'!V355="prostokořenný",0,IF('Vstupní data'!V355="krytokořenný","k",IF('Vstupní data'!V355="poloodrostky nebo odrostky, prostokořenné i krytokořenné","po",0)))</f>
        <v>0</v>
      </c>
      <c r="AK355" s="66" t="n">
        <f aca="false">IF(OR('Vstupní data'!T355&gt;0,'Vstupní data'!U355&gt;0),IF(AJ355="k",0.9*VLOOKUP(AI355,'ha-pocty-vyhl'!$A$5:$B$20,2,0),IF(AJ355="po",0.8*VLOOKUP(AI355,'ha-pocty-vyhl'!$A$5:$B$20,2,0),VLOOKUP(AI355,'ha-pocty-vyhl'!$A$5:$B$20,2,0))),0)</f>
        <v>0</v>
      </c>
      <c r="AL355" s="66" t="n">
        <f aca="false">IF(OR('Vstupní data'!T355&gt;0,'Vstupní data'!U355&gt;0),'Vstupní data'!K355*'Vstupní data'!M355/100,0)</f>
        <v>0</v>
      </c>
      <c r="AM355" s="66" t="n">
        <f aca="false">IF(OR('Vstupní data'!T355&gt;0,'Vstupní data'!U355&gt;0),IF('Vstupní data'!T355&gt;0,'Vstupní data'!T355,ROUND(10*'Vstupní data'!U355/AK355,0)),0)</f>
        <v>0</v>
      </c>
      <c r="AN355" s="69" t="n">
        <f aca="false">IF('Vstupní data'!T355&gt;0,   IF('Vstupní data'!T355&lt;=AL355,'Vstupní data'!T355,AL355),   IF(AM355&lt;AL355,AM355,AL355))</f>
        <v>0</v>
      </c>
      <c r="AO355" s="69" t="n">
        <f aca="false">'Vstupní data'!X355</f>
        <v>0</v>
      </c>
      <c r="AP355" s="66" t="n">
        <f aca="false">IF(OR('Vstupní data'!T355&gt;0,'Vstupní data'!U355&gt;0),IF(I355&lt;&gt;0,VLOOKUP(I355,'Pril3-drev'!$H$5:$I$83,2,0),0),0)</f>
        <v>0</v>
      </c>
      <c r="AQ355" s="66" t="n">
        <f aca="false">'Vstupní data'!Y355</f>
        <v>0</v>
      </c>
      <c r="AR355" s="66" t="str">
        <f aca="false">IF(AC355&gt;5,   IF('Vstupní data'!Y355&gt;0,   VLOOKUP(VLOOKUP(CONCATENATE(VLOOKUP(I355,'Pril3-drev'!$H$4:$L$83,5,0),AC355),'Pril3-drev'!$Q$4:$R$2803,2,0),'AVB-BS'!$C$5:$S$29 ,LOOKUP(AQ355,'AVB-BS'!$D$3:$S$3,'AVB-BS'!$D$1:$S$1) ,0 )   ,   IF('Vstupní data'!Z355&gt;0,'Vstupní data'!Z355,0)) , "")</f>
        <v/>
      </c>
      <c r="AS355" s="70" t="str">
        <f aca="false">IF(AC355&gt;5,VLOOKUP(CONCATENATE(AP355,AR355),'Pril1-THLPa'!$H$6:$N$96,4,0),"")</f>
        <v/>
      </c>
      <c r="AT355" s="70" t="str">
        <f aca="false">IF(AC355&gt;5,VLOOKUP(CONCATENATE(AP355,AR355),'Pril1-THLPa'!$H$6:$N$96,5,0),"")</f>
        <v/>
      </c>
      <c r="AU355" s="70" t="str">
        <f aca="false">IF(AC355&gt;5,VLOOKUP(CONCATENATE(AP355,AR355),'Pril1-THLPa'!$H$6:$N$96,6,0),"")</f>
        <v/>
      </c>
      <c r="AV355" s="70" t="str">
        <f aca="false">IF(AC355&gt;5,VLOOKUP(CONCATENATE(AP355,AR355),'Pril1-THLPa'!$H$6:$N$96,7,0),"")</f>
        <v/>
      </c>
      <c r="AW355" s="70" t="str">
        <f aca="false">IF(AC355&gt;5,VLOOKUP(CONCATENATE(AP355,AR355),'Pril1-THLPa'!$H$6:$O$96,8,0),"")</f>
        <v/>
      </c>
      <c r="AX355" s="66" t="n">
        <f aca="false">IF(AC355&gt;0,IF(AND(AC355&gt;0,AC355&lt;=5),VLOOKUP(AP355,'Pril1-THLPa'!$A$6:$F$18,LOOKUP(AC355,'Pril1-THLPa'!$B$5:$F$5,'Pril1-THLPa'!$B$4:$F$4),0),AS355+AT355*(AC355-5)+AU355*POWER(AC355-5,2)+AV355*POWER(AC355-5,3)+AW355*POWER(AC355-5,4)),0)</f>
        <v>0</v>
      </c>
      <c r="AY355" s="71"/>
      <c r="AZ355" s="66" t="n">
        <f aca="false">'Vstupní data'!AA355</f>
        <v>0</v>
      </c>
      <c r="BA355" s="66" t="n">
        <f aca="false">IF(OR('Vstupní data'!T355&gt;0,'Vstupní data'!U355&gt;0),IF(AC355&lt;&gt;"",AX355*AO355/10*(100+AZ355)/100,0),0)</f>
        <v>0</v>
      </c>
      <c r="BB355" s="67" t="n">
        <f aca="false">IF(AC355&lt;&gt;"",ROUND(BA355*AN355,0),0)</f>
        <v>0</v>
      </c>
      <c r="BC355" s="68" t="str">
        <f aca="false">IF(AE355&gt;0,BB355/AE355,"")</f>
        <v/>
      </c>
      <c r="BD355" s="66" t="n">
        <f aca="false">'Vstupní data'!AE355</f>
        <v>0</v>
      </c>
      <c r="BF355" s="66" t="n">
        <f aca="false">'Vstupní data'!AC355</f>
        <v>0</v>
      </c>
      <c r="BH355" s="66" t="n">
        <f aca="false">'Vstupní data'!AD355</f>
        <v>0</v>
      </c>
      <c r="BI355" s="66" t="n">
        <f aca="false">'Vstupní data'!AF355</f>
        <v>0</v>
      </c>
      <c r="BJ355" s="69" t="n">
        <f aca="false">'Vstupní data'!AG355</f>
        <v>0</v>
      </c>
      <c r="BK355" s="69" t="n">
        <f aca="false">IF(BF355&lt;&gt;0,VLOOKUP(I355,'Pril3-drev'!$H$5:$I$83,2,0),0)</f>
        <v>0</v>
      </c>
      <c r="BL355" s="69" t="n">
        <f aca="false">IF(BF355&lt;&gt;0,VLOOKUP(BK355,'Pril3-drev'!$A$5:$C$17,3,0),0)</f>
        <v>0</v>
      </c>
      <c r="BM355" s="69" t="n">
        <f aca="false">'Vstupní data'!AH355</f>
        <v>0</v>
      </c>
      <c r="BN355" s="69" t="n">
        <f aca="false">IF('Vstupní data'!AH355&gt;0,   VLOOKUP(VLOOKUP(CONCATENATE(VLOOKUP(I355,'Pril3-drev'!$H$4:$L$83,5,0),BD355),'Pril3-drev'!$Q$4:$R$2803,2,0),'AVB-BS'!$C$5:$S$29 ,LOOKUP(BM355,'AVB-BS'!$D$3:$S$3,'AVB-BS'!$D$1:$S$1) ,0 )   ,   IF('Vstupní data'!AI355&gt;0,'Vstupní data'!AI355,0))</f>
        <v>0</v>
      </c>
      <c r="BO355" s="69" t="str">
        <f aca="false">IF(BX355&gt;5,VLOOKUP(CONCATENATE(BK355,BN355),'Pril1-THLPa'!$H$6:$N$96,4,0),"")</f>
        <v/>
      </c>
      <c r="BP355" s="69" t="str">
        <f aca="false">IF(BX355&gt;5,VLOOKUP(CONCATENATE(BK355,BN355),'Pril1-THLPa'!$H$6:$N$96,5,0),"")</f>
        <v/>
      </c>
      <c r="BQ355" s="69" t="str">
        <f aca="false">IF(BX355&gt;5,VLOOKUP(CONCATENATE(BK355,BN355),'Pril1-THLPa'!$H$6:$N$96,6,0),"")</f>
        <v/>
      </c>
      <c r="BR355" s="69" t="str">
        <f aca="false">IF(BX355&gt;5,VLOOKUP(CONCATENATE(BK355,BN355),'Pril1-THLPa'!$H$6:$N$96,7,0),"")</f>
        <v/>
      </c>
      <c r="BS355" s="69" t="str">
        <f aca="false">IF(BX355&gt;5,VLOOKUP(CONCATENATE(BK355,BN355),'Pril1-THLPa'!$H$6:$O$96,8,0),"")</f>
        <v/>
      </c>
      <c r="BT355" s="69" t="str">
        <f aca="false">IF(BF355&gt;0, IF(BK355="smrk",  VLOOKUP(VLOOKUP(BD355,'Pril9-K3'!$L$8:$M$207,2,0),'Pril9-K3'!$A$8:$J$16,LOOKUP(BN355,'Pril9-K3'!$A$7:$J$7,'Pril9-K3'!$A$5:$J$5),0), IF(AND(BK355&lt;&gt;"smrk",'Vstupní data'!AK355&lt;&gt;""),'Vstupní data'!AK355,   VLOOKUP(VLOOKUP(BD355,'Pril9-K3'!$L$8:$M$207,2,0),'Pril9-K3'!$A$8:$J$16,LOOKUP(BN355,'Pril9-K3'!$A$7:$J$7,'Pril9-K3'!$A$5:$J$5),0)   )),   "")</f>
        <v/>
      </c>
      <c r="BV355" s="69" t="n">
        <f aca="false">'Vstupní data'!AJ355</f>
        <v>0</v>
      </c>
      <c r="BW355" s="69" t="n">
        <f aca="false">IF(BF355&gt;0,IF(J355&gt;0,J355,K355*H355/100),0)</f>
        <v>0</v>
      </c>
      <c r="BX355" s="69" t="n">
        <f aca="false">IF(BF355&gt;0,IF(BJ355&gt;BL355,BL355,BJ355),0)</f>
        <v>0</v>
      </c>
      <c r="BY355" s="69" t="n">
        <f aca="false">IF(BD355=0,0,IF(AND(BX355&gt;0,BX355&lt;=5),  IF(AND(BX355&gt;0,BX355&lt;=5),VLOOKUP(BK355,'Pril1-THLPa'!$A$6:$F$18,IF(AND(BX355&gt;0,BX355&lt;=5),LOOKUP(BX355,'Pril1-THLPa'!$B$5:$F$5,'Pril1-THLPa'!$B$4:$F$4),""),0),""),  IF(BX355&gt;5,BO355+BP355*(BX355-5)+BQ355*POWER(BX355-5,2)+BR355*POWER(BX355-5,3)+BS355*POWER(BX355-5,4),"")))</f>
        <v>0</v>
      </c>
      <c r="BZ355" s="69" t="n">
        <f aca="false">IF(BY355&gt;0,BY355*BI355/10*BW355*(100+BV355)/100,0)</f>
        <v>0</v>
      </c>
      <c r="CA355" s="69" t="n">
        <f aca="false">IF(BD355&gt;0,BX355-IF(BD355&gt;BX355,BX355,BD355),0)</f>
        <v>0</v>
      </c>
      <c r="CB355" s="69" t="n">
        <f aca="false">POWER(1.01,CA355)</f>
        <v>1</v>
      </c>
      <c r="CC355" s="69" t="n">
        <f aca="false">IF(BF355&gt;0,IF(BF355&gt;BH355,1,BF355/BH355),0)</f>
        <v>0</v>
      </c>
      <c r="CD355" s="72" t="n">
        <f aca="false">IF(BD355=0,0,IF(BF355&gt;0,ROUND(IF(CB355&lt;&gt;0,BZ355*BT355*1/CB355*CC355,0),0),0))</f>
        <v>0</v>
      </c>
      <c r="CE355" s="73" t="str">
        <f aca="false">IF(BF355&gt;0,IF(BF355&gt;BH355,CD355/BF355,CD355/BH355),"")</f>
        <v/>
      </c>
      <c r="CF355" s="69" t="n">
        <f aca="false">'Vstupní data'!AM355</f>
        <v>0</v>
      </c>
      <c r="CG355" s="69" t="n">
        <f aca="false">'Vstupní data'!AN355</f>
        <v>0</v>
      </c>
      <c r="CH355" s="69" t="n">
        <f aca="false">'Vstupní data'!AO355</f>
        <v>0</v>
      </c>
      <c r="CI355" s="69" t="n">
        <f aca="false">'Vstupní data'!AP355</f>
        <v>0</v>
      </c>
      <c r="CJ355" s="72" t="n">
        <f aca="false">ROUND(CH355*CI355,0)</f>
        <v>0</v>
      </c>
      <c r="CK355" s="74" t="str">
        <f aca="false">IF(OR(AA355&gt;0,BB355&gt;0,CD355&gt;0,CJ355&gt;0),AA355+BB355+CD355+CJ355,"")</f>
        <v/>
      </c>
    </row>
    <row r="356" customFormat="false" ht="12.8" hidden="false" customHeight="false" outlineLevel="0" collapsed="false">
      <c r="A356" s="66" t="n">
        <f aca="false">'Vstupní data'!A356</f>
        <v>0</v>
      </c>
      <c r="F356" s="66" t="str">
        <f aca="false">CONCATENATE('Vstupní data'!F356,'Vstupní data'!G356,'Vstupní data'!H356,'Vstupní data'!I356)</f>
        <v/>
      </c>
      <c r="G356" s="66"/>
      <c r="H356" s="66" t="n">
        <f aca="false">'Vstupní data'!K356</f>
        <v>0</v>
      </c>
      <c r="I356" s="66" t="n">
        <f aca="false">'Vstupní data'!L356</f>
        <v>0</v>
      </c>
      <c r="J356" s="66" t="n">
        <f aca="false">'Vstupní data'!K356*'Vstupní data'!M356/100</f>
        <v>0</v>
      </c>
      <c r="L356" s="66" t="n">
        <f aca="false">IF('Vstupní data'!N356="prostokořenný",0,IF('Vstupní data'!N356="krytokořenný","k",IF('Vstupní data'!N356="poloodrostky nebo odrostky, prostokořenné i krytokořenné","po",0)))</f>
        <v>0</v>
      </c>
      <c r="N356" s="66"/>
      <c r="O356" s="66" t="n">
        <f aca="false">'Vstupní data'!O356</f>
        <v>0</v>
      </c>
      <c r="P356" s="66" t="n">
        <f aca="false">IF(O356&gt;0,VLOOKUP(CONCATENATE(VLOOKUP(I356,'Pril3-drev'!$H$5:$K$83,4,0),"-",'Vstupní data'!R356),K2!$C$15:$D$23,2,0),0)</f>
        <v>0</v>
      </c>
      <c r="Q356" s="66" t="n">
        <f aca="false">IF(O356&gt;0,VLOOKUP(I356,'Pril3-drev'!$H$5:$I$83,2,0),0)</f>
        <v>0</v>
      </c>
      <c r="R356" s="66" t="n">
        <f aca="false">IF(Q356&gt;0,VLOOKUP(Q356,'Pril6-okus'!$A$5:$B$17,2,0),0)</f>
        <v>0</v>
      </c>
      <c r="S356" s="66" t="n">
        <f aca="false">IF(O356&gt;0,VLOOKUP(I356,'Pril3-drev'!$H$5:$J$83,3,0),0)</f>
        <v>0</v>
      </c>
      <c r="T356" s="66" t="str">
        <f aca="false">IF(O356&gt;0,IF(L356="k",0.9*VLOOKUP(S356,'ha-pocty-vyhl'!$A$5:$B$20,2,0),IF(L356="po",0.8*VLOOKUP(S356,'ha-pocty-vyhl'!$A$5:$B$20,2,0),VLOOKUP(S356,'ha-pocty-vyhl'!$A$5:$B$20,2,0))),"")</f>
        <v/>
      </c>
      <c r="U356" s="66" t="n">
        <f aca="false">'Vstupní data'!P356</f>
        <v>0</v>
      </c>
      <c r="V356" s="66" t="n">
        <f aca="false">IF(O356&gt;0,1.3*T356*1000*Z356/10000,0)</f>
        <v>0</v>
      </c>
      <c r="W356" s="66" t="n">
        <f aca="false">IF(O356&gt;0,1.3*T356*1000*Z356/10000,0)</f>
        <v>0</v>
      </c>
      <c r="X356" s="66" t="n">
        <f aca="false">IF(O356&gt;0,IF(O356&gt;V356,V356,O356),0)</f>
        <v>0</v>
      </c>
      <c r="Y356" s="66" t="n">
        <f aca="false">IF(O356&gt;0,IF(IF(U356&gt;W356,W356,U356)&lt;X356,W356,IF(U356&gt;W356,W356,U356)),0)</f>
        <v>0</v>
      </c>
      <c r="Z356" s="66" t="n">
        <f aca="false">IF(O356&gt;0,IF(J356&gt;0,J356,K356*H356/100),0)</f>
        <v>0</v>
      </c>
      <c r="AA356" s="67" t="n">
        <f aca="false">IF(O356&gt;0,CEILING(R356*P356*X356/Y356*Z356,1),0)</f>
        <v>0</v>
      </c>
      <c r="AB356" s="68" t="n">
        <f aca="false">IF(O356&gt;0,AA356/O356,0)</f>
        <v>0</v>
      </c>
      <c r="AC356" s="66" t="n">
        <f aca="false">'Vstupní data'!W356</f>
        <v>0</v>
      </c>
      <c r="AI356" s="66" t="str">
        <f aca="false">IF(OR('Vstupní data'!T356&gt;0,'Vstupní data'!U356&gt;0),VLOOKUP(I356,'Pril3-drev'!$H$5:$J$83,3,0),"")</f>
        <v/>
      </c>
      <c r="AJ356" s="66" t="n">
        <f aca="false">IF('Vstupní data'!V356="prostokořenný",0,IF('Vstupní data'!V356="krytokořenný","k",IF('Vstupní data'!V356="poloodrostky nebo odrostky, prostokořenné i krytokořenné","po",0)))</f>
        <v>0</v>
      </c>
      <c r="AK356" s="66" t="n">
        <f aca="false">IF(OR('Vstupní data'!T356&gt;0,'Vstupní data'!U356&gt;0),IF(AJ356="k",0.9*VLOOKUP(AI356,'ha-pocty-vyhl'!$A$5:$B$20,2,0),IF(AJ356="po",0.8*VLOOKUP(AI356,'ha-pocty-vyhl'!$A$5:$B$20,2,0),VLOOKUP(AI356,'ha-pocty-vyhl'!$A$5:$B$20,2,0))),0)</f>
        <v>0</v>
      </c>
      <c r="AL356" s="66" t="n">
        <f aca="false">IF(OR('Vstupní data'!T356&gt;0,'Vstupní data'!U356&gt;0),'Vstupní data'!K356*'Vstupní data'!M356/100,0)</f>
        <v>0</v>
      </c>
      <c r="AM356" s="66" t="n">
        <f aca="false">IF(OR('Vstupní data'!T356&gt;0,'Vstupní data'!U356&gt;0),IF('Vstupní data'!T356&gt;0,'Vstupní data'!T356,ROUND(10*'Vstupní data'!U356/AK356,0)),0)</f>
        <v>0</v>
      </c>
      <c r="AN356" s="69" t="n">
        <f aca="false">IF('Vstupní data'!T356&gt;0,   IF('Vstupní data'!T356&lt;=AL356,'Vstupní data'!T356,AL356),   IF(AM356&lt;AL356,AM356,AL356))</f>
        <v>0</v>
      </c>
      <c r="AO356" s="69" t="n">
        <f aca="false">'Vstupní data'!X356</f>
        <v>0</v>
      </c>
      <c r="AP356" s="66" t="n">
        <f aca="false">IF(OR('Vstupní data'!T356&gt;0,'Vstupní data'!U356&gt;0),IF(I356&lt;&gt;0,VLOOKUP(I356,'Pril3-drev'!$H$5:$I$83,2,0),0),0)</f>
        <v>0</v>
      </c>
      <c r="AQ356" s="66" t="n">
        <f aca="false">'Vstupní data'!Y356</f>
        <v>0</v>
      </c>
      <c r="AR356" s="66" t="str">
        <f aca="false">IF(AC356&gt;5,   IF('Vstupní data'!Y356&gt;0,   VLOOKUP(VLOOKUP(CONCATENATE(VLOOKUP(I356,'Pril3-drev'!$H$4:$L$83,5,0),AC356),'Pril3-drev'!$Q$4:$R$2803,2,0),'AVB-BS'!$C$5:$S$29 ,LOOKUP(AQ356,'AVB-BS'!$D$3:$S$3,'AVB-BS'!$D$1:$S$1) ,0 )   ,   IF('Vstupní data'!Z356&gt;0,'Vstupní data'!Z356,0)) , "")</f>
        <v/>
      </c>
      <c r="AS356" s="70" t="str">
        <f aca="false">IF(AC356&gt;5,VLOOKUP(CONCATENATE(AP356,AR356),'Pril1-THLPa'!$H$6:$N$96,4,0),"")</f>
        <v/>
      </c>
      <c r="AT356" s="70" t="str">
        <f aca="false">IF(AC356&gt;5,VLOOKUP(CONCATENATE(AP356,AR356),'Pril1-THLPa'!$H$6:$N$96,5,0),"")</f>
        <v/>
      </c>
      <c r="AU356" s="70" t="str">
        <f aca="false">IF(AC356&gt;5,VLOOKUP(CONCATENATE(AP356,AR356),'Pril1-THLPa'!$H$6:$N$96,6,0),"")</f>
        <v/>
      </c>
      <c r="AV356" s="70" t="str">
        <f aca="false">IF(AC356&gt;5,VLOOKUP(CONCATENATE(AP356,AR356),'Pril1-THLPa'!$H$6:$N$96,7,0),"")</f>
        <v/>
      </c>
      <c r="AW356" s="70" t="str">
        <f aca="false">IF(AC356&gt;5,VLOOKUP(CONCATENATE(AP356,AR356),'Pril1-THLPa'!$H$6:$O$96,8,0),"")</f>
        <v/>
      </c>
      <c r="AX356" s="66" t="n">
        <f aca="false">IF(AC356&gt;0,IF(AND(AC356&gt;0,AC356&lt;=5),VLOOKUP(AP356,'Pril1-THLPa'!$A$6:$F$18,LOOKUP(AC356,'Pril1-THLPa'!$B$5:$F$5,'Pril1-THLPa'!$B$4:$F$4),0),AS356+AT356*(AC356-5)+AU356*POWER(AC356-5,2)+AV356*POWER(AC356-5,3)+AW356*POWER(AC356-5,4)),0)</f>
        <v>0</v>
      </c>
      <c r="AY356" s="71"/>
      <c r="AZ356" s="66" t="n">
        <f aca="false">'Vstupní data'!AA356</f>
        <v>0</v>
      </c>
      <c r="BA356" s="66" t="n">
        <f aca="false">IF(OR('Vstupní data'!T356&gt;0,'Vstupní data'!U356&gt;0),IF(AC356&lt;&gt;"",AX356*AO356/10*(100+AZ356)/100,0),0)</f>
        <v>0</v>
      </c>
      <c r="BB356" s="67" t="n">
        <f aca="false">IF(AC356&lt;&gt;"",ROUND(BA356*AN356,0),0)</f>
        <v>0</v>
      </c>
      <c r="BC356" s="68" t="str">
        <f aca="false">IF(AE356&gt;0,BB356/AE356,"")</f>
        <v/>
      </c>
      <c r="BD356" s="66" t="n">
        <f aca="false">'Vstupní data'!AE356</f>
        <v>0</v>
      </c>
      <c r="BF356" s="66" t="n">
        <f aca="false">'Vstupní data'!AC356</f>
        <v>0</v>
      </c>
      <c r="BH356" s="66" t="n">
        <f aca="false">'Vstupní data'!AD356</f>
        <v>0</v>
      </c>
      <c r="BI356" s="66" t="n">
        <f aca="false">'Vstupní data'!AF356</f>
        <v>0</v>
      </c>
      <c r="BJ356" s="69" t="n">
        <f aca="false">'Vstupní data'!AG356</f>
        <v>0</v>
      </c>
      <c r="BK356" s="69" t="n">
        <f aca="false">IF(BF356&lt;&gt;0,VLOOKUP(I356,'Pril3-drev'!$H$5:$I$83,2,0),0)</f>
        <v>0</v>
      </c>
      <c r="BL356" s="69" t="n">
        <f aca="false">IF(BF356&lt;&gt;0,VLOOKUP(BK356,'Pril3-drev'!$A$5:$C$17,3,0),0)</f>
        <v>0</v>
      </c>
      <c r="BM356" s="69" t="n">
        <f aca="false">'Vstupní data'!AH356</f>
        <v>0</v>
      </c>
      <c r="BN356" s="69" t="n">
        <f aca="false">IF('Vstupní data'!AH356&gt;0,   VLOOKUP(VLOOKUP(CONCATENATE(VLOOKUP(I356,'Pril3-drev'!$H$4:$L$83,5,0),BD356),'Pril3-drev'!$Q$4:$R$2803,2,0),'AVB-BS'!$C$5:$S$29 ,LOOKUP(BM356,'AVB-BS'!$D$3:$S$3,'AVB-BS'!$D$1:$S$1) ,0 )   ,   IF('Vstupní data'!AI356&gt;0,'Vstupní data'!AI356,0))</f>
        <v>0</v>
      </c>
      <c r="BO356" s="69" t="str">
        <f aca="false">IF(BX356&gt;5,VLOOKUP(CONCATENATE(BK356,BN356),'Pril1-THLPa'!$H$6:$N$96,4,0),"")</f>
        <v/>
      </c>
      <c r="BP356" s="69" t="str">
        <f aca="false">IF(BX356&gt;5,VLOOKUP(CONCATENATE(BK356,BN356),'Pril1-THLPa'!$H$6:$N$96,5,0),"")</f>
        <v/>
      </c>
      <c r="BQ356" s="69" t="str">
        <f aca="false">IF(BX356&gt;5,VLOOKUP(CONCATENATE(BK356,BN356),'Pril1-THLPa'!$H$6:$N$96,6,0),"")</f>
        <v/>
      </c>
      <c r="BR356" s="69" t="str">
        <f aca="false">IF(BX356&gt;5,VLOOKUP(CONCATENATE(BK356,BN356),'Pril1-THLPa'!$H$6:$N$96,7,0),"")</f>
        <v/>
      </c>
      <c r="BS356" s="69" t="str">
        <f aca="false">IF(BX356&gt;5,VLOOKUP(CONCATENATE(BK356,BN356),'Pril1-THLPa'!$H$6:$O$96,8,0),"")</f>
        <v/>
      </c>
      <c r="BT356" s="69" t="str">
        <f aca="false">IF(BF356&gt;0, IF(BK356="smrk",  VLOOKUP(VLOOKUP(BD356,'Pril9-K3'!$L$8:$M$207,2,0),'Pril9-K3'!$A$8:$J$16,LOOKUP(BN356,'Pril9-K3'!$A$7:$J$7,'Pril9-K3'!$A$5:$J$5),0), IF(AND(BK356&lt;&gt;"smrk",'Vstupní data'!AK356&lt;&gt;""),'Vstupní data'!AK356,   VLOOKUP(VLOOKUP(BD356,'Pril9-K3'!$L$8:$M$207,2,0),'Pril9-K3'!$A$8:$J$16,LOOKUP(BN356,'Pril9-K3'!$A$7:$J$7,'Pril9-K3'!$A$5:$J$5),0)   )),   "")</f>
        <v/>
      </c>
      <c r="BV356" s="69" t="n">
        <f aca="false">'Vstupní data'!AJ356</f>
        <v>0</v>
      </c>
      <c r="BW356" s="69" t="n">
        <f aca="false">IF(BF356&gt;0,IF(J356&gt;0,J356,K356*H356/100),0)</f>
        <v>0</v>
      </c>
      <c r="BX356" s="69" t="n">
        <f aca="false">IF(BF356&gt;0,IF(BJ356&gt;BL356,BL356,BJ356),0)</f>
        <v>0</v>
      </c>
      <c r="BY356" s="69" t="n">
        <f aca="false">IF(BD356=0,0,IF(AND(BX356&gt;0,BX356&lt;=5),  IF(AND(BX356&gt;0,BX356&lt;=5),VLOOKUP(BK356,'Pril1-THLPa'!$A$6:$F$18,IF(AND(BX356&gt;0,BX356&lt;=5),LOOKUP(BX356,'Pril1-THLPa'!$B$5:$F$5,'Pril1-THLPa'!$B$4:$F$4),""),0),""),  IF(BX356&gt;5,BO356+BP356*(BX356-5)+BQ356*POWER(BX356-5,2)+BR356*POWER(BX356-5,3)+BS356*POWER(BX356-5,4),"")))</f>
        <v>0</v>
      </c>
      <c r="BZ356" s="69" t="n">
        <f aca="false">IF(BY356&gt;0,BY356*BI356/10*BW356*(100+BV356)/100,0)</f>
        <v>0</v>
      </c>
      <c r="CA356" s="69" t="n">
        <f aca="false">IF(BD356&gt;0,BX356-IF(BD356&gt;BX356,BX356,BD356),0)</f>
        <v>0</v>
      </c>
      <c r="CB356" s="69" t="n">
        <f aca="false">POWER(1.01,CA356)</f>
        <v>1</v>
      </c>
      <c r="CC356" s="69" t="n">
        <f aca="false">IF(BF356&gt;0,IF(BF356&gt;BH356,1,BF356/BH356),0)</f>
        <v>0</v>
      </c>
      <c r="CD356" s="72" t="n">
        <f aca="false">IF(BD356=0,0,IF(BF356&gt;0,ROUND(IF(CB356&lt;&gt;0,BZ356*BT356*1/CB356*CC356,0),0),0))</f>
        <v>0</v>
      </c>
      <c r="CE356" s="73" t="str">
        <f aca="false">IF(BF356&gt;0,IF(BF356&gt;BH356,CD356/BF356,CD356/BH356),"")</f>
        <v/>
      </c>
      <c r="CF356" s="69" t="n">
        <f aca="false">'Vstupní data'!AM356</f>
        <v>0</v>
      </c>
      <c r="CG356" s="69" t="n">
        <f aca="false">'Vstupní data'!AN356</f>
        <v>0</v>
      </c>
      <c r="CH356" s="69" t="n">
        <f aca="false">'Vstupní data'!AO356</f>
        <v>0</v>
      </c>
      <c r="CI356" s="69" t="n">
        <f aca="false">'Vstupní data'!AP356</f>
        <v>0</v>
      </c>
      <c r="CJ356" s="72" t="n">
        <f aca="false">ROUND(CH356*CI356,0)</f>
        <v>0</v>
      </c>
      <c r="CK356" s="74" t="str">
        <f aca="false">IF(OR(AA356&gt;0,BB356&gt;0,CD356&gt;0,CJ356&gt;0),AA356+BB356+CD356+CJ356,"")</f>
        <v/>
      </c>
    </row>
    <row r="357" customFormat="false" ht="12.8" hidden="false" customHeight="false" outlineLevel="0" collapsed="false">
      <c r="A357" s="66" t="n">
        <f aca="false">'Vstupní data'!A357</f>
        <v>0</v>
      </c>
      <c r="F357" s="66" t="str">
        <f aca="false">CONCATENATE('Vstupní data'!F357,'Vstupní data'!G357,'Vstupní data'!H357,'Vstupní data'!I357)</f>
        <v/>
      </c>
      <c r="G357" s="66"/>
      <c r="H357" s="66" t="n">
        <f aca="false">'Vstupní data'!K357</f>
        <v>0</v>
      </c>
      <c r="I357" s="66" t="n">
        <f aca="false">'Vstupní data'!L357</f>
        <v>0</v>
      </c>
      <c r="J357" s="66" t="n">
        <f aca="false">'Vstupní data'!K357*'Vstupní data'!M357/100</f>
        <v>0</v>
      </c>
      <c r="L357" s="66" t="n">
        <f aca="false">IF('Vstupní data'!N357="prostokořenný",0,IF('Vstupní data'!N357="krytokořenný","k",IF('Vstupní data'!N357="poloodrostky nebo odrostky, prostokořenné i krytokořenné","po",0)))</f>
        <v>0</v>
      </c>
      <c r="N357" s="66"/>
      <c r="O357" s="66" t="n">
        <f aca="false">'Vstupní data'!O357</f>
        <v>0</v>
      </c>
      <c r="P357" s="66" t="n">
        <f aca="false">IF(O357&gt;0,VLOOKUP(CONCATENATE(VLOOKUP(I357,'Pril3-drev'!$H$5:$K$83,4,0),"-",'Vstupní data'!R357),K2!$C$15:$D$23,2,0),0)</f>
        <v>0</v>
      </c>
      <c r="Q357" s="66" t="n">
        <f aca="false">IF(O357&gt;0,VLOOKUP(I357,'Pril3-drev'!$H$5:$I$83,2,0),0)</f>
        <v>0</v>
      </c>
      <c r="R357" s="66" t="n">
        <f aca="false">IF(Q357&gt;0,VLOOKUP(Q357,'Pril6-okus'!$A$5:$B$17,2,0),0)</f>
        <v>0</v>
      </c>
      <c r="S357" s="66" t="n">
        <f aca="false">IF(O357&gt;0,VLOOKUP(I357,'Pril3-drev'!$H$5:$J$83,3,0),0)</f>
        <v>0</v>
      </c>
      <c r="T357" s="66" t="str">
        <f aca="false">IF(O357&gt;0,IF(L357="k",0.9*VLOOKUP(S357,'ha-pocty-vyhl'!$A$5:$B$20,2,0),IF(L357="po",0.8*VLOOKUP(S357,'ha-pocty-vyhl'!$A$5:$B$20,2,0),VLOOKUP(S357,'ha-pocty-vyhl'!$A$5:$B$20,2,0))),"")</f>
        <v/>
      </c>
      <c r="U357" s="66" t="n">
        <f aca="false">'Vstupní data'!P357</f>
        <v>0</v>
      </c>
      <c r="V357" s="66" t="n">
        <f aca="false">IF(O357&gt;0,1.3*T357*1000*Z357/10000,0)</f>
        <v>0</v>
      </c>
      <c r="W357" s="66" t="n">
        <f aca="false">IF(O357&gt;0,1.3*T357*1000*Z357/10000,0)</f>
        <v>0</v>
      </c>
      <c r="X357" s="66" t="n">
        <f aca="false">IF(O357&gt;0,IF(O357&gt;V357,V357,O357),0)</f>
        <v>0</v>
      </c>
      <c r="Y357" s="66" t="n">
        <f aca="false">IF(O357&gt;0,IF(IF(U357&gt;W357,W357,U357)&lt;X357,W357,IF(U357&gt;W357,W357,U357)),0)</f>
        <v>0</v>
      </c>
      <c r="Z357" s="66" t="n">
        <f aca="false">IF(O357&gt;0,IF(J357&gt;0,J357,K357*H357/100),0)</f>
        <v>0</v>
      </c>
      <c r="AA357" s="67" t="n">
        <f aca="false">IF(O357&gt;0,CEILING(R357*P357*X357/Y357*Z357,1),0)</f>
        <v>0</v>
      </c>
      <c r="AB357" s="68" t="n">
        <f aca="false">IF(O357&gt;0,AA357/O357,0)</f>
        <v>0</v>
      </c>
      <c r="AC357" s="66" t="n">
        <f aca="false">'Vstupní data'!W357</f>
        <v>0</v>
      </c>
      <c r="AI357" s="66" t="str">
        <f aca="false">IF(OR('Vstupní data'!T357&gt;0,'Vstupní data'!U357&gt;0),VLOOKUP(I357,'Pril3-drev'!$H$5:$J$83,3,0),"")</f>
        <v/>
      </c>
      <c r="AJ357" s="66" t="n">
        <f aca="false">IF('Vstupní data'!V357="prostokořenný",0,IF('Vstupní data'!V357="krytokořenný","k",IF('Vstupní data'!V357="poloodrostky nebo odrostky, prostokořenné i krytokořenné","po",0)))</f>
        <v>0</v>
      </c>
      <c r="AK357" s="66" t="n">
        <f aca="false">IF(OR('Vstupní data'!T357&gt;0,'Vstupní data'!U357&gt;0),IF(AJ357="k",0.9*VLOOKUP(AI357,'ha-pocty-vyhl'!$A$5:$B$20,2,0),IF(AJ357="po",0.8*VLOOKUP(AI357,'ha-pocty-vyhl'!$A$5:$B$20,2,0),VLOOKUP(AI357,'ha-pocty-vyhl'!$A$5:$B$20,2,0))),0)</f>
        <v>0</v>
      </c>
      <c r="AL357" s="66" t="n">
        <f aca="false">IF(OR('Vstupní data'!T357&gt;0,'Vstupní data'!U357&gt;0),'Vstupní data'!K357*'Vstupní data'!M357/100,0)</f>
        <v>0</v>
      </c>
      <c r="AM357" s="66" t="n">
        <f aca="false">IF(OR('Vstupní data'!T357&gt;0,'Vstupní data'!U357&gt;0),IF('Vstupní data'!T357&gt;0,'Vstupní data'!T357,ROUND(10*'Vstupní data'!U357/AK357,0)),0)</f>
        <v>0</v>
      </c>
      <c r="AN357" s="69" t="n">
        <f aca="false">IF('Vstupní data'!T357&gt;0,   IF('Vstupní data'!T357&lt;=AL357,'Vstupní data'!T357,AL357),   IF(AM357&lt;AL357,AM357,AL357))</f>
        <v>0</v>
      </c>
      <c r="AO357" s="69" t="n">
        <f aca="false">'Vstupní data'!X357</f>
        <v>0</v>
      </c>
      <c r="AP357" s="66" t="n">
        <f aca="false">IF(OR('Vstupní data'!T357&gt;0,'Vstupní data'!U357&gt;0),IF(I357&lt;&gt;0,VLOOKUP(I357,'Pril3-drev'!$H$5:$I$83,2,0),0),0)</f>
        <v>0</v>
      </c>
      <c r="AQ357" s="66" t="n">
        <f aca="false">'Vstupní data'!Y357</f>
        <v>0</v>
      </c>
      <c r="AR357" s="66" t="str">
        <f aca="false">IF(AC357&gt;5,   IF('Vstupní data'!Y357&gt;0,   VLOOKUP(VLOOKUP(CONCATENATE(VLOOKUP(I357,'Pril3-drev'!$H$4:$L$83,5,0),AC357),'Pril3-drev'!$Q$4:$R$2803,2,0),'AVB-BS'!$C$5:$S$29 ,LOOKUP(AQ357,'AVB-BS'!$D$3:$S$3,'AVB-BS'!$D$1:$S$1) ,0 )   ,   IF('Vstupní data'!Z357&gt;0,'Vstupní data'!Z357,0)) , "")</f>
        <v/>
      </c>
      <c r="AS357" s="70" t="str">
        <f aca="false">IF(AC357&gt;5,VLOOKUP(CONCATENATE(AP357,AR357),'Pril1-THLPa'!$H$6:$N$96,4,0),"")</f>
        <v/>
      </c>
      <c r="AT357" s="70" t="str">
        <f aca="false">IF(AC357&gt;5,VLOOKUP(CONCATENATE(AP357,AR357),'Pril1-THLPa'!$H$6:$N$96,5,0),"")</f>
        <v/>
      </c>
      <c r="AU357" s="70" t="str">
        <f aca="false">IF(AC357&gt;5,VLOOKUP(CONCATENATE(AP357,AR357),'Pril1-THLPa'!$H$6:$N$96,6,0),"")</f>
        <v/>
      </c>
      <c r="AV357" s="70" t="str">
        <f aca="false">IF(AC357&gt;5,VLOOKUP(CONCATENATE(AP357,AR357),'Pril1-THLPa'!$H$6:$N$96,7,0),"")</f>
        <v/>
      </c>
      <c r="AW357" s="70" t="str">
        <f aca="false">IF(AC357&gt;5,VLOOKUP(CONCATENATE(AP357,AR357),'Pril1-THLPa'!$H$6:$O$96,8,0),"")</f>
        <v/>
      </c>
      <c r="AX357" s="66" t="n">
        <f aca="false">IF(AC357&gt;0,IF(AND(AC357&gt;0,AC357&lt;=5),VLOOKUP(AP357,'Pril1-THLPa'!$A$6:$F$18,LOOKUP(AC357,'Pril1-THLPa'!$B$5:$F$5,'Pril1-THLPa'!$B$4:$F$4),0),AS357+AT357*(AC357-5)+AU357*POWER(AC357-5,2)+AV357*POWER(AC357-5,3)+AW357*POWER(AC357-5,4)),0)</f>
        <v>0</v>
      </c>
      <c r="AY357" s="71"/>
      <c r="AZ357" s="66" t="n">
        <f aca="false">'Vstupní data'!AA357</f>
        <v>0</v>
      </c>
      <c r="BA357" s="66" t="n">
        <f aca="false">IF(OR('Vstupní data'!T357&gt;0,'Vstupní data'!U357&gt;0),IF(AC357&lt;&gt;"",AX357*AO357/10*(100+AZ357)/100,0),0)</f>
        <v>0</v>
      </c>
      <c r="BB357" s="67" t="n">
        <f aca="false">IF(AC357&lt;&gt;"",ROUND(BA357*AN357,0),0)</f>
        <v>0</v>
      </c>
      <c r="BC357" s="68" t="str">
        <f aca="false">IF(AE357&gt;0,BB357/AE357,"")</f>
        <v/>
      </c>
      <c r="BD357" s="66" t="n">
        <f aca="false">'Vstupní data'!AE357</f>
        <v>0</v>
      </c>
      <c r="BF357" s="66" t="n">
        <f aca="false">'Vstupní data'!AC357</f>
        <v>0</v>
      </c>
      <c r="BH357" s="66" t="n">
        <f aca="false">'Vstupní data'!AD357</f>
        <v>0</v>
      </c>
      <c r="BI357" s="66" t="n">
        <f aca="false">'Vstupní data'!AF357</f>
        <v>0</v>
      </c>
      <c r="BJ357" s="69" t="n">
        <f aca="false">'Vstupní data'!AG357</f>
        <v>0</v>
      </c>
      <c r="BK357" s="69" t="n">
        <f aca="false">IF(BF357&lt;&gt;0,VLOOKUP(I357,'Pril3-drev'!$H$5:$I$83,2,0),0)</f>
        <v>0</v>
      </c>
      <c r="BL357" s="69" t="n">
        <f aca="false">IF(BF357&lt;&gt;0,VLOOKUP(BK357,'Pril3-drev'!$A$5:$C$17,3,0),0)</f>
        <v>0</v>
      </c>
      <c r="BM357" s="69" t="n">
        <f aca="false">'Vstupní data'!AH357</f>
        <v>0</v>
      </c>
      <c r="BN357" s="69" t="n">
        <f aca="false">IF('Vstupní data'!AH357&gt;0,   VLOOKUP(VLOOKUP(CONCATENATE(VLOOKUP(I357,'Pril3-drev'!$H$4:$L$83,5,0),BD357),'Pril3-drev'!$Q$4:$R$2803,2,0),'AVB-BS'!$C$5:$S$29 ,LOOKUP(BM357,'AVB-BS'!$D$3:$S$3,'AVB-BS'!$D$1:$S$1) ,0 )   ,   IF('Vstupní data'!AI357&gt;0,'Vstupní data'!AI357,0))</f>
        <v>0</v>
      </c>
      <c r="BO357" s="69" t="str">
        <f aca="false">IF(BX357&gt;5,VLOOKUP(CONCATENATE(BK357,BN357),'Pril1-THLPa'!$H$6:$N$96,4,0),"")</f>
        <v/>
      </c>
      <c r="BP357" s="69" t="str">
        <f aca="false">IF(BX357&gt;5,VLOOKUP(CONCATENATE(BK357,BN357),'Pril1-THLPa'!$H$6:$N$96,5,0),"")</f>
        <v/>
      </c>
      <c r="BQ357" s="69" t="str">
        <f aca="false">IF(BX357&gt;5,VLOOKUP(CONCATENATE(BK357,BN357),'Pril1-THLPa'!$H$6:$N$96,6,0),"")</f>
        <v/>
      </c>
      <c r="BR357" s="69" t="str">
        <f aca="false">IF(BX357&gt;5,VLOOKUP(CONCATENATE(BK357,BN357),'Pril1-THLPa'!$H$6:$N$96,7,0),"")</f>
        <v/>
      </c>
      <c r="BS357" s="69" t="str">
        <f aca="false">IF(BX357&gt;5,VLOOKUP(CONCATENATE(BK357,BN357),'Pril1-THLPa'!$H$6:$O$96,8,0),"")</f>
        <v/>
      </c>
      <c r="BT357" s="69" t="str">
        <f aca="false">IF(BF357&gt;0, IF(BK357="smrk",  VLOOKUP(VLOOKUP(BD357,'Pril9-K3'!$L$8:$M$207,2,0),'Pril9-K3'!$A$8:$J$16,LOOKUP(BN357,'Pril9-K3'!$A$7:$J$7,'Pril9-K3'!$A$5:$J$5),0), IF(AND(BK357&lt;&gt;"smrk",'Vstupní data'!AK357&lt;&gt;""),'Vstupní data'!AK357,   VLOOKUP(VLOOKUP(BD357,'Pril9-K3'!$L$8:$M$207,2,0),'Pril9-K3'!$A$8:$J$16,LOOKUP(BN357,'Pril9-K3'!$A$7:$J$7,'Pril9-K3'!$A$5:$J$5),0)   )),   "")</f>
        <v/>
      </c>
      <c r="BV357" s="69" t="n">
        <f aca="false">'Vstupní data'!AJ357</f>
        <v>0</v>
      </c>
      <c r="BW357" s="69" t="n">
        <f aca="false">IF(BF357&gt;0,IF(J357&gt;0,J357,K357*H357/100),0)</f>
        <v>0</v>
      </c>
      <c r="BX357" s="69" t="n">
        <f aca="false">IF(BF357&gt;0,IF(BJ357&gt;BL357,BL357,BJ357),0)</f>
        <v>0</v>
      </c>
      <c r="BY357" s="69" t="n">
        <f aca="false">IF(BD357=0,0,IF(AND(BX357&gt;0,BX357&lt;=5),  IF(AND(BX357&gt;0,BX357&lt;=5),VLOOKUP(BK357,'Pril1-THLPa'!$A$6:$F$18,IF(AND(BX357&gt;0,BX357&lt;=5),LOOKUP(BX357,'Pril1-THLPa'!$B$5:$F$5,'Pril1-THLPa'!$B$4:$F$4),""),0),""),  IF(BX357&gt;5,BO357+BP357*(BX357-5)+BQ357*POWER(BX357-5,2)+BR357*POWER(BX357-5,3)+BS357*POWER(BX357-5,4),"")))</f>
        <v>0</v>
      </c>
      <c r="BZ357" s="69" t="n">
        <f aca="false">IF(BY357&gt;0,BY357*BI357/10*BW357*(100+BV357)/100,0)</f>
        <v>0</v>
      </c>
      <c r="CA357" s="69" t="n">
        <f aca="false">IF(BD357&gt;0,BX357-IF(BD357&gt;BX357,BX357,BD357),0)</f>
        <v>0</v>
      </c>
      <c r="CB357" s="69" t="n">
        <f aca="false">POWER(1.01,CA357)</f>
        <v>1</v>
      </c>
      <c r="CC357" s="69" t="n">
        <f aca="false">IF(BF357&gt;0,IF(BF357&gt;BH357,1,BF357/BH357),0)</f>
        <v>0</v>
      </c>
      <c r="CD357" s="72" t="n">
        <f aca="false">IF(BD357=0,0,IF(BF357&gt;0,ROUND(IF(CB357&lt;&gt;0,BZ357*BT357*1/CB357*CC357,0),0),0))</f>
        <v>0</v>
      </c>
      <c r="CE357" s="73" t="str">
        <f aca="false">IF(BF357&gt;0,IF(BF357&gt;BH357,CD357/BF357,CD357/BH357),"")</f>
        <v/>
      </c>
      <c r="CF357" s="69" t="n">
        <f aca="false">'Vstupní data'!AM357</f>
        <v>0</v>
      </c>
      <c r="CG357" s="69" t="n">
        <f aca="false">'Vstupní data'!AN357</f>
        <v>0</v>
      </c>
      <c r="CH357" s="69" t="n">
        <f aca="false">'Vstupní data'!AO357</f>
        <v>0</v>
      </c>
      <c r="CI357" s="69" t="n">
        <f aca="false">'Vstupní data'!AP357</f>
        <v>0</v>
      </c>
      <c r="CJ357" s="72" t="n">
        <f aca="false">ROUND(CH357*CI357,0)</f>
        <v>0</v>
      </c>
      <c r="CK357" s="74" t="str">
        <f aca="false">IF(OR(AA357&gt;0,BB357&gt;0,CD357&gt;0,CJ357&gt;0),AA357+BB357+CD357+CJ357,"")</f>
        <v/>
      </c>
    </row>
    <row r="358" customFormat="false" ht="12.8" hidden="false" customHeight="false" outlineLevel="0" collapsed="false">
      <c r="A358" s="66" t="n">
        <f aca="false">'Vstupní data'!A358</f>
        <v>0</v>
      </c>
      <c r="F358" s="66" t="str">
        <f aca="false">CONCATENATE('Vstupní data'!F358,'Vstupní data'!G358,'Vstupní data'!H358,'Vstupní data'!I358)</f>
        <v/>
      </c>
      <c r="G358" s="66"/>
      <c r="H358" s="66" t="n">
        <f aca="false">'Vstupní data'!K358</f>
        <v>0</v>
      </c>
      <c r="I358" s="66" t="n">
        <f aca="false">'Vstupní data'!L358</f>
        <v>0</v>
      </c>
      <c r="J358" s="66" t="n">
        <f aca="false">'Vstupní data'!K358*'Vstupní data'!M358/100</f>
        <v>0</v>
      </c>
      <c r="L358" s="66" t="n">
        <f aca="false">IF('Vstupní data'!N358="prostokořenný",0,IF('Vstupní data'!N358="krytokořenný","k",IF('Vstupní data'!N358="poloodrostky nebo odrostky, prostokořenné i krytokořenné","po",0)))</f>
        <v>0</v>
      </c>
      <c r="N358" s="66"/>
      <c r="O358" s="66" t="n">
        <f aca="false">'Vstupní data'!O358</f>
        <v>0</v>
      </c>
      <c r="P358" s="66" t="n">
        <f aca="false">IF(O358&gt;0,VLOOKUP(CONCATENATE(VLOOKUP(I358,'Pril3-drev'!$H$5:$K$83,4,0),"-",'Vstupní data'!R358),K2!$C$15:$D$23,2,0),0)</f>
        <v>0</v>
      </c>
      <c r="Q358" s="66" t="n">
        <f aca="false">IF(O358&gt;0,VLOOKUP(I358,'Pril3-drev'!$H$5:$I$83,2,0),0)</f>
        <v>0</v>
      </c>
      <c r="R358" s="66" t="n">
        <f aca="false">IF(Q358&gt;0,VLOOKUP(Q358,'Pril6-okus'!$A$5:$B$17,2,0),0)</f>
        <v>0</v>
      </c>
      <c r="S358" s="66" t="n">
        <f aca="false">IF(O358&gt;0,VLOOKUP(I358,'Pril3-drev'!$H$5:$J$83,3,0),0)</f>
        <v>0</v>
      </c>
      <c r="T358" s="66" t="str">
        <f aca="false">IF(O358&gt;0,IF(L358="k",0.9*VLOOKUP(S358,'ha-pocty-vyhl'!$A$5:$B$20,2,0),IF(L358="po",0.8*VLOOKUP(S358,'ha-pocty-vyhl'!$A$5:$B$20,2,0),VLOOKUP(S358,'ha-pocty-vyhl'!$A$5:$B$20,2,0))),"")</f>
        <v/>
      </c>
      <c r="U358" s="66" t="n">
        <f aca="false">'Vstupní data'!P358</f>
        <v>0</v>
      </c>
      <c r="V358" s="66" t="n">
        <f aca="false">IF(O358&gt;0,1.3*T358*1000*Z358/10000,0)</f>
        <v>0</v>
      </c>
      <c r="W358" s="66" t="n">
        <f aca="false">IF(O358&gt;0,1.3*T358*1000*Z358/10000,0)</f>
        <v>0</v>
      </c>
      <c r="X358" s="66" t="n">
        <f aca="false">IF(O358&gt;0,IF(O358&gt;V358,V358,O358),0)</f>
        <v>0</v>
      </c>
      <c r="Y358" s="66" t="n">
        <f aca="false">IF(O358&gt;0,IF(IF(U358&gt;W358,W358,U358)&lt;X358,W358,IF(U358&gt;W358,W358,U358)),0)</f>
        <v>0</v>
      </c>
      <c r="Z358" s="66" t="n">
        <f aca="false">IF(O358&gt;0,IF(J358&gt;0,J358,K358*H358/100),0)</f>
        <v>0</v>
      </c>
      <c r="AA358" s="67" t="n">
        <f aca="false">IF(O358&gt;0,CEILING(R358*P358*X358/Y358*Z358,1),0)</f>
        <v>0</v>
      </c>
      <c r="AB358" s="68" t="n">
        <f aca="false">IF(O358&gt;0,AA358/O358,0)</f>
        <v>0</v>
      </c>
      <c r="AC358" s="66" t="n">
        <f aca="false">'Vstupní data'!W358</f>
        <v>0</v>
      </c>
      <c r="AI358" s="66" t="str">
        <f aca="false">IF(OR('Vstupní data'!T358&gt;0,'Vstupní data'!U358&gt;0),VLOOKUP(I358,'Pril3-drev'!$H$5:$J$83,3,0),"")</f>
        <v/>
      </c>
      <c r="AJ358" s="66" t="n">
        <f aca="false">IF('Vstupní data'!V358="prostokořenný",0,IF('Vstupní data'!V358="krytokořenný","k",IF('Vstupní data'!V358="poloodrostky nebo odrostky, prostokořenné i krytokořenné","po",0)))</f>
        <v>0</v>
      </c>
      <c r="AK358" s="66" t="n">
        <f aca="false">IF(OR('Vstupní data'!T358&gt;0,'Vstupní data'!U358&gt;0),IF(AJ358="k",0.9*VLOOKUP(AI358,'ha-pocty-vyhl'!$A$5:$B$20,2,0),IF(AJ358="po",0.8*VLOOKUP(AI358,'ha-pocty-vyhl'!$A$5:$B$20,2,0),VLOOKUP(AI358,'ha-pocty-vyhl'!$A$5:$B$20,2,0))),0)</f>
        <v>0</v>
      </c>
      <c r="AL358" s="66" t="n">
        <f aca="false">IF(OR('Vstupní data'!T358&gt;0,'Vstupní data'!U358&gt;0),'Vstupní data'!K358*'Vstupní data'!M358/100,0)</f>
        <v>0</v>
      </c>
      <c r="AM358" s="66" t="n">
        <f aca="false">IF(OR('Vstupní data'!T358&gt;0,'Vstupní data'!U358&gt;0),IF('Vstupní data'!T358&gt;0,'Vstupní data'!T358,ROUND(10*'Vstupní data'!U358/AK358,0)),0)</f>
        <v>0</v>
      </c>
      <c r="AN358" s="69" t="n">
        <f aca="false">IF('Vstupní data'!T358&gt;0,   IF('Vstupní data'!T358&lt;=AL358,'Vstupní data'!T358,AL358),   IF(AM358&lt;AL358,AM358,AL358))</f>
        <v>0</v>
      </c>
      <c r="AO358" s="69" t="n">
        <f aca="false">'Vstupní data'!X358</f>
        <v>0</v>
      </c>
      <c r="AP358" s="66" t="n">
        <f aca="false">IF(OR('Vstupní data'!T358&gt;0,'Vstupní data'!U358&gt;0),IF(I358&lt;&gt;0,VLOOKUP(I358,'Pril3-drev'!$H$5:$I$83,2,0),0),0)</f>
        <v>0</v>
      </c>
      <c r="AQ358" s="66" t="n">
        <f aca="false">'Vstupní data'!Y358</f>
        <v>0</v>
      </c>
      <c r="AR358" s="66" t="str">
        <f aca="false">IF(AC358&gt;5,   IF('Vstupní data'!Y358&gt;0,   VLOOKUP(VLOOKUP(CONCATENATE(VLOOKUP(I358,'Pril3-drev'!$H$4:$L$83,5,0),AC358),'Pril3-drev'!$Q$4:$R$2803,2,0),'AVB-BS'!$C$5:$S$29 ,LOOKUP(AQ358,'AVB-BS'!$D$3:$S$3,'AVB-BS'!$D$1:$S$1) ,0 )   ,   IF('Vstupní data'!Z358&gt;0,'Vstupní data'!Z358,0)) , "")</f>
        <v/>
      </c>
      <c r="AS358" s="70" t="str">
        <f aca="false">IF(AC358&gt;5,VLOOKUP(CONCATENATE(AP358,AR358),'Pril1-THLPa'!$H$6:$N$96,4,0),"")</f>
        <v/>
      </c>
      <c r="AT358" s="70" t="str">
        <f aca="false">IF(AC358&gt;5,VLOOKUP(CONCATENATE(AP358,AR358),'Pril1-THLPa'!$H$6:$N$96,5,0),"")</f>
        <v/>
      </c>
      <c r="AU358" s="70" t="str">
        <f aca="false">IF(AC358&gt;5,VLOOKUP(CONCATENATE(AP358,AR358),'Pril1-THLPa'!$H$6:$N$96,6,0),"")</f>
        <v/>
      </c>
      <c r="AV358" s="70" t="str">
        <f aca="false">IF(AC358&gt;5,VLOOKUP(CONCATENATE(AP358,AR358),'Pril1-THLPa'!$H$6:$N$96,7,0),"")</f>
        <v/>
      </c>
      <c r="AW358" s="70" t="str">
        <f aca="false">IF(AC358&gt;5,VLOOKUP(CONCATENATE(AP358,AR358),'Pril1-THLPa'!$H$6:$O$96,8,0),"")</f>
        <v/>
      </c>
      <c r="AX358" s="66" t="n">
        <f aca="false">IF(AC358&gt;0,IF(AND(AC358&gt;0,AC358&lt;=5),VLOOKUP(AP358,'Pril1-THLPa'!$A$6:$F$18,LOOKUP(AC358,'Pril1-THLPa'!$B$5:$F$5,'Pril1-THLPa'!$B$4:$F$4),0),AS358+AT358*(AC358-5)+AU358*POWER(AC358-5,2)+AV358*POWER(AC358-5,3)+AW358*POWER(AC358-5,4)),0)</f>
        <v>0</v>
      </c>
      <c r="AY358" s="71"/>
      <c r="AZ358" s="66" t="n">
        <f aca="false">'Vstupní data'!AA358</f>
        <v>0</v>
      </c>
      <c r="BA358" s="66" t="n">
        <f aca="false">IF(OR('Vstupní data'!T358&gt;0,'Vstupní data'!U358&gt;0),IF(AC358&lt;&gt;"",AX358*AO358/10*(100+AZ358)/100,0),0)</f>
        <v>0</v>
      </c>
      <c r="BB358" s="67" t="n">
        <f aca="false">IF(AC358&lt;&gt;"",ROUND(BA358*AN358,0),0)</f>
        <v>0</v>
      </c>
      <c r="BC358" s="68" t="str">
        <f aca="false">IF(AE358&gt;0,BB358/AE358,"")</f>
        <v/>
      </c>
      <c r="BD358" s="66" t="n">
        <f aca="false">'Vstupní data'!AE358</f>
        <v>0</v>
      </c>
      <c r="BF358" s="66" t="n">
        <f aca="false">'Vstupní data'!AC358</f>
        <v>0</v>
      </c>
      <c r="BH358" s="66" t="n">
        <f aca="false">'Vstupní data'!AD358</f>
        <v>0</v>
      </c>
      <c r="BI358" s="66" t="n">
        <f aca="false">'Vstupní data'!AF358</f>
        <v>0</v>
      </c>
      <c r="BJ358" s="69" t="n">
        <f aca="false">'Vstupní data'!AG358</f>
        <v>0</v>
      </c>
      <c r="BK358" s="69" t="n">
        <f aca="false">IF(BF358&lt;&gt;0,VLOOKUP(I358,'Pril3-drev'!$H$5:$I$83,2,0),0)</f>
        <v>0</v>
      </c>
      <c r="BL358" s="69" t="n">
        <f aca="false">IF(BF358&lt;&gt;0,VLOOKUP(BK358,'Pril3-drev'!$A$5:$C$17,3,0),0)</f>
        <v>0</v>
      </c>
      <c r="BM358" s="69" t="n">
        <f aca="false">'Vstupní data'!AH358</f>
        <v>0</v>
      </c>
      <c r="BN358" s="69" t="n">
        <f aca="false">IF('Vstupní data'!AH358&gt;0,   VLOOKUP(VLOOKUP(CONCATENATE(VLOOKUP(I358,'Pril3-drev'!$H$4:$L$83,5,0),BD358),'Pril3-drev'!$Q$4:$R$2803,2,0),'AVB-BS'!$C$5:$S$29 ,LOOKUP(BM358,'AVB-BS'!$D$3:$S$3,'AVB-BS'!$D$1:$S$1) ,0 )   ,   IF('Vstupní data'!AI358&gt;0,'Vstupní data'!AI358,0))</f>
        <v>0</v>
      </c>
      <c r="BO358" s="69" t="str">
        <f aca="false">IF(BX358&gt;5,VLOOKUP(CONCATENATE(BK358,BN358),'Pril1-THLPa'!$H$6:$N$96,4,0),"")</f>
        <v/>
      </c>
      <c r="BP358" s="69" t="str">
        <f aca="false">IF(BX358&gt;5,VLOOKUP(CONCATENATE(BK358,BN358),'Pril1-THLPa'!$H$6:$N$96,5,0),"")</f>
        <v/>
      </c>
      <c r="BQ358" s="69" t="str">
        <f aca="false">IF(BX358&gt;5,VLOOKUP(CONCATENATE(BK358,BN358),'Pril1-THLPa'!$H$6:$N$96,6,0),"")</f>
        <v/>
      </c>
      <c r="BR358" s="69" t="str">
        <f aca="false">IF(BX358&gt;5,VLOOKUP(CONCATENATE(BK358,BN358),'Pril1-THLPa'!$H$6:$N$96,7,0),"")</f>
        <v/>
      </c>
      <c r="BS358" s="69" t="str">
        <f aca="false">IF(BX358&gt;5,VLOOKUP(CONCATENATE(BK358,BN358),'Pril1-THLPa'!$H$6:$O$96,8,0),"")</f>
        <v/>
      </c>
      <c r="BT358" s="69" t="str">
        <f aca="false">IF(BF358&gt;0, IF(BK358="smrk",  VLOOKUP(VLOOKUP(BD358,'Pril9-K3'!$L$8:$M$207,2,0),'Pril9-K3'!$A$8:$J$16,LOOKUP(BN358,'Pril9-K3'!$A$7:$J$7,'Pril9-K3'!$A$5:$J$5),0), IF(AND(BK358&lt;&gt;"smrk",'Vstupní data'!AK358&lt;&gt;""),'Vstupní data'!AK358,   VLOOKUP(VLOOKUP(BD358,'Pril9-K3'!$L$8:$M$207,2,0),'Pril9-K3'!$A$8:$J$16,LOOKUP(BN358,'Pril9-K3'!$A$7:$J$7,'Pril9-K3'!$A$5:$J$5),0)   )),   "")</f>
        <v/>
      </c>
      <c r="BV358" s="69" t="n">
        <f aca="false">'Vstupní data'!AJ358</f>
        <v>0</v>
      </c>
      <c r="BW358" s="69" t="n">
        <f aca="false">IF(BF358&gt;0,IF(J358&gt;0,J358,K358*H358/100),0)</f>
        <v>0</v>
      </c>
      <c r="BX358" s="69" t="n">
        <f aca="false">IF(BF358&gt;0,IF(BJ358&gt;BL358,BL358,BJ358),0)</f>
        <v>0</v>
      </c>
      <c r="BY358" s="69" t="n">
        <f aca="false">IF(BD358=0,0,IF(AND(BX358&gt;0,BX358&lt;=5),  IF(AND(BX358&gt;0,BX358&lt;=5),VLOOKUP(BK358,'Pril1-THLPa'!$A$6:$F$18,IF(AND(BX358&gt;0,BX358&lt;=5),LOOKUP(BX358,'Pril1-THLPa'!$B$5:$F$5,'Pril1-THLPa'!$B$4:$F$4),""),0),""),  IF(BX358&gt;5,BO358+BP358*(BX358-5)+BQ358*POWER(BX358-5,2)+BR358*POWER(BX358-5,3)+BS358*POWER(BX358-5,4),"")))</f>
        <v>0</v>
      </c>
      <c r="BZ358" s="69" t="n">
        <f aca="false">IF(BY358&gt;0,BY358*BI358/10*BW358*(100+BV358)/100,0)</f>
        <v>0</v>
      </c>
      <c r="CA358" s="69" t="n">
        <f aca="false">IF(BD358&gt;0,BX358-IF(BD358&gt;BX358,BX358,BD358),0)</f>
        <v>0</v>
      </c>
      <c r="CB358" s="69" t="n">
        <f aca="false">POWER(1.01,CA358)</f>
        <v>1</v>
      </c>
      <c r="CC358" s="69" t="n">
        <f aca="false">IF(BF358&gt;0,IF(BF358&gt;BH358,1,BF358/BH358),0)</f>
        <v>0</v>
      </c>
      <c r="CD358" s="72" t="n">
        <f aca="false">IF(BD358=0,0,IF(BF358&gt;0,ROUND(IF(CB358&lt;&gt;0,BZ358*BT358*1/CB358*CC358,0),0),0))</f>
        <v>0</v>
      </c>
      <c r="CE358" s="73" t="str">
        <f aca="false">IF(BF358&gt;0,IF(BF358&gt;BH358,CD358/BF358,CD358/BH358),"")</f>
        <v/>
      </c>
      <c r="CF358" s="69" t="n">
        <f aca="false">'Vstupní data'!AM358</f>
        <v>0</v>
      </c>
      <c r="CG358" s="69" t="n">
        <f aca="false">'Vstupní data'!AN358</f>
        <v>0</v>
      </c>
      <c r="CH358" s="69" t="n">
        <f aca="false">'Vstupní data'!AO358</f>
        <v>0</v>
      </c>
      <c r="CI358" s="69" t="n">
        <f aca="false">'Vstupní data'!AP358</f>
        <v>0</v>
      </c>
      <c r="CJ358" s="72" t="n">
        <f aca="false">ROUND(CH358*CI358,0)</f>
        <v>0</v>
      </c>
      <c r="CK358" s="74" t="str">
        <f aca="false">IF(OR(AA358&gt;0,BB358&gt;0,CD358&gt;0,CJ358&gt;0),AA358+BB358+CD358+CJ358,"")</f>
        <v/>
      </c>
    </row>
    <row r="359" customFormat="false" ht="12.8" hidden="false" customHeight="false" outlineLevel="0" collapsed="false">
      <c r="A359" s="66" t="n">
        <f aca="false">'Vstupní data'!A359</f>
        <v>0</v>
      </c>
      <c r="F359" s="66" t="str">
        <f aca="false">CONCATENATE('Vstupní data'!F359,'Vstupní data'!G359,'Vstupní data'!H359,'Vstupní data'!I359)</f>
        <v/>
      </c>
      <c r="G359" s="66"/>
      <c r="H359" s="66" t="n">
        <f aca="false">'Vstupní data'!K359</f>
        <v>0</v>
      </c>
      <c r="I359" s="66" t="n">
        <f aca="false">'Vstupní data'!L359</f>
        <v>0</v>
      </c>
      <c r="J359" s="66" t="n">
        <f aca="false">'Vstupní data'!K359*'Vstupní data'!M359/100</f>
        <v>0</v>
      </c>
      <c r="L359" s="66" t="n">
        <f aca="false">IF('Vstupní data'!N359="prostokořenný",0,IF('Vstupní data'!N359="krytokořenný","k",IF('Vstupní data'!N359="poloodrostky nebo odrostky, prostokořenné i krytokořenné","po",0)))</f>
        <v>0</v>
      </c>
      <c r="N359" s="66"/>
      <c r="O359" s="66" t="n">
        <f aca="false">'Vstupní data'!O359</f>
        <v>0</v>
      </c>
      <c r="P359" s="66" t="n">
        <f aca="false">IF(O359&gt;0,VLOOKUP(CONCATENATE(VLOOKUP(I359,'Pril3-drev'!$H$5:$K$83,4,0),"-",'Vstupní data'!R359),K2!$C$15:$D$23,2,0),0)</f>
        <v>0</v>
      </c>
      <c r="Q359" s="66" t="n">
        <f aca="false">IF(O359&gt;0,VLOOKUP(I359,'Pril3-drev'!$H$5:$I$83,2,0),0)</f>
        <v>0</v>
      </c>
      <c r="R359" s="66" t="n">
        <f aca="false">IF(Q359&gt;0,VLOOKUP(Q359,'Pril6-okus'!$A$5:$B$17,2,0),0)</f>
        <v>0</v>
      </c>
      <c r="S359" s="66" t="n">
        <f aca="false">IF(O359&gt;0,VLOOKUP(I359,'Pril3-drev'!$H$5:$J$83,3,0),0)</f>
        <v>0</v>
      </c>
      <c r="T359" s="66" t="str">
        <f aca="false">IF(O359&gt;0,IF(L359="k",0.9*VLOOKUP(S359,'ha-pocty-vyhl'!$A$5:$B$20,2,0),IF(L359="po",0.8*VLOOKUP(S359,'ha-pocty-vyhl'!$A$5:$B$20,2,0),VLOOKUP(S359,'ha-pocty-vyhl'!$A$5:$B$20,2,0))),"")</f>
        <v/>
      </c>
      <c r="U359" s="66" t="n">
        <f aca="false">'Vstupní data'!P359</f>
        <v>0</v>
      </c>
      <c r="V359" s="66" t="n">
        <f aca="false">IF(O359&gt;0,1.3*T359*1000*Z359/10000,0)</f>
        <v>0</v>
      </c>
      <c r="W359" s="66" t="n">
        <f aca="false">IF(O359&gt;0,1.3*T359*1000*Z359/10000,0)</f>
        <v>0</v>
      </c>
      <c r="X359" s="66" t="n">
        <f aca="false">IF(O359&gt;0,IF(O359&gt;V359,V359,O359),0)</f>
        <v>0</v>
      </c>
      <c r="Y359" s="66" t="n">
        <f aca="false">IF(O359&gt;0,IF(IF(U359&gt;W359,W359,U359)&lt;X359,W359,IF(U359&gt;W359,W359,U359)),0)</f>
        <v>0</v>
      </c>
      <c r="Z359" s="66" t="n">
        <f aca="false">IF(O359&gt;0,IF(J359&gt;0,J359,K359*H359/100),0)</f>
        <v>0</v>
      </c>
      <c r="AA359" s="67" t="n">
        <f aca="false">IF(O359&gt;0,CEILING(R359*P359*X359/Y359*Z359,1),0)</f>
        <v>0</v>
      </c>
      <c r="AB359" s="68" t="n">
        <f aca="false">IF(O359&gt;0,AA359/O359,0)</f>
        <v>0</v>
      </c>
      <c r="AC359" s="66" t="n">
        <f aca="false">'Vstupní data'!W359</f>
        <v>0</v>
      </c>
      <c r="AI359" s="66" t="str">
        <f aca="false">IF(OR('Vstupní data'!T359&gt;0,'Vstupní data'!U359&gt;0),VLOOKUP(I359,'Pril3-drev'!$H$5:$J$83,3,0),"")</f>
        <v/>
      </c>
      <c r="AJ359" s="66" t="n">
        <f aca="false">IF('Vstupní data'!V359="prostokořenný",0,IF('Vstupní data'!V359="krytokořenný","k",IF('Vstupní data'!V359="poloodrostky nebo odrostky, prostokořenné i krytokořenné","po",0)))</f>
        <v>0</v>
      </c>
      <c r="AK359" s="66" t="n">
        <f aca="false">IF(OR('Vstupní data'!T359&gt;0,'Vstupní data'!U359&gt;0),IF(AJ359="k",0.9*VLOOKUP(AI359,'ha-pocty-vyhl'!$A$5:$B$20,2,0),IF(AJ359="po",0.8*VLOOKUP(AI359,'ha-pocty-vyhl'!$A$5:$B$20,2,0),VLOOKUP(AI359,'ha-pocty-vyhl'!$A$5:$B$20,2,0))),0)</f>
        <v>0</v>
      </c>
      <c r="AL359" s="66" t="n">
        <f aca="false">IF(OR('Vstupní data'!T359&gt;0,'Vstupní data'!U359&gt;0),'Vstupní data'!K359*'Vstupní data'!M359/100,0)</f>
        <v>0</v>
      </c>
      <c r="AM359" s="66" t="n">
        <f aca="false">IF(OR('Vstupní data'!T359&gt;0,'Vstupní data'!U359&gt;0),IF('Vstupní data'!T359&gt;0,'Vstupní data'!T359,ROUND(10*'Vstupní data'!U359/AK359,0)),0)</f>
        <v>0</v>
      </c>
      <c r="AN359" s="69" t="n">
        <f aca="false">IF('Vstupní data'!T359&gt;0,   IF('Vstupní data'!T359&lt;=AL359,'Vstupní data'!T359,AL359),   IF(AM359&lt;AL359,AM359,AL359))</f>
        <v>0</v>
      </c>
      <c r="AO359" s="69" t="n">
        <f aca="false">'Vstupní data'!X359</f>
        <v>0</v>
      </c>
      <c r="AP359" s="66" t="n">
        <f aca="false">IF(OR('Vstupní data'!T359&gt;0,'Vstupní data'!U359&gt;0),IF(I359&lt;&gt;0,VLOOKUP(I359,'Pril3-drev'!$H$5:$I$83,2,0),0),0)</f>
        <v>0</v>
      </c>
      <c r="AQ359" s="66" t="n">
        <f aca="false">'Vstupní data'!Y359</f>
        <v>0</v>
      </c>
      <c r="AR359" s="66" t="str">
        <f aca="false">IF(AC359&gt;5,   IF('Vstupní data'!Y359&gt;0,   VLOOKUP(VLOOKUP(CONCATENATE(VLOOKUP(I359,'Pril3-drev'!$H$4:$L$83,5,0),AC359),'Pril3-drev'!$Q$4:$R$2803,2,0),'AVB-BS'!$C$5:$S$29 ,LOOKUP(AQ359,'AVB-BS'!$D$3:$S$3,'AVB-BS'!$D$1:$S$1) ,0 )   ,   IF('Vstupní data'!Z359&gt;0,'Vstupní data'!Z359,0)) , "")</f>
        <v/>
      </c>
      <c r="AS359" s="70" t="str">
        <f aca="false">IF(AC359&gt;5,VLOOKUP(CONCATENATE(AP359,AR359),'Pril1-THLPa'!$H$6:$N$96,4,0),"")</f>
        <v/>
      </c>
      <c r="AT359" s="70" t="str">
        <f aca="false">IF(AC359&gt;5,VLOOKUP(CONCATENATE(AP359,AR359),'Pril1-THLPa'!$H$6:$N$96,5,0),"")</f>
        <v/>
      </c>
      <c r="AU359" s="70" t="str">
        <f aca="false">IF(AC359&gt;5,VLOOKUP(CONCATENATE(AP359,AR359),'Pril1-THLPa'!$H$6:$N$96,6,0),"")</f>
        <v/>
      </c>
      <c r="AV359" s="70" t="str">
        <f aca="false">IF(AC359&gt;5,VLOOKUP(CONCATENATE(AP359,AR359),'Pril1-THLPa'!$H$6:$N$96,7,0),"")</f>
        <v/>
      </c>
      <c r="AW359" s="70" t="str">
        <f aca="false">IF(AC359&gt;5,VLOOKUP(CONCATENATE(AP359,AR359),'Pril1-THLPa'!$H$6:$O$96,8,0),"")</f>
        <v/>
      </c>
      <c r="AX359" s="66" t="n">
        <f aca="false">IF(AC359&gt;0,IF(AND(AC359&gt;0,AC359&lt;=5),VLOOKUP(AP359,'Pril1-THLPa'!$A$6:$F$18,LOOKUP(AC359,'Pril1-THLPa'!$B$5:$F$5,'Pril1-THLPa'!$B$4:$F$4),0),AS359+AT359*(AC359-5)+AU359*POWER(AC359-5,2)+AV359*POWER(AC359-5,3)+AW359*POWER(AC359-5,4)),0)</f>
        <v>0</v>
      </c>
      <c r="AY359" s="71"/>
      <c r="AZ359" s="66" t="n">
        <f aca="false">'Vstupní data'!AA359</f>
        <v>0</v>
      </c>
      <c r="BA359" s="66" t="n">
        <f aca="false">IF(OR('Vstupní data'!T359&gt;0,'Vstupní data'!U359&gt;0),IF(AC359&lt;&gt;"",AX359*AO359/10*(100+AZ359)/100,0),0)</f>
        <v>0</v>
      </c>
      <c r="BB359" s="67" t="n">
        <f aca="false">IF(AC359&lt;&gt;"",ROUND(BA359*AN359,0),0)</f>
        <v>0</v>
      </c>
      <c r="BC359" s="68" t="str">
        <f aca="false">IF(AE359&gt;0,BB359/AE359,"")</f>
        <v/>
      </c>
      <c r="BD359" s="66" t="n">
        <f aca="false">'Vstupní data'!AE359</f>
        <v>0</v>
      </c>
      <c r="BF359" s="66" t="n">
        <f aca="false">'Vstupní data'!AC359</f>
        <v>0</v>
      </c>
      <c r="BH359" s="66" t="n">
        <f aca="false">'Vstupní data'!AD359</f>
        <v>0</v>
      </c>
      <c r="BI359" s="66" t="n">
        <f aca="false">'Vstupní data'!AF359</f>
        <v>0</v>
      </c>
      <c r="BJ359" s="69" t="n">
        <f aca="false">'Vstupní data'!AG359</f>
        <v>0</v>
      </c>
      <c r="BK359" s="69" t="n">
        <f aca="false">IF(BF359&lt;&gt;0,VLOOKUP(I359,'Pril3-drev'!$H$5:$I$83,2,0),0)</f>
        <v>0</v>
      </c>
      <c r="BL359" s="69" t="n">
        <f aca="false">IF(BF359&lt;&gt;0,VLOOKUP(BK359,'Pril3-drev'!$A$5:$C$17,3,0),0)</f>
        <v>0</v>
      </c>
      <c r="BM359" s="69" t="n">
        <f aca="false">'Vstupní data'!AH359</f>
        <v>0</v>
      </c>
      <c r="BN359" s="69" t="n">
        <f aca="false">IF('Vstupní data'!AH359&gt;0,   VLOOKUP(VLOOKUP(CONCATENATE(VLOOKUP(I359,'Pril3-drev'!$H$4:$L$83,5,0),BD359),'Pril3-drev'!$Q$4:$R$2803,2,0),'AVB-BS'!$C$5:$S$29 ,LOOKUP(BM359,'AVB-BS'!$D$3:$S$3,'AVB-BS'!$D$1:$S$1) ,0 )   ,   IF('Vstupní data'!AI359&gt;0,'Vstupní data'!AI359,0))</f>
        <v>0</v>
      </c>
      <c r="BO359" s="69" t="str">
        <f aca="false">IF(BX359&gt;5,VLOOKUP(CONCATENATE(BK359,BN359),'Pril1-THLPa'!$H$6:$N$96,4,0),"")</f>
        <v/>
      </c>
      <c r="BP359" s="69" t="str">
        <f aca="false">IF(BX359&gt;5,VLOOKUP(CONCATENATE(BK359,BN359),'Pril1-THLPa'!$H$6:$N$96,5,0),"")</f>
        <v/>
      </c>
      <c r="BQ359" s="69" t="str">
        <f aca="false">IF(BX359&gt;5,VLOOKUP(CONCATENATE(BK359,BN359),'Pril1-THLPa'!$H$6:$N$96,6,0),"")</f>
        <v/>
      </c>
      <c r="BR359" s="69" t="str">
        <f aca="false">IF(BX359&gt;5,VLOOKUP(CONCATENATE(BK359,BN359),'Pril1-THLPa'!$H$6:$N$96,7,0),"")</f>
        <v/>
      </c>
      <c r="BS359" s="69" t="str">
        <f aca="false">IF(BX359&gt;5,VLOOKUP(CONCATENATE(BK359,BN359),'Pril1-THLPa'!$H$6:$O$96,8,0),"")</f>
        <v/>
      </c>
      <c r="BT359" s="69" t="str">
        <f aca="false">IF(BF359&gt;0, IF(BK359="smrk",  VLOOKUP(VLOOKUP(BD359,'Pril9-K3'!$L$8:$M$207,2,0),'Pril9-K3'!$A$8:$J$16,LOOKUP(BN359,'Pril9-K3'!$A$7:$J$7,'Pril9-K3'!$A$5:$J$5),0), IF(AND(BK359&lt;&gt;"smrk",'Vstupní data'!AK359&lt;&gt;""),'Vstupní data'!AK359,   VLOOKUP(VLOOKUP(BD359,'Pril9-K3'!$L$8:$M$207,2,0),'Pril9-K3'!$A$8:$J$16,LOOKUP(BN359,'Pril9-K3'!$A$7:$J$7,'Pril9-K3'!$A$5:$J$5),0)   )),   "")</f>
        <v/>
      </c>
      <c r="BV359" s="69" t="n">
        <f aca="false">'Vstupní data'!AJ359</f>
        <v>0</v>
      </c>
      <c r="BW359" s="69" t="n">
        <f aca="false">IF(BF359&gt;0,IF(J359&gt;0,J359,K359*H359/100),0)</f>
        <v>0</v>
      </c>
      <c r="BX359" s="69" t="n">
        <f aca="false">IF(BF359&gt;0,IF(BJ359&gt;BL359,BL359,BJ359),0)</f>
        <v>0</v>
      </c>
      <c r="BY359" s="69" t="n">
        <f aca="false">IF(BD359=0,0,IF(AND(BX359&gt;0,BX359&lt;=5),  IF(AND(BX359&gt;0,BX359&lt;=5),VLOOKUP(BK359,'Pril1-THLPa'!$A$6:$F$18,IF(AND(BX359&gt;0,BX359&lt;=5),LOOKUP(BX359,'Pril1-THLPa'!$B$5:$F$5,'Pril1-THLPa'!$B$4:$F$4),""),0),""),  IF(BX359&gt;5,BO359+BP359*(BX359-5)+BQ359*POWER(BX359-5,2)+BR359*POWER(BX359-5,3)+BS359*POWER(BX359-5,4),"")))</f>
        <v>0</v>
      </c>
      <c r="BZ359" s="69" t="n">
        <f aca="false">IF(BY359&gt;0,BY359*BI359/10*BW359*(100+BV359)/100,0)</f>
        <v>0</v>
      </c>
      <c r="CA359" s="69" t="n">
        <f aca="false">IF(BD359&gt;0,BX359-IF(BD359&gt;BX359,BX359,BD359),0)</f>
        <v>0</v>
      </c>
      <c r="CB359" s="69" t="n">
        <f aca="false">POWER(1.01,CA359)</f>
        <v>1</v>
      </c>
      <c r="CC359" s="69" t="n">
        <f aca="false">IF(BF359&gt;0,IF(BF359&gt;BH359,1,BF359/BH359),0)</f>
        <v>0</v>
      </c>
      <c r="CD359" s="72" t="n">
        <f aca="false">IF(BD359=0,0,IF(BF359&gt;0,ROUND(IF(CB359&lt;&gt;0,BZ359*BT359*1/CB359*CC359,0),0),0))</f>
        <v>0</v>
      </c>
      <c r="CE359" s="73" t="str">
        <f aca="false">IF(BF359&gt;0,IF(BF359&gt;BH359,CD359/BF359,CD359/BH359),"")</f>
        <v/>
      </c>
      <c r="CF359" s="69" t="n">
        <f aca="false">'Vstupní data'!AM359</f>
        <v>0</v>
      </c>
      <c r="CG359" s="69" t="n">
        <f aca="false">'Vstupní data'!AN359</f>
        <v>0</v>
      </c>
      <c r="CH359" s="69" t="n">
        <f aca="false">'Vstupní data'!AO359</f>
        <v>0</v>
      </c>
      <c r="CI359" s="69" t="n">
        <f aca="false">'Vstupní data'!AP359</f>
        <v>0</v>
      </c>
      <c r="CJ359" s="72" t="n">
        <f aca="false">ROUND(CH359*CI359,0)</f>
        <v>0</v>
      </c>
      <c r="CK359" s="74" t="str">
        <f aca="false">IF(OR(AA359&gt;0,BB359&gt;0,CD359&gt;0,CJ359&gt;0),AA359+BB359+CD359+CJ359,"")</f>
        <v/>
      </c>
    </row>
    <row r="360" customFormat="false" ht="12.8" hidden="false" customHeight="false" outlineLevel="0" collapsed="false">
      <c r="A360" s="66" t="n">
        <f aca="false">'Vstupní data'!A360</f>
        <v>0</v>
      </c>
      <c r="F360" s="66" t="str">
        <f aca="false">CONCATENATE('Vstupní data'!F360,'Vstupní data'!G360,'Vstupní data'!H360,'Vstupní data'!I360)</f>
        <v/>
      </c>
      <c r="G360" s="66"/>
      <c r="H360" s="66" t="n">
        <f aca="false">'Vstupní data'!K360</f>
        <v>0</v>
      </c>
      <c r="I360" s="66" t="n">
        <f aca="false">'Vstupní data'!L360</f>
        <v>0</v>
      </c>
      <c r="J360" s="66" t="n">
        <f aca="false">'Vstupní data'!K360*'Vstupní data'!M360/100</f>
        <v>0</v>
      </c>
      <c r="L360" s="66" t="n">
        <f aca="false">IF('Vstupní data'!N360="prostokořenný",0,IF('Vstupní data'!N360="krytokořenný","k",IF('Vstupní data'!N360="poloodrostky nebo odrostky, prostokořenné i krytokořenné","po",0)))</f>
        <v>0</v>
      </c>
      <c r="N360" s="66"/>
      <c r="O360" s="66" t="n">
        <f aca="false">'Vstupní data'!O360</f>
        <v>0</v>
      </c>
      <c r="P360" s="66" t="n">
        <f aca="false">IF(O360&gt;0,VLOOKUP(CONCATENATE(VLOOKUP(I360,'Pril3-drev'!$H$5:$K$83,4,0),"-",'Vstupní data'!R360),K2!$C$15:$D$23,2,0),0)</f>
        <v>0</v>
      </c>
      <c r="Q360" s="66" t="n">
        <f aca="false">IF(O360&gt;0,VLOOKUP(I360,'Pril3-drev'!$H$5:$I$83,2,0),0)</f>
        <v>0</v>
      </c>
      <c r="R360" s="66" t="n">
        <f aca="false">IF(Q360&gt;0,VLOOKUP(Q360,'Pril6-okus'!$A$5:$B$17,2,0),0)</f>
        <v>0</v>
      </c>
      <c r="S360" s="66" t="n">
        <f aca="false">IF(O360&gt;0,VLOOKUP(I360,'Pril3-drev'!$H$5:$J$83,3,0),0)</f>
        <v>0</v>
      </c>
      <c r="T360" s="66" t="str">
        <f aca="false">IF(O360&gt;0,IF(L360="k",0.9*VLOOKUP(S360,'ha-pocty-vyhl'!$A$5:$B$20,2,0),IF(L360="po",0.8*VLOOKUP(S360,'ha-pocty-vyhl'!$A$5:$B$20,2,0),VLOOKUP(S360,'ha-pocty-vyhl'!$A$5:$B$20,2,0))),"")</f>
        <v/>
      </c>
      <c r="U360" s="66" t="n">
        <f aca="false">'Vstupní data'!P360</f>
        <v>0</v>
      </c>
      <c r="V360" s="66" t="n">
        <f aca="false">IF(O360&gt;0,1.3*T360*1000*Z360/10000,0)</f>
        <v>0</v>
      </c>
      <c r="W360" s="66" t="n">
        <f aca="false">IF(O360&gt;0,1.3*T360*1000*Z360/10000,0)</f>
        <v>0</v>
      </c>
      <c r="X360" s="66" t="n">
        <f aca="false">IF(O360&gt;0,IF(O360&gt;V360,V360,O360),0)</f>
        <v>0</v>
      </c>
      <c r="Y360" s="66" t="n">
        <f aca="false">IF(O360&gt;0,IF(IF(U360&gt;W360,W360,U360)&lt;X360,W360,IF(U360&gt;W360,W360,U360)),0)</f>
        <v>0</v>
      </c>
      <c r="Z360" s="66" t="n">
        <f aca="false">IF(O360&gt;0,IF(J360&gt;0,J360,K360*H360/100),0)</f>
        <v>0</v>
      </c>
      <c r="AA360" s="67" t="n">
        <f aca="false">IF(O360&gt;0,CEILING(R360*P360*X360/Y360*Z360,1),0)</f>
        <v>0</v>
      </c>
      <c r="AB360" s="68" t="n">
        <f aca="false">IF(O360&gt;0,AA360/O360,0)</f>
        <v>0</v>
      </c>
      <c r="AC360" s="66" t="n">
        <f aca="false">'Vstupní data'!W360</f>
        <v>0</v>
      </c>
      <c r="AI360" s="66" t="str">
        <f aca="false">IF(OR('Vstupní data'!T360&gt;0,'Vstupní data'!U360&gt;0),VLOOKUP(I360,'Pril3-drev'!$H$5:$J$83,3,0),"")</f>
        <v/>
      </c>
      <c r="AJ360" s="66" t="n">
        <f aca="false">IF('Vstupní data'!V360="prostokořenný",0,IF('Vstupní data'!V360="krytokořenný","k",IF('Vstupní data'!V360="poloodrostky nebo odrostky, prostokořenné i krytokořenné","po",0)))</f>
        <v>0</v>
      </c>
      <c r="AK360" s="66" t="n">
        <f aca="false">IF(OR('Vstupní data'!T360&gt;0,'Vstupní data'!U360&gt;0),IF(AJ360="k",0.9*VLOOKUP(AI360,'ha-pocty-vyhl'!$A$5:$B$20,2,0),IF(AJ360="po",0.8*VLOOKUP(AI360,'ha-pocty-vyhl'!$A$5:$B$20,2,0),VLOOKUP(AI360,'ha-pocty-vyhl'!$A$5:$B$20,2,0))),0)</f>
        <v>0</v>
      </c>
      <c r="AL360" s="66" t="n">
        <f aca="false">IF(OR('Vstupní data'!T360&gt;0,'Vstupní data'!U360&gt;0),'Vstupní data'!K360*'Vstupní data'!M360/100,0)</f>
        <v>0</v>
      </c>
      <c r="AM360" s="66" t="n">
        <f aca="false">IF(OR('Vstupní data'!T360&gt;0,'Vstupní data'!U360&gt;0),IF('Vstupní data'!T360&gt;0,'Vstupní data'!T360,ROUND(10*'Vstupní data'!U360/AK360,0)),0)</f>
        <v>0</v>
      </c>
      <c r="AN360" s="69" t="n">
        <f aca="false">IF('Vstupní data'!T360&gt;0,   IF('Vstupní data'!T360&lt;=AL360,'Vstupní data'!T360,AL360),   IF(AM360&lt;AL360,AM360,AL360))</f>
        <v>0</v>
      </c>
      <c r="AO360" s="69" t="n">
        <f aca="false">'Vstupní data'!X360</f>
        <v>0</v>
      </c>
      <c r="AP360" s="66" t="n">
        <f aca="false">IF(OR('Vstupní data'!T360&gt;0,'Vstupní data'!U360&gt;0),IF(I360&lt;&gt;0,VLOOKUP(I360,'Pril3-drev'!$H$5:$I$83,2,0),0),0)</f>
        <v>0</v>
      </c>
      <c r="AQ360" s="66" t="n">
        <f aca="false">'Vstupní data'!Y360</f>
        <v>0</v>
      </c>
      <c r="AR360" s="66" t="str">
        <f aca="false">IF(AC360&gt;5,   IF('Vstupní data'!Y360&gt;0,   VLOOKUP(VLOOKUP(CONCATENATE(VLOOKUP(I360,'Pril3-drev'!$H$4:$L$83,5,0),AC360),'Pril3-drev'!$Q$4:$R$2803,2,0),'AVB-BS'!$C$5:$S$29 ,LOOKUP(AQ360,'AVB-BS'!$D$3:$S$3,'AVB-BS'!$D$1:$S$1) ,0 )   ,   IF('Vstupní data'!Z360&gt;0,'Vstupní data'!Z360,0)) , "")</f>
        <v/>
      </c>
      <c r="AS360" s="70" t="str">
        <f aca="false">IF(AC360&gt;5,VLOOKUP(CONCATENATE(AP360,AR360),'Pril1-THLPa'!$H$6:$N$96,4,0),"")</f>
        <v/>
      </c>
      <c r="AT360" s="70" t="str">
        <f aca="false">IF(AC360&gt;5,VLOOKUP(CONCATENATE(AP360,AR360),'Pril1-THLPa'!$H$6:$N$96,5,0),"")</f>
        <v/>
      </c>
      <c r="AU360" s="70" t="str">
        <f aca="false">IF(AC360&gt;5,VLOOKUP(CONCATENATE(AP360,AR360),'Pril1-THLPa'!$H$6:$N$96,6,0),"")</f>
        <v/>
      </c>
      <c r="AV360" s="70" t="str">
        <f aca="false">IF(AC360&gt;5,VLOOKUP(CONCATENATE(AP360,AR360),'Pril1-THLPa'!$H$6:$N$96,7,0),"")</f>
        <v/>
      </c>
      <c r="AW360" s="70" t="str">
        <f aca="false">IF(AC360&gt;5,VLOOKUP(CONCATENATE(AP360,AR360),'Pril1-THLPa'!$H$6:$O$96,8,0),"")</f>
        <v/>
      </c>
      <c r="AX360" s="66" t="n">
        <f aca="false">IF(AC360&gt;0,IF(AND(AC360&gt;0,AC360&lt;=5),VLOOKUP(AP360,'Pril1-THLPa'!$A$6:$F$18,LOOKUP(AC360,'Pril1-THLPa'!$B$5:$F$5,'Pril1-THLPa'!$B$4:$F$4),0),AS360+AT360*(AC360-5)+AU360*POWER(AC360-5,2)+AV360*POWER(AC360-5,3)+AW360*POWER(AC360-5,4)),0)</f>
        <v>0</v>
      </c>
      <c r="AY360" s="71"/>
      <c r="AZ360" s="66" t="n">
        <f aca="false">'Vstupní data'!AA360</f>
        <v>0</v>
      </c>
      <c r="BA360" s="66" t="n">
        <f aca="false">IF(OR('Vstupní data'!T360&gt;0,'Vstupní data'!U360&gt;0),IF(AC360&lt;&gt;"",AX360*AO360/10*(100+AZ360)/100,0),0)</f>
        <v>0</v>
      </c>
      <c r="BB360" s="67" t="n">
        <f aca="false">IF(AC360&lt;&gt;"",ROUND(BA360*AN360,0),0)</f>
        <v>0</v>
      </c>
      <c r="BC360" s="68" t="str">
        <f aca="false">IF(AE360&gt;0,BB360/AE360,"")</f>
        <v/>
      </c>
      <c r="BD360" s="66" t="n">
        <f aca="false">'Vstupní data'!AE360</f>
        <v>0</v>
      </c>
      <c r="BF360" s="66" t="n">
        <f aca="false">'Vstupní data'!AC360</f>
        <v>0</v>
      </c>
      <c r="BH360" s="66" t="n">
        <f aca="false">'Vstupní data'!AD360</f>
        <v>0</v>
      </c>
      <c r="BI360" s="66" t="n">
        <f aca="false">'Vstupní data'!AF360</f>
        <v>0</v>
      </c>
      <c r="BJ360" s="69" t="n">
        <f aca="false">'Vstupní data'!AG360</f>
        <v>0</v>
      </c>
      <c r="BK360" s="69" t="n">
        <f aca="false">IF(BF360&lt;&gt;0,VLOOKUP(I360,'Pril3-drev'!$H$5:$I$83,2,0),0)</f>
        <v>0</v>
      </c>
      <c r="BL360" s="69" t="n">
        <f aca="false">IF(BF360&lt;&gt;0,VLOOKUP(BK360,'Pril3-drev'!$A$5:$C$17,3,0),0)</f>
        <v>0</v>
      </c>
      <c r="BM360" s="69" t="n">
        <f aca="false">'Vstupní data'!AH360</f>
        <v>0</v>
      </c>
      <c r="BN360" s="69" t="n">
        <f aca="false">IF('Vstupní data'!AH360&gt;0,   VLOOKUP(VLOOKUP(CONCATENATE(VLOOKUP(I360,'Pril3-drev'!$H$4:$L$83,5,0),BD360),'Pril3-drev'!$Q$4:$R$2803,2,0),'AVB-BS'!$C$5:$S$29 ,LOOKUP(BM360,'AVB-BS'!$D$3:$S$3,'AVB-BS'!$D$1:$S$1) ,0 )   ,   IF('Vstupní data'!AI360&gt;0,'Vstupní data'!AI360,0))</f>
        <v>0</v>
      </c>
      <c r="BO360" s="69" t="str">
        <f aca="false">IF(BX360&gt;5,VLOOKUP(CONCATENATE(BK360,BN360),'Pril1-THLPa'!$H$6:$N$96,4,0),"")</f>
        <v/>
      </c>
      <c r="BP360" s="69" t="str">
        <f aca="false">IF(BX360&gt;5,VLOOKUP(CONCATENATE(BK360,BN360),'Pril1-THLPa'!$H$6:$N$96,5,0),"")</f>
        <v/>
      </c>
      <c r="BQ360" s="69" t="str">
        <f aca="false">IF(BX360&gt;5,VLOOKUP(CONCATENATE(BK360,BN360),'Pril1-THLPa'!$H$6:$N$96,6,0),"")</f>
        <v/>
      </c>
      <c r="BR360" s="69" t="str">
        <f aca="false">IF(BX360&gt;5,VLOOKUP(CONCATENATE(BK360,BN360),'Pril1-THLPa'!$H$6:$N$96,7,0),"")</f>
        <v/>
      </c>
      <c r="BS360" s="69" t="str">
        <f aca="false">IF(BX360&gt;5,VLOOKUP(CONCATENATE(BK360,BN360),'Pril1-THLPa'!$H$6:$O$96,8,0),"")</f>
        <v/>
      </c>
      <c r="BT360" s="69" t="str">
        <f aca="false">IF(BF360&gt;0, IF(BK360="smrk",  VLOOKUP(VLOOKUP(BD360,'Pril9-K3'!$L$8:$M$207,2,0),'Pril9-K3'!$A$8:$J$16,LOOKUP(BN360,'Pril9-K3'!$A$7:$J$7,'Pril9-K3'!$A$5:$J$5),0), IF(AND(BK360&lt;&gt;"smrk",'Vstupní data'!AK360&lt;&gt;""),'Vstupní data'!AK360,   VLOOKUP(VLOOKUP(BD360,'Pril9-K3'!$L$8:$M$207,2,0),'Pril9-K3'!$A$8:$J$16,LOOKUP(BN360,'Pril9-K3'!$A$7:$J$7,'Pril9-K3'!$A$5:$J$5),0)   )),   "")</f>
        <v/>
      </c>
      <c r="BV360" s="69" t="n">
        <f aca="false">'Vstupní data'!AJ360</f>
        <v>0</v>
      </c>
      <c r="BW360" s="69" t="n">
        <f aca="false">IF(BF360&gt;0,IF(J360&gt;0,J360,K360*H360/100),0)</f>
        <v>0</v>
      </c>
      <c r="BX360" s="69" t="n">
        <f aca="false">IF(BF360&gt;0,IF(BJ360&gt;BL360,BL360,BJ360),0)</f>
        <v>0</v>
      </c>
      <c r="BY360" s="69" t="n">
        <f aca="false">IF(BD360=0,0,IF(AND(BX360&gt;0,BX360&lt;=5),  IF(AND(BX360&gt;0,BX360&lt;=5),VLOOKUP(BK360,'Pril1-THLPa'!$A$6:$F$18,IF(AND(BX360&gt;0,BX360&lt;=5),LOOKUP(BX360,'Pril1-THLPa'!$B$5:$F$5,'Pril1-THLPa'!$B$4:$F$4),""),0),""),  IF(BX360&gt;5,BO360+BP360*(BX360-5)+BQ360*POWER(BX360-5,2)+BR360*POWER(BX360-5,3)+BS360*POWER(BX360-5,4),"")))</f>
        <v>0</v>
      </c>
      <c r="BZ360" s="69" t="n">
        <f aca="false">IF(BY360&gt;0,BY360*BI360/10*BW360*(100+BV360)/100,0)</f>
        <v>0</v>
      </c>
      <c r="CA360" s="69" t="n">
        <f aca="false">IF(BD360&gt;0,BX360-IF(BD360&gt;BX360,BX360,BD360),0)</f>
        <v>0</v>
      </c>
      <c r="CB360" s="69" t="n">
        <f aca="false">POWER(1.01,CA360)</f>
        <v>1</v>
      </c>
      <c r="CC360" s="69" t="n">
        <f aca="false">IF(BF360&gt;0,IF(BF360&gt;BH360,1,BF360/BH360),0)</f>
        <v>0</v>
      </c>
      <c r="CD360" s="72" t="n">
        <f aca="false">IF(BD360=0,0,IF(BF360&gt;0,ROUND(IF(CB360&lt;&gt;0,BZ360*BT360*1/CB360*CC360,0),0),0))</f>
        <v>0</v>
      </c>
      <c r="CE360" s="73" t="str">
        <f aca="false">IF(BF360&gt;0,IF(BF360&gt;BH360,CD360/BF360,CD360/BH360),"")</f>
        <v/>
      </c>
      <c r="CF360" s="69" t="n">
        <f aca="false">'Vstupní data'!AM360</f>
        <v>0</v>
      </c>
      <c r="CG360" s="69" t="n">
        <f aca="false">'Vstupní data'!AN360</f>
        <v>0</v>
      </c>
      <c r="CH360" s="69" t="n">
        <f aca="false">'Vstupní data'!AO360</f>
        <v>0</v>
      </c>
      <c r="CI360" s="69" t="n">
        <f aca="false">'Vstupní data'!AP360</f>
        <v>0</v>
      </c>
      <c r="CJ360" s="72" t="n">
        <f aca="false">ROUND(CH360*CI360,0)</f>
        <v>0</v>
      </c>
      <c r="CK360" s="74" t="str">
        <f aca="false">IF(OR(AA360&gt;0,BB360&gt;0,CD360&gt;0,CJ360&gt;0),AA360+BB360+CD360+CJ360,"")</f>
        <v/>
      </c>
    </row>
    <row r="361" customFormat="false" ht="12.8" hidden="false" customHeight="false" outlineLevel="0" collapsed="false">
      <c r="A361" s="66" t="n">
        <f aca="false">'Vstupní data'!A361</f>
        <v>0</v>
      </c>
      <c r="F361" s="66" t="str">
        <f aca="false">CONCATENATE('Vstupní data'!F361,'Vstupní data'!G361,'Vstupní data'!H361,'Vstupní data'!I361)</f>
        <v/>
      </c>
      <c r="G361" s="66"/>
      <c r="H361" s="66" t="n">
        <f aca="false">'Vstupní data'!K361</f>
        <v>0</v>
      </c>
      <c r="I361" s="66" t="n">
        <f aca="false">'Vstupní data'!L361</f>
        <v>0</v>
      </c>
      <c r="J361" s="66" t="n">
        <f aca="false">'Vstupní data'!K361*'Vstupní data'!M361/100</f>
        <v>0</v>
      </c>
      <c r="L361" s="66" t="n">
        <f aca="false">IF('Vstupní data'!N361="prostokořenný",0,IF('Vstupní data'!N361="krytokořenný","k",IF('Vstupní data'!N361="poloodrostky nebo odrostky, prostokořenné i krytokořenné","po",0)))</f>
        <v>0</v>
      </c>
      <c r="N361" s="66"/>
      <c r="O361" s="66" t="n">
        <f aca="false">'Vstupní data'!O361</f>
        <v>0</v>
      </c>
      <c r="P361" s="66" t="n">
        <f aca="false">IF(O361&gt;0,VLOOKUP(CONCATENATE(VLOOKUP(I361,'Pril3-drev'!$H$5:$K$83,4,0),"-",'Vstupní data'!R361),K2!$C$15:$D$23,2,0),0)</f>
        <v>0</v>
      </c>
      <c r="Q361" s="66" t="n">
        <f aca="false">IF(O361&gt;0,VLOOKUP(I361,'Pril3-drev'!$H$5:$I$83,2,0),0)</f>
        <v>0</v>
      </c>
      <c r="R361" s="66" t="n">
        <f aca="false">IF(Q361&gt;0,VLOOKUP(Q361,'Pril6-okus'!$A$5:$B$17,2,0),0)</f>
        <v>0</v>
      </c>
      <c r="S361" s="66" t="n">
        <f aca="false">IF(O361&gt;0,VLOOKUP(I361,'Pril3-drev'!$H$5:$J$83,3,0),0)</f>
        <v>0</v>
      </c>
      <c r="T361" s="66" t="str">
        <f aca="false">IF(O361&gt;0,IF(L361="k",0.9*VLOOKUP(S361,'ha-pocty-vyhl'!$A$5:$B$20,2,0),IF(L361="po",0.8*VLOOKUP(S361,'ha-pocty-vyhl'!$A$5:$B$20,2,0),VLOOKUP(S361,'ha-pocty-vyhl'!$A$5:$B$20,2,0))),"")</f>
        <v/>
      </c>
      <c r="U361" s="66" t="n">
        <f aca="false">'Vstupní data'!P361</f>
        <v>0</v>
      </c>
      <c r="V361" s="66" t="n">
        <f aca="false">IF(O361&gt;0,1.3*T361*1000*Z361/10000,0)</f>
        <v>0</v>
      </c>
      <c r="W361" s="66" t="n">
        <f aca="false">IF(O361&gt;0,1.3*T361*1000*Z361/10000,0)</f>
        <v>0</v>
      </c>
      <c r="X361" s="66" t="n">
        <f aca="false">IF(O361&gt;0,IF(O361&gt;V361,V361,O361),0)</f>
        <v>0</v>
      </c>
      <c r="Y361" s="66" t="n">
        <f aca="false">IF(O361&gt;0,IF(IF(U361&gt;W361,W361,U361)&lt;X361,W361,IF(U361&gt;W361,W361,U361)),0)</f>
        <v>0</v>
      </c>
      <c r="Z361" s="66" t="n">
        <f aca="false">IF(O361&gt;0,IF(J361&gt;0,J361,K361*H361/100),0)</f>
        <v>0</v>
      </c>
      <c r="AA361" s="67" t="n">
        <f aca="false">IF(O361&gt;0,CEILING(R361*P361*X361/Y361*Z361,1),0)</f>
        <v>0</v>
      </c>
      <c r="AB361" s="68" t="n">
        <f aca="false">IF(O361&gt;0,AA361/O361,0)</f>
        <v>0</v>
      </c>
      <c r="AC361" s="66" t="n">
        <f aca="false">'Vstupní data'!W361</f>
        <v>0</v>
      </c>
      <c r="AI361" s="66" t="str">
        <f aca="false">IF(OR('Vstupní data'!T361&gt;0,'Vstupní data'!U361&gt;0),VLOOKUP(I361,'Pril3-drev'!$H$5:$J$83,3,0),"")</f>
        <v/>
      </c>
      <c r="AJ361" s="66" t="n">
        <f aca="false">IF('Vstupní data'!V361="prostokořenný",0,IF('Vstupní data'!V361="krytokořenný","k",IF('Vstupní data'!V361="poloodrostky nebo odrostky, prostokořenné i krytokořenné","po",0)))</f>
        <v>0</v>
      </c>
      <c r="AK361" s="66" t="n">
        <f aca="false">IF(OR('Vstupní data'!T361&gt;0,'Vstupní data'!U361&gt;0),IF(AJ361="k",0.9*VLOOKUP(AI361,'ha-pocty-vyhl'!$A$5:$B$20,2,0),IF(AJ361="po",0.8*VLOOKUP(AI361,'ha-pocty-vyhl'!$A$5:$B$20,2,0),VLOOKUP(AI361,'ha-pocty-vyhl'!$A$5:$B$20,2,0))),0)</f>
        <v>0</v>
      </c>
      <c r="AL361" s="66" t="n">
        <f aca="false">IF(OR('Vstupní data'!T361&gt;0,'Vstupní data'!U361&gt;0),'Vstupní data'!K361*'Vstupní data'!M361/100,0)</f>
        <v>0</v>
      </c>
      <c r="AM361" s="66" t="n">
        <f aca="false">IF(OR('Vstupní data'!T361&gt;0,'Vstupní data'!U361&gt;0),IF('Vstupní data'!T361&gt;0,'Vstupní data'!T361,ROUND(10*'Vstupní data'!U361/AK361,0)),0)</f>
        <v>0</v>
      </c>
      <c r="AN361" s="69" t="n">
        <f aca="false">IF('Vstupní data'!T361&gt;0,   IF('Vstupní data'!T361&lt;=AL361,'Vstupní data'!T361,AL361),   IF(AM361&lt;AL361,AM361,AL361))</f>
        <v>0</v>
      </c>
      <c r="AO361" s="69" t="n">
        <f aca="false">'Vstupní data'!X361</f>
        <v>0</v>
      </c>
      <c r="AP361" s="66" t="n">
        <f aca="false">IF(OR('Vstupní data'!T361&gt;0,'Vstupní data'!U361&gt;0),IF(I361&lt;&gt;0,VLOOKUP(I361,'Pril3-drev'!$H$5:$I$83,2,0),0),0)</f>
        <v>0</v>
      </c>
      <c r="AQ361" s="66" t="n">
        <f aca="false">'Vstupní data'!Y361</f>
        <v>0</v>
      </c>
      <c r="AR361" s="66" t="str">
        <f aca="false">IF(AC361&gt;5,   IF('Vstupní data'!Y361&gt;0,   VLOOKUP(VLOOKUP(CONCATENATE(VLOOKUP(I361,'Pril3-drev'!$H$4:$L$83,5,0),AC361),'Pril3-drev'!$Q$4:$R$2803,2,0),'AVB-BS'!$C$5:$S$29 ,LOOKUP(AQ361,'AVB-BS'!$D$3:$S$3,'AVB-BS'!$D$1:$S$1) ,0 )   ,   IF('Vstupní data'!Z361&gt;0,'Vstupní data'!Z361,0)) , "")</f>
        <v/>
      </c>
      <c r="AS361" s="70" t="str">
        <f aca="false">IF(AC361&gt;5,VLOOKUP(CONCATENATE(AP361,AR361),'Pril1-THLPa'!$H$6:$N$96,4,0),"")</f>
        <v/>
      </c>
      <c r="AT361" s="70" t="str">
        <f aca="false">IF(AC361&gt;5,VLOOKUP(CONCATENATE(AP361,AR361),'Pril1-THLPa'!$H$6:$N$96,5,0),"")</f>
        <v/>
      </c>
      <c r="AU361" s="70" t="str">
        <f aca="false">IF(AC361&gt;5,VLOOKUP(CONCATENATE(AP361,AR361),'Pril1-THLPa'!$H$6:$N$96,6,0),"")</f>
        <v/>
      </c>
      <c r="AV361" s="70" t="str">
        <f aca="false">IF(AC361&gt;5,VLOOKUP(CONCATENATE(AP361,AR361),'Pril1-THLPa'!$H$6:$N$96,7,0),"")</f>
        <v/>
      </c>
      <c r="AW361" s="70" t="str">
        <f aca="false">IF(AC361&gt;5,VLOOKUP(CONCATENATE(AP361,AR361),'Pril1-THLPa'!$H$6:$O$96,8,0),"")</f>
        <v/>
      </c>
      <c r="AX361" s="66" t="n">
        <f aca="false">IF(AC361&gt;0,IF(AND(AC361&gt;0,AC361&lt;=5),VLOOKUP(AP361,'Pril1-THLPa'!$A$6:$F$18,LOOKUP(AC361,'Pril1-THLPa'!$B$5:$F$5,'Pril1-THLPa'!$B$4:$F$4),0),AS361+AT361*(AC361-5)+AU361*POWER(AC361-5,2)+AV361*POWER(AC361-5,3)+AW361*POWER(AC361-5,4)),0)</f>
        <v>0</v>
      </c>
      <c r="AY361" s="71"/>
      <c r="AZ361" s="66" t="n">
        <f aca="false">'Vstupní data'!AA361</f>
        <v>0</v>
      </c>
      <c r="BA361" s="66" t="n">
        <f aca="false">IF(OR('Vstupní data'!T361&gt;0,'Vstupní data'!U361&gt;0),IF(AC361&lt;&gt;"",AX361*AO361/10*(100+AZ361)/100,0),0)</f>
        <v>0</v>
      </c>
      <c r="BB361" s="67" t="n">
        <f aca="false">IF(AC361&lt;&gt;"",ROUND(BA361*AN361,0),0)</f>
        <v>0</v>
      </c>
      <c r="BC361" s="68" t="str">
        <f aca="false">IF(AE361&gt;0,BB361/AE361,"")</f>
        <v/>
      </c>
      <c r="BD361" s="66" t="n">
        <f aca="false">'Vstupní data'!AE361</f>
        <v>0</v>
      </c>
      <c r="BF361" s="66" t="n">
        <f aca="false">'Vstupní data'!AC361</f>
        <v>0</v>
      </c>
      <c r="BH361" s="66" t="n">
        <f aca="false">'Vstupní data'!AD361</f>
        <v>0</v>
      </c>
      <c r="BI361" s="66" t="n">
        <f aca="false">'Vstupní data'!AF361</f>
        <v>0</v>
      </c>
      <c r="BJ361" s="69" t="n">
        <f aca="false">'Vstupní data'!AG361</f>
        <v>0</v>
      </c>
      <c r="BK361" s="69" t="n">
        <f aca="false">IF(BF361&lt;&gt;0,VLOOKUP(I361,'Pril3-drev'!$H$5:$I$83,2,0),0)</f>
        <v>0</v>
      </c>
      <c r="BL361" s="69" t="n">
        <f aca="false">IF(BF361&lt;&gt;0,VLOOKUP(BK361,'Pril3-drev'!$A$5:$C$17,3,0),0)</f>
        <v>0</v>
      </c>
      <c r="BM361" s="69" t="n">
        <f aca="false">'Vstupní data'!AH361</f>
        <v>0</v>
      </c>
      <c r="BN361" s="69" t="n">
        <f aca="false">IF('Vstupní data'!AH361&gt;0,   VLOOKUP(VLOOKUP(CONCATENATE(VLOOKUP(I361,'Pril3-drev'!$H$4:$L$83,5,0),BD361),'Pril3-drev'!$Q$4:$R$2803,2,0),'AVB-BS'!$C$5:$S$29 ,LOOKUP(BM361,'AVB-BS'!$D$3:$S$3,'AVB-BS'!$D$1:$S$1) ,0 )   ,   IF('Vstupní data'!AI361&gt;0,'Vstupní data'!AI361,0))</f>
        <v>0</v>
      </c>
      <c r="BO361" s="69" t="str">
        <f aca="false">IF(BX361&gt;5,VLOOKUP(CONCATENATE(BK361,BN361),'Pril1-THLPa'!$H$6:$N$96,4,0),"")</f>
        <v/>
      </c>
      <c r="BP361" s="69" t="str">
        <f aca="false">IF(BX361&gt;5,VLOOKUP(CONCATENATE(BK361,BN361),'Pril1-THLPa'!$H$6:$N$96,5,0),"")</f>
        <v/>
      </c>
      <c r="BQ361" s="69" t="str">
        <f aca="false">IF(BX361&gt;5,VLOOKUP(CONCATENATE(BK361,BN361),'Pril1-THLPa'!$H$6:$N$96,6,0),"")</f>
        <v/>
      </c>
      <c r="BR361" s="69" t="str">
        <f aca="false">IF(BX361&gt;5,VLOOKUP(CONCATENATE(BK361,BN361),'Pril1-THLPa'!$H$6:$N$96,7,0),"")</f>
        <v/>
      </c>
      <c r="BS361" s="69" t="str">
        <f aca="false">IF(BX361&gt;5,VLOOKUP(CONCATENATE(BK361,BN361),'Pril1-THLPa'!$H$6:$O$96,8,0),"")</f>
        <v/>
      </c>
      <c r="BT361" s="69" t="str">
        <f aca="false">IF(BF361&gt;0, IF(BK361="smrk",  VLOOKUP(VLOOKUP(BD361,'Pril9-K3'!$L$8:$M$207,2,0),'Pril9-K3'!$A$8:$J$16,LOOKUP(BN361,'Pril9-K3'!$A$7:$J$7,'Pril9-K3'!$A$5:$J$5),0), IF(AND(BK361&lt;&gt;"smrk",'Vstupní data'!AK361&lt;&gt;""),'Vstupní data'!AK361,   VLOOKUP(VLOOKUP(BD361,'Pril9-K3'!$L$8:$M$207,2,0),'Pril9-K3'!$A$8:$J$16,LOOKUP(BN361,'Pril9-K3'!$A$7:$J$7,'Pril9-K3'!$A$5:$J$5),0)   )),   "")</f>
        <v/>
      </c>
      <c r="BV361" s="69" t="n">
        <f aca="false">'Vstupní data'!AJ361</f>
        <v>0</v>
      </c>
      <c r="BW361" s="69" t="n">
        <f aca="false">IF(BF361&gt;0,IF(J361&gt;0,J361,K361*H361/100),0)</f>
        <v>0</v>
      </c>
      <c r="BX361" s="69" t="n">
        <f aca="false">IF(BF361&gt;0,IF(BJ361&gt;BL361,BL361,BJ361),0)</f>
        <v>0</v>
      </c>
      <c r="BY361" s="69" t="n">
        <f aca="false">IF(BD361=0,0,IF(AND(BX361&gt;0,BX361&lt;=5),  IF(AND(BX361&gt;0,BX361&lt;=5),VLOOKUP(BK361,'Pril1-THLPa'!$A$6:$F$18,IF(AND(BX361&gt;0,BX361&lt;=5),LOOKUP(BX361,'Pril1-THLPa'!$B$5:$F$5,'Pril1-THLPa'!$B$4:$F$4),""),0),""),  IF(BX361&gt;5,BO361+BP361*(BX361-5)+BQ361*POWER(BX361-5,2)+BR361*POWER(BX361-5,3)+BS361*POWER(BX361-5,4),"")))</f>
        <v>0</v>
      </c>
      <c r="BZ361" s="69" t="n">
        <f aca="false">IF(BY361&gt;0,BY361*BI361/10*BW361*(100+BV361)/100,0)</f>
        <v>0</v>
      </c>
      <c r="CA361" s="69" t="n">
        <f aca="false">IF(BD361&gt;0,BX361-IF(BD361&gt;BX361,BX361,BD361),0)</f>
        <v>0</v>
      </c>
      <c r="CB361" s="69" t="n">
        <f aca="false">POWER(1.01,CA361)</f>
        <v>1</v>
      </c>
      <c r="CC361" s="69" t="n">
        <f aca="false">IF(BF361&gt;0,IF(BF361&gt;BH361,1,BF361/BH361),0)</f>
        <v>0</v>
      </c>
      <c r="CD361" s="72" t="n">
        <f aca="false">IF(BD361=0,0,IF(BF361&gt;0,ROUND(IF(CB361&lt;&gt;0,BZ361*BT361*1/CB361*CC361,0),0),0))</f>
        <v>0</v>
      </c>
      <c r="CE361" s="73" t="str">
        <f aca="false">IF(BF361&gt;0,IF(BF361&gt;BH361,CD361/BF361,CD361/BH361),"")</f>
        <v/>
      </c>
      <c r="CF361" s="69" t="n">
        <f aca="false">'Vstupní data'!AM361</f>
        <v>0</v>
      </c>
      <c r="CG361" s="69" t="n">
        <f aca="false">'Vstupní data'!AN361</f>
        <v>0</v>
      </c>
      <c r="CH361" s="69" t="n">
        <f aca="false">'Vstupní data'!AO361</f>
        <v>0</v>
      </c>
      <c r="CI361" s="69" t="n">
        <f aca="false">'Vstupní data'!AP361</f>
        <v>0</v>
      </c>
      <c r="CJ361" s="72" t="n">
        <f aca="false">ROUND(CH361*CI361,0)</f>
        <v>0</v>
      </c>
      <c r="CK361" s="74" t="str">
        <f aca="false">IF(OR(AA361&gt;0,BB361&gt;0,CD361&gt;0,CJ361&gt;0),AA361+BB361+CD361+CJ361,"")</f>
        <v/>
      </c>
    </row>
    <row r="362" customFormat="false" ht="12.8" hidden="false" customHeight="false" outlineLevel="0" collapsed="false">
      <c r="A362" s="66" t="n">
        <f aca="false">'Vstupní data'!A362</f>
        <v>0</v>
      </c>
      <c r="F362" s="66" t="str">
        <f aca="false">CONCATENATE('Vstupní data'!F362,'Vstupní data'!G362,'Vstupní data'!H362,'Vstupní data'!I362)</f>
        <v/>
      </c>
      <c r="G362" s="66"/>
      <c r="H362" s="66" t="n">
        <f aca="false">'Vstupní data'!K362</f>
        <v>0</v>
      </c>
      <c r="I362" s="66" t="n">
        <f aca="false">'Vstupní data'!L362</f>
        <v>0</v>
      </c>
      <c r="J362" s="66" t="n">
        <f aca="false">'Vstupní data'!K362*'Vstupní data'!M362/100</f>
        <v>0</v>
      </c>
      <c r="L362" s="66" t="n">
        <f aca="false">IF('Vstupní data'!N362="prostokořenný",0,IF('Vstupní data'!N362="krytokořenný","k",IF('Vstupní data'!N362="poloodrostky nebo odrostky, prostokořenné i krytokořenné","po",0)))</f>
        <v>0</v>
      </c>
      <c r="N362" s="66"/>
      <c r="O362" s="66" t="n">
        <f aca="false">'Vstupní data'!O362</f>
        <v>0</v>
      </c>
      <c r="P362" s="66" t="n">
        <f aca="false">IF(O362&gt;0,VLOOKUP(CONCATENATE(VLOOKUP(I362,'Pril3-drev'!$H$5:$K$83,4,0),"-",'Vstupní data'!R362),K2!$C$15:$D$23,2,0),0)</f>
        <v>0</v>
      </c>
      <c r="Q362" s="66" t="n">
        <f aca="false">IF(O362&gt;0,VLOOKUP(I362,'Pril3-drev'!$H$5:$I$83,2,0),0)</f>
        <v>0</v>
      </c>
      <c r="R362" s="66" t="n">
        <f aca="false">IF(Q362&gt;0,VLOOKUP(Q362,'Pril6-okus'!$A$5:$B$17,2,0),0)</f>
        <v>0</v>
      </c>
      <c r="S362" s="66" t="n">
        <f aca="false">IF(O362&gt;0,VLOOKUP(I362,'Pril3-drev'!$H$5:$J$83,3,0),0)</f>
        <v>0</v>
      </c>
      <c r="T362" s="66" t="str">
        <f aca="false">IF(O362&gt;0,IF(L362="k",0.9*VLOOKUP(S362,'ha-pocty-vyhl'!$A$5:$B$20,2,0),IF(L362="po",0.8*VLOOKUP(S362,'ha-pocty-vyhl'!$A$5:$B$20,2,0),VLOOKUP(S362,'ha-pocty-vyhl'!$A$5:$B$20,2,0))),"")</f>
        <v/>
      </c>
      <c r="U362" s="66" t="n">
        <f aca="false">'Vstupní data'!P362</f>
        <v>0</v>
      </c>
      <c r="V362" s="66" t="n">
        <f aca="false">IF(O362&gt;0,1.3*T362*1000*Z362/10000,0)</f>
        <v>0</v>
      </c>
      <c r="W362" s="66" t="n">
        <f aca="false">IF(O362&gt;0,1.3*T362*1000*Z362/10000,0)</f>
        <v>0</v>
      </c>
      <c r="X362" s="66" t="n">
        <f aca="false">IF(O362&gt;0,IF(O362&gt;V362,V362,O362),0)</f>
        <v>0</v>
      </c>
      <c r="Y362" s="66" t="n">
        <f aca="false">IF(O362&gt;0,IF(IF(U362&gt;W362,W362,U362)&lt;X362,W362,IF(U362&gt;W362,W362,U362)),0)</f>
        <v>0</v>
      </c>
      <c r="Z362" s="66" t="n">
        <f aca="false">IF(O362&gt;0,IF(J362&gt;0,J362,K362*H362/100),0)</f>
        <v>0</v>
      </c>
      <c r="AA362" s="67" t="n">
        <f aca="false">IF(O362&gt;0,CEILING(R362*P362*X362/Y362*Z362,1),0)</f>
        <v>0</v>
      </c>
      <c r="AB362" s="68" t="n">
        <f aca="false">IF(O362&gt;0,AA362/O362,0)</f>
        <v>0</v>
      </c>
      <c r="AC362" s="66" t="n">
        <f aca="false">'Vstupní data'!W362</f>
        <v>0</v>
      </c>
      <c r="AI362" s="66" t="str">
        <f aca="false">IF(OR('Vstupní data'!T362&gt;0,'Vstupní data'!U362&gt;0),VLOOKUP(I362,'Pril3-drev'!$H$5:$J$83,3,0),"")</f>
        <v/>
      </c>
      <c r="AJ362" s="66" t="n">
        <f aca="false">IF('Vstupní data'!V362="prostokořenný",0,IF('Vstupní data'!V362="krytokořenný","k",IF('Vstupní data'!V362="poloodrostky nebo odrostky, prostokořenné i krytokořenné","po",0)))</f>
        <v>0</v>
      </c>
      <c r="AK362" s="66" t="n">
        <f aca="false">IF(OR('Vstupní data'!T362&gt;0,'Vstupní data'!U362&gt;0),IF(AJ362="k",0.9*VLOOKUP(AI362,'ha-pocty-vyhl'!$A$5:$B$20,2,0),IF(AJ362="po",0.8*VLOOKUP(AI362,'ha-pocty-vyhl'!$A$5:$B$20,2,0),VLOOKUP(AI362,'ha-pocty-vyhl'!$A$5:$B$20,2,0))),0)</f>
        <v>0</v>
      </c>
      <c r="AL362" s="66" t="n">
        <f aca="false">IF(OR('Vstupní data'!T362&gt;0,'Vstupní data'!U362&gt;0),'Vstupní data'!K362*'Vstupní data'!M362/100,0)</f>
        <v>0</v>
      </c>
      <c r="AM362" s="66" t="n">
        <f aca="false">IF(OR('Vstupní data'!T362&gt;0,'Vstupní data'!U362&gt;0),IF('Vstupní data'!T362&gt;0,'Vstupní data'!T362,ROUND(10*'Vstupní data'!U362/AK362,0)),0)</f>
        <v>0</v>
      </c>
      <c r="AN362" s="69" t="n">
        <f aca="false">IF('Vstupní data'!T362&gt;0,   IF('Vstupní data'!T362&lt;=AL362,'Vstupní data'!T362,AL362),   IF(AM362&lt;AL362,AM362,AL362))</f>
        <v>0</v>
      </c>
      <c r="AO362" s="69" t="n">
        <f aca="false">'Vstupní data'!X362</f>
        <v>0</v>
      </c>
      <c r="AP362" s="66" t="n">
        <f aca="false">IF(OR('Vstupní data'!T362&gt;0,'Vstupní data'!U362&gt;0),IF(I362&lt;&gt;0,VLOOKUP(I362,'Pril3-drev'!$H$5:$I$83,2,0),0),0)</f>
        <v>0</v>
      </c>
      <c r="AQ362" s="66" t="n">
        <f aca="false">'Vstupní data'!Y362</f>
        <v>0</v>
      </c>
      <c r="AR362" s="66" t="str">
        <f aca="false">IF(AC362&gt;5,   IF('Vstupní data'!Y362&gt;0,   VLOOKUP(VLOOKUP(CONCATENATE(VLOOKUP(I362,'Pril3-drev'!$H$4:$L$83,5,0),AC362),'Pril3-drev'!$Q$4:$R$2803,2,0),'AVB-BS'!$C$5:$S$29 ,LOOKUP(AQ362,'AVB-BS'!$D$3:$S$3,'AVB-BS'!$D$1:$S$1) ,0 )   ,   IF('Vstupní data'!Z362&gt;0,'Vstupní data'!Z362,0)) , "")</f>
        <v/>
      </c>
      <c r="AS362" s="70" t="str">
        <f aca="false">IF(AC362&gt;5,VLOOKUP(CONCATENATE(AP362,AR362),'Pril1-THLPa'!$H$6:$N$96,4,0),"")</f>
        <v/>
      </c>
      <c r="AT362" s="70" t="str">
        <f aca="false">IF(AC362&gt;5,VLOOKUP(CONCATENATE(AP362,AR362),'Pril1-THLPa'!$H$6:$N$96,5,0),"")</f>
        <v/>
      </c>
      <c r="AU362" s="70" t="str">
        <f aca="false">IF(AC362&gt;5,VLOOKUP(CONCATENATE(AP362,AR362),'Pril1-THLPa'!$H$6:$N$96,6,0),"")</f>
        <v/>
      </c>
      <c r="AV362" s="70" t="str">
        <f aca="false">IF(AC362&gt;5,VLOOKUP(CONCATENATE(AP362,AR362),'Pril1-THLPa'!$H$6:$N$96,7,0),"")</f>
        <v/>
      </c>
      <c r="AW362" s="70" t="str">
        <f aca="false">IF(AC362&gt;5,VLOOKUP(CONCATENATE(AP362,AR362),'Pril1-THLPa'!$H$6:$O$96,8,0),"")</f>
        <v/>
      </c>
      <c r="AX362" s="66" t="n">
        <f aca="false">IF(AC362&gt;0,IF(AND(AC362&gt;0,AC362&lt;=5),VLOOKUP(AP362,'Pril1-THLPa'!$A$6:$F$18,LOOKUP(AC362,'Pril1-THLPa'!$B$5:$F$5,'Pril1-THLPa'!$B$4:$F$4),0),AS362+AT362*(AC362-5)+AU362*POWER(AC362-5,2)+AV362*POWER(AC362-5,3)+AW362*POWER(AC362-5,4)),0)</f>
        <v>0</v>
      </c>
      <c r="AY362" s="71"/>
      <c r="AZ362" s="66" t="n">
        <f aca="false">'Vstupní data'!AA362</f>
        <v>0</v>
      </c>
      <c r="BA362" s="66" t="n">
        <f aca="false">IF(OR('Vstupní data'!T362&gt;0,'Vstupní data'!U362&gt;0),IF(AC362&lt;&gt;"",AX362*AO362/10*(100+AZ362)/100,0),0)</f>
        <v>0</v>
      </c>
      <c r="BB362" s="67" t="n">
        <f aca="false">IF(AC362&lt;&gt;"",ROUND(BA362*AN362,0),0)</f>
        <v>0</v>
      </c>
      <c r="BC362" s="68" t="str">
        <f aca="false">IF(AE362&gt;0,BB362/AE362,"")</f>
        <v/>
      </c>
      <c r="BD362" s="66" t="n">
        <f aca="false">'Vstupní data'!AE362</f>
        <v>0</v>
      </c>
      <c r="BF362" s="66" t="n">
        <f aca="false">'Vstupní data'!AC362</f>
        <v>0</v>
      </c>
      <c r="BH362" s="66" t="n">
        <f aca="false">'Vstupní data'!AD362</f>
        <v>0</v>
      </c>
      <c r="BI362" s="66" t="n">
        <f aca="false">'Vstupní data'!AF362</f>
        <v>0</v>
      </c>
      <c r="BJ362" s="69" t="n">
        <f aca="false">'Vstupní data'!AG362</f>
        <v>0</v>
      </c>
      <c r="BK362" s="69" t="n">
        <f aca="false">IF(BF362&lt;&gt;0,VLOOKUP(I362,'Pril3-drev'!$H$5:$I$83,2,0),0)</f>
        <v>0</v>
      </c>
      <c r="BL362" s="69" t="n">
        <f aca="false">IF(BF362&lt;&gt;0,VLOOKUP(BK362,'Pril3-drev'!$A$5:$C$17,3,0),0)</f>
        <v>0</v>
      </c>
      <c r="BM362" s="69" t="n">
        <f aca="false">'Vstupní data'!AH362</f>
        <v>0</v>
      </c>
      <c r="BN362" s="69" t="n">
        <f aca="false">IF('Vstupní data'!AH362&gt;0,   VLOOKUP(VLOOKUP(CONCATENATE(VLOOKUP(I362,'Pril3-drev'!$H$4:$L$83,5,0),BD362),'Pril3-drev'!$Q$4:$R$2803,2,0),'AVB-BS'!$C$5:$S$29 ,LOOKUP(BM362,'AVB-BS'!$D$3:$S$3,'AVB-BS'!$D$1:$S$1) ,0 )   ,   IF('Vstupní data'!AI362&gt;0,'Vstupní data'!AI362,0))</f>
        <v>0</v>
      </c>
      <c r="BO362" s="69" t="str">
        <f aca="false">IF(BX362&gt;5,VLOOKUP(CONCATENATE(BK362,BN362),'Pril1-THLPa'!$H$6:$N$96,4,0),"")</f>
        <v/>
      </c>
      <c r="BP362" s="69" t="str">
        <f aca="false">IF(BX362&gt;5,VLOOKUP(CONCATENATE(BK362,BN362),'Pril1-THLPa'!$H$6:$N$96,5,0),"")</f>
        <v/>
      </c>
      <c r="BQ362" s="69" t="str">
        <f aca="false">IF(BX362&gt;5,VLOOKUP(CONCATENATE(BK362,BN362),'Pril1-THLPa'!$H$6:$N$96,6,0),"")</f>
        <v/>
      </c>
      <c r="BR362" s="69" t="str">
        <f aca="false">IF(BX362&gt;5,VLOOKUP(CONCATENATE(BK362,BN362),'Pril1-THLPa'!$H$6:$N$96,7,0),"")</f>
        <v/>
      </c>
      <c r="BS362" s="69" t="str">
        <f aca="false">IF(BX362&gt;5,VLOOKUP(CONCATENATE(BK362,BN362),'Pril1-THLPa'!$H$6:$O$96,8,0),"")</f>
        <v/>
      </c>
      <c r="BT362" s="69" t="str">
        <f aca="false">IF(BF362&gt;0, IF(BK362="smrk",  VLOOKUP(VLOOKUP(BD362,'Pril9-K3'!$L$8:$M$207,2,0),'Pril9-K3'!$A$8:$J$16,LOOKUP(BN362,'Pril9-K3'!$A$7:$J$7,'Pril9-K3'!$A$5:$J$5),0), IF(AND(BK362&lt;&gt;"smrk",'Vstupní data'!AK362&lt;&gt;""),'Vstupní data'!AK362,   VLOOKUP(VLOOKUP(BD362,'Pril9-K3'!$L$8:$M$207,2,0),'Pril9-K3'!$A$8:$J$16,LOOKUP(BN362,'Pril9-K3'!$A$7:$J$7,'Pril9-K3'!$A$5:$J$5),0)   )),   "")</f>
        <v/>
      </c>
      <c r="BV362" s="69" t="n">
        <f aca="false">'Vstupní data'!AJ362</f>
        <v>0</v>
      </c>
      <c r="BW362" s="69" t="n">
        <f aca="false">IF(BF362&gt;0,IF(J362&gt;0,J362,K362*H362/100),0)</f>
        <v>0</v>
      </c>
      <c r="BX362" s="69" t="n">
        <f aca="false">IF(BF362&gt;0,IF(BJ362&gt;BL362,BL362,BJ362),0)</f>
        <v>0</v>
      </c>
      <c r="BY362" s="69" t="n">
        <f aca="false">IF(BD362=0,0,IF(AND(BX362&gt;0,BX362&lt;=5),  IF(AND(BX362&gt;0,BX362&lt;=5),VLOOKUP(BK362,'Pril1-THLPa'!$A$6:$F$18,IF(AND(BX362&gt;0,BX362&lt;=5),LOOKUP(BX362,'Pril1-THLPa'!$B$5:$F$5,'Pril1-THLPa'!$B$4:$F$4),""),0),""),  IF(BX362&gt;5,BO362+BP362*(BX362-5)+BQ362*POWER(BX362-5,2)+BR362*POWER(BX362-5,3)+BS362*POWER(BX362-5,4),"")))</f>
        <v>0</v>
      </c>
      <c r="BZ362" s="69" t="n">
        <f aca="false">IF(BY362&gt;0,BY362*BI362/10*BW362*(100+BV362)/100,0)</f>
        <v>0</v>
      </c>
      <c r="CA362" s="69" t="n">
        <f aca="false">IF(BD362&gt;0,BX362-IF(BD362&gt;BX362,BX362,BD362),0)</f>
        <v>0</v>
      </c>
      <c r="CB362" s="69" t="n">
        <f aca="false">POWER(1.01,CA362)</f>
        <v>1</v>
      </c>
      <c r="CC362" s="69" t="n">
        <f aca="false">IF(BF362&gt;0,IF(BF362&gt;BH362,1,BF362/BH362),0)</f>
        <v>0</v>
      </c>
      <c r="CD362" s="72" t="n">
        <f aca="false">IF(BD362=0,0,IF(BF362&gt;0,ROUND(IF(CB362&lt;&gt;0,BZ362*BT362*1/CB362*CC362,0),0),0))</f>
        <v>0</v>
      </c>
      <c r="CE362" s="73" t="str">
        <f aca="false">IF(BF362&gt;0,IF(BF362&gt;BH362,CD362/BF362,CD362/BH362),"")</f>
        <v/>
      </c>
      <c r="CF362" s="69" t="n">
        <f aca="false">'Vstupní data'!AM362</f>
        <v>0</v>
      </c>
      <c r="CG362" s="69" t="n">
        <f aca="false">'Vstupní data'!AN362</f>
        <v>0</v>
      </c>
      <c r="CH362" s="69" t="n">
        <f aca="false">'Vstupní data'!AO362</f>
        <v>0</v>
      </c>
      <c r="CI362" s="69" t="n">
        <f aca="false">'Vstupní data'!AP362</f>
        <v>0</v>
      </c>
      <c r="CJ362" s="72" t="n">
        <f aca="false">ROUND(CH362*CI362,0)</f>
        <v>0</v>
      </c>
      <c r="CK362" s="74" t="str">
        <f aca="false">IF(OR(AA362&gt;0,BB362&gt;0,CD362&gt;0,CJ362&gt;0),AA362+BB362+CD362+CJ362,"")</f>
        <v/>
      </c>
    </row>
    <row r="363" customFormat="false" ht="12.8" hidden="false" customHeight="false" outlineLevel="0" collapsed="false">
      <c r="A363" s="66" t="n">
        <f aca="false">'Vstupní data'!A363</f>
        <v>0</v>
      </c>
      <c r="F363" s="66" t="str">
        <f aca="false">CONCATENATE('Vstupní data'!F363,'Vstupní data'!G363,'Vstupní data'!H363,'Vstupní data'!I363)</f>
        <v/>
      </c>
      <c r="G363" s="66"/>
      <c r="H363" s="66" t="n">
        <f aca="false">'Vstupní data'!K363</f>
        <v>0</v>
      </c>
      <c r="I363" s="66" t="n">
        <f aca="false">'Vstupní data'!L363</f>
        <v>0</v>
      </c>
      <c r="J363" s="66" t="n">
        <f aca="false">'Vstupní data'!K363*'Vstupní data'!M363/100</f>
        <v>0</v>
      </c>
      <c r="L363" s="66" t="n">
        <f aca="false">IF('Vstupní data'!N363="prostokořenný",0,IF('Vstupní data'!N363="krytokořenný","k",IF('Vstupní data'!N363="poloodrostky nebo odrostky, prostokořenné i krytokořenné","po",0)))</f>
        <v>0</v>
      </c>
      <c r="N363" s="66"/>
      <c r="O363" s="66" t="n">
        <f aca="false">'Vstupní data'!O363</f>
        <v>0</v>
      </c>
      <c r="P363" s="66" t="n">
        <f aca="false">IF(O363&gt;0,VLOOKUP(CONCATENATE(VLOOKUP(I363,'Pril3-drev'!$H$5:$K$83,4,0),"-",'Vstupní data'!R363),K2!$C$15:$D$23,2,0),0)</f>
        <v>0</v>
      </c>
      <c r="Q363" s="66" t="n">
        <f aca="false">IF(O363&gt;0,VLOOKUP(I363,'Pril3-drev'!$H$5:$I$83,2,0),0)</f>
        <v>0</v>
      </c>
      <c r="R363" s="66" t="n">
        <f aca="false">IF(Q363&gt;0,VLOOKUP(Q363,'Pril6-okus'!$A$5:$B$17,2,0),0)</f>
        <v>0</v>
      </c>
      <c r="S363" s="66" t="n">
        <f aca="false">IF(O363&gt;0,VLOOKUP(I363,'Pril3-drev'!$H$5:$J$83,3,0),0)</f>
        <v>0</v>
      </c>
      <c r="T363" s="66" t="str">
        <f aca="false">IF(O363&gt;0,IF(L363="k",0.9*VLOOKUP(S363,'ha-pocty-vyhl'!$A$5:$B$20,2,0),IF(L363="po",0.8*VLOOKUP(S363,'ha-pocty-vyhl'!$A$5:$B$20,2,0),VLOOKUP(S363,'ha-pocty-vyhl'!$A$5:$B$20,2,0))),"")</f>
        <v/>
      </c>
      <c r="U363" s="66" t="n">
        <f aca="false">'Vstupní data'!P363</f>
        <v>0</v>
      </c>
      <c r="V363" s="66" t="n">
        <f aca="false">IF(O363&gt;0,1.3*T363*1000*Z363/10000,0)</f>
        <v>0</v>
      </c>
      <c r="W363" s="66" t="n">
        <f aca="false">IF(O363&gt;0,1.3*T363*1000*Z363/10000,0)</f>
        <v>0</v>
      </c>
      <c r="X363" s="66" t="n">
        <f aca="false">IF(O363&gt;0,IF(O363&gt;V363,V363,O363),0)</f>
        <v>0</v>
      </c>
      <c r="Y363" s="66" t="n">
        <f aca="false">IF(O363&gt;0,IF(IF(U363&gt;W363,W363,U363)&lt;X363,W363,IF(U363&gt;W363,W363,U363)),0)</f>
        <v>0</v>
      </c>
      <c r="Z363" s="66" t="n">
        <f aca="false">IF(O363&gt;0,IF(J363&gt;0,J363,K363*H363/100),0)</f>
        <v>0</v>
      </c>
      <c r="AA363" s="67" t="n">
        <f aca="false">IF(O363&gt;0,CEILING(R363*P363*X363/Y363*Z363,1),0)</f>
        <v>0</v>
      </c>
      <c r="AB363" s="68" t="n">
        <f aca="false">IF(O363&gt;0,AA363/O363,0)</f>
        <v>0</v>
      </c>
      <c r="AC363" s="66" t="n">
        <f aca="false">'Vstupní data'!W363</f>
        <v>0</v>
      </c>
      <c r="AI363" s="66" t="str">
        <f aca="false">IF(OR('Vstupní data'!T363&gt;0,'Vstupní data'!U363&gt;0),VLOOKUP(I363,'Pril3-drev'!$H$5:$J$83,3,0),"")</f>
        <v/>
      </c>
      <c r="AJ363" s="66" t="n">
        <f aca="false">IF('Vstupní data'!V363="prostokořenný",0,IF('Vstupní data'!V363="krytokořenný","k",IF('Vstupní data'!V363="poloodrostky nebo odrostky, prostokořenné i krytokořenné","po",0)))</f>
        <v>0</v>
      </c>
      <c r="AK363" s="66" t="n">
        <f aca="false">IF(OR('Vstupní data'!T363&gt;0,'Vstupní data'!U363&gt;0),IF(AJ363="k",0.9*VLOOKUP(AI363,'ha-pocty-vyhl'!$A$5:$B$20,2,0),IF(AJ363="po",0.8*VLOOKUP(AI363,'ha-pocty-vyhl'!$A$5:$B$20,2,0),VLOOKUP(AI363,'ha-pocty-vyhl'!$A$5:$B$20,2,0))),0)</f>
        <v>0</v>
      </c>
      <c r="AL363" s="66" t="n">
        <f aca="false">IF(OR('Vstupní data'!T363&gt;0,'Vstupní data'!U363&gt;0),'Vstupní data'!K363*'Vstupní data'!M363/100,0)</f>
        <v>0</v>
      </c>
      <c r="AM363" s="66" t="n">
        <f aca="false">IF(OR('Vstupní data'!T363&gt;0,'Vstupní data'!U363&gt;0),IF('Vstupní data'!T363&gt;0,'Vstupní data'!T363,ROUND(10*'Vstupní data'!U363/AK363,0)),0)</f>
        <v>0</v>
      </c>
      <c r="AN363" s="69" t="n">
        <f aca="false">IF('Vstupní data'!T363&gt;0,   IF('Vstupní data'!T363&lt;=AL363,'Vstupní data'!T363,AL363),   IF(AM363&lt;AL363,AM363,AL363))</f>
        <v>0</v>
      </c>
      <c r="AO363" s="69" t="n">
        <f aca="false">'Vstupní data'!X363</f>
        <v>0</v>
      </c>
      <c r="AP363" s="66" t="n">
        <f aca="false">IF(OR('Vstupní data'!T363&gt;0,'Vstupní data'!U363&gt;0),IF(I363&lt;&gt;0,VLOOKUP(I363,'Pril3-drev'!$H$5:$I$83,2,0),0),0)</f>
        <v>0</v>
      </c>
      <c r="AQ363" s="66" t="n">
        <f aca="false">'Vstupní data'!Y363</f>
        <v>0</v>
      </c>
      <c r="AR363" s="66" t="str">
        <f aca="false">IF(AC363&gt;5,   IF('Vstupní data'!Y363&gt;0,   VLOOKUP(VLOOKUP(CONCATENATE(VLOOKUP(I363,'Pril3-drev'!$H$4:$L$83,5,0),AC363),'Pril3-drev'!$Q$4:$R$2803,2,0),'AVB-BS'!$C$5:$S$29 ,LOOKUP(AQ363,'AVB-BS'!$D$3:$S$3,'AVB-BS'!$D$1:$S$1) ,0 )   ,   IF('Vstupní data'!Z363&gt;0,'Vstupní data'!Z363,0)) , "")</f>
        <v/>
      </c>
      <c r="AS363" s="70" t="str">
        <f aca="false">IF(AC363&gt;5,VLOOKUP(CONCATENATE(AP363,AR363),'Pril1-THLPa'!$H$6:$N$96,4,0),"")</f>
        <v/>
      </c>
      <c r="AT363" s="70" t="str">
        <f aca="false">IF(AC363&gt;5,VLOOKUP(CONCATENATE(AP363,AR363),'Pril1-THLPa'!$H$6:$N$96,5,0),"")</f>
        <v/>
      </c>
      <c r="AU363" s="70" t="str">
        <f aca="false">IF(AC363&gt;5,VLOOKUP(CONCATENATE(AP363,AR363),'Pril1-THLPa'!$H$6:$N$96,6,0),"")</f>
        <v/>
      </c>
      <c r="AV363" s="70" t="str">
        <f aca="false">IF(AC363&gt;5,VLOOKUP(CONCATENATE(AP363,AR363),'Pril1-THLPa'!$H$6:$N$96,7,0),"")</f>
        <v/>
      </c>
      <c r="AW363" s="70" t="str">
        <f aca="false">IF(AC363&gt;5,VLOOKUP(CONCATENATE(AP363,AR363),'Pril1-THLPa'!$H$6:$O$96,8,0),"")</f>
        <v/>
      </c>
      <c r="AX363" s="66" t="n">
        <f aca="false">IF(AC363&gt;0,IF(AND(AC363&gt;0,AC363&lt;=5),VLOOKUP(AP363,'Pril1-THLPa'!$A$6:$F$18,LOOKUP(AC363,'Pril1-THLPa'!$B$5:$F$5,'Pril1-THLPa'!$B$4:$F$4),0),AS363+AT363*(AC363-5)+AU363*POWER(AC363-5,2)+AV363*POWER(AC363-5,3)+AW363*POWER(AC363-5,4)),0)</f>
        <v>0</v>
      </c>
      <c r="AY363" s="71"/>
      <c r="AZ363" s="66" t="n">
        <f aca="false">'Vstupní data'!AA363</f>
        <v>0</v>
      </c>
      <c r="BA363" s="66" t="n">
        <f aca="false">IF(OR('Vstupní data'!T363&gt;0,'Vstupní data'!U363&gt;0),IF(AC363&lt;&gt;"",AX363*AO363/10*(100+AZ363)/100,0),0)</f>
        <v>0</v>
      </c>
      <c r="BB363" s="67" t="n">
        <f aca="false">IF(AC363&lt;&gt;"",ROUND(BA363*AN363,0),0)</f>
        <v>0</v>
      </c>
      <c r="BC363" s="68" t="str">
        <f aca="false">IF(AE363&gt;0,BB363/AE363,"")</f>
        <v/>
      </c>
      <c r="BD363" s="66" t="n">
        <f aca="false">'Vstupní data'!AE363</f>
        <v>0</v>
      </c>
      <c r="BF363" s="66" t="n">
        <f aca="false">'Vstupní data'!AC363</f>
        <v>0</v>
      </c>
      <c r="BH363" s="66" t="n">
        <f aca="false">'Vstupní data'!AD363</f>
        <v>0</v>
      </c>
      <c r="BI363" s="66" t="n">
        <f aca="false">'Vstupní data'!AF363</f>
        <v>0</v>
      </c>
      <c r="BJ363" s="69" t="n">
        <f aca="false">'Vstupní data'!AG363</f>
        <v>0</v>
      </c>
      <c r="BK363" s="69" t="n">
        <f aca="false">IF(BF363&lt;&gt;0,VLOOKUP(I363,'Pril3-drev'!$H$5:$I$83,2,0),0)</f>
        <v>0</v>
      </c>
      <c r="BL363" s="69" t="n">
        <f aca="false">IF(BF363&lt;&gt;0,VLOOKUP(BK363,'Pril3-drev'!$A$5:$C$17,3,0),0)</f>
        <v>0</v>
      </c>
      <c r="BM363" s="69" t="n">
        <f aca="false">'Vstupní data'!AH363</f>
        <v>0</v>
      </c>
      <c r="BN363" s="69" t="n">
        <f aca="false">IF('Vstupní data'!AH363&gt;0,   VLOOKUP(VLOOKUP(CONCATENATE(VLOOKUP(I363,'Pril3-drev'!$H$4:$L$83,5,0),BD363),'Pril3-drev'!$Q$4:$R$2803,2,0),'AVB-BS'!$C$5:$S$29 ,LOOKUP(BM363,'AVB-BS'!$D$3:$S$3,'AVB-BS'!$D$1:$S$1) ,0 )   ,   IF('Vstupní data'!AI363&gt;0,'Vstupní data'!AI363,0))</f>
        <v>0</v>
      </c>
      <c r="BO363" s="69" t="str">
        <f aca="false">IF(BX363&gt;5,VLOOKUP(CONCATENATE(BK363,BN363),'Pril1-THLPa'!$H$6:$N$96,4,0),"")</f>
        <v/>
      </c>
      <c r="BP363" s="69" t="str">
        <f aca="false">IF(BX363&gt;5,VLOOKUP(CONCATENATE(BK363,BN363),'Pril1-THLPa'!$H$6:$N$96,5,0),"")</f>
        <v/>
      </c>
      <c r="BQ363" s="69" t="str">
        <f aca="false">IF(BX363&gt;5,VLOOKUP(CONCATENATE(BK363,BN363),'Pril1-THLPa'!$H$6:$N$96,6,0),"")</f>
        <v/>
      </c>
      <c r="BR363" s="69" t="str">
        <f aca="false">IF(BX363&gt;5,VLOOKUP(CONCATENATE(BK363,BN363),'Pril1-THLPa'!$H$6:$N$96,7,0),"")</f>
        <v/>
      </c>
      <c r="BS363" s="69" t="str">
        <f aca="false">IF(BX363&gt;5,VLOOKUP(CONCATENATE(BK363,BN363),'Pril1-THLPa'!$H$6:$O$96,8,0),"")</f>
        <v/>
      </c>
      <c r="BT363" s="69" t="str">
        <f aca="false">IF(BF363&gt;0, IF(BK363="smrk",  VLOOKUP(VLOOKUP(BD363,'Pril9-K3'!$L$8:$M$207,2,0),'Pril9-K3'!$A$8:$J$16,LOOKUP(BN363,'Pril9-K3'!$A$7:$J$7,'Pril9-K3'!$A$5:$J$5),0), IF(AND(BK363&lt;&gt;"smrk",'Vstupní data'!AK363&lt;&gt;""),'Vstupní data'!AK363,   VLOOKUP(VLOOKUP(BD363,'Pril9-K3'!$L$8:$M$207,2,0),'Pril9-K3'!$A$8:$J$16,LOOKUP(BN363,'Pril9-K3'!$A$7:$J$7,'Pril9-K3'!$A$5:$J$5),0)   )),   "")</f>
        <v/>
      </c>
      <c r="BV363" s="69" t="n">
        <f aca="false">'Vstupní data'!AJ363</f>
        <v>0</v>
      </c>
      <c r="BW363" s="69" t="n">
        <f aca="false">IF(BF363&gt;0,IF(J363&gt;0,J363,K363*H363/100),0)</f>
        <v>0</v>
      </c>
      <c r="BX363" s="69" t="n">
        <f aca="false">IF(BF363&gt;0,IF(BJ363&gt;BL363,BL363,BJ363),0)</f>
        <v>0</v>
      </c>
      <c r="BY363" s="69" t="n">
        <f aca="false">IF(BD363=0,0,IF(AND(BX363&gt;0,BX363&lt;=5),  IF(AND(BX363&gt;0,BX363&lt;=5),VLOOKUP(BK363,'Pril1-THLPa'!$A$6:$F$18,IF(AND(BX363&gt;0,BX363&lt;=5),LOOKUP(BX363,'Pril1-THLPa'!$B$5:$F$5,'Pril1-THLPa'!$B$4:$F$4),""),0),""),  IF(BX363&gt;5,BO363+BP363*(BX363-5)+BQ363*POWER(BX363-5,2)+BR363*POWER(BX363-5,3)+BS363*POWER(BX363-5,4),"")))</f>
        <v>0</v>
      </c>
      <c r="BZ363" s="69" t="n">
        <f aca="false">IF(BY363&gt;0,BY363*BI363/10*BW363*(100+BV363)/100,0)</f>
        <v>0</v>
      </c>
      <c r="CA363" s="69" t="n">
        <f aca="false">IF(BD363&gt;0,BX363-IF(BD363&gt;BX363,BX363,BD363),0)</f>
        <v>0</v>
      </c>
      <c r="CB363" s="69" t="n">
        <f aca="false">POWER(1.01,CA363)</f>
        <v>1</v>
      </c>
      <c r="CC363" s="69" t="n">
        <f aca="false">IF(BF363&gt;0,IF(BF363&gt;BH363,1,BF363/BH363),0)</f>
        <v>0</v>
      </c>
      <c r="CD363" s="72" t="n">
        <f aca="false">IF(BD363=0,0,IF(BF363&gt;0,ROUND(IF(CB363&lt;&gt;0,BZ363*BT363*1/CB363*CC363,0),0),0))</f>
        <v>0</v>
      </c>
      <c r="CE363" s="73" t="str">
        <f aca="false">IF(BF363&gt;0,IF(BF363&gt;BH363,CD363/BF363,CD363/BH363),"")</f>
        <v/>
      </c>
      <c r="CF363" s="69" t="n">
        <f aca="false">'Vstupní data'!AM363</f>
        <v>0</v>
      </c>
      <c r="CG363" s="69" t="n">
        <f aca="false">'Vstupní data'!AN363</f>
        <v>0</v>
      </c>
      <c r="CH363" s="69" t="n">
        <f aca="false">'Vstupní data'!AO363</f>
        <v>0</v>
      </c>
      <c r="CI363" s="69" t="n">
        <f aca="false">'Vstupní data'!AP363</f>
        <v>0</v>
      </c>
      <c r="CJ363" s="72" t="n">
        <f aca="false">ROUND(CH363*CI363,0)</f>
        <v>0</v>
      </c>
      <c r="CK363" s="74" t="str">
        <f aca="false">IF(OR(AA363&gt;0,BB363&gt;0,CD363&gt;0,CJ363&gt;0),AA363+BB363+CD363+CJ363,"")</f>
        <v/>
      </c>
    </row>
    <row r="364" customFormat="false" ht="12.8" hidden="false" customHeight="false" outlineLevel="0" collapsed="false">
      <c r="A364" s="66" t="n">
        <f aca="false">'Vstupní data'!A364</f>
        <v>0</v>
      </c>
      <c r="F364" s="66" t="str">
        <f aca="false">CONCATENATE('Vstupní data'!F364,'Vstupní data'!G364,'Vstupní data'!H364,'Vstupní data'!I364)</f>
        <v/>
      </c>
      <c r="G364" s="66"/>
      <c r="H364" s="66" t="n">
        <f aca="false">'Vstupní data'!K364</f>
        <v>0</v>
      </c>
      <c r="I364" s="66" t="n">
        <f aca="false">'Vstupní data'!L364</f>
        <v>0</v>
      </c>
      <c r="J364" s="66" t="n">
        <f aca="false">'Vstupní data'!K364*'Vstupní data'!M364/100</f>
        <v>0</v>
      </c>
      <c r="L364" s="66" t="n">
        <f aca="false">IF('Vstupní data'!N364="prostokořenný",0,IF('Vstupní data'!N364="krytokořenný","k",IF('Vstupní data'!N364="poloodrostky nebo odrostky, prostokořenné i krytokořenné","po",0)))</f>
        <v>0</v>
      </c>
      <c r="N364" s="66"/>
      <c r="O364" s="66" t="n">
        <f aca="false">'Vstupní data'!O364</f>
        <v>0</v>
      </c>
      <c r="P364" s="66" t="n">
        <f aca="false">IF(O364&gt;0,VLOOKUP(CONCATENATE(VLOOKUP(I364,'Pril3-drev'!$H$5:$K$83,4,0),"-",'Vstupní data'!R364),K2!$C$15:$D$23,2,0),0)</f>
        <v>0</v>
      </c>
      <c r="Q364" s="66" t="n">
        <f aca="false">IF(O364&gt;0,VLOOKUP(I364,'Pril3-drev'!$H$5:$I$83,2,0),0)</f>
        <v>0</v>
      </c>
      <c r="R364" s="66" t="n">
        <f aca="false">IF(Q364&gt;0,VLOOKUP(Q364,'Pril6-okus'!$A$5:$B$17,2,0),0)</f>
        <v>0</v>
      </c>
      <c r="S364" s="66" t="n">
        <f aca="false">IF(O364&gt;0,VLOOKUP(I364,'Pril3-drev'!$H$5:$J$83,3,0),0)</f>
        <v>0</v>
      </c>
      <c r="T364" s="66" t="str">
        <f aca="false">IF(O364&gt;0,IF(L364="k",0.9*VLOOKUP(S364,'ha-pocty-vyhl'!$A$5:$B$20,2,0),IF(L364="po",0.8*VLOOKUP(S364,'ha-pocty-vyhl'!$A$5:$B$20,2,0),VLOOKUP(S364,'ha-pocty-vyhl'!$A$5:$B$20,2,0))),"")</f>
        <v/>
      </c>
      <c r="U364" s="66" t="n">
        <f aca="false">'Vstupní data'!P364</f>
        <v>0</v>
      </c>
      <c r="V364" s="66" t="n">
        <f aca="false">IF(O364&gt;0,1.3*T364*1000*Z364/10000,0)</f>
        <v>0</v>
      </c>
      <c r="W364" s="66" t="n">
        <f aca="false">IF(O364&gt;0,1.3*T364*1000*Z364/10000,0)</f>
        <v>0</v>
      </c>
      <c r="X364" s="66" t="n">
        <f aca="false">IF(O364&gt;0,IF(O364&gt;V364,V364,O364),0)</f>
        <v>0</v>
      </c>
      <c r="Y364" s="66" t="n">
        <f aca="false">IF(O364&gt;0,IF(IF(U364&gt;W364,W364,U364)&lt;X364,W364,IF(U364&gt;W364,W364,U364)),0)</f>
        <v>0</v>
      </c>
      <c r="Z364" s="66" t="n">
        <f aca="false">IF(O364&gt;0,IF(J364&gt;0,J364,K364*H364/100),0)</f>
        <v>0</v>
      </c>
      <c r="AA364" s="67" t="n">
        <f aca="false">IF(O364&gt;0,CEILING(R364*P364*X364/Y364*Z364,1),0)</f>
        <v>0</v>
      </c>
      <c r="AB364" s="68" t="n">
        <f aca="false">IF(O364&gt;0,AA364/O364,0)</f>
        <v>0</v>
      </c>
      <c r="AC364" s="66" t="n">
        <f aca="false">'Vstupní data'!W364</f>
        <v>0</v>
      </c>
      <c r="AI364" s="66" t="str">
        <f aca="false">IF(OR('Vstupní data'!T364&gt;0,'Vstupní data'!U364&gt;0),VLOOKUP(I364,'Pril3-drev'!$H$5:$J$83,3,0),"")</f>
        <v/>
      </c>
      <c r="AJ364" s="66" t="n">
        <f aca="false">IF('Vstupní data'!V364="prostokořenný",0,IF('Vstupní data'!V364="krytokořenný","k",IF('Vstupní data'!V364="poloodrostky nebo odrostky, prostokořenné i krytokořenné","po",0)))</f>
        <v>0</v>
      </c>
      <c r="AK364" s="66" t="n">
        <f aca="false">IF(OR('Vstupní data'!T364&gt;0,'Vstupní data'!U364&gt;0),IF(AJ364="k",0.9*VLOOKUP(AI364,'ha-pocty-vyhl'!$A$5:$B$20,2,0),IF(AJ364="po",0.8*VLOOKUP(AI364,'ha-pocty-vyhl'!$A$5:$B$20,2,0),VLOOKUP(AI364,'ha-pocty-vyhl'!$A$5:$B$20,2,0))),0)</f>
        <v>0</v>
      </c>
      <c r="AL364" s="66" t="n">
        <f aca="false">IF(OR('Vstupní data'!T364&gt;0,'Vstupní data'!U364&gt;0),'Vstupní data'!K364*'Vstupní data'!M364/100,0)</f>
        <v>0</v>
      </c>
      <c r="AM364" s="66" t="n">
        <f aca="false">IF(OR('Vstupní data'!T364&gt;0,'Vstupní data'!U364&gt;0),IF('Vstupní data'!T364&gt;0,'Vstupní data'!T364,ROUND(10*'Vstupní data'!U364/AK364,0)),0)</f>
        <v>0</v>
      </c>
      <c r="AN364" s="69" t="n">
        <f aca="false">IF('Vstupní data'!T364&gt;0,   IF('Vstupní data'!T364&lt;=AL364,'Vstupní data'!T364,AL364),   IF(AM364&lt;AL364,AM364,AL364))</f>
        <v>0</v>
      </c>
      <c r="AO364" s="69" t="n">
        <f aca="false">'Vstupní data'!X364</f>
        <v>0</v>
      </c>
      <c r="AP364" s="66" t="n">
        <f aca="false">IF(OR('Vstupní data'!T364&gt;0,'Vstupní data'!U364&gt;0),IF(I364&lt;&gt;0,VLOOKUP(I364,'Pril3-drev'!$H$5:$I$83,2,0),0),0)</f>
        <v>0</v>
      </c>
      <c r="AQ364" s="66" t="n">
        <f aca="false">'Vstupní data'!Y364</f>
        <v>0</v>
      </c>
      <c r="AR364" s="66" t="str">
        <f aca="false">IF(AC364&gt;5,   IF('Vstupní data'!Y364&gt;0,   VLOOKUP(VLOOKUP(CONCATENATE(VLOOKUP(I364,'Pril3-drev'!$H$4:$L$83,5,0),AC364),'Pril3-drev'!$Q$4:$R$2803,2,0),'AVB-BS'!$C$5:$S$29 ,LOOKUP(AQ364,'AVB-BS'!$D$3:$S$3,'AVB-BS'!$D$1:$S$1) ,0 )   ,   IF('Vstupní data'!Z364&gt;0,'Vstupní data'!Z364,0)) , "")</f>
        <v/>
      </c>
      <c r="AS364" s="70" t="str">
        <f aca="false">IF(AC364&gt;5,VLOOKUP(CONCATENATE(AP364,AR364),'Pril1-THLPa'!$H$6:$N$96,4,0),"")</f>
        <v/>
      </c>
      <c r="AT364" s="70" t="str">
        <f aca="false">IF(AC364&gt;5,VLOOKUP(CONCATENATE(AP364,AR364),'Pril1-THLPa'!$H$6:$N$96,5,0),"")</f>
        <v/>
      </c>
      <c r="AU364" s="70" t="str">
        <f aca="false">IF(AC364&gt;5,VLOOKUP(CONCATENATE(AP364,AR364),'Pril1-THLPa'!$H$6:$N$96,6,0),"")</f>
        <v/>
      </c>
      <c r="AV364" s="70" t="str">
        <f aca="false">IF(AC364&gt;5,VLOOKUP(CONCATENATE(AP364,AR364),'Pril1-THLPa'!$H$6:$N$96,7,0),"")</f>
        <v/>
      </c>
      <c r="AW364" s="70" t="str">
        <f aca="false">IF(AC364&gt;5,VLOOKUP(CONCATENATE(AP364,AR364),'Pril1-THLPa'!$H$6:$O$96,8,0),"")</f>
        <v/>
      </c>
      <c r="AX364" s="66" t="n">
        <f aca="false">IF(AC364&gt;0,IF(AND(AC364&gt;0,AC364&lt;=5),VLOOKUP(AP364,'Pril1-THLPa'!$A$6:$F$18,LOOKUP(AC364,'Pril1-THLPa'!$B$5:$F$5,'Pril1-THLPa'!$B$4:$F$4),0),AS364+AT364*(AC364-5)+AU364*POWER(AC364-5,2)+AV364*POWER(AC364-5,3)+AW364*POWER(AC364-5,4)),0)</f>
        <v>0</v>
      </c>
      <c r="AY364" s="71"/>
      <c r="AZ364" s="66" t="n">
        <f aca="false">'Vstupní data'!AA364</f>
        <v>0</v>
      </c>
      <c r="BA364" s="66" t="n">
        <f aca="false">IF(OR('Vstupní data'!T364&gt;0,'Vstupní data'!U364&gt;0),IF(AC364&lt;&gt;"",AX364*AO364/10*(100+AZ364)/100,0),0)</f>
        <v>0</v>
      </c>
      <c r="BB364" s="67" t="n">
        <f aca="false">IF(AC364&lt;&gt;"",ROUND(BA364*AN364,0),0)</f>
        <v>0</v>
      </c>
      <c r="BC364" s="68" t="str">
        <f aca="false">IF(AE364&gt;0,BB364/AE364,"")</f>
        <v/>
      </c>
      <c r="BD364" s="66" t="n">
        <f aca="false">'Vstupní data'!AE364</f>
        <v>0</v>
      </c>
      <c r="BF364" s="66" t="n">
        <f aca="false">'Vstupní data'!AC364</f>
        <v>0</v>
      </c>
      <c r="BH364" s="66" t="n">
        <f aca="false">'Vstupní data'!AD364</f>
        <v>0</v>
      </c>
      <c r="BI364" s="66" t="n">
        <f aca="false">'Vstupní data'!AF364</f>
        <v>0</v>
      </c>
      <c r="BJ364" s="69" t="n">
        <f aca="false">'Vstupní data'!AG364</f>
        <v>0</v>
      </c>
      <c r="BK364" s="69" t="n">
        <f aca="false">IF(BF364&lt;&gt;0,VLOOKUP(I364,'Pril3-drev'!$H$5:$I$83,2,0),0)</f>
        <v>0</v>
      </c>
      <c r="BL364" s="69" t="n">
        <f aca="false">IF(BF364&lt;&gt;0,VLOOKUP(BK364,'Pril3-drev'!$A$5:$C$17,3,0),0)</f>
        <v>0</v>
      </c>
      <c r="BM364" s="69" t="n">
        <f aca="false">'Vstupní data'!AH364</f>
        <v>0</v>
      </c>
      <c r="BN364" s="69" t="n">
        <f aca="false">IF('Vstupní data'!AH364&gt;0,   VLOOKUP(VLOOKUP(CONCATENATE(VLOOKUP(I364,'Pril3-drev'!$H$4:$L$83,5,0),BD364),'Pril3-drev'!$Q$4:$R$2803,2,0),'AVB-BS'!$C$5:$S$29 ,LOOKUP(BM364,'AVB-BS'!$D$3:$S$3,'AVB-BS'!$D$1:$S$1) ,0 )   ,   IF('Vstupní data'!AI364&gt;0,'Vstupní data'!AI364,0))</f>
        <v>0</v>
      </c>
      <c r="BO364" s="69" t="str">
        <f aca="false">IF(BX364&gt;5,VLOOKUP(CONCATENATE(BK364,BN364),'Pril1-THLPa'!$H$6:$N$96,4,0),"")</f>
        <v/>
      </c>
      <c r="BP364" s="69" t="str">
        <f aca="false">IF(BX364&gt;5,VLOOKUP(CONCATENATE(BK364,BN364),'Pril1-THLPa'!$H$6:$N$96,5,0),"")</f>
        <v/>
      </c>
      <c r="BQ364" s="69" t="str">
        <f aca="false">IF(BX364&gt;5,VLOOKUP(CONCATENATE(BK364,BN364),'Pril1-THLPa'!$H$6:$N$96,6,0),"")</f>
        <v/>
      </c>
      <c r="BR364" s="69" t="str">
        <f aca="false">IF(BX364&gt;5,VLOOKUP(CONCATENATE(BK364,BN364),'Pril1-THLPa'!$H$6:$N$96,7,0),"")</f>
        <v/>
      </c>
      <c r="BS364" s="69" t="str">
        <f aca="false">IF(BX364&gt;5,VLOOKUP(CONCATENATE(BK364,BN364),'Pril1-THLPa'!$H$6:$O$96,8,0),"")</f>
        <v/>
      </c>
      <c r="BT364" s="69" t="str">
        <f aca="false">IF(BF364&gt;0, IF(BK364="smrk",  VLOOKUP(VLOOKUP(BD364,'Pril9-K3'!$L$8:$M$207,2,0),'Pril9-K3'!$A$8:$J$16,LOOKUP(BN364,'Pril9-K3'!$A$7:$J$7,'Pril9-K3'!$A$5:$J$5),0), IF(AND(BK364&lt;&gt;"smrk",'Vstupní data'!AK364&lt;&gt;""),'Vstupní data'!AK364,   VLOOKUP(VLOOKUP(BD364,'Pril9-K3'!$L$8:$M$207,2,0),'Pril9-K3'!$A$8:$J$16,LOOKUP(BN364,'Pril9-K3'!$A$7:$J$7,'Pril9-K3'!$A$5:$J$5),0)   )),   "")</f>
        <v/>
      </c>
      <c r="BV364" s="69" t="n">
        <f aca="false">'Vstupní data'!AJ364</f>
        <v>0</v>
      </c>
      <c r="BW364" s="69" t="n">
        <f aca="false">IF(BF364&gt;0,IF(J364&gt;0,J364,K364*H364/100),0)</f>
        <v>0</v>
      </c>
      <c r="BX364" s="69" t="n">
        <f aca="false">IF(BF364&gt;0,IF(BJ364&gt;BL364,BL364,BJ364),0)</f>
        <v>0</v>
      </c>
      <c r="BY364" s="69" t="n">
        <f aca="false">IF(BD364=0,0,IF(AND(BX364&gt;0,BX364&lt;=5),  IF(AND(BX364&gt;0,BX364&lt;=5),VLOOKUP(BK364,'Pril1-THLPa'!$A$6:$F$18,IF(AND(BX364&gt;0,BX364&lt;=5),LOOKUP(BX364,'Pril1-THLPa'!$B$5:$F$5,'Pril1-THLPa'!$B$4:$F$4),""),0),""),  IF(BX364&gt;5,BO364+BP364*(BX364-5)+BQ364*POWER(BX364-5,2)+BR364*POWER(BX364-5,3)+BS364*POWER(BX364-5,4),"")))</f>
        <v>0</v>
      </c>
      <c r="BZ364" s="69" t="n">
        <f aca="false">IF(BY364&gt;0,BY364*BI364/10*BW364*(100+BV364)/100,0)</f>
        <v>0</v>
      </c>
      <c r="CA364" s="69" t="n">
        <f aca="false">IF(BD364&gt;0,BX364-IF(BD364&gt;BX364,BX364,BD364),0)</f>
        <v>0</v>
      </c>
      <c r="CB364" s="69" t="n">
        <f aca="false">POWER(1.01,CA364)</f>
        <v>1</v>
      </c>
      <c r="CC364" s="69" t="n">
        <f aca="false">IF(BF364&gt;0,IF(BF364&gt;BH364,1,BF364/BH364),0)</f>
        <v>0</v>
      </c>
      <c r="CD364" s="72" t="n">
        <f aca="false">IF(BD364=0,0,IF(BF364&gt;0,ROUND(IF(CB364&lt;&gt;0,BZ364*BT364*1/CB364*CC364,0),0),0))</f>
        <v>0</v>
      </c>
      <c r="CE364" s="73" t="str">
        <f aca="false">IF(BF364&gt;0,IF(BF364&gt;BH364,CD364/BF364,CD364/BH364),"")</f>
        <v/>
      </c>
      <c r="CF364" s="69" t="n">
        <f aca="false">'Vstupní data'!AM364</f>
        <v>0</v>
      </c>
      <c r="CG364" s="69" t="n">
        <f aca="false">'Vstupní data'!AN364</f>
        <v>0</v>
      </c>
      <c r="CH364" s="69" t="n">
        <f aca="false">'Vstupní data'!AO364</f>
        <v>0</v>
      </c>
      <c r="CI364" s="69" t="n">
        <f aca="false">'Vstupní data'!AP364</f>
        <v>0</v>
      </c>
      <c r="CJ364" s="72" t="n">
        <f aca="false">ROUND(CH364*CI364,0)</f>
        <v>0</v>
      </c>
      <c r="CK364" s="74" t="str">
        <f aca="false">IF(OR(AA364&gt;0,BB364&gt;0,CD364&gt;0,CJ364&gt;0),AA364+BB364+CD364+CJ364,"")</f>
        <v/>
      </c>
    </row>
    <row r="365" customFormat="false" ht="12.8" hidden="false" customHeight="false" outlineLevel="0" collapsed="false">
      <c r="A365" s="66" t="n">
        <f aca="false">'Vstupní data'!A365</f>
        <v>0</v>
      </c>
      <c r="F365" s="66" t="str">
        <f aca="false">CONCATENATE('Vstupní data'!F365,'Vstupní data'!G365,'Vstupní data'!H365,'Vstupní data'!I365)</f>
        <v/>
      </c>
      <c r="G365" s="66"/>
      <c r="H365" s="66" t="n">
        <f aca="false">'Vstupní data'!K365</f>
        <v>0</v>
      </c>
      <c r="I365" s="66" t="n">
        <f aca="false">'Vstupní data'!L365</f>
        <v>0</v>
      </c>
      <c r="J365" s="66" t="n">
        <f aca="false">'Vstupní data'!K365*'Vstupní data'!M365/100</f>
        <v>0</v>
      </c>
      <c r="L365" s="66" t="n">
        <f aca="false">IF('Vstupní data'!N365="prostokořenný",0,IF('Vstupní data'!N365="krytokořenný","k",IF('Vstupní data'!N365="poloodrostky nebo odrostky, prostokořenné i krytokořenné","po",0)))</f>
        <v>0</v>
      </c>
      <c r="N365" s="66"/>
      <c r="O365" s="66" t="n">
        <f aca="false">'Vstupní data'!O365</f>
        <v>0</v>
      </c>
      <c r="P365" s="66" t="n">
        <f aca="false">IF(O365&gt;0,VLOOKUP(CONCATENATE(VLOOKUP(I365,'Pril3-drev'!$H$5:$K$83,4,0),"-",'Vstupní data'!R365),K2!$C$15:$D$23,2,0),0)</f>
        <v>0</v>
      </c>
      <c r="Q365" s="66" t="n">
        <f aca="false">IF(O365&gt;0,VLOOKUP(I365,'Pril3-drev'!$H$5:$I$83,2,0),0)</f>
        <v>0</v>
      </c>
      <c r="R365" s="66" t="n">
        <f aca="false">IF(Q365&gt;0,VLOOKUP(Q365,'Pril6-okus'!$A$5:$B$17,2,0),0)</f>
        <v>0</v>
      </c>
      <c r="S365" s="66" t="n">
        <f aca="false">IF(O365&gt;0,VLOOKUP(I365,'Pril3-drev'!$H$5:$J$83,3,0),0)</f>
        <v>0</v>
      </c>
      <c r="T365" s="66" t="str">
        <f aca="false">IF(O365&gt;0,IF(L365="k",0.9*VLOOKUP(S365,'ha-pocty-vyhl'!$A$5:$B$20,2,0),IF(L365="po",0.8*VLOOKUP(S365,'ha-pocty-vyhl'!$A$5:$B$20,2,0),VLOOKUP(S365,'ha-pocty-vyhl'!$A$5:$B$20,2,0))),"")</f>
        <v/>
      </c>
      <c r="U365" s="66" t="n">
        <f aca="false">'Vstupní data'!P365</f>
        <v>0</v>
      </c>
      <c r="V365" s="66" t="n">
        <f aca="false">IF(O365&gt;0,1.3*T365*1000*Z365/10000,0)</f>
        <v>0</v>
      </c>
      <c r="W365" s="66" t="n">
        <f aca="false">IF(O365&gt;0,1.3*T365*1000*Z365/10000,0)</f>
        <v>0</v>
      </c>
      <c r="X365" s="66" t="n">
        <f aca="false">IF(O365&gt;0,IF(O365&gt;V365,V365,O365),0)</f>
        <v>0</v>
      </c>
      <c r="Y365" s="66" t="n">
        <f aca="false">IF(O365&gt;0,IF(IF(U365&gt;W365,W365,U365)&lt;X365,W365,IF(U365&gt;W365,W365,U365)),0)</f>
        <v>0</v>
      </c>
      <c r="Z365" s="66" t="n">
        <f aca="false">IF(O365&gt;0,IF(J365&gt;0,J365,K365*H365/100),0)</f>
        <v>0</v>
      </c>
      <c r="AA365" s="67" t="n">
        <f aca="false">IF(O365&gt;0,CEILING(R365*P365*X365/Y365*Z365,1),0)</f>
        <v>0</v>
      </c>
      <c r="AB365" s="68" t="n">
        <f aca="false">IF(O365&gt;0,AA365/O365,0)</f>
        <v>0</v>
      </c>
      <c r="AC365" s="66" t="n">
        <f aca="false">'Vstupní data'!W365</f>
        <v>0</v>
      </c>
      <c r="AI365" s="66" t="str">
        <f aca="false">IF(OR('Vstupní data'!T365&gt;0,'Vstupní data'!U365&gt;0),VLOOKUP(I365,'Pril3-drev'!$H$5:$J$83,3,0),"")</f>
        <v/>
      </c>
      <c r="AJ365" s="66" t="n">
        <f aca="false">IF('Vstupní data'!V365="prostokořenný",0,IF('Vstupní data'!V365="krytokořenný","k",IF('Vstupní data'!V365="poloodrostky nebo odrostky, prostokořenné i krytokořenné","po",0)))</f>
        <v>0</v>
      </c>
      <c r="AK365" s="66" t="n">
        <f aca="false">IF(OR('Vstupní data'!T365&gt;0,'Vstupní data'!U365&gt;0),IF(AJ365="k",0.9*VLOOKUP(AI365,'ha-pocty-vyhl'!$A$5:$B$20,2,0),IF(AJ365="po",0.8*VLOOKUP(AI365,'ha-pocty-vyhl'!$A$5:$B$20,2,0),VLOOKUP(AI365,'ha-pocty-vyhl'!$A$5:$B$20,2,0))),0)</f>
        <v>0</v>
      </c>
      <c r="AL365" s="66" t="n">
        <f aca="false">IF(OR('Vstupní data'!T365&gt;0,'Vstupní data'!U365&gt;0),'Vstupní data'!K365*'Vstupní data'!M365/100,0)</f>
        <v>0</v>
      </c>
      <c r="AM365" s="66" t="n">
        <f aca="false">IF(OR('Vstupní data'!T365&gt;0,'Vstupní data'!U365&gt;0),IF('Vstupní data'!T365&gt;0,'Vstupní data'!T365,ROUND(10*'Vstupní data'!U365/AK365,0)),0)</f>
        <v>0</v>
      </c>
      <c r="AN365" s="69" t="n">
        <f aca="false">IF('Vstupní data'!T365&gt;0,   IF('Vstupní data'!T365&lt;=AL365,'Vstupní data'!T365,AL365),   IF(AM365&lt;AL365,AM365,AL365))</f>
        <v>0</v>
      </c>
      <c r="AO365" s="69" t="n">
        <f aca="false">'Vstupní data'!X365</f>
        <v>0</v>
      </c>
      <c r="AP365" s="66" t="n">
        <f aca="false">IF(OR('Vstupní data'!T365&gt;0,'Vstupní data'!U365&gt;0),IF(I365&lt;&gt;0,VLOOKUP(I365,'Pril3-drev'!$H$5:$I$83,2,0),0),0)</f>
        <v>0</v>
      </c>
      <c r="AQ365" s="66" t="n">
        <f aca="false">'Vstupní data'!Y365</f>
        <v>0</v>
      </c>
      <c r="AR365" s="66" t="str">
        <f aca="false">IF(AC365&gt;5,   IF('Vstupní data'!Y365&gt;0,   VLOOKUP(VLOOKUP(CONCATENATE(VLOOKUP(I365,'Pril3-drev'!$H$4:$L$83,5,0),AC365),'Pril3-drev'!$Q$4:$R$2803,2,0),'AVB-BS'!$C$5:$S$29 ,LOOKUP(AQ365,'AVB-BS'!$D$3:$S$3,'AVB-BS'!$D$1:$S$1) ,0 )   ,   IF('Vstupní data'!Z365&gt;0,'Vstupní data'!Z365,0)) , "")</f>
        <v/>
      </c>
      <c r="AS365" s="70" t="str">
        <f aca="false">IF(AC365&gt;5,VLOOKUP(CONCATENATE(AP365,AR365),'Pril1-THLPa'!$H$6:$N$96,4,0),"")</f>
        <v/>
      </c>
      <c r="AT365" s="70" t="str">
        <f aca="false">IF(AC365&gt;5,VLOOKUP(CONCATENATE(AP365,AR365),'Pril1-THLPa'!$H$6:$N$96,5,0),"")</f>
        <v/>
      </c>
      <c r="AU365" s="70" t="str">
        <f aca="false">IF(AC365&gt;5,VLOOKUP(CONCATENATE(AP365,AR365),'Pril1-THLPa'!$H$6:$N$96,6,0),"")</f>
        <v/>
      </c>
      <c r="AV365" s="70" t="str">
        <f aca="false">IF(AC365&gt;5,VLOOKUP(CONCATENATE(AP365,AR365),'Pril1-THLPa'!$H$6:$N$96,7,0),"")</f>
        <v/>
      </c>
      <c r="AW365" s="70" t="str">
        <f aca="false">IF(AC365&gt;5,VLOOKUP(CONCATENATE(AP365,AR365),'Pril1-THLPa'!$H$6:$O$96,8,0),"")</f>
        <v/>
      </c>
      <c r="AX365" s="66" t="n">
        <f aca="false">IF(AC365&gt;0,IF(AND(AC365&gt;0,AC365&lt;=5),VLOOKUP(AP365,'Pril1-THLPa'!$A$6:$F$18,LOOKUP(AC365,'Pril1-THLPa'!$B$5:$F$5,'Pril1-THLPa'!$B$4:$F$4),0),AS365+AT365*(AC365-5)+AU365*POWER(AC365-5,2)+AV365*POWER(AC365-5,3)+AW365*POWER(AC365-5,4)),0)</f>
        <v>0</v>
      </c>
      <c r="AY365" s="71"/>
      <c r="AZ365" s="66" t="n">
        <f aca="false">'Vstupní data'!AA365</f>
        <v>0</v>
      </c>
      <c r="BA365" s="66" t="n">
        <f aca="false">IF(OR('Vstupní data'!T365&gt;0,'Vstupní data'!U365&gt;0),IF(AC365&lt;&gt;"",AX365*AO365/10*(100+AZ365)/100,0),0)</f>
        <v>0</v>
      </c>
      <c r="BB365" s="67" t="n">
        <f aca="false">IF(AC365&lt;&gt;"",ROUND(BA365*AN365,0),0)</f>
        <v>0</v>
      </c>
      <c r="BC365" s="68" t="str">
        <f aca="false">IF(AE365&gt;0,BB365/AE365,"")</f>
        <v/>
      </c>
      <c r="BD365" s="66" t="n">
        <f aca="false">'Vstupní data'!AE365</f>
        <v>0</v>
      </c>
      <c r="BF365" s="66" t="n">
        <f aca="false">'Vstupní data'!AC365</f>
        <v>0</v>
      </c>
      <c r="BH365" s="66" t="n">
        <f aca="false">'Vstupní data'!AD365</f>
        <v>0</v>
      </c>
      <c r="BI365" s="66" t="n">
        <f aca="false">'Vstupní data'!AF365</f>
        <v>0</v>
      </c>
      <c r="BJ365" s="69" t="n">
        <f aca="false">'Vstupní data'!AG365</f>
        <v>0</v>
      </c>
      <c r="BK365" s="69" t="n">
        <f aca="false">IF(BF365&lt;&gt;0,VLOOKUP(I365,'Pril3-drev'!$H$5:$I$83,2,0),0)</f>
        <v>0</v>
      </c>
      <c r="BL365" s="69" t="n">
        <f aca="false">IF(BF365&lt;&gt;0,VLOOKUP(BK365,'Pril3-drev'!$A$5:$C$17,3,0),0)</f>
        <v>0</v>
      </c>
      <c r="BM365" s="69" t="n">
        <f aca="false">'Vstupní data'!AH365</f>
        <v>0</v>
      </c>
      <c r="BN365" s="69" t="n">
        <f aca="false">IF('Vstupní data'!AH365&gt;0,   VLOOKUP(VLOOKUP(CONCATENATE(VLOOKUP(I365,'Pril3-drev'!$H$4:$L$83,5,0),BD365),'Pril3-drev'!$Q$4:$R$2803,2,0),'AVB-BS'!$C$5:$S$29 ,LOOKUP(BM365,'AVB-BS'!$D$3:$S$3,'AVB-BS'!$D$1:$S$1) ,0 )   ,   IF('Vstupní data'!AI365&gt;0,'Vstupní data'!AI365,0))</f>
        <v>0</v>
      </c>
      <c r="BO365" s="69" t="str">
        <f aca="false">IF(BX365&gt;5,VLOOKUP(CONCATENATE(BK365,BN365),'Pril1-THLPa'!$H$6:$N$96,4,0),"")</f>
        <v/>
      </c>
      <c r="BP365" s="69" t="str">
        <f aca="false">IF(BX365&gt;5,VLOOKUP(CONCATENATE(BK365,BN365),'Pril1-THLPa'!$H$6:$N$96,5,0),"")</f>
        <v/>
      </c>
      <c r="BQ365" s="69" t="str">
        <f aca="false">IF(BX365&gt;5,VLOOKUP(CONCATENATE(BK365,BN365),'Pril1-THLPa'!$H$6:$N$96,6,0),"")</f>
        <v/>
      </c>
      <c r="BR365" s="69" t="str">
        <f aca="false">IF(BX365&gt;5,VLOOKUP(CONCATENATE(BK365,BN365),'Pril1-THLPa'!$H$6:$N$96,7,0),"")</f>
        <v/>
      </c>
      <c r="BS365" s="69" t="str">
        <f aca="false">IF(BX365&gt;5,VLOOKUP(CONCATENATE(BK365,BN365),'Pril1-THLPa'!$H$6:$O$96,8,0),"")</f>
        <v/>
      </c>
      <c r="BT365" s="69" t="str">
        <f aca="false">IF(BF365&gt;0, IF(BK365="smrk",  VLOOKUP(VLOOKUP(BD365,'Pril9-K3'!$L$8:$M$207,2,0),'Pril9-K3'!$A$8:$J$16,LOOKUP(BN365,'Pril9-K3'!$A$7:$J$7,'Pril9-K3'!$A$5:$J$5),0), IF(AND(BK365&lt;&gt;"smrk",'Vstupní data'!AK365&lt;&gt;""),'Vstupní data'!AK365,   VLOOKUP(VLOOKUP(BD365,'Pril9-K3'!$L$8:$M$207,2,0),'Pril9-K3'!$A$8:$J$16,LOOKUP(BN365,'Pril9-K3'!$A$7:$J$7,'Pril9-K3'!$A$5:$J$5),0)   )),   "")</f>
        <v/>
      </c>
      <c r="BV365" s="69" t="n">
        <f aca="false">'Vstupní data'!AJ365</f>
        <v>0</v>
      </c>
      <c r="BW365" s="69" t="n">
        <f aca="false">IF(BF365&gt;0,IF(J365&gt;0,J365,K365*H365/100),0)</f>
        <v>0</v>
      </c>
      <c r="BX365" s="69" t="n">
        <f aca="false">IF(BF365&gt;0,IF(BJ365&gt;BL365,BL365,BJ365),0)</f>
        <v>0</v>
      </c>
      <c r="BY365" s="69" t="n">
        <f aca="false">IF(BD365=0,0,IF(AND(BX365&gt;0,BX365&lt;=5),  IF(AND(BX365&gt;0,BX365&lt;=5),VLOOKUP(BK365,'Pril1-THLPa'!$A$6:$F$18,IF(AND(BX365&gt;0,BX365&lt;=5),LOOKUP(BX365,'Pril1-THLPa'!$B$5:$F$5,'Pril1-THLPa'!$B$4:$F$4),""),0),""),  IF(BX365&gt;5,BO365+BP365*(BX365-5)+BQ365*POWER(BX365-5,2)+BR365*POWER(BX365-5,3)+BS365*POWER(BX365-5,4),"")))</f>
        <v>0</v>
      </c>
      <c r="BZ365" s="69" t="n">
        <f aca="false">IF(BY365&gt;0,BY365*BI365/10*BW365*(100+BV365)/100,0)</f>
        <v>0</v>
      </c>
      <c r="CA365" s="69" t="n">
        <f aca="false">IF(BD365&gt;0,BX365-IF(BD365&gt;BX365,BX365,BD365),0)</f>
        <v>0</v>
      </c>
      <c r="CB365" s="69" t="n">
        <f aca="false">POWER(1.01,CA365)</f>
        <v>1</v>
      </c>
      <c r="CC365" s="69" t="n">
        <f aca="false">IF(BF365&gt;0,IF(BF365&gt;BH365,1,BF365/BH365),0)</f>
        <v>0</v>
      </c>
      <c r="CD365" s="72" t="n">
        <f aca="false">IF(BD365=0,0,IF(BF365&gt;0,ROUND(IF(CB365&lt;&gt;0,BZ365*BT365*1/CB365*CC365,0),0),0))</f>
        <v>0</v>
      </c>
      <c r="CE365" s="73" t="str">
        <f aca="false">IF(BF365&gt;0,IF(BF365&gt;BH365,CD365/BF365,CD365/BH365),"")</f>
        <v/>
      </c>
      <c r="CF365" s="69" t="n">
        <f aca="false">'Vstupní data'!AM365</f>
        <v>0</v>
      </c>
      <c r="CG365" s="69" t="n">
        <f aca="false">'Vstupní data'!AN365</f>
        <v>0</v>
      </c>
      <c r="CH365" s="69" t="n">
        <f aca="false">'Vstupní data'!AO365</f>
        <v>0</v>
      </c>
      <c r="CI365" s="69" t="n">
        <f aca="false">'Vstupní data'!AP365</f>
        <v>0</v>
      </c>
      <c r="CJ365" s="72" t="n">
        <f aca="false">ROUND(CH365*CI365,0)</f>
        <v>0</v>
      </c>
      <c r="CK365" s="74" t="str">
        <f aca="false">IF(OR(AA365&gt;0,BB365&gt;0,CD365&gt;0,CJ365&gt;0),AA365+BB365+CD365+CJ365,"")</f>
        <v/>
      </c>
    </row>
    <row r="366" customFormat="false" ht="12.8" hidden="false" customHeight="false" outlineLevel="0" collapsed="false">
      <c r="A366" s="66" t="n">
        <f aca="false">'Vstupní data'!A366</f>
        <v>0</v>
      </c>
      <c r="F366" s="66" t="str">
        <f aca="false">CONCATENATE('Vstupní data'!F366,'Vstupní data'!G366,'Vstupní data'!H366,'Vstupní data'!I366)</f>
        <v/>
      </c>
      <c r="G366" s="66"/>
      <c r="H366" s="66" t="n">
        <f aca="false">'Vstupní data'!K366</f>
        <v>0</v>
      </c>
      <c r="I366" s="66" t="n">
        <f aca="false">'Vstupní data'!L366</f>
        <v>0</v>
      </c>
      <c r="J366" s="66" t="n">
        <f aca="false">'Vstupní data'!K366*'Vstupní data'!M366/100</f>
        <v>0</v>
      </c>
      <c r="L366" s="66" t="n">
        <f aca="false">IF('Vstupní data'!N366="prostokořenný",0,IF('Vstupní data'!N366="krytokořenný","k",IF('Vstupní data'!N366="poloodrostky nebo odrostky, prostokořenné i krytokořenné","po",0)))</f>
        <v>0</v>
      </c>
      <c r="N366" s="66"/>
      <c r="O366" s="66" t="n">
        <f aca="false">'Vstupní data'!O366</f>
        <v>0</v>
      </c>
      <c r="P366" s="66" t="n">
        <f aca="false">IF(O366&gt;0,VLOOKUP(CONCATENATE(VLOOKUP(I366,'Pril3-drev'!$H$5:$K$83,4,0),"-",'Vstupní data'!R366),K2!$C$15:$D$23,2,0),0)</f>
        <v>0</v>
      </c>
      <c r="Q366" s="66" t="n">
        <f aca="false">IF(O366&gt;0,VLOOKUP(I366,'Pril3-drev'!$H$5:$I$83,2,0),0)</f>
        <v>0</v>
      </c>
      <c r="R366" s="66" t="n">
        <f aca="false">IF(Q366&gt;0,VLOOKUP(Q366,'Pril6-okus'!$A$5:$B$17,2,0),0)</f>
        <v>0</v>
      </c>
      <c r="S366" s="66" t="n">
        <f aca="false">IF(O366&gt;0,VLOOKUP(I366,'Pril3-drev'!$H$5:$J$83,3,0),0)</f>
        <v>0</v>
      </c>
      <c r="T366" s="66" t="str">
        <f aca="false">IF(O366&gt;0,IF(L366="k",0.9*VLOOKUP(S366,'ha-pocty-vyhl'!$A$5:$B$20,2,0),IF(L366="po",0.8*VLOOKUP(S366,'ha-pocty-vyhl'!$A$5:$B$20,2,0),VLOOKUP(S366,'ha-pocty-vyhl'!$A$5:$B$20,2,0))),"")</f>
        <v/>
      </c>
      <c r="U366" s="66" t="n">
        <f aca="false">'Vstupní data'!P366</f>
        <v>0</v>
      </c>
      <c r="V366" s="66" t="n">
        <f aca="false">IF(O366&gt;0,1.3*T366*1000*Z366/10000,0)</f>
        <v>0</v>
      </c>
      <c r="W366" s="66" t="n">
        <f aca="false">IF(O366&gt;0,1.3*T366*1000*Z366/10000,0)</f>
        <v>0</v>
      </c>
      <c r="X366" s="66" t="n">
        <f aca="false">IF(O366&gt;0,IF(O366&gt;V366,V366,O366),0)</f>
        <v>0</v>
      </c>
      <c r="Y366" s="66" t="n">
        <f aca="false">IF(O366&gt;0,IF(IF(U366&gt;W366,W366,U366)&lt;X366,W366,IF(U366&gt;W366,W366,U366)),0)</f>
        <v>0</v>
      </c>
      <c r="Z366" s="66" t="n">
        <f aca="false">IF(O366&gt;0,IF(J366&gt;0,J366,K366*H366/100),0)</f>
        <v>0</v>
      </c>
      <c r="AA366" s="67" t="n">
        <f aca="false">IF(O366&gt;0,CEILING(R366*P366*X366/Y366*Z366,1),0)</f>
        <v>0</v>
      </c>
      <c r="AB366" s="68" t="n">
        <f aca="false">IF(O366&gt;0,AA366/O366,0)</f>
        <v>0</v>
      </c>
      <c r="AC366" s="66" t="n">
        <f aca="false">'Vstupní data'!W366</f>
        <v>0</v>
      </c>
      <c r="AI366" s="66" t="str">
        <f aca="false">IF(OR('Vstupní data'!T366&gt;0,'Vstupní data'!U366&gt;0),VLOOKUP(I366,'Pril3-drev'!$H$5:$J$83,3,0),"")</f>
        <v/>
      </c>
      <c r="AJ366" s="66" t="n">
        <f aca="false">IF('Vstupní data'!V366="prostokořenný",0,IF('Vstupní data'!V366="krytokořenný","k",IF('Vstupní data'!V366="poloodrostky nebo odrostky, prostokořenné i krytokořenné","po",0)))</f>
        <v>0</v>
      </c>
      <c r="AK366" s="66" t="n">
        <f aca="false">IF(OR('Vstupní data'!T366&gt;0,'Vstupní data'!U366&gt;0),IF(AJ366="k",0.9*VLOOKUP(AI366,'ha-pocty-vyhl'!$A$5:$B$20,2,0),IF(AJ366="po",0.8*VLOOKUP(AI366,'ha-pocty-vyhl'!$A$5:$B$20,2,0),VLOOKUP(AI366,'ha-pocty-vyhl'!$A$5:$B$20,2,0))),0)</f>
        <v>0</v>
      </c>
      <c r="AL366" s="66" t="n">
        <f aca="false">IF(OR('Vstupní data'!T366&gt;0,'Vstupní data'!U366&gt;0),'Vstupní data'!K366*'Vstupní data'!M366/100,0)</f>
        <v>0</v>
      </c>
      <c r="AM366" s="66" t="n">
        <f aca="false">IF(OR('Vstupní data'!T366&gt;0,'Vstupní data'!U366&gt;0),IF('Vstupní data'!T366&gt;0,'Vstupní data'!T366,ROUND(10*'Vstupní data'!U366/AK366,0)),0)</f>
        <v>0</v>
      </c>
      <c r="AN366" s="69" t="n">
        <f aca="false">IF('Vstupní data'!T366&gt;0,   IF('Vstupní data'!T366&lt;=AL366,'Vstupní data'!T366,AL366),   IF(AM366&lt;AL366,AM366,AL366))</f>
        <v>0</v>
      </c>
      <c r="AO366" s="69" t="n">
        <f aca="false">'Vstupní data'!X366</f>
        <v>0</v>
      </c>
      <c r="AP366" s="66" t="n">
        <f aca="false">IF(OR('Vstupní data'!T366&gt;0,'Vstupní data'!U366&gt;0),IF(I366&lt;&gt;0,VLOOKUP(I366,'Pril3-drev'!$H$5:$I$83,2,0),0),0)</f>
        <v>0</v>
      </c>
      <c r="AQ366" s="66" t="n">
        <f aca="false">'Vstupní data'!Y366</f>
        <v>0</v>
      </c>
      <c r="AR366" s="66" t="str">
        <f aca="false">IF(AC366&gt;5,   IF('Vstupní data'!Y366&gt;0,   VLOOKUP(VLOOKUP(CONCATENATE(VLOOKUP(I366,'Pril3-drev'!$H$4:$L$83,5,0),AC366),'Pril3-drev'!$Q$4:$R$2803,2,0),'AVB-BS'!$C$5:$S$29 ,LOOKUP(AQ366,'AVB-BS'!$D$3:$S$3,'AVB-BS'!$D$1:$S$1) ,0 )   ,   IF('Vstupní data'!Z366&gt;0,'Vstupní data'!Z366,0)) , "")</f>
        <v/>
      </c>
      <c r="AS366" s="70" t="str">
        <f aca="false">IF(AC366&gt;5,VLOOKUP(CONCATENATE(AP366,AR366),'Pril1-THLPa'!$H$6:$N$96,4,0),"")</f>
        <v/>
      </c>
      <c r="AT366" s="70" t="str">
        <f aca="false">IF(AC366&gt;5,VLOOKUP(CONCATENATE(AP366,AR366),'Pril1-THLPa'!$H$6:$N$96,5,0),"")</f>
        <v/>
      </c>
      <c r="AU366" s="70" t="str">
        <f aca="false">IF(AC366&gt;5,VLOOKUP(CONCATENATE(AP366,AR366),'Pril1-THLPa'!$H$6:$N$96,6,0),"")</f>
        <v/>
      </c>
      <c r="AV366" s="70" t="str">
        <f aca="false">IF(AC366&gt;5,VLOOKUP(CONCATENATE(AP366,AR366),'Pril1-THLPa'!$H$6:$N$96,7,0),"")</f>
        <v/>
      </c>
      <c r="AW366" s="70" t="str">
        <f aca="false">IF(AC366&gt;5,VLOOKUP(CONCATENATE(AP366,AR366),'Pril1-THLPa'!$H$6:$O$96,8,0),"")</f>
        <v/>
      </c>
      <c r="AX366" s="66" t="n">
        <f aca="false">IF(AC366&gt;0,IF(AND(AC366&gt;0,AC366&lt;=5),VLOOKUP(AP366,'Pril1-THLPa'!$A$6:$F$18,LOOKUP(AC366,'Pril1-THLPa'!$B$5:$F$5,'Pril1-THLPa'!$B$4:$F$4),0),AS366+AT366*(AC366-5)+AU366*POWER(AC366-5,2)+AV366*POWER(AC366-5,3)+AW366*POWER(AC366-5,4)),0)</f>
        <v>0</v>
      </c>
      <c r="AY366" s="71"/>
      <c r="AZ366" s="66" t="n">
        <f aca="false">'Vstupní data'!AA366</f>
        <v>0</v>
      </c>
      <c r="BA366" s="66" t="n">
        <f aca="false">IF(OR('Vstupní data'!T366&gt;0,'Vstupní data'!U366&gt;0),IF(AC366&lt;&gt;"",AX366*AO366/10*(100+AZ366)/100,0),0)</f>
        <v>0</v>
      </c>
      <c r="BB366" s="67" t="n">
        <f aca="false">IF(AC366&lt;&gt;"",ROUND(BA366*AN366,0),0)</f>
        <v>0</v>
      </c>
      <c r="BC366" s="68" t="str">
        <f aca="false">IF(AE366&gt;0,BB366/AE366,"")</f>
        <v/>
      </c>
      <c r="BD366" s="66" t="n">
        <f aca="false">'Vstupní data'!AE366</f>
        <v>0</v>
      </c>
      <c r="BF366" s="66" t="n">
        <f aca="false">'Vstupní data'!AC366</f>
        <v>0</v>
      </c>
      <c r="BH366" s="66" t="n">
        <f aca="false">'Vstupní data'!AD366</f>
        <v>0</v>
      </c>
      <c r="BI366" s="66" t="n">
        <f aca="false">'Vstupní data'!AF366</f>
        <v>0</v>
      </c>
      <c r="BJ366" s="69" t="n">
        <f aca="false">'Vstupní data'!AG366</f>
        <v>0</v>
      </c>
      <c r="BK366" s="69" t="n">
        <f aca="false">IF(BF366&lt;&gt;0,VLOOKUP(I366,'Pril3-drev'!$H$5:$I$83,2,0),0)</f>
        <v>0</v>
      </c>
      <c r="BL366" s="69" t="n">
        <f aca="false">IF(BF366&lt;&gt;0,VLOOKUP(BK366,'Pril3-drev'!$A$5:$C$17,3,0),0)</f>
        <v>0</v>
      </c>
      <c r="BM366" s="69" t="n">
        <f aca="false">'Vstupní data'!AH366</f>
        <v>0</v>
      </c>
      <c r="BN366" s="69" t="n">
        <f aca="false">IF('Vstupní data'!AH366&gt;0,   VLOOKUP(VLOOKUP(CONCATENATE(VLOOKUP(I366,'Pril3-drev'!$H$4:$L$83,5,0),BD366),'Pril3-drev'!$Q$4:$R$2803,2,0),'AVB-BS'!$C$5:$S$29 ,LOOKUP(BM366,'AVB-BS'!$D$3:$S$3,'AVB-BS'!$D$1:$S$1) ,0 )   ,   IF('Vstupní data'!AI366&gt;0,'Vstupní data'!AI366,0))</f>
        <v>0</v>
      </c>
      <c r="BO366" s="69" t="str">
        <f aca="false">IF(BX366&gt;5,VLOOKUP(CONCATENATE(BK366,BN366),'Pril1-THLPa'!$H$6:$N$96,4,0),"")</f>
        <v/>
      </c>
      <c r="BP366" s="69" t="str">
        <f aca="false">IF(BX366&gt;5,VLOOKUP(CONCATENATE(BK366,BN366),'Pril1-THLPa'!$H$6:$N$96,5,0),"")</f>
        <v/>
      </c>
      <c r="BQ366" s="69" t="str">
        <f aca="false">IF(BX366&gt;5,VLOOKUP(CONCATENATE(BK366,BN366),'Pril1-THLPa'!$H$6:$N$96,6,0),"")</f>
        <v/>
      </c>
      <c r="BR366" s="69" t="str">
        <f aca="false">IF(BX366&gt;5,VLOOKUP(CONCATENATE(BK366,BN366),'Pril1-THLPa'!$H$6:$N$96,7,0),"")</f>
        <v/>
      </c>
      <c r="BS366" s="69" t="str">
        <f aca="false">IF(BX366&gt;5,VLOOKUP(CONCATENATE(BK366,BN366),'Pril1-THLPa'!$H$6:$O$96,8,0),"")</f>
        <v/>
      </c>
      <c r="BT366" s="69" t="str">
        <f aca="false">IF(BF366&gt;0, IF(BK366="smrk",  VLOOKUP(VLOOKUP(BD366,'Pril9-K3'!$L$8:$M$207,2,0),'Pril9-K3'!$A$8:$J$16,LOOKUP(BN366,'Pril9-K3'!$A$7:$J$7,'Pril9-K3'!$A$5:$J$5),0), IF(AND(BK366&lt;&gt;"smrk",'Vstupní data'!AK366&lt;&gt;""),'Vstupní data'!AK366,   VLOOKUP(VLOOKUP(BD366,'Pril9-K3'!$L$8:$M$207,2,0),'Pril9-K3'!$A$8:$J$16,LOOKUP(BN366,'Pril9-K3'!$A$7:$J$7,'Pril9-K3'!$A$5:$J$5),0)   )),   "")</f>
        <v/>
      </c>
      <c r="BV366" s="69" t="n">
        <f aca="false">'Vstupní data'!AJ366</f>
        <v>0</v>
      </c>
      <c r="BW366" s="69" t="n">
        <f aca="false">IF(BF366&gt;0,IF(J366&gt;0,J366,K366*H366/100),0)</f>
        <v>0</v>
      </c>
      <c r="BX366" s="69" t="n">
        <f aca="false">IF(BF366&gt;0,IF(BJ366&gt;BL366,BL366,BJ366),0)</f>
        <v>0</v>
      </c>
      <c r="BY366" s="69" t="n">
        <f aca="false">IF(BD366=0,0,IF(AND(BX366&gt;0,BX366&lt;=5),  IF(AND(BX366&gt;0,BX366&lt;=5),VLOOKUP(BK366,'Pril1-THLPa'!$A$6:$F$18,IF(AND(BX366&gt;0,BX366&lt;=5),LOOKUP(BX366,'Pril1-THLPa'!$B$5:$F$5,'Pril1-THLPa'!$B$4:$F$4),""),0),""),  IF(BX366&gt;5,BO366+BP366*(BX366-5)+BQ366*POWER(BX366-5,2)+BR366*POWER(BX366-5,3)+BS366*POWER(BX366-5,4),"")))</f>
        <v>0</v>
      </c>
      <c r="BZ366" s="69" t="n">
        <f aca="false">IF(BY366&gt;0,BY366*BI366/10*BW366*(100+BV366)/100,0)</f>
        <v>0</v>
      </c>
      <c r="CA366" s="69" t="n">
        <f aca="false">IF(BD366&gt;0,BX366-IF(BD366&gt;BX366,BX366,BD366),0)</f>
        <v>0</v>
      </c>
      <c r="CB366" s="69" t="n">
        <f aca="false">POWER(1.01,CA366)</f>
        <v>1</v>
      </c>
      <c r="CC366" s="69" t="n">
        <f aca="false">IF(BF366&gt;0,IF(BF366&gt;BH366,1,BF366/BH366),0)</f>
        <v>0</v>
      </c>
      <c r="CD366" s="72" t="n">
        <f aca="false">IF(BD366=0,0,IF(BF366&gt;0,ROUND(IF(CB366&lt;&gt;0,BZ366*BT366*1/CB366*CC366,0),0),0))</f>
        <v>0</v>
      </c>
      <c r="CE366" s="73" t="str">
        <f aca="false">IF(BF366&gt;0,IF(BF366&gt;BH366,CD366/BF366,CD366/BH366),"")</f>
        <v/>
      </c>
      <c r="CF366" s="69" t="n">
        <f aca="false">'Vstupní data'!AM366</f>
        <v>0</v>
      </c>
      <c r="CG366" s="69" t="n">
        <f aca="false">'Vstupní data'!AN366</f>
        <v>0</v>
      </c>
      <c r="CH366" s="69" t="n">
        <f aca="false">'Vstupní data'!AO366</f>
        <v>0</v>
      </c>
      <c r="CI366" s="69" t="n">
        <f aca="false">'Vstupní data'!AP366</f>
        <v>0</v>
      </c>
      <c r="CJ366" s="72" t="n">
        <f aca="false">ROUND(CH366*CI366,0)</f>
        <v>0</v>
      </c>
      <c r="CK366" s="74" t="str">
        <f aca="false">IF(OR(AA366&gt;0,BB366&gt;0,CD366&gt;0,CJ366&gt;0),AA366+BB366+CD366+CJ366,"")</f>
        <v/>
      </c>
    </row>
    <row r="367" customFormat="false" ht="12.8" hidden="false" customHeight="false" outlineLevel="0" collapsed="false">
      <c r="A367" s="66" t="n">
        <f aca="false">'Vstupní data'!A367</f>
        <v>0</v>
      </c>
      <c r="F367" s="66" t="str">
        <f aca="false">CONCATENATE('Vstupní data'!F367,'Vstupní data'!G367,'Vstupní data'!H367,'Vstupní data'!I367)</f>
        <v/>
      </c>
      <c r="G367" s="66"/>
      <c r="H367" s="66" t="n">
        <f aca="false">'Vstupní data'!K367</f>
        <v>0</v>
      </c>
      <c r="I367" s="66" t="n">
        <f aca="false">'Vstupní data'!L367</f>
        <v>0</v>
      </c>
      <c r="J367" s="66" t="n">
        <f aca="false">'Vstupní data'!K367*'Vstupní data'!M367/100</f>
        <v>0</v>
      </c>
      <c r="L367" s="66" t="n">
        <f aca="false">IF('Vstupní data'!N367="prostokořenný",0,IF('Vstupní data'!N367="krytokořenný","k",IF('Vstupní data'!N367="poloodrostky nebo odrostky, prostokořenné i krytokořenné","po",0)))</f>
        <v>0</v>
      </c>
      <c r="N367" s="66"/>
      <c r="O367" s="66" t="n">
        <f aca="false">'Vstupní data'!O367</f>
        <v>0</v>
      </c>
      <c r="P367" s="66" t="n">
        <f aca="false">IF(O367&gt;0,VLOOKUP(CONCATENATE(VLOOKUP(I367,'Pril3-drev'!$H$5:$K$83,4,0),"-",'Vstupní data'!R367),K2!$C$15:$D$23,2,0),0)</f>
        <v>0</v>
      </c>
      <c r="Q367" s="66" t="n">
        <f aca="false">IF(O367&gt;0,VLOOKUP(I367,'Pril3-drev'!$H$5:$I$83,2,0),0)</f>
        <v>0</v>
      </c>
      <c r="R367" s="66" t="n">
        <f aca="false">IF(Q367&gt;0,VLOOKUP(Q367,'Pril6-okus'!$A$5:$B$17,2,0),0)</f>
        <v>0</v>
      </c>
      <c r="S367" s="66" t="n">
        <f aca="false">IF(O367&gt;0,VLOOKUP(I367,'Pril3-drev'!$H$5:$J$83,3,0),0)</f>
        <v>0</v>
      </c>
      <c r="T367" s="66" t="str">
        <f aca="false">IF(O367&gt;0,IF(L367="k",0.9*VLOOKUP(S367,'ha-pocty-vyhl'!$A$5:$B$20,2,0),IF(L367="po",0.8*VLOOKUP(S367,'ha-pocty-vyhl'!$A$5:$B$20,2,0),VLOOKUP(S367,'ha-pocty-vyhl'!$A$5:$B$20,2,0))),"")</f>
        <v/>
      </c>
      <c r="U367" s="66" t="n">
        <f aca="false">'Vstupní data'!P367</f>
        <v>0</v>
      </c>
      <c r="V367" s="66" t="n">
        <f aca="false">IF(O367&gt;0,1.3*T367*1000*Z367/10000,0)</f>
        <v>0</v>
      </c>
      <c r="W367" s="66" t="n">
        <f aca="false">IF(O367&gt;0,1.3*T367*1000*Z367/10000,0)</f>
        <v>0</v>
      </c>
      <c r="X367" s="66" t="n">
        <f aca="false">IF(O367&gt;0,IF(O367&gt;V367,V367,O367),0)</f>
        <v>0</v>
      </c>
      <c r="Y367" s="66" t="n">
        <f aca="false">IF(O367&gt;0,IF(IF(U367&gt;W367,W367,U367)&lt;X367,W367,IF(U367&gt;W367,W367,U367)),0)</f>
        <v>0</v>
      </c>
      <c r="Z367" s="66" t="n">
        <f aca="false">IF(O367&gt;0,IF(J367&gt;0,J367,K367*H367/100),0)</f>
        <v>0</v>
      </c>
      <c r="AA367" s="67" t="n">
        <f aca="false">IF(O367&gt;0,CEILING(R367*P367*X367/Y367*Z367,1),0)</f>
        <v>0</v>
      </c>
      <c r="AB367" s="68" t="n">
        <f aca="false">IF(O367&gt;0,AA367/O367,0)</f>
        <v>0</v>
      </c>
      <c r="AC367" s="66" t="n">
        <f aca="false">'Vstupní data'!W367</f>
        <v>0</v>
      </c>
      <c r="AI367" s="66" t="str">
        <f aca="false">IF(OR('Vstupní data'!T367&gt;0,'Vstupní data'!U367&gt;0),VLOOKUP(I367,'Pril3-drev'!$H$5:$J$83,3,0),"")</f>
        <v/>
      </c>
      <c r="AJ367" s="66" t="n">
        <f aca="false">IF('Vstupní data'!V367="prostokořenný",0,IF('Vstupní data'!V367="krytokořenný","k",IF('Vstupní data'!V367="poloodrostky nebo odrostky, prostokořenné i krytokořenné","po",0)))</f>
        <v>0</v>
      </c>
      <c r="AK367" s="66" t="n">
        <f aca="false">IF(OR('Vstupní data'!T367&gt;0,'Vstupní data'!U367&gt;0),IF(AJ367="k",0.9*VLOOKUP(AI367,'ha-pocty-vyhl'!$A$5:$B$20,2,0),IF(AJ367="po",0.8*VLOOKUP(AI367,'ha-pocty-vyhl'!$A$5:$B$20,2,0),VLOOKUP(AI367,'ha-pocty-vyhl'!$A$5:$B$20,2,0))),0)</f>
        <v>0</v>
      </c>
      <c r="AL367" s="66" t="n">
        <f aca="false">IF(OR('Vstupní data'!T367&gt;0,'Vstupní data'!U367&gt;0),'Vstupní data'!K367*'Vstupní data'!M367/100,0)</f>
        <v>0</v>
      </c>
      <c r="AM367" s="66" t="n">
        <f aca="false">IF(OR('Vstupní data'!T367&gt;0,'Vstupní data'!U367&gt;0),IF('Vstupní data'!T367&gt;0,'Vstupní data'!T367,ROUND(10*'Vstupní data'!U367/AK367,0)),0)</f>
        <v>0</v>
      </c>
      <c r="AN367" s="69" t="n">
        <f aca="false">IF('Vstupní data'!T367&gt;0,   IF('Vstupní data'!T367&lt;=AL367,'Vstupní data'!T367,AL367),   IF(AM367&lt;AL367,AM367,AL367))</f>
        <v>0</v>
      </c>
      <c r="AO367" s="69" t="n">
        <f aca="false">'Vstupní data'!X367</f>
        <v>0</v>
      </c>
      <c r="AP367" s="66" t="n">
        <f aca="false">IF(OR('Vstupní data'!T367&gt;0,'Vstupní data'!U367&gt;0),IF(I367&lt;&gt;0,VLOOKUP(I367,'Pril3-drev'!$H$5:$I$83,2,0),0),0)</f>
        <v>0</v>
      </c>
      <c r="AQ367" s="66" t="n">
        <f aca="false">'Vstupní data'!Y367</f>
        <v>0</v>
      </c>
      <c r="AR367" s="66" t="str">
        <f aca="false">IF(AC367&gt;5,   IF('Vstupní data'!Y367&gt;0,   VLOOKUP(VLOOKUP(CONCATENATE(VLOOKUP(I367,'Pril3-drev'!$H$4:$L$83,5,0),AC367),'Pril3-drev'!$Q$4:$R$2803,2,0),'AVB-BS'!$C$5:$S$29 ,LOOKUP(AQ367,'AVB-BS'!$D$3:$S$3,'AVB-BS'!$D$1:$S$1) ,0 )   ,   IF('Vstupní data'!Z367&gt;0,'Vstupní data'!Z367,0)) , "")</f>
        <v/>
      </c>
      <c r="AS367" s="70" t="str">
        <f aca="false">IF(AC367&gt;5,VLOOKUP(CONCATENATE(AP367,AR367),'Pril1-THLPa'!$H$6:$N$96,4,0),"")</f>
        <v/>
      </c>
      <c r="AT367" s="70" t="str">
        <f aca="false">IF(AC367&gt;5,VLOOKUP(CONCATENATE(AP367,AR367),'Pril1-THLPa'!$H$6:$N$96,5,0),"")</f>
        <v/>
      </c>
      <c r="AU367" s="70" t="str">
        <f aca="false">IF(AC367&gt;5,VLOOKUP(CONCATENATE(AP367,AR367),'Pril1-THLPa'!$H$6:$N$96,6,0),"")</f>
        <v/>
      </c>
      <c r="AV367" s="70" t="str">
        <f aca="false">IF(AC367&gt;5,VLOOKUP(CONCATENATE(AP367,AR367),'Pril1-THLPa'!$H$6:$N$96,7,0),"")</f>
        <v/>
      </c>
      <c r="AW367" s="70" t="str">
        <f aca="false">IF(AC367&gt;5,VLOOKUP(CONCATENATE(AP367,AR367),'Pril1-THLPa'!$H$6:$O$96,8,0),"")</f>
        <v/>
      </c>
      <c r="AX367" s="66" t="n">
        <f aca="false">IF(AC367&gt;0,IF(AND(AC367&gt;0,AC367&lt;=5),VLOOKUP(AP367,'Pril1-THLPa'!$A$6:$F$18,LOOKUP(AC367,'Pril1-THLPa'!$B$5:$F$5,'Pril1-THLPa'!$B$4:$F$4),0),AS367+AT367*(AC367-5)+AU367*POWER(AC367-5,2)+AV367*POWER(AC367-5,3)+AW367*POWER(AC367-5,4)),0)</f>
        <v>0</v>
      </c>
      <c r="AY367" s="71"/>
      <c r="AZ367" s="66" t="n">
        <f aca="false">'Vstupní data'!AA367</f>
        <v>0</v>
      </c>
      <c r="BA367" s="66" t="n">
        <f aca="false">IF(OR('Vstupní data'!T367&gt;0,'Vstupní data'!U367&gt;0),IF(AC367&lt;&gt;"",AX367*AO367/10*(100+AZ367)/100,0),0)</f>
        <v>0</v>
      </c>
      <c r="BB367" s="67" t="n">
        <f aca="false">IF(AC367&lt;&gt;"",ROUND(BA367*AN367,0),0)</f>
        <v>0</v>
      </c>
      <c r="BC367" s="68" t="str">
        <f aca="false">IF(AE367&gt;0,BB367/AE367,"")</f>
        <v/>
      </c>
      <c r="BD367" s="66" t="n">
        <f aca="false">'Vstupní data'!AE367</f>
        <v>0</v>
      </c>
      <c r="BF367" s="66" t="n">
        <f aca="false">'Vstupní data'!AC367</f>
        <v>0</v>
      </c>
      <c r="BH367" s="66" t="n">
        <f aca="false">'Vstupní data'!AD367</f>
        <v>0</v>
      </c>
      <c r="BI367" s="66" t="n">
        <f aca="false">'Vstupní data'!AF367</f>
        <v>0</v>
      </c>
      <c r="BJ367" s="69" t="n">
        <f aca="false">'Vstupní data'!AG367</f>
        <v>0</v>
      </c>
      <c r="BK367" s="69" t="n">
        <f aca="false">IF(BF367&lt;&gt;0,VLOOKUP(I367,'Pril3-drev'!$H$5:$I$83,2,0),0)</f>
        <v>0</v>
      </c>
      <c r="BL367" s="69" t="n">
        <f aca="false">IF(BF367&lt;&gt;0,VLOOKUP(BK367,'Pril3-drev'!$A$5:$C$17,3,0),0)</f>
        <v>0</v>
      </c>
      <c r="BM367" s="69" t="n">
        <f aca="false">'Vstupní data'!AH367</f>
        <v>0</v>
      </c>
      <c r="BN367" s="69" t="n">
        <f aca="false">IF('Vstupní data'!AH367&gt;0,   VLOOKUP(VLOOKUP(CONCATENATE(VLOOKUP(I367,'Pril3-drev'!$H$4:$L$83,5,0),BD367),'Pril3-drev'!$Q$4:$R$2803,2,0),'AVB-BS'!$C$5:$S$29 ,LOOKUP(BM367,'AVB-BS'!$D$3:$S$3,'AVB-BS'!$D$1:$S$1) ,0 )   ,   IF('Vstupní data'!AI367&gt;0,'Vstupní data'!AI367,0))</f>
        <v>0</v>
      </c>
      <c r="BO367" s="69" t="str">
        <f aca="false">IF(BX367&gt;5,VLOOKUP(CONCATENATE(BK367,BN367),'Pril1-THLPa'!$H$6:$N$96,4,0),"")</f>
        <v/>
      </c>
      <c r="BP367" s="69" t="str">
        <f aca="false">IF(BX367&gt;5,VLOOKUP(CONCATENATE(BK367,BN367),'Pril1-THLPa'!$H$6:$N$96,5,0),"")</f>
        <v/>
      </c>
      <c r="BQ367" s="69" t="str">
        <f aca="false">IF(BX367&gt;5,VLOOKUP(CONCATENATE(BK367,BN367),'Pril1-THLPa'!$H$6:$N$96,6,0),"")</f>
        <v/>
      </c>
      <c r="BR367" s="69" t="str">
        <f aca="false">IF(BX367&gt;5,VLOOKUP(CONCATENATE(BK367,BN367),'Pril1-THLPa'!$H$6:$N$96,7,0),"")</f>
        <v/>
      </c>
      <c r="BS367" s="69" t="str">
        <f aca="false">IF(BX367&gt;5,VLOOKUP(CONCATENATE(BK367,BN367),'Pril1-THLPa'!$H$6:$O$96,8,0),"")</f>
        <v/>
      </c>
      <c r="BT367" s="69" t="str">
        <f aca="false">IF(BF367&gt;0, IF(BK367="smrk",  VLOOKUP(VLOOKUP(BD367,'Pril9-K3'!$L$8:$M$207,2,0),'Pril9-K3'!$A$8:$J$16,LOOKUP(BN367,'Pril9-K3'!$A$7:$J$7,'Pril9-K3'!$A$5:$J$5),0), IF(AND(BK367&lt;&gt;"smrk",'Vstupní data'!AK367&lt;&gt;""),'Vstupní data'!AK367,   VLOOKUP(VLOOKUP(BD367,'Pril9-K3'!$L$8:$M$207,2,0),'Pril9-K3'!$A$8:$J$16,LOOKUP(BN367,'Pril9-K3'!$A$7:$J$7,'Pril9-K3'!$A$5:$J$5),0)   )),   "")</f>
        <v/>
      </c>
      <c r="BV367" s="69" t="n">
        <f aca="false">'Vstupní data'!AJ367</f>
        <v>0</v>
      </c>
      <c r="BW367" s="69" t="n">
        <f aca="false">IF(BF367&gt;0,IF(J367&gt;0,J367,K367*H367/100),0)</f>
        <v>0</v>
      </c>
      <c r="BX367" s="69" t="n">
        <f aca="false">IF(BF367&gt;0,IF(BJ367&gt;BL367,BL367,BJ367),0)</f>
        <v>0</v>
      </c>
      <c r="BY367" s="69" t="n">
        <f aca="false">IF(BD367=0,0,IF(AND(BX367&gt;0,BX367&lt;=5),  IF(AND(BX367&gt;0,BX367&lt;=5),VLOOKUP(BK367,'Pril1-THLPa'!$A$6:$F$18,IF(AND(BX367&gt;0,BX367&lt;=5),LOOKUP(BX367,'Pril1-THLPa'!$B$5:$F$5,'Pril1-THLPa'!$B$4:$F$4),""),0),""),  IF(BX367&gt;5,BO367+BP367*(BX367-5)+BQ367*POWER(BX367-5,2)+BR367*POWER(BX367-5,3)+BS367*POWER(BX367-5,4),"")))</f>
        <v>0</v>
      </c>
      <c r="BZ367" s="69" t="n">
        <f aca="false">IF(BY367&gt;0,BY367*BI367/10*BW367*(100+BV367)/100,0)</f>
        <v>0</v>
      </c>
      <c r="CA367" s="69" t="n">
        <f aca="false">IF(BD367&gt;0,BX367-IF(BD367&gt;BX367,BX367,BD367),0)</f>
        <v>0</v>
      </c>
      <c r="CB367" s="69" t="n">
        <f aca="false">POWER(1.01,CA367)</f>
        <v>1</v>
      </c>
      <c r="CC367" s="69" t="n">
        <f aca="false">IF(BF367&gt;0,IF(BF367&gt;BH367,1,BF367/BH367),0)</f>
        <v>0</v>
      </c>
      <c r="CD367" s="72" t="n">
        <f aca="false">IF(BD367=0,0,IF(BF367&gt;0,ROUND(IF(CB367&lt;&gt;0,BZ367*BT367*1/CB367*CC367,0),0),0))</f>
        <v>0</v>
      </c>
      <c r="CE367" s="73" t="str">
        <f aca="false">IF(BF367&gt;0,IF(BF367&gt;BH367,CD367/BF367,CD367/BH367),"")</f>
        <v/>
      </c>
      <c r="CF367" s="69" t="n">
        <f aca="false">'Vstupní data'!AM367</f>
        <v>0</v>
      </c>
      <c r="CG367" s="69" t="n">
        <f aca="false">'Vstupní data'!AN367</f>
        <v>0</v>
      </c>
      <c r="CH367" s="69" t="n">
        <f aca="false">'Vstupní data'!AO367</f>
        <v>0</v>
      </c>
      <c r="CI367" s="69" t="n">
        <f aca="false">'Vstupní data'!AP367</f>
        <v>0</v>
      </c>
      <c r="CJ367" s="72" t="n">
        <f aca="false">ROUND(CH367*CI367,0)</f>
        <v>0</v>
      </c>
      <c r="CK367" s="74" t="str">
        <f aca="false">IF(OR(AA367&gt;0,BB367&gt;0,CD367&gt;0,CJ367&gt;0),AA367+BB367+CD367+CJ367,"")</f>
        <v/>
      </c>
    </row>
    <row r="368" customFormat="false" ht="12.8" hidden="false" customHeight="false" outlineLevel="0" collapsed="false">
      <c r="A368" s="66" t="n">
        <f aca="false">'Vstupní data'!A368</f>
        <v>0</v>
      </c>
      <c r="F368" s="66" t="str">
        <f aca="false">CONCATENATE('Vstupní data'!F368,'Vstupní data'!G368,'Vstupní data'!H368,'Vstupní data'!I368)</f>
        <v/>
      </c>
      <c r="G368" s="66"/>
      <c r="H368" s="66" t="n">
        <f aca="false">'Vstupní data'!K368</f>
        <v>0</v>
      </c>
      <c r="I368" s="66" t="n">
        <f aca="false">'Vstupní data'!L368</f>
        <v>0</v>
      </c>
      <c r="J368" s="66" t="n">
        <f aca="false">'Vstupní data'!K368*'Vstupní data'!M368/100</f>
        <v>0</v>
      </c>
      <c r="L368" s="66" t="n">
        <f aca="false">IF('Vstupní data'!N368="prostokořenný",0,IF('Vstupní data'!N368="krytokořenný","k",IF('Vstupní data'!N368="poloodrostky nebo odrostky, prostokořenné i krytokořenné","po",0)))</f>
        <v>0</v>
      </c>
      <c r="N368" s="66"/>
      <c r="O368" s="66" t="n">
        <f aca="false">'Vstupní data'!O368</f>
        <v>0</v>
      </c>
      <c r="P368" s="66" t="n">
        <f aca="false">IF(O368&gt;0,VLOOKUP(CONCATENATE(VLOOKUP(I368,'Pril3-drev'!$H$5:$K$83,4,0),"-",'Vstupní data'!R368),K2!$C$15:$D$23,2,0),0)</f>
        <v>0</v>
      </c>
      <c r="Q368" s="66" t="n">
        <f aca="false">IF(O368&gt;0,VLOOKUP(I368,'Pril3-drev'!$H$5:$I$83,2,0),0)</f>
        <v>0</v>
      </c>
      <c r="R368" s="66" t="n">
        <f aca="false">IF(Q368&gt;0,VLOOKUP(Q368,'Pril6-okus'!$A$5:$B$17,2,0),0)</f>
        <v>0</v>
      </c>
      <c r="S368" s="66" t="n">
        <f aca="false">IF(O368&gt;0,VLOOKUP(I368,'Pril3-drev'!$H$5:$J$83,3,0),0)</f>
        <v>0</v>
      </c>
      <c r="T368" s="66" t="str">
        <f aca="false">IF(O368&gt;0,IF(L368="k",0.9*VLOOKUP(S368,'ha-pocty-vyhl'!$A$5:$B$20,2,0),IF(L368="po",0.8*VLOOKUP(S368,'ha-pocty-vyhl'!$A$5:$B$20,2,0),VLOOKUP(S368,'ha-pocty-vyhl'!$A$5:$B$20,2,0))),"")</f>
        <v/>
      </c>
      <c r="U368" s="66" t="n">
        <f aca="false">'Vstupní data'!P368</f>
        <v>0</v>
      </c>
      <c r="V368" s="66" t="n">
        <f aca="false">IF(O368&gt;0,1.3*T368*1000*Z368/10000,0)</f>
        <v>0</v>
      </c>
      <c r="W368" s="66" t="n">
        <f aca="false">IF(O368&gt;0,1.3*T368*1000*Z368/10000,0)</f>
        <v>0</v>
      </c>
      <c r="X368" s="66" t="n">
        <f aca="false">IF(O368&gt;0,IF(O368&gt;V368,V368,O368),0)</f>
        <v>0</v>
      </c>
      <c r="Y368" s="66" t="n">
        <f aca="false">IF(O368&gt;0,IF(IF(U368&gt;W368,W368,U368)&lt;X368,W368,IF(U368&gt;W368,W368,U368)),0)</f>
        <v>0</v>
      </c>
      <c r="Z368" s="66" t="n">
        <f aca="false">IF(O368&gt;0,IF(J368&gt;0,J368,K368*H368/100),0)</f>
        <v>0</v>
      </c>
      <c r="AA368" s="67" t="n">
        <f aca="false">IF(O368&gt;0,CEILING(R368*P368*X368/Y368*Z368,1),0)</f>
        <v>0</v>
      </c>
      <c r="AB368" s="68" t="n">
        <f aca="false">IF(O368&gt;0,AA368/O368,0)</f>
        <v>0</v>
      </c>
      <c r="AC368" s="66" t="n">
        <f aca="false">'Vstupní data'!W368</f>
        <v>0</v>
      </c>
      <c r="AI368" s="66" t="str">
        <f aca="false">IF(OR('Vstupní data'!T368&gt;0,'Vstupní data'!U368&gt;0),VLOOKUP(I368,'Pril3-drev'!$H$5:$J$83,3,0),"")</f>
        <v/>
      </c>
      <c r="AJ368" s="66" t="n">
        <f aca="false">IF('Vstupní data'!V368="prostokořenný",0,IF('Vstupní data'!V368="krytokořenný","k",IF('Vstupní data'!V368="poloodrostky nebo odrostky, prostokořenné i krytokořenné","po",0)))</f>
        <v>0</v>
      </c>
      <c r="AK368" s="66" t="n">
        <f aca="false">IF(OR('Vstupní data'!T368&gt;0,'Vstupní data'!U368&gt;0),IF(AJ368="k",0.9*VLOOKUP(AI368,'ha-pocty-vyhl'!$A$5:$B$20,2,0),IF(AJ368="po",0.8*VLOOKUP(AI368,'ha-pocty-vyhl'!$A$5:$B$20,2,0),VLOOKUP(AI368,'ha-pocty-vyhl'!$A$5:$B$20,2,0))),0)</f>
        <v>0</v>
      </c>
      <c r="AL368" s="66" t="n">
        <f aca="false">IF(OR('Vstupní data'!T368&gt;0,'Vstupní data'!U368&gt;0),'Vstupní data'!K368*'Vstupní data'!M368/100,0)</f>
        <v>0</v>
      </c>
      <c r="AM368" s="66" t="n">
        <f aca="false">IF(OR('Vstupní data'!T368&gt;0,'Vstupní data'!U368&gt;0),IF('Vstupní data'!T368&gt;0,'Vstupní data'!T368,ROUND(10*'Vstupní data'!U368/AK368,0)),0)</f>
        <v>0</v>
      </c>
      <c r="AN368" s="69" t="n">
        <f aca="false">IF('Vstupní data'!T368&gt;0,   IF('Vstupní data'!T368&lt;=AL368,'Vstupní data'!T368,AL368),   IF(AM368&lt;AL368,AM368,AL368))</f>
        <v>0</v>
      </c>
      <c r="AO368" s="69" t="n">
        <f aca="false">'Vstupní data'!X368</f>
        <v>0</v>
      </c>
      <c r="AP368" s="66" t="n">
        <f aca="false">IF(OR('Vstupní data'!T368&gt;0,'Vstupní data'!U368&gt;0),IF(I368&lt;&gt;0,VLOOKUP(I368,'Pril3-drev'!$H$5:$I$83,2,0),0),0)</f>
        <v>0</v>
      </c>
      <c r="AQ368" s="66" t="n">
        <f aca="false">'Vstupní data'!Y368</f>
        <v>0</v>
      </c>
      <c r="AR368" s="66" t="str">
        <f aca="false">IF(AC368&gt;5,   IF('Vstupní data'!Y368&gt;0,   VLOOKUP(VLOOKUP(CONCATENATE(VLOOKUP(I368,'Pril3-drev'!$H$4:$L$83,5,0),AC368),'Pril3-drev'!$Q$4:$R$2803,2,0),'AVB-BS'!$C$5:$S$29 ,LOOKUP(AQ368,'AVB-BS'!$D$3:$S$3,'AVB-BS'!$D$1:$S$1) ,0 )   ,   IF('Vstupní data'!Z368&gt;0,'Vstupní data'!Z368,0)) , "")</f>
        <v/>
      </c>
      <c r="AS368" s="70" t="str">
        <f aca="false">IF(AC368&gt;5,VLOOKUP(CONCATENATE(AP368,AR368),'Pril1-THLPa'!$H$6:$N$96,4,0),"")</f>
        <v/>
      </c>
      <c r="AT368" s="70" t="str">
        <f aca="false">IF(AC368&gt;5,VLOOKUP(CONCATENATE(AP368,AR368),'Pril1-THLPa'!$H$6:$N$96,5,0),"")</f>
        <v/>
      </c>
      <c r="AU368" s="70" t="str">
        <f aca="false">IF(AC368&gt;5,VLOOKUP(CONCATENATE(AP368,AR368),'Pril1-THLPa'!$H$6:$N$96,6,0),"")</f>
        <v/>
      </c>
      <c r="AV368" s="70" t="str">
        <f aca="false">IF(AC368&gt;5,VLOOKUP(CONCATENATE(AP368,AR368),'Pril1-THLPa'!$H$6:$N$96,7,0),"")</f>
        <v/>
      </c>
      <c r="AW368" s="70" t="str">
        <f aca="false">IF(AC368&gt;5,VLOOKUP(CONCATENATE(AP368,AR368),'Pril1-THLPa'!$H$6:$O$96,8,0),"")</f>
        <v/>
      </c>
      <c r="AX368" s="66" t="n">
        <f aca="false">IF(AC368&gt;0,IF(AND(AC368&gt;0,AC368&lt;=5),VLOOKUP(AP368,'Pril1-THLPa'!$A$6:$F$18,LOOKUP(AC368,'Pril1-THLPa'!$B$5:$F$5,'Pril1-THLPa'!$B$4:$F$4),0),AS368+AT368*(AC368-5)+AU368*POWER(AC368-5,2)+AV368*POWER(AC368-5,3)+AW368*POWER(AC368-5,4)),0)</f>
        <v>0</v>
      </c>
      <c r="AY368" s="71"/>
      <c r="AZ368" s="66" t="n">
        <f aca="false">'Vstupní data'!AA368</f>
        <v>0</v>
      </c>
      <c r="BA368" s="66" t="n">
        <f aca="false">IF(OR('Vstupní data'!T368&gt;0,'Vstupní data'!U368&gt;0),IF(AC368&lt;&gt;"",AX368*AO368/10*(100+AZ368)/100,0),0)</f>
        <v>0</v>
      </c>
      <c r="BB368" s="67" t="n">
        <f aca="false">IF(AC368&lt;&gt;"",ROUND(BA368*AN368,0),0)</f>
        <v>0</v>
      </c>
      <c r="BC368" s="68" t="str">
        <f aca="false">IF(AE368&gt;0,BB368/AE368,"")</f>
        <v/>
      </c>
      <c r="BD368" s="66" t="n">
        <f aca="false">'Vstupní data'!AE368</f>
        <v>0</v>
      </c>
      <c r="BF368" s="66" t="n">
        <f aca="false">'Vstupní data'!AC368</f>
        <v>0</v>
      </c>
      <c r="BH368" s="66" t="n">
        <f aca="false">'Vstupní data'!AD368</f>
        <v>0</v>
      </c>
      <c r="BI368" s="66" t="n">
        <f aca="false">'Vstupní data'!AF368</f>
        <v>0</v>
      </c>
      <c r="BJ368" s="69" t="n">
        <f aca="false">'Vstupní data'!AG368</f>
        <v>0</v>
      </c>
      <c r="BK368" s="69" t="n">
        <f aca="false">IF(BF368&lt;&gt;0,VLOOKUP(I368,'Pril3-drev'!$H$5:$I$83,2,0),0)</f>
        <v>0</v>
      </c>
      <c r="BL368" s="69" t="n">
        <f aca="false">IF(BF368&lt;&gt;0,VLOOKUP(BK368,'Pril3-drev'!$A$5:$C$17,3,0),0)</f>
        <v>0</v>
      </c>
      <c r="BM368" s="69" t="n">
        <f aca="false">'Vstupní data'!AH368</f>
        <v>0</v>
      </c>
      <c r="BN368" s="69" t="n">
        <f aca="false">IF('Vstupní data'!AH368&gt;0,   VLOOKUP(VLOOKUP(CONCATENATE(VLOOKUP(I368,'Pril3-drev'!$H$4:$L$83,5,0),BD368),'Pril3-drev'!$Q$4:$R$2803,2,0),'AVB-BS'!$C$5:$S$29 ,LOOKUP(BM368,'AVB-BS'!$D$3:$S$3,'AVB-BS'!$D$1:$S$1) ,0 )   ,   IF('Vstupní data'!AI368&gt;0,'Vstupní data'!AI368,0))</f>
        <v>0</v>
      </c>
      <c r="BO368" s="69" t="str">
        <f aca="false">IF(BX368&gt;5,VLOOKUP(CONCATENATE(BK368,BN368),'Pril1-THLPa'!$H$6:$N$96,4,0),"")</f>
        <v/>
      </c>
      <c r="BP368" s="69" t="str">
        <f aca="false">IF(BX368&gt;5,VLOOKUP(CONCATENATE(BK368,BN368),'Pril1-THLPa'!$H$6:$N$96,5,0),"")</f>
        <v/>
      </c>
      <c r="BQ368" s="69" t="str">
        <f aca="false">IF(BX368&gt;5,VLOOKUP(CONCATENATE(BK368,BN368),'Pril1-THLPa'!$H$6:$N$96,6,0),"")</f>
        <v/>
      </c>
      <c r="BR368" s="69" t="str">
        <f aca="false">IF(BX368&gt;5,VLOOKUP(CONCATENATE(BK368,BN368),'Pril1-THLPa'!$H$6:$N$96,7,0),"")</f>
        <v/>
      </c>
      <c r="BS368" s="69" t="str">
        <f aca="false">IF(BX368&gt;5,VLOOKUP(CONCATENATE(BK368,BN368),'Pril1-THLPa'!$H$6:$O$96,8,0),"")</f>
        <v/>
      </c>
      <c r="BT368" s="69" t="str">
        <f aca="false">IF(BF368&gt;0, IF(BK368="smrk",  VLOOKUP(VLOOKUP(BD368,'Pril9-K3'!$L$8:$M$207,2,0),'Pril9-K3'!$A$8:$J$16,LOOKUP(BN368,'Pril9-K3'!$A$7:$J$7,'Pril9-K3'!$A$5:$J$5),0), IF(AND(BK368&lt;&gt;"smrk",'Vstupní data'!AK368&lt;&gt;""),'Vstupní data'!AK368,   VLOOKUP(VLOOKUP(BD368,'Pril9-K3'!$L$8:$M$207,2,0),'Pril9-K3'!$A$8:$J$16,LOOKUP(BN368,'Pril9-K3'!$A$7:$J$7,'Pril9-K3'!$A$5:$J$5),0)   )),   "")</f>
        <v/>
      </c>
      <c r="BV368" s="69" t="n">
        <f aca="false">'Vstupní data'!AJ368</f>
        <v>0</v>
      </c>
      <c r="BW368" s="69" t="n">
        <f aca="false">IF(BF368&gt;0,IF(J368&gt;0,J368,K368*H368/100),0)</f>
        <v>0</v>
      </c>
      <c r="BX368" s="69" t="n">
        <f aca="false">IF(BF368&gt;0,IF(BJ368&gt;BL368,BL368,BJ368),0)</f>
        <v>0</v>
      </c>
      <c r="BY368" s="69" t="n">
        <f aca="false">IF(BD368=0,0,IF(AND(BX368&gt;0,BX368&lt;=5),  IF(AND(BX368&gt;0,BX368&lt;=5),VLOOKUP(BK368,'Pril1-THLPa'!$A$6:$F$18,IF(AND(BX368&gt;0,BX368&lt;=5),LOOKUP(BX368,'Pril1-THLPa'!$B$5:$F$5,'Pril1-THLPa'!$B$4:$F$4),""),0),""),  IF(BX368&gt;5,BO368+BP368*(BX368-5)+BQ368*POWER(BX368-5,2)+BR368*POWER(BX368-5,3)+BS368*POWER(BX368-5,4),"")))</f>
        <v>0</v>
      </c>
      <c r="BZ368" s="69" t="n">
        <f aca="false">IF(BY368&gt;0,BY368*BI368/10*BW368*(100+BV368)/100,0)</f>
        <v>0</v>
      </c>
      <c r="CA368" s="69" t="n">
        <f aca="false">IF(BD368&gt;0,BX368-IF(BD368&gt;BX368,BX368,BD368),0)</f>
        <v>0</v>
      </c>
      <c r="CB368" s="69" t="n">
        <f aca="false">POWER(1.01,CA368)</f>
        <v>1</v>
      </c>
      <c r="CC368" s="69" t="n">
        <f aca="false">IF(BF368&gt;0,IF(BF368&gt;BH368,1,BF368/BH368),0)</f>
        <v>0</v>
      </c>
      <c r="CD368" s="72" t="n">
        <f aca="false">IF(BD368=0,0,IF(BF368&gt;0,ROUND(IF(CB368&lt;&gt;0,BZ368*BT368*1/CB368*CC368,0),0),0))</f>
        <v>0</v>
      </c>
      <c r="CE368" s="73" t="str">
        <f aca="false">IF(BF368&gt;0,IF(BF368&gt;BH368,CD368/BF368,CD368/BH368),"")</f>
        <v/>
      </c>
      <c r="CF368" s="69" t="n">
        <f aca="false">'Vstupní data'!AM368</f>
        <v>0</v>
      </c>
      <c r="CG368" s="69" t="n">
        <f aca="false">'Vstupní data'!AN368</f>
        <v>0</v>
      </c>
      <c r="CH368" s="69" t="n">
        <f aca="false">'Vstupní data'!AO368</f>
        <v>0</v>
      </c>
      <c r="CI368" s="69" t="n">
        <f aca="false">'Vstupní data'!AP368</f>
        <v>0</v>
      </c>
      <c r="CJ368" s="72" t="n">
        <f aca="false">ROUND(CH368*CI368,0)</f>
        <v>0</v>
      </c>
      <c r="CK368" s="74" t="str">
        <f aca="false">IF(OR(AA368&gt;0,BB368&gt;0,CD368&gt;0,CJ368&gt;0),AA368+BB368+CD368+CJ368,"")</f>
        <v/>
      </c>
    </row>
    <row r="369" customFormat="false" ht="12.8" hidden="false" customHeight="false" outlineLevel="0" collapsed="false">
      <c r="A369" s="66" t="n">
        <f aca="false">'Vstupní data'!A369</f>
        <v>0</v>
      </c>
      <c r="F369" s="66" t="str">
        <f aca="false">CONCATENATE('Vstupní data'!F369,'Vstupní data'!G369,'Vstupní data'!H369,'Vstupní data'!I369)</f>
        <v/>
      </c>
      <c r="G369" s="66"/>
      <c r="H369" s="66" t="n">
        <f aca="false">'Vstupní data'!K369</f>
        <v>0</v>
      </c>
      <c r="I369" s="66" t="n">
        <f aca="false">'Vstupní data'!L369</f>
        <v>0</v>
      </c>
      <c r="J369" s="66" t="n">
        <f aca="false">'Vstupní data'!K369*'Vstupní data'!M369/100</f>
        <v>0</v>
      </c>
      <c r="L369" s="66" t="n">
        <f aca="false">IF('Vstupní data'!N369="prostokořenný",0,IF('Vstupní data'!N369="krytokořenný","k",IF('Vstupní data'!N369="poloodrostky nebo odrostky, prostokořenné i krytokořenné","po",0)))</f>
        <v>0</v>
      </c>
      <c r="N369" s="66"/>
      <c r="O369" s="66" t="n">
        <f aca="false">'Vstupní data'!O369</f>
        <v>0</v>
      </c>
      <c r="P369" s="66" t="n">
        <f aca="false">IF(O369&gt;0,VLOOKUP(CONCATENATE(VLOOKUP(I369,'Pril3-drev'!$H$5:$K$83,4,0),"-",'Vstupní data'!R369),K2!$C$15:$D$23,2,0),0)</f>
        <v>0</v>
      </c>
      <c r="Q369" s="66" t="n">
        <f aca="false">IF(O369&gt;0,VLOOKUP(I369,'Pril3-drev'!$H$5:$I$83,2,0),0)</f>
        <v>0</v>
      </c>
      <c r="R369" s="66" t="n">
        <f aca="false">IF(Q369&gt;0,VLOOKUP(Q369,'Pril6-okus'!$A$5:$B$17,2,0),0)</f>
        <v>0</v>
      </c>
      <c r="S369" s="66" t="n">
        <f aca="false">IF(O369&gt;0,VLOOKUP(I369,'Pril3-drev'!$H$5:$J$83,3,0),0)</f>
        <v>0</v>
      </c>
      <c r="T369" s="66" t="str">
        <f aca="false">IF(O369&gt;0,IF(L369="k",0.9*VLOOKUP(S369,'ha-pocty-vyhl'!$A$5:$B$20,2,0),IF(L369="po",0.8*VLOOKUP(S369,'ha-pocty-vyhl'!$A$5:$B$20,2,0),VLOOKUP(S369,'ha-pocty-vyhl'!$A$5:$B$20,2,0))),"")</f>
        <v/>
      </c>
      <c r="U369" s="66" t="n">
        <f aca="false">'Vstupní data'!P369</f>
        <v>0</v>
      </c>
      <c r="V369" s="66" t="n">
        <f aca="false">IF(O369&gt;0,1.3*T369*1000*Z369/10000,0)</f>
        <v>0</v>
      </c>
      <c r="W369" s="66" t="n">
        <f aca="false">IF(O369&gt;0,1.3*T369*1000*Z369/10000,0)</f>
        <v>0</v>
      </c>
      <c r="X369" s="66" t="n">
        <f aca="false">IF(O369&gt;0,IF(O369&gt;V369,V369,O369),0)</f>
        <v>0</v>
      </c>
      <c r="Y369" s="66" t="n">
        <f aca="false">IF(O369&gt;0,IF(IF(U369&gt;W369,W369,U369)&lt;X369,W369,IF(U369&gt;W369,W369,U369)),0)</f>
        <v>0</v>
      </c>
      <c r="Z369" s="66" t="n">
        <f aca="false">IF(O369&gt;0,IF(J369&gt;0,J369,K369*H369/100),0)</f>
        <v>0</v>
      </c>
      <c r="AA369" s="67" t="n">
        <f aca="false">IF(O369&gt;0,CEILING(R369*P369*X369/Y369*Z369,1),0)</f>
        <v>0</v>
      </c>
      <c r="AB369" s="68" t="n">
        <f aca="false">IF(O369&gt;0,AA369/O369,0)</f>
        <v>0</v>
      </c>
      <c r="AC369" s="66" t="n">
        <f aca="false">'Vstupní data'!W369</f>
        <v>0</v>
      </c>
      <c r="AI369" s="66" t="str">
        <f aca="false">IF(OR('Vstupní data'!T369&gt;0,'Vstupní data'!U369&gt;0),VLOOKUP(I369,'Pril3-drev'!$H$5:$J$83,3,0),"")</f>
        <v/>
      </c>
      <c r="AJ369" s="66" t="n">
        <f aca="false">IF('Vstupní data'!V369="prostokořenný",0,IF('Vstupní data'!V369="krytokořenný","k",IF('Vstupní data'!V369="poloodrostky nebo odrostky, prostokořenné i krytokořenné","po",0)))</f>
        <v>0</v>
      </c>
      <c r="AK369" s="66" t="n">
        <f aca="false">IF(OR('Vstupní data'!T369&gt;0,'Vstupní data'!U369&gt;0),IF(AJ369="k",0.9*VLOOKUP(AI369,'ha-pocty-vyhl'!$A$5:$B$20,2,0),IF(AJ369="po",0.8*VLOOKUP(AI369,'ha-pocty-vyhl'!$A$5:$B$20,2,0),VLOOKUP(AI369,'ha-pocty-vyhl'!$A$5:$B$20,2,0))),0)</f>
        <v>0</v>
      </c>
      <c r="AL369" s="66" t="n">
        <f aca="false">IF(OR('Vstupní data'!T369&gt;0,'Vstupní data'!U369&gt;0),'Vstupní data'!K369*'Vstupní data'!M369/100,0)</f>
        <v>0</v>
      </c>
      <c r="AM369" s="66" t="n">
        <f aca="false">IF(OR('Vstupní data'!T369&gt;0,'Vstupní data'!U369&gt;0),IF('Vstupní data'!T369&gt;0,'Vstupní data'!T369,ROUND(10*'Vstupní data'!U369/AK369,0)),0)</f>
        <v>0</v>
      </c>
      <c r="AN369" s="69" t="n">
        <f aca="false">IF('Vstupní data'!T369&gt;0,   IF('Vstupní data'!T369&lt;=AL369,'Vstupní data'!T369,AL369),   IF(AM369&lt;AL369,AM369,AL369))</f>
        <v>0</v>
      </c>
      <c r="AO369" s="69" t="n">
        <f aca="false">'Vstupní data'!X369</f>
        <v>0</v>
      </c>
      <c r="AP369" s="66" t="n">
        <f aca="false">IF(OR('Vstupní data'!T369&gt;0,'Vstupní data'!U369&gt;0),IF(I369&lt;&gt;0,VLOOKUP(I369,'Pril3-drev'!$H$5:$I$83,2,0),0),0)</f>
        <v>0</v>
      </c>
      <c r="AQ369" s="66" t="n">
        <f aca="false">'Vstupní data'!Y369</f>
        <v>0</v>
      </c>
      <c r="AR369" s="66" t="str">
        <f aca="false">IF(AC369&gt;5,   IF('Vstupní data'!Y369&gt;0,   VLOOKUP(VLOOKUP(CONCATENATE(VLOOKUP(I369,'Pril3-drev'!$H$4:$L$83,5,0),AC369),'Pril3-drev'!$Q$4:$R$2803,2,0),'AVB-BS'!$C$5:$S$29 ,LOOKUP(AQ369,'AVB-BS'!$D$3:$S$3,'AVB-BS'!$D$1:$S$1) ,0 )   ,   IF('Vstupní data'!Z369&gt;0,'Vstupní data'!Z369,0)) , "")</f>
        <v/>
      </c>
      <c r="AS369" s="70" t="str">
        <f aca="false">IF(AC369&gt;5,VLOOKUP(CONCATENATE(AP369,AR369),'Pril1-THLPa'!$H$6:$N$96,4,0),"")</f>
        <v/>
      </c>
      <c r="AT369" s="70" t="str">
        <f aca="false">IF(AC369&gt;5,VLOOKUP(CONCATENATE(AP369,AR369),'Pril1-THLPa'!$H$6:$N$96,5,0),"")</f>
        <v/>
      </c>
      <c r="AU369" s="70" t="str">
        <f aca="false">IF(AC369&gt;5,VLOOKUP(CONCATENATE(AP369,AR369),'Pril1-THLPa'!$H$6:$N$96,6,0),"")</f>
        <v/>
      </c>
      <c r="AV369" s="70" t="str">
        <f aca="false">IF(AC369&gt;5,VLOOKUP(CONCATENATE(AP369,AR369),'Pril1-THLPa'!$H$6:$N$96,7,0),"")</f>
        <v/>
      </c>
      <c r="AW369" s="70" t="str">
        <f aca="false">IF(AC369&gt;5,VLOOKUP(CONCATENATE(AP369,AR369),'Pril1-THLPa'!$H$6:$O$96,8,0),"")</f>
        <v/>
      </c>
      <c r="AX369" s="66" t="n">
        <f aca="false">IF(AC369&gt;0,IF(AND(AC369&gt;0,AC369&lt;=5),VLOOKUP(AP369,'Pril1-THLPa'!$A$6:$F$18,LOOKUP(AC369,'Pril1-THLPa'!$B$5:$F$5,'Pril1-THLPa'!$B$4:$F$4),0),AS369+AT369*(AC369-5)+AU369*POWER(AC369-5,2)+AV369*POWER(AC369-5,3)+AW369*POWER(AC369-5,4)),0)</f>
        <v>0</v>
      </c>
      <c r="AY369" s="71"/>
      <c r="AZ369" s="66" t="n">
        <f aca="false">'Vstupní data'!AA369</f>
        <v>0</v>
      </c>
      <c r="BA369" s="66" t="n">
        <f aca="false">IF(OR('Vstupní data'!T369&gt;0,'Vstupní data'!U369&gt;0),IF(AC369&lt;&gt;"",AX369*AO369/10*(100+AZ369)/100,0),0)</f>
        <v>0</v>
      </c>
      <c r="BB369" s="67" t="n">
        <f aca="false">IF(AC369&lt;&gt;"",ROUND(BA369*AN369,0),0)</f>
        <v>0</v>
      </c>
      <c r="BC369" s="68" t="str">
        <f aca="false">IF(AE369&gt;0,BB369/AE369,"")</f>
        <v/>
      </c>
      <c r="BD369" s="66" t="n">
        <f aca="false">'Vstupní data'!AE369</f>
        <v>0</v>
      </c>
      <c r="BF369" s="66" t="n">
        <f aca="false">'Vstupní data'!AC369</f>
        <v>0</v>
      </c>
      <c r="BH369" s="66" t="n">
        <f aca="false">'Vstupní data'!AD369</f>
        <v>0</v>
      </c>
      <c r="BI369" s="66" t="n">
        <f aca="false">'Vstupní data'!AF369</f>
        <v>0</v>
      </c>
      <c r="BJ369" s="69" t="n">
        <f aca="false">'Vstupní data'!AG369</f>
        <v>0</v>
      </c>
      <c r="BK369" s="69" t="n">
        <f aca="false">IF(BF369&lt;&gt;0,VLOOKUP(I369,'Pril3-drev'!$H$5:$I$83,2,0),0)</f>
        <v>0</v>
      </c>
      <c r="BL369" s="69" t="n">
        <f aca="false">IF(BF369&lt;&gt;0,VLOOKUP(BK369,'Pril3-drev'!$A$5:$C$17,3,0),0)</f>
        <v>0</v>
      </c>
      <c r="BM369" s="69" t="n">
        <f aca="false">'Vstupní data'!AH369</f>
        <v>0</v>
      </c>
      <c r="BN369" s="69" t="n">
        <f aca="false">IF('Vstupní data'!AH369&gt;0,   VLOOKUP(VLOOKUP(CONCATENATE(VLOOKUP(I369,'Pril3-drev'!$H$4:$L$83,5,0),BD369),'Pril3-drev'!$Q$4:$R$2803,2,0),'AVB-BS'!$C$5:$S$29 ,LOOKUP(BM369,'AVB-BS'!$D$3:$S$3,'AVB-BS'!$D$1:$S$1) ,0 )   ,   IF('Vstupní data'!AI369&gt;0,'Vstupní data'!AI369,0))</f>
        <v>0</v>
      </c>
      <c r="BO369" s="69" t="str">
        <f aca="false">IF(BX369&gt;5,VLOOKUP(CONCATENATE(BK369,BN369),'Pril1-THLPa'!$H$6:$N$96,4,0),"")</f>
        <v/>
      </c>
      <c r="BP369" s="69" t="str">
        <f aca="false">IF(BX369&gt;5,VLOOKUP(CONCATENATE(BK369,BN369),'Pril1-THLPa'!$H$6:$N$96,5,0),"")</f>
        <v/>
      </c>
      <c r="BQ369" s="69" t="str">
        <f aca="false">IF(BX369&gt;5,VLOOKUP(CONCATENATE(BK369,BN369),'Pril1-THLPa'!$H$6:$N$96,6,0),"")</f>
        <v/>
      </c>
      <c r="BR369" s="69" t="str">
        <f aca="false">IF(BX369&gt;5,VLOOKUP(CONCATENATE(BK369,BN369),'Pril1-THLPa'!$H$6:$N$96,7,0),"")</f>
        <v/>
      </c>
      <c r="BS369" s="69" t="str">
        <f aca="false">IF(BX369&gt;5,VLOOKUP(CONCATENATE(BK369,BN369),'Pril1-THLPa'!$H$6:$O$96,8,0),"")</f>
        <v/>
      </c>
      <c r="BT369" s="69" t="str">
        <f aca="false">IF(BF369&gt;0, IF(BK369="smrk",  VLOOKUP(VLOOKUP(BD369,'Pril9-K3'!$L$8:$M$207,2,0),'Pril9-K3'!$A$8:$J$16,LOOKUP(BN369,'Pril9-K3'!$A$7:$J$7,'Pril9-K3'!$A$5:$J$5),0), IF(AND(BK369&lt;&gt;"smrk",'Vstupní data'!AK369&lt;&gt;""),'Vstupní data'!AK369,   VLOOKUP(VLOOKUP(BD369,'Pril9-K3'!$L$8:$M$207,2,0),'Pril9-K3'!$A$8:$J$16,LOOKUP(BN369,'Pril9-K3'!$A$7:$J$7,'Pril9-K3'!$A$5:$J$5),0)   )),   "")</f>
        <v/>
      </c>
      <c r="BV369" s="69" t="n">
        <f aca="false">'Vstupní data'!AJ369</f>
        <v>0</v>
      </c>
      <c r="BW369" s="69" t="n">
        <f aca="false">IF(BF369&gt;0,IF(J369&gt;0,J369,K369*H369/100),0)</f>
        <v>0</v>
      </c>
      <c r="BX369" s="69" t="n">
        <f aca="false">IF(BF369&gt;0,IF(BJ369&gt;BL369,BL369,BJ369),0)</f>
        <v>0</v>
      </c>
      <c r="BY369" s="69" t="n">
        <f aca="false">IF(BD369=0,0,IF(AND(BX369&gt;0,BX369&lt;=5),  IF(AND(BX369&gt;0,BX369&lt;=5),VLOOKUP(BK369,'Pril1-THLPa'!$A$6:$F$18,IF(AND(BX369&gt;0,BX369&lt;=5),LOOKUP(BX369,'Pril1-THLPa'!$B$5:$F$5,'Pril1-THLPa'!$B$4:$F$4),""),0),""),  IF(BX369&gt;5,BO369+BP369*(BX369-5)+BQ369*POWER(BX369-5,2)+BR369*POWER(BX369-5,3)+BS369*POWER(BX369-5,4),"")))</f>
        <v>0</v>
      </c>
      <c r="BZ369" s="69" t="n">
        <f aca="false">IF(BY369&gt;0,BY369*BI369/10*BW369*(100+BV369)/100,0)</f>
        <v>0</v>
      </c>
      <c r="CA369" s="69" t="n">
        <f aca="false">IF(BD369&gt;0,BX369-IF(BD369&gt;BX369,BX369,BD369),0)</f>
        <v>0</v>
      </c>
      <c r="CB369" s="69" t="n">
        <f aca="false">POWER(1.01,CA369)</f>
        <v>1</v>
      </c>
      <c r="CC369" s="69" t="n">
        <f aca="false">IF(BF369&gt;0,IF(BF369&gt;BH369,1,BF369/BH369),0)</f>
        <v>0</v>
      </c>
      <c r="CD369" s="72" t="n">
        <f aca="false">IF(BD369=0,0,IF(BF369&gt;0,ROUND(IF(CB369&lt;&gt;0,BZ369*BT369*1/CB369*CC369,0),0),0))</f>
        <v>0</v>
      </c>
      <c r="CE369" s="73" t="str">
        <f aca="false">IF(BF369&gt;0,IF(BF369&gt;BH369,CD369/BF369,CD369/BH369),"")</f>
        <v/>
      </c>
      <c r="CF369" s="69" t="n">
        <f aca="false">'Vstupní data'!AM369</f>
        <v>0</v>
      </c>
      <c r="CG369" s="69" t="n">
        <f aca="false">'Vstupní data'!AN369</f>
        <v>0</v>
      </c>
      <c r="CH369" s="69" t="n">
        <f aca="false">'Vstupní data'!AO369</f>
        <v>0</v>
      </c>
      <c r="CI369" s="69" t="n">
        <f aca="false">'Vstupní data'!AP369</f>
        <v>0</v>
      </c>
      <c r="CJ369" s="72" t="n">
        <f aca="false">ROUND(CH369*CI369,0)</f>
        <v>0</v>
      </c>
      <c r="CK369" s="74" t="str">
        <f aca="false">IF(OR(AA369&gt;0,BB369&gt;0,CD369&gt;0,CJ369&gt;0),AA369+BB369+CD369+CJ369,"")</f>
        <v/>
      </c>
    </row>
    <row r="370" customFormat="false" ht="12.8" hidden="false" customHeight="false" outlineLevel="0" collapsed="false">
      <c r="A370" s="66" t="n">
        <f aca="false">'Vstupní data'!A370</f>
        <v>0</v>
      </c>
      <c r="F370" s="66" t="str">
        <f aca="false">CONCATENATE('Vstupní data'!F370,'Vstupní data'!G370,'Vstupní data'!H370,'Vstupní data'!I370)</f>
        <v/>
      </c>
      <c r="G370" s="66"/>
      <c r="H370" s="66" t="n">
        <f aca="false">'Vstupní data'!K370</f>
        <v>0</v>
      </c>
      <c r="I370" s="66" t="n">
        <f aca="false">'Vstupní data'!L370</f>
        <v>0</v>
      </c>
      <c r="J370" s="66" t="n">
        <f aca="false">'Vstupní data'!K370*'Vstupní data'!M370/100</f>
        <v>0</v>
      </c>
      <c r="L370" s="66" t="n">
        <f aca="false">IF('Vstupní data'!N370="prostokořenný",0,IF('Vstupní data'!N370="krytokořenný","k",IF('Vstupní data'!N370="poloodrostky nebo odrostky, prostokořenné i krytokořenné","po",0)))</f>
        <v>0</v>
      </c>
      <c r="N370" s="66"/>
      <c r="O370" s="66" t="n">
        <f aca="false">'Vstupní data'!O370</f>
        <v>0</v>
      </c>
      <c r="P370" s="66" t="n">
        <f aca="false">IF(O370&gt;0,VLOOKUP(CONCATENATE(VLOOKUP(I370,'Pril3-drev'!$H$5:$K$83,4,0),"-",'Vstupní data'!R370),K2!$C$15:$D$23,2,0),0)</f>
        <v>0</v>
      </c>
      <c r="Q370" s="66" t="n">
        <f aca="false">IF(O370&gt;0,VLOOKUP(I370,'Pril3-drev'!$H$5:$I$83,2,0),0)</f>
        <v>0</v>
      </c>
      <c r="R370" s="66" t="n">
        <f aca="false">IF(Q370&gt;0,VLOOKUP(Q370,'Pril6-okus'!$A$5:$B$17,2,0),0)</f>
        <v>0</v>
      </c>
      <c r="S370" s="66" t="n">
        <f aca="false">IF(O370&gt;0,VLOOKUP(I370,'Pril3-drev'!$H$5:$J$83,3,0),0)</f>
        <v>0</v>
      </c>
      <c r="T370" s="66" t="str">
        <f aca="false">IF(O370&gt;0,IF(L370="k",0.9*VLOOKUP(S370,'ha-pocty-vyhl'!$A$5:$B$20,2,0),IF(L370="po",0.8*VLOOKUP(S370,'ha-pocty-vyhl'!$A$5:$B$20,2,0),VLOOKUP(S370,'ha-pocty-vyhl'!$A$5:$B$20,2,0))),"")</f>
        <v/>
      </c>
      <c r="U370" s="66" t="n">
        <f aca="false">'Vstupní data'!P370</f>
        <v>0</v>
      </c>
      <c r="V370" s="66" t="n">
        <f aca="false">IF(O370&gt;0,1.3*T370*1000*Z370/10000,0)</f>
        <v>0</v>
      </c>
      <c r="W370" s="66" t="n">
        <f aca="false">IF(O370&gt;0,1.3*T370*1000*Z370/10000,0)</f>
        <v>0</v>
      </c>
      <c r="X370" s="66" t="n">
        <f aca="false">IF(O370&gt;0,IF(O370&gt;V370,V370,O370),0)</f>
        <v>0</v>
      </c>
      <c r="Y370" s="66" t="n">
        <f aca="false">IF(O370&gt;0,IF(IF(U370&gt;W370,W370,U370)&lt;X370,W370,IF(U370&gt;W370,W370,U370)),0)</f>
        <v>0</v>
      </c>
      <c r="Z370" s="66" t="n">
        <f aca="false">IF(O370&gt;0,IF(J370&gt;0,J370,K370*H370/100),0)</f>
        <v>0</v>
      </c>
      <c r="AA370" s="67" t="n">
        <f aca="false">IF(O370&gt;0,CEILING(R370*P370*X370/Y370*Z370,1),0)</f>
        <v>0</v>
      </c>
      <c r="AB370" s="68" t="n">
        <f aca="false">IF(O370&gt;0,AA370/O370,0)</f>
        <v>0</v>
      </c>
      <c r="AC370" s="66" t="n">
        <f aca="false">'Vstupní data'!W370</f>
        <v>0</v>
      </c>
      <c r="AI370" s="66" t="str">
        <f aca="false">IF(OR('Vstupní data'!T370&gt;0,'Vstupní data'!U370&gt;0),VLOOKUP(I370,'Pril3-drev'!$H$5:$J$83,3,0),"")</f>
        <v/>
      </c>
      <c r="AJ370" s="66" t="n">
        <f aca="false">IF('Vstupní data'!V370="prostokořenný",0,IF('Vstupní data'!V370="krytokořenný","k",IF('Vstupní data'!V370="poloodrostky nebo odrostky, prostokořenné i krytokořenné","po",0)))</f>
        <v>0</v>
      </c>
      <c r="AK370" s="66" t="n">
        <f aca="false">IF(OR('Vstupní data'!T370&gt;0,'Vstupní data'!U370&gt;0),IF(AJ370="k",0.9*VLOOKUP(AI370,'ha-pocty-vyhl'!$A$5:$B$20,2,0),IF(AJ370="po",0.8*VLOOKUP(AI370,'ha-pocty-vyhl'!$A$5:$B$20,2,0),VLOOKUP(AI370,'ha-pocty-vyhl'!$A$5:$B$20,2,0))),0)</f>
        <v>0</v>
      </c>
      <c r="AL370" s="66" t="n">
        <f aca="false">IF(OR('Vstupní data'!T370&gt;0,'Vstupní data'!U370&gt;0),'Vstupní data'!K370*'Vstupní data'!M370/100,0)</f>
        <v>0</v>
      </c>
      <c r="AM370" s="66" t="n">
        <f aca="false">IF(OR('Vstupní data'!T370&gt;0,'Vstupní data'!U370&gt;0),IF('Vstupní data'!T370&gt;0,'Vstupní data'!T370,ROUND(10*'Vstupní data'!U370/AK370,0)),0)</f>
        <v>0</v>
      </c>
      <c r="AN370" s="69" t="n">
        <f aca="false">IF('Vstupní data'!T370&gt;0,   IF('Vstupní data'!T370&lt;=AL370,'Vstupní data'!T370,AL370),   IF(AM370&lt;AL370,AM370,AL370))</f>
        <v>0</v>
      </c>
      <c r="AO370" s="69" t="n">
        <f aca="false">'Vstupní data'!X370</f>
        <v>0</v>
      </c>
      <c r="AP370" s="66" t="n">
        <f aca="false">IF(OR('Vstupní data'!T370&gt;0,'Vstupní data'!U370&gt;0),IF(I370&lt;&gt;0,VLOOKUP(I370,'Pril3-drev'!$H$5:$I$83,2,0),0),0)</f>
        <v>0</v>
      </c>
      <c r="AQ370" s="66" t="n">
        <f aca="false">'Vstupní data'!Y370</f>
        <v>0</v>
      </c>
      <c r="AR370" s="66" t="str">
        <f aca="false">IF(AC370&gt;5,   IF('Vstupní data'!Y370&gt;0,   VLOOKUP(VLOOKUP(CONCATENATE(VLOOKUP(I370,'Pril3-drev'!$H$4:$L$83,5,0),AC370),'Pril3-drev'!$Q$4:$R$2803,2,0),'AVB-BS'!$C$5:$S$29 ,LOOKUP(AQ370,'AVB-BS'!$D$3:$S$3,'AVB-BS'!$D$1:$S$1) ,0 )   ,   IF('Vstupní data'!Z370&gt;0,'Vstupní data'!Z370,0)) , "")</f>
        <v/>
      </c>
      <c r="AS370" s="70" t="str">
        <f aca="false">IF(AC370&gt;5,VLOOKUP(CONCATENATE(AP370,AR370),'Pril1-THLPa'!$H$6:$N$96,4,0),"")</f>
        <v/>
      </c>
      <c r="AT370" s="70" t="str">
        <f aca="false">IF(AC370&gt;5,VLOOKUP(CONCATENATE(AP370,AR370),'Pril1-THLPa'!$H$6:$N$96,5,0),"")</f>
        <v/>
      </c>
      <c r="AU370" s="70" t="str">
        <f aca="false">IF(AC370&gt;5,VLOOKUP(CONCATENATE(AP370,AR370),'Pril1-THLPa'!$H$6:$N$96,6,0),"")</f>
        <v/>
      </c>
      <c r="AV370" s="70" t="str">
        <f aca="false">IF(AC370&gt;5,VLOOKUP(CONCATENATE(AP370,AR370),'Pril1-THLPa'!$H$6:$N$96,7,0),"")</f>
        <v/>
      </c>
      <c r="AW370" s="70" t="str">
        <f aca="false">IF(AC370&gt;5,VLOOKUP(CONCATENATE(AP370,AR370),'Pril1-THLPa'!$H$6:$O$96,8,0),"")</f>
        <v/>
      </c>
      <c r="AX370" s="66" t="n">
        <f aca="false">IF(AC370&gt;0,IF(AND(AC370&gt;0,AC370&lt;=5),VLOOKUP(AP370,'Pril1-THLPa'!$A$6:$F$18,LOOKUP(AC370,'Pril1-THLPa'!$B$5:$F$5,'Pril1-THLPa'!$B$4:$F$4),0),AS370+AT370*(AC370-5)+AU370*POWER(AC370-5,2)+AV370*POWER(AC370-5,3)+AW370*POWER(AC370-5,4)),0)</f>
        <v>0</v>
      </c>
      <c r="AY370" s="71"/>
      <c r="AZ370" s="66" t="n">
        <f aca="false">'Vstupní data'!AA370</f>
        <v>0</v>
      </c>
      <c r="BA370" s="66" t="n">
        <f aca="false">IF(OR('Vstupní data'!T370&gt;0,'Vstupní data'!U370&gt;0),IF(AC370&lt;&gt;"",AX370*AO370/10*(100+AZ370)/100,0),0)</f>
        <v>0</v>
      </c>
      <c r="BB370" s="67" t="n">
        <f aca="false">IF(AC370&lt;&gt;"",ROUND(BA370*AN370,0),0)</f>
        <v>0</v>
      </c>
      <c r="BC370" s="68" t="str">
        <f aca="false">IF(AE370&gt;0,BB370/AE370,"")</f>
        <v/>
      </c>
      <c r="BD370" s="66" t="n">
        <f aca="false">'Vstupní data'!AE370</f>
        <v>0</v>
      </c>
      <c r="BF370" s="66" t="n">
        <f aca="false">'Vstupní data'!AC370</f>
        <v>0</v>
      </c>
      <c r="BH370" s="66" t="n">
        <f aca="false">'Vstupní data'!AD370</f>
        <v>0</v>
      </c>
      <c r="BI370" s="66" t="n">
        <f aca="false">'Vstupní data'!AF370</f>
        <v>0</v>
      </c>
      <c r="BJ370" s="69" t="n">
        <f aca="false">'Vstupní data'!AG370</f>
        <v>0</v>
      </c>
      <c r="BK370" s="69" t="n">
        <f aca="false">IF(BF370&lt;&gt;0,VLOOKUP(I370,'Pril3-drev'!$H$5:$I$83,2,0),0)</f>
        <v>0</v>
      </c>
      <c r="BL370" s="69" t="n">
        <f aca="false">IF(BF370&lt;&gt;0,VLOOKUP(BK370,'Pril3-drev'!$A$5:$C$17,3,0),0)</f>
        <v>0</v>
      </c>
      <c r="BM370" s="69" t="n">
        <f aca="false">'Vstupní data'!AH370</f>
        <v>0</v>
      </c>
      <c r="BN370" s="69" t="n">
        <f aca="false">IF('Vstupní data'!AH370&gt;0,   VLOOKUP(VLOOKUP(CONCATENATE(VLOOKUP(I370,'Pril3-drev'!$H$4:$L$83,5,0),BD370),'Pril3-drev'!$Q$4:$R$2803,2,0),'AVB-BS'!$C$5:$S$29 ,LOOKUP(BM370,'AVB-BS'!$D$3:$S$3,'AVB-BS'!$D$1:$S$1) ,0 )   ,   IF('Vstupní data'!AI370&gt;0,'Vstupní data'!AI370,0))</f>
        <v>0</v>
      </c>
      <c r="BO370" s="69" t="str">
        <f aca="false">IF(BX370&gt;5,VLOOKUP(CONCATENATE(BK370,BN370),'Pril1-THLPa'!$H$6:$N$96,4,0),"")</f>
        <v/>
      </c>
      <c r="BP370" s="69" t="str">
        <f aca="false">IF(BX370&gt;5,VLOOKUP(CONCATENATE(BK370,BN370),'Pril1-THLPa'!$H$6:$N$96,5,0),"")</f>
        <v/>
      </c>
      <c r="BQ370" s="69" t="str">
        <f aca="false">IF(BX370&gt;5,VLOOKUP(CONCATENATE(BK370,BN370),'Pril1-THLPa'!$H$6:$N$96,6,0),"")</f>
        <v/>
      </c>
      <c r="BR370" s="69" t="str">
        <f aca="false">IF(BX370&gt;5,VLOOKUP(CONCATENATE(BK370,BN370),'Pril1-THLPa'!$H$6:$N$96,7,0),"")</f>
        <v/>
      </c>
      <c r="BS370" s="69" t="str">
        <f aca="false">IF(BX370&gt;5,VLOOKUP(CONCATENATE(BK370,BN370),'Pril1-THLPa'!$H$6:$O$96,8,0),"")</f>
        <v/>
      </c>
      <c r="BT370" s="69" t="str">
        <f aca="false">IF(BF370&gt;0, IF(BK370="smrk",  VLOOKUP(VLOOKUP(BD370,'Pril9-K3'!$L$8:$M$207,2,0),'Pril9-K3'!$A$8:$J$16,LOOKUP(BN370,'Pril9-K3'!$A$7:$J$7,'Pril9-K3'!$A$5:$J$5),0), IF(AND(BK370&lt;&gt;"smrk",'Vstupní data'!AK370&lt;&gt;""),'Vstupní data'!AK370,   VLOOKUP(VLOOKUP(BD370,'Pril9-K3'!$L$8:$M$207,2,0),'Pril9-K3'!$A$8:$J$16,LOOKUP(BN370,'Pril9-K3'!$A$7:$J$7,'Pril9-K3'!$A$5:$J$5),0)   )),   "")</f>
        <v/>
      </c>
      <c r="BV370" s="69" t="n">
        <f aca="false">'Vstupní data'!AJ370</f>
        <v>0</v>
      </c>
      <c r="BW370" s="69" t="n">
        <f aca="false">IF(BF370&gt;0,IF(J370&gt;0,J370,K370*H370/100),0)</f>
        <v>0</v>
      </c>
      <c r="BX370" s="69" t="n">
        <f aca="false">IF(BF370&gt;0,IF(BJ370&gt;BL370,BL370,BJ370),0)</f>
        <v>0</v>
      </c>
      <c r="BY370" s="69" t="n">
        <f aca="false">IF(BD370=0,0,IF(AND(BX370&gt;0,BX370&lt;=5),  IF(AND(BX370&gt;0,BX370&lt;=5),VLOOKUP(BK370,'Pril1-THLPa'!$A$6:$F$18,IF(AND(BX370&gt;0,BX370&lt;=5),LOOKUP(BX370,'Pril1-THLPa'!$B$5:$F$5,'Pril1-THLPa'!$B$4:$F$4),""),0),""),  IF(BX370&gt;5,BO370+BP370*(BX370-5)+BQ370*POWER(BX370-5,2)+BR370*POWER(BX370-5,3)+BS370*POWER(BX370-5,4),"")))</f>
        <v>0</v>
      </c>
      <c r="BZ370" s="69" t="n">
        <f aca="false">IF(BY370&gt;0,BY370*BI370/10*BW370*(100+BV370)/100,0)</f>
        <v>0</v>
      </c>
      <c r="CA370" s="69" t="n">
        <f aca="false">IF(BD370&gt;0,BX370-IF(BD370&gt;BX370,BX370,BD370),0)</f>
        <v>0</v>
      </c>
      <c r="CB370" s="69" t="n">
        <f aca="false">POWER(1.01,CA370)</f>
        <v>1</v>
      </c>
      <c r="CC370" s="69" t="n">
        <f aca="false">IF(BF370&gt;0,IF(BF370&gt;BH370,1,BF370/BH370),0)</f>
        <v>0</v>
      </c>
      <c r="CD370" s="72" t="n">
        <f aca="false">IF(BD370=0,0,IF(BF370&gt;0,ROUND(IF(CB370&lt;&gt;0,BZ370*BT370*1/CB370*CC370,0),0),0))</f>
        <v>0</v>
      </c>
      <c r="CE370" s="73" t="str">
        <f aca="false">IF(BF370&gt;0,IF(BF370&gt;BH370,CD370/BF370,CD370/BH370),"")</f>
        <v/>
      </c>
      <c r="CF370" s="69" t="n">
        <f aca="false">'Vstupní data'!AM370</f>
        <v>0</v>
      </c>
      <c r="CG370" s="69" t="n">
        <f aca="false">'Vstupní data'!AN370</f>
        <v>0</v>
      </c>
      <c r="CH370" s="69" t="n">
        <f aca="false">'Vstupní data'!AO370</f>
        <v>0</v>
      </c>
      <c r="CI370" s="69" t="n">
        <f aca="false">'Vstupní data'!AP370</f>
        <v>0</v>
      </c>
      <c r="CJ370" s="72" t="n">
        <f aca="false">ROUND(CH370*CI370,0)</f>
        <v>0</v>
      </c>
      <c r="CK370" s="74" t="str">
        <f aca="false">IF(OR(AA370&gt;0,BB370&gt;0,CD370&gt;0,CJ370&gt;0),AA370+BB370+CD370+CJ370,"")</f>
        <v/>
      </c>
    </row>
    <row r="371" customFormat="false" ht="12.8" hidden="false" customHeight="false" outlineLevel="0" collapsed="false">
      <c r="A371" s="66" t="n">
        <f aca="false">'Vstupní data'!A371</f>
        <v>0</v>
      </c>
      <c r="F371" s="66" t="str">
        <f aca="false">CONCATENATE('Vstupní data'!F371,'Vstupní data'!G371,'Vstupní data'!H371,'Vstupní data'!I371)</f>
        <v/>
      </c>
      <c r="G371" s="66"/>
      <c r="H371" s="66" t="n">
        <f aca="false">'Vstupní data'!K371</f>
        <v>0</v>
      </c>
      <c r="I371" s="66" t="n">
        <f aca="false">'Vstupní data'!L371</f>
        <v>0</v>
      </c>
      <c r="J371" s="66" t="n">
        <f aca="false">'Vstupní data'!K371*'Vstupní data'!M371/100</f>
        <v>0</v>
      </c>
      <c r="L371" s="66" t="n">
        <f aca="false">IF('Vstupní data'!N371="prostokořenný",0,IF('Vstupní data'!N371="krytokořenný","k",IF('Vstupní data'!N371="poloodrostky nebo odrostky, prostokořenné i krytokořenné","po",0)))</f>
        <v>0</v>
      </c>
      <c r="N371" s="66"/>
      <c r="O371" s="66" t="n">
        <f aca="false">'Vstupní data'!O371</f>
        <v>0</v>
      </c>
      <c r="P371" s="66" t="n">
        <f aca="false">IF(O371&gt;0,VLOOKUP(CONCATENATE(VLOOKUP(I371,'Pril3-drev'!$H$5:$K$83,4,0),"-",'Vstupní data'!R371),K2!$C$15:$D$23,2,0),0)</f>
        <v>0</v>
      </c>
      <c r="Q371" s="66" t="n">
        <f aca="false">IF(O371&gt;0,VLOOKUP(I371,'Pril3-drev'!$H$5:$I$83,2,0),0)</f>
        <v>0</v>
      </c>
      <c r="R371" s="66" t="n">
        <f aca="false">IF(Q371&gt;0,VLOOKUP(Q371,'Pril6-okus'!$A$5:$B$17,2,0),0)</f>
        <v>0</v>
      </c>
      <c r="S371" s="66" t="n">
        <f aca="false">IF(O371&gt;0,VLOOKUP(I371,'Pril3-drev'!$H$5:$J$83,3,0),0)</f>
        <v>0</v>
      </c>
      <c r="T371" s="66" t="str">
        <f aca="false">IF(O371&gt;0,IF(L371="k",0.9*VLOOKUP(S371,'ha-pocty-vyhl'!$A$5:$B$20,2,0),IF(L371="po",0.8*VLOOKUP(S371,'ha-pocty-vyhl'!$A$5:$B$20,2,0),VLOOKUP(S371,'ha-pocty-vyhl'!$A$5:$B$20,2,0))),"")</f>
        <v/>
      </c>
      <c r="U371" s="66" t="n">
        <f aca="false">'Vstupní data'!P371</f>
        <v>0</v>
      </c>
      <c r="V371" s="66" t="n">
        <f aca="false">IF(O371&gt;0,1.3*T371*1000*Z371/10000,0)</f>
        <v>0</v>
      </c>
      <c r="W371" s="66" t="n">
        <f aca="false">IF(O371&gt;0,1.3*T371*1000*Z371/10000,0)</f>
        <v>0</v>
      </c>
      <c r="X371" s="66" t="n">
        <f aca="false">IF(O371&gt;0,IF(O371&gt;V371,V371,O371),0)</f>
        <v>0</v>
      </c>
      <c r="Y371" s="66" t="n">
        <f aca="false">IF(O371&gt;0,IF(IF(U371&gt;W371,W371,U371)&lt;X371,W371,IF(U371&gt;W371,W371,U371)),0)</f>
        <v>0</v>
      </c>
      <c r="Z371" s="66" t="n">
        <f aca="false">IF(O371&gt;0,IF(J371&gt;0,J371,K371*H371/100),0)</f>
        <v>0</v>
      </c>
      <c r="AA371" s="67" t="n">
        <f aca="false">IF(O371&gt;0,CEILING(R371*P371*X371/Y371*Z371,1),0)</f>
        <v>0</v>
      </c>
      <c r="AB371" s="68" t="n">
        <f aca="false">IF(O371&gt;0,AA371/O371,0)</f>
        <v>0</v>
      </c>
      <c r="AC371" s="66" t="n">
        <f aca="false">'Vstupní data'!W371</f>
        <v>0</v>
      </c>
      <c r="AI371" s="66" t="str">
        <f aca="false">IF(OR('Vstupní data'!T371&gt;0,'Vstupní data'!U371&gt;0),VLOOKUP(I371,'Pril3-drev'!$H$5:$J$83,3,0),"")</f>
        <v/>
      </c>
      <c r="AJ371" s="66" t="n">
        <f aca="false">IF('Vstupní data'!V371="prostokořenný",0,IF('Vstupní data'!V371="krytokořenný","k",IF('Vstupní data'!V371="poloodrostky nebo odrostky, prostokořenné i krytokořenné","po",0)))</f>
        <v>0</v>
      </c>
      <c r="AK371" s="66" t="n">
        <f aca="false">IF(OR('Vstupní data'!T371&gt;0,'Vstupní data'!U371&gt;0),IF(AJ371="k",0.9*VLOOKUP(AI371,'ha-pocty-vyhl'!$A$5:$B$20,2,0),IF(AJ371="po",0.8*VLOOKUP(AI371,'ha-pocty-vyhl'!$A$5:$B$20,2,0),VLOOKUP(AI371,'ha-pocty-vyhl'!$A$5:$B$20,2,0))),0)</f>
        <v>0</v>
      </c>
      <c r="AL371" s="66" t="n">
        <f aca="false">IF(OR('Vstupní data'!T371&gt;0,'Vstupní data'!U371&gt;0),'Vstupní data'!K371*'Vstupní data'!M371/100,0)</f>
        <v>0</v>
      </c>
      <c r="AM371" s="66" t="n">
        <f aca="false">IF(OR('Vstupní data'!T371&gt;0,'Vstupní data'!U371&gt;0),IF('Vstupní data'!T371&gt;0,'Vstupní data'!T371,ROUND(10*'Vstupní data'!U371/AK371,0)),0)</f>
        <v>0</v>
      </c>
      <c r="AN371" s="69" t="n">
        <f aca="false">IF('Vstupní data'!T371&gt;0,   IF('Vstupní data'!T371&lt;=AL371,'Vstupní data'!T371,AL371),   IF(AM371&lt;AL371,AM371,AL371))</f>
        <v>0</v>
      </c>
      <c r="AO371" s="69" t="n">
        <f aca="false">'Vstupní data'!X371</f>
        <v>0</v>
      </c>
      <c r="AP371" s="66" t="n">
        <f aca="false">IF(OR('Vstupní data'!T371&gt;0,'Vstupní data'!U371&gt;0),IF(I371&lt;&gt;0,VLOOKUP(I371,'Pril3-drev'!$H$5:$I$83,2,0),0),0)</f>
        <v>0</v>
      </c>
      <c r="AQ371" s="66" t="n">
        <f aca="false">'Vstupní data'!Y371</f>
        <v>0</v>
      </c>
      <c r="AR371" s="66" t="str">
        <f aca="false">IF(AC371&gt;5,   IF('Vstupní data'!Y371&gt;0,   VLOOKUP(VLOOKUP(CONCATENATE(VLOOKUP(I371,'Pril3-drev'!$H$4:$L$83,5,0),AC371),'Pril3-drev'!$Q$4:$R$2803,2,0),'AVB-BS'!$C$5:$S$29 ,LOOKUP(AQ371,'AVB-BS'!$D$3:$S$3,'AVB-BS'!$D$1:$S$1) ,0 )   ,   IF('Vstupní data'!Z371&gt;0,'Vstupní data'!Z371,0)) , "")</f>
        <v/>
      </c>
      <c r="AS371" s="70" t="str">
        <f aca="false">IF(AC371&gt;5,VLOOKUP(CONCATENATE(AP371,AR371),'Pril1-THLPa'!$H$6:$N$96,4,0),"")</f>
        <v/>
      </c>
      <c r="AT371" s="70" t="str">
        <f aca="false">IF(AC371&gt;5,VLOOKUP(CONCATENATE(AP371,AR371),'Pril1-THLPa'!$H$6:$N$96,5,0),"")</f>
        <v/>
      </c>
      <c r="AU371" s="70" t="str">
        <f aca="false">IF(AC371&gt;5,VLOOKUP(CONCATENATE(AP371,AR371),'Pril1-THLPa'!$H$6:$N$96,6,0),"")</f>
        <v/>
      </c>
      <c r="AV371" s="70" t="str">
        <f aca="false">IF(AC371&gt;5,VLOOKUP(CONCATENATE(AP371,AR371),'Pril1-THLPa'!$H$6:$N$96,7,0),"")</f>
        <v/>
      </c>
      <c r="AW371" s="70" t="str">
        <f aca="false">IF(AC371&gt;5,VLOOKUP(CONCATENATE(AP371,AR371),'Pril1-THLPa'!$H$6:$O$96,8,0),"")</f>
        <v/>
      </c>
      <c r="AX371" s="66" t="n">
        <f aca="false">IF(AC371&gt;0,IF(AND(AC371&gt;0,AC371&lt;=5),VLOOKUP(AP371,'Pril1-THLPa'!$A$6:$F$18,LOOKUP(AC371,'Pril1-THLPa'!$B$5:$F$5,'Pril1-THLPa'!$B$4:$F$4),0),AS371+AT371*(AC371-5)+AU371*POWER(AC371-5,2)+AV371*POWER(AC371-5,3)+AW371*POWER(AC371-5,4)),0)</f>
        <v>0</v>
      </c>
      <c r="AY371" s="71"/>
      <c r="AZ371" s="66" t="n">
        <f aca="false">'Vstupní data'!AA371</f>
        <v>0</v>
      </c>
      <c r="BA371" s="66" t="n">
        <f aca="false">IF(OR('Vstupní data'!T371&gt;0,'Vstupní data'!U371&gt;0),IF(AC371&lt;&gt;"",AX371*AO371/10*(100+AZ371)/100,0),0)</f>
        <v>0</v>
      </c>
      <c r="BB371" s="67" t="n">
        <f aca="false">IF(AC371&lt;&gt;"",ROUND(BA371*AN371,0),0)</f>
        <v>0</v>
      </c>
      <c r="BC371" s="68" t="str">
        <f aca="false">IF(AE371&gt;0,BB371/AE371,"")</f>
        <v/>
      </c>
      <c r="BD371" s="66" t="n">
        <f aca="false">'Vstupní data'!AE371</f>
        <v>0</v>
      </c>
      <c r="BF371" s="66" t="n">
        <f aca="false">'Vstupní data'!AC371</f>
        <v>0</v>
      </c>
      <c r="BH371" s="66" t="n">
        <f aca="false">'Vstupní data'!AD371</f>
        <v>0</v>
      </c>
      <c r="BI371" s="66" t="n">
        <f aca="false">'Vstupní data'!AF371</f>
        <v>0</v>
      </c>
      <c r="BJ371" s="69" t="n">
        <f aca="false">'Vstupní data'!AG371</f>
        <v>0</v>
      </c>
      <c r="BK371" s="69" t="n">
        <f aca="false">IF(BF371&lt;&gt;0,VLOOKUP(I371,'Pril3-drev'!$H$5:$I$83,2,0),0)</f>
        <v>0</v>
      </c>
      <c r="BL371" s="69" t="n">
        <f aca="false">IF(BF371&lt;&gt;0,VLOOKUP(BK371,'Pril3-drev'!$A$5:$C$17,3,0),0)</f>
        <v>0</v>
      </c>
      <c r="BM371" s="69" t="n">
        <f aca="false">'Vstupní data'!AH371</f>
        <v>0</v>
      </c>
      <c r="BN371" s="69" t="n">
        <f aca="false">IF('Vstupní data'!AH371&gt;0,   VLOOKUP(VLOOKUP(CONCATENATE(VLOOKUP(I371,'Pril3-drev'!$H$4:$L$83,5,0),BD371),'Pril3-drev'!$Q$4:$R$2803,2,0),'AVB-BS'!$C$5:$S$29 ,LOOKUP(BM371,'AVB-BS'!$D$3:$S$3,'AVB-BS'!$D$1:$S$1) ,0 )   ,   IF('Vstupní data'!AI371&gt;0,'Vstupní data'!AI371,0))</f>
        <v>0</v>
      </c>
      <c r="BO371" s="69" t="str">
        <f aca="false">IF(BX371&gt;5,VLOOKUP(CONCATENATE(BK371,BN371),'Pril1-THLPa'!$H$6:$N$96,4,0),"")</f>
        <v/>
      </c>
      <c r="BP371" s="69" t="str">
        <f aca="false">IF(BX371&gt;5,VLOOKUP(CONCATENATE(BK371,BN371),'Pril1-THLPa'!$H$6:$N$96,5,0),"")</f>
        <v/>
      </c>
      <c r="BQ371" s="69" t="str">
        <f aca="false">IF(BX371&gt;5,VLOOKUP(CONCATENATE(BK371,BN371),'Pril1-THLPa'!$H$6:$N$96,6,0),"")</f>
        <v/>
      </c>
      <c r="BR371" s="69" t="str">
        <f aca="false">IF(BX371&gt;5,VLOOKUP(CONCATENATE(BK371,BN371),'Pril1-THLPa'!$H$6:$N$96,7,0),"")</f>
        <v/>
      </c>
      <c r="BS371" s="69" t="str">
        <f aca="false">IF(BX371&gt;5,VLOOKUP(CONCATENATE(BK371,BN371),'Pril1-THLPa'!$H$6:$O$96,8,0),"")</f>
        <v/>
      </c>
      <c r="BT371" s="69" t="str">
        <f aca="false">IF(BF371&gt;0, IF(BK371="smrk",  VLOOKUP(VLOOKUP(BD371,'Pril9-K3'!$L$8:$M$207,2,0),'Pril9-K3'!$A$8:$J$16,LOOKUP(BN371,'Pril9-K3'!$A$7:$J$7,'Pril9-K3'!$A$5:$J$5),0), IF(AND(BK371&lt;&gt;"smrk",'Vstupní data'!AK371&lt;&gt;""),'Vstupní data'!AK371,   VLOOKUP(VLOOKUP(BD371,'Pril9-K3'!$L$8:$M$207,2,0),'Pril9-K3'!$A$8:$J$16,LOOKUP(BN371,'Pril9-K3'!$A$7:$J$7,'Pril9-K3'!$A$5:$J$5),0)   )),   "")</f>
        <v/>
      </c>
      <c r="BV371" s="69" t="n">
        <f aca="false">'Vstupní data'!AJ371</f>
        <v>0</v>
      </c>
      <c r="BW371" s="69" t="n">
        <f aca="false">IF(BF371&gt;0,IF(J371&gt;0,J371,K371*H371/100),0)</f>
        <v>0</v>
      </c>
      <c r="BX371" s="69" t="n">
        <f aca="false">IF(BF371&gt;0,IF(BJ371&gt;BL371,BL371,BJ371),0)</f>
        <v>0</v>
      </c>
      <c r="BY371" s="69" t="n">
        <f aca="false">IF(BD371=0,0,IF(AND(BX371&gt;0,BX371&lt;=5),  IF(AND(BX371&gt;0,BX371&lt;=5),VLOOKUP(BK371,'Pril1-THLPa'!$A$6:$F$18,IF(AND(BX371&gt;0,BX371&lt;=5),LOOKUP(BX371,'Pril1-THLPa'!$B$5:$F$5,'Pril1-THLPa'!$B$4:$F$4),""),0),""),  IF(BX371&gt;5,BO371+BP371*(BX371-5)+BQ371*POWER(BX371-5,2)+BR371*POWER(BX371-5,3)+BS371*POWER(BX371-5,4),"")))</f>
        <v>0</v>
      </c>
      <c r="BZ371" s="69" t="n">
        <f aca="false">IF(BY371&gt;0,BY371*BI371/10*BW371*(100+BV371)/100,0)</f>
        <v>0</v>
      </c>
      <c r="CA371" s="69" t="n">
        <f aca="false">IF(BD371&gt;0,BX371-IF(BD371&gt;BX371,BX371,BD371),0)</f>
        <v>0</v>
      </c>
      <c r="CB371" s="69" t="n">
        <f aca="false">POWER(1.01,CA371)</f>
        <v>1</v>
      </c>
      <c r="CC371" s="69" t="n">
        <f aca="false">IF(BF371&gt;0,IF(BF371&gt;BH371,1,BF371/BH371),0)</f>
        <v>0</v>
      </c>
      <c r="CD371" s="72" t="n">
        <f aca="false">IF(BD371=0,0,IF(BF371&gt;0,ROUND(IF(CB371&lt;&gt;0,BZ371*BT371*1/CB371*CC371,0),0),0))</f>
        <v>0</v>
      </c>
      <c r="CE371" s="73" t="str">
        <f aca="false">IF(BF371&gt;0,IF(BF371&gt;BH371,CD371/BF371,CD371/BH371),"")</f>
        <v/>
      </c>
      <c r="CF371" s="69" t="n">
        <f aca="false">'Vstupní data'!AM371</f>
        <v>0</v>
      </c>
      <c r="CG371" s="69" t="n">
        <f aca="false">'Vstupní data'!AN371</f>
        <v>0</v>
      </c>
      <c r="CH371" s="69" t="n">
        <f aca="false">'Vstupní data'!AO371</f>
        <v>0</v>
      </c>
      <c r="CI371" s="69" t="n">
        <f aca="false">'Vstupní data'!AP371</f>
        <v>0</v>
      </c>
      <c r="CJ371" s="72" t="n">
        <f aca="false">ROUND(CH371*CI371,0)</f>
        <v>0</v>
      </c>
      <c r="CK371" s="74" t="str">
        <f aca="false">IF(OR(AA371&gt;0,BB371&gt;0,CD371&gt;0,CJ371&gt;0),AA371+BB371+CD371+CJ371,"")</f>
        <v/>
      </c>
    </row>
    <row r="372" customFormat="false" ht="12.8" hidden="false" customHeight="false" outlineLevel="0" collapsed="false">
      <c r="A372" s="66" t="n">
        <f aca="false">'Vstupní data'!A372</f>
        <v>0</v>
      </c>
      <c r="F372" s="66" t="str">
        <f aca="false">CONCATENATE('Vstupní data'!F372,'Vstupní data'!G372,'Vstupní data'!H372,'Vstupní data'!I372)</f>
        <v/>
      </c>
      <c r="G372" s="66"/>
      <c r="H372" s="66" t="n">
        <f aca="false">'Vstupní data'!K372</f>
        <v>0</v>
      </c>
      <c r="I372" s="66" t="n">
        <f aca="false">'Vstupní data'!L372</f>
        <v>0</v>
      </c>
      <c r="J372" s="66" t="n">
        <f aca="false">'Vstupní data'!K372*'Vstupní data'!M372/100</f>
        <v>0</v>
      </c>
      <c r="L372" s="66" t="n">
        <f aca="false">IF('Vstupní data'!N372="prostokořenný",0,IF('Vstupní data'!N372="krytokořenný","k",IF('Vstupní data'!N372="poloodrostky nebo odrostky, prostokořenné i krytokořenné","po",0)))</f>
        <v>0</v>
      </c>
      <c r="N372" s="66"/>
      <c r="O372" s="66" t="n">
        <f aca="false">'Vstupní data'!O372</f>
        <v>0</v>
      </c>
      <c r="P372" s="66" t="n">
        <f aca="false">IF(O372&gt;0,VLOOKUP(CONCATENATE(VLOOKUP(I372,'Pril3-drev'!$H$5:$K$83,4,0),"-",'Vstupní data'!R372),K2!$C$15:$D$23,2,0),0)</f>
        <v>0</v>
      </c>
      <c r="Q372" s="66" t="n">
        <f aca="false">IF(O372&gt;0,VLOOKUP(I372,'Pril3-drev'!$H$5:$I$83,2,0),0)</f>
        <v>0</v>
      </c>
      <c r="R372" s="66" t="n">
        <f aca="false">IF(Q372&gt;0,VLOOKUP(Q372,'Pril6-okus'!$A$5:$B$17,2,0),0)</f>
        <v>0</v>
      </c>
      <c r="S372" s="66" t="n">
        <f aca="false">IF(O372&gt;0,VLOOKUP(I372,'Pril3-drev'!$H$5:$J$83,3,0),0)</f>
        <v>0</v>
      </c>
      <c r="T372" s="66" t="str">
        <f aca="false">IF(O372&gt;0,IF(L372="k",0.9*VLOOKUP(S372,'ha-pocty-vyhl'!$A$5:$B$20,2,0),IF(L372="po",0.8*VLOOKUP(S372,'ha-pocty-vyhl'!$A$5:$B$20,2,0),VLOOKUP(S372,'ha-pocty-vyhl'!$A$5:$B$20,2,0))),"")</f>
        <v/>
      </c>
      <c r="U372" s="66" t="n">
        <f aca="false">'Vstupní data'!P372</f>
        <v>0</v>
      </c>
      <c r="V372" s="66" t="n">
        <f aca="false">IF(O372&gt;0,1.3*T372*1000*Z372/10000,0)</f>
        <v>0</v>
      </c>
      <c r="W372" s="66" t="n">
        <f aca="false">IF(O372&gt;0,1.3*T372*1000*Z372/10000,0)</f>
        <v>0</v>
      </c>
      <c r="X372" s="66" t="n">
        <f aca="false">IF(O372&gt;0,IF(O372&gt;V372,V372,O372),0)</f>
        <v>0</v>
      </c>
      <c r="Y372" s="66" t="n">
        <f aca="false">IF(O372&gt;0,IF(IF(U372&gt;W372,W372,U372)&lt;X372,W372,IF(U372&gt;W372,W372,U372)),0)</f>
        <v>0</v>
      </c>
      <c r="Z372" s="66" t="n">
        <f aca="false">IF(O372&gt;0,IF(J372&gt;0,J372,K372*H372/100),0)</f>
        <v>0</v>
      </c>
      <c r="AA372" s="67" t="n">
        <f aca="false">IF(O372&gt;0,CEILING(R372*P372*X372/Y372*Z372,1),0)</f>
        <v>0</v>
      </c>
      <c r="AB372" s="68" t="n">
        <f aca="false">IF(O372&gt;0,AA372/O372,0)</f>
        <v>0</v>
      </c>
      <c r="AC372" s="66" t="n">
        <f aca="false">'Vstupní data'!W372</f>
        <v>0</v>
      </c>
      <c r="AI372" s="66" t="str">
        <f aca="false">IF(OR('Vstupní data'!T372&gt;0,'Vstupní data'!U372&gt;0),VLOOKUP(I372,'Pril3-drev'!$H$5:$J$83,3,0),"")</f>
        <v/>
      </c>
      <c r="AJ372" s="66" t="n">
        <f aca="false">IF('Vstupní data'!V372="prostokořenný",0,IF('Vstupní data'!V372="krytokořenný","k",IF('Vstupní data'!V372="poloodrostky nebo odrostky, prostokořenné i krytokořenné","po",0)))</f>
        <v>0</v>
      </c>
      <c r="AK372" s="66" t="n">
        <f aca="false">IF(OR('Vstupní data'!T372&gt;0,'Vstupní data'!U372&gt;0),IF(AJ372="k",0.9*VLOOKUP(AI372,'ha-pocty-vyhl'!$A$5:$B$20,2,0),IF(AJ372="po",0.8*VLOOKUP(AI372,'ha-pocty-vyhl'!$A$5:$B$20,2,0),VLOOKUP(AI372,'ha-pocty-vyhl'!$A$5:$B$20,2,0))),0)</f>
        <v>0</v>
      </c>
      <c r="AL372" s="66" t="n">
        <f aca="false">IF(OR('Vstupní data'!T372&gt;0,'Vstupní data'!U372&gt;0),'Vstupní data'!K372*'Vstupní data'!M372/100,0)</f>
        <v>0</v>
      </c>
      <c r="AM372" s="66" t="n">
        <f aca="false">IF(OR('Vstupní data'!T372&gt;0,'Vstupní data'!U372&gt;0),IF('Vstupní data'!T372&gt;0,'Vstupní data'!T372,ROUND(10*'Vstupní data'!U372/AK372,0)),0)</f>
        <v>0</v>
      </c>
      <c r="AN372" s="69" t="n">
        <f aca="false">IF('Vstupní data'!T372&gt;0,   IF('Vstupní data'!T372&lt;=AL372,'Vstupní data'!T372,AL372),   IF(AM372&lt;AL372,AM372,AL372))</f>
        <v>0</v>
      </c>
      <c r="AO372" s="69" t="n">
        <f aca="false">'Vstupní data'!X372</f>
        <v>0</v>
      </c>
      <c r="AP372" s="66" t="n">
        <f aca="false">IF(OR('Vstupní data'!T372&gt;0,'Vstupní data'!U372&gt;0),IF(I372&lt;&gt;0,VLOOKUP(I372,'Pril3-drev'!$H$5:$I$83,2,0),0),0)</f>
        <v>0</v>
      </c>
      <c r="AQ372" s="66" t="n">
        <f aca="false">'Vstupní data'!Y372</f>
        <v>0</v>
      </c>
      <c r="AR372" s="66" t="str">
        <f aca="false">IF(AC372&gt;5,   IF('Vstupní data'!Y372&gt;0,   VLOOKUP(VLOOKUP(CONCATENATE(VLOOKUP(I372,'Pril3-drev'!$H$4:$L$83,5,0),AC372),'Pril3-drev'!$Q$4:$R$2803,2,0),'AVB-BS'!$C$5:$S$29 ,LOOKUP(AQ372,'AVB-BS'!$D$3:$S$3,'AVB-BS'!$D$1:$S$1) ,0 )   ,   IF('Vstupní data'!Z372&gt;0,'Vstupní data'!Z372,0)) , "")</f>
        <v/>
      </c>
      <c r="AS372" s="70" t="str">
        <f aca="false">IF(AC372&gt;5,VLOOKUP(CONCATENATE(AP372,AR372),'Pril1-THLPa'!$H$6:$N$96,4,0),"")</f>
        <v/>
      </c>
      <c r="AT372" s="70" t="str">
        <f aca="false">IF(AC372&gt;5,VLOOKUP(CONCATENATE(AP372,AR372),'Pril1-THLPa'!$H$6:$N$96,5,0),"")</f>
        <v/>
      </c>
      <c r="AU372" s="70" t="str">
        <f aca="false">IF(AC372&gt;5,VLOOKUP(CONCATENATE(AP372,AR372),'Pril1-THLPa'!$H$6:$N$96,6,0),"")</f>
        <v/>
      </c>
      <c r="AV372" s="70" t="str">
        <f aca="false">IF(AC372&gt;5,VLOOKUP(CONCATENATE(AP372,AR372),'Pril1-THLPa'!$H$6:$N$96,7,0),"")</f>
        <v/>
      </c>
      <c r="AW372" s="70" t="str">
        <f aca="false">IF(AC372&gt;5,VLOOKUP(CONCATENATE(AP372,AR372),'Pril1-THLPa'!$H$6:$O$96,8,0),"")</f>
        <v/>
      </c>
      <c r="AX372" s="66" t="n">
        <f aca="false">IF(AC372&gt;0,IF(AND(AC372&gt;0,AC372&lt;=5),VLOOKUP(AP372,'Pril1-THLPa'!$A$6:$F$18,LOOKUP(AC372,'Pril1-THLPa'!$B$5:$F$5,'Pril1-THLPa'!$B$4:$F$4),0),AS372+AT372*(AC372-5)+AU372*POWER(AC372-5,2)+AV372*POWER(AC372-5,3)+AW372*POWER(AC372-5,4)),0)</f>
        <v>0</v>
      </c>
      <c r="AY372" s="71"/>
      <c r="AZ372" s="66" t="n">
        <f aca="false">'Vstupní data'!AA372</f>
        <v>0</v>
      </c>
      <c r="BA372" s="66" t="n">
        <f aca="false">IF(OR('Vstupní data'!T372&gt;0,'Vstupní data'!U372&gt;0),IF(AC372&lt;&gt;"",AX372*AO372/10*(100+AZ372)/100,0),0)</f>
        <v>0</v>
      </c>
      <c r="BB372" s="67" t="n">
        <f aca="false">IF(AC372&lt;&gt;"",ROUND(BA372*AN372,0),0)</f>
        <v>0</v>
      </c>
      <c r="BC372" s="68" t="str">
        <f aca="false">IF(AE372&gt;0,BB372/AE372,"")</f>
        <v/>
      </c>
      <c r="BD372" s="66" t="n">
        <f aca="false">'Vstupní data'!AE372</f>
        <v>0</v>
      </c>
      <c r="BF372" s="66" t="n">
        <f aca="false">'Vstupní data'!AC372</f>
        <v>0</v>
      </c>
      <c r="BH372" s="66" t="n">
        <f aca="false">'Vstupní data'!AD372</f>
        <v>0</v>
      </c>
      <c r="BI372" s="66" t="n">
        <f aca="false">'Vstupní data'!AF372</f>
        <v>0</v>
      </c>
      <c r="BJ372" s="69" t="n">
        <f aca="false">'Vstupní data'!AG372</f>
        <v>0</v>
      </c>
      <c r="BK372" s="69" t="n">
        <f aca="false">IF(BF372&lt;&gt;0,VLOOKUP(I372,'Pril3-drev'!$H$5:$I$83,2,0),0)</f>
        <v>0</v>
      </c>
      <c r="BL372" s="69" t="n">
        <f aca="false">IF(BF372&lt;&gt;0,VLOOKUP(BK372,'Pril3-drev'!$A$5:$C$17,3,0),0)</f>
        <v>0</v>
      </c>
      <c r="BM372" s="69" t="n">
        <f aca="false">'Vstupní data'!AH372</f>
        <v>0</v>
      </c>
      <c r="BN372" s="69" t="n">
        <f aca="false">IF('Vstupní data'!AH372&gt;0,   VLOOKUP(VLOOKUP(CONCATENATE(VLOOKUP(I372,'Pril3-drev'!$H$4:$L$83,5,0),BD372),'Pril3-drev'!$Q$4:$R$2803,2,0),'AVB-BS'!$C$5:$S$29 ,LOOKUP(BM372,'AVB-BS'!$D$3:$S$3,'AVB-BS'!$D$1:$S$1) ,0 )   ,   IF('Vstupní data'!AI372&gt;0,'Vstupní data'!AI372,0))</f>
        <v>0</v>
      </c>
      <c r="BO372" s="69" t="str">
        <f aca="false">IF(BX372&gt;5,VLOOKUP(CONCATENATE(BK372,BN372),'Pril1-THLPa'!$H$6:$N$96,4,0),"")</f>
        <v/>
      </c>
      <c r="BP372" s="69" t="str">
        <f aca="false">IF(BX372&gt;5,VLOOKUP(CONCATENATE(BK372,BN372),'Pril1-THLPa'!$H$6:$N$96,5,0),"")</f>
        <v/>
      </c>
      <c r="BQ372" s="69" t="str">
        <f aca="false">IF(BX372&gt;5,VLOOKUP(CONCATENATE(BK372,BN372),'Pril1-THLPa'!$H$6:$N$96,6,0),"")</f>
        <v/>
      </c>
      <c r="BR372" s="69" t="str">
        <f aca="false">IF(BX372&gt;5,VLOOKUP(CONCATENATE(BK372,BN372),'Pril1-THLPa'!$H$6:$N$96,7,0),"")</f>
        <v/>
      </c>
      <c r="BS372" s="69" t="str">
        <f aca="false">IF(BX372&gt;5,VLOOKUP(CONCATENATE(BK372,BN372),'Pril1-THLPa'!$H$6:$O$96,8,0),"")</f>
        <v/>
      </c>
      <c r="BT372" s="69" t="str">
        <f aca="false">IF(BF372&gt;0, IF(BK372="smrk",  VLOOKUP(VLOOKUP(BD372,'Pril9-K3'!$L$8:$M$207,2,0),'Pril9-K3'!$A$8:$J$16,LOOKUP(BN372,'Pril9-K3'!$A$7:$J$7,'Pril9-K3'!$A$5:$J$5),0), IF(AND(BK372&lt;&gt;"smrk",'Vstupní data'!AK372&lt;&gt;""),'Vstupní data'!AK372,   VLOOKUP(VLOOKUP(BD372,'Pril9-K3'!$L$8:$M$207,2,0),'Pril9-K3'!$A$8:$J$16,LOOKUP(BN372,'Pril9-K3'!$A$7:$J$7,'Pril9-K3'!$A$5:$J$5),0)   )),   "")</f>
        <v/>
      </c>
      <c r="BV372" s="69" t="n">
        <f aca="false">'Vstupní data'!AJ372</f>
        <v>0</v>
      </c>
      <c r="BW372" s="69" t="n">
        <f aca="false">IF(BF372&gt;0,IF(J372&gt;0,J372,K372*H372/100),0)</f>
        <v>0</v>
      </c>
      <c r="BX372" s="69" t="n">
        <f aca="false">IF(BF372&gt;0,IF(BJ372&gt;BL372,BL372,BJ372),0)</f>
        <v>0</v>
      </c>
      <c r="BY372" s="69" t="n">
        <f aca="false">IF(BD372=0,0,IF(AND(BX372&gt;0,BX372&lt;=5),  IF(AND(BX372&gt;0,BX372&lt;=5),VLOOKUP(BK372,'Pril1-THLPa'!$A$6:$F$18,IF(AND(BX372&gt;0,BX372&lt;=5),LOOKUP(BX372,'Pril1-THLPa'!$B$5:$F$5,'Pril1-THLPa'!$B$4:$F$4),""),0),""),  IF(BX372&gt;5,BO372+BP372*(BX372-5)+BQ372*POWER(BX372-5,2)+BR372*POWER(BX372-5,3)+BS372*POWER(BX372-5,4),"")))</f>
        <v>0</v>
      </c>
      <c r="BZ372" s="69" t="n">
        <f aca="false">IF(BY372&gt;0,BY372*BI372/10*BW372*(100+BV372)/100,0)</f>
        <v>0</v>
      </c>
      <c r="CA372" s="69" t="n">
        <f aca="false">IF(BD372&gt;0,BX372-IF(BD372&gt;BX372,BX372,BD372),0)</f>
        <v>0</v>
      </c>
      <c r="CB372" s="69" t="n">
        <f aca="false">POWER(1.01,CA372)</f>
        <v>1</v>
      </c>
      <c r="CC372" s="69" t="n">
        <f aca="false">IF(BF372&gt;0,IF(BF372&gt;BH372,1,BF372/BH372),0)</f>
        <v>0</v>
      </c>
      <c r="CD372" s="72" t="n">
        <f aca="false">IF(BD372=0,0,IF(BF372&gt;0,ROUND(IF(CB372&lt;&gt;0,BZ372*BT372*1/CB372*CC372,0),0),0))</f>
        <v>0</v>
      </c>
      <c r="CE372" s="73" t="str">
        <f aca="false">IF(BF372&gt;0,IF(BF372&gt;BH372,CD372/BF372,CD372/BH372),"")</f>
        <v/>
      </c>
      <c r="CF372" s="69" t="n">
        <f aca="false">'Vstupní data'!AM372</f>
        <v>0</v>
      </c>
      <c r="CG372" s="69" t="n">
        <f aca="false">'Vstupní data'!AN372</f>
        <v>0</v>
      </c>
      <c r="CH372" s="69" t="n">
        <f aca="false">'Vstupní data'!AO372</f>
        <v>0</v>
      </c>
      <c r="CI372" s="69" t="n">
        <f aca="false">'Vstupní data'!AP372</f>
        <v>0</v>
      </c>
      <c r="CJ372" s="72" t="n">
        <f aca="false">ROUND(CH372*CI372,0)</f>
        <v>0</v>
      </c>
      <c r="CK372" s="74" t="str">
        <f aca="false">IF(OR(AA372&gt;0,BB372&gt;0,CD372&gt;0,CJ372&gt;0),AA372+BB372+CD372+CJ372,"")</f>
        <v/>
      </c>
    </row>
    <row r="373" customFormat="false" ht="12.8" hidden="false" customHeight="false" outlineLevel="0" collapsed="false">
      <c r="A373" s="66" t="n">
        <f aca="false">'Vstupní data'!A373</f>
        <v>0</v>
      </c>
      <c r="F373" s="66" t="str">
        <f aca="false">CONCATENATE('Vstupní data'!F373,'Vstupní data'!G373,'Vstupní data'!H373,'Vstupní data'!I373)</f>
        <v/>
      </c>
      <c r="G373" s="66"/>
      <c r="H373" s="66" t="n">
        <f aca="false">'Vstupní data'!K373</f>
        <v>0</v>
      </c>
      <c r="I373" s="66" t="n">
        <f aca="false">'Vstupní data'!L373</f>
        <v>0</v>
      </c>
      <c r="J373" s="66" t="n">
        <f aca="false">'Vstupní data'!K373*'Vstupní data'!M373/100</f>
        <v>0</v>
      </c>
      <c r="L373" s="66" t="n">
        <f aca="false">IF('Vstupní data'!N373="prostokořenný",0,IF('Vstupní data'!N373="krytokořenný","k",IF('Vstupní data'!N373="poloodrostky nebo odrostky, prostokořenné i krytokořenné","po",0)))</f>
        <v>0</v>
      </c>
      <c r="N373" s="66"/>
      <c r="O373" s="66" t="n">
        <f aca="false">'Vstupní data'!O373</f>
        <v>0</v>
      </c>
      <c r="P373" s="66" t="n">
        <f aca="false">IF(O373&gt;0,VLOOKUP(CONCATENATE(VLOOKUP(I373,'Pril3-drev'!$H$5:$K$83,4,0),"-",'Vstupní data'!R373),K2!$C$15:$D$23,2,0),0)</f>
        <v>0</v>
      </c>
      <c r="Q373" s="66" t="n">
        <f aca="false">IF(O373&gt;0,VLOOKUP(I373,'Pril3-drev'!$H$5:$I$83,2,0),0)</f>
        <v>0</v>
      </c>
      <c r="R373" s="66" t="n">
        <f aca="false">IF(Q373&gt;0,VLOOKUP(Q373,'Pril6-okus'!$A$5:$B$17,2,0),0)</f>
        <v>0</v>
      </c>
      <c r="S373" s="66" t="n">
        <f aca="false">IF(O373&gt;0,VLOOKUP(I373,'Pril3-drev'!$H$5:$J$83,3,0),0)</f>
        <v>0</v>
      </c>
      <c r="T373" s="66" t="str">
        <f aca="false">IF(O373&gt;0,IF(L373="k",0.9*VLOOKUP(S373,'ha-pocty-vyhl'!$A$5:$B$20,2,0),IF(L373="po",0.8*VLOOKUP(S373,'ha-pocty-vyhl'!$A$5:$B$20,2,0),VLOOKUP(S373,'ha-pocty-vyhl'!$A$5:$B$20,2,0))),"")</f>
        <v/>
      </c>
      <c r="U373" s="66" t="n">
        <f aca="false">'Vstupní data'!P373</f>
        <v>0</v>
      </c>
      <c r="V373" s="66" t="n">
        <f aca="false">IF(O373&gt;0,1.3*T373*1000*Z373/10000,0)</f>
        <v>0</v>
      </c>
      <c r="W373" s="66" t="n">
        <f aca="false">IF(O373&gt;0,1.3*T373*1000*Z373/10000,0)</f>
        <v>0</v>
      </c>
      <c r="X373" s="66" t="n">
        <f aca="false">IF(O373&gt;0,IF(O373&gt;V373,V373,O373),0)</f>
        <v>0</v>
      </c>
      <c r="Y373" s="66" t="n">
        <f aca="false">IF(O373&gt;0,IF(IF(U373&gt;W373,W373,U373)&lt;X373,W373,IF(U373&gt;W373,W373,U373)),0)</f>
        <v>0</v>
      </c>
      <c r="Z373" s="66" t="n">
        <f aca="false">IF(O373&gt;0,IF(J373&gt;0,J373,K373*H373/100),0)</f>
        <v>0</v>
      </c>
      <c r="AA373" s="67" t="n">
        <f aca="false">IF(O373&gt;0,CEILING(R373*P373*X373/Y373*Z373,1),0)</f>
        <v>0</v>
      </c>
      <c r="AB373" s="68" t="n">
        <f aca="false">IF(O373&gt;0,AA373/O373,0)</f>
        <v>0</v>
      </c>
      <c r="AC373" s="66" t="n">
        <f aca="false">'Vstupní data'!W373</f>
        <v>0</v>
      </c>
      <c r="AI373" s="66" t="str">
        <f aca="false">IF(OR('Vstupní data'!T373&gt;0,'Vstupní data'!U373&gt;0),VLOOKUP(I373,'Pril3-drev'!$H$5:$J$83,3,0),"")</f>
        <v/>
      </c>
      <c r="AJ373" s="66" t="n">
        <f aca="false">IF('Vstupní data'!V373="prostokořenný",0,IF('Vstupní data'!V373="krytokořenný","k",IF('Vstupní data'!V373="poloodrostky nebo odrostky, prostokořenné i krytokořenné","po",0)))</f>
        <v>0</v>
      </c>
      <c r="AK373" s="66" t="n">
        <f aca="false">IF(OR('Vstupní data'!T373&gt;0,'Vstupní data'!U373&gt;0),IF(AJ373="k",0.9*VLOOKUP(AI373,'ha-pocty-vyhl'!$A$5:$B$20,2,0),IF(AJ373="po",0.8*VLOOKUP(AI373,'ha-pocty-vyhl'!$A$5:$B$20,2,0),VLOOKUP(AI373,'ha-pocty-vyhl'!$A$5:$B$20,2,0))),0)</f>
        <v>0</v>
      </c>
      <c r="AL373" s="66" t="n">
        <f aca="false">IF(OR('Vstupní data'!T373&gt;0,'Vstupní data'!U373&gt;0),'Vstupní data'!K373*'Vstupní data'!M373/100,0)</f>
        <v>0</v>
      </c>
      <c r="AM373" s="66" t="n">
        <f aca="false">IF(OR('Vstupní data'!T373&gt;0,'Vstupní data'!U373&gt;0),IF('Vstupní data'!T373&gt;0,'Vstupní data'!T373,ROUND(10*'Vstupní data'!U373/AK373,0)),0)</f>
        <v>0</v>
      </c>
      <c r="AN373" s="69" t="n">
        <f aca="false">IF('Vstupní data'!T373&gt;0,   IF('Vstupní data'!T373&lt;=AL373,'Vstupní data'!T373,AL373),   IF(AM373&lt;AL373,AM373,AL373))</f>
        <v>0</v>
      </c>
      <c r="AO373" s="69" t="n">
        <f aca="false">'Vstupní data'!X373</f>
        <v>0</v>
      </c>
      <c r="AP373" s="66" t="n">
        <f aca="false">IF(OR('Vstupní data'!T373&gt;0,'Vstupní data'!U373&gt;0),IF(I373&lt;&gt;0,VLOOKUP(I373,'Pril3-drev'!$H$5:$I$83,2,0),0),0)</f>
        <v>0</v>
      </c>
      <c r="AQ373" s="66" t="n">
        <f aca="false">'Vstupní data'!Y373</f>
        <v>0</v>
      </c>
      <c r="AR373" s="66" t="str">
        <f aca="false">IF(AC373&gt;5,   IF('Vstupní data'!Y373&gt;0,   VLOOKUP(VLOOKUP(CONCATENATE(VLOOKUP(I373,'Pril3-drev'!$H$4:$L$83,5,0),AC373),'Pril3-drev'!$Q$4:$R$2803,2,0),'AVB-BS'!$C$5:$S$29 ,LOOKUP(AQ373,'AVB-BS'!$D$3:$S$3,'AVB-BS'!$D$1:$S$1) ,0 )   ,   IF('Vstupní data'!Z373&gt;0,'Vstupní data'!Z373,0)) , "")</f>
        <v/>
      </c>
      <c r="AS373" s="70" t="str">
        <f aca="false">IF(AC373&gt;5,VLOOKUP(CONCATENATE(AP373,AR373),'Pril1-THLPa'!$H$6:$N$96,4,0),"")</f>
        <v/>
      </c>
      <c r="AT373" s="70" t="str">
        <f aca="false">IF(AC373&gt;5,VLOOKUP(CONCATENATE(AP373,AR373),'Pril1-THLPa'!$H$6:$N$96,5,0),"")</f>
        <v/>
      </c>
      <c r="AU373" s="70" t="str">
        <f aca="false">IF(AC373&gt;5,VLOOKUP(CONCATENATE(AP373,AR373),'Pril1-THLPa'!$H$6:$N$96,6,0),"")</f>
        <v/>
      </c>
      <c r="AV373" s="70" t="str">
        <f aca="false">IF(AC373&gt;5,VLOOKUP(CONCATENATE(AP373,AR373),'Pril1-THLPa'!$H$6:$N$96,7,0),"")</f>
        <v/>
      </c>
      <c r="AW373" s="70" t="str">
        <f aca="false">IF(AC373&gt;5,VLOOKUP(CONCATENATE(AP373,AR373),'Pril1-THLPa'!$H$6:$O$96,8,0),"")</f>
        <v/>
      </c>
      <c r="AX373" s="66" t="n">
        <f aca="false">IF(AC373&gt;0,IF(AND(AC373&gt;0,AC373&lt;=5),VLOOKUP(AP373,'Pril1-THLPa'!$A$6:$F$18,LOOKUP(AC373,'Pril1-THLPa'!$B$5:$F$5,'Pril1-THLPa'!$B$4:$F$4),0),AS373+AT373*(AC373-5)+AU373*POWER(AC373-5,2)+AV373*POWER(AC373-5,3)+AW373*POWER(AC373-5,4)),0)</f>
        <v>0</v>
      </c>
      <c r="AY373" s="71"/>
      <c r="AZ373" s="66" t="n">
        <f aca="false">'Vstupní data'!AA373</f>
        <v>0</v>
      </c>
      <c r="BA373" s="66" t="n">
        <f aca="false">IF(OR('Vstupní data'!T373&gt;0,'Vstupní data'!U373&gt;0),IF(AC373&lt;&gt;"",AX373*AO373/10*(100+AZ373)/100,0),0)</f>
        <v>0</v>
      </c>
      <c r="BB373" s="67" t="n">
        <f aca="false">IF(AC373&lt;&gt;"",ROUND(BA373*AN373,0),0)</f>
        <v>0</v>
      </c>
      <c r="BC373" s="68" t="str">
        <f aca="false">IF(AE373&gt;0,BB373/AE373,"")</f>
        <v/>
      </c>
      <c r="BD373" s="66" t="n">
        <f aca="false">'Vstupní data'!AE373</f>
        <v>0</v>
      </c>
      <c r="BF373" s="66" t="n">
        <f aca="false">'Vstupní data'!AC373</f>
        <v>0</v>
      </c>
      <c r="BH373" s="66" t="n">
        <f aca="false">'Vstupní data'!AD373</f>
        <v>0</v>
      </c>
      <c r="BI373" s="66" t="n">
        <f aca="false">'Vstupní data'!AF373</f>
        <v>0</v>
      </c>
      <c r="BJ373" s="69" t="n">
        <f aca="false">'Vstupní data'!AG373</f>
        <v>0</v>
      </c>
      <c r="BK373" s="69" t="n">
        <f aca="false">IF(BF373&lt;&gt;0,VLOOKUP(I373,'Pril3-drev'!$H$5:$I$83,2,0),0)</f>
        <v>0</v>
      </c>
      <c r="BL373" s="69" t="n">
        <f aca="false">IF(BF373&lt;&gt;0,VLOOKUP(BK373,'Pril3-drev'!$A$5:$C$17,3,0),0)</f>
        <v>0</v>
      </c>
      <c r="BM373" s="69" t="n">
        <f aca="false">'Vstupní data'!AH373</f>
        <v>0</v>
      </c>
      <c r="BN373" s="69" t="n">
        <f aca="false">IF('Vstupní data'!AH373&gt;0,   VLOOKUP(VLOOKUP(CONCATENATE(VLOOKUP(I373,'Pril3-drev'!$H$4:$L$83,5,0),BD373),'Pril3-drev'!$Q$4:$R$2803,2,0),'AVB-BS'!$C$5:$S$29 ,LOOKUP(BM373,'AVB-BS'!$D$3:$S$3,'AVB-BS'!$D$1:$S$1) ,0 )   ,   IF('Vstupní data'!AI373&gt;0,'Vstupní data'!AI373,0))</f>
        <v>0</v>
      </c>
      <c r="BO373" s="69" t="str">
        <f aca="false">IF(BX373&gt;5,VLOOKUP(CONCATENATE(BK373,BN373),'Pril1-THLPa'!$H$6:$N$96,4,0),"")</f>
        <v/>
      </c>
      <c r="BP373" s="69" t="str">
        <f aca="false">IF(BX373&gt;5,VLOOKUP(CONCATENATE(BK373,BN373),'Pril1-THLPa'!$H$6:$N$96,5,0),"")</f>
        <v/>
      </c>
      <c r="BQ373" s="69" t="str">
        <f aca="false">IF(BX373&gt;5,VLOOKUP(CONCATENATE(BK373,BN373),'Pril1-THLPa'!$H$6:$N$96,6,0),"")</f>
        <v/>
      </c>
      <c r="BR373" s="69" t="str">
        <f aca="false">IF(BX373&gt;5,VLOOKUP(CONCATENATE(BK373,BN373),'Pril1-THLPa'!$H$6:$N$96,7,0),"")</f>
        <v/>
      </c>
      <c r="BS373" s="69" t="str">
        <f aca="false">IF(BX373&gt;5,VLOOKUP(CONCATENATE(BK373,BN373),'Pril1-THLPa'!$H$6:$O$96,8,0),"")</f>
        <v/>
      </c>
      <c r="BT373" s="69" t="str">
        <f aca="false">IF(BF373&gt;0, IF(BK373="smrk",  VLOOKUP(VLOOKUP(BD373,'Pril9-K3'!$L$8:$M$207,2,0),'Pril9-K3'!$A$8:$J$16,LOOKUP(BN373,'Pril9-K3'!$A$7:$J$7,'Pril9-K3'!$A$5:$J$5),0), IF(AND(BK373&lt;&gt;"smrk",'Vstupní data'!AK373&lt;&gt;""),'Vstupní data'!AK373,   VLOOKUP(VLOOKUP(BD373,'Pril9-K3'!$L$8:$M$207,2,0),'Pril9-K3'!$A$8:$J$16,LOOKUP(BN373,'Pril9-K3'!$A$7:$J$7,'Pril9-K3'!$A$5:$J$5),0)   )),   "")</f>
        <v/>
      </c>
      <c r="BV373" s="69" t="n">
        <f aca="false">'Vstupní data'!AJ373</f>
        <v>0</v>
      </c>
      <c r="BW373" s="69" t="n">
        <f aca="false">IF(BF373&gt;0,IF(J373&gt;0,J373,K373*H373/100),0)</f>
        <v>0</v>
      </c>
      <c r="BX373" s="69" t="n">
        <f aca="false">IF(BF373&gt;0,IF(BJ373&gt;BL373,BL373,BJ373),0)</f>
        <v>0</v>
      </c>
      <c r="BY373" s="69" t="n">
        <f aca="false">IF(BD373=0,0,IF(AND(BX373&gt;0,BX373&lt;=5),  IF(AND(BX373&gt;0,BX373&lt;=5),VLOOKUP(BK373,'Pril1-THLPa'!$A$6:$F$18,IF(AND(BX373&gt;0,BX373&lt;=5),LOOKUP(BX373,'Pril1-THLPa'!$B$5:$F$5,'Pril1-THLPa'!$B$4:$F$4),""),0),""),  IF(BX373&gt;5,BO373+BP373*(BX373-5)+BQ373*POWER(BX373-5,2)+BR373*POWER(BX373-5,3)+BS373*POWER(BX373-5,4),"")))</f>
        <v>0</v>
      </c>
      <c r="BZ373" s="69" t="n">
        <f aca="false">IF(BY373&gt;0,BY373*BI373/10*BW373*(100+BV373)/100,0)</f>
        <v>0</v>
      </c>
      <c r="CA373" s="69" t="n">
        <f aca="false">IF(BD373&gt;0,BX373-IF(BD373&gt;BX373,BX373,BD373),0)</f>
        <v>0</v>
      </c>
      <c r="CB373" s="69" t="n">
        <f aca="false">POWER(1.01,CA373)</f>
        <v>1</v>
      </c>
      <c r="CC373" s="69" t="n">
        <f aca="false">IF(BF373&gt;0,IF(BF373&gt;BH373,1,BF373/BH373),0)</f>
        <v>0</v>
      </c>
      <c r="CD373" s="72" t="n">
        <f aca="false">IF(BD373=0,0,IF(BF373&gt;0,ROUND(IF(CB373&lt;&gt;0,BZ373*BT373*1/CB373*CC373,0),0),0))</f>
        <v>0</v>
      </c>
      <c r="CE373" s="73" t="str">
        <f aca="false">IF(BF373&gt;0,IF(BF373&gt;BH373,CD373/BF373,CD373/BH373),"")</f>
        <v/>
      </c>
      <c r="CF373" s="69" t="n">
        <f aca="false">'Vstupní data'!AM373</f>
        <v>0</v>
      </c>
      <c r="CG373" s="69" t="n">
        <f aca="false">'Vstupní data'!AN373</f>
        <v>0</v>
      </c>
      <c r="CH373" s="69" t="n">
        <f aca="false">'Vstupní data'!AO373</f>
        <v>0</v>
      </c>
      <c r="CI373" s="69" t="n">
        <f aca="false">'Vstupní data'!AP373</f>
        <v>0</v>
      </c>
      <c r="CJ373" s="72" t="n">
        <f aca="false">ROUND(CH373*CI373,0)</f>
        <v>0</v>
      </c>
      <c r="CK373" s="74" t="str">
        <f aca="false">IF(OR(AA373&gt;0,BB373&gt;0,CD373&gt;0,CJ373&gt;0),AA373+BB373+CD373+CJ373,"")</f>
        <v/>
      </c>
    </row>
    <row r="374" customFormat="false" ht="12.8" hidden="false" customHeight="false" outlineLevel="0" collapsed="false">
      <c r="A374" s="66" t="n">
        <f aca="false">'Vstupní data'!A374</f>
        <v>0</v>
      </c>
      <c r="F374" s="66" t="str">
        <f aca="false">CONCATENATE('Vstupní data'!F374,'Vstupní data'!G374,'Vstupní data'!H374,'Vstupní data'!I374)</f>
        <v/>
      </c>
      <c r="G374" s="66"/>
      <c r="H374" s="66" t="n">
        <f aca="false">'Vstupní data'!K374</f>
        <v>0</v>
      </c>
      <c r="I374" s="66" t="n">
        <f aca="false">'Vstupní data'!L374</f>
        <v>0</v>
      </c>
      <c r="J374" s="66" t="n">
        <f aca="false">'Vstupní data'!K374*'Vstupní data'!M374/100</f>
        <v>0</v>
      </c>
      <c r="L374" s="66" t="n">
        <f aca="false">IF('Vstupní data'!N374="prostokořenný",0,IF('Vstupní data'!N374="krytokořenný","k",IF('Vstupní data'!N374="poloodrostky nebo odrostky, prostokořenné i krytokořenné","po",0)))</f>
        <v>0</v>
      </c>
      <c r="N374" s="66"/>
      <c r="O374" s="66" t="n">
        <f aca="false">'Vstupní data'!O374</f>
        <v>0</v>
      </c>
      <c r="P374" s="66" t="n">
        <f aca="false">IF(O374&gt;0,VLOOKUP(CONCATENATE(VLOOKUP(I374,'Pril3-drev'!$H$5:$K$83,4,0),"-",'Vstupní data'!R374),K2!$C$15:$D$23,2,0),0)</f>
        <v>0</v>
      </c>
      <c r="Q374" s="66" t="n">
        <f aca="false">IF(O374&gt;0,VLOOKUP(I374,'Pril3-drev'!$H$5:$I$83,2,0),0)</f>
        <v>0</v>
      </c>
      <c r="R374" s="66" t="n">
        <f aca="false">IF(Q374&gt;0,VLOOKUP(Q374,'Pril6-okus'!$A$5:$B$17,2,0),0)</f>
        <v>0</v>
      </c>
      <c r="S374" s="66" t="n">
        <f aca="false">IF(O374&gt;0,VLOOKUP(I374,'Pril3-drev'!$H$5:$J$83,3,0),0)</f>
        <v>0</v>
      </c>
      <c r="T374" s="66" t="str">
        <f aca="false">IF(O374&gt;0,IF(L374="k",0.9*VLOOKUP(S374,'ha-pocty-vyhl'!$A$5:$B$20,2,0),IF(L374="po",0.8*VLOOKUP(S374,'ha-pocty-vyhl'!$A$5:$B$20,2,0),VLOOKUP(S374,'ha-pocty-vyhl'!$A$5:$B$20,2,0))),"")</f>
        <v/>
      </c>
      <c r="U374" s="66" t="n">
        <f aca="false">'Vstupní data'!P374</f>
        <v>0</v>
      </c>
      <c r="V374" s="66" t="n">
        <f aca="false">IF(O374&gt;0,1.3*T374*1000*Z374/10000,0)</f>
        <v>0</v>
      </c>
      <c r="W374" s="66" t="n">
        <f aca="false">IF(O374&gt;0,1.3*T374*1000*Z374/10000,0)</f>
        <v>0</v>
      </c>
      <c r="X374" s="66" t="n">
        <f aca="false">IF(O374&gt;0,IF(O374&gt;V374,V374,O374),0)</f>
        <v>0</v>
      </c>
      <c r="Y374" s="66" t="n">
        <f aca="false">IF(O374&gt;0,IF(IF(U374&gt;W374,W374,U374)&lt;X374,W374,IF(U374&gt;W374,W374,U374)),0)</f>
        <v>0</v>
      </c>
      <c r="Z374" s="66" t="n">
        <f aca="false">IF(O374&gt;0,IF(J374&gt;0,J374,K374*H374/100),0)</f>
        <v>0</v>
      </c>
      <c r="AA374" s="67" t="n">
        <f aca="false">IF(O374&gt;0,CEILING(R374*P374*X374/Y374*Z374,1),0)</f>
        <v>0</v>
      </c>
      <c r="AB374" s="68" t="n">
        <f aca="false">IF(O374&gt;0,AA374/O374,0)</f>
        <v>0</v>
      </c>
      <c r="AC374" s="66" t="n">
        <f aca="false">'Vstupní data'!W374</f>
        <v>0</v>
      </c>
      <c r="AI374" s="66" t="str">
        <f aca="false">IF(OR('Vstupní data'!T374&gt;0,'Vstupní data'!U374&gt;0),VLOOKUP(I374,'Pril3-drev'!$H$5:$J$83,3,0),"")</f>
        <v/>
      </c>
      <c r="AJ374" s="66" t="n">
        <f aca="false">IF('Vstupní data'!V374="prostokořenný",0,IF('Vstupní data'!V374="krytokořenný","k",IF('Vstupní data'!V374="poloodrostky nebo odrostky, prostokořenné i krytokořenné","po",0)))</f>
        <v>0</v>
      </c>
      <c r="AK374" s="66" t="n">
        <f aca="false">IF(OR('Vstupní data'!T374&gt;0,'Vstupní data'!U374&gt;0),IF(AJ374="k",0.9*VLOOKUP(AI374,'ha-pocty-vyhl'!$A$5:$B$20,2,0),IF(AJ374="po",0.8*VLOOKUP(AI374,'ha-pocty-vyhl'!$A$5:$B$20,2,0),VLOOKUP(AI374,'ha-pocty-vyhl'!$A$5:$B$20,2,0))),0)</f>
        <v>0</v>
      </c>
      <c r="AL374" s="66" t="n">
        <f aca="false">IF(OR('Vstupní data'!T374&gt;0,'Vstupní data'!U374&gt;0),'Vstupní data'!K374*'Vstupní data'!M374/100,0)</f>
        <v>0</v>
      </c>
      <c r="AM374" s="66" t="n">
        <f aca="false">IF(OR('Vstupní data'!T374&gt;0,'Vstupní data'!U374&gt;0),IF('Vstupní data'!T374&gt;0,'Vstupní data'!T374,ROUND(10*'Vstupní data'!U374/AK374,0)),0)</f>
        <v>0</v>
      </c>
      <c r="AN374" s="69" t="n">
        <f aca="false">IF('Vstupní data'!T374&gt;0,   IF('Vstupní data'!T374&lt;=AL374,'Vstupní data'!T374,AL374),   IF(AM374&lt;AL374,AM374,AL374))</f>
        <v>0</v>
      </c>
      <c r="AO374" s="69" t="n">
        <f aca="false">'Vstupní data'!X374</f>
        <v>0</v>
      </c>
      <c r="AP374" s="66" t="n">
        <f aca="false">IF(OR('Vstupní data'!T374&gt;0,'Vstupní data'!U374&gt;0),IF(I374&lt;&gt;0,VLOOKUP(I374,'Pril3-drev'!$H$5:$I$83,2,0),0),0)</f>
        <v>0</v>
      </c>
      <c r="AQ374" s="66" t="n">
        <f aca="false">'Vstupní data'!Y374</f>
        <v>0</v>
      </c>
      <c r="AR374" s="66" t="str">
        <f aca="false">IF(AC374&gt;5,   IF('Vstupní data'!Y374&gt;0,   VLOOKUP(VLOOKUP(CONCATENATE(VLOOKUP(I374,'Pril3-drev'!$H$4:$L$83,5,0),AC374),'Pril3-drev'!$Q$4:$R$2803,2,0),'AVB-BS'!$C$5:$S$29 ,LOOKUP(AQ374,'AVB-BS'!$D$3:$S$3,'AVB-BS'!$D$1:$S$1) ,0 )   ,   IF('Vstupní data'!Z374&gt;0,'Vstupní data'!Z374,0)) , "")</f>
        <v/>
      </c>
      <c r="AS374" s="70" t="str">
        <f aca="false">IF(AC374&gt;5,VLOOKUP(CONCATENATE(AP374,AR374),'Pril1-THLPa'!$H$6:$N$96,4,0),"")</f>
        <v/>
      </c>
      <c r="AT374" s="70" t="str">
        <f aca="false">IF(AC374&gt;5,VLOOKUP(CONCATENATE(AP374,AR374),'Pril1-THLPa'!$H$6:$N$96,5,0),"")</f>
        <v/>
      </c>
      <c r="AU374" s="70" t="str">
        <f aca="false">IF(AC374&gt;5,VLOOKUP(CONCATENATE(AP374,AR374),'Pril1-THLPa'!$H$6:$N$96,6,0),"")</f>
        <v/>
      </c>
      <c r="AV374" s="70" t="str">
        <f aca="false">IF(AC374&gt;5,VLOOKUP(CONCATENATE(AP374,AR374),'Pril1-THLPa'!$H$6:$N$96,7,0),"")</f>
        <v/>
      </c>
      <c r="AW374" s="70" t="str">
        <f aca="false">IF(AC374&gt;5,VLOOKUP(CONCATENATE(AP374,AR374),'Pril1-THLPa'!$H$6:$O$96,8,0),"")</f>
        <v/>
      </c>
      <c r="AX374" s="66" t="n">
        <f aca="false">IF(AC374&gt;0,IF(AND(AC374&gt;0,AC374&lt;=5),VLOOKUP(AP374,'Pril1-THLPa'!$A$6:$F$18,LOOKUP(AC374,'Pril1-THLPa'!$B$5:$F$5,'Pril1-THLPa'!$B$4:$F$4),0),AS374+AT374*(AC374-5)+AU374*POWER(AC374-5,2)+AV374*POWER(AC374-5,3)+AW374*POWER(AC374-5,4)),0)</f>
        <v>0</v>
      </c>
      <c r="AY374" s="71"/>
      <c r="AZ374" s="66" t="n">
        <f aca="false">'Vstupní data'!AA374</f>
        <v>0</v>
      </c>
      <c r="BA374" s="66" t="n">
        <f aca="false">IF(OR('Vstupní data'!T374&gt;0,'Vstupní data'!U374&gt;0),IF(AC374&lt;&gt;"",AX374*AO374/10*(100+AZ374)/100,0),0)</f>
        <v>0</v>
      </c>
      <c r="BB374" s="67" t="n">
        <f aca="false">IF(AC374&lt;&gt;"",ROUND(BA374*AN374,0),0)</f>
        <v>0</v>
      </c>
      <c r="BC374" s="68" t="str">
        <f aca="false">IF(AE374&gt;0,BB374/AE374,"")</f>
        <v/>
      </c>
      <c r="BD374" s="66" t="n">
        <f aca="false">'Vstupní data'!AE374</f>
        <v>0</v>
      </c>
      <c r="BF374" s="66" t="n">
        <f aca="false">'Vstupní data'!AC374</f>
        <v>0</v>
      </c>
      <c r="BH374" s="66" t="n">
        <f aca="false">'Vstupní data'!AD374</f>
        <v>0</v>
      </c>
      <c r="BI374" s="66" t="n">
        <f aca="false">'Vstupní data'!AF374</f>
        <v>0</v>
      </c>
      <c r="BJ374" s="69" t="n">
        <f aca="false">'Vstupní data'!AG374</f>
        <v>0</v>
      </c>
      <c r="BK374" s="69" t="n">
        <f aca="false">IF(BF374&lt;&gt;0,VLOOKUP(I374,'Pril3-drev'!$H$5:$I$83,2,0),0)</f>
        <v>0</v>
      </c>
      <c r="BL374" s="69" t="n">
        <f aca="false">IF(BF374&lt;&gt;0,VLOOKUP(BK374,'Pril3-drev'!$A$5:$C$17,3,0),0)</f>
        <v>0</v>
      </c>
      <c r="BM374" s="69" t="n">
        <f aca="false">'Vstupní data'!AH374</f>
        <v>0</v>
      </c>
      <c r="BN374" s="69" t="n">
        <f aca="false">IF('Vstupní data'!AH374&gt;0,   VLOOKUP(VLOOKUP(CONCATENATE(VLOOKUP(I374,'Pril3-drev'!$H$4:$L$83,5,0),BD374),'Pril3-drev'!$Q$4:$R$2803,2,0),'AVB-BS'!$C$5:$S$29 ,LOOKUP(BM374,'AVB-BS'!$D$3:$S$3,'AVB-BS'!$D$1:$S$1) ,0 )   ,   IF('Vstupní data'!AI374&gt;0,'Vstupní data'!AI374,0))</f>
        <v>0</v>
      </c>
      <c r="BO374" s="69" t="str">
        <f aca="false">IF(BX374&gt;5,VLOOKUP(CONCATENATE(BK374,BN374),'Pril1-THLPa'!$H$6:$N$96,4,0),"")</f>
        <v/>
      </c>
      <c r="BP374" s="69" t="str">
        <f aca="false">IF(BX374&gt;5,VLOOKUP(CONCATENATE(BK374,BN374),'Pril1-THLPa'!$H$6:$N$96,5,0),"")</f>
        <v/>
      </c>
      <c r="BQ374" s="69" t="str">
        <f aca="false">IF(BX374&gt;5,VLOOKUP(CONCATENATE(BK374,BN374),'Pril1-THLPa'!$H$6:$N$96,6,0),"")</f>
        <v/>
      </c>
      <c r="BR374" s="69" t="str">
        <f aca="false">IF(BX374&gt;5,VLOOKUP(CONCATENATE(BK374,BN374),'Pril1-THLPa'!$H$6:$N$96,7,0),"")</f>
        <v/>
      </c>
      <c r="BS374" s="69" t="str">
        <f aca="false">IF(BX374&gt;5,VLOOKUP(CONCATENATE(BK374,BN374),'Pril1-THLPa'!$H$6:$O$96,8,0),"")</f>
        <v/>
      </c>
      <c r="BT374" s="69" t="str">
        <f aca="false">IF(BF374&gt;0, IF(BK374="smrk",  VLOOKUP(VLOOKUP(BD374,'Pril9-K3'!$L$8:$M$207,2,0),'Pril9-K3'!$A$8:$J$16,LOOKUP(BN374,'Pril9-K3'!$A$7:$J$7,'Pril9-K3'!$A$5:$J$5),0), IF(AND(BK374&lt;&gt;"smrk",'Vstupní data'!AK374&lt;&gt;""),'Vstupní data'!AK374,   VLOOKUP(VLOOKUP(BD374,'Pril9-K3'!$L$8:$M$207,2,0),'Pril9-K3'!$A$8:$J$16,LOOKUP(BN374,'Pril9-K3'!$A$7:$J$7,'Pril9-K3'!$A$5:$J$5),0)   )),   "")</f>
        <v/>
      </c>
      <c r="BV374" s="69" t="n">
        <f aca="false">'Vstupní data'!AJ374</f>
        <v>0</v>
      </c>
      <c r="BW374" s="69" t="n">
        <f aca="false">IF(BF374&gt;0,IF(J374&gt;0,J374,K374*H374/100),0)</f>
        <v>0</v>
      </c>
      <c r="BX374" s="69" t="n">
        <f aca="false">IF(BF374&gt;0,IF(BJ374&gt;BL374,BL374,BJ374),0)</f>
        <v>0</v>
      </c>
      <c r="BY374" s="69" t="n">
        <f aca="false">IF(BD374=0,0,IF(AND(BX374&gt;0,BX374&lt;=5),  IF(AND(BX374&gt;0,BX374&lt;=5),VLOOKUP(BK374,'Pril1-THLPa'!$A$6:$F$18,IF(AND(BX374&gt;0,BX374&lt;=5),LOOKUP(BX374,'Pril1-THLPa'!$B$5:$F$5,'Pril1-THLPa'!$B$4:$F$4),""),0),""),  IF(BX374&gt;5,BO374+BP374*(BX374-5)+BQ374*POWER(BX374-5,2)+BR374*POWER(BX374-5,3)+BS374*POWER(BX374-5,4),"")))</f>
        <v>0</v>
      </c>
      <c r="BZ374" s="69" t="n">
        <f aca="false">IF(BY374&gt;0,BY374*BI374/10*BW374*(100+BV374)/100,0)</f>
        <v>0</v>
      </c>
      <c r="CA374" s="69" t="n">
        <f aca="false">IF(BD374&gt;0,BX374-IF(BD374&gt;BX374,BX374,BD374),0)</f>
        <v>0</v>
      </c>
      <c r="CB374" s="69" t="n">
        <f aca="false">POWER(1.01,CA374)</f>
        <v>1</v>
      </c>
      <c r="CC374" s="69" t="n">
        <f aca="false">IF(BF374&gt;0,IF(BF374&gt;BH374,1,BF374/BH374),0)</f>
        <v>0</v>
      </c>
      <c r="CD374" s="72" t="n">
        <f aca="false">IF(BD374=0,0,IF(BF374&gt;0,ROUND(IF(CB374&lt;&gt;0,BZ374*BT374*1/CB374*CC374,0),0),0))</f>
        <v>0</v>
      </c>
      <c r="CE374" s="73" t="str">
        <f aca="false">IF(BF374&gt;0,IF(BF374&gt;BH374,CD374/BF374,CD374/BH374),"")</f>
        <v/>
      </c>
      <c r="CF374" s="69" t="n">
        <f aca="false">'Vstupní data'!AM374</f>
        <v>0</v>
      </c>
      <c r="CG374" s="69" t="n">
        <f aca="false">'Vstupní data'!AN374</f>
        <v>0</v>
      </c>
      <c r="CH374" s="69" t="n">
        <f aca="false">'Vstupní data'!AO374</f>
        <v>0</v>
      </c>
      <c r="CI374" s="69" t="n">
        <f aca="false">'Vstupní data'!AP374</f>
        <v>0</v>
      </c>
      <c r="CJ374" s="72" t="n">
        <f aca="false">ROUND(CH374*CI374,0)</f>
        <v>0</v>
      </c>
      <c r="CK374" s="74" t="str">
        <f aca="false">IF(OR(AA374&gt;0,BB374&gt;0,CD374&gt;0,CJ374&gt;0),AA374+BB374+CD374+CJ374,"")</f>
        <v/>
      </c>
    </row>
    <row r="375" customFormat="false" ht="12.8" hidden="false" customHeight="false" outlineLevel="0" collapsed="false">
      <c r="A375" s="66" t="n">
        <f aca="false">'Vstupní data'!A375</f>
        <v>0</v>
      </c>
      <c r="F375" s="66" t="str">
        <f aca="false">CONCATENATE('Vstupní data'!F375,'Vstupní data'!G375,'Vstupní data'!H375,'Vstupní data'!I375)</f>
        <v/>
      </c>
      <c r="G375" s="66"/>
      <c r="H375" s="66" t="n">
        <f aca="false">'Vstupní data'!K375</f>
        <v>0</v>
      </c>
      <c r="I375" s="66" t="n">
        <f aca="false">'Vstupní data'!L375</f>
        <v>0</v>
      </c>
      <c r="J375" s="66" t="n">
        <f aca="false">'Vstupní data'!K375*'Vstupní data'!M375/100</f>
        <v>0</v>
      </c>
      <c r="L375" s="66" t="n">
        <f aca="false">IF('Vstupní data'!N375="prostokořenný",0,IF('Vstupní data'!N375="krytokořenný","k",IF('Vstupní data'!N375="poloodrostky nebo odrostky, prostokořenné i krytokořenné","po",0)))</f>
        <v>0</v>
      </c>
      <c r="N375" s="66"/>
      <c r="O375" s="66" t="n">
        <f aca="false">'Vstupní data'!O375</f>
        <v>0</v>
      </c>
      <c r="P375" s="66" t="n">
        <f aca="false">IF(O375&gt;0,VLOOKUP(CONCATENATE(VLOOKUP(I375,'Pril3-drev'!$H$5:$K$83,4,0),"-",'Vstupní data'!R375),K2!$C$15:$D$23,2,0),0)</f>
        <v>0</v>
      </c>
      <c r="Q375" s="66" t="n">
        <f aca="false">IF(O375&gt;0,VLOOKUP(I375,'Pril3-drev'!$H$5:$I$83,2,0),0)</f>
        <v>0</v>
      </c>
      <c r="R375" s="66" t="n">
        <f aca="false">IF(Q375&gt;0,VLOOKUP(Q375,'Pril6-okus'!$A$5:$B$17,2,0),0)</f>
        <v>0</v>
      </c>
      <c r="S375" s="66" t="n">
        <f aca="false">IF(O375&gt;0,VLOOKUP(I375,'Pril3-drev'!$H$5:$J$83,3,0),0)</f>
        <v>0</v>
      </c>
      <c r="T375" s="66" t="str">
        <f aca="false">IF(O375&gt;0,IF(L375="k",0.9*VLOOKUP(S375,'ha-pocty-vyhl'!$A$5:$B$20,2,0),IF(L375="po",0.8*VLOOKUP(S375,'ha-pocty-vyhl'!$A$5:$B$20,2,0),VLOOKUP(S375,'ha-pocty-vyhl'!$A$5:$B$20,2,0))),"")</f>
        <v/>
      </c>
      <c r="U375" s="66" t="n">
        <f aca="false">'Vstupní data'!P375</f>
        <v>0</v>
      </c>
      <c r="V375" s="66" t="n">
        <f aca="false">IF(O375&gt;0,1.3*T375*1000*Z375/10000,0)</f>
        <v>0</v>
      </c>
      <c r="W375" s="66" t="n">
        <f aca="false">IF(O375&gt;0,1.3*T375*1000*Z375/10000,0)</f>
        <v>0</v>
      </c>
      <c r="X375" s="66" t="n">
        <f aca="false">IF(O375&gt;0,IF(O375&gt;V375,V375,O375),0)</f>
        <v>0</v>
      </c>
      <c r="Y375" s="66" t="n">
        <f aca="false">IF(O375&gt;0,IF(IF(U375&gt;W375,W375,U375)&lt;X375,W375,IF(U375&gt;W375,W375,U375)),0)</f>
        <v>0</v>
      </c>
      <c r="Z375" s="66" t="n">
        <f aca="false">IF(O375&gt;0,IF(J375&gt;0,J375,K375*H375/100),0)</f>
        <v>0</v>
      </c>
      <c r="AA375" s="67" t="n">
        <f aca="false">IF(O375&gt;0,CEILING(R375*P375*X375/Y375*Z375,1),0)</f>
        <v>0</v>
      </c>
      <c r="AB375" s="68" t="n">
        <f aca="false">IF(O375&gt;0,AA375/O375,0)</f>
        <v>0</v>
      </c>
      <c r="AC375" s="66" t="n">
        <f aca="false">'Vstupní data'!W375</f>
        <v>0</v>
      </c>
      <c r="AI375" s="66" t="str">
        <f aca="false">IF(OR('Vstupní data'!T375&gt;0,'Vstupní data'!U375&gt;0),VLOOKUP(I375,'Pril3-drev'!$H$5:$J$83,3,0),"")</f>
        <v/>
      </c>
      <c r="AJ375" s="66" t="n">
        <f aca="false">IF('Vstupní data'!V375="prostokořenný",0,IF('Vstupní data'!V375="krytokořenný","k",IF('Vstupní data'!V375="poloodrostky nebo odrostky, prostokořenné i krytokořenné","po",0)))</f>
        <v>0</v>
      </c>
      <c r="AK375" s="66" t="n">
        <f aca="false">IF(OR('Vstupní data'!T375&gt;0,'Vstupní data'!U375&gt;0),IF(AJ375="k",0.9*VLOOKUP(AI375,'ha-pocty-vyhl'!$A$5:$B$20,2,0),IF(AJ375="po",0.8*VLOOKUP(AI375,'ha-pocty-vyhl'!$A$5:$B$20,2,0),VLOOKUP(AI375,'ha-pocty-vyhl'!$A$5:$B$20,2,0))),0)</f>
        <v>0</v>
      </c>
      <c r="AL375" s="66" t="n">
        <f aca="false">IF(OR('Vstupní data'!T375&gt;0,'Vstupní data'!U375&gt;0),'Vstupní data'!K375*'Vstupní data'!M375/100,0)</f>
        <v>0</v>
      </c>
      <c r="AM375" s="66" t="n">
        <f aca="false">IF(OR('Vstupní data'!T375&gt;0,'Vstupní data'!U375&gt;0),IF('Vstupní data'!T375&gt;0,'Vstupní data'!T375,ROUND(10*'Vstupní data'!U375/AK375,0)),0)</f>
        <v>0</v>
      </c>
      <c r="AN375" s="69" t="n">
        <f aca="false">IF('Vstupní data'!T375&gt;0,   IF('Vstupní data'!T375&lt;=AL375,'Vstupní data'!T375,AL375),   IF(AM375&lt;AL375,AM375,AL375))</f>
        <v>0</v>
      </c>
      <c r="AO375" s="69" t="n">
        <f aca="false">'Vstupní data'!X375</f>
        <v>0</v>
      </c>
      <c r="AP375" s="66" t="n">
        <f aca="false">IF(OR('Vstupní data'!T375&gt;0,'Vstupní data'!U375&gt;0),IF(I375&lt;&gt;0,VLOOKUP(I375,'Pril3-drev'!$H$5:$I$83,2,0),0),0)</f>
        <v>0</v>
      </c>
      <c r="AQ375" s="66" t="n">
        <f aca="false">'Vstupní data'!Y375</f>
        <v>0</v>
      </c>
      <c r="AR375" s="66" t="str">
        <f aca="false">IF(AC375&gt;5,   IF('Vstupní data'!Y375&gt;0,   VLOOKUP(VLOOKUP(CONCATENATE(VLOOKUP(I375,'Pril3-drev'!$H$4:$L$83,5,0),AC375),'Pril3-drev'!$Q$4:$R$2803,2,0),'AVB-BS'!$C$5:$S$29 ,LOOKUP(AQ375,'AVB-BS'!$D$3:$S$3,'AVB-BS'!$D$1:$S$1) ,0 )   ,   IF('Vstupní data'!Z375&gt;0,'Vstupní data'!Z375,0)) , "")</f>
        <v/>
      </c>
      <c r="AS375" s="70" t="str">
        <f aca="false">IF(AC375&gt;5,VLOOKUP(CONCATENATE(AP375,AR375),'Pril1-THLPa'!$H$6:$N$96,4,0),"")</f>
        <v/>
      </c>
      <c r="AT375" s="70" t="str">
        <f aca="false">IF(AC375&gt;5,VLOOKUP(CONCATENATE(AP375,AR375),'Pril1-THLPa'!$H$6:$N$96,5,0),"")</f>
        <v/>
      </c>
      <c r="AU375" s="70" t="str">
        <f aca="false">IF(AC375&gt;5,VLOOKUP(CONCATENATE(AP375,AR375),'Pril1-THLPa'!$H$6:$N$96,6,0),"")</f>
        <v/>
      </c>
      <c r="AV375" s="70" t="str">
        <f aca="false">IF(AC375&gt;5,VLOOKUP(CONCATENATE(AP375,AR375),'Pril1-THLPa'!$H$6:$N$96,7,0),"")</f>
        <v/>
      </c>
      <c r="AW375" s="70" t="str">
        <f aca="false">IF(AC375&gt;5,VLOOKUP(CONCATENATE(AP375,AR375),'Pril1-THLPa'!$H$6:$O$96,8,0),"")</f>
        <v/>
      </c>
      <c r="AX375" s="66" t="n">
        <f aca="false">IF(AC375&gt;0,IF(AND(AC375&gt;0,AC375&lt;=5),VLOOKUP(AP375,'Pril1-THLPa'!$A$6:$F$18,LOOKUP(AC375,'Pril1-THLPa'!$B$5:$F$5,'Pril1-THLPa'!$B$4:$F$4),0),AS375+AT375*(AC375-5)+AU375*POWER(AC375-5,2)+AV375*POWER(AC375-5,3)+AW375*POWER(AC375-5,4)),0)</f>
        <v>0</v>
      </c>
      <c r="AY375" s="71"/>
      <c r="AZ375" s="66" t="n">
        <f aca="false">'Vstupní data'!AA375</f>
        <v>0</v>
      </c>
      <c r="BA375" s="66" t="n">
        <f aca="false">IF(OR('Vstupní data'!T375&gt;0,'Vstupní data'!U375&gt;0),IF(AC375&lt;&gt;"",AX375*AO375/10*(100+AZ375)/100,0),0)</f>
        <v>0</v>
      </c>
      <c r="BB375" s="67" t="n">
        <f aca="false">IF(AC375&lt;&gt;"",ROUND(BA375*AN375,0),0)</f>
        <v>0</v>
      </c>
      <c r="BC375" s="68" t="str">
        <f aca="false">IF(AE375&gt;0,BB375/AE375,"")</f>
        <v/>
      </c>
      <c r="BD375" s="66" t="n">
        <f aca="false">'Vstupní data'!AE375</f>
        <v>0</v>
      </c>
      <c r="BF375" s="66" t="n">
        <f aca="false">'Vstupní data'!AC375</f>
        <v>0</v>
      </c>
      <c r="BH375" s="66" t="n">
        <f aca="false">'Vstupní data'!AD375</f>
        <v>0</v>
      </c>
      <c r="BI375" s="66" t="n">
        <f aca="false">'Vstupní data'!AF375</f>
        <v>0</v>
      </c>
      <c r="BJ375" s="69" t="n">
        <f aca="false">'Vstupní data'!AG375</f>
        <v>0</v>
      </c>
      <c r="BK375" s="69" t="n">
        <f aca="false">IF(BF375&lt;&gt;0,VLOOKUP(I375,'Pril3-drev'!$H$5:$I$83,2,0),0)</f>
        <v>0</v>
      </c>
      <c r="BL375" s="69" t="n">
        <f aca="false">IF(BF375&lt;&gt;0,VLOOKUP(BK375,'Pril3-drev'!$A$5:$C$17,3,0),0)</f>
        <v>0</v>
      </c>
      <c r="BM375" s="69" t="n">
        <f aca="false">'Vstupní data'!AH375</f>
        <v>0</v>
      </c>
      <c r="BN375" s="69" t="n">
        <f aca="false">IF('Vstupní data'!AH375&gt;0,   VLOOKUP(VLOOKUP(CONCATENATE(VLOOKUP(I375,'Pril3-drev'!$H$4:$L$83,5,0),BD375),'Pril3-drev'!$Q$4:$R$2803,2,0),'AVB-BS'!$C$5:$S$29 ,LOOKUP(BM375,'AVB-BS'!$D$3:$S$3,'AVB-BS'!$D$1:$S$1) ,0 )   ,   IF('Vstupní data'!AI375&gt;0,'Vstupní data'!AI375,0))</f>
        <v>0</v>
      </c>
      <c r="BO375" s="69" t="str">
        <f aca="false">IF(BX375&gt;5,VLOOKUP(CONCATENATE(BK375,BN375),'Pril1-THLPa'!$H$6:$N$96,4,0),"")</f>
        <v/>
      </c>
      <c r="BP375" s="69" t="str">
        <f aca="false">IF(BX375&gt;5,VLOOKUP(CONCATENATE(BK375,BN375),'Pril1-THLPa'!$H$6:$N$96,5,0),"")</f>
        <v/>
      </c>
      <c r="BQ375" s="69" t="str">
        <f aca="false">IF(BX375&gt;5,VLOOKUP(CONCATENATE(BK375,BN375),'Pril1-THLPa'!$H$6:$N$96,6,0),"")</f>
        <v/>
      </c>
      <c r="BR375" s="69" t="str">
        <f aca="false">IF(BX375&gt;5,VLOOKUP(CONCATENATE(BK375,BN375),'Pril1-THLPa'!$H$6:$N$96,7,0),"")</f>
        <v/>
      </c>
      <c r="BS375" s="69" t="str">
        <f aca="false">IF(BX375&gt;5,VLOOKUP(CONCATENATE(BK375,BN375),'Pril1-THLPa'!$H$6:$O$96,8,0),"")</f>
        <v/>
      </c>
      <c r="BT375" s="69" t="str">
        <f aca="false">IF(BF375&gt;0, IF(BK375="smrk",  VLOOKUP(VLOOKUP(BD375,'Pril9-K3'!$L$8:$M$207,2,0),'Pril9-K3'!$A$8:$J$16,LOOKUP(BN375,'Pril9-K3'!$A$7:$J$7,'Pril9-K3'!$A$5:$J$5),0), IF(AND(BK375&lt;&gt;"smrk",'Vstupní data'!AK375&lt;&gt;""),'Vstupní data'!AK375,   VLOOKUP(VLOOKUP(BD375,'Pril9-K3'!$L$8:$M$207,2,0),'Pril9-K3'!$A$8:$J$16,LOOKUP(BN375,'Pril9-K3'!$A$7:$J$7,'Pril9-K3'!$A$5:$J$5),0)   )),   "")</f>
        <v/>
      </c>
      <c r="BV375" s="69" t="n">
        <f aca="false">'Vstupní data'!AJ375</f>
        <v>0</v>
      </c>
      <c r="BW375" s="69" t="n">
        <f aca="false">IF(BF375&gt;0,IF(J375&gt;0,J375,K375*H375/100),0)</f>
        <v>0</v>
      </c>
      <c r="BX375" s="69" t="n">
        <f aca="false">IF(BF375&gt;0,IF(BJ375&gt;BL375,BL375,BJ375),0)</f>
        <v>0</v>
      </c>
      <c r="BY375" s="69" t="n">
        <f aca="false">IF(BD375=0,0,IF(AND(BX375&gt;0,BX375&lt;=5),  IF(AND(BX375&gt;0,BX375&lt;=5),VLOOKUP(BK375,'Pril1-THLPa'!$A$6:$F$18,IF(AND(BX375&gt;0,BX375&lt;=5),LOOKUP(BX375,'Pril1-THLPa'!$B$5:$F$5,'Pril1-THLPa'!$B$4:$F$4),""),0),""),  IF(BX375&gt;5,BO375+BP375*(BX375-5)+BQ375*POWER(BX375-5,2)+BR375*POWER(BX375-5,3)+BS375*POWER(BX375-5,4),"")))</f>
        <v>0</v>
      </c>
      <c r="BZ375" s="69" t="n">
        <f aca="false">IF(BY375&gt;0,BY375*BI375/10*BW375*(100+BV375)/100,0)</f>
        <v>0</v>
      </c>
      <c r="CA375" s="69" t="n">
        <f aca="false">IF(BD375&gt;0,BX375-IF(BD375&gt;BX375,BX375,BD375),0)</f>
        <v>0</v>
      </c>
      <c r="CB375" s="69" t="n">
        <f aca="false">POWER(1.01,CA375)</f>
        <v>1</v>
      </c>
      <c r="CC375" s="69" t="n">
        <f aca="false">IF(BF375&gt;0,IF(BF375&gt;BH375,1,BF375/BH375),0)</f>
        <v>0</v>
      </c>
      <c r="CD375" s="72" t="n">
        <f aca="false">IF(BD375=0,0,IF(BF375&gt;0,ROUND(IF(CB375&lt;&gt;0,BZ375*BT375*1/CB375*CC375,0),0),0))</f>
        <v>0</v>
      </c>
      <c r="CE375" s="73" t="str">
        <f aca="false">IF(BF375&gt;0,IF(BF375&gt;BH375,CD375/BF375,CD375/BH375),"")</f>
        <v/>
      </c>
      <c r="CF375" s="69" t="n">
        <f aca="false">'Vstupní data'!AM375</f>
        <v>0</v>
      </c>
      <c r="CG375" s="69" t="n">
        <f aca="false">'Vstupní data'!AN375</f>
        <v>0</v>
      </c>
      <c r="CH375" s="69" t="n">
        <f aca="false">'Vstupní data'!AO375</f>
        <v>0</v>
      </c>
      <c r="CI375" s="69" t="n">
        <f aca="false">'Vstupní data'!AP375</f>
        <v>0</v>
      </c>
      <c r="CJ375" s="72" t="n">
        <f aca="false">ROUND(CH375*CI375,0)</f>
        <v>0</v>
      </c>
      <c r="CK375" s="74" t="str">
        <f aca="false">IF(OR(AA375&gt;0,BB375&gt;0,CD375&gt;0,CJ375&gt;0),AA375+BB375+CD375+CJ375,"")</f>
        <v/>
      </c>
    </row>
    <row r="376" customFormat="false" ht="12.8" hidden="false" customHeight="false" outlineLevel="0" collapsed="false">
      <c r="A376" s="66" t="n">
        <f aca="false">'Vstupní data'!A376</f>
        <v>0</v>
      </c>
      <c r="F376" s="66" t="str">
        <f aca="false">CONCATENATE('Vstupní data'!F376,'Vstupní data'!G376,'Vstupní data'!H376,'Vstupní data'!I376)</f>
        <v/>
      </c>
      <c r="G376" s="66"/>
      <c r="H376" s="66" t="n">
        <f aca="false">'Vstupní data'!K376</f>
        <v>0</v>
      </c>
      <c r="I376" s="66" t="n">
        <f aca="false">'Vstupní data'!L376</f>
        <v>0</v>
      </c>
      <c r="J376" s="66" t="n">
        <f aca="false">'Vstupní data'!K376*'Vstupní data'!M376/100</f>
        <v>0</v>
      </c>
      <c r="L376" s="66" t="n">
        <f aca="false">IF('Vstupní data'!N376="prostokořenný",0,IF('Vstupní data'!N376="krytokořenný","k",IF('Vstupní data'!N376="poloodrostky nebo odrostky, prostokořenné i krytokořenné","po",0)))</f>
        <v>0</v>
      </c>
      <c r="N376" s="66"/>
      <c r="O376" s="66" t="n">
        <f aca="false">'Vstupní data'!O376</f>
        <v>0</v>
      </c>
      <c r="P376" s="66" t="n">
        <f aca="false">IF(O376&gt;0,VLOOKUP(CONCATENATE(VLOOKUP(I376,'Pril3-drev'!$H$5:$K$83,4,0),"-",'Vstupní data'!R376),K2!$C$15:$D$23,2,0),0)</f>
        <v>0</v>
      </c>
      <c r="Q376" s="66" t="n">
        <f aca="false">IF(O376&gt;0,VLOOKUP(I376,'Pril3-drev'!$H$5:$I$83,2,0),0)</f>
        <v>0</v>
      </c>
      <c r="R376" s="66" t="n">
        <f aca="false">IF(Q376&gt;0,VLOOKUP(Q376,'Pril6-okus'!$A$5:$B$17,2,0),0)</f>
        <v>0</v>
      </c>
      <c r="S376" s="66" t="n">
        <f aca="false">IF(O376&gt;0,VLOOKUP(I376,'Pril3-drev'!$H$5:$J$83,3,0),0)</f>
        <v>0</v>
      </c>
      <c r="T376" s="66" t="str">
        <f aca="false">IF(O376&gt;0,IF(L376="k",0.9*VLOOKUP(S376,'ha-pocty-vyhl'!$A$5:$B$20,2,0),IF(L376="po",0.8*VLOOKUP(S376,'ha-pocty-vyhl'!$A$5:$B$20,2,0),VLOOKUP(S376,'ha-pocty-vyhl'!$A$5:$B$20,2,0))),"")</f>
        <v/>
      </c>
      <c r="U376" s="66" t="n">
        <f aca="false">'Vstupní data'!P376</f>
        <v>0</v>
      </c>
      <c r="V376" s="66" t="n">
        <f aca="false">IF(O376&gt;0,1.3*T376*1000*Z376/10000,0)</f>
        <v>0</v>
      </c>
      <c r="W376" s="66" t="n">
        <f aca="false">IF(O376&gt;0,1.3*T376*1000*Z376/10000,0)</f>
        <v>0</v>
      </c>
      <c r="X376" s="66" t="n">
        <f aca="false">IF(O376&gt;0,IF(O376&gt;V376,V376,O376),0)</f>
        <v>0</v>
      </c>
      <c r="Y376" s="66" t="n">
        <f aca="false">IF(O376&gt;0,IF(IF(U376&gt;W376,W376,U376)&lt;X376,W376,IF(U376&gt;W376,W376,U376)),0)</f>
        <v>0</v>
      </c>
      <c r="Z376" s="66" t="n">
        <f aca="false">IF(O376&gt;0,IF(J376&gt;0,J376,K376*H376/100),0)</f>
        <v>0</v>
      </c>
      <c r="AA376" s="67" t="n">
        <f aca="false">IF(O376&gt;0,CEILING(R376*P376*X376/Y376*Z376,1),0)</f>
        <v>0</v>
      </c>
      <c r="AB376" s="68" t="n">
        <f aca="false">IF(O376&gt;0,AA376/O376,0)</f>
        <v>0</v>
      </c>
      <c r="AC376" s="66" t="n">
        <f aca="false">'Vstupní data'!W376</f>
        <v>0</v>
      </c>
      <c r="AI376" s="66" t="str">
        <f aca="false">IF(OR('Vstupní data'!T376&gt;0,'Vstupní data'!U376&gt;0),VLOOKUP(I376,'Pril3-drev'!$H$5:$J$83,3,0),"")</f>
        <v/>
      </c>
      <c r="AJ376" s="66" t="n">
        <f aca="false">IF('Vstupní data'!V376="prostokořenný",0,IF('Vstupní data'!V376="krytokořenný","k",IF('Vstupní data'!V376="poloodrostky nebo odrostky, prostokořenné i krytokořenné","po",0)))</f>
        <v>0</v>
      </c>
      <c r="AK376" s="66" t="n">
        <f aca="false">IF(OR('Vstupní data'!T376&gt;0,'Vstupní data'!U376&gt;0),IF(AJ376="k",0.9*VLOOKUP(AI376,'ha-pocty-vyhl'!$A$5:$B$20,2,0),IF(AJ376="po",0.8*VLOOKUP(AI376,'ha-pocty-vyhl'!$A$5:$B$20,2,0),VLOOKUP(AI376,'ha-pocty-vyhl'!$A$5:$B$20,2,0))),0)</f>
        <v>0</v>
      </c>
      <c r="AL376" s="66" t="n">
        <f aca="false">IF(OR('Vstupní data'!T376&gt;0,'Vstupní data'!U376&gt;0),'Vstupní data'!K376*'Vstupní data'!M376/100,0)</f>
        <v>0</v>
      </c>
      <c r="AM376" s="66" t="n">
        <f aca="false">IF(OR('Vstupní data'!T376&gt;0,'Vstupní data'!U376&gt;0),IF('Vstupní data'!T376&gt;0,'Vstupní data'!T376,ROUND(10*'Vstupní data'!U376/AK376,0)),0)</f>
        <v>0</v>
      </c>
      <c r="AN376" s="69" t="n">
        <f aca="false">IF('Vstupní data'!T376&gt;0,   IF('Vstupní data'!T376&lt;=AL376,'Vstupní data'!T376,AL376),   IF(AM376&lt;AL376,AM376,AL376))</f>
        <v>0</v>
      </c>
      <c r="AO376" s="69" t="n">
        <f aca="false">'Vstupní data'!X376</f>
        <v>0</v>
      </c>
      <c r="AP376" s="66" t="n">
        <f aca="false">IF(OR('Vstupní data'!T376&gt;0,'Vstupní data'!U376&gt;0),IF(I376&lt;&gt;0,VLOOKUP(I376,'Pril3-drev'!$H$5:$I$83,2,0),0),0)</f>
        <v>0</v>
      </c>
      <c r="AQ376" s="66" t="n">
        <f aca="false">'Vstupní data'!Y376</f>
        <v>0</v>
      </c>
      <c r="AR376" s="66" t="str">
        <f aca="false">IF(AC376&gt;5,   IF('Vstupní data'!Y376&gt;0,   VLOOKUP(VLOOKUP(CONCATENATE(VLOOKUP(I376,'Pril3-drev'!$H$4:$L$83,5,0),AC376),'Pril3-drev'!$Q$4:$R$2803,2,0),'AVB-BS'!$C$5:$S$29 ,LOOKUP(AQ376,'AVB-BS'!$D$3:$S$3,'AVB-BS'!$D$1:$S$1) ,0 )   ,   IF('Vstupní data'!Z376&gt;0,'Vstupní data'!Z376,0)) , "")</f>
        <v/>
      </c>
      <c r="AS376" s="70" t="str">
        <f aca="false">IF(AC376&gt;5,VLOOKUP(CONCATENATE(AP376,AR376),'Pril1-THLPa'!$H$6:$N$96,4,0),"")</f>
        <v/>
      </c>
      <c r="AT376" s="70" t="str">
        <f aca="false">IF(AC376&gt;5,VLOOKUP(CONCATENATE(AP376,AR376),'Pril1-THLPa'!$H$6:$N$96,5,0),"")</f>
        <v/>
      </c>
      <c r="AU376" s="70" t="str">
        <f aca="false">IF(AC376&gt;5,VLOOKUP(CONCATENATE(AP376,AR376),'Pril1-THLPa'!$H$6:$N$96,6,0),"")</f>
        <v/>
      </c>
      <c r="AV376" s="70" t="str">
        <f aca="false">IF(AC376&gt;5,VLOOKUP(CONCATENATE(AP376,AR376),'Pril1-THLPa'!$H$6:$N$96,7,0),"")</f>
        <v/>
      </c>
      <c r="AW376" s="70" t="str">
        <f aca="false">IF(AC376&gt;5,VLOOKUP(CONCATENATE(AP376,AR376),'Pril1-THLPa'!$H$6:$O$96,8,0),"")</f>
        <v/>
      </c>
      <c r="AX376" s="66" t="n">
        <f aca="false">IF(AC376&gt;0,IF(AND(AC376&gt;0,AC376&lt;=5),VLOOKUP(AP376,'Pril1-THLPa'!$A$6:$F$18,LOOKUP(AC376,'Pril1-THLPa'!$B$5:$F$5,'Pril1-THLPa'!$B$4:$F$4),0),AS376+AT376*(AC376-5)+AU376*POWER(AC376-5,2)+AV376*POWER(AC376-5,3)+AW376*POWER(AC376-5,4)),0)</f>
        <v>0</v>
      </c>
      <c r="AY376" s="71"/>
      <c r="AZ376" s="66" t="n">
        <f aca="false">'Vstupní data'!AA376</f>
        <v>0</v>
      </c>
      <c r="BA376" s="66" t="n">
        <f aca="false">IF(OR('Vstupní data'!T376&gt;0,'Vstupní data'!U376&gt;0),IF(AC376&lt;&gt;"",AX376*AO376/10*(100+AZ376)/100,0),0)</f>
        <v>0</v>
      </c>
      <c r="BB376" s="67" t="n">
        <f aca="false">IF(AC376&lt;&gt;"",ROUND(BA376*AN376,0),0)</f>
        <v>0</v>
      </c>
      <c r="BC376" s="68" t="str">
        <f aca="false">IF(AE376&gt;0,BB376/AE376,"")</f>
        <v/>
      </c>
      <c r="BD376" s="66" t="n">
        <f aca="false">'Vstupní data'!AE376</f>
        <v>0</v>
      </c>
      <c r="BF376" s="66" t="n">
        <f aca="false">'Vstupní data'!AC376</f>
        <v>0</v>
      </c>
      <c r="BH376" s="66" t="n">
        <f aca="false">'Vstupní data'!AD376</f>
        <v>0</v>
      </c>
      <c r="BI376" s="66" t="n">
        <f aca="false">'Vstupní data'!AF376</f>
        <v>0</v>
      </c>
      <c r="BJ376" s="69" t="n">
        <f aca="false">'Vstupní data'!AG376</f>
        <v>0</v>
      </c>
      <c r="BK376" s="69" t="n">
        <f aca="false">IF(BF376&lt;&gt;0,VLOOKUP(I376,'Pril3-drev'!$H$5:$I$83,2,0),0)</f>
        <v>0</v>
      </c>
      <c r="BL376" s="69" t="n">
        <f aca="false">IF(BF376&lt;&gt;0,VLOOKUP(BK376,'Pril3-drev'!$A$5:$C$17,3,0),0)</f>
        <v>0</v>
      </c>
      <c r="BM376" s="69" t="n">
        <f aca="false">'Vstupní data'!AH376</f>
        <v>0</v>
      </c>
      <c r="BN376" s="69" t="n">
        <f aca="false">IF('Vstupní data'!AH376&gt;0,   VLOOKUP(VLOOKUP(CONCATENATE(VLOOKUP(I376,'Pril3-drev'!$H$4:$L$83,5,0),BD376),'Pril3-drev'!$Q$4:$R$2803,2,0),'AVB-BS'!$C$5:$S$29 ,LOOKUP(BM376,'AVB-BS'!$D$3:$S$3,'AVB-BS'!$D$1:$S$1) ,0 )   ,   IF('Vstupní data'!AI376&gt;0,'Vstupní data'!AI376,0))</f>
        <v>0</v>
      </c>
      <c r="BO376" s="69" t="str">
        <f aca="false">IF(BX376&gt;5,VLOOKUP(CONCATENATE(BK376,BN376),'Pril1-THLPa'!$H$6:$N$96,4,0),"")</f>
        <v/>
      </c>
      <c r="BP376" s="69" t="str">
        <f aca="false">IF(BX376&gt;5,VLOOKUP(CONCATENATE(BK376,BN376),'Pril1-THLPa'!$H$6:$N$96,5,0),"")</f>
        <v/>
      </c>
      <c r="BQ376" s="69" t="str">
        <f aca="false">IF(BX376&gt;5,VLOOKUP(CONCATENATE(BK376,BN376),'Pril1-THLPa'!$H$6:$N$96,6,0),"")</f>
        <v/>
      </c>
      <c r="BR376" s="69" t="str">
        <f aca="false">IF(BX376&gt;5,VLOOKUP(CONCATENATE(BK376,BN376),'Pril1-THLPa'!$H$6:$N$96,7,0),"")</f>
        <v/>
      </c>
      <c r="BS376" s="69" t="str">
        <f aca="false">IF(BX376&gt;5,VLOOKUP(CONCATENATE(BK376,BN376),'Pril1-THLPa'!$H$6:$O$96,8,0),"")</f>
        <v/>
      </c>
      <c r="BT376" s="69" t="str">
        <f aca="false">IF(BF376&gt;0, IF(BK376="smrk",  VLOOKUP(VLOOKUP(BD376,'Pril9-K3'!$L$8:$M$207,2,0),'Pril9-K3'!$A$8:$J$16,LOOKUP(BN376,'Pril9-K3'!$A$7:$J$7,'Pril9-K3'!$A$5:$J$5),0), IF(AND(BK376&lt;&gt;"smrk",'Vstupní data'!AK376&lt;&gt;""),'Vstupní data'!AK376,   VLOOKUP(VLOOKUP(BD376,'Pril9-K3'!$L$8:$M$207,2,0),'Pril9-K3'!$A$8:$J$16,LOOKUP(BN376,'Pril9-K3'!$A$7:$J$7,'Pril9-K3'!$A$5:$J$5),0)   )),   "")</f>
        <v/>
      </c>
      <c r="BV376" s="69" t="n">
        <f aca="false">'Vstupní data'!AJ376</f>
        <v>0</v>
      </c>
      <c r="BW376" s="69" t="n">
        <f aca="false">IF(BF376&gt;0,IF(J376&gt;0,J376,K376*H376/100),0)</f>
        <v>0</v>
      </c>
      <c r="BX376" s="69" t="n">
        <f aca="false">IF(BF376&gt;0,IF(BJ376&gt;BL376,BL376,BJ376),0)</f>
        <v>0</v>
      </c>
      <c r="BY376" s="69" t="n">
        <f aca="false">IF(BD376=0,0,IF(AND(BX376&gt;0,BX376&lt;=5),  IF(AND(BX376&gt;0,BX376&lt;=5),VLOOKUP(BK376,'Pril1-THLPa'!$A$6:$F$18,IF(AND(BX376&gt;0,BX376&lt;=5),LOOKUP(BX376,'Pril1-THLPa'!$B$5:$F$5,'Pril1-THLPa'!$B$4:$F$4),""),0),""),  IF(BX376&gt;5,BO376+BP376*(BX376-5)+BQ376*POWER(BX376-5,2)+BR376*POWER(BX376-5,3)+BS376*POWER(BX376-5,4),"")))</f>
        <v>0</v>
      </c>
      <c r="BZ376" s="69" t="n">
        <f aca="false">IF(BY376&gt;0,BY376*BI376/10*BW376*(100+BV376)/100,0)</f>
        <v>0</v>
      </c>
      <c r="CA376" s="69" t="n">
        <f aca="false">IF(BD376&gt;0,BX376-IF(BD376&gt;BX376,BX376,BD376),0)</f>
        <v>0</v>
      </c>
      <c r="CB376" s="69" t="n">
        <f aca="false">POWER(1.01,CA376)</f>
        <v>1</v>
      </c>
      <c r="CC376" s="69" t="n">
        <f aca="false">IF(BF376&gt;0,IF(BF376&gt;BH376,1,BF376/BH376),0)</f>
        <v>0</v>
      </c>
      <c r="CD376" s="72" t="n">
        <f aca="false">IF(BD376=0,0,IF(BF376&gt;0,ROUND(IF(CB376&lt;&gt;0,BZ376*BT376*1/CB376*CC376,0),0),0))</f>
        <v>0</v>
      </c>
      <c r="CE376" s="73" t="str">
        <f aca="false">IF(BF376&gt;0,IF(BF376&gt;BH376,CD376/BF376,CD376/BH376),"")</f>
        <v/>
      </c>
      <c r="CF376" s="69" t="n">
        <f aca="false">'Vstupní data'!AM376</f>
        <v>0</v>
      </c>
      <c r="CG376" s="69" t="n">
        <f aca="false">'Vstupní data'!AN376</f>
        <v>0</v>
      </c>
      <c r="CH376" s="69" t="n">
        <f aca="false">'Vstupní data'!AO376</f>
        <v>0</v>
      </c>
      <c r="CI376" s="69" t="n">
        <f aca="false">'Vstupní data'!AP376</f>
        <v>0</v>
      </c>
      <c r="CJ376" s="72" t="n">
        <f aca="false">ROUND(CH376*CI376,0)</f>
        <v>0</v>
      </c>
      <c r="CK376" s="74" t="str">
        <f aca="false">IF(OR(AA376&gt;0,BB376&gt;0,CD376&gt;0,CJ376&gt;0),AA376+BB376+CD376+CJ376,"")</f>
        <v/>
      </c>
    </row>
    <row r="377" customFormat="false" ht="12.8" hidden="false" customHeight="false" outlineLevel="0" collapsed="false">
      <c r="A377" s="66" t="n">
        <f aca="false">'Vstupní data'!A377</f>
        <v>0</v>
      </c>
      <c r="F377" s="66" t="str">
        <f aca="false">CONCATENATE('Vstupní data'!F377,'Vstupní data'!G377,'Vstupní data'!H377,'Vstupní data'!I377)</f>
        <v/>
      </c>
      <c r="G377" s="66"/>
      <c r="H377" s="66" t="n">
        <f aca="false">'Vstupní data'!K377</f>
        <v>0</v>
      </c>
      <c r="I377" s="66" t="n">
        <f aca="false">'Vstupní data'!L377</f>
        <v>0</v>
      </c>
      <c r="J377" s="66" t="n">
        <f aca="false">'Vstupní data'!K377*'Vstupní data'!M377/100</f>
        <v>0</v>
      </c>
      <c r="L377" s="66" t="n">
        <f aca="false">IF('Vstupní data'!N377="prostokořenný",0,IF('Vstupní data'!N377="krytokořenný","k",IF('Vstupní data'!N377="poloodrostky nebo odrostky, prostokořenné i krytokořenné","po",0)))</f>
        <v>0</v>
      </c>
      <c r="N377" s="66"/>
      <c r="O377" s="66" t="n">
        <f aca="false">'Vstupní data'!O377</f>
        <v>0</v>
      </c>
      <c r="P377" s="66" t="n">
        <f aca="false">IF(O377&gt;0,VLOOKUP(CONCATENATE(VLOOKUP(I377,'Pril3-drev'!$H$5:$K$83,4,0),"-",'Vstupní data'!R377),K2!$C$15:$D$23,2,0),0)</f>
        <v>0</v>
      </c>
      <c r="Q377" s="66" t="n">
        <f aca="false">IF(O377&gt;0,VLOOKUP(I377,'Pril3-drev'!$H$5:$I$83,2,0),0)</f>
        <v>0</v>
      </c>
      <c r="R377" s="66" t="n">
        <f aca="false">IF(Q377&gt;0,VLOOKUP(Q377,'Pril6-okus'!$A$5:$B$17,2,0),0)</f>
        <v>0</v>
      </c>
      <c r="S377" s="66" t="n">
        <f aca="false">IF(O377&gt;0,VLOOKUP(I377,'Pril3-drev'!$H$5:$J$83,3,0),0)</f>
        <v>0</v>
      </c>
      <c r="T377" s="66" t="str">
        <f aca="false">IF(O377&gt;0,IF(L377="k",0.9*VLOOKUP(S377,'ha-pocty-vyhl'!$A$5:$B$20,2,0),IF(L377="po",0.8*VLOOKUP(S377,'ha-pocty-vyhl'!$A$5:$B$20,2,0),VLOOKUP(S377,'ha-pocty-vyhl'!$A$5:$B$20,2,0))),"")</f>
        <v/>
      </c>
      <c r="U377" s="66" t="n">
        <f aca="false">'Vstupní data'!P377</f>
        <v>0</v>
      </c>
      <c r="V377" s="66" t="n">
        <f aca="false">IF(O377&gt;0,1.3*T377*1000*Z377/10000,0)</f>
        <v>0</v>
      </c>
      <c r="W377" s="66" t="n">
        <f aca="false">IF(O377&gt;0,1.3*T377*1000*Z377/10000,0)</f>
        <v>0</v>
      </c>
      <c r="X377" s="66" t="n">
        <f aca="false">IF(O377&gt;0,IF(O377&gt;V377,V377,O377),0)</f>
        <v>0</v>
      </c>
      <c r="Y377" s="66" t="n">
        <f aca="false">IF(O377&gt;0,IF(IF(U377&gt;W377,W377,U377)&lt;X377,W377,IF(U377&gt;W377,W377,U377)),0)</f>
        <v>0</v>
      </c>
      <c r="Z377" s="66" t="n">
        <f aca="false">IF(O377&gt;0,IF(J377&gt;0,J377,K377*H377/100),0)</f>
        <v>0</v>
      </c>
      <c r="AA377" s="67" t="n">
        <f aca="false">IF(O377&gt;0,CEILING(R377*P377*X377/Y377*Z377,1),0)</f>
        <v>0</v>
      </c>
      <c r="AB377" s="68" t="n">
        <f aca="false">IF(O377&gt;0,AA377/O377,0)</f>
        <v>0</v>
      </c>
      <c r="AC377" s="66" t="n">
        <f aca="false">'Vstupní data'!W377</f>
        <v>0</v>
      </c>
      <c r="AI377" s="66" t="str">
        <f aca="false">IF(OR('Vstupní data'!T377&gt;0,'Vstupní data'!U377&gt;0),VLOOKUP(I377,'Pril3-drev'!$H$5:$J$83,3,0),"")</f>
        <v/>
      </c>
      <c r="AJ377" s="66" t="n">
        <f aca="false">IF('Vstupní data'!V377="prostokořenný",0,IF('Vstupní data'!V377="krytokořenný","k",IF('Vstupní data'!V377="poloodrostky nebo odrostky, prostokořenné i krytokořenné","po",0)))</f>
        <v>0</v>
      </c>
      <c r="AK377" s="66" t="n">
        <f aca="false">IF(OR('Vstupní data'!T377&gt;0,'Vstupní data'!U377&gt;0),IF(AJ377="k",0.9*VLOOKUP(AI377,'ha-pocty-vyhl'!$A$5:$B$20,2,0),IF(AJ377="po",0.8*VLOOKUP(AI377,'ha-pocty-vyhl'!$A$5:$B$20,2,0),VLOOKUP(AI377,'ha-pocty-vyhl'!$A$5:$B$20,2,0))),0)</f>
        <v>0</v>
      </c>
      <c r="AL377" s="66" t="n">
        <f aca="false">IF(OR('Vstupní data'!T377&gt;0,'Vstupní data'!U377&gt;0),'Vstupní data'!K377*'Vstupní data'!M377/100,0)</f>
        <v>0</v>
      </c>
      <c r="AM377" s="66" t="n">
        <f aca="false">IF(OR('Vstupní data'!T377&gt;0,'Vstupní data'!U377&gt;0),IF('Vstupní data'!T377&gt;0,'Vstupní data'!T377,ROUND(10*'Vstupní data'!U377/AK377,0)),0)</f>
        <v>0</v>
      </c>
      <c r="AN377" s="69" t="n">
        <f aca="false">IF('Vstupní data'!T377&gt;0,   IF('Vstupní data'!T377&lt;=AL377,'Vstupní data'!T377,AL377),   IF(AM377&lt;AL377,AM377,AL377))</f>
        <v>0</v>
      </c>
      <c r="AO377" s="69" t="n">
        <f aca="false">'Vstupní data'!X377</f>
        <v>0</v>
      </c>
      <c r="AP377" s="66" t="n">
        <f aca="false">IF(OR('Vstupní data'!T377&gt;0,'Vstupní data'!U377&gt;0),IF(I377&lt;&gt;0,VLOOKUP(I377,'Pril3-drev'!$H$5:$I$83,2,0),0),0)</f>
        <v>0</v>
      </c>
      <c r="AQ377" s="66" t="n">
        <f aca="false">'Vstupní data'!Y377</f>
        <v>0</v>
      </c>
      <c r="AR377" s="66" t="str">
        <f aca="false">IF(AC377&gt;5,   IF('Vstupní data'!Y377&gt;0,   VLOOKUP(VLOOKUP(CONCATENATE(VLOOKUP(I377,'Pril3-drev'!$H$4:$L$83,5,0),AC377),'Pril3-drev'!$Q$4:$R$2803,2,0),'AVB-BS'!$C$5:$S$29 ,LOOKUP(AQ377,'AVB-BS'!$D$3:$S$3,'AVB-BS'!$D$1:$S$1) ,0 )   ,   IF('Vstupní data'!Z377&gt;0,'Vstupní data'!Z377,0)) , "")</f>
        <v/>
      </c>
      <c r="AS377" s="70" t="str">
        <f aca="false">IF(AC377&gt;5,VLOOKUP(CONCATENATE(AP377,AR377),'Pril1-THLPa'!$H$6:$N$96,4,0),"")</f>
        <v/>
      </c>
      <c r="AT377" s="70" t="str">
        <f aca="false">IF(AC377&gt;5,VLOOKUP(CONCATENATE(AP377,AR377),'Pril1-THLPa'!$H$6:$N$96,5,0),"")</f>
        <v/>
      </c>
      <c r="AU377" s="70" t="str">
        <f aca="false">IF(AC377&gt;5,VLOOKUP(CONCATENATE(AP377,AR377),'Pril1-THLPa'!$H$6:$N$96,6,0),"")</f>
        <v/>
      </c>
      <c r="AV377" s="70" t="str">
        <f aca="false">IF(AC377&gt;5,VLOOKUP(CONCATENATE(AP377,AR377),'Pril1-THLPa'!$H$6:$N$96,7,0),"")</f>
        <v/>
      </c>
      <c r="AW377" s="70" t="str">
        <f aca="false">IF(AC377&gt;5,VLOOKUP(CONCATENATE(AP377,AR377),'Pril1-THLPa'!$H$6:$O$96,8,0),"")</f>
        <v/>
      </c>
      <c r="AX377" s="66" t="n">
        <f aca="false">IF(AC377&gt;0,IF(AND(AC377&gt;0,AC377&lt;=5),VLOOKUP(AP377,'Pril1-THLPa'!$A$6:$F$18,LOOKUP(AC377,'Pril1-THLPa'!$B$5:$F$5,'Pril1-THLPa'!$B$4:$F$4),0),AS377+AT377*(AC377-5)+AU377*POWER(AC377-5,2)+AV377*POWER(AC377-5,3)+AW377*POWER(AC377-5,4)),0)</f>
        <v>0</v>
      </c>
      <c r="AY377" s="71"/>
      <c r="AZ377" s="66" t="n">
        <f aca="false">'Vstupní data'!AA377</f>
        <v>0</v>
      </c>
      <c r="BA377" s="66" t="n">
        <f aca="false">IF(OR('Vstupní data'!T377&gt;0,'Vstupní data'!U377&gt;0),IF(AC377&lt;&gt;"",AX377*AO377/10*(100+AZ377)/100,0),0)</f>
        <v>0</v>
      </c>
      <c r="BB377" s="67" t="n">
        <f aca="false">IF(AC377&lt;&gt;"",ROUND(BA377*AN377,0),0)</f>
        <v>0</v>
      </c>
      <c r="BC377" s="68" t="str">
        <f aca="false">IF(AE377&gt;0,BB377/AE377,"")</f>
        <v/>
      </c>
      <c r="BD377" s="66" t="n">
        <f aca="false">'Vstupní data'!AE377</f>
        <v>0</v>
      </c>
      <c r="BF377" s="66" t="n">
        <f aca="false">'Vstupní data'!AC377</f>
        <v>0</v>
      </c>
      <c r="BH377" s="66" t="n">
        <f aca="false">'Vstupní data'!AD377</f>
        <v>0</v>
      </c>
      <c r="BI377" s="66" t="n">
        <f aca="false">'Vstupní data'!AF377</f>
        <v>0</v>
      </c>
      <c r="BJ377" s="69" t="n">
        <f aca="false">'Vstupní data'!AG377</f>
        <v>0</v>
      </c>
      <c r="BK377" s="69" t="n">
        <f aca="false">IF(BF377&lt;&gt;0,VLOOKUP(I377,'Pril3-drev'!$H$5:$I$83,2,0),0)</f>
        <v>0</v>
      </c>
      <c r="BL377" s="69" t="n">
        <f aca="false">IF(BF377&lt;&gt;0,VLOOKUP(BK377,'Pril3-drev'!$A$5:$C$17,3,0),0)</f>
        <v>0</v>
      </c>
      <c r="BM377" s="69" t="n">
        <f aca="false">'Vstupní data'!AH377</f>
        <v>0</v>
      </c>
      <c r="BN377" s="69" t="n">
        <f aca="false">IF('Vstupní data'!AH377&gt;0,   VLOOKUP(VLOOKUP(CONCATENATE(VLOOKUP(I377,'Pril3-drev'!$H$4:$L$83,5,0),BD377),'Pril3-drev'!$Q$4:$R$2803,2,0),'AVB-BS'!$C$5:$S$29 ,LOOKUP(BM377,'AVB-BS'!$D$3:$S$3,'AVB-BS'!$D$1:$S$1) ,0 )   ,   IF('Vstupní data'!AI377&gt;0,'Vstupní data'!AI377,0))</f>
        <v>0</v>
      </c>
      <c r="BO377" s="69" t="str">
        <f aca="false">IF(BX377&gt;5,VLOOKUP(CONCATENATE(BK377,BN377),'Pril1-THLPa'!$H$6:$N$96,4,0),"")</f>
        <v/>
      </c>
      <c r="BP377" s="69" t="str">
        <f aca="false">IF(BX377&gt;5,VLOOKUP(CONCATENATE(BK377,BN377),'Pril1-THLPa'!$H$6:$N$96,5,0),"")</f>
        <v/>
      </c>
      <c r="BQ377" s="69" t="str">
        <f aca="false">IF(BX377&gt;5,VLOOKUP(CONCATENATE(BK377,BN377),'Pril1-THLPa'!$H$6:$N$96,6,0),"")</f>
        <v/>
      </c>
      <c r="BR377" s="69" t="str">
        <f aca="false">IF(BX377&gt;5,VLOOKUP(CONCATENATE(BK377,BN377),'Pril1-THLPa'!$H$6:$N$96,7,0),"")</f>
        <v/>
      </c>
      <c r="BS377" s="69" t="str">
        <f aca="false">IF(BX377&gt;5,VLOOKUP(CONCATENATE(BK377,BN377),'Pril1-THLPa'!$H$6:$O$96,8,0),"")</f>
        <v/>
      </c>
      <c r="BT377" s="69" t="str">
        <f aca="false">IF(BF377&gt;0, IF(BK377="smrk",  VLOOKUP(VLOOKUP(BD377,'Pril9-K3'!$L$8:$M$207,2,0),'Pril9-K3'!$A$8:$J$16,LOOKUP(BN377,'Pril9-K3'!$A$7:$J$7,'Pril9-K3'!$A$5:$J$5),0), IF(AND(BK377&lt;&gt;"smrk",'Vstupní data'!AK377&lt;&gt;""),'Vstupní data'!AK377,   VLOOKUP(VLOOKUP(BD377,'Pril9-K3'!$L$8:$M$207,2,0),'Pril9-K3'!$A$8:$J$16,LOOKUP(BN377,'Pril9-K3'!$A$7:$J$7,'Pril9-K3'!$A$5:$J$5),0)   )),   "")</f>
        <v/>
      </c>
      <c r="BV377" s="69" t="n">
        <f aca="false">'Vstupní data'!AJ377</f>
        <v>0</v>
      </c>
      <c r="BW377" s="69" t="n">
        <f aca="false">IF(BF377&gt;0,IF(J377&gt;0,J377,K377*H377/100),0)</f>
        <v>0</v>
      </c>
      <c r="BX377" s="69" t="n">
        <f aca="false">IF(BF377&gt;0,IF(BJ377&gt;BL377,BL377,BJ377),0)</f>
        <v>0</v>
      </c>
      <c r="BY377" s="69" t="n">
        <f aca="false">IF(BD377=0,0,IF(AND(BX377&gt;0,BX377&lt;=5),  IF(AND(BX377&gt;0,BX377&lt;=5),VLOOKUP(BK377,'Pril1-THLPa'!$A$6:$F$18,IF(AND(BX377&gt;0,BX377&lt;=5),LOOKUP(BX377,'Pril1-THLPa'!$B$5:$F$5,'Pril1-THLPa'!$B$4:$F$4),""),0),""),  IF(BX377&gt;5,BO377+BP377*(BX377-5)+BQ377*POWER(BX377-5,2)+BR377*POWER(BX377-5,3)+BS377*POWER(BX377-5,4),"")))</f>
        <v>0</v>
      </c>
      <c r="BZ377" s="69" t="n">
        <f aca="false">IF(BY377&gt;0,BY377*BI377/10*BW377*(100+BV377)/100,0)</f>
        <v>0</v>
      </c>
      <c r="CA377" s="69" t="n">
        <f aca="false">IF(BD377&gt;0,BX377-IF(BD377&gt;BX377,BX377,BD377),0)</f>
        <v>0</v>
      </c>
      <c r="CB377" s="69" t="n">
        <f aca="false">POWER(1.01,CA377)</f>
        <v>1</v>
      </c>
      <c r="CC377" s="69" t="n">
        <f aca="false">IF(BF377&gt;0,IF(BF377&gt;BH377,1,BF377/BH377),0)</f>
        <v>0</v>
      </c>
      <c r="CD377" s="72" t="n">
        <f aca="false">IF(BD377=0,0,IF(BF377&gt;0,ROUND(IF(CB377&lt;&gt;0,BZ377*BT377*1/CB377*CC377,0),0),0))</f>
        <v>0</v>
      </c>
      <c r="CE377" s="73" t="str">
        <f aca="false">IF(BF377&gt;0,IF(BF377&gt;BH377,CD377/BF377,CD377/BH377),"")</f>
        <v/>
      </c>
      <c r="CF377" s="69" t="n">
        <f aca="false">'Vstupní data'!AM377</f>
        <v>0</v>
      </c>
      <c r="CG377" s="69" t="n">
        <f aca="false">'Vstupní data'!AN377</f>
        <v>0</v>
      </c>
      <c r="CH377" s="69" t="n">
        <f aca="false">'Vstupní data'!AO377</f>
        <v>0</v>
      </c>
      <c r="CI377" s="69" t="n">
        <f aca="false">'Vstupní data'!AP377</f>
        <v>0</v>
      </c>
      <c r="CJ377" s="72" t="n">
        <f aca="false">ROUND(CH377*CI377,0)</f>
        <v>0</v>
      </c>
      <c r="CK377" s="74" t="str">
        <f aca="false">IF(OR(AA377&gt;0,BB377&gt;0,CD377&gt;0,CJ377&gt;0),AA377+BB377+CD377+CJ377,"")</f>
        <v/>
      </c>
    </row>
    <row r="378" customFormat="false" ht="12.8" hidden="false" customHeight="false" outlineLevel="0" collapsed="false">
      <c r="A378" s="66" t="n">
        <f aca="false">'Vstupní data'!A378</f>
        <v>0</v>
      </c>
      <c r="F378" s="66" t="str">
        <f aca="false">CONCATENATE('Vstupní data'!F378,'Vstupní data'!G378,'Vstupní data'!H378,'Vstupní data'!I378)</f>
        <v/>
      </c>
      <c r="G378" s="66"/>
      <c r="H378" s="66" t="n">
        <f aca="false">'Vstupní data'!K378</f>
        <v>0</v>
      </c>
      <c r="I378" s="66" t="n">
        <f aca="false">'Vstupní data'!L378</f>
        <v>0</v>
      </c>
      <c r="J378" s="66" t="n">
        <f aca="false">'Vstupní data'!K378*'Vstupní data'!M378/100</f>
        <v>0</v>
      </c>
      <c r="L378" s="66" t="n">
        <f aca="false">IF('Vstupní data'!N378="prostokořenný",0,IF('Vstupní data'!N378="krytokořenný","k",IF('Vstupní data'!N378="poloodrostky nebo odrostky, prostokořenné i krytokořenné","po",0)))</f>
        <v>0</v>
      </c>
      <c r="N378" s="66"/>
      <c r="O378" s="66" t="n">
        <f aca="false">'Vstupní data'!O378</f>
        <v>0</v>
      </c>
      <c r="P378" s="66" t="n">
        <f aca="false">IF(O378&gt;0,VLOOKUP(CONCATENATE(VLOOKUP(I378,'Pril3-drev'!$H$5:$K$83,4,0),"-",'Vstupní data'!R378),K2!$C$15:$D$23,2,0),0)</f>
        <v>0</v>
      </c>
      <c r="Q378" s="66" t="n">
        <f aca="false">IF(O378&gt;0,VLOOKUP(I378,'Pril3-drev'!$H$5:$I$83,2,0),0)</f>
        <v>0</v>
      </c>
      <c r="R378" s="66" t="n">
        <f aca="false">IF(Q378&gt;0,VLOOKUP(Q378,'Pril6-okus'!$A$5:$B$17,2,0),0)</f>
        <v>0</v>
      </c>
      <c r="S378" s="66" t="n">
        <f aca="false">IF(O378&gt;0,VLOOKUP(I378,'Pril3-drev'!$H$5:$J$83,3,0),0)</f>
        <v>0</v>
      </c>
      <c r="T378" s="66" t="str">
        <f aca="false">IF(O378&gt;0,IF(L378="k",0.9*VLOOKUP(S378,'ha-pocty-vyhl'!$A$5:$B$20,2,0),IF(L378="po",0.8*VLOOKUP(S378,'ha-pocty-vyhl'!$A$5:$B$20,2,0),VLOOKUP(S378,'ha-pocty-vyhl'!$A$5:$B$20,2,0))),"")</f>
        <v/>
      </c>
      <c r="U378" s="66" t="n">
        <f aca="false">'Vstupní data'!P378</f>
        <v>0</v>
      </c>
      <c r="V378" s="66" t="n">
        <f aca="false">IF(O378&gt;0,1.3*T378*1000*Z378/10000,0)</f>
        <v>0</v>
      </c>
      <c r="W378" s="66" t="n">
        <f aca="false">IF(O378&gt;0,1.3*T378*1000*Z378/10000,0)</f>
        <v>0</v>
      </c>
      <c r="X378" s="66" t="n">
        <f aca="false">IF(O378&gt;0,IF(O378&gt;V378,V378,O378),0)</f>
        <v>0</v>
      </c>
      <c r="Y378" s="66" t="n">
        <f aca="false">IF(O378&gt;0,IF(IF(U378&gt;W378,W378,U378)&lt;X378,W378,IF(U378&gt;W378,W378,U378)),0)</f>
        <v>0</v>
      </c>
      <c r="Z378" s="66" t="n">
        <f aca="false">IF(O378&gt;0,IF(J378&gt;0,J378,K378*H378/100),0)</f>
        <v>0</v>
      </c>
      <c r="AA378" s="67" t="n">
        <f aca="false">IF(O378&gt;0,CEILING(R378*P378*X378/Y378*Z378,1),0)</f>
        <v>0</v>
      </c>
      <c r="AB378" s="68" t="n">
        <f aca="false">IF(O378&gt;0,AA378/O378,0)</f>
        <v>0</v>
      </c>
      <c r="AC378" s="66" t="n">
        <f aca="false">'Vstupní data'!W378</f>
        <v>0</v>
      </c>
      <c r="AI378" s="66" t="str">
        <f aca="false">IF(OR('Vstupní data'!T378&gt;0,'Vstupní data'!U378&gt;0),VLOOKUP(I378,'Pril3-drev'!$H$5:$J$83,3,0),"")</f>
        <v/>
      </c>
      <c r="AJ378" s="66" t="n">
        <f aca="false">IF('Vstupní data'!V378="prostokořenný",0,IF('Vstupní data'!V378="krytokořenný","k",IF('Vstupní data'!V378="poloodrostky nebo odrostky, prostokořenné i krytokořenné","po",0)))</f>
        <v>0</v>
      </c>
      <c r="AK378" s="66" t="n">
        <f aca="false">IF(OR('Vstupní data'!T378&gt;0,'Vstupní data'!U378&gt;0),IF(AJ378="k",0.9*VLOOKUP(AI378,'ha-pocty-vyhl'!$A$5:$B$20,2,0),IF(AJ378="po",0.8*VLOOKUP(AI378,'ha-pocty-vyhl'!$A$5:$B$20,2,0),VLOOKUP(AI378,'ha-pocty-vyhl'!$A$5:$B$20,2,0))),0)</f>
        <v>0</v>
      </c>
      <c r="AL378" s="66" t="n">
        <f aca="false">IF(OR('Vstupní data'!T378&gt;0,'Vstupní data'!U378&gt;0),'Vstupní data'!K378*'Vstupní data'!M378/100,0)</f>
        <v>0</v>
      </c>
      <c r="AM378" s="66" t="n">
        <f aca="false">IF(OR('Vstupní data'!T378&gt;0,'Vstupní data'!U378&gt;0),IF('Vstupní data'!T378&gt;0,'Vstupní data'!T378,ROUND(10*'Vstupní data'!U378/AK378,0)),0)</f>
        <v>0</v>
      </c>
      <c r="AN378" s="69" t="n">
        <f aca="false">IF('Vstupní data'!T378&gt;0,   IF('Vstupní data'!T378&lt;=AL378,'Vstupní data'!T378,AL378),   IF(AM378&lt;AL378,AM378,AL378))</f>
        <v>0</v>
      </c>
      <c r="AO378" s="69" t="n">
        <f aca="false">'Vstupní data'!X378</f>
        <v>0</v>
      </c>
      <c r="AP378" s="66" t="n">
        <f aca="false">IF(OR('Vstupní data'!T378&gt;0,'Vstupní data'!U378&gt;0),IF(I378&lt;&gt;0,VLOOKUP(I378,'Pril3-drev'!$H$5:$I$83,2,0),0),0)</f>
        <v>0</v>
      </c>
      <c r="AQ378" s="66" t="n">
        <f aca="false">'Vstupní data'!Y378</f>
        <v>0</v>
      </c>
      <c r="AR378" s="66" t="str">
        <f aca="false">IF(AC378&gt;5,   IF('Vstupní data'!Y378&gt;0,   VLOOKUP(VLOOKUP(CONCATENATE(VLOOKUP(I378,'Pril3-drev'!$H$4:$L$83,5,0),AC378),'Pril3-drev'!$Q$4:$R$2803,2,0),'AVB-BS'!$C$5:$S$29 ,LOOKUP(AQ378,'AVB-BS'!$D$3:$S$3,'AVB-BS'!$D$1:$S$1) ,0 )   ,   IF('Vstupní data'!Z378&gt;0,'Vstupní data'!Z378,0)) , "")</f>
        <v/>
      </c>
      <c r="AS378" s="70" t="str">
        <f aca="false">IF(AC378&gt;5,VLOOKUP(CONCATENATE(AP378,AR378),'Pril1-THLPa'!$H$6:$N$96,4,0),"")</f>
        <v/>
      </c>
      <c r="AT378" s="70" t="str">
        <f aca="false">IF(AC378&gt;5,VLOOKUP(CONCATENATE(AP378,AR378),'Pril1-THLPa'!$H$6:$N$96,5,0),"")</f>
        <v/>
      </c>
      <c r="AU378" s="70" t="str">
        <f aca="false">IF(AC378&gt;5,VLOOKUP(CONCATENATE(AP378,AR378),'Pril1-THLPa'!$H$6:$N$96,6,0),"")</f>
        <v/>
      </c>
      <c r="AV378" s="70" t="str">
        <f aca="false">IF(AC378&gt;5,VLOOKUP(CONCATENATE(AP378,AR378),'Pril1-THLPa'!$H$6:$N$96,7,0),"")</f>
        <v/>
      </c>
      <c r="AW378" s="70" t="str">
        <f aca="false">IF(AC378&gt;5,VLOOKUP(CONCATENATE(AP378,AR378),'Pril1-THLPa'!$H$6:$O$96,8,0),"")</f>
        <v/>
      </c>
      <c r="AX378" s="66" t="n">
        <f aca="false">IF(AC378&gt;0,IF(AND(AC378&gt;0,AC378&lt;=5),VLOOKUP(AP378,'Pril1-THLPa'!$A$6:$F$18,LOOKUP(AC378,'Pril1-THLPa'!$B$5:$F$5,'Pril1-THLPa'!$B$4:$F$4),0),AS378+AT378*(AC378-5)+AU378*POWER(AC378-5,2)+AV378*POWER(AC378-5,3)+AW378*POWER(AC378-5,4)),0)</f>
        <v>0</v>
      </c>
      <c r="AY378" s="71"/>
      <c r="AZ378" s="66" t="n">
        <f aca="false">'Vstupní data'!AA378</f>
        <v>0</v>
      </c>
      <c r="BA378" s="66" t="n">
        <f aca="false">IF(OR('Vstupní data'!T378&gt;0,'Vstupní data'!U378&gt;0),IF(AC378&lt;&gt;"",AX378*AO378/10*(100+AZ378)/100,0),0)</f>
        <v>0</v>
      </c>
      <c r="BB378" s="67" t="n">
        <f aca="false">IF(AC378&lt;&gt;"",ROUND(BA378*AN378,0),0)</f>
        <v>0</v>
      </c>
      <c r="BC378" s="68" t="str">
        <f aca="false">IF(AE378&gt;0,BB378/AE378,"")</f>
        <v/>
      </c>
      <c r="BD378" s="66" t="n">
        <f aca="false">'Vstupní data'!AE378</f>
        <v>0</v>
      </c>
      <c r="BF378" s="66" t="n">
        <f aca="false">'Vstupní data'!AC378</f>
        <v>0</v>
      </c>
      <c r="BH378" s="66" t="n">
        <f aca="false">'Vstupní data'!AD378</f>
        <v>0</v>
      </c>
      <c r="BI378" s="66" t="n">
        <f aca="false">'Vstupní data'!AF378</f>
        <v>0</v>
      </c>
      <c r="BJ378" s="69" t="n">
        <f aca="false">'Vstupní data'!AG378</f>
        <v>0</v>
      </c>
      <c r="BK378" s="69" t="n">
        <f aca="false">IF(BF378&lt;&gt;0,VLOOKUP(I378,'Pril3-drev'!$H$5:$I$83,2,0),0)</f>
        <v>0</v>
      </c>
      <c r="BL378" s="69" t="n">
        <f aca="false">IF(BF378&lt;&gt;0,VLOOKUP(BK378,'Pril3-drev'!$A$5:$C$17,3,0),0)</f>
        <v>0</v>
      </c>
      <c r="BM378" s="69" t="n">
        <f aca="false">'Vstupní data'!AH378</f>
        <v>0</v>
      </c>
      <c r="BN378" s="69" t="n">
        <f aca="false">IF('Vstupní data'!AH378&gt;0,   VLOOKUP(VLOOKUP(CONCATENATE(VLOOKUP(I378,'Pril3-drev'!$H$4:$L$83,5,0),BD378),'Pril3-drev'!$Q$4:$R$2803,2,0),'AVB-BS'!$C$5:$S$29 ,LOOKUP(BM378,'AVB-BS'!$D$3:$S$3,'AVB-BS'!$D$1:$S$1) ,0 )   ,   IF('Vstupní data'!AI378&gt;0,'Vstupní data'!AI378,0))</f>
        <v>0</v>
      </c>
      <c r="BO378" s="69" t="str">
        <f aca="false">IF(BX378&gt;5,VLOOKUP(CONCATENATE(BK378,BN378),'Pril1-THLPa'!$H$6:$N$96,4,0),"")</f>
        <v/>
      </c>
      <c r="BP378" s="69" t="str">
        <f aca="false">IF(BX378&gt;5,VLOOKUP(CONCATENATE(BK378,BN378),'Pril1-THLPa'!$H$6:$N$96,5,0),"")</f>
        <v/>
      </c>
      <c r="BQ378" s="69" t="str">
        <f aca="false">IF(BX378&gt;5,VLOOKUP(CONCATENATE(BK378,BN378),'Pril1-THLPa'!$H$6:$N$96,6,0),"")</f>
        <v/>
      </c>
      <c r="BR378" s="69" t="str">
        <f aca="false">IF(BX378&gt;5,VLOOKUP(CONCATENATE(BK378,BN378),'Pril1-THLPa'!$H$6:$N$96,7,0),"")</f>
        <v/>
      </c>
      <c r="BS378" s="69" t="str">
        <f aca="false">IF(BX378&gt;5,VLOOKUP(CONCATENATE(BK378,BN378),'Pril1-THLPa'!$H$6:$O$96,8,0),"")</f>
        <v/>
      </c>
      <c r="BT378" s="69" t="str">
        <f aca="false">IF(BF378&gt;0, IF(BK378="smrk",  VLOOKUP(VLOOKUP(BD378,'Pril9-K3'!$L$8:$M$207,2,0),'Pril9-K3'!$A$8:$J$16,LOOKUP(BN378,'Pril9-K3'!$A$7:$J$7,'Pril9-K3'!$A$5:$J$5),0), IF(AND(BK378&lt;&gt;"smrk",'Vstupní data'!AK378&lt;&gt;""),'Vstupní data'!AK378,   VLOOKUP(VLOOKUP(BD378,'Pril9-K3'!$L$8:$M$207,2,0),'Pril9-K3'!$A$8:$J$16,LOOKUP(BN378,'Pril9-K3'!$A$7:$J$7,'Pril9-K3'!$A$5:$J$5),0)   )),   "")</f>
        <v/>
      </c>
      <c r="BV378" s="69" t="n">
        <f aca="false">'Vstupní data'!AJ378</f>
        <v>0</v>
      </c>
      <c r="BW378" s="69" t="n">
        <f aca="false">IF(BF378&gt;0,IF(J378&gt;0,J378,K378*H378/100),0)</f>
        <v>0</v>
      </c>
      <c r="BX378" s="69" t="n">
        <f aca="false">IF(BF378&gt;0,IF(BJ378&gt;BL378,BL378,BJ378),0)</f>
        <v>0</v>
      </c>
      <c r="BY378" s="69" t="n">
        <f aca="false">IF(BD378=0,0,IF(AND(BX378&gt;0,BX378&lt;=5),  IF(AND(BX378&gt;0,BX378&lt;=5),VLOOKUP(BK378,'Pril1-THLPa'!$A$6:$F$18,IF(AND(BX378&gt;0,BX378&lt;=5),LOOKUP(BX378,'Pril1-THLPa'!$B$5:$F$5,'Pril1-THLPa'!$B$4:$F$4),""),0),""),  IF(BX378&gt;5,BO378+BP378*(BX378-5)+BQ378*POWER(BX378-5,2)+BR378*POWER(BX378-5,3)+BS378*POWER(BX378-5,4),"")))</f>
        <v>0</v>
      </c>
      <c r="BZ378" s="69" t="n">
        <f aca="false">IF(BY378&gt;0,BY378*BI378/10*BW378*(100+BV378)/100,0)</f>
        <v>0</v>
      </c>
      <c r="CA378" s="69" t="n">
        <f aca="false">IF(BD378&gt;0,BX378-IF(BD378&gt;BX378,BX378,BD378),0)</f>
        <v>0</v>
      </c>
      <c r="CB378" s="69" t="n">
        <f aca="false">POWER(1.01,CA378)</f>
        <v>1</v>
      </c>
      <c r="CC378" s="69" t="n">
        <f aca="false">IF(BF378&gt;0,IF(BF378&gt;BH378,1,BF378/BH378),0)</f>
        <v>0</v>
      </c>
      <c r="CD378" s="72" t="n">
        <f aca="false">IF(BD378=0,0,IF(BF378&gt;0,ROUND(IF(CB378&lt;&gt;0,BZ378*BT378*1/CB378*CC378,0),0),0))</f>
        <v>0</v>
      </c>
      <c r="CE378" s="73" t="str">
        <f aca="false">IF(BF378&gt;0,IF(BF378&gt;BH378,CD378/BF378,CD378/BH378),"")</f>
        <v/>
      </c>
      <c r="CF378" s="69" t="n">
        <f aca="false">'Vstupní data'!AM378</f>
        <v>0</v>
      </c>
      <c r="CG378" s="69" t="n">
        <f aca="false">'Vstupní data'!AN378</f>
        <v>0</v>
      </c>
      <c r="CH378" s="69" t="n">
        <f aca="false">'Vstupní data'!AO378</f>
        <v>0</v>
      </c>
      <c r="CI378" s="69" t="n">
        <f aca="false">'Vstupní data'!AP378</f>
        <v>0</v>
      </c>
      <c r="CJ378" s="72" t="n">
        <f aca="false">ROUND(CH378*CI378,0)</f>
        <v>0</v>
      </c>
      <c r="CK378" s="74" t="str">
        <f aca="false">IF(OR(AA378&gt;0,BB378&gt;0,CD378&gt;0,CJ378&gt;0),AA378+BB378+CD378+CJ378,"")</f>
        <v/>
      </c>
    </row>
    <row r="379" customFormat="false" ht="12.8" hidden="false" customHeight="false" outlineLevel="0" collapsed="false">
      <c r="A379" s="66" t="n">
        <f aca="false">'Vstupní data'!A379</f>
        <v>0</v>
      </c>
      <c r="F379" s="66" t="str">
        <f aca="false">CONCATENATE('Vstupní data'!F379,'Vstupní data'!G379,'Vstupní data'!H379,'Vstupní data'!I379)</f>
        <v/>
      </c>
      <c r="G379" s="66"/>
      <c r="H379" s="66" t="n">
        <f aca="false">'Vstupní data'!K379</f>
        <v>0</v>
      </c>
      <c r="I379" s="66" t="n">
        <f aca="false">'Vstupní data'!L379</f>
        <v>0</v>
      </c>
      <c r="J379" s="66" t="n">
        <f aca="false">'Vstupní data'!K379*'Vstupní data'!M379/100</f>
        <v>0</v>
      </c>
      <c r="L379" s="66" t="n">
        <f aca="false">IF('Vstupní data'!N379="prostokořenný",0,IF('Vstupní data'!N379="krytokořenný","k",IF('Vstupní data'!N379="poloodrostky nebo odrostky, prostokořenné i krytokořenné","po",0)))</f>
        <v>0</v>
      </c>
      <c r="N379" s="66"/>
      <c r="O379" s="66" t="n">
        <f aca="false">'Vstupní data'!O379</f>
        <v>0</v>
      </c>
      <c r="P379" s="66" t="n">
        <f aca="false">IF(O379&gt;0,VLOOKUP(CONCATENATE(VLOOKUP(I379,'Pril3-drev'!$H$5:$K$83,4,0),"-",'Vstupní data'!R379),K2!$C$15:$D$23,2,0),0)</f>
        <v>0</v>
      </c>
      <c r="Q379" s="66" t="n">
        <f aca="false">IF(O379&gt;0,VLOOKUP(I379,'Pril3-drev'!$H$5:$I$83,2,0),0)</f>
        <v>0</v>
      </c>
      <c r="R379" s="66" t="n">
        <f aca="false">IF(Q379&gt;0,VLOOKUP(Q379,'Pril6-okus'!$A$5:$B$17,2,0),0)</f>
        <v>0</v>
      </c>
      <c r="S379" s="66" t="n">
        <f aca="false">IF(O379&gt;0,VLOOKUP(I379,'Pril3-drev'!$H$5:$J$83,3,0),0)</f>
        <v>0</v>
      </c>
      <c r="T379" s="66" t="str">
        <f aca="false">IF(O379&gt;0,IF(L379="k",0.9*VLOOKUP(S379,'ha-pocty-vyhl'!$A$5:$B$20,2,0),IF(L379="po",0.8*VLOOKUP(S379,'ha-pocty-vyhl'!$A$5:$B$20,2,0),VLOOKUP(S379,'ha-pocty-vyhl'!$A$5:$B$20,2,0))),"")</f>
        <v/>
      </c>
      <c r="U379" s="66" t="n">
        <f aca="false">'Vstupní data'!P379</f>
        <v>0</v>
      </c>
      <c r="V379" s="66" t="n">
        <f aca="false">IF(O379&gt;0,1.3*T379*1000*Z379/10000,0)</f>
        <v>0</v>
      </c>
      <c r="W379" s="66" t="n">
        <f aca="false">IF(O379&gt;0,1.3*T379*1000*Z379/10000,0)</f>
        <v>0</v>
      </c>
      <c r="X379" s="66" t="n">
        <f aca="false">IF(O379&gt;0,IF(O379&gt;V379,V379,O379),0)</f>
        <v>0</v>
      </c>
      <c r="Y379" s="66" t="n">
        <f aca="false">IF(O379&gt;0,IF(IF(U379&gt;W379,W379,U379)&lt;X379,W379,IF(U379&gt;W379,W379,U379)),0)</f>
        <v>0</v>
      </c>
      <c r="Z379" s="66" t="n">
        <f aca="false">IF(O379&gt;0,IF(J379&gt;0,J379,K379*H379/100),0)</f>
        <v>0</v>
      </c>
      <c r="AA379" s="67" t="n">
        <f aca="false">IF(O379&gt;0,CEILING(R379*P379*X379/Y379*Z379,1),0)</f>
        <v>0</v>
      </c>
      <c r="AB379" s="68" t="n">
        <f aca="false">IF(O379&gt;0,AA379/O379,0)</f>
        <v>0</v>
      </c>
      <c r="AC379" s="66" t="n">
        <f aca="false">'Vstupní data'!W379</f>
        <v>0</v>
      </c>
      <c r="AI379" s="66" t="str">
        <f aca="false">IF(OR('Vstupní data'!T379&gt;0,'Vstupní data'!U379&gt;0),VLOOKUP(I379,'Pril3-drev'!$H$5:$J$83,3,0),"")</f>
        <v/>
      </c>
      <c r="AJ379" s="66" t="n">
        <f aca="false">IF('Vstupní data'!V379="prostokořenný",0,IF('Vstupní data'!V379="krytokořenný","k",IF('Vstupní data'!V379="poloodrostky nebo odrostky, prostokořenné i krytokořenné","po",0)))</f>
        <v>0</v>
      </c>
      <c r="AK379" s="66" t="n">
        <f aca="false">IF(OR('Vstupní data'!T379&gt;0,'Vstupní data'!U379&gt;0),IF(AJ379="k",0.9*VLOOKUP(AI379,'ha-pocty-vyhl'!$A$5:$B$20,2,0),IF(AJ379="po",0.8*VLOOKUP(AI379,'ha-pocty-vyhl'!$A$5:$B$20,2,0),VLOOKUP(AI379,'ha-pocty-vyhl'!$A$5:$B$20,2,0))),0)</f>
        <v>0</v>
      </c>
      <c r="AL379" s="66" t="n">
        <f aca="false">IF(OR('Vstupní data'!T379&gt;0,'Vstupní data'!U379&gt;0),'Vstupní data'!K379*'Vstupní data'!M379/100,0)</f>
        <v>0</v>
      </c>
      <c r="AM379" s="66" t="n">
        <f aca="false">IF(OR('Vstupní data'!T379&gt;0,'Vstupní data'!U379&gt;0),IF('Vstupní data'!T379&gt;0,'Vstupní data'!T379,ROUND(10*'Vstupní data'!U379/AK379,0)),0)</f>
        <v>0</v>
      </c>
      <c r="AN379" s="69" t="n">
        <f aca="false">IF('Vstupní data'!T379&gt;0,   IF('Vstupní data'!T379&lt;=AL379,'Vstupní data'!T379,AL379),   IF(AM379&lt;AL379,AM379,AL379))</f>
        <v>0</v>
      </c>
      <c r="AO379" s="69" t="n">
        <f aca="false">'Vstupní data'!X379</f>
        <v>0</v>
      </c>
      <c r="AP379" s="66" t="n">
        <f aca="false">IF(OR('Vstupní data'!T379&gt;0,'Vstupní data'!U379&gt;0),IF(I379&lt;&gt;0,VLOOKUP(I379,'Pril3-drev'!$H$5:$I$83,2,0),0),0)</f>
        <v>0</v>
      </c>
      <c r="AQ379" s="66" t="n">
        <f aca="false">'Vstupní data'!Y379</f>
        <v>0</v>
      </c>
      <c r="AR379" s="66" t="str">
        <f aca="false">IF(AC379&gt;5,   IF('Vstupní data'!Y379&gt;0,   VLOOKUP(VLOOKUP(CONCATENATE(VLOOKUP(I379,'Pril3-drev'!$H$4:$L$83,5,0),AC379),'Pril3-drev'!$Q$4:$R$2803,2,0),'AVB-BS'!$C$5:$S$29 ,LOOKUP(AQ379,'AVB-BS'!$D$3:$S$3,'AVB-BS'!$D$1:$S$1) ,0 )   ,   IF('Vstupní data'!Z379&gt;0,'Vstupní data'!Z379,0)) , "")</f>
        <v/>
      </c>
      <c r="AS379" s="70" t="str">
        <f aca="false">IF(AC379&gt;5,VLOOKUP(CONCATENATE(AP379,AR379),'Pril1-THLPa'!$H$6:$N$96,4,0),"")</f>
        <v/>
      </c>
      <c r="AT379" s="70" t="str">
        <f aca="false">IF(AC379&gt;5,VLOOKUP(CONCATENATE(AP379,AR379),'Pril1-THLPa'!$H$6:$N$96,5,0),"")</f>
        <v/>
      </c>
      <c r="AU379" s="70" t="str">
        <f aca="false">IF(AC379&gt;5,VLOOKUP(CONCATENATE(AP379,AR379),'Pril1-THLPa'!$H$6:$N$96,6,0),"")</f>
        <v/>
      </c>
      <c r="AV379" s="70" t="str">
        <f aca="false">IF(AC379&gt;5,VLOOKUP(CONCATENATE(AP379,AR379),'Pril1-THLPa'!$H$6:$N$96,7,0),"")</f>
        <v/>
      </c>
      <c r="AW379" s="70" t="str">
        <f aca="false">IF(AC379&gt;5,VLOOKUP(CONCATENATE(AP379,AR379),'Pril1-THLPa'!$H$6:$O$96,8,0),"")</f>
        <v/>
      </c>
      <c r="AX379" s="66" t="n">
        <f aca="false">IF(AC379&gt;0,IF(AND(AC379&gt;0,AC379&lt;=5),VLOOKUP(AP379,'Pril1-THLPa'!$A$6:$F$18,LOOKUP(AC379,'Pril1-THLPa'!$B$5:$F$5,'Pril1-THLPa'!$B$4:$F$4),0),AS379+AT379*(AC379-5)+AU379*POWER(AC379-5,2)+AV379*POWER(AC379-5,3)+AW379*POWER(AC379-5,4)),0)</f>
        <v>0</v>
      </c>
      <c r="AY379" s="71"/>
      <c r="AZ379" s="66" t="n">
        <f aca="false">'Vstupní data'!AA379</f>
        <v>0</v>
      </c>
      <c r="BA379" s="66" t="n">
        <f aca="false">IF(OR('Vstupní data'!T379&gt;0,'Vstupní data'!U379&gt;0),IF(AC379&lt;&gt;"",AX379*AO379/10*(100+AZ379)/100,0),0)</f>
        <v>0</v>
      </c>
      <c r="BB379" s="67" t="n">
        <f aca="false">IF(AC379&lt;&gt;"",ROUND(BA379*AN379,0),0)</f>
        <v>0</v>
      </c>
      <c r="BC379" s="68" t="str">
        <f aca="false">IF(AE379&gt;0,BB379/AE379,"")</f>
        <v/>
      </c>
      <c r="BD379" s="66" t="n">
        <f aca="false">'Vstupní data'!AE379</f>
        <v>0</v>
      </c>
      <c r="BF379" s="66" t="n">
        <f aca="false">'Vstupní data'!AC379</f>
        <v>0</v>
      </c>
      <c r="BH379" s="66" t="n">
        <f aca="false">'Vstupní data'!AD379</f>
        <v>0</v>
      </c>
      <c r="BI379" s="66" t="n">
        <f aca="false">'Vstupní data'!AF379</f>
        <v>0</v>
      </c>
      <c r="BJ379" s="69" t="n">
        <f aca="false">'Vstupní data'!AG379</f>
        <v>0</v>
      </c>
      <c r="BK379" s="69" t="n">
        <f aca="false">IF(BF379&lt;&gt;0,VLOOKUP(I379,'Pril3-drev'!$H$5:$I$83,2,0),0)</f>
        <v>0</v>
      </c>
      <c r="BL379" s="69" t="n">
        <f aca="false">IF(BF379&lt;&gt;0,VLOOKUP(BK379,'Pril3-drev'!$A$5:$C$17,3,0),0)</f>
        <v>0</v>
      </c>
      <c r="BM379" s="69" t="n">
        <f aca="false">'Vstupní data'!AH379</f>
        <v>0</v>
      </c>
      <c r="BN379" s="69" t="n">
        <f aca="false">IF('Vstupní data'!AH379&gt;0,   VLOOKUP(VLOOKUP(CONCATENATE(VLOOKUP(I379,'Pril3-drev'!$H$4:$L$83,5,0),BD379),'Pril3-drev'!$Q$4:$R$2803,2,0),'AVB-BS'!$C$5:$S$29 ,LOOKUP(BM379,'AVB-BS'!$D$3:$S$3,'AVB-BS'!$D$1:$S$1) ,0 )   ,   IF('Vstupní data'!AI379&gt;0,'Vstupní data'!AI379,0))</f>
        <v>0</v>
      </c>
      <c r="BO379" s="69" t="str">
        <f aca="false">IF(BX379&gt;5,VLOOKUP(CONCATENATE(BK379,BN379),'Pril1-THLPa'!$H$6:$N$96,4,0),"")</f>
        <v/>
      </c>
      <c r="BP379" s="69" t="str">
        <f aca="false">IF(BX379&gt;5,VLOOKUP(CONCATENATE(BK379,BN379),'Pril1-THLPa'!$H$6:$N$96,5,0),"")</f>
        <v/>
      </c>
      <c r="BQ379" s="69" t="str">
        <f aca="false">IF(BX379&gt;5,VLOOKUP(CONCATENATE(BK379,BN379),'Pril1-THLPa'!$H$6:$N$96,6,0),"")</f>
        <v/>
      </c>
      <c r="BR379" s="69" t="str">
        <f aca="false">IF(BX379&gt;5,VLOOKUP(CONCATENATE(BK379,BN379),'Pril1-THLPa'!$H$6:$N$96,7,0),"")</f>
        <v/>
      </c>
      <c r="BS379" s="69" t="str">
        <f aca="false">IF(BX379&gt;5,VLOOKUP(CONCATENATE(BK379,BN379),'Pril1-THLPa'!$H$6:$O$96,8,0),"")</f>
        <v/>
      </c>
      <c r="BT379" s="69" t="str">
        <f aca="false">IF(BF379&gt;0, IF(BK379="smrk",  VLOOKUP(VLOOKUP(BD379,'Pril9-K3'!$L$8:$M$207,2,0),'Pril9-K3'!$A$8:$J$16,LOOKUP(BN379,'Pril9-K3'!$A$7:$J$7,'Pril9-K3'!$A$5:$J$5),0), IF(AND(BK379&lt;&gt;"smrk",'Vstupní data'!AK379&lt;&gt;""),'Vstupní data'!AK379,   VLOOKUP(VLOOKUP(BD379,'Pril9-K3'!$L$8:$M$207,2,0),'Pril9-K3'!$A$8:$J$16,LOOKUP(BN379,'Pril9-K3'!$A$7:$J$7,'Pril9-K3'!$A$5:$J$5),0)   )),   "")</f>
        <v/>
      </c>
      <c r="BV379" s="69" t="n">
        <f aca="false">'Vstupní data'!AJ379</f>
        <v>0</v>
      </c>
      <c r="BW379" s="69" t="n">
        <f aca="false">IF(BF379&gt;0,IF(J379&gt;0,J379,K379*H379/100),0)</f>
        <v>0</v>
      </c>
      <c r="BX379" s="69" t="n">
        <f aca="false">IF(BF379&gt;0,IF(BJ379&gt;BL379,BL379,BJ379),0)</f>
        <v>0</v>
      </c>
      <c r="BY379" s="69" t="n">
        <f aca="false">IF(BD379=0,0,IF(AND(BX379&gt;0,BX379&lt;=5),  IF(AND(BX379&gt;0,BX379&lt;=5),VLOOKUP(BK379,'Pril1-THLPa'!$A$6:$F$18,IF(AND(BX379&gt;0,BX379&lt;=5),LOOKUP(BX379,'Pril1-THLPa'!$B$5:$F$5,'Pril1-THLPa'!$B$4:$F$4),""),0),""),  IF(BX379&gt;5,BO379+BP379*(BX379-5)+BQ379*POWER(BX379-5,2)+BR379*POWER(BX379-5,3)+BS379*POWER(BX379-5,4),"")))</f>
        <v>0</v>
      </c>
      <c r="BZ379" s="69" t="n">
        <f aca="false">IF(BY379&gt;0,BY379*BI379/10*BW379*(100+BV379)/100,0)</f>
        <v>0</v>
      </c>
      <c r="CA379" s="69" t="n">
        <f aca="false">IF(BD379&gt;0,BX379-IF(BD379&gt;BX379,BX379,BD379),0)</f>
        <v>0</v>
      </c>
      <c r="CB379" s="69" t="n">
        <f aca="false">POWER(1.01,CA379)</f>
        <v>1</v>
      </c>
      <c r="CC379" s="69" t="n">
        <f aca="false">IF(BF379&gt;0,IF(BF379&gt;BH379,1,BF379/BH379),0)</f>
        <v>0</v>
      </c>
      <c r="CD379" s="72" t="n">
        <f aca="false">IF(BD379=0,0,IF(BF379&gt;0,ROUND(IF(CB379&lt;&gt;0,BZ379*BT379*1/CB379*CC379,0),0),0))</f>
        <v>0</v>
      </c>
      <c r="CE379" s="73" t="str">
        <f aca="false">IF(BF379&gt;0,IF(BF379&gt;BH379,CD379/BF379,CD379/BH379),"")</f>
        <v/>
      </c>
      <c r="CF379" s="69" t="n">
        <f aca="false">'Vstupní data'!AM379</f>
        <v>0</v>
      </c>
      <c r="CG379" s="69" t="n">
        <f aca="false">'Vstupní data'!AN379</f>
        <v>0</v>
      </c>
      <c r="CH379" s="69" t="n">
        <f aca="false">'Vstupní data'!AO379</f>
        <v>0</v>
      </c>
      <c r="CI379" s="69" t="n">
        <f aca="false">'Vstupní data'!AP379</f>
        <v>0</v>
      </c>
      <c r="CJ379" s="72" t="n">
        <f aca="false">ROUND(CH379*CI379,0)</f>
        <v>0</v>
      </c>
      <c r="CK379" s="74" t="str">
        <f aca="false">IF(OR(AA379&gt;0,BB379&gt;0,CD379&gt;0,CJ379&gt;0),AA379+BB379+CD379+CJ379,"")</f>
        <v/>
      </c>
    </row>
    <row r="380" customFormat="false" ht="12.8" hidden="false" customHeight="false" outlineLevel="0" collapsed="false">
      <c r="A380" s="66" t="n">
        <f aca="false">'Vstupní data'!A380</f>
        <v>0</v>
      </c>
      <c r="F380" s="66" t="str">
        <f aca="false">CONCATENATE('Vstupní data'!F380,'Vstupní data'!G380,'Vstupní data'!H380,'Vstupní data'!I380)</f>
        <v/>
      </c>
      <c r="G380" s="66"/>
      <c r="H380" s="66" t="n">
        <f aca="false">'Vstupní data'!K380</f>
        <v>0</v>
      </c>
      <c r="I380" s="66" t="n">
        <f aca="false">'Vstupní data'!L380</f>
        <v>0</v>
      </c>
      <c r="J380" s="66" t="n">
        <f aca="false">'Vstupní data'!K380*'Vstupní data'!M380/100</f>
        <v>0</v>
      </c>
      <c r="L380" s="66" t="n">
        <f aca="false">IF('Vstupní data'!N380="prostokořenný",0,IF('Vstupní data'!N380="krytokořenný","k",IF('Vstupní data'!N380="poloodrostky nebo odrostky, prostokořenné i krytokořenné","po",0)))</f>
        <v>0</v>
      </c>
      <c r="N380" s="66"/>
      <c r="O380" s="66" t="n">
        <f aca="false">'Vstupní data'!O380</f>
        <v>0</v>
      </c>
      <c r="P380" s="66" t="n">
        <f aca="false">IF(O380&gt;0,VLOOKUP(CONCATENATE(VLOOKUP(I380,'Pril3-drev'!$H$5:$K$83,4,0),"-",'Vstupní data'!R380),K2!$C$15:$D$23,2,0),0)</f>
        <v>0</v>
      </c>
      <c r="Q380" s="66" t="n">
        <f aca="false">IF(O380&gt;0,VLOOKUP(I380,'Pril3-drev'!$H$5:$I$83,2,0),0)</f>
        <v>0</v>
      </c>
      <c r="R380" s="66" t="n">
        <f aca="false">IF(Q380&gt;0,VLOOKUP(Q380,'Pril6-okus'!$A$5:$B$17,2,0),0)</f>
        <v>0</v>
      </c>
      <c r="S380" s="66" t="n">
        <f aca="false">IF(O380&gt;0,VLOOKUP(I380,'Pril3-drev'!$H$5:$J$83,3,0),0)</f>
        <v>0</v>
      </c>
      <c r="T380" s="66" t="str">
        <f aca="false">IF(O380&gt;0,IF(L380="k",0.9*VLOOKUP(S380,'ha-pocty-vyhl'!$A$5:$B$20,2,0),IF(L380="po",0.8*VLOOKUP(S380,'ha-pocty-vyhl'!$A$5:$B$20,2,0),VLOOKUP(S380,'ha-pocty-vyhl'!$A$5:$B$20,2,0))),"")</f>
        <v/>
      </c>
      <c r="U380" s="66" t="n">
        <f aca="false">'Vstupní data'!P380</f>
        <v>0</v>
      </c>
      <c r="V380" s="66" t="n">
        <f aca="false">IF(O380&gt;0,1.3*T380*1000*Z380/10000,0)</f>
        <v>0</v>
      </c>
      <c r="W380" s="66" t="n">
        <f aca="false">IF(O380&gt;0,1.3*T380*1000*Z380/10000,0)</f>
        <v>0</v>
      </c>
      <c r="X380" s="66" t="n">
        <f aca="false">IF(O380&gt;0,IF(O380&gt;V380,V380,O380),0)</f>
        <v>0</v>
      </c>
      <c r="Y380" s="66" t="n">
        <f aca="false">IF(O380&gt;0,IF(IF(U380&gt;W380,W380,U380)&lt;X380,W380,IF(U380&gt;W380,W380,U380)),0)</f>
        <v>0</v>
      </c>
      <c r="Z380" s="66" t="n">
        <f aca="false">IF(O380&gt;0,IF(J380&gt;0,J380,K380*H380/100),0)</f>
        <v>0</v>
      </c>
      <c r="AA380" s="67" t="n">
        <f aca="false">IF(O380&gt;0,CEILING(R380*P380*X380/Y380*Z380,1),0)</f>
        <v>0</v>
      </c>
      <c r="AB380" s="68" t="n">
        <f aca="false">IF(O380&gt;0,AA380/O380,0)</f>
        <v>0</v>
      </c>
      <c r="AC380" s="66" t="n">
        <f aca="false">'Vstupní data'!W380</f>
        <v>0</v>
      </c>
      <c r="AI380" s="66" t="str">
        <f aca="false">IF(OR('Vstupní data'!T380&gt;0,'Vstupní data'!U380&gt;0),VLOOKUP(I380,'Pril3-drev'!$H$5:$J$83,3,0),"")</f>
        <v/>
      </c>
      <c r="AJ380" s="66" t="n">
        <f aca="false">IF('Vstupní data'!V380="prostokořenný",0,IF('Vstupní data'!V380="krytokořenný","k",IF('Vstupní data'!V380="poloodrostky nebo odrostky, prostokořenné i krytokořenné","po",0)))</f>
        <v>0</v>
      </c>
      <c r="AK380" s="66" t="n">
        <f aca="false">IF(OR('Vstupní data'!T380&gt;0,'Vstupní data'!U380&gt;0),IF(AJ380="k",0.9*VLOOKUP(AI380,'ha-pocty-vyhl'!$A$5:$B$20,2,0),IF(AJ380="po",0.8*VLOOKUP(AI380,'ha-pocty-vyhl'!$A$5:$B$20,2,0),VLOOKUP(AI380,'ha-pocty-vyhl'!$A$5:$B$20,2,0))),0)</f>
        <v>0</v>
      </c>
      <c r="AL380" s="66" t="n">
        <f aca="false">IF(OR('Vstupní data'!T380&gt;0,'Vstupní data'!U380&gt;0),'Vstupní data'!K380*'Vstupní data'!M380/100,0)</f>
        <v>0</v>
      </c>
      <c r="AM380" s="66" t="n">
        <f aca="false">IF(OR('Vstupní data'!T380&gt;0,'Vstupní data'!U380&gt;0),IF('Vstupní data'!T380&gt;0,'Vstupní data'!T380,ROUND(10*'Vstupní data'!U380/AK380,0)),0)</f>
        <v>0</v>
      </c>
      <c r="AN380" s="69" t="n">
        <f aca="false">IF('Vstupní data'!T380&gt;0,   IF('Vstupní data'!T380&lt;=AL380,'Vstupní data'!T380,AL380),   IF(AM380&lt;AL380,AM380,AL380))</f>
        <v>0</v>
      </c>
      <c r="AO380" s="69" t="n">
        <f aca="false">'Vstupní data'!X380</f>
        <v>0</v>
      </c>
      <c r="AP380" s="66" t="n">
        <f aca="false">IF(OR('Vstupní data'!T380&gt;0,'Vstupní data'!U380&gt;0),IF(I380&lt;&gt;0,VLOOKUP(I380,'Pril3-drev'!$H$5:$I$83,2,0),0),0)</f>
        <v>0</v>
      </c>
      <c r="AQ380" s="66" t="n">
        <f aca="false">'Vstupní data'!Y380</f>
        <v>0</v>
      </c>
      <c r="AR380" s="66" t="str">
        <f aca="false">IF(AC380&gt;5,   IF('Vstupní data'!Y380&gt;0,   VLOOKUP(VLOOKUP(CONCATENATE(VLOOKUP(I380,'Pril3-drev'!$H$4:$L$83,5,0),AC380),'Pril3-drev'!$Q$4:$R$2803,2,0),'AVB-BS'!$C$5:$S$29 ,LOOKUP(AQ380,'AVB-BS'!$D$3:$S$3,'AVB-BS'!$D$1:$S$1) ,0 )   ,   IF('Vstupní data'!Z380&gt;0,'Vstupní data'!Z380,0)) , "")</f>
        <v/>
      </c>
      <c r="AS380" s="70" t="str">
        <f aca="false">IF(AC380&gt;5,VLOOKUP(CONCATENATE(AP380,AR380),'Pril1-THLPa'!$H$6:$N$96,4,0),"")</f>
        <v/>
      </c>
      <c r="AT380" s="70" t="str">
        <f aca="false">IF(AC380&gt;5,VLOOKUP(CONCATENATE(AP380,AR380),'Pril1-THLPa'!$H$6:$N$96,5,0),"")</f>
        <v/>
      </c>
      <c r="AU380" s="70" t="str">
        <f aca="false">IF(AC380&gt;5,VLOOKUP(CONCATENATE(AP380,AR380),'Pril1-THLPa'!$H$6:$N$96,6,0),"")</f>
        <v/>
      </c>
      <c r="AV380" s="70" t="str">
        <f aca="false">IF(AC380&gt;5,VLOOKUP(CONCATENATE(AP380,AR380),'Pril1-THLPa'!$H$6:$N$96,7,0),"")</f>
        <v/>
      </c>
      <c r="AW380" s="70" t="str">
        <f aca="false">IF(AC380&gt;5,VLOOKUP(CONCATENATE(AP380,AR380),'Pril1-THLPa'!$H$6:$O$96,8,0),"")</f>
        <v/>
      </c>
      <c r="AX380" s="66" t="n">
        <f aca="false">IF(AC380&gt;0,IF(AND(AC380&gt;0,AC380&lt;=5),VLOOKUP(AP380,'Pril1-THLPa'!$A$6:$F$18,LOOKUP(AC380,'Pril1-THLPa'!$B$5:$F$5,'Pril1-THLPa'!$B$4:$F$4),0),AS380+AT380*(AC380-5)+AU380*POWER(AC380-5,2)+AV380*POWER(AC380-5,3)+AW380*POWER(AC380-5,4)),0)</f>
        <v>0</v>
      </c>
      <c r="AY380" s="71"/>
      <c r="AZ380" s="66" t="n">
        <f aca="false">'Vstupní data'!AA380</f>
        <v>0</v>
      </c>
      <c r="BA380" s="66" t="n">
        <f aca="false">IF(OR('Vstupní data'!T380&gt;0,'Vstupní data'!U380&gt;0),IF(AC380&lt;&gt;"",AX380*AO380/10*(100+AZ380)/100,0),0)</f>
        <v>0</v>
      </c>
      <c r="BB380" s="67" t="n">
        <f aca="false">IF(AC380&lt;&gt;"",ROUND(BA380*AN380,0),0)</f>
        <v>0</v>
      </c>
      <c r="BC380" s="68" t="str">
        <f aca="false">IF(AE380&gt;0,BB380/AE380,"")</f>
        <v/>
      </c>
      <c r="BD380" s="66" t="n">
        <f aca="false">'Vstupní data'!AE380</f>
        <v>0</v>
      </c>
      <c r="BF380" s="66" t="n">
        <f aca="false">'Vstupní data'!AC380</f>
        <v>0</v>
      </c>
      <c r="BH380" s="66" t="n">
        <f aca="false">'Vstupní data'!AD380</f>
        <v>0</v>
      </c>
      <c r="BI380" s="66" t="n">
        <f aca="false">'Vstupní data'!AF380</f>
        <v>0</v>
      </c>
      <c r="BJ380" s="69" t="n">
        <f aca="false">'Vstupní data'!AG380</f>
        <v>0</v>
      </c>
      <c r="BK380" s="69" t="n">
        <f aca="false">IF(BF380&lt;&gt;0,VLOOKUP(I380,'Pril3-drev'!$H$5:$I$83,2,0),0)</f>
        <v>0</v>
      </c>
      <c r="BL380" s="69" t="n">
        <f aca="false">IF(BF380&lt;&gt;0,VLOOKUP(BK380,'Pril3-drev'!$A$5:$C$17,3,0),0)</f>
        <v>0</v>
      </c>
      <c r="BM380" s="69" t="n">
        <f aca="false">'Vstupní data'!AH380</f>
        <v>0</v>
      </c>
      <c r="BN380" s="69" t="n">
        <f aca="false">IF('Vstupní data'!AH380&gt;0,   VLOOKUP(VLOOKUP(CONCATENATE(VLOOKUP(I380,'Pril3-drev'!$H$4:$L$83,5,0),BD380),'Pril3-drev'!$Q$4:$R$2803,2,0),'AVB-BS'!$C$5:$S$29 ,LOOKUP(BM380,'AVB-BS'!$D$3:$S$3,'AVB-BS'!$D$1:$S$1) ,0 )   ,   IF('Vstupní data'!AI380&gt;0,'Vstupní data'!AI380,0))</f>
        <v>0</v>
      </c>
      <c r="BO380" s="69" t="str">
        <f aca="false">IF(BX380&gt;5,VLOOKUP(CONCATENATE(BK380,BN380),'Pril1-THLPa'!$H$6:$N$96,4,0),"")</f>
        <v/>
      </c>
      <c r="BP380" s="69" t="str">
        <f aca="false">IF(BX380&gt;5,VLOOKUP(CONCATENATE(BK380,BN380),'Pril1-THLPa'!$H$6:$N$96,5,0),"")</f>
        <v/>
      </c>
      <c r="BQ380" s="69" t="str">
        <f aca="false">IF(BX380&gt;5,VLOOKUP(CONCATENATE(BK380,BN380),'Pril1-THLPa'!$H$6:$N$96,6,0),"")</f>
        <v/>
      </c>
      <c r="BR380" s="69" t="str">
        <f aca="false">IF(BX380&gt;5,VLOOKUP(CONCATENATE(BK380,BN380),'Pril1-THLPa'!$H$6:$N$96,7,0),"")</f>
        <v/>
      </c>
      <c r="BS380" s="69" t="str">
        <f aca="false">IF(BX380&gt;5,VLOOKUP(CONCATENATE(BK380,BN380),'Pril1-THLPa'!$H$6:$O$96,8,0),"")</f>
        <v/>
      </c>
      <c r="BT380" s="69" t="str">
        <f aca="false">IF(BF380&gt;0, IF(BK380="smrk",  VLOOKUP(VLOOKUP(BD380,'Pril9-K3'!$L$8:$M$207,2,0),'Pril9-K3'!$A$8:$J$16,LOOKUP(BN380,'Pril9-K3'!$A$7:$J$7,'Pril9-K3'!$A$5:$J$5),0), IF(AND(BK380&lt;&gt;"smrk",'Vstupní data'!AK380&lt;&gt;""),'Vstupní data'!AK380,   VLOOKUP(VLOOKUP(BD380,'Pril9-K3'!$L$8:$M$207,2,0),'Pril9-K3'!$A$8:$J$16,LOOKUP(BN380,'Pril9-K3'!$A$7:$J$7,'Pril9-K3'!$A$5:$J$5),0)   )),   "")</f>
        <v/>
      </c>
      <c r="BV380" s="69" t="n">
        <f aca="false">'Vstupní data'!AJ380</f>
        <v>0</v>
      </c>
      <c r="BW380" s="69" t="n">
        <f aca="false">IF(BF380&gt;0,IF(J380&gt;0,J380,K380*H380/100),0)</f>
        <v>0</v>
      </c>
      <c r="BX380" s="69" t="n">
        <f aca="false">IF(BF380&gt;0,IF(BJ380&gt;BL380,BL380,BJ380),0)</f>
        <v>0</v>
      </c>
      <c r="BY380" s="69" t="n">
        <f aca="false">IF(BD380=0,0,IF(AND(BX380&gt;0,BX380&lt;=5),  IF(AND(BX380&gt;0,BX380&lt;=5),VLOOKUP(BK380,'Pril1-THLPa'!$A$6:$F$18,IF(AND(BX380&gt;0,BX380&lt;=5),LOOKUP(BX380,'Pril1-THLPa'!$B$5:$F$5,'Pril1-THLPa'!$B$4:$F$4),""),0),""),  IF(BX380&gt;5,BO380+BP380*(BX380-5)+BQ380*POWER(BX380-5,2)+BR380*POWER(BX380-5,3)+BS380*POWER(BX380-5,4),"")))</f>
        <v>0</v>
      </c>
      <c r="BZ380" s="69" t="n">
        <f aca="false">IF(BY380&gt;0,BY380*BI380/10*BW380*(100+BV380)/100,0)</f>
        <v>0</v>
      </c>
      <c r="CA380" s="69" t="n">
        <f aca="false">IF(BD380&gt;0,BX380-IF(BD380&gt;BX380,BX380,BD380),0)</f>
        <v>0</v>
      </c>
      <c r="CB380" s="69" t="n">
        <f aca="false">POWER(1.01,CA380)</f>
        <v>1</v>
      </c>
      <c r="CC380" s="69" t="n">
        <f aca="false">IF(BF380&gt;0,IF(BF380&gt;BH380,1,BF380/BH380),0)</f>
        <v>0</v>
      </c>
      <c r="CD380" s="72" t="n">
        <f aca="false">IF(BD380=0,0,IF(BF380&gt;0,ROUND(IF(CB380&lt;&gt;0,BZ380*BT380*1/CB380*CC380,0),0),0))</f>
        <v>0</v>
      </c>
      <c r="CE380" s="73" t="str">
        <f aca="false">IF(BF380&gt;0,IF(BF380&gt;BH380,CD380/BF380,CD380/BH380),"")</f>
        <v/>
      </c>
      <c r="CF380" s="69" t="n">
        <f aca="false">'Vstupní data'!AM380</f>
        <v>0</v>
      </c>
      <c r="CG380" s="69" t="n">
        <f aca="false">'Vstupní data'!AN380</f>
        <v>0</v>
      </c>
      <c r="CH380" s="69" t="n">
        <f aca="false">'Vstupní data'!AO380</f>
        <v>0</v>
      </c>
      <c r="CI380" s="69" t="n">
        <f aca="false">'Vstupní data'!AP380</f>
        <v>0</v>
      </c>
      <c r="CJ380" s="72" t="n">
        <f aca="false">ROUND(CH380*CI380,0)</f>
        <v>0</v>
      </c>
      <c r="CK380" s="74" t="str">
        <f aca="false">IF(OR(AA380&gt;0,BB380&gt;0,CD380&gt;0,CJ380&gt;0),AA380+BB380+CD380+CJ380,"")</f>
        <v/>
      </c>
    </row>
    <row r="381" customFormat="false" ht="12.8" hidden="false" customHeight="false" outlineLevel="0" collapsed="false">
      <c r="A381" s="66" t="n">
        <f aca="false">'Vstupní data'!A381</f>
        <v>0</v>
      </c>
      <c r="F381" s="66" t="str">
        <f aca="false">CONCATENATE('Vstupní data'!F381,'Vstupní data'!G381,'Vstupní data'!H381,'Vstupní data'!I381)</f>
        <v/>
      </c>
      <c r="G381" s="66"/>
      <c r="H381" s="66" t="n">
        <f aca="false">'Vstupní data'!K381</f>
        <v>0</v>
      </c>
      <c r="I381" s="66" t="n">
        <f aca="false">'Vstupní data'!L381</f>
        <v>0</v>
      </c>
      <c r="J381" s="66" t="n">
        <f aca="false">'Vstupní data'!K381*'Vstupní data'!M381/100</f>
        <v>0</v>
      </c>
      <c r="L381" s="66" t="n">
        <f aca="false">IF('Vstupní data'!N381="prostokořenný",0,IF('Vstupní data'!N381="krytokořenný","k",IF('Vstupní data'!N381="poloodrostky nebo odrostky, prostokořenné i krytokořenné","po",0)))</f>
        <v>0</v>
      </c>
      <c r="N381" s="66"/>
      <c r="O381" s="66" t="n">
        <f aca="false">'Vstupní data'!O381</f>
        <v>0</v>
      </c>
      <c r="P381" s="66" t="n">
        <f aca="false">IF(O381&gt;0,VLOOKUP(CONCATENATE(VLOOKUP(I381,'Pril3-drev'!$H$5:$K$83,4,0),"-",'Vstupní data'!R381),K2!$C$15:$D$23,2,0),0)</f>
        <v>0</v>
      </c>
      <c r="Q381" s="66" t="n">
        <f aca="false">IF(O381&gt;0,VLOOKUP(I381,'Pril3-drev'!$H$5:$I$83,2,0),0)</f>
        <v>0</v>
      </c>
      <c r="R381" s="66" t="n">
        <f aca="false">IF(Q381&gt;0,VLOOKUP(Q381,'Pril6-okus'!$A$5:$B$17,2,0),0)</f>
        <v>0</v>
      </c>
      <c r="S381" s="66" t="n">
        <f aca="false">IF(O381&gt;0,VLOOKUP(I381,'Pril3-drev'!$H$5:$J$83,3,0),0)</f>
        <v>0</v>
      </c>
      <c r="T381" s="66" t="str">
        <f aca="false">IF(O381&gt;0,IF(L381="k",0.9*VLOOKUP(S381,'ha-pocty-vyhl'!$A$5:$B$20,2,0),IF(L381="po",0.8*VLOOKUP(S381,'ha-pocty-vyhl'!$A$5:$B$20,2,0),VLOOKUP(S381,'ha-pocty-vyhl'!$A$5:$B$20,2,0))),"")</f>
        <v/>
      </c>
      <c r="U381" s="66" t="n">
        <f aca="false">'Vstupní data'!P381</f>
        <v>0</v>
      </c>
      <c r="V381" s="66" t="n">
        <f aca="false">IF(O381&gt;0,1.3*T381*1000*Z381/10000,0)</f>
        <v>0</v>
      </c>
      <c r="W381" s="66" t="n">
        <f aca="false">IF(O381&gt;0,1.3*T381*1000*Z381/10000,0)</f>
        <v>0</v>
      </c>
      <c r="X381" s="66" t="n">
        <f aca="false">IF(O381&gt;0,IF(O381&gt;V381,V381,O381),0)</f>
        <v>0</v>
      </c>
      <c r="Y381" s="66" t="n">
        <f aca="false">IF(O381&gt;0,IF(IF(U381&gt;W381,W381,U381)&lt;X381,W381,IF(U381&gt;W381,W381,U381)),0)</f>
        <v>0</v>
      </c>
      <c r="Z381" s="66" t="n">
        <f aca="false">IF(O381&gt;0,IF(J381&gt;0,J381,K381*H381/100),0)</f>
        <v>0</v>
      </c>
      <c r="AA381" s="67" t="n">
        <f aca="false">IF(O381&gt;0,CEILING(R381*P381*X381/Y381*Z381,1),0)</f>
        <v>0</v>
      </c>
      <c r="AB381" s="68" t="n">
        <f aca="false">IF(O381&gt;0,AA381/O381,0)</f>
        <v>0</v>
      </c>
      <c r="AC381" s="66" t="n">
        <f aca="false">'Vstupní data'!W381</f>
        <v>0</v>
      </c>
      <c r="AI381" s="66" t="str">
        <f aca="false">IF(OR('Vstupní data'!T381&gt;0,'Vstupní data'!U381&gt;0),VLOOKUP(I381,'Pril3-drev'!$H$5:$J$83,3,0),"")</f>
        <v/>
      </c>
      <c r="AJ381" s="66" t="n">
        <f aca="false">IF('Vstupní data'!V381="prostokořenný",0,IF('Vstupní data'!V381="krytokořenný","k",IF('Vstupní data'!V381="poloodrostky nebo odrostky, prostokořenné i krytokořenné","po",0)))</f>
        <v>0</v>
      </c>
      <c r="AK381" s="66" t="n">
        <f aca="false">IF(OR('Vstupní data'!T381&gt;0,'Vstupní data'!U381&gt;0),IF(AJ381="k",0.9*VLOOKUP(AI381,'ha-pocty-vyhl'!$A$5:$B$20,2,0),IF(AJ381="po",0.8*VLOOKUP(AI381,'ha-pocty-vyhl'!$A$5:$B$20,2,0),VLOOKUP(AI381,'ha-pocty-vyhl'!$A$5:$B$20,2,0))),0)</f>
        <v>0</v>
      </c>
      <c r="AL381" s="66" t="n">
        <f aca="false">IF(OR('Vstupní data'!T381&gt;0,'Vstupní data'!U381&gt;0),'Vstupní data'!K381*'Vstupní data'!M381/100,0)</f>
        <v>0</v>
      </c>
      <c r="AM381" s="66" t="n">
        <f aca="false">IF(OR('Vstupní data'!T381&gt;0,'Vstupní data'!U381&gt;0),IF('Vstupní data'!T381&gt;0,'Vstupní data'!T381,ROUND(10*'Vstupní data'!U381/AK381,0)),0)</f>
        <v>0</v>
      </c>
      <c r="AN381" s="69" t="n">
        <f aca="false">IF('Vstupní data'!T381&gt;0,   IF('Vstupní data'!T381&lt;=AL381,'Vstupní data'!T381,AL381),   IF(AM381&lt;AL381,AM381,AL381))</f>
        <v>0</v>
      </c>
      <c r="AO381" s="69" t="n">
        <f aca="false">'Vstupní data'!X381</f>
        <v>0</v>
      </c>
      <c r="AP381" s="66" t="n">
        <f aca="false">IF(OR('Vstupní data'!T381&gt;0,'Vstupní data'!U381&gt;0),IF(I381&lt;&gt;0,VLOOKUP(I381,'Pril3-drev'!$H$5:$I$83,2,0),0),0)</f>
        <v>0</v>
      </c>
      <c r="AQ381" s="66" t="n">
        <f aca="false">'Vstupní data'!Y381</f>
        <v>0</v>
      </c>
      <c r="AR381" s="66" t="str">
        <f aca="false">IF(AC381&gt;5,   IF('Vstupní data'!Y381&gt;0,   VLOOKUP(VLOOKUP(CONCATENATE(VLOOKUP(I381,'Pril3-drev'!$H$4:$L$83,5,0),AC381),'Pril3-drev'!$Q$4:$R$2803,2,0),'AVB-BS'!$C$5:$S$29 ,LOOKUP(AQ381,'AVB-BS'!$D$3:$S$3,'AVB-BS'!$D$1:$S$1) ,0 )   ,   IF('Vstupní data'!Z381&gt;0,'Vstupní data'!Z381,0)) , "")</f>
        <v/>
      </c>
      <c r="AS381" s="70" t="str">
        <f aca="false">IF(AC381&gt;5,VLOOKUP(CONCATENATE(AP381,AR381),'Pril1-THLPa'!$H$6:$N$96,4,0),"")</f>
        <v/>
      </c>
      <c r="AT381" s="70" t="str">
        <f aca="false">IF(AC381&gt;5,VLOOKUP(CONCATENATE(AP381,AR381),'Pril1-THLPa'!$H$6:$N$96,5,0),"")</f>
        <v/>
      </c>
      <c r="AU381" s="70" t="str">
        <f aca="false">IF(AC381&gt;5,VLOOKUP(CONCATENATE(AP381,AR381),'Pril1-THLPa'!$H$6:$N$96,6,0),"")</f>
        <v/>
      </c>
      <c r="AV381" s="70" t="str">
        <f aca="false">IF(AC381&gt;5,VLOOKUP(CONCATENATE(AP381,AR381),'Pril1-THLPa'!$H$6:$N$96,7,0),"")</f>
        <v/>
      </c>
      <c r="AW381" s="70" t="str">
        <f aca="false">IF(AC381&gt;5,VLOOKUP(CONCATENATE(AP381,AR381),'Pril1-THLPa'!$H$6:$O$96,8,0),"")</f>
        <v/>
      </c>
      <c r="AX381" s="66" t="n">
        <f aca="false">IF(AC381&gt;0,IF(AND(AC381&gt;0,AC381&lt;=5),VLOOKUP(AP381,'Pril1-THLPa'!$A$6:$F$18,LOOKUP(AC381,'Pril1-THLPa'!$B$5:$F$5,'Pril1-THLPa'!$B$4:$F$4),0),AS381+AT381*(AC381-5)+AU381*POWER(AC381-5,2)+AV381*POWER(AC381-5,3)+AW381*POWER(AC381-5,4)),0)</f>
        <v>0</v>
      </c>
      <c r="AY381" s="71"/>
      <c r="AZ381" s="66" t="n">
        <f aca="false">'Vstupní data'!AA381</f>
        <v>0</v>
      </c>
      <c r="BA381" s="66" t="n">
        <f aca="false">IF(OR('Vstupní data'!T381&gt;0,'Vstupní data'!U381&gt;0),IF(AC381&lt;&gt;"",AX381*AO381/10*(100+AZ381)/100,0),0)</f>
        <v>0</v>
      </c>
      <c r="BB381" s="67" t="n">
        <f aca="false">IF(AC381&lt;&gt;"",ROUND(BA381*AN381,0),0)</f>
        <v>0</v>
      </c>
      <c r="BC381" s="68" t="str">
        <f aca="false">IF(AE381&gt;0,BB381/AE381,"")</f>
        <v/>
      </c>
      <c r="BD381" s="66" t="n">
        <f aca="false">'Vstupní data'!AE381</f>
        <v>0</v>
      </c>
      <c r="BF381" s="66" t="n">
        <f aca="false">'Vstupní data'!AC381</f>
        <v>0</v>
      </c>
      <c r="BH381" s="66" t="n">
        <f aca="false">'Vstupní data'!AD381</f>
        <v>0</v>
      </c>
      <c r="BI381" s="66" t="n">
        <f aca="false">'Vstupní data'!AF381</f>
        <v>0</v>
      </c>
      <c r="BJ381" s="69" t="n">
        <f aca="false">'Vstupní data'!AG381</f>
        <v>0</v>
      </c>
      <c r="BK381" s="69" t="n">
        <f aca="false">IF(BF381&lt;&gt;0,VLOOKUP(I381,'Pril3-drev'!$H$5:$I$83,2,0),0)</f>
        <v>0</v>
      </c>
      <c r="BL381" s="69" t="n">
        <f aca="false">IF(BF381&lt;&gt;0,VLOOKUP(BK381,'Pril3-drev'!$A$5:$C$17,3,0),0)</f>
        <v>0</v>
      </c>
      <c r="BM381" s="69" t="n">
        <f aca="false">'Vstupní data'!AH381</f>
        <v>0</v>
      </c>
      <c r="BN381" s="69" t="n">
        <f aca="false">IF('Vstupní data'!AH381&gt;0,   VLOOKUP(VLOOKUP(CONCATENATE(VLOOKUP(I381,'Pril3-drev'!$H$4:$L$83,5,0),BD381),'Pril3-drev'!$Q$4:$R$2803,2,0),'AVB-BS'!$C$5:$S$29 ,LOOKUP(BM381,'AVB-BS'!$D$3:$S$3,'AVB-BS'!$D$1:$S$1) ,0 )   ,   IF('Vstupní data'!AI381&gt;0,'Vstupní data'!AI381,0))</f>
        <v>0</v>
      </c>
      <c r="BO381" s="69" t="str">
        <f aca="false">IF(BX381&gt;5,VLOOKUP(CONCATENATE(BK381,BN381),'Pril1-THLPa'!$H$6:$N$96,4,0),"")</f>
        <v/>
      </c>
      <c r="BP381" s="69" t="str">
        <f aca="false">IF(BX381&gt;5,VLOOKUP(CONCATENATE(BK381,BN381),'Pril1-THLPa'!$H$6:$N$96,5,0),"")</f>
        <v/>
      </c>
      <c r="BQ381" s="69" t="str">
        <f aca="false">IF(BX381&gt;5,VLOOKUP(CONCATENATE(BK381,BN381),'Pril1-THLPa'!$H$6:$N$96,6,0),"")</f>
        <v/>
      </c>
      <c r="BR381" s="69" t="str">
        <f aca="false">IF(BX381&gt;5,VLOOKUP(CONCATENATE(BK381,BN381),'Pril1-THLPa'!$H$6:$N$96,7,0),"")</f>
        <v/>
      </c>
      <c r="BS381" s="69" t="str">
        <f aca="false">IF(BX381&gt;5,VLOOKUP(CONCATENATE(BK381,BN381),'Pril1-THLPa'!$H$6:$O$96,8,0),"")</f>
        <v/>
      </c>
      <c r="BT381" s="69" t="str">
        <f aca="false">IF(BF381&gt;0, IF(BK381="smrk",  VLOOKUP(VLOOKUP(BD381,'Pril9-K3'!$L$8:$M$207,2,0),'Pril9-K3'!$A$8:$J$16,LOOKUP(BN381,'Pril9-K3'!$A$7:$J$7,'Pril9-K3'!$A$5:$J$5),0), IF(AND(BK381&lt;&gt;"smrk",'Vstupní data'!AK381&lt;&gt;""),'Vstupní data'!AK381,   VLOOKUP(VLOOKUP(BD381,'Pril9-K3'!$L$8:$M$207,2,0),'Pril9-K3'!$A$8:$J$16,LOOKUP(BN381,'Pril9-K3'!$A$7:$J$7,'Pril9-K3'!$A$5:$J$5),0)   )),   "")</f>
        <v/>
      </c>
      <c r="BV381" s="69" t="n">
        <f aca="false">'Vstupní data'!AJ381</f>
        <v>0</v>
      </c>
      <c r="BW381" s="69" t="n">
        <f aca="false">IF(BF381&gt;0,IF(J381&gt;0,J381,K381*H381/100),0)</f>
        <v>0</v>
      </c>
      <c r="BX381" s="69" t="n">
        <f aca="false">IF(BF381&gt;0,IF(BJ381&gt;BL381,BL381,BJ381),0)</f>
        <v>0</v>
      </c>
      <c r="BY381" s="69" t="n">
        <f aca="false">IF(BD381=0,0,IF(AND(BX381&gt;0,BX381&lt;=5),  IF(AND(BX381&gt;0,BX381&lt;=5),VLOOKUP(BK381,'Pril1-THLPa'!$A$6:$F$18,IF(AND(BX381&gt;0,BX381&lt;=5),LOOKUP(BX381,'Pril1-THLPa'!$B$5:$F$5,'Pril1-THLPa'!$B$4:$F$4),""),0),""),  IF(BX381&gt;5,BO381+BP381*(BX381-5)+BQ381*POWER(BX381-5,2)+BR381*POWER(BX381-5,3)+BS381*POWER(BX381-5,4),"")))</f>
        <v>0</v>
      </c>
      <c r="BZ381" s="69" t="n">
        <f aca="false">IF(BY381&gt;0,BY381*BI381/10*BW381*(100+BV381)/100,0)</f>
        <v>0</v>
      </c>
      <c r="CA381" s="69" t="n">
        <f aca="false">IF(BD381&gt;0,BX381-IF(BD381&gt;BX381,BX381,BD381),0)</f>
        <v>0</v>
      </c>
      <c r="CB381" s="69" t="n">
        <f aca="false">POWER(1.01,CA381)</f>
        <v>1</v>
      </c>
      <c r="CC381" s="69" t="n">
        <f aca="false">IF(BF381&gt;0,IF(BF381&gt;BH381,1,BF381/BH381),0)</f>
        <v>0</v>
      </c>
      <c r="CD381" s="72" t="n">
        <f aca="false">IF(BD381=0,0,IF(BF381&gt;0,ROUND(IF(CB381&lt;&gt;0,BZ381*BT381*1/CB381*CC381,0),0),0))</f>
        <v>0</v>
      </c>
      <c r="CE381" s="73" t="str">
        <f aca="false">IF(BF381&gt;0,IF(BF381&gt;BH381,CD381/BF381,CD381/BH381),"")</f>
        <v/>
      </c>
      <c r="CF381" s="69" t="n">
        <f aca="false">'Vstupní data'!AM381</f>
        <v>0</v>
      </c>
      <c r="CG381" s="69" t="n">
        <f aca="false">'Vstupní data'!AN381</f>
        <v>0</v>
      </c>
      <c r="CH381" s="69" t="n">
        <f aca="false">'Vstupní data'!AO381</f>
        <v>0</v>
      </c>
      <c r="CI381" s="69" t="n">
        <f aca="false">'Vstupní data'!AP381</f>
        <v>0</v>
      </c>
      <c r="CJ381" s="72" t="n">
        <f aca="false">ROUND(CH381*CI381,0)</f>
        <v>0</v>
      </c>
      <c r="CK381" s="74" t="str">
        <f aca="false">IF(OR(AA381&gt;0,BB381&gt;0,CD381&gt;0,CJ381&gt;0),AA381+BB381+CD381+CJ381,"")</f>
        <v/>
      </c>
    </row>
    <row r="382" customFormat="false" ht="12.8" hidden="false" customHeight="false" outlineLevel="0" collapsed="false">
      <c r="A382" s="66" t="n">
        <f aca="false">'Vstupní data'!A382</f>
        <v>0</v>
      </c>
      <c r="F382" s="66" t="str">
        <f aca="false">CONCATENATE('Vstupní data'!F382,'Vstupní data'!G382,'Vstupní data'!H382,'Vstupní data'!I382)</f>
        <v/>
      </c>
      <c r="G382" s="66"/>
      <c r="H382" s="66" t="n">
        <f aca="false">'Vstupní data'!K382</f>
        <v>0</v>
      </c>
      <c r="I382" s="66" t="n">
        <f aca="false">'Vstupní data'!L382</f>
        <v>0</v>
      </c>
      <c r="J382" s="66" t="n">
        <f aca="false">'Vstupní data'!K382*'Vstupní data'!M382/100</f>
        <v>0</v>
      </c>
      <c r="L382" s="66" t="n">
        <f aca="false">IF('Vstupní data'!N382="prostokořenný",0,IF('Vstupní data'!N382="krytokořenný","k",IF('Vstupní data'!N382="poloodrostky nebo odrostky, prostokořenné i krytokořenné","po",0)))</f>
        <v>0</v>
      </c>
      <c r="N382" s="66"/>
      <c r="O382" s="66" t="n">
        <f aca="false">'Vstupní data'!O382</f>
        <v>0</v>
      </c>
      <c r="P382" s="66" t="n">
        <f aca="false">IF(O382&gt;0,VLOOKUP(CONCATENATE(VLOOKUP(I382,'Pril3-drev'!$H$5:$K$83,4,0),"-",'Vstupní data'!R382),K2!$C$15:$D$23,2,0),0)</f>
        <v>0</v>
      </c>
      <c r="Q382" s="66" t="n">
        <f aca="false">IF(O382&gt;0,VLOOKUP(I382,'Pril3-drev'!$H$5:$I$83,2,0),0)</f>
        <v>0</v>
      </c>
      <c r="R382" s="66" t="n">
        <f aca="false">IF(Q382&gt;0,VLOOKUP(Q382,'Pril6-okus'!$A$5:$B$17,2,0),0)</f>
        <v>0</v>
      </c>
      <c r="S382" s="66" t="n">
        <f aca="false">IF(O382&gt;0,VLOOKUP(I382,'Pril3-drev'!$H$5:$J$83,3,0),0)</f>
        <v>0</v>
      </c>
      <c r="T382" s="66" t="str">
        <f aca="false">IF(O382&gt;0,IF(L382="k",0.9*VLOOKUP(S382,'ha-pocty-vyhl'!$A$5:$B$20,2,0),IF(L382="po",0.8*VLOOKUP(S382,'ha-pocty-vyhl'!$A$5:$B$20,2,0),VLOOKUP(S382,'ha-pocty-vyhl'!$A$5:$B$20,2,0))),"")</f>
        <v/>
      </c>
      <c r="U382" s="66" t="n">
        <f aca="false">'Vstupní data'!P382</f>
        <v>0</v>
      </c>
      <c r="V382" s="66" t="n">
        <f aca="false">IF(O382&gt;0,1.3*T382*1000*Z382/10000,0)</f>
        <v>0</v>
      </c>
      <c r="W382" s="66" t="n">
        <f aca="false">IF(O382&gt;0,1.3*T382*1000*Z382/10000,0)</f>
        <v>0</v>
      </c>
      <c r="X382" s="66" t="n">
        <f aca="false">IF(O382&gt;0,IF(O382&gt;V382,V382,O382),0)</f>
        <v>0</v>
      </c>
      <c r="Y382" s="66" t="n">
        <f aca="false">IF(O382&gt;0,IF(IF(U382&gt;W382,W382,U382)&lt;X382,W382,IF(U382&gt;W382,W382,U382)),0)</f>
        <v>0</v>
      </c>
      <c r="Z382" s="66" t="n">
        <f aca="false">IF(O382&gt;0,IF(J382&gt;0,J382,K382*H382/100),0)</f>
        <v>0</v>
      </c>
      <c r="AA382" s="67" t="n">
        <f aca="false">IF(O382&gt;0,CEILING(R382*P382*X382/Y382*Z382,1),0)</f>
        <v>0</v>
      </c>
      <c r="AB382" s="68" t="n">
        <f aca="false">IF(O382&gt;0,AA382/O382,0)</f>
        <v>0</v>
      </c>
      <c r="AC382" s="66" t="n">
        <f aca="false">'Vstupní data'!W382</f>
        <v>0</v>
      </c>
      <c r="AI382" s="66" t="str">
        <f aca="false">IF(OR('Vstupní data'!T382&gt;0,'Vstupní data'!U382&gt;0),VLOOKUP(I382,'Pril3-drev'!$H$5:$J$83,3,0),"")</f>
        <v/>
      </c>
      <c r="AJ382" s="66" t="n">
        <f aca="false">IF('Vstupní data'!V382="prostokořenný",0,IF('Vstupní data'!V382="krytokořenný","k",IF('Vstupní data'!V382="poloodrostky nebo odrostky, prostokořenné i krytokořenné","po",0)))</f>
        <v>0</v>
      </c>
      <c r="AK382" s="66" t="n">
        <f aca="false">IF(OR('Vstupní data'!T382&gt;0,'Vstupní data'!U382&gt;0),IF(AJ382="k",0.9*VLOOKUP(AI382,'ha-pocty-vyhl'!$A$5:$B$20,2,0),IF(AJ382="po",0.8*VLOOKUP(AI382,'ha-pocty-vyhl'!$A$5:$B$20,2,0),VLOOKUP(AI382,'ha-pocty-vyhl'!$A$5:$B$20,2,0))),0)</f>
        <v>0</v>
      </c>
      <c r="AL382" s="66" t="n">
        <f aca="false">IF(OR('Vstupní data'!T382&gt;0,'Vstupní data'!U382&gt;0),'Vstupní data'!K382*'Vstupní data'!M382/100,0)</f>
        <v>0</v>
      </c>
      <c r="AM382" s="66" t="n">
        <f aca="false">IF(OR('Vstupní data'!T382&gt;0,'Vstupní data'!U382&gt;0),IF('Vstupní data'!T382&gt;0,'Vstupní data'!T382,ROUND(10*'Vstupní data'!U382/AK382,0)),0)</f>
        <v>0</v>
      </c>
      <c r="AN382" s="69" t="n">
        <f aca="false">IF('Vstupní data'!T382&gt;0,   IF('Vstupní data'!T382&lt;=AL382,'Vstupní data'!T382,AL382),   IF(AM382&lt;AL382,AM382,AL382))</f>
        <v>0</v>
      </c>
      <c r="AO382" s="69" t="n">
        <f aca="false">'Vstupní data'!X382</f>
        <v>0</v>
      </c>
      <c r="AP382" s="66" t="n">
        <f aca="false">IF(OR('Vstupní data'!T382&gt;0,'Vstupní data'!U382&gt;0),IF(I382&lt;&gt;0,VLOOKUP(I382,'Pril3-drev'!$H$5:$I$83,2,0),0),0)</f>
        <v>0</v>
      </c>
      <c r="AQ382" s="66" t="n">
        <f aca="false">'Vstupní data'!Y382</f>
        <v>0</v>
      </c>
      <c r="AR382" s="66" t="str">
        <f aca="false">IF(AC382&gt;5,   IF('Vstupní data'!Y382&gt;0,   VLOOKUP(VLOOKUP(CONCATENATE(VLOOKUP(I382,'Pril3-drev'!$H$4:$L$83,5,0),AC382),'Pril3-drev'!$Q$4:$R$2803,2,0),'AVB-BS'!$C$5:$S$29 ,LOOKUP(AQ382,'AVB-BS'!$D$3:$S$3,'AVB-BS'!$D$1:$S$1) ,0 )   ,   IF('Vstupní data'!Z382&gt;0,'Vstupní data'!Z382,0)) , "")</f>
        <v/>
      </c>
      <c r="AS382" s="70" t="str">
        <f aca="false">IF(AC382&gt;5,VLOOKUP(CONCATENATE(AP382,AR382),'Pril1-THLPa'!$H$6:$N$96,4,0),"")</f>
        <v/>
      </c>
      <c r="AT382" s="70" t="str">
        <f aca="false">IF(AC382&gt;5,VLOOKUP(CONCATENATE(AP382,AR382),'Pril1-THLPa'!$H$6:$N$96,5,0),"")</f>
        <v/>
      </c>
      <c r="AU382" s="70" t="str">
        <f aca="false">IF(AC382&gt;5,VLOOKUP(CONCATENATE(AP382,AR382),'Pril1-THLPa'!$H$6:$N$96,6,0),"")</f>
        <v/>
      </c>
      <c r="AV382" s="70" t="str">
        <f aca="false">IF(AC382&gt;5,VLOOKUP(CONCATENATE(AP382,AR382),'Pril1-THLPa'!$H$6:$N$96,7,0),"")</f>
        <v/>
      </c>
      <c r="AW382" s="70" t="str">
        <f aca="false">IF(AC382&gt;5,VLOOKUP(CONCATENATE(AP382,AR382),'Pril1-THLPa'!$H$6:$O$96,8,0),"")</f>
        <v/>
      </c>
      <c r="AX382" s="66" t="n">
        <f aca="false">IF(AC382&gt;0,IF(AND(AC382&gt;0,AC382&lt;=5),VLOOKUP(AP382,'Pril1-THLPa'!$A$6:$F$18,LOOKUP(AC382,'Pril1-THLPa'!$B$5:$F$5,'Pril1-THLPa'!$B$4:$F$4),0),AS382+AT382*(AC382-5)+AU382*POWER(AC382-5,2)+AV382*POWER(AC382-5,3)+AW382*POWER(AC382-5,4)),0)</f>
        <v>0</v>
      </c>
      <c r="AY382" s="71"/>
      <c r="AZ382" s="66" t="n">
        <f aca="false">'Vstupní data'!AA382</f>
        <v>0</v>
      </c>
      <c r="BA382" s="66" t="n">
        <f aca="false">IF(OR('Vstupní data'!T382&gt;0,'Vstupní data'!U382&gt;0),IF(AC382&lt;&gt;"",AX382*AO382/10*(100+AZ382)/100,0),0)</f>
        <v>0</v>
      </c>
      <c r="BB382" s="67" t="n">
        <f aca="false">IF(AC382&lt;&gt;"",ROUND(BA382*AN382,0),0)</f>
        <v>0</v>
      </c>
      <c r="BC382" s="68" t="str">
        <f aca="false">IF(AE382&gt;0,BB382/AE382,"")</f>
        <v/>
      </c>
      <c r="BD382" s="66" t="n">
        <f aca="false">'Vstupní data'!AE382</f>
        <v>0</v>
      </c>
      <c r="BF382" s="66" t="n">
        <f aca="false">'Vstupní data'!AC382</f>
        <v>0</v>
      </c>
      <c r="BH382" s="66" t="n">
        <f aca="false">'Vstupní data'!AD382</f>
        <v>0</v>
      </c>
      <c r="BI382" s="66" t="n">
        <f aca="false">'Vstupní data'!AF382</f>
        <v>0</v>
      </c>
      <c r="BJ382" s="69" t="n">
        <f aca="false">'Vstupní data'!AG382</f>
        <v>0</v>
      </c>
      <c r="BK382" s="69" t="n">
        <f aca="false">IF(BF382&lt;&gt;0,VLOOKUP(I382,'Pril3-drev'!$H$5:$I$83,2,0),0)</f>
        <v>0</v>
      </c>
      <c r="BL382" s="69" t="n">
        <f aca="false">IF(BF382&lt;&gt;0,VLOOKUP(BK382,'Pril3-drev'!$A$5:$C$17,3,0),0)</f>
        <v>0</v>
      </c>
      <c r="BM382" s="69" t="n">
        <f aca="false">'Vstupní data'!AH382</f>
        <v>0</v>
      </c>
      <c r="BN382" s="69" t="n">
        <f aca="false">IF('Vstupní data'!AH382&gt;0,   VLOOKUP(VLOOKUP(CONCATENATE(VLOOKUP(I382,'Pril3-drev'!$H$4:$L$83,5,0),BD382),'Pril3-drev'!$Q$4:$R$2803,2,0),'AVB-BS'!$C$5:$S$29 ,LOOKUP(BM382,'AVB-BS'!$D$3:$S$3,'AVB-BS'!$D$1:$S$1) ,0 )   ,   IF('Vstupní data'!AI382&gt;0,'Vstupní data'!AI382,0))</f>
        <v>0</v>
      </c>
      <c r="BO382" s="69" t="str">
        <f aca="false">IF(BX382&gt;5,VLOOKUP(CONCATENATE(BK382,BN382),'Pril1-THLPa'!$H$6:$N$96,4,0),"")</f>
        <v/>
      </c>
      <c r="BP382" s="69" t="str">
        <f aca="false">IF(BX382&gt;5,VLOOKUP(CONCATENATE(BK382,BN382),'Pril1-THLPa'!$H$6:$N$96,5,0),"")</f>
        <v/>
      </c>
      <c r="BQ382" s="69" t="str">
        <f aca="false">IF(BX382&gt;5,VLOOKUP(CONCATENATE(BK382,BN382),'Pril1-THLPa'!$H$6:$N$96,6,0),"")</f>
        <v/>
      </c>
      <c r="BR382" s="69" t="str">
        <f aca="false">IF(BX382&gt;5,VLOOKUP(CONCATENATE(BK382,BN382),'Pril1-THLPa'!$H$6:$N$96,7,0),"")</f>
        <v/>
      </c>
      <c r="BS382" s="69" t="str">
        <f aca="false">IF(BX382&gt;5,VLOOKUP(CONCATENATE(BK382,BN382),'Pril1-THLPa'!$H$6:$O$96,8,0),"")</f>
        <v/>
      </c>
      <c r="BT382" s="69" t="str">
        <f aca="false">IF(BF382&gt;0, IF(BK382="smrk",  VLOOKUP(VLOOKUP(BD382,'Pril9-K3'!$L$8:$M$207,2,0),'Pril9-K3'!$A$8:$J$16,LOOKUP(BN382,'Pril9-K3'!$A$7:$J$7,'Pril9-K3'!$A$5:$J$5),0), IF(AND(BK382&lt;&gt;"smrk",'Vstupní data'!AK382&lt;&gt;""),'Vstupní data'!AK382,   VLOOKUP(VLOOKUP(BD382,'Pril9-K3'!$L$8:$M$207,2,0),'Pril9-K3'!$A$8:$J$16,LOOKUP(BN382,'Pril9-K3'!$A$7:$J$7,'Pril9-K3'!$A$5:$J$5),0)   )),   "")</f>
        <v/>
      </c>
      <c r="BV382" s="69" t="n">
        <f aca="false">'Vstupní data'!AJ382</f>
        <v>0</v>
      </c>
      <c r="BW382" s="69" t="n">
        <f aca="false">IF(BF382&gt;0,IF(J382&gt;0,J382,K382*H382/100),0)</f>
        <v>0</v>
      </c>
      <c r="BX382" s="69" t="n">
        <f aca="false">IF(BF382&gt;0,IF(BJ382&gt;BL382,BL382,BJ382),0)</f>
        <v>0</v>
      </c>
      <c r="BY382" s="69" t="n">
        <f aca="false">IF(BD382=0,0,IF(AND(BX382&gt;0,BX382&lt;=5),  IF(AND(BX382&gt;0,BX382&lt;=5),VLOOKUP(BK382,'Pril1-THLPa'!$A$6:$F$18,IF(AND(BX382&gt;0,BX382&lt;=5),LOOKUP(BX382,'Pril1-THLPa'!$B$5:$F$5,'Pril1-THLPa'!$B$4:$F$4),""),0),""),  IF(BX382&gt;5,BO382+BP382*(BX382-5)+BQ382*POWER(BX382-5,2)+BR382*POWER(BX382-5,3)+BS382*POWER(BX382-5,4),"")))</f>
        <v>0</v>
      </c>
      <c r="BZ382" s="69" t="n">
        <f aca="false">IF(BY382&gt;0,BY382*BI382/10*BW382*(100+BV382)/100,0)</f>
        <v>0</v>
      </c>
      <c r="CA382" s="69" t="n">
        <f aca="false">IF(BD382&gt;0,BX382-IF(BD382&gt;BX382,BX382,BD382),0)</f>
        <v>0</v>
      </c>
      <c r="CB382" s="69" t="n">
        <f aca="false">POWER(1.01,CA382)</f>
        <v>1</v>
      </c>
      <c r="CC382" s="69" t="n">
        <f aca="false">IF(BF382&gt;0,IF(BF382&gt;BH382,1,BF382/BH382),0)</f>
        <v>0</v>
      </c>
      <c r="CD382" s="72" t="n">
        <f aca="false">IF(BD382=0,0,IF(BF382&gt;0,ROUND(IF(CB382&lt;&gt;0,BZ382*BT382*1/CB382*CC382,0),0),0))</f>
        <v>0</v>
      </c>
      <c r="CE382" s="73" t="str">
        <f aca="false">IF(BF382&gt;0,IF(BF382&gt;BH382,CD382/BF382,CD382/BH382),"")</f>
        <v/>
      </c>
      <c r="CF382" s="69" t="n">
        <f aca="false">'Vstupní data'!AM382</f>
        <v>0</v>
      </c>
      <c r="CG382" s="69" t="n">
        <f aca="false">'Vstupní data'!AN382</f>
        <v>0</v>
      </c>
      <c r="CH382" s="69" t="n">
        <f aca="false">'Vstupní data'!AO382</f>
        <v>0</v>
      </c>
      <c r="CI382" s="69" t="n">
        <f aca="false">'Vstupní data'!AP382</f>
        <v>0</v>
      </c>
      <c r="CJ382" s="72" t="n">
        <f aca="false">ROUND(CH382*CI382,0)</f>
        <v>0</v>
      </c>
      <c r="CK382" s="74" t="str">
        <f aca="false">IF(OR(AA382&gt;0,BB382&gt;0,CD382&gt;0,CJ382&gt;0),AA382+BB382+CD382+CJ382,"")</f>
        <v/>
      </c>
    </row>
    <row r="383" customFormat="false" ht="12.8" hidden="false" customHeight="false" outlineLevel="0" collapsed="false">
      <c r="A383" s="66" t="n">
        <f aca="false">'Vstupní data'!A383</f>
        <v>0</v>
      </c>
      <c r="F383" s="66" t="str">
        <f aca="false">CONCATENATE('Vstupní data'!F383,'Vstupní data'!G383,'Vstupní data'!H383,'Vstupní data'!I383)</f>
        <v/>
      </c>
      <c r="G383" s="66"/>
      <c r="H383" s="66" t="n">
        <f aca="false">'Vstupní data'!K383</f>
        <v>0</v>
      </c>
      <c r="I383" s="66" t="n">
        <f aca="false">'Vstupní data'!L383</f>
        <v>0</v>
      </c>
      <c r="J383" s="66" t="n">
        <f aca="false">'Vstupní data'!K383*'Vstupní data'!M383/100</f>
        <v>0</v>
      </c>
      <c r="L383" s="66" t="n">
        <f aca="false">IF('Vstupní data'!N383="prostokořenný",0,IF('Vstupní data'!N383="krytokořenný","k",IF('Vstupní data'!N383="poloodrostky nebo odrostky, prostokořenné i krytokořenné","po",0)))</f>
        <v>0</v>
      </c>
      <c r="N383" s="66"/>
      <c r="O383" s="66" t="n">
        <f aca="false">'Vstupní data'!O383</f>
        <v>0</v>
      </c>
      <c r="P383" s="66" t="n">
        <f aca="false">IF(O383&gt;0,VLOOKUP(CONCATENATE(VLOOKUP(I383,'Pril3-drev'!$H$5:$K$83,4,0),"-",'Vstupní data'!R383),K2!$C$15:$D$23,2,0),0)</f>
        <v>0</v>
      </c>
      <c r="Q383" s="66" t="n">
        <f aca="false">IF(O383&gt;0,VLOOKUP(I383,'Pril3-drev'!$H$5:$I$83,2,0),0)</f>
        <v>0</v>
      </c>
      <c r="R383" s="66" t="n">
        <f aca="false">IF(Q383&gt;0,VLOOKUP(Q383,'Pril6-okus'!$A$5:$B$17,2,0),0)</f>
        <v>0</v>
      </c>
      <c r="S383" s="66" t="n">
        <f aca="false">IF(O383&gt;0,VLOOKUP(I383,'Pril3-drev'!$H$5:$J$83,3,0),0)</f>
        <v>0</v>
      </c>
      <c r="T383" s="66" t="str">
        <f aca="false">IF(O383&gt;0,IF(L383="k",0.9*VLOOKUP(S383,'ha-pocty-vyhl'!$A$5:$B$20,2,0),IF(L383="po",0.8*VLOOKUP(S383,'ha-pocty-vyhl'!$A$5:$B$20,2,0),VLOOKUP(S383,'ha-pocty-vyhl'!$A$5:$B$20,2,0))),"")</f>
        <v/>
      </c>
      <c r="U383" s="66" t="n">
        <f aca="false">'Vstupní data'!P383</f>
        <v>0</v>
      </c>
      <c r="V383" s="66" t="n">
        <f aca="false">IF(O383&gt;0,1.3*T383*1000*Z383/10000,0)</f>
        <v>0</v>
      </c>
      <c r="W383" s="66" t="n">
        <f aca="false">IF(O383&gt;0,1.3*T383*1000*Z383/10000,0)</f>
        <v>0</v>
      </c>
      <c r="X383" s="66" t="n">
        <f aca="false">IF(O383&gt;0,IF(O383&gt;V383,V383,O383),0)</f>
        <v>0</v>
      </c>
      <c r="Y383" s="66" t="n">
        <f aca="false">IF(O383&gt;0,IF(IF(U383&gt;W383,W383,U383)&lt;X383,W383,IF(U383&gt;W383,W383,U383)),0)</f>
        <v>0</v>
      </c>
      <c r="Z383" s="66" t="n">
        <f aca="false">IF(O383&gt;0,IF(J383&gt;0,J383,K383*H383/100),0)</f>
        <v>0</v>
      </c>
      <c r="AA383" s="67" t="n">
        <f aca="false">IF(O383&gt;0,CEILING(R383*P383*X383/Y383*Z383,1),0)</f>
        <v>0</v>
      </c>
      <c r="AB383" s="68" t="n">
        <f aca="false">IF(O383&gt;0,AA383/O383,0)</f>
        <v>0</v>
      </c>
      <c r="AC383" s="66" t="n">
        <f aca="false">'Vstupní data'!W383</f>
        <v>0</v>
      </c>
      <c r="AI383" s="66" t="str">
        <f aca="false">IF(OR('Vstupní data'!T383&gt;0,'Vstupní data'!U383&gt;0),VLOOKUP(I383,'Pril3-drev'!$H$5:$J$83,3,0),"")</f>
        <v/>
      </c>
      <c r="AJ383" s="66" t="n">
        <f aca="false">IF('Vstupní data'!V383="prostokořenný",0,IF('Vstupní data'!V383="krytokořenný","k",IF('Vstupní data'!V383="poloodrostky nebo odrostky, prostokořenné i krytokořenné","po",0)))</f>
        <v>0</v>
      </c>
      <c r="AK383" s="66" t="n">
        <f aca="false">IF(OR('Vstupní data'!T383&gt;0,'Vstupní data'!U383&gt;0),IF(AJ383="k",0.9*VLOOKUP(AI383,'ha-pocty-vyhl'!$A$5:$B$20,2,0),IF(AJ383="po",0.8*VLOOKUP(AI383,'ha-pocty-vyhl'!$A$5:$B$20,2,0),VLOOKUP(AI383,'ha-pocty-vyhl'!$A$5:$B$20,2,0))),0)</f>
        <v>0</v>
      </c>
      <c r="AL383" s="66" t="n">
        <f aca="false">IF(OR('Vstupní data'!T383&gt;0,'Vstupní data'!U383&gt;0),'Vstupní data'!K383*'Vstupní data'!M383/100,0)</f>
        <v>0</v>
      </c>
      <c r="AM383" s="66" t="n">
        <f aca="false">IF(OR('Vstupní data'!T383&gt;0,'Vstupní data'!U383&gt;0),IF('Vstupní data'!T383&gt;0,'Vstupní data'!T383,ROUND(10*'Vstupní data'!U383/AK383,0)),0)</f>
        <v>0</v>
      </c>
      <c r="AN383" s="69" t="n">
        <f aca="false">IF('Vstupní data'!T383&gt;0,   IF('Vstupní data'!T383&lt;=AL383,'Vstupní data'!T383,AL383),   IF(AM383&lt;AL383,AM383,AL383))</f>
        <v>0</v>
      </c>
      <c r="AO383" s="69" t="n">
        <f aca="false">'Vstupní data'!X383</f>
        <v>0</v>
      </c>
      <c r="AP383" s="66" t="n">
        <f aca="false">IF(OR('Vstupní data'!T383&gt;0,'Vstupní data'!U383&gt;0),IF(I383&lt;&gt;0,VLOOKUP(I383,'Pril3-drev'!$H$5:$I$83,2,0),0),0)</f>
        <v>0</v>
      </c>
      <c r="AQ383" s="66" t="n">
        <f aca="false">'Vstupní data'!Y383</f>
        <v>0</v>
      </c>
      <c r="AR383" s="66" t="str">
        <f aca="false">IF(AC383&gt;5,   IF('Vstupní data'!Y383&gt;0,   VLOOKUP(VLOOKUP(CONCATENATE(VLOOKUP(I383,'Pril3-drev'!$H$4:$L$83,5,0),AC383),'Pril3-drev'!$Q$4:$R$2803,2,0),'AVB-BS'!$C$5:$S$29 ,LOOKUP(AQ383,'AVB-BS'!$D$3:$S$3,'AVB-BS'!$D$1:$S$1) ,0 )   ,   IF('Vstupní data'!Z383&gt;0,'Vstupní data'!Z383,0)) , "")</f>
        <v/>
      </c>
      <c r="AS383" s="70" t="str">
        <f aca="false">IF(AC383&gt;5,VLOOKUP(CONCATENATE(AP383,AR383),'Pril1-THLPa'!$H$6:$N$96,4,0),"")</f>
        <v/>
      </c>
      <c r="AT383" s="70" t="str">
        <f aca="false">IF(AC383&gt;5,VLOOKUP(CONCATENATE(AP383,AR383),'Pril1-THLPa'!$H$6:$N$96,5,0),"")</f>
        <v/>
      </c>
      <c r="AU383" s="70" t="str">
        <f aca="false">IF(AC383&gt;5,VLOOKUP(CONCATENATE(AP383,AR383),'Pril1-THLPa'!$H$6:$N$96,6,0),"")</f>
        <v/>
      </c>
      <c r="AV383" s="70" t="str">
        <f aca="false">IF(AC383&gt;5,VLOOKUP(CONCATENATE(AP383,AR383),'Pril1-THLPa'!$H$6:$N$96,7,0),"")</f>
        <v/>
      </c>
      <c r="AW383" s="70" t="str">
        <f aca="false">IF(AC383&gt;5,VLOOKUP(CONCATENATE(AP383,AR383),'Pril1-THLPa'!$H$6:$O$96,8,0),"")</f>
        <v/>
      </c>
      <c r="AX383" s="66" t="n">
        <f aca="false">IF(AC383&gt;0,IF(AND(AC383&gt;0,AC383&lt;=5),VLOOKUP(AP383,'Pril1-THLPa'!$A$6:$F$18,LOOKUP(AC383,'Pril1-THLPa'!$B$5:$F$5,'Pril1-THLPa'!$B$4:$F$4),0),AS383+AT383*(AC383-5)+AU383*POWER(AC383-5,2)+AV383*POWER(AC383-5,3)+AW383*POWER(AC383-5,4)),0)</f>
        <v>0</v>
      </c>
      <c r="AY383" s="71"/>
      <c r="AZ383" s="66" t="n">
        <f aca="false">'Vstupní data'!AA383</f>
        <v>0</v>
      </c>
      <c r="BA383" s="66" t="n">
        <f aca="false">IF(OR('Vstupní data'!T383&gt;0,'Vstupní data'!U383&gt;0),IF(AC383&lt;&gt;"",AX383*AO383/10*(100+AZ383)/100,0),0)</f>
        <v>0</v>
      </c>
      <c r="BB383" s="67" t="n">
        <f aca="false">IF(AC383&lt;&gt;"",ROUND(BA383*AN383,0),0)</f>
        <v>0</v>
      </c>
      <c r="BC383" s="68" t="str">
        <f aca="false">IF(AE383&gt;0,BB383/AE383,"")</f>
        <v/>
      </c>
      <c r="BD383" s="66" t="n">
        <f aca="false">'Vstupní data'!AE383</f>
        <v>0</v>
      </c>
      <c r="BF383" s="66" t="n">
        <f aca="false">'Vstupní data'!AC383</f>
        <v>0</v>
      </c>
      <c r="BH383" s="66" t="n">
        <f aca="false">'Vstupní data'!AD383</f>
        <v>0</v>
      </c>
      <c r="BI383" s="66" t="n">
        <f aca="false">'Vstupní data'!AF383</f>
        <v>0</v>
      </c>
      <c r="BJ383" s="69" t="n">
        <f aca="false">'Vstupní data'!AG383</f>
        <v>0</v>
      </c>
      <c r="BK383" s="69" t="n">
        <f aca="false">IF(BF383&lt;&gt;0,VLOOKUP(I383,'Pril3-drev'!$H$5:$I$83,2,0),0)</f>
        <v>0</v>
      </c>
      <c r="BL383" s="69" t="n">
        <f aca="false">IF(BF383&lt;&gt;0,VLOOKUP(BK383,'Pril3-drev'!$A$5:$C$17,3,0),0)</f>
        <v>0</v>
      </c>
      <c r="BM383" s="69" t="n">
        <f aca="false">'Vstupní data'!AH383</f>
        <v>0</v>
      </c>
      <c r="BN383" s="69" t="n">
        <f aca="false">IF('Vstupní data'!AH383&gt;0,   VLOOKUP(VLOOKUP(CONCATENATE(VLOOKUP(I383,'Pril3-drev'!$H$4:$L$83,5,0),BD383),'Pril3-drev'!$Q$4:$R$2803,2,0),'AVB-BS'!$C$5:$S$29 ,LOOKUP(BM383,'AVB-BS'!$D$3:$S$3,'AVB-BS'!$D$1:$S$1) ,0 )   ,   IF('Vstupní data'!AI383&gt;0,'Vstupní data'!AI383,0))</f>
        <v>0</v>
      </c>
      <c r="BO383" s="69" t="str">
        <f aca="false">IF(BX383&gt;5,VLOOKUP(CONCATENATE(BK383,BN383),'Pril1-THLPa'!$H$6:$N$96,4,0),"")</f>
        <v/>
      </c>
      <c r="BP383" s="69" t="str">
        <f aca="false">IF(BX383&gt;5,VLOOKUP(CONCATENATE(BK383,BN383),'Pril1-THLPa'!$H$6:$N$96,5,0),"")</f>
        <v/>
      </c>
      <c r="BQ383" s="69" t="str">
        <f aca="false">IF(BX383&gt;5,VLOOKUP(CONCATENATE(BK383,BN383),'Pril1-THLPa'!$H$6:$N$96,6,0),"")</f>
        <v/>
      </c>
      <c r="BR383" s="69" t="str">
        <f aca="false">IF(BX383&gt;5,VLOOKUP(CONCATENATE(BK383,BN383),'Pril1-THLPa'!$H$6:$N$96,7,0),"")</f>
        <v/>
      </c>
      <c r="BS383" s="69" t="str">
        <f aca="false">IF(BX383&gt;5,VLOOKUP(CONCATENATE(BK383,BN383),'Pril1-THLPa'!$H$6:$O$96,8,0),"")</f>
        <v/>
      </c>
      <c r="BT383" s="69" t="str">
        <f aca="false">IF(BF383&gt;0, IF(BK383="smrk",  VLOOKUP(VLOOKUP(BD383,'Pril9-K3'!$L$8:$M$207,2,0),'Pril9-K3'!$A$8:$J$16,LOOKUP(BN383,'Pril9-K3'!$A$7:$J$7,'Pril9-K3'!$A$5:$J$5),0), IF(AND(BK383&lt;&gt;"smrk",'Vstupní data'!AK383&lt;&gt;""),'Vstupní data'!AK383,   VLOOKUP(VLOOKUP(BD383,'Pril9-K3'!$L$8:$M$207,2,0),'Pril9-K3'!$A$8:$J$16,LOOKUP(BN383,'Pril9-K3'!$A$7:$J$7,'Pril9-K3'!$A$5:$J$5),0)   )),   "")</f>
        <v/>
      </c>
      <c r="BV383" s="69" t="n">
        <f aca="false">'Vstupní data'!AJ383</f>
        <v>0</v>
      </c>
      <c r="BW383" s="69" t="n">
        <f aca="false">IF(BF383&gt;0,IF(J383&gt;0,J383,K383*H383/100),0)</f>
        <v>0</v>
      </c>
      <c r="BX383" s="69" t="n">
        <f aca="false">IF(BF383&gt;0,IF(BJ383&gt;BL383,BL383,BJ383),0)</f>
        <v>0</v>
      </c>
      <c r="BY383" s="69" t="n">
        <f aca="false">IF(BD383=0,0,IF(AND(BX383&gt;0,BX383&lt;=5),  IF(AND(BX383&gt;0,BX383&lt;=5),VLOOKUP(BK383,'Pril1-THLPa'!$A$6:$F$18,IF(AND(BX383&gt;0,BX383&lt;=5),LOOKUP(BX383,'Pril1-THLPa'!$B$5:$F$5,'Pril1-THLPa'!$B$4:$F$4),""),0),""),  IF(BX383&gt;5,BO383+BP383*(BX383-5)+BQ383*POWER(BX383-5,2)+BR383*POWER(BX383-5,3)+BS383*POWER(BX383-5,4),"")))</f>
        <v>0</v>
      </c>
      <c r="BZ383" s="69" t="n">
        <f aca="false">IF(BY383&gt;0,BY383*BI383/10*BW383*(100+BV383)/100,0)</f>
        <v>0</v>
      </c>
      <c r="CA383" s="69" t="n">
        <f aca="false">IF(BD383&gt;0,BX383-IF(BD383&gt;BX383,BX383,BD383),0)</f>
        <v>0</v>
      </c>
      <c r="CB383" s="69" t="n">
        <f aca="false">POWER(1.01,CA383)</f>
        <v>1</v>
      </c>
      <c r="CC383" s="69" t="n">
        <f aca="false">IF(BF383&gt;0,IF(BF383&gt;BH383,1,BF383/BH383),0)</f>
        <v>0</v>
      </c>
      <c r="CD383" s="72" t="n">
        <f aca="false">IF(BD383=0,0,IF(BF383&gt;0,ROUND(IF(CB383&lt;&gt;0,BZ383*BT383*1/CB383*CC383,0),0),0))</f>
        <v>0</v>
      </c>
      <c r="CE383" s="73" t="str">
        <f aca="false">IF(BF383&gt;0,IF(BF383&gt;BH383,CD383/BF383,CD383/BH383),"")</f>
        <v/>
      </c>
      <c r="CF383" s="69" t="n">
        <f aca="false">'Vstupní data'!AM383</f>
        <v>0</v>
      </c>
      <c r="CG383" s="69" t="n">
        <f aca="false">'Vstupní data'!AN383</f>
        <v>0</v>
      </c>
      <c r="CH383" s="69" t="n">
        <f aca="false">'Vstupní data'!AO383</f>
        <v>0</v>
      </c>
      <c r="CI383" s="69" t="n">
        <f aca="false">'Vstupní data'!AP383</f>
        <v>0</v>
      </c>
      <c r="CJ383" s="72" t="n">
        <f aca="false">ROUND(CH383*CI383,0)</f>
        <v>0</v>
      </c>
      <c r="CK383" s="74" t="str">
        <f aca="false">IF(OR(AA383&gt;0,BB383&gt;0,CD383&gt;0,CJ383&gt;0),AA383+BB383+CD383+CJ383,"")</f>
        <v/>
      </c>
    </row>
    <row r="384" customFormat="false" ht="12.8" hidden="false" customHeight="false" outlineLevel="0" collapsed="false">
      <c r="A384" s="66" t="n">
        <f aca="false">'Vstupní data'!A384</f>
        <v>0</v>
      </c>
      <c r="F384" s="66" t="str">
        <f aca="false">CONCATENATE('Vstupní data'!F384,'Vstupní data'!G384,'Vstupní data'!H384,'Vstupní data'!I384)</f>
        <v/>
      </c>
      <c r="G384" s="66"/>
      <c r="H384" s="66" t="n">
        <f aca="false">'Vstupní data'!K384</f>
        <v>0</v>
      </c>
      <c r="I384" s="66" t="n">
        <f aca="false">'Vstupní data'!L384</f>
        <v>0</v>
      </c>
      <c r="J384" s="66" t="n">
        <f aca="false">'Vstupní data'!K384*'Vstupní data'!M384/100</f>
        <v>0</v>
      </c>
      <c r="L384" s="66" t="n">
        <f aca="false">IF('Vstupní data'!N384="prostokořenný",0,IF('Vstupní data'!N384="krytokořenný","k",IF('Vstupní data'!N384="poloodrostky nebo odrostky, prostokořenné i krytokořenné","po",0)))</f>
        <v>0</v>
      </c>
      <c r="N384" s="66"/>
      <c r="O384" s="66" t="n">
        <f aca="false">'Vstupní data'!O384</f>
        <v>0</v>
      </c>
      <c r="P384" s="66" t="n">
        <f aca="false">IF(O384&gt;0,VLOOKUP(CONCATENATE(VLOOKUP(I384,'Pril3-drev'!$H$5:$K$83,4,0),"-",'Vstupní data'!R384),K2!$C$15:$D$23,2,0),0)</f>
        <v>0</v>
      </c>
      <c r="Q384" s="66" t="n">
        <f aca="false">IF(O384&gt;0,VLOOKUP(I384,'Pril3-drev'!$H$5:$I$83,2,0),0)</f>
        <v>0</v>
      </c>
      <c r="R384" s="66" t="n">
        <f aca="false">IF(Q384&gt;0,VLOOKUP(Q384,'Pril6-okus'!$A$5:$B$17,2,0),0)</f>
        <v>0</v>
      </c>
      <c r="S384" s="66" t="n">
        <f aca="false">IF(O384&gt;0,VLOOKUP(I384,'Pril3-drev'!$H$5:$J$83,3,0),0)</f>
        <v>0</v>
      </c>
      <c r="T384" s="66" t="str">
        <f aca="false">IF(O384&gt;0,IF(L384="k",0.9*VLOOKUP(S384,'ha-pocty-vyhl'!$A$5:$B$20,2,0),IF(L384="po",0.8*VLOOKUP(S384,'ha-pocty-vyhl'!$A$5:$B$20,2,0),VLOOKUP(S384,'ha-pocty-vyhl'!$A$5:$B$20,2,0))),"")</f>
        <v/>
      </c>
      <c r="U384" s="66" t="n">
        <f aca="false">'Vstupní data'!P384</f>
        <v>0</v>
      </c>
      <c r="V384" s="66" t="n">
        <f aca="false">IF(O384&gt;0,1.3*T384*1000*Z384/10000,0)</f>
        <v>0</v>
      </c>
      <c r="W384" s="66" t="n">
        <f aca="false">IF(O384&gt;0,1.3*T384*1000*Z384/10000,0)</f>
        <v>0</v>
      </c>
      <c r="X384" s="66" t="n">
        <f aca="false">IF(O384&gt;0,IF(O384&gt;V384,V384,O384),0)</f>
        <v>0</v>
      </c>
      <c r="Y384" s="66" t="n">
        <f aca="false">IF(O384&gt;0,IF(IF(U384&gt;W384,W384,U384)&lt;X384,W384,IF(U384&gt;W384,W384,U384)),0)</f>
        <v>0</v>
      </c>
      <c r="Z384" s="66" t="n">
        <f aca="false">IF(O384&gt;0,IF(J384&gt;0,J384,K384*H384/100),0)</f>
        <v>0</v>
      </c>
      <c r="AA384" s="67" t="n">
        <f aca="false">IF(O384&gt;0,CEILING(R384*P384*X384/Y384*Z384,1),0)</f>
        <v>0</v>
      </c>
      <c r="AB384" s="68" t="n">
        <f aca="false">IF(O384&gt;0,AA384/O384,0)</f>
        <v>0</v>
      </c>
      <c r="AC384" s="66" t="n">
        <f aca="false">'Vstupní data'!W384</f>
        <v>0</v>
      </c>
      <c r="AI384" s="66" t="str">
        <f aca="false">IF(OR('Vstupní data'!T384&gt;0,'Vstupní data'!U384&gt;0),VLOOKUP(I384,'Pril3-drev'!$H$5:$J$83,3,0),"")</f>
        <v/>
      </c>
      <c r="AJ384" s="66" t="n">
        <f aca="false">IF('Vstupní data'!V384="prostokořenný",0,IF('Vstupní data'!V384="krytokořenný","k",IF('Vstupní data'!V384="poloodrostky nebo odrostky, prostokořenné i krytokořenné","po",0)))</f>
        <v>0</v>
      </c>
      <c r="AK384" s="66" t="n">
        <f aca="false">IF(OR('Vstupní data'!T384&gt;0,'Vstupní data'!U384&gt;0),IF(AJ384="k",0.9*VLOOKUP(AI384,'ha-pocty-vyhl'!$A$5:$B$20,2,0),IF(AJ384="po",0.8*VLOOKUP(AI384,'ha-pocty-vyhl'!$A$5:$B$20,2,0),VLOOKUP(AI384,'ha-pocty-vyhl'!$A$5:$B$20,2,0))),0)</f>
        <v>0</v>
      </c>
      <c r="AL384" s="66" t="n">
        <f aca="false">IF(OR('Vstupní data'!T384&gt;0,'Vstupní data'!U384&gt;0),'Vstupní data'!K384*'Vstupní data'!M384/100,0)</f>
        <v>0</v>
      </c>
      <c r="AM384" s="66" t="n">
        <f aca="false">IF(OR('Vstupní data'!T384&gt;0,'Vstupní data'!U384&gt;0),IF('Vstupní data'!T384&gt;0,'Vstupní data'!T384,ROUND(10*'Vstupní data'!U384/AK384,0)),0)</f>
        <v>0</v>
      </c>
      <c r="AN384" s="69" t="n">
        <f aca="false">IF('Vstupní data'!T384&gt;0,   IF('Vstupní data'!T384&lt;=AL384,'Vstupní data'!T384,AL384),   IF(AM384&lt;AL384,AM384,AL384))</f>
        <v>0</v>
      </c>
      <c r="AO384" s="69" t="n">
        <f aca="false">'Vstupní data'!X384</f>
        <v>0</v>
      </c>
      <c r="AP384" s="66" t="n">
        <f aca="false">IF(OR('Vstupní data'!T384&gt;0,'Vstupní data'!U384&gt;0),IF(I384&lt;&gt;0,VLOOKUP(I384,'Pril3-drev'!$H$5:$I$83,2,0),0),0)</f>
        <v>0</v>
      </c>
      <c r="AQ384" s="66" t="n">
        <f aca="false">'Vstupní data'!Y384</f>
        <v>0</v>
      </c>
      <c r="AR384" s="66" t="str">
        <f aca="false">IF(AC384&gt;5,   IF('Vstupní data'!Y384&gt;0,   VLOOKUP(VLOOKUP(CONCATENATE(VLOOKUP(I384,'Pril3-drev'!$H$4:$L$83,5,0),AC384),'Pril3-drev'!$Q$4:$R$2803,2,0),'AVB-BS'!$C$5:$S$29 ,LOOKUP(AQ384,'AVB-BS'!$D$3:$S$3,'AVB-BS'!$D$1:$S$1) ,0 )   ,   IF('Vstupní data'!Z384&gt;0,'Vstupní data'!Z384,0)) , "")</f>
        <v/>
      </c>
      <c r="AS384" s="70" t="str">
        <f aca="false">IF(AC384&gt;5,VLOOKUP(CONCATENATE(AP384,AR384),'Pril1-THLPa'!$H$6:$N$96,4,0),"")</f>
        <v/>
      </c>
      <c r="AT384" s="70" t="str">
        <f aca="false">IF(AC384&gt;5,VLOOKUP(CONCATENATE(AP384,AR384),'Pril1-THLPa'!$H$6:$N$96,5,0),"")</f>
        <v/>
      </c>
      <c r="AU384" s="70" t="str">
        <f aca="false">IF(AC384&gt;5,VLOOKUP(CONCATENATE(AP384,AR384),'Pril1-THLPa'!$H$6:$N$96,6,0),"")</f>
        <v/>
      </c>
      <c r="AV384" s="70" t="str">
        <f aca="false">IF(AC384&gt;5,VLOOKUP(CONCATENATE(AP384,AR384),'Pril1-THLPa'!$H$6:$N$96,7,0),"")</f>
        <v/>
      </c>
      <c r="AW384" s="70" t="str">
        <f aca="false">IF(AC384&gt;5,VLOOKUP(CONCATENATE(AP384,AR384),'Pril1-THLPa'!$H$6:$O$96,8,0),"")</f>
        <v/>
      </c>
      <c r="AX384" s="66" t="n">
        <f aca="false">IF(AC384&gt;0,IF(AND(AC384&gt;0,AC384&lt;=5),VLOOKUP(AP384,'Pril1-THLPa'!$A$6:$F$18,LOOKUP(AC384,'Pril1-THLPa'!$B$5:$F$5,'Pril1-THLPa'!$B$4:$F$4),0),AS384+AT384*(AC384-5)+AU384*POWER(AC384-5,2)+AV384*POWER(AC384-5,3)+AW384*POWER(AC384-5,4)),0)</f>
        <v>0</v>
      </c>
      <c r="AY384" s="71"/>
      <c r="AZ384" s="66" t="n">
        <f aca="false">'Vstupní data'!AA384</f>
        <v>0</v>
      </c>
      <c r="BA384" s="66" t="n">
        <f aca="false">IF(OR('Vstupní data'!T384&gt;0,'Vstupní data'!U384&gt;0),IF(AC384&lt;&gt;"",AX384*AO384/10*(100+AZ384)/100,0),0)</f>
        <v>0</v>
      </c>
      <c r="BB384" s="67" t="n">
        <f aca="false">IF(AC384&lt;&gt;"",ROUND(BA384*AN384,0),0)</f>
        <v>0</v>
      </c>
      <c r="BC384" s="68" t="str">
        <f aca="false">IF(AE384&gt;0,BB384/AE384,"")</f>
        <v/>
      </c>
      <c r="BD384" s="66" t="n">
        <f aca="false">'Vstupní data'!AE384</f>
        <v>0</v>
      </c>
      <c r="BF384" s="66" t="n">
        <f aca="false">'Vstupní data'!AC384</f>
        <v>0</v>
      </c>
      <c r="BH384" s="66" t="n">
        <f aca="false">'Vstupní data'!AD384</f>
        <v>0</v>
      </c>
      <c r="BI384" s="66" t="n">
        <f aca="false">'Vstupní data'!AF384</f>
        <v>0</v>
      </c>
      <c r="BJ384" s="69" t="n">
        <f aca="false">'Vstupní data'!AG384</f>
        <v>0</v>
      </c>
      <c r="BK384" s="69" t="n">
        <f aca="false">IF(BF384&lt;&gt;0,VLOOKUP(I384,'Pril3-drev'!$H$5:$I$83,2,0),0)</f>
        <v>0</v>
      </c>
      <c r="BL384" s="69" t="n">
        <f aca="false">IF(BF384&lt;&gt;0,VLOOKUP(BK384,'Pril3-drev'!$A$5:$C$17,3,0),0)</f>
        <v>0</v>
      </c>
      <c r="BM384" s="69" t="n">
        <f aca="false">'Vstupní data'!AH384</f>
        <v>0</v>
      </c>
      <c r="BN384" s="69" t="n">
        <f aca="false">IF('Vstupní data'!AH384&gt;0,   VLOOKUP(VLOOKUP(CONCATENATE(VLOOKUP(I384,'Pril3-drev'!$H$4:$L$83,5,0),BD384),'Pril3-drev'!$Q$4:$R$2803,2,0),'AVB-BS'!$C$5:$S$29 ,LOOKUP(BM384,'AVB-BS'!$D$3:$S$3,'AVB-BS'!$D$1:$S$1) ,0 )   ,   IF('Vstupní data'!AI384&gt;0,'Vstupní data'!AI384,0))</f>
        <v>0</v>
      </c>
      <c r="BO384" s="69" t="str">
        <f aca="false">IF(BX384&gt;5,VLOOKUP(CONCATENATE(BK384,BN384),'Pril1-THLPa'!$H$6:$N$96,4,0),"")</f>
        <v/>
      </c>
      <c r="BP384" s="69" t="str">
        <f aca="false">IF(BX384&gt;5,VLOOKUP(CONCATENATE(BK384,BN384),'Pril1-THLPa'!$H$6:$N$96,5,0),"")</f>
        <v/>
      </c>
      <c r="BQ384" s="69" t="str">
        <f aca="false">IF(BX384&gt;5,VLOOKUP(CONCATENATE(BK384,BN384),'Pril1-THLPa'!$H$6:$N$96,6,0),"")</f>
        <v/>
      </c>
      <c r="BR384" s="69" t="str">
        <f aca="false">IF(BX384&gt;5,VLOOKUP(CONCATENATE(BK384,BN384),'Pril1-THLPa'!$H$6:$N$96,7,0),"")</f>
        <v/>
      </c>
      <c r="BS384" s="69" t="str">
        <f aca="false">IF(BX384&gt;5,VLOOKUP(CONCATENATE(BK384,BN384),'Pril1-THLPa'!$H$6:$O$96,8,0),"")</f>
        <v/>
      </c>
      <c r="BT384" s="69" t="str">
        <f aca="false">IF(BF384&gt;0, IF(BK384="smrk",  VLOOKUP(VLOOKUP(BD384,'Pril9-K3'!$L$8:$M$207,2,0),'Pril9-K3'!$A$8:$J$16,LOOKUP(BN384,'Pril9-K3'!$A$7:$J$7,'Pril9-K3'!$A$5:$J$5),0), IF(AND(BK384&lt;&gt;"smrk",'Vstupní data'!AK384&lt;&gt;""),'Vstupní data'!AK384,   VLOOKUP(VLOOKUP(BD384,'Pril9-K3'!$L$8:$M$207,2,0),'Pril9-K3'!$A$8:$J$16,LOOKUP(BN384,'Pril9-K3'!$A$7:$J$7,'Pril9-K3'!$A$5:$J$5),0)   )),   "")</f>
        <v/>
      </c>
      <c r="BV384" s="69" t="n">
        <f aca="false">'Vstupní data'!AJ384</f>
        <v>0</v>
      </c>
      <c r="BW384" s="69" t="n">
        <f aca="false">IF(BF384&gt;0,IF(J384&gt;0,J384,K384*H384/100),0)</f>
        <v>0</v>
      </c>
      <c r="BX384" s="69" t="n">
        <f aca="false">IF(BF384&gt;0,IF(BJ384&gt;BL384,BL384,BJ384),0)</f>
        <v>0</v>
      </c>
      <c r="BY384" s="69" t="n">
        <f aca="false">IF(BD384=0,0,IF(AND(BX384&gt;0,BX384&lt;=5),  IF(AND(BX384&gt;0,BX384&lt;=5),VLOOKUP(BK384,'Pril1-THLPa'!$A$6:$F$18,IF(AND(BX384&gt;0,BX384&lt;=5),LOOKUP(BX384,'Pril1-THLPa'!$B$5:$F$5,'Pril1-THLPa'!$B$4:$F$4),""),0),""),  IF(BX384&gt;5,BO384+BP384*(BX384-5)+BQ384*POWER(BX384-5,2)+BR384*POWER(BX384-5,3)+BS384*POWER(BX384-5,4),"")))</f>
        <v>0</v>
      </c>
      <c r="BZ384" s="69" t="n">
        <f aca="false">IF(BY384&gt;0,BY384*BI384/10*BW384*(100+BV384)/100,0)</f>
        <v>0</v>
      </c>
      <c r="CA384" s="69" t="n">
        <f aca="false">IF(BD384&gt;0,BX384-IF(BD384&gt;BX384,BX384,BD384),0)</f>
        <v>0</v>
      </c>
      <c r="CB384" s="69" t="n">
        <f aca="false">POWER(1.01,CA384)</f>
        <v>1</v>
      </c>
      <c r="CC384" s="69" t="n">
        <f aca="false">IF(BF384&gt;0,IF(BF384&gt;BH384,1,BF384/BH384),0)</f>
        <v>0</v>
      </c>
      <c r="CD384" s="72" t="n">
        <f aca="false">IF(BD384=0,0,IF(BF384&gt;0,ROUND(IF(CB384&lt;&gt;0,BZ384*BT384*1/CB384*CC384,0),0),0))</f>
        <v>0</v>
      </c>
      <c r="CE384" s="73" t="str">
        <f aca="false">IF(BF384&gt;0,IF(BF384&gt;BH384,CD384/BF384,CD384/BH384),"")</f>
        <v/>
      </c>
      <c r="CF384" s="69" t="n">
        <f aca="false">'Vstupní data'!AM384</f>
        <v>0</v>
      </c>
      <c r="CG384" s="69" t="n">
        <f aca="false">'Vstupní data'!AN384</f>
        <v>0</v>
      </c>
      <c r="CH384" s="69" t="n">
        <f aca="false">'Vstupní data'!AO384</f>
        <v>0</v>
      </c>
      <c r="CI384" s="69" t="n">
        <f aca="false">'Vstupní data'!AP384</f>
        <v>0</v>
      </c>
      <c r="CJ384" s="72" t="n">
        <f aca="false">ROUND(CH384*CI384,0)</f>
        <v>0</v>
      </c>
      <c r="CK384" s="74" t="str">
        <f aca="false">IF(OR(AA384&gt;0,BB384&gt;0,CD384&gt;0,CJ384&gt;0),AA384+BB384+CD384+CJ384,"")</f>
        <v/>
      </c>
    </row>
    <row r="385" customFormat="false" ht="12.8" hidden="false" customHeight="false" outlineLevel="0" collapsed="false">
      <c r="A385" s="66" t="n">
        <f aca="false">'Vstupní data'!A385</f>
        <v>0</v>
      </c>
      <c r="F385" s="66" t="str">
        <f aca="false">CONCATENATE('Vstupní data'!F385,'Vstupní data'!G385,'Vstupní data'!H385,'Vstupní data'!I385)</f>
        <v/>
      </c>
      <c r="G385" s="66"/>
      <c r="H385" s="66" t="n">
        <f aca="false">'Vstupní data'!K385</f>
        <v>0</v>
      </c>
      <c r="I385" s="66" t="n">
        <f aca="false">'Vstupní data'!L385</f>
        <v>0</v>
      </c>
      <c r="J385" s="66" t="n">
        <f aca="false">'Vstupní data'!K385*'Vstupní data'!M385/100</f>
        <v>0</v>
      </c>
      <c r="L385" s="66" t="n">
        <f aca="false">IF('Vstupní data'!N385="prostokořenný",0,IF('Vstupní data'!N385="krytokořenný","k",IF('Vstupní data'!N385="poloodrostky nebo odrostky, prostokořenné i krytokořenné","po",0)))</f>
        <v>0</v>
      </c>
      <c r="N385" s="66"/>
      <c r="O385" s="66" t="n">
        <f aca="false">'Vstupní data'!O385</f>
        <v>0</v>
      </c>
      <c r="P385" s="66" t="n">
        <f aca="false">IF(O385&gt;0,VLOOKUP(CONCATENATE(VLOOKUP(I385,'Pril3-drev'!$H$5:$K$83,4,0),"-",'Vstupní data'!R385),K2!$C$15:$D$23,2,0),0)</f>
        <v>0</v>
      </c>
      <c r="Q385" s="66" t="n">
        <f aca="false">IF(O385&gt;0,VLOOKUP(I385,'Pril3-drev'!$H$5:$I$83,2,0),0)</f>
        <v>0</v>
      </c>
      <c r="R385" s="66" t="n">
        <f aca="false">IF(Q385&gt;0,VLOOKUP(Q385,'Pril6-okus'!$A$5:$B$17,2,0),0)</f>
        <v>0</v>
      </c>
      <c r="S385" s="66" t="n">
        <f aca="false">IF(O385&gt;0,VLOOKUP(I385,'Pril3-drev'!$H$5:$J$83,3,0),0)</f>
        <v>0</v>
      </c>
      <c r="T385" s="66" t="str">
        <f aca="false">IF(O385&gt;0,IF(L385="k",0.9*VLOOKUP(S385,'ha-pocty-vyhl'!$A$5:$B$20,2,0),IF(L385="po",0.8*VLOOKUP(S385,'ha-pocty-vyhl'!$A$5:$B$20,2,0),VLOOKUP(S385,'ha-pocty-vyhl'!$A$5:$B$20,2,0))),"")</f>
        <v/>
      </c>
      <c r="U385" s="66" t="n">
        <f aca="false">'Vstupní data'!P385</f>
        <v>0</v>
      </c>
      <c r="V385" s="66" t="n">
        <f aca="false">IF(O385&gt;0,1.3*T385*1000*Z385/10000,0)</f>
        <v>0</v>
      </c>
      <c r="W385" s="66" t="n">
        <f aca="false">IF(O385&gt;0,1.3*T385*1000*Z385/10000,0)</f>
        <v>0</v>
      </c>
      <c r="X385" s="66" t="n">
        <f aca="false">IF(O385&gt;0,IF(O385&gt;V385,V385,O385),0)</f>
        <v>0</v>
      </c>
      <c r="Y385" s="66" t="n">
        <f aca="false">IF(O385&gt;0,IF(IF(U385&gt;W385,W385,U385)&lt;X385,W385,IF(U385&gt;W385,W385,U385)),0)</f>
        <v>0</v>
      </c>
      <c r="Z385" s="66" t="n">
        <f aca="false">IF(O385&gt;0,IF(J385&gt;0,J385,K385*H385/100),0)</f>
        <v>0</v>
      </c>
      <c r="AA385" s="67" t="n">
        <f aca="false">IF(O385&gt;0,CEILING(R385*P385*X385/Y385*Z385,1),0)</f>
        <v>0</v>
      </c>
      <c r="AB385" s="68" t="n">
        <f aca="false">IF(O385&gt;0,AA385/O385,0)</f>
        <v>0</v>
      </c>
      <c r="AC385" s="66" t="n">
        <f aca="false">'Vstupní data'!W385</f>
        <v>0</v>
      </c>
      <c r="AI385" s="66" t="str">
        <f aca="false">IF(OR('Vstupní data'!T385&gt;0,'Vstupní data'!U385&gt;0),VLOOKUP(I385,'Pril3-drev'!$H$5:$J$83,3,0),"")</f>
        <v/>
      </c>
      <c r="AJ385" s="66" t="n">
        <f aca="false">IF('Vstupní data'!V385="prostokořenný",0,IF('Vstupní data'!V385="krytokořenný","k",IF('Vstupní data'!V385="poloodrostky nebo odrostky, prostokořenné i krytokořenné","po",0)))</f>
        <v>0</v>
      </c>
      <c r="AK385" s="66" t="n">
        <f aca="false">IF(OR('Vstupní data'!T385&gt;0,'Vstupní data'!U385&gt;0),IF(AJ385="k",0.9*VLOOKUP(AI385,'ha-pocty-vyhl'!$A$5:$B$20,2,0),IF(AJ385="po",0.8*VLOOKUP(AI385,'ha-pocty-vyhl'!$A$5:$B$20,2,0),VLOOKUP(AI385,'ha-pocty-vyhl'!$A$5:$B$20,2,0))),0)</f>
        <v>0</v>
      </c>
      <c r="AL385" s="66" t="n">
        <f aca="false">IF(OR('Vstupní data'!T385&gt;0,'Vstupní data'!U385&gt;0),'Vstupní data'!K385*'Vstupní data'!M385/100,0)</f>
        <v>0</v>
      </c>
      <c r="AM385" s="66" t="n">
        <f aca="false">IF(OR('Vstupní data'!T385&gt;0,'Vstupní data'!U385&gt;0),IF('Vstupní data'!T385&gt;0,'Vstupní data'!T385,ROUND(10*'Vstupní data'!U385/AK385,0)),0)</f>
        <v>0</v>
      </c>
      <c r="AN385" s="69" t="n">
        <f aca="false">IF('Vstupní data'!T385&gt;0,   IF('Vstupní data'!T385&lt;=AL385,'Vstupní data'!T385,AL385),   IF(AM385&lt;AL385,AM385,AL385))</f>
        <v>0</v>
      </c>
      <c r="AO385" s="69" t="n">
        <f aca="false">'Vstupní data'!X385</f>
        <v>0</v>
      </c>
      <c r="AP385" s="66" t="n">
        <f aca="false">IF(OR('Vstupní data'!T385&gt;0,'Vstupní data'!U385&gt;0),IF(I385&lt;&gt;0,VLOOKUP(I385,'Pril3-drev'!$H$5:$I$83,2,0),0),0)</f>
        <v>0</v>
      </c>
      <c r="AQ385" s="66" t="n">
        <f aca="false">'Vstupní data'!Y385</f>
        <v>0</v>
      </c>
      <c r="AR385" s="66" t="str">
        <f aca="false">IF(AC385&gt;5,   IF('Vstupní data'!Y385&gt;0,   VLOOKUP(VLOOKUP(CONCATENATE(VLOOKUP(I385,'Pril3-drev'!$H$4:$L$83,5,0),AC385),'Pril3-drev'!$Q$4:$R$2803,2,0),'AVB-BS'!$C$5:$S$29 ,LOOKUP(AQ385,'AVB-BS'!$D$3:$S$3,'AVB-BS'!$D$1:$S$1) ,0 )   ,   IF('Vstupní data'!Z385&gt;0,'Vstupní data'!Z385,0)) , "")</f>
        <v/>
      </c>
      <c r="AS385" s="70" t="str">
        <f aca="false">IF(AC385&gt;5,VLOOKUP(CONCATENATE(AP385,AR385),'Pril1-THLPa'!$H$6:$N$96,4,0),"")</f>
        <v/>
      </c>
      <c r="AT385" s="70" t="str">
        <f aca="false">IF(AC385&gt;5,VLOOKUP(CONCATENATE(AP385,AR385),'Pril1-THLPa'!$H$6:$N$96,5,0),"")</f>
        <v/>
      </c>
      <c r="AU385" s="70" t="str">
        <f aca="false">IF(AC385&gt;5,VLOOKUP(CONCATENATE(AP385,AR385),'Pril1-THLPa'!$H$6:$N$96,6,0),"")</f>
        <v/>
      </c>
      <c r="AV385" s="70" t="str">
        <f aca="false">IF(AC385&gt;5,VLOOKUP(CONCATENATE(AP385,AR385),'Pril1-THLPa'!$H$6:$N$96,7,0),"")</f>
        <v/>
      </c>
      <c r="AW385" s="70" t="str">
        <f aca="false">IF(AC385&gt;5,VLOOKUP(CONCATENATE(AP385,AR385),'Pril1-THLPa'!$H$6:$O$96,8,0),"")</f>
        <v/>
      </c>
      <c r="AX385" s="66" t="n">
        <f aca="false">IF(AC385&gt;0,IF(AND(AC385&gt;0,AC385&lt;=5),VLOOKUP(AP385,'Pril1-THLPa'!$A$6:$F$18,LOOKUP(AC385,'Pril1-THLPa'!$B$5:$F$5,'Pril1-THLPa'!$B$4:$F$4),0),AS385+AT385*(AC385-5)+AU385*POWER(AC385-5,2)+AV385*POWER(AC385-5,3)+AW385*POWER(AC385-5,4)),0)</f>
        <v>0</v>
      </c>
      <c r="AY385" s="71"/>
      <c r="AZ385" s="66" t="n">
        <f aca="false">'Vstupní data'!AA385</f>
        <v>0</v>
      </c>
      <c r="BA385" s="66" t="n">
        <f aca="false">IF(OR('Vstupní data'!T385&gt;0,'Vstupní data'!U385&gt;0),IF(AC385&lt;&gt;"",AX385*AO385/10*(100+AZ385)/100,0),0)</f>
        <v>0</v>
      </c>
      <c r="BB385" s="67" t="n">
        <f aca="false">IF(AC385&lt;&gt;"",ROUND(BA385*AN385,0),0)</f>
        <v>0</v>
      </c>
      <c r="BC385" s="68" t="str">
        <f aca="false">IF(AE385&gt;0,BB385/AE385,"")</f>
        <v/>
      </c>
      <c r="BD385" s="66" t="n">
        <f aca="false">'Vstupní data'!AE385</f>
        <v>0</v>
      </c>
      <c r="BF385" s="66" t="n">
        <f aca="false">'Vstupní data'!AC385</f>
        <v>0</v>
      </c>
      <c r="BH385" s="66" t="n">
        <f aca="false">'Vstupní data'!AD385</f>
        <v>0</v>
      </c>
      <c r="BI385" s="66" t="n">
        <f aca="false">'Vstupní data'!AF385</f>
        <v>0</v>
      </c>
      <c r="BJ385" s="69" t="n">
        <f aca="false">'Vstupní data'!AG385</f>
        <v>0</v>
      </c>
      <c r="BK385" s="69" t="n">
        <f aca="false">IF(BF385&lt;&gt;0,VLOOKUP(I385,'Pril3-drev'!$H$5:$I$83,2,0),0)</f>
        <v>0</v>
      </c>
      <c r="BL385" s="69" t="n">
        <f aca="false">IF(BF385&lt;&gt;0,VLOOKUP(BK385,'Pril3-drev'!$A$5:$C$17,3,0),0)</f>
        <v>0</v>
      </c>
      <c r="BM385" s="69" t="n">
        <f aca="false">'Vstupní data'!AH385</f>
        <v>0</v>
      </c>
      <c r="BN385" s="69" t="n">
        <f aca="false">IF('Vstupní data'!AH385&gt;0,   VLOOKUP(VLOOKUP(CONCATENATE(VLOOKUP(I385,'Pril3-drev'!$H$4:$L$83,5,0),BD385),'Pril3-drev'!$Q$4:$R$2803,2,0),'AVB-BS'!$C$5:$S$29 ,LOOKUP(BM385,'AVB-BS'!$D$3:$S$3,'AVB-BS'!$D$1:$S$1) ,0 )   ,   IF('Vstupní data'!AI385&gt;0,'Vstupní data'!AI385,0))</f>
        <v>0</v>
      </c>
      <c r="BO385" s="69" t="str">
        <f aca="false">IF(BX385&gt;5,VLOOKUP(CONCATENATE(BK385,BN385),'Pril1-THLPa'!$H$6:$N$96,4,0),"")</f>
        <v/>
      </c>
      <c r="BP385" s="69" t="str">
        <f aca="false">IF(BX385&gt;5,VLOOKUP(CONCATENATE(BK385,BN385),'Pril1-THLPa'!$H$6:$N$96,5,0),"")</f>
        <v/>
      </c>
      <c r="BQ385" s="69" t="str">
        <f aca="false">IF(BX385&gt;5,VLOOKUP(CONCATENATE(BK385,BN385),'Pril1-THLPa'!$H$6:$N$96,6,0),"")</f>
        <v/>
      </c>
      <c r="BR385" s="69" t="str">
        <f aca="false">IF(BX385&gt;5,VLOOKUP(CONCATENATE(BK385,BN385),'Pril1-THLPa'!$H$6:$N$96,7,0),"")</f>
        <v/>
      </c>
      <c r="BS385" s="69" t="str">
        <f aca="false">IF(BX385&gt;5,VLOOKUP(CONCATENATE(BK385,BN385),'Pril1-THLPa'!$H$6:$O$96,8,0),"")</f>
        <v/>
      </c>
      <c r="BT385" s="69" t="str">
        <f aca="false">IF(BF385&gt;0, IF(BK385="smrk",  VLOOKUP(VLOOKUP(BD385,'Pril9-K3'!$L$8:$M$207,2,0),'Pril9-K3'!$A$8:$J$16,LOOKUP(BN385,'Pril9-K3'!$A$7:$J$7,'Pril9-K3'!$A$5:$J$5),0), IF(AND(BK385&lt;&gt;"smrk",'Vstupní data'!AK385&lt;&gt;""),'Vstupní data'!AK385,   VLOOKUP(VLOOKUP(BD385,'Pril9-K3'!$L$8:$M$207,2,0),'Pril9-K3'!$A$8:$J$16,LOOKUP(BN385,'Pril9-K3'!$A$7:$J$7,'Pril9-K3'!$A$5:$J$5),0)   )),   "")</f>
        <v/>
      </c>
      <c r="BV385" s="69" t="n">
        <f aca="false">'Vstupní data'!AJ385</f>
        <v>0</v>
      </c>
      <c r="BW385" s="69" t="n">
        <f aca="false">IF(BF385&gt;0,IF(J385&gt;0,J385,K385*H385/100),0)</f>
        <v>0</v>
      </c>
      <c r="BX385" s="69" t="n">
        <f aca="false">IF(BF385&gt;0,IF(BJ385&gt;BL385,BL385,BJ385),0)</f>
        <v>0</v>
      </c>
      <c r="BY385" s="69" t="n">
        <f aca="false">IF(BD385=0,0,IF(AND(BX385&gt;0,BX385&lt;=5),  IF(AND(BX385&gt;0,BX385&lt;=5),VLOOKUP(BK385,'Pril1-THLPa'!$A$6:$F$18,IF(AND(BX385&gt;0,BX385&lt;=5),LOOKUP(BX385,'Pril1-THLPa'!$B$5:$F$5,'Pril1-THLPa'!$B$4:$F$4),""),0),""),  IF(BX385&gt;5,BO385+BP385*(BX385-5)+BQ385*POWER(BX385-5,2)+BR385*POWER(BX385-5,3)+BS385*POWER(BX385-5,4),"")))</f>
        <v>0</v>
      </c>
      <c r="BZ385" s="69" t="n">
        <f aca="false">IF(BY385&gt;0,BY385*BI385/10*BW385*(100+BV385)/100,0)</f>
        <v>0</v>
      </c>
      <c r="CA385" s="69" t="n">
        <f aca="false">IF(BD385&gt;0,BX385-IF(BD385&gt;BX385,BX385,BD385),0)</f>
        <v>0</v>
      </c>
      <c r="CB385" s="69" t="n">
        <f aca="false">POWER(1.01,CA385)</f>
        <v>1</v>
      </c>
      <c r="CC385" s="69" t="n">
        <f aca="false">IF(BF385&gt;0,IF(BF385&gt;BH385,1,BF385/BH385),0)</f>
        <v>0</v>
      </c>
      <c r="CD385" s="72" t="n">
        <f aca="false">IF(BD385=0,0,IF(BF385&gt;0,ROUND(IF(CB385&lt;&gt;0,BZ385*BT385*1/CB385*CC385,0),0),0))</f>
        <v>0</v>
      </c>
      <c r="CE385" s="73" t="str">
        <f aca="false">IF(BF385&gt;0,IF(BF385&gt;BH385,CD385/BF385,CD385/BH385),"")</f>
        <v/>
      </c>
      <c r="CF385" s="69" t="n">
        <f aca="false">'Vstupní data'!AM385</f>
        <v>0</v>
      </c>
      <c r="CG385" s="69" t="n">
        <f aca="false">'Vstupní data'!AN385</f>
        <v>0</v>
      </c>
      <c r="CH385" s="69" t="n">
        <f aca="false">'Vstupní data'!AO385</f>
        <v>0</v>
      </c>
      <c r="CI385" s="69" t="n">
        <f aca="false">'Vstupní data'!AP385</f>
        <v>0</v>
      </c>
      <c r="CJ385" s="72" t="n">
        <f aca="false">ROUND(CH385*CI385,0)</f>
        <v>0</v>
      </c>
      <c r="CK385" s="74" t="str">
        <f aca="false">IF(OR(AA385&gt;0,BB385&gt;0,CD385&gt;0,CJ385&gt;0),AA385+BB385+CD385+CJ385,"")</f>
        <v/>
      </c>
    </row>
    <row r="386" customFormat="false" ht="12.8" hidden="false" customHeight="false" outlineLevel="0" collapsed="false">
      <c r="A386" s="66" t="n">
        <f aca="false">'Vstupní data'!A386</f>
        <v>0</v>
      </c>
      <c r="F386" s="66" t="str">
        <f aca="false">CONCATENATE('Vstupní data'!F386,'Vstupní data'!G386,'Vstupní data'!H386,'Vstupní data'!I386)</f>
        <v/>
      </c>
      <c r="G386" s="66"/>
      <c r="H386" s="66" t="n">
        <f aca="false">'Vstupní data'!K386</f>
        <v>0</v>
      </c>
      <c r="I386" s="66" t="n">
        <f aca="false">'Vstupní data'!L386</f>
        <v>0</v>
      </c>
      <c r="J386" s="66" t="n">
        <f aca="false">'Vstupní data'!K386*'Vstupní data'!M386/100</f>
        <v>0</v>
      </c>
      <c r="L386" s="66" t="n">
        <f aca="false">IF('Vstupní data'!N386="prostokořenný",0,IF('Vstupní data'!N386="krytokořenný","k",IF('Vstupní data'!N386="poloodrostky nebo odrostky, prostokořenné i krytokořenné","po",0)))</f>
        <v>0</v>
      </c>
      <c r="N386" s="66"/>
      <c r="O386" s="66" t="n">
        <f aca="false">'Vstupní data'!O386</f>
        <v>0</v>
      </c>
      <c r="P386" s="66" t="n">
        <f aca="false">IF(O386&gt;0,VLOOKUP(CONCATENATE(VLOOKUP(I386,'Pril3-drev'!$H$5:$K$83,4,0),"-",'Vstupní data'!R386),K2!$C$15:$D$23,2,0),0)</f>
        <v>0</v>
      </c>
      <c r="Q386" s="66" t="n">
        <f aca="false">IF(O386&gt;0,VLOOKUP(I386,'Pril3-drev'!$H$5:$I$83,2,0),0)</f>
        <v>0</v>
      </c>
      <c r="R386" s="66" t="n">
        <f aca="false">IF(Q386&gt;0,VLOOKUP(Q386,'Pril6-okus'!$A$5:$B$17,2,0),0)</f>
        <v>0</v>
      </c>
      <c r="S386" s="66" t="n">
        <f aca="false">IF(O386&gt;0,VLOOKUP(I386,'Pril3-drev'!$H$5:$J$83,3,0),0)</f>
        <v>0</v>
      </c>
      <c r="T386" s="66" t="str">
        <f aca="false">IF(O386&gt;0,IF(L386="k",0.9*VLOOKUP(S386,'ha-pocty-vyhl'!$A$5:$B$20,2,0),IF(L386="po",0.8*VLOOKUP(S386,'ha-pocty-vyhl'!$A$5:$B$20,2,0),VLOOKUP(S386,'ha-pocty-vyhl'!$A$5:$B$20,2,0))),"")</f>
        <v/>
      </c>
      <c r="U386" s="66" t="n">
        <f aca="false">'Vstupní data'!P386</f>
        <v>0</v>
      </c>
      <c r="V386" s="66" t="n">
        <f aca="false">IF(O386&gt;0,1.3*T386*1000*Z386/10000,0)</f>
        <v>0</v>
      </c>
      <c r="W386" s="66" t="n">
        <f aca="false">IF(O386&gt;0,1.3*T386*1000*Z386/10000,0)</f>
        <v>0</v>
      </c>
      <c r="X386" s="66" t="n">
        <f aca="false">IF(O386&gt;0,IF(O386&gt;V386,V386,O386),0)</f>
        <v>0</v>
      </c>
      <c r="Y386" s="66" t="n">
        <f aca="false">IF(O386&gt;0,IF(IF(U386&gt;W386,W386,U386)&lt;X386,W386,IF(U386&gt;W386,W386,U386)),0)</f>
        <v>0</v>
      </c>
      <c r="Z386" s="66" t="n">
        <f aca="false">IF(O386&gt;0,IF(J386&gt;0,J386,K386*H386/100),0)</f>
        <v>0</v>
      </c>
      <c r="AA386" s="67" t="n">
        <f aca="false">IF(O386&gt;0,CEILING(R386*P386*X386/Y386*Z386,1),0)</f>
        <v>0</v>
      </c>
      <c r="AB386" s="68" t="n">
        <f aca="false">IF(O386&gt;0,AA386/O386,0)</f>
        <v>0</v>
      </c>
      <c r="AC386" s="66" t="n">
        <f aca="false">'Vstupní data'!W386</f>
        <v>0</v>
      </c>
      <c r="AI386" s="66" t="str">
        <f aca="false">IF(OR('Vstupní data'!T386&gt;0,'Vstupní data'!U386&gt;0),VLOOKUP(I386,'Pril3-drev'!$H$5:$J$83,3,0),"")</f>
        <v/>
      </c>
      <c r="AJ386" s="66" t="n">
        <f aca="false">IF('Vstupní data'!V386="prostokořenný",0,IF('Vstupní data'!V386="krytokořenný","k",IF('Vstupní data'!V386="poloodrostky nebo odrostky, prostokořenné i krytokořenné","po",0)))</f>
        <v>0</v>
      </c>
      <c r="AK386" s="66" t="n">
        <f aca="false">IF(OR('Vstupní data'!T386&gt;0,'Vstupní data'!U386&gt;0),IF(AJ386="k",0.9*VLOOKUP(AI386,'ha-pocty-vyhl'!$A$5:$B$20,2,0),IF(AJ386="po",0.8*VLOOKUP(AI386,'ha-pocty-vyhl'!$A$5:$B$20,2,0),VLOOKUP(AI386,'ha-pocty-vyhl'!$A$5:$B$20,2,0))),0)</f>
        <v>0</v>
      </c>
      <c r="AL386" s="66" t="n">
        <f aca="false">IF(OR('Vstupní data'!T386&gt;0,'Vstupní data'!U386&gt;0),'Vstupní data'!K386*'Vstupní data'!M386/100,0)</f>
        <v>0</v>
      </c>
      <c r="AM386" s="66" t="n">
        <f aca="false">IF(OR('Vstupní data'!T386&gt;0,'Vstupní data'!U386&gt;0),IF('Vstupní data'!T386&gt;0,'Vstupní data'!T386,ROUND(10*'Vstupní data'!U386/AK386,0)),0)</f>
        <v>0</v>
      </c>
      <c r="AN386" s="69" t="n">
        <f aca="false">IF('Vstupní data'!T386&gt;0,   IF('Vstupní data'!T386&lt;=AL386,'Vstupní data'!T386,AL386),   IF(AM386&lt;AL386,AM386,AL386))</f>
        <v>0</v>
      </c>
      <c r="AO386" s="69" t="n">
        <f aca="false">'Vstupní data'!X386</f>
        <v>0</v>
      </c>
      <c r="AP386" s="66" t="n">
        <f aca="false">IF(OR('Vstupní data'!T386&gt;0,'Vstupní data'!U386&gt;0),IF(I386&lt;&gt;0,VLOOKUP(I386,'Pril3-drev'!$H$5:$I$83,2,0),0),0)</f>
        <v>0</v>
      </c>
      <c r="AQ386" s="66" t="n">
        <f aca="false">'Vstupní data'!Y386</f>
        <v>0</v>
      </c>
      <c r="AR386" s="66" t="str">
        <f aca="false">IF(AC386&gt;5,   IF('Vstupní data'!Y386&gt;0,   VLOOKUP(VLOOKUP(CONCATENATE(VLOOKUP(I386,'Pril3-drev'!$H$4:$L$83,5,0),AC386),'Pril3-drev'!$Q$4:$R$2803,2,0),'AVB-BS'!$C$5:$S$29 ,LOOKUP(AQ386,'AVB-BS'!$D$3:$S$3,'AVB-BS'!$D$1:$S$1) ,0 )   ,   IF('Vstupní data'!Z386&gt;0,'Vstupní data'!Z386,0)) , "")</f>
        <v/>
      </c>
      <c r="AS386" s="70" t="str">
        <f aca="false">IF(AC386&gt;5,VLOOKUP(CONCATENATE(AP386,AR386),'Pril1-THLPa'!$H$6:$N$96,4,0),"")</f>
        <v/>
      </c>
      <c r="AT386" s="70" t="str">
        <f aca="false">IF(AC386&gt;5,VLOOKUP(CONCATENATE(AP386,AR386),'Pril1-THLPa'!$H$6:$N$96,5,0),"")</f>
        <v/>
      </c>
      <c r="AU386" s="70" t="str">
        <f aca="false">IF(AC386&gt;5,VLOOKUP(CONCATENATE(AP386,AR386),'Pril1-THLPa'!$H$6:$N$96,6,0),"")</f>
        <v/>
      </c>
      <c r="AV386" s="70" t="str">
        <f aca="false">IF(AC386&gt;5,VLOOKUP(CONCATENATE(AP386,AR386),'Pril1-THLPa'!$H$6:$N$96,7,0),"")</f>
        <v/>
      </c>
      <c r="AW386" s="70" t="str">
        <f aca="false">IF(AC386&gt;5,VLOOKUP(CONCATENATE(AP386,AR386),'Pril1-THLPa'!$H$6:$O$96,8,0),"")</f>
        <v/>
      </c>
      <c r="AX386" s="66" t="n">
        <f aca="false">IF(AC386&gt;0,IF(AND(AC386&gt;0,AC386&lt;=5),VLOOKUP(AP386,'Pril1-THLPa'!$A$6:$F$18,LOOKUP(AC386,'Pril1-THLPa'!$B$5:$F$5,'Pril1-THLPa'!$B$4:$F$4),0),AS386+AT386*(AC386-5)+AU386*POWER(AC386-5,2)+AV386*POWER(AC386-5,3)+AW386*POWER(AC386-5,4)),0)</f>
        <v>0</v>
      </c>
      <c r="AY386" s="71"/>
      <c r="AZ386" s="66" t="n">
        <f aca="false">'Vstupní data'!AA386</f>
        <v>0</v>
      </c>
      <c r="BA386" s="66" t="n">
        <f aca="false">IF(OR('Vstupní data'!T386&gt;0,'Vstupní data'!U386&gt;0),IF(AC386&lt;&gt;"",AX386*AO386/10*(100+AZ386)/100,0),0)</f>
        <v>0</v>
      </c>
      <c r="BB386" s="67" t="n">
        <f aca="false">IF(AC386&lt;&gt;"",ROUND(BA386*AN386,0),0)</f>
        <v>0</v>
      </c>
      <c r="BC386" s="68" t="str">
        <f aca="false">IF(AE386&gt;0,BB386/AE386,"")</f>
        <v/>
      </c>
      <c r="BD386" s="66" t="n">
        <f aca="false">'Vstupní data'!AE386</f>
        <v>0</v>
      </c>
      <c r="BF386" s="66" t="n">
        <f aca="false">'Vstupní data'!AC386</f>
        <v>0</v>
      </c>
      <c r="BH386" s="66" t="n">
        <f aca="false">'Vstupní data'!AD386</f>
        <v>0</v>
      </c>
      <c r="BI386" s="66" t="n">
        <f aca="false">'Vstupní data'!AF386</f>
        <v>0</v>
      </c>
      <c r="BJ386" s="69" t="n">
        <f aca="false">'Vstupní data'!AG386</f>
        <v>0</v>
      </c>
      <c r="BK386" s="69" t="n">
        <f aca="false">IF(BF386&lt;&gt;0,VLOOKUP(I386,'Pril3-drev'!$H$5:$I$83,2,0),0)</f>
        <v>0</v>
      </c>
      <c r="BL386" s="69" t="n">
        <f aca="false">IF(BF386&lt;&gt;0,VLOOKUP(BK386,'Pril3-drev'!$A$5:$C$17,3,0),0)</f>
        <v>0</v>
      </c>
      <c r="BM386" s="69" t="n">
        <f aca="false">'Vstupní data'!AH386</f>
        <v>0</v>
      </c>
      <c r="BN386" s="69" t="n">
        <f aca="false">IF('Vstupní data'!AH386&gt;0,   VLOOKUP(VLOOKUP(CONCATENATE(VLOOKUP(I386,'Pril3-drev'!$H$4:$L$83,5,0),BD386),'Pril3-drev'!$Q$4:$R$2803,2,0),'AVB-BS'!$C$5:$S$29 ,LOOKUP(BM386,'AVB-BS'!$D$3:$S$3,'AVB-BS'!$D$1:$S$1) ,0 )   ,   IF('Vstupní data'!AI386&gt;0,'Vstupní data'!AI386,0))</f>
        <v>0</v>
      </c>
      <c r="BO386" s="69" t="str">
        <f aca="false">IF(BX386&gt;5,VLOOKUP(CONCATENATE(BK386,BN386),'Pril1-THLPa'!$H$6:$N$96,4,0),"")</f>
        <v/>
      </c>
      <c r="BP386" s="69" t="str">
        <f aca="false">IF(BX386&gt;5,VLOOKUP(CONCATENATE(BK386,BN386),'Pril1-THLPa'!$H$6:$N$96,5,0),"")</f>
        <v/>
      </c>
      <c r="BQ386" s="69" t="str">
        <f aca="false">IF(BX386&gt;5,VLOOKUP(CONCATENATE(BK386,BN386),'Pril1-THLPa'!$H$6:$N$96,6,0),"")</f>
        <v/>
      </c>
      <c r="BR386" s="69" t="str">
        <f aca="false">IF(BX386&gt;5,VLOOKUP(CONCATENATE(BK386,BN386),'Pril1-THLPa'!$H$6:$N$96,7,0),"")</f>
        <v/>
      </c>
      <c r="BS386" s="69" t="str">
        <f aca="false">IF(BX386&gt;5,VLOOKUP(CONCATENATE(BK386,BN386),'Pril1-THLPa'!$H$6:$O$96,8,0),"")</f>
        <v/>
      </c>
      <c r="BT386" s="69" t="str">
        <f aca="false">IF(BF386&gt;0, IF(BK386="smrk",  VLOOKUP(VLOOKUP(BD386,'Pril9-K3'!$L$8:$M$207,2,0),'Pril9-K3'!$A$8:$J$16,LOOKUP(BN386,'Pril9-K3'!$A$7:$J$7,'Pril9-K3'!$A$5:$J$5),0), IF(AND(BK386&lt;&gt;"smrk",'Vstupní data'!AK386&lt;&gt;""),'Vstupní data'!AK386,   VLOOKUP(VLOOKUP(BD386,'Pril9-K3'!$L$8:$M$207,2,0),'Pril9-K3'!$A$8:$J$16,LOOKUP(BN386,'Pril9-K3'!$A$7:$J$7,'Pril9-K3'!$A$5:$J$5),0)   )),   "")</f>
        <v/>
      </c>
      <c r="BV386" s="69" t="n">
        <f aca="false">'Vstupní data'!AJ386</f>
        <v>0</v>
      </c>
      <c r="BW386" s="69" t="n">
        <f aca="false">IF(BF386&gt;0,IF(J386&gt;0,J386,K386*H386/100),0)</f>
        <v>0</v>
      </c>
      <c r="BX386" s="69" t="n">
        <f aca="false">IF(BF386&gt;0,IF(BJ386&gt;BL386,BL386,BJ386),0)</f>
        <v>0</v>
      </c>
      <c r="BY386" s="69" t="n">
        <f aca="false">IF(BD386=0,0,IF(AND(BX386&gt;0,BX386&lt;=5),  IF(AND(BX386&gt;0,BX386&lt;=5),VLOOKUP(BK386,'Pril1-THLPa'!$A$6:$F$18,IF(AND(BX386&gt;0,BX386&lt;=5),LOOKUP(BX386,'Pril1-THLPa'!$B$5:$F$5,'Pril1-THLPa'!$B$4:$F$4),""),0),""),  IF(BX386&gt;5,BO386+BP386*(BX386-5)+BQ386*POWER(BX386-5,2)+BR386*POWER(BX386-5,3)+BS386*POWER(BX386-5,4),"")))</f>
        <v>0</v>
      </c>
      <c r="BZ386" s="69" t="n">
        <f aca="false">IF(BY386&gt;0,BY386*BI386/10*BW386*(100+BV386)/100,0)</f>
        <v>0</v>
      </c>
      <c r="CA386" s="69" t="n">
        <f aca="false">IF(BD386&gt;0,BX386-IF(BD386&gt;BX386,BX386,BD386),0)</f>
        <v>0</v>
      </c>
      <c r="CB386" s="69" t="n">
        <f aca="false">POWER(1.01,CA386)</f>
        <v>1</v>
      </c>
      <c r="CC386" s="69" t="n">
        <f aca="false">IF(BF386&gt;0,IF(BF386&gt;BH386,1,BF386/BH386),0)</f>
        <v>0</v>
      </c>
      <c r="CD386" s="72" t="n">
        <f aca="false">IF(BD386=0,0,IF(BF386&gt;0,ROUND(IF(CB386&lt;&gt;0,BZ386*BT386*1/CB386*CC386,0),0),0))</f>
        <v>0</v>
      </c>
      <c r="CE386" s="73" t="str">
        <f aca="false">IF(BF386&gt;0,IF(BF386&gt;BH386,CD386/BF386,CD386/BH386),"")</f>
        <v/>
      </c>
      <c r="CF386" s="69" t="n">
        <f aca="false">'Vstupní data'!AM386</f>
        <v>0</v>
      </c>
      <c r="CG386" s="69" t="n">
        <f aca="false">'Vstupní data'!AN386</f>
        <v>0</v>
      </c>
      <c r="CH386" s="69" t="n">
        <f aca="false">'Vstupní data'!AO386</f>
        <v>0</v>
      </c>
      <c r="CI386" s="69" t="n">
        <f aca="false">'Vstupní data'!AP386</f>
        <v>0</v>
      </c>
      <c r="CJ386" s="72" t="n">
        <f aca="false">ROUND(CH386*CI386,0)</f>
        <v>0</v>
      </c>
      <c r="CK386" s="74" t="str">
        <f aca="false">IF(OR(AA386&gt;0,BB386&gt;0,CD386&gt;0,CJ386&gt;0),AA386+BB386+CD386+CJ386,"")</f>
        <v/>
      </c>
    </row>
    <row r="387" customFormat="false" ht="12.8" hidden="false" customHeight="false" outlineLevel="0" collapsed="false">
      <c r="A387" s="66" t="n">
        <f aca="false">'Vstupní data'!A387</f>
        <v>0</v>
      </c>
      <c r="F387" s="66" t="str">
        <f aca="false">CONCATENATE('Vstupní data'!F387,'Vstupní data'!G387,'Vstupní data'!H387,'Vstupní data'!I387)</f>
        <v/>
      </c>
      <c r="G387" s="66"/>
      <c r="H387" s="66" t="n">
        <f aca="false">'Vstupní data'!K387</f>
        <v>0</v>
      </c>
      <c r="I387" s="66" t="n">
        <f aca="false">'Vstupní data'!L387</f>
        <v>0</v>
      </c>
      <c r="J387" s="66" t="n">
        <f aca="false">'Vstupní data'!K387*'Vstupní data'!M387/100</f>
        <v>0</v>
      </c>
      <c r="L387" s="66" t="n">
        <f aca="false">IF('Vstupní data'!N387="prostokořenný",0,IF('Vstupní data'!N387="krytokořenný","k",IF('Vstupní data'!N387="poloodrostky nebo odrostky, prostokořenné i krytokořenné","po",0)))</f>
        <v>0</v>
      </c>
      <c r="N387" s="66"/>
      <c r="O387" s="66" t="n">
        <f aca="false">'Vstupní data'!O387</f>
        <v>0</v>
      </c>
      <c r="P387" s="66" t="n">
        <f aca="false">IF(O387&gt;0,VLOOKUP(CONCATENATE(VLOOKUP(I387,'Pril3-drev'!$H$5:$K$83,4,0),"-",'Vstupní data'!R387),K2!$C$15:$D$23,2,0),0)</f>
        <v>0</v>
      </c>
      <c r="Q387" s="66" t="n">
        <f aca="false">IF(O387&gt;0,VLOOKUP(I387,'Pril3-drev'!$H$5:$I$83,2,0),0)</f>
        <v>0</v>
      </c>
      <c r="R387" s="66" t="n">
        <f aca="false">IF(Q387&gt;0,VLOOKUP(Q387,'Pril6-okus'!$A$5:$B$17,2,0),0)</f>
        <v>0</v>
      </c>
      <c r="S387" s="66" t="n">
        <f aca="false">IF(O387&gt;0,VLOOKUP(I387,'Pril3-drev'!$H$5:$J$83,3,0),0)</f>
        <v>0</v>
      </c>
      <c r="T387" s="66" t="str">
        <f aca="false">IF(O387&gt;0,IF(L387="k",0.9*VLOOKUP(S387,'ha-pocty-vyhl'!$A$5:$B$20,2,0),IF(L387="po",0.8*VLOOKUP(S387,'ha-pocty-vyhl'!$A$5:$B$20,2,0),VLOOKUP(S387,'ha-pocty-vyhl'!$A$5:$B$20,2,0))),"")</f>
        <v/>
      </c>
      <c r="U387" s="66" t="n">
        <f aca="false">'Vstupní data'!P387</f>
        <v>0</v>
      </c>
      <c r="V387" s="66" t="n">
        <f aca="false">IF(O387&gt;0,1.3*T387*1000*Z387/10000,0)</f>
        <v>0</v>
      </c>
      <c r="W387" s="66" t="n">
        <f aca="false">IF(O387&gt;0,1.3*T387*1000*Z387/10000,0)</f>
        <v>0</v>
      </c>
      <c r="X387" s="66" t="n">
        <f aca="false">IF(O387&gt;0,IF(O387&gt;V387,V387,O387),0)</f>
        <v>0</v>
      </c>
      <c r="Y387" s="66" t="n">
        <f aca="false">IF(O387&gt;0,IF(IF(U387&gt;W387,W387,U387)&lt;X387,W387,IF(U387&gt;W387,W387,U387)),0)</f>
        <v>0</v>
      </c>
      <c r="Z387" s="66" t="n">
        <f aca="false">IF(O387&gt;0,IF(J387&gt;0,J387,K387*H387/100),0)</f>
        <v>0</v>
      </c>
      <c r="AA387" s="67" t="n">
        <f aca="false">IF(O387&gt;0,CEILING(R387*P387*X387/Y387*Z387,1),0)</f>
        <v>0</v>
      </c>
      <c r="AB387" s="68" t="n">
        <f aca="false">IF(O387&gt;0,AA387/O387,0)</f>
        <v>0</v>
      </c>
      <c r="AC387" s="66" t="n">
        <f aca="false">'Vstupní data'!W387</f>
        <v>0</v>
      </c>
      <c r="AI387" s="66" t="str">
        <f aca="false">IF(OR('Vstupní data'!T387&gt;0,'Vstupní data'!U387&gt;0),VLOOKUP(I387,'Pril3-drev'!$H$5:$J$83,3,0),"")</f>
        <v/>
      </c>
      <c r="AJ387" s="66" t="n">
        <f aca="false">IF('Vstupní data'!V387="prostokořenný",0,IF('Vstupní data'!V387="krytokořenný","k",IF('Vstupní data'!V387="poloodrostky nebo odrostky, prostokořenné i krytokořenné","po",0)))</f>
        <v>0</v>
      </c>
      <c r="AK387" s="66" t="n">
        <f aca="false">IF(OR('Vstupní data'!T387&gt;0,'Vstupní data'!U387&gt;0),IF(AJ387="k",0.9*VLOOKUP(AI387,'ha-pocty-vyhl'!$A$5:$B$20,2,0),IF(AJ387="po",0.8*VLOOKUP(AI387,'ha-pocty-vyhl'!$A$5:$B$20,2,0),VLOOKUP(AI387,'ha-pocty-vyhl'!$A$5:$B$20,2,0))),0)</f>
        <v>0</v>
      </c>
      <c r="AL387" s="66" t="n">
        <f aca="false">IF(OR('Vstupní data'!T387&gt;0,'Vstupní data'!U387&gt;0),'Vstupní data'!K387*'Vstupní data'!M387/100,0)</f>
        <v>0</v>
      </c>
      <c r="AM387" s="66" t="n">
        <f aca="false">IF(OR('Vstupní data'!T387&gt;0,'Vstupní data'!U387&gt;0),IF('Vstupní data'!T387&gt;0,'Vstupní data'!T387,ROUND(10*'Vstupní data'!U387/AK387,0)),0)</f>
        <v>0</v>
      </c>
      <c r="AN387" s="69" t="n">
        <f aca="false">IF('Vstupní data'!T387&gt;0,   IF('Vstupní data'!T387&lt;=AL387,'Vstupní data'!T387,AL387),   IF(AM387&lt;AL387,AM387,AL387))</f>
        <v>0</v>
      </c>
      <c r="AO387" s="69" t="n">
        <f aca="false">'Vstupní data'!X387</f>
        <v>0</v>
      </c>
      <c r="AP387" s="66" t="n">
        <f aca="false">IF(OR('Vstupní data'!T387&gt;0,'Vstupní data'!U387&gt;0),IF(I387&lt;&gt;0,VLOOKUP(I387,'Pril3-drev'!$H$5:$I$83,2,0),0),0)</f>
        <v>0</v>
      </c>
      <c r="AQ387" s="66" t="n">
        <f aca="false">'Vstupní data'!Y387</f>
        <v>0</v>
      </c>
      <c r="AR387" s="66" t="str">
        <f aca="false">IF(AC387&gt;5,   IF('Vstupní data'!Y387&gt;0,   VLOOKUP(VLOOKUP(CONCATENATE(VLOOKUP(I387,'Pril3-drev'!$H$4:$L$83,5,0),AC387),'Pril3-drev'!$Q$4:$R$2803,2,0),'AVB-BS'!$C$5:$S$29 ,LOOKUP(AQ387,'AVB-BS'!$D$3:$S$3,'AVB-BS'!$D$1:$S$1) ,0 )   ,   IF('Vstupní data'!Z387&gt;0,'Vstupní data'!Z387,0)) , "")</f>
        <v/>
      </c>
      <c r="AS387" s="70" t="str">
        <f aca="false">IF(AC387&gt;5,VLOOKUP(CONCATENATE(AP387,AR387),'Pril1-THLPa'!$H$6:$N$96,4,0),"")</f>
        <v/>
      </c>
      <c r="AT387" s="70" t="str">
        <f aca="false">IF(AC387&gt;5,VLOOKUP(CONCATENATE(AP387,AR387),'Pril1-THLPa'!$H$6:$N$96,5,0),"")</f>
        <v/>
      </c>
      <c r="AU387" s="70" t="str">
        <f aca="false">IF(AC387&gt;5,VLOOKUP(CONCATENATE(AP387,AR387),'Pril1-THLPa'!$H$6:$N$96,6,0),"")</f>
        <v/>
      </c>
      <c r="AV387" s="70" t="str">
        <f aca="false">IF(AC387&gt;5,VLOOKUP(CONCATENATE(AP387,AR387),'Pril1-THLPa'!$H$6:$N$96,7,0),"")</f>
        <v/>
      </c>
      <c r="AW387" s="70" t="str">
        <f aca="false">IF(AC387&gt;5,VLOOKUP(CONCATENATE(AP387,AR387),'Pril1-THLPa'!$H$6:$O$96,8,0),"")</f>
        <v/>
      </c>
      <c r="AX387" s="66" t="n">
        <f aca="false">IF(AC387&gt;0,IF(AND(AC387&gt;0,AC387&lt;=5),VLOOKUP(AP387,'Pril1-THLPa'!$A$6:$F$18,LOOKUP(AC387,'Pril1-THLPa'!$B$5:$F$5,'Pril1-THLPa'!$B$4:$F$4),0),AS387+AT387*(AC387-5)+AU387*POWER(AC387-5,2)+AV387*POWER(AC387-5,3)+AW387*POWER(AC387-5,4)),0)</f>
        <v>0</v>
      </c>
      <c r="AY387" s="71"/>
      <c r="AZ387" s="66" t="n">
        <f aca="false">'Vstupní data'!AA387</f>
        <v>0</v>
      </c>
      <c r="BA387" s="66" t="n">
        <f aca="false">IF(OR('Vstupní data'!T387&gt;0,'Vstupní data'!U387&gt;0),IF(AC387&lt;&gt;"",AX387*AO387/10*(100+AZ387)/100,0),0)</f>
        <v>0</v>
      </c>
      <c r="BB387" s="67" t="n">
        <f aca="false">IF(AC387&lt;&gt;"",ROUND(BA387*AN387,0),0)</f>
        <v>0</v>
      </c>
      <c r="BC387" s="68" t="str">
        <f aca="false">IF(AE387&gt;0,BB387/AE387,"")</f>
        <v/>
      </c>
      <c r="BD387" s="66" t="n">
        <f aca="false">'Vstupní data'!AE387</f>
        <v>0</v>
      </c>
      <c r="BF387" s="66" t="n">
        <f aca="false">'Vstupní data'!AC387</f>
        <v>0</v>
      </c>
      <c r="BH387" s="66" t="n">
        <f aca="false">'Vstupní data'!AD387</f>
        <v>0</v>
      </c>
      <c r="BI387" s="66" t="n">
        <f aca="false">'Vstupní data'!AF387</f>
        <v>0</v>
      </c>
      <c r="BJ387" s="69" t="n">
        <f aca="false">'Vstupní data'!AG387</f>
        <v>0</v>
      </c>
      <c r="BK387" s="69" t="n">
        <f aca="false">IF(BF387&lt;&gt;0,VLOOKUP(I387,'Pril3-drev'!$H$5:$I$83,2,0),0)</f>
        <v>0</v>
      </c>
      <c r="BL387" s="69" t="n">
        <f aca="false">IF(BF387&lt;&gt;0,VLOOKUP(BK387,'Pril3-drev'!$A$5:$C$17,3,0),0)</f>
        <v>0</v>
      </c>
      <c r="BM387" s="69" t="n">
        <f aca="false">'Vstupní data'!AH387</f>
        <v>0</v>
      </c>
      <c r="BN387" s="69" t="n">
        <f aca="false">IF('Vstupní data'!AH387&gt;0,   VLOOKUP(VLOOKUP(CONCATENATE(VLOOKUP(I387,'Pril3-drev'!$H$4:$L$83,5,0),BD387),'Pril3-drev'!$Q$4:$R$2803,2,0),'AVB-BS'!$C$5:$S$29 ,LOOKUP(BM387,'AVB-BS'!$D$3:$S$3,'AVB-BS'!$D$1:$S$1) ,0 )   ,   IF('Vstupní data'!AI387&gt;0,'Vstupní data'!AI387,0))</f>
        <v>0</v>
      </c>
      <c r="BO387" s="69" t="str">
        <f aca="false">IF(BX387&gt;5,VLOOKUP(CONCATENATE(BK387,BN387),'Pril1-THLPa'!$H$6:$N$96,4,0),"")</f>
        <v/>
      </c>
      <c r="BP387" s="69" t="str">
        <f aca="false">IF(BX387&gt;5,VLOOKUP(CONCATENATE(BK387,BN387),'Pril1-THLPa'!$H$6:$N$96,5,0),"")</f>
        <v/>
      </c>
      <c r="BQ387" s="69" t="str">
        <f aca="false">IF(BX387&gt;5,VLOOKUP(CONCATENATE(BK387,BN387),'Pril1-THLPa'!$H$6:$N$96,6,0),"")</f>
        <v/>
      </c>
      <c r="BR387" s="69" t="str">
        <f aca="false">IF(BX387&gt;5,VLOOKUP(CONCATENATE(BK387,BN387),'Pril1-THLPa'!$H$6:$N$96,7,0),"")</f>
        <v/>
      </c>
      <c r="BS387" s="69" t="str">
        <f aca="false">IF(BX387&gt;5,VLOOKUP(CONCATENATE(BK387,BN387),'Pril1-THLPa'!$H$6:$O$96,8,0),"")</f>
        <v/>
      </c>
      <c r="BT387" s="69" t="str">
        <f aca="false">IF(BF387&gt;0, IF(BK387="smrk",  VLOOKUP(VLOOKUP(BD387,'Pril9-K3'!$L$8:$M$207,2,0),'Pril9-K3'!$A$8:$J$16,LOOKUP(BN387,'Pril9-K3'!$A$7:$J$7,'Pril9-K3'!$A$5:$J$5),0), IF(AND(BK387&lt;&gt;"smrk",'Vstupní data'!AK387&lt;&gt;""),'Vstupní data'!AK387,   VLOOKUP(VLOOKUP(BD387,'Pril9-K3'!$L$8:$M$207,2,0),'Pril9-K3'!$A$8:$J$16,LOOKUP(BN387,'Pril9-K3'!$A$7:$J$7,'Pril9-K3'!$A$5:$J$5),0)   )),   "")</f>
        <v/>
      </c>
      <c r="BV387" s="69" t="n">
        <f aca="false">'Vstupní data'!AJ387</f>
        <v>0</v>
      </c>
      <c r="BW387" s="69" t="n">
        <f aca="false">IF(BF387&gt;0,IF(J387&gt;0,J387,K387*H387/100),0)</f>
        <v>0</v>
      </c>
      <c r="BX387" s="69" t="n">
        <f aca="false">IF(BF387&gt;0,IF(BJ387&gt;BL387,BL387,BJ387),0)</f>
        <v>0</v>
      </c>
      <c r="BY387" s="69" t="n">
        <f aca="false">IF(BD387=0,0,IF(AND(BX387&gt;0,BX387&lt;=5),  IF(AND(BX387&gt;0,BX387&lt;=5),VLOOKUP(BK387,'Pril1-THLPa'!$A$6:$F$18,IF(AND(BX387&gt;0,BX387&lt;=5),LOOKUP(BX387,'Pril1-THLPa'!$B$5:$F$5,'Pril1-THLPa'!$B$4:$F$4),""),0),""),  IF(BX387&gt;5,BO387+BP387*(BX387-5)+BQ387*POWER(BX387-5,2)+BR387*POWER(BX387-5,3)+BS387*POWER(BX387-5,4),"")))</f>
        <v>0</v>
      </c>
      <c r="BZ387" s="69" t="n">
        <f aca="false">IF(BY387&gt;0,BY387*BI387/10*BW387*(100+BV387)/100,0)</f>
        <v>0</v>
      </c>
      <c r="CA387" s="69" t="n">
        <f aca="false">IF(BD387&gt;0,BX387-IF(BD387&gt;BX387,BX387,BD387),0)</f>
        <v>0</v>
      </c>
      <c r="CB387" s="69" t="n">
        <f aca="false">POWER(1.01,CA387)</f>
        <v>1</v>
      </c>
      <c r="CC387" s="69" t="n">
        <f aca="false">IF(BF387&gt;0,IF(BF387&gt;BH387,1,BF387/BH387),0)</f>
        <v>0</v>
      </c>
      <c r="CD387" s="72" t="n">
        <f aca="false">IF(BD387=0,0,IF(BF387&gt;0,ROUND(IF(CB387&lt;&gt;0,BZ387*BT387*1/CB387*CC387,0),0),0))</f>
        <v>0</v>
      </c>
      <c r="CE387" s="73" t="str">
        <f aca="false">IF(BF387&gt;0,IF(BF387&gt;BH387,CD387/BF387,CD387/BH387),"")</f>
        <v/>
      </c>
      <c r="CF387" s="69" t="n">
        <f aca="false">'Vstupní data'!AM387</f>
        <v>0</v>
      </c>
      <c r="CG387" s="69" t="n">
        <f aca="false">'Vstupní data'!AN387</f>
        <v>0</v>
      </c>
      <c r="CH387" s="69" t="n">
        <f aca="false">'Vstupní data'!AO387</f>
        <v>0</v>
      </c>
      <c r="CI387" s="69" t="n">
        <f aca="false">'Vstupní data'!AP387</f>
        <v>0</v>
      </c>
      <c r="CJ387" s="72" t="n">
        <f aca="false">ROUND(CH387*CI387,0)</f>
        <v>0</v>
      </c>
      <c r="CK387" s="74" t="str">
        <f aca="false">IF(OR(AA387&gt;0,BB387&gt;0,CD387&gt;0,CJ387&gt;0),AA387+BB387+CD387+CJ387,"")</f>
        <v/>
      </c>
    </row>
    <row r="388" customFormat="false" ht="12.8" hidden="false" customHeight="false" outlineLevel="0" collapsed="false">
      <c r="A388" s="66" t="n">
        <f aca="false">'Vstupní data'!A388</f>
        <v>0</v>
      </c>
      <c r="F388" s="66" t="str">
        <f aca="false">CONCATENATE('Vstupní data'!F388,'Vstupní data'!G388,'Vstupní data'!H388,'Vstupní data'!I388)</f>
        <v/>
      </c>
      <c r="G388" s="66"/>
      <c r="H388" s="66" t="n">
        <f aca="false">'Vstupní data'!K388</f>
        <v>0</v>
      </c>
      <c r="I388" s="66" t="n">
        <f aca="false">'Vstupní data'!L388</f>
        <v>0</v>
      </c>
      <c r="J388" s="66" t="n">
        <f aca="false">'Vstupní data'!K388*'Vstupní data'!M388/100</f>
        <v>0</v>
      </c>
      <c r="L388" s="66" t="n">
        <f aca="false">IF('Vstupní data'!N388="prostokořenný",0,IF('Vstupní data'!N388="krytokořenný","k",IF('Vstupní data'!N388="poloodrostky nebo odrostky, prostokořenné i krytokořenné","po",0)))</f>
        <v>0</v>
      </c>
      <c r="N388" s="66"/>
      <c r="O388" s="66" t="n">
        <f aca="false">'Vstupní data'!O388</f>
        <v>0</v>
      </c>
      <c r="P388" s="66" t="n">
        <f aca="false">IF(O388&gt;0,VLOOKUP(CONCATENATE(VLOOKUP(I388,'Pril3-drev'!$H$5:$K$83,4,0),"-",'Vstupní data'!R388),K2!$C$15:$D$23,2,0),0)</f>
        <v>0</v>
      </c>
      <c r="Q388" s="66" t="n">
        <f aca="false">IF(O388&gt;0,VLOOKUP(I388,'Pril3-drev'!$H$5:$I$83,2,0),0)</f>
        <v>0</v>
      </c>
      <c r="R388" s="66" t="n">
        <f aca="false">IF(Q388&gt;0,VLOOKUP(Q388,'Pril6-okus'!$A$5:$B$17,2,0),0)</f>
        <v>0</v>
      </c>
      <c r="S388" s="66" t="n">
        <f aca="false">IF(O388&gt;0,VLOOKUP(I388,'Pril3-drev'!$H$5:$J$83,3,0),0)</f>
        <v>0</v>
      </c>
      <c r="T388" s="66" t="str">
        <f aca="false">IF(O388&gt;0,IF(L388="k",0.9*VLOOKUP(S388,'ha-pocty-vyhl'!$A$5:$B$20,2,0),IF(L388="po",0.8*VLOOKUP(S388,'ha-pocty-vyhl'!$A$5:$B$20,2,0),VLOOKUP(S388,'ha-pocty-vyhl'!$A$5:$B$20,2,0))),"")</f>
        <v/>
      </c>
      <c r="U388" s="66" t="n">
        <f aca="false">'Vstupní data'!P388</f>
        <v>0</v>
      </c>
      <c r="V388" s="66" t="n">
        <f aca="false">IF(O388&gt;0,1.3*T388*1000*Z388/10000,0)</f>
        <v>0</v>
      </c>
      <c r="W388" s="66" t="n">
        <f aca="false">IF(O388&gt;0,1.3*T388*1000*Z388/10000,0)</f>
        <v>0</v>
      </c>
      <c r="X388" s="66" t="n">
        <f aca="false">IF(O388&gt;0,IF(O388&gt;V388,V388,O388),0)</f>
        <v>0</v>
      </c>
      <c r="Y388" s="66" t="n">
        <f aca="false">IF(O388&gt;0,IF(IF(U388&gt;W388,W388,U388)&lt;X388,W388,IF(U388&gt;W388,W388,U388)),0)</f>
        <v>0</v>
      </c>
      <c r="Z388" s="66" t="n">
        <f aca="false">IF(O388&gt;0,IF(J388&gt;0,J388,K388*H388/100),0)</f>
        <v>0</v>
      </c>
      <c r="AA388" s="67" t="n">
        <f aca="false">IF(O388&gt;0,CEILING(R388*P388*X388/Y388*Z388,1),0)</f>
        <v>0</v>
      </c>
      <c r="AB388" s="68" t="n">
        <f aca="false">IF(O388&gt;0,AA388/O388,0)</f>
        <v>0</v>
      </c>
      <c r="AC388" s="66" t="n">
        <f aca="false">'Vstupní data'!W388</f>
        <v>0</v>
      </c>
      <c r="AI388" s="66" t="str">
        <f aca="false">IF(OR('Vstupní data'!T388&gt;0,'Vstupní data'!U388&gt;0),VLOOKUP(I388,'Pril3-drev'!$H$5:$J$83,3,0),"")</f>
        <v/>
      </c>
      <c r="AJ388" s="66" t="n">
        <f aca="false">IF('Vstupní data'!V388="prostokořenný",0,IF('Vstupní data'!V388="krytokořenný","k",IF('Vstupní data'!V388="poloodrostky nebo odrostky, prostokořenné i krytokořenné","po",0)))</f>
        <v>0</v>
      </c>
      <c r="AK388" s="66" t="n">
        <f aca="false">IF(OR('Vstupní data'!T388&gt;0,'Vstupní data'!U388&gt;0),IF(AJ388="k",0.9*VLOOKUP(AI388,'ha-pocty-vyhl'!$A$5:$B$20,2,0),IF(AJ388="po",0.8*VLOOKUP(AI388,'ha-pocty-vyhl'!$A$5:$B$20,2,0),VLOOKUP(AI388,'ha-pocty-vyhl'!$A$5:$B$20,2,0))),0)</f>
        <v>0</v>
      </c>
      <c r="AL388" s="66" t="n">
        <f aca="false">IF(OR('Vstupní data'!T388&gt;0,'Vstupní data'!U388&gt;0),'Vstupní data'!K388*'Vstupní data'!M388/100,0)</f>
        <v>0</v>
      </c>
      <c r="AM388" s="66" t="n">
        <f aca="false">IF(OR('Vstupní data'!T388&gt;0,'Vstupní data'!U388&gt;0),IF('Vstupní data'!T388&gt;0,'Vstupní data'!T388,ROUND(10*'Vstupní data'!U388/AK388,0)),0)</f>
        <v>0</v>
      </c>
      <c r="AN388" s="69" t="n">
        <f aca="false">IF('Vstupní data'!T388&gt;0,   IF('Vstupní data'!T388&lt;=AL388,'Vstupní data'!T388,AL388),   IF(AM388&lt;AL388,AM388,AL388))</f>
        <v>0</v>
      </c>
      <c r="AO388" s="69" t="n">
        <f aca="false">'Vstupní data'!X388</f>
        <v>0</v>
      </c>
      <c r="AP388" s="66" t="n">
        <f aca="false">IF(OR('Vstupní data'!T388&gt;0,'Vstupní data'!U388&gt;0),IF(I388&lt;&gt;0,VLOOKUP(I388,'Pril3-drev'!$H$5:$I$83,2,0),0),0)</f>
        <v>0</v>
      </c>
      <c r="AQ388" s="66" t="n">
        <f aca="false">'Vstupní data'!Y388</f>
        <v>0</v>
      </c>
      <c r="AR388" s="66" t="str">
        <f aca="false">IF(AC388&gt;5,   IF('Vstupní data'!Y388&gt;0,   VLOOKUP(VLOOKUP(CONCATENATE(VLOOKUP(I388,'Pril3-drev'!$H$4:$L$83,5,0),AC388),'Pril3-drev'!$Q$4:$R$2803,2,0),'AVB-BS'!$C$5:$S$29 ,LOOKUP(AQ388,'AVB-BS'!$D$3:$S$3,'AVB-BS'!$D$1:$S$1) ,0 )   ,   IF('Vstupní data'!Z388&gt;0,'Vstupní data'!Z388,0)) , "")</f>
        <v/>
      </c>
      <c r="AS388" s="70" t="str">
        <f aca="false">IF(AC388&gt;5,VLOOKUP(CONCATENATE(AP388,AR388),'Pril1-THLPa'!$H$6:$N$96,4,0),"")</f>
        <v/>
      </c>
      <c r="AT388" s="70" t="str">
        <f aca="false">IF(AC388&gt;5,VLOOKUP(CONCATENATE(AP388,AR388),'Pril1-THLPa'!$H$6:$N$96,5,0),"")</f>
        <v/>
      </c>
      <c r="AU388" s="70" t="str">
        <f aca="false">IF(AC388&gt;5,VLOOKUP(CONCATENATE(AP388,AR388),'Pril1-THLPa'!$H$6:$N$96,6,0),"")</f>
        <v/>
      </c>
      <c r="AV388" s="70" t="str">
        <f aca="false">IF(AC388&gt;5,VLOOKUP(CONCATENATE(AP388,AR388),'Pril1-THLPa'!$H$6:$N$96,7,0),"")</f>
        <v/>
      </c>
      <c r="AW388" s="70" t="str">
        <f aca="false">IF(AC388&gt;5,VLOOKUP(CONCATENATE(AP388,AR388),'Pril1-THLPa'!$H$6:$O$96,8,0),"")</f>
        <v/>
      </c>
      <c r="AX388" s="66" t="n">
        <f aca="false">IF(AC388&gt;0,IF(AND(AC388&gt;0,AC388&lt;=5),VLOOKUP(AP388,'Pril1-THLPa'!$A$6:$F$18,LOOKUP(AC388,'Pril1-THLPa'!$B$5:$F$5,'Pril1-THLPa'!$B$4:$F$4),0),AS388+AT388*(AC388-5)+AU388*POWER(AC388-5,2)+AV388*POWER(AC388-5,3)+AW388*POWER(AC388-5,4)),0)</f>
        <v>0</v>
      </c>
      <c r="AY388" s="71"/>
      <c r="AZ388" s="66" t="n">
        <f aca="false">'Vstupní data'!AA388</f>
        <v>0</v>
      </c>
      <c r="BA388" s="66" t="n">
        <f aca="false">IF(OR('Vstupní data'!T388&gt;0,'Vstupní data'!U388&gt;0),IF(AC388&lt;&gt;"",AX388*AO388/10*(100+AZ388)/100,0),0)</f>
        <v>0</v>
      </c>
      <c r="BB388" s="67" t="n">
        <f aca="false">IF(AC388&lt;&gt;"",ROUND(BA388*AN388,0),0)</f>
        <v>0</v>
      </c>
      <c r="BC388" s="68" t="str">
        <f aca="false">IF(AE388&gt;0,BB388/AE388,"")</f>
        <v/>
      </c>
      <c r="BD388" s="66" t="n">
        <f aca="false">'Vstupní data'!AE388</f>
        <v>0</v>
      </c>
      <c r="BF388" s="66" t="n">
        <f aca="false">'Vstupní data'!AC388</f>
        <v>0</v>
      </c>
      <c r="BH388" s="66" t="n">
        <f aca="false">'Vstupní data'!AD388</f>
        <v>0</v>
      </c>
      <c r="BI388" s="66" t="n">
        <f aca="false">'Vstupní data'!AF388</f>
        <v>0</v>
      </c>
      <c r="BJ388" s="69" t="n">
        <f aca="false">'Vstupní data'!AG388</f>
        <v>0</v>
      </c>
      <c r="BK388" s="69" t="n">
        <f aca="false">IF(BF388&lt;&gt;0,VLOOKUP(I388,'Pril3-drev'!$H$5:$I$83,2,0),0)</f>
        <v>0</v>
      </c>
      <c r="BL388" s="69" t="n">
        <f aca="false">IF(BF388&lt;&gt;0,VLOOKUP(BK388,'Pril3-drev'!$A$5:$C$17,3,0),0)</f>
        <v>0</v>
      </c>
      <c r="BM388" s="69" t="n">
        <f aca="false">'Vstupní data'!AH388</f>
        <v>0</v>
      </c>
      <c r="BN388" s="69" t="n">
        <f aca="false">IF('Vstupní data'!AH388&gt;0,   VLOOKUP(VLOOKUP(CONCATENATE(VLOOKUP(I388,'Pril3-drev'!$H$4:$L$83,5,0),BD388),'Pril3-drev'!$Q$4:$R$2803,2,0),'AVB-BS'!$C$5:$S$29 ,LOOKUP(BM388,'AVB-BS'!$D$3:$S$3,'AVB-BS'!$D$1:$S$1) ,0 )   ,   IF('Vstupní data'!AI388&gt;0,'Vstupní data'!AI388,0))</f>
        <v>0</v>
      </c>
      <c r="BO388" s="69" t="str">
        <f aca="false">IF(BX388&gt;5,VLOOKUP(CONCATENATE(BK388,BN388),'Pril1-THLPa'!$H$6:$N$96,4,0),"")</f>
        <v/>
      </c>
      <c r="BP388" s="69" t="str">
        <f aca="false">IF(BX388&gt;5,VLOOKUP(CONCATENATE(BK388,BN388),'Pril1-THLPa'!$H$6:$N$96,5,0),"")</f>
        <v/>
      </c>
      <c r="BQ388" s="69" t="str">
        <f aca="false">IF(BX388&gt;5,VLOOKUP(CONCATENATE(BK388,BN388),'Pril1-THLPa'!$H$6:$N$96,6,0),"")</f>
        <v/>
      </c>
      <c r="BR388" s="69" t="str">
        <f aca="false">IF(BX388&gt;5,VLOOKUP(CONCATENATE(BK388,BN388),'Pril1-THLPa'!$H$6:$N$96,7,0),"")</f>
        <v/>
      </c>
      <c r="BS388" s="69" t="str">
        <f aca="false">IF(BX388&gt;5,VLOOKUP(CONCATENATE(BK388,BN388),'Pril1-THLPa'!$H$6:$O$96,8,0),"")</f>
        <v/>
      </c>
      <c r="BT388" s="69" t="str">
        <f aca="false">IF(BF388&gt;0, IF(BK388="smrk",  VLOOKUP(VLOOKUP(BD388,'Pril9-K3'!$L$8:$M$207,2,0),'Pril9-K3'!$A$8:$J$16,LOOKUP(BN388,'Pril9-K3'!$A$7:$J$7,'Pril9-K3'!$A$5:$J$5),0), IF(AND(BK388&lt;&gt;"smrk",'Vstupní data'!AK388&lt;&gt;""),'Vstupní data'!AK388,   VLOOKUP(VLOOKUP(BD388,'Pril9-K3'!$L$8:$M$207,2,0),'Pril9-K3'!$A$8:$J$16,LOOKUP(BN388,'Pril9-K3'!$A$7:$J$7,'Pril9-K3'!$A$5:$J$5),0)   )),   "")</f>
        <v/>
      </c>
      <c r="BV388" s="69" t="n">
        <f aca="false">'Vstupní data'!AJ388</f>
        <v>0</v>
      </c>
      <c r="BW388" s="69" t="n">
        <f aca="false">IF(BF388&gt;0,IF(J388&gt;0,J388,K388*H388/100),0)</f>
        <v>0</v>
      </c>
      <c r="BX388" s="69" t="n">
        <f aca="false">IF(BF388&gt;0,IF(BJ388&gt;BL388,BL388,BJ388),0)</f>
        <v>0</v>
      </c>
      <c r="BY388" s="69" t="n">
        <f aca="false">IF(BD388=0,0,IF(AND(BX388&gt;0,BX388&lt;=5),  IF(AND(BX388&gt;0,BX388&lt;=5),VLOOKUP(BK388,'Pril1-THLPa'!$A$6:$F$18,IF(AND(BX388&gt;0,BX388&lt;=5),LOOKUP(BX388,'Pril1-THLPa'!$B$5:$F$5,'Pril1-THLPa'!$B$4:$F$4),""),0),""),  IF(BX388&gt;5,BO388+BP388*(BX388-5)+BQ388*POWER(BX388-5,2)+BR388*POWER(BX388-5,3)+BS388*POWER(BX388-5,4),"")))</f>
        <v>0</v>
      </c>
      <c r="BZ388" s="69" t="n">
        <f aca="false">IF(BY388&gt;0,BY388*BI388/10*BW388*(100+BV388)/100,0)</f>
        <v>0</v>
      </c>
      <c r="CA388" s="69" t="n">
        <f aca="false">IF(BD388&gt;0,BX388-IF(BD388&gt;BX388,BX388,BD388),0)</f>
        <v>0</v>
      </c>
      <c r="CB388" s="69" t="n">
        <f aca="false">POWER(1.01,CA388)</f>
        <v>1</v>
      </c>
      <c r="CC388" s="69" t="n">
        <f aca="false">IF(BF388&gt;0,IF(BF388&gt;BH388,1,BF388/BH388),0)</f>
        <v>0</v>
      </c>
      <c r="CD388" s="72" t="n">
        <f aca="false">IF(BD388=0,0,IF(BF388&gt;0,ROUND(IF(CB388&lt;&gt;0,BZ388*BT388*1/CB388*CC388,0),0),0))</f>
        <v>0</v>
      </c>
      <c r="CE388" s="73" t="str">
        <f aca="false">IF(BF388&gt;0,IF(BF388&gt;BH388,CD388/BF388,CD388/BH388),"")</f>
        <v/>
      </c>
      <c r="CF388" s="69" t="n">
        <f aca="false">'Vstupní data'!AM388</f>
        <v>0</v>
      </c>
      <c r="CG388" s="69" t="n">
        <f aca="false">'Vstupní data'!AN388</f>
        <v>0</v>
      </c>
      <c r="CH388" s="69" t="n">
        <f aca="false">'Vstupní data'!AO388</f>
        <v>0</v>
      </c>
      <c r="CI388" s="69" t="n">
        <f aca="false">'Vstupní data'!AP388</f>
        <v>0</v>
      </c>
      <c r="CJ388" s="72" t="n">
        <f aca="false">ROUND(CH388*CI388,0)</f>
        <v>0</v>
      </c>
      <c r="CK388" s="74" t="str">
        <f aca="false">IF(OR(AA388&gt;0,BB388&gt;0,CD388&gt;0,CJ388&gt;0),AA388+BB388+CD388+CJ388,"")</f>
        <v/>
      </c>
    </row>
    <row r="389" customFormat="false" ht="12.8" hidden="false" customHeight="false" outlineLevel="0" collapsed="false">
      <c r="A389" s="66" t="n">
        <f aca="false">'Vstupní data'!A389</f>
        <v>0</v>
      </c>
      <c r="F389" s="66" t="str">
        <f aca="false">CONCATENATE('Vstupní data'!F389,'Vstupní data'!G389,'Vstupní data'!H389,'Vstupní data'!I389)</f>
        <v/>
      </c>
      <c r="G389" s="66"/>
      <c r="H389" s="66" t="n">
        <f aca="false">'Vstupní data'!K389</f>
        <v>0</v>
      </c>
      <c r="I389" s="66" t="n">
        <f aca="false">'Vstupní data'!L389</f>
        <v>0</v>
      </c>
      <c r="J389" s="66" t="n">
        <f aca="false">'Vstupní data'!K389*'Vstupní data'!M389/100</f>
        <v>0</v>
      </c>
      <c r="L389" s="66" t="n">
        <f aca="false">IF('Vstupní data'!N389="prostokořenný",0,IF('Vstupní data'!N389="krytokořenný","k",IF('Vstupní data'!N389="poloodrostky nebo odrostky, prostokořenné i krytokořenné","po",0)))</f>
        <v>0</v>
      </c>
      <c r="N389" s="66"/>
      <c r="O389" s="66" t="n">
        <f aca="false">'Vstupní data'!O389</f>
        <v>0</v>
      </c>
      <c r="P389" s="66" t="n">
        <f aca="false">IF(O389&gt;0,VLOOKUP(CONCATENATE(VLOOKUP(I389,'Pril3-drev'!$H$5:$K$83,4,0),"-",'Vstupní data'!R389),K2!$C$15:$D$23,2,0),0)</f>
        <v>0</v>
      </c>
      <c r="Q389" s="66" t="n">
        <f aca="false">IF(O389&gt;0,VLOOKUP(I389,'Pril3-drev'!$H$5:$I$83,2,0),0)</f>
        <v>0</v>
      </c>
      <c r="R389" s="66" t="n">
        <f aca="false">IF(Q389&gt;0,VLOOKUP(Q389,'Pril6-okus'!$A$5:$B$17,2,0),0)</f>
        <v>0</v>
      </c>
      <c r="S389" s="66" t="n">
        <f aca="false">IF(O389&gt;0,VLOOKUP(I389,'Pril3-drev'!$H$5:$J$83,3,0),0)</f>
        <v>0</v>
      </c>
      <c r="T389" s="66" t="str">
        <f aca="false">IF(O389&gt;0,IF(L389="k",0.9*VLOOKUP(S389,'ha-pocty-vyhl'!$A$5:$B$20,2,0),IF(L389="po",0.8*VLOOKUP(S389,'ha-pocty-vyhl'!$A$5:$B$20,2,0),VLOOKUP(S389,'ha-pocty-vyhl'!$A$5:$B$20,2,0))),"")</f>
        <v/>
      </c>
      <c r="U389" s="66" t="n">
        <f aca="false">'Vstupní data'!P389</f>
        <v>0</v>
      </c>
      <c r="V389" s="66" t="n">
        <f aca="false">IF(O389&gt;0,1.3*T389*1000*Z389/10000,0)</f>
        <v>0</v>
      </c>
      <c r="W389" s="66" t="n">
        <f aca="false">IF(O389&gt;0,1.3*T389*1000*Z389/10000,0)</f>
        <v>0</v>
      </c>
      <c r="X389" s="66" t="n">
        <f aca="false">IF(O389&gt;0,IF(O389&gt;V389,V389,O389),0)</f>
        <v>0</v>
      </c>
      <c r="Y389" s="66" t="n">
        <f aca="false">IF(O389&gt;0,IF(IF(U389&gt;W389,W389,U389)&lt;X389,W389,IF(U389&gt;W389,W389,U389)),0)</f>
        <v>0</v>
      </c>
      <c r="Z389" s="66" t="n">
        <f aca="false">IF(O389&gt;0,IF(J389&gt;0,J389,K389*H389/100),0)</f>
        <v>0</v>
      </c>
      <c r="AA389" s="67" t="n">
        <f aca="false">IF(O389&gt;0,CEILING(R389*P389*X389/Y389*Z389,1),0)</f>
        <v>0</v>
      </c>
      <c r="AB389" s="68" t="n">
        <f aca="false">IF(O389&gt;0,AA389/O389,0)</f>
        <v>0</v>
      </c>
      <c r="AC389" s="66" t="n">
        <f aca="false">'Vstupní data'!W389</f>
        <v>0</v>
      </c>
      <c r="AI389" s="66" t="str">
        <f aca="false">IF(OR('Vstupní data'!T389&gt;0,'Vstupní data'!U389&gt;0),VLOOKUP(I389,'Pril3-drev'!$H$5:$J$83,3,0),"")</f>
        <v/>
      </c>
      <c r="AJ389" s="66" t="n">
        <f aca="false">IF('Vstupní data'!V389="prostokořenný",0,IF('Vstupní data'!V389="krytokořenný","k",IF('Vstupní data'!V389="poloodrostky nebo odrostky, prostokořenné i krytokořenné","po",0)))</f>
        <v>0</v>
      </c>
      <c r="AK389" s="66" t="n">
        <f aca="false">IF(OR('Vstupní data'!T389&gt;0,'Vstupní data'!U389&gt;0),IF(AJ389="k",0.9*VLOOKUP(AI389,'ha-pocty-vyhl'!$A$5:$B$20,2,0),IF(AJ389="po",0.8*VLOOKUP(AI389,'ha-pocty-vyhl'!$A$5:$B$20,2,0),VLOOKUP(AI389,'ha-pocty-vyhl'!$A$5:$B$20,2,0))),0)</f>
        <v>0</v>
      </c>
      <c r="AL389" s="66" t="n">
        <f aca="false">IF(OR('Vstupní data'!T389&gt;0,'Vstupní data'!U389&gt;0),'Vstupní data'!K389*'Vstupní data'!M389/100,0)</f>
        <v>0</v>
      </c>
      <c r="AM389" s="66" t="n">
        <f aca="false">IF(OR('Vstupní data'!T389&gt;0,'Vstupní data'!U389&gt;0),IF('Vstupní data'!T389&gt;0,'Vstupní data'!T389,ROUND(10*'Vstupní data'!U389/AK389,0)),0)</f>
        <v>0</v>
      </c>
      <c r="AN389" s="69" t="n">
        <f aca="false">IF('Vstupní data'!T389&gt;0,   IF('Vstupní data'!T389&lt;=AL389,'Vstupní data'!T389,AL389),   IF(AM389&lt;AL389,AM389,AL389))</f>
        <v>0</v>
      </c>
      <c r="AO389" s="69" t="n">
        <f aca="false">'Vstupní data'!X389</f>
        <v>0</v>
      </c>
      <c r="AP389" s="66" t="n">
        <f aca="false">IF(OR('Vstupní data'!T389&gt;0,'Vstupní data'!U389&gt;0),IF(I389&lt;&gt;0,VLOOKUP(I389,'Pril3-drev'!$H$5:$I$83,2,0),0),0)</f>
        <v>0</v>
      </c>
      <c r="AQ389" s="66" t="n">
        <f aca="false">'Vstupní data'!Y389</f>
        <v>0</v>
      </c>
      <c r="AR389" s="66" t="str">
        <f aca="false">IF(AC389&gt;5,   IF('Vstupní data'!Y389&gt;0,   VLOOKUP(VLOOKUP(CONCATENATE(VLOOKUP(I389,'Pril3-drev'!$H$4:$L$83,5,0),AC389),'Pril3-drev'!$Q$4:$R$2803,2,0),'AVB-BS'!$C$5:$S$29 ,LOOKUP(AQ389,'AVB-BS'!$D$3:$S$3,'AVB-BS'!$D$1:$S$1) ,0 )   ,   IF('Vstupní data'!Z389&gt;0,'Vstupní data'!Z389,0)) , "")</f>
        <v/>
      </c>
      <c r="AS389" s="70" t="str">
        <f aca="false">IF(AC389&gt;5,VLOOKUP(CONCATENATE(AP389,AR389),'Pril1-THLPa'!$H$6:$N$96,4,0),"")</f>
        <v/>
      </c>
      <c r="AT389" s="70" t="str">
        <f aca="false">IF(AC389&gt;5,VLOOKUP(CONCATENATE(AP389,AR389),'Pril1-THLPa'!$H$6:$N$96,5,0),"")</f>
        <v/>
      </c>
      <c r="AU389" s="70" t="str">
        <f aca="false">IF(AC389&gt;5,VLOOKUP(CONCATENATE(AP389,AR389),'Pril1-THLPa'!$H$6:$N$96,6,0),"")</f>
        <v/>
      </c>
      <c r="AV389" s="70" t="str">
        <f aca="false">IF(AC389&gt;5,VLOOKUP(CONCATENATE(AP389,AR389),'Pril1-THLPa'!$H$6:$N$96,7,0),"")</f>
        <v/>
      </c>
      <c r="AW389" s="70" t="str">
        <f aca="false">IF(AC389&gt;5,VLOOKUP(CONCATENATE(AP389,AR389),'Pril1-THLPa'!$H$6:$O$96,8,0),"")</f>
        <v/>
      </c>
      <c r="AX389" s="66" t="n">
        <f aca="false">IF(AC389&gt;0,IF(AND(AC389&gt;0,AC389&lt;=5),VLOOKUP(AP389,'Pril1-THLPa'!$A$6:$F$18,LOOKUP(AC389,'Pril1-THLPa'!$B$5:$F$5,'Pril1-THLPa'!$B$4:$F$4),0),AS389+AT389*(AC389-5)+AU389*POWER(AC389-5,2)+AV389*POWER(AC389-5,3)+AW389*POWER(AC389-5,4)),0)</f>
        <v>0</v>
      </c>
      <c r="AY389" s="71"/>
      <c r="AZ389" s="66" t="n">
        <f aca="false">'Vstupní data'!AA389</f>
        <v>0</v>
      </c>
      <c r="BA389" s="66" t="n">
        <f aca="false">IF(OR('Vstupní data'!T389&gt;0,'Vstupní data'!U389&gt;0),IF(AC389&lt;&gt;"",AX389*AO389/10*(100+AZ389)/100,0),0)</f>
        <v>0</v>
      </c>
      <c r="BB389" s="67" t="n">
        <f aca="false">IF(AC389&lt;&gt;"",ROUND(BA389*AN389,0),0)</f>
        <v>0</v>
      </c>
      <c r="BC389" s="68" t="str">
        <f aca="false">IF(AE389&gt;0,BB389/AE389,"")</f>
        <v/>
      </c>
      <c r="BD389" s="66" t="n">
        <f aca="false">'Vstupní data'!AE389</f>
        <v>0</v>
      </c>
      <c r="BF389" s="66" t="n">
        <f aca="false">'Vstupní data'!AC389</f>
        <v>0</v>
      </c>
      <c r="BH389" s="66" t="n">
        <f aca="false">'Vstupní data'!AD389</f>
        <v>0</v>
      </c>
      <c r="BI389" s="66" t="n">
        <f aca="false">'Vstupní data'!AF389</f>
        <v>0</v>
      </c>
      <c r="BJ389" s="69" t="n">
        <f aca="false">'Vstupní data'!AG389</f>
        <v>0</v>
      </c>
      <c r="BK389" s="69" t="n">
        <f aca="false">IF(BF389&lt;&gt;0,VLOOKUP(I389,'Pril3-drev'!$H$5:$I$83,2,0),0)</f>
        <v>0</v>
      </c>
      <c r="BL389" s="69" t="n">
        <f aca="false">IF(BF389&lt;&gt;0,VLOOKUP(BK389,'Pril3-drev'!$A$5:$C$17,3,0),0)</f>
        <v>0</v>
      </c>
      <c r="BM389" s="69" t="n">
        <f aca="false">'Vstupní data'!AH389</f>
        <v>0</v>
      </c>
      <c r="BN389" s="69" t="n">
        <f aca="false">IF('Vstupní data'!AH389&gt;0,   VLOOKUP(VLOOKUP(CONCATENATE(VLOOKUP(I389,'Pril3-drev'!$H$4:$L$83,5,0),BD389),'Pril3-drev'!$Q$4:$R$2803,2,0),'AVB-BS'!$C$5:$S$29 ,LOOKUP(BM389,'AVB-BS'!$D$3:$S$3,'AVB-BS'!$D$1:$S$1) ,0 )   ,   IF('Vstupní data'!AI389&gt;0,'Vstupní data'!AI389,0))</f>
        <v>0</v>
      </c>
      <c r="BO389" s="69" t="str">
        <f aca="false">IF(BX389&gt;5,VLOOKUP(CONCATENATE(BK389,BN389),'Pril1-THLPa'!$H$6:$N$96,4,0),"")</f>
        <v/>
      </c>
      <c r="BP389" s="69" t="str">
        <f aca="false">IF(BX389&gt;5,VLOOKUP(CONCATENATE(BK389,BN389),'Pril1-THLPa'!$H$6:$N$96,5,0),"")</f>
        <v/>
      </c>
      <c r="BQ389" s="69" t="str">
        <f aca="false">IF(BX389&gt;5,VLOOKUP(CONCATENATE(BK389,BN389),'Pril1-THLPa'!$H$6:$N$96,6,0),"")</f>
        <v/>
      </c>
      <c r="BR389" s="69" t="str">
        <f aca="false">IF(BX389&gt;5,VLOOKUP(CONCATENATE(BK389,BN389),'Pril1-THLPa'!$H$6:$N$96,7,0),"")</f>
        <v/>
      </c>
      <c r="BS389" s="69" t="str">
        <f aca="false">IF(BX389&gt;5,VLOOKUP(CONCATENATE(BK389,BN389),'Pril1-THLPa'!$H$6:$O$96,8,0),"")</f>
        <v/>
      </c>
      <c r="BT389" s="69" t="str">
        <f aca="false">IF(BF389&gt;0, IF(BK389="smrk",  VLOOKUP(VLOOKUP(BD389,'Pril9-K3'!$L$8:$M$207,2,0),'Pril9-K3'!$A$8:$J$16,LOOKUP(BN389,'Pril9-K3'!$A$7:$J$7,'Pril9-K3'!$A$5:$J$5),0), IF(AND(BK389&lt;&gt;"smrk",'Vstupní data'!AK389&lt;&gt;""),'Vstupní data'!AK389,   VLOOKUP(VLOOKUP(BD389,'Pril9-K3'!$L$8:$M$207,2,0),'Pril9-K3'!$A$8:$J$16,LOOKUP(BN389,'Pril9-K3'!$A$7:$J$7,'Pril9-K3'!$A$5:$J$5),0)   )),   "")</f>
        <v/>
      </c>
      <c r="BV389" s="69" t="n">
        <f aca="false">'Vstupní data'!AJ389</f>
        <v>0</v>
      </c>
      <c r="BW389" s="69" t="n">
        <f aca="false">IF(BF389&gt;0,IF(J389&gt;0,J389,K389*H389/100),0)</f>
        <v>0</v>
      </c>
      <c r="BX389" s="69" t="n">
        <f aca="false">IF(BF389&gt;0,IF(BJ389&gt;BL389,BL389,BJ389),0)</f>
        <v>0</v>
      </c>
      <c r="BY389" s="69" t="n">
        <f aca="false">IF(BD389=0,0,IF(AND(BX389&gt;0,BX389&lt;=5),  IF(AND(BX389&gt;0,BX389&lt;=5),VLOOKUP(BK389,'Pril1-THLPa'!$A$6:$F$18,IF(AND(BX389&gt;0,BX389&lt;=5),LOOKUP(BX389,'Pril1-THLPa'!$B$5:$F$5,'Pril1-THLPa'!$B$4:$F$4),""),0),""),  IF(BX389&gt;5,BO389+BP389*(BX389-5)+BQ389*POWER(BX389-5,2)+BR389*POWER(BX389-5,3)+BS389*POWER(BX389-5,4),"")))</f>
        <v>0</v>
      </c>
      <c r="BZ389" s="69" t="n">
        <f aca="false">IF(BY389&gt;0,BY389*BI389/10*BW389*(100+BV389)/100,0)</f>
        <v>0</v>
      </c>
      <c r="CA389" s="69" t="n">
        <f aca="false">IF(BD389&gt;0,BX389-IF(BD389&gt;BX389,BX389,BD389),0)</f>
        <v>0</v>
      </c>
      <c r="CB389" s="69" t="n">
        <f aca="false">POWER(1.01,CA389)</f>
        <v>1</v>
      </c>
      <c r="CC389" s="69" t="n">
        <f aca="false">IF(BF389&gt;0,IF(BF389&gt;BH389,1,BF389/BH389),0)</f>
        <v>0</v>
      </c>
      <c r="CD389" s="72" t="n">
        <f aca="false">IF(BD389=0,0,IF(BF389&gt;0,ROUND(IF(CB389&lt;&gt;0,BZ389*BT389*1/CB389*CC389,0),0),0))</f>
        <v>0</v>
      </c>
      <c r="CE389" s="73" t="str">
        <f aca="false">IF(BF389&gt;0,IF(BF389&gt;BH389,CD389/BF389,CD389/BH389),"")</f>
        <v/>
      </c>
      <c r="CF389" s="69" t="n">
        <f aca="false">'Vstupní data'!AM389</f>
        <v>0</v>
      </c>
      <c r="CG389" s="69" t="n">
        <f aca="false">'Vstupní data'!AN389</f>
        <v>0</v>
      </c>
      <c r="CH389" s="69" t="n">
        <f aca="false">'Vstupní data'!AO389</f>
        <v>0</v>
      </c>
      <c r="CI389" s="69" t="n">
        <f aca="false">'Vstupní data'!AP389</f>
        <v>0</v>
      </c>
      <c r="CJ389" s="72" t="n">
        <f aca="false">ROUND(CH389*CI389,0)</f>
        <v>0</v>
      </c>
      <c r="CK389" s="74" t="str">
        <f aca="false">IF(OR(AA389&gt;0,BB389&gt;0,CD389&gt;0,CJ389&gt;0),AA389+BB389+CD389+CJ389,"")</f>
        <v/>
      </c>
    </row>
    <row r="390" customFormat="false" ht="12.8" hidden="false" customHeight="false" outlineLevel="0" collapsed="false">
      <c r="A390" s="66" t="n">
        <f aca="false">'Vstupní data'!A390</f>
        <v>0</v>
      </c>
      <c r="F390" s="66" t="str">
        <f aca="false">CONCATENATE('Vstupní data'!F390,'Vstupní data'!G390,'Vstupní data'!H390,'Vstupní data'!I390)</f>
        <v/>
      </c>
      <c r="G390" s="66"/>
      <c r="H390" s="66" t="n">
        <f aca="false">'Vstupní data'!K390</f>
        <v>0</v>
      </c>
      <c r="I390" s="66" t="n">
        <f aca="false">'Vstupní data'!L390</f>
        <v>0</v>
      </c>
      <c r="J390" s="66" t="n">
        <f aca="false">'Vstupní data'!K390*'Vstupní data'!M390/100</f>
        <v>0</v>
      </c>
      <c r="L390" s="66" t="n">
        <f aca="false">IF('Vstupní data'!N390="prostokořenný",0,IF('Vstupní data'!N390="krytokořenný","k",IF('Vstupní data'!N390="poloodrostky nebo odrostky, prostokořenné i krytokořenné","po",0)))</f>
        <v>0</v>
      </c>
      <c r="N390" s="66"/>
      <c r="O390" s="66" t="n">
        <f aca="false">'Vstupní data'!O390</f>
        <v>0</v>
      </c>
      <c r="P390" s="66" t="n">
        <f aca="false">IF(O390&gt;0,VLOOKUP(CONCATENATE(VLOOKUP(I390,'Pril3-drev'!$H$5:$K$83,4,0),"-",'Vstupní data'!R390),K2!$C$15:$D$23,2,0),0)</f>
        <v>0</v>
      </c>
      <c r="Q390" s="66" t="n">
        <f aca="false">IF(O390&gt;0,VLOOKUP(I390,'Pril3-drev'!$H$5:$I$83,2,0),0)</f>
        <v>0</v>
      </c>
      <c r="R390" s="66" t="n">
        <f aca="false">IF(Q390&gt;0,VLOOKUP(Q390,'Pril6-okus'!$A$5:$B$17,2,0),0)</f>
        <v>0</v>
      </c>
      <c r="S390" s="66" t="n">
        <f aca="false">IF(O390&gt;0,VLOOKUP(I390,'Pril3-drev'!$H$5:$J$83,3,0),0)</f>
        <v>0</v>
      </c>
      <c r="T390" s="66" t="str">
        <f aca="false">IF(O390&gt;0,IF(L390="k",0.9*VLOOKUP(S390,'ha-pocty-vyhl'!$A$5:$B$20,2,0),IF(L390="po",0.8*VLOOKUP(S390,'ha-pocty-vyhl'!$A$5:$B$20,2,0),VLOOKUP(S390,'ha-pocty-vyhl'!$A$5:$B$20,2,0))),"")</f>
        <v/>
      </c>
      <c r="U390" s="66" t="n">
        <f aca="false">'Vstupní data'!P390</f>
        <v>0</v>
      </c>
      <c r="V390" s="66" t="n">
        <f aca="false">IF(O390&gt;0,1.3*T390*1000*Z390/10000,0)</f>
        <v>0</v>
      </c>
      <c r="W390" s="66" t="n">
        <f aca="false">IF(O390&gt;0,1.3*T390*1000*Z390/10000,0)</f>
        <v>0</v>
      </c>
      <c r="X390" s="66" t="n">
        <f aca="false">IF(O390&gt;0,IF(O390&gt;V390,V390,O390),0)</f>
        <v>0</v>
      </c>
      <c r="Y390" s="66" t="n">
        <f aca="false">IF(O390&gt;0,IF(IF(U390&gt;W390,W390,U390)&lt;X390,W390,IF(U390&gt;W390,W390,U390)),0)</f>
        <v>0</v>
      </c>
      <c r="Z390" s="66" t="n">
        <f aca="false">IF(O390&gt;0,IF(J390&gt;0,J390,K390*H390/100),0)</f>
        <v>0</v>
      </c>
      <c r="AA390" s="67" t="n">
        <f aca="false">IF(O390&gt;0,CEILING(R390*P390*X390/Y390*Z390,1),0)</f>
        <v>0</v>
      </c>
      <c r="AB390" s="68" t="n">
        <f aca="false">IF(O390&gt;0,AA390/O390,0)</f>
        <v>0</v>
      </c>
      <c r="AC390" s="66" t="n">
        <f aca="false">'Vstupní data'!W390</f>
        <v>0</v>
      </c>
      <c r="AI390" s="66" t="str">
        <f aca="false">IF(OR('Vstupní data'!T390&gt;0,'Vstupní data'!U390&gt;0),VLOOKUP(I390,'Pril3-drev'!$H$5:$J$83,3,0),"")</f>
        <v/>
      </c>
      <c r="AJ390" s="66" t="n">
        <f aca="false">IF('Vstupní data'!V390="prostokořenný",0,IF('Vstupní data'!V390="krytokořenný","k",IF('Vstupní data'!V390="poloodrostky nebo odrostky, prostokořenné i krytokořenné","po",0)))</f>
        <v>0</v>
      </c>
      <c r="AK390" s="66" t="n">
        <f aca="false">IF(OR('Vstupní data'!T390&gt;0,'Vstupní data'!U390&gt;0),IF(AJ390="k",0.9*VLOOKUP(AI390,'ha-pocty-vyhl'!$A$5:$B$20,2,0),IF(AJ390="po",0.8*VLOOKUP(AI390,'ha-pocty-vyhl'!$A$5:$B$20,2,0),VLOOKUP(AI390,'ha-pocty-vyhl'!$A$5:$B$20,2,0))),0)</f>
        <v>0</v>
      </c>
      <c r="AL390" s="66" t="n">
        <f aca="false">IF(OR('Vstupní data'!T390&gt;0,'Vstupní data'!U390&gt;0),'Vstupní data'!K390*'Vstupní data'!M390/100,0)</f>
        <v>0</v>
      </c>
      <c r="AM390" s="66" t="n">
        <f aca="false">IF(OR('Vstupní data'!T390&gt;0,'Vstupní data'!U390&gt;0),IF('Vstupní data'!T390&gt;0,'Vstupní data'!T390,ROUND(10*'Vstupní data'!U390/AK390,0)),0)</f>
        <v>0</v>
      </c>
      <c r="AN390" s="69" t="n">
        <f aca="false">IF('Vstupní data'!T390&gt;0,   IF('Vstupní data'!T390&lt;=AL390,'Vstupní data'!T390,AL390),   IF(AM390&lt;AL390,AM390,AL390))</f>
        <v>0</v>
      </c>
      <c r="AO390" s="69" t="n">
        <f aca="false">'Vstupní data'!X390</f>
        <v>0</v>
      </c>
      <c r="AP390" s="66" t="n">
        <f aca="false">IF(OR('Vstupní data'!T390&gt;0,'Vstupní data'!U390&gt;0),IF(I390&lt;&gt;0,VLOOKUP(I390,'Pril3-drev'!$H$5:$I$83,2,0),0),0)</f>
        <v>0</v>
      </c>
      <c r="AQ390" s="66" t="n">
        <f aca="false">'Vstupní data'!Y390</f>
        <v>0</v>
      </c>
      <c r="AR390" s="66" t="str">
        <f aca="false">IF(AC390&gt;5,   IF('Vstupní data'!Y390&gt;0,   VLOOKUP(VLOOKUP(CONCATENATE(VLOOKUP(I390,'Pril3-drev'!$H$4:$L$83,5,0),AC390),'Pril3-drev'!$Q$4:$R$2803,2,0),'AVB-BS'!$C$5:$S$29 ,LOOKUP(AQ390,'AVB-BS'!$D$3:$S$3,'AVB-BS'!$D$1:$S$1) ,0 )   ,   IF('Vstupní data'!Z390&gt;0,'Vstupní data'!Z390,0)) , "")</f>
        <v/>
      </c>
      <c r="AS390" s="70" t="str">
        <f aca="false">IF(AC390&gt;5,VLOOKUP(CONCATENATE(AP390,AR390),'Pril1-THLPa'!$H$6:$N$96,4,0),"")</f>
        <v/>
      </c>
      <c r="AT390" s="70" t="str">
        <f aca="false">IF(AC390&gt;5,VLOOKUP(CONCATENATE(AP390,AR390),'Pril1-THLPa'!$H$6:$N$96,5,0),"")</f>
        <v/>
      </c>
      <c r="AU390" s="70" t="str">
        <f aca="false">IF(AC390&gt;5,VLOOKUP(CONCATENATE(AP390,AR390),'Pril1-THLPa'!$H$6:$N$96,6,0),"")</f>
        <v/>
      </c>
      <c r="AV390" s="70" t="str">
        <f aca="false">IF(AC390&gt;5,VLOOKUP(CONCATENATE(AP390,AR390),'Pril1-THLPa'!$H$6:$N$96,7,0),"")</f>
        <v/>
      </c>
      <c r="AW390" s="70" t="str">
        <f aca="false">IF(AC390&gt;5,VLOOKUP(CONCATENATE(AP390,AR390),'Pril1-THLPa'!$H$6:$O$96,8,0),"")</f>
        <v/>
      </c>
      <c r="AX390" s="66" t="n">
        <f aca="false">IF(AC390&gt;0,IF(AND(AC390&gt;0,AC390&lt;=5),VLOOKUP(AP390,'Pril1-THLPa'!$A$6:$F$18,LOOKUP(AC390,'Pril1-THLPa'!$B$5:$F$5,'Pril1-THLPa'!$B$4:$F$4),0),AS390+AT390*(AC390-5)+AU390*POWER(AC390-5,2)+AV390*POWER(AC390-5,3)+AW390*POWER(AC390-5,4)),0)</f>
        <v>0</v>
      </c>
      <c r="AY390" s="71"/>
      <c r="AZ390" s="66" t="n">
        <f aca="false">'Vstupní data'!AA390</f>
        <v>0</v>
      </c>
      <c r="BA390" s="66" t="n">
        <f aca="false">IF(OR('Vstupní data'!T390&gt;0,'Vstupní data'!U390&gt;0),IF(AC390&lt;&gt;"",AX390*AO390/10*(100+AZ390)/100,0),0)</f>
        <v>0</v>
      </c>
      <c r="BB390" s="67" t="n">
        <f aca="false">IF(AC390&lt;&gt;"",ROUND(BA390*AN390,0),0)</f>
        <v>0</v>
      </c>
      <c r="BC390" s="68" t="str">
        <f aca="false">IF(AE390&gt;0,BB390/AE390,"")</f>
        <v/>
      </c>
      <c r="BD390" s="66" t="n">
        <f aca="false">'Vstupní data'!AE390</f>
        <v>0</v>
      </c>
      <c r="BF390" s="66" t="n">
        <f aca="false">'Vstupní data'!AC390</f>
        <v>0</v>
      </c>
      <c r="BH390" s="66" t="n">
        <f aca="false">'Vstupní data'!AD390</f>
        <v>0</v>
      </c>
      <c r="BI390" s="66" t="n">
        <f aca="false">'Vstupní data'!AF390</f>
        <v>0</v>
      </c>
      <c r="BJ390" s="69" t="n">
        <f aca="false">'Vstupní data'!AG390</f>
        <v>0</v>
      </c>
      <c r="BK390" s="69" t="n">
        <f aca="false">IF(BF390&lt;&gt;0,VLOOKUP(I390,'Pril3-drev'!$H$5:$I$83,2,0),0)</f>
        <v>0</v>
      </c>
      <c r="BL390" s="69" t="n">
        <f aca="false">IF(BF390&lt;&gt;0,VLOOKUP(BK390,'Pril3-drev'!$A$5:$C$17,3,0),0)</f>
        <v>0</v>
      </c>
      <c r="BM390" s="69" t="n">
        <f aca="false">'Vstupní data'!AH390</f>
        <v>0</v>
      </c>
      <c r="BN390" s="69" t="n">
        <f aca="false">IF('Vstupní data'!AH390&gt;0,   VLOOKUP(VLOOKUP(CONCATENATE(VLOOKUP(I390,'Pril3-drev'!$H$4:$L$83,5,0),BD390),'Pril3-drev'!$Q$4:$R$2803,2,0),'AVB-BS'!$C$5:$S$29 ,LOOKUP(BM390,'AVB-BS'!$D$3:$S$3,'AVB-BS'!$D$1:$S$1) ,0 )   ,   IF('Vstupní data'!AI390&gt;0,'Vstupní data'!AI390,0))</f>
        <v>0</v>
      </c>
      <c r="BO390" s="69" t="str">
        <f aca="false">IF(BX390&gt;5,VLOOKUP(CONCATENATE(BK390,BN390),'Pril1-THLPa'!$H$6:$N$96,4,0),"")</f>
        <v/>
      </c>
      <c r="BP390" s="69" t="str">
        <f aca="false">IF(BX390&gt;5,VLOOKUP(CONCATENATE(BK390,BN390),'Pril1-THLPa'!$H$6:$N$96,5,0),"")</f>
        <v/>
      </c>
      <c r="BQ390" s="69" t="str">
        <f aca="false">IF(BX390&gt;5,VLOOKUP(CONCATENATE(BK390,BN390),'Pril1-THLPa'!$H$6:$N$96,6,0),"")</f>
        <v/>
      </c>
      <c r="BR390" s="69" t="str">
        <f aca="false">IF(BX390&gt;5,VLOOKUP(CONCATENATE(BK390,BN390),'Pril1-THLPa'!$H$6:$N$96,7,0),"")</f>
        <v/>
      </c>
      <c r="BS390" s="69" t="str">
        <f aca="false">IF(BX390&gt;5,VLOOKUP(CONCATENATE(BK390,BN390),'Pril1-THLPa'!$H$6:$O$96,8,0),"")</f>
        <v/>
      </c>
      <c r="BT390" s="69" t="str">
        <f aca="false">IF(BF390&gt;0, IF(BK390="smrk",  VLOOKUP(VLOOKUP(BD390,'Pril9-K3'!$L$8:$M$207,2,0),'Pril9-K3'!$A$8:$J$16,LOOKUP(BN390,'Pril9-K3'!$A$7:$J$7,'Pril9-K3'!$A$5:$J$5),0), IF(AND(BK390&lt;&gt;"smrk",'Vstupní data'!AK390&lt;&gt;""),'Vstupní data'!AK390,   VLOOKUP(VLOOKUP(BD390,'Pril9-K3'!$L$8:$M$207,2,0),'Pril9-K3'!$A$8:$J$16,LOOKUP(BN390,'Pril9-K3'!$A$7:$J$7,'Pril9-K3'!$A$5:$J$5),0)   )),   "")</f>
        <v/>
      </c>
      <c r="BV390" s="69" t="n">
        <f aca="false">'Vstupní data'!AJ390</f>
        <v>0</v>
      </c>
      <c r="BW390" s="69" t="n">
        <f aca="false">IF(BF390&gt;0,IF(J390&gt;0,J390,K390*H390/100),0)</f>
        <v>0</v>
      </c>
      <c r="BX390" s="69" t="n">
        <f aca="false">IF(BF390&gt;0,IF(BJ390&gt;BL390,BL390,BJ390),0)</f>
        <v>0</v>
      </c>
      <c r="BY390" s="69" t="n">
        <f aca="false">IF(BD390=0,0,IF(AND(BX390&gt;0,BX390&lt;=5),  IF(AND(BX390&gt;0,BX390&lt;=5),VLOOKUP(BK390,'Pril1-THLPa'!$A$6:$F$18,IF(AND(BX390&gt;0,BX390&lt;=5),LOOKUP(BX390,'Pril1-THLPa'!$B$5:$F$5,'Pril1-THLPa'!$B$4:$F$4),""),0),""),  IF(BX390&gt;5,BO390+BP390*(BX390-5)+BQ390*POWER(BX390-5,2)+BR390*POWER(BX390-5,3)+BS390*POWER(BX390-5,4),"")))</f>
        <v>0</v>
      </c>
      <c r="BZ390" s="69" t="n">
        <f aca="false">IF(BY390&gt;0,BY390*BI390/10*BW390*(100+BV390)/100,0)</f>
        <v>0</v>
      </c>
      <c r="CA390" s="69" t="n">
        <f aca="false">IF(BD390&gt;0,BX390-IF(BD390&gt;BX390,BX390,BD390),0)</f>
        <v>0</v>
      </c>
      <c r="CB390" s="69" t="n">
        <f aca="false">POWER(1.01,CA390)</f>
        <v>1</v>
      </c>
      <c r="CC390" s="69" t="n">
        <f aca="false">IF(BF390&gt;0,IF(BF390&gt;BH390,1,BF390/BH390),0)</f>
        <v>0</v>
      </c>
      <c r="CD390" s="72" t="n">
        <f aca="false">IF(BD390=0,0,IF(BF390&gt;0,ROUND(IF(CB390&lt;&gt;0,BZ390*BT390*1/CB390*CC390,0),0),0))</f>
        <v>0</v>
      </c>
      <c r="CE390" s="73" t="str">
        <f aca="false">IF(BF390&gt;0,IF(BF390&gt;BH390,CD390/BF390,CD390/BH390),"")</f>
        <v/>
      </c>
      <c r="CF390" s="69" t="n">
        <f aca="false">'Vstupní data'!AM390</f>
        <v>0</v>
      </c>
      <c r="CG390" s="69" t="n">
        <f aca="false">'Vstupní data'!AN390</f>
        <v>0</v>
      </c>
      <c r="CH390" s="69" t="n">
        <f aca="false">'Vstupní data'!AO390</f>
        <v>0</v>
      </c>
      <c r="CI390" s="69" t="n">
        <f aca="false">'Vstupní data'!AP390</f>
        <v>0</v>
      </c>
      <c r="CJ390" s="72" t="n">
        <f aca="false">ROUND(CH390*CI390,0)</f>
        <v>0</v>
      </c>
      <c r="CK390" s="74" t="str">
        <f aca="false">IF(OR(AA390&gt;0,BB390&gt;0,CD390&gt;0,CJ390&gt;0),AA390+BB390+CD390+CJ390,"")</f>
        <v/>
      </c>
    </row>
    <row r="391" customFormat="false" ht="12.8" hidden="false" customHeight="false" outlineLevel="0" collapsed="false">
      <c r="A391" s="66" t="n">
        <f aca="false">'Vstupní data'!A391</f>
        <v>0</v>
      </c>
      <c r="F391" s="66" t="str">
        <f aca="false">CONCATENATE('Vstupní data'!F391,'Vstupní data'!G391,'Vstupní data'!H391,'Vstupní data'!I391)</f>
        <v/>
      </c>
      <c r="G391" s="66"/>
      <c r="H391" s="66" t="n">
        <f aca="false">'Vstupní data'!K391</f>
        <v>0</v>
      </c>
      <c r="I391" s="66" t="n">
        <f aca="false">'Vstupní data'!L391</f>
        <v>0</v>
      </c>
      <c r="J391" s="66" t="n">
        <f aca="false">'Vstupní data'!K391*'Vstupní data'!M391/100</f>
        <v>0</v>
      </c>
      <c r="L391" s="66" t="n">
        <f aca="false">IF('Vstupní data'!N391="prostokořenný",0,IF('Vstupní data'!N391="krytokořenný","k",IF('Vstupní data'!N391="poloodrostky nebo odrostky, prostokořenné i krytokořenné","po",0)))</f>
        <v>0</v>
      </c>
      <c r="N391" s="66"/>
      <c r="O391" s="66" t="n">
        <f aca="false">'Vstupní data'!O391</f>
        <v>0</v>
      </c>
      <c r="P391" s="66" t="n">
        <f aca="false">IF(O391&gt;0,VLOOKUP(CONCATENATE(VLOOKUP(I391,'Pril3-drev'!$H$5:$K$83,4,0),"-",'Vstupní data'!R391),K2!$C$15:$D$23,2,0),0)</f>
        <v>0</v>
      </c>
      <c r="Q391" s="66" t="n">
        <f aca="false">IF(O391&gt;0,VLOOKUP(I391,'Pril3-drev'!$H$5:$I$83,2,0),0)</f>
        <v>0</v>
      </c>
      <c r="R391" s="66" t="n">
        <f aca="false">IF(Q391&gt;0,VLOOKUP(Q391,'Pril6-okus'!$A$5:$B$17,2,0),0)</f>
        <v>0</v>
      </c>
      <c r="S391" s="66" t="n">
        <f aca="false">IF(O391&gt;0,VLOOKUP(I391,'Pril3-drev'!$H$5:$J$83,3,0),0)</f>
        <v>0</v>
      </c>
      <c r="T391" s="66" t="str">
        <f aca="false">IF(O391&gt;0,IF(L391="k",0.9*VLOOKUP(S391,'ha-pocty-vyhl'!$A$5:$B$20,2,0),IF(L391="po",0.8*VLOOKUP(S391,'ha-pocty-vyhl'!$A$5:$B$20,2,0),VLOOKUP(S391,'ha-pocty-vyhl'!$A$5:$B$20,2,0))),"")</f>
        <v/>
      </c>
      <c r="U391" s="66" t="n">
        <f aca="false">'Vstupní data'!P391</f>
        <v>0</v>
      </c>
      <c r="V391" s="66" t="n">
        <f aca="false">IF(O391&gt;0,1.3*T391*1000*Z391/10000,0)</f>
        <v>0</v>
      </c>
      <c r="W391" s="66" t="n">
        <f aca="false">IF(O391&gt;0,1.3*T391*1000*Z391/10000,0)</f>
        <v>0</v>
      </c>
      <c r="X391" s="66" t="n">
        <f aca="false">IF(O391&gt;0,IF(O391&gt;V391,V391,O391),0)</f>
        <v>0</v>
      </c>
      <c r="Y391" s="66" t="n">
        <f aca="false">IF(O391&gt;0,IF(IF(U391&gt;W391,W391,U391)&lt;X391,W391,IF(U391&gt;W391,W391,U391)),0)</f>
        <v>0</v>
      </c>
      <c r="Z391" s="66" t="n">
        <f aca="false">IF(O391&gt;0,IF(J391&gt;0,J391,K391*H391/100),0)</f>
        <v>0</v>
      </c>
      <c r="AA391" s="67" t="n">
        <f aca="false">IF(O391&gt;0,CEILING(R391*P391*X391/Y391*Z391,1),0)</f>
        <v>0</v>
      </c>
      <c r="AB391" s="68" t="n">
        <f aca="false">IF(O391&gt;0,AA391/O391,0)</f>
        <v>0</v>
      </c>
      <c r="AC391" s="66" t="n">
        <f aca="false">'Vstupní data'!W391</f>
        <v>0</v>
      </c>
      <c r="AI391" s="66" t="str">
        <f aca="false">IF(OR('Vstupní data'!T391&gt;0,'Vstupní data'!U391&gt;0),VLOOKUP(I391,'Pril3-drev'!$H$5:$J$83,3,0),"")</f>
        <v/>
      </c>
      <c r="AJ391" s="66" t="n">
        <f aca="false">IF('Vstupní data'!V391="prostokořenný",0,IF('Vstupní data'!V391="krytokořenný","k",IF('Vstupní data'!V391="poloodrostky nebo odrostky, prostokořenné i krytokořenné","po",0)))</f>
        <v>0</v>
      </c>
      <c r="AK391" s="66" t="n">
        <f aca="false">IF(OR('Vstupní data'!T391&gt;0,'Vstupní data'!U391&gt;0),IF(AJ391="k",0.9*VLOOKUP(AI391,'ha-pocty-vyhl'!$A$5:$B$20,2,0),IF(AJ391="po",0.8*VLOOKUP(AI391,'ha-pocty-vyhl'!$A$5:$B$20,2,0),VLOOKUP(AI391,'ha-pocty-vyhl'!$A$5:$B$20,2,0))),0)</f>
        <v>0</v>
      </c>
      <c r="AL391" s="66" t="n">
        <f aca="false">IF(OR('Vstupní data'!T391&gt;0,'Vstupní data'!U391&gt;0),'Vstupní data'!K391*'Vstupní data'!M391/100,0)</f>
        <v>0</v>
      </c>
      <c r="AM391" s="66" t="n">
        <f aca="false">IF(OR('Vstupní data'!T391&gt;0,'Vstupní data'!U391&gt;0),IF('Vstupní data'!T391&gt;0,'Vstupní data'!T391,ROUND(10*'Vstupní data'!U391/AK391,0)),0)</f>
        <v>0</v>
      </c>
      <c r="AN391" s="69" t="n">
        <f aca="false">IF('Vstupní data'!T391&gt;0,   IF('Vstupní data'!T391&lt;=AL391,'Vstupní data'!T391,AL391),   IF(AM391&lt;AL391,AM391,AL391))</f>
        <v>0</v>
      </c>
      <c r="AO391" s="69" t="n">
        <f aca="false">'Vstupní data'!X391</f>
        <v>0</v>
      </c>
      <c r="AP391" s="66" t="n">
        <f aca="false">IF(OR('Vstupní data'!T391&gt;0,'Vstupní data'!U391&gt;0),IF(I391&lt;&gt;0,VLOOKUP(I391,'Pril3-drev'!$H$5:$I$83,2,0),0),0)</f>
        <v>0</v>
      </c>
      <c r="AQ391" s="66" t="n">
        <f aca="false">'Vstupní data'!Y391</f>
        <v>0</v>
      </c>
      <c r="AR391" s="66" t="str">
        <f aca="false">IF(AC391&gt;5,   IF('Vstupní data'!Y391&gt;0,   VLOOKUP(VLOOKUP(CONCATENATE(VLOOKUP(I391,'Pril3-drev'!$H$4:$L$83,5,0),AC391),'Pril3-drev'!$Q$4:$R$2803,2,0),'AVB-BS'!$C$5:$S$29 ,LOOKUP(AQ391,'AVB-BS'!$D$3:$S$3,'AVB-BS'!$D$1:$S$1) ,0 )   ,   IF('Vstupní data'!Z391&gt;0,'Vstupní data'!Z391,0)) , "")</f>
        <v/>
      </c>
      <c r="AS391" s="70" t="str">
        <f aca="false">IF(AC391&gt;5,VLOOKUP(CONCATENATE(AP391,AR391),'Pril1-THLPa'!$H$6:$N$96,4,0),"")</f>
        <v/>
      </c>
      <c r="AT391" s="70" t="str">
        <f aca="false">IF(AC391&gt;5,VLOOKUP(CONCATENATE(AP391,AR391),'Pril1-THLPa'!$H$6:$N$96,5,0),"")</f>
        <v/>
      </c>
      <c r="AU391" s="70" t="str">
        <f aca="false">IF(AC391&gt;5,VLOOKUP(CONCATENATE(AP391,AR391),'Pril1-THLPa'!$H$6:$N$96,6,0),"")</f>
        <v/>
      </c>
      <c r="AV391" s="70" t="str">
        <f aca="false">IF(AC391&gt;5,VLOOKUP(CONCATENATE(AP391,AR391),'Pril1-THLPa'!$H$6:$N$96,7,0),"")</f>
        <v/>
      </c>
      <c r="AW391" s="70" t="str">
        <f aca="false">IF(AC391&gt;5,VLOOKUP(CONCATENATE(AP391,AR391),'Pril1-THLPa'!$H$6:$O$96,8,0),"")</f>
        <v/>
      </c>
      <c r="AX391" s="66" t="n">
        <f aca="false">IF(AC391&gt;0,IF(AND(AC391&gt;0,AC391&lt;=5),VLOOKUP(AP391,'Pril1-THLPa'!$A$6:$F$18,LOOKUP(AC391,'Pril1-THLPa'!$B$5:$F$5,'Pril1-THLPa'!$B$4:$F$4),0),AS391+AT391*(AC391-5)+AU391*POWER(AC391-5,2)+AV391*POWER(AC391-5,3)+AW391*POWER(AC391-5,4)),0)</f>
        <v>0</v>
      </c>
      <c r="AY391" s="71"/>
      <c r="AZ391" s="66" t="n">
        <f aca="false">'Vstupní data'!AA391</f>
        <v>0</v>
      </c>
      <c r="BA391" s="66" t="n">
        <f aca="false">IF(OR('Vstupní data'!T391&gt;0,'Vstupní data'!U391&gt;0),IF(AC391&lt;&gt;"",AX391*AO391/10*(100+AZ391)/100,0),0)</f>
        <v>0</v>
      </c>
      <c r="BB391" s="67" t="n">
        <f aca="false">IF(AC391&lt;&gt;"",ROUND(BA391*AN391,0),0)</f>
        <v>0</v>
      </c>
      <c r="BC391" s="68" t="str">
        <f aca="false">IF(AE391&gt;0,BB391/AE391,"")</f>
        <v/>
      </c>
      <c r="BD391" s="66" t="n">
        <f aca="false">'Vstupní data'!AE391</f>
        <v>0</v>
      </c>
      <c r="BF391" s="66" t="n">
        <f aca="false">'Vstupní data'!AC391</f>
        <v>0</v>
      </c>
      <c r="BH391" s="66" t="n">
        <f aca="false">'Vstupní data'!AD391</f>
        <v>0</v>
      </c>
      <c r="BI391" s="66" t="n">
        <f aca="false">'Vstupní data'!AF391</f>
        <v>0</v>
      </c>
      <c r="BJ391" s="69" t="n">
        <f aca="false">'Vstupní data'!AG391</f>
        <v>0</v>
      </c>
      <c r="BK391" s="69" t="n">
        <f aca="false">IF(BF391&lt;&gt;0,VLOOKUP(I391,'Pril3-drev'!$H$5:$I$83,2,0),0)</f>
        <v>0</v>
      </c>
      <c r="BL391" s="69" t="n">
        <f aca="false">IF(BF391&lt;&gt;0,VLOOKUP(BK391,'Pril3-drev'!$A$5:$C$17,3,0),0)</f>
        <v>0</v>
      </c>
      <c r="BM391" s="69" t="n">
        <f aca="false">'Vstupní data'!AH391</f>
        <v>0</v>
      </c>
      <c r="BN391" s="69" t="n">
        <f aca="false">IF('Vstupní data'!AH391&gt;0,   VLOOKUP(VLOOKUP(CONCATENATE(VLOOKUP(I391,'Pril3-drev'!$H$4:$L$83,5,0),BD391),'Pril3-drev'!$Q$4:$R$2803,2,0),'AVB-BS'!$C$5:$S$29 ,LOOKUP(BM391,'AVB-BS'!$D$3:$S$3,'AVB-BS'!$D$1:$S$1) ,0 )   ,   IF('Vstupní data'!AI391&gt;0,'Vstupní data'!AI391,0))</f>
        <v>0</v>
      </c>
      <c r="BO391" s="69" t="str">
        <f aca="false">IF(BX391&gt;5,VLOOKUP(CONCATENATE(BK391,BN391),'Pril1-THLPa'!$H$6:$N$96,4,0),"")</f>
        <v/>
      </c>
      <c r="BP391" s="69" t="str">
        <f aca="false">IF(BX391&gt;5,VLOOKUP(CONCATENATE(BK391,BN391),'Pril1-THLPa'!$H$6:$N$96,5,0),"")</f>
        <v/>
      </c>
      <c r="BQ391" s="69" t="str">
        <f aca="false">IF(BX391&gt;5,VLOOKUP(CONCATENATE(BK391,BN391),'Pril1-THLPa'!$H$6:$N$96,6,0),"")</f>
        <v/>
      </c>
      <c r="BR391" s="69" t="str">
        <f aca="false">IF(BX391&gt;5,VLOOKUP(CONCATENATE(BK391,BN391),'Pril1-THLPa'!$H$6:$N$96,7,0),"")</f>
        <v/>
      </c>
      <c r="BS391" s="69" t="str">
        <f aca="false">IF(BX391&gt;5,VLOOKUP(CONCATENATE(BK391,BN391),'Pril1-THLPa'!$H$6:$O$96,8,0),"")</f>
        <v/>
      </c>
      <c r="BT391" s="69" t="str">
        <f aca="false">IF(BF391&gt;0, IF(BK391="smrk",  VLOOKUP(VLOOKUP(BD391,'Pril9-K3'!$L$8:$M$207,2,0),'Pril9-K3'!$A$8:$J$16,LOOKUP(BN391,'Pril9-K3'!$A$7:$J$7,'Pril9-K3'!$A$5:$J$5),0), IF(AND(BK391&lt;&gt;"smrk",'Vstupní data'!AK391&lt;&gt;""),'Vstupní data'!AK391,   VLOOKUP(VLOOKUP(BD391,'Pril9-K3'!$L$8:$M$207,2,0),'Pril9-K3'!$A$8:$J$16,LOOKUP(BN391,'Pril9-K3'!$A$7:$J$7,'Pril9-K3'!$A$5:$J$5),0)   )),   "")</f>
        <v/>
      </c>
      <c r="BV391" s="69" t="n">
        <f aca="false">'Vstupní data'!AJ391</f>
        <v>0</v>
      </c>
      <c r="BW391" s="69" t="n">
        <f aca="false">IF(BF391&gt;0,IF(J391&gt;0,J391,K391*H391/100),0)</f>
        <v>0</v>
      </c>
      <c r="BX391" s="69" t="n">
        <f aca="false">IF(BF391&gt;0,IF(BJ391&gt;BL391,BL391,BJ391),0)</f>
        <v>0</v>
      </c>
      <c r="BY391" s="69" t="n">
        <f aca="false">IF(BD391=0,0,IF(AND(BX391&gt;0,BX391&lt;=5),  IF(AND(BX391&gt;0,BX391&lt;=5),VLOOKUP(BK391,'Pril1-THLPa'!$A$6:$F$18,IF(AND(BX391&gt;0,BX391&lt;=5),LOOKUP(BX391,'Pril1-THLPa'!$B$5:$F$5,'Pril1-THLPa'!$B$4:$F$4),""),0),""),  IF(BX391&gt;5,BO391+BP391*(BX391-5)+BQ391*POWER(BX391-5,2)+BR391*POWER(BX391-5,3)+BS391*POWER(BX391-5,4),"")))</f>
        <v>0</v>
      </c>
      <c r="BZ391" s="69" t="n">
        <f aca="false">IF(BY391&gt;0,BY391*BI391/10*BW391*(100+BV391)/100,0)</f>
        <v>0</v>
      </c>
      <c r="CA391" s="69" t="n">
        <f aca="false">IF(BD391&gt;0,BX391-IF(BD391&gt;BX391,BX391,BD391),0)</f>
        <v>0</v>
      </c>
      <c r="CB391" s="69" t="n">
        <f aca="false">POWER(1.01,CA391)</f>
        <v>1</v>
      </c>
      <c r="CC391" s="69" t="n">
        <f aca="false">IF(BF391&gt;0,IF(BF391&gt;BH391,1,BF391/BH391),0)</f>
        <v>0</v>
      </c>
      <c r="CD391" s="72" t="n">
        <f aca="false">IF(BD391=0,0,IF(BF391&gt;0,ROUND(IF(CB391&lt;&gt;0,BZ391*BT391*1/CB391*CC391,0),0),0))</f>
        <v>0</v>
      </c>
      <c r="CE391" s="73" t="str">
        <f aca="false">IF(BF391&gt;0,IF(BF391&gt;BH391,CD391/BF391,CD391/BH391),"")</f>
        <v/>
      </c>
      <c r="CF391" s="69" t="n">
        <f aca="false">'Vstupní data'!AM391</f>
        <v>0</v>
      </c>
      <c r="CG391" s="69" t="n">
        <f aca="false">'Vstupní data'!AN391</f>
        <v>0</v>
      </c>
      <c r="CH391" s="69" t="n">
        <f aca="false">'Vstupní data'!AO391</f>
        <v>0</v>
      </c>
      <c r="CI391" s="69" t="n">
        <f aca="false">'Vstupní data'!AP391</f>
        <v>0</v>
      </c>
      <c r="CJ391" s="72" t="n">
        <f aca="false">ROUND(CH391*CI391,0)</f>
        <v>0</v>
      </c>
      <c r="CK391" s="74" t="str">
        <f aca="false">IF(OR(AA391&gt;0,BB391&gt;0,CD391&gt;0,CJ391&gt;0),AA391+BB391+CD391+CJ391,"")</f>
        <v/>
      </c>
    </row>
    <row r="392" customFormat="false" ht="12.8" hidden="false" customHeight="false" outlineLevel="0" collapsed="false">
      <c r="A392" s="66" t="n">
        <f aca="false">'Vstupní data'!A392</f>
        <v>0</v>
      </c>
      <c r="F392" s="66" t="str">
        <f aca="false">CONCATENATE('Vstupní data'!F392,'Vstupní data'!G392,'Vstupní data'!H392,'Vstupní data'!I392)</f>
        <v/>
      </c>
      <c r="G392" s="66"/>
      <c r="H392" s="66" t="n">
        <f aca="false">'Vstupní data'!K392</f>
        <v>0</v>
      </c>
      <c r="I392" s="66" t="n">
        <f aca="false">'Vstupní data'!L392</f>
        <v>0</v>
      </c>
      <c r="J392" s="66" t="n">
        <f aca="false">'Vstupní data'!K392*'Vstupní data'!M392/100</f>
        <v>0</v>
      </c>
      <c r="L392" s="66" t="n">
        <f aca="false">IF('Vstupní data'!N392="prostokořenný",0,IF('Vstupní data'!N392="krytokořenný","k",IF('Vstupní data'!N392="poloodrostky nebo odrostky, prostokořenné i krytokořenné","po",0)))</f>
        <v>0</v>
      </c>
      <c r="N392" s="66"/>
      <c r="O392" s="66" t="n">
        <f aca="false">'Vstupní data'!O392</f>
        <v>0</v>
      </c>
      <c r="P392" s="66" t="n">
        <f aca="false">IF(O392&gt;0,VLOOKUP(CONCATENATE(VLOOKUP(I392,'Pril3-drev'!$H$5:$K$83,4,0),"-",'Vstupní data'!R392),K2!$C$15:$D$23,2,0),0)</f>
        <v>0</v>
      </c>
      <c r="Q392" s="66" t="n">
        <f aca="false">IF(O392&gt;0,VLOOKUP(I392,'Pril3-drev'!$H$5:$I$83,2,0),0)</f>
        <v>0</v>
      </c>
      <c r="R392" s="66" t="n">
        <f aca="false">IF(Q392&gt;0,VLOOKUP(Q392,'Pril6-okus'!$A$5:$B$17,2,0),0)</f>
        <v>0</v>
      </c>
      <c r="S392" s="66" t="n">
        <f aca="false">IF(O392&gt;0,VLOOKUP(I392,'Pril3-drev'!$H$5:$J$83,3,0),0)</f>
        <v>0</v>
      </c>
      <c r="T392" s="66" t="str">
        <f aca="false">IF(O392&gt;0,IF(L392="k",0.9*VLOOKUP(S392,'ha-pocty-vyhl'!$A$5:$B$20,2,0),IF(L392="po",0.8*VLOOKUP(S392,'ha-pocty-vyhl'!$A$5:$B$20,2,0),VLOOKUP(S392,'ha-pocty-vyhl'!$A$5:$B$20,2,0))),"")</f>
        <v/>
      </c>
      <c r="U392" s="66" t="n">
        <f aca="false">'Vstupní data'!P392</f>
        <v>0</v>
      </c>
      <c r="V392" s="66" t="n">
        <f aca="false">IF(O392&gt;0,1.3*T392*1000*Z392/10000,0)</f>
        <v>0</v>
      </c>
      <c r="W392" s="66" t="n">
        <f aca="false">IF(O392&gt;0,1.3*T392*1000*Z392/10000,0)</f>
        <v>0</v>
      </c>
      <c r="X392" s="66" t="n">
        <f aca="false">IF(O392&gt;0,IF(O392&gt;V392,V392,O392),0)</f>
        <v>0</v>
      </c>
      <c r="Y392" s="66" t="n">
        <f aca="false">IF(O392&gt;0,IF(IF(U392&gt;W392,W392,U392)&lt;X392,W392,IF(U392&gt;W392,W392,U392)),0)</f>
        <v>0</v>
      </c>
      <c r="Z392" s="66" t="n">
        <f aca="false">IF(O392&gt;0,IF(J392&gt;0,J392,K392*H392/100),0)</f>
        <v>0</v>
      </c>
      <c r="AA392" s="67" t="n">
        <f aca="false">IF(O392&gt;0,CEILING(R392*P392*X392/Y392*Z392,1),0)</f>
        <v>0</v>
      </c>
      <c r="AB392" s="68" t="n">
        <f aca="false">IF(O392&gt;0,AA392/O392,0)</f>
        <v>0</v>
      </c>
      <c r="AC392" s="66" t="n">
        <f aca="false">'Vstupní data'!W392</f>
        <v>0</v>
      </c>
      <c r="AI392" s="66" t="str">
        <f aca="false">IF(OR('Vstupní data'!T392&gt;0,'Vstupní data'!U392&gt;0),VLOOKUP(I392,'Pril3-drev'!$H$5:$J$83,3,0),"")</f>
        <v/>
      </c>
      <c r="AJ392" s="66" t="n">
        <f aca="false">IF('Vstupní data'!V392="prostokořenný",0,IF('Vstupní data'!V392="krytokořenný","k",IF('Vstupní data'!V392="poloodrostky nebo odrostky, prostokořenné i krytokořenné","po",0)))</f>
        <v>0</v>
      </c>
      <c r="AK392" s="66" t="n">
        <f aca="false">IF(OR('Vstupní data'!T392&gt;0,'Vstupní data'!U392&gt;0),IF(AJ392="k",0.9*VLOOKUP(AI392,'ha-pocty-vyhl'!$A$5:$B$20,2,0),IF(AJ392="po",0.8*VLOOKUP(AI392,'ha-pocty-vyhl'!$A$5:$B$20,2,0),VLOOKUP(AI392,'ha-pocty-vyhl'!$A$5:$B$20,2,0))),0)</f>
        <v>0</v>
      </c>
      <c r="AL392" s="66" t="n">
        <f aca="false">IF(OR('Vstupní data'!T392&gt;0,'Vstupní data'!U392&gt;0),'Vstupní data'!K392*'Vstupní data'!M392/100,0)</f>
        <v>0</v>
      </c>
      <c r="AM392" s="66" t="n">
        <f aca="false">IF(OR('Vstupní data'!T392&gt;0,'Vstupní data'!U392&gt;0),IF('Vstupní data'!T392&gt;0,'Vstupní data'!T392,ROUND(10*'Vstupní data'!U392/AK392,0)),0)</f>
        <v>0</v>
      </c>
      <c r="AN392" s="69" t="n">
        <f aca="false">IF('Vstupní data'!T392&gt;0,   IF('Vstupní data'!T392&lt;=AL392,'Vstupní data'!T392,AL392),   IF(AM392&lt;AL392,AM392,AL392))</f>
        <v>0</v>
      </c>
      <c r="AO392" s="69" t="n">
        <f aca="false">'Vstupní data'!X392</f>
        <v>0</v>
      </c>
      <c r="AP392" s="66" t="n">
        <f aca="false">IF(OR('Vstupní data'!T392&gt;0,'Vstupní data'!U392&gt;0),IF(I392&lt;&gt;0,VLOOKUP(I392,'Pril3-drev'!$H$5:$I$83,2,0),0),0)</f>
        <v>0</v>
      </c>
      <c r="AQ392" s="66" t="n">
        <f aca="false">'Vstupní data'!Y392</f>
        <v>0</v>
      </c>
      <c r="AR392" s="66" t="str">
        <f aca="false">IF(AC392&gt;5,   IF('Vstupní data'!Y392&gt;0,   VLOOKUP(VLOOKUP(CONCATENATE(VLOOKUP(I392,'Pril3-drev'!$H$4:$L$83,5,0),AC392),'Pril3-drev'!$Q$4:$R$2803,2,0),'AVB-BS'!$C$5:$S$29 ,LOOKUP(AQ392,'AVB-BS'!$D$3:$S$3,'AVB-BS'!$D$1:$S$1) ,0 )   ,   IF('Vstupní data'!Z392&gt;0,'Vstupní data'!Z392,0)) , "")</f>
        <v/>
      </c>
      <c r="AS392" s="70" t="str">
        <f aca="false">IF(AC392&gt;5,VLOOKUP(CONCATENATE(AP392,AR392),'Pril1-THLPa'!$H$6:$N$96,4,0),"")</f>
        <v/>
      </c>
      <c r="AT392" s="70" t="str">
        <f aca="false">IF(AC392&gt;5,VLOOKUP(CONCATENATE(AP392,AR392),'Pril1-THLPa'!$H$6:$N$96,5,0),"")</f>
        <v/>
      </c>
      <c r="AU392" s="70" t="str">
        <f aca="false">IF(AC392&gt;5,VLOOKUP(CONCATENATE(AP392,AR392),'Pril1-THLPa'!$H$6:$N$96,6,0),"")</f>
        <v/>
      </c>
      <c r="AV392" s="70" t="str">
        <f aca="false">IF(AC392&gt;5,VLOOKUP(CONCATENATE(AP392,AR392),'Pril1-THLPa'!$H$6:$N$96,7,0),"")</f>
        <v/>
      </c>
      <c r="AW392" s="70" t="str">
        <f aca="false">IF(AC392&gt;5,VLOOKUP(CONCATENATE(AP392,AR392),'Pril1-THLPa'!$H$6:$O$96,8,0),"")</f>
        <v/>
      </c>
      <c r="AX392" s="66" t="n">
        <f aca="false">IF(AC392&gt;0,IF(AND(AC392&gt;0,AC392&lt;=5),VLOOKUP(AP392,'Pril1-THLPa'!$A$6:$F$18,LOOKUP(AC392,'Pril1-THLPa'!$B$5:$F$5,'Pril1-THLPa'!$B$4:$F$4),0),AS392+AT392*(AC392-5)+AU392*POWER(AC392-5,2)+AV392*POWER(AC392-5,3)+AW392*POWER(AC392-5,4)),0)</f>
        <v>0</v>
      </c>
      <c r="AY392" s="71"/>
      <c r="AZ392" s="66" t="n">
        <f aca="false">'Vstupní data'!AA392</f>
        <v>0</v>
      </c>
      <c r="BA392" s="66" t="n">
        <f aca="false">IF(OR('Vstupní data'!T392&gt;0,'Vstupní data'!U392&gt;0),IF(AC392&lt;&gt;"",AX392*AO392/10*(100+AZ392)/100,0),0)</f>
        <v>0</v>
      </c>
      <c r="BB392" s="67" t="n">
        <f aca="false">IF(AC392&lt;&gt;"",ROUND(BA392*AN392,0),0)</f>
        <v>0</v>
      </c>
      <c r="BC392" s="68" t="str">
        <f aca="false">IF(AE392&gt;0,BB392/AE392,"")</f>
        <v/>
      </c>
      <c r="BD392" s="66" t="n">
        <f aca="false">'Vstupní data'!AE392</f>
        <v>0</v>
      </c>
      <c r="BF392" s="66" t="n">
        <f aca="false">'Vstupní data'!AC392</f>
        <v>0</v>
      </c>
      <c r="BH392" s="66" t="n">
        <f aca="false">'Vstupní data'!AD392</f>
        <v>0</v>
      </c>
      <c r="BI392" s="66" t="n">
        <f aca="false">'Vstupní data'!AF392</f>
        <v>0</v>
      </c>
      <c r="BJ392" s="69" t="n">
        <f aca="false">'Vstupní data'!AG392</f>
        <v>0</v>
      </c>
      <c r="BK392" s="69" t="n">
        <f aca="false">IF(BF392&lt;&gt;0,VLOOKUP(I392,'Pril3-drev'!$H$5:$I$83,2,0),0)</f>
        <v>0</v>
      </c>
      <c r="BL392" s="69" t="n">
        <f aca="false">IF(BF392&lt;&gt;0,VLOOKUP(BK392,'Pril3-drev'!$A$5:$C$17,3,0),0)</f>
        <v>0</v>
      </c>
      <c r="BM392" s="69" t="n">
        <f aca="false">'Vstupní data'!AH392</f>
        <v>0</v>
      </c>
      <c r="BN392" s="69" t="n">
        <f aca="false">IF('Vstupní data'!AH392&gt;0,   VLOOKUP(VLOOKUP(CONCATENATE(VLOOKUP(I392,'Pril3-drev'!$H$4:$L$83,5,0),BD392),'Pril3-drev'!$Q$4:$R$2803,2,0),'AVB-BS'!$C$5:$S$29 ,LOOKUP(BM392,'AVB-BS'!$D$3:$S$3,'AVB-BS'!$D$1:$S$1) ,0 )   ,   IF('Vstupní data'!AI392&gt;0,'Vstupní data'!AI392,0))</f>
        <v>0</v>
      </c>
      <c r="BO392" s="69" t="str">
        <f aca="false">IF(BX392&gt;5,VLOOKUP(CONCATENATE(BK392,BN392),'Pril1-THLPa'!$H$6:$N$96,4,0),"")</f>
        <v/>
      </c>
      <c r="BP392" s="69" t="str">
        <f aca="false">IF(BX392&gt;5,VLOOKUP(CONCATENATE(BK392,BN392),'Pril1-THLPa'!$H$6:$N$96,5,0),"")</f>
        <v/>
      </c>
      <c r="BQ392" s="69" t="str">
        <f aca="false">IF(BX392&gt;5,VLOOKUP(CONCATENATE(BK392,BN392),'Pril1-THLPa'!$H$6:$N$96,6,0),"")</f>
        <v/>
      </c>
      <c r="BR392" s="69" t="str">
        <f aca="false">IF(BX392&gt;5,VLOOKUP(CONCATENATE(BK392,BN392),'Pril1-THLPa'!$H$6:$N$96,7,0),"")</f>
        <v/>
      </c>
      <c r="BS392" s="69" t="str">
        <f aca="false">IF(BX392&gt;5,VLOOKUP(CONCATENATE(BK392,BN392),'Pril1-THLPa'!$H$6:$O$96,8,0),"")</f>
        <v/>
      </c>
      <c r="BT392" s="69" t="str">
        <f aca="false">IF(BF392&gt;0, IF(BK392="smrk",  VLOOKUP(VLOOKUP(BD392,'Pril9-K3'!$L$8:$M$207,2,0),'Pril9-K3'!$A$8:$J$16,LOOKUP(BN392,'Pril9-K3'!$A$7:$J$7,'Pril9-K3'!$A$5:$J$5),0), IF(AND(BK392&lt;&gt;"smrk",'Vstupní data'!AK392&lt;&gt;""),'Vstupní data'!AK392,   VLOOKUP(VLOOKUP(BD392,'Pril9-K3'!$L$8:$M$207,2,0),'Pril9-K3'!$A$8:$J$16,LOOKUP(BN392,'Pril9-K3'!$A$7:$J$7,'Pril9-K3'!$A$5:$J$5),0)   )),   "")</f>
        <v/>
      </c>
      <c r="BV392" s="69" t="n">
        <f aca="false">'Vstupní data'!AJ392</f>
        <v>0</v>
      </c>
      <c r="BW392" s="69" t="n">
        <f aca="false">IF(BF392&gt;0,IF(J392&gt;0,J392,K392*H392/100),0)</f>
        <v>0</v>
      </c>
      <c r="BX392" s="69" t="n">
        <f aca="false">IF(BF392&gt;0,IF(BJ392&gt;BL392,BL392,BJ392),0)</f>
        <v>0</v>
      </c>
      <c r="BY392" s="69" t="n">
        <f aca="false">IF(BD392=0,0,IF(AND(BX392&gt;0,BX392&lt;=5),  IF(AND(BX392&gt;0,BX392&lt;=5),VLOOKUP(BK392,'Pril1-THLPa'!$A$6:$F$18,IF(AND(BX392&gt;0,BX392&lt;=5),LOOKUP(BX392,'Pril1-THLPa'!$B$5:$F$5,'Pril1-THLPa'!$B$4:$F$4),""),0),""),  IF(BX392&gt;5,BO392+BP392*(BX392-5)+BQ392*POWER(BX392-5,2)+BR392*POWER(BX392-5,3)+BS392*POWER(BX392-5,4),"")))</f>
        <v>0</v>
      </c>
      <c r="BZ392" s="69" t="n">
        <f aca="false">IF(BY392&gt;0,BY392*BI392/10*BW392*(100+BV392)/100,0)</f>
        <v>0</v>
      </c>
      <c r="CA392" s="69" t="n">
        <f aca="false">IF(BD392&gt;0,BX392-IF(BD392&gt;BX392,BX392,BD392),0)</f>
        <v>0</v>
      </c>
      <c r="CB392" s="69" t="n">
        <f aca="false">POWER(1.01,CA392)</f>
        <v>1</v>
      </c>
      <c r="CC392" s="69" t="n">
        <f aca="false">IF(BF392&gt;0,IF(BF392&gt;BH392,1,BF392/BH392),0)</f>
        <v>0</v>
      </c>
      <c r="CD392" s="72" t="n">
        <f aca="false">IF(BD392=0,0,IF(BF392&gt;0,ROUND(IF(CB392&lt;&gt;0,BZ392*BT392*1/CB392*CC392,0),0),0))</f>
        <v>0</v>
      </c>
      <c r="CE392" s="73" t="str">
        <f aca="false">IF(BF392&gt;0,IF(BF392&gt;BH392,CD392/BF392,CD392/BH392),"")</f>
        <v/>
      </c>
      <c r="CF392" s="69" t="n">
        <f aca="false">'Vstupní data'!AM392</f>
        <v>0</v>
      </c>
      <c r="CG392" s="69" t="n">
        <f aca="false">'Vstupní data'!AN392</f>
        <v>0</v>
      </c>
      <c r="CH392" s="69" t="n">
        <f aca="false">'Vstupní data'!AO392</f>
        <v>0</v>
      </c>
      <c r="CI392" s="69" t="n">
        <f aca="false">'Vstupní data'!AP392</f>
        <v>0</v>
      </c>
      <c r="CJ392" s="72" t="n">
        <f aca="false">ROUND(CH392*CI392,0)</f>
        <v>0</v>
      </c>
      <c r="CK392" s="74" t="str">
        <f aca="false">IF(OR(AA392&gt;0,BB392&gt;0,CD392&gt;0,CJ392&gt;0),AA392+BB392+CD392+CJ392,"")</f>
        <v/>
      </c>
    </row>
    <row r="393" customFormat="false" ht="12.8" hidden="false" customHeight="false" outlineLevel="0" collapsed="false">
      <c r="A393" s="66" t="n">
        <f aca="false">'Vstupní data'!A393</f>
        <v>0</v>
      </c>
      <c r="F393" s="66" t="str">
        <f aca="false">CONCATENATE('Vstupní data'!F393,'Vstupní data'!G393,'Vstupní data'!H393,'Vstupní data'!I393)</f>
        <v/>
      </c>
      <c r="G393" s="66"/>
      <c r="H393" s="66" t="n">
        <f aca="false">'Vstupní data'!K393</f>
        <v>0</v>
      </c>
      <c r="I393" s="66" t="n">
        <f aca="false">'Vstupní data'!L393</f>
        <v>0</v>
      </c>
      <c r="J393" s="66" t="n">
        <f aca="false">'Vstupní data'!K393*'Vstupní data'!M393/100</f>
        <v>0</v>
      </c>
      <c r="L393" s="66" t="n">
        <f aca="false">IF('Vstupní data'!N393="prostokořenný",0,IF('Vstupní data'!N393="krytokořenný","k",IF('Vstupní data'!N393="poloodrostky nebo odrostky, prostokořenné i krytokořenné","po",0)))</f>
        <v>0</v>
      </c>
      <c r="N393" s="66"/>
      <c r="O393" s="66" t="n">
        <f aca="false">'Vstupní data'!O393</f>
        <v>0</v>
      </c>
      <c r="P393" s="66" t="n">
        <f aca="false">IF(O393&gt;0,VLOOKUP(CONCATENATE(VLOOKUP(I393,'Pril3-drev'!$H$5:$K$83,4,0),"-",'Vstupní data'!R393),K2!$C$15:$D$23,2,0),0)</f>
        <v>0</v>
      </c>
      <c r="Q393" s="66" t="n">
        <f aca="false">IF(O393&gt;0,VLOOKUP(I393,'Pril3-drev'!$H$5:$I$83,2,0),0)</f>
        <v>0</v>
      </c>
      <c r="R393" s="66" t="n">
        <f aca="false">IF(Q393&gt;0,VLOOKUP(Q393,'Pril6-okus'!$A$5:$B$17,2,0),0)</f>
        <v>0</v>
      </c>
      <c r="S393" s="66" t="n">
        <f aca="false">IF(O393&gt;0,VLOOKUP(I393,'Pril3-drev'!$H$5:$J$83,3,0),0)</f>
        <v>0</v>
      </c>
      <c r="T393" s="66" t="str">
        <f aca="false">IF(O393&gt;0,IF(L393="k",0.9*VLOOKUP(S393,'ha-pocty-vyhl'!$A$5:$B$20,2,0),IF(L393="po",0.8*VLOOKUP(S393,'ha-pocty-vyhl'!$A$5:$B$20,2,0),VLOOKUP(S393,'ha-pocty-vyhl'!$A$5:$B$20,2,0))),"")</f>
        <v/>
      </c>
      <c r="U393" s="66" t="n">
        <f aca="false">'Vstupní data'!P393</f>
        <v>0</v>
      </c>
      <c r="V393" s="66" t="n">
        <f aca="false">IF(O393&gt;0,1.3*T393*1000*Z393/10000,0)</f>
        <v>0</v>
      </c>
      <c r="W393" s="66" t="n">
        <f aca="false">IF(O393&gt;0,1.3*T393*1000*Z393/10000,0)</f>
        <v>0</v>
      </c>
      <c r="X393" s="66" t="n">
        <f aca="false">IF(O393&gt;0,IF(O393&gt;V393,V393,O393),0)</f>
        <v>0</v>
      </c>
      <c r="Y393" s="66" t="n">
        <f aca="false">IF(O393&gt;0,IF(IF(U393&gt;W393,W393,U393)&lt;X393,W393,IF(U393&gt;W393,W393,U393)),0)</f>
        <v>0</v>
      </c>
      <c r="Z393" s="66" t="n">
        <f aca="false">IF(O393&gt;0,IF(J393&gt;0,J393,K393*H393/100),0)</f>
        <v>0</v>
      </c>
      <c r="AA393" s="67" t="n">
        <f aca="false">IF(O393&gt;0,CEILING(R393*P393*X393/Y393*Z393,1),0)</f>
        <v>0</v>
      </c>
      <c r="AB393" s="68" t="n">
        <f aca="false">IF(O393&gt;0,AA393/O393,0)</f>
        <v>0</v>
      </c>
      <c r="AC393" s="66" t="n">
        <f aca="false">'Vstupní data'!W393</f>
        <v>0</v>
      </c>
      <c r="AI393" s="66" t="str">
        <f aca="false">IF(OR('Vstupní data'!T393&gt;0,'Vstupní data'!U393&gt;0),VLOOKUP(I393,'Pril3-drev'!$H$5:$J$83,3,0),"")</f>
        <v/>
      </c>
      <c r="AJ393" s="66" t="n">
        <f aca="false">IF('Vstupní data'!V393="prostokořenný",0,IF('Vstupní data'!V393="krytokořenný","k",IF('Vstupní data'!V393="poloodrostky nebo odrostky, prostokořenné i krytokořenné","po",0)))</f>
        <v>0</v>
      </c>
      <c r="AK393" s="66" t="n">
        <f aca="false">IF(OR('Vstupní data'!T393&gt;0,'Vstupní data'!U393&gt;0),IF(AJ393="k",0.9*VLOOKUP(AI393,'ha-pocty-vyhl'!$A$5:$B$20,2,0),IF(AJ393="po",0.8*VLOOKUP(AI393,'ha-pocty-vyhl'!$A$5:$B$20,2,0),VLOOKUP(AI393,'ha-pocty-vyhl'!$A$5:$B$20,2,0))),0)</f>
        <v>0</v>
      </c>
      <c r="AL393" s="66" t="n">
        <f aca="false">IF(OR('Vstupní data'!T393&gt;0,'Vstupní data'!U393&gt;0),'Vstupní data'!K393*'Vstupní data'!M393/100,0)</f>
        <v>0</v>
      </c>
      <c r="AM393" s="66" t="n">
        <f aca="false">IF(OR('Vstupní data'!T393&gt;0,'Vstupní data'!U393&gt;0),IF('Vstupní data'!T393&gt;0,'Vstupní data'!T393,ROUND(10*'Vstupní data'!U393/AK393,0)),0)</f>
        <v>0</v>
      </c>
      <c r="AN393" s="69" t="n">
        <f aca="false">IF('Vstupní data'!T393&gt;0,   IF('Vstupní data'!T393&lt;=AL393,'Vstupní data'!T393,AL393),   IF(AM393&lt;AL393,AM393,AL393))</f>
        <v>0</v>
      </c>
      <c r="AO393" s="69" t="n">
        <f aca="false">'Vstupní data'!X393</f>
        <v>0</v>
      </c>
      <c r="AP393" s="66" t="n">
        <f aca="false">IF(OR('Vstupní data'!T393&gt;0,'Vstupní data'!U393&gt;0),IF(I393&lt;&gt;0,VLOOKUP(I393,'Pril3-drev'!$H$5:$I$83,2,0),0),0)</f>
        <v>0</v>
      </c>
      <c r="AQ393" s="66" t="n">
        <f aca="false">'Vstupní data'!Y393</f>
        <v>0</v>
      </c>
      <c r="AR393" s="66" t="str">
        <f aca="false">IF(AC393&gt;5,   IF('Vstupní data'!Y393&gt;0,   VLOOKUP(VLOOKUP(CONCATENATE(VLOOKUP(I393,'Pril3-drev'!$H$4:$L$83,5,0),AC393),'Pril3-drev'!$Q$4:$R$2803,2,0),'AVB-BS'!$C$5:$S$29 ,LOOKUP(AQ393,'AVB-BS'!$D$3:$S$3,'AVB-BS'!$D$1:$S$1) ,0 )   ,   IF('Vstupní data'!Z393&gt;0,'Vstupní data'!Z393,0)) , "")</f>
        <v/>
      </c>
      <c r="AS393" s="70" t="str">
        <f aca="false">IF(AC393&gt;5,VLOOKUP(CONCATENATE(AP393,AR393),'Pril1-THLPa'!$H$6:$N$96,4,0),"")</f>
        <v/>
      </c>
      <c r="AT393" s="70" t="str">
        <f aca="false">IF(AC393&gt;5,VLOOKUP(CONCATENATE(AP393,AR393),'Pril1-THLPa'!$H$6:$N$96,5,0),"")</f>
        <v/>
      </c>
      <c r="AU393" s="70" t="str">
        <f aca="false">IF(AC393&gt;5,VLOOKUP(CONCATENATE(AP393,AR393),'Pril1-THLPa'!$H$6:$N$96,6,0),"")</f>
        <v/>
      </c>
      <c r="AV393" s="70" t="str">
        <f aca="false">IF(AC393&gt;5,VLOOKUP(CONCATENATE(AP393,AR393),'Pril1-THLPa'!$H$6:$N$96,7,0),"")</f>
        <v/>
      </c>
      <c r="AW393" s="70" t="str">
        <f aca="false">IF(AC393&gt;5,VLOOKUP(CONCATENATE(AP393,AR393),'Pril1-THLPa'!$H$6:$O$96,8,0),"")</f>
        <v/>
      </c>
      <c r="AX393" s="66" t="n">
        <f aca="false">IF(AC393&gt;0,IF(AND(AC393&gt;0,AC393&lt;=5),VLOOKUP(AP393,'Pril1-THLPa'!$A$6:$F$18,LOOKUP(AC393,'Pril1-THLPa'!$B$5:$F$5,'Pril1-THLPa'!$B$4:$F$4),0),AS393+AT393*(AC393-5)+AU393*POWER(AC393-5,2)+AV393*POWER(AC393-5,3)+AW393*POWER(AC393-5,4)),0)</f>
        <v>0</v>
      </c>
      <c r="AY393" s="71"/>
      <c r="AZ393" s="66" t="n">
        <f aca="false">'Vstupní data'!AA393</f>
        <v>0</v>
      </c>
      <c r="BA393" s="66" t="n">
        <f aca="false">IF(OR('Vstupní data'!T393&gt;0,'Vstupní data'!U393&gt;0),IF(AC393&lt;&gt;"",AX393*AO393/10*(100+AZ393)/100,0),0)</f>
        <v>0</v>
      </c>
      <c r="BB393" s="67" t="n">
        <f aca="false">IF(AC393&lt;&gt;"",ROUND(BA393*AN393,0),0)</f>
        <v>0</v>
      </c>
      <c r="BC393" s="68" t="str">
        <f aca="false">IF(AE393&gt;0,BB393/AE393,"")</f>
        <v/>
      </c>
      <c r="BD393" s="66" t="n">
        <f aca="false">'Vstupní data'!AE393</f>
        <v>0</v>
      </c>
      <c r="BF393" s="66" t="n">
        <f aca="false">'Vstupní data'!AC393</f>
        <v>0</v>
      </c>
      <c r="BH393" s="66" t="n">
        <f aca="false">'Vstupní data'!AD393</f>
        <v>0</v>
      </c>
      <c r="BI393" s="66" t="n">
        <f aca="false">'Vstupní data'!AF393</f>
        <v>0</v>
      </c>
      <c r="BJ393" s="69" t="n">
        <f aca="false">'Vstupní data'!AG393</f>
        <v>0</v>
      </c>
      <c r="BK393" s="69" t="n">
        <f aca="false">IF(BF393&lt;&gt;0,VLOOKUP(I393,'Pril3-drev'!$H$5:$I$83,2,0),0)</f>
        <v>0</v>
      </c>
      <c r="BL393" s="69" t="n">
        <f aca="false">IF(BF393&lt;&gt;0,VLOOKUP(BK393,'Pril3-drev'!$A$5:$C$17,3,0),0)</f>
        <v>0</v>
      </c>
      <c r="BM393" s="69" t="n">
        <f aca="false">'Vstupní data'!AH393</f>
        <v>0</v>
      </c>
      <c r="BN393" s="69" t="n">
        <f aca="false">IF('Vstupní data'!AH393&gt;0,   VLOOKUP(VLOOKUP(CONCATENATE(VLOOKUP(I393,'Pril3-drev'!$H$4:$L$83,5,0),BD393),'Pril3-drev'!$Q$4:$R$2803,2,0),'AVB-BS'!$C$5:$S$29 ,LOOKUP(BM393,'AVB-BS'!$D$3:$S$3,'AVB-BS'!$D$1:$S$1) ,0 )   ,   IF('Vstupní data'!AI393&gt;0,'Vstupní data'!AI393,0))</f>
        <v>0</v>
      </c>
      <c r="BO393" s="69" t="str">
        <f aca="false">IF(BX393&gt;5,VLOOKUP(CONCATENATE(BK393,BN393),'Pril1-THLPa'!$H$6:$N$96,4,0),"")</f>
        <v/>
      </c>
      <c r="BP393" s="69" t="str">
        <f aca="false">IF(BX393&gt;5,VLOOKUP(CONCATENATE(BK393,BN393),'Pril1-THLPa'!$H$6:$N$96,5,0),"")</f>
        <v/>
      </c>
      <c r="BQ393" s="69" t="str">
        <f aca="false">IF(BX393&gt;5,VLOOKUP(CONCATENATE(BK393,BN393),'Pril1-THLPa'!$H$6:$N$96,6,0),"")</f>
        <v/>
      </c>
      <c r="BR393" s="69" t="str">
        <f aca="false">IF(BX393&gt;5,VLOOKUP(CONCATENATE(BK393,BN393),'Pril1-THLPa'!$H$6:$N$96,7,0),"")</f>
        <v/>
      </c>
      <c r="BS393" s="69" t="str">
        <f aca="false">IF(BX393&gt;5,VLOOKUP(CONCATENATE(BK393,BN393),'Pril1-THLPa'!$H$6:$O$96,8,0),"")</f>
        <v/>
      </c>
      <c r="BT393" s="69" t="str">
        <f aca="false">IF(BF393&gt;0, IF(BK393="smrk",  VLOOKUP(VLOOKUP(BD393,'Pril9-K3'!$L$8:$M$207,2,0),'Pril9-K3'!$A$8:$J$16,LOOKUP(BN393,'Pril9-K3'!$A$7:$J$7,'Pril9-K3'!$A$5:$J$5),0), IF(AND(BK393&lt;&gt;"smrk",'Vstupní data'!AK393&lt;&gt;""),'Vstupní data'!AK393,   VLOOKUP(VLOOKUP(BD393,'Pril9-K3'!$L$8:$M$207,2,0),'Pril9-K3'!$A$8:$J$16,LOOKUP(BN393,'Pril9-K3'!$A$7:$J$7,'Pril9-K3'!$A$5:$J$5),0)   )),   "")</f>
        <v/>
      </c>
      <c r="BV393" s="69" t="n">
        <f aca="false">'Vstupní data'!AJ393</f>
        <v>0</v>
      </c>
      <c r="BW393" s="69" t="n">
        <f aca="false">IF(BF393&gt;0,IF(J393&gt;0,J393,K393*H393/100),0)</f>
        <v>0</v>
      </c>
      <c r="BX393" s="69" t="n">
        <f aca="false">IF(BF393&gt;0,IF(BJ393&gt;BL393,BL393,BJ393),0)</f>
        <v>0</v>
      </c>
      <c r="BY393" s="69" t="n">
        <f aca="false">IF(BD393=0,0,IF(AND(BX393&gt;0,BX393&lt;=5),  IF(AND(BX393&gt;0,BX393&lt;=5),VLOOKUP(BK393,'Pril1-THLPa'!$A$6:$F$18,IF(AND(BX393&gt;0,BX393&lt;=5),LOOKUP(BX393,'Pril1-THLPa'!$B$5:$F$5,'Pril1-THLPa'!$B$4:$F$4),""),0),""),  IF(BX393&gt;5,BO393+BP393*(BX393-5)+BQ393*POWER(BX393-5,2)+BR393*POWER(BX393-5,3)+BS393*POWER(BX393-5,4),"")))</f>
        <v>0</v>
      </c>
      <c r="BZ393" s="69" t="n">
        <f aca="false">IF(BY393&gt;0,BY393*BI393/10*BW393*(100+BV393)/100,0)</f>
        <v>0</v>
      </c>
      <c r="CA393" s="69" t="n">
        <f aca="false">IF(BD393&gt;0,BX393-IF(BD393&gt;BX393,BX393,BD393),0)</f>
        <v>0</v>
      </c>
      <c r="CB393" s="69" t="n">
        <f aca="false">POWER(1.01,CA393)</f>
        <v>1</v>
      </c>
      <c r="CC393" s="69" t="n">
        <f aca="false">IF(BF393&gt;0,IF(BF393&gt;BH393,1,BF393/BH393),0)</f>
        <v>0</v>
      </c>
      <c r="CD393" s="72" t="n">
        <f aca="false">IF(BD393=0,0,IF(BF393&gt;0,ROUND(IF(CB393&lt;&gt;0,BZ393*BT393*1/CB393*CC393,0),0),0))</f>
        <v>0</v>
      </c>
      <c r="CE393" s="73" t="str">
        <f aca="false">IF(BF393&gt;0,IF(BF393&gt;BH393,CD393/BF393,CD393/BH393),"")</f>
        <v/>
      </c>
      <c r="CF393" s="69" t="n">
        <f aca="false">'Vstupní data'!AM393</f>
        <v>0</v>
      </c>
      <c r="CG393" s="69" t="n">
        <f aca="false">'Vstupní data'!AN393</f>
        <v>0</v>
      </c>
      <c r="CH393" s="69" t="n">
        <f aca="false">'Vstupní data'!AO393</f>
        <v>0</v>
      </c>
      <c r="CI393" s="69" t="n">
        <f aca="false">'Vstupní data'!AP393</f>
        <v>0</v>
      </c>
      <c r="CJ393" s="72" t="n">
        <f aca="false">ROUND(CH393*CI393,0)</f>
        <v>0</v>
      </c>
      <c r="CK393" s="74" t="str">
        <f aca="false">IF(OR(AA393&gt;0,BB393&gt;0,CD393&gt;0,CJ393&gt;0),AA393+BB393+CD393+CJ393,"")</f>
        <v/>
      </c>
    </row>
    <row r="394" customFormat="false" ht="12.8" hidden="false" customHeight="false" outlineLevel="0" collapsed="false">
      <c r="A394" s="66" t="n">
        <f aca="false">'Vstupní data'!A394</f>
        <v>0</v>
      </c>
      <c r="F394" s="66" t="str">
        <f aca="false">CONCATENATE('Vstupní data'!F394,'Vstupní data'!G394,'Vstupní data'!H394,'Vstupní data'!I394)</f>
        <v/>
      </c>
      <c r="G394" s="66"/>
      <c r="H394" s="66" t="n">
        <f aca="false">'Vstupní data'!K394</f>
        <v>0</v>
      </c>
      <c r="I394" s="66" t="n">
        <f aca="false">'Vstupní data'!L394</f>
        <v>0</v>
      </c>
      <c r="J394" s="66" t="n">
        <f aca="false">'Vstupní data'!K394*'Vstupní data'!M394/100</f>
        <v>0</v>
      </c>
      <c r="L394" s="66" t="n">
        <f aca="false">IF('Vstupní data'!N394="prostokořenný",0,IF('Vstupní data'!N394="krytokořenný","k",IF('Vstupní data'!N394="poloodrostky nebo odrostky, prostokořenné i krytokořenné","po",0)))</f>
        <v>0</v>
      </c>
      <c r="N394" s="66"/>
      <c r="O394" s="66" t="n">
        <f aca="false">'Vstupní data'!O394</f>
        <v>0</v>
      </c>
      <c r="P394" s="66" t="n">
        <f aca="false">IF(O394&gt;0,VLOOKUP(CONCATENATE(VLOOKUP(I394,'Pril3-drev'!$H$5:$K$83,4,0),"-",'Vstupní data'!R394),K2!$C$15:$D$23,2,0),0)</f>
        <v>0</v>
      </c>
      <c r="Q394" s="66" t="n">
        <f aca="false">IF(O394&gt;0,VLOOKUP(I394,'Pril3-drev'!$H$5:$I$83,2,0),0)</f>
        <v>0</v>
      </c>
      <c r="R394" s="66" t="n">
        <f aca="false">IF(Q394&gt;0,VLOOKUP(Q394,'Pril6-okus'!$A$5:$B$17,2,0),0)</f>
        <v>0</v>
      </c>
      <c r="S394" s="66" t="n">
        <f aca="false">IF(O394&gt;0,VLOOKUP(I394,'Pril3-drev'!$H$5:$J$83,3,0),0)</f>
        <v>0</v>
      </c>
      <c r="T394" s="66" t="str">
        <f aca="false">IF(O394&gt;0,IF(L394="k",0.9*VLOOKUP(S394,'ha-pocty-vyhl'!$A$5:$B$20,2,0),IF(L394="po",0.8*VLOOKUP(S394,'ha-pocty-vyhl'!$A$5:$B$20,2,0),VLOOKUP(S394,'ha-pocty-vyhl'!$A$5:$B$20,2,0))),"")</f>
        <v/>
      </c>
      <c r="U394" s="66" t="n">
        <f aca="false">'Vstupní data'!P394</f>
        <v>0</v>
      </c>
      <c r="V394" s="66" t="n">
        <f aca="false">IF(O394&gt;0,1.3*T394*1000*Z394/10000,0)</f>
        <v>0</v>
      </c>
      <c r="W394" s="66" t="n">
        <f aca="false">IF(O394&gt;0,1.3*T394*1000*Z394/10000,0)</f>
        <v>0</v>
      </c>
      <c r="X394" s="66" t="n">
        <f aca="false">IF(O394&gt;0,IF(O394&gt;V394,V394,O394),0)</f>
        <v>0</v>
      </c>
      <c r="Y394" s="66" t="n">
        <f aca="false">IF(O394&gt;0,IF(IF(U394&gt;W394,W394,U394)&lt;X394,W394,IF(U394&gt;W394,W394,U394)),0)</f>
        <v>0</v>
      </c>
      <c r="Z394" s="66" t="n">
        <f aca="false">IF(O394&gt;0,IF(J394&gt;0,J394,K394*H394/100),0)</f>
        <v>0</v>
      </c>
      <c r="AA394" s="67" t="n">
        <f aca="false">IF(O394&gt;0,CEILING(R394*P394*X394/Y394*Z394,1),0)</f>
        <v>0</v>
      </c>
      <c r="AB394" s="68" t="n">
        <f aca="false">IF(O394&gt;0,AA394/O394,0)</f>
        <v>0</v>
      </c>
      <c r="AC394" s="66" t="n">
        <f aca="false">'Vstupní data'!W394</f>
        <v>0</v>
      </c>
      <c r="AI394" s="66" t="str">
        <f aca="false">IF(OR('Vstupní data'!T394&gt;0,'Vstupní data'!U394&gt;0),VLOOKUP(I394,'Pril3-drev'!$H$5:$J$83,3,0),"")</f>
        <v/>
      </c>
      <c r="AJ394" s="66" t="n">
        <f aca="false">IF('Vstupní data'!V394="prostokořenný",0,IF('Vstupní data'!V394="krytokořenný","k",IF('Vstupní data'!V394="poloodrostky nebo odrostky, prostokořenné i krytokořenné","po",0)))</f>
        <v>0</v>
      </c>
      <c r="AK394" s="66" t="n">
        <f aca="false">IF(OR('Vstupní data'!T394&gt;0,'Vstupní data'!U394&gt;0),IF(AJ394="k",0.9*VLOOKUP(AI394,'ha-pocty-vyhl'!$A$5:$B$20,2,0),IF(AJ394="po",0.8*VLOOKUP(AI394,'ha-pocty-vyhl'!$A$5:$B$20,2,0),VLOOKUP(AI394,'ha-pocty-vyhl'!$A$5:$B$20,2,0))),0)</f>
        <v>0</v>
      </c>
      <c r="AL394" s="66" t="n">
        <f aca="false">IF(OR('Vstupní data'!T394&gt;0,'Vstupní data'!U394&gt;0),'Vstupní data'!K394*'Vstupní data'!M394/100,0)</f>
        <v>0</v>
      </c>
      <c r="AM394" s="66" t="n">
        <f aca="false">IF(OR('Vstupní data'!T394&gt;0,'Vstupní data'!U394&gt;0),IF('Vstupní data'!T394&gt;0,'Vstupní data'!T394,ROUND(10*'Vstupní data'!U394/AK394,0)),0)</f>
        <v>0</v>
      </c>
      <c r="AN394" s="69" t="n">
        <f aca="false">IF('Vstupní data'!T394&gt;0,   IF('Vstupní data'!T394&lt;=AL394,'Vstupní data'!T394,AL394),   IF(AM394&lt;AL394,AM394,AL394))</f>
        <v>0</v>
      </c>
      <c r="AO394" s="69" t="n">
        <f aca="false">'Vstupní data'!X394</f>
        <v>0</v>
      </c>
      <c r="AP394" s="66" t="n">
        <f aca="false">IF(OR('Vstupní data'!T394&gt;0,'Vstupní data'!U394&gt;0),IF(I394&lt;&gt;0,VLOOKUP(I394,'Pril3-drev'!$H$5:$I$83,2,0),0),0)</f>
        <v>0</v>
      </c>
      <c r="AQ394" s="66" t="n">
        <f aca="false">'Vstupní data'!Y394</f>
        <v>0</v>
      </c>
      <c r="AR394" s="66" t="str">
        <f aca="false">IF(AC394&gt;5,   IF('Vstupní data'!Y394&gt;0,   VLOOKUP(VLOOKUP(CONCATENATE(VLOOKUP(I394,'Pril3-drev'!$H$4:$L$83,5,0),AC394),'Pril3-drev'!$Q$4:$R$2803,2,0),'AVB-BS'!$C$5:$S$29 ,LOOKUP(AQ394,'AVB-BS'!$D$3:$S$3,'AVB-BS'!$D$1:$S$1) ,0 )   ,   IF('Vstupní data'!Z394&gt;0,'Vstupní data'!Z394,0)) , "")</f>
        <v/>
      </c>
      <c r="AS394" s="70" t="str">
        <f aca="false">IF(AC394&gt;5,VLOOKUP(CONCATENATE(AP394,AR394),'Pril1-THLPa'!$H$6:$N$96,4,0),"")</f>
        <v/>
      </c>
      <c r="AT394" s="70" t="str">
        <f aca="false">IF(AC394&gt;5,VLOOKUP(CONCATENATE(AP394,AR394),'Pril1-THLPa'!$H$6:$N$96,5,0),"")</f>
        <v/>
      </c>
      <c r="AU394" s="70" t="str">
        <f aca="false">IF(AC394&gt;5,VLOOKUP(CONCATENATE(AP394,AR394),'Pril1-THLPa'!$H$6:$N$96,6,0),"")</f>
        <v/>
      </c>
      <c r="AV394" s="70" t="str">
        <f aca="false">IF(AC394&gt;5,VLOOKUP(CONCATENATE(AP394,AR394),'Pril1-THLPa'!$H$6:$N$96,7,0),"")</f>
        <v/>
      </c>
      <c r="AW394" s="70" t="str">
        <f aca="false">IF(AC394&gt;5,VLOOKUP(CONCATENATE(AP394,AR394),'Pril1-THLPa'!$H$6:$O$96,8,0),"")</f>
        <v/>
      </c>
      <c r="AX394" s="66" t="n">
        <f aca="false">IF(AC394&gt;0,IF(AND(AC394&gt;0,AC394&lt;=5),VLOOKUP(AP394,'Pril1-THLPa'!$A$6:$F$18,LOOKUP(AC394,'Pril1-THLPa'!$B$5:$F$5,'Pril1-THLPa'!$B$4:$F$4),0),AS394+AT394*(AC394-5)+AU394*POWER(AC394-5,2)+AV394*POWER(AC394-5,3)+AW394*POWER(AC394-5,4)),0)</f>
        <v>0</v>
      </c>
      <c r="AY394" s="71"/>
      <c r="AZ394" s="66" t="n">
        <f aca="false">'Vstupní data'!AA394</f>
        <v>0</v>
      </c>
      <c r="BA394" s="66" t="n">
        <f aca="false">IF(OR('Vstupní data'!T394&gt;0,'Vstupní data'!U394&gt;0),IF(AC394&lt;&gt;"",AX394*AO394/10*(100+AZ394)/100,0),0)</f>
        <v>0</v>
      </c>
      <c r="BB394" s="67" t="n">
        <f aca="false">IF(AC394&lt;&gt;"",ROUND(BA394*AN394,0),0)</f>
        <v>0</v>
      </c>
      <c r="BC394" s="68" t="str">
        <f aca="false">IF(AE394&gt;0,BB394/AE394,"")</f>
        <v/>
      </c>
      <c r="BD394" s="66" t="n">
        <f aca="false">'Vstupní data'!AE394</f>
        <v>0</v>
      </c>
      <c r="BF394" s="66" t="n">
        <f aca="false">'Vstupní data'!AC394</f>
        <v>0</v>
      </c>
      <c r="BH394" s="66" t="n">
        <f aca="false">'Vstupní data'!AD394</f>
        <v>0</v>
      </c>
      <c r="BI394" s="66" t="n">
        <f aca="false">'Vstupní data'!AF394</f>
        <v>0</v>
      </c>
      <c r="BJ394" s="69" t="n">
        <f aca="false">'Vstupní data'!AG394</f>
        <v>0</v>
      </c>
      <c r="BK394" s="69" t="n">
        <f aca="false">IF(BF394&lt;&gt;0,VLOOKUP(I394,'Pril3-drev'!$H$5:$I$83,2,0),0)</f>
        <v>0</v>
      </c>
      <c r="BL394" s="69" t="n">
        <f aca="false">IF(BF394&lt;&gt;0,VLOOKUP(BK394,'Pril3-drev'!$A$5:$C$17,3,0),0)</f>
        <v>0</v>
      </c>
      <c r="BM394" s="69" t="n">
        <f aca="false">'Vstupní data'!AH394</f>
        <v>0</v>
      </c>
      <c r="BN394" s="69" t="n">
        <f aca="false">IF('Vstupní data'!AH394&gt;0,   VLOOKUP(VLOOKUP(CONCATENATE(VLOOKUP(I394,'Pril3-drev'!$H$4:$L$83,5,0),BD394),'Pril3-drev'!$Q$4:$R$2803,2,0),'AVB-BS'!$C$5:$S$29 ,LOOKUP(BM394,'AVB-BS'!$D$3:$S$3,'AVB-BS'!$D$1:$S$1) ,0 )   ,   IF('Vstupní data'!AI394&gt;0,'Vstupní data'!AI394,0))</f>
        <v>0</v>
      </c>
      <c r="BO394" s="69" t="str">
        <f aca="false">IF(BX394&gt;5,VLOOKUP(CONCATENATE(BK394,BN394),'Pril1-THLPa'!$H$6:$N$96,4,0),"")</f>
        <v/>
      </c>
      <c r="BP394" s="69" t="str">
        <f aca="false">IF(BX394&gt;5,VLOOKUP(CONCATENATE(BK394,BN394),'Pril1-THLPa'!$H$6:$N$96,5,0),"")</f>
        <v/>
      </c>
      <c r="BQ394" s="69" t="str">
        <f aca="false">IF(BX394&gt;5,VLOOKUP(CONCATENATE(BK394,BN394),'Pril1-THLPa'!$H$6:$N$96,6,0),"")</f>
        <v/>
      </c>
      <c r="BR394" s="69" t="str">
        <f aca="false">IF(BX394&gt;5,VLOOKUP(CONCATENATE(BK394,BN394),'Pril1-THLPa'!$H$6:$N$96,7,0),"")</f>
        <v/>
      </c>
      <c r="BS394" s="69" t="str">
        <f aca="false">IF(BX394&gt;5,VLOOKUP(CONCATENATE(BK394,BN394),'Pril1-THLPa'!$H$6:$O$96,8,0),"")</f>
        <v/>
      </c>
      <c r="BT394" s="69" t="str">
        <f aca="false">IF(BF394&gt;0, IF(BK394="smrk",  VLOOKUP(VLOOKUP(BD394,'Pril9-K3'!$L$8:$M$207,2,0),'Pril9-K3'!$A$8:$J$16,LOOKUP(BN394,'Pril9-K3'!$A$7:$J$7,'Pril9-K3'!$A$5:$J$5),0), IF(AND(BK394&lt;&gt;"smrk",'Vstupní data'!AK394&lt;&gt;""),'Vstupní data'!AK394,   VLOOKUP(VLOOKUP(BD394,'Pril9-K3'!$L$8:$M$207,2,0),'Pril9-K3'!$A$8:$J$16,LOOKUP(BN394,'Pril9-K3'!$A$7:$J$7,'Pril9-K3'!$A$5:$J$5),0)   )),   "")</f>
        <v/>
      </c>
      <c r="BV394" s="69" t="n">
        <f aca="false">'Vstupní data'!AJ394</f>
        <v>0</v>
      </c>
      <c r="BW394" s="69" t="n">
        <f aca="false">IF(BF394&gt;0,IF(J394&gt;0,J394,K394*H394/100),0)</f>
        <v>0</v>
      </c>
      <c r="BX394" s="69" t="n">
        <f aca="false">IF(BF394&gt;0,IF(BJ394&gt;BL394,BL394,BJ394),0)</f>
        <v>0</v>
      </c>
      <c r="BY394" s="69" t="n">
        <f aca="false">IF(BD394=0,0,IF(AND(BX394&gt;0,BX394&lt;=5),  IF(AND(BX394&gt;0,BX394&lt;=5),VLOOKUP(BK394,'Pril1-THLPa'!$A$6:$F$18,IF(AND(BX394&gt;0,BX394&lt;=5),LOOKUP(BX394,'Pril1-THLPa'!$B$5:$F$5,'Pril1-THLPa'!$B$4:$F$4),""),0),""),  IF(BX394&gt;5,BO394+BP394*(BX394-5)+BQ394*POWER(BX394-5,2)+BR394*POWER(BX394-5,3)+BS394*POWER(BX394-5,4),"")))</f>
        <v>0</v>
      </c>
      <c r="BZ394" s="69" t="n">
        <f aca="false">IF(BY394&gt;0,BY394*BI394/10*BW394*(100+BV394)/100,0)</f>
        <v>0</v>
      </c>
      <c r="CA394" s="69" t="n">
        <f aca="false">IF(BD394&gt;0,BX394-IF(BD394&gt;BX394,BX394,BD394),0)</f>
        <v>0</v>
      </c>
      <c r="CB394" s="69" t="n">
        <f aca="false">POWER(1.01,CA394)</f>
        <v>1</v>
      </c>
      <c r="CC394" s="69" t="n">
        <f aca="false">IF(BF394&gt;0,IF(BF394&gt;BH394,1,BF394/BH394),0)</f>
        <v>0</v>
      </c>
      <c r="CD394" s="72" t="n">
        <f aca="false">IF(BD394=0,0,IF(BF394&gt;0,ROUND(IF(CB394&lt;&gt;0,BZ394*BT394*1/CB394*CC394,0),0),0))</f>
        <v>0</v>
      </c>
      <c r="CE394" s="73" t="str">
        <f aca="false">IF(BF394&gt;0,IF(BF394&gt;BH394,CD394/BF394,CD394/BH394),"")</f>
        <v/>
      </c>
      <c r="CF394" s="69" t="n">
        <f aca="false">'Vstupní data'!AM394</f>
        <v>0</v>
      </c>
      <c r="CG394" s="69" t="n">
        <f aca="false">'Vstupní data'!AN394</f>
        <v>0</v>
      </c>
      <c r="CH394" s="69" t="n">
        <f aca="false">'Vstupní data'!AO394</f>
        <v>0</v>
      </c>
      <c r="CI394" s="69" t="n">
        <f aca="false">'Vstupní data'!AP394</f>
        <v>0</v>
      </c>
      <c r="CJ394" s="72" t="n">
        <f aca="false">ROUND(CH394*CI394,0)</f>
        <v>0</v>
      </c>
      <c r="CK394" s="74" t="str">
        <f aca="false">IF(OR(AA394&gt;0,BB394&gt;0,CD394&gt;0,CJ394&gt;0),AA394+BB394+CD394+CJ394,"")</f>
        <v/>
      </c>
    </row>
    <row r="395" customFormat="false" ht="12.8" hidden="false" customHeight="false" outlineLevel="0" collapsed="false">
      <c r="A395" s="66" t="n">
        <f aca="false">'Vstupní data'!A395</f>
        <v>0</v>
      </c>
      <c r="F395" s="66" t="str">
        <f aca="false">CONCATENATE('Vstupní data'!F395,'Vstupní data'!G395,'Vstupní data'!H395,'Vstupní data'!I395)</f>
        <v/>
      </c>
      <c r="G395" s="66"/>
      <c r="H395" s="66" t="n">
        <f aca="false">'Vstupní data'!K395</f>
        <v>0</v>
      </c>
      <c r="I395" s="66" t="n">
        <f aca="false">'Vstupní data'!L395</f>
        <v>0</v>
      </c>
      <c r="J395" s="66" t="n">
        <f aca="false">'Vstupní data'!K395*'Vstupní data'!M395/100</f>
        <v>0</v>
      </c>
      <c r="L395" s="66" t="n">
        <f aca="false">IF('Vstupní data'!N395="prostokořenný",0,IF('Vstupní data'!N395="krytokořenný","k",IF('Vstupní data'!N395="poloodrostky nebo odrostky, prostokořenné i krytokořenné","po",0)))</f>
        <v>0</v>
      </c>
      <c r="N395" s="66"/>
      <c r="O395" s="66" t="n">
        <f aca="false">'Vstupní data'!O395</f>
        <v>0</v>
      </c>
      <c r="P395" s="66" t="n">
        <f aca="false">IF(O395&gt;0,VLOOKUP(CONCATENATE(VLOOKUP(I395,'Pril3-drev'!$H$5:$K$83,4,0),"-",'Vstupní data'!R395),K2!$C$15:$D$23,2,0),0)</f>
        <v>0</v>
      </c>
      <c r="Q395" s="66" t="n">
        <f aca="false">IF(O395&gt;0,VLOOKUP(I395,'Pril3-drev'!$H$5:$I$83,2,0),0)</f>
        <v>0</v>
      </c>
      <c r="R395" s="66" t="n">
        <f aca="false">IF(Q395&gt;0,VLOOKUP(Q395,'Pril6-okus'!$A$5:$B$17,2,0),0)</f>
        <v>0</v>
      </c>
      <c r="S395" s="66" t="n">
        <f aca="false">IF(O395&gt;0,VLOOKUP(I395,'Pril3-drev'!$H$5:$J$83,3,0),0)</f>
        <v>0</v>
      </c>
      <c r="T395" s="66" t="str">
        <f aca="false">IF(O395&gt;0,IF(L395="k",0.9*VLOOKUP(S395,'ha-pocty-vyhl'!$A$5:$B$20,2,0),IF(L395="po",0.8*VLOOKUP(S395,'ha-pocty-vyhl'!$A$5:$B$20,2,0),VLOOKUP(S395,'ha-pocty-vyhl'!$A$5:$B$20,2,0))),"")</f>
        <v/>
      </c>
      <c r="U395" s="66" t="n">
        <f aca="false">'Vstupní data'!P395</f>
        <v>0</v>
      </c>
      <c r="V395" s="66" t="n">
        <f aca="false">IF(O395&gt;0,1.3*T395*1000*Z395/10000,0)</f>
        <v>0</v>
      </c>
      <c r="W395" s="66" t="n">
        <f aca="false">IF(O395&gt;0,1.3*T395*1000*Z395/10000,0)</f>
        <v>0</v>
      </c>
      <c r="X395" s="66" t="n">
        <f aca="false">IF(O395&gt;0,IF(O395&gt;V395,V395,O395),0)</f>
        <v>0</v>
      </c>
      <c r="Y395" s="66" t="n">
        <f aca="false">IF(O395&gt;0,IF(IF(U395&gt;W395,W395,U395)&lt;X395,W395,IF(U395&gt;W395,W395,U395)),0)</f>
        <v>0</v>
      </c>
      <c r="Z395" s="66" t="n">
        <f aca="false">IF(O395&gt;0,IF(J395&gt;0,J395,K395*H395/100),0)</f>
        <v>0</v>
      </c>
      <c r="AA395" s="67" t="n">
        <f aca="false">IF(O395&gt;0,CEILING(R395*P395*X395/Y395*Z395,1),0)</f>
        <v>0</v>
      </c>
      <c r="AB395" s="68" t="n">
        <f aca="false">IF(O395&gt;0,AA395/O395,0)</f>
        <v>0</v>
      </c>
      <c r="AC395" s="66" t="n">
        <f aca="false">'Vstupní data'!W395</f>
        <v>0</v>
      </c>
      <c r="AI395" s="66" t="str">
        <f aca="false">IF(OR('Vstupní data'!T395&gt;0,'Vstupní data'!U395&gt;0),VLOOKUP(I395,'Pril3-drev'!$H$5:$J$83,3,0),"")</f>
        <v/>
      </c>
      <c r="AJ395" s="66" t="n">
        <f aca="false">IF('Vstupní data'!V395="prostokořenný",0,IF('Vstupní data'!V395="krytokořenný","k",IF('Vstupní data'!V395="poloodrostky nebo odrostky, prostokořenné i krytokořenné","po",0)))</f>
        <v>0</v>
      </c>
      <c r="AK395" s="66" t="n">
        <f aca="false">IF(OR('Vstupní data'!T395&gt;0,'Vstupní data'!U395&gt;0),IF(AJ395="k",0.9*VLOOKUP(AI395,'ha-pocty-vyhl'!$A$5:$B$20,2,0),IF(AJ395="po",0.8*VLOOKUP(AI395,'ha-pocty-vyhl'!$A$5:$B$20,2,0),VLOOKUP(AI395,'ha-pocty-vyhl'!$A$5:$B$20,2,0))),0)</f>
        <v>0</v>
      </c>
      <c r="AL395" s="66" t="n">
        <f aca="false">IF(OR('Vstupní data'!T395&gt;0,'Vstupní data'!U395&gt;0),'Vstupní data'!K395*'Vstupní data'!M395/100,0)</f>
        <v>0</v>
      </c>
      <c r="AM395" s="66" t="n">
        <f aca="false">IF(OR('Vstupní data'!T395&gt;0,'Vstupní data'!U395&gt;0),IF('Vstupní data'!T395&gt;0,'Vstupní data'!T395,ROUND(10*'Vstupní data'!U395/AK395,0)),0)</f>
        <v>0</v>
      </c>
      <c r="AN395" s="69" t="n">
        <f aca="false">IF('Vstupní data'!T395&gt;0,   IF('Vstupní data'!T395&lt;=AL395,'Vstupní data'!T395,AL395),   IF(AM395&lt;AL395,AM395,AL395))</f>
        <v>0</v>
      </c>
      <c r="AO395" s="69" t="n">
        <f aca="false">'Vstupní data'!X395</f>
        <v>0</v>
      </c>
      <c r="AP395" s="66" t="n">
        <f aca="false">IF(OR('Vstupní data'!T395&gt;0,'Vstupní data'!U395&gt;0),IF(I395&lt;&gt;0,VLOOKUP(I395,'Pril3-drev'!$H$5:$I$83,2,0),0),0)</f>
        <v>0</v>
      </c>
      <c r="AQ395" s="66" t="n">
        <f aca="false">'Vstupní data'!Y395</f>
        <v>0</v>
      </c>
      <c r="AR395" s="66" t="str">
        <f aca="false">IF(AC395&gt;5,   IF('Vstupní data'!Y395&gt;0,   VLOOKUP(VLOOKUP(CONCATENATE(VLOOKUP(I395,'Pril3-drev'!$H$4:$L$83,5,0),AC395),'Pril3-drev'!$Q$4:$R$2803,2,0),'AVB-BS'!$C$5:$S$29 ,LOOKUP(AQ395,'AVB-BS'!$D$3:$S$3,'AVB-BS'!$D$1:$S$1) ,0 )   ,   IF('Vstupní data'!Z395&gt;0,'Vstupní data'!Z395,0)) , "")</f>
        <v/>
      </c>
      <c r="AS395" s="70" t="str">
        <f aca="false">IF(AC395&gt;5,VLOOKUP(CONCATENATE(AP395,AR395),'Pril1-THLPa'!$H$6:$N$96,4,0),"")</f>
        <v/>
      </c>
      <c r="AT395" s="70" t="str">
        <f aca="false">IF(AC395&gt;5,VLOOKUP(CONCATENATE(AP395,AR395),'Pril1-THLPa'!$H$6:$N$96,5,0),"")</f>
        <v/>
      </c>
      <c r="AU395" s="70" t="str">
        <f aca="false">IF(AC395&gt;5,VLOOKUP(CONCATENATE(AP395,AR395),'Pril1-THLPa'!$H$6:$N$96,6,0),"")</f>
        <v/>
      </c>
      <c r="AV395" s="70" t="str">
        <f aca="false">IF(AC395&gt;5,VLOOKUP(CONCATENATE(AP395,AR395),'Pril1-THLPa'!$H$6:$N$96,7,0),"")</f>
        <v/>
      </c>
      <c r="AW395" s="70" t="str">
        <f aca="false">IF(AC395&gt;5,VLOOKUP(CONCATENATE(AP395,AR395),'Pril1-THLPa'!$H$6:$O$96,8,0),"")</f>
        <v/>
      </c>
      <c r="AX395" s="66" t="n">
        <f aca="false">IF(AC395&gt;0,IF(AND(AC395&gt;0,AC395&lt;=5),VLOOKUP(AP395,'Pril1-THLPa'!$A$6:$F$18,LOOKUP(AC395,'Pril1-THLPa'!$B$5:$F$5,'Pril1-THLPa'!$B$4:$F$4),0),AS395+AT395*(AC395-5)+AU395*POWER(AC395-5,2)+AV395*POWER(AC395-5,3)+AW395*POWER(AC395-5,4)),0)</f>
        <v>0</v>
      </c>
      <c r="AY395" s="71"/>
      <c r="AZ395" s="66" t="n">
        <f aca="false">'Vstupní data'!AA395</f>
        <v>0</v>
      </c>
      <c r="BA395" s="66" t="n">
        <f aca="false">IF(OR('Vstupní data'!T395&gt;0,'Vstupní data'!U395&gt;0),IF(AC395&lt;&gt;"",AX395*AO395/10*(100+AZ395)/100,0),0)</f>
        <v>0</v>
      </c>
      <c r="BB395" s="67" t="n">
        <f aca="false">IF(AC395&lt;&gt;"",ROUND(BA395*AN395,0),0)</f>
        <v>0</v>
      </c>
      <c r="BC395" s="68" t="str">
        <f aca="false">IF(AE395&gt;0,BB395/AE395,"")</f>
        <v/>
      </c>
      <c r="BD395" s="66" t="n">
        <f aca="false">'Vstupní data'!AE395</f>
        <v>0</v>
      </c>
      <c r="BF395" s="66" t="n">
        <f aca="false">'Vstupní data'!AC395</f>
        <v>0</v>
      </c>
      <c r="BH395" s="66" t="n">
        <f aca="false">'Vstupní data'!AD395</f>
        <v>0</v>
      </c>
      <c r="BI395" s="66" t="n">
        <f aca="false">'Vstupní data'!AF395</f>
        <v>0</v>
      </c>
      <c r="BJ395" s="69" t="n">
        <f aca="false">'Vstupní data'!AG395</f>
        <v>0</v>
      </c>
      <c r="BK395" s="69" t="n">
        <f aca="false">IF(BF395&lt;&gt;0,VLOOKUP(I395,'Pril3-drev'!$H$5:$I$83,2,0),0)</f>
        <v>0</v>
      </c>
      <c r="BL395" s="69" t="n">
        <f aca="false">IF(BF395&lt;&gt;0,VLOOKUP(BK395,'Pril3-drev'!$A$5:$C$17,3,0),0)</f>
        <v>0</v>
      </c>
      <c r="BM395" s="69" t="n">
        <f aca="false">'Vstupní data'!AH395</f>
        <v>0</v>
      </c>
      <c r="BN395" s="69" t="n">
        <f aca="false">IF('Vstupní data'!AH395&gt;0,   VLOOKUP(VLOOKUP(CONCATENATE(VLOOKUP(I395,'Pril3-drev'!$H$4:$L$83,5,0),BD395),'Pril3-drev'!$Q$4:$R$2803,2,0),'AVB-BS'!$C$5:$S$29 ,LOOKUP(BM395,'AVB-BS'!$D$3:$S$3,'AVB-BS'!$D$1:$S$1) ,0 )   ,   IF('Vstupní data'!AI395&gt;0,'Vstupní data'!AI395,0))</f>
        <v>0</v>
      </c>
      <c r="BO395" s="69" t="str">
        <f aca="false">IF(BX395&gt;5,VLOOKUP(CONCATENATE(BK395,BN395),'Pril1-THLPa'!$H$6:$N$96,4,0),"")</f>
        <v/>
      </c>
      <c r="BP395" s="69" t="str">
        <f aca="false">IF(BX395&gt;5,VLOOKUP(CONCATENATE(BK395,BN395),'Pril1-THLPa'!$H$6:$N$96,5,0),"")</f>
        <v/>
      </c>
      <c r="BQ395" s="69" t="str">
        <f aca="false">IF(BX395&gt;5,VLOOKUP(CONCATENATE(BK395,BN395),'Pril1-THLPa'!$H$6:$N$96,6,0),"")</f>
        <v/>
      </c>
      <c r="BR395" s="69" t="str">
        <f aca="false">IF(BX395&gt;5,VLOOKUP(CONCATENATE(BK395,BN395),'Pril1-THLPa'!$H$6:$N$96,7,0),"")</f>
        <v/>
      </c>
      <c r="BS395" s="69" t="str">
        <f aca="false">IF(BX395&gt;5,VLOOKUP(CONCATENATE(BK395,BN395),'Pril1-THLPa'!$H$6:$O$96,8,0),"")</f>
        <v/>
      </c>
      <c r="BT395" s="69" t="str">
        <f aca="false">IF(BF395&gt;0, IF(BK395="smrk",  VLOOKUP(VLOOKUP(BD395,'Pril9-K3'!$L$8:$M$207,2,0),'Pril9-K3'!$A$8:$J$16,LOOKUP(BN395,'Pril9-K3'!$A$7:$J$7,'Pril9-K3'!$A$5:$J$5),0), IF(AND(BK395&lt;&gt;"smrk",'Vstupní data'!AK395&lt;&gt;""),'Vstupní data'!AK395,   VLOOKUP(VLOOKUP(BD395,'Pril9-K3'!$L$8:$M$207,2,0),'Pril9-K3'!$A$8:$J$16,LOOKUP(BN395,'Pril9-K3'!$A$7:$J$7,'Pril9-K3'!$A$5:$J$5),0)   )),   "")</f>
        <v/>
      </c>
      <c r="BV395" s="69" t="n">
        <f aca="false">'Vstupní data'!AJ395</f>
        <v>0</v>
      </c>
      <c r="BW395" s="69" t="n">
        <f aca="false">IF(BF395&gt;0,IF(J395&gt;0,J395,K395*H395/100),0)</f>
        <v>0</v>
      </c>
      <c r="BX395" s="69" t="n">
        <f aca="false">IF(BF395&gt;0,IF(BJ395&gt;BL395,BL395,BJ395),0)</f>
        <v>0</v>
      </c>
      <c r="BY395" s="69" t="n">
        <f aca="false">IF(BD395=0,0,IF(AND(BX395&gt;0,BX395&lt;=5),  IF(AND(BX395&gt;0,BX395&lt;=5),VLOOKUP(BK395,'Pril1-THLPa'!$A$6:$F$18,IF(AND(BX395&gt;0,BX395&lt;=5),LOOKUP(BX395,'Pril1-THLPa'!$B$5:$F$5,'Pril1-THLPa'!$B$4:$F$4),""),0),""),  IF(BX395&gt;5,BO395+BP395*(BX395-5)+BQ395*POWER(BX395-5,2)+BR395*POWER(BX395-5,3)+BS395*POWER(BX395-5,4),"")))</f>
        <v>0</v>
      </c>
      <c r="BZ395" s="69" t="n">
        <f aca="false">IF(BY395&gt;0,BY395*BI395/10*BW395*(100+BV395)/100,0)</f>
        <v>0</v>
      </c>
      <c r="CA395" s="69" t="n">
        <f aca="false">IF(BD395&gt;0,BX395-IF(BD395&gt;BX395,BX395,BD395),0)</f>
        <v>0</v>
      </c>
      <c r="CB395" s="69" t="n">
        <f aca="false">POWER(1.01,CA395)</f>
        <v>1</v>
      </c>
      <c r="CC395" s="69" t="n">
        <f aca="false">IF(BF395&gt;0,IF(BF395&gt;BH395,1,BF395/BH395),0)</f>
        <v>0</v>
      </c>
      <c r="CD395" s="72" t="n">
        <f aca="false">IF(BD395=0,0,IF(BF395&gt;0,ROUND(IF(CB395&lt;&gt;0,BZ395*BT395*1/CB395*CC395,0),0),0))</f>
        <v>0</v>
      </c>
      <c r="CE395" s="73" t="str">
        <f aca="false">IF(BF395&gt;0,IF(BF395&gt;BH395,CD395/BF395,CD395/BH395),"")</f>
        <v/>
      </c>
      <c r="CF395" s="69" t="n">
        <f aca="false">'Vstupní data'!AM395</f>
        <v>0</v>
      </c>
      <c r="CG395" s="69" t="n">
        <f aca="false">'Vstupní data'!AN395</f>
        <v>0</v>
      </c>
      <c r="CH395" s="69" t="n">
        <f aca="false">'Vstupní data'!AO395</f>
        <v>0</v>
      </c>
      <c r="CI395" s="69" t="n">
        <f aca="false">'Vstupní data'!AP395</f>
        <v>0</v>
      </c>
      <c r="CJ395" s="72" t="n">
        <f aca="false">ROUND(CH395*CI395,0)</f>
        <v>0</v>
      </c>
      <c r="CK395" s="74" t="str">
        <f aca="false">IF(OR(AA395&gt;0,BB395&gt;0,CD395&gt;0,CJ395&gt;0),AA395+BB395+CD395+CJ395,"")</f>
        <v/>
      </c>
    </row>
    <row r="396" customFormat="false" ht="12.8" hidden="false" customHeight="false" outlineLevel="0" collapsed="false">
      <c r="A396" s="66" t="n">
        <f aca="false">'Vstupní data'!A396</f>
        <v>0</v>
      </c>
      <c r="F396" s="66" t="str">
        <f aca="false">CONCATENATE('Vstupní data'!F396,'Vstupní data'!G396,'Vstupní data'!H396,'Vstupní data'!I396)</f>
        <v/>
      </c>
      <c r="G396" s="66"/>
      <c r="H396" s="66" t="n">
        <f aca="false">'Vstupní data'!K396</f>
        <v>0</v>
      </c>
      <c r="I396" s="66" t="n">
        <f aca="false">'Vstupní data'!L396</f>
        <v>0</v>
      </c>
      <c r="J396" s="66" t="n">
        <f aca="false">'Vstupní data'!K396*'Vstupní data'!M396/100</f>
        <v>0</v>
      </c>
      <c r="L396" s="66" t="n">
        <f aca="false">IF('Vstupní data'!N396="prostokořenný",0,IF('Vstupní data'!N396="krytokořenný","k",IF('Vstupní data'!N396="poloodrostky nebo odrostky, prostokořenné i krytokořenné","po",0)))</f>
        <v>0</v>
      </c>
      <c r="N396" s="66"/>
      <c r="O396" s="66" t="n">
        <f aca="false">'Vstupní data'!O396</f>
        <v>0</v>
      </c>
      <c r="P396" s="66" t="n">
        <f aca="false">IF(O396&gt;0,VLOOKUP(CONCATENATE(VLOOKUP(I396,'Pril3-drev'!$H$5:$K$83,4,0),"-",'Vstupní data'!R396),K2!$C$15:$D$23,2,0),0)</f>
        <v>0</v>
      </c>
      <c r="Q396" s="66" t="n">
        <f aca="false">IF(O396&gt;0,VLOOKUP(I396,'Pril3-drev'!$H$5:$I$83,2,0),0)</f>
        <v>0</v>
      </c>
      <c r="R396" s="66" t="n">
        <f aca="false">IF(Q396&gt;0,VLOOKUP(Q396,'Pril6-okus'!$A$5:$B$17,2,0),0)</f>
        <v>0</v>
      </c>
      <c r="S396" s="66" t="n">
        <f aca="false">IF(O396&gt;0,VLOOKUP(I396,'Pril3-drev'!$H$5:$J$83,3,0),0)</f>
        <v>0</v>
      </c>
      <c r="T396" s="66" t="str">
        <f aca="false">IF(O396&gt;0,IF(L396="k",0.9*VLOOKUP(S396,'ha-pocty-vyhl'!$A$5:$B$20,2,0),IF(L396="po",0.8*VLOOKUP(S396,'ha-pocty-vyhl'!$A$5:$B$20,2,0),VLOOKUP(S396,'ha-pocty-vyhl'!$A$5:$B$20,2,0))),"")</f>
        <v/>
      </c>
      <c r="U396" s="66" t="n">
        <f aca="false">'Vstupní data'!P396</f>
        <v>0</v>
      </c>
      <c r="V396" s="66" t="n">
        <f aca="false">IF(O396&gt;0,1.3*T396*1000*Z396/10000,0)</f>
        <v>0</v>
      </c>
      <c r="W396" s="66" t="n">
        <f aca="false">IF(O396&gt;0,1.3*T396*1000*Z396/10000,0)</f>
        <v>0</v>
      </c>
      <c r="X396" s="66" t="n">
        <f aca="false">IF(O396&gt;0,IF(O396&gt;V396,V396,O396),0)</f>
        <v>0</v>
      </c>
      <c r="Y396" s="66" t="n">
        <f aca="false">IF(O396&gt;0,IF(IF(U396&gt;W396,W396,U396)&lt;X396,W396,IF(U396&gt;W396,W396,U396)),0)</f>
        <v>0</v>
      </c>
      <c r="Z396" s="66" t="n">
        <f aca="false">IF(O396&gt;0,IF(J396&gt;0,J396,K396*H396/100),0)</f>
        <v>0</v>
      </c>
      <c r="AA396" s="67" t="n">
        <f aca="false">IF(O396&gt;0,CEILING(R396*P396*X396/Y396*Z396,1),0)</f>
        <v>0</v>
      </c>
      <c r="AB396" s="68" t="n">
        <f aca="false">IF(O396&gt;0,AA396/O396,0)</f>
        <v>0</v>
      </c>
      <c r="AC396" s="66" t="n">
        <f aca="false">'Vstupní data'!W396</f>
        <v>0</v>
      </c>
      <c r="AI396" s="66" t="str">
        <f aca="false">IF(OR('Vstupní data'!T396&gt;0,'Vstupní data'!U396&gt;0),VLOOKUP(I396,'Pril3-drev'!$H$5:$J$83,3,0),"")</f>
        <v/>
      </c>
      <c r="AJ396" s="66" t="n">
        <f aca="false">IF('Vstupní data'!V396="prostokořenný",0,IF('Vstupní data'!V396="krytokořenný","k",IF('Vstupní data'!V396="poloodrostky nebo odrostky, prostokořenné i krytokořenné","po",0)))</f>
        <v>0</v>
      </c>
      <c r="AK396" s="66" t="n">
        <f aca="false">IF(OR('Vstupní data'!T396&gt;0,'Vstupní data'!U396&gt;0),IF(AJ396="k",0.9*VLOOKUP(AI396,'ha-pocty-vyhl'!$A$5:$B$20,2,0),IF(AJ396="po",0.8*VLOOKUP(AI396,'ha-pocty-vyhl'!$A$5:$B$20,2,0),VLOOKUP(AI396,'ha-pocty-vyhl'!$A$5:$B$20,2,0))),0)</f>
        <v>0</v>
      </c>
      <c r="AL396" s="66" t="n">
        <f aca="false">IF(OR('Vstupní data'!T396&gt;0,'Vstupní data'!U396&gt;0),'Vstupní data'!K396*'Vstupní data'!M396/100,0)</f>
        <v>0</v>
      </c>
      <c r="AM396" s="66" t="n">
        <f aca="false">IF(OR('Vstupní data'!T396&gt;0,'Vstupní data'!U396&gt;0),IF('Vstupní data'!T396&gt;0,'Vstupní data'!T396,ROUND(10*'Vstupní data'!U396/AK396,0)),0)</f>
        <v>0</v>
      </c>
      <c r="AN396" s="69" t="n">
        <f aca="false">IF('Vstupní data'!T396&gt;0,   IF('Vstupní data'!T396&lt;=AL396,'Vstupní data'!T396,AL396),   IF(AM396&lt;AL396,AM396,AL396))</f>
        <v>0</v>
      </c>
      <c r="AO396" s="69" t="n">
        <f aca="false">'Vstupní data'!X396</f>
        <v>0</v>
      </c>
      <c r="AP396" s="66" t="n">
        <f aca="false">IF(OR('Vstupní data'!T396&gt;0,'Vstupní data'!U396&gt;0),IF(I396&lt;&gt;0,VLOOKUP(I396,'Pril3-drev'!$H$5:$I$83,2,0),0),0)</f>
        <v>0</v>
      </c>
      <c r="AQ396" s="66" t="n">
        <f aca="false">'Vstupní data'!Y396</f>
        <v>0</v>
      </c>
      <c r="AR396" s="66" t="str">
        <f aca="false">IF(AC396&gt;5,   IF('Vstupní data'!Y396&gt;0,   VLOOKUP(VLOOKUP(CONCATENATE(VLOOKUP(I396,'Pril3-drev'!$H$4:$L$83,5,0),AC396),'Pril3-drev'!$Q$4:$R$2803,2,0),'AVB-BS'!$C$5:$S$29 ,LOOKUP(AQ396,'AVB-BS'!$D$3:$S$3,'AVB-BS'!$D$1:$S$1) ,0 )   ,   IF('Vstupní data'!Z396&gt;0,'Vstupní data'!Z396,0)) , "")</f>
        <v/>
      </c>
      <c r="AS396" s="70" t="str">
        <f aca="false">IF(AC396&gt;5,VLOOKUP(CONCATENATE(AP396,AR396),'Pril1-THLPa'!$H$6:$N$96,4,0),"")</f>
        <v/>
      </c>
      <c r="AT396" s="70" t="str">
        <f aca="false">IF(AC396&gt;5,VLOOKUP(CONCATENATE(AP396,AR396),'Pril1-THLPa'!$H$6:$N$96,5,0),"")</f>
        <v/>
      </c>
      <c r="AU396" s="70" t="str">
        <f aca="false">IF(AC396&gt;5,VLOOKUP(CONCATENATE(AP396,AR396),'Pril1-THLPa'!$H$6:$N$96,6,0),"")</f>
        <v/>
      </c>
      <c r="AV396" s="70" t="str">
        <f aca="false">IF(AC396&gt;5,VLOOKUP(CONCATENATE(AP396,AR396),'Pril1-THLPa'!$H$6:$N$96,7,0),"")</f>
        <v/>
      </c>
      <c r="AW396" s="70" t="str">
        <f aca="false">IF(AC396&gt;5,VLOOKUP(CONCATENATE(AP396,AR396),'Pril1-THLPa'!$H$6:$O$96,8,0),"")</f>
        <v/>
      </c>
      <c r="AX396" s="66" t="n">
        <f aca="false">IF(AC396&gt;0,IF(AND(AC396&gt;0,AC396&lt;=5),VLOOKUP(AP396,'Pril1-THLPa'!$A$6:$F$18,LOOKUP(AC396,'Pril1-THLPa'!$B$5:$F$5,'Pril1-THLPa'!$B$4:$F$4),0),AS396+AT396*(AC396-5)+AU396*POWER(AC396-5,2)+AV396*POWER(AC396-5,3)+AW396*POWER(AC396-5,4)),0)</f>
        <v>0</v>
      </c>
      <c r="AY396" s="71"/>
      <c r="AZ396" s="66" t="n">
        <f aca="false">'Vstupní data'!AA396</f>
        <v>0</v>
      </c>
      <c r="BA396" s="66" t="n">
        <f aca="false">IF(OR('Vstupní data'!T396&gt;0,'Vstupní data'!U396&gt;0),IF(AC396&lt;&gt;"",AX396*AO396/10*(100+AZ396)/100,0),0)</f>
        <v>0</v>
      </c>
      <c r="BB396" s="67" t="n">
        <f aca="false">IF(AC396&lt;&gt;"",ROUND(BA396*AN396,0),0)</f>
        <v>0</v>
      </c>
      <c r="BC396" s="68" t="str">
        <f aca="false">IF(AE396&gt;0,BB396/AE396,"")</f>
        <v/>
      </c>
      <c r="BD396" s="66" t="n">
        <f aca="false">'Vstupní data'!AE396</f>
        <v>0</v>
      </c>
      <c r="BF396" s="66" t="n">
        <f aca="false">'Vstupní data'!AC396</f>
        <v>0</v>
      </c>
      <c r="BH396" s="66" t="n">
        <f aca="false">'Vstupní data'!AD396</f>
        <v>0</v>
      </c>
      <c r="BI396" s="66" t="n">
        <f aca="false">'Vstupní data'!AF396</f>
        <v>0</v>
      </c>
      <c r="BJ396" s="69" t="n">
        <f aca="false">'Vstupní data'!AG396</f>
        <v>0</v>
      </c>
      <c r="BK396" s="69" t="n">
        <f aca="false">IF(BF396&lt;&gt;0,VLOOKUP(I396,'Pril3-drev'!$H$5:$I$83,2,0),0)</f>
        <v>0</v>
      </c>
      <c r="BL396" s="69" t="n">
        <f aca="false">IF(BF396&lt;&gt;0,VLOOKUP(BK396,'Pril3-drev'!$A$5:$C$17,3,0),0)</f>
        <v>0</v>
      </c>
      <c r="BM396" s="69" t="n">
        <f aca="false">'Vstupní data'!AH396</f>
        <v>0</v>
      </c>
      <c r="BN396" s="69" t="n">
        <f aca="false">IF('Vstupní data'!AH396&gt;0,   VLOOKUP(VLOOKUP(CONCATENATE(VLOOKUP(I396,'Pril3-drev'!$H$4:$L$83,5,0),BD396),'Pril3-drev'!$Q$4:$R$2803,2,0),'AVB-BS'!$C$5:$S$29 ,LOOKUP(BM396,'AVB-BS'!$D$3:$S$3,'AVB-BS'!$D$1:$S$1) ,0 )   ,   IF('Vstupní data'!AI396&gt;0,'Vstupní data'!AI396,0))</f>
        <v>0</v>
      </c>
      <c r="BO396" s="69" t="str">
        <f aca="false">IF(BX396&gt;5,VLOOKUP(CONCATENATE(BK396,BN396),'Pril1-THLPa'!$H$6:$N$96,4,0),"")</f>
        <v/>
      </c>
      <c r="BP396" s="69" t="str">
        <f aca="false">IF(BX396&gt;5,VLOOKUP(CONCATENATE(BK396,BN396),'Pril1-THLPa'!$H$6:$N$96,5,0),"")</f>
        <v/>
      </c>
      <c r="BQ396" s="69" t="str">
        <f aca="false">IF(BX396&gt;5,VLOOKUP(CONCATENATE(BK396,BN396),'Pril1-THLPa'!$H$6:$N$96,6,0),"")</f>
        <v/>
      </c>
      <c r="BR396" s="69" t="str">
        <f aca="false">IF(BX396&gt;5,VLOOKUP(CONCATENATE(BK396,BN396),'Pril1-THLPa'!$H$6:$N$96,7,0),"")</f>
        <v/>
      </c>
      <c r="BS396" s="69" t="str">
        <f aca="false">IF(BX396&gt;5,VLOOKUP(CONCATENATE(BK396,BN396),'Pril1-THLPa'!$H$6:$O$96,8,0),"")</f>
        <v/>
      </c>
      <c r="BT396" s="69" t="str">
        <f aca="false">IF(BF396&gt;0, IF(BK396="smrk",  VLOOKUP(VLOOKUP(BD396,'Pril9-K3'!$L$8:$M$207,2,0),'Pril9-K3'!$A$8:$J$16,LOOKUP(BN396,'Pril9-K3'!$A$7:$J$7,'Pril9-K3'!$A$5:$J$5),0), IF(AND(BK396&lt;&gt;"smrk",'Vstupní data'!AK396&lt;&gt;""),'Vstupní data'!AK396,   VLOOKUP(VLOOKUP(BD396,'Pril9-K3'!$L$8:$M$207,2,0),'Pril9-K3'!$A$8:$J$16,LOOKUP(BN396,'Pril9-K3'!$A$7:$J$7,'Pril9-K3'!$A$5:$J$5),0)   )),   "")</f>
        <v/>
      </c>
      <c r="BV396" s="69" t="n">
        <f aca="false">'Vstupní data'!AJ396</f>
        <v>0</v>
      </c>
      <c r="BW396" s="69" t="n">
        <f aca="false">IF(BF396&gt;0,IF(J396&gt;0,J396,K396*H396/100),0)</f>
        <v>0</v>
      </c>
      <c r="BX396" s="69" t="n">
        <f aca="false">IF(BF396&gt;0,IF(BJ396&gt;BL396,BL396,BJ396),0)</f>
        <v>0</v>
      </c>
      <c r="BY396" s="69" t="n">
        <f aca="false">IF(BD396=0,0,IF(AND(BX396&gt;0,BX396&lt;=5),  IF(AND(BX396&gt;0,BX396&lt;=5),VLOOKUP(BK396,'Pril1-THLPa'!$A$6:$F$18,IF(AND(BX396&gt;0,BX396&lt;=5),LOOKUP(BX396,'Pril1-THLPa'!$B$5:$F$5,'Pril1-THLPa'!$B$4:$F$4),""),0),""),  IF(BX396&gt;5,BO396+BP396*(BX396-5)+BQ396*POWER(BX396-5,2)+BR396*POWER(BX396-5,3)+BS396*POWER(BX396-5,4),"")))</f>
        <v>0</v>
      </c>
      <c r="BZ396" s="69" t="n">
        <f aca="false">IF(BY396&gt;0,BY396*BI396/10*BW396*(100+BV396)/100,0)</f>
        <v>0</v>
      </c>
      <c r="CA396" s="69" t="n">
        <f aca="false">IF(BD396&gt;0,BX396-IF(BD396&gt;BX396,BX396,BD396),0)</f>
        <v>0</v>
      </c>
      <c r="CB396" s="69" t="n">
        <f aca="false">POWER(1.01,CA396)</f>
        <v>1</v>
      </c>
      <c r="CC396" s="69" t="n">
        <f aca="false">IF(BF396&gt;0,IF(BF396&gt;BH396,1,BF396/BH396),0)</f>
        <v>0</v>
      </c>
      <c r="CD396" s="72" t="n">
        <f aca="false">IF(BD396=0,0,IF(BF396&gt;0,ROUND(IF(CB396&lt;&gt;0,BZ396*BT396*1/CB396*CC396,0),0),0))</f>
        <v>0</v>
      </c>
      <c r="CE396" s="73" t="str">
        <f aca="false">IF(BF396&gt;0,IF(BF396&gt;BH396,CD396/BF396,CD396/BH396),"")</f>
        <v/>
      </c>
      <c r="CF396" s="69" t="n">
        <f aca="false">'Vstupní data'!AM396</f>
        <v>0</v>
      </c>
      <c r="CG396" s="69" t="n">
        <f aca="false">'Vstupní data'!AN396</f>
        <v>0</v>
      </c>
      <c r="CH396" s="69" t="n">
        <f aca="false">'Vstupní data'!AO396</f>
        <v>0</v>
      </c>
      <c r="CI396" s="69" t="n">
        <f aca="false">'Vstupní data'!AP396</f>
        <v>0</v>
      </c>
      <c r="CJ396" s="72" t="n">
        <f aca="false">ROUND(CH396*CI396,0)</f>
        <v>0</v>
      </c>
      <c r="CK396" s="74" t="str">
        <f aca="false">IF(OR(AA396&gt;0,BB396&gt;0,CD396&gt;0,CJ396&gt;0),AA396+BB396+CD396+CJ396,"")</f>
        <v/>
      </c>
    </row>
    <row r="397" customFormat="false" ht="12.8" hidden="false" customHeight="false" outlineLevel="0" collapsed="false">
      <c r="A397" s="66" t="n">
        <f aca="false">'Vstupní data'!A397</f>
        <v>0</v>
      </c>
      <c r="F397" s="66" t="str">
        <f aca="false">CONCATENATE('Vstupní data'!F397,'Vstupní data'!G397,'Vstupní data'!H397,'Vstupní data'!I397)</f>
        <v/>
      </c>
      <c r="G397" s="66"/>
      <c r="H397" s="66" t="n">
        <f aca="false">'Vstupní data'!K397</f>
        <v>0</v>
      </c>
      <c r="I397" s="66" t="n">
        <f aca="false">'Vstupní data'!L397</f>
        <v>0</v>
      </c>
      <c r="J397" s="66" t="n">
        <f aca="false">'Vstupní data'!K397*'Vstupní data'!M397/100</f>
        <v>0</v>
      </c>
      <c r="L397" s="66" t="n">
        <f aca="false">IF('Vstupní data'!N397="prostokořenný",0,IF('Vstupní data'!N397="krytokořenný","k",IF('Vstupní data'!N397="poloodrostky nebo odrostky, prostokořenné i krytokořenné","po",0)))</f>
        <v>0</v>
      </c>
      <c r="N397" s="66"/>
      <c r="O397" s="66" t="n">
        <f aca="false">'Vstupní data'!O397</f>
        <v>0</v>
      </c>
      <c r="P397" s="66" t="n">
        <f aca="false">IF(O397&gt;0,VLOOKUP(CONCATENATE(VLOOKUP(I397,'Pril3-drev'!$H$5:$K$83,4,0),"-",'Vstupní data'!R397),K2!$C$15:$D$23,2,0),0)</f>
        <v>0</v>
      </c>
      <c r="Q397" s="66" t="n">
        <f aca="false">IF(O397&gt;0,VLOOKUP(I397,'Pril3-drev'!$H$5:$I$83,2,0),0)</f>
        <v>0</v>
      </c>
      <c r="R397" s="66" t="n">
        <f aca="false">IF(Q397&gt;0,VLOOKUP(Q397,'Pril6-okus'!$A$5:$B$17,2,0),0)</f>
        <v>0</v>
      </c>
      <c r="S397" s="66" t="n">
        <f aca="false">IF(O397&gt;0,VLOOKUP(I397,'Pril3-drev'!$H$5:$J$83,3,0),0)</f>
        <v>0</v>
      </c>
      <c r="T397" s="66" t="str">
        <f aca="false">IF(O397&gt;0,IF(L397="k",0.9*VLOOKUP(S397,'ha-pocty-vyhl'!$A$5:$B$20,2,0),IF(L397="po",0.8*VLOOKUP(S397,'ha-pocty-vyhl'!$A$5:$B$20,2,0),VLOOKUP(S397,'ha-pocty-vyhl'!$A$5:$B$20,2,0))),"")</f>
        <v/>
      </c>
      <c r="U397" s="66" t="n">
        <f aca="false">'Vstupní data'!P397</f>
        <v>0</v>
      </c>
      <c r="V397" s="66" t="n">
        <f aca="false">IF(O397&gt;0,1.3*T397*1000*Z397/10000,0)</f>
        <v>0</v>
      </c>
      <c r="W397" s="66" t="n">
        <f aca="false">IF(O397&gt;0,1.3*T397*1000*Z397/10000,0)</f>
        <v>0</v>
      </c>
      <c r="X397" s="66" t="n">
        <f aca="false">IF(O397&gt;0,IF(O397&gt;V397,V397,O397),0)</f>
        <v>0</v>
      </c>
      <c r="Y397" s="66" t="n">
        <f aca="false">IF(O397&gt;0,IF(IF(U397&gt;W397,W397,U397)&lt;X397,W397,IF(U397&gt;W397,W397,U397)),0)</f>
        <v>0</v>
      </c>
      <c r="Z397" s="66" t="n">
        <f aca="false">IF(O397&gt;0,IF(J397&gt;0,J397,K397*H397/100),0)</f>
        <v>0</v>
      </c>
      <c r="AA397" s="67" t="n">
        <f aca="false">IF(O397&gt;0,CEILING(R397*P397*X397/Y397*Z397,1),0)</f>
        <v>0</v>
      </c>
      <c r="AB397" s="68" t="n">
        <f aca="false">IF(O397&gt;0,AA397/O397,0)</f>
        <v>0</v>
      </c>
      <c r="AC397" s="66" t="n">
        <f aca="false">'Vstupní data'!W397</f>
        <v>0</v>
      </c>
      <c r="AI397" s="66" t="str">
        <f aca="false">IF(OR('Vstupní data'!T397&gt;0,'Vstupní data'!U397&gt;0),VLOOKUP(I397,'Pril3-drev'!$H$5:$J$83,3,0),"")</f>
        <v/>
      </c>
      <c r="AJ397" s="66" t="n">
        <f aca="false">IF('Vstupní data'!V397="prostokořenný",0,IF('Vstupní data'!V397="krytokořenný","k",IF('Vstupní data'!V397="poloodrostky nebo odrostky, prostokořenné i krytokořenné","po",0)))</f>
        <v>0</v>
      </c>
      <c r="AK397" s="66" t="n">
        <f aca="false">IF(OR('Vstupní data'!T397&gt;0,'Vstupní data'!U397&gt;0),IF(AJ397="k",0.9*VLOOKUP(AI397,'ha-pocty-vyhl'!$A$5:$B$20,2,0),IF(AJ397="po",0.8*VLOOKUP(AI397,'ha-pocty-vyhl'!$A$5:$B$20,2,0),VLOOKUP(AI397,'ha-pocty-vyhl'!$A$5:$B$20,2,0))),0)</f>
        <v>0</v>
      </c>
      <c r="AL397" s="66" t="n">
        <f aca="false">IF(OR('Vstupní data'!T397&gt;0,'Vstupní data'!U397&gt;0),'Vstupní data'!K397*'Vstupní data'!M397/100,0)</f>
        <v>0</v>
      </c>
      <c r="AM397" s="66" t="n">
        <f aca="false">IF(OR('Vstupní data'!T397&gt;0,'Vstupní data'!U397&gt;0),IF('Vstupní data'!T397&gt;0,'Vstupní data'!T397,ROUND(10*'Vstupní data'!U397/AK397,0)),0)</f>
        <v>0</v>
      </c>
      <c r="AN397" s="69" t="n">
        <f aca="false">IF('Vstupní data'!T397&gt;0,   IF('Vstupní data'!T397&lt;=AL397,'Vstupní data'!T397,AL397),   IF(AM397&lt;AL397,AM397,AL397))</f>
        <v>0</v>
      </c>
      <c r="AO397" s="69" t="n">
        <f aca="false">'Vstupní data'!X397</f>
        <v>0</v>
      </c>
      <c r="AP397" s="66" t="n">
        <f aca="false">IF(OR('Vstupní data'!T397&gt;0,'Vstupní data'!U397&gt;0),IF(I397&lt;&gt;0,VLOOKUP(I397,'Pril3-drev'!$H$5:$I$83,2,0),0),0)</f>
        <v>0</v>
      </c>
      <c r="AQ397" s="66" t="n">
        <f aca="false">'Vstupní data'!Y397</f>
        <v>0</v>
      </c>
      <c r="AR397" s="66" t="str">
        <f aca="false">IF(AC397&gt;5,   IF('Vstupní data'!Y397&gt;0,   VLOOKUP(VLOOKUP(CONCATENATE(VLOOKUP(I397,'Pril3-drev'!$H$4:$L$83,5,0),AC397),'Pril3-drev'!$Q$4:$R$2803,2,0),'AVB-BS'!$C$5:$S$29 ,LOOKUP(AQ397,'AVB-BS'!$D$3:$S$3,'AVB-BS'!$D$1:$S$1) ,0 )   ,   IF('Vstupní data'!Z397&gt;0,'Vstupní data'!Z397,0)) , "")</f>
        <v/>
      </c>
      <c r="AS397" s="70" t="str">
        <f aca="false">IF(AC397&gt;5,VLOOKUP(CONCATENATE(AP397,AR397),'Pril1-THLPa'!$H$6:$N$96,4,0),"")</f>
        <v/>
      </c>
      <c r="AT397" s="70" t="str">
        <f aca="false">IF(AC397&gt;5,VLOOKUP(CONCATENATE(AP397,AR397),'Pril1-THLPa'!$H$6:$N$96,5,0),"")</f>
        <v/>
      </c>
      <c r="AU397" s="70" t="str">
        <f aca="false">IF(AC397&gt;5,VLOOKUP(CONCATENATE(AP397,AR397),'Pril1-THLPa'!$H$6:$N$96,6,0),"")</f>
        <v/>
      </c>
      <c r="AV397" s="70" t="str">
        <f aca="false">IF(AC397&gt;5,VLOOKUP(CONCATENATE(AP397,AR397),'Pril1-THLPa'!$H$6:$N$96,7,0),"")</f>
        <v/>
      </c>
      <c r="AW397" s="70" t="str">
        <f aca="false">IF(AC397&gt;5,VLOOKUP(CONCATENATE(AP397,AR397),'Pril1-THLPa'!$H$6:$O$96,8,0),"")</f>
        <v/>
      </c>
      <c r="AX397" s="66" t="n">
        <f aca="false">IF(AC397&gt;0,IF(AND(AC397&gt;0,AC397&lt;=5),VLOOKUP(AP397,'Pril1-THLPa'!$A$6:$F$18,LOOKUP(AC397,'Pril1-THLPa'!$B$5:$F$5,'Pril1-THLPa'!$B$4:$F$4),0),AS397+AT397*(AC397-5)+AU397*POWER(AC397-5,2)+AV397*POWER(AC397-5,3)+AW397*POWER(AC397-5,4)),0)</f>
        <v>0</v>
      </c>
      <c r="AY397" s="71"/>
      <c r="AZ397" s="66" t="n">
        <f aca="false">'Vstupní data'!AA397</f>
        <v>0</v>
      </c>
      <c r="BA397" s="66" t="n">
        <f aca="false">IF(OR('Vstupní data'!T397&gt;0,'Vstupní data'!U397&gt;0),IF(AC397&lt;&gt;"",AX397*AO397/10*(100+AZ397)/100,0),0)</f>
        <v>0</v>
      </c>
      <c r="BB397" s="67" t="n">
        <f aca="false">IF(AC397&lt;&gt;"",ROUND(BA397*AN397,0),0)</f>
        <v>0</v>
      </c>
      <c r="BC397" s="68" t="str">
        <f aca="false">IF(AE397&gt;0,BB397/AE397,"")</f>
        <v/>
      </c>
      <c r="BD397" s="66" t="n">
        <f aca="false">'Vstupní data'!AE397</f>
        <v>0</v>
      </c>
      <c r="BF397" s="66" t="n">
        <f aca="false">'Vstupní data'!AC397</f>
        <v>0</v>
      </c>
      <c r="BH397" s="66" t="n">
        <f aca="false">'Vstupní data'!AD397</f>
        <v>0</v>
      </c>
      <c r="BI397" s="66" t="n">
        <f aca="false">'Vstupní data'!AF397</f>
        <v>0</v>
      </c>
      <c r="BJ397" s="69" t="n">
        <f aca="false">'Vstupní data'!AG397</f>
        <v>0</v>
      </c>
      <c r="BK397" s="69" t="n">
        <f aca="false">IF(BF397&lt;&gt;0,VLOOKUP(I397,'Pril3-drev'!$H$5:$I$83,2,0),0)</f>
        <v>0</v>
      </c>
      <c r="BL397" s="69" t="n">
        <f aca="false">IF(BF397&lt;&gt;0,VLOOKUP(BK397,'Pril3-drev'!$A$5:$C$17,3,0),0)</f>
        <v>0</v>
      </c>
      <c r="BM397" s="69" t="n">
        <f aca="false">'Vstupní data'!AH397</f>
        <v>0</v>
      </c>
      <c r="BN397" s="69" t="n">
        <f aca="false">IF('Vstupní data'!AH397&gt;0,   VLOOKUP(VLOOKUP(CONCATENATE(VLOOKUP(I397,'Pril3-drev'!$H$4:$L$83,5,0),BD397),'Pril3-drev'!$Q$4:$R$2803,2,0),'AVB-BS'!$C$5:$S$29 ,LOOKUP(BM397,'AVB-BS'!$D$3:$S$3,'AVB-BS'!$D$1:$S$1) ,0 )   ,   IF('Vstupní data'!AI397&gt;0,'Vstupní data'!AI397,0))</f>
        <v>0</v>
      </c>
      <c r="BO397" s="69" t="str">
        <f aca="false">IF(BX397&gt;5,VLOOKUP(CONCATENATE(BK397,BN397),'Pril1-THLPa'!$H$6:$N$96,4,0),"")</f>
        <v/>
      </c>
      <c r="BP397" s="69" t="str">
        <f aca="false">IF(BX397&gt;5,VLOOKUP(CONCATENATE(BK397,BN397),'Pril1-THLPa'!$H$6:$N$96,5,0),"")</f>
        <v/>
      </c>
      <c r="BQ397" s="69" t="str">
        <f aca="false">IF(BX397&gt;5,VLOOKUP(CONCATENATE(BK397,BN397),'Pril1-THLPa'!$H$6:$N$96,6,0),"")</f>
        <v/>
      </c>
      <c r="BR397" s="69" t="str">
        <f aca="false">IF(BX397&gt;5,VLOOKUP(CONCATENATE(BK397,BN397),'Pril1-THLPa'!$H$6:$N$96,7,0),"")</f>
        <v/>
      </c>
      <c r="BS397" s="69" t="str">
        <f aca="false">IF(BX397&gt;5,VLOOKUP(CONCATENATE(BK397,BN397),'Pril1-THLPa'!$H$6:$O$96,8,0),"")</f>
        <v/>
      </c>
      <c r="BT397" s="69" t="str">
        <f aca="false">IF(BF397&gt;0, IF(BK397="smrk",  VLOOKUP(VLOOKUP(BD397,'Pril9-K3'!$L$8:$M$207,2,0),'Pril9-K3'!$A$8:$J$16,LOOKUP(BN397,'Pril9-K3'!$A$7:$J$7,'Pril9-K3'!$A$5:$J$5),0), IF(AND(BK397&lt;&gt;"smrk",'Vstupní data'!AK397&lt;&gt;""),'Vstupní data'!AK397,   VLOOKUP(VLOOKUP(BD397,'Pril9-K3'!$L$8:$M$207,2,0),'Pril9-K3'!$A$8:$J$16,LOOKUP(BN397,'Pril9-K3'!$A$7:$J$7,'Pril9-K3'!$A$5:$J$5),0)   )),   "")</f>
        <v/>
      </c>
      <c r="BV397" s="69" t="n">
        <f aca="false">'Vstupní data'!AJ397</f>
        <v>0</v>
      </c>
      <c r="BW397" s="69" t="n">
        <f aca="false">IF(BF397&gt;0,IF(J397&gt;0,J397,K397*H397/100),0)</f>
        <v>0</v>
      </c>
      <c r="BX397" s="69" t="n">
        <f aca="false">IF(BF397&gt;0,IF(BJ397&gt;BL397,BL397,BJ397),0)</f>
        <v>0</v>
      </c>
      <c r="BY397" s="69" t="n">
        <f aca="false">IF(BD397=0,0,IF(AND(BX397&gt;0,BX397&lt;=5),  IF(AND(BX397&gt;0,BX397&lt;=5),VLOOKUP(BK397,'Pril1-THLPa'!$A$6:$F$18,IF(AND(BX397&gt;0,BX397&lt;=5),LOOKUP(BX397,'Pril1-THLPa'!$B$5:$F$5,'Pril1-THLPa'!$B$4:$F$4),""),0),""),  IF(BX397&gt;5,BO397+BP397*(BX397-5)+BQ397*POWER(BX397-5,2)+BR397*POWER(BX397-5,3)+BS397*POWER(BX397-5,4),"")))</f>
        <v>0</v>
      </c>
      <c r="BZ397" s="69" t="n">
        <f aca="false">IF(BY397&gt;0,BY397*BI397/10*BW397*(100+BV397)/100,0)</f>
        <v>0</v>
      </c>
      <c r="CA397" s="69" t="n">
        <f aca="false">IF(BD397&gt;0,BX397-IF(BD397&gt;BX397,BX397,BD397),0)</f>
        <v>0</v>
      </c>
      <c r="CB397" s="69" t="n">
        <f aca="false">POWER(1.01,CA397)</f>
        <v>1</v>
      </c>
      <c r="CC397" s="69" t="n">
        <f aca="false">IF(BF397&gt;0,IF(BF397&gt;BH397,1,BF397/BH397),0)</f>
        <v>0</v>
      </c>
      <c r="CD397" s="72" t="n">
        <f aca="false">IF(BD397=0,0,IF(BF397&gt;0,ROUND(IF(CB397&lt;&gt;0,BZ397*BT397*1/CB397*CC397,0),0),0))</f>
        <v>0</v>
      </c>
      <c r="CE397" s="73" t="str">
        <f aca="false">IF(BF397&gt;0,IF(BF397&gt;BH397,CD397/BF397,CD397/BH397),"")</f>
        <v/>
      </c>
      <c r="CF397" s="69" t="n">
        <f aca="false">'Vstupní data'!AM397</f>
        <v>0</v>
      </c>
      <c r="CG397" s="69" t="n">
        <f aca="false">'Vstupní data'!AN397</f>
        <v>0</v>
      </c>
      <c r="CH397" s="69" t="n">
        <f aca="false">'Vstupní data'!AO397</f>
        <v>0</v>
      </c>
      <c r="CI397" s="69" t="n">
        <f aca="false">'Vstupní data'!AP397</f>
        <v>0</v>
      </c>
      <c r="CJ397" s="72" t="n">
        <f aca="false">ROUND(CH397*CI397,0)</f>
        <v>0</v>
      </c>
      <c r="CK397" s="74" t="str">
        <f aca="false">IF(OR(AA397&gt;0,BB397&gt;0,CD397&gt;0,CJ397&gt;0),AA397+BB397+CD397+CJ397,"")</f>
        <v/>
      </c>
    </row>
    <row r="398" customFormat="false" ht="12.8" hidden="false" customHeight="false" outlineLevel="0" collapsed="false">
      <c r="A398" s="66" t="n">
        <f aca="false">'Vstupní data'!A398</f>
        <v>0</v>
      </c>
      <c r="F398" s="66" t="str">
        <f aca="false">CONCATENATE('Vstupní data'!F398,'Vstupní data'!G398,'Vstupní data'!H398,'Vstupní data'!I398)</f>
        <v/>
      </c>
      <c r="G398" s="66"/>
      <c r="H398" s="66" t="n">
        <f aca="false">'Vstupní data'!K398</f>
        <v>0</v>
      </c>
      <c r="I398" s="66" t="n">
        <f aca="false">'Vstupní data'!L398</f>
        <v>0</v>
      </c>
      <c r="J398" s="66" t="n">
        <f aca="false">'Vstupní data'!K398*'Vstupní data'!M398/100</f>
        <v>0</v>
      </c>
      <c r="L398" s="66" t="n">
        <f aca="false">IF('Vstupní data'!N398="prostokořenný",0,IF('Vstupní data'!N398="krytokořenný","k",IF('Vstupní data'!N398="poloodrostky nebo odrostky, prostokořenné i krytokořenné","po",0)))</f>
        <v>0</v>
      </c>
      <c r="N398" s="66"/>
      <c r="O398" s="66" t="n">
        <f aca="false">'Vstupní data'!O398</f>
        <v>0</v>
      </c>
      <c r="P398" s="66" t="n">
        <f aca="false">IF(O398&gt;0,VLOOKUP(CONCATENATE(VLOOKUP(I398,'Pril3-drev'!$H$5:$K$83,4,0),"-",'Vstupní data'!R398),K2!$C$15:$D$23,2,0),0)</f>
        <v>0</v>
      </c>
      <c r="Q398" s="66" t="n">
        <f aca="false">IF(O398&gt;0,VLOOKUP(I398,'Pril3-drev'!$H$5:$I$83,2,0),0)</f>
        <v>0</v>
      </c>
      <c r="R398" s="66" t="n">
        <f aca="false">IF(Q398&gt;0,VLOOKUP(Q398,'Pril6-okus'!$A$5:$B$17,2,0),0)</f>
        <v>0</v>
      </c>
      <c r="S398" s="66" t="n">
        <f aca="false">IF(O398&gt;0,VLOOKUP(I398,'Pril3-drev'!$H$5:$J$83,3,0),0)</f>
        <v>0</v>
      </c>
      <c r="T398" s="66" t="str">
        <f aca="false">IF(O398&gt;0,IF(L398="k",0.9*VLOOKUP(S398,'ha-pocty-vyhl'!$A$5:$B$20,2,0),IF(L398="po",0.8*VLOOKUP(S398,'ha-pocty-vyhl'!$A$5:$B$20,2,0),VLOOKUP(S398,'ha-pocty-vyhl'!$A$5:$B$20,2,0))),"")</f>
        <v/>
      </c>
      <c r="U398" s="66" t="n">
        <f aca="false">'Vstupní data'!P398</f>
        <v>0</v>
      </c>
      <c r="V398" s="66" t="n">
        <f aca="false">IF(O398&gt;0,1.3*T398*1000*Z398/10000,0)</f>
        <v>0</v>
      </c>
      <c r="W398" s="66" t="n">
        <f aca="false">IF(O398&gt;0,1.3*T398*1000*Z398/10000,0)</f>
        <v>0</v>
      </c>
      <c r="X398" s="66" t="n">
        <f aca="false">IF(O398&gt;0,IF(O398&gt;V398,V398,O398),0)</f>
        <v>0</v>
      </c>
      <c r="Y398" s="66" t="n">
        <f aca="false">IF(O398&gt;0,IF(IF(U398&gt;W398,W398,U398)&lt;X398,W398,IF(U398&gt;W398,W398,U398)),0)</f>
        <v>0</v>
      </c>
      <c r="Z398" s="66" t="n">
        <f aca="false">IF(O398&gt;0,IF(J398&gt;0,J398,K398*H398/100),0)</f>
        <v>0</v>
      </c>
      <c r="AA398" s="67" t="n">
        <f aca="false">IF(O398&gt;0,CEILING(R398*P398*X398/Y398*Z398,1),0)</f>
        <v>0</v>
      </c>
      <c r="AB398" s="68" t="n">
        <f aca="false">IF(O398&gt;0,AA398/O398,0)</f>
        <v>0</v>
      </c>
      <c r="AC398" s="66" t="n">
        <f aca="false">'Vstupní data'!W398</f>
        <v>0</v>
      </c>
      <c r="AI398" s="66" t="str">
        <f aca="false">IF(OR('Vstupní data'!T398&gt;0,'Vstupní data'!U398&gt;0),VLOOKUP(I398,'Pril3-drev'!$H$5:$J$83,3,0),"")</f>
        <v/>
      </c>
      <c r="AJ398" s="66" t="n">
        <f aca="false">IF('Vstupní data'!V398="prostokořenný",0,IF('Vstupní data'!V398="krytokořenný","k",IF('Vstupní data'!V398="poloodrostky nebo odrostky, prostokořenné i krytokořenné","po",0)))</f>
        <v>0</v>
      </c>
      <c r="AK398" s="66" t="n">
        <f aca="false">IF(OR('Vstupní data'!T398&gt;0,'Vstupní data'!U398&gt;0),IF(AJ398="k",0.9*VLOOKUP(AI398,'ha-pocty-vyhl'!$A$5:$B$20,2,0),IF(AJ398="po",0.8*VLOOKUP(AI398,'ha-pocty-vyhl'!$A$5:$B$20,2,0),VLOOKUP(AI398,'ha-pocty-vyhl'!$A$5:$B$20,2,0))),0)</f>
        <v>0</v>
      </c>
      <c r="AL398" s="66" t="n">
        <f aca="false">IF(OR('Vstupní data'!T398&gt;0,'Vstupní data'!U398&gt;0),'Vstupní data'!K398*'Vstupní data'!M398/100,0)</f>
        <v>0</v>
      </c>
      <c r="AM398" s="66" t="n">
        <f aca="false">IF(OR('Vstupní data'!T398&gt;0,'Vstupní data'!U398&gt;0),IF('Vstupní data'!T398&gt;0,'Vstupní data'!T398,ROUND(10*'Vstupní data'!U398/AK398,0)),0)</f>
        <v>0</v>
      </c>
      <c r="AN398" s="69" t="n">
        <f aca="false">IF('Vstupní data'!T398&gt;0,   IF('Vstupní data'!T398&lt;=AL398,'Vstupní data'!T398,AL398),   IF(AM398&lt;AL398,AM398,AL398))</f>
        <v>0</v>
      </c>
      <c r="AO398" s="69" t="n">
        <f aca="false">'Vstupní data'!X398</f>
        <v>0</v>
      </c>
      <c r="AP398" s="66" t="n">
        <f aca="false">IF(OR('Vstupní data'!T398&gt;0,'Vstupní data'!U398&gt;0),IF(I398&lt;&gt;0,VLOOKUP(I398,'Pril3-drev'!$H$5:$I$83,2,0),0),0)</f>
        <v>0</v>
      </c>
      <c r="AQ398" s="66" t="n">
        <f aca="false">'Vstupní data'!Y398</f>
        <v>0</v>
      </c>
      <c r="AR398" s="66" t="str">
        <f aca="false">IF(AC398&gt;5,   IF('Vstupní data'!Y398&gt;0,   VLOOKUP(VLOOKUP(CONCATENATE(VLOOKUP(I398,'Pril3-drev'!$H$4:$L$83,5,0),AC398),'Pril3-drev'!$Q$4:$R$2803,2,0),'AVB-BS'!$C$5:$S$29 ,LOOKUP(AQ398,'AVB-BS'!$D$3:$S$3,'AVB-BS'!$D$1:$S$1) ,0 )   ,   IF('Vstupní data'!Z398&gt;0,'Vstupní data'!Z398,0)) , "")</f>
        <v/>
      </c>
      <c r="AS398" s="70" t="str">
        <f aca="false">IF(AC398&gt;5,VLOOKUP(CONCATENATE(AP398,AR398),'Pril1-THLPa'!$H$6:$N$96,4,0),"")</f>
        <v/>
      </c>
      <c r="AT398" s="70" t="str">
        <f aca="false">IF(AC398&gt;5,VLOOKUP(CONCATENATE(AP398,AR398),'Pril1-THLPa'!$H$6:$N$96,5,0),"")</f>
        <v/>
      </c>
      <c r="AU398" s="70" t="str">
        <f aca="false">IF(AC398&gt;5,VLOOKUP(CONCATENATE(AP398,AR398),'Pril1-THLPa'!$H$6:$N$96,6,0),"")</f>
        <v/>
      </c>
      <c r="AV398" s="70" t="str">
        <f aca="false">IF(AC398&gt;5,VLOOKUP(CONCATENATE(AP398,AR398),'Pril1-THLPa'!$H$6:$N$96,7,0),"")</f>
        <v/>
      </c>
      <c r="AW398" s="70" t="str">
        <f aca="false">IF(AC398&gt;5,VLOOKUP(CONCATENATE(AP398,AR398),'Pril1-THLPa'!$H$6:$O$96,8,0),"")</f>
        <v/>
      </c>
      <c r="AX398" s="66" t="n">
        <f aca="false">IF(AC398&gt;0,IF(AND(AC398&gt;0,AC398&lt;=5),VLOOKUP(AP398,'Pril1-THLPa'!$A$6:$F$18,LOOKUP(AC398,'Pril1-THLPa'!$B$5:$F$5,'Pril1-THLPa'!$B$4:$F$4),0),AS398+AT398*(AC398-5)+AU398*POWER(AC398-5,2)+AV398*POWER(AC398-5,3)+AW398*POWER(AC398-5,4)),0)</f>
        <v>0</v>
      </c>
      <c r="AY398" s="71"/>
      <c r="AZ398" s="66" t="n">
        <f aca="false">'Vstupní data'!AA398</f>
        <v>0</v>
      </c>
      <c r="BA398" s="66" t="n">
        <f aca="false">IF(OR('Vstupní data'!T398&gt;0,'Vstupní data'!U398&gt;0),IF(AC398&lt;&gt;"",AX398*AO398/10*(100+AZ398)/100,0),0)</f>
        <v>0</v>
      </c>
      <c r="BB398" s="67" t="n">
        <f aca="false">IF(AC398&lt;&gt;"",ROUND(BA398*AN398,0),0)</f>
        <v>0</v>
      </c>
      <c r="BC398" s="68" t="str">
        <f aca="false">IF(AE398&gt;0,BB398/AE398,"")</f>
        <v/>
      </c>
      <c r="BD398" s="66" t="n">
        <f aca="false">'Vstupní data'!AE398</f>
        <v>0</v>
      </c>
      <c r="BF398" s="66" t="n">
        <f aca="false">'Vstupní data'!AC398</f>
        <v>0</v>
      </c>
      <c r="BH398" s="66" t="n">
        <f aca="false">'Vstupní data'!AD398</f>
        <v>0</v>
      </c>
      <c r="BI398" s="66" t="n">
        <f aca="false">'Vstupní data'!AF398</f>
        <v>0</v>
      </c>
      <c r="BJ398" s="69" t="n">
        <f aca="false">'Vstupní data'!AG398</f>
        <v>0</v>
      </c>
      <c r="BK398" s="69" t="n">
        <f aca="false">IF(BF398&lt;&gt;0,VLOOKUP(I398,'Pril3-drev'!$H$5:$I$83,2,0),0)</f>
        <v>0</v>
      </c>
      <c r="BL398" s="69" t="n">
        <f aca="false">IF(BF398&lt;&gt;0,VLOOKUP(BK398,'Pril3-drev'!$A$5:$C$17,3,0),0)</f>
        <v>0</v>
      </c>
      <c r="BM398" s="69" t="n">
        <f aca="false">'Vstupní data'!AH398</f>
        <v>0</v>
      </c>
      <c r="BN398" s="69" t="n">
        <f aca="false">IF('Vstupní data'!AH398&gt;0,   VLOOKUP(VLOOKUP(CONCATENATE(VLOOKUP(I398,'Pril3-drev'!$H$4:$L$83,5,0),BD398),'Pril3-drev'!$Q$4:$R$2803,2,0),'AVB-BS'!$C$5:$S$29 ,LOOKUP(BM398,'AVB-BS'!$D$3:$S$3,'AVB-BS'!$D$1:$S$1) ,0 )   ,   IF('Vstupní data'!AI398&gt;0,'Vstupní data'!AI398,0))</f>
        <v>0</v>
      </c>
      <c r="BO398" s="69" t="str">
        <f aca="false">IF(BX398&gt;5,VLOOKUP(CONCATENATE(BK398,BN398),'Pril1-THLPa'!$H$6:$N$96,4,0),"")</f>
        <v/>
      </c>
      <c r="BP398" s="69" t="str">
        <f aca="false">IF(BX398&gt;5,VLOOKUP(CONCATENATE(BK398,BN398),'Pril1-THLPa'!$H$6:$N$96,5,0),"")</f>
        <v/>
      </c>
      <c r="BQ398" s="69" t="str">
        <f aca="false">IF(BX398&gt;5,VLOOKUP(CONCATENATE(BK398,BN398),'Pril1-THLPa'!$H$6:$N$96,6,0),"")</f>
        <v/>
      </c>
      <c r="BR398" s="69" t="str">
        <f aca="false">IF(BX398&gt;5,VLOOKUP(CONCATENATE(BK398,BN398),'Pril1-THLPa'!$H$6:$N$96,7,0),"")</f>
        <v/>
      </c>
      <c r="BS398" s="69" t="str">
        <f aca="false">IF(BX398&gt;5,VLOOKUP(CONCATENATE(BK398,BN398),'Pril1-THLPa'!$H$6:$O$96,8,0),"")</f>
        <v/>
      </c>
      <c r="BT398" s="69" t="str">
        <f aca="false">IF(BF398&gt;0, IF(BK398="smrk",  VLOOKUP(VLOOKUP(BD398,'Pril9-K3'!$L$8:$M$207,2,0),'Pril9-K3'!$A$8:$J$16,LOOKUP(BN398,'Pril9-K3'!$A$7:$J$7,'Pril9-K3'!$A$5:$J$5),0), IF(AND(BK398&lt;&gt;"smrk",'Vstupní data'!AK398&lt;&gt;""),'Vstupní data'!AK398,   VLOOKUP(VLOOKUP(BD398,'Pril9-K3'!$L$8:$M$207,2,0),'Pril9-K3'!$A$8:$J$16,LOOKUP(BN398,'Pril9-K3'!$A$7:$J$7,'Pril9-K3'!$A$5:$J$5),0)   )),   "")</f>
        <v/>
      </c>
      <c r="BV398" s="69" t="n">
        <f aca="false">'Vstupní data'!AJ398</f>
        <v>0</v>
      </c>
      <c r="BW398" s="69" t="n">
        <f aca="false">IF(BF398&gt;0,IF(J398&gt;0,J398,K398*H398/100),0)</f>
        <v>0</v>
      </c>
      <c r="BX398" s="69" t="n">
        <f aca="false">IF(BF398&gt;0,IF(BJ398&gt;BL398,BL398,BJ398),0)</f>
        <v>0</v>
      </c>
      <c r="BY398" s="69" t="n">
        <f aca="false">IF(BD398=0,0,IF(AND(BX398&gt;0,BX398&lt;=5),  IF(AND(BX398&gt;0,BX398&lt;=5),VLOOKUP(BK398,'Pril1-THLPa'!$A$6:$F$18,IF(AND(BX398&gt;0,BX398&lt;=5),LOOKUP(BX398,'Pril1-THLPa'!$B$5:$F$5,'Pril1-THLPa'!$B$4:$F$4),""),0),""),  IF(BX398&gt;5,BO398+BP398*(BX398-5)+BQ398*POWER(BX398-5,2)+BR398*POWER(BX398-5,3)+BS398*POWER(BX398-5,4),"")))</f>
        <v>0</v>
      </c>
      <c r="BZ398" s="69" t="n">
        <f aca="false">IF(BY398&gt;0,BY398*BI398/10*BW398*(100+BV398)/100,0)</f>
        <v>0</v>
      </c>
      <c r="CA398" s="69" t="n">
        <f aca="false">IF(BD398&gt;0,BX398-IF(BD398&gt;BX398,BX398,BD398),0)</f>
        <v>0</v>
      </c>
      <c r="CB398" s="69" t="n">
        <f aca="false">POWER(1.01,CA398)</f>
        <v>1</v>
      </c>
      <c r="CC398" s="69" t="n">
        <f aca="false">IF(BF398&gt;0,IF(BF398&gt;BH398,1,BF398/BH398),0)</f>
        <v>0</v>
      </c>
      <c r="CD398" s="72" t="n">
        <f aca="false">IF(BD398=0,0,IF(BF398&gt;0,ROUND(IF(CB398&lt;&gt;0,BZ398*BT398*1/CB398*CC398,0),0),0))</f>
        <v>0</v>
      </c>
      <c r="CE398" s="73" t="str">
        <f aca="false">IF(BF398&gt;0,IF(BF398&gt;BH398,CD398/BF398,CD398/BH398),"")</f>
        <v/>
      </c>
      <c r="CF398" s="69" t="n">
        <f aca="false">'Vstupní data'!AM398</f>
        <v>0</v>
      </c>
      <c r="CG398" s="69" t="n">
        <f aca="false">'Vstupní data'!AN398</f>
        <v>0</v>
      </c>
      <c r="CH398" s="69" t="n">
        <f aca="false">'Vstupní data'!AO398</f>
        <v>0</v>
      </c>
      <c r="CI398" s="69" t="n">
        <f aca="false">'Vstupní data'!AP398</f>
        <v>0</v>
      </c>
      <c r="CJ398" s="72" t="n">
        <f aca="false">ROUND(CH398*CI398,0)</f>
        <v>0</v>
      </c>
      <c r="CK398" s="74" t="str">
        <f aca="false">IF(OR(AA398&gt;0,BB398&gt;0,CD398&gt;0,CJ398&gt;0),AA398+BB398+CD398+CJ398,"")</f>
        <v/>
      </c>
    </row>
    <row r="399" customFormat="false" ht="12.8" hidden="false" customHeight="false" outlineLevel="0" collapsed="false">
      <c r="A399" s="66" t="n">
        <f aca="false">'Vstupní data'!A399</f>
        <v>0</v>
      </c>
      <c r="F399" s="66" t="str">
        <f aca="false">CONCATENATE('Vstupní data'!F399,'Vstupní data'!G399,'Vstupní data'!H399,'Vstupní data'!I399)</f>
        <v/>
      </c>
      <c r="G399" s="66"/>
      <c r="H399" s="66" t="n">
        <f aca="false">'Vstupní data'!K399</f>
        <v>0</v>
      </c>
      <c r="I399" s="66" t="n">
        <f aca="false">'Vstupní data'!L399</f>
        <v>0</v>
      </c>
      <c r="J399" s="66" t="n">
        <f aca="false">'Vstupní data'!K399*'Vstupní data'!M399/100</f>
        <v>0</v>
      </c>
      <c r="L399" s="66" t="n">
        <f aca="false">IF('Vstupní data'!N399="prostokořenný",0,IF('Vstupní data'!N399="krytokořenný","k",IF('Vstupní data'!N399="poloodrostky nebo odrostky, prostokořenné i krytokořenné","po",0)))</f>
        <v>0</v>
      </c>
      <c r="N399" s="66"/>
      <c r="O399" s="66" t="n">
        <f aca="false">'Vstupní data'!O399</f>
        <v>0</v>
      </c>
      <c r="P399" s="66" t="n">
        <f aca="false">IF(O399&gt;0,VLOOKUP(CONCATENATE(VLOOKUP(I399,'Pril3-drev'!$H$5:$K$83,4,0),"-",'Vstupní data'!R399),K2!$C$15:$D$23,2,0),0)</f>
        <v>0</v>
      </c>
      <c r="Q399" s="66" t="n">
        <f aca="false">IF(O399&gt;0,VLOOKUP(I399,'Pril3-drev'!$H$5:$I$83,2,0),0)</f>
        <v>0</v>
      </c>
      <c r="R399" s="66" t="n">
        <f aca="false">IF(Q399&gt;0,VLOOKUP(Q399,'Pril6-okus'!$A$5:$B$17,2,0),0)</f>
        <v>0</v>
      </c>
      <c r="S399" s="66" t="n">
        <f aca="false">IF(O399&gt;0,VLOOKUP(I399,'Pril3-drev'!$H$5:$J$83,3,0),0)</f>
        <v>0</v>
      </c>
      <c r="T399" s="66" t="str">
        <f aca="false">IF(O399&gt;0,IF(L399="k",0.9*VLOOKUP(S399,'ha-pocty-vyhl'!$A$5:$B$20,2,0),IF(L399="po",0.8*VLOOKUP(S399,'ha-pocty-vyhl'!$A$5:$B$20,2,0),VLOOKUP(S399,'ha-pocty-vyhl'!$A$5:$B$20,2,0))),"")</f>
        <v/>
      </c>
      <c r="U399" s="66" t="n">
        <f aca="false">'Vstupní data'!P399</f>
        <v>0</v>
      </c>
      <c r="V399" s="66" t="n">
        <f aca="false">IF(O399&gt;0,1.3*T399*1000*Z399/10000,0)</f>
        <v>0</v>
      </c>
      <c r="W399" s="66" t="n">
        <f aca="false">IF(O399&gt;0,1.3*T399*1000*Z399/10000,0)</f>
        <v>0</v>
      </c>
      <c r="X399" s="66" t="n">
        <f aca="false">IF(O399&gt;0,IF(O399&gt;V399,V399,O399),0)</f>
        <v>0</v>
      </c>
      <c r="Y399" s="66" t="n">
        <f aca="false">IF(O399&gt;0,IF(IF(U399&gt;W399,W399,U399)&lt;X399,W399,IF(U399&gt;W399,W399,U399)),0)</f>
        <v>0</v>
      </c>
      <c r="Z399" s="66" t="n">
        <f aca="false">IF(O399&gt;0,IF(J399&gt;0,J399,K399*H399/100),0)</f>
        <v>0</v>
      </c>
      <c r="AA399" s="67" t="n">
        <f aca="false">IF(O399&gt;0,CEILING(R399*P399*X399/Y399*Z399,1),0)</f>
        <v>0</v>
      </c>
      <c r="AB399" s="68" t="n">
        <f aca="false">IF(O399&gt;0,AA399/O399,0)</f>
        <v>0</v>
      </c>
      <c r="AC399" s="66" t="n">
        <f aca="false">'Vstupní data'!W399</f>
        <v>0</v>
      </c>
      <c r="AI399" s="66" t="str">
        <f aca="false">IF(OR('Vstupní data'!T399&gt;0,'Vstupní data'!U399&gt;0),VLOOKUP(I399,'Pril3-drev'!$H$5:$J$83,3,0),"")</f>
        <v/>
      </c>
      <c r="AJ399" s="66" t="n">
        <f aca="false">IF('Vstupní data'!V399="prostokořenný",0,IF('Vstupní data'!V399="krytokořenný","k",IF('Vstupní data'!V399="poloodrostky nebo odrostky, prostokořenné i krytokořenné","po",0)))</f>
        <v>0</v>
      </c>
      <c r="AK399" s="66" t="n">
        <f aca="false">IF(OR('Vstupní data'!T399&gt;0,'Vstupní data'!U399&gt;0),IF(AJ399="k",0.9*VLOOKUP(AI399,'ha-pocty-vyhl'!$A$5:$B$20,2,0),IF(AJ399="po",0.8*VLOOKUP(AI399,'ha-pocty-vyhl'!$A$5:$B$20,2,0),VLOOKUP(AI399,'ha-pocty-vyhl'!$A$5:$B$20,2,0))),0)</f>
        <v>0</v>
      </c>
      <c r="AL399" s="66" t="n">
        <f aca="false">IF(OR('Vstupní data'!T399&gt;0,'Vstupní data'!U399&gt;0),'Vstupní data'!K399*'Vstupní data'!M399/100,0)</f>
        <v>0</v>
      </c>
      <c r="AM399" s="66" t="n">
        <f aca="false">IF(OR('Vstupní data'!T399&gt;0,'Vstupní data'!U399&gt;0),IF('Vstupní data'!T399&gt;0,'Vstupní data'!T399,ROUND(10*'Vstupní data'!U399/AK399,0)),0)</f>
        <v>0</v>
      </c>
      <c r="AN399" s="69" t="n">
        <f aca="false">IF('Vstupní data'!T399&gt;0,   IF('Vstupní data'!T399&lt;=AL399,'Vstupní data'!T399,AL399),   IF(AM399&lt;AL399,AM399,AL399))</f>
        <v>0</v>
      </c>
      <c r="AO399" s="69" t="n">
        <f aca="false">'Vstupní data'!X399</f>
        <v>0</v>
      </c>
      <c r="AP399" s="66" t="n">
        <f aca="false">IF(OR('Vstupní data'!T399&gt;0,'Vstupní data'!U399&gt;0),IF(I399&lt;&gt;0,VLOOKUP(I399,'Pril3-drev'!$H$5:$I$83,2,0),0),0)</f>
        <v>0</v>
      </c>
      <c r="AQ399" s="66" t="n">
        <f aca="false">'Vstupní data'!Y399</f>
        <v>0</v>
      </c>
      <c r="AR399" s="66" t="str">
        <f aca="false">IF(AC399&gt;5,   IF('Vstupní data'!Y399&gt;0,   VLOOKUP(VLOOKUP(CONCATENATE(VLOOKUP(I399,'Pril3-drev'!$H$4:$L$83,5,0),AC399),'Pril3-drev'!$Q$4:$R$2803,2,0),'AVB-BS'!$C$5:$S$29 ,LOOKUP(AQ399,'AVB-BS'!$D$3:$S$3,'AVB-BS'!$D$1:$S$1) ,0 )   ,   IF('Vstupní data'!Z399&gt;0,'Vstupní data'!Z399,0)) , "")</f>
        <v/>
      </c>
      <c r="AS399" s="70" t="str">
        <f aca="false">IF(AC399&gt;5,VLOOKUP(CONCATENATE(AP399,AR399),'Pril1-THLPa'!$H$6:$N$96,4,0),"")</f>
        <v/>
      </c>
      <c r="AT399" s="70" t="str">
        <f aca="false">IF(AC399&gt;5,VLOOKUP(CONCATENATE(AP399,AR399),'Pril1-THLPa'!$H$6:$N$96,5,0),"")</f>
        <v/>
      </c>
      <c r="AU399" s="70" t="str">
        <f aca="false">IF(AC399&gt;5,VLOOKUP(CONCATENATE(AP399,AR399),'Pril1-THLPa'!$H$6:$N$96,6,0),"")</f>
        <v/>
      </c>
      <c r="AV399" s="70" t="str">
        <f aca="false">IF(AC399&gt;5,VLOOKUP(CONCATENATE(AP399,AR399),'Pril1-THLPa'!$H$6:$N$96,7,0),"")</f>
        <v/>
      </c>
      <c r="AW399" s="70" t="str">
        <f aca="false">IF(AC399&gt;5,VLOOKUP(CONCATENATE(AP399,AR399),'Pril1-THLPa'!$H$6:$O$96,8,0),"")</f>
        <v/>
      </c>
      <c r="AX399" s="66" t="n">
        <f aca="false">IF(AC399&gt;0,IF(AND(AC399&gt;0,AC399&lt;=5),VLOOKUP(AP399,'Pril1-THLPa'!$A$6:$F$18,LOOKUP(AC399,'Pril1-THLPa'!$B$5:$F$5,'Pril1-THLPa'!$B$4:$F$4),0),AS399+AT399*(AC399-5)+AU399*POWER(AC399-5,2)+AV399*POWER(AC399-5,3)+AW399*POWER(AC399-5,4)),0)</f>
        <v>0</v>
      </c>
      <c r="AY399" s="71"/>
      <c r="AZ399" s="66" t="n">
        <f aca="false">'Vstupní data'!AA399</f>
        <v>0</v>
      </c>
      <c r="BA399" s="66" t="n">
        <f aca="false">IF(OR('Vstupní data'!T399&gt;0,'Vstupní data'!U399&gt;0),IF(AC399&lt;&gt;"",AX399*AO399/10*(100+AZ399)/100,0),0)</f>
        <v>0</v>
      </c>
      <c r="BB399" s="67" t="n">
        <f aca="false">IF(AC399&lt;&gt;"",ROUND(BA399*AN399,0),0)</f>
        <v>0</v>
      </c>
      <c r="BC399" s="68" t="str">
        <f aca="false">IF(AE399&gt;0,BB399/AE399,"")</f>
        <v/>
      </c>
      <c r="BD399" s="66" t="n">
        <f aca="false">'Vstupní data'!AE399</f>
        <v>0</v>
      </c>
      <c r="BF399" s="66" t="n">
        <f aca="false">'Vstupní data'!AC399</f>
        <v>0</v>
      </c>
      <c r="BH399" s="66" t="n">
        <f aca="false">'Vstupní data'!AD399</f>
        <v>0</v>
      </c>
      <c r="BI399" s="66" t="n">
        <f aca="false">'Vstupní data'!AF399</f>
        <v>0</v>
      </c>
      <c r="BJ399" s="69" t="n">
        <f aca="false">'Vstupní data'!AG399</f>
        <v>0</v>
      </c>
      <c r="BK399" s="69" t="n">
        <f aca="false">IF(BF399&lt;&gt;0,VLOOKUP(I399,'Pril3-drev'!$H$5:$I$83,2,0),0)</f>
        <v>0</v>
      </c>
      <c r="BL399" s="69" t="n">
        <f aca="false">IF(BF399&lt;&gt;0,VLOOKUP(BK399,'Pril3-drev'!$A$5:$C$17,3,0),0)</f>
        <v>0</v>
      </c>
      <c r="BM399" s="69" t="n">
        <f aca="false">'Vstupní data'!AH399</f>
        <v>0</v>
      </c>
      <c r="BN399" s="69" t="n">
        <f aca="false">IF('Vstupní data'!AH399&gt;0,   VLOOKUP(VLOOKUP(CONCATENATE(VLOOKUP(I399,'Pril3-drev'!$H$4:$L$83,5,0),BD399),'Pril3-drev'!$Q$4:$R$2803,2,0),'AVB-BS'!$C$5:$S$29 ,LOOKUP(BM399,'AVB-BS'!$D$3:$S$3,'AVB-BS'!$D$1:$S$1) ,0 )   ,   IF('Vstupní data'!AI399&gt;0,'Vstupní data'!AI399,0))</f>
        <v>0</v>
      </c>
      <c r="BO399" s="69" t="str">
        <f aca="false">IF(BX399&gt;5,VLOOKUP(CONCATENATE(BK399,BN399),'Pril1-THLPa'!$H$6:$N$96,4,0),"")</f>
        <v/>
      </c>
      <c r="BP399" s="69" t="str">
        <f aca="false">IF(BX399&gt;5,VLOOKUP(CONCATENATE(BK399,BN399),'Pril1-THLPa'!$H$6:$N$96,5,0),"")</f>
        <v/>
      </c>
      <c r="BQ399" s="69" t="str">
        <f aca="false">IF(BX399&gt;5,VLOOKUP(CONCATENATE(BK399,BN399),'Pril1-THLPa'!$H$6:$N$96,6,0),"")</f>
        <v/>
      </c>
      <c r="BR399" s="69" t="str">
        <f aca="false">IF(BX399&gt;5,VLOOKUP(CONCATENATE(BK399,BN399),'Pril1-THLPa'!$H$6:$N$96,7,0),"")</f>
        <v/>
      </c>
      <c r="BS399" s="69" t="str">
        <f aca="false">IF(BX399&gt;5,VLOOKUP(CONCATENATE(BK399,BN399),'Pril1-THLPa'!$H$6:$O$96,8,0),"")</f>
        <v/>
      </c>
      <c r="BT399" s="69" t="str">
        <f aca="false">IF(BF399&gt;0, IF(BK399="smrk",  VLOOKUP(VLOOKUP(BD399,'Pril9-K3'!$L$8:$M$207,2,0),'Pril9-K3'!$A$8:$J$16,LOOKUP(BN399,'Pril9-K3'!$A$7:$J$7,'Pril9-K3'!$A$5:$J$5),0), IF(AND(BK399&lt;&gt;"smrk",'Vstupní data'!AK399&lt;&gt;""),'Vstupní data'!AK399,   VLOOKUP(VLOOKUP(BD399,'Pril9-K3'!$L$8:$M$207,2,0),'Pril9-K3'!$A$8:$J$16,LOOKUP(BN399,'Pril9-K3'!$A$7:$J$7,'Pril9-K3'!$A$5:$J$5),0)   )),   "")</f>
        <v/>
      </c>
      <c r="BV399" s="69" t="n">
        <f aca="false">'Vstupní data'!AJ399</f>
        <v>0</v>
      </c>
      <c r="BW399" s="69" t="n">
        <f aca="false">IF(BF399&gt;0,IF(J399&gt;0,J399,K399*H399/100),0)</f>
        <v>0</v>
      </c>
      <c r="BX399" s="69" t="n">
        <f aca="false">IF(BF399&gt;0,IF(BJ399&gt;BL399,BL399,BJ399),0)</f>
        <v>0</v>
      </c>
      <c r="BY399" s="69" t="n">
        <f aca="false">IF(BD399=0,0,IF(AND(BX399&gt;0,BX399&lt;=5),  IF(AND(BX399&gt;0,BX399&lt;=5),VLOOKUP(BK399,'Pril1-THLPa'!$A$6:$F$18,IF(AND(BX399&gt;0,BX399&lt;=5),LOOKUP(BX399,'Pril1-THLPa'!$B$5:$F$5,'Pril1-THLPa'!$B$4:$F$4),""),0),""),  IF(BX399&gt;5,BO399+BP399*(BX399-5)+BQ399*POWER(BX399-5,2)+BR399*POWER(BX399-5,3)+BS399*POWER(BX399-5,4),"")))</f>
        <v>0</v>
      </c>
      <c r="BZ399" s="69" t="n">
        <f aca="false">IF(BY399&gt;0,BY399*BI399/10*BW399*(100+BV399)/100,0)</f>
        <v>0</v>
      </c>
      <c r="CA399" s="69" t="n">
        <f aca="false">IF(BD399&gt;0,BX399-IF(BD399&gt;BX399,BX399,BD399),0)</f>
        <v>0</v>
      </c>
      <c r="CB399" s="69" t="n">
        <f aca="false">POWER(1.01,CA399)</f>
        <v>1</v>
      </c>
      <c r="CC399" s="69" t="n">
        <f aca="false">IF(BF399&gt;0,IF(BF399&gt;BH399,1,BF399/BH399),0)</f>
        <v>0</v>
      </c>
      <c r="CD399" s="72" t="n">
        <f aca="false">IF(BD399=0,0,IF(BF399&gt;0,ROUND(IF(CB399&lt;&gt;0,BZ399*BT399*1/CB399*CC399,0),0),0))</f>
        <v>0</v>
      </c>
      <c r="CE399" s="73" t="str">
        <f aca="false">IF(BF399&gt;0,IF(BF399&gt;BH399,CD399/BF399,CD399/BH399),"")</f>
        <v/>
      </c>
      <c r="CF399" s="69" t="n">
        <f aca="false">'Vstupní data'!AM399</f>
        <v>0</v>
      </c>
      <c r="CG399" s="69" t="n">
        <f aca="false">'Vstupní data'!AN399</f>
        <v>0</v>
      </c>
      <c r="CH399" s="69" t="n">
        <f aca="false">'Vstupní data'!AO399</f>
        <v>0</v>
      </c>
      <c r="CI399" s="69" t="n">
        <f aca="false">'Vstupní data'!AP399</f>
        <v>0</v>
      </c>
      <c r="CJ399" s="72" t="n">
        <f aca="false">ROUND(CH399*CI399,0)</f>
        <v>0</v>
      </c>
      <c r="CK399" s="74" t="str">
        <f aca="false">IF(OR(AA399&gt;0,BB399&gt;0,CD399&gt;0,CJ399&gt;0),AA399+BB399+CD399+CJ399,"")</f>
        <v/>
      </c>
    </row>
    <row r="400" customFormat="false" ht="12.8" hidden="false" customHeight="false" outlineLevel="0" collapsed="false">
      <c r="A400" s="66" t="n">
        <f aca="false">'Vstupní data'!A400</f>
        <v>0</v>
      </c>
      <c r="F400" s="66" t="str">
        <f aca="false">CONCATENATE('Vstupní data'!F400,'Vstupní data'!G400,'Vstupní data'!H400,'Vstupní data'!I400)</f>
        <v/>
      </c>
      <c r="G400" s="66"/>
      <c r="H400" s="66" t="n">
        <f aca="false">'Vstupní data'!K400</f>
        <v>0</v>
      </c>
      <c r="I400" s="66" t="n">
        <f aca="false">'Vstupní data'!L400</f>
        <v>0</v>
      </c>
      <c r="J400" s="66" t="n">
        <f aca="false">'Vstupní data'!K400*'Vstupní data'!M400/100</f>
        <v>0</v>
      </c>
      <c r="L400" s="66" t="n">
        <f aca="false">IF('Vstupní data'!N400="prostokořenný",0,IF('Vstupní data'!N400="krytokořenný","k",IF('Vstupní data'!N400="poloodrostky nebo odrostky, prostokořenné i krytokořenné","po",0)))</f>
        <v>0</v>
      </c>
      <c r="N400" s="66"/>
      <c r="O400" s="66" t="n">
        <f aca="false">'Vstupní data'!O400</f>
        <v>0</v>
      </c>
      <c r="P400" s="66" t="n">
        <f aca="false">IF(O400&gt;0,VLOOKUP(CONCATENATE(VLOOKUP(I400,'Pril3-drev'!$H$5:$K$83,4,0),"-",'Vstupní data'!R400),K2!$C$15:$D$23,2,0),0)</f>
        <v>0</v>
      </c>
      <c r="Q400" s="66" t="n">
        <f aca="false">IF(O400&gt;0,VLOOKUP(I400,'Pril3-drev'!$H$5:$I$83,2,0),0)</f>
        <v>0</v>
      </c>
      <c r="R400" s="66" t="n">
        <f aca="false">IF(Q400&gt;0,VLOOKUP(Q400,'Pril6-okus'!$A$5:$B$17,2,0),0)</f>
        <v>0</v>
      </c>
      <c r="S400" s="66" t="n">
        <f aca="false">IF(O400&gt;0,VLOOKUP(I400,'Pril3-drev'!$H$5:$J$83,3,0),0)</f>
        <v>0</v>
      </c>
      <c r="T400" s="66" t="str">
        <f aca="false">IF(O400&gt;0,IF(L400="k",0.9*VLOOKUP(S400,'ha-pocty-vyhl'!$A$5:$B$20,2,0),IF(L400="po",0.8*VLOOKUP(S400,'ha-pocty-vyhl'!$A$5:$B$20,2,0),VLOOKUP(S400,'ha-pocty-vyhl'!$A$5:$B$20,2,0))),"")</f>
        <v/>
      </c>
      <c r="U400" s="66" t="n">
        <f aca="false">'Vstupní data'!P400</f>
        <v>0</v>
      </c>
      <c r="V400" s="66" t="n">
        <f aca="false">IF(O400&gt;0,1.3*T400*1000*Z400/10000,0)</f>
        <v>0</v>
      </c>
      <c r="W400" s="66" t="n">
        <f aca="false">IF(O400&gt;0,1.3*T400*1000*Z400/10000,0)</f>
        <v>0</v>
      </c>
      <c r="X400" s="66" t="n">
        <f aca="false">IF(O400&gt;0,IF(O400&gt;V400,V400,O400),0)</f>
        <v>0</v>
      </c>
      <c r="Y400" s="66" t="n">
        <f aca="false">IF(O400&gt;0,IF(IF(U400&gt;W400,W400,U400)&lt;X400,W400,IF(U400&gt;W400,W400,U400)),0)</f>
        <v>0</v>
      </c>
      <c r="Z400" s="66" t="n">
        <f aca="false">IF(O400&gt;0,IF(J400&gt;0,J400,K400*H400/100),0)</f>
        <v>0</v>
      </c>
      <c r="AA400" s="67" t="n">
        <f aca="false">IF(O400&gt;0,CEILING(R400*P400*X400/Y400*Z400,1),0)</f>
        <v>0</v>
      </c>
      <c r="AB400" s="68" t="n">
        <f aca="false">IF(O400&gt;0,AA400/O400,0)</f>
        <v>0</v>
      </c>
      <c r="AC400" s="66" t="n">
        <f aca="false">'Vstupní data'!W400</f>
        <v>0</v>
      </c>
      <c r="AI400" s="66" t="str">
        <f aca="false">IF(OR('Vstupní data'!T400&gt;0,'Vstupní data'!U400&gt;0),VLOOKUP(I400,'Pril3-drev'!$H$5:$J$83,3,0),"")</f>
        <v/>
      </c>
      <c r="AJ400" s="66" t="n">
        <f aca="false">IF('Vstupní data'!V400="prostokořenný",0,IF('Vstupní data'!V400="krytokořenný","k",IF('Vstupní data'!V400="poloodrostky nebo odrostky, prostokořenné i krytokořenné","po",0)))</f>
        <v>0</v>
      </c>
      <c r="AK400" s="66" t="n">
        <f aca="false">IF(OR('Vstupní data'!T400&gt;0,'Vstupní data'!U400&gt;0),IF(AJ400="k",0.9*VLOOKUP(AI400,'ha-pocty-vyhl'!$A$5:$B$20,2,0),IF(AJ400="po",0.8*VLOOKUP(AI400,'ha-pocty-vyhl'!$A$5:$B$20,2,0),VLOOKUP(AI400,'ha-pocty-vyhl'!$A$5:$B$20,2,0))),0)</f>
        <v>0</v>
      </c>
      <c r="AL400" s="66" t="n">
        <f aca="false">IF(OR('Vstupní data'!T400&gt;0,'Vstupní data'!U400&gt;0),'Vstupní data'!K400*'Vstupní data'!M400/100,0)</f>
        <v>0</v>
      </c>
      <c r="AM400" s="66" t="n">
        <f aca="false">IF(OR('Vstupní data'!T400&gt;0,'Vstupní data'!U400&gt;0),IF('Vstupní data'!T400&gt;0,'Vstupní data'!T400,ROUND(10*'Vstupní data'!U400/AK400,0)),0)</f>
        <v>0</v>
      </c>
      <c r="AN400" s="69" t="n">
        <f aca="false">IF('Vstupní data'!T400&gt;0,   IF('Vstupní data'!T400&lt;=AL400,'Vstupní data'!T400,AL400),   IF(AM400&lt;AL400,AM400,AL400))</f>
        <v>0</v>
      </c>
      <c r="AO400" s="69" t="n">
        <f aca="false">'Vstupní data'!X400</f>
        <v>0</v>
      </c>
      <c r="AP400" s="66" t="n">
        <f aca="false">IF(OR('Vstupní data'!T400&gt;0,'Vstupní data'!U400&gt;0),IF(I400&lt;&gt;0,VLOOKUP(I400,'Pril3-drev'!$H$5:$I$83,2,0),0),0)</f>
        <v>0</v>
      </c>
      <c r="AQ400" s="66" t="n">
        <f aca="false">'Vstupní data'!Y400</f>
        <v>0</v>
      </c>
      <c r="AR400" s="66" t="str">
        <f aca="false">IF(AC400&gt;5,   IF('Vstupní data'!Y400&gt;0,   VLOOKUP(VLOOKUP(CONCATENATE(VLOOKUP(I400,'Pril3-drev'!$H$4:$L$83,5,0),AC400),'Pril3-drev'!$Q$4:$R$2803,2,0),'AVB-BS'!$C$5:$S$29 ,LOOKUP(AQ400,'AVB-BS'!$D$3:$S$3,'AVB-BS'!$D$1:$S$1) ,0 )   ,   IF('Vstupní data'!Z400&gt;0,'Vstupní data'!Z400,0)) , "")</f>
        <v/>
      </c>
      <c r="AS400" s="70" t="str">
        <f aca="false">IF(AC400&gt;5,VLOOKUP(CONCATENATE(AP400,AR400),'Pril1-THLPa'!$H$6:$N$96,4,0),"")</f>
        <v/>
      </c>
      <c r="AT400" s="70" t="str">
        <f aca="false">IF(AC400&gt;5,VLOOKUP(CONCATENATE(AP400,AR400),'Pril1-THLPa'!$H$6:$N$96,5,0),"")</f>
        <v/>
      </c>
      <c r="AU400" s="70" t="str">
        <f aca="false">IF(AC400&gt;5,VLOOKUP(CONCATENATE(AP400,AR400),'Pril1-THLPa'!$H$6:$N$96,6,0),"")</f>
        <v/>
      </c>
      <c r="AV400" s="70" t="str">
        <f aca="false">IF(AC400&gt;5,VLOOKUP(CONCATENATE(AP400,AR400),'Pril1-THLPa'!$H$6:$N$96,7,0),"")</f>
        <v/>
      </c>
      <c r="AW400" s="70" t="str">
        <f aca="false">IF(AC400&gt;5,VLOOKUP(CONCATENATE(AP400,AR400),'Pril1-THLPa'!$H$6:$O$96,8,0),"")</f>
        <v/>
      </c>
      <c r="AX400" s="66" t="n">
        <f aca="false">IF(AC400&gt;0,IF(AND(AC400&gt;0,AC400&lt;=5),VLOOKUP(AP400,'Pril1-THLPa'!$A$6:$F$18,LOOKUP(AC400,'Pril1-THLPa'!$B$5:$F$5,'Pril1-THLPa'!$B$4:$F$4),0),AS400+AT400*(AC400-5)+AU400*POWER(AC400-5,2)+AV400*POWER(AC400-5,3)+AW400*POWER(AC400-5,4)),0)</f>
        <v>0</v>
      </c>
      <c r="AY400" s="71"/>
      <c r="AZ400" s="66" t="n">
        <f aca="false">'Vstupní data'!AA400</f>
        <v>0</v>
      </c>
      <c r="BA400" s="66" t="n">
        <f aca="false">IF(OR('Vstupní data'!T400&gt;0,'Vstupní data'!U400&gt;0),IF(AC400&lt;&gt;"",AX400*AO400/10*(100+AZ400)/100,0),0)</f>
        <v>0</v>
      </c>
      <c r="BB400" s="67" t="n">
        <f aca="false">IF(AC400&lt;&gt;"",ROUND(BA400*AN400,0),0)</f>
        <v>0</v>
      </c>
      <c r="BC400" s="68" t="str">
        <f aca="false">IF(AE400&gt;0,BB400/AE400,"")</f>
        <v/>
      </c>
      <c r="BD400" s="66" t="n">
        <f aca="false">'Vstupní data'!AE400</f>
        <v>0</v>
      </c>
      <c r="BF400" s="66" t="n">
        <f aca="false">'Vstupní data'!AC400</f>
        <v>0</v>
      </c>
      <c r="BH400" s="66" t="n">
        <f aca="false">'Vstupní data'!AD400</f>
        <v>0</v>
      </c>
      <c r="BI400" s="66" t="n">
        <f aca="false">'Vstupní data'!AF400</f>
        <v>0</v>
      </c>
      <c r="BJ400" s="69" t="n">
        <f aca="false">'Vstupní data'!AG400</f>
        <v>0</v>
      </c>
      <c r="BK400" s="69" t="n">
        <f aca="false">IF(BF400&lt;&gt;0,VLOOKUP(I400,'Pril3-drev'!$H$5:$I$83,2,0),0)</f>
        <v>0</v>
      </c>
      <c r="BL400" s="69" t="n">
        <f aca="false">IF(BF400&lt;&gt;0,VLOOKUP(BK400,'Pril3-drev'!$A$5:$C$17,3,0),0)</f>
        <v>0</v>
      </c>
      <c r="BM400" s="69" t="n">
        <f aca="false">'Vstupní data'!AH400</f>
        <v>0</v>
      </c>
      <c r="BN400" s="69" t="n">
        <f aca="false">IF('Vstupní data'!AH400&gt;0,   VLOOKUP(VLOOKUP(CONCATENATE(VLOOKUP(I400,'Pril3-drev'!$H$4:$L$83,5,0),BD400),'Pril3-drev'!$Q$4:$R$2803,2,0),'AVB-BS'!$C$5:$S$29 ,LOOKUP(BM400,'AVB-BS'!$D$3:$S$3,'AVB-BS'!$D$1:$S$1) ,0 )   ,   IF('Vstupní data'!AI400&gt;0,'Vstupní data'!AI400,0))</f>
        <v>0</v>
      </c>
      <c r="BO400" s="69" t="str">
        <f aca="false">IF(BX400&gt;5,VLOOKUP(CONCATENATE(BK400,BN400),'Pril1-THLPa'!$H$6:$N$96,4,0),"")</f>
        <v/>
      </c>
      <c r="BP400" s="69" t="str">
        <f aca="false">IF(BX400&gt;5,VLOOKUP(CONCATENATE(BK400,BN400),'Pril1-THLPa'!$H$6:$N$96,5,0),"")</f>
        <v/>
      </c>
      <c r="BQ400" s="69" t="str">
        <f aca="false">IF(BX400&gt;5,VLOOKUP(CONCATENATE(BK400,BN400),'Pril1-THLPa'!$H$6:$N$96,6,0),"")</f>
        <v/>
      </c>
      <c r="BR400" s="69" t="str">
        <f aca="false">IF(BX400&gt;5,VLOOKUP(CONCATENATE(BK400,BN400),'Pril1-THLPa'!$H$6:$N$96,7,0),"")</f>
        <v/>
      </c>
      <c r="BS400" s="69" t="str">
        <f aca="false">IF(BX400&gt;5,VLOOKUP(CONCATENATE(BK400,BN400),'Pril1-THLPa'!$H$6:$O$96,8,0),"")</f>
        <v/>
      </c>
      <c r="BT400" s="69" t="str">
        <f aca="false">IF(BF400&gt;0, IF(BK400="smrk",  VLOOKUP(VLOOKUP(BD400,'Pril9-K3'!$L$8:$M$207,2,0),'Pril9-K3'!$A$8:$J$16,LOOKUP(BN400,'Pril9-K3'!$A$7:$J$7,'Pril9-K3'!$A$5:$J$5),0), IF(AND(BK400&lt;&gt;"smrk",'Vstupní data'!AK400&lt;&gt;""),'Vstupní data'!AK400,   VLOOKUP(VLOOKUP(BD400,'Pril9-K3'!$L$8:$M$207,2,0),'Pril9-K3'!$A$8:$J$16,LOOKUP(BN400,'Pril9-K3'!$A$7:$J$7,'Pril9-K3'!$A$5:$J$5),0)   )),   "")</f>
        <v/>
      </c>
      <c r="BV400" s="69" t="n">
        <f aca="false">'Vstupní data'!AJ400</f>
        <v>0</v>
      </c>
      <c r="BW400" s="69" t="n">
        <f aca="false">IF(BF400&gt;0,IF(J400&gt;0,J400,K400*H400/100),0)</f>
        <v>0</v>
      </c>
      <c r="BX400" s="69" t="n">
        <f aca="false">IF(BF400&gt;0,IF(BJ400&gt;BL400,BL400,BJ400),0)</f>
        <v>0</v>
      </c>
      <c r="BY400" s="69" t="n">
        <f aca="false">IF(BD400=0,0,IF(AND(BX400&gt;0,BX400&lt;=5),  IF(AND(BX400&gt;0,BX400&lt;=5),VLOOKUP(BK400,'Pril1-THLPa'!$A$6:$F$18,IF(AND(BX400&gt;0,BX400&lt;=5),LOOKUP(BX400,'Pril1-THLPa'!$B$5:$F$5,'Pril1-THLPa'!$B$4:$F$4),""),0),""),  IF(BX400&gt;5,BO400+BP400*(BX400-5)+BQ400*POWER(BX400-5,2)+BR400*POWER(BX400-5,3)+BS400*POWER(BX400-5,4),"")))</f>
        <v>0</v>
      </c>
      <c r="BZ400" s="69" t="n">
        <f aca="false">IF(BY400&gt;0,BY400*BI400/10*BW400*(100+BV400)/100,0)</f>
        <v>0</v>
      </c>
      <c r="CA400" s="69" t="n">
        <f aca="false">IF(BD400&gt;0,BX400-IF(BD400&gt;BX400,BX400,BD400),0)</f>
        <v>0</v>
      </c>
      <c r="CB400" s="69" t="n">
        <f aca="false">POWER(1.01,CA400)</f>
        <v>1</v>
      </c>
      <c r="CC400" s="69" t="n">
        <f aca="false">IF(BF400&gt;0,IF(BF400&gt;BH400,1,BF400/BH400),0)</f>
        <v>0</v>
      </c>
      <c r="CD400" s="72" t="n">
        <f aca="false">IF(BD400=0,0,IF(BF400&gt;0,ROUND(IF(CB400&lt;&gt;0,BZ400*BT400*1/CB400*CC400,0),0),0))</f>
        <v>0</v>
      </c>
      <c r="CE400" s="73" t="str">
        <f aca="false">IF(BF400&gt;0,IF(BF400&gt;BH400,CD400/BF400,CD400/BH400),"")</f>
        <v/>
      </c>
      <c r="CF400" s="69" t="n">
        <f aca="false">'Vstupní data'!AM400</f>
        <v>0</v>
      </c>
      <c r="CG400" s="69" t="n">
        <f aca="false">'Vstupní data'!AN400</f>
        <v>0</v>
      </c>
      <c r="CH400" s="69" t="n">
        <f aca="false">'Vstupní data'!AO400</f>
        <v>0</v>
      </c>
      <c r="CI400" s="69" t="n">
        <f aca="false">'Vstupní data'!AP400</f>
        <v>0</v>
      </c>
      <c r="CJ400" s="72" t="n">
        <f aca="false">ROUND(CH400*CI400,0)</f>
        <v>0</v>
      </c>
      <c r="CK400" s="74" t="str">
        <f aca="false">IF(OR(AA400&gt;0,BB400&gt;0,CD400&gt;0,CJ400&gt;0),AA400+BB400+CD400+CJ400,"")</f>
        <v/>
      </c>
    </row>
    <row r="401" customFormat="false" ht="12.8" hidden="false" customHeight="false" outlineLevel="0" collapsed="false">
      <c r="A401" s="66" t="n">
        <f aca="false">'Vstupní data'!A401</f>
        <v>0</v>
      </c>
      <c r="F401" s="66" t="str">
        <f aca="false">CONCATENATE('Vstupní data'!F401,'Vstupní data'!G401,'Vstupní data'!H401,'Vstupní data'!I401)</f>
        <v/>
      </c>
      <c r="G401" s="66"/>
      <c r="H401" s="66" t="n">
        <f aca="false">'Vstupní data'!K401</f>
        <v>0</v>
      </c>
      <c r="I401" s="66" t="n">
        <f aca="false">'Vstupní data'!L401</f>
        <v>0</v>
      </c>
      <c r="J401" s="66" t="n">
        <f aca="false">'Vstupní data'!K401*'Vstupní data'!M401/100</f>
        <v>0</v>
      </c>
      <c r="L401" s="66" t="n">
        <f aca="false">IF('Vstupní data'!N401="prostokořenný",0,IF('Vstupní data'!N401="krytokořenný","k",IF('Vstupní data'!N401="poloodrostky nebo odrostky, prostokořenné i krytokořenné","po",0)))</f>
        <v>0</v>
      </c>
      <c r="N401" s="66"/>
      <c r="O401" s="66" t="n">
        <f aca="false">'Vstupní data'!O401</f>
        <v>0</v>
      </c>
      <c r="P401" s="66" t="n">
        <f aca="false">IF(O401&gt;0,VLOOKUP(CONCATENATE(VLOOKUP(I401,'Pril3-drev'!$H$5:$K$83,4,0),"-",'Vstupní data'!R401),K2!$C$15:$D$23,2,0),0)</f>
        <v>0</v>
      </c>
      <c r="Q401" s="66" t="n">
        <f aca="false">IF(O401&gt;0,VLOOKUP(I401,'Pril3-drev'!$H$5:$I$83,2,0),0)</f>
        <v>0</v>
      </c>
      <c r="R401" s="66" t="n">
        <f aca="false">IF(Q401&gt;0,VLOOKUP(Q401,'Pril6-okus'!$A$5:$B$17,2,0),0)</f>
        <v>0</v>
      </c>
      <c r="S401" s="66" t="n">
        <f aca="false">IF(O401&gt;0,VLOOKUP(I401,'Pril3-drev'!$H$5:$J$83,3,0),0)</f>
        <v>0</v>
      </c>
      <c r="T401" s="66" t="str">
        <f aca="false">IF(O401&gt;0,IF(L401="k",0.9*VLOOKUP(S401,'ha-pocty-vyhl'!$A$5:$B$20,2,0),IF(L401="po",0.8*VLOOKUP(S401,'ha-pocty-vyhl'!$A$5:$B$20,2,0),VLOOKUP(S401,'ha-pocty-vyhl'!$A$5:$B$20,2,0))),"")</f>
        <v/>
      </c>
      <c r="U401" s="66" t="n">
        <f aca="false">'Vstupní data'!P401</f>
        <v>0</v>
      </c>
      <c r="V401" s="66" t="n">
        <f aca="false">IF(O401&gt;0,1.3*T401*1000*Z401/10000,0)</f>
        <v>0</v>
      </c>
      <c r="W401" s="66" t="n">
        <f aca="false">IF(O401&gt;0,1.3*T401*1000*Z401/10000,0)</f>
        <v>0</v>
      </c>
      <c r="X401" s="66" t="n">
        <f aca="false">IF(O401&gt;0,IF(O401&gt;V401,V401,O401),0)</f>
        <v>0</v>
      </c>
      <c r="Y401" s="66" t="n">
        <f aca="false">IF(O401&gt;0,IF(IF(U401&gt;W401,W401,U401)&lt;X401,W401,IF(U401&gt;W401,W401,U401)),0)</f>
        <v>0</v>
      </c>
      <c r="Z401" s="66" t="n">
        <f aca="false">IF(O401&gt;0,IF(J401&gt;0,J401,K401*H401/100),0)</f>
        <v>0</v>
      </c>
      <c r="AA401" s="67" t="n">
        <f aca="false">IF(O401&gt;0,CEILING(R401*P401*X401/Y401*Z401,1),0)</f>
        <v>0</v>
      </c>
      <c r="AB401" s="68" t="n">
        <f aca="false">IF(O401&gt;0,AA401/O401,0)</f>
        <v>0</v>
      </c>
      <c r="AC401" s="66" t="n">
        <f aca="false">'Vstupní data'!W401</f>
        <v>0</v>
      </c>
      <c r="AI401" s="66" t="str">
        <f aca="false">IF(OR('Vstupní data'!T401&gt;0,'Vstupní data'!U401&gt;0),VLOOKUP(I401,'Pril3-drev'!$H$5:$J$83,3,0),"")</f>
        <v/>
      </c>
      <c r="AJ401" s="66" t="n">
        <f aca="false">IF('Vstupní data'!V401="prostokořenný",0,IF('Vstupní data'!V401="krytokořenný","k",IF('Vstupní data'!V401="poloodrostky nebo odrostky, prostokořenné i krytokořenné","po",0)))</f>
        <v>0</v>
      </c>
      <c r="AK401" s="66" t="n">
        <f aca="false">IF(OR('Vstupní data'!T401&gt;0,'Vstupní data'!U401&gt;0),IF(AJ401="k",0.9*VLOOKUP(AI401,'ha-pocty-vyhl'!$A$5:$B$20,2,0),IF(AJ401="po",0.8*VLOOKUP(AI401,'ha-pocty-vyhl'!$A$5:$B$20,2,0),VLOOKUP(AI401,'ha-pocty-vyhl'!$A$5:$B$20,2,0))),0)</f>
        <v>0</v>
      </c>
      <c r="AL401" s="66" t="n">
        <f aca="false">IF(OR('Vstupní data'!T401&gt;0,'Vstupní data'!U401&gt;0),'Vstupní data'!K401*'Vstupní data'!M401/100,0)</f>
        <v>0</v>
      </c>
      <c r="AM401" s="66" t="n">
        <f aca="false">IF(OR('Vstupní data'!T401&gt;0,'Vstupní data'!U401&gt;0),IF('Vstupní data'!T401&gt;0,'Vstupní data'!T401,ROUND(10*'Vstupní data'!U401/AK401,0)),0)</f>
        <v>0</v>
      </c>
      <c r="AN401" s="69" t="n">
        <f aca="false">IF('Vstupní data'!T401&gt;0,   IF('Vstupní data'!T401&lt;=AL401,'Vstupní data'!T401,AL401),   IF(AM401&lt;AL401,AM401,AL401))</f>
        <v>0</v>
      </c>
      <c r="AO401" s="69" t="n">
        <f aca="false">'Vstupní data'!X401</f>
        <v>0</v>
      </c>
      <c r="AP401" s="66" t="n">
        <f aca="false">IF(OR('Vstupní data'!T401&gt;0,'Vstupní data'!U401&gt;0),IF(I401&lt;&gt;0,VLOOKUP(I401,'Pril3-drev'!$H$5:$I$83,2,0),0),0)</f>
        <v>0</v>
      </c>
      <c r="AQ401" s="66" t="n">
        <f aca="false">'Vstupní data'!Y401</f>
        <v>0</v>
      </c>
      <c r="AR401" s="66" t="str">
        <f aca="false">IF(AC401&gt;5,   IF('Vstupní data'!Y401&gt;0,   VLOOKUP(VLOOKUP(CONCATENATE(VLOOKUP(I401,'Pril3-drev'!$H$4:$L$83,5,0),AC401),'Pril3-drev'!$Q$4:$R$2803,2,0),'AVB-BS'!$C$5:$S$29 ,LOOKUP(AQ401,'AVB-BS'!$D$3:$S$3,'AVB-BS'!$D$1:$S$1) ,0 )   ,   IF('Vstupní data'!Z401&gt;0,'Vstupní data'!Z401,0)) , "")</f>
        <v/>
      </c>
      <c r="AS401" s="70" t="str">
        <f aca="false">IF(AC401&gt;5,VLOOKUP(CONCATENATE(AP401,AR401),'Pril1-THLPa'!$H$6:$N$96,4,0),"")</f>
        <v/>
      </c>
      <c r="AT401" s="70" t="str">
        <f aca="false">IF(AC401&gt;5,VLOOKUP(CONCATENATE(AP401,AR401),'Pril1-THLPa'!$H$6:$N$96,5,0),"")</f>
        <v/>
      </c>
      <c r="AU401" s="70" t="str">
        <f aca="false">IF(AC401&gt;5,VLOOKUP(CONCATENATE(AP401,AR401),'Pril1-THLPa'!$H$6:$N$96,6,0),"")</f>
        <v/>
      </c>
      <c r="AV401" s="70" t="str">
        <f aca="false">IF(AC401&gt;5,VLOOKUP(CONCATENATE(AP401,AR401),'Pril1-THLPa'!$H$6:$N$96,7,0),"")</f>
        <v/>
      </c>
      <c r="AW401" s="70" t="str">
        <f aca="false">IF(AC401&gt;5,VLOOKUP(CONCATENATE(AP401,AR401),'Pril1-THLPa'!$H$6:$O$96,8,0),"")</f>
        <v/>
      </c>
      <c r="AX401" s="66" t="n">
        <f aca="false">IF(AC401&gt;0,IF(AND(AC401&gt;0,AC401&lt;=5),VLOOKUP(AP401,'Pril1-THLPa'!$A$6:$F$18,LOOKUP(AC401,'Pril1-THLPa'!$B$5:$F$5,'Pril1-THLPa'!$B$4:$F$4),0),AS401+AT401*(AC401-5)+AU401*POWER(AC401-5,2)+AV401*POWER(AC401-5,3)+AW401*POWER(AC401-5,4)),0)</f>
        <v>0</v>
      </c>
      <c r="AY401" s="71"/>
      <c r="AZ401" s="66" t="n">
        <f aca="false">'Vstupní data'!AA401</f>
        <v>0</v>
      </c>
      <c r="BA401" s="66" t="n">
        <f aca="false">IF(OR('Vstupní data'!T401&gt;0,'Vstupní data'!U401&gt;0),IF(AC401&lt;&gt;"",AX401*AO401/10*(100+AZ401)/100,0),0)</f>
        <v>0</v>
      </c>
      <c r="BB401" s="67" t="n">
        <f aca="false">IF(AC401&lt;&gt;"",ROUND(BA401*AN401,0),0)</f>
        <v>0</v>
      </c>
      <c r="BC401" s="68" t="str">
        <f aca="false">IF(AE401&gt;0,BB401/AE401,"")</f>
        <v/>
      </c>
      <c r="BD401" s="66" t="n">
        <f aca="false">'Vstupní data'!AE401</f>
        <v>0</v>
      </c>
      <c r="BF401" s="66" t="n">
        <f aca="false">'Vstupní data'!AC401</f>
        <v>0</v>
      </c>
      <c r="BH401" s="66" t="n">
        <f aca="false">'Vstupní data'!AD401</f>
        <v>0</v>
      </c>
      <c r="BI401" s="66" t="n">
        <f aca="false">'Vstupní data'!AF401</f>
        <v>0</v>
      </c>
      <c r="BJ401" s="69" t="n">
        <f aca="false">'Vstupní data'!AG401</f>
        <v>0</v>
      </c>
      <c r="BK401" s="69" t="n">
        <f aca="false">IF(BF401&lt;&gt;0,VLOOKUP(I401,'Pril3-drev'!$H$5:$I$83,2,0),0)</f>
        <v>0</v>
      </c>
      <c r="BL401" s="69" t="n">
        <f aca="false">IF(BF401&lt;&gt;0,VLOOKUP(BK401,'Pril3-drev'!$A$5:$C$17,3,0),0)</f>
        <v>0</v>
      </c>
      <c r="BM401" s="69" t="n">
        <f aca="false">'Vstupní data'!AH401</f>
        <v>0</v>
      </c>
      <c r="BN401" s="69" t="n">
        <f aca="false">IF('Vstupní data'!AH401&gt;0,   VLOOKUP(VLOOKUP(CONCATENATE(VLOOKUP(I401,'Pril3-drev'!$H$4:$L$83,5,0),BD401),'Pril3-drev'!$Q$4:$R$2803,2,0),'AVB-BS'!$C$5:$S$29 ,LOOKUP(BM401,'AVB-BS'!$D$3:$S$3,'AVB-BS'!$D$1:$S$1) ,0 )   ,   IF('Vstupní data'!AI401&gt;0,'Vstupní data'!AI401,0))</f>
        <v>0</v>
      </c>
      <c r="BO401" s="69" t="str">
        <f aca="false">IF(BX401&gt;5,VLOOKUP(CONCATENATE(BK401,BN401),'Pril1-THLPa'!$H$6:$N$96,4,0),"")</f>
        <v/>
      </c>
      <c r="BP401" s="69" t="str">
        <f aca="false">IF(BX401&gt;5,VLOOKUP(CONCATENATE(BK401,BN401),'Pril1-THLPa'!$H$6:$N$96,5,0),"")</f>
        <v/>
      </c>
      <c r="BQ401" s="69" t="str">
        <f aca="false">IF(BX401&gt;5,VLOOKUP(CONCATENATE(BK401,BN401),'Pril1-THLPa'!$H$6:$N$96,6,0),"")</f>
        <v/>
      </c>
      <c r="BR401" s="69" t="str">
        <f aca="false">IF(BX401&gt;5,VLOOKUP(CONCATENATE(BK401,BN401),'Pril1-THLPa'!$H$6:$N$96,7,0),"")</f>
        <v/>
      </c>
      <c r="BS401" s="69" t="str">
        <f aca="false">IF(BX401&gt;5,VLOOKUP(CONCATENATE(BK401,BN401),'Pril1-THLPa'!$H$6:$O$96,8,0),"")</f>
        <v/>
      </c>
      <c r="BT401" s="69" t="str">
        <f aca="false">IF(BF401&gt;0, IF(BK401="smrk",  VLOOKUP(VLOOKUP(BD401,'Pril9-K3'!$L$8:$M$207,2,0),'Pril9-K3'!$A$8:$J$16,LOOKUP(BN401,'Pril9-K3'!$A$7:$J$7,'Pril9-K3'!$A$5:$J$5),0), IF(AND(BK401&lt;&gt;"smrk",'Vstupní data'!AK401&lt;&gt;""),'Vstupní data'!AK401,   VLOOKUP(VLOOKUP(BD401,'Pril9-K3'!$L$8:$M$207,2,0),'Pril9-K3'!$A$8:$J$16,LOOKUP(BN401,'Pril9-K3'!$A$7:$J$7,'Pril9-K3'!$A$5:$J$5),0)   )),   "")</f>
        <v/>
      </c>
      <c r="BV401" s="69" t="n">
        <f aca="false">'Vstupní data'!AJ401</f>
        <v>0</v>
      </c>
      <c r="BW401" s="69" t="n">
        <f aca="false">IF(BF401&gt;0,IF(J401&gt;0,J401,K401*H401/100),0)</f>
        <v>0</v>
      </c>
      <c r="BX401" s="69" t="n">
        <f aca="false">IF(BF401&gt;0,IF(BJ401&gt;BL401,BL401,BJ401),0)</f>
        <v>0</v>
      </c>
      <c r="BY401" s="69" t="n">
        <f aca="false">IF(BD401=0,0,IF(AND(BX401&gt;0,BX401&lt;=5),  IF(AND(BX401&gt;0,BX401&lt;=5),VLOOKUP(BK401,'Pril1-THLPa'!$A$6:$F$18,IF(AND(BX401&gt;0,BX401&lt;=5),LOOKUP(BX401,'Pril1-THLPa'!$B$5:$F$5,'Pril1-THLPa'!$B$4:$F$4),""),0),""),  IF(BX401&gt;5,BO401+BP401*(BX401-5)+BQ401*POWER(BX401-5,2)+BR401*POWER(BX401-5,3)+BS401*POWER(BX401-5,4),"")))</f>
        <v>0</v>
      </c>
      <c r="BZ401" s="69" t="n">
        <f aca="false">IF(BY401&gt;0,BY401*BI401/10*BW401*(100+BV401)/100,0)</f>
        <v>0</v>
      </c>
      <c r="CA401" s="69" t="n">
        <f aca="false">IF(BD401&gt;0,BX401-IF(BD401&gt;BX401,BX401,BD401),0)</f>
        <v>0</v>
      </c>
      <c r="CB401" s="69" t="n">
        <f aca="false">POWER(1.01,CA401)</f>
        <v>1</v>
      </c>
      <c r="CC401" s="69" t="n">
        <f aca="false">IF(BF401&gt;0,IF(BF401&gt;BH401,1,BF401/BH401),0)</f>
        <v>0</v>
      </c>
      <c r="CD401" s="72" t="n">
        <f aca="false">IF(BD401=0,0,IF(BF401&gt;0,ROUND(IF(CB401&lt;&gt;0,BZ401*BT401*1/CB401*CC401,0),0),0))</f>
        <v>0</v>
      </c>
      <c r="CE401" s="73" t="str">
        <f aca="false">IF(BF401&gt;0,IF(BF401&gt;BH401,CD401/BF401,CD401/BH401),"")</f>
        <v/>
      </c>
      <c r="CF401" s="69" t="n">
        <f aca="false">'Vstupní data'!AM401</f>
        <v>0</v>
      </c>
      <c r="CG401" s="69" t="n">
        <f aca="false">'Vstupní data'!AN401</f>
        <v>0</v>
      </c>
      <c r="CH401" s="69" t="n">
        <f aca="false">'Vstupní data'!AO401</f>
        <v>0</v>
      </c>
      <c r="CI401" s="69" t="n">
        <f aca="false">'Vstupní data'!AP401</f>
        <v>0</v>
      </c>
      <c r="CJ401" s="72" t="n">
        <f aca="false">ROUND(CH401*CI401,0)</f>
        <v>0</v>
      </c>
      <c r="CK401" s="74" t="str">
        <f aca="false">IF(OR(AA401&gt;0,BB401&gt;0,CD401&gt;0,CJ401&gt;0),AA401+BB401+CD401+CJ401,"")</f>
        <v/>
      </c>
    </row>
    <row r="402" customFormat="false" ht="12.8" hidden="false" customHeight="false" outlineLevel="0" collapsed="false">
      <c r="A402" s="66" t="n">
        <f aca="false">'Vstupní data'!A402</f>
        <v>0</v>
      </c>
      <c r="F402" s="66" t="str">
        <f aca="false">CONCATENATE('Vstupní data'!F402,'Vstupní data'!G402,'Vstupní data'!H402,'Vstupní data'!I402)</f>
        <v/>
      </c>
      <c r="G402" s="66"/>
      <c r="H402" s="66" t="n">
        <f aca="false">'Vstupní data'!K402</f>
        <v>0</v>
      </c>
      <c r="I402" s="66" t="n">
        <f aca="false">'Vstupní data'!L402</f>
        <v>0</v>
      </c>
      <c r="J402" s="66" t="n">
        <f aca="false">'Vstupní data'!K402*'Vstupní data'!M402/100</f>
        <v>0</v>
      </c>
      <c r="L402" s="66" t="n">
        <f aca="false">IF('Vstupní data'!N402="prostokořenný",0,IF('Vstupní data'!N402="krytokořenný","k",IF('Vstupní data'!N402="poloodrostky nebo odrostky, prostokořenné i krytokořenné","po",0)))</f>
        <v>0</v>
      </c>
      <c r="N402" s="66"/>
      <c r="O402" s="66" t="n">
        <f aca="false">'Vstupní data'!O402</f>
        <v>0</v>
      </c>
      <c r="P402" s="66" t="n">
        <f aca="false">IF(O402&gt;0,VLOOKUP(CONCATENATE(VLOOKUP(I402,'Pril3-drev'!$H$5:$K$83,4,0),"-",'Vstupní data'!R402),K2!$C$15:$D$23,2,0),0)</f>
        <v>0</v>
      </c>
      <c r="Q402" s="66" t="n">
        <f aca="false">IF(O402&gt;0,VLOOKUP(I402,'Pril3-drev'!$H$5:$I$83,2,0),0)</f>
        <v>0</v>
      </c>
      <c r="R402" s="66" t="n">
        <f aca="false">IF(Q402&gt;0,VLOOKUP(Q402,'Pril6-okus'!$A$5:$B$17,2,0),0)</f>
        <v>0</v>
      </c>
      <c r="S402" s="66" t="n">
        <f aca="false">IF(O402&gt;0,VLOOKUP(I402,'Pril3-drev'!$H$5:$J$83,3,0),0)</f>
        <v>0</v>
      </c>
      <c r="T402" s="66" t="str">
        <f aca="false">IF(O402&gt;0,IF(L402="k",0.9*VLOOKUP(S402,'ha-pocty-vyhl'!$A$5:$B$20,2,0),IF(L402="po",0.8*VLOOKUP(S402,'ha-pocty-vyhl'!$A$5:$B$20,2,0),VLOOKUP(S402,'ha-pocty-vyhl'!$A$5:$B$20,2,0))),"")</f>
        <v/>
      </c>
      <c r="U402" s="66" t="n">
        <f aca="false">'Vstupní data'!P402</f>
        <v>0</v>
      </c>
      <c r="V402" s="66" t="n">
        <f aca="false">IF(O402&gt;0,1.3*T402*1000*Z402/10000,0)</f>
        <v>0</v>
      </c>
      <c r="W402" s="66" t="n">
        <f aca="false">IF(O402&gt;0,1.3*T402*1000*Z402/10000,0)</f>
        <v>0</v>
      </c>
      <c r="X402" s="66" t="n">
        <f aca="false">IF(O402&gt;0,IF(O402&gt;V402,V402,O402),0)</f>
        <v>0</v>
      </c>
      <c r="Y402" s="66" t="n">
        <f aca="false">IF(O402&gt;0,IF(IF(U402&gt;W402,W402,U402)&lt;X402,W402,IF(U402&gt;W402,W402,U402)),0)</f>
        <v>0</v>
      </c>
      <c r="Z402" s="66" t="n">
        <f aca="false">IF(O402&gt;0,IF(J402&gt;0,J402,K402*H402/100),0)</f>
        <v>0</v>
      </c>
      <c r="AA402" s="67" t="n">
        <f aca="false">IF(O402&gt;0,CEILING(R402*P402*X402/Y402*Z402,1),0)</f>
        <v>0</v>
      </c>
      <c r="AB402" s="68" t="n">
        <f aca="false">IF(O402&gt;0,AA402/O402,0)</f>
        <v>0</v>
      </c>
      <c r="AC402" s="66" t="n">
        <f aca="false">'Vstupní data'!W402</f>
        <v>0</v>
      </c>
      <c r="AI402" s="66" t="str">
        <f aca="false">IF(OR('Vstupní data'!T402&gt;0,'Vstupní data'!U402&gt;0),VLOOKUP(I402,'Pril3-drev'!$H$5:$J$83,3,0),"")</f>
        <v/>
      </c>
      <c r="AJ402" s="66" t="n">
        <f aca="false">IF('Vstupní data'!V402="prostokořenný",0,IF('Vstupní data'!V402="krytokořenný","k",IF('Vstupní data'!V402="poloodrostky nebo odrostky, prostokořenné i krytokořenné","po",0)))</f>
        <v>0</v>
      </c>
      <c r="AK402" s="66" t="n">
        <f aca="false">IF(OR('Vstupní data'!T402&gt;0,'Vstupní data'!U402&gt;0),IF(AJ402="k",0.9*VLOOKUP(AI402,'ha-pocty-vyhl'!$A$5:$B$20,2,0),IF(AJ402="po",0.8*VLOOKUP(AI402,'ha-pocty-vyhl'!$A$5:$B$20,2,0),VLOOKUP(AI402,'ha-pocty-vyhl'!$A$5:$B$20,2,0))),0)</f>
        <v>0</v>
      </c>
      <c r="AL402" s="66" t="n">
        <f aca="false">IF(OR('Vstupní data'!T402&gt;0,'Vstupní data'!U402&gt;0),'Vstupní data'!K402*'Vstupní data'!M402/100,0)</f>
        <v>0</v>
      </c>
      <c r="AM402" s="66" t="n">
        <f aca="false">IF(OR('Vstupní data'!T402&gt;0,'Vstupní data'!U402&gt;0),IF('Vstupní data'!T402&gt;0,'Vstupní data'!T402,ROUND(10*'Vstupní data'!U402/AK402,0)),0)</f>
        <v>0</v>
      </c>
      <c r="AN402" s="69" t="n">
        <f aca="false">IF('Vstupní data'!T402&gt;0,   IF('Vstupní data'!T402&lt;=AL402,'Vstupní data'!T402,AL402),   IF(AM402&lt;AL402,AM402,AL402))</f>
        <v>0</v>
      </c>
      <c r="AO402" s="69" t="n">
        <f aca="false">'Vstupní data'!X402</f>
        <v>0</v>
      </c>
      <c r="AP402" s="66" t="n">
        <f aca="false">IF(OR('Vstupní data'!T402&gt;0,'Vstupní data'!U402&gt;0),IF(I402&lt;&gt;0,VLOOKUP(I402,'Pril3-drev'!$H$5:$I$83,2,0),0),0)</f>
        <v>0</v>
      </c>
      <c r="AQ402" s="66" t="n">
        <f aca="false">'Vstupní data'!Y402</f>
        <v>0</v>
      </c>
      <c r="AR402" s="66" t="str">
        <f aca="false">IF(AC402&gt;5,   IF('Vstupní data'!Y402&gt;0,   VLOOKUP(VLOOKUP(CONCATENATE(VLOOKUP(I402,'Pril3-drev'!$H$4:$L$83,5,0),AC402),'Pril3-drev'!$Q$4:$R$2803,2,0),'AVB-BS'!$C$5:$S$29 ,LOOKUP(AQ402,'AVB-BS'!$D$3:$S$3,'AVB-BS'!$D$1:$S$1) ,0 )   ,   IF('Vstupní data'!Z402&gt;0,'Vstupní data'!Z402,0)) , "")</f>
        <v/>
      </c>
      <c r="AS402" s="70" t="str">
        <f aca="false">IF(AC402&gt;5,VLOOKUP(CONCATENATE(AP402,AR402),'Pril1-THLPa'!$H$6:$N$96,4,0),"")</f>
        <v/>
      </c>
      <c r="AT402" s="70" t="str">
        <f aca="false">IF(AC402&gt;5,VLOOKUP(CONCATENATE(AP402,AR402),'Pril1-THLPa'!$H$6:$N$96,5,0),"")</f>
        <v/>
      </c>
      <c r="AU402" s="70" t="str">
        <f aca="false">IF(AC402&gt;5,VLOOKUP(CONCATENATE(AP402,AR402),'Pril1-THLPa'!$H$6:$N$96,6,0),"")</f>
        <v/>
      </c>
      <c r="AV402" s="70" t="str">
        <f aca="false">IF(AC402&gt;5,VLOOKUP(CONCATENATE(AP402,AR402),'Pril1-THLPa'!$H$6:$N$96,7,0),"")</f>
        <v/>
      </c>
      <c r="AW402" s="70" t="str">
        <f aca="false">IF(AC402&gt;5,VLOOKUP(CONCATENATE(AP402,AR402),'Pril1-THLPa'!$H$6:$O$96,8,0),"")</f>
        <v/>
      </c>
      <c r="AX402" s="66" t="n">
        <f aca="false">IF(AC402&gt;0,IF(AND(AC402&gt;0,AC402&lt;=5),VLOOKUP(AP402,'Pril1-THLPa'!$A$6:$F$18,LOOKUP(AC402,'Pril1-THLPa'!$B$5:$F$5,'Pril1-THLPa'!$B$4:$F$4),0),AS402+AT402*(AC402-5)+AU402*POWER(AC402-5,2)+AV402*POWER(AC402-5,3)+AW402*POWER(AC402-5,4)),0)</f>
        <v>0</v>
      </c>
      <c r="AY402" s="71"/>
      <c r="AZ402" s="66" t="n">
        <f aca="false">'Vstupní data'!AA402</f>
        <v>0</v>
      </c>
      <c r="BA402" s="66" t="n">
        <f aca="false">IF(OR('Vstupní data'!T402&gt;0,'Vstupní data'!U402&gt;0),IF(AC402&lt;&gt;"",AX402*AO402/10*(100+AZ402)/100,0),0)</f>
        <v>0</v>
      </c>
      <c r="BB402" s="67" t="n">
        <f aca="false">IF(AC402&lt;&gt;"",ROUND(BA402*AN402,0),0)</f>
        <v>0</v>
      </c>
      <c r="BC402" s="68" t="str">
        <f aca="false">IF(AE402&gt;0,BB402/AE402,"")</f>
        <v/>
      </c>
      <c r="BD402" s="66" t="n">
        <f aca="false">'Vstupní data'!AE402</f>
        <v>0</v>
      </c>
      <c r="BF402" s="66" t="n">
        <f aca="false">'Vstupní data'!AC402</f>
        <v>0</v>
      </c>
      <c r="BH402" s="66" t="n">
        <f aca="false">'Vstupní data'!AD402</f>
        <v>0</v>
      </c>
      <c r="BI402" s="66" t="n">
        <f aca="false">'Vstupní data'!AF402</f>
        <v>0</v>
      </c>
      <c r="BJ402" s="69" t="n">
        <f aca="false">'Vstupní data'!AG402</f>
        <v>0</v>
      </c>
      <c r="BK402" s="69" t="n">
        <f aca="false">IF(BF402&lt;&gt;0,VLOOKUP(I402,'Pril3-drev'!$H$5:$I$83,2,0),0)</f>
        <v>0</v>
      </c>
      <c r="BL402" s="69" t="n">
        <f aca="false">IF(BF402&lt;&gt;0,VLOOKUP(BK402,'Pril3-drev'!$A$5:$C$17,3,0),0)</f>
        <v>0</v>
      </c>
      <c r="BM402" s="69" t="n">
        <f aca="false">'Vstupní data'!AH402</f>
        <v>0</v>
      </c>
      <c r="BN402" s="69" t="n">
        <f aca="false">IF('Vstupní data'!AH402&gt;0,   VLOOKUP(VLOOKUP(CONCATENATE(VLOOKUP(I402,'Pril3-drev'!$H$4:$L$83,5,0),BD402),'Pril3-drev'!$Q$4:$R$2803,2,0),'AVB-BS'!$C$5:$S$29 ,LOOKUP(BM402,'AVB-BS'!$D$3:$S$3,'AVB-BS'!$D$1:$S$1) ,0 )   ,   IF('Vstupní data'!AI402&gt;0,'Vstupní data'!AI402,0))</f>
        <v>0</v>
      </c>
      <c r="BO402" s="69" t="str">
        <f aca="false">IF(BX402&gt;5,VLOOKUP(CONCATENATE(BK402,BN402),'Pril1-THLPa'!$H$6:$N$96,4,0),"")</f>
        <v/>
      </c>
      <c r="BP402" s="69" t="str">
        <f aca="false">IF(BX402&gt;5,VLOOKUP(CONCATENATE(BK402,BN402),'Pril1-THLPa'!$H$6:$N$96,5,0),"")</f>
        <v/>
      </c>
      <c r="BQ402" s="69" t="str">
        <f aca="false">IF(BX402&gt;5,VLOOKUP(CONCATENATE(BK402,BN402),'Pril1-THLPa'!$H$6:$N$96,6,0),"")</f>
        <v/>
      </c>
      <c r="BR402" s="69" t="str">
        <f aca="false">IF(BX402&gt;5,VLOOKUP(CONCATENATE(BK402,BN402),'Pril1-THLPa'!$H$6:$N$96,7,0),"")</f>
        <v/>
      </c>
      <c r="BS402" s="69" t="str">
        <f aca="false">IF(BX402&gt;5,VLOOKUP(CONCATENATE(BK402,BN402),'Pril1-THLPa'!$H$6:$O$96,8,0),"")</f>
        <v/>
      </c>
      <c r="BT402" s="69" t="str">
        <f aca="false">IF(BF402&gt;0, IF(BK402="smrk",  VLOOKUP(VLOOKUP(BD402,'Pril9-K3'!$L$8:$M$207,2,0),'Pril9-K3'!$A$8:$J$16,LOOKUP(BN402,'Pril9-K3'!$A$7:$J$7,'Pril9-K3'!$A$5:$J$5),0), IF(AND(BK402&lt;&gt;"smrk",'Vstupní data'!AK402&lt;&gt;""),'Vstupní data'!AK402,   VLOOKUP(VLOOKUP(BD402,'Pril9-K3'!$L$8:$M$207,2,0),'Pril9-K3'!$A$8:$J$16,LOOKUP(BN402,'Pril9-K3'!$A$7:$J$7,'Pril9-K3'!$A$5:$J$5),0)   )),   "")</f>
        <v/>
      </c>
      <c r="BV402" s="69" t="n">
        <f aca="false">'Vstupní data'!AJ402</f>
        <v>0</v>
      </c>
      <c r="BW402" s="69" t="n">
        <f aca="false">IF(BF402&gt;0,IF(J402&gt;0,J402,K402*H402/100),0)</f>
        <v>0</v>
      </c>
      <c r="BX402" s="69" t="n">
        <f aca="false">IF(BF402&gt;0,IF(BJ402&gt;BL402,BL402,BJ402),0)</f>
        <v>0</v>
      </c>
      <c r="BY402" s="69" t="n">
        <f aca="false">IF(BD402=0,0,IF(AND(BX402&gt;0,BX402&lt;=5),  IF(AND(BX402&gt;0,BX402&lt;=5),VLOOKUP(BK402,'Pril1-THLPa'!$A$6:$F$18,IF(AND(BX402&gt;0,BX402&lt;=5),LOOKUP(BX402,'Pril1-THLPa'!$B$5:$F$5,'Pril1-THLPa'!$B$4:$F$4),""),0),""),  IF(BX402&gt;5,BO402+BP402*(BX402-5)+BQ402*POWER(BX402-5,2)+BR402*POWER(BX402-5,3)+BS402*POWER(BX402-5,4),"")))</f>
        <v>0</v>
      </c>
      <c r="BZ402" s="69" t="n">
        <f aca="false">IF(BY402&gt;0,BY402*BI402/10*BW402*(100+BV402)/100,0)</f>
        <v>0</v>
      </c>
      <c r="CA402" s="69" t="n">
        <f aca="false">IF(BD402&gt;0,BX402-IF(BD402&gt;BX402,BX402,BD402),0)</f>
        <v>0</v>
      </c>
      <c r="CB402" s="69" t="n">
        <f aca="false">POWER(1.01,CA402)</f>
        <v>1</v>
      </c>
      <c r="CC402" s="69" t="n">
        <f aca="false">IF(BF402&gt;0,IF(BF402&gt;BH402,1,BF402/BH402),0)</f>
        <v>0</v>
      </c>
      <c r="CD402" s="72" t="n">
        <f aca="false">IF(BD402=0,0,IF(BF402&gt;0,ROUND(IF(CB402&lt;&gt;0,BZ402*BT402*1/CB402*CC402,0),0),0))</f>
        <v>0</v>
      </c>
      <c r="CE402" s="73" t="str">
        <f aca="false">IF(BF402&gt;0,IF(BF402&gt;BH402,CD402/BF402,CD402/BH402),"")</f>
        <v/>
      </c>
      <c r="CF402" s="69" t="n">
        <f aca="false">'Vstupní data'!AM402</f>
        <v>0</v>
      </c>
      <c r="CG402" s="69" t="n">
        <f aca="false">'Vstupní data'!AN402</f>
        <v>0</v>
      </c>
      <c r="CH402" s="69" t="n">
        <f aca="false">'Vstupní data'!AO402</f>
        <v>0</v>
      </c>
      <c r="CI402" s="69" t="n">
        <f aca="false">'Vstupní data'!AP402</f>
        <v>0</v>
      </c>
      <c r="CJ402" s="72" t="n">
        <f aca="false">ROUND(CH402*CI402,0)</f>
        <v>0</v>
      </c>
      <c r="CK402" s="74" t="str">
        <f aca="false">IF(OR(AA402&gt;0,BB402&gt;0,CD402&gt;0,CJ402&gt;0),AA402+BB402+CD402+CJ402,"")</f>
        <v/>
      </c>
    </row>
    <row r="403" customFormat="false" ht="12.8" hidden="false" customHeight="false" outlineLevel="0" collapsed="false">
      <c r="A403" s="66" t="n">
        <f aca="false">'Vstupní data'!A403</f>
        <v>0</v>
      </c>
      <c r="F403" s="66" t="str">
        <f aca="false">CONCATENATE('Vstupní data'!F403,'Vstupní data'!G403,'Vstupní data'!H403,'Vstupní data'!I403)</f>
        <v/>
      </c>
      <c r="G403" s="66"/>
      <c r="H403" s="66" t="n">
        <f aca="false">'Vstupní data'!K403</f>
        <v>0</v>
      </c>
      <c r="I403" s="66" t="n">
        <f aca="false">'Vstupní data'!L403</f>
        <v>0</v>
      </c>
      <c r="J403" s="66" t="n">
        <f aca="false">'Vstupní data'!K403*'Vstupní data'!M403/100</f>
        <v>0</v>
      </c>
      <c r="L403" s="66" t="n">
        <f aca="false">IF('Vstupní data'!N403="prostokořenný",0,IF('Vstupní data'!N403="krytokořenný","k",IF('Vstupní data'!N403="poloodrostky nebo odrostky, prostokořenné i krytokořenné","po",0)))</f>
        <v>0</v>
      </c>
      <c r="N403" s="66"/>
      <c r="O403" s="66" t="n">
        <f aca="false">'Vstupní data'!O403</f>
        <v>0</v>
      </c>
      <c r="P403" s="66" t="n">
        <f aca="false">IF(O403&gt;0,VLOOKUP(CONCATENATE(VLOOKUP(I403,'Pril3-drev'!$H$5:$K$83,4,0),"-",'Vstupní data'!R403),K2!$C$15:$D$23,2,0),0)</f>
        <v>0</v>
      </c>
      <c r="Q403" s="66" t="n">
        <f aca="false">IF(O403&gt;0,VLOOKUP(I403,'Pril3-drev'!$H$5:$I$83,2,0),0)</f>
        <v>0</v>
      </c>
      <c r="R403" s="66" t="n">
        <f aca="false">IF(Q403&gt;0,VLOOKUP(Q403,'Pril6-okus'!$A$5:$B$17,2,0),0)</f>
        <v>0</v>
      </c>
      <c r="S403" s="66" t="n">
        <f aca="false">IF(O403&gt;0,VLOOKUP(I403,'Pril3-drev'!$H$5:$J$83,3,0),0)</f>
        <v>0</v>
      </c>
      <c r="T403" s="66" t="str">
        <f aca="false">IF(O403&gt;0,IF(L403="k",0.9*VLOOKUP(S403,'ha-pocty-vyhl'!$A$5:$B$20,2,0),IF(L403="po",0.8*VLOOKUP(S403,'ha-pocty-vyhl'!$A$5:$B$20,2,0),VLOOKUP(S403,'ha-pocty-vyhl'!$A$5:$B$20,2,0))),"")</f>
        <v/>
      </c>
      <c r="U403" s="66" t="n">
        <f aca="false">'Vstupní data'!P403</f>
        <v>0</v>
      </c>
      <c r="V403" s="66" t="n">
        <f aca="false">IF(O403&gt;0,1.3*T403*1000*Z403/10000,0)</f>
        <v>0</v>
      </c>
      <c r="W403" s="66" t="n">
        <f aca="false">IF(O403&gt;0,1.3*T403*1000*Z403/10000,0)</f>
        <v>0</v>
      </c>
      <c r="X403" s="66" t="n">
        <f aca="false">IF(O403&gt;0,IF(O403&gt;V403,V403,O403),0)</f>
        <v>0</v>
      </c>
      <c r="Y403" s="66" t="n">
        <f aca="false">IF(O403&gt;0,IF(IF(U403&gt;W403,W403,U403)&lt;X403,W403,IF(U403&gt;W403,W403,U403)),0)</f>
        <v>0</v>
      </c>
      <c r="Z403" s="66" t="n">
        <f aca="false">IF(O403&gt;0,IF(J403&gt;0,J403,K403*H403/100),0)</f>
        <v>0</v>
      </c>
      <c r="AA403" s="67" t="n">
        <f aca="false">IF(O403&gt;0,CEILING(R403*P403*X403/Y403*Z403,1),0)</f>
        <v>0</v>
      </c>
      <c r="AB403" s="68" t="n">
        <f aca="false">IF(O403&gt;0,AA403/O403,0)</f>
        <v>0</v>
      </c>
      <c r="AC403" s="66" t="n">
        <f aca="false">'Vstupní data'!W403</f>
        <v>0</v>
      </c>
      <c r="AI403" s="66" t="str">
        <f aca="false">IF(OR('Vstupní data'!T403&gt;0,'Vstupní data'!U403&gt;0),VLOOKUP(I403,'Pril3-drev'!$H$5:$J$83,3,0),"")</f>
        <v/>
      </c>
      <c r="AJ403" s="66" t="n">
        <f aca="false">IF('Vstupní data'!V403="prostokořenný",0,IF('Vstupní data'!V403="krytokořenný","k",IF('Vstupní data'!V403="poloodrostky nebo odrostky, prostokořenné i krytokořenné","po",0)))</f>
        <v>0</v>
      </c>
      <c r="AK403" s="66" t="n">
        <f aca="false">IF(OR('Vstupní data'!T403&gt;0,'Vstupní data'!U403&gt;0),IF(AJ403="k",0.9*VLOOKUP(AI403,'ha-pocty-vyhl'!$A$5:$B$20,2,0),IF(AJ403="po",0.8*VLOOKUP(AI403,'ha-pocty-vyhl'!$A$5:$B$20,2,0),VLOOKUP(AI403,'ha-pocty-vyhl'!$A$5:$B$20,2,0))),0)</f>
        <v>0</v>
      </c>
      <c r="AL403" s="66" t="n">
        <f aca="false">IF(OR('Vstupní data'!T403&gt;0,'Vstupní data'!U403&gt;0),'Vstupní data'!K403*'Vstupní data'!M403/100,0)</f>
        <v>0</v>
      </c>
      <c r="AM403" s="66" t="n">
        <f aca="false">IF(OR('Vstupní data'!T403&gt;0,'Vstupní data'!U403&gt;0),IF('Vstupní data'!T403&gt;0,'Vstupní data'!T403,ROUND(10*'Vstupní data'!U403/AK403,0)),0)</f>
        <v>0</v>
      </c>
      <c r="AN403" s="69" t="n">
        <f aca="false">IF('Vstupní data'!T403&gt;0,   IF('Vstupní data'!T403&lt;=AL403,'Vstupní data'!T403,AL403),   IF(AM403&lt;AL403,AM403,AL403))</f>
        <v>0</v>
      </c>
      <c r="AO403" s="69" t="n">
        <f aca="false">'Vstupní data'!X403</f>
        <v>0</v>
      </c>
      <c r="AP403" s="66" t="n">
        <f aca="false">IF(OR('Vstupní data'!T403&gt;0,'Vstupní data'!U403&gt;0),IF(I403&lt;&gt;0,VLOOKUP(I403,'Pril3-drev'!$H$5:$I$83,2,0),0),0)</f>
        <v>0</v>
      </c>
      <c r="AQ403" s="66" t="n">
        <f aca="false">'Vstupní data'!Y403</f>
        <v>0</v>
      </c>
      <c r="AR403" s="66" t="str">
        <f aca="false">IF(AC403&gt;5,   IF('Vstupní data'!Y403&gt;0,   VLOOKUP(VLOOKUP(CONCATENATE(VLOOKUP(I403,'Pril3-drev'!$H$4:$L$83,5,0),AC403),'Pril3-drev'!$Q$4:$R$2803,2,0),'AVB-BS'!$C$5:$S$29 ,LOOKUP(AQ403,'AVB-BS'!$D$3:$S$3,'AVB-BS'!$D$1:$S$1) ,0 )   ,   IF('Vstupní data'!Z403&gt;0,'Vstupní data'!Z403,0)) , "")</f>
        <v/>
      </c>
      <c r="AS403" s="70" t="str">
        <f aca="false">IF(AC403&gt;5,VLOOKUP(CONCATENATE(AP403,AR403),'Pril1-THLPa'!$H$6:$N$96,4,0),"")</f>
        <v/>
      </c>
      <c r="AT403" s="70" t="str">
        <f aca="false">IF(AC403&gt;5,VLOOKUP(CONCATENATE(AP403,AR403),'Pril1-THLPa'!$H$6:$N$96,5,0),"")</f>
        <v/>
      </c>
      <c r="AU403" s="70" t="str">
        <f aca="false">IF(AC403&gt;5,VLOOKUP(CONCATENATE(AP403,AR403),'Pril1-THLPa'!$H$6:$N$96,6,0),"")</f>
        <v/>
      </c>
      <c r="AV403" s="70" t="str">
        <f aca="false">IF(AC403&gt;5,VLOOKUP(CONCATENATE(AP403,AR403),'Pril1-THLPa'!$H$6:$N$96,7,0),"")</f>
        <v/>
      </c>
      <c r="AW403" s="70" t="str">
        <f aca="false">IF(AC403&gt;5,VLOOKUP(CONCATENATE(AP403,AR403),'Pril1-THLPa'!$H$6:$O$96,8,0),"")</f>
        <v/>
      </c>
      <c r="AX403" s="66" t="n">
        <f aca="false">IF(AC403&gt;0,IF(AND(AC403&gt;0,AC403&lt;=5),VLOOKUP(AP403,'Pril1-THLPa'!$A$6:$F$18,LOOKUP(AC403,'Pril1-THLPa'!$B$5:$F$5,'Pril1-THLPa'!$B$4:$F$4),0),AS403+AT403*(AC403-5)+AU403*POWER(AC403-5,2)+AV403*POWER(AC403-5,3)+AW403*POWER(AC403-5,4)),0)</f>
        <v>0</v>
      </c>
      <c r="AY403" s="71"/>
      <c r="AZ403" s="66" t="n">
        <f aca="false">'Vstupní data'!AA403</f>
        <v>0</v>
      </c>
      <c r="BA403" s="66" t="n">
        <f aca="false">IF(OR('Vstupní data'!T403&gt;0,'Vstupní data'!U403&gt;0),IF(AC403&lt;&gt;"",AX403*AO403/10*(100+AZ403)/100,0),0)</f>
        <v>0</v>
      </c>
      <c r="BB403" s="67" t="n">
        <f aca="false">IF(AC403&lt;&gt;"",ROUND(BA403*AN403,0),0)</f>
        <v>0</v>
      </c>
      <c r="BC403" s="68" t="str">
        <f aca="false">IF(AE403&gt;0,BB403/AE403,"")</f>
        <v/>
      </c>
      <c r="BD403" s="66" t="n">
        <f aca="false">'Vstupní data'!AE403</f>
        <v>0</v>
      </c>
      <c r="BF403" s="66" t="n">
        <f aca="false">'Vstupní data'!AC403</f>
        <v>0</v>
      </c>
      <c r="BH403" s="66" t="n">
        <f aca="false">'Vstupní data'!AD403</f>
        <v>0</v>
      </c>
      <c r="BI403" s="66" t="n">
        <f aca="false">'Vstupní data'!AF403</f>
        <v>0</v>
      </c>
      <c r="BJ403" s="69" t="n">
        <f aca="false">'Vstupní data'!AG403</f>
        <v>0</v>
      </c>
      <c r="BK403" s="69" t="n">
        <f aca="false">IF(BF403&lt;&gt;0,VLOOKUP(I403,'Pril3-drev'!$H$5:$I$83,2,0),0)</f>
        <v>0</v>
      </c>
      <c r="BL403" s="69" t="n">
        <f aca="false">IF(BF403&lt;&gt;0,VLOOKUP(BK403,'Pril3-drev'!$A$5:$C$17,3,0),0)</f>
        <v>0</v>
      </c>
      <c r="BM403" s="69" t="n">
        <f aca="false">'Vstupní data'!AH403</f>
        <v>0</v>
      </c>
      <c r="BN403" s="69" t="n">
        <f aca="false">IF('Vstupní data'!AH403&gt;0,   VLOOKUP(VLOOKUP(CONCATENATE(VLOOKUP(I403,'Pril3-drev'!$H$4:$L$83,5,0),BD403),'Pril3-drev'!$Q$4:$R$2803,2,0),'AVB-BS'!$C$5:$S$29 ,LOOKUP(BM403,'AVB-BS'!$D$3:$S$3,'AVB-BS'!$D$1:$S$1) ,0 )   ,   IF('Vstupní data'!AI403&gt;0,'Vstupní data'!AI403,0))</f>
        <v>0</v>
      </c>
      <c r="BO403" s="69" t="str">
        <f aca="false">IF(BX403&gt;5,VLOOKUP(CONCATENATE(BK403,BN403),'Pril1-THLPa'!$H$6:$N$96,4,0),"")</f>
        <v/>
      </c>
      <c r="BP403" s="69" t="str">
        <f aca="false">IF(BX403&gt;5,VLOOKUP(CONCATENATE(BK403,BN403),'Pril1-THLPa'!$H$6:$N$96,5,0),"")</f>
        <v/>
      </c>
      <c r="BQ403" s="69" t="str">
        <f aca="false">IF(BX403&gt;5,VLOOKUP(CONCATENATE(BK403,BN403),'Pril1-THLPa'!$H$6:$N$96,6,0),"")</f>
        <v/>
      </c>
      <c r="BR403" s="69" t="str">
        <f aca="false">IF(BX403&gt;5,VLOOKUP(CONCATENATE(BK403,BN403),'Pril1-THLPa'!$H$6:$N$96,7,0),"")</f>
        <v/>
      </c>
      <c r="BS403" s="69" t="str">
        <f aca="false">IF(BX403&gt;5,VLOOKUP(CONCATENATE(BK403,BN403),'Pril1-THLPa'!$H$6:$O$96,8,0),"")</f>
        <v/>
      </c>
      <c r="BT403" s="69" t="str">
        <f aca="false">IF(BF403&gt;0, IF(BK403="smrk",  VLOOKUP(VLOOKUP(BD403,'Pril9-K3'!$L$8:$M$207,2,0),'Pril9-K3'!$A$8:$J$16,LOOKUP(BN403,'Pril9-K3'!$A$7:$J$7,'Pril9-K3'!$A$5:$J$5),0), IF(AND(BK403&lt;&gt;"smrk",'Vstupní data'!AK403&lt;&gt;""),'Vstupní data'!AK403,   VLOOKUP(VLOOKUP(BD403,'Pril9-K3'!$L$8:$M$207,2,0),'Pril9-K3'!$A$8:$J$16,LOOKUP(BN403,'Pril9-K3'!$A$7:$J$7,'Pril9-K3'!$A$5:$J$5),0)   )),   "")</f>
        <v/>
      </c>
      <c r="BV403" s="69" t="n">
        <f aca="false">'Vstupní data'!AJ403</f>
        <v>0</v>
      </c>
      <c r="BW403" s="69" t="n">
        <f aca="false">IF(BF403&gt;0,IF(J403&gt;0,J403,K403*H403/100),0)</f>
        <v>0</v>
      </c>
      <c r="BX403" s="69" t="n">
        <f aca="false">IF(BF403&gt;0,IF(BJ403&gt;BL403,BL403,BJ403),0)</f>
        <v>0</v>
      </c>
      <c r="BY403" s="69" t="n">
        <f aca="false">IF(BD403=0,0,IF(AND(BX403&gt;0,BX403&lt;=5),  IF(AND(BX403&gt;0,BX403&lt;=5),VLOOKUP(BK403,'Pril1-THLPa'!$A$6:$F$18,IF(AND(BX403&gt;0,BX403&lt;=5),LOOKUP(BX403,'Pril1-THLPa'!$B$5:$F$5,'Pril1-THLPa'!$B$4:$F$4),""),0),""),  IF(BX403&gt;5,BO403+BP403*(BX403-5)+BQ403*POWER(BX403-5,2)+BR403*POWER(BX403-5,3)+BS403*POWER(BX403-5,4),"")))</f>
        <v>0</v>
      </c>
      <c r="BZ403" s="69" t="n">
        <f aca="false">IF(BY403&gt;0,BY403*BI403/10*BW403*(100+BV403)/100,0)</f>
        <v>0</v>
      </c>
      <c r="CA403" s="69" t="n">
        <f aca="false">IF(BD403&gt;0,BX403-IF(BD403&gt;BX403,BX403,BD403),0)</f>
        <v>0</v>
      </c>
      <c r="CB403" s="69" t="n">
        <f aca="false">POWER(1.01,CA403)</f>
        <v>1</v>
      </c>
      <c r="CC403" s="69" t="n">
        <f aca="false">IF(BF403&gt;0,IF(BF403&gt;BH403,1,BF403/BH403),0)</f>
        <v>0</v>
      </c>
      <c r="CD403" s="72" t="n">
        <f aca="false">IF(BD403=0,0,IF(BF403&gt;0,ROUND(IF(CB403&lt;&gt;0,BZ403*BT403*1/CB403*CC403,0),0),0))</f>
        <v>0</v>
      </c>
      <c r="CE403" s="73" t="str">
        <f aca="false">IF(BF403&gt;0,IF(BF403&gt;BH403,CD403/BF403,CD403/BH403),"")</f>
        <v/>
      </c>
      <c r="CF403" s="69" t="n">
        <f aca="false">'Vstupní data'!AM403</f>
        <v>0</v>
      </c>
      <c r="CG403" s="69" t="n">
        <f aca="false">'Vstupní data'!AN403</f>
        <v>0</v>
      </c>
      <c r="CH403" s="69" t="n">
        <f aca="false">'Vstupní data'!AO403</f>
        <v>0</v>
      </c>
      <c r="CI403" s="69" t="n">
        <f aca="false">'Vstupní data'!AP403</f>
        <v>0</v>
      </c>
      <c r="CJ403" s="72" t="n">
        <f aca="false">ROUND(CH403*CI403,0)</f>
        <v>0</v>
      </c>
      <c r="CK403" s="74" t="str">
        <f aca="false">IF(OR(AA403&gt;0,BB403&gt;0,CD403&gt;0,CJ403&gt;0),AA403+BB403+CD403+CJ403,"")</f>
        <v/>
      </c>
    </row>
    <row r="404" customFormat="false" ht="12.8" hidden="false" customHeight="false" outlineLevel="0" collapsed="false">
      <c r="A404" s="66" t="n">
        <f aca="false">'Vstupní data'!A404</f>
        <v>0</v>
      </c>
      <c r="F404" s="66" t="str">
        <f aca="false">CONCATENATE('Vstupní data'!F404,'Vstupní data'!G404,'Vstupní data'!H404,'Vstupní data'!I404)</f>
        <v/>
      </c>
      <c r="G404" s="66"/>
      <c r="H404" s="66" t="n">
        <f aca="false">'Vstupní data'!K404</f>
        <v>0</v>
      </c>
      <c r="I404" s="66" t="n">
        <f aca="false">'Vstupní data'!L404</f>
        <v>0</v>
      </c>
      <c r="J404" s="66" t="n">
        <f aca="false">'Vstupní data'!K404*'Vstupní data'!M404/100</f>
        <v>0</v>
      </c>
      <c r="L404" s="66" t="n">
        <f aca="false">IF('Vstupní data'!N404="prostokořenný",0,IF('Vstupní data'!N404="krytokořenný","k",IF('Vstupní data'!N404="poloodrostky nebo odrostky, prostokořenné i krytokořenné","po",0)))</f>
        <v>0</v>
      </c>
      <c r="N404" s="66"/>
      <c r="O404" s="66" t="n">
        <f aca="false">'Vstupní data'!O404</f>
        <v>0</v>
      </c>
      <c r="P404" s="66" t="n">
        <f aca="false">IF(O404&gt;0,VLOOKUP(CONCATENATE(VLOOKUP(I404,'Pril3-drev'!$H$5:$K$83,4,0),"-",'Vstupní data'!R404),K2!$C$15:$D$23,2,0),0)</f>
        <v>0</v>
      </c>
      <c r="Q404" s="66" t="n">
        <f aca="false">IF(O404&gt;0,VLOOKUP(I404,'Pril3-drev'!$H$5:$I$83,2,0),0)</f>
        <v>0</v>
      </c>
      <c r="R404" s="66" t="n">
        <f aca="false">IF(Q404&gt;0,VLOOKUP(Q404,'Pril6-okus'!$A$5:$B$17,2,0),0)</f>
        <v>0</v>
      </c>
      <c r="S404" s="66" t="n">
        <f aca="false">IF(O404&gt;0,VLOOKUP(I404,'Pril3-drev'!$H$5:$J$83,3,0),0)</f>
        <v>0</v>
      </c>
      <c r="T404" s="66" t="str">
        <f aca="false">IF(O404&gt;0,IF(L404="k",0.9*VLOOKUP(S404,'ha-pocty-vyhl'!$A$5:$B$20,2,0),IF(L404="po",0.8*VLOOKUP(S404,'ha-pocty-vyhl'!$A$5:$B$20,2,0),VLOOKUP(S404,'ha-pocty-vyhl'!$A$5:$B$20,2,0))),"")</f>
        <v/>
      </c>
      <c r="U404" s="66" t="n">
        <f aca="false">'Vstupní data'!P404</f>
        <v>0</v>
      </c>
      <c r="V404" s="66" t="n">
        <f aca="false">IF(O404&gt;0,1.3*T404*1000*Z404/10000,0)</f>
        <v>0</v>
      </c>
      <c r="W404" s="66" t="n">
        <f aca="false">IF(O404&gt;0,1.3*T404*1000*Z404/10000,0)</f>
        <v>0</v>
      </c>
      <c r="X404" s="66" t="n">
        <f aca="false">IF(O404&gt;0,IF(O404&gt;V404,V404,O404),0)</f>
        <v>0</v>
      </c>
      <c r="Y404" s="66" t="n">
        <f aca="false">IF(O404&gt;0,IF(IF(U404&gt;W404,W404,U404)&lt;X404,W404,IF(U404&gt;W404,W404,U404)),0)</f>
        <v>0</v>
      </c>
      <c r="Z404" s="66" t="n">
        <f aca="false">IF(O404&gt;0,IF(J404&gt;0,J404,K404*H404/100),0)</f>
        <v>0</v>
      </c>
      <c r="AA404" s="67" t="n">
        <f aca="false">IF(O404&gt;0,CEILING(R404*P404*X404/Y404*Z404,1),0)</f>
        <v>0</v>
      </c>
      <c r="AB404" s="68" t="n">
        <f aca="false">IF(O404&gt;0,AA404/O404,0)</f>
        <v>0</v>
      </c>
      <c r="AC404" s="66" t="n">
        <f aca="false">'Vstupní data'!W404</f>
        <v>0</v>
      </c>
      <c r="AI404" s="66" t="str">
        <f aca="false">IF(OR('Vstupní data'!T404&gt;0,'Vstupní data'!U404&gt;0),VLOOKUP(I404,'Pril3-drev'!$H$5:$J$83,3,0),"")</f>
        <v/>
      </c>
      <c r="AJ404" s="66" t="n">
        <f aca="false">IF('Vstupní data'!V404="prostokořenný",0,IF('Vstupní data'!V404="krytokořenný","k",IF('Vstupní data'!V404="poloodrostky nebo odrostky, prostokořenné i krytokořenné","po",0)))</f>
        <v>0</v>
      </c>
      <c r="AK404" s="66" t="n">
        <f aca="false">IF(OR('Vstupní data'!T404&gt;0,'Vstupní data'!U404&gt;0),IF(AJ404="k",0.9*VLOOKUP(AI404,'ha-pocty-vyhl'!$A$5:$B$20,2,0),IF(AJ404="po",0.8*VLOOKUP(AI404,'ha-pocty-vyhl'!$A$5:$B$20,2,0),VLOOKUP(AI404,'ha-pocty-vyhl'!$A$5:$B$20,2,0))),0)</f>
        <v>0</v>
      </c>
      <c r="AL404" s="66" t="n">
        <f aca="false">IF(OR('Vstupní data'!T404&gt;0,'Vstupní data'!U404&gt;0),'Vstupní data'!K404*'Vstupní data'!M404/100,0)</f>
        <v>0</v>
      </c>
      <c r="AM404" s="66" t="n">
        <f aca="false">IF(OR('Vstupní data'!T404&gt;0,'Vstupní data'!U404&gt;0),IF('Vstupní data'!T404&gt;0,'Vstupní data'!T404,ROUND(10*'Vstupní data'!U404/AK404,0)),0)</f>
        <v>0</v>
      </c>
      <c r="AN404" s="69" t="n">
        <f aca="false">IF('Vstupní data'!T404&gt;0,   IF('Vstupní data'!T404&lt;=AL404,'Vstupní data'!T404,AL404),   IF(AM404&lt;AL404,AM404,AL404))</f>
        <v>0</v>
      </c>
      <c r="AO404" s="69" t="n">
        <f aca="false">'Vstupní data'!X404</f>
        <v>0</v>
      </c>
      <c r="AP404" s="66" t="n">
        <f aca="false">IF(OR('Vstupní data'!T404&gt;0,'Vstupní data'!U404&gt;0),IF(I404&lt;&gt;0,VLOOKUP(I404,'Pril3-drev'!$H$5:$I$83,2,0),0),0)</f>
        <v>0</v>
      </c>
      <c r="AQ404" s="66" t="n">
        <f aca="false">'Vstupní data'!Y404</f>
        <v>0</v>
      </c>
      <c r="AR404" s="66" t="str">
        <f aca="false">IF(AC404&gt;5,   IF('Vstupní data'!Y404&gt;0,   VLOOKUP(VLOOKUP(CONCATENATE(VLOOKUP(I404,'Pril3-drev'!$H$4:$L$83,5,0),AC404),'Pril3-drev'!$Q$4:$R$2803,2,0),'AVB-BS'!$C$5:$S$29 ,LOOKUP(AQ404,'AVB-BS'!$D$3:$S$3,'AVB-BS'!$D$1:$S$1) ,0 )   ,   IF('Vstupní data'!Z404&gt;0,'Vstupní data'!Z404,0)) , "")</f>
        <v/>
      </c>
      <c r="AS404" s="70" t="str">
        <f aca="false">IF(AC404&gt;5,VLOOKUP(CONCATENATE(AP404,AR404),'Pril1-THLPa'!$H$6:$N$96,4,0),"")</f>
        <v/>
      </c>
      <c r="AT404" s="70" t="str">
        <f aca="false">IF(AC404&gt;5,VLOOKUP(CONCATENATE(AP404,AR404),'Pril1-THLPa'!$H$6:$N$96,5,0),"")</f>
        <v/>
      </c>
      <c r="AU404" s="70" t="str">
        <f aca="false">IF(AC404&gt;5,VLOOKUP(CONCATENATE(AP404,AR404),'Pril1-THLPa'!$H$6:$N$96,6,0),"")</f>
        <v/>
      </c>
      <c r="AV404" s="70" t="str">
        <f aca="false">IF(AC404&gt;5,VLOOKUP(CONCATENATE(AP404,AR404),'Pril1-THLPa'!$H$6:$N$96,7,0),"")</f>
        <v/>
      </c>
      <c r="AW404" s="70" t="str">
        <f aca="false">IF(AC404&gt;5,VLOOKUP(CONCATENATE(AP404,AR404),'Pril1-THLPa'!$H$6:$O$96,8,0),"")</f>
        <v/>
      </c>
      <c r="AX404" s="66" t="n">
        <f aca="false">IF(AC404&gt;0,IF(AND(AC404&gt;0,AC404&lt;=5),VLOOKUP(AP404,'Pril1-THLPa'!$A$6:$F$18,LOOKUP(AC404,'Pril1-THLPa'!$B$5:$F$5,'Pril1-THLPa'!$B$4:$F$4),0),AS404+AT404*(AC404-5)+AU404*POWER(AC404-5,2)+AV404*POWER(AC404-5,3)+AW404*POWER(AC404-5,4)),0)</f>
        <v>0</v>
      </c>
      <c r="AY404" s="71"/>
      <c r="AZ404" s="66" t="n">
        <f aca="false">'Vstupní data'!AA404</f>
        <v>0</v>
      </c>
      <c r="BA404" s="66" t="n">
        <f aca="false">IF(OR('Vstupní data'!T404&gt;0,'Vstupní data'!U404&gt;0),IF(AC404&lt;&gt;"",AX404*AO404/10*(100+AZ404)/100,0),0)</f>
        <v>0</v>
      </c>
      <c r="BB404" s="67" t="n">
        <f aca="false">IF(AC404&lt;&gt;"",ROUND(BA404*AN404,0),0)</f>
        <v>0</v>
      </c>
      <c r="BC404" s="68" t="str">
        <f aca="false">IF(AE404&gt;0,BB404/AE404,"")</f>
        <v/>
      </c>
      <c r="BD404" s="66" t="n">
        <f aca="false">'Vstupní data'!AE404</f>
        <v>0</v>
      </c>
      <c r="BF404" s="66" t="n">
        <f aca="false">'Vstupní data'!AC404</f>
        <v>0</v>
      </c>
      <c r="BH404" s="66" t="n">
        <f aca="false">'Vstupní data'!AD404</f>
        <v>0</v>
      </c>
      <c r="BI404" s="66" t="n">
        <f aca="false">'Vstupní data'!AF404</f>
        <v>0</v>
      </c>
      <c r="BJ404" s="69" t="n">
        <f aca="false">'Vstupní data'!AG404</f>
        <v>0</v>
      </c>
      <c r="BK404" s="69" t="n">
        <f aca="false">IF(BF404&lt;&gt;0,VLOOKUP(I404,'Pril3-drev'!$H$5:$I$83,2,0),0)</f>
        <v>0</v>
      </c>
      <c r="BL404" s="69" t="n">
        <f aca="false">IF(BF404&lt;&gt;0,VLOOKUP(BK404,'Pril3-drev'!$A$5:$C$17,3,0),0)</f>
        <v>0</v>
      </c>
      <c r="BM404" s="69" t="n">
        <f aca="false">'Vstupní data'!AH404</f>
        <v>0</v>
      </c>
      <c r="BN404" s="69" t="n">
        <f aca="false">IF('Vstupní data'!AH404&gt;0,   VLOOKUP(VLOOKUP(CONCATENATE(VLOOKUP(I404,'Pril3-drev'!$H$4:$L$83,5,0),BD404),'Pril3-drev'!$Q$4:$R$2803,2,0),'AVB-BS'!$C$5:$S$29 ,LOOKUP(BM404,'AVB-BS'!$D$3:$S$3,'AVB-BS'!$D$1:$S$1) ,0 )   ,   IF('Vstupní data'!AI404&gt;0,'Vstupní data'!AI404,0))</f>
        <v>0</v>
      </c>
      <c r="BO404" s="69" t="str">
        <f aca="false">IF(BX404&gt;5,VLOOKUP(CONCATENATE(BK404,BN404),'Pril1-THLPa'!$H$6:$N$96,4,0),"")</f>
        <v/>
      </c>
      <c r="BP404" s="69" t="str">
        <f aca="false">IF(BX404&gt;5,VLOOKUP(CONCATENATE(BK404,BN404),'Pril1-THLPa'!$H$6:$N$96,5,0),"")</f>
        <v/>
      </c>
      <c r="BQ404" s="69" t="str">
        <f aca="false">IF(BX404&gt;5,VLOOKUP(CONCATENATE(BK404,BN404),'Pril1-THLPa'!$H$6:$N$96,6,0),"")</f>
        <v/>
      </c>
      <c r="BR404" s="69" t="str">
        <f aca="false">IF(BX404&gt;5,VLOOKUP(CONCATENATE(BK404,BN404),'Pril1-THLPa'!$H$6:$N$96,7,0),"")</f>
        <v/>
      </c>
      <c r="BS404" s="69" t="str">
        <f aca="false">IF(BX404&gt;5,VLOOKUP(CONCATENATE(BK404,BN404),'Pril1-THLPa'!$H$6:$O$96,8,0),"")</f>
        <v/>
      </c>
      <c r="BT404" s="69" t="str">
        <f aca="false">IF(BF404&gt;0, IF(BK404="smrk",  VLOOKUP(VLOOKUP(BD404,'Pril9-K3'!$L$8:$M$207,2,0),'Pril9-K3'!$A$8:$J$16,LOOKUP(BN404,'Pril9-K3'!$A$7:$J$7,'Pril9-K3'!$A$5:$J$5),0), IF(AND(BK404&lt;&gt;"smrk",'Vstupní data'!AK404&lt;&gt;""),'Vstupní data'!AK404,   VLOOKUP(VLOOKUP(BD404,'Pril9-K3'!$L$8:$M$207,2,0),'Pril9-K3'!$A$8:$J$16,LOOKUP(BN404,'Pril9-K3'!$A$7:$J$7,'Pril9-K3'!$A$5:$J$5),0)   )),   "")</f>
        <v/>
      </c>
      <c r="BV404" s="69" t="n">
        <f aca="false">'Vstupní data'!AJ404</f>
        <v>0</v>
      </c>
      <c r="BW404" s="69" t="n">
        <f aca="false">IF(BF404&gt;0,IF(J404&gt;0,J404,K404*H404/100),0)</f>
        <v>0</v>
      </c>
      <c r="BX404" s="69" t="n">
        <f aca="false">IF(BF404&gt;0,IF(BJ404&gt;BL404,BL404,BJ404),0)</f>
        <v>0</v>
      </c>
      <c r="BY404" s="69" t="n">
        <f aca="false">IF(BD404=0,0,IF(AND(BX404&gt;0,BX404&lt;=5),  IF(AND(BX404&gt;0,BX404&lt;=5),VLOOKUP(BK404,'Pril1-THLPa'!$A$6:$F$18,IF(AND(BX404&gt;0,BX404&lt;=5),LOOKUP(BX404,'Pril1-THLPa'!$B$5:$F$5,'Pril1-THLPa'!$B$4:$F$4),""),0),""),  IF(BX404&gt;5,BO404+BP404*(BX404-5)+BQ404*POWER(BX404-5,2)+BR404*POWER(BX404-5,3)+BS404*POWER(BX404-5,4),"")))</f>
        <v>0</v>
      </c>
      <c r="BZ404" s="69" t="n">
        <f aca="false">IF(BY404&gt;0,BY404*BI404/10*BW404*(100+BV404)/100,0)</f>
        <v>0</v>
      </c>
      <c r="CA404" s="69" t="n">
        <f aca="false">IF(BD404&gt;0,BX404-IF(BD404&gt;BX404,BX404,BD404),0)</f>
        <v>0</v>
      </c>
      <c r="CB404" s="69" t="n">
        <f aca="false">POWER(1.01,CA404)</f>
        <v>1</v>
      </c>
      <c r="CC404" s="69" t="n">
        <f aca="false">IF(BF404&gt;0,IF(BF404&gt;BH404,1,BF404/BH404),0)</f>
        <v>0</v>
      </c>
      <c r="CD404" s="72" t="n">
        <f aca="false">IF(BD404=0,0,IF(BF404&gt;0,ROUND(IF(CB404&lt;&gt;0,BZ404*BT404*1/CB404*CC404,0),0),0))</f>
        <v>0</v>
      </c>
      <c r="CE404" s="73" t="str">
        <f aca="false">IF(BF404&gt;0,IF(BF404&gt;BH404,CD404/BF404,CD404/BH404),"")</f>
        <v/>
      </c>
      <c r="CF404" s="69" t="n">
        <f aca="false">'Vstupní data'!AM404</f>
        <v>0</v>
      </c>
      <c r="CG404" s="69" t="n">
        <f aca="false">'Vstupní data'!AN404</f>
        <v>0</v>
      </c>
      <c r="CH404" s="69" t="n">
        <f aca="false">'Vstupní data'!AO404</f>
        <v>0</v>
      </c>
      <c r="CI404" s="69" t="n">
        <f aca="false">'Vstupní data'!AP404</f>
        <v>0</v>
      </c>
      <c r="CJ404" s="72" t="n">
        <f aca="false">ROUND(CH404*CI404,0)</f>
        <v>0</v>
      </c>
      <c r="CK404" s="74" t="str">
        <f aca="false">IF(OR(AA404&gt;0,BB404&gt;0,CD404&gt;0,CJ404&gt;0),AA404+BB404+CD404+CJ404,"")</f>
        <v/>
      </c>
    </row>
    <row r="405" customFormat="false" ht="12.8" hidden="false" customHeight="false" outlineLevel="0" collapsed="false">
      <c r="A405" s="66" t="n">
        <f aca="false">'Vstupní data'!A405</f>
        <v>0</v>
      </c>
      <c r="F405" s="66" t="str">
        <f aca="false">CONCATENATE('Vstupní data'!F405,'Vstupní data'!G405,'Vstupní data'!H405,'Vstupní data'!I405)</f>
        <v/>
      </c>
      <c r="G405" s="66"/>
      <c r="H405" s="66" t="n">
        <f aca="false">'Vstupní data'!K405</f>
        <v>0</v>
      </c>
      <c r="I405" s="66" t="n">
        <f aca="false">'Vstupní data'!L405</f>
        <v>0</v>
      </c>
      <c r="J405" s="66" t="n">
        <f aca="false">'Vstupní data'!K405*'Vstupní data'!M405/100</f>
        <v>0</v>
      </c>
      <c r="L405" s="66" t="n">
        <f aca="false">IF('Vstupní data'!N405="prostokořenný",0,IF('Vstupní data'!N405="krytokořenný","k",IF('Vstupní data'!N405="poloodrostky nebo odrostky, prostokořenné i krytokořenné","po",0)))</f>
        <v>0</v>
      </c>
      <c r="N405" s="66"/>
      <c r="O405" s="66" t="n">
        <f aca="false">'Vstupní data'!O405</f>
        <v>0</v>
      </c>
      <c r="P405" s="66" t="n">
        <f aca="false">IF(O405&gt;0,VLOOKUP(CONCATENATE(VLOOKUP(I405,'Pril3-drev'!$H$5:$K$83,4,0),"-",'Vstupní data'!R405),K2!$C$15:$D$23,2,0),0)</f>
        <v>0</v>
      </c>
      <c r="Q405" s="66" t="n">
        <f aca="false">IF(O405&gt;0,VLOOKUP(I405,'Pril3-drev'!$H$5:$I$83,2,0),0)</f>
        <v>0</v>
      </c>
      <c r="R405" s="66" t="n">
        <f aca="false">IF(Q405&gt;0,VLOOKUP(Q405,'Pril6-okus'!$A$5:$B$17,2,0),0)</f>
        <v>0</v>
      </c>
      <c r="S405" s="66" t="n">
        <f aca="false">IF(O405&gt;0,VLOOKUP(I405,'Pril3-drev'!$H$5:$J$83,3,0),0)</f>
        <v>0</v>
      </c>
      <c r="T405" s="66" t="str">
        <f aca="false">IF(O405&gt;0,IF(L405="k",0.9*VLOOKUP(S405,'ha-pocty-vyhl'!$A$5:$B$20,2,0),IF(L405="po",0.8*VLOOKUP(S405,'ha-pocty-vyhl'!$A$5:$B$20,2,0),VLOOKUP(S405,'ha-pocty-vyhl'!$A$5:$B$20,2,0))),"")</f>
        <v/>
      </c>
      <c r="U405" s="66" t="n">
        <f aca="false">'Vstupní data'!P405</f>
        <v>0</v>
      </c>
      <c r="V405" s="66" t="n">
        <f aca="false">IF(O405&gt;0,1.3*T405*1000*Z405/10000,0)</f>
        <v>0</v>
      </c>
      <c r="W405" s="66" t="n">
        <f aca="false">IF(O405&gt;0,1.3*T405*1000*Z405/10000,0)</f>
        <v>0</v>
      </c>
      <c r="X405" s="66" t="n">
        <f aca="false">IF(O405&gt;0,IF(O405&gt;V405,V405,O405),0)</f>
        <v>0</v>
      </c>
      <c r="Y405" s="66" t="n">
        <f aca="false">IF(O405&gt;0,IF(IF(U405&gt;W405,W405,U405)&lt;X405,W405,IF(U405&gt;W405,W405,U405)),0)</f>
        <v>0</v>
      </c>
      <c r="Z405" s="66" t="n">
        <f aca="false">IF(O405&gt;0,IF(J405&gt;0,J405,K405*H405/100),0)</f>
        <v>0</v>
      </c>
      <c r="AA405" s="67" t="n">
        <f aca="false">IF(O405&gt;0,CEILING(R405*P405*X405/Y405*Z405,1),0)</f>
        <v>0</v>
      </c>
      <c r="AB405" s="68" t="n">
        <f aca="false">IF(O405&gt;0,AA405/O405,0)</f>
        <v>0</v>
      </c>
      <c r="AC405" s="66" t="n">
        <f aca="false">'Vstupní data'!W405</f>
        <v>0</v>
      </c>
      <c r="AI405" s="66" t="str">
        <f aca="false">IF(OR('Vstupní data'!T405&gt;0,'Vstupní data'!U405&gt;0),VLOOKUP(I405,'Pril3-drev'!$H$5:$J$83,3,0),"")</f>
        <v/>
      </c>
      <c r="AJ405" s="66" t="n">
        <f aca="false">IF('Vstupní data'!V405="prostokořenný",0,IF('Vstupní data'!V405="krytokořenný","k",IF('Vstupní data'!V405="poloodrostky nebo odrostky, prostokořenné i krytokořenné","po",0)))</f>
        <v>0</v>
      </c>
      <c r="AK405" s="66" t="n">
        <f aca="false">IF(OR('Vstupní data'!T405&gt;0,'Vstupní data'!U405&gt;0),IF(AJ405="k",0.9*VLOOKUP(AI405,'ha-pocty-vyhl'!$A$5:$B$20,2,0),IF(AJ405="po",0.8*VLOOKUP(AI405,'ha-pocty-vyhl'!$A$5:$B$20,2,0),VLOOKUP(AI405,'ha-pocty-vyhl'!$A$5:$B$20,2,0))),0)</f>
        <v>0</v>
      </c>
      <c r="AL405" s="66" t="n">
        <f aca="false">IF(OR('Vstupní data'!T405&gt;0,'Vstupní data'!U405&gt;0),'Vstupní data'!K405*'Vstupní data'!M405/100,0)</f>
        <v>0</v>
      </c>
      <c r="AM405" s="66" t="n">
        <f aca="false">IF(OR('Vstupní data'!T405&gt;0,'Vstupní data'!U405&gt;0),IF('Vstupní data'!T405&gt;0,'Vstupní data'!T405,ROUND(10*'Vstupní data'!U405/AK405,0)),0)</f>
        <v>0</v>
      </c>
      <c r="AN405" s="69" t="n">
        <f aca="false">IF('Vstupní data'!T405&gt;0,   IF('Vstupní data'!T405&lt;=AL405,'Vstupní data'!T405,AL405),   IF(AM405&lt;AL405,AM405,AL405))</f>
        <v>0</v>
      </c>
      <c r="AO405" s="69" t="n">
        <f aca="false">'Vstupní data'!X405</f>
        <v>0</v>
      </c>
      <c r="AP405" s="66" t="n">
        <f aca="false">IF(OR('Vstupní data'!T405&gt;0,'Vstupní data'!U405&gt;0),IF(I405&lt;&gt;0,VLOOKUP(I405,'Pril3-drev'!$H$5:$I$83,2,0),0),0)</f>
        <v>0</v>
      </c>
      <c r="AQ405" s="66" t="n">
        <f aca="false">'Vstupní data'!Y405</f>
        <v>0</v>
      </c>
      <c r="AR405" s="66" t="str">
        <f aca="false">IF(AC405&gt;5,   IF('Vstupní data'!Y405&gt;0,   VLOOKUP(VLOOKUP(CONCATENATE(VLOOKUP(I405,'Pril3-drev'!$H$4:$L$83,5,0),AC405),'Pril3-drev'!$Q$4:$R$2803,2,0),'AVB-BS'!$C$5:$S$29 ,LOOKUP(AQ405,'AVB-BS'!$D$3:$S$3,'AVB-BS'!$D$1:$S$1) ,0 )   ,   IF('Vstupní data'!Z405&gt;0,'Vstupní data'!Z405,0)) , "")</f>
        <v/>
      </c>
      <c r="AS405" s="70" t="str">
        <f aca="false">IF(AC405&gt;5,VLOOKUP(CONCATENATE(AP405,AR405),'Pril1-THLPa'!$H$6:$N$96,4,0),"")</f>
        <v/>
      </c>
      <c r="AT405" s="70" t="str">
        <f aca="false">IF(AC405&gt;5,VLOOKUP(CONCATENATE(AP405,AR405),'Pril1-THLPa'!$H$6:$N$96,5,0),"")</f>
        <v/>
      </c>
      <c r="AU405" s="70" t="str">
        <f aca="false">IF(AC405&gt;5,VLOOKUP(CONCATENATE(AP405,AR405),'Pril1-THLPa'!$H$6:$N$96,6,0),"")</f>
        <v/>
      </c>
      <c r="AV405" s="70" t="str">
        <f aca="false">IF(AC405&gt;5,VLOOKUP(CONCATENATE(AP405,AR405),'Pril1-THLPa'!$H$6:$N$96,7,0),"")</f>
        <v/>
      </c>
      <c r="AW405" s="70" t="str">
        <f aca="false">IF(AC405&gt;5,VLOOKUP(CONCATENATE(AP405,AR405),'Pril1-THLPa'!$H$6:$O$96,8,0),"")</f>
        <v/>
      </c>
      <c r="AX405" s="66" t="n">
        <f aca="false">IF(AC405&gt;0,IF(AND(AC405&gt;0,AC405&lt;=5),VLOOKUP(AP405,'Pril1-THLPa'!$A$6:$F$18,LOOKUP(AC405,'Pril1-THLPa'!$B$5:$F$5,'Pril1-THLPa'!$B$4:$F$4),0),AS405+AT405*(AC405-5)+AU405*POWER(AC405-5,2)+AV405*POWER(AC405-5,3)+AW405*POWER(AC405-5,4)),0)</f>
        <v>0</v>
      </c>
      <c r="AY405" s="71"/>
      <c r="AZ405" s="66" t="n">
        <f aca="false">'Vstupní data'!AA405</f>
        <v>0</v>
      </c>
      <c r="BA405" s="66" t="n">
        <f aca="false">IF(OR('Vstupní data'!T405&gt;0,'Vstupní data'!U405&gt;0),IF(AC405&lt;&gt;"",AX405*AO405/10*(100+AZ405)/100,0),0)</f>
        <v>0</v>
      </c>
      <c r="BB405" s="67" t="n">
        <f aca="false">IF(AC405&lt;&gt;"",ROUND(BA405*AN405,0),0)</f>
        <v>0</v>
      </c>
      <c r="BC405" s="68" t="str">
        <f aca="false">IF(AE405&gt;0,BB405/AE405,"")</f>
        <v/>
      </c>
      <c r="BD405" s="66" t="n">
        <f aca="false">'Vstupní data'!AE405</f>
        <v>0</v>
      </c>
      <c r="BF405" s="66" t="n">
        <f aca="false">'Vstupní data'!AC405</f>
        <v>0</v>
      </c>
      <c r="BH405" s="66" t="n">
        <f aca="false">'Vstupní data'!AD405</f>
        <v>0</v>
      </c>
      <c r="BI405" s="66" t="n">
        <f aca="false">'Vstupní data'!AF405</f>
        <v>0</v>
      </c>
      <c r="BJ405" s="69" t="n">
        <f aca="false">'Vstupní data'!AG405</f>
        <v>0</v>
      </c>
      <c r="BK405" s="69" t="n">
        <f aca="false">IF(BF405&lt;&gt;0,VLOOKUP(I405,'Pril3-drev'!$H$5:$I$83,2,0),0)</f>
        <v>0</v>
      </c>
      <c r="BL405" s="69" t="n">
        <f aca="false">IF(BF405&lt;&gt;0,VLOOKUP(BK405,'Pril3-drev'!$A$5:$C$17,3,0),0)</f>
        <v>0</v>
      </c>
      <c r="BM405" s="69" t="n">
        <f aca="false">'Vstupní data'!AH405</f>
        <v>0</v>
      </c>
      <c r="BN405" s="69" t="n">
        <f aca="false">IF('Vstupní data'!AH405&gt;0,   VLOOKUP(VLOOKUP(CONCATENATE(VLOOKUP(I405,'Pril3-drev'!$H$4:$L$83,5,0),BD405),'Pril3-drev'!$Q$4:$R$2803,2,0),'AVB-BS'!$C$5:$S$29 ,LOOKUP(BM405,'AVB-BS'!$D$3:$S$3,'AVB-BS'!$D$1:$S$1) ,0 )   ,   IF('Vstupní data'!AI405&gt;0,'Vstupní data'!AI405,0))</f>
        <v>0</v>
      </c>
      <c r="BO405" s="69" t="str">
        <f aca="false">IF(BX405&gt;5,VLOOKUP(CONCATENATE(BK405,BN405),'Pril1-THLPa'!$H$6:$N$96,4,0),"")</f>
        <v/>
      </c>
      <c r="BP405" s="69" t="str">
        <f aca="false">IF(BX405&gt;5,VLOOKUP(CONCATENATE(BK405,BN405),'Pril1-THLPa'!$H$6:$N$96,5,0),"")</f>
        <v/>
      </c>
      <c r="BQ405" s="69" t="str">
        <f aca="false">IF(BX405&gt;5,VLOOKUP(CONCATENATE(BK405,BN405),'Pril1-THLPa'!$H$6:$N$96,6,0),"")</f>
        <v/>
      </c>
      <c r="BR405" s="69" t="str">
        <f aca="false">IF(BX405&gt;5,VLOOKUP(CONCATENATE(BK405,BN405),'Pril1-THLPa'!$H$6:$N$96,7,0),"")</f>
        <v/>
      </c>
      <c r="BS405" s="69" t="str">
        <f aca="false">IF(BX405&gt;5,VLOOKUP(CONCATENATE(BK405,BN405),'Pril1-THLPa'!$H$6:$O$96,8,0),"")</f>
        <v/>
      </c>
      <c r="BT405" s="69" t="str">
        <f aca="false">IF(BF405&gt;0, IF(BK405="smrk",  VLOOKUP(VLOOKUP(BD405,'Pril9-K3'!$L$8:$M$207,2,0),'Pril9-K3'!$A$8:$J$16,LOOKUP(BN405,'Pril9-K3'!$A$7:$J$7,'Pril9-K3'!$A$5:$J$5),0), IF(AND(BK405&lt;&gt;"smrk",'Vstupní data'!AK405&lt;&gt;""),'Vstupní data'!AK405,   VLOOKUP(VLOOKUP(BD405,'Pril9-K3'!$L$8:$M$207,2,0),'Pril9-K3'!$A$8:$J$16,LOOKUP(BN405,'Pril9-K3'!$A$7:$J$7,'Pril9-K3'!$A$5:$J$5),0)   )),   "")</f>
        <v/>
      </c>
      <c r="BV405" s="69" t="n">
        <f aca="false">'Vstupní data'!AJ405</f>
        <v>0</v>
      </c>
      <c r="BW405" s="69" t="n">
        <f aca="false">IF(BF405&gt;0,IF(J405&gt;0,J405,K405*H405/100),0)</f>
        <v>0</v>
      </c>
      <c r="BX405" s="69" t="n">
        <f aca="false">IF(BF405&gt;0,IF(BJ405&gt;BL405,BL405,BJ405),0)</f>
        <v>0</v>
      </c>
      <c r="BY405" s="69" t="n">
        <f aca="false">IF(BD405=0,0,IF(AND(BX405&gt;0,BX405&lt;=5),  IF(AND(BX405&gt;0,BX405&lt;=5),VLOOKUP(BK405,'Pril1-THLPa'!$A$6:$F$18,IF(AND(BX405&gt;0,BX405&lt;=5),LOOKUP(BX405,'Pril1-THLPa'!$B$5:$F$5,'Pril1-THLPa'!$B$4:$F$4),""),0),""),  IF(BX405&gt;5,BO405+BP405*(BX405-5)+BQ405*POWER(BX405-5,2)+BR405*POWER(BX405-5,3)+BS405*POWER(BX405-5,4),"")))</f>
        <v>0</v>
      </c>
      <c r="BZ405" s="69" t="n">
        <f aca="false">IF(BY405&gt;0,BY405*BI405/10*BW405*(100+BV405)/100,0)</f>
        <v>0</v>
      </c>
      <c r="CA405" s="69" t="n">
        <f aca="false">IF(BD405&gt;0,BX405-IF(BD405&gt;BX405,BX405,BD405),0)</f>
        <v>0</v>
      </c>
      <c r="CB405" s="69" t="n">
        <f aca="false">POWER(1.01,CA405)</f>
        <v>1</v>
      </c>
      <c r="CC405" s="69" t="n">
        <f aca="false">IF(BF405&gt;0,IF(BF405&gt;BH405,1,BF405/BH405),0)</f>
        <v>0</v>
      </c>
      <c r="CD405" s="72" t="n">
        <f aca="false">IF(BD405=0,0,IF(BF405&gt;0,ROUND(IF(CB405&lt;&gt;0,BZ405*BT405*1/CB405*CC405,0),0),0))</f>
        <v>0</v>
      </c>
      <c r="CE405" s="73" t="str">
        <f aca="false">IF(BF405&gt;0,IF(BF405&gt;BH405,CD405/BF405,CD405/BH405),"")</f>
        <v/>
      </c>
      <c r="CF405" s="69" t="n">
        <f aca="false">'Vstupní data'!AM405</f>
        <v>0</v>
      </c>
      <c r="CG405" s="69" t="n">
        <f aca="false">'Vstupní data'!AN405</f>
        <v>0</v>
      </c>
      <c r="CH405" s="69" t="n">
        <f aca="false">'Vstupní data'!AO405</f>
        <v>0</v>
      </c>
      <c r="CI405" s="69" t="n">
        <f aca="false">'Vstupní data'!AP405</f>
        <v>0</v>
      </c>
      <c r="CJ405" s="72" t="n">
        <f aca="false">ROUND(CH405*CI405,0)</f>
        <v>0</v>
      </c>
      <c r="CK405" s="74" t="str">
        <f aca="false">IF(OR(AA405&gt;0,BB405&gt;0,CD405&gt;0,CJ405&gt;0),AA405+BB405+CD405+CJ405,"")</f>
        <v/>
      </c>
    </row>
    <row r="406" customFormat="false" ht="12.8" hidden="false" customHeight="false" outlineLevel="0" collapsed="false">
      <c r="A406" s="66" t="n">
        <f aca="false">'Vstupní data'!A406</f>
        <v>0</v>
      </c>
      <c r="F406" s="66" t="str">
        <f aca="false">CONCATENATE('Vstupní data'!F406,'Vstupní data'!G406,'Vstupní data'!H406,'Vstupní data'!I406)</f>
        <v/>
      </c>
      <c r="G406" s="66"/>
      <c r="H406" s="66" t="n">
        <f aca="false">'Vstupní data'!K406</f>
        <v>0</v>
      </c>
      <c r="I406" s="66" t="n">
        <f aca="false">'Vstupní data'!L406</f>
        <v>0</v>
      </c>
      <c r="J406" s="66" t="n">
        <f aca="false">'Vstupní data'!K406*'Vstupní data'!M406/100</f>
        <v>0</v>
      </c>
      <c r="L406" s="66" t="n">
        <f aca="false">IF('Vstupní data'!N406="prostokořenný",0,IF('Vstupní data'!N406="krytokořenný","k",IF('Vstupní data'!N406="poloodrostky nebo odrostky, prostokořenné i krytokořenné","po",0)))</f>
        <v>0</v>
      </c>
      <c r="N406" s="66"/>
      <c r="O406" s="66" t="n">
        <f aca="false">'Vstupní data'!O406</f>
        <v>0</v>
      </c>
      <c r="P406" s="66" t="n">
        <f aca="false">IF(O406&gt;0,VLOOKUP(CONCATENATE(VLOOKUP(I406,'Pril3-drev'!$H$5:$K$83,4,0),"-",'Vstupní data'!R406),K2!$C$15:$D$23,2,0),0)</f>
        <v>0</v>
      </c>
      <c r="Q406" s="66" t="n">
        <f aca="false">IF(O406&gt;0,VLOOKUP(I406,'Pril3-drev'!$H$5:$I$83,2,0),0)</f>
        <v>0</v>
      </c>
      <c r="R406" s="66" t="n">
        <f aca="false">IF(Q406&gt;0,VLOOKUP(Q406,'Pril6-okus'!$A$5:$B$17,2,0),0)</f>
        <v>0</v>
      </c>
      <c r="S406" s="66" t="n">
        <f aca="false">IF(O406&gt;0,VLOOKUP(I406,'Pril3-drev'!$H$5:$J$83,3,0),0)</f>
        <v>0</v>
      </c>
      <c r="T406" s="66" t="str">
        <f aca="false">IF(O406&gt;0,IF(L406="k",0.9*VLOOKUP(S406,'ha-pocty-vyhl'!$A$5:$B$20,2,0),IF(L406="po",0.8*VLOOKUP(S406,'ha-pocty-vyhl'!$A$5:$B$20,2,0),VLOOKUP(S406,'ha-pocty-vyhl'!$A$5:$B$20,2,0))),"")</f>
        <v/>
      </c>
      <c r="U406" s="66" t="n">
        <f aca="false">'Vstupní data'!P406</f>
        <v>0</v>
      </c>
      <c r="V406" s="66" t="n">
        <f aca="false">IF(O406&gt;0,1.3*T406*1000*Z406/10000,0)</f>
        <v>0</v>
      </c>
      <c r="W406" s="66" t="n">
        <f aca="false">IF(O406&gt;0,1.3*T406*1000*Z406/10000,0)</f>
        <v>0</v>
      </c>
      <c r="X406" s="66" t="n">
        <f aca="false">IF(O406&gt;0,IF(O406&gt;V406,V406,O406),0)</f>
        <v>0</v>
      </c>
      <c r="Y406" s="66" t="n">
        <f aca="false">IF(O406&gt;0,IF(IF(U406&gt;W406,W406,U406)&lt;X406,W406,IF(U406&gt;W406,W406,U406)),0)</f>
        <v>0</v>
      </c>
      <c r="Z406" s="66" t="n">
        <f aca="false">IF(O406&gt;0,IF(J406&gt;0,J406,K406*H406/100),0)</f>
        <v>0</v>
      </c>
      <c r="AA406" s="67" t="n">
        <f aca="false">IF(O406&gt;0,CEILING(R406*P406*X406/Y406*Z406,1),0)</f>
        <v>0</v>
      </c>
      <c r="AB406" s="68" t="n">
        <f aca="false">IF(O406&gt;0,AA406/O406,0)</f>
        <v>0</v>
      </c>
      <c r="AC406" s="66" t="n">
        <f aca="false">'Vstupní data'!W406</f>
        <v>0</v>
      </c>
      <c r="AI406" s="66" t="str">
        <f aca="false">IF(OR('Vstupní data'!T406&gt;0,'Vstupní data'!U406&gt;0),VLOOKUP(I406,'Pril3-drev'!$H$5:$J$83,3,0),"")</f>
        <v/>
      </c>
      <c r="AJ406" s="66" t="n">
        <f aca="false">IF('Vstupní data'!V406="prostokořenný",0,IF('Vstupní data'!V406="krytokořenný","k",IF('Vstupní data'!V406="poloodrostky nebo odrostky, prostokořenné i krytokořenné","po",0)))</f>
        <v>0</v>
      </c>
      <c r="AK406" s="66" t="n">
        <f aca="false">IF(OR('Vstupní data'!T406&gt;0,'Vstupní data'!U406&gt;0),IF(AJ406="k",0.9*VLOOKUP(AI406,'ha-pocty-vyhl'!$A$5:$B$20,2,0),IF(AJ406="po",0.8*VLOOKUP(AI406,'ha-pocty-vyhl'!$A$5:$B$20,2,0),VLOOKUP(AI406,'ha-pocty-vyhl'!$A$5:$B$20,2,0))),0)</f>
        <v>0</v>
      </c>
      <c r="AL406" s="66" t="n">
        <f aca="false">IF(OR('Vstupní data'!T406&gt;0,'Vstupní data'!U406&gt;0),'Vstupní data'!K406*'Vstupní data'!M406/100,0)</f>
        <v>0</v>
      </c>
      <c r="AM406" s="66" t="n">
        <f aca="false">IF(OR('Vstupní data'!T406&gt;0,'Vstupní data'!U406&gt;0),IF('Vstupní data'!T406&gt;0,'Vstupní data'!T406,ROUND(10*'Vstupní data'!U406/AK406,0)),0)</f>
        <v>0</v>
      </c>
      <c r="AN406" s="69" t="n">
        <f aca="false">IF('Vstupní data'!T406&gt;0,   IF('Vstupní data'!T406&lt;=AL406,'Vstupní data'!T406,AL406),   IF(AM406&lt;AL406,AM406,AL406))</f>
        <v>0</v>
      </c>
      <c r="AO406" s="69" t="n">
        <f aca="false">'Vstupní data'!X406</f>
        <v>0</v>
      </c>
      <c r="AP406" s="66" t="n">
        <f aca="false">IF(OR('Vstupní data'!T406&gt;0,'Vstupní data'!U406&gt;0),IF(I406&lt;&gt;0,VLOOKUP(I406,'Pril3-drev'!$H$5:$I$83,2,0),0),0)</f>
        <v>0</v>
      </c>
      <c r="AQ406" s="66" t="n">
        <f aca="false">'Vstupní data'!Y406</f>
        <v>0</v>
      </c>
      <c r="AR406" s="66" t="str">
        <f aca="false">IF(AC406&gt;5,   IF('Vstupní data'!Y406&gt;0,   VLOOKUP(VLOOKUP(CONCATENATE(VLOOKUP(I406,'Pril3-drev'!$H$4:$L$83,5,0),AC406),'Pril3-drev'!$Q$4:$R$2803,2,0),'AVB-BS'!$C$5:$S$29 ,LOOKUP(AQ406,'AVB-BS'!$D$3:$S$3,'AVB-BS'!$D$1:$S$1) ,0 )   ,   IF('Vstupní data'!Z406&gt;0,'Vstupní data'!Z406,0)) , "")</f>
        <v/>
      </c>
      <c r="AS406" s="70" t="str">
        <f aca="false">IF(AC406&gt;5,VLOOKUP(CONCATENATE(AP406,AR406),'Pril1-THLPa'!$H$6:$N$96,4,0),"")</f>
        <v/>
      </c>
      <c r="AT406" s="70" t="str">
        <f aca="false">IF(AC406&gt;5,VLOOKUP(CONCATENATE(AP406,AR406),'Pril1-THLPa'!$H$6:$N$96,5,0),"")</f>
        <v/>
      </c>
      <c r="AU406" s="70" t="str">
        <f aca="false">IF(AC406&gt;5,VLOOKUP(CONCATENATE(AP406,AR406),'Pril1-THLPa'!$H$6:$N$96,6,0),"")</f>
        <v/>
      </c>
      <c r="AV406" s="70" t="str">
        <f aca="false">IF(AC406&gt;5,VLOOKUP(CONCATENATE(AP406,AR406),'Pril1-THLPa'!$H$6:$N$96,7,0),"")</f>
        <v/>
      </c>
      <c r="AW406" s="70" t="str">
        <f aca="false">IF(AC406&gt;5,VLOOKUP(CONCATENATE(AP406,AR406),'Pril1-THLPa'!$H$6:$O$96,8,0),"")</f>
        <v/>
      </c>
      <c r="AX406" s="66" t="n">
        <f aca="false">IF(AC406&gt;0,IF(AND(AC406&gt;0,AC406&lt;=5),VLOOKUP(AP406,'Pril1-THLPa'!$A$6:$F$18,LOOKUP(AC406,'Pril1-THLPa'!$B$5:$F$5,'Pril1-THLPa'!$B$4:$F$4),0),AS406+AT406*(AC406-5)+AU406*POWER(AC406-5,2)+AV406*POWER(AC406-5,3)+AW406*POWER(AC406-5,4)),0)</f>
        <v>0</v>
      </c>
      <c r="AY406" s="71"/>
      <c r="AZ406" s="66" t="n">
        <f aca="false">'Vstupní data'!AA406</f>
        <v>0</v>
      </c>
      <c r="BA406" s="66" t="n">
        <f aca="false">IF(OR('Vstupní data'!T406&gt;0,'Vstupní data'!U406&gt;0),IF(AC406&lt;&gt;"",AX406*AO406/10*(100+AZ406)/100,0),0)</f>
        <v>0</v>
      </c>
      <c r="BB406" s="67" t="n">
        <f aca="false">IF(AC406&lt;&gt;"",ROUND(BA406*AN406,0),0)</f>
        <v>0</v>
      </c>
      <c r="BC406" s="68" t="str">
        <f aca="false">IF(AE406&gt;0,BB406/AE406,"")</f>
        <v/>
      </c>
      <c r="BD406" s="66" t="n">
        <f aca="false">'Vstupní data'!AE406</f>
        <v>0</v>
      </c>
      <c r="BF406" s="66" t="n">
        <f aca="false">'Vstupní data'!AC406</f>
        <v>0</v>
      </c>
      <c r="BH406" s="66" t="n">
        <f aca="false">'Vstupní data'!AD406</f>
        <v>0</v>
      </c>
      <c r="BI406" s="66" t="n">
        <f aca="false">'Vstupní data'!AF406</f>
        <v>0</v>
      </c>
      <c r="BJ406" s="69" t="n">
        <f aca="false">'Vstupní data'!AG406</f>
        <v>0</v>
      </c>
      <c r="BK406" s="69" t="n">
        <f aca="false">IF(BF406&lt;&gt;0,VLOOKUP(I406,'Pril3-drev'!$H$5:$I$83,2,0),0)</f>
        <v>0</v>
      </c>
      <c r="BL406" s="69" t="n">
        <f aca="false">IF(BF406&lt;&gt;0,VLOOKUP(BK406,'Pril3-drev'!$A$5:$C$17,3,0),0)</f>
        <v>0</v>
      </c>
      <c r="BM406" s="69" t="n">
        <f aca="false">'Vstupní data'!AH406</f>
        <v>0</v>
      </c>
      <c r="BN406" s="69" t="n">
        <f aca="false">IF('Vstupní data'!AH406&gt;0,   VLOOKUP(VLOOKUP(CONCATENATE(VLOOKUP(I406,'Pril3-drev'!$H$4:$L$83,5,0),BD406),'Pril3-drev'!$Q$4:$R$2803,2,0),'AVB-BS'!$C$5:$S$29 ,LOOKUP(BM406,'AVB-BS'!$D$3:$S$3,'AVB-BS'!$D$1:$S$1) ,0 )   ,   IF('Vstupní data'!AI406&gt;0,'Vstupní data'!AI406,0))</f>
        <v>0</v>
      </c>
      <c r="BO406" s="69" t="str">
        <f aca="false">IF(BX406&gt;5,VLOOKUP(CONCATENATE(BK406,BN406),'Pril1-THLPa'!$H$6:$N$96,4,0),"")</f>
        <v/>
      </c>
      <c r="BP406" s="69" t="str">
        <f aca="false">IF(BX406&gt;5,VLOOKUP(CONCATENATE(BK406,BN406),'Pril1-THLPa'!$H$6:$N$96,5,0),"")</f>
        <v/>
      </c>
      <c r="BQ406" s="69" t="str">
        <f aca="false">IF(BX406&gt;5,VLOOKUP(CONCATENATE(BK406,BN406),'Pril1-THLPa'!$H$6:$N$96,6,0),"")</f>
        <v/>
      </c>
      <c r="BR406" s="69" t="str">
        <f aca="false">IF(BX406&gt;5,VLOOKUP(CONCATENATE(BK406,BN406),'Pril1-THLPa'!$H$6:$N$96,7,0),"")</f>
        <v/>
      </c>
      <c r="BS406" s="69" t="str">
        <f aca="false">IF(BX406&gt;5,VLOOKUP(CONCATENATE(BK406,BN406),'Pril1-THLPa'!$H$6:$O$96,8,0),"")</f>
        <v/>
      </c>
      <c r="BT406" s="69" t="str">
        <f aca="false">IF(BF406&gt;0, IF(BK406="smrk",  VLOOKUP(VLOOKUP(BD406,'Pril9-K3'!$L$8:$M$207,2,0),'Pril9-K3'!$A$8:$J$16,LOOKUP(BN406,'Pril9-K3'!$A$7:$J$7,'Pril9-K3'!$A$5:$J$5),0), IF(AND(BK406&lt;&gt;"smrk",'Vstupní data'!AK406&lt;&gt;""),'Vstupní data'!AK406,   VLOOKUP(VLOOKUP(BD406,'Pril9-K3'!$L$8:$M$207,2,0),'Pril9-K3'!$A$8:$J$16,LOOKUP(BN406,'Pril9-K3'!$A$7:$J$7,'Pril9-K3'!$A$5:$J$5),0)   )),   "")</f>
        <v/>
      </c>
      <c r="BV406" s="69" t="n">
        <f aca="false">'Vstupní data'!AJ406</f>
        <v>0</v>
      </c>
      <c r="BW406" s="69" t="n">
        <f aca="false">IF(BF406&gt;0,IF(J406&gt;0,J406,K406*H406/100),0)</f>
        <v>0</v>
      </c>
      <c r="BX406" s="69" t="n">
        <f aca="false">IF(BF406&gt;0,IF(BJ406&gt;BL406,BL406,BJ406),0)</f>
        <v>0</v>
      </c>
      <c r="BY406" s="69" t="n">
        <f aca="false">IF(BD406=0,0,IF(AND(BX406&gt;0,BX406&lt;=5),  IF(AND(BX406&gt;0,BX406&lt;=5),VLOOKUP(BK406,'Pril1-THLPa'!$A$6:$F$18,IF(AND(BX406&gt;0,BX406&lt;=5),LOOKUP(BX406,'Pril1-THLPa'!$B$5:$F$5,'Pril1-THLPa'!$B$4:$F$4),""),0),""),  IF(BX406&gt;5,BO406+BP406*(BX406-5)+BQ406*POWER(BX406-5,2)+BR406*POWER(BX406-5,3)+BS406*POWER(BX406-5,4),"")))</f>
        <v>0</v>
      </c>
      <c r="BZ406" s="69" t="n">
        <f aca="false">IF(BY406&gt;0,BY406*BI406/10*BW406*(100+BV406)/100,0)</f>
        <v>0</v>
      </c>
      <c r="CA406" s="69" t="n">
        <f aca="false">IF(BD406&gt;0,BX406-IF(BD406&gt;BX406,BX406,BD406),0)</f>
        <v>0</v>
      </c>
      <c r="CB406" s="69" t="n">
        <f aca="false">POWER(1.01,CA406)</f>
        <v>1</v>
      </c>
      <c r="CC406" s="69" t="n">
        <f aca="false">IF(BF406&gt;0,IF(BF406&gt;BH406,1,BF406/BH406),0)</f>
        <v>0</v>
      </c>
      <c r="CD406" s="72" t="n">
        <f aca="false">IF(BD406=0,0,IF(BF406&gt;0,ROUND(IF(CB406&lt;&gt;0,BZ406*BT406*1/CB406*CC406,0),0),0))</f>
        <v>0</v>
      </c>
      <c r="CE406" s="73" t="str">
        <f aca="false">IF(BF406&gt;0,IF(BF406&gt;BH406,CD406/BF406,CD406/BH406),"")</f>
        <v/>
      </c>
      <c r="CF406" s="69" t="n">
        <f aca="false">'Vstupní data'!AM406</f>
        <v>0</v>
      </c>
      <c r="CG406" s="69" t="n">
        <f aca="false">'Vstupní data'!AN406</f>
        <v>0</v>
      </c>
      <c r="CH406" s="69" t="n">
        <f aca="false">'Vstupní data'!AO406</f>
        <v>0</v>
      </c>
      <c r="CI406" s="69" t="n">
        <f aca="false">'Vstupní data'!AP406</f>
        <v>0</v>
      </c>
      <c r="CJ406" s="72" t="n">
        <f aca="false">ROUND(CH406*CI406,0)</f>
        <v>0</v>
      </c>
      <c r="CK406" s="74" t="str">
        <f aca="false">IF(OR(AA406&gt;0,BB406&gt;0,CD406&gt;0,CJ406&gt;0),AA406+BB406+CD406+CJ406,"")</f>
        <v/>
      </c>
    </row>
    <row r="407" customFormat="false" ht="12.8" hidden="false" customHeight="false" outlineLevel="0" collapsed="false">
      <c r="A407" s="66" t="n">
        <f aca="false">'Vstupní data'!A407</f>
        <v>0</v>
      </c>
      <c r="F407" s="66" t="str">
        <f aca="false">CONCATENATE('Vstupní data'!F407,'Vstupní data'!G407,'Vstupní data'!H407,'Vstupní data'!I407)</f>
        <v/>
      </c>
      <c r="G407" s="66"/>
      <c r="H407" s="66" t="n">
        <f aca="false">'Vstupní data'!K407</f>
        <v>0</v>
      </c>
      <c r="I407" s="66" t="n">
        <f aca="false">'Vstupní data'!L407</f>
        <v>0</v>
      </c>
      <c r="J407" s="66" t="n">
        <f aca="false">'Vstupní data'!K407*'Vstupní data'!M407/100</f>
        <v>0</v>
      </c>
      <c r="L407" s="66" t="n">
        <f aca="false">IF('Vstupní data'!N407="prostokořenný",0,IF('Vstupní data'!N407="krytokořenný","k",IF('Vstupní data'!N407="poloodrostky nebo odrostky, prostokořenné i krytokořenné","po",0)))</f>
        <v>0</v>
      </c>
      <c r="N407" s="66"/>
      <c r="O407" s="66" t="n">
        <f aca="false">'Vstupní data'!O407</f>
        <v>0</v>
      </c>
      <c r="P407" s="66" t="n">
        <f aca="false">IF(O407&gt;0,VLOOKUP(CONCATENATE(VLOOKUP(I407,'Pril3-drev'!$H$5:$K$83,4,0),"-",'Vstupní data'!R407),K2!$C$15:$D$23,2,0),0)</f>
        <v>0</v>
      </c>
      <c r="Q407" s="66" t="n">
        <f aca="false">IF(O407&gt;0,VLOOKUP(I407,'Pril3-drev'!$H$5:$I$83,2,0),0)</f>
        <v>0</v>
      </c>
      <c r="R407" s="66" t="n">
        <f aca="false">IF(Q407&gt;0,VLOOKUP(Q407,'Pril6-okus'!$A$5:$B$17,2,0),0)</f>
        <v>0</v>
      </c>
      <c r="S407" s="66" t="n">
        <f aca="false">IF(O407&gt;0,VLOOKUP(I407,'Pril3-drev'!$H$5:$J$83,3,0),0)</f>
        <v>0</v>
      </c>
      <c r="T407" s="66" t="str">
        <f aca="false">IF(O407&gt;0,IF(L407="k",0.9*VLOOKUP(S407,'ha-pocty-vyhl'!$A$5:$B$20,2,0),IF(L407="po",0.8*VLOOKUP(S407,'ha-pocty-vyhl'!$A$5:$B$20,2,0),VLOOKUP(S407,'ha-pocty-vyhl'!$A$5:$B$20,2,0))),"")</f>
        <v/>
      </c>
      <c r="U407" s="66" t="n">
        <f aca="false">'Vstupní data'!P407</f>
        <v>0</v>
      </c>
      <c r="V407" s="66" t="n">
        <f aca="false">IF(O407&gt;0,1.3*T407*1000*Z407/10000,0)</f>
        <v>0</v>
      </c>
      <c r="W407" s="66" t="n">
        <f aca="false">IF(O407&gt;0,1.3*T407*1000*Z407/10000,0)</f>
        <v>0</v>
      </c>
      <c r="X407" s="66" t="n">
        <f aca="false">IF(O407&gt;0,IF(O407&gt;V407,V407,O407),0)</f>
        <v>0</v>
      </c>
      <c r="Y407" s="66" t="n">
        <f aca="false">IF(O407&gt;0,IF(IF(U407&gt;W407,W407,U407)&lt;X407,W407,IF(U407&gt;W407,W407,U407)),0)</f>
        <v>0</v>
      </c>
      <c r="Z407" s="66" t="n">
        <f aca="false">IF(O407&gt;0,IF(J407&gt;0,J407,K407*H407/100),0)</f>
        <v>0</v>
      </c>
      <c r="AA407" s="67" t="n">
        <f aca="false">IF(O407&gt;0,CEILING(R407*P407*X407/Y407*Z407,1),0)</f>
        <v>0</v>
      </c>
      <c r="AB407" s="68" t="n">
        <f aca="false">IF(O407&gt;0,AA407/O407,0)</f>
        <v>0</v>
      </c>
      <c r="AC407" s="66" t="n">
        <f aca="false">'Vstupní data'!W407</f>
        <v>0</v>
      </c>
      <c r="AI407" s="66" t="str">
        <f aca="false">IF(OR('Vstupní data'!T407&gt;0,'Vstupní data'!U407&gt;0),VLOOKUP(I407,'Pril3-drev'!$H$5:$J$83,3,0),"")</f>
        <v/>
      </c>
      <c r="AJ407" s="66" t="n">
        <f aca="false">IF('Vstupní data'!V407="prostokořenný",0,IF('Vstupní data'!V407="krytokořenný","k",IF('Vstupní data'!V407="poloodrostky nebo odrostky, prostokořenné i krytokořenné","po",0)))</f>
        <v>0</v>
      </c>
      <c r="AK407" s="66" t="n">
        <f aca="false">IF(OR('Vstupní data'!T407&gt;0,'Vstupní data'!U407&gt;0),IF(AJ407="k",0.9*VLOOKUP(AI407,'ha-pocty-vyhl'!$A$5:$B$20,2,0),IF(AJ407="po",0.8*VLOOKUP(AI407,'ha-pocty-vyhl'!$A$5:$B$20,2,0),VLOOKUP(AI407,'ha-pocty-vyhl'!$A$5:$B$20,2,0))),0)</f>
        <v>0</v>
      </c>
      <c r="AL407" s="66" t="n">
        <f aca="false">IF(OR('Vstupní data'!T407&gt;0,'Vstupní data'!U407&gt;0),'Vstupní data'!K407*'Vstupní data'!M407/100,0)</f>
        <v>0</v>
      </c>
      <c r="AM407" s="66" t="n">
        <f aca="false">IF(OR('Vstupní data'!T407&gt;0,'Vstupní data'!U407&gt;0),IF('Vstupní data'!T407&gt;0,'Vstupní data'!T407,ROUND(10*'Vstupní data'!U407/AK407,0)),0)</f>
        <v>0</v>
      </c>
      <c r="AN407" s="69" t="n">
        <f aca="false">IF('Vstupní data'!T407&gt;0,   IF('Vstupní data'!T407&lt;=AL407,'Vstupní data'!T407,AL407),   IF(AM407&lt;AL407,AM407,AL407))</f>
        <v>0</v>
      </c>
      <c r="AO407" s="69" t="n">
        <f aca="false">'Vstupní data'!X407</f>
        <v>0</v>
      </c>
      <c r="AP407" s="66" t="n">
        <f aca="false">IF(OR('Vstupní data'!T407&gt;0,'Vstupní data'!U407&gt;0),IF(I407&lt;&gt;0,VLOOKUP(I407,'Pril3-drev'!$H$5:$I$83,2,0),0),0)</f>
        <v>0</v>
      </c>
      <c r="AQ407" s="66" t="n">
        <f aca="false">'Vstupní data'!Y407</f>
        <v>0</v>
      </c>
      <c r="AR407" s="66" t="str">
        <f aca="false">IF(AC407&gt;5,   IF('Vstupní data'!Y407&gt;0,   VLOOKUP(VLOOKUP(CONCATENATE(VLOOKUP(I407,'Pril3-drev'!$H$4:$L$83,5,0),AC407),'Pril3-drev'!$Q$4:$R$2803,2,0),'AVB-BS'!$C$5:$S$29 ,LOOKUP(AQ407,'AVB-BS'!$D$3:$S$3,'AVB-BS'!$D$1:$S$1) ,0 )   ,   IF('Vstupní data'!Z407&gt;0,'Vstupní data'!Z407,0)) , "")</f>
        <v/>
      </c>
      <c r="AS407" s="70" t="str">
        <f aca="false">IF(AC407&gt;5,VLOOKUP(CONCATENATE(AP407,AR407),'Pril1-THLPa'!$H$6:$N$96,4,0),"")</f>
        <v/>
      </c>
      <c r="AT407" s="70" t="str">
        <f aca="false">IF(AC407&gt;5,VLOOKUP(CONCATENATE(AP407,AR407),'Pril1-THLPa'!$H$6:$N$96,5,0),"")</f>
        <v/>
      </c>
      <c r="AU407" s="70" t="str">
        <f aca="false">IF(AC407&gt;5,VLOOKUP(CONCATENATE(AP407,AR407),'Pril1-THLPa'!$H$6:$N$96,6,0),"")</f>
        <v/>
      </c>
      <c r="AV407" s="70" t="str">
        <f aca="false">IF(AC407&gt;5,VLOOKUP(CONCATENATE(AP407,AR407),'Pril1-THLPa'!$H$6:$N$96,7,0),"")</f>
        <v/>
      </c>
      <c r="AW407" s="70" t="str">
        <f aca="false">IF(AC407&gt;5,VLOOKUP(CONCATENATE(AP407,AR407),'Pril1-THLPa'!$H$6:$O$96,8,0),"")</f>
        <v/>
      </c>
      <c r="AX407" s="66" t="n">
        <f aca="false">IF(AC407&gt;0,IF(AND(AC407&gt;0,AC407&lt;=5),VLOOKUP(AP407,'Pril1-THLPa'!$A$6:$F$18,LOOKUP(AC407,'Pril1-THLPa'!$B$5:$F$5,'Pril1-THLPa'!$B$4:$F$4),0),AS407+AT407*(AC407-5)+AU407*POWER(AC407-5,2)+AV407*POWER(AC407-5,3)+AW407*POWER(AC407-5,4)),0)</f>
        <v>0</v>
      </c>
      <c r="AY407" s="71"/>
      <c r="AZ407" s="66" t="n">
        <f aca="false">'Vstupní data'!AA407</f>
        <v>0</v>
      </c>
      <c r="BA407" s="66" t="n">
        <f aca="false">IF(OR('Vstupní data'!T407&gt;0,'Vstupní data'!U407&gt;0),IF(AC407&lt;&gt;"",AX407*AO407/10*(100+AZ407)/100,0),0)</f>
        <v>0</v>
      </c>
      <c r="BB407" s="67" t="n">
        <f aca="false">IF(AC407&lt;&gt;"",ROUND(BA407*AN407,0),0)</f>
        <v>0</v>
      </c>
      <c r="BC407" s="68" t="str">
        <f aca="false">IF(AE407&gt;0,BB407/AE407,"")</f>
        <v/>
      </c>
      <c r="BD407" s="66" t="n">
        <f aca="false">'Vstupní data'!AE407</f>
        <v>0</v>
      </c>
      <c r="BF407" s="66" t="n">
        <f aca="false">'Vstupní data'!AC407</f>
        <v>0</v>
      </c>
      <c r="BH407" s="66" t="n">
        <f aca="false">'Vstupní data'!AD407</f>
        <v>0</v>
      </c>
      <c r="BI407" s="66" t="n">
        <f aca="false">'Vstupní data'!AF407</f>
        <v>0</v>
      </c>
      <c r="BJ407" s="69" t="n">
        <f aca="false">'Vstupní data'!AG407</f>
        <v>0</v>
      </c>
      <c r="BK407" s="69" t="n">
        <f aca="false">IF(BF407&lt;&gt;0,VLOOKUP(I407,'Pril3-drev'!$H$5:$I$83,2,0),0)</f>
        <v>0</v>
      </c>
      <c r="BL407" s="69" t="n">
        <f aca="false">IF(BF407&lt;&gt;0,VLOOKUP(BK407,'Pril3-drev'!$A$5:$C$17,3,0),0)</f>
        <v>0</v>
      </c>
      <c r="BM407" s="69" t="n">
        <f aca="false">'Vstupní data'!AH407</f>
        <v>0</v>
      </c>
      <c r="BN407" s="69" t="n">
        <f aca="false">IF('Vstupní data'!AH407&gt;0,   VLOOKUP(VLOOKUP(CONCATENATE(VLOOKUP(I407,'Pril3-drev'!$H$4:$L$83,5,0),BD407),'Pril3-drev'!$Q$4:$R$2803,2,0),'AVB-BS'!$C$5:$S$29 ,LOOKUP(BM407,'AVB-BS'!$D$3:$S$3,'AVB-BS'!$D$1:$S$1) ,0 )   ,   IF('Vstupní data'!AI407&gt;0,'Vstupní data'!AI407,0))</f>
        <v>0</v>
      </c>
      <c r="BO407" s="69" t="str">
        <f aca="false">IF(BX407&gt;5,VLOOKUP(CONCATENATE(BK407,BN407),'Pril1-THLPa'!$H$6:$N$96,4,0),"")</f>
        <v/>
      </c>
      <c r="BP407" s="69" t="str">
        <f aca="false">IF(BX407&gt;5,VLOOKUP(CONCATENATE(BK407,BN407),'Pril1-THLPa'!$H$6:$N$96,5,0),"")</f>
        <v/>
      </c>
      <c r="BQ407" s="69" t="str">
        <f aca="false">IF(BX407&gt;5,VLOOKUP(CONCATENATE(BK407,BN407),'Pril1-THLPa'!$H$6:$N$96,6,0),"")</f>
        <v/>
      </c>
      <c r="BR407" s="69" t="str">
        <f aca="false">IF(BX407&gt;5,VLOOKUP(CONCATENATE(BK407,BN407),'Pril1-THLPa'!$H$6:$N$96,7,0),"")</f>
        <v/>
      </c>
      <c r="BS407" s="69" t="str">
        <f aca="false">IF(BX407&gt;5,VLOOKUP(CONCATENATE(BK407,BN407),'Pril1-THLPa'!$H$6:$O$96,8,0),"")</f>
        <v/>
      </c>
      <c r="BT407" s="69" t="str">
        <f aca="false">IF(BF407&gt;0, IF(BK407="smrk",  VLOOKUP(VLOOKUP(BD407,'Pril9-K3'!$L$8:$M$207,2,0),'Pril9-K3'!$A$8:$J$16,LOOKUP(BN407,'Pril9-K3'!$A$7:$J$7,'Pril9-K3'!$A$5:$J$5),0), IF(AND(BK407&lt;&gt;"smrk",'Vstupní data'!AK407&lt;&gt;""),'Vstupní data'!AK407,   VLOOKUP(VLOOKUP(BD407,'Pril9-K3'!$L$8:$M$207,2,0),'Pril9-K3'!$A$8:$J$16,LOOKUP(BN407,'Pril9-K3'!$A$7:$J$7,'Pril9-K3'!$A$5:$J$5),0)   )),   "")</f>
        <v/>
      </c>
      <c r="BV407" s="69" t="n">
        <f aca="false">'Vstupní data'!AJ407</f>
        <v>0</v>
      </c>
      <c r="BW407" s="69" t="n">
        <f aca="false">IF(BF407&gt;0,IF(J407&gt;0,J407,K407*H407/100),0)</f>
        <v>0</v>
      </c>
      <c r="BX407" s="69" t="n">
        <f aca="false">IF(BF407&gt;0,IF(BJ407&gt;BL407,BL407,BJ407),0)</f>
        <v>0</v>
      </c>
      <c r="BY407" s="69" t="n">
        <f aca="false">IF(BD407=0,0,IF(AND(BX407&gt;0,BX407&lt;=5),  IF(AND(BX407&gt;0,BX407&lt;=5),VLOOKUP(BK407,'Pril1-THLPa'!$A$6:$F$18,IF(AND(BX407&gt;0,BX407&lt;=5),LOOKUP(BX407,'Pril1-THLPa'!$B$5:$F$5,'Pril1-THLPa'!$B$4:$F$4),""),0),""),  IF(BX407&gt;5,BO407+BP407*(BX407-5)+BQ407*POWER(BX407-5,2)+BR407*POWER(BX407-5,3)+BS407*POWER(BX407-5,4),"")))</f>
        <v>0</v>
      </c>
      <c r="BZ407" s="69" t="n">
        <f aca="false">IF(BY407&gt;0,BY407*BI407/10*BW407*(100+BV407)/100,0)</f>
        <v>0</v>
      </c>
      <c r="CA407" s="69" t="n">
        <f aca="false">IF(BD407&gt;0,BX407-IF(BD407&gt;BX407,BX407,BD407),0)</f>
        <v>0</v>
      </c>
      <c r="CB407" s="69" t="n">
        <f aca="false">POWER(1.01,CA407)</f>
        <v>1</v>
      </c>
      <c r="CC407" s="69" t="n">
        <f aca="false">IF(BF407&gt;0,IF(BF407&gt;BH407,1,BF407/BH407),0)</f>
        <v>0</v>
      </c>
      <c r="CD407" s="72" t="n">
        <f aca="false">IF(BD407=0,0,IF(BF407&gt;0,ROUND(IF(CB407&lt;&gt;0,BZ407*BT407*1/CB407*CC407,0),0),0))</f>
        <v>0</v>
      </c>
      <c r="CE407" s="73" t="str">
        <f aca="false">IF(BF407&gt;0,IF(BF407&gt;BH407,CD407/BF407,CD407/BH407),"")</f>
        <v/>
      </c>
      <c r="CF407" s="69" t="n">
        <f aca="false">'Vstupní data'!AM407</f>
        <v>0</v>
      </c>
      <c r="CG407" s="69" t="n">
        <f aca="false">'Vstupní data'!AN407</f>
        <v>0</v>
      </c>
      <c r="CH407" s="69" t="n">
        <f aca="false">'Vstupní data'!AO407</f>
        <v>0</v>
      </c>
      <c r="CI407" s="69" t="n">
        <f aca="false">'Vstupní data'!AP407</f>
        <v>0</v>
      </c>
      <c r="CJ407" s="72" t="n">
        <f aca="false">ROUND(CH407*CI407,0)</f>
        <v>0</v>
      </c>
      <c r="CK407" s="74" t="str">
        <f aca="false">IF(OR(AA407&gt;0,BB407&gt;0,CD407&gt;0,CJ407&gt;0),AA407+BB407+CD407+CJ407,"")</f>
        <v/>
      </c>
    </row>
    <row r="408" customFormat="false" ht="12.8" hidden="false" customHeight="false" outlineLevel="0" collapsed="false">
      <c r="A408" s="66" t="n">
        <f aca="false">'Vstupní data'!A408</f>
        <v>0</v>
      </c>
      <c r="F408" s="66" t="str">
        <f aca="false">CONCATENATE('Vstupní data'!F408,'Vstupní data'!G408,'Vstupní data'!H408,'Vstupní data'!I408)</f>
        <v/>
      </c>
      <c r="G408" s="66"/>
      <c r="H408" s="66" t="n">
        <f aca="false">'Vstupní data'!K408</f>
        <v>0</v>
      </c>
      <c r="I408" s="66" t="n">
        <f aca="false">'Vstupní data'!L408</f>
        <v>0</v>
      </c>
      <c r="J408" s="66" t="n">
        <f aca="false">'Vstupní data'!K408*'Vstupní data'!M408/100</f>
        <v>0</v>
      </c>
      <c r="L408" s="66" t="n">
        <f aca="false">IF('Vstupní data'!N408="prostokořenný",0,IF('Vstupní data'!N408="krytokořenný","k",IF('Vstupní data'!N408="poloodrostky nebo odrostky, prostokořenné i krytokořenné","po",0)))</f>
        <v>0</v>
      </c>
      <c r="N408" s="66"/>
      <c r="O408" s="66" t="n">
        <f aca="false">'Vstupní data'!O408</f>
        <v>0</v>
      </c>
      <c r="P408" s="66" t="n">
        <f aca="false">IF(O408&gt;0,VLOOKUP(CONCATENATE(VLOOKUP(I408,'Pril3-drev'!$H$5:$K$83,4,0),"-",'Vstupní data'!R408),K2!$C$15:$D$23,2,0),0)</f>
        <v>0</v>
      </c>
      <c r="Q408" s="66" t="n">
        <f aca="false">IF(O408&gt;0,VLOOKUP(I408,'Pril3-drev'!$H$5:$I$83,2,0),0)</f>
        <v>0</v>
      </c>
      <c r="R408" s="66" t="n">
        <f aca="false">IF(Q408&gt;0,VLOOKUP(Q408,'Pril6-okus'!$A$5:$B$17,2,0),0)</f>
        <v>0</v>
      </c>
      <c r="S408" s="66" t="n">
        <f aca="false">IF(O408&gt;0,VLOOKUP(I408,'Pril3-drev'!$H$5:$J$83,3,0),0)</f>
        <v>0</v>
      </c>
      <c r="T408" s="66" t="str">
        <f aca="false">IF(O408&gt;0,IF(L408="k",0.9*VLOOKUP(S408,'ha-pocty-vyhl'!$A$5:$B$20,2,0),IF(L408="po",0.8*VLOOKUP(S408,'ha-pocty-vyhl'!$A$5:$B$20,2,0),VLOOKUP(S408,'ha-pocty-vyhl'!$A$5:$B$20,2,0))),"")</f>
        <v/>
      </c>
      <c r="U408" s="66" t="n">
        <f aca="false">'Vstupní data'!P408</f>
        <v>0</v>
      </c>
      <c r="V408" s="66" t="n">
        <f aca="false">IF(O408&gt;0,1.3*T408*1000*Z408/10000,0)</f>
        <v>0</v>
      </c>
      <c r="W408" s="66" t="n">
        <f aca="false">IF(O408&gt;0,1.3*T408*1000*Z408/10000,0)</f>
        <v>0</v>
      </c>
      <c r="X408" s="66" t="n">
        <f aca="false">IF(O408&gt;0,IF(O408&gt;V408,V408,O408),0)</f>
        <v>0</v>
      </c>
      <c r="Y408" s="66" t="n">
        <f aca="false">IF(O408&gt;0,IF(IF(U408&gt;W408,W408,U408)&lt;X408,W408,IF(U408&gt;W408,W408,U408)),0)</f>
        <v>0</v>
      </c>
      <c r="Z408" s="66" t="n">
        <f aca="false">IF(O408&gt;0,IF(J408&gt;0,J408,K408*H408/100),0)</f>
        <v>0</v>
      </c>
      <c r="AA408" s="67" t="n">
        <f aca="false">IF(O408&gt;0,CEILING(R408*P408*X408/Y408*Z408,1),0)</f>
        <v>0</v>
      </c>
      <c r="AB408" s="68" t="n">
        <f aca="false">IF(O408&gt;0,AA408/O408,0)</f>
        <v>0</v>
      </c>
      <c r="AC408" s="66" t="n">
        <f aca="false">'Vstupní data'!W408</f>
        <v>0</v>
      </c>
      <c r="AI408" s="66" t="str">
        <f aca="false">IF(OR('Vstupní data'!T408&gt;0,'Vstupní data'!U408&gt;0),VLOOKUP(I408,'Pril3-drev'!$H$5:$J$83,3,0),"")</f>
        <v/>
      </c>
      <c r="AJ408" s="66" t="n">
        <f aca="false">IF('Vstupní data'!V408="prostokořenný",0,IF('Vstupní data'!V408="krytokořenný","k",IF('Vstupní data'!V408="poloodrostky nebo odrostky, prostokořenné i krytokořenné","po",0)))</f>
        <v>0</v>
      </c>
      <c r="AK408" s="66" t="n">
        <f aca="false">IF(OR('Vstupní data'!T408&gt;0,'Vstupní data'!U408&gt;0),IF(AJ408="k",0.9*VLOOKUP(AI408,'ha-pocty-vyhl'!$A$5:$B$20,2,0),IF(AJ408="po",0.8*VLOOKUP(AI408,'ha-pocty-vyhl'!$A$5:$B$20,2,0),VLOOKUP(AI408,'ha-pocty-vyhl'!$A$5:$B$20,2,0))),0)</f>
        <v>0</v>
      </c>
      <c r="AL408" s="66" t="n">
        <f aca="false">IF(OR('Vstupní data'!T408&gt;0,'Vstupní data'!U408&gt;0),'Vstupní data'!K408*'Vstupní data'!M408/100,0)</f>
        <v>0</v>
      </c>
      <c r="AM408" s="66" t="n">
        <f aca="false">IF(OR('Vstupní data'!T408&gt;0,'Vstupní data'!U408&gt;0),IF('Vstupní data'!T408&gt;0,'Vstupní data'!T408,ROUND(10*'Vstupní data'!U408/AK408,0)),0)</f>
        <v>0</v>
      </c>
      <c r="AN408" s="69" t="n">
        <f aca="false">IF('Vstupní data'!T408&gt;0,   IF('Vstupní data'!T408&lt;=AL408,'Vstupní data'!T408,AL408),   IF(AM408&lt;AL408,AM408,AL408))</f>
        <v>0</v>
      </c>
      <c r="AO408" s="69" t="n">
        <f aca="false">'Vstupní data'!X408</f>
        <v>0</v>
      </c>
      <c r="AP408" s="66" t="n">
        <f aca="false">IF(OR('Vstupní data'!T408&gt;0,'Vstupní data'!U408&gt;0),IF(I408&lt;&gt;0,VLOOKUP(I408,'Pril3-drev'!$H$5:$I$83,2,0),0),0)</f>
        <v>0</v>
      </c>
      <c r="AQ408" s="66" t="n">
        <f aca="false">'Vstupní data'!Y408</f>
        <v>0</v>
      </c>
      <c r="AR408" s="66" t="str">
        <f aca="false">IF(AC408&gt;5,   IF('Vstupní data'!Y408&gt;0,   VLOOKUP(VLOOKUP(CONCATENATE(VLOOKUP(I408,'Pril3-drev'!$H$4:$L$83,5,0),AC408),'Pril3-drev'!$Q$4:$R$2803,2,0),'AVB-BS'!$C$5:$S$29 ,LOOKUP(AQ408,'AVB-BS'!$D$3:$S$3,'AVB-BS'!$D$1:$S$1) ,0 )   ,   IF('Vstupní data'!Z408&gt;0,'Vstupní data'!Z408,0)) , "")</f>
        <v/>
      </c>
      <c r="AS408" s="70" t="str">
        <f aca="false">IF(AC408&gt;5,VLOOKUP(CONCATENATE(AP408,AR408),'Pril1-THLPa'!$H$6:$N$96,4,0),"")</f>
        <v/>
      </c>
      <c r="AT408" s="70" t="str">
        <f aca="false">IF(AC408&gt;5,VLOOKUP(CONCATENATE(AP408,AR408),'Pril1-THLPa'!$H$6:$N$96,5,0),"")</f>
        <v/>
      </c>
      <c r="AU408" s="70" t="str">
        <f aca="false">IF(AC408&gt;5,VLOOKUP(CONCATENATE(AP408,AR408),'Pril1-THLPa'!$H$6:$N$96,6,0),"")</f>
        <v/>
      </c>
      <c r="AV408" s="70" t="str">
        <f aca="false">IF(AC408&gt;5,VLOOKUP(CONCATENATE(AP408,AR408),'Pril1-THLPa'!$H$6:$N$96,7,0),"")</f>
        <v/>
      </c>
      <c r="AW408" s="70" t="str">
        <f aca="false">IF(AC408&gt;5,VLOOKUP(CONCATENATE(AP408,AR408),'Pril1-THLPa'!$H$6:$O$96,8,0),"")</f>
        <v/>
      </c>
      <c r="AX408" s="66" t="n">
        <f aca="false">IF(AC408&gt;0,IF(AND(AC408&gt;0,AC408&lt;=5),VLOOKUP(AP408,'Pril1-THLPa'!$A$6:$F$18,LOOKUP(AC408,'Pril1-THLPa'!$B$5:$F$5,'Pril1-THLPa'!$B$4:$F$4),0),AS408+AT408*(AC408-5)+AU408*POWER(AC408-5,2)+AV408*POWER(AC408-5,3)+AW408*POWER(AC408-5,4)),0)</f>
        <v>0</v>
      </c>
      <c r="AY408" s="71"/>
      <c r="AZ408" s="66" t="n">
        <f aca="false">'Vstupní data'!AA408</f>
        <v>0</v>
      </c>
      <c r="BA408" s="66" t="n">
        <f aca="false">IF(OR('Vstupní data'!T408&gt;0,'Vstupní data'!U408&gt;0),IF(AC408&lt;&gt;"",AX408*AO408/10*(100+AZ408)/100,0),0)</f>
        <v>0</v>
      </c>
      <c r="BB408" s="67" t="n">
        <f aca="false">IF(AC408&lt;&gt;"",ROUND(BA408*AN408,0),0)</f>
        <v>0</v>
      </c>
      <c r="BC408" s="68" t="str">
        <f aca="false">IF(AE408&gt;0,BB408/AE408,"")</f>
        <v/>
      </c>
      <c r="BD408" s="66" t="n">
        <f aca="false">'Vstupní data'!AE408</f>
        <v>0</v>
      </c>
      <c r="BF408" s="66" t="n">
        <f aca="false">'Vstupní data'!AC408</f>
        <v>0</v>
      </c>
      <c r="BH408" s="66" t="n">
        <f aca="false">'Vstupní data'!AD408</f>
        <v>0</v>
      </c>
      <c r="BI408" s="66" t="n">
        <f aca="false">'Vstupní data'!AF408</f>
        <v>0</v>
      </c>
      <c r="BJ408" s="69" t="n">
        <f aca="false">'Vstupní data'!AG408</f>
        <v>0</v>
      </c>
      <c r="BK408" s="69" t="n">
        <f aca="false">IF(BF408&lt;&gt;0,VLOOKUP(I408,'Pril3-drev'!$H$5:$I$83,2,0),0)</f>
        <v>0</v>
      </c>
      <c r="BL408" s="69" t="n">
        <f aca="false">IF(BF408&lt;&gt;0,VLOOKUP(BK408,'Pril3-drev'!$A$5:$C$17,3,0),0)</f>
        <v>0</v>
      </c>
      <c r="BM408" s="69" t="n">
        <f aca="false">'Vstupní data'!AH408</f>
        <v>0</v>
      </c>
      <c r="BN408" s="69" t="n">
        <f aca="false">IF('Vstupní data'!AH408&gt;0,   VLOOKUP(VLOOKUP(CONCATENATE(VLOOKUP(I408,'Pril3-drev'!$H$4:$L$83,5,0),BD408),'Pril3-drev'!$Q$4:$R$2803,2,0),'AVB-BS'!$C$5:$S$29 ,LOOKUP(BM408,'AVB-BS'!$D$3:$S$3,'AVB-BS'!$D$1:$S$1) ,0 )   ,   IF('Vstupní data'!AI408&gt;0,'Vstupní data'!AI408,0))</f>
        <v>0</v>
      </c>
      <c r="BO408" s="69" t="str">
        <f aca="false">IF(BX408&gt;5,VLOOKUP(CONCATENATE(BK408,BN408),'Pril1-THLPa'!$H$6:$N$96,4,0),"")</f>
        <v/>
      </c>
      <c r="BP408" s="69" t="str">
        <f aca="false">IF(BX408&gt;5,VLOOKUP(CONCATENATE(BK408,BN408),'Pril1-THLPa'!$H$6:$N$96,5,0),"")</f>
        <v/>
      </c>
      <c r="BQ408" s="69" t="str">
        <f aca="false">IF(BX408&gt;5,VLOOKUP(CONCATENATE(BK408,BN408),'Pril1-THLPa'!$H$6:$N$96,6,0),"")</f>
        <v/>
      </c>
      <c r="BR408" s="69" t="str">
        <f aca="false">IF(BX408&gt;5,VLOOKUP(CONCATENATE(BK408,BN408),'Pril1-THLPa'!$H$6:$N$96,7,0),"")</f>
        <v/>
      </c>
      <c r="BS408" s="69" t="str">
        <f aca="false">IF(BX408&gt;5,VLOOKUP(CONCATENATE(BK408,BN408),'Pril1-THLPa'!$H$6:$O$96,8,0),"")</f>
        <v/>
      </c>
      <c r="BT408" s="69" t="str">
        <f aca="false">IF(BF408&gt;0, IF(BK408="smrk",  VLOOKUP(VLOOKUP(BD408,'Pril9-K3'!$L$8:$M$207,2,0),'Pril9-K3'!$A$8:$J$16,LOOKUP(BN408,'Pril9-K3'!$A$7:$J$7,'Pril9-K3'!$A$5:$J$5),0), IF(AND(BK408&lt;&gt;"smrk",'Vstupní data'!AK408&lt;&gt;""),'Vstupní data'!AK408,   VLOOKUP(VLOOKUP(BD408,'Pril9-K3'!$L$8:$M$207,2,0),'Pril9-K3'!$A$8:$J$16,LOOKUP(BN408,'Pril9-K3'!$A$7:$J$7,'Pril9-K3'!$A$5:$J$5),0)   )),   "")</f>
        <v/>
      </c>
      <c r="BV408" s="69" t="n">
        <f aca="false">'Vstupní data'!AJ408</f>
        <v>0</v>
      </c>
      <c r="BW408" s="69" t="n">
        <f aca="false">IF(BF408&gt;0,IF(J408&gt;0,J408,K408*H408/100),0)</f>
        <v>0</v>
      </c>
      <c r="BX408" s="69" t="n">
        <f aca="false">IF(BF408&gt;0,IF(BJ408&gt;BL408,BL408,BJ408),0)</f>
        <v>0</v>
      </c>
      <c r="BY408" s="69" t="n">
        <f aca="false">IF(BD408=0,0,IF(AND(BX408&gt;0,BX408&lt;=5),  IF(AND(BX408&gt;0,BX408&lt;=5),VLOOKUP(BK408,'Pril1-THLPa'!$A$6:$F$18,IF(AND(BX408&gt;0,BX408&lt;=5),LOOKUP(BX408,'Pril1-THLPa'!$B$5:$F$5,'Pril1-THLPa'!$B$4:$F$4),""),0),""),  IF(BX408&gt;5,BO408+BP408*(BX408-5)+BQ408*POWER(BX408-5,2)+BR408*POWER(BX408-5,3)+BS408*POWER(BX408-5,4),"")))</f>
        <v>0</v>
      </c>
      <c r="BZ408" s="69" t="n">
        <f aca="false">IF(BY408&gt;0,BY408*BI408/10*BW408*(100+BV408)/100,0)</f>
        <v>0</v>
      </c>
      <c r="CA408" s="69" t="n">
        <f aca="false">IF(BD408&gt;0,BX408-IF(BD408&gt;BX408,BX408,BD408),0)</f>
        <v>0</v>
      </c>
      <c r="CB408" s="69" t="n">
        <f aca="false">POWER(1.01,CA408)</f>
        <v>1</v>
      </c>
      <c r="CC408" s="69" t="n">
        <f aca="false">IF(BF408&gt;0,IF(BF408&gt;BH408,1,BF408/BH408),0)</f>
        <v>0</v>
      </c>
      <c r="CD408" s="72" t="n">
        <f aca="false">IF(BD408=0,0,IF(BF408&gt;0,ROUND(IF(CB408&lt;&gt;0,BZ408*BT408*1/CB408*CC408,0),0),0))</f>
        <v>0</v>
      </c>
      <c r="CE408" s="73" t="str">
        <f aca="false">IF(BF408&gt;0,IF(BF408&gt;BH408,CD408/BF408,CD408/BH408),"")</f>
        <v/>
      </c>
      <c r="CF408" s="69" t="n">
        <f aca="false">'Vstupní data'!AM408</f>
        <v>0</v>
      </c>
      <c r="CG408" s="69" t="n">
        <f aca="false">'Vstupní data'!AN408</f>
        <v>0</v>
      </c>
      <c r="CH408" s="69" t="n">
        <f aca="false">'Vstupní data'!AO408</f>
        <v>0</v>
      </c>
      <c r="CI408" s="69" t="n">
        <f aca="false">'Vstupní data'!AP408</f>
        <v>0</v>
      </c>
      <c r="CJ408" s="72" t="n">
        <f aca="false">ROUND(CH408*CI408,0)</f>
        <v>0</v>
      </c>
      <c r="CK408" s="74" t="str">
        <f aca="false">IF(OR(AA408&gt;0,BB408&gt;0,CD408&gt;0,CJ408&gt;0),AA408+BB408+CD408+CJ408,"")</f>
        <v/>
      </c>
    </row>
    <row r="409" customFormat="false" ht="12.8" hidden="false" customHeight="false" outlineLevel="0" collapsed="false">
      <c r="A409" s="66" t="n">
        <f aca="false">'Vstupní data'!A409</f>
        <v>0</v>
      </c>
      <c r="F409" s="66" t="str">
        <f aca="false">CONCATENATE('Vstupní data'!F409,'Vstupní data'!G409,'Vstupní data'!H409,'Vstupní data'!I409)</f>
        <v/>
      </c>
      <c r="G409" s="66"/>
      <c r="H409" s="66" t="n">
        <f aca="false">'Vstupní data'!K409</f>
        <v>0</v>
      </c>
      <c r="I409" s="66" t="n">
        <f aca="false">'Vstupní data'!L409</f>
        <v>0</v>
      </c>
      <c r="J409" s="66" t="n">
        <f aca="false">'Vstupní data'!K409*'Vstupní data'!M409/100</f>
        <v>0</v>
      </c>
      <c r="L409" s="66" t="n">
        <f aca="false">IF('Vstupní data'!N409="prostokořenný",0,IF('Vstupní data'!N409="krytokořenný","k",IF('Vstupní data'!N409="poloodrostky nebo odrostky, prostokořenné i krytokořenné","po",0)))</f>
        <v>0</v>
      </c>
      <c r="N409" s="66"/>
      <c r="O409" s="66" t="n">
        <f aca="false">'Vstupní data'!O409</f>
        <v>0</v>
      </c>
      <c r="P409" s="66" t="n">
        <f aca="false">IF(O409&gt;0,VLOOKUP(CONCATENATE(VLOOKUP(I409,'Pril3-drev'!$H$5:$K$83,4,0),"-",'Vstupní data'!R409),K2!$C$15:$D$23,2,0),0)</f>
        <v>0</v>
      </c>
      <c r="Q409" s="66" t="n">
        <f aca="false">IF(O409&gt;0,VLOOKUP(I409,'Pril3-drev'!$H$5:$I$83,2,0),0)</f>
        <v>0</v>
      </c>
      <c r="R409" s="66" t="n">
        <f aca="false">IF(Q409&gt;0,VLOOKUP(Q409,'Pril6-okus'!$A$5:$B$17,2,0),0)</f>
        <v>0</v>
      </c>
      <c r="S409" s="66" t="n">
        <f aca="false">IF(O409&gt;0,VLOOKUP(I409,'Pril3-drev'!$H$5:$J$83,3,0),0)</f>
        <v>0</v>
      </c>
      <c r="T409" s="66" t="str">
        <f aca="false">IF(O409&gt;0,IF(L409="k",0.9*VLOOKUP(S409,'ha-pocty-vyhl'!$A$5:$B$20,2,0),IF(L409="po",0.8*VLOOKUP(S409,'ha-pocty-vyhl'!$A$5:$B$20,2,0),VLOOKUP(S409,'ha-pocty-vyhl'!$A$5:$B$20,2,0))),"")</f>
        <v/>
      </c>
      <c r="U409" s="66" t="n">
        <f aca="false">'Vstupní data'!P409</f>
        <v>0</v>
      </c>
      <c r="V409" s="66" t="n">
        <f aca="false">IF(O409&gt;0,1.3*T409*1000*Z409/10000,0)</f>
        <v>0</v>
      </c>
      <c r="W409" s="66" t="n">
        <f aca="false">IF(O409&gt;0,1.3*T409*1000*Z409/10000,0)</f>
        <v>0</v>
      </c>
      <c r="X409" s="66" t="n">
        <f aca="false">IF(O409&gt;0,IF(O409&gt;V409,V409,O409),0)</f>
        <v>0</v>
      </c>
      <c r="Y409" s="66" t="n">
        <f aca="false">IF(O409&gt;0,IF(IF(U409&gt;W409,W409,U409)&lt;X409,W409,IF(U409&gt;W409,W409,U409)),0)</f>
        <v>0</v>
      </c>
      <c r="Z409" s="66" t="n">
        <f aca="false">IF(O409&gt;0,IF(J409&gt;0,J409,K409*H409/100),0)</f>
        <v>0</v>
      </c>
      <c r="AA409" s="67" t="n">
        <f aca="false">IF(O409&gt;0,CEILING(R409*P409*X409/Y409*Z409,1),0)</f>
        <v>0</v>
      </c>
      <c r="AB409" s="68" t="n">
        <f aca="false">IF(O409&gt;0,AA409/O409,0)</f>
        <v>0</v>
      </c>
      <c r="AC409" s="66" t="n">
        <f aca="false">'Vstupní data'!W409</f>
        <v>0</v>
      </c>
      <c r="AI409" s="66" t="str">
        <f aca="false">IF(OR('Vstupní data'!T409&gt;0,'Vstupní data'!U409&gt;0),VLOOKUP(I409,'Pril3-drev'!$H$5:$J$83,3,0),"")</f>
        <v/>
      </c>
      <c r="AJ409" s="66" t="n">
        <f aca="false">IF('Vstupní data'!V409="prostokořenný",0,IF('Vstupní data'!V409="krytokořenný","k",IF('Vstupní data'!V409="poloodrostky nebo odrostky, prostokořenné i krytokořenné","po",0)))</f>
        <v>0</v>
      </c>
      <c r="AK409" s="66" t="n">
        <f aca="false">IF(OR('Vstupní data'!T409&gt;0,'Vstupní data'!U409&gt;0),IF(AJ409="k",0.9*VLOOKUP(AI409,'ha-pocty-vyhl'!$A$5:$B$20,2,0),IF(AJ409="po",0.8*VLOOKUP(AI409,'ha-pocty-vyhl'!$A$5:$B$20,2,0),VLOOKUP(AI409,'ha-pocty-vyhl'!$A$5:$B$20,2,0))),0)</f>
        <v>0</v>
      </c>
      <c r="AL409" s="66" t="n">
        <f aca="false">IF(OR('Vstupní data'!T409&gt;0,'Vstupní data'!U409&gt;0),'Vstupní data'!K409*'Vstupní data'!M409/100,0)</f>
        <v>0</v>
      </c>
      <c r="AM409" s="66" t="n">
        <f aca="false">IF(OR('Vstupní data'!T409&gt;0,'Vstupní data'!U409&gt;0),IF('Vstupní data'!T409&gt;0,'Vstupní data'!T409,ROUND(10*'Vstupní data'!U409/AK409,0)),0)</f>
        <v>0</v>
      </c>
      <c r="AN409" s="69" t="n">
        <f aca="false">IF('Vstupní data'!T409&gt;0,   IF('Vstupní data'!T409&lt;=AL409,'Vstupní data'!T409,AL409),   IF(AM409&lt;AL409,AM409,AL409))</f>
        <v>0</v>
      </c>
      <c r="AO409" s="69" t="n">
        <f aca="false">'Vstupní data'!X409</f>
        <v>0</v>
      </c>
      <c r="AP409" s="66" t="n">
        <f aca="false">IF(OR('Vstupní data'!T409&gt;0,'Vstupní data'!U409&gt;0),IF(I409&lt;&gt;0,VLOOKUP(I409,'Pril3-drev'!$H$5:$I$83,2,0),0),0)</f>
        <v>0</v>
      </c>
      <c r="AQ409" s="66" t="n">
        <f aca="false">'Vstupní data'!Y409</f>
        <v>0</v>
      </c>
      <c r="AR409" s="66" t="str">
        <f aca="false">IF(AC409&gt;5,   IF('Vstupní data'!Y409&gt;0,   VLOOKUP(VLOOKUP(CONCATENATE(VLOOKUP(I409,'Pril3-drev'!$H$4:$L$83,5,0),AC409),'Pril3-drev'!$Q$4:$R$2803,2,0),'AVB-BS'!$C$5:$S$29 ,LOOKUP(AQ409,'AVB-BS'!$D$3:$S$3,'AVB-BS'!$D$1:$S$1) ,0 )   ,   IF('Vstupní data'!Z409&gt;0,'Vstupní data'!Z409,0)) , "")</f>
        <v/>
      </c>
      <c r="AS409" s="70" t="str">
        <f aca="false">IF(AC409&gt;5,VLOOKUP(CONCATENATE(AP409,AR409),'Pril1-THLPa'!$H$6:$N$96,4,0),"")</f>
        <v/>
      </c>
      <c r="AT409" s="70" t="str">
        <f aca="false">IF(AC409&gt;5,VLOOKUP(CONCATENATE(AP409,AR409),'Pril1-THLPa'!$H$6:$N$96,5,0),"")</f>
        <v/>
      </c>
      <c r="AU409" s="70" t="str">
        <f aca="false">IF(AC409&gt;5,VLOOKUP(CONCATENATE(AP409,AR409),'Pril1-THLPa'!$H$6:$N$96,6,0),"")</f>
        <v/>
      </c>
      <c r="AV409" s="70" t="str">
        <f aca="false">IF(AC409&gt;5,VLOOKUP(CONCATENATE(AP409,AR409),'Pril1-THLPa'!$H$6:$N$96,7,0),"")</f>
        <v/>
      </c>
      <c r="AW409" s="70" t="str">
        <f aca="false">IF(AC409&gt;5,VLOOKUP(CONCATENATE(AP409,AR409),'Pril1-THLPa'!$H$6:$O$96,8,0),"")</f>
        <v/>
      </c>
      <c r="AX409" s="66" t="n">
        <f aca="false">IF(AC409&gt;0,IF(AND(AC409&gt;0,AC409&lt;=5),VLOOKUP(AP409,'Pril1-THLPa'!$A$6:$F$18,LOOKUP(AC409,'Pril1-THLPa'!$B$5:$F$5,'Pril1-THLPa'!$B$4:$F$4),0),AS409+AT409*(AC409-5)+AU409*POWER(AC409-5,2)+AV409*POWER(AC409-5,3)+AW409*POWER(AC409-5,4)),0)</f>
        <v>0</v>
      </c>
      <c r="AY409" s="71"/>
      <c r="AZ409" s="66" t="n">
        <f aca="false">'Vstupní data'!AA409</f>
        <v>0</v>
      </c>
      <c r="BA409" s="66" t="n">
        <f aca="false">IF(OR('Vstupní data'!T409&gt;0,'Vstupní data'!U409&gt;0),IF(AC409&lt;&gt;"",AX409*AO409/10*(100+AZ409)/100,0),0)</f>
        <v>0</v>
      </c>
      <c r="BB409" s="67" t="n">
        <f aca="false">IF(AC409&lt;&gt;"",ROUND(BA409*AN409,0),0)</f>
        <v>0</v>
      </c>
      <c r="BC409" s="68" t="str">
        <f aca="false">IF(AE409&gt;0,BB409/AE409,"")</f>
        <v/>
      </c>
      <c r="BD409" s="66" t="n">
        <f aca="false">'Vstupní data'!AE409</f>
        <v>0</v>
      </c>
      <c r="BF409" s="66" t="n">
        <f aca="false">'Vstupní data'!AC409</f>
        <v>0</v>
      </c>
      <c r="BH409" s="66" t="n">
        <f aca="false">'Vstupní data'!AD409</f>
        <v>0</v>
      </c>
      <c r="BI409" s="66" t="n">
        <f aca="false">'Vstupní data'!AF409</f>
        <v>0</v>
      </c>
      <c r="BJ409" s="69" t="n">
        <f aca="false">'Vstupní data'!AG409</f>
        <v>0</v>
      </c>
      <c r="BK409" s="69" t="n">
        <f aca="false">IF(BF409&lt;&gt;0,VLOOKUP(I409,'Pril3-drev'!$H$5:$I$83,2,0),0)</f>
        <v>0</v>
      </c>
      <c r="BL409" s="69" t="n">
        <f aca="false">IF(BF409&lt;&gt;0,VLOOKUP(BK409,'Pril3-drev'!$A$5:$C$17,3,0),0)</f>
        <v>0</v>
      </c>
      <c r="BM409" s="69" t="n">
        <f aca="false">'Vstupní data'!AH409</f>
        <v>0</v>
      </c>
      <c r="BN409" s="69" t="n">
        <f aca="false">IF('Vstupní data'!AH409&gt;0,   VLOOKUP(VLOOKUP(CONCATENATE(VLOOKUP(I409,'Pril3-drev'!$H$4:$L$83,5,0),BD409),'Pril3-drev'!$Q$4:$R$2803,2,0),'AVB-BS'!$C$5:$S$29 ,LOOKUP(BM409,'AVB-BS'!$D$3:$S$3,'AVB-BS'!$D$1:$S$1) ,0 )   ,   IF('Vstupní data'!AI409&gt;0,'Vstupní data'!AI409,0))</f>
        <v>0</v>
      </c>
      <c r="BO409" s="69" t="str">
        <f aca="false">IF(BX409&gt;5,VLOOKUP(CONCATENATE(BK409,BN409),'Pril1-THLPa'!$H$6:$N$96,4,0),"")</f>
        <v/>
      </c>
      <c r="BP409" s="69" t="str">
        <f aca="false">IF(BX409&gt;5,VLOOKUP(CONCATENATE(BK409,BN409),'Pril1-THLPa'!$H$6:$N$96,5,0),"")</f>
        <v/>
      </c>
      <c r="BQ409" s="69" t="str">
        <f aca="false">IF(BX409&gt;5,VLOOKUP(CONCATENATE(BK409,BN409),'Pril1-THLPa'!$H$6:$N$96,6,0),"")</f>
        <v/>
      </c>
      <c r="BR409" s="69" t="str">
        <f aca="false">IF(BX409&gt;5,VLOOKUP(CONCATENATE(BK409,BN409),'Pril1-THLPa'!$H$6:$N$96,7,0),"")</f>
        <v/>
      </c>
      <c r="BS409" s="69" t="str">
        <f aca="false">IF(BX409&gt;5,VLOOKUP(CONCATENATE(BK409,BN409),'Pril1-THLPa'!$H$6:$O$96,8,0),"")</f>
        <v/>
      </c>
      <c r="BT409" s="69" t="str">
        <f aca="false">IF(BF409&gt;0, IF(BK409="smrk",  VLOOKUP(VLOOKUP(BD409,'Pril9-K3'!$L$8:$M$207,2,0),'Pril9-K3'!$A$8:$J$16,LOOKUP(BN409,'Pril9-K3'!$A$7:$J$7,'Pril9-K3'!$A$5:$J$5),0), IF(AND(BK409&lt;&gt;"smrk",'Vstupní data'!AK409&lt;&gt;""),'Vstupní data'!AK409,   VLOOKUP(VLOOKUP(BD409,'Pril9-K3'!$L$8:$M$207,2,0),'Pril9-K3'!$A$8:$J$16,LOOKUP(BN409,'Pril9-K3'!$A$7:$J$7,'Pril9-K3'!$A$5:$J$5),0)   )),   "")</f>
        <v/>
      </c>
      <c r="BV409" s="69" t="n">
        <f aca="false">'Vstupní data'!AJ409</f>
        <v>0</v>
      </c>
      <c r="BW409" s="69" t="n">
        <f aca="false">IF(BF409&gt;0,IF(J409&gt;0,J409,K409*H409/100),0)</f>
        <v>0</v>
      </c>
      <c r="BX409" s="69" t="n">
        <f aca="false">IF(BF409&gt;0,IF(BJ409&gt;BL409,BL409,BJ409),0)</f>
        <v>0</v>
      </c>
      <c r="BY409" s="69" t="n">
        <f aca="false">IF(BD409=0,0,IF(AND(BX409&gt;0,BX409&lt;=5),  IF(AND(BX409&gt;0,BX409&lt;=5),VLOOKUP(BK409,'Pril1-THLPa'!$A$6:$F$18,IF(AND(BX409&gt;0,BX409&lt;=5),LOOKUP(BX409,'Pril1-THLPa'!$B$5:$F$5,'Pril1-THLPa'!$B$4:$F$4),""),0),""),  IF(BX409&gt;5,BO409+BP409*(BX409-5)+BQ409*POWER(BX409-5,2)+BR409*POWER(BX409-5,3)+BS409*POWER(BX409-5,4),"")))</f>
        <v>0</v>
      </c>
      <c r="BZ409" s="69" t="n">
        <f aca="false">IF(BY409&gt;0,BY409*BI409/10*BW409*(100+BV409)/100,0)</f>
        <v>0</v>
      </c>
      <c r="CA409" s="69" t="n">
        <f aca="false">IF(BD409&gt;0,BX409-IF(BD409&gt;BX409,BX409,BD409),0)</f>
        <v>0</v>
      </c>
      <c r="CB409" s="69" t="n">
        <f aca="false">POWER(1.01,CA409)</f>
        <v>1</v>
      </c>
      <c r="CC409" s="69" t="n">
        <f aca="false">IF(BF409&gt;0,IF(BF409&gt;BH409,1,BF409/BH409),0)</f>
        <v>0</v>
      </c>
      <c r="CD409" s="72" t="n">
        <f aca="false">IF(BD409=0,0,IF(BF409&gt;0,ROUND(IF(CB409&lt;&gt;0,BZ409*BT409*1/CB409*CC409,0),0),0))</f>
        <v>0</v>
      </c>
      <c r="CE409" s="73" t="str">
        <f aca="false">IF(BF409&gt;0,IF(BF409&gt;BH409,CD409/BF409,CD409/BH409),"")</f>
        <v/>
      </c>
      <c r="CF409" s="69" t="n">
        <f aca="false">'Vstupní data'!AM409</f>
        <v>0</v>
      </c>
      <c r="CG409" s="69" t="n">
        <f aca="false">'Vstupní data'!AN409</f>
        <v>0</v>
      </c>
      <c r="CH409" s="69" t="n">
        <f aca="false">'Vstupní data'!AO409</f>
        <v>0</v>
      </c>
      <c r="CI409" s="69" t="n">
        <f aca="false">'Vstupní data'!AP409</f>
        <v>0</v>
      </c>
      <c r="CJ409" s="72" t="n">
        <f aca="false">ROUND(CH409*CI409,0)</f>
        <v>0</v>
      </c>
      <c r="CK409" s="74" t="str">
        <f aca="false">IF(OR(AA409&gt;0,BB409&gt;0,CD409&gt;0,CJ409&gt;0),AA409+BB409+CD409+CJ409,"")</f>
        <v/>
      </c>
    </row>
    <row r="410" customFormat="false" ht="12.8" hidden="false" customHeight="false" outlineLevel="0" collapsed="false">
      <c r="A410" s="66" t="n">
        <f aca="false">'Vstupní data'!A410</f>
        <v>0</v>
      </c>
      <c r="F410" s="66" t="str">
        <f aca="false">CONCATENATE('Vstupní data'!F410,'Vstupní data'!G410,'Vstupní data'!H410,'Vstupní data'!I410)</f>
        <v/>
      </c>
      <c r="G410" s="66"/>
      <c r="H410" s="66" t="n">
        <f aca="false">'Vstupní data'!K410</f>
        <v>0</v>
      </c>
      <c r="I410" s="66" t="n">
        <f aca="false">'Vstupní data'!L410</f>
        <v>0</v>
      </c>
      <c r="J410" s="66" t="n">
        <f aca="false">'Vstupní data'!K410*'Vstupní data'!M410/100</f>
        <v>0</v>
      </c>
      <c r="L410" s="66" t="n">
        <f aca="false">IF('Vstupní data'!N410="prostokořenný",0,IF('Vstupní data'!N410="krytokořenný","k",IF('Vstupní data'!N410="poloodrostky nebo odrostky, prostokořenné i krytokořenné","po",0)))</f>
        <v>0</v>
      </c>
      <c r="N410" s="66"/>
      <c r="O410" s="66" t="n">
        <f aca="false">'Vstupní data'!O410</f>
        <v>0</v>
      </c>
      <c r="P410" s="66" t="n">
        <f aca="false">IF(O410&gt;0,VLOOKUP(CONCATENATE(VLOOKUP(I410,'Pril3-drev'!$H$5:$K$83,4,0),"-",'Vstupní data'!R410),K2!$C$15:$D$23,2,0),0)</f>
        <v>0</v>
      </c>
      <c r="Q410" s="66" t="n">
        <f aca="false">IF(O410&gt;0,VLOOKUP(I410,'Pril3-drev'!$H$5:$I$83,2,0),0)</f>
        <v>0</v>
      </c>
      <c r="R410" s="66" t="n">
        <f aca="false">IF(Q410&gt;0,VLOOKUP(Q410,'Pril6-okus'!$A$5:$B$17,2,0),0)</f>
        <v>0</v>
      </c>
      <c r="S410" s="66" t="n">
        <f aca="false">IF(O410&gt;0,VLOOKUP(I410,'Pril3-drev'!$H$5:$J$83,3,0),0)</f>
        <v>0</v>
      </c>
      <c r="T410" s="66" t="str">
        <f aca="false">IF(O410&gt;0,IF(L410="k",0.9*VLOOKUP(S410,'ha-pocty-vyhl'!$A$5:$B$20,2,0),IF(L410="po",0.8*VLOOKUP(S410,'ha-pocty-vyhl'!$A$5:$B$20,2,0),VLOOKUP(S410,'ha-pocty-vyhl'!$A$5:$B$20,2,0))),"")</f>
        <v/>
      </c>
      <c r="U410" s="66" t="n">
        <f aca="false">'Vstupní data'!P410</f>
        <v>0</v>
      </c>
      <c r="V410" s="66" t="n">
        <f aca="false">IF(O410&gt;0,1.3*T410*1000*Z410/10000,0)</f>
        <v>0</v>
      </c>
      <c r="W410" s="66" t="n">
        <f aca="false">IF(O410&gt;0,1.3*T410*1000*Z410/10000,0)</f>
        <v>0</v>
      </c>
      <c r="X410" s="66" t="n">
        <f aca="false">IF(O410&gt;0,IF(O410&gt;V410,V410,O410),0)</f>
        <v>0</v>
      </c>
      <c r="Y410" s="66" t="n">
        <f aca="false">IF(O410&gt;0,IF(IF(U410&gt;W410,W410,U410)&lt;X410,W410,IF(U410&gt;W410,W410,U410)),0)</f>
        <v>0</v>
      </c>
      <c r="Z410" s="66" t="n">
        <f aca="false">IF(O410&gt;0,IF(J410&gt;0,J410,K410*H410/100),0)</f>
        <v>0</v>
      </c>
      <c r="AA410" s="67" t="n">
        <f aca="false">IF(O410&gt;0,CEILING(R410*P410*X410/Y410*Z410,1),0)</f>
        <v>0</v>
      </c>
      <c r="AB410" s="68" t="n">
        <f aca="false">IF(O410&gt;0,AA410/O410,0)</f>
        <v>0</v>
      </c>
      <c r="AC410" s="66" t="n">
        <f aca="false">'Vstupní data'!W410</f>
        <v>0</v>
      </c>
      <c r="AI410" s="66" t="str">
        <f aca="false">IF(OR('Vstupní data'!T410&gt;0,'Vstupní data'!U410&gt;0),VLOOKUP(I410,'Pril3-drev'!$H$5:$J$83,3,0),"")</f>
        <v/>
      </c>
      <c r="AJ410" s="66" t="n">
        <f aca="false">IF('Vstupní data'!V410="prostokořenný",0,IF('Vstupní data'!V410="krytokořenný","k",IF('Vstupní data'!V410="poloodrostky nebo odrostky, prostokořenné i krytokořenné","po",0)))</f>
        <v>0</v>
      </c>
      <c r="AK410" s="66" t="n">
        <f aca="false">IF(OR('Vstupní data'!T410&gt;0,'Vstupní data'!U410&gt;0),IF(AJ410="k",0.9*VLOOKUP(AI410,'ha-pocty-vyhl'!$A$5:$B$20,2,0),IF(AJ410="po",0.8*VLOOKUP(AI410,'ha-pocty-vyhl'!$A$5:$B$20,2,0),VLOOKUP(AI410,'ha-pocty-vyhl'!$A$5:$B$20,2,0))),0)</f>
        <v>0</v>
      </c>
      <c r="AL410" s="66" t="n">
        <f aca="false">IF(OR('Vstupní data'!T410&gt;0,'Vstupní data'!U410&gt;0),'Vstupní data'!K410*'Vstupní data'!M410/100,0)</f>
        <v>0</v>
      </c>
      <c r="AM410" s="66" t="n">
        <f aca="false">IF(OR('Vstupní data'!T410&gt;0,'Vstupní data'!U410&gt;0),IF('Vstupní data'!T410&gt;0,'Vstupní data'!T410,ROUND(10*'Vstupní data'!U410/AK410,0)),0)</f>
        <v>0</v>
      </c>
      <c r="AN410" s="69" t="n">
        <f aca="false">IF('Vstupní data'!T410&gt;0,   IF('Vstupní data'!T410&lt;=AL410,'Vstupní data'!T410,AL410),   IF(AM410&lt;AL410,AM410,AL410))</f>
        <v>0</v>
      </c>
      <c r="AO410" s="69" t="n">
        <f aca="false">'Vstupní data'!X410</f>
        <v>0</v>
      </c>
      <c r="AP410" s="66" t="n">
        <f aca="false">IF(OR('Vstupní data'!T410&gt;0,'Vstupní data'!U410&gt;0),IF(I410&lt;&gt;0,VLOOKUP(I410,'Pril3-drev'!$H$5:$I$83,2,0),0),0)</f>
        <v>0</v>
      </c>
      <c r="AQ410" s="66" t="n">
        <f aca="false">'Vstupní data'!Y410</f>
        <v>0</v>
      </c>
      <c r="AR410" s="66" t="str">
        <f aca="false">IF(AC410&gt;5,   IF('Vstupní data'!Y410&gt;0,   VLOOKUP(VLOOKUP(CONCATENATE(VLOOKUP(I410,'Pril3-drev'!$H$4:$L$83,5,0),AC410),'Pril3-drev'!$Q$4:$R$2803,2,0),'AVB-BS'!$C$5:$S$29 ,LOOKUP(AQ410,'AVB-BS'!$D$3:$S$3,'AVB-BS'!$D$1:$S$1) ,0 )   ,   IF('Vstupní data'!Z410&gt;0,'Vstupní data'!Z410,0)) , "")</f>
        <v/>
      </c>
      <c r="AS410" s="70" t="str">
        <f aca="false">IF(AC410&gt;5,VLOOKUP(CONCATENATE(AP410,AR410),'Pril1-THLPa'!$H$6:$N$96,4,0),"")</f>
        <v/>
      </c>
      <c r="AT410" s="70" t="str">
        <f aca="false">IF(AC410&gt;5,VLOOKUP(CONCATENATE(AP410,AR410),'Pril1-THLPa'!$H$6:$N$96,5,0),"")</f>
        <v/>
      </c>
      <c r="AU410" s="70" t="str">
        <f aca="false">IF(AC410&gt;5,VLOOKUP(CONCATENATE(AP410,AR410),'Pril1-THLPa'!$H$6:$N$96,6,0),"")</f>
        <v/>
      </c>
      <c r="AV410" s="70" t="str">
        <f aca="false">IF(AC410&gt;5,VLOOKUP(CONCATENATE(AP410,AR410),'Pril1-THLPa'!$H$6:$N$96,7,0),"")</f>
        <v/>
      </c>
      <c r="AW410" s="70" t="str">
        <f aca="false">IF(AC410&gt;5,VLOOKUP(CONCATENATE(AP410,AR410),'Pril1-THLPa'!$H$6:$O$96,8,0),"")</f>
        <v/>
      </c>
      <c r="AX410" s="66" t="n">
        <f aca="false">IF(AC410&gt;0,IF(AND(AC410&gt;0,AC410&lt;=5),VLOOKUP(AP410,'Pril1-THLPa'!$A$6:$F$18,LOOKUP(AC410,'Pril1-THLPa'!$B$5:$F$5,'Pril1-THLPa'!$B$4:$F$4),0),AS410+AT410*(AC410-5)+AU410*POWER(AC410-5,2)+AV410*POWER(AC410-5,3)+AW410*POWER(AC410-5,4)),0)</f>
        <v>0</v>
      </c>
      <c r="AY410" s="71"/>
      <c r="AZ410" s="66" t="n">
        <f aca="false">'Vstupní data'!AA410</f>
        <v>0</v>
      </c>
      <c r="BA410" s="66" t="n">
        <f aca="false">IF(OR('Vstupní data'!T410&gt;0,'Vstupní data'!U410&gt;0),IF(AC410&lt;&gt;"",AX410*AO410/10*(100+AZ410)/100,0),0)</f>
        <v>0</v>
      </c>
      <c r="BB410" s="67" t="n">
        <f aca="false">IF(AC410&lt;&gt;"",ROUND(BA410*AN410,0),0)</f>
        <v>0</v>
      </c>
      <c r="BC410" s="68" t="str">
        <f aca="false">IF(AE410&gt;0,BB410/AE410,"")</f>
        <v/>
      </c>
      <c r="BD410" s="66" t="n">
        <f aca="false">'Vstupní data'!AE410</f>
        <v>0</v>
      </c>
      <c r="BF410" s="66" t="n">
        <f aca="false">'Vstupní data'!AC410</f>
        <v>0</v>
      </c>
      <c r="BH410" s="66" t="n">
        <f aca="false">'Vstupní data'!AD410</f>
        <v>0</v>
      </c>
      <c r="BI410" s="66" t="n">
        <f aca="false">'Vstupní data'!AF410</f>
        <v>0</v>
      </c>
      <c r="BJ410" s="69" t="n">
        <f aca="false">'Vstupní data'!AG410</f>
        <v>0</v>
      </c>
      <c r="BK410" s="69" t="n">
        <f aca="false">IF(BF410&lt;&gt;0,VLOOKUP(I410,'Pril3-drev'!$H$5:$I$83,2,0),0)</f>
        <v>0</v>
      </c>
      <c r="BL410" s="69" t="n">
        <f aca="false">IF(BF410&lt;&gt;0,VLOOKUP(BK410,'Pril3-drev'!$A$5:$C$17,3,0),0)</f>
        <v>0</v>
      </c>
      <c r="BM410" s="69" t="n">
        <f aca="false">'Vstupní data'!AH410</f>
        <v>0</v>
      </c>
      <c r="BN410" s="69" t="n">
        <f aca="false">IF('Vstupní data'!AH410&gt;0,   VLOOKUP(VLOOKUP(CONCATENATE(VLOOKUP(I410,'Pril3-drev'!$H$4:$L$83,5,0),BD410),'Pril3-drev'!$Q$4:$R$2803,2,0),'AVB-BS'!$C$5:$S$29 ,LOOKUP(BM410,'AVB-BS'!$D$3:$S$3,'AVB-BS'!$D$1:$S$1) ,0 )   ,   IF('Vstupní data'!AI410&gt;0,'Vstupní data'!AI410,0))</f>
        <v>0</v>
      </c>
      <c r="BO410" s="69" t="str">
        <f aca="false">IF(BX410&gt;5,VLOOKUP(CONCATENATE(BK410,BN410),'Pril1-THLPa'!$H$6:$N$96,4,0),"")</f>
        <v/>
      </c>
      <c r="BP410" s="69" t="str">
        <f aca="false">IF(BX410&gt;5,VLOOKUP(CONCATENATE(BK410,BN410),'Pril1-THLPa'!$H$6:$N$96,5,0),"")</f>
        <v/>
      </c>
      <c r="BQ410" s="69" t="str">
        <f aca="false">IF(BX410&gt;5,VLOOKUP(CONCATENATE(BK410,BN410),'Pril1-THLPa'!$H$6:$N$96,6,0),"")</f>
        <v/>
      </c>
      <c r="BR410" s="69" t="str">
        <f aca="false">IF(BX410&gt;5,VLOOKUP(CONCATENATE(BK410,BN410),'Pril1-THLPa'!$H$6:$N$96,7,0),"")</f>
        <v/>
      </c>
      <c r="BS410" s="69" t="str">
        <f aca="false">IF(BX410&gt;5,VLOOKUP(CONCATENATE(BK410,BN410),'Pril1-THLPa'!$H$6:$O$96,8,0),"")</f>
        <v/>
      </c>
      <c r="BT410" s="69" t="str">
        <f aca="false">IF(BF410&gt;0, IF(BK410="smrk",  VLOOKUP(VLOOKUP(BD410,'Pril9-K3'!$L$8:$M$207,2,0),'Pril9-K3'!$A$8:$J$16,LOOKUP(BN410,'Pril9-K3'!$A$7:$J$7,'Pril9-K3'!$A$5:$J$5),0), IF(AND(BK410&lt;&gt;"smrk",'Vstupní data'!AK410&lt;&gt;""),'Vstupní data'!AK410,   VLOOKUP(VLOOKUP(BD410,'Pril9-K3'!$L$8:$M$207,2,0),'Pril9-K3'!$A$8:$J$16,LOOKUP(BN410,'Pril9-K3'!$A$7:$J$7,'Pril9-K3'!$A$5:$J$5),0)   )),   "")</f>
        <v/>
      </c>
      <c r="BV410" s="69" t="n">
        <f aca="false">'Vstupní data'!AJ410</f>
        <v>0</v>
      </c>
      <c r="BW410" s="69" t="n">
        <f aca="false">IF(BF410&gt;0,IF(J410&gt;0,J410,K410*H410/100),0)</f>
        <v>0</v>
      </c>
      <c r="BX410" s="69" t="n">
        <f aca="false">IF(BF410&gt;0,IF(BJ410&gt;BL410,BL410,BJ410),0)</f>
        <v>0</v>
      </c>
      <c r="BY410" s="69" t="n">
        <f aca="false">IF(BD410=0,0,IF(AND(BX410&gt;0,BX410&lt;=5),  IF(AND(BX410&gt;0,BX410&lt;=5),VLOOKUP(BK410,'Pril1-THLPa'!$A$6:$F$18,IF(AND(BX410&gt;0,BX410&lt;=5),LOOKUP(BX410,'Pril1-THLPa'!$B$5:$F$5,'Pril1-THLPa'!$B$4:$F$4),""),0),""),  IF(BX410&gt;5,BO410+BP410*(BX410-5)+BQ410*POWER(BX410-5,2)+BR410*POWER(BX410-5,3)+BS410*POWER(BX410-5,4),"")))</f>
        <v>0</v>
      </c>
      <c r="BZ410" s="69" t="n">
        <f aca="false">IF(BY410&gt;0,BY410*BI410/10*BW410*(100+BV410)/100,0)</f>
        <v>0</v>
      </c>
      <c r="CA410" s="69" t="n">
        <f aca="false">IF(BD410&gt;0,BX410-IF(BD410&gt;BX410,BX410,BD410),0)</f>
        <v>0</v>
      </c>
      <c r="CB410" s="69" t="n">
        <f aca="false">POWER(1.01,CA410)</f>
        <v>1</v>
      </c>
      <c r="CC410" s="69" t="n">
        <f aca="false">IF(BF410&gt;0,IF(BF410&gt;BH410,1,BF410/BH410),0)</f>
        <v>0</v>
      </c>
      <c r="CD410" s="72" t="n">
        <f aca="false">IF(BD410=0,0,IF(BF410&gt;0,ROUND(IF(CB410&lt;&gt;0,BZ410*BT410*1/CB410*CC410,0),0),0))</f>
        <v>0</v>
      </c>
      <c r="CE410" s="73" t="str">
        <f aca="false">IF(BF410&gt;0,IF(BF410&gt;BH410,CD410/BF410,CD410/BH410),"")</f>
        <v/>
      </c>
      <c r="CF410" s="69" t="n">
        <f aca="false">'Vstupní data'!AM410</f>
        <v>0</v>
      </c>
      <c r="CG410" s="69" t="n">
        <f aca="false">'Vstupní data'!AN410</f>
        <v>0</v>
      </c>
      <c r="CH410" s="69" t="n">
        <f aca="false">'Vstupní data'!AO410</f>
        <v>0</v>
      </c>
      <c r="CI410" s="69" t="n">
        <f aca="false">'Vstupní data'!AP410</f>
        <v>0</v>
      </c>
      <c r="CJ410" s="72" t="n">
        <f aca="false">ROUND(CH410*CI410,0)</f>
        <v>0</v>
      </c>
      <c r="CK410" s="74" t="str">
        <f aca="false">IF(OR(AA410&gt;0,BB410&gt;0,CD410&gt;0,CJ410&gt;0),AA410+BB410+CD410+CJ410,"")</f>
        <v/>
      </c>
    </row>
    <row r="411" customFormat="false" ht="12.8" hidden="false" customHeight="false" outlineLevel="0" collapsed="false">
      <c r="A411" s="66" t="n">
        <f aca="false">'Vstupní data'!A411</f>
        <v>0</v>
      </c>
      <c r="F411" s="66" t="str">
        <f aca="false">CONCATENATE('Vstupní data'!F411,'Vstupní data'!G411,'Vstupní data'!H411,'Vstupní data'!I411)</f>
        <v/>
      </c>
      <c r="G411" s="66"/>
      <c r="H411" s="66" t="n">
        <f aca="false">'Vstupní data'!K411</f>
        <v>0</v>
      </c>
      <c r="I411" s="66" t="n">
        <f aca="false">'Vstupní data'!L411</f>
        <v>0</v>
      </c>
      <c r="J411" s="66" t="n">
        <f aca="false">'Vstupní data'!K411*'Vstupní data'!M411/100</f>
        <v>0</v>
      </c>
      <c r="L411" s="66" t="n">
        <f aca="false">IF('Vstupní data'!N411="prostokořenný",0,IF('Vstupní data'!N411="krytokořenný","k",IF('Vstupní data'!N411="poloodrostky nebo odrostky, prostokořenné i krytokořenné","po",0)))</f>
        <v>0</v>
      </c>
      <c r="N411" s="66"/>
      <c r="O411" s="66" t="n">
        <f aca="false">'Vstupní data'!O411</f>
        <v>0</v>
      </c>
      <c r="P411" s="66" t="n">
        <f aca="false">IF(O411&gt;0,VLOOKUP(CONCATENATE(VLOOKUP(I411,'Pril3-drev'!$H$5:$K$83,4,0),"-",'Vstupní data'!R411),K2!$C$15:$D$23,2,0),0)</f>
        <v>0</v>
      </c>
      <c r="Q411" s="66" t="n">
        <f aca="false">IF(O411&gt;0,VLOOKUP(I411,'Pril3-drev'!$H$5:$I$83,2,0),0)</f>
        <v>0</v>
      </c>
      <c r="R411" s="66" t="n">
        <f aca="false">IF(Q411&gt;0,VLOOKUP(Q411,'Pril6-okus'!$A$5:$B$17,2,0),0)</f>
        <v>0</v>
      </c>
      <c r="S411" s="66" t="n">
        <f aca="false">IF(O411&gt;0,VLOOKUP(I411,'Pril3-drev'!$H$5:$J$83,3,0),0)</f>
        <v>0</v>
      </c>
      <c r="T411" s="66" t="str">
        <f aca="false">IF(O411&gt;0,IF(L411="k",0.9*VLOOKUP(S411,'ha-pocty-vyhl'!$A$5:$B$20,2,0),IF(L411="po",0.8*VLOOKUP(S411,'ha-pocty-vyhl'!$A$5:$B$20,2,0),VLOOKUP(S411,'ha-pocty-vyhl'!$A$5:$B$20,2,0))),"")</f>
        <v/>
      </c>
      <c r="U411" s="66" t="n">
        <f aca="false">'Vstupní data'!P411</f>
        <v>0</v>
      </c>
      <c r="V411" s="66" t="n">
        <f aca="false">IF(O411&gt;0,1.3*T411*1000*Z411/10000,0)</f>
        <v>0</v>
      </c>
      <c r="W411" s="66" t="n">
        <f aca="false">IF(O411&gt;0,1.3*T411*1000*Z411/10000,0)</f>
        <v>0</v>
      </c>
      <c r="X411" s="66" t="n">
        <f aca="false">IF(O411&gt;0,IF(O411&gt;V411,V411,O411),0)</f>
        <v>0</v>
      </c>
      <c r="Y411" s="66" t="n">
        <f aca="false">IF(O411&gt;0,IF(IF(U411&gt;W411,W411,U411)&lt;X411,W411,IF(U411&gt;W411,W411,U411)),0)</f>
        <v>0</v>
      </c>
      <c r="Z411" s="66" t="n">
        <f aca="false">IF(O411&gt;0,IF(J411&gt;0,J411,K411*H411/100),0)</f>
        <v>0</v>
      </c>
      <c r="AA411" s="67" t="n">
        <f aca="false">IF(O411&gt;0,CEILING(R411*P411*X411/Y411*Z411,1),0)</f>
        <v>0</v>
      </c>
      <c r="AB411" s="68" t="n">
        <f aca="false">IF(O411&gt;0,AA411/O411,0)</f>
        <v>0</v>
      </c>
      <c r="AC411" s="66" t="n">
        <f aca="false">'Vstupní data'!W411</f>
        <v>0</v>
      </c>
      <c r="AI411" s="66" t="str">
        <f aca="false">IF(OR('Vstupní data'!T411&gt;0,'Vstupní data'!U411&gt;0),VLOOKUP(I411,'Pril3-drev'!$H$5:$J$83,3,0),"")</f>
        <v/>
      </c>
      <c r="AJ411" s="66" t="n">
        <f aca="false">IF('Vstupní data'!V411="prostokořenný",0,IF('Vstupní data'!V411="krytokořenný","k",IF('Vstupní data'!V411="poloodrostky nebo odrostky, prostokořenné i krytokořenné","po",0)))</f>
        <v>0</v>
      </c>
      <c r="AK411" s="66" t="n">
        <f aca="false">IF(OR('Vstupní data'!T411&gt;0,'Vstupní data'!U411&gt;0),IF(AJ411="k",0.9*VLOOKUP(AI411,'ha-pocty-vyhl'!$A$5:$B$20,2,0),IF(AJ411="po",0.8*VLOOKUP(AI411,'ha-pocty-vyhl'!$A$5:$B$20,2,0),VLOOKUP(AI411,'ha-pocty-vyhl'!$A$5:$B$20,2,0))),0)</f>
        <v>0</v>
      </c>
      <c r="AL411" s="66" t="n">
        <f aca="false">IF(OR('Vstupní data'!T411&gt;0,'Vstupní data'!U411&gt;0),'Vstupní data'!K411*'Vstupní data'!M411/100,0)</f>
        <v>0</v>
      </c>
      <c r="AM411" s="66" t="n">
        <f aca="false">IF(OR('Vstupní data'!T411&gt;0,'Vstupní data'!U411&gt;0),IF('Vstupní data'!T411&gt;0,'Vstupní data'!T411,ROUND(10*'Vstupní data'!U411/AK411,0)),0)</f>
        <v>0</v>
      </c>
      <c r="AN411" s="69" t="n">
        <f aca="false">IF('Vstupní data'!T411&gt;0,   IF('Vstupní data'!T411&lt;=AL411,'Vstupní data'!T411,AL411),   IF(AM411&lt;AL411,AM411,AL411))</f>
        <v>0</v>
      </c>
      <c r="AO411" s="69" t="n">
        <f aca="false">'Vstupní data'!X411</f>
        <v>0</v>
      </c>
      <c r="AP411" s="66" t="n">
        <f aca="false">IF(OR('Vstupní data'!T411&gt;0,'Vstupní data'!U411&gt;0),IF(I411&lt;&gt;0,VLOOKUP(I411,'Pril3-drev'!$H$5:$I$83,2,0),0),0)</f>
        <v>0</v>
      </c>
      <c r="AQ411" s="66" t="n">
        <f aca="false">'Vstupní data'!Y411</f>
        <v>0</v>
      </c>
      <c r="AR411" s="66" t="str">
        <f aca="false">IF(AC411&gt;5,   IF('Vstupní data'!Y411&gt;0,   VLOOKUP(VLOOKUP(CONCATENATE(VLOOKUP(I411,'Pril3-drev'!$H$4:$L$83,5,0),AC411),'Pril3-drev'!$Q$4:$R$2803,2,0),'AVB-BS'!$C$5:$S$29 ,LOOKUP(AQ411,'AVB-BS'!$D$3:$S$3,'AVB-BS'!$D$1:$S$1) ,0 )   ,   IF('Vstupní data'!Z411&gt;0,'Vstupní data'!Z411,0)) , "")</f>
        <v/>
      </c>
      <c r="AS411" s="70" t="str">
        <f aca="false">IF(AC411&gt;5,VLOOKUP(CONCATENATE(AP411,AR411),'Pril1-THLPa'!$H$6:$N$96,4,0),"")</f>
        <v/>
      </c>
      <c r="AT411" s="70" t="str">
        <f aca="false">IF(AC411&gt;5,VLOOKUP(CONCATENATE(AP411,AR411),'Pril1-THLPa'!$H$6:$N$96,5,0),"")</f>
        <v/>
      </c>
      <c r="AU411" s="70" t="str">
        <f aca="false">IF(AC411&gt;5,VLOOKUP(CONCATENATE(AP411,AR411),'Pril1-THLPa'!$H$6:$N$96,6,0),"")</f>
        <v/>
      </c>
      <c r="AV411" s="70" t="str">
        <f aca="false">IF(AC411&gt;5,VLOOKUP(CONCATENATE(AP411,AR411),'Pril1-THLPa'!$H$6:$N$96,7,0),"")</f>
        <v/>
      </c>
      <c r="AW411" s="70" t="str">
        <f aca="false">IF(AC411&gt;5,VLOOKUP(CONCATENATE(AP411,AR411),'Pril1-THLPa'!$H$6:$O$96,8,0),"")</f>
        <v/>
      </c>
      <c r="AX411" s="66" t="n">
        <f aca="false">IF(AC411&gt;0,IF(AND(AC411&gt;0,AC411&lt;=5),VLOOKUP(AP411,'Pril1-THLPa'!$A$6:$F$18,LOOKUP(AC411,'Pril1-THLPa'!$B$5:$F$5,'Pril1-THLPa'!$B$4:$F$4),0),AS411+AT411*(AC411-5)+AU411*POWER(AC411-5,2)+AV411*POWER(AC411-5,3)+AW411*POWER(AC411-5,4)),0)</f>
        <v>0</v>
      </c>
      <c r="AY411" s="71"/>
      <c r="AZ411" s="66" t="n">
        <f aca="false">'Vstupní data'!AA411</f>
        <v>0</v>
      </c>
      <c r="BA411" s="66" t="n">
        <f aca="false">IF(OR('Vstupní data'!T411&gt;0,'Vstupní data'!U411&gt;0),IF(AC411&lt;&gt;"",AX411*AO411/10*(100+AZ411)/100,0),0)</f>
        <v>0</v>
      </c>
      <c r="BB411" s="67" t="n">
        <f aca="false">IF(AC411&lt;&gt;"",ROUND(BA411*AN411,0),0)</f>
        <v>0</v>
      </c>
      <c r="BC411" s="68" t="str">
        <f aca="false">IF(AE411&gt;0,BB411/AE411,"")</f>
        <v/>
      </c>
      <c r="BD411" s="66" t="n">
        <f aca="false">'Vstupní data'!AE411</f>
        <v>0</v>
      </c>
      <c r="BF411" s="66" t="n">
        <f aca="false">'Vstupní data'!AC411</f>
        <v>0</v>
      </c>
      <c r="BH411" s="66" t="n">
        <f aca="false">'Vstupní data'!AD411</f>
        <v>0</v>
      </c>
      <c r="BI411" s="66" t="n">
        <f aca="false">'Vstupní data'!AF411</f>
        <v>0</v>
      </c>
      <c r="BJ411" s="69" t="n">
        <f aca="false">'Vstupní data'!AG411</f>
        <v>0</v>
      </c>
      <c r="BK411" s="69" t="n">
        <f aca="false">IF(BF411&lt;&gt;0,VLOOKUP(I411,'Pril3-drev'!$H$5:$I$83,2,0),0)</f>
        <v>0</v>
      </c>
      <c r="BL411" s="69" t="n">
        <f aca="false">IF(BF411&lt;&gt;0,VLOOKUP(BK411,'Pril3-drev'!$A$5:$C$17,3,0),0)</f>
        <v>0</v>
      </c>
      <c r="BM411" s="69" t="n">
        <f aca="false">'Vstupní data'!AH411</f>
        <v>0</v>
      </c>
      <c r="BN411" s="69" t="n">
        <f aca="false">IF('Vstupní data'!AH411&gt;0,   VLOOKUP(VLOOKUP(CONCATENATE(VLOOKUP(I411,'Pril3-drev'!$H$4:$L$83,5,0),BD411),'Pril3-drev'!$Q$4:$R$2803,2,0),'AVB-BS'!$C$5:$S$29 ,LOOKUP(BM411,'AVB-BS'!$D$3:$S$3,'AVB-BS'!$D$1:$S$1) ,0 )   ,   IF('Vstupní data'!AI411&gt;0,'Vstupní data'!AI411,0))</f>
        <v>0</v>
      </c>
      <c r="BO411" s="69" t="str">
        <f aca="false">IF(BX411&gt;5,VLOOKUP(CONCATENATE(BK411,BN411),'Pril1-THLPa'!$H$6:$N$96,4,0),"")</f>
        <v/>
      </c>
      <c r="BP411" s="69" t="str">
        <f aca="false">IF(BX411&gt;5,VLOOKUP(CONCATENATE(BK411,BN411),'Pril1-THLPa'!$H$6:$N$96,5,0),"")</f>
        <v/>
      </c>
      <c r="BQ411" s="69" t="str">
        <f aca="false">IF(BX411&gt;5,VLOOKUP(CONCATENATE(BK411,BN411),'Pril1-THLPa'!$H$6:$N$96,6,0),"")</f>
        <v/>
      </c>
      <c r="BR411" s="69" t="str">
        <f aca="false">IF(BX411&gt;5,VLOOKUP(CONCATENATE(BK411,BN411),'Pril1-THLPa'!$H$6:$N$96,7,0),"")</f>
        <v/>
      </c>
      <c r="BS411" s="69" t="str">
        <f aca="false">IF(BX411&gt;5,VLOOKUP(CONCATENATE(BK411,BN411),'Pril1-THLPa'!$H$6:$O$96,8,0),"")</f>
        <v/>
      </c>
      <c r="BT411" s="69" t="str">
        <f aca="false">IF(BF411&gt;0, IF(BK411="smrk",  VLOOKUP(VLOOKUP(BD411,'Pril9-K3'!$L$8:$M$207,2,0),'Pril9-K3'!$A$8:$J$16,LOOKUP(BN411,'Pril9-K3'!$A$7:$J$7,'Pril9-K3'!$A$5:$J$5),0), IF(AND(BK411&lt;&gt;"smrk",'Vstupní data'!AK411&lt;&gt;""),'Vstupní data'!AK411,   VLOOKUP(VLOOKUP(BD411,'Pril9-K3'!$L$8:$M$207,2,0),'Pril9-K3'!$A$8:$J$16,LOOKUP(BN411,'Pril9-K3'!$A$7:$J$7,'Pril9-K3'!$A$5:$J$5),0)   )),   "")</f>
        <v/>
      </c>
      <c r="BV411" s="69" t="n">
        <f aca="false">'Vstupní data'!AJ411</f>
        <v>0</v>
      </c>
      <c r="BW411" s="69" t="n">
        <f aca="false">IF(BF411&gt;0,IF(J411&gt;0,J411,K411*H411/100),0)</f>
        <v>0</v>
      </c>
      <c r="BX411" s="69" t="n">
        <f aca="false">IF(BF411&gt;0,IF(BJ411&gt;BL411,BL411,BJ411),0)</f>
        <v>0</v>
      </c>
      <c r="BY411" s="69" t="n">
        <f aca="false">IF(BD411=0,0,IF(AND(BX411&gt;0,BX411&lt;=5),  IF(AND(BX411&gt;0,BX411&lt;=5),VLOOKUP(BK411,'Pril1-THLPa'!$A$6:$F$18,IF(AND(BX411&gt;0,BX411&lt;=5),LOOKUP(BX411,'Pril1-THLPa'!$B$5:$F$5,'Pril1-THLPa'!$B$4:$F$4),""),0),""),  IF(BX411&gt;5,BO411+BP411*(BX411-5)+BQ411*POWER(BX411-5,2)+BR411*POWER(BX411-5,3)+BS411*POWER(BX411-5,4),"")))</f>
        <v>0</v>
      </c>
      <c r="BZ411" s="69" t="n">
        <f aca="false">IF(BY411&gt;0,BY411*BI411/10*BW411*(100+BV411)/100,0)</f>
        <v>0</v>
      </c>
      <c r="CA411" s="69" t="n">
        <f aca="false">IF(BD411&gt;0,BX411-IF(BD411&gt;BX411,BX411,BD411),0)</f>
        <v>0</v>
      </c>
      <c r="CB411" s="69" t="n">
        <f aca="false">POWER(1.01,CA411)</f>
        <v>1</v>
      </c>
      <c r="CC411" s="69" t="n">
        <f aca="false">IF(BF411&gt;0,IF(BF411&gt;BH411,1,BF411/BH411),0)</f>
        <v>0</v>
      </c>
      <c r="CD411" s="72" t="n">
        <f aca="false">IF(BD411=0,0,IF(BF411&gt;0,ROUND(IF(CB411&lt;&gt;0,BZ411*BT411*1/CB411*CC411,0),0),0))</f>
        <v>0</v>
      </c>
      <c r="CE411" s="73" t="str">
        <f aca="false">IF(BF411&gt;0,IF(BF411&gt;BH411,CD411/BF411,CD411/BH411),"")</f>
        <v/>
      </c>
      <c r="CF411" s="69" t="n">
        <f aca="false">'Vstupní data'!AM411</f>
        <v>0</v>
      </c>
      <c r="CG411" s="69" t="n">
        <f aca="false">'Vstupní data'!AN411</f>
        <v>0</v>
      </c>
      <c r="CH411" s="69" t="n">
        <f aca="false">'Vstupní data'!AO411</f>
        <v>0</v>
      </c>
      <c r="CI411" s="69" t="n">
        <f aca="false">'Vstupní data'!AP411</f>
        <v>0</v>
      </c>
      <c r="CJ411" s="72" t="n">
        <f aca="false">ROUND(CH411*CI411,0)</f>
        <v>0</v>
      </c>
      <c r="CK411" s="74" t="str">
        <f aca="false">IF(OR(AA411&gt;0,BB411&gt;0,CD411&gt;0,CJ411&gt;0),AA411+BB411+CD411+CJ411,"")</f>
        <v/>
      </c>
    </row>
    <row r="412" customFormat="false" ht="12.8" hidden="false" customHeight="false" outlineLevel="0" collapsed="false">
      <c r="A412" s="66" t="n">
        <f aca="false">'Vstupní data'!A412</f>
        <v>0</v>
      </c>
      <c r="F412" s="66" t="str">
        <f aca="false">CONCATENATE('Vstupní data'!F412,'Vstupní data'!G412,'Vstupní data'!H412,'Vstupní data'!I412)</f>
        <v/>
      </c>
      <c r="G412" s="66"/>
      <c r="H412" s="66" t="n">
        <f aca="false">'Vstupní data'!K412</f>
        <v>0</v>
      </c>
      <c r="I412" s="66" t="n">
        <f aca="false">'Vstupní data'!L412</f>
        <v>0</v>
      </c>
      <c r="J412" s="66" t="n">
        <f aca="false">'Vstupní data'!K412*'Vstupní data'!M412/100</f>
        <v>0</v>
      </c>
      <c r="L412" s="66" t="n">
        <f aca="false">IF('Vstupní data'!N412="prostokořenný",0,IF('Vstupní data'!N412="krytokořenný","k",IF('Vstupní data'!N412="poloodrostky nebo odrostky, prostokořenné i krytokořenné","po",0)))</f>
        <v>0</v>
      </c>
      <c r="N412" s="66"/>
      <c r="O412" s="66" t="n">
        <f aca="false">'Vstupní data'!O412</f>
        <v>0</v>
      </c>
      <c r="P412" s="66" t="n">
        <f aca="false">IF(O412&gt;0,VLOOKUP(CONCATENATE(VLOOKUP(I412,'Pril3-drev'!$H$5:$K$83,4,0),"-",'Vstupní data'!R412),K2!$C$15:$D$23,2,0),0)</f>
        <v>0</v>
      </c>
      <c r="Q412" s="66" t="n">
        <f aca="false">IF(O412&gt;0,VLOOKUP(I412,'Pril3-drev'!$H$5:$I$83,2,0),0)</f>
        <v>0</v>
      </c>
      <c r="R412" s="66" t="n">
        <f aca="false">IF(Q412&gt;0,VLOOKUP(Q412,'Pril6-okus'!$A$5:$B$17,2,0),0)</f>
        <v>0</v>
      </c>
      <c r="S412" s="66" t="n">
        <f aca="false">IF(O412&gt;0,VLOOKUP(I412,'Pril3-drev'!$H$5:$J$83,3,0),0)</f>
        <v>0</v>
      </c>
      <c r="T412" s="66" t="str">
        <f aca="false">IF(O412&gt;0,IF(L412="k",0.9*VLOOKUP(S412,'ha-pocty-vyhl'!$A$5:$B$20,2,0),IF(L412="po",0.8*VLOOKUP(S412,'ha-pocty-vyhl'!$A$5:$B$20,2,0),VLOOKUP(S412,'ha-pocty-vyhl'!$A$5:$B$20,2,0))),"")</f>
        <v/>
      </c>
      <c r="U412" s="66" t="n">
        <f aca="false">'Vstupní data'!P412</f>
        <v>0</v>
      </c>
      <c r="V412" s="66" t="n">
        <f aca="false">IF(O412&gt;0,1.3*T412*1000*Z412/10000,0)</f>
        <v>0</v>
      </c>
      <c r="W412" s="66" t="n">
        <f aca="false">IF(O412&gt;0,1.3*T412*1000*Z412/10000,0)</f>
        <v>0</v>
      </c>
      <c r="X412" s="66" t="n">
        <f aca="false">IF(O412&gt;0,IF(O412&gt;V412,V412,O412),0)</f>
        <v>0</v>
      </c>
      <c r="Y412" s="66" t="n">
        <f aca="false">IF(O412&gt;0,IF(IF(U412&gt;W412,W412,U412)&lt;X412,W412,IF(U412&gt;W412,W412,U412)),0)</f>
        <v>0</v>
      </c>
      <c r="Z412" s="66" t="n">
        <f aca="false">IF(O412&gt;0,IF(J412&gt;0,J412,K412*H412/100),0)</f>
        <v>0</v>
      </c>
      <c r="AA412" s="67" t="n">
        <f aca="false">IF(O412&gt;0,CEILING(R412*P412*X412/Y412*Z412,1),0)</f>
        <v>0</v>
      </c>
      <c r="AB412" s="68" t="n">
        <f aca="false">IF(O412&gt;0,AA412/O412,0)</f>
        <v>0</v>
      </c>
      <c r="AC412" s="66" t="n">
        <f aca="false">'Vstupní data'!W412</f>
        <v>0</v>
      </c>
      <c r="AI412" s="66" t="str">
        <f aca="false">IF(OR('Vstupní data'!T412&gt;0,'Vstupní data'!U412&gt;0),VLOOKUP(I412,'Pril3-drev'!$H$5:$J$83,3,0),"")</f>
        <v/>
      </c>
      <c r="AJ412" s="66" t="n">
        <f aca="false">IF('Vstupní data'!V412="prostokořenný",0,IF('Vstupní data'!V412="krytokořenný","k",IF('Vstupní data'!V412="poloodrostky nebo odrostky, prostokořenné i krytokořenné","po",0)))</f>
        <v>0</v>
      </c>
      <c r="AK412" s="66" t="n">
        <f aca="false">IF(OR('Vstupní data'!T412&gt;0,'Vstupní data'!U412&gt;0),IF(AJ412="k",0.9*VLOOKUP(AI412,'ha-pocty-vyhl'!$A$5:$B$20,2,0),IF(AJ412="po",0.8*VLOOKUP(AI412,'ha-pocty-vyhl'!$A$5:$B$20,2,0),VLOOKUP(AI412,'ha-pocty-vyhl'!$A$5:$B$20,2,0))),0)</f>
        <v>0</v>
      </c>
      <c r="AL412" s="66" t="n">
        <f aca="false">IF(OR('Vstupní data'!T412&gt;0,'Vstupní data'!U412&gt;0),'Vstupní data'!K412*'Vstupní data'!M412/100,0)</f>
        <v>0</v>
      </c>
      <c r="AM412" s="66" t="n">
        <f aca="false">IF(OR('Vstupní data'!T412&gt;0,'Vstupní data'!U412&gt;0),IF('Vstupní data'!T412&gt;0,'Vstupní data'!T412,ROUND(10*'Vstupní data'!U412/AK412,0)),0)</f>
        <v>0</v>
      </c>
      <c r="AN412" s="69" t="n">
        <f aca="false">IF('Vstupní data'!T412&gt;0,   IF('Vstupní data'!T412&lt;=AL412,'Vstupní data'!T412,AL412),   IF(AM412&lt;AL412,AM412,AL412))</f>
        <v>0</v>
      </c>
      <c r="AO412" s="69" t="n">
        <f aca="false">'Vstupní data'!X412</f>
        <v>0</v>
      </c>
      <c r="AP412" s="66" t="n">
        <f aca="false">IF(OR('Vstupní data'!T412&gt;0,'Vstupní data'!U412&gt;0),IF(I412&lt;&gt;0,VLOOKUP(I412,'Pril3-drev'!$H$5:$I$83,2,0),0),0)</f>
        <v>0</v>
      </c>
      <c r="AQ412" s="66" t="n">
        <f aca="false">'Vstupní data'!Y412</f>
        <v>0</v>
      </c>
      <c r="AR412" s="66" t="str">
        <f aca="false">IF(AC412&gt;5,   IF('Vstupní data'!Y412&gt;0,   VLOOKUP(VLOOKUP(CONCATENATE(VLOOKUP(I412,'Pril3-drev'!$H$4:$L$83,5,0),AC412),'Pril3-drev'!$Q$4:$R$2803,2,0),'AVB-BS'!$C$5:$S$29 ,LOOKUP(AQ412,'AVB-BS'!$D$3:$S$3,'AVB-BS'!$D$1:$S$1) ,0 )   ,   IF('Vstupní data'!Z412&gt;0,'Vstupní data'!Z412,0)) , "")</f>
        <v/>
      </c>
      <c r="AS412" s="70" t="str">
        <f aca="false">IF(AC412&gt;5,VLOOKUP(CONCATENATE(AP412,AR412),'Pril1-THLPa'!$H$6:$N$96,4,0),"")</f>
        <v/>
      </c>
      <c r="AT412" s="70" t="str">
        <f aca="false">IF(AC412&gt;5,VLOOKUP(CONCATENATE(AP412,AR412),'Pril1-THLPa'!$H$6:$N$96,5,0),"")</f>
        <v/>
      </c>
      <c r="AU412" s="70" t="str">
        <f aca="false">IF(AC412&gt;5,VLOOKUP(CONCATENATE(AP412,AR412),'Pril1-THLPa'!$H$6:$N$96,6,0),"")</f>
        <v/>
      </c>
      <c r="AV412" s="70" t="str">
        <f aca="false">IF(AC412&gt;5,VLOOKUP(CONCATENATE(AP412,AR412),'Pril1-THLPa'!$H$6:$N$96,7,0),"")</f>
        <v/>
      </c>
      <c r="AW412" s="70" t="str">
        <f aca="false">IF(AC412&gt;5,VLOOKUP(CONCATENATE(AP412,AR412),'Pril1-THLPa'!$H$6:$O$96,8,0),"")</f>
        <v/>
      </c>
      <c r="AX412" s="66" t="n">
        <f aca="false">IF(AC412&gt;0,IF(AND(AC412&gt;0,AC412&lt;=5),VLOOKUP(AP412,'Pril1-THLPa'!$A$6:$F$18,LOOKUP(AC412,'Pril1-THLPa'!$B$5:$F$5,'Pril1-THLPa'!$B$4:$F$4),0),AS412+AT412*(AC412-5)+AU412*POWER(AC412-5,2)+AV412*POWER(AC412-5,3)+AW412*POWER(AC412-5,4)),0)</f>
        <v>0</v>
      </c>
      <c r="AY412" s="71"/>
      <c r="AZ412" s="66" t="n">
        <f aca="false">'Vstupní data'!AA412</f>
        <v>0</v>
      </c>
      <c r="BA412" s="66" t="n">
        <f aca="false">IF(OR('Vstupní data'!T412&gt;0,'Vstupní data'!U412&gt;0),IF(AC412&lt;&gt;"",AX412*AO412/10*(100+AZ412)/100,0),0)</f>
        <v>0</v>
      </c>
      <c r="BB412" s="67" t="n">
        <f aca="false">IF(AC412&lt;&gt;"",ROUND(BA412*AN412,0),0)</f>
        <v>0</v>
      </c>
      <c r="BC412" s="68" t="str">
        <f aca="false">IF(AE412&gt;0,BB412/AE412,"")</f>
        <v/>
      </c>
      <c r="BD412" s="66" t="n">
        <f aca="false">'Vstupní data'!AE412</f>
        <v>0</v>
      </c>
      <c r="BF412" s="66" t="n">
        <f aca="false">'Vstupní data'!AC412</f>
        <v>0</v>
      </c>
      <c r="BH412" s="66" t="n">
        <f aca="false">'Vstupní data'!AD412</f>
        <v>0</v>
      </c>
      <c r="BI412" s="66" t="n">
        <f aca="false">'Vstupní data'!AF412</f>
        <v>0</v>
      </c>
      <c r="BJ412" s="69" t="n">
        <f aca="false">'Vstupní data'!AG412</f>
        <v>0</v>
      </c>
      <c r="BK412" s="69" t="n">
        <f aca="false">IF(BF412&lt;&gt;0,VLOOKUP(I412,'Pril3-drev'!$H$5:$I$83,2,0),0)</f>
        <v>0</v>
      </c>
      <c r="BL412" s="69" t="n">
        <f aca="false">IF(BF412&lt;&gt;0,VLOOKUP(BK412,'Pril3-drev'!$A$5:$C$17,3,0),0)</f>
        <v>0</v>
      </c>
      <c r="BM412" s="69" t="n">
        <f aca="false">'Vstupní data'!AH412</f>
        <v>0</v>
      </c>
      <c r="BN412" s="69" t="n">
        <f aca="false">IF('Vstupní data'!AH412&gt;0,   VLOOKUP(VLOOKUP(CONCATENATE(VLOOKUP(I412,'Pril3-drev'!$H$4:$L$83,5,0),BD412),'Pril3-drev'!$Q$4:$R$2803,2,0),'AVB-BS'!$C$5:$S$29 ,LOOKUP(BM412,'AVB-BS'!$D$3:$S$3,'AVB-BS'!$D$1:$S$1) ,0 )   ,   IF('Vstupní data'!AI412&gt;0,'Vstupní data'!AI412,0))</f>
        <v>0</v>
      </c>
      <c r="BO412" s="69" t="str">
        <f aca="false">IF(BX412&gt;5,VLOOKUP(CONCATENATE(BK412,BN412),'Pril1-THLPa'!$H$6:$N$96,4,0),"")</f>
        <v/>
      </c>
      <c r="BP412" s="69" t="str">
        <f aca="false">IF(BX412&gt;5,VLOOKUP(CONCATENATE(BK412,BN412),'Pril1-THLPa'!$H$6:$N$96,5,0),"")</f>
        <v/>
      </c>
      <c r="BQ412" s="69" t="str">
        <f aca="false">IF(BX412&gt;5,VLOOKUP(CONCATENATE(BK412,BN412),'Pril1-THLPa'!$H$6:$N$96,6,0),"")</f>
        <v/>
      </c>
      <c r="BR412" s="69" t="str">
        <f aca="false">IF(BX412&gt;5,VLOOKUP(CONCATENATE(BK412,BN412),'Pril1-THLPa'!$H$6:$N$96,7,0),"")</f>
        <v/>
      </c>
      <c r="BS412" s="69" t="str">
        <f aca="false">IF(BX412&gt;5,VLOOKUP(CONCATENATE(BK412,BN412),'Pril1-THLPa'!$H$6:$O$96,8,0),"")</f>
        <v/>
      </c>
      <c r="BT412" s="69" t="str">
        <f aca="false">IF(BF412&gt;0, IF(BK412="smrk",  VLOOKUP(VLOOKUP(BD412,'Pril9-K3'!$L$8:$M$207,2,0),'Pril9-K3'!$A$8:$J$16,LOOKUP(BN412,'Pril9-K3'!$A$7:$J$7,'Pril9-K3'!$A$5:$J$5),0), IF(AND(BK412&lt;&gt;"smrk",'Vstupní data'!AK412&lt;&gt;""),'Vstupní data'!AK412,   VLOOKUP(VLOOKUP(BD412,'Pril9-K3'!$L$8:$M$207,2,0),'Pril9-K3'!$A$8:$J$16,LOOKUP(BN412,'Pril9-K3'!$A$7:$J$7,'Pril9-K3'!$A$5:$J$5),0)   )),   "")</f>
        <v/>
      </c>
      <c r="BV412" s="69" t="n">
        <f aca="false">'Vstupní data'!AJ412</f>
        <v>0</v>
      </c>
      <c r="BW412" s="69" t="n">
        <f aca="false">IF(BF412&gt;0,IF(J412&gt;0,J412,K412*H412/100),0)</f>
        <v>0</v>
      </c>
      <c r="BX412" s="69" t="n">
        <f aca="false">IF(BF412&gt;0,IF(BJ412&gt;BL412,BL412,BJ412),0)</f>
        <v>0</v>
      </c>
      <c r="BY412" s="69" t="n">
        <f aca="false">IF(BD412=0,0,IF(AND(BX412&gt;0,BX412&lt;=5),  IF(AND(BX412&gt;0,BX412&lt;=5),VLOOKUP(BK412,'Pril1-THLPa'!$A$6:$F$18,IF(AND(BX412&gt;0,BX412&lt;=5),LOOKUP(BX412,'Pril1-THLPa'!$B$5:$F$5,'Pril1-THLPa'!$B$4:$F$4),""),0),""),  IF(BX412&gt;5,BO412+BP412*(BX412-5)+BQ412*POWER(BX412-5,2)+BR412*POWER(BX412-5,3)+BS412*POWER(BX412-5,4),"")))</f>
        <v>0</v>
      </c>
      <c r="BZ412" s="69" t="n">
        <f aca="false">IF(BY412&gt;0,BY412*BI412/10*BW412*(100+BV412)/100,0)</f>
        <v>0</v>
      </c>
      <c r="CA412" s="69" t="n">
        <f aca="false">IF(BD412&gt;0,BX412-IF(BD412&gt;BX412,BX412,BD412),0)</f>
        <v>0</v>
      </c>
      <c r="CB412" s="69" t="n">
        <f aca="false">POWER(1.01,CA412)</f>
        <v>1</v>
      </c>
      <c r="CC412" s="69" t="n">
        <f aca="false">IF(BF412&gt;0,IF(BF412&gt;BH412,1,BF412/BH412),0)</f>
        <v>0</v>
      </c>
      <c r="CD412" s="72" t="n">
        <f aca="false">IF(BD412=0,0,IF(BF412&gt;0,ROUND(IF(CB412&lt;&gt;0,BZ412*BT412*1/CB412*CC412,0),0),0))</f>
        <v>0</v>
      </c>
      <c r="CE412" s="73" t="str">
        <f aca="false">IF(BF412&gt;0,IF(BF412&gt;BH412,CD412/BF412,CD412/BH412),"")</f>
        <v/>
      </c>
      <c r="CF412" s="69" t="n">
        <f aca="false">'Vstupní data'!AM412</f>
        <v>0</v>
      </c>
      <c r="CG412" s="69" t="n">
        <f aca="false">'Vstupní data'!AN412</f>
        <v>0</v>
      </c>
      <c r="CH412" s="69" t="n">
        <f aca="false">'Vstupní data'!AO412</f>
        <v>0</v>
      </c>
      <c r="CI412" s="69" t="n">
        <f aca="false">'Vstupní data'!AP412</f>
        <v>0</v>
      </c>
      <c r="CJ412" s="72" t="n">
        <f aca="false">ROUND(CH412*CI412,0)</f>
        <v>0</v>
      </c>
      <c r="CK412" s="74" t="str">
        <f aca="false">IF(OR(AA412&gt;0,BB412&gt;0,CD412&gt;0,CJ412&gt;0),AA412+BB412+CD412+CJ412,"")</f>
        <v/>
      </c>
    </row>
    <row r="413" customFormat="false" ht="12.8" hidden="false" customHeight="false" outlineLevel="0" collapsed="false">
      <c r="A413" s="66" t="n">
        <f aca="false">'Vstupní data'!A413</f>
        <v>0</v>
      </c>
      <c r="F413" s="66" t="str">
        <f aca="false">CONCATENATE('Vstupní data'!F413,'Vstupní data'!G413,'Vstupní data'!H413,'Vstupní data'!I413)</f>
        <v/>
      </c>
      <c r="G413" s="66"/>
      <c r="H413" s="66" t="n">
        <f aca="false">'Vstupní data'!K413</f>
        <v>0</v>
      </c>
      <c r="I413" s="66" t="n">
        <f aca="false">'Vstupní data'!L413</f>
        <v>0</v>
      </c>
      <c r="J413" s="66" t="n">
        <f aca="false">'Vstupní data'!K413*'Vstupní data'!M413/100</f>
        <v>0</v>
      </c>
      <c r="L413" s="66" t="n">
        <f aca="false">IF('Vstupní data'!N413="prostokořenný",0,IF('Vstupní data'!N413="krytokořenný","k",IF('Vstupní data'!N413="poloodrostky nebo odrostky, prostokořenné i krytokořenné","po",0)))</f>
        <v>0</v>
      </c>
      <c r="N413" s="66"/>
      <c r="O413" s="66" t="n">
        <f aca="false">'Vstupní data'!O413</f>
        <v>0</v>
      </c>
      <c r="P413" s="66" t="n">
        <f aca="false">IF(O413&gt;0,VLOOKUP(CONCATENATE(VLOOKUP(I413,'Pril3-drev'!$H$5:$K$83,4,0),"-",'Vstupní data'!R413),K2!$C$15:$D$23,2,0),0)</f>
        <v>0</v>
      </c>
      <c r="Q413" s="66" t="n">
        <f aca="false">IF(O413&gt;0,VLOOKUP(I413,'Pril3-drev'!$H$5:$I$83,2,0),0)</f>
        <v>0</v>
      </c>
      <c r="R413" s="66" t="n">
        <f aca="false">IF(Q413&gt;0,VLOOKUP(Q413,'Pril6-okus'!$A$5:$B$17,2,0),0)</f>
        <v>0</v>
      </c>
      <c r="S413" s="66" t="n">
        <f aca="false">IF(O413&gt;0,VLOOKUP(I413,'Pril3-drev'!$H$5:$J$83,3,0),0)</f>
        <v>0</v>
      </c>
      <c r="T413" s="66" t="str">
        <f aca="false">IF(O413&gt;0,IF(L413="k",0.9*VLOOKUP(S413,'ha-pocty-vyhl'!$A$5:$B$20,2,0),IF(L413="po",0.8*VLOOKUP(S413,'ha-pocty-vyhl'!$A$5:$B$20,2,0),VLOOKUP(S413,'ha-pocty-vyhl'!$A$5:$B$20,2,0))),"")</f>
        <v/>
      </c>
      <c r="U413" s="66" t="n">
        <f aca="false">'Vstupní data'!P413</f>
        <v>0</v>
      </c>
      <c r="V413" s="66" t="n">
        <f aca="false">IF(O413&gt;0,1.3*T413*1000*Z413/10000,0)</f>
        <v>0</v>
      </c>
      <c r="W413" s="66" t="n">
        <f aca="false">IF(O413&gt;0,1.3*T413*1000*Z413/10000,0)</f>
        <v>0</v>
      </c>
      <c r="X413" s="66" t="n">
        <f aca="false">IF(O413&gt;0,IF(O413&gt;V413,V413,O413),0)</f>
        <v>0</v>
      </c>
      <c r="Y413" s="66" t="n">
        <f aca="false">IF(O413&gt;0,IF(IF(U413&gt;W413,W413,U413)&lt;X413,W413,IF(U413&gt;W413,W413,U413)),0)</f>
        <v>0</v>
      </c>
      <c r="Z413" s="66" t="n">
        <f aca="false">IF(O413&gt;0,IF(J413&gt;0,J413,K413*H413/100),0)</f>
        <v>0</v>
      </c>
      <c r="AA413" s="67" t="n">
        <f aca="false">IF(O413&gt;0,CEILING(R413*P413*X413/Y413*Z413,1),0)</f>
        <v>0</v>
      </c>
      <c r="AB413" s="68" t="n">
        <f aca="false">IF(O413&gt;0,AA413/O413,0)</f>
        <v>0</v>
      </c>
      <c r="AC413" s="66" t="n">
        <f aca="false">'Vstupní data'!W413</f>
        <v>0</v>
      </c>
      <c r="AI413" s="66" t="str">
        <f aca="false">IF(OR('Vstupní data'!T413&gt;0,'Vstupní data'!U413&gt;0),VLOOKUP(I413,'Pril3-drev'!$H$5:$J$83,3,0),"")</f>
        <v/>
      </c>
      <c r="AJ413" s="66" t="n">
        <f aca="false">IF('Vstupní data'!V413="prostokořenný",0,IF('Vstupní data'!V413="krytokořenný","k",IF('Vstupní data'!V413="poloodrostky nebo odrostky, prostokořenné i krytokořenné","po",0)))</f>
        <v>0</v>
      </c>
      <c r="AK413" s="66" t="n">
        <f aca="false">IF(OR('Vstupní data'!T413&gt;0,'Vstupní data'!U413&gt;0),IF(AJ413="k",0.9*VLOOKUP(AI413,'ha-pocty-vyhl'!$A$5:$B$20,2,0),IF(AJ413="po",0.8*VLOOKUP(AI413,'ha-pocty-vyhl'!$A$5:$B$20,2,0),VLOOKUP(AI413,'ha-pocty-vyhl'!$A$5:$B$20,2,0))),0)</f>
        <v>0</v>
      </c>
      <c r="AL413" s="66" t="n">
        <f aca="false">IF(OR('Vstupní data'!T413&gt;0,'Vstupní data'!U413&gt;0),'Vstupní data'!K413*'Vstupní data'!M413/100,0)</f>
        <v>0</v>
      </c>
      <c r="AM413" s="66" t="n">
        <f aca="false">IF(OR('Vstupní data'!T413&gt;0,'Vstupní data'!U413&gt;0),IF('Vstupní data'!T413&gt;0,'Vstupní data'!T413,ROUND(10*'Vstupní data'!U413/AK413,0)),0)</f>
        <v>0</v>
      </c>
      <c r="AN413" s="69" t="n">
        <f aca="false">IF('Vstupní data'!T413&gt;0,   IF('Vstupní data'!T413&lt;=AL413,'Vstupní data'!T413,AL413),   IF(AM413&lt;AL413,AM413,AL413))</f>
        <v>0</v>
      </c>
      <c r="AO413" s="69" t="n">
        <f aca="false">'Vstupní data'!X413</f>
        <v>0</v>
      </c>
      <c r="AP413" s="66" t="n">
        <f aca="false">IF(OR('Vstupní data'!T413&gt;0,'Vstupní data'!U413&gt;0),IF(I413&lt;&gt;0,VLOOKUP(I413,'Pril3-drev'!$H$5:$I$83,2,0),0),0)</f>
        <v>0</v>
      </c>
      <c r="AQ413" s="66" t="n">
        <f aca="false">'Vstupní data'!Y413</f>
        <v>0</v>
      </c>
      <c r="AR413" s="66" t="str">
        <f aca="false">IF(AC413&gt;5,   IF('Vstupní data'!Y413&gt;0,   VLOOKUP(VLOOKUP(CONCATENATE(VLOOKUP(I413,'Pril3-drev'!$H$4:$L$83,5,0),AC413),'Pril3-drev'!$Q$4:$R$2803,2,0),'AVB-BS'!$C$5:$S$29 ,LOOKUP(AQ413,'AVB-BS'!$D$3:$S$3,'AVB-BS'!$D$1:$S$1) ,0 )   ,   IF('Vstupní data'!Z413&gt;0,'Vstupní data'!Z413,0)) , "")</f>
        <v/>
      </c>
      <c r="AS413" s="70" t="str">
        <f aca="false">IF(AC413&gt;5,VLOOKUP(CONCATENATE(AP413,AR413),'Pril1-THLPa'!$H$6:$N$96,4,0),"")</f>
        <v/>
      </c>
      <c r="AT413" s="70" t="str">
        <f aca="false">IF(AC413&gt;5,VLOOKUP(CONCATENATE(AP413,AR413),'Pril1-THLPa'!$H$6:$N$96,5,0),"")</f>
        <v/>
      </c>
      <c r="AU413" s="70" t="str">
        <f aca="false">IF(AC413&gt;5,VLOOKUP(CONCATENATE(AP413,AR413),'Pril1-THLPa'!$H$6:$N$96,6,0),"")</f>
        <v/>
      </c>
      <c r="AV413" s="70" t="str">
        <f aca="false">IF(AC413&gt;5,VLOOKUP(CONCATENATE(AP413,AR413),'Pril1-THLPa'!$H$6:$N$96,7,0),"")</f>
        <v/>
      </c>
      <c r="AW413" s="70" t="str">
        <f aca="false">IF(AC413&gt;5,VLOOKUP(CONCATENATE(AP413,AR413),'Pril1-THLPa'!$H$6:$O$96,8,0),"")</f>
        <v/>
      </c>
      <c r="AX413" s="66" t="n">
        <f aca="false">IF(AC413&gt;0,IF(AND(AC413&gt;0,AC413&lt;=5),VLOOKUP(AP413,'Pril1-THLPa'!$A$6:$F$18,LOOKUP(AC413,'Pril1-THLPa'!$B$5:$F$5,'Pril1-THLPa'!$B$4:$F$4),0),AS413+AT413*(AC413-5)+AU413*POWER(AC413-5,2)+AV413*POWER(AC413-5,3)+AW413*POWER(AC413-5,4)),0)</f>
        <v>0</v>
      </c>
      <c r="AY413" s="71"/>
      <c r="AZ413" s="66" t="n">
        <f aca="false">'Vstupní data'!AA413</f>
        <v>0</v>
      </c>
      <c r="BA413" s="66" t="n">
        <f aca="false">IF(OR('Vstupní data'!T413&gt;0,'Vstupní data'!U413&gt;0),IF(AC413&lt;&gt;"",AX413*AO413/10*(100+AZ413)/100,0),0)</f>
        <v>0</v>
      </c>
      <c r="BB413" s="67" t="n">
        <f aca="false">IF(AC413&lt;&gt;"",ROUND(BA413*AN413,0),0)</f>
        <v>0</v>
      </c>
      <c r="BC413" s="68" t="str">
        <f aca="false">IF(AE413&gt;0,BB413/AE413,"")</f>
        <v/>
      </c>
      <c r="BD413" s="66" t="n">
        <f aca="false">'Vstupní data'!AE413</f>
        <v>0</v>
      </c>
      <c r="BF413" s="66" t="n">
        <f aca="false">'Vstupní data'!AC413</f>
        <v>0</v>
      </c>
      <c r="BH413" s="66" t="n">
        <f aca="false">'Vstupní data'!AD413</f>
        <v>0</v>
      </c>
      <c r="BI413" s="66" t="n">
        <f aca="false">'Vstupní data'!AF413</f>
        <v>0</v>
      </c>
      <c r="BJ413" s="69" t="n">
        <f aca="false">'Vstupní data'!AG413</f>
        <v>0</v>
      </c>
      <c r="BK413" s="69" t="n">
        <f aca="false">IF(BF413&lt;&gt;0,VLOOKUP(I413,'Pril3-drev'!$H$5:$I$83,2,0),0)</f>
        <v>0</v>
      </c>
      <c r="BL413" s="69" t="n">
        <f aca="false">IF(BF413&lt;&gt;0,VLOOKUP(BK413,'Pril3-drev'!$A$5:$C$17,3,0),0)</f>
        <v>0</v>
      </c>
      <c r="BM413" s="69" t="n">
        <f aca="false">'Vstupní data'!AH413</f>
        <v>0</v>
      </c>
      <c r="BN413" s="69" t="n">
        <f aca="false">IF('Vstupní data'!AH413&gt;0,   VLOOKUP(VLOOKUP(CONCATENATE(VLOOKUP(I413,'Pril3-drev'!$H$4:$L$83,5,0),BD413),'Pril3-drev'!$Q$4:$R$2803,2,0),'AVB-BS'!$C$5:$S$29 ,LOOKUP(BM413,'AVB-BS'!$D$3:$S$3,'AVB-BS'!$D$1:$S$1) ,0 )   ,   IF('Vstupní data'!AI413&gt;0,'Vstupní data'!AI413,0))</f>
        <v>0</v>
      </c>
      <c r="BO413" s="69" t="str">
        <f aca="false">IF(BX413&gt;5,VLOOKUP(CONCATENATE(BK413,BN413),'Pril1-THLPa'!$H$6:$N$96,4,0),"")</f>
        <v/>
      </c>
      <c r="BP413" s="69" t="str">
        <f aca="false">IF(BX413&gt;5,VLOOKUP(CONCATENATE(BK413,BN413),'Pril1-THLPa'!$H$6:$N$96,5,0),"")</f>
        <v/>
      </c>
      <c r="BQ413" s="69" t="str">
        <f aca="false">IF(BX413&gt;5,VLOOKUP(CONCATENATE(BK413,BN413),'Pril1-THLPa'!$H$6:$N$96,6,0),"")</f>
        <v/>
      </c>
      <c r="BR413" s="69" t="str">
        <f aca="false">IF(BX413&gt;5,VLOOKUP(CONCATENATE(BK413,BN413),'Pril1-THLPa'!$H$6:$N$96,7,0),"")</f>
        <v/>
      </c>
      <c r="BS413" s="69" t="str">
        <f aca="false">IF(BX413&gt;5,VLOOKUP(CONCATENATE(BK413,BN413),'Pril1-THLPa'!$H$6:$O$96,8,0),"")</f>
        <v/>
      </c>
      <c r="BT413" s="69" t="str">
        <f aca="false">IF(BF413&gt;0, IF(BK413="smrk",  VLOOKUP(VLOOKUP(BD413,'Pril9-K3'!$L$8:$M$207,2,0),'Pril9-K3'!$A$8:$J$16,LOOKUP(BN413,'Pril9-K3'!$A$7:$J$7,'Pril9-K3'!$A$5:$J$5),0), IF(AND(BK413&lt;&gt;"smrk",'Vstupní data'!AK413&lt;&gt;""),'Vstupní data'!AK413,   VLOOKUP(VLOOKUP(BD413,'Pril9-K3'!$L$8:$M$207,2,0),'Pril9-K3'!$A$8:$J$16,LOOKUP(BN413,'Pril9-K3'!$A$7:$J$7,'Pril9-K3'!$A$5:$J$5),0)   )),   "")</f>
        <v/>
      </c>
      <c r="BV413" s="69" t="n">
        <f aca="false">'Vstupní data'!AJ413</f>
        <v>0</v>
      </c>
      <c r="BW413" s="69" t="n">
        <f aca="false">IF(BF413&gt;0,IF(J413&gt;0,J413,K413*H413/100),0)</f>
        <v>0</v>
      </c>
      <c r="BX413" s="69" t="n">
        <f aca="false">IF(BF413&gt;0,IF(BJ413&gt;BL413,BL413,BJ413),0)</f>
        <v>0</v>
      </c>
      <c r="BY413" s="69" t="n">
        <f aca="false">IF(BD413=0,0,IF(AND(BX413&gt;0,BX413&lt;=5),  IF(AND(BX413&gt;0,BX413&lt;=5),VLOOKUP(BK413,'Pril1-THLPa'!$A$6:$F$18,IF(AND(BX413&gt;0,BX413&lt;=5),LOOKUP(BX413,'Pril1-THLPa'!$B$5:$F$5,'Pril1-THLPa'!$B$4:$F$4),""),0),""),  IF(BX413&gt;5,BO413+BP413*(BX413-5)+BQ413*POWER(BX413-5,2)+BR413*POWER(BX413-5,3)+BS413*POWER(BX413-5,4),"")))</f>
        <v>0</v>
      </c>
      <c r="BZ413" s="69" t="n">
        <f aca="false">IF(BY413&gt;0,BY413*BI413/10*BW413*(100+BV413)/100,0)</f>
        <v>0</v>
      </c>
      <c r="CA413" s="69" t="n">
        <f aca="false">IF(BD413&gt;0,BX413-IF(BD413&gt;BX413,BX413,BD413),0)</f>
        <v>0</v>
      </c>
      <c r="CB413" s="69" t="n">
        <f aca="false">POWER(1.01,CA413)</f>
        <v>1</v>
      </c>
      <c r="CC413" s="69" t="n">
        <f aca="false">IF(BF413&gt;0,IF(BF413&gt;BH413,1,BF413/BH413),0)</f>
        <v>0</v>
      </c>
      <c r="CD413" s="72" t="n">
        <f aca="false">IF(BD413=0,0,IF(BF413&gt;0,ROUND(IF(CB413&lt;&gt;0,BZ413*BT413*1/CB413*CC413,0),0),0))</f>
        <v>0</v>
      </c>
      <c r="CE413" s="73" t="str">
        <f aca="false">IF(BF413&gt;0,IF(BF413&gt;BH413,CD413/BF413,CD413/BH413),"")</f>
        <v/>
      </c>
      <c r="CF413" s="69" t="n">
        <f aca="false">'Vstupní data'!AM413</f>
        <v>0</v>
      </c>
      <c r="CG413" s="69" t="n">
        <f aca="false">'Vstupní data'!AN413</f>
        <v>0</v>
      </c>
      <c r="CH413" s="69" t="n">
        <f aca="false">'Vstupní data'!AO413</f>
        <v>0</v>
      </c>
      <c r="CI413" s="69" t="n">
        <f aca="false">'Vstupní data'!AP413</f>
        <v>0</v>
      </c>
      <c r="CJ413" s="72" t="n">
        <f aca="false">ROUND(CH413*CI413,0)</f>
        <v>0</v>
      </c>
      <c r="CK413" s="74" t="str">
        <f aca="false">IF(OR(AA413&gt;0,BB413&gt;0,CD413&gt;0,CJ413&gt;0),AA413+BB413+CD413+CJ413,"")</f>
        <v/>
      </c>
    </row>
    <row r="414" customFormat="false" ht="12.8" hidden="false" customHeight="false" outlineLevel="0" collapsed="false">
      <c r="A414" s="66" t="n">
        <f aca="false">'Vstupní data'!A414</f>
        <v>0</v>
      </c>
      <c r="F414" s="66" t="str">
        <f aca="false">CONCATENATE('Vstupní data'!F414,'Vstupní data'!G414,'Vstupní data'!H414,'Vstupní data'!I414)</f>
        <v/>
      </c>
      <c r="G414" s="66"/>
      <c r="H414" s="66" t="n">
        <f aca="false">'Vstupní data'!K414</f>
        <v>0</v>
      </c>
      <c r="I414" s="66" t="n">
        <f aca="false">'Vstupní data'!L414</f>
        <v>0</v>
      </c>
      <c r="J414" s="66" t="n">
        <f aca="false">'Vstupní data'!K414*'Vstupní data'!M414/100</f>
        <v>0</v>
      </c>
      <c r="L414" s="66" t="n">
        <f aca="false">IF('Vstupní data'!N414="prostokořenný",0,IF('Vstupní data'!N414="krytokořenný","k",IF('Vstupní data'!N414="poloodrostky nebo odrostky, prostokořenné i krytokořenné","po",0)))</f>
        <v>0</v>
      </c>
      <c r="N414" s="66"/>
      <c r="O414" s="66" t="n">
        <f aca="false">'Vstupní data'!O414</f>
        <v>0</v>
      </c>
      <c r="P414" s="66" t="n">
        <f aca="false">IF(O414&gt;0,VLOOKUP(CONCATENATE(VLOOKUP(I414,'Pril3-drev'!$H$5:$K$83,4,0),"-",'Vstupní data'!R414),K2!$C$15:$D$23,2,0),0)</f>
        <v>0</v>
      </c>
      <c r="Q414" s="66" t="n">
        <f aca="false">IF(O414&gt;0,VLOOKUP(I414,'Pril3-drev'!$H$5:$I$83,2,0),0)</f>
        <v>0</v>
      </c>
      <c r="R414" s="66" t="n">
        <f aca="false">IF(Q414&gt;0,VLOOKUP(Q414,'Pril6-okus'!$A$5:$B$17,2,0),0)</f>
        <v>0</v>
      </c>
      <c r="S414" s="66" t="n">
        <f aca="false">IF(O414&gt;0,VLOOKUP(I414,'Pril3-drev'!$H$5:$J$83,3,0),0)</f>
        <v>0</v>
      </c>
      <c r="T414" s="66" t="str">
        <f aca="false">IF(O414&gt;0,IF(L414="k",0.9*VLOOKUP(S414,'ha-pocty-vyhl'!$A$5:$B$20,2,0),IF(L414="po",0.8*VLOOKUP(S414,'ha-pocty-vyhl'!$A$5:$B$20,2,0),VLOOKUP(S414,'ha-pocty-vyhl'!$A$5:$B$20,2,0))),"")</f>
        <v/>
      </c>
      <c r="U414" s="66" t="n">
        <f aca="false">'Vstupní data'!P414</f>
        <v>0</v>
      </c>
      <c r="V414" s="66" t="n">
        <f aca="false">IF(O414&gt;0,1.3*T414*1000*Z414/10000,0)</f>
        <v>0</v>
      </c>
      <c r="W414" s="66" t="n">
        <f aca="false">IF(O414&gt;0,1.3*T414*1000*Z414/10000,0)</f>
        <v>0</v>
      </c>
      <c r="X414" s="66" t="n">
        <f aca="false">IF(O414&gt;0,IF(O414&gt;V414,V414,O414),0)</f>
        <v>0</v>
      </c>
      <c r="Y414" s="66" t="n">
        <f aca="false">IF(O414&gt;0,IF(IF(U414&gt;W414,W414,U414)&lt;X414,W414,IF(U414&gt;W414,W414,U414)),0)</f>
        <v>0</v>
      </c>
      <c r="Z414" s="66" t="n">
        <f aca="false">IF(O414&gt;0,IF(J414&gt;0,J414,K414*H414/100),0)</f>
        <v>0</v>
      </c>
      <c r="AA414" s="67" t="n">
        <f aca="false">IF(O414&gt;0,CEILING(R414*P414*X414/Y414*Z414,1),0)</f>
        <v>0</v>
      </c>
      <c r="AB414" s="68" t="n">
        <f aca="false">IF(O414&gt;0,AA414/O414,0)</f>
        <v>0</v>
      </c>
      <c r="AC414" s="66" t="n">
        <f aca="false">'Vstupní data'!W414</f>
        <v>0</v>
      </c>
      <c r="AI414" s="66" t="str">
        <f aca="false">IF(OR('Vstupní data'!T414&gt;0,'Vstupní data'!U414&gt;0),VLOOKUP(I414,'Pril3-drev'!$H$5:$J$83,3,0),"")</f>
        <v/>
      </c>
      <c r="AJ414" s="66" t="n">
        <f aca="false">IF('Vstupní data'!V414="prostokořenný",0,IF('Vstupní data'!V414="krytokořenný","k",IF('Vstupní data'!V414="poloodrostky nebo odrostky, prostokořenné i krytokořenné","po",0)))</f>
        <v>0</v>
      </c>
      <c r="AK414" s="66" t="n">
        <f aca="false">IF(OR('Vstupní data'!T414&gt;0,'Vstupní data'!U414&gt;0),IF(AJ414="k",0.9*VLOOKUP(AI414,'ha-pocty-vyhl'!$A$5:$B$20,2,0),IF(AJ414="po",0.8*VLOOKUP(AI414,'ha-pocty-vyhl'!$A$5:$B$20,2,0),VLOOKUP(AI414,'ha-pocty-vyhl'!$A$5:$B$20,2,0))),0)</f>
        <v>0</v>
      </c>
      <c r="AL414" s="66" t="n">
        <f aca="false">IF(OR('Vstupní data'!T414&gt;0,'Vstupní data'!U414&gt;0),'Vstupní data'!K414*'Vstupní data'!M414/100,0)</f>
        <v>0</v>
      </c>
      <c r="AM414" s="66" t="n">
        <f aca="false">IF(OR('Vstupní data'!T414&gt;0,'Vstupní data'!U414&gt;0),IF('Vstupní data'!T414&gt;0,'Vstupní data'!T414,ROUND(10*'Vstupní data'!U414/AK414,0)),0)</f>
        <v>0</v>
      </c>
      <c r="AN414" s="69" t="n">
        <f aca="false">IF('Vstupní data'!T414&gt;0,   IF('Vstupní data'!T414&lt;=AL414,'Vstupní data'!T414,AL414),   IF(AM414&lt;AL414,AM414,AL414))</f>
        <v>0</v>
      </c>
      <c r="AO414" s="69" t="n">
        <f aca="false">'Vstupní data'!X414</f>
        <v>0</v>
      </c>
      <c r="AP414" s="66" t="n">
        <f aca="false">IF(OR('Vstupní data'!T414&gt;0,'Vstupní data'!U414&gt;0),IF(I414&lt;&gt;0,VLOOKUP(I414,'Pril3-drev'!$H$5:$I$83,2,0),0),0)</f>
        <v>0</v>
      </c>
      <c r="AQ414" s="66" t="n">
        <f aca="false">'Vstupní data'!Y414</f>
        <v>0</v>
      </c>
      <c r="AR414" s="66" t="str">
        <f aca="false">IF(AC414&gt;5,   IF('Vstupní data'!Y414&gt;0,   VLOOKUP(VLOOKUP(CONCATENATE(VLOOKUP(I414,'Pril3-drev'!$H$4:$L$83,5,0),AC414),'Pril3-drev'!$Q$4:$R$2803,2,0),'AVB-BS'!$C$5:$S$29 ,LOOKUP(AQ414,'AVB-BS'!$D$3:$S$3,'AVB-BS'!$D$1:$S$1) ,0 )   ,   IF('Vstupní data'!Z414&gt;0,'Vstupní data'!Z414,0)) , "")</f>
        <v/>
      </c>
      <c r="AS414" s="70" t="str">
        <f aca="false">IF(AC414&gt;5,VLOOKUP(CONCATENATE(AP414,AR414),'Pril1-THLPa'!$H$6:$N$96,4,0),"")</f>
        <v/>
      </c>
      <c r="AT414" s="70" t="str">
        <f aca="false">IF(AC414&gt;5,VLOOKUP(CONCATENATE(AP414,AR414),'Pril1-THLPa'!$H$6:$N$96,5,0),"")</f>
        <v/>
      </c>
      <c r="AU414" s="70" t="str">
        <f aca="false">IF(AC414&gt;5,VLOOKUP(CONCATENATE(AP414,AR414),'Pril1-THLPa'!$H$6:$N$96,6,0),"")</f>
        <v/>
      </c>
      <c r="AV414" s="70" t="str">
        <f aca="false">IF(AC414&gt;5,VLOOKUP(CONCATENATE(AP414,AR414),'Pril1-THLPa'!$H$6:$N$96,7,0),"")</f>
        <v/>
      </c>
      <c r="AW414" s="70" t="str">
        <f aca="false">IF(AC414&gt;5,VLOOKUP(CONCATENATE(AP414,AR414),'Pril1-THLPa'!$H$6:$O$96,8,0),"")</f>
        <v/>
      </c>
      <c r="AX414" s="66" t="n">
        <f aca="false">IF(AC414&gt;0,IF(AND(AC414&gt;0,AC414&lt;=5),VLOOKUP(AP414,'Pril1-THLPa'!$A$6:$F$18,LOOKUP(AC414,'Pril1-THLPa'!$B$5:$F$5,'Pril1-THLPa'!$B$4:$F$4),0),AS414+AT414*(AC414-5)+AU414*POWER(AC414-5,2)+AV414*POWER(AC414-5,3)+AW414*POWER(AC414-5,4)),0)</f>
        <v>0</v>
      </c>
      <c r="AY414" s="71"/>
      <c r="AZ414" s="66" t="n">
        <f aca="false">'Vstupní data'!AA414</f>
        <v>0</v>
      </c>
      <c r="BA414" s="66" t="n">
        <f aca="false">IF(OR('Vstupní data'!T414&gt;0,'Vstupní data'!U414&gt;0),IF(AC414&lt;&gt;"",AX414*AO414/10*(100+AZ414)/100,0),0)</f>
        <v>0</v>
      </c>
      <c r="BB414" s="67" t="n">
        <f aca="false">IF(AC414&lt;&gt;"",ROUND(BA414*AN414,0),0)</f>
        <v>0</v>
      </c>
      <c r="BC414" s="68" t="str">
        <f aca="false">IF(AE414&gt;0,BB414/AE414,"")</f>
        <v/>
      </c>
      <c r="BD414" s="66" t="n">
        <f aca="false">'Vstupní data'!AE414</f>
        <v>0</v>
      </c>
      <c r="BF414" s="66" t="n">
        <f aca="false">'Vstupní data'!AC414</f>
        <v>0</v>
      </c>
      <c r="BH414" s="66" t="n">
        <f aca="false">'Vstupní data'!AD414</f>
        <v>0</v>
      </c>
      <c r="BI414" s="66" t="n">
        <f aca="false">'Vstupní data'!AF414</f>
        <v>0</v>
      </c>
      <c r="BJ414" s="69" t="n">
        <f aca="false">'Vstupní data'!AG414</f>
        <v>0</v>
      </c>
      <c r="BK414" s="69" t="n">
        <f aca="false">IF(BF414&lt;&gt;0,VLOOKUP(I414,'Pril3-drev'!$H$5:$I$83,2,0),0)</f>
        <v>0</v>
      </c>
      <c r="BL414" s="69" t="n">
        <f aca="false">IF(BF414&lt;&gt;0,VLOOKUP(BK414,'Pril3-drev'!$A$5:$C$17,3,0),0)</f>
        <v>0</v>
      </c>
      <c r="BM414" s="69" t="n">
        <f aca="false">'Vstupní data'!AH414</f>
        <v>0</v>
      </c>
      <c r="BN414" s="69" t="n">
        <f aca="false">IF('Vstupní data'!AH414&gt;0,   VLOOKUP(VLOOKUP(CONCATENATE(VLOOKUP(I414,'Pril3-drev'!$H$4:$L$83,5,0),BD414),'Pril3-drev'!$Q$4:$R$2803,2,0),'AVB-BS'!$C$5:$S$29 ,LOOKUP(BM414,'AVB-BS'!$D$3:$S$3,'AVB-BS'!$D$1:$S$1) ,0 )   ,   IF('Vstupní data'!AI414&gt;0,'Vstupní data'!AI414,0))</f>
        <v>0</v>
      </c>
      <c r="BO414" s="69" t="str">
        <f aca="false">IF(BX414&gt;5,VLOOKUP(CONCATENATE(BK414,BN414),'Pril1-THLPa'!$H$6:$N$96,4,0),"")</f>
        <v/>
      </c>
      <c r="BP414" s="69" t="str">
        <f aca="false">IF(BX414&gt;5,VLOOKUP(CONCATENATE(BK414,BN414),'Pril1-THLPa'!$H$6:$N$96,5,0),"")</f>
        <v/>
      </c>
      <c r="BQ414" s="69" t="str">
        <f aca="false">IF(BX414&gt;5,VLOOKUP(CONCATENATE(BK414,BN414),'Pril1-THLPa'!$H$6:$N$96,6,0),"")</f>
        <v/>
      </c>
      <c r="BR414" s="69" t="str">
        <f aca="false">IF(BX414&gt;5,VLOOKUP(CONCATENATE(BK414,BN414),'Pril1-THLPa'!$H$6:$N$96,7,0),"")</f>
        <v/>
      </c>
      <c r="BS414" s="69" t="str">
        <f aca="false">IF(BX414&gt;5,VLOOKUP(CONCATENATE(BK414,BN414),'Pril1-THLPa'!$H$6:$O$96,8,0),"")</f>
        <v/>
      </c>
      <c r="BT414" s="69" t="str">
        <f aca="false">IF(BF414&gt;0, IF(BK414="smrk",  VLOOKUP(VLOOKUP(BD414,'Pril9-K3'!$L$8:$M$207,2,0),'Pril9-K3'!$A$8:$J$16,LOOKUP(BN414,'Pril9-K3'!$A$7:$J$7,'Pril9-K3'!$A$5:$J$5),0), IF(AND(BK414&lt;&gt;"smrk",'Vstupní data'!AK414&lt;&gt;""),'Vstupní data'!AK414,   VLOOKUP(VLOOKUP(BD414,'Pril9-K3'!$L$8:$M$207,2,0),'Pril9-K3'!$A$8:$J$16,LOOKUP(BN414,'Pril9-K3'!$A$7:$J$7,'Pril9-K3'!$A$5:$J$5),0)   )),   "")</f>
        <v/>
      </c>
      <c r="BV414" s="69" t="n">
        <f aca="false">'Vstupní data'!AJ414</f>
        <v>0</v>
      </c>
      <c r="BW414" s="69" t="n">
        <f aca="false">IF(BF414&gt;0,IF(J414&gt;0,J414,K414*H414/100),0)</f>
        <v>0</v>
      </c>
      <c r="BX414" s="69" t="n">
        <f aca="false">IF(BF414&gt;0,IF(BJ414&gt;BL414,BL414,BJ414),0)</f>
        <v>0</v>
      </c>
      <c r="BY414" s="69" t="n">
        <f aca="false">IF(BD414=0,0,IF(AND(BX414&gt;0,BX414&lt;=5),  IF(AND(BX414&gt;0,BX414&lt;=5),VLOOKUP(BK414,'Pril1-THLPa'!$A$6:$F$18,IF(AND(BX414&gt;0,BX414&lt;=5),LOOKUP(BX414,'Pril1-THLPa'!$B$5:$F$5,'Pril1-THLPa'!$B$4:$F$4),""),0),""),  IF(BX414&gt;5,BO414+BP414*(BX414-5)+BQ414*POWER(BX414-5,2)+BR414*POWER(BX414-5,3)+BS414*POWER(BX414-5,4),"")))</f>
        <v>0</v>
      </c>
      <c r="BZ414" s="69" t="n">
        <f aca="false">IF(BY414&gt;0,BY414*BI414/10*BW414*(100+BV414)/100,0)</f>
        <v>0</v>
      </c>
      <c r="CA414" s="69" t="n">
        <f aca="false">IF(BD414&gt;0,BX414-IF(BD414&gt;BX414,BX414,BD414),0)</f>
        <v>0</v>
      </c>
      <c r="CB414" s="69" t="n">
        <f aca="false">POWER(1.01,CA414)</f>
        <v>1</v>
      </c>
      <c r="CC414" s="69" t="n">
        <f aca="false">IF(BF414&gt;0,IF(BF414&gt;BH414,1,BF414/BH414),0)</f>
        <v>0</v>
      </c>
      <c r="CD414" s="72" t="n">
        <f aca="false">IF(BD414=0,0,IF(BF414&gt;0,ROUND(IF(CB414&lt;&gt;0,BZ414*BT414*1/CB414*CC414,0),0),0))</f>
        <v>0</v>
      </c>
      <c r="CE414" s="73" t="str">
        <f aca="false">IF(BF414&gt;0,IF(BF414&gt;BH414,CD414/BF414,CD414/BH414),"")</f>
        <v/>
      </c>
      <c r="CF414" s="69" t="n">
        <f aca="false">'Vstupní data'!AM414</f>
        <v>0</v>
      </c>
      <c r="CG414" s="69" t="n">
        <f aca="false">'Vstupní data'!AN414</f>
        <v>0</v>
      </c>
      <c r="CH414" s="69" t="n">
        <f aca="false">'Vstupní data'!AO414</f>
        <v>0</v>
      </c>
      <c r="CI414" s="69" t="n">
        <f aca="false">'Vstupní data'!AP414</f>
        <v>0</v>
      </c>
      <c r="CJ414" s="72" t="n">
        <f aca="false">ROUND(CH414*CI414,0)</f>
        <v>0</v>
      </c>
      <c r="CK414" s="74" t="str">
        <f aca="false">IF(OR(AA414&gt;0,BB414&gt;0,CD414&gt;0,CJ414&gt;0),AA414+BB414+CD414+CJ414,"")</f>
        <v/>
      </c>
    </row>
    <row r="415" customFormat="false" ht="12.8" hidden="false" customHeight="false" outlineLevel="0" collapsed="false">
      <c r="A415" s="66" t="n">
        <f aca="false">'Vstupní data'!A415</f>
        <v>0</v>
      </c>
      <c r="F415" s="66" t="str">
        <f aca="false">CONCATENATE('Vstupní data'!F415,'Vstupní data'!G415,'Vstupní data'!H415,'Vstupní data'!I415)</f>
        <v/>
      </c>
      <c r="G415" s="66"/>
      <c r="H415" s="66" t="n">
        <f aca="false">'Vstupní data'!K415</f>
        <v>0</v>
      </c>
      <c r="I415" s="66" t="n">
        <f aca="false">'Vstupní data'!L415</f>
        <v>0</v>
      </c>
      <c r="J415" s="66" t="n">
        <f aca="false">'Vstupní data'!K415*'Vstupní data'!M415/100</f>
        <v>0</v>
      </c>
      <c r="L415" s="66" t="n">
        <f aca="false">IF('Vstupní data'!N415="prostokořenný",0,IF('Vstupní data'!N415="krytokořenný","k",IF('Vstupní data'!N415="poloodrostky nebo odrostky, prostokořenné i krytokořenné","po",0)))</f>
        <v>0</v>
      </c>
      <c r="N415" s="66"/>
      <c r="O415" s="66" t="n">
        <f aca="false">'Vstupní data'!O415</f>
        <v>0</v>
      </c>
      <c r="P415" s="66" t="n">
        <f aca="false">IF(O415&gt;0,VLOOKUP(CONCATENATE(VLOOKUP(I415,'Pril3-drev'!$H$5:$K$83,4,0),"-",'Vstupní data'!R415),K2!$C$15:$D$23,2,0),0)</f>
        <v>0</v>
      </c>
      <c r="Q415" s="66" t="n">
        <f aca="false">IF(O415&gt;0,VLOOKUP(I415,'Pril3-drev'!$H$5:$I$83,2,0),0)</f>
        <v>0</v>
      </c>
      <c r="R415" s="66" t="n">
        <f aca="false">IF(Q415&gt;0,VLOOKUP(Q415,'Pril6-okus'!$A$5:$B$17,2,0),0)</f>
        <v>0</v>
      </c>
      <c r="S415" s="66" t="n">
        <f aca="false">IF(O415&gt;0,VLOOKUP(I415,'Pril3-drev'!$H$5:$J$83,3,0),0)</f>
        <v>0</v>
      </c>
      <c r="T415" s="66" t="str">
        <f aca="false">IF(O415&gt;0,IF(L415="k",0.9*VLOOKUP(S415,'ha-pocty-vyhl'!$A$5:$B$20,2,0),IF(L415="po",0.8*VLOOKUP(S415,'ha-pocty-vyhl'!$A$5:$B$20,2,0),VLOOKUP(S415,'ha-pocty-vyhl'!$A$5:$B$20,2,0))),"")</f>
        <v/>
      </c>
      <c r="U415" s="66" t="n">
        <f aca="false">'Vstupní data'!P415</f>
        <v>0</v>
      </c>
      <c r="V415" s="66" t="n">
        <f aca="false">IF(O415&gt;0,1.3*T415*1000*Z415/10000,0)</f>
        <v>0</v>
      </c>
      <c r="W415" s="66" t="n">
        <f aca="false">IF(O415&gt;0,1.3*T415*1000*Z415/10000,0)</f>
        <v>0</v>
      </c>
      <c r="X415" s="66" t="n">
        <f aca="false">IF(O415&gt;0,IF(O415&gt;V415,V415,O415),0)</f>
        <v>0</v>
      </c>
      <c r="Y415" s="66" t="n">
        <f aca="false">IF(O415&gt;0,IF(IF(U415&gt;W415,W415,U415)&lt;X415,W415,IF(U415&gt;W415,W415,U415)),0)</f>
        <v>0</v>
      </c>
      <c r="Z415" s="66" t="n">
        <f aca="false">IF(O415&gt;0,IF(J415&gt;0,J415,K415*H415/100),0)</f>
        <v>0</v>
      </c>
      <c r="AA415" s="67" t="n">
        <f aca="false">IF(O415&gt;0,CEILING(R415*P415*X415/Y415*Z415,1),0)</f>
        <v>0</v>
      </c>
      <c r="AB415" s="68" t="n">
        <f aca="false">IF(O415&gt;0,AA415/O415,0)</f>
        <v>0</v>
      </c>
      <c r="AC415" s="66" t="n">
        <f aca="false">'Vstupní data'!W415</f>
        <v>0</v>
      </c>
      <c r="AI415" s="66" t="str">
        <f aca="false">IF(OR('Vstupní data'!T415&gt;0,'Vstupní data'!U415&gt;0),VLOOKUP(I415,'Pril3-drev'!$H$5:$J$83,3,0),"")</f>
        <v/>
      </c>
      <c r="AJ415" s="66" t="n">
        <f aca="false">IF('Vstupní data'!V415="prostokořenný",0,IF('Vstupní data'!V415="krytokořenný","k",IF('Vstupní data'!V415="poloodrostky nebo odrostky, prostokořenné i krytokořenné","po",0)))</f>
        <v>0</v>
      </c>
      <c r="AK415" s="66" t="n">
        <f aca="false">IF(OR('Vstupní data'!T415&gt;0,'Vstupní data'!U415&gt;0),IF(AJ415="k",0.9*VLOOKUP(AI415,'ha-pocty-vyhl'!$A$5:$B$20,2,0),IF(AJ415="po",0.8*VLOOKUP(AI415,'ha-pocty-vyhl'!$A$5:$B$20,2,0),VLOOKUP(AI415,'ha-pocty-vyhl'!$A$5:$B$20,2,0))),0)</f>
        <v>0</v>
      </c>
      <c r="AL415" s="66" t="n">
        <f aca="false">IF(OR('Vstupní data'!T415&gt;0,'Vstupní data'!U415&gt;0),'Vstupní data'!K415*'Vstupní data'!M415/100,0)</f>
        <v>0</v>
      </c>
      <c r="AM415" s="66" t="n">
        <f aca="false">IF(OR('Vstupní data'!T415&gt;0,'Vstupní data'!U415&gt;0),IF('Vstupní data'!T415&gt;0,'Vstupní data'!T415,ROUND(10*'Vstupní data'!U415/AK415,0)),0)</f>
        <v>0</v>
      </c>
      <c r="AN415" s="69" t="n">
        <f aca="false">IF('Vstupní data'!T415&gt;0,   IF('Vstupní data'!T415&lt;=AL415,'Vstupní data'!T415,AL415),   IF(AM415&lt;AL415,AM415,AL415))</f>
        <v>0</v>
      </c>
      <c r="AO415" s="69" t="n">
        <f aca="false">'Vstupní data'!X415</f>
        <v>0</v>
      </c>
      <c r="AP415" s="66" t="n">
        <f aca="false">IF(OR('Vstupní data'!T415&gt;0,'Vstupní data'!U415&gt;0),IF(I415&lt;&gt;0,VLOOKUP(I415,'Pril3-drev'!$H$5:$I$83,2,0),0),0)</f>
        <v>0</v>
      </c>
      <c r="AQ415" s="66" t="n">
        <f aca="false">'Vstupní data'!Y415</f>
        <v>0</v>
      </c>
      <c r="AR415" s="66" t="str">
        <f aca="false">IF(AC415&gt;5,   IF('Vstupní data'!Y415&gt;0,   VLOOKUP(VLOOKUP(CONCATENATE(VLOOKUP(I415,'Pril3-drev'!$H$4:$L$83,5,0),AC415),'Pril3-drev'!$Q$4:$R$2803,2,0),'AVB-BS'!$C$5:$S$29 ,LOOKUP(AQ415,'AVB-BS'!$D$3:$S$3,'AVB-BS'!$D$1:$S$1) ,0 )   ,   IF('Vstupní data'!Z415&gt;0,'Vstupní data'!Z415,0)) , "")</f>
        <v/>
      </c>
      <c r="AS415" s="70" t="str">
        <f aca="false">IF(AC415&gt;5,VLOOKUP(CONCATENATE(AP415,AR415),'Pril1-THLPa'!$H$6:$N$96,4,0),"")</f>
        <v/>
      </c>
      <c r="AT415" s="70" t="str">
        <f aca="false">IF(AC415&gt;5,VLOOKUP(CONCATENATE(AP415,AR415),'Pril1-THLPa'!$H$6:$N$96,5,0),"")</f>
        <v/>
      </c>
      <c r="AU415" s="70" t="str">
        <f aca="false">IF(AC415&gt;5,VLOOKUP(CONCATENATE(AP415,AR415),'Pril1-THLPa'!$H$6:$N$96,6,0),"")</f>
        <v/>
      </c>
      <c r="AV415" s="70" t="str">
        <f aca="false">IF(AC415&gt;5,VLOOKUP(CONCATENATE(AP415,AR415),'Pril1-THLPa'!$H$6:$N$96,7,0),"")</f>
        <v/>
      </c>
      <c r="AW415" s="70" t="str">
        <f aca="false">IF(AC415&gt;5,VLOOKUP(CONCATENATE(AP415,AR415),'Pril1-THLPa'!$H$6:$O$96,8,0),"")</f>
        <v/>
      </c>
      <c r="AX415" s="66" t="n">
        <f aca="false">IF(AC415&gt;0,IF(AND(AC415&gt;0,AC415&lt;=5),VLOOKUP(AP415,'Pril1-THLPa'!$A$6:$F$18,LOOKUP(AC415,'Pril1-THLPa'!$B$5:$F$5,'Pril1-THLPa'!$B$4:$F$4),0),AS415+AT415*(AC415-5)+AU415*POWER(AC415-5,2)+AV415*POWER(AC415-5,3)+AW415*POWER(AC415-5,4)),0)</f>
        <v>0</v>
      </c>
      <c r="AY415" s="71"/>
      <c r="AZ415" s="66" t="n">
        <f aca="false">'Vstupní data'!AA415</f>
        <v>0</v>
      </c>
      <c r="BA415" s="66" t="n">
        <f aca="false">IF(OR('Vstupní data'!T415&gt;0,'Vstupní data'!U415&gt;0),IF(AC415&lt;&gt;"",AX415*AO415/10*(100+AZ415)/100,0),0)</f>
        <v>0</v>
      </c>
      <c r="BB415" s="67" t="n">
        <f aca="false">IF(AC415&lt;&gt;"",ROUND(BA415*AN415,0),0)</f>
        <v>0</v>
      </c>
      <c r="BC415" s="68" t="str">
        <f aca="false">IF(AE415&gt;0,BB415/AE415,"")</f>
        <v/>
      </c>
      <c r="BD415" s="66" t="n">
        <f aca="false">'Vstupní data'!AE415</f>
        <v>0</v>
      </c>
      <c r="BF415" s="66" t="n">
        <f aca="false">'Vstupní data'!AC415</f>
        <v>0</v>
      </c>
      <c r="BH415" s="66" t="n">
        <f aca="false">'Vstupní data'!AD415</f>
        <v>0</v>
      </c>
      <c r="BI415" s="66" t="n">
        <f aca="false">'Vstupní data'!AF415</f>
        <v>0</v>
      </c>
      <c r="BJ415" s="69" t="n">
        <f aca="false">'Vstupní data'!AG415</f>
        <v>0</v>
      </c>
      <c r="BK415" s="69" t="n">
        <f aca="false">IF(BF415&lt;&gt;0,VLOOKUP(I415,'Pril3-drev'!$H$5:$I$83,2,0),0)</f>
        <v>0</v>
      </c>
      <c r="BL415" s="69" t="n">
        <f aca="false">IF(BF415&lt;&gt;0,VLOOKUP(BK415,'Pril3-drev'!$A$5:$C$17,3,0),0)</f>
        <v>0</v>
      </c>
      <c r="BM415" s="69" t="n">
        <f aca="false">'Vstupní data'!AH415</f>
        <v>0</v>
      </c>
      <c r="BN415" s="69" t="n">
        <f aca="false">IF('Vstupní data'!AH415&gt;0,   VLOOKUP(VLOOKUP(CONCATENATE(VLOOKUP(I415,'Pril3-drev'!$H$4:$L$83,5,0),BD415),'Pril3-drev'!$Q$4:$R$2803,2,0),'AVB-BS'!$C$5:$S$29 ,LOOKUP(BM415,'AVB-BS'!$D$3:$S$3,'AVB-BS'!$D$1:$S$1) ,0 )   ,   IF('Vstupní data'!AI415&gt;0,'Vstupní data'!AI415,0))</f>
        <v>0</v>
      </c>
      <c r="BO415" s="69" t="str">
        <f aca="false">IF(BX415&gt;5,VLOOKUP(CONCATENATE(BK415,BN415),'Pril1-THLPa'!$H$6:$N$96,4,0),"")</f>
        <v/>
      </c>
      <c r="BP415" s="69" t="str">
        <f aca="false">IF(BX415&gt;5,VLOOKUP(CONCATENATE(BK415,BN415),'Pril1-THLPa'!$H$6:$N$96,5,0),"")</f>
        <v/>
      </c>
      <c r="BQ415" s="69" t="str">
        <f aca="false">IF(BX415&gt;5,VLOOKUP(CONCATENATE(BK415,BN415),'Pril1-THLPa'!$H$6:$N$96,6,0),"")</f>
        <v/>
      </c>
      <c r="BR415" s="69" t="str">
        <f aca="false">IF(BX415&gt;5,VLOOKUP(CONCATENATE(BK415,BN415),'Pril1-THLPa'!$H$6:$N$96,7,0),"")</f>
        <v/>
      </c>
      <c r="BS415" s="69" t="str">
        <f aca="false">IF(BX415&gt;5,VLOOKUP(CONCATENATE(BK415,BN415),'Pril1-THLPa'!$H$6:$O$96,8,0),"")</f>
        <v/>
      </c>
      <c r="BT415" s="69" t="str">
        <f aca="false">IF(BF415&gt;0, IF(BK415="smrk",  VLOOKUP(VLOOKUP(BD415,'Pril9-K3'!$L$8:$M$207,2,0),'Pril9-K3'!$A$8:$J$16,LOOKUP(BN415,'Pril9-K3'!$A$7:$J$7,'Pril9-K3'!$A$5:$J$5),0), IF(AND(BK415&lt;&gt;"smrk",'Vstupní data'!AK415&lt;&gt;""),'Vstupní data'!AK415,   VLOOKUP(VLOOKUP(BD415,'Pril9-K3'!$L$8:$M$207,2,0),'Pril9-K3'!$A$8:$J$16,LOOKUP(BN415,'Pril9-K3'!$A$7:$J$7,'Pril9-K3'!$A$5:$J$5),0)   )),   "")</f>
        <v/>
      </c>
      <c r="BV415" s="69" t="n">
        <f aca="false">'Vstupní data'!AJ415</f>
        <v>0</v>
      </c>
      <c r="BW415" s="69" t="n">
        <f aca="false">IF(BF415&gt;0,IF(J415&gt;0,J415,K415*H415/100),0)</f>
        <v>0</v>
      </c>
      <c r="BX415" s="69" t="n">
        <f aca="false">IF(BF415&gt;0,IF(BJ415&gt;BL415,BL415,BJ415),0)</f>
        <v>0</v>
      </c>
      <c r="BY415" s="69" t="n">
        <f aca="false">IF(BD415=0,0,IF(AND(BX415&gt;0,BX415&lt;=5),  IF(AND(BX415&gt;0,BX415&lt;=5),VLOOKUP(BK415,'Pril1-THLPa'!$A$6:$F$18,IF(AND(BX415&gt;0,BX415&lt;=5),LOOKUP(BX415,'Pril1-THLPa'!$B$5:$F$5,'Pril1-THLPa'!$B$4:$F$4),""),0),""),  IF(BX415&gt;5,BO415+BP415*(BX415-5)+BQ415*POWER(BX415-5,2)+BR415*POWER(BX415-5,3)+BS415*POWER(BX415-5,4),"")))</f>
        <v>0</v>
      </c>
      <c r="BZ415" s="69" t="n">
        <f aca="false">IF(BY415&gt;0,BY415*BI415/10*BW415*(100+BV415)/100,0)</f>
        <v>0</v>
      </c>
      <c r="CA415" s="69" t="n">
        <f aca="false">IF(BD415&gt;0,BX415-IF(BD415&gt;BX415,BX415,BD415),0)</f>
        <v>0</v>
      </c>
      <c r="CB415" s="69" t="n">
        <f aca="false">POWER(1.01,CA415)</f>
        <v>1</v>
      </c>
      <c r="CC415" s="69" t="n">
        <f aca="false">IF(BF415&gt;0,IF(BF415&gt;BH415,1,BF415/BH415),0)</f>
        <v>0</v>
      </c>
      <c r="CD415" s="72" t="n">
        <f aca="false">IF(BD415=0,0,IF(BF415&gt;0,ROUND(IF(CB415&lt;&gt;0,BZ415*BT415*1/CB415*CC415,0),0),0))</f>
        <v>0</v>
      </c>
      <c r="CE415" s="73" t="str">
        <f aca="false">IF(BF415&gt;0,IF(BF415&gt;BH415,CD415/BF415,CD415/BH415),"")</f>
        <v/>
      </c>
      <c r="CF415" s="69" t="n">
        <f aca="false">'Vstupní data'!AM415</f>
        <v>0</v>
      </c>
      <c r="CG415" s="69" t="n">
        <f aca="false">'Vstupní data'!AN415</f>
        <v>0</v>
      </c>
      <c r="CH415" s="69" t="n">
        <f aca="false">'Vstupní data'!AO415</f>
        <v>0</v>
      </c>
      <c r="CI415" s="69" t="n">
        <f aca="false">'Vstupní data'!AP415</f>
        <v>0</v>
      </c>
      <c r="CJ415" s="72" t="n">
        <f aca="false">ROUND(CH415*CI415,0)</f>
        <v>0</v>
      </c>
      <c r="CK415" s="74" t="str">
        <f aca="false">IF(OR(AA415&gt;0,BB415&gt;0,CD415&gt;0,CJ415&gt;0),AA415+BB415+CD415+CJ415,"")</f>
        <v/>
      </c>
    </row>
    <row r="416" customFormat="false" ht="12.8" hidden="false" customHeight="false" outlineLevel="0" collapsed="false">
      <c r="A416" s="66" t="n">
        <f aca="false">'Vstupní data'!A416</f>
        <v>0</v>
      </c>
      <c r="F416" s="66" t="str">
        <f aca="false">CONCATENATE('Vstupní data'!F416,'Vstupní data'!G416,'Vstupní data'!H416,'Vstupní data'!I416)</f>
        <v/>
      </c>
      <c r="G416" s="66"/>
      <c r="H416" s="66" t="n">
        <f aca="false">'Vstupní data'!K416</f>
        <v>0</v>
      </c>
      <c r="I416" s="66" t="n">
        <f aca="false">'Vstupní data'!L416</f>
        <v>0</v>
      </c>
      <c r="J416" s="66" t="n">
        <f aca="false">'Vstupní data'!K416*'Vstupní data'!M416/100</f>
        <v>0</v>
      </c>
      <c r="L416" s="66" t="n">
        <f aca="false">IF('Vstupní data'!N416="prostokořenný",0,IF('Vstupní data'!N416="krytokořenný","k",IF('Vstupní data'!N416="poloodrostky nebo odrostky, prostokořenné i krytokořenné","po",0)))</f>
        <v>0</v>
      </c>
      <c r="N416" s="66"/>
      <c r="O416" s="66" t="n">
        <f aca="false">'Vstupní data'!O416</f>
        <v>0</v>
      </c>
      <c r="P416" s="66" t="n">
        <f aca="false">IF(O416&gt;0,VLOOKUP(CONCATENATE(VLOOKUP(I416,'Pril3-drev'!$H$5:$K$83,4,0),"-",'Vstupní data'!R416),K2!$C$15:$D$23,2,0),0)</f>
        <v>0</v>
      </c>
      <c r="Q416" s="66" t="n">
        <f aca="false">IF(O416&gt;0,VLOOKUP(I416,'Pril3-drev'!$H$5:$I$83,2,0),0)</f>
        <v>0</v>
      </c>
      <c r="R416" s="66" t="n">
        <f aca="false">IF(Q416&gt;0,VLOOKUP(Q416,'Pril6-okus'!$A$5:$B$17,2,0),0)</f>
        <v>0</v>
      </c>
      <c r="S416" s="66" t="n">
        <f aca="false">IF(O416&gt;0,VLOOKUP(I416,'Pril3-drev'!$H$5:$J$83,3,0),0)</f>
        <v>0</v>
      </c>
      <c r="T416" s="66" t="str">
        <f aca="false">IF(O416&gt;0,IF(L416="k",0.9*VLOOKUP(S416,'ha-pocty-vyhl'!$A$5:$B$20,2,0),IF(L416="po",0.8*VLOOKUP(S416,'ha-pocty-vyhl'!$A$5:$B$20,2,0),VLOOKUP(S416,'ha-pocty-vyhl'!$A$5:$B$20,2,0))),"")</f>
        <v/>
      </c>
      <c r="U416" s="66" t="n">
        <f aca="false">'Vstupní data'!P416</f>
        <v>0</v>
      </c>
      <c r="V416" s="66" t="n">
        <f aca="false">IF(O416&gt;0,1.3*T416*1000*Z416/10000,0)</f>
        <v>0</v>
      </c>
      <c r="W416" s="66" t="n">
        <f aca="false">IF(O416&gt;0,1.3*T416*1000*Z416/10000,0)</f>
        <v>0</v>
      </c>
      <c r="X416" s="66" t="n">
        <f aca="false">IF(O416&gt;0,IF(O416&gt;V416,V416,O416),0)</f>
        <v>0</v>
      </c>
      <c r="Y416" s="66" t="n">
        <f aca="false">IF(O416&gt;0,IF(IF(U416&gt;W416,W416,U416)&lt;X416,W416,IF(U416&gt;W416,W416,U416)),0)</f>
        <v>0</v>
      </c>
      <c r="Z416" s="66" t="n">
        <f aca="false">IF(O416&gt;0,IF(J416&gt;0,J416,K416*H416/100),0)</f>
        <v>0</v>
      </c>
      <c r="AA416" s="67" t="n">
        <f aca="false">IF(O416&gt;0,CEILING(R416*P416*X416/Y416*Z416,1),0)</f>
        <v>0</v>
      </c>
      <c r="AB416" s="68" t="n">
        <f aca="false">IF(O416&gt;0,AA416/O416,0)</f>
        <v>0</v>
      </c>
      <c r="AC416" s="66" t="n">
        <f aca="false">'Vstupní data'!W416</f>
        <v>0</v>
      </c>
      <c r="AI416" s="66" t="str">
        <f aca="false">IF(OR('Vstupní data'!T416&gt;0,'Vstupní data'!U416&gt;0),VLOOKUP(I416,'Pril3-drev'!$H$5:$J$83,3,0),"")</f>
        <v/>
      </c>
      <c r="AJ416" s="66" t="n">
        <f aca="false">IF('Vstupní data'!V416="prostokořenný",0,IF('Vstupní data'!V416="krytokořenný","k",IF('Vstupní data'!V416="poloodrostky nebo odrostky, prostokořenné i krytokořenné","po",0)))</f>
        <v>0</v>
      </c>
      <c r="AK416" s="66" t="n">
        <f aca="false">IF(OR('Vstupní data'!T416&gt;0,'Vstupní data'!U416&gt;0),IF(AJ416="k",0.9*VLOOKUP(AI416,'ha-pocty-vyhl'!$A$5:$B$20,2,0),IF(AJ416="po",0.8*VLOOKUP(AI416,'ha-pocty-vyhl'!$A$5:$B$20,2,0),VLOOKUP(AI416,'ha-pocty-vyhl'!$A$5:$B$20,2,0))),0)</f>
        <v>0</v>
      </c>
      <c r="AL416" s="66" t="n">
        <f aca="false">IF(OR('Vstupní data'!T416&gt;0,'Vstupní data'!U416&gt;0),'Vstupní data'!K416*'Vstupní data'!M416/100,0)</f>
        <v>0</v>
      </c>
      <c r="AM416" s="66" t="n">
        <f aca="false">IF(OR('Vstupní data'!T416&gt;0,'Vstupní data'!U416&gt;0),IF('Vstupní data'!T416&gt;0,'Vstupní data'!T416,ROUND(10*'Vstupní data'!U416/AK416,0)),0)</f>
        <v>0</v>
      </c>
      <c r="AN416" s="69" t="n">
        <f aca="false">IF('Vstupní data'!T416&gt;0,   IF('Vstupní data'!T416&lt;=AL416,'Vstupní data'!T416,AL416),   IF(AM416&lt;AL416,AM416,AL416))</f>
        <v>0</v>
      </c>
      <c r="AO416" s="69" t="n">
        <f aca="false">'Vstupní data'!X416</f>
        <v>0</v>
      </c>
      <c r="AP416" s="66" t="n">
        <f aca="false">IF(OR('Vstupní data'!T416&gt;0,'Vstupní data'!U416&gt;0),IF(I416&lt;&gt;0,VLOOKUP(I416,'Pril3-drev'!$H$5:$I$83,2,0),0),0)</f>
        <v>0</v>
      </c>
      <c r="AQ416" s="66" t="n">
        <f aca="false">'Vstupní data'!Y416</f>
        <v>0</v>
      </c>
      <c r="AR416" s="66" t="str">
        <f aca="false">IF(AC416&gt;5,   IF('Vstupní data'!Y416&gt;0,   VLOOKUP(VLOOKUP(CONCATENATE(VLOOKUP(I416,'Pril3-drev'!$H$4:$L$83,5,0),AC416),'Pril3-drev'!$Q$4:$R$2803,2,0),'AVB-BS'!$C$5:$S$29 ,LOOKUP(AQ416,'AVB-BS'!$D$3:$S$3,'AVB-BS'!$D$1:$S$1) ,0 )   ,   IF('Vstupní data'!Z416&gt;0,'Vstupní data'!Z416,0)) , "")</f>
        <v/>
      </c>
      <c r="AS416" s="70" t="str">
        <f aca="false">IF(AC416&gt;5,VLOOKUP(CONCATENATE(AP416,AR416),'Pril1-THLPa'!$H$6:$N$96,4,0),"")</f>
        <v/>
      </c>
      <c r="AT416" s="70" t="str">
        <f aca="false">IF(AC416&gt;5,VLOOKUP(CONCATENATE(AP416,AR416),'Pril1-THLPa'!$H$6:$N$96,5,0),"")</f>
        <v/>
      </c>
      <c r="AU416" s="70" t="str">
        <f aca="false">IF(AC416&gt;5,VLOOKUP(CONCATENATE(AP416,AR416),'Pril1-THLPa'!$H$6:$N$96,6,0),"")</f>
        <v/>
      </c>
      <c r="AV416" s="70" t="str">
        <f aca="false">IF(AC416&gt;5,VLOOKUP(CONCATENATE(AP416,AR416),'Pril1-THLPa'!$H$6:$N$96,7,0),"")</f>
        <v/>
      </c>
      <c r="AW416" s="70" t="str">
        <f aca="false">IF(AC416&gt;5,VLOOKUP(CONCATENATE(AP416,AR416),'Pril1-THLPa'!$H$6:$O$96,8,0),"")</f>
        <v/>
      </c>
      <c r="AX416" s="66" t="n">
        <f aca="false">IF(AC416&gt;0,IF(AND(AC416&gt;0,AC416&lt;=5),VLOOKUP(AP416,'Pril1-THLPa'!$A$6:$F$18,LOOKUP(AC416,'Pril1-THLPa'!$B$5:$F$5,'Pril1-THLPa'!$B$4:$F$4),0),AS416+AT416*(AC416-5)+AU416*POWER(AC416-5,2)+AV416*POWER(AC416-5,3)+AW416*POWER(AC416-5,4)),0)</f>
        <v>0</v>
      </c>
      <c r="AY416" s="71"/>
      <c r="AZ416" s="66" t="n">
        <f aca="false">'Vstupní data'!AA416</f>
        <v>0</v>
      </c>
      <c r="BA416" s="66" t="n">
        <f aca="false">IF(OR('Vstupní data'!T416&gt;0,'Vstupní data'!U416&gt;0),IF(AC416&lt;&gt;"",AX416*AO416/10*(100+AZ416)/100,0),0)</f>
        <v>0</v>
      </c>
      <c r="BB416" s="67" t="n">
        <f aca="false">IF(AC416&lt;&gt;"",ROUND(BA416*AN416,0),0)</f>
        <v>0</v>
      </c>
      <c r="BC416" s="68" t="str">
        <f aca="false">IF(AE416&gt;0,BB416/AE416,"")</f>
        <v/>
      </c>
      <c r="BD416" s="66" t="n">
        <f aca="false">'Vstupní data'!AE416</f>
        <v>0</v>
      </c>
      <c r="BF416" s="66" t="n">
        <f aca="false">'Vstupní data'!AC416</f>
        <v>0</v>
      </c>
      <c r="BH416" s="66" t="n">
        <f aca="false">'Vstupní data'!AD416</f>
        <v>0</v>
      </c>
      <c r="BI416" s="66" t="n">
        <f aca="false">'Vstupní data'!AF416</f>
        <v>0</v>
      </c>
      <c r="BJ416" s="69" t="n">
        <f aca="false">'Vstupní data'!AG416</f>
        <v>0</v>
      </c>
      <c r="BK416" s="69" t="n">
        <f aca="false">IF(BF416&lt;&gt;0,VLOOKUP(I416,'Pril3-drev'!$H$5:$I$83,2,0),0)</f>
        <v>0</v>
      </c>
      <c r="BL416" s="69" t="n">
        <f aca="false">IF(BF416&lt;&gt;0,VLOOKUP(BK416,'Pril3-drev'!$A$5:$C$17,3,0),0)</f>
        <v>0</v>
      </c>
      <c r="BM416" s="69" t="n">
        <f aca="false">'Vstupní data'!AH416</f>
        <v>0</v>
      </c>
      <c r="BN416" s="69" t="n">
        <f aca="false">IF('Vstupní data'!AH416&gt;0,   VLOOKUP(VLOOKUP(CONCATENATE(VLOOKUP(I416,'Pril3-drev'!$H$4:$L$83,5,0),BD416),'Pril3-drev'!$Q$4:$R$2803,2,0),'AVB-BS'!$C$5:$S$29 ,LOOKUP(BM416,'AVB-BS'!$D$3:$S$3,'AVB-BS'!$D$1:$S$1) ,0 )   ,   IF('Vstupní data'!AI416&gt;0,'Vstupní data'!AI416,0))</f>
        <v>0</v>
      </c>
      <c r="BO416" s="69" t="str">
        <f aca="false">IF(BX416&gt;5,VLOOKUP(CONCATENATE(BK416,BN416),'Pril1-THLPa'!$H$6:$N$96,4,0),"")</f>
        <v/>
      </c>
      <c r="BP416" s="69" t="str">
        <f aca="false">IF(BX416&gt;5,VLOOKUP(CONCATENATE(BK416,BN416),'Pril1-THLPa'!$H$6:$N$96,5,0),"")</f>
        <v/>
      </c>
      <c r="BQ416" s="69" t="str">
        <f aca="false">IF(BX416&gt;5,VLOOKUP(CONCATENATE(BK416,BN416),'Pril1-THLPa'!$H$6:$N$96,6,0),"")</f>
        <v/>
      </c>
      <c r="BR416" s="69" t="str">
        <f aca="false">IF(BX416&gt;5,VLOOKUP(CONCATENATE(BK416,BN416),'Pril1-THLPa'!$H$6:$N$96,7,0),"")</f>
        <v/>
      </c>
      <c r="BS416" s="69" t="str">
        <f aca="false">IF(BX416&gt;5,VLOOKUP(CONCATENATE(BK416,BN416),'Pril1-THLPa'!$H$6:$O$96,8,0),"")</f>
        <v/>
      </c>
      <c r="BT416" s="69" t="str">
        <f aca="false">IF(BF416&gt;0, IF(BK416="smrk",  VLOOKUP(VLOOKUP(BD416,'Pril9-K3'!$L$8:$M$207,2,0),'Pril9-K3'!$A$8:$J$16,LOOKUP(BN416,'Pril9-K3'!$A$7:$J$7,'Pril9-K3'!$A$5:$J$5),0), IF(AND(BK416&lt;&gt;"smrk",'Vstupní data'!AK416&lt;&gt;""),'Vstupní data'!AK416,   VLOOKUP(VLOOKUP(BD416,'Pril9-K3'!$L$8:$M$207,2,0),'Pril9-K3'!$A$8:$J$16,LOOKUP(BN416,'Pril9-K3'!$A$7:$J$7,'Pril9-K3'!$A$5:$J$5),0)   )),   "")</f>
        <v/>
      </c>
      <c r="BV416" s="69" t="n">
        <f aca="false">'Vstupní data'!AJ416</f>
        <v>0</v>
      </c>
      <c r="BW416" s="69" t="n">
        <f aca="false">IF(BF416&gt;0,IF(J416&gt;0,J416,K416*H416/100),0)</f>
        <v>0</v>
      </c>
      <c r="BX416" s="69" t="n">
        <f aca="false">IF(BF416&gt;0,IF(BJ416&gt;BL416,BL416,BJ416),0)</f>
        <v>0</v>
      </c>
      <c r="BY416" s="69" t="n">
        <f aca="false">IF(BD416=0,0,IF(AND(BX416&gt;0,BX416&lt;=5),  IF(AND(BX416&gt;0,BX416&lt;=5),VLOOKUP(BK416,'Pril1-THLPa'!$A$6:$F$18,IF(AND(BX416&gt;0,BX416&lt;=5),LOOKUP(BX416,'Pril1-THLPa'!$B$5:$F$5,'Pril1-THLPa'!$B$4:$F$4),""),0),""),  IF(BX416&gt;5,BO416+BP416*(BX416-5)+BQ416*POWER(BX416-5,2)+BR416*POWER(BX416-5,3)+BS416*POWER(BX416-5,4),"")))</f>
        <v>0</v>
      </c>
      <c r="BZ416" s="69" t="n">
        <f aca="false">IF(BY416&gt;0,BY416*BI416/10*BW416*(100+BV416)/100,0)</f>
        <v>0</v>
      </c>
      <c r="CA416" s="69" t="n">
        <f aca="false">IF(BD416&gt;0,BX416-IF(BD416&gt;BX416,BX416,BD416),0)</f>
        <v>0</v>
      </c>
      <c r="CB416" s="69" t="n">
        <f aca="false">POWER(1.01,CA416)</f>
        <v>1</v>
      </c>
      <c r="CC416" s="69" t="n">
        <f aca="false">IF(BF416&gt;0,IF(BF416&gt;BH416,1,BF416/BH416),0)</f>
        <v>0</v>
      </c>
      <c r="CD416" s="72" t="n">
        <f aca="false">IF(BD416=0,0,IF(BF416&gt;0,ROUND(IF(CB416&lt;&gt;0,BZ416*BT416*1/CB416*CC416,0),0),0))</f>
        <v>0</v>
      </c>
      <c r="CE416" s="73" t="str">
        <f aca="false">IF(BF416&gt;0,IF(BF416&gt;BH416,CD416/BF416,CD416/BH416),"")</f>
        <v/>
      </c>
      <c r="CF416" s="69" t="n">
        <f aca="false">'Vstupní data'!AM416</f>
        <v>0</v>
      </c>
      <c r="CG416" s="69" t="n">
        <f aca="false">'Vstupní data'!AN416</f>
        <v>0</v>
      </c>
      <c r="CH416" s="69" t="n">
        <f aca="false">'Vstupní data'!AO416</f>
        <v>0</v>
      </c>
      <c r="CI416" s="69" t="n">
        <f aca="false">'Vstupní data'!AP416</f>
        <v>0</v>
      </c>
      <c r="CJ416" s="72" t="n">
        <f aca="false">ROUND(CH416*CI416,0)</f>
        <v>0</v>
      </c>
      <c r="CK416" s="74" t="str">
        <f aca="false">IF(OR(AA416&gt;0,BB416&gt;0,CD416&gt;0,CJ416&gt;0),AA416+BB416+CD416+CJ416,"")</f>
        <v/>
      </c>
    </row>
    <row r="417" customFormat="false" ht="12.8" hidden="false" customHeight="false" outlineLevel="0" collapsed="false">
      <c r="A417" s="66" t="n">
        <f aca="false">'Vstupní data'!A417</f>
        <v>0</v>
      </c>
      <c r="F417" s="66" t="str">
        <f aca="false">CONCATENATE('Vstupní data'!F417,'Vstupní data'!G417,'Vstupní data'!H417,'Vstupní data'!I417)</f>
        <v/>
      </c>
      <c r="G417" s="66"/>
      <c r="H417" s="66" t="n">
        <f aca="false">'Vstupní data'!K417</f>
        <v>0</v>
      </c>
      <c r="I417" s="66" t="n">
        <f aca="false">'Vstupní data'!L417</f>
        <v>0</v>
      </c>
      <c r="J417" s="66" t="n">
        <f aca="false">'Vstupní data'!K417*'Vstupní data'!M417/100</f>
        <v>0</v>
      </c>
      <c r="L417" s="66" t="n">
        <f aca="false">IF('Vstupní data'!N417="prostokořenný",0,IF('Vstupní data'!N417="krytokořenný","k",IF('Vstupní data'!N417="poloodrostky nebo odrostky, prostokořenné i krytokořenné","po",0)))</f>
        <v>0</v>
      </c>
      <c r="N417" s="66"/>
      <c r="O417" s="66" t="n">
        <f aca="false">'Vstupní data'!O417</f>
        <v>0</v>
      </c>
      <c r="P417" s="66" t="n">
        <f aca="false">IF(O417&gt;0,VLOOKUP(CONCATENATE(VLOOKUP(I417,'Pril3-drev'!$H$5:$K$83,4,0),"-",'Vstupní data'!R417),K2!$C$15:$D$23,2,0),0)</f>
        <v>0</v>
      </c>
      <c r="Q417" s="66" t="n">
        <f aca="false">IF(O417&gt;0,VLOOKUP(I417,'Pril3-drev'!$H$5:$I$83,2,0),0)</f>
        <v>0</v>
      </c>
      <c r="R417" s="66" t="n">
        <f aca="false">IF(Q417&gt;0,VLOOKUP(Q417,'Pril6-okus'!$A$5:$B$17,2,0),0)</f>
        <v>0</v>
      </c>
      <c r="S417" s="66" t="n">
        <f aca="false">IF(O417&gt;0,VLOOKUP(I417,'Pril3-drev'!$H$5:$J$83,3,0),0)</f>
        <v>0</v>
      </c>
      <c r="T417" s="66" t="str">
        <f aca="false">IF(O417&gt;0,IF(L417="k",0.9*VLOOKUP(S417,'ha-pocty-vyhl'!$A$5:$B$20,2,0),IF(L417="po",0.8*VLOOKUP(S417,'ha-pocty-vyhl'!$A$5:$B$20,2,0),VLOOKUP(S417,'ha-pocty-vyhl'!$A$5:$B$20,2,0))),"")</f>
        <v/>
      </c>
      <c r="U417" s="66" t="n">
        <f aca="false">'Vstupní data'!P417</f>
        <v>0</v>
      </c>
      <c r="V417" s="66" t="n">
        <f aca="false">IF(O417&gt;0,1.3*T417*1000*Z417/10000,0)</f>
        <v>0</v>
      </c>
      <c r="W417" s="66" t="n">
        <f aca="false">IF(O417&gt;0,1.3*T417*1000*Z417/10000,0)</f>
        <v>0</v>
      </c>
      <c r="X417" s="66" t="n">
        <f aca="false">IF(O417&gt;0,IF(O417&gt;V417,V417,O417),0)</f>
        <v>0</v>
      </c>
      <c r="Y417" s="66" t="n">
        <f aca="false">IF(O417&gt;0,IF(IF(U417&gt;W417,W417,U417)&lt;X417,W417,IF(U417&gt;W417,W417,U417)),0)</f>
        <v>0</v>
      </c>
      <c r="Z417" s="66" t="n">
        <f aca="false">IF(O417&gt;0,IF(J417&gt;0,J417,K417*H417/100),0)</f>
        <v>0</v>
      </c>
      <c r="AA417" s="67" t="n">
        <f aca="false">IF(O417&gt;0,CEILING(R417*P417*X417/Y417*Z417,1),0)</f>
        <v>0</v>
      </c>
      <c r="AB417" s="68" t="n">
        <f aca="false">IF(O417&gt;0,AA417/O417,0)</f>
        <v>0</v>
      </c>
      <c r="AC417" s="66" t="n">
        <f aca="false">'Vstupní data'!W417</f>
        <v>0</v>
      </c>
      <c r="AI417" s="66" t="str">
        <f aca="false">IF(OR('Vstupní data'!T417&gt;0,'Vstupní data'!U417&gt;0),VLOOKUP(I417,'Pril3-drev'!$H$5:$J$83,3,0),"")</f>
        <v/>
      </c>
      <c r="AJ417" s="66" t="n">
        <f aca="false">IF('Vstupní data'!V417="prostokořenný",0,IF('Vstupní data'!V417="krytokořenný","k",IF('Vstupní data'!V417="poloodrostky nebo odrostky, prostokořenné i krytokořenné","po",0)))</f>
        <v>0</v>
      </c>
      <c r="AK417" s="66" t="n">
        <f aca="false">IF(OR('Vstupní data'!T417&gt;0,'Vstupní data'!U417&gt;0),IF(AJ417="k",0.9*VLOOKUP(AI417,'ha-pocty-vyhl'!$A$5:$B$20,2,0),IF(AJ417="po",0.8*VLOOKUP(AI417,'ha-pocty-vyhl'!$A$5:$B$20,2,0),VLOOKUP(AI417,'ha-pocty-vyhl'!$A$5:$B$20,2,0))),0)</f>
        <v>0</v>
      </c>
      <c r="AL417" s="66" t="n">
        <f aca="false">IF(OR('Vstupní data'!T417&gt;0,'Vstupní data'!U417&gt;0),'Vstupní data'!K417*'Vstupní data'!M417/100,0)</f>
        <v>0</v>
      </c>
      <c r="AM417" s="66" t="n">
        <f aca="false">IF(OR('Vstupní data'!T417&gt;0,'Vstupní data'!U417&gt;0),IF('Vstupní data'!T417&gt;0,'Vstupní data'!T417,ROUND(10*'Vstupní data'!U417/AK417,0)),0)</f>
        <v>0</v>
      </c>
      <c r="AN417" s="69" t="n">
        <f aca="false">IF('Vstupní data'!T417&gt;0,   IF('Vstupní data'!T417&lt;=AL417,'Vstupní data'!T417,AL417),   IF(AM417&lt;AL417,AM417,AL417))</f>
        <v>0</v>
      </c>
      <c r="AO417" s="69" t="n">
        <f aca="false">'Vstupní data'!X417</f>
        <v>0</v>
      </c>
      <c r="AP417" s="66" t="n">
        <f aca="false">IF(OR('Vstupní data'!T417&gt;0,'Vstupní data'!U417&gt;0),IF(I417&lt;&gt;0,VLOOKUP(I417,'Pril3-drev'!$H$5:$I$83,2,0),0),0)</f>
        <v>0</v>
      </c>
      <c r="AQ417" s="66" t="n">
        <f aca="false">'Vstupní data'!Y417</f>
        <v>0</v>
      </c>
      <c r="AR417" s="66" t="str">
        <f aca="false">IF(AC417&gt;5,   IF('Vstupní data'!Y417&gt;0,   VLOOKUP(VLOOKUP(CONCATENATE(VLOOKUP(I417,'Pril3-drev'!$H$4:$L$83,5,0),AC417),'Pril3-drev'!$Q$4:$R$2803,2,0),'AVB-BS'!$C$5:$S$29 ,LOOKUP(AQ417,'AVB-BS'!$D$3:$S$3,'AVB-BS'!$D$1:$S$1) ,0 )   ,   IF('Vstupní data'!Z417&gt;0,'Vstupní data'!Z417,0)) , "")</f>
        <v/>
      </c>
      <c r="AS417" s="70" t="str">
        <f aca="false">IF(AC417&gt;5,VLOOKUP(CONCATENATE(AP417,AR417),'Pril1-THLPa'!$H$6:$N$96,4,0),"")</f>
        <v/>
      </c>
      <c r="AT417" s="70" t="str">
        <f aca="false">IF(AC417&gt;5,VLOOKUP(CONCATENATE(AP417,AR417),'Pril1-THLPa'!$H$6:$N$96,5,0),"")</f>
        <v/>
      </c>
      <c r="AU417" s="70" t="str">
        <f aca="false">IF(AC417&gt;5,VLOOKUP(CONCATENATE(AP417,AR417),'Pril1-THLPa'!$H$6:$N$96,6,0),"")</f>
        <v/>
      </c>
      <c r="AV417" s="70" t="str">
        <f aca="false">IF(AC417&gt;5,VLOOKUP(CONCATENATE(AP417,AR417),'Pril1-THLPa'!$H$6:$N$96,7,0),"")</f>
        <v/>
      </c>
      <c r="AW417" s="70" t="str">
        <f aca="false">IF(AC417&gt;5,VLOOKUP(CONCATENATE(AP417,AR417),'Pril1-THLPa'!$H$6:$O$96,8,0),"")</f>
        <v/>
      </c>
      <c r="AX417" s="66" t="n">
        <f aca="false">IF(AC417&gt;0,IF(AND(AC417&gt;0,AC417&lt;=5),VLOOKUP(AP417,'Pril1-THLPa'!$A$6:$F$18,LOOKUP(AC417,'Pril1-THLPa'!$B$5:$F$5,'Pril1-THLPa'!$B$4:$F$4),0),AS417+AT417*(AC417-5)+AU417*POWER(AC417-5,2)+AV417*POWER(AC417-5,3)+AW417*POWER(AC417-5,4)),0)</f>
        <v>0</v>
      </c>
      <c r="AY417" s="71"/>
      <c r="AZ417" s="66" t="n">
        <f aca="false">'Vstupní data'!AA417</f>
        <v>0</v>
      </c>
      <c r="BA417" s="66" t="n">
        <f aca="false">IF(OR('Vstupní data'!T417&gt;0,'Vstupní data'!U417&gt;0),IF(AC417&lt;&gt;"",AX417*AO417/10*(100+AZ417)/100,0),0)</f>
        <v>0</v>
      </c>
      <c r="BB417" s="67" t="n">
        <f aca="false">IF(AC417&lt;&gt;"",ROUND(BA417*AN417,0),0)</f>
        <v>0</v>
      </c>
      <c r="BC417" s="68" t="str">
        <f aca="false">IF(AE417&gt;0,BB417/AE417,"")</f>
        <v/>
      </c>
      <c r="BD417" s="66" t="n">
        <f aca="false">'Vstupní data'!AE417</f>
        <v>0</v>
      </c>
      <c r="BF417" s="66" t="n">
        <f aca="false">'Vstupní data'!AC417</f>
        <v>0</v>
      </c>
      <c r="BH417" s="66" t="n">
        <f aca="false">'Vstupní data'!AD417</f>
        <v>0</v>
      </c>
      <c r="BI417" s="66" t="n">
        <f aca="false">'Vstupní data'!AF417</f>
        <v>0</v>
      </c>
      <c r="BJ417" s="69" t="n">
        <f aca="false">'Vstupní data'!AG417</f>
        <v>0</v>
      </c>
      <c r="BK417" s="69" t="n">
        <f aca="false">IF(BF417&lt;&gt;0,VLOOKUP(I417,'Pril3-drev'!$H$5:$I$83,2,0),0)</f>
        <v>0</v>
      </c>
      <c r="BL417" s="69" t="n">
        <f aca="false">IF(BF417&lt;&gt;0,VLOOKUP(BK417,'Pril3-drev'!$A$5:$C$17,3,0),0)</f>
        <v>0</v>
      </c>
      <c r="BM417" s="69" t="n">
        <f aca="false">'Vstupní data'!AH417</f>
        <v>0</v>
      </c>
      <c r="BN417" s="69" t="n">
        <f aca="false">IF('Vstupní data'!AH417&gt;0,   VLOOKUP(VLOOKUP(CONCATENATE(VLOOKUP(I417,'Pril3-drev'!$H$4:$L$83,5,0),BD417),'Pril3-drev'!$Q$4:$R$2803,2,0),'AVB-BS'!$C$5:$S$29 ,LOOKUP(BM417,'AVB-BS'!$D$3:$S$3,'AVB-BS'!$D$1:$S$1) ,0 )   ,   IF('Vstupní data'!AI417&gt;0,'Vstupní data'!AI417,0))</f>
        <v>0</v>
      </c>
      <c r="BO417" s="69" t="str">
        <f aca="false">IF(BX417&gt;5,VLOOKUP(CONCATENATE(BK417,BN417),'Pril1-THLPa'!$H$6:$N$96,4,0),"")</f>
        <v/>
      </c>
      <c r="BP417" s="69" t="str">
        <f aca="false">IF(BX417&gt;5,VLOOKUP(CONCATENATE(BK417,BN417),'Pril1-THLPa'!$H$6:$N$96,5,0),"")</f>
        <v/>
      </c>
      <c r="BQ417" s="69" t="str">
        <f aca="false">IF(BX417&gt;5,VLOOKUP(CONCATENATE(BK417,BN417),'Pril1-THLPa'!$H$6:$N$96,6,0),"")</f>
        <v/>
      </c>
      <c r="BR417" s="69" t="str">
        <f aca="false">IF(BX417&gt;5,VLOOKUP(CONCATENATE(BK417,BN417),'Pril1-THLPa'!$H$6:$N$96,7,0),"")</f>
        <v/>
      </c>
      <c r="BS417" s="69" t="str">
        <f aca="false">IF(BX417&gt;5,VLOOKUP(CONCATENATE(BK417,BN417),'Pril1-THLPa'!$H$6:$O$96,8,0),"")</f>
        <v/>
      </c>
      <c r="BT417" s="69" t="str">
        <f aca="false">IF(BF417&gt;0, IF(BK417="smrk",  VLOOKUP(VLOOKUP(BD417,'Pril9-K3'!$L$8:$M$207,2,0),'Pril9-K3'!$A$8:$J$16,LOOKUP(BN417,'Pril9-K3'!$A$7:$J$7,'Pril9-K3'!$A$5:$J$5),0), IF(AND(BK417&lt;&gt;"smrk",'Vstupní data'!AK417&lt;&gt;""),'Vstupní data'!AK417,   VLOOKUP(VLOOKUP(BD417,'Pril9-K3'!$L$8:$M$207,2,0),'Pril9-K3'!$A$8:$J$16,LOOKUP(BN417,'Pril9-K3'!$A$7:$J$7,'Pril9-K3'!$A$5:$J$5),0)   )),   "")</f>
        <v/>
      </c>
      <c r="BV417" s="69" t="n">
        <f aca="false">'Vstupní data'!AJ417</f>
        <v>0</v>
      </c>
      <c r="BW417" s="69" t="n">
        <f aca="false">IF(BF417&gt;0,IF(J417&gt;0,J417,K417*H417/100),0)</f>
        <v>0</v>
      </c>
      <c r="BX417" s="69" t="n">
        <f aca="false">IF(BF417&gt;0,IF(BJ417&gt;BL417,BL417,BJ417),0)</f>
        <v>0</v>
      </c>
      <c r="BY417" s="69" t="n">
        <f aca="false">IF(BD417=0,0,IF(AND(BX417&gt;0,BX417&lt;=5),  IF(AND(BX417&gt;0,BX417&lt;=5),VLOOKUP(BK417,'Pril1-THLPa'!$A$6:$F$18,IF(AND(BX417&gt;0,BX417&lt;=5),LOOKUP(BX417,'Pril1-THLPa'!$B$5:$F$5,'Pril1-THLPa'!$B$4:$F$4),""),0),""),  IF(BX417&gt;5,BO417+BP417*(BX417-5)+BQ417*POWER(BX417-5,2)+BR417*POWER(BX417-5,3)+BS417*POWER(BX417-5,4),"")))</f>
        <v>0</v>
      </c>
      <c r="BZ417" s="69" t="n">
        <f aca="false">IF(BY417&gt;0,BY417*BI417/10*BW417*(100+BV417)/100,0)</f>
        <v>0</v>
      </c>
      <c r="CA417" s="69" t="n">
        <f aca="false">IF(BD417&gt;0,BX417-IF(BD417&gt;BX417,BX417,BD417),0)</f>
        <v>0</v>
      </c>
      <c r="CB417" s="69" t="n">
        <f aca="false">POWER(1.01,CA417)</f>
        <v>1</v>
      </c>
      <c r="CC417" s="69" t="n">
        <f aca="false">IF(BF417&gt;0,IF(BF417&gt;BH417,1,BF417/BH417),0)</f>
        <v>0</v>
      </c>
      <c r="CD417" s="72" t="n">
        <f aca="false">IF(BD417=0,0,IF(BF417&gt;0,ROUND(IF(CB417&lt;&gt;0,BZ417*BT417*1/CB417*CC417,0),0),0))</f>
        <v>0</v>
      </c>
      <c r="CE417" s="73" t="str">
        <f aca="false">IF(BF417&gt;0,IF(BF417&gt;BH417,CD417/BF417,CD417/BH417),"")</f>
        <v/>
      </c>
      <c r="CF417" s="69" t="n">
        <f aca="false">'Vstupní data'!AM417</f>
        <v>0</v>
      </c>
      <c r="CG417" s="69" t="n">
        <f aca="false">'Vstupní data'!AN417</f>
        <v>0</v>
      </c>
      <c r="CH417" s="69" t="n">
        <f aca="false">'Vstupní data'!AO417</f>
        <v>0</v>
      </c>
      <c r="CI417" s="69" t="n">
        <f aca="false">'Vstupní data'!AP417</f>
        <v>0</v>
      </c>
      <c r="CJ417" s="72" t="n">
        <f aca="false">ROUND(CH417*CI417,0)</f>
        <v>0</v>
      </c>
      <c r="CK417" s="74" t="str">
        <f aca="false">IF(OR(AA417&gt;0,BB417&gt;0,CD417&gt;0,CJ417&gt;0),AA417+BB417+CD417+CJ417,"")</f>
        <v/>
      </c>
    </row>
    <row r="418" customFormat="false" ht="12.8" hidden="false" customHeight="false" outlineLevel="0" collapsed="false">
      <c r="A418" s="66" t="n">
        <f aca="false">'Vstupní data'!A418</f>
        <v>0</v>
      </c>
      <c r="F418" s="66" t="str">
        <f aca="false">CONCATENATE('Vstupní data'!F418,'Vstupní data'!G418,'Vstupní data'!H418,'Vstupní data'!I418)</f>
        <v/>
      </c>
      <c r="G418" s="66"/>
      <c r="H418" s="66" t="n">
        <f aca="false">'Vstupní data'!K418</f>
        <v>0</v>
      </c>
      <c r="I418" s="66" t="n">
        <f aca="false">'Vstupní data'!L418</f>
        <v>0</v>
      </c>
      <c r="J418" s="66" t="n">
        <f aca="false">'Vstupní data'!K418*'Vstupní data'!M418/100</f>
        <v>0</v>
      </c>
      <c r="L418" s="66" t="n">
        <f aca="false">IF('Vstupní data'!N418="prostokořenný",0,IF('Vstupní data'!N418="krytokořenný","k",IF('Vstupní data'!N418="poloodrostky nebo odrostky, prostokořenné i krytokořenné","po",0)))</f>
        <v>0</v>
      </c>
      <c r="N418" s="66"/>
      <c r="O418" s="66" t="n">
        <f aca="false">'Vstupní data'!O418</f>
        <v>0</v>
      </c>
      <c r="P418" s="66" t="n">
        <f aca="false">IF(O418&gt;0,VLOOKUP(CONCATENATE(VLOOKUP(I418,'Pril3-drev'!$H$5:$K$83,4,0),"-",'Vstupní data'!R418),K2!$C$15:$D$23,2,0),0)</f>
        <v>0</v>
      </c>
      <c r="Q418" s="66" t="n">
        <f aca="false">IF(O418&gt;0,VLOOKUP(I418,'Pril3-drev'!$H$5:$I$83,2,0),0)</f>
        <v>0</v>
      </c>
      <c r="R418" s="66" t="n">
        <f aca="false">IF(Q418&gt;0,VLOOKUP(Q418,'Pril6-okus'!$A$5:$B$17,2,0),0)</f>
        <v>0</v>
      </c>
      <c r="S418" s="66" t="n">
        <f aca="false">IF(O418&gt;0,VLOOKUP(I418,'Pril3-drev'!$H$5:$J$83,3,0),0)</f>
        <v>0</v>
      </c>
      <c r="T418" s="66" t="str">
        <f aca="false">IF(O418&gt;0,IF(L418="k",0.9*VLOOKUP(S418,'ha-pocty-vyhl'!$A$5:$B$20,2,0),IF(L418="po",0.8*VLOOKUP(S418,'ha-pocty-vyhl'!$A$5:$B$20,2,0),VLOOKUP(S418,'ha-pocty-vyhl'!$A$5:$B$20,2,0))),"")</f>
        <v/>
      </c>
      <c r="U418" s="66" t="n">
        <f aca="false">'Vstupní data'!P418</f>
        <v>0</v>
      </c>
      <c r="V418" s="66" t="n">
        <f aca="false">IF(O418&gt;0,1.3*T418*1000*Z418/10000,0)</f>
        <v>0</v>
      </c>
      <c r="W418" s="66" t="n">
        <f aca="false">IF(O418&gt;0,1.3*T418*1000*Z418/10000,0)</f>
        <v>0</v>
      </c>
      <c r="X418" s="66" t="n">
        <f aca="false">IF(O418&gt;0,IF(O418&gt;V418,V418,O418),0)</f>
        <v>0</v>
      </c>
      <c r="Y418" s="66" t="n">
        <f aca="false">IF(O418&gt;0,IF(IF(U418&gt;W418,W418,U418)&lt;X418,W418,IF(U418&gt;W418,W418,U418)),0)</f>
        <v>0</v>
      </c>
      <c r="Z418" s="66" t="n">
        <f aca="false">IF(O418&gt;0,IF(J418&gt;0,J418,K418*H418/100),0)</f>
        <v>0</v>
      </c>
      <c r="AA418" s="67" t="n">
        <f aca="false">IF(O418&gt;0,CEILING(R418*P418*X418/Y418*Z418,1),0)</f>
        <v>0</v>
      </c>
      <c r="AB418" s="68" t="n">
        <f aca="false">IF(O418&gt;0,AA418/O418,0)</f>
        <v>0</v>
      </c>
      <c r="AC418" s="66" t="n">
        <f aca="false">'Vstupní data'!W418</f>
        <v>0</v>
      </c>
      <c r="AI418" s="66" t="str">
        <f aca="false">IF(OR('Vstupní data'!T418&gt;0,'Vstupní data'!U418&gt;0),VLOOKUP(I418,'Pril3-drev'!$H$5:$J$83,3,0),"")</f>
        <v/>
      </c>
      <c r="AJ418" s="66" t="n">
        <f aca="false">IF('Vstupní data'!V418="prostokořenný",0,IF('Vstupní data'!V418="krytokořenný","k",IF('Vstupní data'!V418="poloodrostky nebo odrostky, prostokořenné i krytokořenné","po",0)))</f>
        <v>0</v>
      </c>
      <c r="AK418" s="66" t="n">
        <f aca="false">IF(OR('Vstupní data'!T418&gt;0,'Vstupní data'!U418&gt;0),IF(AJ418="k",0.9*VLOOKUP(AI418,'ha-pocty-vyhl'!$A$5:$B$20,2,0),IF(AJ418="po",0.8*VLOOKUP(AI418,'ha-pocty-vyhl'!$A$5:$B$20,2,0),VLOOKUP(AI418,'ha-pocty-vyhl'!$A$5:$B$20,2,0))),0)</f>
        <v>0</v>
      </c>
      <c r="AL418" s="66" t="n">
        <f aca="false">IF(OR('Vstupní data'!T418&gt;0,'Vstupní data'!U418&gt;0),'Vstupní data'!K418*'Vstupní data'!M418/100,0)</f>
        <v>0</v>
      </c>
      <c r="AM418" s="66" t="n">
        <f aca="false">IF(OR('Vstupní data'!T418&gt;0,'Vstupní data'!U418&gt;0),IF('Vstupní data'!T418&gt;0,'Vstupní data'!T418,ROUND(10*'Vstupní data'!U418/AK418,0)),0)</f>
        <v>0</v>
      </c>
      <c r="AN418" s="69" t="n">
        <f aca="false">IF('Vstupní data'!T418&gt;0,   IF('Vstupní data'!T418&lt;=AL418,'Vstupní data'!T418,AL418),   IF(AM418&lt;AL418,AM418,AL418))</f>
        <v>0</v>
      </c>
      <c r="AO418" s="69" t="n">
        <f aca="false">'Vstupní data'!X418</f>
        <v>0</v>
      </c>
      <c r="AP418" s="66" t="n">
        <f aca="false">IF(OR('Vstupní data'!T418&gt;0,'Vstupní data'!U418&gt;0),IF(I418&lt;&gt;0,VLOOKUP(I418,'Pril3-drev'!$H$5:$I$83,2,0),0),0)</f>
        <v>0</v>
      </c>
      <c r="AQ418" s="66" t="n">
        <f aca="false">'Vstupní data'!Y418</f>
        <v>0</v>
      </c>
      <c r="AR418" s="66" t="str">
        <f aca="false">IF(AC418&gt;5,   IF('Vstupní data'!Y418&gt;0,   VLOOKUP(VLOOKUP(CONCATENATE(VLOOKUP(I418,'Pril3-drev'!$H$4:$L$83,5,0),AC418),'Pril3-drev'!$Q$4:$R$2803,2,0),'AVB-BS'!$C$5:$S$29 ,LOOKUP(AQ418,'AVB-BS'!$D$3:$S$3,'AVB-BS'!$D$1:$S$1) ,0 )   ,   IF('Vstupní data'!Z418&gt;0,'Vstupní data'!Z418,0)) , "")</f>
        <v/>
      </c>
      <c r="AS418" s="70" t="str">
        <f aca="false">IF(AC418&gt;5,VLOOKUP(CONCATENATE(AP418,AR418),'Pril1-THLPa'!$H$6:$N$96,4,0),"")</f>
        <v/>
      </c>
      <c r="AT418" s="70" t="str">
        <f aca="false">IF(AC418&gt;5,VLOOKUP(CONCATENATE(AP418,AR418),'Pril1-THLPa'!$H$6:$N$96,5,0),"")</f>
        <v/>
      </c>
      <c r="AU418" s="70" t="str">
        <f aca="false">IF(AC418&gt;5,VLOOKUP(CONCATENATE(AP418,AR418),'Pril1-THLPa'!$H$6:$N$96,6,0),"")</f>
        <v/>
      </c>
      <c r="AV418" s="70" t="str">
        <f aca="false">IF(AC418&gt;5,VLOOKUP(CONCATENATE(AP418,AR418),'Pril1-THLPa'!$H$6:$N$96,7,0),"")</f>
        <v/>
      </c>
      <c r="AW418" s="70" t="str">
        <f aca="false">IF(AC418&gt;5,VLOOKUP(CONCATENATE(AP418,AR418),'Pril1-THLPa'!$H$6:$O$96,8,0),"")</f>
        <v/>
      </c>
      <c r="AX418" s="66" t="n">
        <f aca="false">IF(AC418&gt;0,IF(AND(AC418&gt;0,AC418&lt;=5),VLOOKUP(AP418,'Pril1-THLPa'!$A$6:$F$18,LOOKUP(AC418,'Pril1-THLPa'!$B$5:$F$5,'Pril1-THLPa'!$B$4:$F$4),0),AS418+AT418*(AC418-5)+AU418*POWER(AC418-5,2)+AV418*POWER(AC418-5,3)+AW418*POWER(AC418-5,4)),0)</f>
        <v>0</v>
      </c>
      <c r="AY418" s="71"/>
      <c r="AZ418" s="66" t="n">
        <f aca="false">'Vstupní data'!AA418</f>
        <v>0</v>
      </c>
      <c r="BA418" s="66" t="n">
        <f aca="false">IF(OR('Vstupní data'!T418&gt;0,'Vstupní data'!U418&gt;0),IF(AC418&lt;&gt;"",AX418*AO418/10*(100+AZ418)/100,0),0)</f>
        <v>0</v>
      </c>
      <c r="BB418" s="67" t="n">
        <f aca="false">IF(AC418&lt;&gt;"",ROUND(BA418*AN418,0),0)</f>
        <v>0</v>
      </c>
      <c r="BC418" s="68" t="str">
        <f aca="false">IF(AE418&gt;0,BB418/AE418,"")</f>
        <v/>
      </c>
      <c r="BD418" s="66" t="n">
        <f aca="false">'Vstupní data'!AE418</f>
        <v>0</v>
      </c>
      <c r="BF418" s="66" t="n">
        <f aca="false">'Vstupní data'!AC418</f>
        <v>0</v>
      </c>
      <c r="BH418" s="66" t="n">
        <f aca="false">'Vstupní data'!AD418</f>
        <v>0</v>
      </c>
      <c r="BI418" s="66" t="n">
        <f aca="false">'Vstupní data'!AF418</f>
        <v>0</v>
      </c>
      <c r="BJ418" s="69" t="n">
        <f aca="false">'Vstupní data'!AG418</f>
        <v>0</v>
      </c>
      <c r="BK418" s="69" t="n">
        <f aca="false">IF(BF418&lt;&gt;0,VLOOKUP(I418,'Pril3-drev'!$H$5:$I$83,2,0),0)</f>
        <v>0</v>
      </c>
      <c r="BL418" s="69" t="n">
        <f aca="false">IF(BF418&lt;&gt;0,VLOOKUP(BK418,'Pril3-drev'!$A$5:$C$17,3,0),0)</f>
        <v>0</v>
      </c>
      <c r="BM418" s="69" t="n">
        <f aca="false">'Vstupní data'!AH418</f>
        <v>0</v>
      </c>
      <c r="BN418" s="69" t="n">
        <f aca="false">IF('Vstupní data'!AH418&gt;0,   VLOOKUP(VLOOKUP(CONCATENATE(VLOOKUP(I418,'Pril3-drev'!$H$4:$L$83,5,0),BD418),'Pril3-drev'!$Q$4:$R$2803,2,0),'AVB-BS'!$C$5:$S$29 ,LOOKUP(BM418,'AVB-BS'!$D$3:$S$3,'AVB-BS'!$D$1:$S$1) ,0 )   ,   IF('Vstupní data'!AI418&gt;0,'Vstupní data'!AI418,0))</f>
        <v>0</v>
      </c>
      <c r="BO418" s="69" t="str">
        <f aca="false">IF(BX418&gt;5,VLOOKUP(CONCATENATE(BK418,BN418),'Pril1-THLPa'!$H$6:$N$96,4,0),"")</f>
        <v/>
      </c>
      <c r="BP418" s="69" t="str">
        <f aca="false">IF(BX418&gt;5,VLOOKUP(CONCATENATE(BK418,BN418),'Pril1-THLPa'!$H$6:$N$96,5,0),"")</f>
        <v/>
      </c>
      <c r="BQ418" s="69" t="str">
        <f aca="false">IF(BX418&gt;5,VLOOKUP(CONCATENATE(BK418,BN418),'Pril1-THLPa'!$H$6:$N$96,6,0),"")</f>
        <v/>
      </c>
      <c r="BR418" s="69" t="str">
        <f aca="false">IF(BX418&gt;5,VLOOKUP(CONCATENATE(BK418,BN418),'Pril1-THLPa'!$H$6:$N$96,7,0),"")</f>
        <v/>
      </c>
      <c r="BS418" s="69" t="str">
        <f aca="false">IF(BX418&gt;5,VLOOKUP(CONCATENATE(BK418,BN418),'Pril1-THLPa'!$H$6:$O$96,8,0),"")</f>
        <v/>
      </c>
      <c r="BT418" s="69" t="str">
        <f aca="false">IF(BF418&gt;0, IF(BK418="smrk",  VLOOKUP(VLOOKUP(BD418,'Pril9-K3'!$L$8:$M$207,2,0),'Pril9-K3'!$A$8:$J$16,LOOKUP(BN418,'Pril9-K3'!$A$7:$J$7,'Pril9-K3'!$A$5:$J$5),0), IF(AND(BK418&lt;&gt;"smrk",'Vstupní data'!AK418&lt;&gt;""),'Vstupní data'!AK418,   VLOOKUP(VLOOKUP(BD418,'Pril9-K3'!$L$8:$M$207,2,0),'Pril9-K3'!$A$8:$J$16,LOOKUP(BN418,'Pril9-K3'!$A$7:$J$7,'Pril9-K3'!$A$5:$J$5),0)   )),   "")</f>
        <v/>
      </c>
      <c r="BV418" s="69" t="n">
        <f aca="false">'Vstupní data'!AJ418</f>
        <v>0</v>
      </c>
      <c r="BW418" s="69" t="n">
        <f aca="false">IF(BF418&gt;0,IF(J418&gt;0,J418,K418*H418/100),0)</f>
        <v>0</v>
      </c>
      <c r="BX418" s="69" t="n">
        <f aca="false">IF(BF418&gt;0,IF(BJ418&gt;BL418,BL418,BJ418),0)</f>
        <v>0</v>
      </c>
      <c r="BY418" s="69" t="n">
        <f aca="false">IF(BD418=0,0,IF(AND(BX418&gt;0,BX418&lt;=5),  IF(AND(BX418&gt;0,BX418&lt;=5),VLOOKUP(BK418,'Pril1-THLPa'!$A$6:$F$18,IF(AND(BX418&gt;0,BX418&lt;=5),LOOKUP(BX418,'Pril1-THLPa'!$B$5:$F$5,'Pril1-THLPa'!$B$4:$F$4),""),0),""),  IF(BX418&gt;5,BO418+BP418*(BX418-5)+BQ418*POWER(BX418-5,2)+BR418*POWER(BX418-5,3)+BS418*POWER(BX418-5,4),"")))</f>
        <v>0</v>
      </c>
      <c r="BZ418" s="69" t="n">
        <f aca="false">IF(BY418&gt;0,BY418*BI418/10*BW418*(100+BV418)/100,0)</f>
        <v>0</v>
      </c>
      <c r="CA418" s="69" t="n">
        <f aca="false">IF(BD418&gt;0,BX418-IF(BD418&gt;BX418,BX418,BD418),0)</f>
        <v>0</v>
      </c>
      <c r="CB418" s="69" t="n">
        <f aca="false">POWER(1.01,CA418)</f>
        <v>1</v>
      </c>
      <c r="CC418" s="69" t="n">
        <f aca="false">IF(BF418&gt;0,IF(BF418&gt;BH418,1,BF418/BH418),0)</f>
        <v>0</v>
      </c>
      <c r="CD418" s="72" t="n">
        <f aca="false">IF(BD418=0,0,IF(BF418&gt;0,ROUND(IF(CB418&lt;&gt;0,BZ418*BT418*1/CB418*CC418,0),0),0))</f>
        <v>0</v>
      </c>
      <c r="CE418" s="73" t="str">
        <f aca="false">IF(BF418&gt;0,IF(BF418&gt;BH418,CD418/BF418,CD418/BH418),"")</f>
        <v/>
      </c>
      <c r="CF418" s="69" t="n">
        <f aca="false">'Vstupní data'!AM418</f>
        <v>0</v>
      </c>
      <c r="CG418" s="69" t="n">
        <f aca="false">'Vstupní data'!AN418</f>
        <v>0</v>
      </c>
      <c r="CH418" s="69" t="n">
        <f aca="false">'Vstupní data'!AO418</f>
        <v>0</v>
      </c>
      <c r="CI418" s="69" t="n">
        <f aca="false">'Vstupní data'!AP418</f>
        <v>0</v>
      </c>
      <c r="CJ418" s="72" t="n">
        <f aca="false">ROUND(CH418*CI418,0)</f>
        <v>0</v>
      </c>
      <c r="CK418" s="74" t="str">
        <f aca="false">IF(OR(AA418&gt;0,BB418&gt;0,CD418&gt;0,CJ418&gt;0),AA418+BB418+CD418+CJ418,"")</f>
        <v/>
      </c>
    </row>
    <row r="419" customFormat="false" ht="12.8" hidden="false" customHeight="false" outlineLevel="0" collapsed="false">
      <c r="A419" s="66" t="n">
        <f aca="false">'Vstupní data'!A419</f>
        <v>0</v>
      </c>
      <c r="F419" s="66" t="str">
        <f aca="false">CONCATENATE('Vstupní data'!F419,'Vstupní data'!G419,'Vstupní data'!H419,'Vstupní data'!I419)</f>
        <v/>
      </c>
      <c r="G419" s="66"/>
      <c r="H419" s="66" t="n">
        <f aca="false">'Vstupní data'!K419</f>
        <v>0</v>
      </c>
      <c r="I419" s="66" t="n">
        <f aca="false">'Vstupní data'!L419</f>
        <v>0</v>
      </c>
      <c r="J419" s="66" t="n">
        <f aca="false">'Vstupní data'!K419*'Vstupní data'!M419/100</f>
        <v>0</v>
      </c>
      <c r="L419" s="66" t="n">
        <f aca="false">IF('Vstupní data'!N419="prostokořenný",0,IF('Vstupní data'!N419="krytokořenný","k",IF('Vstupní data'!N419="poloodrostky nebo odrostky, prostokořenné i krytokořenné","po",0)))</f>
        <v>0</v>
      </c>
      <c r="N419" s="66"/>
      <c r="O419" s="66" t="n">
        <f aca="false">'Vstupní data'!O419</f>
        <v>0</v>
      </c>
      <c r="P419" s="66" t="n">
        <f aca="false">IF(O419&gt;0,VLOOKUP(CONCATENATE(VLOOKUP(I419,'Pril3-drev'!$H$5:$K$83,4,0),"-",'Vstupní data'!R419),K2!$C$15:$D$23,2,0),0)</f>
        <v>0</v>
      </c>
      <c r="Q419" s="66" t="n">
        <f aca="false">IF(O419&gt;0,VLOOKUP(I419,'Pril3-drev'!$H$5:$I$83,2,0),0)</f>
        <v>0</v>
      </c>
      <c r="R419" s="66" t="n">
        <f aca="false">IF(Q419&gt;0,VLOOKUP(Q419,'Pril6-okus'!$A$5:$B$17,2,0),0)</f>
        <v>0</v>
      </c>
      <c r="S419" s="66" t="n">
        <f aca="false">IF(O419&gt;0,VLOOKUP(I419,'Pril3-drev'!$H$5:$J$83,3,0),0)</f>
        <v>0</v>
      </c>
      <c r="T419" s="66" t="str">
        <f aca="false">IF(O419&gt;0,IF(L419="k",0.9*VLOOKUP(S419,'ha-pocty-vyhl'!$A$5:$B$20,2,0),IF(L419="po",0.8*VLOOKUP(S419,'ha-pocty-vyhl'!$A$5:$B$20,2,0),VLOOKUP(S419,'ha-pocty-vyhl'!$A$5:$B$20,2,0))),"")</f>
        <v/>
      </c>
      <c r="U419" s="66" t="n">
        <f aca="false">'Vstupní data'!P419</f>
        <v>0</v>
      </c>
      <c r="V419" s="66" t="n">
        <f aca="false">IF(O419&gt;0,1.3*T419*1000*Z419/10000,0)</f>
        <v>0</v>
      </c>
      <c r="W419" s="66" t="n">
        <f aca="false">IF(O419&gt;0,1.3*T419*1000*Z419/10000,0)</f>
        <v>0</v>
      </c>
      <c r="X419" s="66" t="n">
        <f aca="false">IF(O419&gt;0,IF(O419&gt;V419,V419,O419),0)</f>
        <v>0</v>
      </c>
      <c r="Y419" s="66" t="n">
        <f aca="false">IF(O419&gt;0,IF(IF(U419&gt;W419,W419,U419)&lt;X419,W419,IF(U419&gt;W419,W419,U419)),0)</f>
        <v>0</v>
      </c>
      <c r="Z419" s="66" t="n">
        <f aca="false">IF(O419&gt;0,IF(J419&gt;0,J419,K419*H419/100),0)</f>
        <v>0</v>
      </c>
      <c r="AA419" s="67" t="n">
        <f aca="false">IF(O419&gt;0,CEILING(R419*P419*X419/Y419*Z419,1),0)</f>
        <v>0</v>
      </c>
      <c r="AB419" s="68" t="n">
        <f aca="false">IF(O419&gt;0,AA419/O419,0)</f>
        <v>0</v>
      </c>
      <c r="AC419" s="66" t="n">
        <f aca="false">'Vstupní data'!W419</f>
        <v>0</v>
      </c>
      <c r="AI419" s="66" t="str">
        <f aca="false">IF(OR('Vstupní data'!T419&gt;0,'Vstupní data'!U419&gt;0),VLOOKUP(I419,'Pril3-drev'!$H$5:$J$83,3,0),"")</f>
        <v/>
      </c>
      <c r="AJ419" s="66" t="n">
        <f aca="false">IF('Vstupní data'!V419="prostokořenný",0,IF('Vstupní data'!V419="krytokořenný","k",IF('Vstupní data'!V419="poloodrostky nebo odrostky, prostokořenné i krytokořenné","po",0)))</f>
        <v>0</v>
      </c>
      <c r="AK419" s="66" t="n">
        <f aca="false">IF(OR('Vstupní data'!T419&gt;0,'Vstupní data'!U419&gt;0),IF(AJ419="k",0.9*VLOOKUP(AI419,'ha-pocty-vyhl'!$A$5:$B$20,2,0),IF(AJ419="po",0.8*VLOOKUP(AI419,'ha-pocty-vyhl'!$A$5:$B$20,2,0),VLOOKUP(AI419,'ha-pocty-vyhl'!$A$5:$B$20,2,0))),0)</f>
        <v>0</v>
      </c>
      <c r="AL419" s="66" t="n">
        <f aca="false">IF(OR('Vstupní data'!T419&gt;0,'Vstupní data'!U419&gt;0),'Vstupní data'!K419*'Vstupní data'!M419/100,0)</f>
        <v>0</v>
      </c>
      <c r="AM419" s="66" t="n">
        <f aca="false">IF(OR('Vstupní data'!T419&gt;0,'Vstupní data'!U419&gt;0),IF('Vstupní data'!T419&gt;0,'Vstupní data'!T419,ROUND(10*'Vstupní data'!U419/AK419,0)),0)</f>
        <v>0</v>
      </c>
      <c r="AN419" s="69" t="n">
        <f aca="false">IF('Vstupní data'!T419&gt;0,   IF('Vstupní data'!T419&lt;=AL419,'Vstupní data'!T419,AL419),   IF(AM419&lt;AL419,AM419,AL419))</f>
        <v>0</v>
      </c>
      <c r="AO419" s="69" t="n">
        <f aca="false">'Vstupní data'!X419</f>
        <v>0</v>
      </c>
      <c r="AP419" s="66" t="n">
        <f aca="false">IF(OR('Vstupní data'!T419&gt;0,'Vstupní data'!U419&gt;0),IF(I419&lt;&gt;0,VLOOKUP(I419,'Pril3-drev'!$H$5:$I$83,2,0),0),0)</f>
        <v>0</v>
      </c>
      <c r="AQ419" s="66" t="n">
        <f aca="false">'Vstupní data'!Y419</f>
        <v>0</v>
      </c>
      <c r="AR419" s="66" t="str">
        <f aca="false">IF(AC419&gt;5,   IF('Vstupní data'!Y419&gt;0,   VLOOKUP(VLOOKUP(CONCATENATE(VLOOKUP(I419,'Pril3-drev'!$H$4:$L$83,5,0),AC419),'Pril3-drev'!$Q$4:$R$2803,2,0),'AVB-BS'!$C$5:$S$29 ,LOOKUP(AQ419,'AVB-BS'!$D$3:$S$3,'AVB-BS'!$D$1:$S$1) ,0 )   ,   IF('Vstupní data'!Z419&gt;0,'Vstupní data'!Z419,0)) , "")</f>
        <v/>
      </c>
      <c r="AS419" s="70" t="str">
        <f aca="false">IF(AC419&gt;5,VLOOKUP(CONCATENATE(AP419,AR419),'Pril1-THLPa'!$H$6:$N$96,4,0),"")</f>
        <v/>
      </c>
      <c r="AT419" s="70" t="str">
        <f aca="false">IF(AC419&gt;5,VLOOKUP(CONCATENATE(AP419,AR419),'Pril1-THLPa'!$H$6:$N$96,5,0),"")</f>
        <v/>
      </c>
      <c r="AU419" s="70" t="str">
        <f aca="false">IF(AC419&gt;5,VLOOKUP(CONCATENATE(AP419,AR419),'Pril1-THLPa'!$H$6:$N$96,6,0),"")</f>
        <v/>
      </c>
      <c r="AV419" s="70" t="str">
        <f aca="false">IF(AC419&gt;5,VLOOKUP(CONCATENATE(AP419,AR419),'Pril1-THLPa'!$H$6:$N$96,7,0),"")</f>
        <v/>
      </c>
      <c r="AW419" s="70" t="str">
        <f aca="false">IF(AC419&gt;5,VLOOKUP(CONCATENATE(AP419,AR419),'Pril1-THLPa'!$H$6:$O$96,8,0),"")</f>
        <v/>
      </c>
      <c r="AX419" s="66" t="n">
        <f aca="false">IF(AC419&gt;0,IF(AND(AC419&gt;0,AC419&lt;=5),VLOOKUP(AP419,'Pril1-THLPa'!$A$6:$F$18,LOOKUP(AC419,'Pril1-THLPa'!$B$5:$F$5,'Pril1-THLPa'!$B$4:$F$4),0),AS419+AT419*(AC419-5)+AU419*POWER(AC419-5,2)+AV419*POWER(AC419-5,3)+AW419*POWER(AC419-5,4)),0)</f>
        <v>0</v>
      </c>
      <c r="AY419" s="71"/>
      <c r="AZ419" s="66" t="n">
        <f aca="false">'Vstupní data'!AA419</f>
        <v>0</v>
      </c>
      <c r="BA419" s="66" t="n">
        <f aca="false">IF(OR('Vstupní data'!T419&gt;0,'Vstupní data'!U419&gt;0),IF(AC419&lt;&gt;"",AX419*AO419/10*(100+AZ419)/100,0),0)</f>
        <v>0</v>
      </c>
      <c r="BB419" s="67" t="n">
        <f aca="false">IF(AC419&lt;&gt;"",ROUND(BA419*AN419,0),0)</f>
        <v>0</v>
      </c>
      <c r="BC419" s="68" t="str">
        <f aca="false">IF(AE419&gt;0,BB419/AE419,"")</f>
        <v/>
      </c>
      <c r="BD419" s="66" t="n">
        <f aca="false">'Vstupní data'!AE419</f>
        <v>0</v>
      </c>
      <c r="BF419" s="66" t="n">
        <f aca="false">'Vstupní data'!AC419</f>
        <v>0</v>
      </c>
      <c r="BH419" s="66" t="n">
        <f aca="false">'Vstupní data'!AD419</f>
        <v>0</v>
      </c>
      <c r="BI419" s="66" t="n">
        <f aca="false">'Vstupní data'!AF419</f>
        <v>0</v>
      </c>
      <c r="BJ419" s="69" t="n">
        <f aca="false">'Vstupní data'!AG419</f>
        <v>0</v>
      </c>
      <c r="BK419" s="69" t="n">
        <f aca="false">IF(BF419&lt;&gt;0,VLOOKUP(I419,'Pril3-drev'!$H$5:$I$83,2,0),0)</f>
        <v>0</v>
      </c>
      <c r="BL419" s="69" t="n">
        <f aca="false">IF(BF419&lt;&gt;0,VLOOKUP(BK419,'Pril3-drev'!$A$5:$C$17,3,0),0)</f>
        <v>0</v>
      </c>
      <c r="BM419" s="69" t="n">
        <f aca="false">'Vstupní data'!AH419</f>
        <v>0</v>
      </c>
      <c r="BN419" s="69" t="n">
        <f aca="false">IF('Vstupní data'!AH419&gt;0,   VLOOKUP(VLOOKUP(CONCATENATE(VLOOKUP(I419,'Pril3-drev'!$H$4:$L$83,5,0),BD419),'Pril3-drev'!$Q$4:$R$2803,2,0),'AVB-BS'!$C$5:$S$29 ,LOOKUP(BM419,'AVB-BS'!$D$3:$S$3,'AVB-BS'!$D$1:$S$1) ,0 )   ,   IF('Vstupní data'!AI419&gt;0,'Vstupní data'!AI419,0))</f>
        <v>0</v>
      </c>
      <c r="BO419" s="69" t="str">
        <f aca="false">IF(BX419&gt;5,VLOOKUP(CONCATENATE(BK419,BN419),'Pril1-THLPa'!$H$6:$N$96,4,0),"")</f>
        <v/>
      </c>
      <c r="BP419" s="69" t="str">
        <f aca="false">IF(BX419&gt;5,VLOOKUP(CONCATENATE(BK419,BN419),'Pril1-THLPa'!$H$6:$N$96,5,0),"")</f>
        <v/>
      </c>
      <c r="BQ419" s="69" t="str">
        <f aca="false">IF(BX419&gt;5,VLOOKUP(CONCATENATE(BK419,BN419),'Pril1-THLPa'!$H$6:$N$96,6,0),"")</f>
        <v/>
      </c>
      <c r="BR419" s="69" t="str">
        <f aca="false">IF(BX419&gt;5,VLOOKUP(CONCATENATE(BK419,BN419),'Pril1-THLPa'!$H$6:$N$96,7,0),"")</f>
        <v/>
      </c>
      <c r="BS419" s="69" t="str">
        <f aca="false">IF(BX419&gt;5,VLOOKUP(CONCATENATE(BK419,BN419),'Pril1-THLPa'!$H$6:$O$96,8,0),"")</f>
        <v/>
      </c>
      <c r="BT419" s="69" t="str">
        <f aca="false">IF(BF419&gt;0, IF(BK419="smrk",  VLOOKUP(VLOOKUP(BD419,'Pril9-K3'!$L$8:$M$207,2,0),'Pril9-K3'!$A$8:$J$16,LOOKUP(BN419,'Pril9-K3'!$A$7:$J$7,'Pril9-K3'!$A$5:$J$5),0), IF(AND(BK419&lt;&gt;"smrk",'Vstupní data'!AK419&lt;&gt;""),'Vstupní data'!AK419,   VLOOKUP(VLOOKUP(BD419,'Pril9-K3'!$L$8:$M$207,2,0),'Pril9-K3'!$A$8:$J$16,LOOKUP(BN419,'Pril9-K3'!$A$7:$J$7,'Pril9-K3'!$A$5:$J$5),0)   )),   "")</f>
        <v/>
      </c>
      <c r="BV419" s="69" t="n">
        <f aca="false">'Vstupní data'!AJ419</f>
        <v>0</v>
      </c>
      <c r="BW419" s="69" t="n">
        <f aca="false">IF(BF419&gt;0,IF(J419&gt;0,J419,K419*H419/100),0)</f>
        <v>0</v>
      </c>
      <c r="BX419" s="69" t="n">
        <f aca="false">IF(BF419&gt;0,IF(BJ419&gt;BL419,BL419,BJ419),0)</f>
        <v>0</v>
      </c>
      <c r="BY419" s="69" t="n">
        <f aca="false">IF(BD419=0,0,IF(AND(BX419&gt;0,BX419&lt;=5),  IF(AND(BX419&gt;0,BX419&lt;=5),VLOOKUP(BK419,'Pril1-THLPa'!$A$6:$F$18,IF(AND(BX419&gt;0,BX419&lt;=5),LOOKUP(BX419,'Pril1-THLPa'!$B$5:$F$5,'Pril1-THLPa'!$B$4:$F$4),""),0),""),  IF(BX419&gt;5,BO419+BP419*(BX419-5)+BQ419*POWER(BX419-5,2)+BR419*POWER(BX419-5,3)+BS419*POWER(BX419-5,4),"")))</f>
        <v>0</v>
      </c>
      <c r="BZ419" s="69" t="n">
        <f aca="false">IF(BY419&gt;0,BY419*BI419/10*BW419*(100+BV419)/100,0)</f>
        <v>0</v>
      </c>
      <c r="CA419" s="69" t="n">
        <f aca="false">IF(BD419&gt;0,BX419-IF(BD419&gt;BX419,BX419,BD419),0)</f>
        <v>0</v>
      </c>
      <c r="CB419" s="69" t="n">
        <f aca="false">POWER(1.01,CA419)</f>
        <v>1</v>
      </c>
      <c r="CC419" s="69" t="n">
        <f aca="false">IF(BF419&gt;0,IF(BF419&gt;BH419,1,BF419/BH419),0)</f>
        <v>0</v>
      </c>
      <c r="CD419" s="72" t="n">
        <f aca="false">IF(BD419=0,0,IF(BF419&gt;0,ROUND(IF(CB419&lt;&gt;0,BZ419*BT419*1/CB419*CC419,0),0),0))</f>
        <v>0</v>
      </c>
      <c r="CE419" s="73" t="str">
        <f aca="false">IF(BF419&gt;0,IF(BF419&gt;BH419,CD419/BF419,CD419/BH419),"")</f>
        <v/>
      </c>
      <c r="CF419" s="69" t="n">
        <f aca="false">'Vstupní data'!AM419</f>
        <v>0</v>
      </c>
      <c r="CG419" s="69" t="n">
        <f aca="false">'Vstupní data'!AN419</f>
        <v>0</v>
      </c>
      <c r="CH419" s="69" t="n">
        <f aca="false">'Vstupní data'!AO419</f>
        <v>0</v>
      </c>
      <c r="CI419" s="69" t="n">
        <f aca="false">'Vstupní data'!AP419</f>
        <v>0</v>
      </c>
      <c r="CJ419" s="72" t="n">
        <f aca="false">ROUND(CH419*CI419,0)</f>
        <v>0</v>
      </c>
      <c r="CK419" s="74" t="str">
        <f aca="false">IF(OR(AA419&gt;0,BB419&gt;0,CD419&gt;0,CJ419&gt;0),AA419+BB419+CD419+CJ419,"")</f>
        <v/>
      </c>
    </row>
    <row r="420" customFormat="false" ht="12.8" hidden="false" customHeight="false" outlineLevel="0" collapsed="false">
      <c r="A420" s="66" t="n">
        <f aca="false">'Vstupní data'!A420</f>
        <v>0</v>
      </c>
      <c r="F420" s="66" t="str">
        <f aca="false">CONCATENATE('Vstupní data'!F420,'Vstupní data'!G420,'Vstupní data'!H420,'Vstupní data'!I420)</f>
        <v/>
      </c>
      <c r="G420" s="66"/>
      <c r="H420" s="66" t="n">
        <f aca="false">'Vstupní data'!K420</f>
        <v>0</v>
      </c>
      <c r="I420" s="66" t="n">
        <f aca="false">'Vstupní data'!L420</f>
        <v>0</v>
      </c>
      <c r="J420" s="66" t="n">
        <f aca="false">'Vstupní data'!K420*'Vstupní data'!M420/100</f>
        <v>0</v>
      </c>
      <c r="L420" s="66" t="n">
        <f aca="false">IF('Vstupní data'!N420="prostokořenný",0,IF('Vstupní data'!N420="krytokořenný","k",IF('Vstupní data'!N420="poloodrostky nebo odrostky, prostokořenné i krytokořenné","po",0)))</f>
        <v>0</v>
      </c>
      <c r="N420" s="66"/>
      <c r="O420" s="66" t="n">
        <f aca="false">'Vstupní data'!O420</f>
        <v>0</v>
      </c>
      <c r="P420" s="66" t="n">
        <f aca="false">IF(O420&gt;0,VLOOKUP(CONCATENATE(VLOOKUP(I420,'Pril3-drev'!$H$5:$K$83,4,0),"-",'Vstupní data'!R420),K2!$C$15:$D$23,2,0),0)</f>
        <v>0</v>
      </c>
      <c r="Q420" s="66" t="n">
        <f aca="false">IF(O420&gt;0,VLOOKUP(I420,'Pril3-drev'!$H$5:$I$83,2,0),0)</f>
        <v>0</v>
      </c>
      <c r="R420" s="66" t="n">
        <f aca="false">IF(Q420&gt;0,VLOOKUP(Q420,'Pril6-okus'!$A$5:$B$17,2,0),0)</f>
        <v>0</v>
      </c>
      <c r="S420" s="66" t="n">
        <f aca="false">IF(O420&gt;0,VLOOKUP(I420,'Pril3-drev'!$H$5:$J$83,3,0),0)</f>
        <v>0</v>
      </c>
      <c r="T420" s="66" t="str">
        <f aca="false">IF(O420&gt;0,IF(L420="k",0.9*VLOOKUP(S420,'ha-pocty-vyhl'!$A$5:$B$20,2,0),IF(L420="po",0.8*VLOOKUP(S420,'ha-pocty-vyhl'!$A$5:$B$20,2,0),VLOOKUP(S420,'ha-pocty-vyhl'!$A$5:$B$20,2,0))),"")</f>
        <v/>
      </c>
      <c r="U420" s="66" t="n">
        <f aca="false">'Vstupní data'!P420</f>
        <v>0</v>
      </c>
      <c r="V420" s="66" t="n">
        <f aca="false">IF(O420&gt;0,1.3*T420*1000*Z420/10000,0)</f>
        <v>0</v>
      </c>
      <c r="W420" s="66" t="n">
        <f aca="false">IF(O420&gt;0,1.3*T420*1000*Z420/10000,0)</f>
        <v>0</v>
      </c>
      <c r="X420" s="66" t="n">
        <f aca="false">IF(O420&gt;0,IF(O420&gt;V420,V420,O420),0)</f>
        <v>0</v>
      </c>
      <c r="Y420" s="66" t="n">
        <f aca="false">IF(O420&gt;0,IF(IF(U420&gt;W420,W420,U420)&lt;X420,W420,IF(U420&gt;W420,W420,U420)),0)</f>
        <v>0</v>
      </c>
      <c r="Z420" s="66" t="n">
        <f aca="false">IF(O420&gt;0,IF(J420&gt;0,J420,K420*H420/100),0)</f>
        <v>0</v>
      </c>
      <c r="AA420" s="67" t="n">
        <f aca="false">IF(O420&gt;0,CEILING(R420*P420*X420/Y420*Z420,1),0)</f>
        <v>0</v>
      </c>
      <c r="AB420" s="68" t="n">
        <f aca="false">IF(O420&gt;0,AA420/O420,0)</f>
        <v>0</v>
      </c>
      <c r="AC420" s="66" t="n">
        <f aca="false">'Vstupní data'!W420</f>
        <v>0</v>
      </c>
      <c r="AI420" s="66" t="str">
        <f aca="false">IF(OR('Vstupní data'!T420&gt;0,'Vstupní data'!U420&gt;0),VLOOKUP(I420,'Pril3-drev'!$H$5:$J$83,3,0),"")</f>
        <v/>
      </c>
      <c r="AJ420" s="66" t="n">
        <f aca="false">IF('Vstupní data'!V420="prostokořenný",0,IF('Vstupní data'!V420="krytokořenný","k",IF('Vstupní data'!V420="poloodrostky nebo odrostky, prostokořenné i krytokořenné","po",0)))</f>
        <v>0</v>
      </c>
      <c r="AK420" s="66" t="n">
        <f aca="false">IF(OR('Vstupní data'!T420&gt;0,'Vstupní data'!U420&gt;0),IF(AJ420="k",0.9*VLOOKUP(AI420,'ha-pocty-vyhl'!$A$5:$B$20,2,0),IF(AJ420="po",0.8*VLOOKUP(AI420,'ha-pocty-vyhl'!$A$5:$B$20,2,0),VLOOKUP(AI420,'ha-pocty-vyhl'!$A$5:$B$20,2,0))),0)</f>
        <v>0</v>
      </c>
      <c r="AL420" s="66" t="n">
        <f aca="false">IF(OR('Vstupní data'!T420&gt;0,'Vstupní data'!U420&gt;0),'Vstupní data'!K420*'Vstupní data'!M420/100,0)</f>
        <v>0</v>
      </c>
      <c r="AM420" s="66" t="n">
        <f aca="false">IF(OR('Vstupní data'!T420&gt;0,'Vstupní data'!U420&gt;0),IF('Vstupní data'!T420&gt;0,'Vstupní data'!T420,ROUND(10*'Vstupní data'!U420/AK420,0)),0)</f>
        <v>0</v>
      </c>
      <c r="AN420" s="69" t="n">
        <f aca="false">IF('Vstupní data'!T420&gt;0,   IF('Vstupní data'!T420&lt;=AL420,'Vstupní data'!T420,AL420),   IF(AM420&lt;AL420,AM420,AL420))</f>
        <v>0</v>
      </c>
      <c r="AO420" s="69" t="n">
        <f aca="false">'Vstupní data'!X420</f>
        <v>0</v>
      </c>
      <c r="AP420" s="66" t="n">
        <f aca="false">IF(OR('Vstupní data'!T420&gt;0,'Vstupní data'!U420&gt;0),IF(I420&lt;&gt;0,VLOOKUP(I420,'Pril3-drev'!$H$5:$I$83,2,0),0),0)</f>
        <v>0</v>
      </c>
      <c r="AQ420" s="66" t="n">
        <f aca="false">'Vstupní data'!Y420</f>
        <v>0</v>
      </c>
      <c r="AR420" s="66" t="str">
        <f aca="false">IF(AC420&gt;5,   IF('Vstupní data'!Y420&gt;0,   VLOOKUP(VLOOKUP(CONCATENATE(VLOOKUP(I420,'Pril3-drev'!$H$4:$L$83,5,0),AC420),'Pril3-drev'!$Q$4:$R$2803,2,0),'AVB-BS'!$C$5:$S$29 ,LOOKUP(AQ420,'AVB-BS'!$D$3:$S$3,'AVB-BS'!$D$1:$S$1) ,0 )   ,   IF('Vstupní data'!Z420&gt;0,'Vstupní data'!Z420,0)) , "")</f>
        <v/>
      </c>
      <c r="AS420" s="70" t="str">
        <f aca="false">IF(AC420&gt;5,VLOOKUP(CONCATENATE(AP420,AR420),'Pril1-THLPa'!$H$6:$N$96,4,0),"")</f>
        <v/>
      </c>
      <c r="AT420" s="70" t="str">
        <f aca="false">IF(AC420&gt;5,VLOOKUP(CONCATENATE(AP420,AR420),'Pril1-THLPa'!$H$6:$N$96,5,0),"")</f>
        <v/>
      </c>
      <c r="AU420" s="70" t="str">
        <f aca="false">IF(AC420&gt;5,VLOOKUP(CONCATENATE(AP420,AR420),'Pril1-THLPa'!$H$6:$N$96,6,0),"")</f>
        <v/>
      </c>
      <c r="AV420" s="70" t="str">
        <f aca="false">IF(AC420&gt;5,VLOOKUP(CONCATENATE(AP420,AR420),'Pril1-THLPa'!$H$6:$N$96,7,0),"")</f>
        <v/>
      </c>
      <c r="AW420" s="70" t="str">
        <f aca="false">IF(AC420&gt;5,VLOOKUP(CONCATENATE(AP420,AR420),'Pril1-THLPa'!$H$6:$O$96,8,0),"")</f>
        <v/>
      </c>
      <c r="AX420" s="66" t="n">
        <f aca="false">IF(AC420&gt;0,IF(AND(AC420&gt;0,AC420&lt;=5),VLOOKUP(AP420,'Pril1-THLPa'!$A$6:$F$18,LOOKUP(AC420,'Pril1-THLPa'!$B$5:$F$5,'Pril1-THLPa'!$B$4:$F$4),0),AS420+AT420*(AC420-5)+AU420*POWER(AC420-5,2)+AV420*POWER(AC420-5,3)+AW420*POWER(AC420-5,4)),0)</f>
        <v>0</v>
      </c>
      <c r="AY420" s="71"/>
      <c r="AZ420" s="66" t="n">
        <f aca="false">'Vstupní data'!AA420</f>
        <v>0</v>
      </c>
      <c r="BA420" s="66" t="n">
        <f aca="false">IF(OR('Vstupní data'!T420&gt;0,'Vstupní data'!U420&gt;0),IF(AC420&lt;&gt;"",AX420*AO420/10*(100+AZ420)/100,0),0)</f>
        <v>0</v>
      </c>
      <c r="BB420" s="67" t="n">
        <f aca="false">IF(AC420&lt;&gt;"",ROUND(BA420*AN420,0),0)</f>
        <v>0</v>
      </c>
      <c r="BC420" s="68" t="str">
        <f aca="false">IF(AE420&gt;0,BB420/AE420,"")</f>
        <v/>
      </c>
      <c r="BD420" s="66" t="n">
        <f aca="false">'Vstupní data'!AE420</f>
        <v>0</v>
      </c>
      <c r="BF420" s="66" t="n">
        <f aca="false">'Vstupní data'!AC420</f>
        <v>0</v>
      </c>
      <c r="BH420" s="66" t="n">
        <f aca="false">'Vstupní data'!AD420</f>
        <v>0</v>
      </c>
      <c r="BI420" s="66" t="n">
        <f aca="false">'Vstupní data'!AF420</f>
        <v>0</v>
      </c>
      <c r="BJ420" s="69" t="n">
        <f aca="false">'Vstupní data'!AG420</f>
        <v>0</v>
      </c>
      <c r="BK420" s="69" t="n">
        <f aca="false">IF(BF420&lt;&gt;0,VLOOKUP(I420,'Pril3-drev'!$H$5:$I$83,2,0),0)</f>
        <v>0</v>
      </c>
      <c r="BL420" s="69" t="n">
        <f aca="false">IF(BF420&lt;&gt;0,VLOOKUP(BK420,'Pril3-drev'!$A$5:$C$17,3,0),0)</f>
        <v>0</v>
      </c>
      <c r="BM420" s="69" t="n">
        <f aca="false">'Vstupní data'!AH420</f>
        <v>0</v>
      </c>
      <c r="BN420" s="69" t="n">
        <f aca="false">IF('Vstupní data'!AH420&gt;0,   VLOOKUP(VLOOKUP(CONCATENATE(VLOOKUP(I420,'Pril3-drev'!$H$4:$L$83,5,0),BD420),'Pril3-drev'!$Q$4:$R$2803,2,0),'AVB-BS'!$C$5:$S$29 ,LOOKUP(BM420,'AVB-BS'!$D$3:$S$3,'AVB-BS'!$D$1:$S$1) ,0 )   ,   IF('Vstupní data'!AI420&gt;0,'Vstupní data'!AI420,0))</f>
        <v>0</v>
      </c>
      <c r="BO420" s="69" t="str">
        <f aca="false">IF(BX420&gt;5,VLOOKUP(CONCATENATE(BK420,BN420),'Pril1-THLPa'!$H$6:$N$96,4,0),"")</f>
        <v/>
      </c>
      <c r="BP420" s="69" t="str">
        <f aca="false">IF(BX420&gt;5,VLOOKUP(CONCATENATE(BK420,BN420),'Pril1-THLPa'!$H$6:$N$96,5,0),"")</f>
        <v/>
      </c>
      <c r="BQ420" s="69" t="str">
        <f aca="false">IF(BX420&gt;5,VLOOKUP(CONCATENATE(BK420,BN420),'Pril1-THLPa'!$H$6:$N$96,6,0),"")</f>
        <v/>
      </c>
      <c r="BR420" s="69" t="str">
        <f aca="false">IF(BX420&gt;5,VLOOKUP(CONCATENATE(BK420,BN420),'Pril1-THLPa'!$H$6:$N$96,7,0),"")</f>
        <v/>
      </c>
      <c r="BS420" s="69" t="str">
        <f aca="false">IF(BX420&gt;5,VLOOKUP(CONCATENATE(BK420,BN420),'Pril1-THLPa'!$H$6:$O$96,8,0),"")</f>
        <v/>
      </c>
      <c r="BT420" s="69" t="str">
        <f aca="false">IF(BF420&gt;0, IF(BK420="smrk",  VLOOKUP(VLOOKUP(BD420,'Pril9-K3'!$L$8:$M$207,2,0),'Pril9-K3'!$A$8:$J$16,LOOKUP(BN420,'Pril9-K3'!$A$7:$J$7,'Pril9-K3'!$A$5:$J$5),0), IF(AND(BK420&lt;&gt;"smrk",'Vstupní data'!AK420&lt;&gt;""),'Vstupní data'!AK420,   VLOOKUP(VLOOKUP(BD420,'Pril9-K3'!$L$8:$M$207,2,0),'Pril9-K3'!$A$8:$J$16,LOOKUP(BN420,'Pril9-K3'!$A$7:$J$7,'Pril9-K3'!$A$5:$J$5),0)   )),   "")</f>
        <v/>
      </c>
      <c r="BV420" s="69" t="n">
        <f aca="false">'Vstupní data'!AJ420</f>
        <v>0</v>
      </c>
      <c r="BW420" s="69" t="n">
        <f aca="false">IF(BF420&gt;0,IF(J420&gt;0,J420,K420*H420/100),0)</f>
        <v>0</v>
      </c>
      <c r="BX420" s="69" t="n">
        <f aca="false">IF(BF420&gt;0,IF(BJ420&gt;BL420,BL420,BJ420),0)</f>
        <v>0</v>
      </c>
      <c r="BY420" s="69" t="n">
        <f aca="false">IF(BD420=0,0,IF(AND(BX420&gt;0,BX420&lt;=5),  IF(AND(BX420&gt;0,BX420&lt;=5),VLOOKUP(BK420,'Pril1-THLPa'!$A$6:$F$18,IF(AND(BX420&gt;0,BX420&lt;=5),LOOKUP(BX420,'Pril1-THLPa'!$B$5:$F$5,'Pril1-THLPa'!$B$4:$F$4),""),0),""),  IF(BX420&gt;5,BO420+BP420*(BX420-5)+BQ420*POWER(BX420-5,2)+BR420*POWER(BX420-5,3)+BS420*POWER(BX420-5,4),"")))</f>
        <v>0</v>
      </c>
      <c r="BZ420" s="69" t="n">
        <f aca="false">IF(BY420&gt;0,BY420*BI420/10*BW420*(100+BV420)/100,0)</f>
        <v>0</v>
      </c>
      <c r="CA420" s="69" t="n">
        <f aca="false">IF(BD420&gt;0,BX420-IF(BD420&gt;BX420,BX420,BD420),0)</f>
        <v>0</v>
      </c>
      <c r="CB420" s="69" t="n">
        <f aca="false">POWER(1.01,CA420)</f>
        <v>1</v>
      </c>
      <c r="CC420" s="69" t="n">
        <f aca="false">IF(BF420&gt;0,IF(BF420&gt;BH420,1,BF420/BH420),0)</f>
        <v>0</v>
      </c>
      <c r="CD420" s="72" t="n">
        <f aca="false">IF(BD420=0,0,IF(BF420&gt;0,ROUND(IF(CB420&lt;&gt;0,BZ420*BT420*1/CB420*CC420,0),0),0))</f>
        <v>0</v>
      </c>
      <c r="CE420" s="73" t="str">
        <f aca="false">IF(BF420&gt;0,IF(BF420&gt;BH420,CD420/BF420,CD420/BH420),"")</f>
        <v/>
      </c>
      <c r="CF420" s="69" t="n">
        <f aca="false">'Vstupní data'!AM420</f>
        <v>0</v>
      </c>
      <c r="CG420" s="69" t="n">
        <f aca="false">'Vstupní data'!AN420</f>
        <v>0</v>
      </c>
      <c r="CH420" s="69" t="n">
        <f aca="false">'Vstupní data'!AO420</f>
        <v>0</v>
      </c>
      <c r="CI420" s="69" t="n">
        <f aca="false">'Vstupní data'!AP420</f>
        <v>0</v>
      </c>
      <c r="CJ420" s="72" t="n">
        <f aca="false">ROUND(CH420*CI420,0)</f>
        <v>0</v>
      </c>
      <c r="CK420" s="74" t="str">
        <f aca="false">IF(OR(AA420&gt;0,BB420&gt;0,CD420&gt;0,CJ420&gt;0),AA420+BB420+CD420+CJ420,"")</f>
        <v/>
      </c>
    </row>
    <row r="421" customFormat="false" ht="12.8" hidden="false" customHeight="false" outlineLevel="0" collapsed="false">
      <c r="A421" s="66" t="n">
        <f aca="false">'Vstupní data'!A421</f>
        <v>0</v>
      </c>
      <c r="F421" s="66" t="str">
        <f aca="false">CONCATENATE('Vstupní data'!F421,'Vstupní data'!G421,'Vstupní data'!H421,'Vstupní data'!I421)</f>
        <v/>
      </c>
      <c r="G421" s="66"/>
      <c r="H421" s="66" t="n">
        <f aca="false">'Vstupní data'!K421</f>
        <v>0</v>
      </c>
      <c r="I421" s="66" t="n">
        <f aca="false">'Vstupní data'!L421</f>
        <v>0</v>
      </c>
      <c r="J421" s="66" t="n">
        <f aca="false">'Vstupní data'!K421*'Vstupní data'!M421/100</f>
        <v>0</v>
      </c>
      <c r="L421" s="66" t="n">
        <f aca="false">IF('Vstupní data'!N421="prostokořenný",0,IF('Vstupní data'!N421="krytokořenný","k",IF('Vstupní data'!N421="poloodrostky nebo odrostky, prostokořenné i krytokořenné","po",0)))</f>
        <v>0</v>
      </c>
      <c r="N421" s="66"/>
      <c r="O421" s="66" t="n">
        <f aca="false">'Vstupní data'!O421</f>
        <v>0</v>
      </c>
      <c r="P421" s="66" t="n">
        <f aca="false">IF(O421&gt;0,VLOOKUP(CONCATENATE(VLOOKUP(I421,'Pril3-drev'!$H$5:$K$83,4,0),"-",'Vstupní data'!R421),K2!$C$15:$D$23,2,0),0)</f>
        <v>0</v>
      </c>
      <c r="Q421" s="66" t="n">
        <f aca="false">IF(O421&gt;0,VLOOKUP(I421,'Pril3-drev'!$H$5:$I$83,2,0),0)</f>
        <v>0</v>
      </c>
      <c r="R421" s="66" t="n">
        <f aca="false">IF(Q421&gt;0,VLOOKUP(Q421,'Pril6-okus'!$A$5:$B$17,2,0),0)</f>
        <v>0</v>
      </c>
      <c r="S421" s="66" t="n">
        <f aca="false">IF(O421&gt;0,VLOOKUP(I421,'Pril3-drev'!$H$5:$J$83,3,0),0)</f>
        <v>0</v>
      </c>
      <c r="T421" s="66" t="str">
        <f aca="false">IF(O421&gt;0,IF(L421="k",0.9*VLOOKUP(S421,'ha-pocty-vyhl'!$A$5:$B$20,2,0),IF(L421="po",0.8*VLOOKUP(S421,'ha-pocty-vyhl'!$A$5:$B$20,2,0),VLOOKUP(S421,'ha-pocty-vyhl'!$A$5:$B$20,2,0))),"")</f>
        <v/>
      </c>
      <c r="U421" s="66" t="n">
        <f aca="false">'Vstupní data'!P421</f>
        <v>0</v>
      </c>
      <c r="V421" s="66" t="n">
        <f aca="false">IF(O421&gt;0,1.3*T421*1000*Z421/10000,0)</f>
        <v>0</v>
      </c>
      <c r="W421" s="66" t="n">
        <f aca="false">IF(O421&gt;0,1.3*T421*1000*Z421/10000,0)</f>
        <v>0</v>
      </c>
      <c r="X421" s="66" t="n">
        <f aca="false">IF(O421&gt;0,IF(O421&gt;V421,V421,O421),0)</f>
        <v>0</v>
      </c>
      <c r="Y421" s="66" t="n">
        <f aca="false">IF(O421&gt;0,IF(IF(U421&gt;W421,W421,U421)&lt;X421,W421,IF(U421&gt;W421,W421,U421)),0)</f>
        <v>0</v>
      </c>
      <c r="Z421" s="66" t="n">
        <f aca="false">IF(O421&gt;0,IF(J421&gt;0,J421,K421*H421/100),0)</f>
        <v>0</v>
      </c>
      <c r="AA421" s="67" t="n">
        <f aca="false">IF(O421&gt;0,CEILING(R421*P421*X421/Y421*Z421,1),0)</f>
        <v>0</v>
      </c>
      <c r="AB421" s="68" t="n">
        <f aca="false">IF(O421&gt;0,AA421/O421,0)</f>
        <v>0</v>
      </c>
      <c r="AC421" s="66" t="n">
        <f aca="false">'Vstupní data'!W421</f>
        <v>0</v>
      </c>
      <c r="AI421" s="66" t="str">
        <f aca="false">IF(OR('Vstupní data'!T421&gt;0,'Vstupní data'!U421&gt;0),VLOOKUP(I421,'Pril3-drev'!$H$5:$J$83,3,0),"")</f>
        <v/>
      </c>
      <c r="AJ421" s="66" t="n">
        <f aca="false">IF('Vstupní data'!V421="prostokořenný",0,IF('Vstupní data'!V421="krytokořenný","k",IF('Vstupní data'!V421="poloodrostky nebo odrostky, prostokořenné i krytokořenné","po",0)))</f>
        <v>0</v>
      </c>
      <c r="AK421" s="66" t="n">
        <f aca="false">IF(OR('Vstupní data'!T421&gt;0,'Vstupní data'!U421&gt;0),IF(AJ421="k",0.9*VLOOKUP(AI421,'ha-pocty-vyhl'!$A$5:$B$20,2,0),IF(AJ421="po",0.8*VLOOKUP(AI421,'ha-pocty-vyhl'!$A$5:$B$20,2,0),VLOOKUP(AI421,'ha-pocty-vyhl'!$A$5:$B$20,2,0))),0)</f>
        <v>0</v>
      </c>
      <c r="AL421" s="66" t="n">
        <f aca="false">IF(OR('Vstupní data'!T421&gt;0,'Vstupní data'!U421&gt;0),'Vstupní data'!K421*'Vstupní data'!M421/100,0)</f>
        <v>0</v>
      </c>
      <c r="AM421" s="66" t="n">
        <f aca="false">IF(OR('Vstupní data'!T421&gt;0,'Vstupní data'!U421&gt;0),IF('Vstupní data'!T421&gt;0,'Vstupní data'!T421,ROUND(10*'Vstupní data'!U421/AK421,0)),0)</f>
        <v>0</v>
      </c>
      <c r="AN421" s="69" t="n">
        <f aca="false">IF('Vstupní data'!T421&gt;0,   IF('Vstupní data'!T421&lt;=AL421,'Vstupní data'!T421,AL421),   IF(AM421&lt;AL421,AM421,AL421))</f>
        <v>0</v>
      </c>
      <c r="AO421" s="69" t="n">
        <f aca="false">'Vstupní data'!X421</f>
        <v>0</v>
      </c>
      <c r="AP421" s="66" t="n">
        <f aca="false">IF(OR('Vstupní data'!T421&gt;0,'Vstupní data'!U421&gt;0),IF(I421&lt;&gt;0,VLOOKUP(I421,'Pril3-drev'!$H$5:$I$83,2,0),0),0)</f>
        <v>0</v>
      </c>
      <c r="AQ421" s="66" t="n">
        <f aca="false">'Vstupní data'!Y421</f>
        <v>0</v>
      </c>
      <c r="AR421" s="66" t="str">
        <f aca="false">IF(AC421&gt;5,   IF('Vstupní data'!Y421&gt;0,   VLOOKUP(VLOOKUP(CONCATENATE(VLOOKUP(I421,'Pril3-drev'!$H$4:$L$83,5,0),AC421),'Pril3-drev'!$Q$4:$R$2803,2,0),'AVB-BS'!$C$5:$S$29 ,LOOKUP(AQ421,'AVB-BS'!$D$3:$S$3,'AVB-BS'!$D$1:$S$1) ,0 )   ,   IF('Vstupní data'!Z421&gt;0,'Vstupní data'!Z421,0)) , "")</f>
        <v/>
      </c>
      <c r="AS421" s="70" t="str">
        <f aca="false">IF(AC421&gt;5,VLOOKUP(CONCATENATE(AP421,AR421),'Pril1-THLPa'!$H$6:$N$96,4,0),"")</f>
        <v/>
      </c>
      <c r="AT421" s="70" t="str">
        <f aca="false">IF(AC421&gt;5,VLOOKUP(CONCATENATE(AP421,AR421),'Pril1-THLPa'!$H$6:$N$96,5,0),"")</f>
        <v/>
      </c>
      <c r="AU421" s="70" t="str">
        <f aca="false">IF(AC421&gt;5,VLOOKUP(CONCATENATE(AP421,AR421),'Pril1-THLPa'!$H$6:$N$96,6,0),"")</f>
        <v/>
      </c>
      <c r="AV421" s="70" t="str">
        <f aca="false">IF(AC421&gt;5,VLOOKUP(CONCATENATE(AP421,AR421),'Pril1-THLPa'!$H$6:$N$96,7,0),"")</f>
        <v/>
      </c>
      <c r="AW421" s="70" t="str">
        <f aca="false">IF(AC421&gt;5,VLOOKUP(CONCATENATE(AP421,AR421),'Pril1-THLPa'!$H$6:$O$96,8,0),"")</f>
        <v/>
      </c>
      <c r="AX421" s="66" t="n">
        <f aca="false">IF(AC421&gt;0,IF(AND(AC421&gt;0,AC421&lt;=5),VLOOKUP(AP421,'Pril1-THLPa'!$A$6:$F$18,LOOKUP(AC421,'Pril1-THLPa'!$B$5:$F$5,'Pril1-THLPa'!$B$4:$F$4),0),AS421+AT421*(AC421-5)+AU421*POWER(AC421-5,2)+AV421*POWER(AC421-5,3)+AW421*POWER(AC421-5,4)),0)</f>
        <v>0</v>
      </c>
      <c r="AY421" s="71"/>
      <c r="AZ421" s="66" t="n">
        <f aca="false">'Vstupní data'!AA421</f>
        <v>0</v>
      </c>
      <c r="BA421" s="66" t="n">
        <f aca="false">IF(OR('Vstupní data'!T421&gt;0,'Vstupní data'!U421&gt;0),IF(AC421&lt;&gt;"",AX421*AO421/10*(100+AZ421)/100,0),0)</f>
        <v>0</v>
      </c>
      <c r="BB421" s="67" t="n">
        <f aca="false">IF(AC421&lt;&gt;"",ROUND(BA421*AN421,0),0)</f>
        <v>0</v>
      </c>
      <c r="BC421" s="68" t="str">
        <f aca="false">IF(AE421&gt;0,BB421/AE421,"")</f>
        <v/>
      </c>
      <c r="BD421" s="66" t="n">
        <f aca="false">'Vstupní data'!AE421</f>
        <v>0</v>
      </c>
      <c r="BF421" s="66" t="n">
        <f aca="false">'Vstupní data'!AC421</f>
        <v>0</v>
      </c>
      <c r="BH421" s="66" t="n">
        <f aca="false">'Vstupní data'!AD421</f>
        <v>0</v>
      </c>
      <c r="BI421" s="66" t="n">
        <f aca="false">'Vstupní data'!AF421</f>
        <v>0</v>
      </c>
      <c r="BJ421" s="69" t="n">
        <f aca="false">'Vstupní data'!AG421</f>
        <v>0</v>
      </c>
      <c r="BK421" s="69" t="n">
        <f aca="false">IF(BF421&lt;&gt;0,VLOOKUP(I421,'Pril3-drev'!$H$5:$I$83,2,0),0)</f>
        <v>0</v>
      </c>
      <c r="BL421" s="69" t="n">
        <f aca="false">IF(BF421&lt;&gt;0,VLOOKUP(BK421,'Pril3-drev'!$A$5:$C$17,3,0),0)</f>
        <v>0</v>
      </c>
      <c r="BM421" s="69" t="n">
        <f aca="false">'Vstupní data'!AH421</f>
        <v>0</v>
      </c>
      <c r="BN421" s="69" t="n">
        <f aca="false">IF('Vstupní data'!AH421&gt;0,   VLOOKUP(VLOOKUP(CONCATENATE(VLOOKUP(I421,'Pril3-drev'!$H$4:$L$83,5,0),BD421),'Pril3-drev'!$Q$4:$R$2803,2,0),'AVB-BS'!$C$5:$S$29 ,LOOKUP(BM421,'AVB-BS'!$D$3:$S$3,'AVB-BS'!$D$1:$S$1) ,0 )   ,   IF('Vstupní data'!AI421&gt;0,'Vstupní data'!AI421,0))</f>
        <v>0</v>
      </c>
      <c r="BO421" s="69" t="str">
        <f aca="false">IF(BX421&gt;5,VLOOKUP(CONCATENATE(BK421,BN421),'Pril1-THLPa'!$H$6:$N$96,4,0),"")</f>
        <v/>
      </c>
      <c r="BP421" s="69" t="str">
        <f aca="false">IF(BX421&gt;5,VLOOKUP(CONCATENATE(BK421,BN421),'Pril1-THLPa'!$H$6:$N$96,5,0),"")</f>
        <v/>
      </c>
      <c r="BQ421" s="69" t="str">
        <f aca="false">IF(BX421&gt;5,VLOOKUP(CONCATENATE(BK421,BN421),'Pril1-THLPa'!$H$6:$N$96,6,0),"")</f>
        <v/>
      </c>
      <c r="BR421" s="69" t="str">
        <f aca="false">IF(BX421&gt;5,VLOOKUP(CONCATENATE(BK421,BN421),'Pril1-THLPa'!$H$6:$N$96,7,0),"")</f>
        <v/>
      </c>
      <c r="BS421" s="69" t="str">
        <f aca="false">IF(BX421&gt;5,VLOOKUP(CONCATENATE(BK421,BN421),'Pril1-THLPa'!$H$6:$O$96,8,0),"")</f>
        <v/>
      </c>
      <c r="BT421" s="69" t="str">
        <f aca="false">IF(BF421&gt;0, IF(BK421="smrk",  VLOOKUP(VLOOKUP(BD421,'Pril9-K3'!$L$8:$M$207,2,0),'Pril9-K3'!$A$8:$J$16,LOOKUP(BN421,'Pril9-K3'!$A$7:$J$7,'Pril9-K3'!$A$5:$J$5),0), IF(AND(BK421&lt;&gt;"smrk",'Vstupní data'!AK421&lt;&gt;""),'Vstupní data'!AK421,   VLOOKUP(VLOOKUP(BD421,'Pril9-K3'!$L$8:$M$207,2,0),'Pril9-K3'!$A$8:$J$16,LOOKUP(BN421,'Pril9-K3'!$A$7:$J$7,'Pril9-K3'!$A$5:$J$5),0)   )),   "")</f>
        <v/>
      </c>
      <c r="BV421" s="69" t="n">
        <f aca="false">'Vstupní data'!AJ421</f>
        <v>0</v>
      </c>
      <c r="BW421" s="69" t="n">
        <f aca="false">IF(BF421&gt;0,IF(J421&gt;0,J421,K421*H421/100),0)</f>
        <v>0</v>
      </c>
      <c r="BX421" s="69" t="n">
        <f aca="false">IF(BF421&gt;0,IF(BJ421&gt;BL421,BL421,BJ421),0)</f>
        <v>0</v>
      </c>
      <c r="BY421" s="69" t="n">
        <f aca="false">IF(BD421=0,0,IF(AND(BX421&gt;0,BX421&lt;=5),  IF(AND(BX421&gt;0,BX421&lt;=5),VLOOKUP(BK421,'Pril1-THLPa'!$A$6:$F$18,IF(AND(BX421&gt;0,BX421&lt;=5),LOOKUP(BX421,'Pril1-THLPa'!$B$5:$F$5,'Pril1-THLPa'!$B$4:$F$4),""),0),""),  IF(BX421&gt;5,BO421+BP421*(BX421-5)+BQ421*POWER(BX421-5,2)+BR421*POWER(BX421-5,3)+BS421*POWER(BX421-5,4),"")))</f>
        <v>0</v>
      </c>
      <c r="BZ421" s="69" t="n">
        <f aca="false">IF(BY421&gt;0,BY421*BI421/10*BW421*(100+BV421)/100,0)</f>
        <v>0</v>
      </c>
      <c r="CA421" s="69" t="n">
        <f aca="false">IF(BD421&gt;0,BX421-IF(BD421&gt;BX421,BX421,BD421),0)</f>
        <v>0</v>
      </c>
      <c r="CB421" s="69" t="n">
        <f aca="false">POWER(1.01,CA421)</f>
        <v>1</v>
      </c>
      <c r="CC421" s="69" t="n">
        <f aca="false">IF(BF421&gt;0,IF(BF421&gt;BH421,1,BF421/BH421),0)</f>
        <v>0</v>
      </c>
      <c r="CD421" s="72" t="n">
        <f aca="false">IF(BD421=0,0,IF(BF421&gt;0,ROUND(IF(CB421&lt;&gt;0,BZ421*BT421*1/CB421*CC421,0),0),0))</f>
        <v>0</v>
      </c>
      <c r="CE421" s="73" t="str">
        <f aca="false">IF(BF421&gt;0,IF(BF421&gt;BH421,CD421/BF421,CD421/BH421),"")</f>
        <v/>
      </c>
      <c r="CF421" s="69" t="n">
        <f aca="false">'Vstupní data'!AM421</f>
        <v>0</v>
      </c>
      <c r="CG421" s="69" t="n">
        <f aca="false">'Vstupní data'!AN421</f>
        <v>0</v>
      </c>
      <c r="CH421" s="69" t="n">
        <f aca="false">'Vstupní data'!AO421</f>
        <v>0</v>
      </c>
      <c r="CI421" s="69" t="n">
        <f aca="false">'Vstupní data'!AP421</f>
        <v>0</v>
      </c>
      <c r="CJ421" s="72" t="n">
        <f aca="false">ROUND(CH421*CI421,0)</f>
        <v>0</v>
      </c>
      <c r="CK421" s="74" t="str">
        <f aca="false">IF(OR(AA421&gt;0,BB421&gt;0,CD421&gt;0,CJ421&gt;0),AA421+BB421+CD421+CJ421,"")</f>
        <v/>
      </c>
    </row>
    <row r="422" customFormat="false" ht="12.8" hidden="false" customHeight="false" outlineLevel="0" collapsed="false">
      <c r="A422" s="66" t="n">
        <f aca="false">'Vstupní data'!A422</f>
        <v>0</v>
      </c>
      <c r="F422" s="66" t="str">
        <f aca="false">CONCATENATE('Vstupní data'!F422,'Vstupní data'!G422,'Vstupní data'!H422,'Vstupní data'!I422)</f>
        <v/>
      </c>
      <c r="G422" s="66"/>
      <c r="H422" s="66" t="n">
        <f aca="false">'Vstupní data'!K422</f>
        <v>0</v>
      </c>
      <c r="I422" s="66" t="n">
        <f aca="false">'Vstupní data'!L422</f>
        <v>0</v>
      </c>
      <c r="J422" s="66" t="n">
        <f aca="false">'Vstupní data'!K422*'Vstupní data'!M422/100</f>
        <v>0</v>
      </c>
      <c r="L422" s="66" t="n">
        <f aca="false">IF('Vstupní data'!N422="prostokořenný",0,IF('Vstupní data'!N422="krytokořenný","k",IF('Vstupní data'!N422="poloodrostky nebo odrostky, prostokořenné i krytokořenné","po",0)))</f>
        <v>0</v>
      </c>
      <c r="N422" s="66"/>
      <c r="O422" s="66" t="n">
        <f aca="false">'Vstupní data'!O422</f>
        <v>0</v>
      </c>
      <c r="P422" s="66" t="n">
        <f aca="false">IF(O422&gt;0,VLOOKUP(CONCATENATE(VLOOKUP(I422,'Pril3-drev'!$H$5:$K$83,4,0),"-",'Vstupní data'!R422),K2!$C$15:$D$23,2,0),0)</f>
        <v>0</v>
      </c>
      <c r="Q422" s="66" t="n">
        <f aca="false">IF(O422&gt;0,VLOOKUP(I422,'Pril3-drev'!$H$5:$I$83,2,0),0)</f>
        <v>0</v>
      </c>
      <c r="R422" s="66" t="n">
        <f aca="false">IF(Q422&gt;0,VLOOKUP(Q422,'Pril6-okus'!$A$5:$B$17,2,0),0)</f>
        <v>0</v>
      </c>
      <c r="S422" s="66" t="n">
        <f aca="false">IF(O422&gt;0,VLOOKUP(I422,'Pril3-drev'!$H$5:$J$83,3,0),0)</f>
        <v>0</v>
      </c>
      <c r="T422" s="66" t="str">
        <f aca="false">IF(O422&gt;0,IF(L422="k",0.9*VLOOKUP(S422,'ha-pocty-vyhl'!$A$5:$B$20,2,0),IF(L422="po",0.8*VLOOKUP(S422,'ha-pocty-vyhl'!$A$5:$B$20,2,0),VLOOKUP(S422,'ha-pocty-vyhl'!$A$5:$B$20,2,0))),"")</f>
        <v/>
      </c>
      <c r="U422" s="66" t="n">
        <f aca="false">'Vstupní data'!P422</f>
        <v>0</v>
      </c>
      <c r="V422" s="66" t="n">
        <f aca="false">IF(O422&gt;0,1.3*T422*1000*Z422/10000,0)</f>
        <v>0</v>
      </c>
      <c r="W422" s="66" t="n">
        <f aca="false">IF(O422&gt;0,1.3*T422*1000*Z422/10000,0)</f>
        <v>0</v>
      </c>
      <c r="X422" s="66" t="n">
        <f aca="false">IF(O422&gt;0,IF(O422&gt;V422,V422,O422),0)</f>
        <v>0</v>
      </c>
      <c r="Y422" s="66" t="n">
        <f aca="false">IF(O422&gt;0,IF(IF(U422&gt;W422,W422,U422)&lt;X422,W422,IF(U422&gt;W422,W422,U422)),0)</f>
        <v>0</v>
      </c>
      <c r="Z422" s="66" t="n">
        <f aca="false">IF(O422&gt;0,IF(J422&gt;0,J422,K422*H422/100),0)</f>
        <v>0</v>
      </c>
      <c r="AA422" s="67" t="n">
        <f aca="false">IF(O422&gt;0,CEILING(R422*P422*X422/Y422*Z422,1),0)</f>
        <v>0</v>
      </c>
      <c r="AB422" s="68" t="n">
        <f aca="false">IF(O422&gt;0,AA422/O422,0)</f>
        <v>0</v>
      </c>
      <c r="AC422" s="66" t="n">
        <f aca="false">'Vstupní data'!W422</f>
        <v>0</v>
      </c>
      <c r="AI422" s="66" t="str">
        <f aca="false">IF(OR('Vstupní data'!T422&gt;0,'Vstupní data'!U422&gt;0),VLOOKUP(I422,'Pril3-drev'!$H$5:$J$83,3,0),"")</f>
        <v/>
      </c>
      <c r="AJ422" s="66" t="n">
        <f aca="false">IF('Vstupní data'!V422="prostokořenný",0,IF('Vstupní data'!V422="krytokořenný","k",IF('Vstupní data'!V422="poloodrostky nebo odrostky, prostokořenné i krytokořenné","po",0)))</f>
        <v>0</v>
      </c>
      <c r="AK422" s="66" t="n">
        <f aca="false">IF(OR('Vstupní data'!T422&gt;0,'Vstupní data'!U422&gt;0),IF(AJ422="k",0.9*VLOOKUP(AI422,'ha-pocty-vyhl'!$A$5:$B$20,2,0),IF(AJ422="po",0.8*VLOOKUP(AI422,'ha-pocty-vyhl'!$A$5:$B$20,2,0),VLOOKUP(AI422,'ha-pocty-vyhl'!$A$5:$B$20,2,0))),0)</f>
        <v>0</v>
      </c>
      <c r="AL422" s="66" t="n">
        <f aca="false">IF(OR('Vstupní data'!T422&gt;0,'Vstupní data'!U422&gt;0),'Vstupní data'!K422*'Vstupní data'!M422/100,0)</f>
        <v>0</v>
      </c>
      <c r="AM422" s="66" t="n">
        <f aca="false">IF(OR('Vstupní data'!T422&gt;0,'Vstupní data'!U422&gt;0),IF('Vstupní data'!T422&gt;0,'Vstupní data'!T422,ROUND(10*'Vstupní data'!U422/AK422,0)),0)</f>
        <v>0</v>
      </c>
      <c r="AN422" s="69" t="n">
        <f aca="false">IF('Vstupní data'!T422&gt;0,   IF('Vstupní data'!T422&lt;=AL422,'Vstupní data'!T422,AL422),   IF(AM422&lt;AL422,AM422,AL422))</f>
        <v>0</v>
      </c>
      <c r="AO422" s="69" t="n">
        <f aca="false">'Vstupní data'!X422</f>
        <v>0</v>
      </c>
      <c r="AP422" s="66" t="n">
        <f aca="false">IF(OR('Vstupní data'!T422&gt;0,'Vstupní data'!U422&gt;0),IF(I422&lt;&gt;0,VLOOKUP(I422,'Pril3-drev'!$H$5:$I$83,2,0),0),0)</f>
        <v>0</v>
      </c>
      <c r="AQ422" s="66" t="n">
        <f aca="false">'Vstupní data'!Y422</f>
        <v>0</v>
      </c>
      <c r="AR422" s="66" t="str">
        <f aca="false">IF(AC422&gt;5,   IF('Vstupní data'!Y422&gt;0,   VLOOKUP(VLOOKUP(CONCATENATE(VLOOKUP(I422,'Pril3-drev'!$H$4:$L$83,5,0),AC422),'Pril3-drev'!$Q$4:$R$2803,2,0),'AVB-BS'!$C$5:$S$29 ,LOOKUP(AQ422,'AVB-BS'!$D$3:$S$3,'AVB-BS'!$D$1:$S$1) ,0 )   ,   IF('Vstupní data'!Z422&gt;0,'Vstupní data'!Z422,0)) , "")</f>
        <v/>
      </c>
      <c r="AS422" s="70" t="str">
        <f aca="false">IF(AC422&gt;5,VLOOKUP(CONCATENATE(AP422,AR422),'Pril1-THLPa'!$H$6:$N$96,4,0),"")</f>
        <v/>
      </c>
      <c r="AT422" s="70" t="str">
        <f aca="false">IF(AC422&gt;5,VLOOKUP(CONCATENATE(AP422,AR422),'Pril1-THLPa'!$H$6:$N$96,5,0),"")</f>
        <v/>
      </c>
      <c r="AU422" s="70" t="str">
        <f aca="false">IF(AC422&gt;5,VLOOKUP(CONCATENATE(AP422,AR422),'Pril1-THLPa'!$H$6:$N$96,6,0),"")</f>
        <v/>
      </c>
      <c r="AV422" s="70" t="str">
        <f aca="false">IF(AC422&gt;5,VLOOKUP(CONCATENATE(AP422,AR422),'Pril1-THLPa'!$H$6:$N$96,7,0),"")</f>
        <v/>
      </c>
      <c r="AW422" s="70" t="str">
        <f aca="false">IF(AC422&gt;5,VLOOKUP(CONCATENATE(AP422,AR422),'Pril1-THLPa'!$H$6:$O$96,8,0),"")</f>
        <v/>
      </c>
      <c r="AX422" s="66" t="n">
        <f aca="false">IF(AC422&gt;0,IF(AND(AC422&gt;0,AC422&lt;=5),VLOOKUP(AP422,'Pril1-THLPa'!$A$6:$F$18,LOOKUP(AC422,'Pril1-THLPa'!$B$5:$F$5,'Pril1-THLPa'!$B$4:$F$4),0),AS422+AT422*(AC422-5)+AU422*POWER(AC422-5,2)+AV422*POWER(AC422-5,3)+AW422*POWER(AC422-5,4)),0)</f>
        <v>0</v>
      </c>
      <c r="AY422" s="71"/>
      <c r="AZ422" s="66" t="n">
        <f aca="false">'Vstupní data'!AA422</f>
        <v>0</v>
      </c>
      <c r="BA422" s="66" t="n">
        <f aca="false">IF(OR('Vstupní data'!T422&gt;0,'Vstupní data'!U422&gt;0),IF(AC422&lt;&gt;"",AX422*AO422/10*(100+AZ422)/100,0),0)</f>
        <v>0</v>
      </c>
      <c r="BB422" s="67" t="n">
        <f aca="false">IF(AC422&lt;&gt;"",ROUND(BA422*AN422,0),0)</f>
        <v>0</v>
      </c>
      <c r="BC422" s="68" t="str">
        <f aca="false">IF(AE422&gt;0,BB422/AE422,"")</f>
        <v/>
      </c>
      <c r="BD422" s="66" t="n">
        <f aca="false">'Vstupní data'!AE422</f>
        <v>0</v>
      </c>
      <c r="BF422" s="66" t="n">
        <f aca="false">'Vstupní data'!AC422</f>
        <v>0</v>
      </c>
      <c r="BH422" s="66" t="n">
        <f aca="false">'Vstupní data'!AD422</f>
        <v>0</v>
      </c>
      <c r="BI422" s="66" t="n">
        <f aca="false">'Vstupní data'!AF422</f>
        <v>0</v>
      </c>
      <c r="BJ422" s="69" t="n">
        <f aca="false">'Vstupní data'!AG422</f>
        <v>0</v>
      </c>
      <c r="BK422" s="69" t="n">
        <f aca="false">IF(BF422&lt;&gt;0,VLOOKUP(I422,'Pril3-drev'!$H$5:$I$83,2,0),0)</f>
        <v>0</v>
      </c>
      <c r="BL422" s="69" t="n">
        <f aca="false">IF(BF422&lt;&gt;0,VLOOKUP(BK422,'Pril3-drev'!$A$5:$C$17,3,0),0)</f>
        <v>0</v>
      </c>
      <c r="BM422" s="69" t="n">
        <f aca="false">'Vstupní data'!AH422</f>
        <v>0</v>
      </c>
      <c r="BN422" s="69" t="n">
        <f aca="false">IF('Vstupní data'!AH422&gt;0,   VLOOKUP(VLOOKUP(CONCATENATE(VLOOKUP(I422,'Pril3-drev'!$H$4:$L$83,5,0),BD422),'Pril3-drev'!$Q$4:$R$2803,2,0),'AVB-BS'!$C$5:$S$29 ,LOOKUP(BM422,'AVB-BS'!$D$3:$S$3,'AVB-BS'!$D$1:$S$1) ,0 )   ,   IF('Vstupní data'!AI422&gt;0,'Vstupní data'!AI422,0))</f>
        <v>0</v>
      </c>
      <c r="BO422" s="69" t="str">
        <f aca="false">IF(BX422&gt;5,VLOOKUP(CONCATENATE(BK422,BN422),'Pril1-THLPa'!$H$6:$N$96,4,0),"")</f>
        <v/>
      </c>
      <c r="BP422" s="69" t="str">
        <f aca="false">IF(BX422&gt;5,VLOOKUP(CONCATENATE(BK422,BN422),'Pril1-THLPa'!$H$6:$N$96,5,0),"")</f>
        <v/>
      </c>
      <c r="BQ422" s="69" t="str">
        <f aca="false">IF(BX422&gt;5,VLOOKUP(CONCATENATE(BK422,BN422),'Pril1-THLPa'!$H$6:$N$96,6,0),"")</f>
        <v/>
      </c>
      <c r="BR422" s="69" t="str">
        <f aca="false">IF(BX422&gt;5,VLOOKUP(CONCATENATE(BK422,BN422),'Pril1-THLPa'!$H$6:$N$96,7,0),"")</f>
        <v/>
      </c>
      <c r="BS422" s="69" t="str">
        <f aca="false">IF(BX422&gt;5,VLOOKUP(CONCATENATE(BK422,BN422),'Pril1-THLPa'!$H$6:$O$96,8,0),"")</f>
        <v/>
      </c>
      <c r="BT422" s="69" t="str">
        <f aca="false">IF(BF422&gt;0, IF(BK422="smrk",  VLOOKUP(VLOOKUP(BD422,'Pril9-K3'!$L$8:$M$207,2,0),'Pril9-K3'!$A$8:$J$16,LOOKUP(BN422,'Pril9-K3'!$A$7:$J$7,'Pril9-K3'!$A$5:$J$5),0), IF(AND(BK422&lt;&gt;"smrk",'Vstupní data'!AK422&lt;&gt;""),'Vstupní data'!AK422,   VLOOKUP(VLOOKUP(BD422,'Pril9-K3'!$L$8:$M$207,2,0),'Pril9-K3'!$A$8:$J$16,LOOKUP(BN422,'Pril9-K3'!$A$7:$J$7,'Pril9-K3'!$A$5:$J$5),0)   )),   "")</f>
        <v/>
      </c>
      <c r="BV422" s="69" t="n">
        <f aca="false">'Vstupní data'!AJ422</f>
        <v>0</v>
      </c>
      <c r="BW422" s="69" t="n">
        <f aca="false">IF(BF422&gt;0,IF(J422&gt;0,J422,K422*H422/100),0)</f>
        <v>0</v>
      </c>
      <c r="BX422" s="69" t="n">
        <f aca="false">IF(BF422&gt;0,IF(BJ422&gt;BL422,BL422,BJ422),0)</f>
        <v>0</v>
      </c>
      <c r="BY422" s="69" t="n">
        <f aca="false">IF(BD422=0,0,IF(AND(BX422&gt;0,BX422&lt;=5),  IF(AND(BX422&gt;0,BX422&lt;=5),VLOOKUP(BK422,'Pril1-THLPa'!$A$6:$F$18,IF(AND(BX422&gt;0,BX422&lt;=5),LOOKUP(BX422,'Pril1-THLPa'!$B$5:$F$5,'Pril1-THLPa'!$B$4:$F$4),""),0),""),  IF(BX422&gt;5,BO422+BP422*(BX422-5)+BQ422*POWER(BX422-5,2)+BR422*POWER(BX422-5,3)+BS422*POWER(BX422-5,4),"")))</f>
        <v>0</v>
      </c>
      <c r="BZ422" s="69" t="n">
        <f aca="false">IF(BY422&gt;0,BY422*BI422/10*BW422*(100+BV422)/100,0)</f>
        <v>0</v>
      </c>
      <c r="CA422" s="69" t="n">
        <f aca="false">IF(BD422&gt;0,BX422-IF(BD422&gt;BX422,BX422,BD422),0)</f>
        <v>0</v>
      </c>
      <c r="CB422" s="69" t="n">
        <f aca="false">POWER(1.01,CA422)</f>
        <v>1</v>
      </c>
      <c r="CC422" s="69" t="n">
        <f aca="false">IF(BF422&gt;0,IF(BF422&gt;BH422,1,BF422/BH422),0)</f>
        <v>0</v>
      </c>
      <c r="CD422" s="72" t="n">
        <f aca="false">IF(BD422=0,0,IF(BF422&gt;0,ROUND(IF(CB422&lt;&gt;0,BZ422*BT422*1/CB422*CC422,0),0),0))</f>
        <v>0</v>
      </c>
      <c r="CE422" s="73" t="str">
        <f aca="false">IF(BF422&gt;0,IF(BF422&gt;BH422,CD422/BF422,CD422/BH422),"")</f>
        <v/>
      </c>
      <c r="CF422" s="69" t="n">
        <f aca="false">'Vstupní data'!AM422</f>
        <v>0</v>
      </c>
      <c r="CG422" s="69" t="n">
        <f aca="false">'Vstupní data'!AN422</f>
        <v>0</v>
      </c>
      <c r="CH422" s="69" t="n">
        <f aca="false">'Vstupní data'!AO422</f>
        <v>0</v>
      </c>
      <c r="CI422" s="69" t="n">
        <f aca="false">'Vstupní data'!AP422</f>
        <v>0</v>
      </c>
      <c r="CJ422" s="72" t="n">
        <f aca="false">ROUND(CH422*CI422,0)</f>
        <v>0</v>
      </c>
      <c r="CK422" s="74" t="str">
        <f aca="false">IF(OR(AA422&gt;0,BB422&gt;0,CD422&gt;0,CJ422&gt;0),AA422+BB422+CD422+CJ422,"")</f>
        <v/>
      </c>
    </row>
    <row r="423" customFormat="false" ht="12.8" hidden="false" customHeight="false" outlineLevel="0" collapsed="false">
      <c r="A423" s="66" t="n">
        <f aca="false">'Vstupní data'!A423</f>
        <v>0</v>
      </c>
      <c r="F423" s="66" t="str">
        <f aca="false">CONCATENATE('Vstupní data'!F423,'Vstupní data'!G423,'Vstupní data'!H423,'Vstupní data'!I423)</f>
        <v/>
      </c>
      <c r="G423" s="66"/>
      <c r="H423" s="66" t="n">
        <f aca="false">'Vstupní data'!K423</f>
        <v>0</v>
      </c>
      <c r="I423" s="66" t="n">
        <f aca="false">'Vstupní data'!L423</f>
        <v>0</v>
      </c>
      <c r="J423" s="66" t="n">
        <f aca="false">'Vstupní data'!K423*'Vstupní data'!M423/100</f>
        <v>0</v>
      </c>
      <c r="L423" s="66" t="n">
        <f aca="false">IF('Vstupní data'!N423="prostokořenný",0,IF('Vstupní data'!N423="krytokořenný","k",IF('Vstupní data'!N423="poloodrostky nebo odrostky, prostokořenné i krytokořenné","po",0)))</f>
        <v>0</v>
      </c>
      <c r="N423" s="66"/>
      <c r="O423" s="66" t="n">
        <f aca="false">'Vstupní data'!O423</f>
        <v>0</v>
      </c>
      <c r="P423" s="66" t="n">
        <f aca="false">IF(O423&gt;0,VLOOKUP(CONCATENATE(VLOOKUP(I423,'Pril3-drev'!$H$5:$K$83,4,0),"-",'Vstupní data'!R423),K2!$C$15:$D$23,2,0),0)</f>
        <v>0</v>
      </c>
      <c r="Q423" s="66" t="n">
        <f aca="false">IF(O423&gt;0,VLOOKUP(I423,'Pril3-drev'!$H$5:$I$83,2,0),0)</f>
        <v>0</v>
      </c>
      <c r="R423" s="66" t="n">
        <f aca="false">IF(Q423&gt;0,VLOOKUP(Q423,'Pril6-okus'!$A$5:$B$17,2,0),0)</f>
        <v>0</v>
      </c>
      <c r="S423" s="66" t="n">
        <f aca="false">IF(O423&gt;0,VLOOKUP(I423,'Pril3-drev'!$H$5:$J$83,3,0),0)</f>
        <v>0</v>
      </c>
      <c r="T423" s="66" t="str">
        <f aca="false">IF(O423&gt;0,IF(L423="k",0.9*VLOOKUP(S423,'ha-pocty-vyhl'!$A$5:$B$20,2,0),IF(L423="po",0.8*VLOOKUP(S423,'ha-pocty-vyhl'!$A$5:$B$20,2,0),VLOOKUP(S423,'ha-pocty-vyhl'!$A$5:$B$20,2,0))),"")</f>
        <v/>
      </c>
      <c r="U423" s="66" t="n">
        <f aca="false">'Vstupní data'!P423</f>
        <v>0</v>
      </c>
      <c r="V423" s="66" t="n">
        <f aca="false">IF(O423&gt;0,1.3*T423*1000*Z423/10000,0)</f>
        <v>0</v>
      </c>
      <c r="W423" s="66" t="n">
        <f aca="false">IF(O423&gt;0,1.3*T423*1000*Z423/10000,0)</f>
        <v>0</v>
      </c>
      <c r="X423" s="66" t="n">
        <f aca="false">IF(O423&gt;0,IF(O423&gt;V423,V423,O423),0)</f>
        <v>0</v>
      </c>
      <c r="Y423" s="66" t="n">
        <f aca="false">IF(O423&gt;0,IF(IF(U423&gt;W423,W423,U423)&lt;X423,W423,IF(U423&gt;W423,W423,U423)),0)</f>
        <v>0</v>
      </c>
      <c r="Z423" s="66" t="n">
        <f aca="false">IF(O423&gt;0,IF(J423&gt;0,J423,K423*H423/100),0)</f>
        <v>0</v>
      </c>
      <c r="AA423" s="67" t="n">
        <f aca="false">IF(O423&gt;0,CEILING(R423*P423*X423/Y423*Z423,1),0)</f>
        <v>0</v>
      </c>
      <c r="AB423" s="68" t="n">
        <f aca="false">IF(O423&gt;0,AA423/O423,0)</f>
        <v>0</v>
      </c>
      <c r="AC423" s="66" t="n">
        <f aca="false">'Vstupní data'!W423</f>
        <v>0</v>
      </c>
      <c r="AI423" s="66" t="str">
        <f aca="false">IF(OR('Vstupní data'!T423&gt;0,'Vstupní data'!U423&gt;0),VLOOKUP(I423,'Pril3-drev'!$H$5:$J$83,3,0),"")</f>
        <v/>
      </c>
      <c r="AJ423" s="66" t="n">
        <f aca="false">IF('Vstupní data'!V423="prostokořenný",0,IF('Vstupní data'!V423="krytokořenný","k",IF('Vstupní data'!V423="poloodrostky nebo odrostky, prostokořenné i krytokořenné","po",0)))</f>
        <v>0</v>
      </c>
      <c r="AK423" s="66" t="n">
        <f aca="false">IF(OR('Vstupní data'!T423&gt;0,'Vstupní data'!U423&gt;0),IF(AJ423="k",0.9*VLOOKUP(AI423,'ha-pocty-vyhl'!$A$5:$B$20,2,0),IF(AJ423="po",0.8*VLOOKUP(AI423,'ha-pocty-vyhl'!$A$5:$B$20,2,0),VLOOKUP(AI423,'ha-pocty-vyhl'!$A$5:$B$20,2,0))),0)</f>
        <v>0</v>
      </c>
      <c r="AL423" s="66" t="n">
        <f aca="false">IF(OR('Vstupní data'!T423&gt;0,'Vstupní data'!U423&gt;0),'Vstupní data'!K423*'Vstupní data'!M423/100,0)</f>
        <v>0</v>
      </c>
      <c r="AM423" s="66" t="n">
        <f aca="false">IF(OR('Vstupní data'!T423&gt;0,'Vstupní data'!U423&gt;0),IF('Vstupní data'!T423&gt;0,'Vstupní data'!T423,ROUND(10*'Vstupní data'!U423/AK423,0)),0)</f>
        <v>0</v>
      </c>
      <c r="AN423" s="69" t="n">
        <f aca="false">IF('Vstupní data'!T423&gt;0,   IF('Vstupní data'!T423&lt;=AL423,'Vstupní data'!T423,AL423),   IF(AM423&lt;AL423,AM423,AL423))</f>
        <v>0</v>
      </c>
      <c r="AO423" s="69" t="n">
        <f aca="false">'Vstupní data'!X423</f>
        <v>0</v>
      </c>
      <c r="AP423" s="66" t="n">
        <f aca="false">IF(OR('Vstupní data'!T423&gt;0,'Vstupní data'!U423&gt;0),IF(I423&lt;&gt;0,VLOOKUP(I423,'Pril3-drev'!$H$5:$I$83,2,0),0),0)</f>
        <v>0</v>
      </c>
      <c r="AQ423" s="66" t="n">
        <f aca="false">'Vstupní data'!Y423</f>
        <v>0</v>
      </c>
      <c r="AR423" s="66" t="str">
        <f aca="false">IF(AC423&gt;5,   IF('Vstupní data'!Y423&gt;0,   VLOOKUP(VLOOKUP(CONCATENATE(VLOOKUP(I423,'Pril3-drev'!$H$4:$L$83,5,0),AC423),'Pril3-drev'!$Q$4:$R$2803,2,0),'AVB-BS'!$C$5:$S$29 ,LOOKUP(AQ423,'AVB-BS'!$D$3:$S$3,'AVB-BS'!$D$1:$S$1) ,0 )   ,   IF('Vstupní data'!Z423&gt;0,'Vstupní data'!Z423,0)) , "")</f>
        <v/>
      </c>
      <c r="AS423" s="70" t="str">
        <f aca="false">IF(AC423&gt;5,VLOOKUP(CONCATENATE(AP423,AR423),'Pril1-THLPa'!$H$6:$N$96,4,0),"")</f>
        <v/>
      </c>
      <c r="AT423" s="70" t="str">
        <f aca="false">IF(AC423&gt;5,VLOOKUP(CONCATENATE(AP423,AR423),'Pril1-THLPa'!$H$6:$N$96,5,0),"")</f>
        <v/>
      </c>
      <c r="AU423" s="70" t="str">
        <f aca="false">IF(AC423&gt;5,VLOOKUP(CONCATENATE(AP423,AR423),'Pril1-THLPa'!$H$6:$N$96,6,0),"")</f>
        <v/>
      </c>
      <c r="AV423" s="70" t="str">
        <f aca="false">IF(AC423&gt;5,VLOOKUP(CONCATENATE(AP423,AR423),'Pril1-THLPa'!$H$6:$N$96,7,0),"")</f>
        <v/>
      </c>
      <c r="AW423" s="70" t="str">
        <f aca="false">IF(AC423&gt;5,VLOOKUP(CONCATENATE(AP423,AR423),'Pril1-THLPa'!$H$6:$O$96,8,0),"")</f>
        <v/>
      </c>
      <c r="AX423" s="66" t="n">
        <f aca="false">IF(AC423&gt;0,IF(AND(AC423&gt;0,AC423&lt;=5),VLOOKUP(AP423,'Pril1-THLPa'!$A$6:$F$18,LOOKUP(AC423,'Pril1-THLPa'!$B$5:$F$5,'Pril1-THLPa'!$B$4:$F$4),0),AS423+AT423*(AC423-5)+AU423*POWER(AC423-5,2)+AV423*POWER(AC423-5,3)+AW423*POWER(AC423-5,4)),0)</f>
        <v>0</v>
      </c>
      <c r="AY423" s="71"/>
      <c r="AZ423" s="66" t="n">
        <f aca="false">'Vstupní data'!AA423</f>
        <v>0</v>
      </c>
      <c r="BA423" s="66" t="n">
        <f aca="false">IF(OR('Vstupní data'!T423&gt;0,'Vstupní data'!U423&gt;0),IF(AC423&lt;&gt;"",AX423*AO423/10*(100+AZ423)/100,0),0)</f>
        <v>0</v>
      </c>
      <c r="BB423" s="67" t="n">
        <f aca="false">IF(AC423&lt;&gt;"",ROUND(BA423*AN423,0),0)</f>
        <v>0</v>
      </c>
      <c r="BC423" s="68" t="str">
        <f aca="false">IF(AE423&gt;0,BB423/AE423,"")</f>
        <v/>
      </c>
      <c r="BD423" s="66" t="n">
        <f aca="false">'Vstupní data'!AE423</f>
        <v>0</v>
      </c>
      <c r="BF423" s="66" t="n">
        <f aca="false">'Vstupní data'!AC423</f>
        <v>0</v>
      </c>
      <c r="BH423" s="66" t="n">
        <f aca="false">'Vstupní data'!AD423</f>
        <v>0</v>
      </c>
      <c r="BI423" s="66" t="n">
        <f aca="false">'Vstupní data'!AF423</f>
        <v>0</v>
      </c>
      <c r="BJ423" s="69" t="n">
        <f aca="false">'Vstupní data'!AG423</f>
        <v>0</v>
      </c>
      <c r="BK423" s="69" t="n">
        <f aca="false">IF(BF423&lt;&gt;0,VLOOKUP(I423,'Pril3-drev'!$H$5:$I$83,2,0),0)</f>
        <v>0</v>
      </c>
      <c r="BL423" s="69" t="n">
        <f aca="false">IF(BF423&lt;&gt;0,VLOOKUP(BK423,'Pril3-drev'!$A$5:$C$17,3,0),0)</f>
        <v>0</v>
      </c>
      <c r="BM423" s="69" t="n">
        <f aca="false">'Vstupní data'!AH423</f>
        <v>0</v>
      </c>
      <c r="BN423" s="69" t="n">
        <f aca="false">IF('Vstupní data'!AH423&gt;0,   VLOOKUP(VLOOKUP(CONCATENATE(VLOOKUP(I423,'Pril3-drev'!$H$4:$L$83,5,0),BD423),'Pril3-drev'!$Q$4:$R$2803,2,0),'AVB-BS'!$C$5:$S$29 ,LOOKUP(BM423,'AVB-BS'!$D$3:$S$3,'AVB-BS'!$D$1:$S$1) ,0 )   ,   IF('Vstupní data'!AI423&gt;0,'Vstupní data'!AI423,0))</f>
        <v>0</v>
      </c>
      <c r="BO423" s="69" t="str">
        <f aca="false">IF(BX423&gt;5,VLOOKUP(CONCATENATE(BK423,BN423),'Pril1-THLPa'!$H$6:$N$96,4,0),"")</f>
        <v/>
      </c>
      <c r="BP423" s="69" t="str">
        <f aca="false">IF(BX423&gt;5,VLOOKUP(CONCATENATE(BK423,BN423),'Pril1-THLPa'!$H$6:$N$96,5,0),"")</f>
        <v/>
      </c>
      <c r="BQ423" s="69" t="str">
        <f aca="false">IF(BX423&gt;5,VLOOKUP(CONCATENATE(BK423,BN423),'Pril1-THLPa'!$H$6:$N$96,6,0),"")</f>
        <v/>
      </c>
      <c r="BR423" s="69" t="str">
        <f aca="false">IF(BX423&gt;5,VLOOKUP(CONCATENATE(BK423,BN423),'Pril1-THLPa'!$H$6:$N$96,7,0),"")</f>
        <v/>
      </c>
      <c r="BS423" s="69" t="str">
        <f aca="false">IF(BX423&gt;5,VLOOKUP(CONCATENATE(BK423,BN423),'Pril1-THLPa'!$H$6:$O$96,8,0),"")</f>
        <v/>
      </c>
      <c r="BT423" s="69" t="str">
        <f aca="false">IF(BF423&gt;0, IF(BK423="smrk",  VLOOKUP(VLOOKUP(BD423,'Pril9-K3'!$L$8:$M$207,2,0),'Pril9-K3'!$A$8:$J$16,LOOKUP(BN423,'Pril9-K3'!$A$7:$J$7,'Pril9-K3'!$A$5:$J$5),0), IF(AND(BK423&lt;&gt;"smrk",'Vstupní data'!AK423&lt;&gt;""),'Vstupní data'!AK423,   VLOOKUP(VLOOKUP(BD423,'Pril9-K3'!$L$8:$M$207,2,0),'Pril9-K3'!$A$8:$J$16,LOOKUP(BN423,'Pril9-K3'!$A$7:$J$7,'Pril9-K3'!$A$5:$J$5),0)   )),   "")</f>
        <v/>
      </c>
      <c r="BV423" s="69" t="n">
        <f aca="false">'Vstupní data'!AJ423</f>
        <v>0</v>
      </c>
      <c r="BW423" s="69" t="n">
        <f aca="false">IF(BF423&gt;0,IF(J423&gt;0,J423,K423*H423/100),0)</f>
        <v>0</v>
      </c>
      <c r="BX423" s="69" t="n">
        <f aca="false">IF(BF423&gt;0,IF(BJ423&gt;BL423,BL423,BJ423),0)</f>
        <v>0</v>
      </c>
      <c r="BY423" s="69" t="n">
        <f aca="false">IF(BD423=0,0,IF(AND(BX423&gt;0,BX423&lt;=5),  IF(AND(BX423&gt;0,BX423&lt;=5),VLOOKUP(BK423,'Pril1-THLPa'!$A$6:$F$18,IF(AND(BX423&gt;0,BX423&lt;=5),LOOKUP(BX423,'Pril1-THLPa'!$B$5:$F$5,'Pril1-THLPa'!$B$4:$F$4),""),0),""),  IF(BX423&gt;5,BO423+BP423*(BX423-5)+BQ423*POWER(BX423-5,2)+BR423*POWER(BX423-5,3)+BS423*POWER(BX423-5,4),"")))</f>
        <v>0</v>
      </c>
      <c r="BZ423" s="69" t="n">
        <f aca="false">IF(BY423&gt;0,BY423*BI423/10*BW423*(100+BV423)/100,0)</f>
        <v>0</v>
      </c>
      <c r="CA423" s="69" t="n">
        <f aca="false">IF(BD423&gt;0,BX423-IF(BD423&gt;BX423,BX423,BD423),0)</f>
        <v>0</v>
      </c>
      <c r="CB423" s="69" t="n">
        <f aca="false">POWER(1.01,CA423)</f>
        <v>1</v>
      </c>
      <c r="CC423" s="69" t="n">
        <f aca="false">IF(BF423&gt;0,IF(BF423&gt;BH423,1,BF423/BH423),0)</f>
        <v>0</v>
      </c>
      <c r="CD423" s="72" t="n">
        <f aca="false">IF(BD423=0,0,IF(BF423&gt;0,ROUND(IF(CB423&lt;&gt;0,BZ423*BT423*1/CB423*CC423,0),0),0))</f>
        <v>0</v>
      </c>
      <c r="CE423" s="73" t="str">
        <f aca="false">IF(BF423&gt;0,IF(BF423&gt;BH423,CD423/BF423,CD423/BH423),"")</f>
        <v/>
      </c>
      <c r="CF423" s="69" t="n">
        <f aca="false">'Vstupní data'!AM423</f>
        <v>0</v>
      </c>
      <c r="CG423" s="69" t="n">
        <f aca="false">'Vstupní data'!AN423</f>
        <v>0</v>
      </c>
      <c r="CH423" s="69" t="n">
        <f aca="false">'Vstupní data'!AO423</f>
        <v>0</v>
      </c>
      <c r="CI423" s="69" t="n">
        <f aca="false">'Vstupní data'!AP423</f>
        <v>0</v>
      </c>
      <c r="CJ423" s="72" t="n">
        <f aca="false">ROUND(CH423*CI423,0)</f>
        <v>0</v>
      </c>
      <c r="CK423" s="74" t="str">
        <f aca="false">IF(OR(AA423&gt;0,BB423&gt;0,CD423&gt;0,CJ423&gt;0),AA423+BB423+CD423+CJ423,"")</f>
        <v/>
      </c>
    </row>
    <row r="424" customFormat="false" ht="12.8" hidden="false" customHeight="false" outlineLevel="0" collapsed="false">
      <c r="A424" s="66" t="n">
        <f aca="false">'Vstupní data'!A424</f>
        <v>0</v>
      </c>
      <c r="F424" s="66" t="str">
        <f aca="false">CONCATENATE('Vstupní data'!F424,'Vstupní data'!G424,'Vstupní data'!H424,'Vstupní data'!I424)</f>
        <v/>
      </c>
      <c r="G424" s="66"/>
      <c r="H424" s="66" t="n">
        <f aca="false">'Vstupní data'!K424</f>
        <v>0</v>
      </c>
      <c r="I424" s="66" t="n">
        <f aca="false">'Vstupní data'!L424</f>
        <v>0</v>
      </c>
      <c r="J424" s="66" t="n">
        <f aca="false">'Vstupní data'!K424*'Vstupní data'!M424/100</f>
        <v>0</v>
      </c>
      <c r="L424" s="66" t="n">
        <f aca="false">IF('Vstupní data'!N424="prostokořenný",0,IF('Vstupní data'!N424="krytokořenný","k",IF('Vstupní data'!N424="poloodrostky nebo odrostky, prostokořenné i krytokořenné","po",0)))</f>
        <v>0</v>
      </c>
      <c r="N424" s="66"/>
      <c r="O424" s="66" t="n">
        <f aca="false">'Vstupní data'!O424</f>
        <v>0</v>
      </c>
      <c r="P424" s="66" t="n">
        <f aca="false">IF(O424&gt;0,VLOOKUP(CONCATENATE(VLOOKUP(I424,'Pril3-drev'!$H$5:$K$83,4,0),"-",'Vstupní data'!R424),K2!$C$15:$D$23,2,0),0)</f>
        <v>0</v>
      </c>
      <c r="Q424" s="66" t="n">
        <f aca="false">IF(O424&gt;0,VLOOKUP(I424,'Pril3-drev'!$H$5:$I$83,2,0),0)</f>
        <v>0</v>
      </c>
      <c r="R424" s="66" t="n">
        <f aca="false">IF(Q424&gt;0,VLOOKUP(Q424,'Pril6-okus'!$A$5:$B$17,2,0),0)</f>
        <v>0</v>
      </c>
      <c r="S424" s="66" t="n">
        <f aca="false">IF(O424&gt;0,VLOOKUP(I424,'Pril3-drev'!$H$5:$J$83,3,0),0)</f>
        <v>0</v>
      </c>
      <c r="T424" s="66" t="str">
        <f aca="false">IF(O424&gt;0,IF(L424="k",0.9*VLOOKUP(S424,'ha-pocty-vyhl'!$A$5:$B$20,2,0),IF(L424="po",0.8*VLOOKUP(S424,'ha-pocty-vyhl'!$A$5:$B$20,2,0),VLOOKUP(S424,'ha-pocty-vyhl'!$A$5:$B$20,2,0))),"")</f>
        <v/>
      </c>
      <c r="U424" s="66" t="n">
        <f aca="false">'Vstupní data'!P424</f>
        <v>0</v>
      </c>
      <c r="V424" s="66" t="n">
        <f aca="false">IF(O424&gt;0,1.3*T424*1000*Z424/10000,0)</f>
        <v>0</v>
      </c>
      <c r="W424" s="66" t="n">
        <f aca="false">IF(O424&gt;0,1.3*T424*1000*Z424/10000,0)</f>
        <v>0</v>
      </c>
      <c r="X424" s="66" t="n">
        <f aca="false">IF(O424&gt;0,IF(O424&gt;V424,V424,O424),0)</f>
        <v>0</v>
      </c>
      <c r="Y424" s="66" t="n">
        <f aca="false">IF(O424&gt;0,IF(IF(U424&gt;W424,W424,U424)&lt;X424,W424,IF(U424&gt;W424,W424,U424)),0)</f>
        <v>0</v>
      </c>
      <c r="Z424" s="66" t="n">
        <f aca="false">IF(O424&gt;0,IF(J424&gt;0,J424,K424*H424/100),0)</f>
        <v>0</v>
      </c>
      <c r="AA424" s="67" t="n">
        <f aca="false">IF(O424&gt;0,CEILING(R424*P424*X424/Y424*Z424,1),0)</f>
        <v>0</v>
      </c>
      <c r="AB424" s="68" t="n">
        <f aca="false">IF(O424&gt;0,AA424/O424,0)</f>
        <v>0</v>
      </c>
      <c r="AC424" s="66" t="n">
        <f aca="false">'Vstupní data'!W424</f>
        <v>0</v>
      </c>
      <c r="AI424" s="66" t="str">
        <f aca="false">IF(OR('Vstupní data'!T424&gt;0,'Vstupní data'!U424&gt;0),VLOOKUP(I424,'Pril3-drev'!$H$5:$J$83,3,0),"")</f>
        <v/>
      </c>
      <c r="AJ424" s="66" t="n">
        <f aca="false">IF('Vstupní data'!V424="prostokořenný",0,IF('Vstupní data'!V424="krytokořenný","k",IF('Vstupní data'!V424="poloodrostky nebo odrostky, prostokořenné i krytokořenné","po",0)))</f>
        <v>0</v>
      </c>
      <c r="AK424" s="66" t="n">
        <f aca="false">IF(OR('Vstupní data'!T424&gt;0,'Vstupní data'!U424&gt;0),IF(AJ424="k",0.9*VLOOKUP(AI424,'ha-pocty-vyhl'!$A$5:$B$20,2,0),IF(AJ424="po",0.8*VLOOKUP(AI424,'ha-pocty-vyhl'!$A$5:$B$20,2,0),VLOOKUP(AI424,'ha-pocty-vyhl'!$A$5:$B$20,2,0))),0)</f>
        <v>0</v>
      </c>
      <c r="AL424" s="66" t="n">
        <f aca="false">IF(OR('Vstupní data'!T424&gt;0,'Vstupní data'!U424&gt;0),'Vstupní data'!K424*'Vstupní data'!M424/100,0)</f>
        <v>0</v>
      </c>
      <c r="AM424" s="66" t="n">
        <f aca="false">IF(OR('Vstupní data'!T424&gt;0,'Vstupní data'!U424&gt;0),IF('Vstupní data'!T424&gt;0,'Vstupní data'!T424,ROUND(10*'Vstupní data'!U424/AK424,0)),0)</f>
        <v>0</v>
      </c>
      <c r="AN424" s="69" t="n">
        <f aca="false">IF('Vstupní data'!T424&gt;0,   IF('Vstupní data'!T424&lt;=AL424,'Vstupní data'!T424,AL424),   IF(AM424&lt;AL424,AM424,AL424))</f>
        <v>0</v>
      </c>
      <c r="AO424" s="69" t="n">
        <f aca="false">'Vstupní data'!X424</f>
        <v>0</v>
      </c>
      <c r="AP424" s="66" t="n">
        <f aca="false">IF(OR('Vstupní data'!T424&gt;0,'Vstupní data'!U424&gt;0),IF(I424&lt;&gt;0,VLOOKUP(I424,'Pril3-drev'!$H$5:$I$83,2,0),0),0)</f>
        <v>0</v>
      </c>
      <c r="AQ424" s="66" t="n">
        <f aca="false">'Vstupní data'!Y424</f>
        <v>0</v>
      </c>
      <c r="AR424" s="66" t="str">
        <f aca="false">IF(AC424&gt;5,   IF('Vstupní data'!Y424&gt;0,   VLOOKUP(VLOOKUP(CONCATENATE(VLOOKUP(I424,'Pril3-drev'!$H$4:$L$83,5,0),AC424),'Pril3-drev'!$Q$4:$R$2803,2,0),'AVB-BS'!$C$5:$S$29 ,LOOKUP(AQ424,'AVB-BS'!$D$3:$S$3,'AVB-BS'!$D$1:$S$1) ,0 )   ,   IF('Vstupní data'!Z424&gt;0,'Vstupní data'!Z424,0)) , "")</f>
        <v/>
      </c>
      <c r="AS424" s="70" t="str">
        <f aca="false">IF(AC424&gt;5,VLOOKUP(CONCATENATE(AP424,AR424),'Pril1-THLPa'!$H$6:$N$96,4,0),"")</f>
        <v/>
      </c>
      <c r="AT424" s="70" t="str">
        <f aca="false">IF(AC424&gt;5,VLOOKUP(CONCATENATE(AP424,AR424),'Pril1-THLPa'!$H$6:$N$96,5,0),"")</f>
        <v/>
      </c>
      <c r="AU424" s="70" t="str">
        <f aca="false">IF(AC424&gt;5,VLOOKUP(CONCATENATE(AP424,AR424),'Pril1-THLPa'!$H$6:$N$96,6,0),"")</f>
        <v/>
      </c>
      <c r="AV424" s="70" t="str">
        <f aca="false">IF(AC424&gt;5,VLOOKUP(CONCATENATE(AP424,AR424),'Pril1-THLPa'!$H$6:$N$96,7,0),"")</f>
        <v/>
      </c>
      <c r="AW424" s="70" t="str">
        <f aca="false">IF(AC424&gt;5,VLOOKUP(CONCATENATE(AP424,AR424),'Pril1-THLPa'!$H$6:$O$96,8,0),"")</f>
        <v/>
      </c>
      <c r="AX424" s="66" t="n">
        <f aca="false">IF(AC424&gt;0,IF(AND(AC424&gt;0,AC424&lt;=5),VLOOKUP(AP424,'Pril1-THLPa'!$A$6:$F$18,LOOKUP(AC424,'Pril1-THLPa'!$B$5:$F$5,'Pril1-THLPa'!$B$4:$F$4),0),AS424+AT424*(AC424-5)+AU424*POWER(AC424-5,2)+AV424*POWER(AC424-5,3)+AW424*POWER(AC424-5,4)),0)</f>
        <v>0</v>
      </c>
      <c r="AY424" s="71"/>
      <c r="AZ424" s="66" t="n">
        <f aca="false">'Vstupní data'!AA424</f>
        <v>0</v>
      </c>
      <c r="BA424" s="66" t="n">
        <f aca="false">IF(OR('Vstupní data'!T424&gt;0,'Vstupní data'!U424&gt;0),IF(AC424&lt;&gt;"",AX424*AO424/10*(100+AZ424)/100,0),0)</f>
        <v>0</v>
      </c>
      <c r="BB424" s="67" t="n">
        <f aca="false">IF(AC424&lt;&gt;"",ROUND(BA424*AN424,0),0)</f>
        <v>0</v>
      </c>
      <c r="BC424" s="68" t="str">
        <f aca="false">IF(AE424&gt;0,BB424/AE424,"")</f>
        <v/>
      </c>
      <c r="BD424" s="66" t="n">
        <f aca="false">'Vstupní data'!AE424</f>
        <v>0</v>
      </c>
      <c r="BF424" s="66" t="n">
        <f aca="false">'Vstupní data'!AC424</f>
        <v>0</v>
      </c>
      <c r="BH424" s="66" t="n">
        <f aca="false">'Vstupní data'!AD424</f>
        <v>0</v>
      </c>
      <c r="BI424" s="66" t="n">
        <f aca="false">'Vstupní data'!AF424</f>
        <v>0</v>
      </c>
      <c r="BJ424" s="69" t="n">
        <f aca="false">'Vstupní data'!AG424</f>
        <v>0</v>
      </c>
      <c r="BK424" s="69" t="n">
        <f aca="false">IF(BF424&lt;&gt;0,VLOOKUP(I424,'Pril3-drev'!$H$5:$I$83,2,0),0)</f>
        <v>0</v>
      </c>
      <c r="BL424" s="69" t="n">
        <f aca="false">IF(BF424&lt;&gt;0,VLOOKUP(BK424,'Pril3-drev'!$A$5:$C$17,3,0),0)</f>
        <v>0</v>
      </c>
      <c r="BM424" s="69" t="n">
        <f aca="false">'Vstupní data'!AH424</f>
        <v>0</v>
      </c>
      <c r="BN424" s="69" t="n">
        <f aca="false">IF('Vstupní data'!AH424&gt;0,   VLOOKUP(VLOOKUP(CONCATENATE(VLOOKUP(I424,'Pril3-drev'!$H$4:$L$83,5,0),BD424),'Pril3-drev'!$Q$4:$R$2803,2,0),'AVB-BS'!$C$5:$S$29 ,LOOKUP(BM424,'AVB-BS'!$D$3:$S$3,'AVB-BS'!$D$1:$S$1) ,0 )   ,   IF('Vstupní data'!AI424&gt;0,'Vstupní data'!AI424,0))</f>
        <v>0</v>
      </c>
      <c r="BO424" s="69" t="str">
        <f aca="false">IF(BX424&gt;5,VLOOKUP(CONCATENATE(BK424,BN424),'Pril1-THLPa'!$H$6:$N$96,4,0),"")</f>
        <v/>
      </c>
      <c r="BP424" s="69" t="str">
        <f aca="false">IF(BX424&gt;5,VLOOKUP(CONCATENATE(BK424,BN424),'Pril1-THLPa'!$H$6:$N$96,5,0),"")</f>
        <v/>
      </c>
      <c r="BQ424" s="69" t="str">
        <f aca="false">IF(BX424&gt;5,VLOOKUP(CONCATENATE(BK424,BN424),'Pril1-THLPa'!$H$6:$N$96,6,0),"")</f>
        <v/>
      </c>
      <c r="BR424" s="69" t="str">
        <f aca="false">IF(BX424&gt;5,VLOOKUP(CONCATENATE(BK424,BN424),'Pril1-THLPa'!$H$6:$N$96,7,0),"")</f>
        <v/>
      </c>
      <c r="BS424" s="69" t="str">
        <f aca="false">IF(BX424&gt;5,VLOOKUP(CONCATENATE(BK424,BN424),'Pril1-THLPa'!$H$6:$O$96,8,0),"")</f>
        <v/>
      </c>
      <c r="BT424" s="69" t="str">
        <f aca="false">IF(BF424&gt;0, IF(BK424="smrk",  VLOOKUP(VLOOKUP(BD424,'Pril9-K3'!$L$8:$M$207,2,0),'Pril9-K3'!$A$8:$J$16,LOOKUP(BN424,'Pril9-K3'!$A$7:$J$7,'Pril9-K3'!$A$5:$J$5),0), IF(AND(BK424&lt;&gt;"smrk",'Vstupní data'!AK424&lt;&gt;""),'Vstupní data'!AK424,   VLOOKUP(VLOOKUP(BD424,'Pril9-K3'!$L$8:$M$207,2,0),'Pril9-K3'!$A$8:$J$16,LOOKUP(BN424,'Pril9-K3'!$A$7:$J$7,'Pril9-K3'!$A$5:$J$5),0)   )),   "")</f>
        <v/>
      </c>
      <c r="BV424" s="69" t="n">
        <f aca="false">'Vstupní data'!AJ424</f>
        <v>0</v>
      </c>
      <c r="BW424" s="69" t="n">
        <f aca="false">IF(BF424&gt;0,IF(J424&gt;0,J424,K424*H424/100),0)</f>
        <v>0</v>
      </c>
      <c r="BX424" s="69" t="n">
        <f aca="false">IF(BF424&gt;0,IF(BJ424&gt;BL424,BL424,BJ424),0)</f>
        <v>0</v>
      </c>
      <c r="BY424" s="69" t="n">
        <f aca="false">IF(BD424=0,0,IF(AND(BX424&gt;0,BX424&lt;=5),  IF(AND(BX424&gt;0,BX424&lt;=5),VLOOKUP(BK424,'Pril1-THLPa'!$A$6:$F$18,IF(AND(BX424&gt;0,BX424&lt;=5),LOOKUP(BX424,'Pril1-THLPa'!$B$5:$F$5,'Pril1-THLPa'!$B$4:$F$4),""),0),""),  IF(BX424&gt;5,BO424+BP424*(BX424-5)+BQ424*POWER(BX424-5,2)+BR424*POWER(BX424-5,3)+BS424*POWER(BX424-5,4),"")))</f>
        <v>0</v>
      </c>
      <c r="BZ424" s="69" t="n">
        <f aca="false">IF(BY424&gt;0,BY424*BI424/10*BW424*(100+BV424)/100,0)</f>
        <v>0</v>
      </c>
      <c r="CA424" s="69" t="n">
        <f aca="false">IF(BD424&gt;0,BX424-IF(BD424&gt;BX424,BX424,BD424),0)</f>
        <v>0</v>
      </c>
      <c r="CB424" s="69" t="n">
        <f aca="false">POWER(1.01,CA424)</f>
        <v>1</v>
      </c>
      <c r="CC424" s="69" t="n">
        <f aca="false">IF(BF424&gt;0,IF(BF424&gt;BH424,1,BF424/BH424),0)</f>
        <v>0</v>
      </c>
      <c r="CD424" s="72" t="n">
        <f aca="false">IF(BD424=0,0,IF(BF424&gt;0,ROUND(IF(CB424&lt;&gt;0,BZ424*BT424*1/CB424*CC424,0),0),0))</f>
        <v>0</v>
      </c>
      <c r="CE424" s="73" t="str">
        <f aca="false">IF(BF424&gt;0,IF(BF424&gt;BH424,CD424/BF424,CD424/BH424),"")</f>
        <v/>
      </c>
      <c r="CF424" s="69" t="n">
        <f aca="false">'Vstupní data'!AM424</f>
        <v>0</v>
      </c>
      <c r="CG424" s="69" t="n">
        <f aca="false">'Vstupní data'!AN424</f>
        <v>0</v>
      </c>
      <c r="CH424" s="69" t="n">
        <f aca="false">'Vstupní data'!AO424</f>
        <v>0</v>
      </c>
      <c r="CI424" s="69" t="n">
        <f aca="false">'Vstupní data'!AP424</f>
        <v>0</v>
      </c>
      <c r="CJ424" s="72" t="n">
        <f aca="false">ROUND(CH424*CI424,0)</f>
        <v>0</v>
      </c>
      <c r="CK424" s="74" t="str">
        <f aca="false">IF(OR(AA424&gt;0,BB424&gt;0,CD424&gt;0,CJ424&gt;0),AA424+BB424+CD424+CJ424,"")</f>
        <v/>
      </c>
    </row>
    <row r="425" customFormat="false" ht="12.8" hidden="false" customHeight="false" outlineLevel="0" collapsed="false">
      <c r="A425" s="66" t="n">
        <f aca="false">'Vstupní data'!A425</f>
        <v>0</v>
      </c>
      <c r="F425" s="66" t="str">
        <f aca="false">CONCATENATE('Vstupní data'!F425,'Vstupní data'!G425,'Vstupní data'!H425,'Vstupní data'!I425)</f>
        <v/>
      </c>
      <c r="G425" s="66"/>
      <c r="H425" s="66" t="n">
        <f aca="false">'Vstupní data'!K425</f>
        <v>0</v>
      </c>
      <c r="I425" s="66" t="n">
        <f aca="false">'Vstupní data'!L425</f>
        <v>0</v>
      </c>
      <c r="J425" s="66" t="n">
        <f aca="false">'Vstupní data'!K425*'Vstupní data'!M425/100</f>
        <v>0</v>
      </c>
      <c r="L425" s="66" t="n">
        <f aca="false">IF('Vstupní data'!N425="prostokořenný",0,IF('Vstupní data'!N425="krytokořenný","k",IF('Vstupní data'!N425="poloodrostky nebo odrostky, prostokořenné i krytokořenné","po",0)))</f>
        <v>0</v>
      </c>
      <c r="N425" s="66"/>
      <c r="O425" s="66" t="n">
        <f aca="false">'Vstupní data'!O425</f>
        <v>0</v>
      </c>
      <c r="P425" s="66" t="n">
        <f aca="false">IF(O425&gt;0,VLOOKUP(CONCATENATE(VLOOKUP(I425,'Pril3-drev'!$H$5:$K$83,4,0),"-",'Vstupní data'!R425),K2!$C$15:$D$23,2,0),0)</f>
        <v>0</v>
      </c>
      <c r="Q425" s="66" t="n">
        <f aca="false">IF(O425&gt;0,VLOOKUP(I425,'Pril3-drev'!$H$5:$I$83,2,0),0)</f>
        <v>0</v>
      </c>
      <c r="R425" s="66" t="n">
        <f aca="false">IF(Q425&gt;0,VLOOKUP(Q425,'Pril6-okus'!$A$5:$B$17,2,0),0)</f>
        <v>0</v>
      </c>
      <c r="S425" s="66" t="n">
        <f aca="false">IF(O425&gt;0,VLOOKUP(I425,'Pril3-drev'!$H$5:$J$83,3,0),0)</f>
        <v>0</v>
      </c>
      <c r="T425" s="66" t="str">
        <f aca="false">IF(O425&gt;0,IF(L425="k",0.9*VLOOKUP(S425,'ha-pocty-vyhl'!$A$5:$B$20,2,0),IF(L425="po",0.8*VLOOKUP(S425,'ha-pocty-vyhl'!$A$5:$B$20,2,0),VLOOKUP(S425,'ha-pocty-vyhl'!$A$5:$B$20,2,0))),"")</f>
        <v/>
      </c>
      <c r="U425" s="66" t="n">
        <f aca="false">'Vstupní data'!P425</f>
        <v>0</v>
      </c>
      <c r="V425" s="66" t="n">
        <f aca="false">IF(O425&gt;0,1.3*T425*1000*Z425/10000,0)</f>
        <v>0</v>
      </c>
      <c r="W425" s="66" t="n">
        <f aca="false">IF(O425&gt;0,1.3*T425*1000*Z425/10000,0)</f>
        <v>0</v>
      </c>
      <c r="X425" s="66" t="n">
        <f aca="false">IF(O425&gt;0,IF(O425&gt;V425,V425,O425),0)</f>
        <v>0</v>
      </c>
      <c r="Y425" s="66" t="n">
        <f aca="false">IF(O425&gt;0,IF(IF(U425&gt;W425,W425,U425)&lt;X425,W425,IF(U425&gt;W425,W425,U425)),0)</f>
        <v>0</v>
      </c>
      <c r="Z425" s="66" t="n">
        <f aca="false">IF(O425&gt;0,IF(J425&gt;0,J425,K425*H425/100),0)</f>
        <v>0</v>
      </c>
      <c r="AA425" s="67" t="n">
        <f aca="false">IF(O425&gt;0,CEILING(R425*P425*X425/Y425*Z425,1),0)</f>
        <v>0</v>
      </c>
      <c r="AB425" s="68" t="n">
        <f aca="false">IF(O425&gt;0,AA425/O425,0)</f>
        <v>0</v>
      </c>
      <c r="AC425" s="66" t="n">
        <f aca="false">'Vstupní data'!W425</f>
        <v>0</v>
      </c>
      <c r="AI425" s="66" t="str">
        <f aca="false">IF(OR('Vstupní data'!T425&gt;0,'Vstupní data'!U425&gt;0),VLOOKUP(I425,'Pril3-drev'!$H$5:$J$83,3,0),"")</f>
        <v/>
      </c>
      <c r="AJ425" s="66" t="n">
        <f aca="false">IF('Vstupní data'!V425="prostokořenný",0,IF('Vstupní data'!V425="krytokořenný","k",IF('Vstupní data'!V425="poloodrostky nebo odrostky, prostokořenné i krytokořenné","po",0)))</f>
        <v>0</v>
      </c>
      <c r="AK425" s="66" t="n">
        <f aca="false">IF(OR('Vstupní data'!T425&gt;0,'Vstupní data'!U425&gt;0),IF(AJ425="k",0.9*VLOOKUP(AI425,'ha-pocty-vyhl'!$A$5:$B$20,2,0),IF(AJ425="po",0.8*VLOOKUP(AI425,'ha-pocty-vyhl'!$A$5:$B$20,2,0),VLOOKUP(AI425,'ha-pocty-vyhl'!$A$5:$B$20,2,0))),0)</f>
        <v>0</v>
      </c>
      <c r="AL425" s="66" t="n">
        <f aca="false">IF(OR('Vstupní data'!T425&gt;0,'Vstupní data'!U425&gt;0),'Vstupní data'!K425*'Vstupní data'!M425/100,0)</f>
        <v>0</v>
      </c>
      <c r="AM425" s="66" t="n">
        <f aca="false">IF(OR('Vstupní data'!T425&gt;0,'Vstupní data'!U425&gt;0),IF('Vstupní data'!T425&gt;0,'Vstupní data'!T425,ROUND(10*'Vstupní data'!U425/AK425,0)),0)</f>
        <v>0</v>
      </c>
      <c r="AN425" s="69" t="n">
        <f aca="false">IF('Vstupní data'!T425&gt;0,   IF('Vstupní data'!T425&lt;=AL425,'Vstupní data'!T425,AL425),   IF(AM425&lt;AL425,AM425,AL425))</f>
        <v>0</v>
      </c>
      <c r="AO425" s="69" t="n">
        <f aca="false">'Vstupní data'!X425</f>
        <v>0</v>
      </c>
      <c r="AP425" s="66" t="n">
        <f aca="false">IF(OR('Vstupní data'!T425&gt;0,'Vstupní data'!U425&gt;0),IF(I425&lt;&gt;0,VLOOKUP(I425,'Pril3-drev'!$H$5:$I$83,2,0),0),0)</f>
        <v>0</v>
      </c>
      <c r="AQ425" s="66" t="n">
        <f aca="false">'Vstupní data'!Y425</f>
        <v>0</v>
      </c>
      <c r="AR425" s="66" t="str">
        <f aca="false">IF(AC425&gt;5,   IF('Vstupní data'!Y425&gt;0,   VLOOKUP(VLOOKUP(CONCATENATE(VLOOKUP(I425,'Pril3-drev'!$H$4:$L$83,5,0),AC425),'Pril3-drev'!$Q$4:$R$2803,2,0),'AVB-BS'!$C$5:$S$29 ,LOOKUP(AQ425,'AVB-BS'!$D$3:$S$3,'AVB-BS'!$D$1:$S$1) ,0 )   ,   IF('Vstupní data'!Z425&gt;0,'Vstupní data'!Z425,0)) , "")</f>
        <v/>
      </c>
      <c r="AS425" s="70" t="str">
        <f aca="false">IF(AC425&gt;5,VLOOKUP(CONCATENATE(AP425,AR425),'Pril1-THLPa'!$H$6:$N$96,4,0),"")</f>
        <v/>
      </c>
      <c r="AT425" s="70" t="str">
        <f aca="false">IF(AC425&gt;5,VLOOKUP(CONCATENATE(AP425,AR425),'Pril1-THLPa'!$H$6:$N$96,5,0),"")</f>
        <v/>
      </c>
      <c r="AU425" s="70" t="str">
        <f aca="false">IF(AC425&gt;5,VLOOKUP(CONCATENATE(AP425,AR425),'Pril1-THLPa'!$H$6:$N$96,6,0),"")</f>
        <v/>
      </c>
      <c r="AV425" s="70" t="str">
        <f aca="false">IF(AC425&gt;5,VLOOKUP(CONCATENATE(AP425,AR425),'Pril1-THLPa'!$H$6:$N$96,7,0),"")</f>
        <v/>
      </c>
      <c r="AW425" s="70" t="str">
        <f aca="false">IF(AC425&gt;5,VLOOKUP(CONCATENATE(AP425,AR425),'Pril1-THLPa'!$H$6:$O$96,8,0),"")</f>
        <v/>
      </c>
      <c r="AX425" s="66" t="n">
        <f aca="false">IF(AC425&gt;0,IF(AND(AC425&gt;0,AC425&lt;=5),VLOOKUP(AP425,'Pril1-THLPa'!$A$6:$F$18,LOOKUP(AC425,'Pril1-THLPa'!$B$5:$F$5,'Pril1-THLPa'!$B$4:$F$4),0),AS425+AT425*(AC425-5)+AU425*POWER(AC425-5,2)+AV425*POWER(AC425-5,3)+AW425*POWER(AC425-5,4)),0)</f>
        <v>0</v>
      </c>
      <c r="AY425" s="71"/>
      <c r="AZ425" s="66" t="n">
        <f aca="false">'Vstupní data'!AA425</f>
        <v>0</v>
      </c>
      <c r="BA425" s="66" t="n">
        <f aca="false">IF(OR('Vstupní data'!T425&gt;0,'Vstupní data'!U425&gt;0),IF(AC425&lt;&gt;"",AX425*AO425/10*(100+AZ425)/100,0),0)</f>
        <v>0</v>
      </c>
      <c r="BB425" s="67" t="n">
        <f aca="false">IF(AC425&lt;&gt;"",ROUND(BA425*AN425,0),0)</f>
        <v>0</v>
      </c>
      <c r="BC425" s="68" t="str">
        <f aca="false">IF(AE425&gt;0,BB425/AE425,"")</f>
        <v/>
      </c>
      <c r="BD425" s="66" t="n">
        <f aca="false">'Vstupní data'!AE425</f>
        <v>0</v>
      </c>
      <c r="BF425" s="66" t="n">
        <f aca="false">'Vstupní data'!AC425</f>
        <v>0</v>
      </c>
      <c r="BH425" s="66" t="n">
        <f aca="false">'Vstupní data'!AD425</f>
        <v>0</v>
      </c>
      <c r="BI425" s="66" t="n">
        <f aca="false">'Vstupní data'!AF425</f>
        <v>0</v>
      </c>
      <c r="BJ425" s="69" t="n">
        <f aca="false">'Vstupní data'!AG425</f>
        <v>0</v>
      </c>
      <c r="BK425" s="69" t="n">
        <f aca="false">IF(BF425&lt;&gt;0,VLOOKUP(I425,'Pril3-drev'!$H$5:$I$83,2,0),0)</f>
        <v>0</v>
      </c>
      <c r="BL425" s="69" t="n">
        <f aca="false">IF(BF425&lt;&gt;0,VLOOKUP(BK425,'Pril3-drev'!$A$5:$C$17,3,0),0)</f>
        <v>0</v>
      </c>
      <c r="BM425" s="69" t="n">
        <f aca="false">'Vstupní data'!AH425</f>
        <v>0</v>
      </c>
      <c r="BN425" s="69" t="n">
        <f aca="false">IF('Vstupní data'!AH425&gt;0,   VLOOKUP(VLOOKUP(CONCATENATE(VLOOKUP(I425,'Pril3-drev'!$H$4:$L$83,5,0),BD425),'Pril3-drev'!$Q$4:$R$2803,2,0),'AVB-BS'!$C$5:$S$29 ,LOOKUP(BM425,'AVB-BS'!$D$3:$S$3,'AVB-BS'!$D$1:$S$1) ,0 )   ,   IF('Vstupní data'!AI425&gt;0,'Vstupní data'!AI425,0))</f>
        <v>0</v>
      </c>
      <c r="BO425" s="69" t="str">
        <f aca="false">IF(BX425&gt;5,VLOOKUP(CONCATENATE(BK425,BN425),'Pril1-THLPa'!$H$6:$N$96,4,0),"")</f>
        <v/>
      </c>
      <c r="BP425" s="69" t="str">
        <f aca="false">IF(BX425&gt;5,VLOOKUP(CONCATENATE(BK425,BN425),'Pril1-THLPa'!$H$6:$N$96,5,0),"")</f>
        <v/>
      </c>
      <c r="BQ425" s="69" t="str">
        <f aca="false">IF(BX425&gt;5,VLOOKUP(CONCATENATE(BK425,BN425),'Pril1-THLPa'!$H$6:$N$96,6,0),"")</f>
        <v/>
      </c>
      <c r="BR425" s="69" t="str">
        <f aca="false">IF(BX425&gt;5,VLOOKUP(CONCATENATE(BK425,BN425),'Pril1-THLPa'!$H$6:$N$96,7,0),"")</f>
        <v/>
      </c>
      <c r="BS425" s="69" t="str">
        <f aca="false">IF(BX425&gt;5,VLOOKUP(CONCATENATE(BK425,BN425),'Pril1-THLPa'!$H$6:$O$96,8,0),"")</f>
        <v/>
      </c>
      <c r="BT425" s="69" t="str">
        <f aca="false">IF(BF425&gt;0, IF(BK425="smrk",  VLOOKUP(VLOOKUP(BD425,'Pril9-K3'!$L$8:$M$207,2,0),'Pril9-K3'!$A$8:$J$16,LOOKUP(BN425,'Pril9-K3'!$A$7:$J$7,'Pril9-K3'!$A$5:$J$5),0), IF(AND(BK425&lt;&gt;"smrk",'Vstupní data'!AK425&lt;&gt;""),'Vstupní data'!AK425,   VLOOKUP(VLOOKUP(BD425,'Pril9-K3'!$L$8:$M$207,2,0),'Pril9-K3'!$A$8:$J$16,LOOKUP(BN425,'Pril9-K3'!$A$7:$J$7,'Pril9-K3'!$A$5:$J$5),0)   )),   "")</f>
        <v/>
      </c>
      <c r="BV425" s="69" t="n">
        <f aca="false">'Vstupní data'!AJ425</f>
        <v>0</v>
      </c>
      <c r="BW425" s="69" t="n">
        <f aca="false">IF(BF425&gt;0,IF(J425&gt;0,J425,K425*H425/100),0)</f>
        <v>0</v>
      </c>
      <c r="BX425" s="69" t="n">
        <f aca="false">IF(BF425&gt;0,IF(BJ425&gt;BL425,BL425,BJ425),0)</f>
        <v>0</v>
      </c>
      <c r="BY425" s="69" t="n">
        <f aca="false">IF(BD425=0,0,IF(AND(BX425&gt;0,BX425&lt;=5),  IF(AND(BX425&gt;0,BX425&lt;=5),VLOOKUP(BK425,'Pril1-THLPa'!$A$6:$F$18,IF(AND(BX425&gt;0,BX425&lt;=5),LOOKUP(BX425,'Pril1-THLPa'!$B$5:$F$5,'Pril1-THLPa'!$B$4:$F$4),""),0),""),  IF(BX425&gt;5,BO425+BP425*(BX425-5)+BQ425*POWER(BX425-5,2)+BR425*POWER(BX425-5,3)+BS425*POWER(BX425-5,4),"")))</f>
        <v>0</v>
      </c>
      <c r="BZ425" s="69" t="n">
        <f aca="false">IF(BY425&gt;0,BY425*BI425/10*BW425*(100+BV425)/100,0)</f>
        <v>0</v>
      </c>
      <c r="CA425" s="69" t="n">
        <f aca="false">IF(BD425&gt;0,BX425-IF(BD425&gt;BX425,BX425,BD425),0)</f>
        <v>0</v>
      </c>
      <c r="CB425" s="69" t="n">
        <f aca="false">POWER(1.01,CA425)</f>
        <v>1</v>
      </c>
      <c r="CC425" s="69" t="n">
        <f aca="false">IF(BF425&gt;0,IF(BF425&gt;BH425,1,BF425/BH425),0)</f>
        <v>0</v>
      </c>
      <c r="CD425" s="72" t="n">
        <f aca="false">IF(BD425=0,0,IF(BF425&gt;0,ROUND(IF(CB425&lt;&gt;0,BZ425*BT425*1/CB425*CC425,0),0),0))</f>
        <v>0</v>
      </c>
      <c r="CE425" s="73" t="str">
        <f aca="false">IF(BF425&gt;0,IF(BF425&gt;BH425,CD425/BF425,CD425/BH425),"")</f>
        <v/>
      </c>
      <c r="CF425" s="69" t="n">
        <f aca="false">'Vstupní data'!AM425</f>
        <v>0</v>
      </c>
      <c r="CG425" s="69" t="n">
        <f aca="false">'Vstupní data'!AN425</f>
        <v>0</v>
      </c>
      <c r="CH425" s="69" t="n">
        <f aca="false">'Vstupní data'!AO425</f>
        <v>0</v>
      </c>
      <c r="CI425" s="69" t="n">
        <f aca="false">'Vstupní data'!AP425</f>
        <v>0</v>
      </c>
      <c r="CJ425" s="72" t="n">
        <f aca="false">ROUND(CH425*CI425,0)</f>
        <v>0</v>
      </c>
      <c r="CK425" s="74" t="str">
        <f aca="false">IF(OR(AA425&gt;0,BB425&gt;0,CD425&gt;0,CJ425&gt;0),AA425+BB425+CD425+CJ425,"")</f>
        <v/>
      </c>
    </row>
    <row r="426" customFormat="false" ht="12.8" hidden="false" customHeight="false" outlineLevel="0" collapsed="false">
      <c r="A426" s="66" t="n">
        <f aca="false">'Vstupní data'!A426</f>
        <v>0</v>
      </c>
      <c r="F426" s="66" t="str">
        <f aca="false">CONCATENATE('Vstupní data'!F426,'Vstupní data'!G426,'Vstupní data'!H426,'Vstupní data'!I426)</f>
        <v/>
      </c>
      <c r="G426" s="66"/>
      <c r="H426" s="66" t="n">
        <f aca="false">'Vstupní data'!K426</f>
        <v>0</v>
      </c>
      <c r="I426" s="66" t="n">
        <f aca="false">'Vstupní data'!L426</f>
        <v>0</v>
      </c>
      <c r="J426" s="66" t="n">
        <f aca="false">'Vstupní data'!K426*'Vstupní data'!M426/100</f>
        <v>0</v>
      </c>
      <c r="L426" s="66" t="n">
        <f aca="false">IF('Vstupní data'!N426="prostokořenný",0,IF('Vstupní data'!N426="krytokořenný","k",IF('Vstupní data'!N426="poloodrostky nebo odrostky, prostokořenné i krytokořenné","po",0)))</f>
        <v>0</v>
      </c>
      <c r="N426" s="66"/>
      <c r="O426" s="66" t="n">
        <f aca="false">'Vstupní data'!O426</f>
        <v>0</v>
      </c>
      <c r="P426" s="66" t="n">
        <f aca="false">IF(O426&gt;0,VLOOKUP(CONCATENATE(VLOOKUP(I426,'Pril3-drev'!$H$5:$K$83,4,0),"-",'Vstupní data'!R426),K2!$C$15:$D$23,2,0),0)</f>
        <v>0</v>
      </c>
      <c r="Q426" s="66" t="n">
        <f aca="false">IF(O426&gt;0,VLOOKUP(I426,'Pril3-drev'!$H$5:$I$83,2,0),0)</f>
        <v>0</v>
      </c>
      <c r="R426" s="66" t="n">
        <f aca="false">IF(Q426&gt;0,VLOOKUP(Q426,'Pril6-okus'!$A$5:$B$17,2,0),0)</f>
        <v>0</v>
      </c>
      <c r="S426" s="66" t="n">
        <f aca="false">IF(O426&gt;0,VLOOKUP(I426,'Pril3-drev'!$H$5:$J$83,3,0),0)</f>
        <v>0</v>
      </c>
      <c r="T426" s="66" t="str">
        <f aca="false">IF(O426&gt;0,IF(L426="k",0.9*VLOOKUP(S426,'ha-pocty-vyhl'!$A$5:$B$20,2,0),IF(L426="po",0.8*VLOOKUP(S426,'ha-pocty-vyhl'!$A$5:$B$20,2,0),VLOOKUP(S426,'ha-pocty-vyhl'!$A$5:$B$20,2,0))),"")</f>
        <v/>
      </c>
      <c r="U426" s="66" t="n">
        <f aca="false">'Vstupní data'!P426</f>
        <v>0</v>
      </c>
      <c r="V426" s="66" t="n">
        <f aca="false">IF(O426&gt;0,1.3*T426*1000*Z426/10000,0)</f>
        <v>0</v>
      </c>
      <c r="W426" s="66" t="n">
        <f aca="false">IF(O426&gt;0,1.3*T426*1000*Z426/10000,0)</f>
        <v>0</v>
      </c>
      <c r="X426" s="66" t="n">
        <f aca="false">IF(O426&gt;0,IF(O426&gt;V426,V426,O426),0)</f>
        <v>0</v>
      </c>
      <c r="Y426" s="66" t="n">
        <f aca="false">IF(O426&gt;0,IF(IF(U426&gt;W426,W426,U426)&lt;X426,W426,IF(U426&gt;W426,W426,U426)),0)</f>
        <v>0</v>
      </c>
      <c r="Z426" s="66" t="n">
        <f aca="false">IF(O426&gt;0,IF(J426&gt;0,J426,K426*H426/100),0)</f>
        <v>0</v>
      </c>
      <c r="AA426" s="67" t="n">
        <f aca="false">IF(O426&gt;0,CEILING(R426*P426*X426/Y426*Z426,1),0)</f>
        <v>0</v>
      </c>
      <c r="AB426" s="68" t="n">
        <f aca="false">IF(O426&gt;0,AA426/O426,0)</f>
        <v>0</v>
      </c>
      <c r="AC426" s="66" t="n">
        <f aca="false">'Vstupní data'!W426</f>
        <v>0</v>
      </c>
      <c r="AI426" s="66" t="str">
        <f aca="false">IF(OR('Vstupní data'!T426&gt;0,'Vstupní data'!U426&gt;0),VLOOKUP(I426,'Pril3-drev'!$H$5:$J$83,3,0),"")</f>
        <v/>
      </c>
      <c r="AJ426" s="66" t="n">
        <f aca="false">IF('Vstupní data'!V426="prostokořenný",0,IF('Vstupní data'!V426="krytokořenný","k",IF('Vstupní data'!V426="poloodrostky nebo odrostky, prostokořenné i krytokořenné","po",0)))</f>
        <v>0</v>
      </c>
      <c r="AK426" s="66" t="n">
        <f aca="false">IF(OR('Vstupní data'!T426&gt;0,'Vstupní data'!U426&gt;0),IF(AJ426="k",0.9*VLOOKUP(AI426,'ha-pocty-vyhl'!$A$5:$B$20,2,0),IF(AJ426="po",0.8*VLOOKUP(AI426,'ha-pocty-vyhl'!$A$5:$B$20,2,0),VLOOKUP(AI426,'ha-pocty-vyhl'!$A$5:$B$20,2,0))),0)</f>
        <v>0</v>
      </c>
      <c r="AL426" s="66" t="n">
        <f aca="false">IF(OR('Vstupní data'!T426&gt;0,'Vstupní data'!U426&gt;0),'Vstupní data'!K426*'Vstupní data'!M426/100,0)</f>
        <v>0</v>
      </c>
      <c r="AM426" s="66" t="n">
        <f aca="false">IF(OR('Vstupní data'!T426&gt;0,'Vstupní data'!U426&gt;0),IF('Vstupní data'!T426&gt;0,'Vstupní data'!T426,ROUND(10*'Vstupní data'!U426/AK426,0)),0)</f>
        <v>0</v>
      </c>
      <c r="AN426" s="69" t="n">
        <f aca="false">IF('Vstupní data'!T426&gt;0,   IF('Vstupní data'!T426&lt;=AL426,'Vstupní data'!T426,AL426),   IF(AM426&lt;AL426,AM426,AL426))</f>
        <v>0</v>
      </c>
      <c r="AO426" s="69" t="n">
        <f aca="false">'Vstupní data'!X426</f>
        <v>0</v>
      </c>
      <c r="AP426" s="66" t="n">
        <f aca="false">IF(OR('Vstupní data'!T426&gt;0,'Vstupní data'!U426&gt;0),IF(I426&lt;&gt;0,VLOOKUP(I426,'Pril3-drev'!$H$5:$I$83,2,0),0),0)</f>
        <v>0</v>
      </c>
      <c r="AQ426" s="66" t="n">
        <f aca="false">'Vstupní data'!Y426</f>
        <v>0</v>
      </c>
      <c r="AR426" s="66" t="str">
        <f aca="false">IF(AC426&gt;5,   IF('Vstupní data'!Y426&gt;0,   VLOOKUP(VLOOKUP(CONCATENATE(VLOOKUP(I426,'Pril3-drev'!$H$4:$L$83,5,0),AC426),'Pril3-drev'!$Q$4:$R$2803,2,0),'AVB-BS'!$C$5:$S$29 ,LOOKUP(AQ426,'AVB-BS'!$D$3:$S$3,'AVB-BS'!$D$1:$S$1) ,0 )   ,   IF('Vstupní data'!Z426&gt;0,'Vstupní data'!Z426,0)) , "")</f>
        <v/>
      </c>
      <c r="AS426" s="70" t="str">
        <f aca="false">IF(AC426&gt;5,VLOOKUP(CONCATENATE(AP426,AR426),'Pril1-THLPa'!$H$6:$N$96,4,0),"")</f>
        <v/>
      </c>
      <c r="AT426" s="70" t="str">
        <f aca="false">IF(AC426&gt;5,VLOOKUP(CONCATENATE(AP426,AR426),'Pril1-THLPa'!$H$6:$N$96,5,0),"")</f>
        <v/>
      </c>
      <c r="AU426" s="70" t="str">
        <f aca="false">IF(AC426&gt;5,VLOOKUP(CONCATENATE(AP426,AR426),'Pril1-THLPa'!$H$6:$N$96,6,0),"")</f>
        <v/>
      </c>
      <c r="AV426" s="70" t="str">
        <f aca="false">IF(AC426&gt;5,VLOOKUP(CONCATENATE(AP426,AR426),'Pril1-THLPa'!$H$6:$N$96,7,0),"")</f>
        <v/>
      </c>
      <c r="AW426" s="70" t="str">
        <f aca="false">IF(AC426&gt;5,VLOOKUP(CONCATENATE(AP426,AR426),'Pril1-THLPa'!$H$6:$O$96,8,0),"")</f>
        <v/>
      </c>
      <c r="AX426" s="66" t="n">
        <f aca="false">IF(AC426&gt;0,IF(AND(AC426&gt;0,AC426&lt;=5),VLOOKUP(AP426,'Pril1-THLPa'!$A$6:$F$18,LOOKUP(AC426,'Pril1-THLPa'!$B$5:$F$5,'Pril1-THLPa'!$B$4:$F$4),0),AS426+AT426*(AC426-5)+AU426*POWER(AC426-5,2)+AV426*POWER(AC426-5,3)+AW426*POWER(AC426-5,4)),0)</f>
        <v>0</v>
      </c>
      <c r="AY426" s="71"/>
      <c r="AZ426" s="66" t="n">
        <f aca="false">'Vstupní data'!AA426</f>
        <v>0</v>
      </c>
      <c r="BA426" s="66" t="n">
        <f aca="false">IF(OR('Vstupní data'!T426&gt;0,'Vstupní data'!U426&gt;0),IF(AC426&lt;&gt;"",AX426*AO426/10*(100+AZ426)/100,0),0)</f>
        <v>0</v>
      </c>
      <c r="BB426" s="67" t="n">
        <f aca="false">IF(AC426&lt;&gt;"",ROUND(BA426*AN426,0),0)</f>
        <v>0</v>
      </c>
      <c r="BC426" s="68" t="str">
        <f aca="false">IF(AE426&gt;0,BB426/AE426,"")</f>
        <v/>
      </c>
      <c r="BD426" s="66" t="n">
        <f aca="false">'Vstupní data'!AE426</f>
        <v>0</v>
      </c>
      <c r="BF426" s="66" t="n">
        <f aca="false">'Vstupní data'!AC426</f>
        <v>0</v>
      </c>
      <c r="BH426" s="66" t="n">
        <f aca="false">'Vstupní data'!AD426</f>
        <v>0</v>
      </c>
      <c r="BI426" s="66" t="n">
        <f aca="false">'Vstupní data'!AF426</f>
        <v>0</v>
      </c>
      <c r="BJ426" s="69" t="n">
        <f aca="false">'Vstupní data'!AG426</f>
        <v>0</v>
      </c>
      <c r="BK426" s="69" t="n">
        <f aca="false">IF(BF426&lt;&gt;0,VLOOKUP(I426,'Pril3-drev'!$H$5:$I$83,2,0),0)</f>
        <v>0</v>
      </c>
      <c r="BL426" s="69" t="n">
        <f aca="false">IF(BF426&lt;&gt;0,VLOOKUP(BK426,'Pril3-drev'!$A$5:$C$17,3,0),0)</f>
        <v>0</v>
      </c>
      <c r="BM426" s="69" t="n">
        <f aca="false">'Vstupní data'!AH426</f>
        <v>0</v>
      </c>
      <c r="BN426" s="69" t="n">
        <f aca="false">IF('Vstupní data'!AH426&gt;0,   VLOOKUP(VLOOKUP(CONCATENATE(VLOOKUP(I426,'Pril3-drev'!$H$4:$L$83,5,0),BD426),'Pril3-drev'!$Q$4:$R$2803,2,0),'AVB-BS'!$C$5:$S$29 ,LOOKUP(BM426,'AVB-BS'!$D$3:$S$3,'AVB-BS'!$D$1:$S$1) ,0 )   ,   IF('Vstupní data'!AI426&gt;0,'Vstupní data'!AI426,0))</f>
        <v>0</v>
      </c>
      <c r="BO426" s="69" t="str">
        <f aca="false">IF(BX426&gt;5,VLOOKUP(CONCATENATE(BK426,BN426),'Pril1-THLPa'!$H$6:$N$96,4,0),"")</f>
        <v/>
      </c>
      <c r="BP426" s="69" t="str">
        <f aca="false">IF(BX426&gt;5,VLOOKUP(CONCATENATE(BK426,BN426),'Pril1-THLPa'!$H$6:$N$96,5,0),"")</f>
        <v/>
      </c>
      <c r="BQ426" s="69" t="str">
        <f aca="false">IF(BX426&gt;5,VLOOKUP(CONCATENATE(BK426,BN426),'Pril1-THLPa'!$H$6:$N$96,6,0),"")</f>
        <v/>
      </c>
      <c r="BR426" s="69" t="str">
        <f aca="false">IF(BX426&gt;5,VLOOKUP(CONCATENATE(BK426,BN426),'Pril1-THLPa'!$H$6:$N$96,7,0),"")</f>
        <v/>
      </c>
      <c r="BS426" s="69" t="str">
        <f aca="false">IF(BX426&gt;5,VLOOKUP(CONCATENATE(BK426,BN426),'Pril1-THLPa'!$H$6:$O$96,8,0),"")</f>
        <v/>
      </c>
      <c r="BT426" s="69" t="str">
        <f aca="false">IF(BF426&gt;0, IF(BK426="smrk",  VLOOKUP(VLOOKUP(BD426,'Pril9-K3'!$L$8:$M$207,2,0),'Pril9-K3'!$A$8:$J$16,LOOKUP(BN426,'Pril9-K3'!$A$7:$J$7,'Pril9-K3'!$A$5:$J$5),0), IF(AND(BK426&lt;&gt;"smrk",'Vstupní data'!AK426&lt;&gt;""),'Vstupní data'!AK426,   VLOOKUP(VLOOKUP(BD426,'Pril9-K3'!$L$8:$M$207,2,0),'Pril9-K3'!$A$8:$J$16,LOOKUP(BN426,'Pril9-K3'!$A$7:$J$7,'Pril9-K3'!$A$5:$J$5),0)   )),   "")</f>
        <v/>
      </c>
      <c r="BV426" s="69" t="n">
        <f aca="false">'Vstupní data'!AJ426</f>
        <v>0</v>
      </c>
      <c r="BW426" s="69" t="n">
        <f aca="false">IF(BF426&gt;0,IF(J426&gt;0,J426,K426*H426/100),0)</f>
        <v>0</v>
      </c>
      <c r="BX426" s="69" t="n">
        <f aca="false">IF(BF426&gt;0,IF(BJ426&gt;BL426,BL426,BJ426),0)</f>
        <v>0</v>
      </c>
      <c r="BY426" s="69" t="n">
        <f aca="false">IF(BD426=0,0,IF(AND(BX426&gt;0,BX426&lt;=5),  IF(AND(BX426&gt;0,BX426&lt;=5),VLOOKUP(BK426,'Pril1-THLPa'!$A$6:$F$18,IF(AND(BX426&gt;0,BX426&lt;=5),LOOKUP(BX426,'Pril1-THLPa'!$B$5:$F$5,'Pril1-THLPa'!$B$4:$F$4),""),0),""),  IF(BX426&gt;5,BO426+BP426*(BX426-5)+BQ426*POWER(BX426-5,2)+BR426*POWER(BX426-5,3)+BS426*POWER(BX426-5,4),"")))</f>
        <v>0</v>
      </c>
      <c r="BZ426" s="69" t="n">
        <f aca="false">IF(BY426&gt;0,BY426*BI426/10*BW426*(100+BV426)/100,0)</f>
        <v>0</v>
      </c>
      <c r="CA426" s="69" t="n">
        <f aca="false">IF(BD426&gt;0,BX426-IF(BD426&gt;BX426,BX426,BD426),0)</f>
        <v>0</v>
      </c>
      <c r="CB426" s="69" t="n">
        <f aca="false">POWER(1.01,CA426)</f>
        <v>1</v>
      </c>
      <c r="CC426" s="69" t="n">
        <f aca="false">IF(BF426&gt;0,IF(BF426&gt;BH426,1,BF426/BH426),0)</f>
        <v>0</v>
      </c>
      <c r="CD426" s="72" t="n">
        <f aca="false">IF(BD426=0,0,IF(BF426&gt;0,ROUND(IF(CB426&lt;&gt;0,BZ426*BT426*1/CB426*CC426,0),0),0))</f>
        <v>0</v>
      </c>
      <c r="CE426" s="73" t="str">
        <f aca="false">IF(BF426&gt;0,IF(BF426&gt;BH426,CD426/BF426,CD426/BH426),"")</f>
        <v/>
      </c>
      <c r="CF426" s="69" t="n">
        <f aca="false">'Vstupní data'!AM426</f>
        <v>0</v>
      </c>
      <c r="CG426" s="69" t="n">
        <f aca="false">'Vstupní data'!AN426</f>
        <v>0</v>
      </c>
      <c r="CH426" s="69" t="n">
        <f aca="false">'Vstupní data'!AO426</f>
        <v>0</v>
      </c>
      <c r="CI426" s="69" t="n">
        <f aca="false">'Vstupní data'!AP426</f>
        <v>0</v>
      </c>
      <c r="CJ426" s="72" t="n">
        <f aca="false">ROUND(CH426*CI426,0)</f>
        <v>0</v>
      </c>
      <c r="CK426" s="74" t="str">
        <f aca="false">IF(OR(AA426&gt;0,BB426&gt;0,CD426&gt;0,CJ426&gt;0),AA426+BB426+CD426+CJ426,"")</f>
        <v/>
      </c>
    </row>
    <row r="427" customFormat="false" ht="12.8" hidden="false" customHeight="false" outlineLevel="0" collapsed="false">
      <c r="A427" s="66" t="n">
        <f aca="false">'Vstupní data'!A427</f>
        <v>0</v>
      </c>
      <c r="F427" s="66" t="str">
        <f aca="false">CONCATENATE('Vstupní data'!F427,'Vstupní data'!G427,'Vstupní data'!H427,'Vstupní data'!I427)</f>
        <v/>
      </c>
      <c r="G427" s="66"/>
      <c r="H427" s="66" t="n">
        <f aca="false">'Vstupní data'!K427</f>
        <v>0</v>
      </c>
      <c r="I427" s="66" t="n">
        <f aca="false">'Vstupní data'!L427</f>
        <v>0</v>
      </c>
      <c r="J427" s="66" t="n">
        <f aca="false">'Vstupní data'!K427*'Vstupní data'!M427/100</f>
        <v>0</v>
      </c>
      <c r="L427" s="66" t="n">
        <f aca="false">IF('Vstupní data'!N427="prostokořenný",0,IF('Vstupní data'!N427="krytokořenný","k",IF('Vstupní data'!N427="poloodrostky nebo odrostky, prostokořenné i krytokořenné","po",0)))</f>
        <v>0</v>
      </c>
      <c r="N427" s="66"/>
      <c r="O427" s="66" t="n">
        <f aca="false">'Vstupní data'!O427</f>
        <v>0</v>
      </c>
      <c r="P427" s="66" t="n">
        <f aca="false">IF(O427&gt;0,VLOOKUP(CONCATENATE(VLOOKUP(I427,'Pril3-drev'!$H$5:$K$83,4,0),"-",'Vstupní data'!R427),K2!$C$15:$D$23,2,0),0)</f>
        <v>0</v>
      </c>
      <c r="Q427" s="66" t="n">
        <f aca="false">IF(O427&gt;0,VLOOKUP(I427,'Pril3-drev'!$H$5:$I$83,2,0),0)</f>
        <v>0</v>
      </c>
      <c r="R427" s="66" t="n">
        <f aca="false">IF(Q427&gt;0,VLOOKUP(Q427,'Pril6-okus'!$A$5:$B$17,2,0),0)</f>
        <v>0</v>
      </c>
      <c r="S427" s="66" t="n">
        <f aca="false">IF(O427&gt;0,VLOOKUP(I427,'Pril3-drev'!$H$5:$J$83,3,0),0)</f>
        <v>0</v>
      </c>
      <c r="T427" s="66" t="str">
        <f aca="false">IF(O427&gt;0,IF(L427="k",0.9*VLOOKUP(S427,'ha-pocty-vyhl'!$A$5:$B$20,2,0),IF(L427="po",0.8*VLOOKUP(S427,'ha-pocty-vyhl'!$A$5:$B$20,2,0),VLOOKUP(S427,'ha-pocty-vyhl'!$A$5:$B$20,2,0))),"")</f>
        <v/>
      </c>
      <c r="U427" s="66" t="n">
        <f aca="false">'Vstupní data'!P427</f>
        <v>0</v>
      </c>
      <c r="V427" s="66" t="n">
        <f aca="false">IF(O427&gt;0,1.3*T427*1000*Z427/10000,0)</f>
        <v>0</v>
      </c>
      <c r="W427" s="66" t="n">
        <f aca="false">IF(O427&gt;0,1.3*T427*1000*Z427/10000,0)</f>
        <v>0</v>
      </c>
      <c r="X427" s="66" t="n">
        <f aca="false">IF(O427&gt;0,IF(O427&gt;V427,V427,O427),0)</f>
        <v>0</v>
      </c>
      <c r="Y427" s="66" t="n">
        <f aca="false">IF(O427&gt;0,IF(IF(U427&gt;W427,W427,U427)&lt;X427,W427,IF(U427&gt;W427,W427,U427)),0)</f>
        <v>0</v>
      </c>
      <c r="Z427" s="66" t="n">
        <f aca="false">IF(O427&gt;0,IF(J427&gt;0,J427,K427*H427/100),0)</f>
        <v>0</v>
      </c>
      <c r="AA427" s="67" t="n">
        <f aca="false">IF(O427&gt;0,CEILING(R427*P427*X427/Y427*Z427,1),0)</f>
        <v>0</v>
      </c>
      <c r="AB427" s="68" t="n">
        <f aca="false">IF(O427&gt;0,AA427/O427,0)</f>
        <v>0</v>
      </c>
      <c r="AC427" s="66" t="n">
        <f aca="false">'Vstupní data'!W427</f>
        <v>0</v>
      </c>
      <c r="AI427" s="66" t="str">
        <f aca="false">IF(OR('Vstupní data'!T427&gt;0,'Vstupní data'!U427&gt;0),VLOOKUP(I427,'Pril3-drev'!$H$5:$J$83,3,0),"")</f>
        <v/>
      </c>
      <c r="AJ427" s="66" t="n">
        <f aca="false">IF('Vstupní data'!V427="prostokořenný",0,IF('Vstupní data'!V427="krytokořenný","k",IF('Vstupní data'!V427="poloodrostky nebo odrostky, prostokořenné i krytokořenné","po",0)))</f>
        <v>0</v>
      </c>
      <c r="AK427" s="66" t="n">
        <f aca="false">IF(OR('Vstupní data'!T427&gt;0,'Vstupní data'!U427&gt;0),IF(AJ427="k",0.9*VLOOKUP(AI427,'ha-pocty-vyhl'!$A$5:$B$20,2,0),IF(AJ427="po",0.8*VLOOKUP(AI427,'ha-pocty-vyhl'!$A$5:$B$20,2,0),VLOOKUP(AI427,'ha-pocty-vyhl'!$A$5:$B$20,2,0))),0)</f>
        <v>0</v>
      </c>
      <c r="AL427" s="66" t="n">
        <f aca="false">IF(OR('Vstupní data'!T427&gt;0,'Vstupní data'!U427&gt;0),'Vstupní data'!K427*'Vstupní data'!M427/100,0)</f>
        <v>0</v>
      </c>
      <c r="AM427" s="66" t="n">
        <f aca="false">IF(OR('Vstupní data'!T427&gt;0,'Vstupní data'!U427&gt;0),IF('Vstupní data'!T427&gt;0,'Vstupní data'!T427,ROUND(10*'Vstupní data'!U427/AK427,0)),0)</f>
        <v>0</v>
      </c>
      <c r="AN427" s="69" t="n">
        <f aca="false">IF('Vstupní data'!T427&gt;0,   IF('Vstupní data'!T427&lt;=AL427,'Vstupní data'!T427,AL427),   IF(AM427&lt;AL427,AM427,AL427))</f>
        <v>0</v>
      </c>
      <c r="AO427" s="69" t="n">
        <f aca="false">'Vstupní data'!X427</f>
        <v>0</v>
      </c>
      <c r="AP427" s="66" t="n">
        <f aca="false">IF(OR('Vstupní data'!T427&gt;0,'Vstupní data'!U427&gt;0),IF(I427&lt;&gt;0,VLOOKUP(I427,'Pril3-drev'!$H$5:$I$83,2,0),0),0)</f>
        <v>0</v>
      </c>
      <c r="AQ427" s="66" t="n">
        <f aca="false">'Vstupní data'!Y427</f>
        <v>0</v>
      </c>
      <c r="AR427" s="66" t="str">
        <f aca="false">IF(AC427&gt;5,   IF('Vstupní data'!Y427&gt;0,   VLOOKUP(VLOOKUP(CONCATENATE(VLOOKUP(I427,'Pril3-drev'!$H$4:$L$83,5,0),AC427),'Pril3-drev'!$Q$4:$R$2803,2,0),'AVB-BS'!$C$5:$S$29 ,LOOKUP(AQ427,'AVB-BS'!$D$3:$S$3,'AVB-BS'!$D$1:$S$1) ,0 )   ,   IF('Vstupní data'!Z427&gt;0,'Vstupní data'!Z427,0)) , "")</f>
        <v/>
      </c>
      <c r="AS427" s="70" t="str">
        <f aca="false">IF(AC427&gt;5,VLOOKUP(CONCATENATE(AP427,AR427),'Pril1-THLPa'!$H$6:$N$96,4,0),"")</f>
        <v/>
      </c>
      <c r="AT427" s="70" t="str">
        <f aca="false">IF(AC427&gt;5,VLOOKUP(CONCATENATE(AP427,AR427),'Pril1-THLPa'!$H$6:$N$96,5,0),"")</f>
        <v/>
      </c>
      <c r="AU427" s="70" t="str">
        <f aca="false">IF(AC427&gt;5,VLOOKUP(CONCATENATE(AP427,AR427),'Pril1-THLPa'!$H$6:$N$96,6,0),"")</f>
        <v/>
      </c>
      <c r="AV427" s="70" t="str">
        <f aca="false">IF(AC427&gt;5,VLOOKUP(CONCATENATE(AP427,AR427),'Pril1-THLPa'!$H$6:$N$96,7,0),"")</f>
        <v/>
      </c>
      <c r="AW427" s="70" t="str">
        <f aca="false">IF(AC427&gt;5,VLOOKUP(CONCATENATE(AP427,AR427),'Pril1-THLPa'!$H$6:$O$96,8,0),"")</f>
        <v/>
      </c>
      <c r="AX427" s="66" t="n">
        <f aca="false">IF(AC427&gt;0,IF(AND(AC427&gt;0,AC427&lt;=5),VLOOKUP(AP427,'Pril1-THLPa'!$A$6:$F$18,LOOKUP(AC427,'Pril1-THLPa'!$B$5:$F$5,'Pril1-THLPa'!$B$4:$F$4),0),AS427+AT427*(AC427-5)+AU427*POWER(AC427-5,2)+AV427*POWER(AC427-5,3)+AW427*POWER(AC427-5,4)),0)</f>
        <v>0</v>
      </c>
      <c r="AY427" s="71"/>
      <c r="AZ427" s="66" t="n">
        <f aca="false">'Vstupní data'!AA427</f>
        <v>0</v>
      </c>
      <c r="BA427" s="66" t="n">
        <f aca="false">IF(OR('Vstupní data'!T427&gt;0,'Vstupní data'!U427&gt;0),IF(AC427&lt;&gt;"",AX427*AO427/10*(100+AZ427)/100,0),0)</f>
        <v>0</v>
      </c>
      <c r="BB427" s="67" t="n">
        <f aca="false">IF(AC427&lt;&gt;"",ROUND(BA427*AN427,0),0)</f>
        <v>0</v>
      </c>
      <c r="BC427" s="68" t="str">
        <f aca="false">IF(AE427&gt;0,BB427/AE427,"")</f>
        <v/>
      </c>
      <c r="BD427" s="66" t="n">
        <f aca="false">'Vstupní data'!AE427</f>
        <v>0</v>
      </c>
      <c r="BF427" s="66" t="n">
        <f aca="false">'Vstupní data'!AC427</f>
        <v>0</v>
      </c>
      <c r="BH427" s="66" t="n">
        <f aca="false">'Vstupní data'!AD427</f>
        <v>0</v>
      </c>
      <c r="BI427" s="66" t="n">
        <f aca="false">'Vstupní data'!AF427</f>
        <v>0</v>
      </c>
      <c r="BJ427" s="69" t="n">
        <f aca="false">'Vstupní data'!AG427</f>
        <v>0</v>
      </c>
      <c r="BK427" s="69" t="n">
        <f aca="false">IF(BF427&lt;&gt;0,VLOOKUP(I427,'Pril3-drev'!$H$5:$I$83,2,0),0)</f>
        <v>0</v>
      </c>
      <c r="BL427" s="69" t="n">
        <f aca="false">IF(BF427&lt;&gt;0,VLOOKUP(BK427,'Pril3-drev'!$A$5:$C$17,3,0),0)</f>
        <v>0</v>
      </c>
      <c r="BM427" s="69" t="n">
        <f aca="false">'Vstupní data'!AH427</f>
        <v>0</v>
      </c>
      <c r="BN427" s="69" t="n">
        <f aca="false">IF('Vstupní data'!AH427&gt;0,   VLOOKUP(VLOOKUP(CONCATENATE(VLOOKUP(I427,'Pril3-drev'!$H$4:$L$83,5,0),BD427),'Pril3-drev'!$Q$4:$R$2803,2,0),'AVB-BS'!$C$5:$S$29 ,LOOKUP(BM427,'AVB-BS'!$D$3:$S$3,'AVB-BS'!$D$1:$S$1) ,0 )   ,   IF('Vstupní data'!AI427&gt;0,'Vstupní data'!AI427,0))</f>
        <v>0</v>
      </c>
      <c r="BO427" s="69" t="str">
        <f aca="false">IF(BX427&gt;5,VLOOKUP(CONCATENATE(BK427,BN427),'Pril1-THLPa'!$H$6:$N$96,4,0),"")</f>
        <v/>
      </c>
      <c r="BP427" s="69" t="str">
        <f aca="false">IF(BX427&gt;5,VLOOKUP(CONCATENATE(BK427,BN427),'Pril1-THLPa'!$H$6:$N$96,5,0),"")</f>
        <v/>
      </c>
      <c r="BQ427" s="69" t="str">
        <f aca="false">IF(BX427&gt;5,VLOOKUP(CONCATENATE(BK427,BN427),'Pril1-THLPa'!$H$6:$N$96,6,0),"")</f>
        <v/>
      </c>
      <c r="BR427" s="69" t="str">
        <f aca="false">IF(BX427&gt;5,VLOOKUP(CONCATENATE(BK427,BN427),'Pril1-THLPa'!$H$6:$N$96,7,0),"")</f>
        <v/>
      </c>
      <c r="BS427" s="69" t="str">
        <f aca="false">IF(BX427&gt;5,VLOOKUP(CONCATENATE(BK427,BN427),'Pril1-THLPa'!$H$6:$O$96,8,0),"")</f>
        <v/>
      </c>
      <c r="BT427" s="69" t="str">
        <f aca="false">IF(BF427&gt;0, IF(BK427="smrk",  VLOOKUP(VLOOKUP(BD427,'Pril9-K3'!$L$8:$M$207,2,0),'Pril9-K3'!$A$8:$J$16,LOOKUP(BN427,'Pril9-K3'!$A$7:$J$7,'Pril9-K3'!$A$5:$J$5),0), IF(AND(BK427&lt;&gt;"smrk",'Vstupní data'!AK427&lt;&gt;""),'Vstupní data'!AK427,   VLOOKUP(VLOOKUP(BD427,'Pril9-K3'!$L$8:$M$207,2,0),'Pril9-K3'!$A$8:$J$16,LOOKUP(BN427,'Pril9-K3'!$A$7:$J$7,'Pril9-K3'!$A$5:$J$5),0)   )),   "")</f>
        <v/>
      </c>
      <c r="BV427" s="69" t="n">
        <f aca="false">'Vstupní data'!AJ427</f>
        <v>0</v>
      </c>
      <c r="BW427" s="69" t="n">
        <f aca="false">IF(BF427&gt;0,IF(J427&gt;0,J427,K427*H427/100),0)</f>
        <v>0</v>
      </c>
      <c r="BX427" s="69" t="n">
        <f aca="false">IF(BF427&gt;0,IF(BJ427&gt;BL427,BL427,BJ427),0)</f>
        <v>0</v>
      </c>
      <c r="BY427" s="69" t="n">
        <f aca="false">IF(BD427=0,0,IF(AND(BX427&gt;0,BX427&lt;=5),  IF(AND(BX427&gt;0,BX427&lt;=5),VLOOKUP(BK427,'Pril1-THLPa'!$A$6:$F$18,IF(AND(BX427&gt;0,BX427&lt;=5),LOOKUP(BX427,'Pril1-THLPa'!$B$5:$F$5,'Pril1-THLPa'!$B$4:$F$4),""),0),""),  IF(BX427&gt;5,BO427+BP427*(BX427-5)+BQ427*POWER(BX427-5,2)+BR427*POWER(BX427-5,3)+BS427*POWER(BX427-5,4),"")))</f>
        <v>0</v>
      </c>
      <c r="BZ427" s="69" t="n">
        <f aca="false">IF(BY427&gt;0,BY427*BI427/10*BW427*(100+BV427)/100,0)</f>
        <v>0</v>
      </c>
      <c r="CA427" s="69" t="n">
        <f aca="false">IF(BD427&gt;0,BX427-IF(BD427&gt;BX427,BX427,BD427),0)</f>
        <v>0</v>
      </c>
      <c r="CB427" s="69" t="n">
        <f aca="false">POWER(1.01,CA427)</f>
        <v>1</v>
      </c>
      <c r="CC427" s="69" t="n">
        <f aca="false">IF(BF427&gt;0,IF(BF427&gt;BH427,1,BF427/BH427),0)</f>
        <v>0</v>
      </c>
      <c r="CD427" s="72" t="n">
        <f aca="false">IF(BD427=0,0,IF(BF427&gt;0,ROUND(IF(CB427&lt;&gt;0,BZ427*BT427*1/CB427*CC427,0),0),0))</f>
        <v>0</v>
      </c>
      <c r="CE427" s="73" t="str">
        <f aca="false">IF(BF427&gt;0,IF(BF427&gt;BH427,CD427/BF427,CD427/BH427),"")</f>
        <v/>
      </c>
      <c r="CF427" s="69" t="n">
        <f aca="false">'Vstupní data'!AM427</f>
        <v>0</v>
      </c>
      <c r="CG427" s="69" t="n">
        <f aca="false">'Vstupní data'!AN427</f>
        <v>0</v>
      </c>
      <c r="CH427" s="69" t="n">
        <f aca="false">'Vstupní data'!AO427</f>
        <v>0</v>
      </c>
      <c r="CI427" s="69" t="n">
        <f aca="false">'Vstupní data'!AP427</f>
        <v>0</v>
      </c>
      <c r="CJ427" s="72" t="n">
        <f aca="false">ROUND(CH427*CI427,0)</f>
        <v>0</v>
      </c>
      <c r="CK427" s="74" t="str">
        <f aca="false">IF(OR(AA427&gt;0,BB427&gt;0,CD427&gt;0,CJ427&gt;0),AA427+BB427+CD427+CJ427,"")</f>
        <v/>
      </c>
    </row>
    <row r="428" customFormat="false" ht="12.8" hidden="false" customHeight="false" outlineLevel="0" collapsed="false">
      <c r="A428" s="66" t="n">
        <f aca="false">'Vstupní data'!A428</f>
        <v>0</v>
      </c>
      <c r="F428" s="66" t="str">
        <f aca="false">CONCATENATE('Vstupní data'!F428,'Vstupní data'!G428,'Vstupní data'!H428,'Vstupní data'!I428)</f>
        <v/>
      </c>
      <c r="G428" s="66"/>
      <c r="H428" s="66" t="n">
        <f aca="false">'Vstupní data'!K428</f>
        <v>0</v>
      </c>
      <c r="I428" s="66" t="n">
        <f aca="false">'Vstupní data'!L428</f>
        <v>0</v>
      </c>
      <c r="J428" s="66" t="n">
        <f aca="false">'Vstupní data'!K428*'Vstupní data'!M428/100</f>
        <v>0</v>
      </c>
      <c r="L428" s="66" t="n">
        <f aca="false">IF('Vstupní data'!N428="prostokořenný",0,IF('Vstupní data'!N428="krytokořenný","k",IF('Vstupní data'!N428="poloodrostky nebo odrostky, prostokořenné i krytokořenné","po",0)))</f>
        <v>0</v>
      </c>
      <c r="N428" s="66"/>
      <c r="O428" s="66" t="n">
        <f aca="false">'Vstupní data'!O428</f>
        <v>0</v>
      </c>
      <c r="P428" s="66" t="n">
        <f aca="false">IF(O428&gt;0,VLOOKUP(CONCATENATE(VLOOKUP(I428,'Pril3-drev'!$H$5:$K$83,4,0),"-",'Vstupní data'!R428),K2!$C$15:$D$23,2,0),0)</f>
        <v>0</v>
      </c>
      <c r="Q428" s="66" t="n">
        <f aca="false">IF(O428&gt;0,VLOOKUP(I428,'Pril3-drev'!$H$5:$I$83,2,0),0)</f>
        <v>0</v>
      </c>
      <c r="R428" s="66" t="n">
        <f aca="false">IF(Q428&gt;0,VLOOKUP(Q428,'Pril6-okus'!$A$5:$B$17,2,0),0)</f>
        <v>0</v>
      </c>
      <c r="S428" s="66" t="n">
        <f aca="false">IF(O428&gt;0,VLOOKUP(I428,'Pril3-drev'!$H$5:$J$83,3,0),0)</f>
        <v>0</v>
      </c>
      <c r="T428" s="66" t="str">
        <f aca="false">IF(O428&gt;0,IF(L428="k",0.9*VLOOKUP(S428,'ha-pocty-vyhl'!$A$5:$B$20,2,0),IF(L428="po",0.8*VLOOKUP(S428,'ha-pocty-vyhl'!$A$5:$B$20,2,0),VLOOKUP(S428,'ha-pocty-vyhl'!$A$5:$B$20,2,0))),"")</f>
        <v/>
      </c>
      <c r="U428" s="66" t="n">
        <f aca="false">'Vstupní data'!P428</f>
        <v>0</v>
      </c>
      <c r="V428" s="66" t="n">
        <f aca="false">IF(O428&gt;0,1.3*T428*1000*Z428/10000,0)</f>
        <v>0</v>
      </c>
      <c r="W428" s="66" t="n">
        <f aca="false">IF(O428&gt;0,1.3*T428*1000*Z428/10000,0)</f>
        <v>0</v>
      </c>
      <c r="X428" s="66" t="n">
        <f aca="false">IF(O428&gt;0,IF(O428&gt;V428,V428,O428),0)</f>
        <v>0</v>
      </c>
      <c r="Y428" s="66" t="n">
        <f aca="false">IF(O428&gt;0,IF(IF(U428&gt;W428,W428,U428)&lt;X428,W428,IF(U428&gt;W428,W428,U428)),0)</f>
        <v>0</v>
      </c>
      <c r="Z428" s="66" t="n">
        <f aca="false">IF(O428&gt;0,IF(J428&gt;0,J428,K428*H428/100),0)</f>
        <v>0</v>
      </c>
      <c r="AA428" s="67" t="n">
        <f aca="false">IF(O428&gt;0,CEILING(R428*P428*X428/Y428*Z428,1),0)</f>
        <v>0</v>
      </c>
      <c r="AB428" s="68" t="n">
        <f aca="false">IF(O428&gt;0,AA428/O428,0)</f>
        <v>0</v>
      </c>
      <c r="AC428" s="66" t="n">
        <f aca="false">'Vstupní data'!W428</f>
        <v>0</v>
      </c>
      <c r="AI428" s="66" t="str">
        <f aca="false">IF(OR('Vstupní data'!T428&gt;0,'Vstupní data'!U428&gt;0),VLOOKUP(I428,'Pril3-drev'!$H$5:$J$83,3,0),"")</f>
        <v/>
      </c>
      <c r="AJ428" s="66" t="n">
        <f aca="false">IF('Vstupní data'!V428="prostokořenný",0,IF('Vstupní data'!V428="krytokořenný","k",IF('Vstupní data'!V428="poloodrostky nebo odrostky, prostokořenné i krytokořenné","po",0)))</f>
        <v>0</v>
      </c>
      <c r="AK428" s="66" t="n">
        <f aca="false">IF(OR('Vstupní data'!T428&gt;0,'Vstupní data'!U428&gt;0),IF(AJ428="k",0.9*VLOOKUP(AI428,'ha-pocty-vyhl'!$A$5:$B$20,2,0),IF(AJ428="po",0.8*VLOOKUP(AI428,'ha-pocty-vyhl'!$A$5:$B$20,2,0),VLOOKUP(AI428,'ha-pocty-vyhl'!$A$5:$B$20,2,0))),0)</f>
        <v>0</v>
      </c>
      <c r="AL428" s="66" t="n">
        <f aca="false">IF(OR('Vstupní data'!T428&gt;0,'Vstupní data'!U428&gt;0),'Vstupní data'!K428*'Vstupní data'!M428/100,0)</f>
        <v>0</v>
      </c>
      <c r="AM428" s="66" t="n">
        <f aca="false">IF(OR('Vstupní data'!T428&gt;0,'Vstupní data'!U428&gt;0),IF('Vstupní data'!T428&gt;0,'Vstupní data'!T428,ROUND(10*'Vstupní data'!U428/AK428,0)),0)</f>
        <v>0</v>
      </c>
      <c r="AN428" s="69" t="n">
        <f aca="false">IF('Vstupní data'!T428&gt;0,   IF('Vstupní data'!T428&lt;=AL428,'Vstupní data'!T428,AL428),   IF(AM428&lt;AL428,AM428,AL428))</f>
        <v>0</v>
      </c>
      <c r="AO428" s="69" t="n">
        <f aca="false">'Vstupní data'!X428</f>
        <v>0</v>
      </c>
      <c r="AP428" s="66" t="n">
        <f aca="false">IF(OR('Vstupní data'!T428&gt;0,'Vstupní data'!U428&gt;0),IF(I428&lt;&gt;0,VLOOKUP(I428,'Pril3-drev'!$H$5:$I$83,2,0),0),0)</f>
        <v>0</v>
      </c>
      <c r="AQ428" s="66" t="n">
        <f aca="false">'Vstupní data'!Y428</f>
        <v>0</v>
      </c>
      <c r="AR428" s="66" t="str">
        <f aca="false">IF(AC428&gt;5,   IF('Vstupní data'!Y428&gt;0,   VLOOKUP(VLOOKUP(CONCATENATE(VLOOKUP(I428,'Pril3-drev'!$H$4:$L$83,5,0),AC428),'Pril3-drev'!$Q$4:$R$2803,2,0),'AVB-BS'!$C$5:$S$29 ,LOOKUP(AQ428,'AVB-BS'!$D$3:$S$3,'AVB-BS'!$D$1:$S$1) ,0 )   ,   IF('Vstupní data'!Z428&gt;0,'Vstupní data'!Z428,0)) , "")</f>
        <v/>
      </c>
      <c r="AS428" s="70" t="str">
        <f aca="false">IF(AC428&gt;5,VLOOKUP(CONCATENATE(AP428,AR428),'Pril1-THLPa'!$H$6:$N$96,4,0),"")</f>
        <v/>
      </c>
      <c r="AT428" s="70" t="str">
        <f aca="false">IF(AC428&gt;5,VLOOKUP(CONCATENATE(AP428,AR428),'Pril1-THLPa'!$H$6:$N$96,5,0),"")</f>
        <v/>
      </c>
      <c r="AU428" s="70" t="str">
        <f aca="false">IF(AC428&gt;5,VLOOKUP(CONCATENATE(AP428,AR428),'Pril1-THLPa'!$H$6:$N$96,6,0),"")</f>
        <v/>
      </c>
      <c r="AV428" s="70" t="str">
        <f aca="false">IF(AC428&gt;5,VLOOKUP(CONCATENATE(AP428,AR428),'Pril1-THLPa'!$H$6:$N$96,7,0),"")</f>
        <v/>
      </c>
      <c r="AW428" s="70" t="str">
        <f aca="false">IF(AC428&gt;5,VLOOKUP(CONCATENATE(AP428,AR428),'Pril1-THLPa'!$H$6:$O$96,8,0),"")</f>
        <v/>
      </c>
      <c r="AX428" s="66" t="n">
        <f aca="false">IF(AC428&gt;0,IF(AND(AC428&gt;0,AC428&lt;=5),VLOOKUP(AP428,'Pril1-THLPa'!$A$6:$F$18,LOOKUP(AC428,'Pril1-THLPa'!$B$5:$F$5,'Pril1-THLPa'!$B$4:$F$4),0),AS428+AT428*(AC428-5)+AU428*POWER(AC428-5,2)+AV428*POWER(AC428-5,3)+AW428*POWER(AC428-5,4)),0)</f>
        <v>0</v>
      </c>
      <c r="AY428" s="71"/>
      <c r="AZ428" s="66" t="n">
        <f aca="false">'Vstupní data'!AA428</f>
        <v>0</v>
      </c>
      <c r="BA428" s="66" t="n">
        <f aca="false">IF(OR('Vstupní data'!T428&gt;0,'Vstupní data'!U428&gt;0),IF(AC428&lt;&gt;"",AX428*AO428/10*(100+AZ428)/100,0),0)</f>
        <v>0</v>
      </c>
      <c r="BB428" s="67" t="n">
        <f aca="false">IF(AC428&lt;&gt;"",ROUND(BA428*AN428,0),0)</f>
        <v>0</v>
      </c>
      <c r="BC428" s="68" t="str">
        <f aca="false">IF(AE428&gt;0,BB428/AE428,"")</f>
        <v/>
      </c>
      <c r="BD428" s="66" t="n">
        <f aca="false">'Vstupní data'!AE428</f>
        <v>0</v>
      </c>
      <c r="BF428" s="66" t="n">
        <f aca="false">'Vstupní data'!AC428</f>
        <v>0</v>
      </c>
      <c r="BH428" s="66" t="n">
        <f aca="false">'Vstupní data'!AD428</f>
        <v>0</v>
      </c>
      <c r="BI428" s="66" t="n">
        <f aca="false">'Vstupní data'!AF428</f>
        <v>0</v>
      </c>
      <c r="BJ428" s="69" t="n">
        <f aca="false">'Vstupní data'!AG428</f>
        <v>0</v>
      </c>
      <c r="BK428" s="69" t="n">
        <f aca="false">IF(BF428&lt;&gt;0,VLOOKUP(I428,'Pril3-drev'!$H$5:$I$83,2,0),0)</f>
        <v>0</v>
      </c>
      <c r="BL428" s="69" t="n">
        <f aca="false">IF(BF428&lt;&gt;0,VLOOKUP(BK428,'Pril3-drev'!$A$5:$C$17,3,0),0)</f>
        <v>0</v>
      </c>
      <c r="BM428" s="69" t="n">
        <f aca="false">'Vstupní data'!AH428</f>
        <v>0</v>
      </c>
      <c r="BN428" s="69" t="n">
        <f aca="false">IF('Vstupní data'!AH428&gt;0,   VLOOKUP(VLOOKUP(CONCATENATE(VLOOKUP(I428,'Pril3-drev'!$H$4:$L$83,5,0),BD428),'Pril3-drev'!$Q$4:$R$2803,2,0),'AVB-BS'!$C$5:$S$29 ,LOOKUP(BM428,'AVB-BS'!$D$3:$S$3,'AVB-BS'!$D$1:$S$1) ,0 )   ,   IF('Vstupní data'!AI428&gt;0,'Vstupní data'!AI428,0))</f>
        <v>0</v>
      </c>
      <c r="BO428" s="69" t="str">
        <f aca="false">IF(BX428&gt;5,VLOOKUP(CONCATENATE(BK428,BN428),'Pril1-THLPa'!$H$6:$N$96,4,0),"")</f>
        <v/>
      </c>
      <c r="BP428" s="69" t="str">
        <f aca="false">IF(BX428&gt;5,VLOOKUP(CONCATENATE(BK428,BN428),'Pril1-THLPa'!$H$6:$N$96,5,0),"")</f>
        <v/>
      </c>
      <c r="BQ428" s="69" t="str">
        <f aca="false">IF(BX428&gt;5,VLOOKUP(CONCATENATE(BK428,BN428),'Pril1-THLPa'!$H$6:$N$96,6,0),"")</f>
        <v/>
      </c>
      <c r="BR428" s="69" t="str">
        <f aca="false">IF(BX428&gt;5,VLOOKUP(CONCATENATE(BK428,BN428),'Pril1-THLPa'!$H$6:$N$96,7,0),"")</f>
        <v/>
      </c>
      <c r="BS428" s="69" t="str">
        <f aca="false">IF(BX428&gt;5,VLOOKUP(CONCATENATE(BK428,BN428),'Pril1-THLPa'!$H$6:$O$96,8,0),"")</f>
        <v/>
      </c>
      <c r="BT428" s="69" t="str">
        <f aca="false">IF(BF428&gt;0, IF(BK428="smrk",  VLOOKUP(VLOOKUP(BD428,'Pril9-K3'!$L$8:$M$207,2,0),'Pril9-K3'!$A$8:$J$16,LOOKUP(BN428,'Pril9-K3'!$A$7:$J$7,'Pril9-K3'!$A$5:$J$5),0), IF(AND(BK428&lt;&gt;"smrk",'Vstupní data'!AK428&lt;&gt;""),'Vstupní data'!AK428,   VLOOKUP(VLOOKUP(BD428,'Pril9-K3'!$L$8:$M$207,2,0),'Pril9-K3'!$A$8:$J$16,LOOKUP(BN428,'Pril9-K3'!$A$7:$J$7,'Pril9-K3'!$A$5:$J$5),0)   )),   "")</f>
        <v/>
      </c>
      <c r="BV428" s="69" t="n">
        <f aca="false">'Vstupní data'!AJ428</f>
        <v>0</v>
      </c>
      <c r="BW428" s="69" t="n">
        <f aca="false">IF(BF428&gt;0,IF(J428&gt;0,J428,K428*H428/100),0)</f>
        <v>0</v>
      </c>
      <c r="BX428" s="69" t="n">
        <f aca="false">IF(BF428&gt;0,IF(BJ428&gt;BL428,BL428,BJ428),0)</f>
        <v>0</v>
      </c>
      <c r="BY428" s="69" t="n">
        <f aca="false">IF(BD428=0,0,IF(AND(BX428&gt;0,BX428&lt;=5),  IF(AND(BX428&gt;0,BX428&lt;=5),VLOOKUP(BK428,'Pril1-THLPa'!$A$6:$F$18,IF(AND(BX428&gt;0,BX428&lt;=5),LOOKUP(BX428,'Pril1-THLPa'!$B$5:$F$5,'Pril1-THLPa'!$B$4:$F$4),""),0),""),  IF(BX428&gt;5,BO428+BP428*(BX428-5)+BQ428*POWER(BX428-5,2)+BR428*POWER(BX428-5,3)+BS428*POWER(BX428-5,4),"")))</f>
        <v>0</v>
      </c>
      <c r="BZ428" s="69" t="n">
        <f aca="false">IF(BY428&gt;0,BY428*BI428/10*BW428*(100+BV428)/100,0)</f>
        <v>0</v>
      </c>
      <c r="CA428" s="69" t="n">
        <f aca="false">IF(BD428&gt;0,BX428-IF(BD428&gt;BX428,BX428,BD428),0)</f>
        <v>0</v>
      </c>
      <c r="CB428" s="69" t="n">
        <f aca="false">POWER(1.01,CA428)</f>
        <v>1</v>
      </c>
      <c r="CC428" s="69" t="n">
        <f aca="false">IF(BF428&gt;0,IF(BF428&gt;BH428,1,BF428/BH428),0)</f>
        <v>0</v>
      </c>
      <c r="CD428" s="72" t="n">
        <f aca="false">IF(BD428=0,0,IF(BF428&gt;0,ROUND(IF(CB428&lt;&gt;0,BZ428*BT428*1/CB428*CC428,0),0),0))</f>
        <v>0</v>
      </c>
      <c r="CE428" s="73" t="str">
        <f aca="false">IF(BF428&gt;0,IF(BF428&gt;BH428,CD428/BF428,CD428/BH428),"")</f>
        <v/>
      </c>
      <c r="CF428" s="69" t="n">
        <f aca="false">'Vstupní data'!AM428</f>
        <v>0</v>
      </c>
      <c r="CG428" s="69" t="n">
        <f aca="false">'Vstupní data'!AN428</f>
        <v>0</v>
      </c>
      <c r="CH428" s="69" t="n">
        <f aca="false">'Vstupní data'!AO428</f>
        <v>0</v>
      </c>
      <c r="CI428" s="69" t="n">
        <f aca="false">'Vstupní data'!AP428</f>
        <v>0</v>
      </c>
      <c r="CJ428" s="72" t="n">
        <f aca="false">ROUND(CH428*CI428,0)</f>
        <v>0</v>
      </c>
      <c r="CK428" s="74" t="str">
        <f aca="false">IF(OR(AA428&gt;0,BB428&gt;0,CD428&gt;0,CJ428&gt;0),AA428+BB428+CD428+CJ428,"")</f>
        <v/>
      </c>
    </row>
    <row r="429" customFormat="false" ht="12.8" hidden="false" customHeight="false" outlineLevel="0" collapsed="false">
      <c r="A429" s="66" t="n">
        <f aca="false">'Vstupní data'!A429</f>
        <v>0</v>
      </c>
      <c r="F429" s="66" t="str">
        <f aca="false">CONCATENATE('Vstupní data'!F429,'Vstupní data'!G429,'Vstupní data'!H429,'Vstupní data'!I429)</f>
        <v/>
      </c>
      <c r="G429" s="66"/>
      <c r="H429" s="66" t="n">
        <f aca="false">'Vstupní data'!K429</f>
        <v>0</v>
      </c>
      <c r="I429" s="66" t="n">
        <f aca="false">'Vstupní data'!L429</f>
        <v>0</v>
      </c>
      <c r="J429" s="66" t="n">
        <f aca="false">'Vstupní data'!K429*'Vstupní data'!M429/100</f>
        <v>0</v>
      </c>
      <c r="L429" s="66" t="n">
        <f aca="false">IF('Vstupní data'!N429="prostokořenný",0,IF('Vstupní data'!N429="krytokořenný","k",IF('Vstupní data'!N429="poloodrostky nebo odrostky, prostokořenné i krytokořenné","po",0)))</f>
        <v>0</v>
      </c>
      <c r="N429" s="66"/>
      <c r="O429" s="66" t="n">
        <f aca="false">'Vstupní data'!O429</f>
        <v>0</v>
      </c>
      <c r="P429" s="66" t="n">
        <f aca="false">IF(O429&gt;0,VLOOKUP(CONCATENATE(VLOOKUP(I429,'Pril3-drev'!$H$5:$K$83,4,0),"-",'Vstupní data'!R429),K2!$C$15:$D$23,2,0),0)</f>
        <v>0</v>
      </c>
      <c r="Q429" s="66" t="n">
        <f aca="false">IF(O429&gt;0,VLOOKUP(I429,'Pril3-drev'!$H$5:$I$83,2,0),0)</f>
        <v>0</v>
      </c>
      <c r="R429" s="66" t="n">
        <f aca="false">IF(Q429&gt;0,VLOOKUP(Q429,'Pril6-okus'!$A$5:$B$17,2,0),0)</f>
        <v>0</v>
      </c>
      <c r="S429" s="66" t="n">
        <f aca="false">IF(O429&gt;0,VLOOKUP(I429,'Pril3-drev'!$H$5:$J$83,3,0),0)</f>
        <v>0</v>
      </c>
      <c r="T429" s="66" t="str">
        <f aca="false">IF(O429&gt;0,IF(L429="k",0.9*VLOOKUP(S429,'ha-pocty-vyhl'!$A$5:$B$20,2,0),IF(L429="po",0.8*VLOOKUP(S429,'ha-pocty-vyhl'!$A$5:$B$20,2,0),VLOOKUP(S429,'ha-pocty-vyhl'!$A$5:$B$20,2,0))),"")</f>
        <v/>
      </c>
      <c r="U429" s="66" t="n">
        <f aca="false">'Vstupní data'!P429</f>
        <v>0</v>
      </c>
      <c r="V429" s="66" t="n">
        <f aca="false">IF(O429&gt;0,1.3*T429*1000*Z429/10000,0)</f>
        <v>0</v>
      </c>
      <c r="W429" s="66" t="n">
        <f aca="false">IF(O429&gt;0,1.3*T429*1000*Z429/10000,0)</f>
        <v>0</v>
      </c>
      <c r="X429" s="66" t="n">
        <f aca="false">IF(O429&gt;0,IF(O429&gt;V429,V429,O429),0)</f>
        <v>0</v>
      </c>
      <c r="Y429" s="66" t="n">
        <f aca="false">IF(O429&gt;0,IF(IF(U429&gt;W429,W429,U429)&lt;X429,W429,IF(U429&gt;W429,W429,U429)),0)</f>
        <v>0</v>
      </c>
      <c r="Z429" s="66" t="n">
        <f aca="false">IF(O429&gt;0,IF(J429&gt;0,J429,K429*H429/100),0)</f>
        <v>0</v>
      </c>
      <c r="AA429" s="67" t="n">
        <f aca="false">IF(O429&gt;0,CEILING(R429*P429*X429/Y429*Z429,1),0)</f>
        <v>0</v>
      </c>
      <c r="AB429" s="68" t="n">
        <f aca="false">IF(O429&gt;0,AA429/O429,0)</f>
        <v>0</v>
      </c>
      <c r="AC429" s="66" t="n">
        <f aca="false">'Vstupní data'!W429</f>
        <v>0</v>
      </c>
      <c r="AI429" s="66" t="str">
        <f aca="false">IF(OR('Vstupní data'!T429&gt;0,'Vstupní data'!U429&gt;0),VLOOKUP(I429,'Pril3-drev'!$H$5:$J$83,3,0),"")</f>
        <v/>
      </c>
      <c r="AJ429" s="66" t="n">
        <f aca="false">IF('Vstupní data'!V429="prostokořenný",0,IF('Vstupní data'!V429="krytokořenný","k",IF('Vstupní data'!V429="poloodrostky nebo odrostky, prostokořenné i krytokořenné","po",0)))</f>
        <v>0</v>
      </c>
      <c r="AK429" s="66" t="n">
        <f aca="false">IF(OR('Vstupní data'!T429&gt;0,'Vstupní data'!U429&gt;0),IF(AJ429="k",0.9*VLOOKUP(AI429,'ha-pocty-vyhl'!$A$5:$B$20,2,0),IF(AJ429="po",0.8*VLOOKUP(AI429,'ha-pocty-vyhl'!$A$5:$B$20,2,0),VLOOKUP(AI429,'ha-pocty-vyhl'!$A$5:$B$20,2,0))),0)</f>
        <v>0</v>
      </c>
      <c r="AL429" s="66" t="n">
        <f aca="false">IF(OR('Vstupní data'!T429&gt;0,'Vstupní data'!U429&gt;0),'Vstupní data'!K429*'Vstupní data'!M429/100,0)</f>
        <v>0</v>
      </c>
      <c r="AM429" s="66" t="n">
        <f aca="false">IF(OR('Vstupní data'!T429&gt;0,'Vstupní data'!U429&gt;0),IF('Vstupní data'!T429&gt;0,'Vstupní data'!T429,ROUND(10*'Vstupní data'!U429/AK429,0)),0)</f>
        <v>0</v>
      </c>
      <c r="AN429" s="69" t="n">
        <f aca="false">IF('Vstupní data'!T429&gt;0,   IF('Vstupní data'!T429&lt;=AL429,'Vstupní data'!T429,AL429),   IF(AM429&lt;AL429,AM429,AL429))</f>
        <v>0</v>
      </c>
      <c r="AO429" s="69" t="n">
        <f aca="false">'Vstupní data'!X429</f>
        <v>0</v>
      </c>
      <c r="AP429" s="66" t="n">
        <f aca="false">IF(OR('Vstupní data'!T429&gt;0,'Vstupní data'!U429&gt;0),IF(I429&lt;&gt;0,VLOOKUP(I429,'Pril3-drev'!$H$5:$I$83,2,0),0),0)</f>
        <v>0</v>
      </c>
      <c r="AQ429" s="66" t="n">
        <f aca="false">'Vstupní data'!Y429</f>
        <v>0</v>
      </c>
      <c r="AR429" s="66" t="str">
        <f aca="false">IF(AC429&gt;5,   IF('Vstupní data'!Y429&gt;0,   VLOOKUP(VLOOKUP(CONCATENATE(VLOOKUP(I429,'Pril3-drev'!$H$4:$L$83,5,0),AC429),'Pril3-drev'!$Q$4:$R$2803,2,0),'AVB-BS'!$C$5:$S$29 ,LOOKUP(AQ429,'AVB-BS'!$D$3:$S$3,'AVB-BS'!$D$1:$S$1) ,0 )   ,   IF('Vstupní data'!Z429&gt;0,'Vstupní data'!Z429,0)) , "")</f>
        <v/>
      </c>
      <c r="AS429" s="70" t="str">
        <f aca="false">IF(AC429&gt;5,VLOOKUP(CONCATENATE(AP429,AR429),'Pril1-THLPa'!$H$6:$N$96,4,0),"")</f>
        <v/>
      </c>
      <c r="AT429" s="70" t="str">
        <f aca="false">IF(AC429&gt;5,VLOOKUP(CONCATENATE(AP429,AR429),'Pril1-THLPa'!$H$6:$N$96,5,0),"")</f>
        <v/>
      </c>
      <c r="AU429" s="70" t="str">
        <f aca="false">IF(AC429&gt;5,VLOOKUP(CONCATENATE(AP429,AR429),'Pril1-THLPa'!$H$6:$N$96,6,0),"")</f>
        <v/>
      </c>
      <c r="AV429" s="70" t="str">
        <f aca="false">IF(AC429&gt;5,VLOOKUP(CONCATENATE(AP429,AR429),'Pril1-THLPa'!$H$6:$N$96,7,0),"")</f>
        <v/>
      </c>
      <c r="AW429" s="70" t="str">
        <f aca="false">IF(AC429&gt;5,VLOOKUP(CONCATENATE(AP429,AR429),'Pril1-THLPa'!$H$6:$O$96,8,0),"")</f>
        <v/>
      </c>
      <c r="AX429" s="66" t="n">
        <f aca="false">IF(AC429&gt;0,IF(AND(AC429&gt;0,AC429&lt;=5),VLOOKUP(AP429,'Pril1-THLPa'!$A$6:$F$18,LOOKUP(AC429,'Pril1-THLPa'!$B$5:$F$5,'Pril1-THLPa'!$B$4:$F$4),0),AS429+AT429*(AC429-5)+AU429*POWER(AC429-5,2)+AV429*POWER(AC429-5,3)+AW429*POWER(AC429-5,4)),0)</f>
        <v>0</v>
      </c>
      <c r="AY429" s="71"/>
      <c r="AZ429" s="66" t="n">
        <f aca="false">'Vstupní data'!AA429</f>
        <v>0</v>
      </c>
      <c r="BA429" s="66" t="n">
        <f aca="false">IF(OR('Vstupní data'!T429&gt;0,'Vstupní data'!U429&gt;0),IF(AC429&lt;&gt;"",AX429*AO429/10*(100+AZ429)/100,0),0)</f>
        <v>0</v>
      </c>
      <c r="BB429" s="67" t="n">
        <f aca="false">IF(AC429&lt;&gt;"",ROUND(BA429*AN429,0),0)</f>
        <v>0</v>
      </c>
      <c r="BC429" s="68" t="str">
        <f aca="false">IF(AE429&gt;0,BB429/AE429,"")</f>
        <v/>
      </c>
      <c r="BD429" s="66" t="n">
        <f aca="false">'Vstupní data'!AE429</f>
        <v>0</v>
      </c>
      <c r="BF429" s="66" t="n">
        <f aca="false">'Vstupní data'!AC429</f>
        <v>0</v>
      </c>
      <c r="BH429" s="66" t="n">
        <f aca="false">'Vstupní data'!AD429</f>
        <v>0</v>
      </c>
      <c r="BI429" s="66" t="n">
        <f aca="false">'Vstupní data'!AF429</f>
        <v>0</v>
      </c>
      <c r="BJ429" s="69" t="n">
        <f aca="false">'Vstupní data'!AG429</f>
        <v>0</v>
      </c>
      <c r="BK429" s="69" t="n">
        <f aca="false">IF(BF429&lt;&gt;0,VLOOKUP(I429,'Pril3-drev'!$H$5:$I$83,2,0),0)</f>
        <v>0</v>
      </c>
      <c r="BL429" s="69" t="n">
        <f aca="false">IF(BF429&lt;&gt;0,VLOOKUP(BK429,'Pril3-drev'!$A$5:$C$17,3,0),0)</f>
        <v>0</v>
      </c>
      <c r="BM429" s="69" t="n">
        <f aca="false">'Vstupní data'!AH429</f>
        <v>0</v>
      </c>
      <c r="BN429" s="69" t="n">
        <f aca="false">IF('Vstupní data'!AH429&gt;0,   VLOOKUP(VLOOKUP(CONCATENATE(VLOOKUP(I429,'Pril3-drev'!$H$4:$L$83,5,0),BD429),'Pril3-drev'!$Q$4:$R$2803,2,0),'AVB-BS'!$C$5:$S$29 ,LOOKUP(BM429,'AVB-BS'!$D$3:$S$3,'AVB-BS'!$D$1:$S$1) ,0 )   ,   IF('Vstupní data'!AI429&gt;0,'Vstupní data'!AI429,0))</f>
        <v>0</v>
      </c>
      <c r="BO429" s="69" t="str">
        <f aca="false">IF(BX429&gt;5,VLOOKUP(CONCATENATE(BK429,BN429),'Pril1-THLPa'!$H$6:$N$96,4,0),"")</f>
        <v/>
      </c>
      <c r="BP429" s="69" t="str">
        <f aca="false">IF(BX429&gt;5,VLOOKUP(CONCATENATE(BK429,BN429),'Pril1-THLPa'!$H$6:$N$96,5,0),"")</f>
        <v/>
      </c>
      <c r="BQ429" s="69" t="str">
        <f aca="false">IF(BX429&gt;5,VLOOKUP(CONCATENATE(BK429,BN429),'Pril1-THLPa'!$H$6:$N$96,6,0),"")</f>
        <v/>
      </c>
      <c r="BR429" s="69" t="str">
        <f aca="false">IF(BX429&gt;5,VLOOKUP(CONCATENATE(BK429,BN429),'Pril1-THLPa'!$H$6:$N$96,7,0),"")</f>
        <v/>
      </c>
      <c r="BS429" s="69" t="str">
        <f aca="false">IF(BX429&gt;5,VLOOKUP(CONCATENATE(BK429,BN429),'Pril1-THLPa'!$H$6:$O$96,8,0),"")</f>
        <v/>
      </c>
      <c r="BT429" s="69" t="str">
        <f aca="false">IF(BF429&gt;0, IF(BK429="smrk",  VLOOKUP(VLOOKUP(BD429,'Pril9-K3'!$L$8:$M$207,2,0),'Pril9-K3'!$A$8:$J$16,LOOKUP(BN429,'Pril9-K3'!$A$7:$J$7,'Pril9-K3'!$A$5:$J$5),0), IF(AND(BK429&lt;&gt;"smrk",'Vstupní data'!AK429&lt;&gt;""),'Vstupní data'!AK429,   VLOOKUP(VLOOKUP(BD429,'Pril9-K3'!$L$8:$M$207,2,0),'Pril9-K3'!$A$8:$J$16,LOOKUP(BN429,'Pril9-K3'!$A$7:$J$7,'Pril9-K3'!$A$5:$J$5),0)   )),   "")</f>
        <v/>
      </c>
      <c r="BV429" s="69" t="n">
        <f aca="false">'Vstupní data'!AJ429</f>
        <v>0</v>
      </c>
      <c r="BW429" s="69" t="n">
        <f aca="false">IF(BF429&gt;0,IF(J429&gt;0,J429,K429*H429/100),0)</f>
        <v>0</v>
      </c>
      <c r="BX429" s="69" t="n">
        <f aca="false">IF(BF429&gt;0,IF(BJ429&gt;BL429,BL429,BJ429),0)</f>
        <v>0</v>
      </c>
      <c r="BY429" s="69" t="n">
        <f aca="false">IF(BD429=0,0,IF(AND(BX429&gt;0,BX429&lt;=5),  IF(AND(BX429&gt;0,BX429&lt;=5),VLOOKUP(BK429,'Pril1-THLPa'!$A$6:$F$18,IF(AND(BX429&gt;0,BX429&lt;=5),LOOKUP(BX429,'Pril1-THLPa'!$B$5:$F$5,'Pril1-THLPa'!$B$4:$F$4),""),0),""),  IF(BX429&gt;5,BO429+BP429*(BX429-5)+BQ429*POWER(BX429-5,2)+BR429*POWER(BX429-5,3)+BS429*POWER(BX429-5,4),"")))</f>
        <v>0</v>
      </c>
      <c r="BZ429" s="69" t="n">
        <f aca="false">IF(BY429&gt;0,BY429*BI429/10*BW429*(100+BV429)/100,0)</f>
        <v>0</v>
      </c>
      <c r="CA429" s="69" t="n">
        <f aca="false">IF(BD429&gt;0,BX429-IF(BD429&gt;BX429,BX429,BD429),0)</f>
        <v>0</v>
      </c>
      <c r="CB429" s="69" t="n">
        <f aca="false">POWER(1.01,CA429)</f>
        <v>1</v>
      </c>
      <c r="CC429" s="69" t="n">
        <f aca="false">IF(BF429&gt;0,IF(BF429&gt;BH429,1,BF429/BH429),0)</f>
        <v>0</v>
      </c>
      <c r="CD429" s="72" t="n">
        <f aca="false">IF(BD429=0,0,IF(BF429&gt;0,ROUND(IF(CB429&lt;&gt;0,BZ429*BT429*1/CB429*CC429,0),0),0))</f>
        <v>0</v>
      </c>
      <c r="CE429" s="73" t="str">
        <f aca="false">IF(BF429&gt;0,IF(BF429&gt;BH429,CD429/BF429,CD429/BH429),"")</f>
        <v/>
      </c>
      <c r="CF429" s="69" t="n">
        <f aca="false">'Vstupní data'!AM429</f>
        <v>0</v>
      </c>
      <c r="CG429" s="69" t="n">
        <f aca="false">'Vstupní data'!AN429</f>
        <v>0</v>
      </c>
      <c r="CH429" s="69" t="n">
        <f aca="false">'Vstupní data'!AO429</f>
        <v>0</v>
      </c>
      <c r="CI429" s="69" t="n">
        <f aca="false">'Vstupní data'!AP429</f>
        <v>0</v>
      </c>
      <c r="CJ429" s="72" t="n">
        <f aca="false">ROUND(CH429*CI429,0)</f>
        <v>0</v>
      </c>
      <c r="CK429" s="74" t="str">
        <f aca="false">IF(OR(AA429&gt;0,BB429&gt;0,CD429&gt;0,CJ429&gt;0),AA429+BB429+CD429+CJ429,"")</f>
        <v/>
      </c>
    </row>
    <row r="430" customFormat="false" ht="12.8" hidden="false" customHeight="false" outlineLevel="0" collapsed="false">
      <c r="A430" s="66" t="n">
        <f aca="false">'Vstupní data'!A430</f>
        <v>0</v>
      </c>
      <c r="F430" s="66" t="str">
        <f aca="false">CONCATENATE('Vstupní data'!F430,'Vstupní data'!G430,'Vstupní data'!H430,'Vstupní data'!I430)</f>
        <v/>
      </c>
      <c r="G430" s="66"/>
      <c r="H430" s="66" t="n">
        <f aca="false">'Vstupní data'!K430</f>
        <v>0</v>
      </c>
      <c r="I430" s="66" t="n">
        <f aca="false">'Vstupní data'!L430</f>
        <v>0</v>
      </c>
      <c r="J430" s="66" t="n">
        <f aca="false">'Vstupní data'!K430*'Vstupní data'!M430/100</f>
        <v>0</v>
      </c>
      <c r="L430" s="66" t="n">
        <f aca="false">IF('Vstupní data'!N430="prostokořenný",0,IF('Vstupní data'!N430="krytokořenný","k",IF('Vstupní data'!N430="poloodrostky nebo odrostky, prostokořenné i krytokořenné","po",0)))</f>
        <v>0</v>
      </c>
      <c r="N430" s="66"/>
      <c r="O430" s="66" t="n">
        <f aca="false">'Vstupní data'!O430</f>
        <v>0</v>
      </c>
      <c r="P430" s="66" t="n">
        <f aca="false">IF(O430&gt;0,VLOOKUP(CONCATENATE(VLOOKUP(I430,'Pril3-drev'!$H$5:$K$83,4,0),"-",'Vstupní data'!R430),K2!$C$15:$D$23,2,0),0)</f>
        <v>0</v>
      </c>
      <c r="Q430" s="66" t="n">
        <f aca="false">IF(O430&gt;0,VLOOKUP(I430,'Pril3-drev'!$H$5:$I$83,2,0),0)</f>
        <v>0</v>
      </c>
      <c r="R430" s="66" t="n">
        <f aca="false">IF(Q430&gt;0,VLOOKUP(Q430,'Pril6-okus'!$A$5:$B$17,2,0),0)</f>
        <v>0</v>
      </c>
      <c r="S430" s="66" t="n">
        <f aca="false">IF(O430&gt;0,VLOOKUP(I430,'Pril3-drev'!$H$5:$J$83,3,0),0)</f>
        <v>0</v>
      </c>
      <c r="T430" s="66" t="str">
        <f aca="false">IF(O430&gt;0,IF(L430="k",0.9*VLOOKUP(S430,'ha-pocty-vyhl'!$A$5:$B$20,2,0),IF(L430="po",0.8*VLOOKUP(S430,'ha-pocty-vyhl'!$A$5:$B$20,2,0),VLOOKUP(S430,'ha-pocty-vyhl'!$A$5:$B$20,2,0))),"")</f>
        <v/>
      </c>
      <c r="U430" s="66" t="n">
        <f aca="false">'Vstupní data'!P430</f>
        <v>0</v>
      </c>
      <c r="V430" s="66" t="n">
        <f aca="false">IF(O430&gt;0,1.3*T430*1000*Z430/10000,0)</f>
        <v>0</v>
      </c>
      <c r="W430" s="66" t="n">
        <f aca="false">IF(O430&gt;0,1.3*T430*1000*Z430/10000,0)</f>
        <v>0</v>
      </c>
      <c r="X430" s="66" t="n">
        <f aca="false">IF(O430&gt;0,IF(O430&gt;V430,V430,O430),0)</f>
        <v>0</v>
      </c>
      <c r="Y430" s="66" t="n">
        <f aca="false">IF(O430&gt;0,IF(IF(U430&gt;W430,W430,U430)&lt;X430,W430,IF(U430&gt;W430,W430,U430)),0)</f>
        <v>0</v>
      </c>
      <c r="Z430" s="66" t="n">
        <f aca="false">IF(O430&gt;0,IF(J430&gt;0,J430,K430*H430/100),0)</f>
        <v>0</v>
      </c>
      <c r="AA430" s="67" t="n">
        <f aca="false">IF(O430&gt;0,CEILING(R430*P430*X430/Y430*Z430,1),0)</f>
        <v>0</v>
      </c>
      <c r="AB430" s="68" t="n">
        <f aca="false">IF(O430&gt;0,AA430/O430,0)</f>
        <v>0</v>
      </c>
      <c r="AC430" s="66" t="n">
        <f aca="false">'Vstupní data'!W430</f>
        <v>0</v>
      </c>
      <c r="AI430" s="66" t="str">
        <f aca="false">IF(OR('Vstupní data'!T430&gt;0,'Vstupní data'!U430&gt;0),VLOOKUP(I430,'Pril3-drev'!$H$5:$J$83,3,0),"")</f>
        <v/>
      </c>
      <c r="AJ430" s="66" t="n">
        <f aca="false">IF('Vstupní data'!V430="prostokořenný",0,IF('Vstupní data'!V430="krytokořenný","k",IF('Vstupní data'!V430="poloodrostky nebo odrostky, prostokořenné i krytokořenné","po",0)))</f>
        <v>0</v>
      </c>
      <c r="AK430" s="66" t="n">
        <f aca="false">IF(OR('Vstupní data'!T430&gt;0,'Vstupní data'!U430&gt;0),IF(AJ430="k",0.9*VLOOKUP(AI430,'ha-pocty-vyhl'!$A$5:$B$20,2,0),IF(AJ430="po",0.8*VLOOKUP(AI430,'ha-pocty-vyhl'!$A$5:$B$20,2,0),VLOOKUP(AI430,'ha-pocty-vyhl'!$A$5:$B$20,2,0))),0)</f>
        <v>0</v>
      </c>
      <c r="AL430" s="66" t="n">
        <f aca="false">IF(OR('Vstupní data'!T430&gt;0,'Vstupní data'!U430&gt;0),'Vstupní data'!K430*'Vstupní data'!M430/100,0)</f>
        <v>0</v>
      </c>
      <c r="AM430" s="66" t="n">
        <f aca="false">IF(OR('Vstupní data'!T430&gt;0,'Vstupní data'!U430&gt;0),IF('Vstupní data'!T430&gt;0,'Vstupní data'!T430,ROUND(10*'Vstupní data'!U430/AK430,0)),0)</f>
        <v>0</v>
      </c>
      <c r="AN430" s="69" t="n">
        <f aca="false">IF('Vstupní data'!T430&gt;0,   IF('Vstupní data'!T430&lt;=AL430,'Vstupní data'!T430,AL430),   IF(AM430&lt;AL430,AM430,AL430))</f>
        <v>0</v>
      </c>
      <c r="AO430" s="69" t="n">
        <f aca="false">'Vstupní data'!X430</f>
        <v>0</v>
      </c>
      <c r="AP430" s="66" t="n">
        <f aca="false">IF(OR('Vstupní data'!T430&gt;0,'Vstupní data'!U430&gt;0),IF(I430&lt;&gt;0,VLOOKUP(I430,'Pril3-drev'!$H$5:$I$83,2,0),0),0)</f>
        <v>0</v>
      </c>
      <c r="AQ430" s="66" t="n">
        <f aca="false">'Vstupní data'!Y430</f>
        <v>0</v>
      </c>
      <c r="AR430" s="66" t="str">
        <f aca="false">IF(AC430&gt;5,   IF('Vstupní data'!Y430&gt;0,   VLOOKUP(VLOOKUP(CONCATENATE(VLOOKUP(I430,'Pril3-drev'!$H$4:$L$83,5,0),AC430),'Pril3-drev'!$Q$4:$R$2803,2,0),'AVB-BS'!$C$5:$S$29 ,LOOKUP(AQ430,'AVB-BS'!$D$3:$S$3,'AVB-BS'!$D$1:$S$1) ,0 )   ,   IF('Vstupní data'!Z430&gt;0,'Vstupní data'!Z430,0)) , "")</f>
        <v/>
      </c>
      <c r="AS430" s="70" t="str">
        <f aca="false">IF(AC430&gt;5,VLOOKUP(CONCATENATE(AP430,AR430),'Pril1-THLPa'!$H$6:$N$96,4,0),"")</f>
        <v/>
      </c>
      <c r="AT430" s="70" t="str">
        <f aca="false">IF(AC430&gt;5,VLOOKUP(CONCATENATE(AP430,AR430),'Pril1-THLPa'!$H$6:$N$96,5,0),"")</f>
        <v/>
      </c>
      <c r="AU430" s="70" t="str">
        <f aca="false">IF(AC430&gt;5,VLOOKUP(CONCATENATE(AP430,AR430),'Pril1-THLPa'!$H$6:$N$96,6,0),"")</f>
        <v/>
      </c>
      <c r="AV430" s="70" t="str">
        <f aca="false">IF(AC430&gt;5,VLOOKUP(CONCATENATE(AP430,AR430),'Pril1-THLPa'!$H$6:$N$96,7,0),"")</f>
        <v/>
      </c>
      <c r="AW430" s="70" t="str">
        <f aca="false">IF(AC430&gt;5,VLOOKUP(CONCATENATE(AP430,AR430),'Pril1-THLPa'!$H$6:$O$96,8,0),"")</f>
        <v/>
      </c>
      <c r="AX430" s="66" t="n">
        <f aca="false">IF(AC430&gt;0,IF(AND(AC430&gt;0,AC430&lt;=5),VLOOKUP(AP430,'Pril1-THLPa'!$A$6:$F$18,LOOKUP(AC430,'Pril1-THLPa'!$B$5:$F$5,'Pril1-THLPa'!$B$4:$F$4),0),AS430+AT430*(AC430-5)+AU430*POWER(AC430-5,2)+AV430*POWER(AC430-5,3)+AW430*POWER(AC430-5,4)),0)</f>
        <v>0</v>
      </c>
      <c r="AY430" s="71"/>
      <c r="AZ430" s="66" t="n">
        <f aca="false">'Vstupní data'!AA430</f>
        <v>0</v>
      </c>
      <c r="BA430" s="66" t="n">
        <f aca="false">IF(OR('Vstupní data'!T430&gt;0,'Vstupní data'!U430&gt;0),IF(AC430&lt;&gt;"",AX430*AO430/10*(100+AZ430)/100,0),0)</f>
        <v>0</v>
      </c>
      <c r="BB430" s="67" t="n">
        <f aca="false">IF(AC430&lt;&gt;"",ROUND(BA430*AN430,0),0)</f>
        <v>0</v>
      </c>
      <c r="BC430" s="68" t="str">
        <f aca="false">IF(AE430&gt;0,BB430/AE430,"")</f>
        <v/>
      </c>
      <c r="BD430" s="66" t="n">
        <f aca="false">'Vstupní data'!AE430</f>
        <v>0</v>
      </c>
      <c r="BF430" s="66" t="n">
        <f aca="false">'Vstupní data'!AC430</f>
        <v>0</v>
      </c>
      <c r="BH430" s="66" t="n">
        <f aca="false">'Vstupní data'!AD430</f>
        <v>0</v>
      </c>
      <c r="BI430" s="66" t="n">
        <f aca="false">'Vstupní data'!AF430</f>
        <v>0</v>
      </c>
      <c r="BJ430" s="69" t="n">
        <f aca="false">'Vstupní data'!AG430</f>
        <v>0</v>
      </c>
      <c r="BK430" s="69" t="n">
        <f aca="false">IF(BF430&lt;&gt;0,VLOOKUP(I430,'Pril3-drev'!$H$5:$I$83,2,0),0)</f>
        <v>0</v>
      </c>
      <c r="BL430" s="69" t="n">
        <f aca="false">IF(BF430&lt;&gt;0,VLOOKUP(BK430,'Pril3-drev'!$A$5:$C$17,3,0),0)</f>
        <v>0</v>
      </c>
      <c r="BM430" s="69" t="n">
        <f aca="false">'Vstupní data'!AH430</f>
        <v>0</v>
      </c>
      <c r="BN430" s="69" t="n">
        <f aca="false">IF('Vstupní data'!AH430&gt;0,   VLOOKUP(VLOOKUP(CONCATENATE(VLOOKUP(I430,'Pril3-drev'!$H$4:$L$83,5,0),BD430),'Pril3-drev'!$Q$4:$R$2803,2,0),'AVB-BS'!$C$5:$S$29 ,LOOKUP(BM430,'AVB-BS'!$D$3:$S$3,'AVB-BS'!$D$1:$S$1) ,0 )   ,   IF('Vstupní data'!AI430&gt;0,'Vstupní data'!AI430,0))</f>
        <v>0</v>
      </c>
      <c r="BO430" s="69" t="str">
        <f aca="false">IF(BX430&gt;5,VLOOKUP(CONCATENATE(BK430,BN430),'Pril1-THLPa'!$H$6:$N$96,4,0),"")</f>
        <v/>
      </c>
      <c r="BP430" s="69" t="str">
        <f aca="false">IF(BX430&gt;5,VLOOKUP(CONCATENATE(BK430,BN430),'Pril1-THLPa'!$H$6:$N$96,5,0),"")</f>
        <v/>
      </c>
      <c r="BQ430" s="69" t="str">
        <f aca="false">IF(BX430&gt;5,VLOOKUP(CONCATENATE(BK430,BN430),'Pril1-THLPa'!$H$6:$N$96,6,0),"")</f>
        <v/>
      </c>
      <c r="BR430" s="69" t="str">
        <f aca="false">IF(BX430&gt;5,VLOOKUP(CONCATENATE(BK430,BN430),'Pril1-THLPa'!$H$6:$N$96,7,0),"")</f>
        <v/>
      </c>
      <c r="BS430" s="69" t="str">
        <f aca="false">IF(BX430&gt;5,VLOOKUP(CONCATENATE(BK430,BN430),'Pril1-THLPa'!$H$6:$O$96,8,0),"")</f>
        <v/>
      </c>
      <c r="BT430" s="69" t="str">
        <f aca="false">IF(BF430&gt;0, IF(BK430="smrk",  VLOOKUP(VLOOKUP(BD430,'Pril9-K3'!$L$8:$M$207,2,0),'Pril9-K3'!$A$8:$J$16,LOOKUP(BN430,'Pril9-K3'!$A$7:$J$7,'Pril9-K3'!$A$5:$J$5),0), IF(AND(BK430&lt;&gt;"smrk",'Vstupní data'!AK430&lt;&gt;""),'Vstupní data'!AK430,   VLOOKUP(VLOOKUP(BD430,'Pril9-K3'!$L$8:$M$207,2,0),'Pril9-K3'!$A$8:$J$16,LOOKUP(BN430,'Pril9-K3'!$A$7:$J$7,'Pril9-K3'!$A$5:$J$5),0)   )),   "")</f>
        <v/>
      </c>
      <c r="BV430" s="69" t="n">
        <f aca="false">'Vstupní data'!AJ430</f>
        <v>0</v>
      </c>
      <c r="BW430" s="69" t="n">
        <f aca="false">IF(BF430&gt;0,IF(J430&gt;0,J430,K430*H430/100),0)</f>
        <v>0</v>
      </c>
      <c r="BX430" s="69" t="n">
        <f aca="false">IF(BF430&gt;0,IF(BJ430&gt;BL430,BL430,BJ430),0)</f>
        <v>0</v>
      </c>
      <c r="BY430" s="69" t="n">
        <f aca="false">IF(BD430=0,0,IF(AND(BX430&gt;0,BX430&lt;=5),  IF(AND(BX430&gt;0,BX430&lt;=5),VLOOKUP(BK430,'Pril1-THLPa'!$A$6:$F$18,IF(AND(BX430&gt;0,BX430&lt;=5),LOOKUP(BX430,'Pril1-THLPa'!$B$5:$F$5,'Pril1-THLPa'!$B$4:$F$4),""),0),""),  IF(BX430&gt;5,BO430+BP430*(BX430-5)+BQ430*POWER(BX430-5,2)+BR430*POWER(BX430-5,3)+BS430*POWER(BX430-5,4),"")))</f>
        <v>0</v>
      </c>
      <c r="BZ430" s="69" t="n">
        <f aca="false">IF(BY430&gt;0,BY430*BI430/10*BW430*(100+BV430)/100,0)</f>
        <v>0</v>
      </c>
      <c r="CA430" s="69" t="n">
        <f aca="false">IF(BD430&gt;0,BX430-IF(BD430&gt;BX430,BX430,BD430),0)</f>
        <v>0</v>
      </c>
      <c r="CB430" s="69" t="n">
        <f aca="false">POWER(1.01,CA430)</f>
        <v>1</v>
      </c>
      <c r="CC430" s="69" t="n">
        <f aca="false">IF(BF430&gt;0,IF(BF430&gt;BH430,1,BF430/BH430),0)</f>
        <v>0</v>
      </c>
      <c r="CD430" s="72" t="n">
        <f aca="false">IF(BD430=0,0,IF(BF430&gt;0,ROUND(IF(CB430&lt;&gt;0,BZ430*BT430*1/CB430*CC430,0),0),0))</f>
        <v>0</v>
      </c>
      <c r="CE430" s="73" t="str">
        <f aca="false">IF(BF430&gt;0,IF(BF430&gt;BH430,CD430/BF430,CD430/BH430),"")</f>
        <v/>
      </c>
      <c r="CF430" s="69" t="n">
        <f aca="false">'Vstupní data'!AM430</f>
        <v>0</v>
      </c>
      <c r="CG430" s="69" t="n">
        <f aca="false">'Vstupní data'!AN430</f>
        <v>0</v>
      </c>
      <c r="CH430" s="69" t="n">
        <f aca="false">'Vstupní data'!AO430</f>
        <v>0</v>
      </c>
      <c r="CI430" s="69" t="n">
        <f aca="false">'Vstupní data'!AP430</f>
        <v>0</v>
      </c>
      <c r="CJ430" s="72" t="n">
        <f aca="false">ROUND(CH430*CI430,0)</f>
        <v>0</v>
      </c>
      <c r="CK430" s="74" t="str">
        <f aca="false">IF(OR(AA430&gt;0,BB430&gt;0,CD430&gt;0,CJ430&gt;0),AA430+BB430+CD430+CJ430,"")</f>
        <v/>
      </c>
    </row>
    <row r="431" customFormat="false" ht="12.8" hidden="false" customHeight="false" outlineLevel="0" collapsed="false">
      <c r="A431" s="66" t="n">
        <f aca="false">'Vstupní data'!A431</f>
        <v>0</v>
      </c>
      <c r="F431" s="66" t="str">
        <f aca="false">CONCATENATE('Vstupní data'!F431,'Vstupní data'!G431,'Vstupní data'!H431,'Vstupní data'!I431)</f>
        <v/>
      </c>
      <c r="G431" s="66"/>
      <c r="H431" s="66" t="n">
        <f aca="false">'Vstupní data'!K431</f>
        <v>0</v>
      </c>
      <c r="I431" s="66" t="n">
        <f aca="false">'Vstupní data'!L431</f>
        <v>0</v>
      </c>
      <c r="J431" s="66" t="n">
        <f aca="false">'Vstupní data'!K431*'Vstupní data'!M431/100</f>
        <v>0</v>
      </c>
      <c r="L431" s="66" t="n">
        <f aca="false">IF('Vstupní data'!N431="prostokořenný",0,IF('Vstupní data'!N431="krytokořenný","k",IF('Vstupní data'!N431="poloodrostky nebo odrostky, prostokořenné i krytokořenné","po",0)))</f>
        <v>0</v>
      </c>
      <c r="N431" s="66"/>
      <c r="O431" s="66" t="n">
        <f aca="false">'Vstupní data'!O431</f>
        <v>0</v>
      </c>
      <c r="P431" s="66" t="n">
        <f aca="false">IF(O431&gt;0,VLOOKUP(CONCATENATE(VLOOKUP(I431,'Pril3-drev'!$H$5:$K$83,4,0),"-",'Vstupní data'!R431),K2!$C$15:$D$23,2,0),0)</f>
        <v>0</v>
      </c>
      <c r="Q431" s="66" t="n">
        <f aca="false">IF(O431&gt;0,VLOOKUP(I431,'Pril3-drev'!$H$5:$I$83,2,0),0)</f>
        <v>0</v>
      </c>
      <c r="R431" s="66" t="n">
        <f aca="false">IF(Q431&gt;0,VLOOKUP(Q431,'Pril6-okus'!$A$5:$B$17,2,0),0)</f>
        <v>0</v>
      </c>
      <c r="S431" s="66" t="n">
        <f aca="false">IF(O431&gt;0,VLOOKUP(I431,'Pril3-drev'!$H$5:$J$83,3,0),0)</f>
        <v>0</v>
      </c>
      <c r="T431" s="66" t="str">
        <f aca="false">IF(O431&gt;0,IF(L431="k",0.9*VLOOKUP(S431,'ha-pocty-vyhl'!$A$5:$B$20,2,0),IF(L431="po",0.8*VLOOKUP(S431,'ha-pocty-vyhl'!$A$5:$B$20,2,0),VLOOKUP(S431,'ha-pocty-vyhl'!$A$5:$B$20,2,0))),"")</f>
        <v/>
      </c>
      <c r="U431" s="66" t="n">
        <f aca="false">'Vstupní data'!P431</f>
        <v>0</v>
      </c>
      <c r="V431" s="66" t="n">
        <f aca="false">IF(O431&gt;0,1.3*T431*1000*Z431/10000,0)</f>
        <v>0</v>
      </c>
      <c r="W431" s="66" t="n">
        <f aca="false">IF(O431&gt;0,1.3*T431*1000*Z431/10000,0)</f>
        <v>0</v>
      </c>
      <c r="X431" s="66" t="n">
        <f aca="false">IF(O431&gt;0,IF(O431&gt;V431,V431,O431),0)</f>
        <v>0</v>
      </c>
      <c r="Y431" s="66" t="n">
        <f aca="false">IF(O431&gt;0,IF(IF(U431&gt;W431,W431,U431)&lt;X431,W431,IF(U431&gt;W431,W431,U431)),0)</f>
        <v>0</v>
      </c>
      <c r="Z431" s="66" t="n">
        <f aca="false">IF(O431&gt;0,IF(J431&gt;0,J431,K431*H431/100),0)</f>
        <v>0</v>
      </c>
      <c r="AA431" s="67" t="n">
        <f aca="false">IF(O431&gt;0,CEILING(R431*P431*X431/Y431*Z431,1),0)</f>
        <v>0</v>
      </c>
      <c r="AB431" s="68" t="n">
        <f aca="false">IF(O431&gt;0,AA431/O431,0)</f>
        <v>0</v>
      </c>
      <c r="AC431" s="66" t="n">
        <f aca="false">'Vstupní data'!W431</f>
        <v>0</v>
      </c>
      <c r="AI431" s="66" t="str">
        <f aca="false">IF(OR('Vstupní data'!T431&gt;0,'Vstupní data'!U431&gt;0),VLOOKUP(I431,'Pril3-drev'!$H$5:$J$83,3,0),"")</f>
        <v/>
      </c>
      <c r="AJ431" s="66" t="n">
        <f aca="false">IF('Vstupní data'!V431="prostokořenný",0,IF('Vstupní data'!V431="krytokořenný","k",IF('Vstupní data'!V431="poloodrostky nebo odrostky, prostokořenné i krytokořenné","po",0)))</f>
        <v>0</v>
      </c>
      <c r="AK431" s="66" t="n">
        <f aca="false">IF(OR('Vstupní data'!T431&gt;0,'Vstupní data'!U431&gt;0),IF(AJ431="k",0.9*VLOOKUP(AI431,'ha-pocty-vyhl'!$A$5:$B$20,2,0),IF(AJ431="po",0.8*VLOOKUP(AI431,'ha-pocty-vyhl'!$A$5:$B$20,2,0),VLOOKUP(AI431,'ha-pocty-vyhl'!$A$5:$B$20,2,0))),0)</f>
        <v>0</v>
      </c>
      <c r="AL431" s="66" t="n">
        <f aca="false">IF(OR('Vstupní data'!T431&gt;0,'Vstupní data'!U431&gt;0),'Vstupní data'!K431*'Vstupní data'!M431/100,0)</f>
        <v>0</v>
      </c>
      <c r="AM431" s="66" t="n">
        <f aca="false">IF(OR('Vstupní data'!T431&gt;0,'Vstupní data'!U431&gt;0),IF('Vstupní data'!T431&gt;0,'Vstupní data'!T431,ROUND(10*'Vstupní data'!U431/AK431,0)),0)</f>
        <v>0</v>
      </c>
      <c r="AN431" s="69" t="n">
        <f aca="false">IF('Vstupní data'!T431&gt;0,   IF('Vstupní data'!T431&lt;=AL431,'Vstupní data'!T431,AL431),   IF(AM431&lt;AL431,AM431,AL431))</f>
        <v>0</v>
      </c>
      <c r="AO431" s="69" t="n">
        <f aca="false">'Vstupní data'!X431</f>
        <v>0</v>
      </c>
      <c r="AP431" s="66" t="n">
        <f aca="false">IF(OR('Vstupní data'!T431&gt;0,'Vstupní data'!U431&gt;0),IF(I431&lt;&gt;0,VLOOKUP(I431,'Pril3-drev'!$H$5:$I$83,2,0),0),0)</f>
        <v>0</v>
      </c>
      <c r="AQ431" s="66" t="n">
        <f aca="false">'Vstupní data'!Y431</f>
        <v>0</v>
      </c>
      <c r="AR431" s="66" t="str">
        <f aca="false">IF(AC431&gt;5,   IF('Vstupní data'!Y431&gt;0,   VLOOKUP(VLOOKUP(CONCATENATE(VLOOKUP(I431,'Pril3-drev'!$H$4:$L$83,5,0),AC431),'Pril3-drev'!$Q$4:$R$2803,2,0),'AVB-BS'!$C$5:$S$29 ,LOOKUP(AQ431,'AVB-BS'!$D$3:$S$3,'AVB-BS'!$D$1:$S$1) ,0 )   ,   IF('Vstupní data'!Z431&gt;0,'Vstupní data'!Z431,0)) , "")</f>
        <v/>
      </c>
      <c r="AS431" s="70" t="str">
        <f aca="false">IF(AC431&gt;5,VLOOKUP(CONCATENATE(AP431,AR431),'Pril1-THLPa'!$H$6:$N$96,4,0),"")</f>
        <v/>
      </c>
      <c r="AT431" s="70" t="str">
        <f aca="false">IF(AC431&gt;5,VLOOKUP(CONCATENATE(AP431,AR431),'Pril1-THLPa'!$H$6:$N$96,5,0),"")</f>
        <v/>
      </c>
      <c r="AU431" s="70" t="str">
        <f aca="false">IF(AC431&gt;5,VLOOKUP(CONCATENATE(AP431,AR431),'Pril1-THLPa'!$H$6:$N$96,6,0),"")</f>
        <v/>
      </c>
      <c r="AV431" s="70" t="str">
        <f aca="false">IF(AC431&gt;5,VLOOKUP(CONCATENATE(AP431,AR431),'Pril1-THLPa'!$H$6:$N$96,7,0),"")</f>
        <v/>
      </c>
      <c r="AW431" s="70" t="str">
        <f aca="false">IF(AC431&gt;5,VLOOKUP(CONCATENATE(AP431,AR431),'Pril1-THLPa'!$H$6:$O$96,8,0),"")</f>
        <v/>
      </c>
      <c r="AX431" s="66" t="n">
        <f aca="false">IF(AC431&gt;0,IF(AND(AC431&gt;0,AC431&lt;=5),VLOOKUP(AP431,'Pril1-THLPa'!$A$6:$F$18,LOOKUP(AC431,'Pril1-THLPa'!$B$5:$F$5,'Pril1-THLPa'!$B$4:$F$4),0),AS431+AT431*(AC431-5)+AU431*POWER(AC431-5,2)+AV431*POWER(AC431-5,3)+AW431*POWER(AC431-5,4)),0)</f>
        <v>0</v>
      </c>
      <c r="AY431" s="71"/>
      <c r="AZ431" s="66" t="n">
        <f aca="false">'Vstupní data'!AA431</f>
        <v>0</v>
      </c>
      <c r="BA431" s="66" t="n">
        <f aca="false">IF(OR('Vstupní data'!T431&gt;0,'Vstupní data'!U431&gt;0),IF(AC431&lt;&gt;"",AX431*AO431/10*(100+AZ431)/100,0),0)</f>
        <v>0</v>
      </c>
      <c r="BB431" s="67" t="n">
        <f aca="false">IF(AC431&lt;&gt;"",ROUND(BA431*AN431,0),0)</f>
        <v>0</v>
      </c>
      <c r="BC431" s="68" t="str">
        <f aca="false">IF(AE431&gt;0,BB431/AE431,"")</f>
        <v/>
      </c>
      <c r="BD431" s="66" t="n">
        <f aca="false">'Vstupní data'!AE431</f>
        <v>0</v>
      </c>
      <c r="BF431" s="66" t="n">
        <f aca="false">'Vstupní data'!AC431</f>
        <v>0</v>
      </c>
      <c r="BH431" s="66" t="n">
        <f aca="false">'Vstupní data'!AD431</f>
        <v>0</v>
      </c>
      <c r="BI431" s="66" t="n">
        <f aca="false">'Vstupní data'!AF431</f>
        <v>0</v>
      </c>
      <c r="BJ431" s="69" t="n">
        <f aca="false">'Vstupní data'!AG431</f>
        <v>0</v>
      </c>
      <c r="BK431" s="69" t="n">
        <f aca="false">IF(BF431&lt;&gt;0,VLOOKUP(I431,'Pril3-drev'!$H$5:$I$83,2,0),0)</f>
        <v>0</v>
      </c>
      <c r="BL431" s="69" t="n">
        <f aca="false">IF(BF431&lt;&gt;0,VLOOKUP(BK431,'Pril3-drev'!$A$5:$C$17,3,0),0)</f>
        <v>0</v>
      </c>
      <c r="BM431" s="69" t="n">
        <f aca="false">'Vstupní data'!AH431</f>
        <v>0</v>
      </c>
      <c r="BN431" s="69" t="n">
        <f aca="false">IF('Vstupní data'!AH431&gt;0,   VLOOKUP(VLOOKUP(CONCATENATE(VLOOKUP(I431,'Pril3-drev'!$H$4:$L$83,5,0),BD431),'Pril3-drev'!$Q$4:$R$2803,2,0),'AVB-BS'!$C$5:$S$29 ,LOOKUP(BM431,'AVB-BS'!$D$3:$S$3,'AVB-BS'!$D$1:$S$1) ,0 )   ,   IF('Vstupní data'!AI431&gt;0,'Vstupní data'!AI431,0))</f>
        <v>0</v>
      </c>
      <c r="BO431" s="69" t="str">
        <f aca="false">IF(BX431&gt;5,VLOOKUP(CONCATENATE(BK431,BN431),'Pril1-THLPa'!$H$6:$N$96,4,0),"")</f>
        <v/>
      </c>
      <c r="BP431" s="69" t="str">
        <f aca="false">IF(BX431&gt;5,VLOOKUP(CONCATENATE(BK431,BN431),'Pril1-THLPa'!$H$6:$N$96,5,0),"")</f>
        <v/>
      </c>
      <c r="BQ431" s="69" t="str">
        <f aca="false">IF(BX431&gt;5,VLOOKUP(CONCATENATE(BK431,BN431),'Pril1-THLPa'!$H$6:$N$96,6,0),"")</f>
        <v/>
      </c>
      <c r="BR431" s="69" t="str">
        <f aca="false">IF(BX431&gt;5,VLOOKUP(CONCATENATE(BK431,BN431),'Pril1-THLPa'!$H$6:$N$96,7,0),"")</f>
        <v/>
      </c>
      <c r="BS431" s="69" t="str">
        <f aca="false">IF(BX431&gt;5,VLOOKUP(CONCATENATE(BK431,BN431),'Pril1-THLPa'!$H$6:$O$96,8,0),"")</f>
        <v/>
      </c>
      <c r="BT431" s="69" t="str">
        <f aca="false">IF(BF431&gt;0, IF(BK431="smrk",  VLOOKUP(VLOOKUP(BD431,'Pril9-K3'!$L$8:$M$207,2,0),'Pril9-K3'!$A$8:$J$16,LOOKUP(BN431,'Pril9-K3'!$A$7:$J$7,'Pril9-K3'!$A$5:$J$5),0), IF(AND(BK431&lt;&gt;"smrk",'Vstupní data'!AK431&lt;&gt;""),'Vstupní data'!AK431,   VLOOKUP(VLOOKUP(BD431,'Pril9-K3'!$L$8:$M$207,2,0),'Pril9-K3'!$A$8:$J$16,LOOKUP(BN431,'Pril9-K3'!$A$7:$J$7,'Pril9-K3'!$A$5:$J$5),0)   )),   "")</f>
        <v/>
      </c>
      <c r="BV431" s="69" t="n">
        <f aca="false">'Vstupní data'!AJ431</f>
        <v>0</v>
      </c>
      <c r="BW431" s="69" t="n">
        <f aca="false">IF(BF431&gt;0,IF(J431&gt;0,J431,K431*H431/100),0)</f>
        <v>0</v>
      </c>
      <c r="BX431" s="69" t="n">
        <f aca="false">IF(BF431&gt;0,IF(BJ431&gt;BL431,BL431,BJ431),0)</f>
        <v>0</v>
      </c>
      <c r="BY431" s="69" t="n">
        <f aca="false">IF(BD431=0,0,IF(AND(BX431&gt;0,BX431&lt;=5),  IF(AND(BX431&gt;0,BX431&lt;=5),VLOOKUP(BK431,'Pril1-THLPa'!$A$6:$F$18,IF(AND(BX431&gt;0,BX431&lt;=5),LOOKUP(BX431,'Pril1-THLPa'!$B$5:$F$5,'Pril1-THLPa'!$B$4:$F$4),""),0),""),  IF(BX431&gt;5,BO431+BP431*(BX431-5)+BQ431*POWER(BX431-5,2)+BR431*POWER(BX431-5,3)+BS431*POWER(BX431-5,4),"")))</f>
        <v>0</v>
      </c>
      <c r="BZ431" s="69" t="n">
        <f aca="false">IF(BY431&gt;0,BY431*BI431/10*BW431*(100+BV431)/100,0)</f>
        <v>0</v>
      </c>
      <c r="CA431" s="69" t="n">
        <f aca="false">IF(BD431&gt;0,BX431-IF(BD431&gt;BX431,BX431,BD431),0)</f>
        <v>0</v>
      </c>
      <c r="CB431" s="69" t="n">
        <f aca="false">POWER(1.01,CA431)</f>
        <v>1</v>
      </c>
      <c r="CC431" s="69" t="n">
        <f aca="false">IF(BF431&gt;0,IF(BF431&gt;BH431,1,BF431/BH431),0)</f>
        <v>0</v>
      </c>
      <c r="CD431" s="72" t="n">
        <f aca="false">IF(BD431=0,0,IF(BF431&gt;0,ROUND(IF(CB431&lt;&gt;0,BZ431*BT431*1/CB431*CC431,0),0),0))</f>
        <v>0</v>
      </c>
      <c r="CE431" s="73" t="str">
        <f aca="false">IF(BF431&gt;0,IF(BF431&gt;BH431,CD431/BF431,CD431/BH431),"")</f>
        <v/>
      </c>
      <c r="CF431" s="69" t="n">
        <f aca="false">'Vstupní data'!AM431</f>
        <v>0</v>
      </c>
      <c r="CG431" s="69" t="n">
        <f aca="false">'Vstupní data'!AN431</f>
        <v>0</v>
      </c>
      <c r="CH431" s="69" t="n">
        <f aca="false">'Vstupní data'!AO431</f>
        <v>0</v>
      </c>
      <c r="CI431" s="69" t="n">
        <f aca="false">'Vstupní data'!AP431</f>
        <v>0</v>
      </c>
      <c r="CJ431" s="72" t="n">
        <f aca="false">ROUND(CH431*CI431,0)</f>
        <v>0</v>
      </c>
      <c r="CK431" s="74" t="str">
        <f aca="false">IF(OR(AA431&gt;0,BB431&gt;0,CD431&gt;0,CJ431&gt;0),AA431+BB431+CD431+CJ431,"")</f>
        <v/>
      </c>
    </row>
    <row r="432" customFormat="false" ht="12.8" hidden="false" customHeight="false" outlineLevel="0" collapsed="false">
      <c r="A432" s="66" t="n">
        <f aca="false">'Vstupní data'!A432</f>
        <v>0</v>
      </c>
      <c r="F432" s="66" t="str">
        <f aca="false">CONCATENATE('Vstupní data'!F432,'Vstupní data'!G432,'Vstupní data'!H432,'Vstupní data'!I432)</f>
        <v/>
      </c>
      <c r="G432" s="66"/>
      <c r="H432" s="66" t="n">
        <f aca="false">'Vstupní data'!K432</f>
        <v>0</v>
      </c>
      <c r="I432" s="66" t="n">
        <f aca="false">'Vstupní data'!L432</f>
        <v>0</v>
      </c>
      <c r="J432" s="66" t="n">
        <f aca="false">'Vstupní data'!K432*'Vstupní data'!M432/100</f>
        <v>0</v>
      </c>
      <c r="L432" s="66" t="n">
        <f aca="false">IF('Vstupní data'!N432="prostokořenný",0,IF('Vstupní data'!N432="krytokořenný","k",IF('Vstupní data'!N432="poloodrostky nebo odrostky, prostokořenné i krytokořenné","po",0)))</f>
        <v>0</v>
      </c>
      <c r="N432" s="66"/>
      <c r="O432" s="66" t="n">
        <f aca="false">'Vstupní data'!O432</f>
        <v>0</v>
      </c>
      <c r="P432" s="66" t="n">
        <f aca="false">IF(O432&gt;0,VLOOKUP(CONCATENATE(VLOOKUP(I432,'Pril3-drev'!$H$5:$K$83,4,0),"-",'Vstupní data'!R432),K2!$C$15:$D$23,2,0),0)</f>
        <v>0</v>
      </c>
      <c r="Q432" s="66" t="n">
        <f aca="false">IF(O432&gt;0,VLOOKUP(I432,'Pril3-drev'!$H$5:$I$83,2,0),0)</f>
        <v>0</v>
      </c>
      <c r="R432" s="66" t="n">
        <f aca="false">IF(Q432&gt;0,VLOOKUP(Q432,'Pril6-okus'!$A$5:$B$17,2,0),0)</f>
        <v>0</v>
      </c>
      <c r="S432" s="66" t="n">
        <f aca="false">IF(O432&gt;0,VLOOKUP(I432,'Pril3-drev'!$H$5:$J$83,3,0),0)</f>
        <v>0</v>
      </c>
      <c r="T432" s="66" t="str">
        <f aca="false">IF(O432&gt;0,IF(L432="k",0.9*VLOOKUP(S432,'ha-pocty-vyhl'!$A$5:$B$20,2,0),IF(L432="po",0.8*VLOOKUP(S432,'ha-pocty-vyhl'!$A$5:$B$20,2,0),VLOOKUP(S432,'ha-pocty-vyhl'!$A$5:$B$20,2,0))),"")</f>
        <v/>
      </c>
      <c r="U432" s="66" t="n">
        <f aca="false">'Vstupní data'!P432</f>
        <v>0</v>
      </c>
      <c r="V432" s="66" t="n">
        <f aca="false">IF(O432&gt;0,1.3*T432*1000*Z432/10000,0)</f>
        <v>0</v>
      </c>
      <c r="W432" s="66" t="n">
        <f aca="false">IF(O432&gt;0,1.3*T432*1000*Z432/10000,0)</f>
        <v>0</v>
      </c>
      <c r="X432" s="66" t="n">
        <f aca="false">IF(O432&gt;0,IF(O432&gt;V432,V432,O432),0)</f>
        <v>0</v>
      </c>
      <c r="Y432" s="66" t="n">
        <f aca="false">IF(O432&gt;0,IF(IF(U432&gt;W432,W432,U432)&lt;X432,W432,IF(U432&gt;W432,W432,U432)),0)</f>
        <v>0</v>
      </c>
      <c r="Z432" s="66" t="n">
        <f aca="false">IF(O432&gt;0,IF(J432&gt;0,J432,K432*H432/100),0)</f>
        <v>0</v>
      </c>
      <c r="AA432" s="67" t="n">
        <f aca="false">IF(O432&gt;0,CEILING(R432*P432*X432/Y432*Z432,1),0)</f>
        <v>0</v>
      </c>
      <c r="AB432" s="68" t="n">
        <f aca="false">IF(O432&gt;0,AA432/O432,0)</f>
        <v>0</v>
      </c>
      <c r="AC432" s="66" t="n">
        <f aca="false">'Vstupní data'!W432</f>
        <v>0</v>
      </c>
      <c r="AI432" s="66" t="str">
        <f aca="false">IF(OR('Vstupní data'!T432&gt;0,'Vstupní data'!U432&gt;0),VLOOKUP(I432,'Pril3-drev'!$H$5:$J$83,3,0),"")</f>
        <v/>
      </c>
      <c r="AJ432" s="66" t="n">
        <f aca="false">IF('Vstupní data'!V432="prostokořenný",0,IF('Vstupní data'!V432="krytokořenný","k",IF('Vstupní data'!V432="poloodrostky nebo odrostky, prostokořenné i krytokořenné","po",0)))</f>
        <v>0</v>
      </c>
      <c r="AK432" s="66" t="n">
        <f aca="false">IF(OR('Vstupní data'!T432&gt;0,'Vstupní data'!U432&gt;0),IF(AJ432="k",0.9*VLOOKUP(AI432,'ha-pocty-vyhl'!$A$5:$B$20,2,0),IF(AJ432="po",0.8*VLOOKUP(AI432,'ha-pocty-vyhl'!$A$5:$B$20,2,0),VLOOKUP(AI432,'ha-pocty-vyhl'!$A$5:$B$20,2,0))),0)</f>
        <v>0</v>
      </c>
      <c r="AL432" s="66" t="n">
        <f aca="false">IF(OR('Vstupní data'!T432&gt;0,'Vstupní data'!U432&gt;0),'Vstupní data'!K432*'Vstupní data'!M432/100,0)</f>
        <v>0</v>
      </c>
      <c r="AM432" s="66" t="n">
        <f aca="false">IF(OR('Vstupní data'!T432&gt;0,'Vstupní data'!U432&gt;0),IF('Vstupní data'!T432&gt;0,'Vstupní data'!T432,ROUND(10*'Vstupní data'!U432/AK432,0)),0)</f>
        <v>0</v>
      </c>
      <c r="AN432" s="69" t="n">
        <f aca="false">IF('Vstupní data'!T432&gt;0,   IF('Vstupní data'!T432&lt;=AL432,'Vstupní data'!T432,AL432),   IF(AM432&lt;AL432,AM432,AL432))</f>
        <v>0</v>
      </c>
      <c r="AO432" s="69" t="n">
        <f aca="false">'Vstupní data'!X432</f>
        <v>0</v>
      </c>
      <c r="AP432" s="66" t="n">
        <f aca="false">IF(OR('Vstupní data'!T432&gt;0,'Vstupní data'!U432&gt;0),IF(I432&lt;&gt;0,VLOOKUP(I432,'Pril3-drev'!$H$5:$I$83,2,0),0),0)</f>
        <v>0</v>
      </c>
      <c r="AQ432" s="66" t="n">
        <f aca="false">'Vstupní data'!Y432</f>
        <v>0</v>
      </c>
      <c r="AR432" s="66" t="str">
        <f aca="false">IF(AC432&gt;5,   IF('Vstupní data'!Y432&gt;0,   VLOOKUP(VLOOKUP(CONCATENATE(VLOOKUP(I432,'Pril3-drev'!$H$4:$L$83,5,0),AC432),'Pril3-drev'!$Q$4:$R$2803,2,0),'AVB-BS'!$C$5:$S$29 ,LOOKUP(AQ432,'AVB-BS'!$D$3:$S$3,'AVB-BS'!$D$1:$S$1) ,0 )   ,   IF('Vstupní data'!Z432&gt;0,'Vstupní data'!Z432,0)) , "")</f>
        <v/>
      </c>
      <c r="AS432" s="70" t="str">
        <f aca="false">IF(AC432&gt;5,VLOOKUP(CONCATENATE(AP432,AR432),'Pril1-THLPa'!$H$6:$N$96,4,0),"")</f>
        <v/>
      </c>
      <c r="AT432" s="70" t="str">
        <f aca="false">IF(AC432&gt;5,VLOOKUP(CONCATENATE(AP432,AR432),'Pril1-THLPa'!$H$6:$N$96,5,0),"")</f>
        <v/>
      </c>
      <c r="AU432" s="70" t="str">
        <f aca="false">IF(AC432&gt;5,VLOOKUP(CONCATENATE(AP432,AR432),'Pril1-THLPa'!$H$6:$N$96,6,0),"")</f>
        <v/>
      </c>
      <c r="AV432" s="70" t="str">
        <f aca="false">IF(AC432&gt;5,VLOOKUP(CONCATENATE(AP432,AR432),'Pril1-THLPa'!$H$6:$N$96,7,0),"")</f>
        <v/>
      </c>
      <c r="AW432" s="70" t="str">
        <f aca="false">IF(AC432&gt;5,VLOOKUP(CONCATENATE(AP432,AR432),'Pril1-THLPa'!$H$6:$O$96,8,0),"")</f>
        <v/>
      </c>
      <c r="AX432" s="66" t="n">
        <f aca="false">IF(AC432&gt;0,IF(AND(AC432&gt;0,AC432&lt;=5),VLOOKUP(AP432,'Pril1-THLPa'!$A$6:$F$18,LOOKUP(AC432,'Pril1-THLPa'!$B$5:$F$5,'Pril1-THLPa'!$B$4:$F$4),0),AS432+AT432*(AC432-5)+AU432*POWER(AC432-5,2)+AV432*POWER(AC432-5,3)+AW432*POWER(AC432-5,4)),0)</f>
        <v>0</v>
      </c>
      <c r="AY432" s="71"/>
      <c r="AZ432" s="66" t="n">
        <f aca="false">'Vstupní data'!AA432</f>
        <v>0</v>
      </c>
      <c r="BA432" s="66" t="n">
        <f aca="false">IF(OR('Vstupní data'!T432&gt;0,'Vstupní data'!U432&gt;0),IF(AC432&lt;&gt;"",AX432*AO432/10*(100+AZ432)/100,0),0)</f>
        <v>0</v>
      </c>
      <c r="BB432" s="67" t="n">
        <f aca="false">IF(AC432&lt;&gt;"",ROUND(BA432*AN432,0),0)</f>
        <v>0</v>
      </c>
      <c r="BC432" s="68" t="str">
        <f aca="false">IF(AE432&gt;0,BB432/AE432,"")</f>
        <v/>
      </c>
      <c r="BD432" s="66" t="n">
        <f aca="false">'Vstupní data'!AE432</f>
        <v>0</v>
      </c>
      <c r="BF432" s="66" t="n">
        <f aca="false">'Vstupní data'!AC432</f>
        <v>0</v>
      </c>
      <c r="BH432" s="66" t="n">
        <f aca="false">'Vstupní data'!AD432</f>
        <v>0</v>
      </c>
      <c r="BI432" s="66" t="n">
        <f aca="false">'Vstupní data'!AF432</f>
        <v>0</v>
      </c>
      <c r="BJ432" s="69" t="n">
        <f aca="false">'Vstupní data'!AG432</f>
        <v>0</v>
      </c>
      <c r="BK432" s="69" t="n">
        <f aca="false">IF(BF432&lt;&gt;0,VLOOKUP(I432,'Pril3-drev'!$H$5:$I$83,2,0),0)</f>
        <v>0</v>
      </c>
      <c r="BL432" s="69" t="n">
        <f aca="false">IF(BF432&lt;&gt;0,VLOOKUP(BK432,'Pril3-drev'!$A$5:$C$17,3,0),0)</f>
        <v>0</v>
      </c>
      <c r="BM432" s="69" t="n">
        <f aca="false">'Vstupní data'!AH432</f>
        <v>0</v>
      </c>
      <c r="BN432" s="69" t="n">
        <f aca="false">IF('Vstupní data'!AH432&gt;0,   VLOOKUP(VLOOKUP(CONCATENATE(VLOOKUP(I432,'Pril3-drev'!$H$4:$L$83,5,0),BD432),'Pril3-drev'!$Q$4:$R$2803,2,0),'AVB-BS'!$C$5:$S$29 ,LOOKUP(BM432,'AVB-BS'!$D$3:$S$3,'AVB-BS'!$D$1:$S$1) ,0 )   ,   IF('Vstupní data'!AI432&gt;0,'Vstupní data'!AI432,0))</f>
        <v>0</v>
      </c>
      <c r="BO432" s="69" t="str">
        <f aca="false">IF(BX432&gt;5,VLOOKUP(CONCATENATE(BK432,BN432),'Pril1-THLPa'!$H$6:$N$96,4,0),"")</f>
        <v/>
      </c>
      <c r="BP432" s="69" t="str">
        <f aca="false">IF(BX432&gt;5,VLOOKUP(CONCATENATE(BK432,BN432),'Pril1-THLPa'!$H$6:$N$96,5,0),"")</f>
        <v/>
      </c>
      <c r="BQ432" s="69" t="str">
        <f aca="false">IF(BX432&gt;5,VLOOKUP(CONCATENATE(BK432,BN432),'Pril1-THLPa'!$H$6:$N$96,6,0),"")</f>
        <v/>
      </c>
      <c r="BR432" s="69" t="str">
        <f aca="false">IF(BX432&gt;5,VLOOKUP(CONCATENATE(BK432,BN432),'Pril1-THLPa'!$H$6:$N$96,7,0),"")</f>
        <v/>
      </c>
      <c r="BS432" s="69" t="str">
        <f aca="false">IF(BX432&gt;5,VLOOKUP(CONCATENATE(BK432,BN432),'Pril1-THLPa'!$H$6:$O$96,8,0),"")</f>
        <v/>
      </c>
      <c r="BT432" s="69" t="str">
        <f aca="false">IF(BF432&gt;0, IF(BK432="smrk",  VLOOKUP(VLOOKUP(BD432,'Pril9-K3'!$L$8:$M$207,2,0),'Pril9-K3'!$A$8:$J$16,LOOKUP(BN432,'Pril9-K3'!$A$7:$J$7,'Pril9-K3'!$A$5:$J$5),0), IF(AND(BK432&lt;&gt;"smrk",'Vstupní data'!AK432&lt;&gt;""),'Vstupní data'!AK432,   VLOOKUP(VLOOKUP(BD432,'Pril9-K3'!$L$8:$M$207,2,0),'Pril9-K3'!$A$8:$J$16,LOOKUP(BN432,'Pril9-K3'!$A$7:$J$7,'Pril9-K3'!$A$5:$J$5),0)   )),   "")</f>
        <v/>
      </c>
      <c r="BV432" s="69" t="n">
        <f aca="false">'Vstupní data'!AJ432</f>
        <v>0</v>
      </c>
      <c r="BW432" s="69" t="n">
        <f aca="false">IF(BF432&gt;0,IF(J432&gt;0,J432,K432*H432/100),0)</f>
        <v>0</v>
      </c>
      <c r="BX432" s="69" t="n">
        <f aca="false">IF(BF432&gt;0,IF(BJ432&gt;BL432,BL432,BJ432),0)</f>
        <v>0</v>
      </c>
      <c r="BY432" s="69" t="n">
        <f aca="false">IF(BD432=0,0,IF(AND(BX432&gt;0,BX432&lt;=5),  IF(AND(BX432&gt;0,BX432&lt;=5),VLOOKUP(BK432,'Pril1-THLPa'!$A$6:$F$18,IF(AND(BX432&gt;0,BX432&lt;=5),LOOKUP(BX432,'Pril1-THLPa'!$B$5:$F$5,'Pril1-THLPa'!$B$4:$F$4),""),0),""),  IF(BX432&gt;5,BO432+BP432*(BX432-5)+BQ432*POWER(BX432-5,2)+BR432*POWER(BX432-5,3)+BS432*POWER(BX432-5,4),"")))</f>
        <v>0</v>
      </c>
      <c r="BZ432" s="69" t="n">
        <f aca="false">IF(BY432&gt;0,BY432*BI432/10*BW432*(100+BV432)/100,0)</f>
        <v>0</v>
      </c>
      <c r="CA432" s="69" t="n">
        <f aca="false">IF(BD432&gt;0,BX432-IF(BD432&gt;BX432,BX432,BD432),0)</f>
        <v>0</v>
      </c>
      <c r="CB432" s="69" t="n">
        <f aca="false">POWER(1.01,CA432)</f>
        <v>1</v>
      </c>
      <c r="CC432" s="69" t="n">
        <f aca="false">IF(BF432&gt;0,IF(BF432&gt;BH432,1,BF432/BH432),0)</f>
        <v>0</v>
      </c>
      <c r="CD432" s="72" t="n">
        <f aca="false">IF(BD432=0,0,IF(BF432&gt;0,ROUND(IF(CB432&lt;&gt;0,BZ432*BT432*1/CB432*CC432,0),0),0))</f>
        <v>0</v>
      </c>
      <c r="CE432" s="73" t="str">
        <f aca="false">IF(BF432&gt;0,IF(BF432&gt;BH432,CD432/BF432,CD432/BH432),"")</f>
        <v/>
      </c>
      <c r="CF432" s="69" t="n">
        <f aca="false">'Vstupní data'!AM432</f>
        <v>0</v>
      </c>
      <c r="CG432" s="69" t="n">
        <f aca="false">'Vstupní data'!AN432</f>
        <v>0</v>
      </c>
      <c r="CH432" s="69" t="n">
        <f aca="false">'Vstupní data'!AO432</f>
        <v>0</v>
      </c>
      <c r="CI432" s="69" t="n">
        <f aca="false">'Vstupní data'!AP432</f>
        <v>0</v>
      </c>
      <c r="CJ432" s="72" t="n">
        <f aca="false">ROUND(CH432*CI432,0)</f>
        <v>0</v>
      </c>
      <c r="CK432" s="74" t="str">
        <f aca="false">IF(OR(AA432&gt;0,BB432&gt;0,CD432&gt;0,CJ432&gt;0),AA432+BB432+CD432+CJ432,"")</f>
        <v/>
      </c>
    </row>
    <row r="433" customFormat="false" ht="12.8" hidden="false" customHeight="false" outlineLevel="0" collapsed="false">
      <c r="A433" s="66" t="n">
        <f aca="false">'Vstupní data'!A433</f>
        <v>0</v>
      </c>
      <c r="F433" s="66" t="str">
        <f aca="false">CONCATENATE('Vstupní data'!F433,'Vstupní data'!G433,'Vstupní data'!H433,'Vstupní data'!I433)</f>
        <v/>
      </c>
      <c r="G433" s="66"/>
      <c r="H433" s="66" t="n">
        <f aca="false">'Vstupní data'!K433</f>
        <v>0</v>
      </c>
      <c r="I433" s="66" t="n">
        <f aca="false">'Vstupní data'!L433</f>
        <v>0</v>
      </c>
      <c r="J433" s="66" t="n">
        <f aca="false">'Vstupní data'!K433*'Vstupní data'!M433/100</f>
        <v>0</v>
      </c>
      <c r="L433" s="66" t="n">
        <f aca="false">IF('Vstupní data'!N433="prostokořenný",0,IF('Vstupní data'!N433="krytokořenný","k",IF('Vstupní data'!N433="poloodrostky nebo odrostky, prostokořenné i krytokořenné","po",0)))</f>
        <v>0</v>
      </c>
      <c r="N433" s="66"/>
      <c r="O433" s="66" t="n">
        <f aca="false">'Vstupní data'!O433</f>
        <v>0</v>
      </c>
      <c r="P433" s="66" t="n">
        <f aca="false">IF(O433&gt;0,VLOOKUP(CONCATENATE(VLOOKUP(I433,'Pril3-drev'!$H$5:$K$83,4,0),"-",'Vstupní data'!R433),K2!$C$15:$D$23,2,0),0)</f>
        <v>0</v>
      </c>
      <c r="Q433" s="66" t="n">
        <f aca="false">IF(O433&gt;0,VLOOKUP(I433,'Pril3-drev'!$H$5:$I$83,2,0),0)</f>
        <v>0</v>
      </c>
      <c r="R433" s="66" t="n">
        <f aca="false">IF(Q433&gt;0,VLOOKUP(Q433,'Pril6-okus'!$A$5:$B$17,2,0),0)</f>
        <v>0</v>
      </c>
      <c r="S433" s="66" t="n">
        <f aca="false">IF(O433&gt;0,VLOOKUP(I433,'Pril3-drev'!$H$5:$J$83,3,0),0)</f>
        <v>0</v>
      </c>
      <c r="T433" s="66" t="str">
        <f aca="false">IF(O433&gt;0,IF(L433="k",0.9*VLOOKUP(S433,'ha-pocty-vyhl'!$A$5:$B$20,2,0),IF(L433="po",0.8*VLOOKUP(S433,'ha-pocty-vyhl'!$A$5:$B$20,2,0),VLOOKUP(S433,'ha-pocty-vyhl'!$A$5:$B$20,2,0))),"")</f>
        <v/>
      </c>
      <c r="U433" s="66" t="n">
        <f aca="false">'Vstupní data'!P433</f>
        <v>0</v>
      </c>
      <c r="V433" s="66" t="n">
        <f aca="false">IF(O433&gt;0,1.3*T433*1000*Z433/10000,0)</f>
        <v>0</v>
      </c>
      <c r="W433" s="66" t="n">
        <f aca="false">IF(O433&gt;0,1.3*T433*1000*Z433/10000,0)</f>
        <v>0</v>
      </c>
      <c r="X433" s="66" t="n">
        <f aca="false">IF(O433&gt;0,IF(O433&gt;V433,V433,O433),0)</f>
        <v>0</v>
      </c>
      <c r="Y433" s="66" t="n">
        <f aca="false">IF(O433&gt;0,IF(IF(U433&gt;W433,W433,U433)&lt;X433,W433,IF(U433&gt;W433,W433,U433)),0)</f>
        <v>0</v>
      </c>
      <c r="Z433" s="66" t="n">
        <f aca="false">IF(O433&gt;0,IF(J433&gt;0,J433,K433*H433/100),0)</f>
        <v>0</v>
      </c>
      <c r="AA433" s="67" t="n">
        <f aca="false">IF(O433&gt;0,CEILING(R433*P433*X433/Y433*Z433,1),0)</f>
        <v>0</v>
      </c>
      <c r="AB433" s="68" t="n">
        <f aca="false">IF(O433&gt;0,AA433/O433,0)</f>
        <v>0</v>
      </c>
      <c r="AC433" s="66" t="n">
        <f aca="false">'Vstupní data'!W433</f>
        <v>0</v>
      </c>
      <c r="AI433" s="66" t="str">
        <f aca="false">IF(OR('Vstupní data'!T433&gt;0,'Vstupní data'!U433&gt;0),VLOOKUP(I433,'Pril3-drev'!$H$5:$J$83,3,0),"")</f>
        <v/>
      </c>
      <c r="AJ433" s="66" t="n">
        <f aca="false">IF('Vstupní data'!V433="prostokořenný",0,IF('Vstupní data'!V433="krytokořenný","k",IF('Vstupní data'!V433="poloodrostky nebo odrostky, prostokořenné i krytokořenné","po",0)))</f>
        <v>0</v>
      </c>
      <c r="AK433" s="66" t="n">
        <f aca="false">IF(OR('Vstupní data'!T433&gt;0,'Vstupní data'!U433&gt;0),IF(AJ433="k",0.9*VLOOKUP(AI433,'ha-pocty-vyhl'!$A$5:$B$20,2,0),IF(AJ433="po",0.8*VLOOKUP(AI433,'ha-pocty-vyhl'!$A$5:$B$20,2,0),VLOOKUP(AI433,'ha-pocty-vyhl'!$A$5:$B$20,2,0))),0)</f>
        <v>0</v>
      </c>
      <c r="AL433" s="66" t="n">
        <f aca="false">IF(OR('Vstupní data'!T433&gt;0,'Vstupní data'!U433&gt;0),'Vstupní data'!K433*'Vstupní data'!M433/100,0)</f>
        <v>0</v>
      </c>
      <c r="AM433" s="66" t="n">
        <f aca="false">IF(OR('Vstupní data'!T433&gt;0,'Vstupní data'!U433&gt;0),IF('Vstupní data'!T433&gt;0,'Vstupní data'!T433,ROUND(10*'Vstupní data'!U433/AK433,0)),0)</f>
        <v>0</v>
      </c>
      <c r="AN433" s="69" t="n">
        <f aca="false">IF('Vstupní data'!T433&gt;0,   IF('Vstupní data'!T433&lt;=AL433,'Vstupní data'!T433,AL433),   IF(AM433&lt;AL433,AM433,AL433))</f>
        <v>0</v>
      </c>
      <c r="AO433" s="69" t="n">
        <f aca="false">'Vstupní data'!X433</f>
        <v>0</v>
      </c>
      <c r="AP433" s="66" t="n">
        <f aca="false">IF(OR('Vstupní data'!T433&gt;0,'Vstupní data'!U433&gt;0),IF(I433&lt;&gt;0,VLOOKUP(I433,'Pril3-drev'!$H$5:$I$83,2,0),0),0)</f>
        <v>0</v>
      </c>
      <c r="AQ433" s="66" t="n">
        <f aca="false">'Vstupní data'!Y433</f>
        <v>0</v>
      </c>
      <c r="AR433" s="66" t="str">
        <f aca="false">IF(AC433&gt;5,   IF('Vstupní data'!Y433&gt;0,   VLOOKUP(VLOOKUP(CONCATENATE(VLOOKUP(I433,'Pril3-drev'!$H$4:$L$83,5,0),AC433),'Pril3-drev'!$Q$4:$R$2803,2,0),'AVB-BS'!$C$5:$S$29 ,LOOKUP(AQ433,'AVB-BS'!$D$3:$S$3,'AVB-BS'!$D$1:$S$1) ,0 )   ,   IF('Vstupní data'!Z433&gt;0,'Vstupní data'!Z433,0)) , "")</f>
        <v/>
      </c>
      <c r="AS433" s="70" t="str">
        <f aca="false">IF(AC433&gt;5,VLOOKUP(CONCATENATE(AP433,AR433),'Pril1-THLPa'!$H$6:$N$96,4,0),"")</f>
        <v/>
      </c>
      <c r="AT433" s="70" t="str">
        <f aca="false">IF(AC433&gt;5,VLOOKUP(CONCATENATE(AP433,AR433),'Pril1-THLPa'!$H$6:$N$96,5,0),"")</f>
        <v/>
      </c>
      <c r="AU433" s="70" t="str">
        <f aca="false">IF(AC433&gt;5,VLOOKUP(CONCATENATE(AP433,AR433),'Pril1-THLPa'!$H$6:$N$96,6,0),"")</f>
        <v/>
      </c>
      <c r="AV433" s="70" t="str">
        <f aca="false">IF(AC433&gt;5,VLOOKUP(CONCATENATE(AP433,AR433),'Pril1-THLPa'!$H$6:$N$96,7,0),"")</f>
        <v/>
      </c>
      <c r="AW433" s="70" t="str">
        <f aca="false">IF(AC433&gt;5,VLOOKUP(CONCATENATE(AP433,AR433),'Pril1-THLPa'!$H$6:$O$96,8,0),"")</f>
        <v/>
      </c>
      <c r="AX433" s="66" t="n">
        <f aca="false">IF(AC433&gt;0,IF(AND(AC433&gt;0,AC433&lt;=5),VLOOKUP(AP433,'Pril1-THLPa'!$A$6:$F$18,LOOKUP(AC433,'Pril1-THLPa'!$B$5:$F$5,'Pril1-THLPa'!$B$4:$F$4),0),AS433+AT433*(AC433-5)+AU433*POWER(AC433-5,2)+AV433*POWER(AC433-5,3)+AW433*POWER(AC433-5,4)),0)</f>
        <v>0</v>
      </c>
      <c r="AY433" s="71"/>
      <c r="AZ433" s="66" t="n">
        <f aca="false">'Vstupní data'!AA433</f>
        <v>0</v>
      </c>
      <c r="BA433" s="66" t="n">
        <f aca="false">IF(OR('Vstupní data'!T433&gt;0,'Vstupní data'!U433&gt;0),IF(AC433&lt;&gt;"",AX433*AO433/10*(100+AZ433)/100,0),0)</f>
        <v>0</v>
      </c>
      <c r="BB433" s="67" t="n">
        <f aca="false">IF(AC433&lt;&gt;"",ROUND(BA433*AN433,0),0)</f>
        <v>0</v>
      </c>
      <c r="BC433" s="68" t="str">
        <f aca="false">IF(AE433&gt;0,BB433/AE433,"")</f>
        <v/>
      </c>
      <c r="BD433" s="66" t="n">
        <f aca="false">'Vstupní data'!AE433</f>
        <v>0</v>
      </c>
      <c r="BF433" s="66" t="n">
        <f aca="false">'Vstupní data'!AC433</f>
        <v>0</v>
      </c>
      <c r="BH433" s="66" t="n">
        <f aca="false">'Vstupní data'!AD433</f>
        <v>0</v>
      </c>
      <c r="BI433" s="66" t="n">
        <f aca="false">'Vstupní data'!AF433</f>
        <v>0</v>
      </c>
      <c r="BJ433" s="69" t="n">
        <f aca="false">'Vstupní data'!AG433</f>
        <v>0</v>
      </c>
      <c r="BK433" s="69" t="n">
        <f aca="false">IF(BF433&lt;&gt;0,VLOOKUP(I433,'Pril3-drev'!$H$5:$I$83,2,0),0)</f>
        <v>0</v>
      </c>
      <c r="BL433" s="69" t="n">
        <f aca="false">IF(BF433&lt;&gt;0,VLOOKUP(BK433,'Pril3-drev'!$A$5:$C$17,3,0),0)</f>
        <v>0</v>
      </c>
      <c r="BM433" s="69" t="n">
        <f aca="false">'Vstupní data'!AH433</f>
        <v>0</v>
      </c>
      <c r="BN433" s="69" t="n">
        <f aca="false">IF('Vstupní data'!AH433&gt;0,   VLOOKUP(VLOOKUP(CONCATENATE(VLOOKUP(I433,'Pril3-drev'!$H$4:$L$83,5,0),BD433),'Pril3-drev'!$Q$4:$R$2803,2,0),'AVB-BS'!$C$5:$S$29 ,LOOKUP(BM433,'AVB-BS'!$D$3:$S$3,'AVB-BS'!$D$1:$S$1) ,0 )   ,   IF('Vstupní data'!AI433&gt;0,'Vstupní data'!AI433,0))</f>
        <v>0</v>
      </c>
      <c r="BO433" s="69" t="str">
        <f aca="false">IF(BX433&gt;5,VLOOKUP(CONCATENATE(BK433,BN433),'Pril1-THLPa'!$H$6:$N$96,4,0),"")</f>
        <v/>
      </c>
      <c r="BP433" s="69" t="str">
        <f aca="false">IF(BX433&gt;5,VLOOKUP(CONCATENATE(BK433,BN433),'Pril1-THLPa'!$H$6:$N$96,5,0),"")</f>
        <v/>
      </c>
      <c r="BQ433" s="69" t="str">
        <f aca="false">IF(BX433&gt;5,VLOOKUP(CONCATENATE(BK433,BN433),'Pril1-THLPa'!$H$6:$N$96,6,0),"")</f>
        <v/>
      </c>
      <c r="BR433" s="69" t="str">
        <f aca="false">IF(BX433&gt;5,VLOOKUP(CONCATENATE(BK433,BN433),'Pril1-THLPa'!$H$6:$N$96,7,0),"")</f>
        <v/>
      </c>
      <c r="BS433" s="69" t="str">
        <f aca="false">IF(BX433&gt;5,VLOOKUP(CONCATENATE(BK433,BN433),'Pril1-THLPa'!$H$6:$O$96,8,0),"")</f>
        <v/>
      </c>
      <c r="BT433" s="69" t="str">
        <f aca="false">IF(BF433&gt;0, IF(BK433="smrk",  VLOOKUP(VLOOKUP(BD433,'Pril9-K3'!$L$8:$M$207,2,0),'Pril9-K3'!$A$8:$J$16,LOOKUP(BN433,'Pril9-K3'!$A$7:$J$7,'Pril9-K3'!$A$5:$J$5),0), IF(AND(BK433&lt;&gt;"smrk",'Vstupní data'!AK433&lt;&gt;""),'Vstupní data'!AK433,   VLOOKUP(VLOOKUP(BD433,'Pril9-K3'!$L$8:$M$207,2,0),'Pril9-K3'!$A$8:$J$16,LOOKUP(BN433,'Pril9-K3'!$A$7:$J$7,'Pril9-K3'!$A$5:$J$5),0)   )),   "")</f>
        <v/>
      </c>
      <c r="BV433" s="69" t="n">
        <f aca="false">'Vstupní data'!AJ433</f>
        <v>0</v>
      </c>
      <c r="BW433" s="69" t="n">
        <f aca="false">IF(BF433&gt;0,IF(J433&gt;0,J433,K433*H433/100),0)</f>
        <v>0</v>
      </c>
      <c r="BX433" s="69" t="n">
        <f aca="false">IF(BF433&gt;0,IF(BJ433&gt;BL433,BL433,BJ433),0)</f>
        <v>0</v>
      </c>
      <c r="BY433" s="69" t="n">
        <f aca="false">IF(BD433=0,0,IF(AND(BX433&gt;0,BX433&lt;=5),  IF(AND(BX433&gt;0,BX433&lt;=5),VLOOKUP(BK433,'Pril1-THLPa'!$A$6:$F$18,IF(AND(BX433&gt;0,BX433&lt;=5),LOOKUP(BX433,'Pril1-THLPa'!$B$5:$F$5,'Pril1-THLPa'!$B$4:$F$4),""),0),""),  IF(BX433&gt;5,BO433+BP433*(BX433-5)+BQ433*POWER(BX433-5,2)+BR433*POWER(BX433-5,3)+BS433*POWER(BX433-5,4),"")))</f>
        <v>0</v>
      </c>
      <c r="BZ433" s="69" t="n">
        <f aca="false">IF(BY433&gt;0,BY433*BI433/10*BW433*(100+BV433)/100,0)</f>
        <v>0</v>
      </c>
      <c r="CA433" s="69" t="n">
        <f aca="false">IF(BD433&gt;0,BX433-IF(BD433&gt;BX433,BX433,BD433),0)</f>
        <v>0</v>
      </c>
      <c r="CB433" s="69" t="n">
        <f aca="false">POWER(1.01,CA433)</f>
        <v>1</v>
      </c>
      <c r="CC433" s="69" t="n">
        <f aca="false">IF(BF433&gt;0,IF(BF433&gt;BH433,1,BF433/BH433),0)</f>
        <v>0</v>
      </c>
      <c r="CD433" s="72" t="n">
        <f aca="false">IF(BD433=0,0,IF(BF433&gt;0,ROUND(IF(CB433&lt;&gt;0,BZ433*BT433*1/CB433*CC433,0),0),0))</f>
        <v>0</v>
      </c>
      <c r="CE433" s="73" t="str">
        <f aca="false">IF(BF433&gt;0,IF(BF433&gt;BH433,CD433/BF433,CD433/BH433),"")</f>
        <v/>
      </c>
      <c r="CF433" s="69" t="n">
        <f aca="false">'Vstupní data'!AM433</f>
        <v>0</v>
      </c>
      <c r="CG433" s="69" t="n">
        <f aca="false">'Vstupní data'!AN433</f>
        <v>0</v>
      </c>
      <c r="CH433" s="69" t="n">
        <f aca="false">'Vstupní data'!AO433</f>
        <v>0</v>
      </c>
      <c r="CI433" s="69" t="n">
        <f aca="false">'Vstupní data'!AP433</f>
        <v>0</v>
      </c>
      <c r="CJ433" s="72" t="n">
        <f aca="false">ROUND(CH433*CI433,0)</f>
        <v>0</v>
      </c>
      <c r="CK433" s="74" t="str">
        <f aca="false">IF(OR(AA433&gt;0,BB433&gt;0,CD433&gt;0,CJ433&gt;0),AA433+BB433+CD433+CJ433,"")</f>
        <v/>
      </c>
    </row>
    <row r="434" customFormat="false" ht="12.8" hidden="false" customHeight="false" outlineLevel="0" collapsed="false">
      <c r="A434" s="66" t="n">
        <f aca="false">'Vstupní data'!A434</f>
        <v>0</v>
      </c>
      <c r="F434" s="66" t="str">
        <f aca="false">CONCATENATE('Vstupní data'!F434,'Vstupní data'!G434,'Vstupní data'!H434,'Vstupní data'!I434)</f>
        <v/>
      </c>
      <c r="G434" s="66"/>
      <c r="H434" s="66" t="n">
        <f aca="false">'Vstupní data'!K434</f>
        <v>0</v>
      </c>
      <c r="I434" s="66" t="n">
        <f aca="false">'Vstupní data'!L434</f>
        <v>0</v>
      </c>
      <c r="J434" s="66" t="n">
        <f aca="false">'Vstupní data'!K434*'Vstupní data'!M434/100</f>
        <v>0</v>
      </c>
      <c r="L434" s="66" t="n">
        <f aca="false">IF('Vstupní data'!N434="prostokořenný",0,IF('Vstupní data'!N434="krytokořenný","k",IF('Vstupní data'!N434="poloodrostky nebo odrostky, prostokořenné i krytokořenné","po",0)))</f>
        <v>0</v>
      </c>
      <c r="N434" s="66"/>
      <c r="O434" s="66" t="n">
        <f aca="false">'Vstupní data'!O434</f>
        <v>0</v>
      </c>
      <c r="P434" s="66" t="n">
        <f aca="false">IF(O434&gt;0,VLOOKUP(CONCATENATE(VLOOKUP(I434,'Pril3-drev'!$H$5:$K$83,4,0),"-",'Vstupní data'!R434),K2!$C$15:$D$23,2,0),0)</f>
        <v>0</v>
      </c>
      <c r="Q434" s="66" t="n">
        <f aca="false">IF(O434&gt;0,VLOOKUP(I434,'Pril3-drev'!$H$5:$I$83,2,0),0)</f>
        <v>0</v>
      </c>
      <c r="R434" s="66" t="n">
        <f aca="false">IF(Q434&gt;0,VLOOKUP(Q434,'Pril6-okus'!$A$5:$B$17,2,0),0)</f>
        <v>0</v>
      </c>
      <c r="S434" s="66" t="n">
        <f aca="false">IF(O434&gt;0,VLOOKUP(I434,'Pril3-drev'!$H$5:$J$83,3,0),0)</f>
        <v>0</v>
      </c>
      <c r="T434" s="66" t="str">
        <f aca="false">IF(O434&gt;0,IF(L434="k",0.9*VLOOKUP(S434,'ha-pocty-vyhl'!$A$5:$B$20,2,0),IF(L434="po",0.8*VLOOKUP(S434,'ha-pocty-vyhl'!$A$5:$B$20,2,0),VLOOKUP(S434,'ha-pocty-vyhl'!$A$5:$B$20,2,0))),"")</f>
        <v/>
      </c>
      <c r="U434" s="66" t="n">
        <f aca="false">'Vstupní data'!P434</f>
        <v>0</v>
      </c>
      <c r="V434" s="66" t="n">
        <f aca="false">IF(O434&gt;0,1.3*T434*1000*Z434/10000,0)</f>
        <v>0</v>
      </c>
      <c r="W434" s="66" t="n">
        <f aca="false">IF(O434&gt;0,1.3*T434*1000*Z434/10000,0)</f>
        <v>0</v>
      </c>
      <c r="X434" s="66" t="n">
        <f aca="false">IF(O434&gt;0,IF(O434&gt;V434,V434,O434),0)</f>
        <v>0</v>
      </c>
      <c r="Y434" s="66" t="n">
        <f aca="false">IF(O434&gt;0,IF(IF(U434&gt;W434,W434,U434)&lt;X434,W434,IF(U434&gt;W434,W434,U434)),0)</f>
        <v>0</v>
      </c>
      <c r="Z434" s="66" t="n">
        <f aca="false">IF(O434&gt;0,IF(J434&gt;0,J434,K434*H434/100),0)</f>
        <v>0</v>
      </c>
      <c r="AA434" s="67" t="n">
        <f aca="false">IF(O434&gt;0,CEILING(R434*P434*X434/Y434*Z434,1),0)</f>
        <v>0</v>
      </c>
      <c r="AB434" s="68" t="n">
        <f aca="false">IF(O434&gt;0,AA434/O434,0)</f>
        <v>0</v>
      </c>
      <c r="AC434" s="66" t="n">
        <f aca="false">'Vstupní data'!W434</f>
        <v>0</v>
      </c>
      <c r="AI434" s="66" t="str">
        <f aca="false">IF(OR('Vstupní data'!T434&gt;0,'Vstupní data'!U434&gt;0),VLOOKUP(I434,'Pril3-drev'!$H$5:$J$83,3,0),"")</f>
        <v/>
      </c>
      <c r="AJ434" s="66" t="n">
        <f aca="false">IF('Vstupní data'!V434="prostokořenný",0,IF('Vstupní data'!V434="krytokořenný","k",IF('Vstupní data'!V434="poloodrostky nebo odrostky, prostokořenné i krytokořenné","po",0)))</f>
        <v>0</v>
      </c>
      <c r="AK434" s="66" t="n">
        <f aca="false">IF(OR('Vstupní data'!T434&gt;0,'Vstupní data'!U434&gt;0),IF(AJ434="k",0.9*VLOOKUP(AI434,'ha-pocty-vyhl'!$A$5:$B$20,2,0),IF(AJ434="po",0.8*VLOOKUP(AI434,'ha-pocty-vyhl'!$A$5:$B$20,2,0),VLOOKUP(AI434,'ha-pocty-vyhl'!$A$5:$B$20,2,0))),0)</f>
        <v>0</v>
      </c>
      <c r="AL434" s="66" t="n">
        <f aca="false">IF(OR('Vstupní data'!T434&gt;0,'Vstupní data'!U434&gt;0),'Vstupní data'!K434*'Vstupní data'!M434/100,0)</f>
        <v>0</v>
      </c>
      <c r="AM434" s="66" t="n">
        <f aca="false">IF(OR('Vstupní data'!T434&gt;0,'Vstupní data'!U434&gt;0),IF('Vstupní data'!T434&gt;0,'Vstupní data'!T434,ROUND(10*'Vstupní data'!U434/AK434,0)),0)</f>
        <v>0</v>
      </c>
      <c r="AN434" s="69" t="n">
        <f aca="false">IF('Vstupní data'!T434&gt;0,   IF('Vstupní data'!T434&lt;=AL434,'Vstupní data'!T434,AL434),   IF(AM434&lt;AL434,AM434,AL434))</f>
        <v>0</v>
      </c>
      <c r="AO434" s="69" t="n">
        <f aca="false">'Vstupní data'!X434</f>
        <v>0</v>
      </c>
      <c r="AP434" s="66" t="n">
        <f aca="false">IF(OR('Vstupní data'!T434&gt;0,'Vstupní data'!U434&gt;0),IF(I434&lt;&gt;0,VLOOKUP(I434,'Pril3-drev'!$H$5:$I$83,2,0),0),0)</f>
        <v>0</v>
      </c>
      <c r="AQ434" s="66" t="n">
        <f aca="false">'Vstupní data'!Y434</f>
        <v>0</v>
      </c>
      <c r="AR434" s="66" t="str">
        <f aca="false">IF(AC434&gt;5,   IF('Vstupní data'!Y434&gt;0,   VLOOKUP(VLOOKUP(CONCATENATE(VLOOKUP(I434,'Pril3-drev'!$H$4:$L$83,5,0),AC434),'Pril3-drev'!$Q$4:$R$2803,2,0),'AVB-BS'!$C$5:$S$29 ,LOOKUP(AQ434,'AVB-BS'!$D$3:$S$3,'AVB-BS'!$D$1:$S$1) ,0 )   ,   IF('Vstupní data'!Z434&gt;0,'Vstupní data'!Z434,0)) , "")</f>
        <v/>
      </c>
      <c r="AS434" s="70" t="str">
        <f aca="false">IF(AC434&gt;5,VLOOKUP(CONCATENATE(AP434,AR434),'Pril1-THLPa'!$H$6:$N$96,4,0),"")</f>
        <v/>
      </c>
      <c r="AT434" s="70" t="str">
        <f aca="false">IF(AC434&gt;5,VLOOKUP(CONCATENATE(AP434,AR434),'Pril1-THLPa'!$H$6:$N$96,5,0),"")</f>
        <v/>
      </c>
      <c r="AU434" s="70" t="str">
        <f aca="false">IF(AC434&gt;5,VLOOKUP(CONCATENATE(AP434,AR434),'Pril1-THLPa'!$H$6:$N$96,6,0),"")</f>
        <v/>
      </c>
      <c r="AV434" s="70" t="str">
        <f aca="false">IF(AC434&gt;5,VLOOKUP(CONCATENATE(AP434,AR434),'Pril1-THLPa'!$H$6:$N$96,7,0),"")</f>
        <v/>
      </c>
      <c r="AW434" s="70" t="str">
        <f aca="false">IF(AC434&gt;5,VLOOKUP(CONCATENATE(AP434,AR434),'Pril1-THLPa'!$H$6:$O$96,8,0),"")</f>
        <v/>
      </c>
      <c r="AX434" s="66" t="n">
        <f aca="false">IF(AC434&gt;0,IF(AND(AC434&gt;0,AC434&lt;=5),VLOOKUP(AP434,'Pril1-THLPa'!$A$6:$F$18,LOOKUP(AC434,'Pril1-THLPa'!$B$5:$F$5,'Pril1-THLPa'!$B$4:$F$4),0),AS434+AT434*(AC434-5)+AU434*POWER(AC434-5,2)+AV434*POWER(AC434-5,3)+AW434*POWER(AC434-5,4)),0)</f>
        <v>0</v>
      </c>
      <c r="AY434" s="71"/>
      <c r="AZ434" s="66" t="n">
        <f aca="false">'Vstupní data'!AA434</f>
        <v>0</v>
      </c>
      <c r="BA434" s="66" t="n">
        <f aca="false">IF(OR('Vstupní data'!T434&gt;0,'Vstupní data'!U434&gt;0),IF(AC434&lt;&gt;"",AX434*AO434/10*(100+AZ434)/100,0),0)</f>
        <v>0</v>
      </c>
      <c r="BB434" s="67" t="n">
        <f aca="false">IF(AC434&lt;&gt;"",ROUND(BA434*AN434,0),0)</f>
        <v>0</v>
      </c>
      <c r="BC434" s="68" t="str">
        <f aca="false">IF(AE434&gt;0,BB434/AE434,"")</f>
        <v/>
      </c>
      <c r="BD434" s="66" t="n">
        <f aca="false">'Vstupní data'!AE434</f>
        <v>0</v>
      </c>
      <c r="BF434" s="66" t="n">
        <f aca="false">'Vstupní data'!AC434</f>
        <v>0</v>
      </c>
      <c r="BH434" s="66" t="n">
        <f aca="false">'Vstupní data'!AD434</f>
        <v>0</v>
      </c>
      <c r="BI434" s="66" t="n">
        <f aca="false">'Vstupní data'!AF434</f>
        <v>0</v>
      </c>
      <c r="BJ434" s="69" t="n">
        <f aca="false">'Vstupní data'!AG434</f>
        <v>0</v>
      </c>
      <c r="BK434" s="69" t="n">
        <f aca="false">IF(BF434&lt;&gt;0,VLOOKUP(I434,'Pril3-drev'!$H$5:$I$83,2,0),0)</f>
        <v>0</v>
      </c>
      <c r="BL434" s="69" t="n">
        <f aca="false">IF(BF434&lt;&gt;0,VLOOKUP(BK434,'Pril3-drev'!$A$5:$C$17,3,0),0)</f>
        <v>0</v>
      </c>
      <c r="BM434" s="69" t="n">
        <f aca="false">'Vstupní data'!AH434</f>
        <v>0</v>
      </c>
      <c r="BN434" s="69" t="n">
        <f aca="false">IF('Vstupní data'!AH434&gt;0,   VLOOKUP(VLOOKUP(CONCATENATE(VLOOKUP(I434,'Pril3-drev'!$H$4:$L$83,5,0),BD434),'Pril3-drev'!$Q$4:$R$2803,2,0),'AVB-BS'!$C$5:$S$29 ,LOOKUP(BM434,'AVB-BS'!$D$3:$S$3,'AVB-BS'!$D$1:$S$1) ,0 )   ,   IF('Vstupní data'!AI434&gt;0,'Vstupní data'!AI434,0))</f>
        <v>0</v>
      </c>
      <c r="BO434" s="69" t="str">
        <f aca="false">IF(BX434&gt;5,VLOOKUP(CONCATENATE(BK434,BN434),'Pril1-THLPa'!$H$6:$N$96,4,0),"")</f>
        <v/>
      </c>
      <c r="BP434" s="69" t="str">
        <f aca="false">IF(BX434&gt;5,VLOOKUP(CONCATENATE(BK434,BN434),'Pril1-THLPa'!$H$6:$N$96,5,0),"")</f>
        <v/>
      </c>
      <c r="BQ434" s="69" t="str">
        <f aca="false">IF(BX434&gt;5,VLOOKUP(CONCATENATE(BK434,BN434),'Pril1-THLPa'!$H$6:$N$96,6,0),"")</f>
        <v/>
      </c>
      <c r="BR434" s="69" t="str">
        <f aca="false">IF(BX434&gt;5,VLOOKUP(CONCATENATE(BK434,BN434),'Pril1-THLPa'!$H$6:$N$96,7,0),"")</f>
        <v/>
      </c>
      <c r="BS434" s="69" t="str">
        <f aca="false">IF(BX434&gt;5,VLOOKUP(CONCATENATE(BK434,BN434),'Pril1-THLPa'!$H$6:$O$96,8,0),"")</f>
        <v/>
      </c>
      <c r="BT434" s="69" t="str">
        <f aca="false">IF(BF434&gt;0, IF(BK434="smrk",  VLOOKUP(VLOOKUP(BD434,'Pril9-K3'!$L$8:$M$207,2,0),'Pril9-K3'!$A$8:$J$16,LOOKUP(BN434,'Pril9-K3'!$A$7:$J$7,'Pril9-K3'!$A$5:$J$5),0), IF(AND(BK434&lt;&gt;"smrk",'Vstupní data'!AK434&lt;&gt;""),'Vstupní data'!AK434,   VLOOKUP(VLOOKUP(BD434,'Pril9-K3'!$L$8:$M$207,2,0),'Pril9-K3'!$A$8:$J$16,LOOKUP(BN434,'Pril9-K3'!$A$7:$J$7,'Pril9-K3'!$A$5:$J$5),0)   )),   "")</f>
        <v/>
      </c>
      <c r="BV434" s="69" t="n">
        <f aca="false">'Vstupní data'!AJ434</f>
        <v>0</v>
      </c>
      <c r="BW434" s="69" t="n">
        <f aca="false">IF(BF434&gt;0,IF(J434&gt;0,J434,K434*H434/100),0)</f>
        <v>0</v>
      </c>
      <c r="BX434" s="69" t="n">
        <f aca="false">IF(BF434&gt;0,IF(BJ434&gt;BL434,BL434,BJ434),0)</f>
        <v>0</v>
      </c>
      <c r="BY434" s="69" t="n">
        <f aca="false">IF(BD434=0,0,IF(AND(BX434&gt;0,BX434&lt;=5),  IF(AND(BX434&gt;0,BX434&lt;=5),VLOOKUP(BK434,'Pril1-THLPa'!$A$6:$F$18,IF(AND(BX434&gt;0,BX434&lt;=5),LOOKUP(BX434,'Pril1-THLPa'!$B$5:$F$5,'Pril1-THLPa'!$B$4:$F$4),""),0),""),  IF(BX434&gt;5,BO434+BP434*(BX434-5)+BQ434*POWER(BX434-5,2)+BR434*POWER(BX434-5,3)+BS434*POWER(BX434-5,4),"")))</f>
        <v>0</v>
      </c>
      <c r="BZ434" s="69" t="n">
        <f aca="false">IF(BY434&gt;0,BY434*BI434/10*BW434*(100+BV434)/100,0)</f>
        <v>0</v>
      </c>
      <c r="CA434" s="69" t="n">
        <f aca="false">IF(BD434&gt;0,BX434-IF(BD434&gt;BX434,BX434,BD434),0)</f>
        <v>0</v>
      </c>
      <c r="CB434" s="69" t="n">
        <f aca="false">POWER(1.01,CA434)</f>
        <v>1</v>
      </c>
      <c r="CC434" s="69" t="n">
        <f aca="false">IF(BF434&gt;0,IF(BF434&gt;BH434,1,BF434/BH434),0)</f>
        <v>0</v>
      </c>
      <c r="CD434" s="72" t="n">
        <f aca="false">IF(BD434=0,0,IF(BF434&gt;0,ROUND(IF(CB434&lt;&gt;0,BZ434*BT434*1/CB434*CC434,0),0),0))</f>
        <v>0</v>
      </c>
      <c r="CE434" s="73" t="str">
        <f aca="false">IF(BF434&gt;0,IF(BF434&gt;BH434,CD434/BF434,CD434/BH434),"")</f>
        <v/>
      </c>
      <c r="CF434" s="69" t="n">
        <f aca="false">'Vstupní data'!AM434</f>
        <v>0</v>
      </c>
      <c r="CG434" s="69" t="n">
        <f aca="false">'Vstupní data'!AN434</f>
        <v>0</v>
      </c>
      <c r="CH434" s="69" t="n">
        <f aca="false">'Vstupní data'!AO434</f>
        <v>0</v>
      </c>
      <c r="CI434" s="69" t="n">
        <f aca="false">'Vstupní data'!AP434</f>
        <v>0</v>
      </c>
      <c r="CJ434" s="72" t="n">
        <f aca="false">ROUND(CH434*CI434,0)</f>
        <v>0</v>
      </c>
      <c r="CK434" s="74" t="str">
        <f aca="false">IF(OR(AA434&gt;0,BB434&gt;0,CD434&gt;0,CJ434&gt;0),AA434+BB434+CD434+CJ434,"")</f>
        <v/>
      </c>
    </row>
    <row r="435" customFormat="false" ht="12.8" hidden="false" customHeight="false" outlineLevel="0" collapsed="false">
      <c r="A435" s="66" t="n">
        <f aca="false">'Vstupní data'!A435</f>
        <v>0</v>
      </c>
      <c r="F435" s="66" t="str">
        <f aca="false">CONCATENATE('Vstupní data'!F435,'Vstupní data'!G435,'Vstupní data'!H435,'Vstupní data'!I435)</f>
        <v/>
      </c>
      <c r="G435" s="66"/>
      <c r="H435" s="66" t="n">
        <f aca="false">'Vstupní data'!K435</f>
        <v>0</v>
      </c>
      <c r="I435" s="66" t="n">
        <f aca="false">'Vstupní data'!L435</f>
        <v>0</v>
      </c>
      <c r="J435" s="66" t="n">
        <f aca="false">'Vstupní data'!K435*'Vstupní data'!M435/100</f>
        <v>0</v>
      </c>
      <c r="L435" s="66" t="n">
        <f aca="false">IF('Vstupní data'!N435="prostokořenný",0,IF('Vstupní data'!N435="krytokořenný","k",IF('Vstupní data'!N435="poloodrostky nebo odrostky, prostokořenné i krytokořenné","po",0)))</f>
        <v>0</v>
      </c>
      <c r="N435" s="66"/>
      <c r="O435" s="66" t="n">
        <f aca="false">'Vstupní data'!O435</f>
        <v>0</v>
      </c>
      <c r="P435" s="66" t="n">
        <f aca="false">IF(O435&gt;0,VLOOKUP(CONCATENATE(VLOOKUP(I435,'Pril3-drev'!$H$5:$K$83,4,0),"-",'Vstupní data'!R435),K2!$C$15:$D$23,2,0),0)</f>
        <v>0</v>
      </c>
      <c r="Q435" s="66" t="n">
        <f aca="false">IF(O435&gt;0,VLOOKUP(I435,'Pril3-drev'!$H$5:$I$83,2,0),0)</f>
        <v>0</v>
      </c>
      <c r="R435" s="66" t="n">
        <f aca="false">IF(Q435&gt;0,VLOOKUP(Q435,'Pril6-okus'!$A$5:$B$17,2,0),0)</f>
        <v>0</v>
      </c>
      <c r="S435" s="66" t="n">
        <f aca="false">IF(O435&gt;0,VLOOKUP(I435,'Pril3-drev'!$H$5:$J$83,3,0),0)</f>
        <v>0</v>
      </c>
      <c r="T435" s="66" t="str">
        <f aca="false">IF(O435&gt;0,IF(L435="k",0.9*VLOOKUP(S435,'ha-pocty-vyhl'!$A$5:$B$20,2,0),IF(L435="po",0.8*VLOOKUP(S435,'ha-pocty-vyhl'!$A$5:$B$20,2,0),VLOOKUP(S435,'ha-pocty-vyhl'!$A$5:$B$20,2,0))),"")</f>
        <v/>
      </c>
      <c r="U435" s="66" t="n">
        <f aca="false">'Vstupní data'!P435</f>
        <v>0</v>
      </c>
      <c r="V435" s="66" t="n">
        <f aca="false">IF(O435&gt;0,1.3*T435*1000*Z435/10000,0)</f>
        <v>0</v>
      </c>
      <c r="W435" s="66" t="n">
        <f aca="false">IF(O435&gt;0,1.3*T435*1000*Z435/10000,0)</f>
        <v>0</v>
      </c>
      <c r="X435" s="66" t="n">
        <f aca="false">IF(O435&gt;0,IF(O435&gt;V435,V435,O435),0)</f>
        <v>0</v>
      </c>
      <c r="Y435" s="66" t="n">
        <f aca="false">IF(O435&gt;0,IF(IF(U435&gt;W435,W435,U435)&lt;X435,W435,IF(U435&gt;W435,W435,U435)),0)</f>
        <v>0</v>
      </c>
      <c r="Z435" s="66" t="n">
        <f aca="false">IF(O435&gt;0,IF(J435&gt;0,J435,K435*H435/100),0)</f>
        <v>0</v>
      </c>
      <c r="AA435" s="67" t="n">
        <f aca="false">IF(O435&gt;0,CEILING(R435*P435*X435/Y435*Z435,1),0)</f>
        <v>0</v>
      </c>
      <c r="AB435" s="68" t="n">
        <f aca="false">IF(O435&gt;0,AA435/O435,0)</f>
        <v>0</v>
      </c>
      <c r="AC435" s="66" t="n">
        <f aca="false">'Vstupní data'!W435</f>
        <v>0</v>
      </c>
      <c r="AI435" s="66" t="str">
        <f aca="false">IF(OR('Vstupní data'!T435&gt;0,'Vstupní data'!U435&gt;0),VLOOKUP(I435,'Pril3-drev'!$H$5:$J$83,3,0),"")</f>
        <v/>
      </c>
      <c r="AJ435" s="66" t="n">
        <f aca="false">IF('Vstupní data'!V435="prostokořenný",0,IF('Vstupní data'!V435="krytokořenný","k",IF('Vstupní data'!V435="poloodrostky nebo odrostky, prostokořenné i krytokořenné","po",0)))</f>
        <v>0</v>
      </c>
      <c r="AK435" s="66" t="n">
        <f aca="false">IF(OR('Vstupní data'!T435&gt;0,'Vstupní data'!U435&gt;0),IF(AJ435="k",0.9*VLOOKUP(AI435,'ha-pocty-vyhl'!$A$5:$B$20,2,0),IF(AJ435="po",0.8*VLOOKUP(AI435,'ha-pocty-vyhl'!$A$5:$B$20,2,0),VLOOKUP(AI435,'ha-pocty-vyhl'!$A$5:$B$20,2,0))),0)</f>
        <v>0</v>
      </c>
      <c r="AL435" s="66" t="n">
        <f aca="false">IF(OR('Vstupní data'!T435&gt;0,'Vstupní data'!U435&gt;0),'Vstupní data'!K435*'Vstupní data'!M435/100,0)</f>
        <v>0</v>
      </c>
      <c r="AM435" s="66" t="n">
        <f aca="false">IF(OR('Vstupní data'!T435&gt;0,'Vstupní data'!U435&gt;0),IF('Vstupní data'!T435&gt;0,'Vstupní data'!T435,ROUND(10*'Vstupní data'!U435/AK435,0)),0)</f>
        <v>0</v>
      </c>
      <c r="AN435" s="69" t="n">
        <f aca="false">IF('Vstupní data'!T435&gt;0,   IF('Vstupní data'!T435&lt;=AL435,'Vstupní data'!T435,AL435),   IF(AM435&lt;AL435,AM435,AL435))</f>
        <v>0</v>
      </c>
      <c r="AO435" s="69" t="n">
        <f aca="false">'Vstupní data'!X435</f>
        <v>0</v>
      </c>
      <c r="AP435" s="66" t="n">
        <f aca="false">IF(OR('Vstupní data'!T435&gt;0,'Vstupní data'!U435&gt;0),IF(I435&lt;&gt;0,VLOOKUP(I435,'Pril3-drev'!$H$5:$I$83,2,0),0),0)</f>
        <v>0</v>
      </c>
      <c r="AQ435" s="66" t="n">
        <f aca="false">'Vstupní data'!Y435</f>
        <v>0</v>
      </c>
      <c r="AR435" s="66" t="str">
        <f aca="false">IF(AC435&gt;5,   IF('Vstupní data'!Y435&gt;0,   VLOOKUP(VLOOKUP(CONCATENATE(VLOOKUP(I435,'Pril3-drev'!$H$4:$L$83,5,0),AC435),'Pril3-drev'!$Q$4:$R$2803,2,0),'AVB-BS'!$C$5:$S$29 ,LOOKUP(AQ435,'AVB-BS'!$D$3:$S$3,'AVB-BS'!$D$1:$S$1) ,0 )   ,   IF('Vstupní data'!Z435&gt;0,'Vstupní data'!Z435,0)) , "")</f>
        <v/>
      </c>
      <c r="AS435" s="70" t="str">
        <f aca="false">IF(AC435&gt;5,VLOOKUP(CONCATENATE(AP435,AR435),'Pril1-THLPa'!$H$6:$N$96,4,0),"")</f>
        <v/>
      </c>
      <c r="AT435" s="70" t="str">
        <f aca="false">IF(AC435&gt;5,VLOOKUP(CONCATENATE(AP435,AR435),'Pril1-THLPa'!$H$6:$N$96,5,0),"")</f>
        <v/>
      </c>
      <c r="AU435" s="70" t="str">
        <f aca="false">IF(AC435&gt;5,VLOOKUP(CONCATENATE(AP435,AR435),'Pril1-THLPa'!$H$6:$N$96,6,0),"")</f>
        <v/>
      </c>
      <c r="AV435" s="70" t="str">
        <f aca="false">IF(AC435&gt;5,VLOOKUP(CONCATENATE(AP435,AR435),'Pril1-THLPa'!$H$6:$N$96,7,0),"")</f>
        <v/>
      </c>
      <c r="AW435" s="70" t="str">
        <f aca="false">IF(AC435&gt;5,VLOOKUP(CONCATENATE(AP435,AR435),'Pril1-THLPa'!$H$6:$O$96,8,0),"")</f>
        <v/>
      </c>
      <c r="AX435" s="66" t="n">
        <f aca="false">IF(AC435&gt;0,IF(AND(AC435&gt;0,AC435&lt;=5),VLOOKUP(AP435,'Pril1-THLPa'!$A$6:$F$18,LOOKUP(AC435,'Pril1-THLPa'!$B$5:$F$5,'Pril1-THLPa'!$B$4:$F$4),0),AS435+AT435*(AC435-5)+AU435*POWER(AC435-5,2)+AV435*POWER(AC435-5,3)+AW435*POWER(AC435-5,4)),0)</f>
        <v>0</v>
      </c>
      <c r="AY435" s="71"/>
      <c r="AZ435" s="66" t="n">
        <f aca="false">'Vstupní data'!AA435</f>
        <v>0</v>
      </c>
      <c r="BA435" s="66" t="n">
        <f aca="false">IF(OR('Vstupní data'!T435&gt;0,'Vstupní data'!U435&gt;0),IF(AC435&lt;&gt;"",AX435*AO435/10*(100+AZ435)/100,0),0)</f>
        <v>0</v>
      </c>
      <c r="BB435" s="67" t="n">
        <f aca="false">IF(AC435&lt;&gt;"",ROUND(BA435*AN435,0),0)</f>
        <v>0</v>
      </c>
      <c r="BC435" s="68" t="str">
        <f aca="false">IF(AE435&gt;0,BB435/AE435,"")</f>
        <v/>
      </c>
      <c r="BD435" s="66" t="n">
        <f aca="false">'Vstupní data'!AE435</f>
        <v>0</v>
      </c>
      <c r="BF435" s="66" t="n">
        <f aca="false">'Vstupní data'!AC435</f>
        <v>0</v>
      </c>
      <c r="BH435" s="66" t="n">
        <f aca="false">'Vstupní data'!AD435</f>
        <v>0</v>
      </c>
      <c r="BI435" s="66" t="n">
        <f aca="false">'Vstupní data'!AF435</f>
        <v>0</v>
      </c>
      <c r="BJ435" s="69" t="n">
        <f aca="false">'Vstupní data'!AG435</f>
        <v>0</v>
      </c>
      <c r="BK435" s="69" t="n">
        <f aca="false">IF(BF435&lt;&gt;0,VLOOKUP(I435,'Pril3-drev'!$H$5:$I$83,2,0),0)</f>
        <v>0</v>
      </c>
      <c r="BL435" s="69" t="n">
        <f aca="false">IF(BF435&lt;&gt;0,VLOOKUP(BK435,'Pril3-drev'!$A$5:$C$17,3,0),0)</f>
        <v>0</v>
      </c>
      <c r="BM435" s="69" t="n">
        <f aca="false">'Vstupní data'!AH435</f>
        <v>0</v>
      </c>
      <c r="BN435" s="69" t="n">
        <f aca="false">IF('Vstupní data'!AH435&gt;0,   VLOOKUP(VLOOKUP(CONCATENATE(VLOOKUP(I435,'Pril3-drev'!$H$4:$L$83,5,0),BD435),'Pril3-drev'!$Q$4:$R$2803,2,0),'AVB-BS'!$C$5:$S$29 ,LOOKUP(BM435,'AVB-BS'!$D$3:$S$3,'AVB-BS'!$D$1:$S$1) ,0 )   ,   IF('Vstupní data'!AI435&gt;0,'Vstupní data'!AI435,0))</f>
        <v>0</v>
      </c>
      <c r="BO435" s="69" t="str">
        <f aca="false">IF(BX435&gt;5,VLOOKUP(CONCATENATE(BK435,BN435),'Pril1-THLPa'!$H$6:$N$96,4,0),"")</f>
        <v/>
      </c>
      <c r="BP435" s="69" t="str">
        <f aca="false">IF(BX435&gt;5,VLOOKUP(CONCATENATE(BK435,BN435),'Pril1-THLPa'!$H$6:$N$96,5,0),"")</f>
        <v/>
      </c>
      <c r="BQ435" s="69" t="str">
        <f aca="false">IF(BX435&gt;5,VLOOKUP(CONCATENATE(BK435,BN435),'Pril1-THLPa'!$H$6:$N$96,6,0),"")</f>
        <v/>
      </c>
      <c r="BR435" s="69" t="str">
        <f aca="false">IF(BX435&gt;5,VLOOKUP(CONCATENATE(BK435,BN435),'Pril1-THLPa'!$H$6:$N$96,7,0),"")</f>
        <v/>
      </c>
      <c r="BS435" s="69" t="str">
        <f aca="false">IF(BX435&gt;5,VLOOKUP(CONCATENATE(BK435,BN435),'Pril1-THLPa'!$H$6:$O$96,8,0),"")</f>
        <v/>
      </c>
      <c r="BT435" s="69" t="str">
        <f aca="false">IF(BF435&gt;0, IF(BK435="smrk",  VLOOKUP(VLOOKUP(BD435,'Pril9-K3'!$L$8:$M$207,2,0),'Pril9-K3'!$A$8:$J$16,LOOKUP(BN435,'Pril9-K3'!$A$7:$J$7,'Pril9-K3'!$A$5:$J$5),0), IF(AND(BK435&lt;&gt;"smrk",'Vstupní data'!AK435&lt;&gt;""),'Vstupní data'!AK435,   VLOOKUP(VLOOKUP(BD435,'Pril9-K3'!$L$8:$M$207,2,0),'Pril9-K3'!$A$8:$J$16,LOOKUP(BN435,'Pril9-K3'!$A$7:$J$7,'Pril9-K3'!$A$5:$J$5),0)   )),   "")</f>
        <v/>
      </c>
      <c r="BV435" s="69" t="n">
        <f aca="false">'Vstupní data'!AJ435</f>
        <v>0</v>
      </c>
      <c r="BW435" s="69" t="n">
        <f aca="false">IF(BF435&gt;0,IF(J435&gt;0,J435,K435*H435/100),0)</f>
        <v>0</v>
      </c>
      <c r="BX435" s="69" t="n">
        <f aca="false">IF(BF435&gt;0,IF(BJ435&gt;BL435,BL435,BJ435),0)</f>
        <v>0</v>
      </c>
      <c r="BY435" s="69" t="n">
        <f aca="false">IF(BD435=0,0,IF(AND(BX435&gt;0,BX435&lt;=5),  IF(AND(BX435&gt;0,BX435&lt;=5),VLOOKUP(BK435,'Pril1-THLPa'!$A$6:$F$18,IF(AND(BX435&gt;0,BX435&lt;=5),LOOKUP(BX435,'Pril1-THLPa'!$B$5:$F$5,'Pril1-THLPa'!$B$4:$F$4),""),0),""),  IF(BX435&gt;5,BO435+BP435*(BX435-5)+BQ435*POWER(BX435-5,2)+BR435*POWER(BX435-5,3)+BS435*POWER(BX435-5,4),"")))</f>
        <v>0</v>
      </c>
      <c r="BZ435" s="69" t="n">
        <f aca="false">IF(BY435&gt;0,BY435*BI435/10*BW435*(100+BV435)/100,0)</f>
        <v>0</v>
      </c>
      <c r="CA435" s="69" t="n">
        <f aca="false">IF(BD435&gt;0,BX435-IF(BD435&gt;BX435,BX435,BD435),0)</f>
        <v>0</v>
      </c>
      <c r="CB435" s="69" t="n">
        <f aca="false">POWER(1.01,CA435)</f>
        <v>1</v>
      </c>
      <c r="CC435" s="69" t="n">
        <f aca="false">IF(BF435&gt;0,IF(BF435&gt;BH435,1,BF435/BH435),0)</f>
        <v>0</v>
      </c>
      <c r="CD435" s="72" t="n">
        <f aca="false">IF(BD435=0,0,IF(BF435&gt;0,ROUND(IF(CB435&lt;&gt;0,BZ435*BT435*1/CB435*CC435,0),0),0))</f>
        <v>0</v>
      </c>
      <c r="CE435" s="73" t="str">
        <f aca="false">IF(BF435&gt;0,IF(BF435&gt;BH435,CD435/BF435,CD435/BH435),"")</f>
        <v/>
      </c>
      <c r="CF435" s="69" t="n">
        <f aca="false">'Vstupní data'!AM435</f>
        <v>0</v>
      </c>
      <c r="CG435" s="69" t="n">
        <f aca="false">'Vstupní data'!AN435</f>
        <v>0</v>
      </c>
      <c r="CH435" s="69" t="n">
        <f aca="false">'Vstupní data'!AO435</f>
        <v>0</v>
      </c>
      <c r="CI435" s="69" t="n">
        <f aca="false">'Vstupní data'!AP435</f>
        <v>0</v>
      </c>
      <c r="CJ435" s="72" t="n">
        <f aca="false">ROUND(CH435*CI435,0)</f>
        <v>0</v>
      </c>
      <c r="CK435" s="74" t="str">
        <f aca="false">IF(OR(AA435&gt;0,BB435&gt;0,CD435&gt;0,CJ435&gt;0),AA435+BB435+CD435+CJ435,"")</f>
        <v/>
      </c>
    </row>
    <row r="436" customFormat="false" ht="12.8" hidden="false" customHeight="false" outlineLevel="0" collapsed="false">
      <c r="A436" s="66" t="n">
        <f aca="false">'Vstupní data'!A436</f>
        <v>0</v>
      </c>
      <c r="F436" s="66" t="str">
        <f aca="false">CONCATENATE('Vstupní data'!F436,'Vstupní data'!G436,'Vstupní data'!H436,'Vstupní data'!I436)</f>
        <v/>
      </c>
      <c r="G436" s="66"/>
      <c r="H436" s="66" t="n">
        <f aca="false">'Vstupní data'!K436</f>
        <v>0</v>
      </c>
      <c r="I436" s="66" t="n">
        <f aca="false">'Vstupní data'!L436</f>
        <v>0</v>
      </c>
      <c r="J436" s="66" t="n">
        <f aca="false">'Vstupní data'!K436*'Vstupní data'!M436/100</f>
        <v>0</v>
      </c>
      <c r="L436" s="66" t="n">
        <f aca="false">IF('Vstupní data'!N436="prostokořenný",0,IF('Vstupní data'!N436="krytokořenný","k",IF('Vstupní data'!N436="poloodrostky nebo odrostky, prostokořenné i krytokořenné","po",0)))</f>
        <v>0</v>
      </c>
      <c r="N436" s="66"/>
      <c r="O436" s="66" t="n">
        <f aca="false">'Vstupní data'!O436</f>
        <v>0</v>
      </c>
      <c r="P436" s="66" t="n">
        <f aca="false">IF(O436&gt;0,VLOOKUP(CONCATENATE(VLOOKUP(I436,'Pril3-drev'!$H$5:$K$83,4,0),"-",'Vstupní data'!R436),K2!$C$15:$D$23,2,0),0)</f>
        <v>0</v>
      </c>
      <c r="Q436" s="66" t="n">
        <f aca="false">IF(O436&gt;0,VLOOKUP(I436,'Pril3-drev'!$H$5:$I$83,2,0),0)</f>
        <v>0</v>
      </c>
      <c r="R436" s="66" t="n">
        <f aca="false">IF(Q436&gt;0,VLOOKUP(Q436,'Pril6-okus'!$A$5:$B$17,2,0),0)</f>
        <v>0</v>
      </c>
      <c r="S436" s="66" t="n">
        <f aca="false">IF(O436&gt;0,VLOOKUP(I436,'Pril3-drev'!$H$5:$J$83,3,0),0)</f>
        <v>0</v>
      </c>
      <c r="T436" s="66" t="str">
        <f aca="false">IF(O436&gt;0,IF(L436="k",0.9*VLOOKUP(S436,'ha-pocty-vyhl'!$A$5:$B$20,2,0),IF(L436="po",0.8*VLOOKUP(S436,'ha-pocty-vyhl'!$A$5:$B$20,2,0),VLOOKUP(S436,'ha-pocty-vyhl'!$A$5:$B$20,2,0))),"")</f>
        <v/>
      </c>
      <c r="U436" s="66" t="n">
        <f aca="false">'Vstupní data'!P436</f>
        <v>0</v>
      </c>
      <c r="V436" s="66" t="n">
        <f aca="false">IF(O436&gt;0,1.3*T436*1000*Z436/10000,0)</f>
        <v>0</v>
      </c>
      <c r="W436" s="66" t="n">
        <f aca="false">IF(O436&gt;0,1.3*T436*1000*Z436/10000,0)</f>
        <v>0</v>
      </c>
      <c r="X436" s="66" t="n">
        <f aca="false">IF(O436&gt;0,IF(O436&gt;V436,V436,O436),0)</f>
        <v>0</v>
      </c>
      <c r="Y436" s="66" t="n">
        <f aca="false">IF(O436&gt;0,IF(IF(U436&gt;W436,W436,U436)&lt;X436,W436,IF(U436&gt;W436,W436,U436)),0)</f>
        <v>0</v>
      </c>
      <c r="Z436" s="66" t="n">
        <f aca="false">IF(O436&gt;0,IF(J436&gt;0,J436,K436*H436/100),0)</f>
        <v>0</v>
      </c>
      <c r="AA436" s="67" t="n">
        <f aca="false">IF(O436&gt;0,CEILING(R436*P436*X436/Y436*Z436,1),0)</f>
        <v>0</v>
      </c>
      <c r="AB436" s="68" t="n">
        <f aca="false">IF(O436&gt;0,AA436/O436,0)</f>
        <v>0</v>
      </c>
      <c r="AC436" s="66" t="n">
        <f aca="false">'Vstupní data'!W436</f>
        <v>0</v>
      </c>
      <c r="AI436" s="66" t="str">
        <f aca="false">IF(OR('Vstupní data'!T436&gt;0,'Vstupní data'!U436&gt;0),VLOOKUP(I436,'Pril3-drev'!$H$5:$J$83,3,0),"")</f>
        <v/>
      </c>
      <c r="AJ436" s="66" t="n">
        <f aca="false">IF('Vstupní data'!V436="prostokořenný",0,IF('Vstupní data'!V436="krytokořenný","k",IF('Vstupní data'!V436="poloodrostky nebo odrostky, prostokořenné i krytokořenné","po",0)))</f>
        <v>0</v>
      </c>
      <c r="AK436" s="66" t="n">
        <f aca="false">IF(OR('Vstupní data'!T436&gt;0,'Vstupní data'!U436&gt;0),IF(AJ436="k",0.9*VLOOKUP(AI436,'ha-pocty-vyhl'!$A$5:$B$20,2,0),IF(AJ436="po",0.8*VLOOKUP(AI436,'ha-pocty-vyhl'!$A$5:$B$20,2,0),VLOOKUP(AI436,'ha-pocty-vyhl'!$A$5:$B$20,2,0))),0)</f>
        <v>0</v>
      </c>
      <c r="AL436" s="66" t="n">
        <f aca="false">IF(OR('Vstupní data'!T436&gt;0,'Vstupní data'!U436&gt;0),'Vstupní data'!K436*'Vstupní data'!M436/100,0)</f>
        <v>0</v>
      </c>
      <c r="AM436" s="66" t="n">
        <f aca="false">IF(OR('Vstupní data'!T436&gt;0,'Vstupní data'!U436&gt;0),IF('Vstupní data'!T436&gt;0,'Vstupní data'!T436,ROUND(10*'Vstupní data'!U436/AK436,0)),0)</f>
        <v>0</v>
      </c>
      <c r="AN436" s="69" t="n">
        <f aca="false">IF('Vstupní data'!T436&gt;0,   IF('Vstupní data'!T436&lt;=AL436,'Vstupní data'!T436,AL436),   IF(AM436&lt;AL436,AM436,AL436))</f>
        <v>0</v>
      </c>
      <c r="AO436" s="69" t="n">
        <f aca="false">'Vstupní data'!X436</f>
        <v>0</v>
      </c>
      <c r="AP436" s="66" t="n">
        <f aca="false">IF(OR('Vstupní data'!T436&gt;0,'Vstupní data'!U436&gt;0),IF(I436&lt;&gt;0,VLOOKUP(I436,'Pril3-drev'!$H$5:$I$83,2,0),0),0)</f>
        <v>0</v>
      </c>
      <c r="AQ436" s="66" t="n">
        <f aca="false">'Vstupní data'!Y436</f>
        <v>0</v>
      </c>
      <c r="AR436" s="66" t="str">
        <f aca="false">IF(AC436&gt;5,   IF('Vstupní data'!Y436&gt;0,   VLOOKUP(VLOOKUP(CONCATENATE(VLOOKUP(I436,'Pril3-drev'!$H$4:$L$83,5,0),AC436),'Pril3-drev'!$Q$4:$R$2803,2,0),'AVB-BS'!$C$5:$S$29 ,LOOKUP(AQ436,'AVB-BS'!$D$3:$S$3,'AVB-BS'!$D$1:$S$1) ,0 )   ,   IF('Vstupní data'!Z436&gt;0,'Vstupní data'!Z436,0)) , "")</f>
        <v/>
      </c>
      <c r="AS436" s="70" t="str">
        <f aca="false">IF(AC436&gt;5,VLOOKUP(CONCATENATE(AP436,AR436),'Pril1-THLPa'!$H$6:$N$96,4,0),"")</f>
        <v/>
      </c>
      <c r="AT436" s="70" t="str">
        <f aca="false">IF(AC436&gt;5,VLOOKUP(CONCATENATE(AP436,AR436),'Pril1-THLPa'!$H$6:$N$96,5,0),"")</f>
        <v/>
      </c>
      <c r="AU436" s="70" t="str">
        <f aca="false">IF(AC436&gt;5,VLOOKUP(CONCATENATE(AP436,AR436),'Pril1-THLPa'!$H$6:$N$96,6,0),"")</f>
        <v/>
      </c>
      <c r="AV436" s="70" t="str">
        <f aca="false">IF(AC436&gt;5,VLOOKUP(CONCATENATE(AP436,AR436),'Pril1-THLPa'!$H$6:$N$96,7,0),"")</f>
        <v/>
      </c>
      <c r="AW436" s="70" t="str">
        <f aca="false">IF(AC436&gt;5,VLOOKUP(CONCATENATE(AP436,AR436),'Pril1-THLPa'!$H$6:$O$96,8,0),"")</f>
        <v/>
      </c>
      <c r="AX436" s="66" t="n">
        <f aca="false">IF(AC436&gt;0,IF(AND(AC436&gt;0,AC436&lt;=5),VLOOKUP(AP436,'Pril1-THLPa'!$A$6:$F$18,LOOKUP(AC436,'Pril1-THLPa'!$B$5:$F$5,'Pril1-THLPa'!$B$4:$F$4),0),AS436+AT436*(AC436-5)+AU436*POWER(AC436-5,2)+AV436*POWER(AC436-5,3)+AW436*POWER(AC436-5,4)),0)</f>
        <v>0</v>
      </c>
      <c r="AY436" s="71"/>
      <c r="AZ436" s="66" t="n">
        <f aca="false">'Vstupní data'!AA436</f>
        <v>0</v>
      </c>
      <c r="BA436" s="66" t="n">
        <f aca="false">IF(OR('Vstupní data'!T436&gt;0,'Vstupní data'!U436&gt;0),IF(AC436&lt;&gt;"",AX436*AO436/10*(100+AZ436)/100,0),0)</f>
        <v>0</v>
      </c>
      <c r="BB436" s="67" t="n">
        <f aca="false">IF(AC436&lt;&gt;"",ROUND(BA436*AN436,0),0)</f>
        <v>0</v>
      </c>
      <c r="BC436" s="68" t="str">
        <f aca="false">IF(AE436&gt;0,BB436/AE436,"")</f>
        <v/>
      </c>
      <c r="BD436" s="66" t="n">
        <f aca="false">'Vstupní data'!AE436</f>
        <v>0</v>
      </c>
      <c r="BF436" s="66" t="n">
        <f aca="false">'Vstupní data'!AC436</f>
        <v>0</v>
      </c>
      <c r="BH436" s="66" t="n">
        <f aca="false">'Vstupní data'!AD436</f>
        <v>0</v>
      </c>
      <c r="BI436" s="66" t="n">
        <f aca="false">'Vstupní data'!AF436</f>
        <v>0</v>
      </c>
      <c r="BJ436" s="69" t="n">
        <f aca="false">'Vstupní data'!AG436</f>
        <v>0</v>
      </c>
      <c r="BK436" s="69" t="n">
        <f aca="false">IF(BF436&lt;&gt;0,VLOOKUP(I436,'Pril3-drev'!$H$5:$I$83,2,0),0)</f>
        <v>0</v>
      </c>
      <c r="BL436" s="69" t="n">
        <f aca="false">IF(BF436&lt;&gt;0,VLOOKUP(BK436,'Pril3-drev'!$A$5:$C$17,3,0),0)</f>
        <v>0</v>
      </c>
      <c r="BM436" s="69" t="n">
        <f aca="false">'Vstupní data'!AH436</f>
        <v>0</v>
      </c>
      <c r="BN436" s="69" t="n">
        <f aca="false">IF('Vstupní data'!AH436&gt;0,   VLOOKUP(VLOOKUP(CONCATENATE(VLOOKUP(I436,'Pril3-drev'!$H$4:$L$83,5,0),BD436),'Pril3-drev'!$Q$4:$R$2803,2,0),'AVB-BS'!$C$5:$S$29 ,LOOKUP(BM436,'AVB-BS'!$D$3:$S$3,'AVB-BS'!$D$1:$S$1) ,0 )   ,   IF('Vstupní data'!AI436&gt;0,'Vstupní data'!AI436,0))</f>
        <v>0</v>
      </c>
      <c r="BO436" s="69" t="str">
        <f aca="false">IF(BX436&gt;5,VLOOKUP(CONCATENATE(BK436,BN436),'Pril1-THLPa'!$H$6:$N$96,4,0),"")</f>
        <v/>
      </c>
      <c r="BP436" s="69" t="str">
        <f aca="false">IF(BX436&gt;5,VLOOKUP(CONCATENATE(BK436,BN436),'Pril1-THLPa'!$H$6:$N$96,5,0),"")</f>
        <v/>
      </c>
      <c r="BQ436" s="69" t="str">
        <f aca="false">IF(BX436&gt;5,VLOOKUP(CONCATENATE(BK436,BN436),'Pril1-THLPa'!$H$6:$N$96,6,0),"")</f>
        <v/>
      </c>
      <c r="BR436" s="69" t="str">
        <f aca="false">IF(BX436&gt;5,VLOOKUP(CONCATENATE(BK436,BN436),'Pril1-THLPa'!$H$6:$N$96,7,0),"")</f>
        <v/>
      </c>
      <c r="BS436" s="69" t="str">
        <f aca="false">IF(BX436&gt;5,VLOOKUP(CONCATENATE(BK436,BN436),'Pril1-THLPa'!$H$6:$O$96,8,0),"")</f>
        <v/>
      </c>
      <c r="BT436" s="69" t="str">
        <f aca="false">IF(BF436&gt;0, IF(BK436="smrk",  VLOOKUP(VLOOKUP(BD436,'Pril9-K3'!$L$8:$M$207,2,0),'Pril9-K3'!$A$8:$J$16,LOOKUP(BN436,'Pril9-K3'!$A$7:$J$7,'Pril9-K3'!$A$5:$J$5),0), IF(AND(BK436&lt;&gt;"smrk",'Vstupní data'!AK436&lt;&gt;""),'Vstupní data'!AK436,   VLOOKUP(VLOOKUP(BD436,'Pril9-K3'!$L$8:$M$207,2,0),'Pril9-K3'!$A$8:$J$16,LOOKUP(BN436,'Pril9-K3'!$A$7:$J$7,'Pril9-K3'!$A$5:$J$5),0)   )),   "")</f>
        <v/>
      </c>
      <c r="BV436" s="69" t="n">
        <f aca="false">'Vstupní data'!AJ436</f>
        <v>0</v>
      </c>
      <c r="BW436" s="69" t="n">
        <f aca="false">IF(BF436&gt;0,IF(J436&gt;0,J436,K436*H436/100),0)</f>
        <v>0</v>
      </c>
      <c r="BX436" s="69" t="n">
        <f aca="false">IF(BF436&gt;0,IF(BJ436&gt;BL436,BL436,BJ436),0)</f>
        <v>0</v>
      </c>
      <c r="BY436" s="69" t="n">
        <f aca="false">IF(BD436=0,0,IF(AND(BX436&gt;0,BX436&lt;=5),  IF(AND(BX436&gt;0,BX436&lt;=5),VLOOKUP(BK436,'Pril1-THLPa'!$A$6:$F$18,IF(AND(BX436&gt;0,BX436&lt;=5),LOOKUP(BX436,'Pril1-THLPa'!$B$5:$F$5,'Pril1-THLPa'!$B$4:$F$4),""),0),""),  IF(BX436&gt;5,BO436+BP436*(BX436-5)+BQ436*POWER(BX436-5,2)+BR436*POWER(BX436-5,3)+BS436*POWER(BX436-5,4),"")))</f>
        <v>0</v>
      </c>
      <c r="BZ436" s="69" t="n">
        <f aca="false">IF(BY436&gt;0,BY436*BI436/10*BW436*(100+BV436)/100,0)</f>
        <v>0</v>
      </c>
      <c r="CA436" s="69" t="n">
        <f aca="false">IF(BD436&gt;0,BX436-IF(BD436&gt;BX436,BX436,BD436),0)</f>
        <v>0</v>
      </c>
      <c r="CB436" s="69" t="n">
        <f aca="false">POWER(1.01,CA436)</f>
        <v>1</v>
      </c>
      <c r="CC436" s="69" t="n">
        <f aca="false">IF(BF436&gt;0,IF(BF436&gt;BH436,1,BF436/BH436),0)</f>
        <v>0</v>
      </c>
      <c r="CD436" s="72" t="n">
        <f aca="false">IF(BD436=0,0,IF(BF436&gt;0,ROUND(IF(CB436&lt;&gt;0,BZ436*BT436*1/CB436*CC436,0),0),0))</f>
        <v>0</v>
      </c>
      <c r="CE436" s="73" t="str">
        <f aca="false">IF(BF436&gt;0,IF(BF436&gt;BH436,CD436/BF436,CD436/BH436),"")</f>
        <v/>
      </c>
      <c r="CF436" s="69" t="n">
        <f aca="false">'Vstupní data'!AM436</f>
        <v>0</v>
      </c>
      <c r="CG436" s="69" t="n">
        <f aca="false">'Vstupní data'!AN436</f>
        <v>0</v>
      </c>
      <c r="CH436" s="69" t="n">
        <f aca="false">'Vstupní data'!AO436</f>
        <v>0</v>
      </c>
      <c r="CI436" s="69" t="n">
        <f aca="false">'Vstupní data'!AP436</f>
        <v>0</v>
      </c>
      <c r="CJ436" s="72" t="n">
        <f aca="false">ROUND(CH436*CI436,0)</f>
        <v>0</v>
      </c>
      <c r="CK436" s="74" t="str">
        <f aca="false">IF(OR(AA436&gt;0,BB436&gt;0,CD436&gt;0,CJ436&gt;0),AA436+BB436+CD436+CJ436,"")</f>
        <v/>
      </c>
    </row>
    <row r="437" customFormat="false" ht="12.8" hidden="false" customHeight="false" outlineLevel="0" collapsed="false">
      <c r="A437" s="66" t="n">
        <f aca="false">'Vstupní data'!A437</f>
        <v>0</v>
      </c>
      <c r="F437" s="66" t="str">
        <f aca="false">CONCATENATE('Vstupní data'!F437,'Vstupní data'!G437,'Vstupní data'!H437,'Vstupní data'!I437)</f>
        <v/>
      </c>
      <c r="G437" s="66"/>
      <c r="H437" s="66" t="n">
        <f aca="false">'Vstupní data'!K437</f>
        <v>0</v>
      </c>
      <c r="I437" s="66" t="n">
        <f aca="false">'Vstupní data'!L437</f>
        <v>0</v>
      </c>
      <c r="J437" s="66" t="n">
        <f aca="false">'Vstupní data'!K437*'Vstupní data'!M437/100</f>
        <v>0</v>
      </c>
      <c r="L437" s="66" t="n">
        <f aca="false">IF('Vstupní data'!N437="prostokořenný",0,IF('Vstupní data'!N437="krytokořenný","k",IF('Vstupní data'!N437="poloodrostky nebo odrostky, prostokořenné i krytokořenné","po",0)))</f>
        <v>0</v>
      </c>
      <c r="N437" s="66"/>
      <c r="O437" s="66" t="n">
        <f aca="false">'Vstupní data'!O437</f>
        <v>0</v>
      </c>
      <c r="P437" s="66" t="n">
        <f aca="false">IF(O437&gt;0,VLOOKUP(CONCATENATE(VLOOKUP(I437,'Pril3-drev'!$H$5:$K$83,4,0),"-",'Vstupní data'!R437),K2!$C$15:$D$23,2,0),0)</f>
        <v>0</v>
      </c>
      <c r="Q437" s="66" t="n">
        <f aca="false">IF(O437&gt;0,VLOOKUP(I437,'Pril3-drev'!$H$5:$I$83,2,0),0)</f>
        <v>0</v>
      </c>
      <c r="R437" s="66" t="n">
        <f aca="false">IF(Q437&gt;0,VLOOKUP(Q437,'Pril6-okus'!$A$5:$B$17,2,0),0)</f>
        <v>0</v>
      </c>
      <c r="S437" s="66" t="n">
        <f aca="false">IF(O437&gt;0,VLOOKUP(I437,'Pril3-drev'!$H$5:$J$83,3,0),0)</f>
        <v>0</v>
      </c>
      <c r="T437" s="66" t="str">
        <f aca="false">IF(O437&gt;0,IF(L437="k",0.9*VLOOKUP(S437,'ha-pocty-vyhl'!$A$5:$B$20,2,0),IF(L437="po",0.8*VLOOKUP(S437,'ha-pocty-vyhl'!$A$5:$B$20,2,0),VLOOKUP(S437,'ha-pocty-vyhl'!$A$5:$B$20,2,0))),"")</f>
        <v/>
      </c>
      <c r="U437" s="66" t="n">
        <f aca="false">'Vstupní data'!P437</f>
        <v>0</v>
      </c>
      <c r="V437" s="66" t="n">
        <f aca="false">IF(O437&gt;0,1.3*T437*1000*Z437/10000,0)</f>
        <v>0</v>
      </c>
      <c r="W437" s="66" t="n">
        <f aca="false">IF(O437&gt;0,1.3*T437*1000*Z437/10000,0)</f>
        <v>0</v>
      </c>
      <c r="X437" s="66" t="n">
        <f aca="false">IF(O437&gt;0,IF(O437&gt;V437,V437,O437),0)</f>
        <v>0</v>
      </c>
      <c r="Y437" s="66" t="n">
        <f aca="false">IF(O437&gt;0,IF(IF(U437&gt;W437,W437,U437)&lt;X437,W437,IF(U437&gt;W437,W437,U437)),0)</f>
        <v>0</v>
      </c>
      <c r="Z437" s="66" t="n">
        <f aca="false">IF(O437&gt;0,IF(J437&gt;0,J437,K437*H437/100),0)</f>
        <v>0</v>
      </c>
      <c r="AA437" s="67" t="n">
        <f aca="false">IF(O437&gt;0,CEILING(R437*P437*X437/Y437*Z437,1),0)</f>
        <v>0</v>
      </c>
      <c r="AB437" s="68" t="n">
        <f aca="false">IF(O437&gt;0,AA437/O437,0)</f>
        <v>0</v>
      </c>
      <c r="AC437" s="66" t="n">
        <f aca="false">'Vstupní data'!W437</f>
        <v>0</v>
      </c>
      <c r="AI437" s="66" t="str">
        <f aca="false">IF(OR('Vstupní data'!T437&gt;0,'Vstupní data'!U437&gt;0),VLOOKUP(I437,'Pril3-drev'!$H$5:$J$83,3,0),"")</f>
        <v/>
      </c>
      <c r="AJ437" s="66" t="n">
        <f aca="false">IF('Vstupní data'!V437="prostokořenný",0,IF('Vstupní data'!V437="krytokořenný","k",IF('Vstupní data'!V437="poloodrostky nebo odrostky, prostokořenné i krytokořenné","po",0)))</f>
        <v>0</v>
      </c>
      <c r="AK437" s="66" t="n">
        <f aca="false">IF(OR('Vstupní data'!T437&gt;0,'Vstupní data'!U437&gt;0),IF(AJ437="k",0.9*VLOOKUP(AI437,'ha-pocty-vyhl'!$A$5:$B$20,2,0),IF(AJ437="po",0.8*VLOOKUP(AI437,'ha-pocty-vyhl'!$A$5:$B$20,2,0),VLOOKUP(AI437,'ha-pocty-vyhl'!$A$5:$B$20,2,0))),0)</f>
        <v>0</v>
      </c>
      <c r="AL437" s="66" t="n">
        <f aca="false">IF(OR('Vstupní data'!T437&gt;0,'Vstupní data'!U437&gt;0),'Vstupní data'!K437*'Vstupní data'!M437/100,0)</f>
        <v>0</v>
      </c>
      <c r="AM437" s="66" t="n">
        <f aca="false">IF(OR('Vstupní data'!T437&gt;0,'Vstupní data'!U437&gt;0),IF('Vstupní data'!T437&gt;0,'Vstupní data'!T437,ROUND(10*'Vstupní data'!U437/AK437,0)),0)</f>
        <v>0</v>
      </c>
      <c r="AN437" s="69" t="n">
        <f aca="false">IF('Vstupní data'!T437&gt;0,   IF('Vstupní data'!T437&lt;=AL437,'Vstupní data'!T437,AL437),   IF(AM437&lt;AL437,AM437,AL437))</f>
        <v>0</v>
      </c>
      <c r="AO437" s="69" t="n">
        <f aca="false">'Vstupní data'!X437</f>
        <v>0</v>
      </c>
      <c r="AP437" s="66" t="n">
        <f aca="false">IF(OR('Vstupní data'!T437&gt;0,'Vstupní data'!U437&gt;0),IF(I437&lt;&gt;0,VLOOKUP(I437,'Pril3-drev'!$H$5:$I$83,2,0),0),0)</f>
        <v>0</v>
      </c>
      <c r="AQ437" s="66" t="n">
        <f aca="false">'Vstupní data'!Y437</f>
        <v>0</v>
      </c>
      <c r="AR437" s="66" t="str">
        <f aca="false">IF(AC437&gt;5,   IF('Vstupní data'!Y437&gt;0,   VLOOKUP(VLOOKUP(CONCATENATE(VLOOKUP(I437,'Pril3-drev'!$H$4:$L$83,5,0),AC437),'Pril3-drev'!$Q$4:$R$2803,2,0),'AVB-BS'!$C$5:$S$29 ,LOOKUP(AQ437,'AVB-BS'!$D$3:$S$3,'AVB-BS'!$D$1:$S$1) ,0 )   ,   IF('Vstupní data'!Z437&gt;0,'Vstupní data'!Z437,0)) , "")</f>
        <v/>
      </c>
      <c r="AS437" s="70" t="str">
        <f aca="false">IF(AC437&gt;5,VLOOKUP(CONCATENATE(AP437,AR437),'Pril1-THLPa'!$H$6:$N$96,4,0),"")</f>
        <v/>
      </c>
      <c r="AT437" s="70" t="str">
        <f aca="false">IF(AC437&gt;5,VLOOKUP(CONCATENATE(AP437,AR437),'Pril1-THLPa'!$H$6:$N$96,5,0),"")</f>
        <v/>
      </c>
      <c r="AU437" s="70" t="str">
        <f aca="false">IF(AC437&gt;5,VLOOKUP(CONCATENATE(AP437,AR437),'Pril1-THLPa'!$H$6:$N$96,6,0),"")</f>
        <v/>
      </c>
      <c r="AV437" s="70" t="str">
        <f aca="false">IF(AC437&gt;5,VLOOKUP(CONCATENATE(AP437,AR437),'Pril1-THLPa'!$H$6:$N$96,7,0),"")</f>
        <v/>
      </c>
      <c r="AW437" s="70" t="str">
        <f aca="false">IF(AC437&gt;5,VLOOKUP(CONCATENATE(AP437,AR437),'Pril1-THLPa'!$H$6:$O$96,8,0),"")</f>
        <v/>
      </c>
      <c r="AX437" s="66" t="n">
        <f aca="false">IF(AC437&gt;0,IF(AND(AC437&gt;0,AC437&lt;=5),VLOOKUP(AP437,'Pril1-THLPa'!$A$6:$F$18,LOOKUP(AC437,'Pril1-THLPa'!$B$5:$F$5,'Pril1-THLPa'!$B$4:$F$4),0),AS437+AT437*(AC437-5)+AU437*POWER(AC437-5,2)+AV437*POWER(AC437-5,3)+AW437*POWER(AC437-5,4)),0)</f>
        <v>0</v>
      </c>
      <c r="AY437" s="71"/>
      <c r="AZ437" s="66" t="n">
        <f aca="false">'Vstupní data'!AA437</f>
        <v>0</v>
      </c>
      <c r="BA437" s="66" t="n">
        <f aca="false">IF(OR('Vstupní data'!T437&gt;0,'Vstupní data'!U437&gt;0),IF(AC437&lt;&gt;"",AX437*AO437/10*(100+AZ437)/100,0),0)</f>
        <v>0</v>
      </c>
      <c r="BB437" s="67" t="n">
        <f aca="false">IF(AC437&lt;&gt;"",ROUND(BA437*AN437,0),0)</f>
        <v>0</v>
      </c>
      <c r="BC437" s="68" t="str">
        <f aca="false">IF(AE437&gt;0,BB437/AE437,"")</f>
        <v/>
      </c>
      <c r="BD437" s="66" t="n">
        <f aca="false">'Vstupní data'!AE437</f>
        <v>0</v>
      </c>
      <c r="BF437" s="66" t="n">
        <f aca="false">'Vstupní data'!AC437</f>
        <v>0</v>
      </c>
      <c r="BH437" s="66" t="n">
        <f aca="false">'Vstupní data'!AD437</f>
        <v>0</v>
      </c>
      <c r="BI437" s="66" t="n">
        <f aca="false">'Vstupní data'!AF437</f>
        <v>0</v>
      </c>
      <c r="BJ437" s="69" t="n">
        <f aca="false">'Vstupní data'!AG437</f>
        <v>0</v>
      </c>
      <c r="BK437" s="69" t="n">
        <f aca="false">IF(BF437&lt;&gt;0,VLOOKUP(I437,'Pril3-drev'!$H$5:$I$83,2,0),0)</f>
        <v>0</v>
      </c>
      <c r="BL437" s="69" t="n">
        <f aca="false">IF(BF437&lt;&gt;0,VLOOKUP(BK437,'Pril3-drev'!$A$5:$C$17,3,0),0)</f>
        <v>0</v>
      </c>
      <c r="BM437" s="69" t="n">
        <f aca="false">'Vstupní data'!AH437</f>
        <v>0</v>
      </c>
      <c r="BN437" s="69" t="n">
        <f aca="false">IF('Vstupní data'!AH437&gt;0,   VLOOKUP(VLOOKUP(CONCATENATE(VLOOKUP(I437,'Pril3-drev'!$H$4:$L$83,5,0),BD437),'Pril3-drev'!$Q$4:$R$2803,2,0),'AVB-BS'!$C$5:$S$29 ,LOOKUP(BM437,'AVB-BS'!$D$3:$S$3,'AVB-BS'!$D$1:$S$1) ,0 )   ,   IF('Vstupní data'!AI437&gt;0,'Vstupní data'!AI437,0))</f>
        <v>0</v>
      </c>
      <c r="BO437" s="69" t="str">
        <f aca="false">IF(BX437&gt;5,VLOOKUP(CONCATENATE(BK437,BN437),'Pril1-THLPa'!$H$6:$N$96,4,0),"")</f>
        <v/>
      </c>
      <c r="BP437" s="69" t="str">
        <f aca="false">IF(BX437&gt;5,VLOOKUP(CONCATENATE(BK437,BN437),'Pril1-THLPa'!$H$6:$N$96,5,0),"")</f>
        <v/>
      </c>
      <c r="BQ437" s="69" t="str">
        <f aca="false">IF(BX437&gt;5,VLOOKUP(CONCATENATE(BK437,BN437),'Pril1-THLPa'!$H$6:$N$96,6,0),"")</f>
        <v/>
      </c>
      <c r="BR437" s="69" t="str">
        <f aca="false">IF(BX437&gt;5,VLOOKUP(CONCATENATE(BK437,BN437),'Pril1-THLPa'!$H$6:$N$96,7,0),"")</f>
        <v/>
      </c>
      <c r="BS437" s="69" t="str">
        <f aca="false">IF(BX437&gt;5,VLOOKUP(CONCATENATE(BK437,BN437),'Pril1-THLPa'!$H$6:$O$96,8,0),"")</f>
        <v/>
      </c>
      <c r="BT437" s="69" t="str">
        <f aca="false">IF(BF437&gt;0, IF(BK437="smrk",  VLOOKUP(VLOOKUP(BD437,'Pril9-K3'!$L$8:$M$207,2,0),'Pril9-K3'!$A$8:$J$16,LOOKUP(BN437,'Pril9-K3'!$A$7:$J$7,'Pril9-K3'!$A$5:$J$5),0), IF(AND(BK437&lt;&gt;"smrk",'Vstupní data'!AK437&lt;&gt;""),'Vstupní data'!AK437,   VLOOKUP(VLOOKUP(BD437,'Pril9-K3'!$L$8:$M$207,2,0),'Pril9-K3'!$A$8:$J$16,LOOKUP(BN437,'Pril9-K3'!$A$7:$J$7,'Pril9-K3'!$A$5:$J$5),0)   )),   "")</f>
        <v/>
      </c>
      <c r="BV437" s="69" t="n">
        <f aca="false">'Vstupní data'!AJ437</f>
        <v>0</v>
      </c>
      <c r="BW437" s="69" t="n">
        <f aca="false">IF(BF437&gt;0,IF(J437&gt;0,J437,K437*H437/100),0)</f>
        <v>0</v>
      </c>
      <c r="BX437" s="69" t="n">
        <f aca="false">IF(BF437&gt;0,IF(BJ437&gt;BL437,BL437,BJ437),0)</f>
        <v>0</v>
      </c>
      <c r="BY437" s="69" t="n">
        <f aca="false">IF(BD437=0,0,IF(AND(BX437&gt;0,BX437&lt;=5),  IF(AND(BX437&gt;0,BX437&lt;=5),VLOOKUP(BK437,'Pril1-THLPa'!$A$6:$F$18,IF(AND(BX437&gt;0,BX437&lt;=5),LOOKUP(BX437,'Pril1-THLPa'!$B$5:$F$5,'Pril1-THLPa'!$B$4:$F$4),""),0),""),  IF(BX437&gt;5,BO437+BP437*(BX437-5)+BQ437*POWER(BX437-5,2)+BR437*POWER(BX437-5,3)+BS437*POWER(BX437-5,4),"")))</f>
        <v>0</v>
      </c>
      <c r="BZ437" s="69" t="n">
        <f aca="false">IF(BY437&gt;0,BY437*BI437/10*BW437*(100+BV437)/100,0)</f>
        <v>0</v>
      </c>
      <c r="CA437" s="69" t="n">
        <f aca="false">IF(BD437&gt;0,BX437-IF(BD437&gt;BX437,BX437,BD437),0)</f>
        <v>0</v>
      </c>
      <c r="CB437" s="69" t="n">
        <f aca="false">POWER(1.01,CA437)</f>
        <v>1</v>
      </c>
      <c r="CC437" s="69" t="n">
        <f aca="false">IF(BF437&gt;0,IF(BF437&gt;BH437,1,BF437/BH437),0)</f>
        <v>0</v>
      </c>
      <c r="CD437" s="72" t="n">
        <f aca="false">IF(BD437=0,0,IF(BF437&gt;0,ROUND(IF(CB437&lt;&gt;0,BZ437*BT437*1/CB437*CC437,0),0),0))</f>
        <v>0</v>
      </c>
      <c r="CE437" s="73" t="str">
        <f aca="false">IF(BF437&gt;0,IF(BF437&gt;BH437,CD437/BF437,CD437/BH437),"")</f>
        <v/>
      </c>
      <c r="CF437" s="69" t="n">
        <f aca="false">'Vstupní data'!AM437</f>
        <v>0</v>
      </c>
      <c r="CG437" s="69" t="n">
        <f aca="false">'Vstupní data'!AN437</f>
        <v>0</v>
      </c>
      <c r="CH437" s="69" t="n">
        <f aca="false">'Vstupní data'!AO437</f>
        <v>0</v>
      </c>
      <c r="CI437" s="69" t="n">
        <f aca="false">'Vstupní data'!AP437</f>
        <v>0</v>
      </c>
      <c r="CJ437" s="72" t="n">
        <f aca="false">ROUND(CH437*CI437,0)</f>
        <v>0</v>
      </c>
      <c r="CK437" s="74" t="str">
        <f aca="false">IF(OR(AA437&gt;0,BB437&gt;0,CD437&gt;0,CJ437&gt;0),AA437+BB437+CD437+CJ437,"")</f>
        <v/>
      </c>
    </row>
    <row r="438" customFormat="false" ht="12.8" hidden="false" customHeight="false" outlineLevel="0" collapsed="false">
      <c r="A438" s="66" t="n">
        <f aca="false">'Vstupní data'!A438</f>
        <v>0</v>
      </c>
      <c r="F438" s="66" t="str">
        <f aca="false">CONCATENATE('Vstupní data'!F438,'Vstupní data'!G438,'Vstupní data'!H438,'Vstupní data'!I438)</f>
        <v/>
      </c>
      <c r="G438" s="66"/>
      <c r="H438" s="66" t="n">
        <f aca="false">'Vstupní data'!K438</f>
        <v>0</v>
      </c>
      <c r="I438" s="66" t="n">
        <f aca="false">'Vstupní data'!L438</f>
        <v>0</v>
      </c>
      <c r="J438" s="66" t="n">
        <f aca="false">'Vstupní data'!K438*'Vstupní data'!M438/100</f>
        <v>0</v>
      </c>
      <c r="L438" s="66" t="n">
        <f aca="false">IF('Vstupní data'!N438="prostokořenný",0,IF('Vstupní data'!N438="krytokořenný","k",IF('Vstupní data'!N438="poloodrostky nebo odrostky, prostokořenné i krytokořenné","po",0)))</f>
        <v>0</v>
      </c>
      <c r="N438" s="66"/>
      <c r="O438" s="66" t="n">
        <f aca="false">'Vstupní data'!O438</f>
        <v>0</v>
      </c>
      <c r="P438" s="66" t="n">
        <f aca="false">IF(O438&gt;0,VLOOKUP(CONCATENATE(VLOOKUP(I438,'Pril3-drev'!$H$5:$K$83,4,0),"-",'Vstupní data'!R438),K2!$C$15:$D$23,2,0),0)</f>
        <v>0</v>
      </c>
      <c r="Q438" s="66" t="n">
        <f aca="false">IF(O438&gt;0,VLOOKUP(I438,'Pril3-drev'!$H$5:$I$83,2,0),0)</f>
        <v>0</v>
      </c>
      <c r="R438" s="66" t="n">
        <f aca="false">IF(Q438&gt;0,VLOOKUP(Q438,'Pril6-okus'!$A$5:$B$17,2,0),0)</f>
        <v>0</v>
      </c>
      <c r="S438" s="66" t="n">
        <f aca="false">IF(O438&gt;0,VLOOKUP(I438,'Pril3-drev'!$H$5:$J$83,3,0),0)</f>
        <v>0</v>
      </c>
      <c r="T438" s="66" t="str">
        <f aca="false">IF(O438&gt;0,IF(L438="k",0.9*VLOOKUP(S438,'ha-pocty-vyhl'!$A$5:$B$20,2,0),IF(L438="po",0.8*VLOOKUP(S438,'ha-pocty-vyhl'!$A$5:$B$20,2,0),VLOOKUP(S438,'ha-pocty-vyhl'!$A$5:$B$20,2,0))),"")</f>
        <v/>
      </c>
      <c r="U438" s="66" t="n">
        <f aca="false">'Vstupní data'!P438</f>
        <v>0</v>
      </c>
      <c r="V438" s="66" t="n">
        <f aca="false">IF(O438&gt;0,1.3*T438*1000*Z438/10000,0)</f>
        <v>0</v>
      </c>
      <c r="W438" s="66" t="n">
        <f aca="false">IF(O438&gt;0,1.3*T438*1000*Z438/10000,0)</f>
        <v>0</v>
      </c>
      <c r="X438" s="66" t="n">
        <f aca="false">IF(O438&gt;0,IF(O438&gt;V438,V438,O438),0)</f>
        <v>0</v>
      </c>
      <c r="Y438" s="66" t="n">
        <f aca="false">IF(O438&gt;0,IF(IF(U438&gt;W438,W438,U438)&lt;X438,W438,IF(U438&gt;W438,W438,U438)),0)</f>
        <v>0</v>
      </c>
      <c r="Z438" s="66" t="n">
        <f aca="false">IF(O438&gt;0,IF(J438&gt;0,J438,K438*H438/100),0)</f>
        <v>0</v>
      </c>
      <c r="AA438" s="67" t="n">
        <f aca="false">IF(O438&gt;0,CEILING(R438*P438*X438/Y438*Z438,1),0)</f>
        <v>0</v>
      </c>
      <c r="AB438" s="68" t="n">
        <f aca="false">IF(O438&gt;0,AA438/O438,0)</f>
        <v>0</v>
      </c>
      <c r="AC438" s="66" t="n">
        <f aca="false">'Vstupní data'!W438</f>
        <v>0</v>
      </c>
      <c r="AI438" s="66" t="str">
        <f aca="false">IF(OR('Vstupní data'!T438&gt;0,'Vstupní data'!U438&gt;0),VLOOKUP(I438,'Pril3-drev'!$H$5:$J$83,3,0),"")</f>
        <v/>
      </c>
      <c r="AJ438" s="66" t="n">
        <f aca="false">IF('Vstupní data'!V438="prostokořenný",0,IF('Vstupní data'!V438="krytokořenný","k",IF('Vstupní data'!V438="poloodrostky nebo odrostky, prostokořenné i krytokořenné","po",0)))</f>
        <v>0</v>
      </c>
      <c r="AK438" s="66" t="n">
        <f aca="false">IF(OR('Vstupní data'!T438&gt;0,'Vstupní data'!U438&gt;0),IF(AJ438="k",0.9*VLOOKUP(AI438,'ha-pocty-vyhl'!$A$5:$B$20,2,0),IF(AJ438="po",0.8*VLOOKUP(AI438,'ha-pocty-vyhl'!$A$5:$B$20,2,0),VLOOKUP(AI438,'ha-pocty-vyhl'!$A$5:$B$20,2,0))),0)</f>
        <v>0</v>
      </c>
      <c r="AL438" s="66" t="n">
        <f aca="false">IF(OR('Vstupní data'!T438&gt;0,'Vstupní data'!U438&gt;0),'Vstupní data'!K438*'Vstupní data'!M438/100,0)</f>
        <v>0</v>
      </c>
      <c r="AM438" s="66" t="n">
        <f aca="false">IF(OR('Vstupní data'!T438&gt;0,'Vstupní data'!U438&gt;0),IF('Vstupní data'!T438&gt;0,'Vstupní data'!T438,ROUND(10*'Vstupní data'!U438/AK438,0)),0)</f>
        <v>0</v>
      </c>
      <c r="AN438" s="69" t="n">
        <f aca="false">IF('Vstupní data'!T438&gt;0,   IF('Vstupní data'!T438&lt;=AL438,'Vstupní data'!T438,AL438),   IF(AM438&lt;AL438,AM438,AL438))</f>
        <v>0</v>
      </c>
      <c r="AO438" s="69" t="n">
        <f aca="false">'Vstupní data'!X438</f>
        <v>0</v>
      </c>
      <c r="AP438" s="66" t="n">
        <f aca="false">IF(OR('Vstupní data'!T438&gt;0,'Vstupní data'!U438&gt;0),IF(I438&lt;&gt;0,VLOOKUP(I438,'Pril3-drev'!$H$5:$I$83,2,0),0),0)</f>
        <v>0</v>
      </c>
      <c r="AQ438" s="66" t="n">
        <f aca="false">'Vstupní data'!Y438</f>
        <v>0</v>
      </c>
      <c r="AR438" s="66" t="str">
        <f aca="false">IF(AC438&gt;5,   IF('Vstupní data'!Y438&gt;0,   VLOOKUP(VLOOKUP(CONCATENATE(VLOOKUP(I438,'Pril3-drev'!$H$4:$L$83,5,0),AC438),'Pril3-drev'!$Q$4:$R$2803,2,0),'AVB-BS'!$C$5:$S$29 ,LOOKUP(AQ438,'AVB-BS'!$D$3:$S$3,'AVB-BS'!$D$1:$S$1) ,0 )   ,   IF('Vstupní data'!Z438&gt;0,'Vstupní data'!Z438,0)) , "")</f>
        <v/>
      </c>
      <c r="AS438" s="70" t="str">
        <f aca="false">IF(AC438&gt;5,VLOOKUP(CONCATENATE(AP438,AR438),'Pril1-THLPa'!$H$6:$N$96,4,0),"")</f>
        <v/>
      </c>
      <c r="AT438" s="70" t="str">
        <f aca="false">IF(AC438&gt;5,VLOOKUP(CONCATENATE(AP438,AR438),'Pril1-THLPa'!$H$6:$N$96,5,0),"")</f>
        <v/>
      </c>
      <c r="AU438" s="70" t="str">
        <f aca="false">IF(AC438&gt;5,VLOOKUP(CONCATENATE(AP438,AR438),'Pril1-THLPa'!$H$6:$N$96,6,0),"")</f>
        <v/>
      </c>
      <c r="AV438" s="70" t="str">
        <f aca="false">IF(AC438&gt;5,VLOOKUP(CONCATENATE(AP438,AR438),'Pril1-THLPa'!$H$6:$N$96,7,0),"")</f>
        <v/>
      </c>
      <c r="AW438" s="70" t="str">
        <f aca="false">IF(AC438&gt;5,VLOOKUP(CONCATENATE(AP438,AR438),'Pril1-THLPa'!$H$6:$O$96,8,0),"")</f>
        <v/>
      </c>
      <c r="AX438" s="66" t="n">
        <f aca="false">IF(AC438&gt;0,IF(AND(AC438&gt;0,AC438&lt;=5),VLOOKUP(AP438,'Pril1-THLPa'!$A$6:$F$18,LOOKUP(AC438,'Pril1-THLPa'!$B$5:$F$5,'Pril1-THLPa'!$B$4:$F$4),0),AS438+AT438*(AC438-5)+AU438*POWER(AC438-5,2)+AV438*POWER(AC438-5,3)+AW438*POWER(AC438-5,4)),0)</f>
        <v>0</v>
      </c>
      <c r="AY438" s="71"/>
      <c r="AZ438" s="66" t="n">
        <f aca="false">'Vstupní data'!AA438</f>
        <v>0</v>
      </c>
      <c r="BA438" s="66" t="n">
        <f aca="false">IF(OR('Vstupní data'!T438&gt;0,'Vstupní data'!U438&gt;0),IF(AC438&lt;&gt;"",AX438*AO438/10*(100+AZ438)/100,0),0)</f>
        <v>0</v>
      </c>
      <c r="BB438" s="67" t="n">
        <f aca="false">IF(AC438&lt;&gt;"",ROUND(BA438*AN438,0),0)</f>
        <v>0</v>
      </c>
      <c r="BC438" s="68" t="str">
        <f aca="false">IF(AE438&gt;0,BB438/AE438,"")</f>
        <v/>
      </c>
      <c r="BD438" s="66" t="n">
        <f aca="false">'Vstupní data'!AE438</f>
        <v>0</v>
      </c>
      <c r="BF438" s="66" t="n">
        <f aca="false">'Vstupní data'!AC438</f>
        <v>0</v>
      </c>
      <c r="BH438" s="66" t="n">
        <f aca="false">'Vstupní data'!AD438</f>
        <v>0</v>
      </c>
      <c r="BI438" s="66" t="n">
        <f aca="false">'Vstupní data'!AF438</f>
        <v>0</v>
      </c>
      <c r="BJ438" s="69" t="n">
        <f aca="false">'Vstupní data'!AG438</f>
        <v>0</v>
      </c>
      <c r="BK438" s="69" t="n">
        <f aca="false">IF(BF438&lt;&gt;0,VLOOKUP(I438,'Pril3-drev'!$H$5:$I$83,2,0),0)</f>
        <v>0</v>
      </c>
      <c r="BL438" s="69" t="n">
        <f aca="false">IF(BF438&lt;&gt;0,VLOOKUP(BK438,'Pril3-drev'!$A$5:$C$17,3,0),0)</f>
        <v>0</v>
      </c>
      <c r="BM438" s="69" t="n">
        <f aca="false">'Vstupní data'!AH438</f>
        <v>0</v>
      </c>
      <c r="BN438" s="69" t="n">
        <f aca="false">IF('Vstupní data'!AH438&gt;0,   VLOOKUP(VLOOKUP(CONCATENATE(VLOOKUP(I438,'Pril3-drev'!$H$4:$L$83,5,0),BD438),'Pril3-drev'!$Q$4:$R$2803,2,0),'AVB-BS'!$C$5:$S$29 ,LOOKUP(BM438,'AVB-BS'!$D$3:$S$3,'AVB-BS'!$D$1:$S$1) ,0 )   ,   IF('Vstupní data'!AI438&gt;0,'Vstupní data'!AI438,0))</f>
        <v>0</v>
      </c>
      <c r="BO438" s="69" t="str">
        <f aca="false">IF(BX438&gt;5,VLOOKUP(CONCATENATE(BK438,BN438),'Pril1-THLPa'!$H$6:$N$96,4,0),"")</f>
        <v/>
      </c>
      <c r="BP438" s="69" t="str">
        <f aca="false">IF(BX438&gt;5,VLOOKUP(CONCATENATE(BK438,BN438),'Pril1-THLPa'!$H$6:$N$96,5,0),"")</f>
        <v/>
      </c>
      <c r="BQ438" s="69" t="str">
        <f aca="false">IF(BX438&gt;5,VLOOKUP(CONCATENATE(BK438,BN438),'Pril1-THLPa'!$H$6:$N$96,6,0),"")</f>
        <v/>
      </c>
      <c r="BR438" s="69" t="str">
        <f aca="false">IF(BX438&gt;5,VLOOKUP(CONCATENATE(BK438,BN438),'Pril1-THLPa'!$H$6:$N$96,7,0),"")</f>
        <v/>
      </c>
      <c r="BS438" s="69" t="str">
        <f aca="false">IF(BX438&gt;5,VLOOKUP(CONCATENATE(BK438,BN438),'Pril1-THLPa'!$H$6:$O$96,8,0),"")</f>
        <v/>
      </c>
      <c r="BT438" s="69" t="str">
        <f aca="false">IF(BF438&gt;0, IF(BK438="smrk",  VLOOKUP(VLOOKUP(BD438,'Pril9-K3'!$L$8:$M$207,2,0),'Pril9-K3'!$A$8:$J$16,LOOKUP(BN438,'Pril9-K3'!$A$7:$J$7,'Pril9-K3'!$A$5:$J$5),0), IF(AND(BK438&lt;&gt;"smrk",'Vstupní data'!AK438&lt;&gt;""),'Vstupní data'!AK438,   VLOOKUP(VLOOKUP(BD438,'Pril9-K3'!$L$8:$M$207,2,0),'Pril9-K3'!$A$8:$J$16,LOOKUP(BN438,'Pril9-K3'!$A$7:$J$7,'Pril9-K3'!$A$5:$J$5),0)   )),   "")</f>
        <v/>
      </c>
      <c r="BV438" s="69" t="n">
        <f aca="false">'Vstupní data'!AJ438</f>
        <v>0</v>
      </c>
      <c r="BW438" s="69" t="n">
        <f aca="false">IF(BF438&gt;0,IF(J438&gt;0,J438,K438*H438/100),0)</f>
        <v>0</v>
      </c>
      <c r="BX438" s="69" t="n">
        <f aca="false">IF(BF438&gt;0,IF(BJ438&gt;BL438,BL438,BJ438),0)</f>
        <v>0</v>
      </c>
      <c r="BY438" s="69" t="n">
        <f aca="false">IF(BD438=0,0,IF(AND(BX438&gt;0,BX438&lt;=5),  IF(AND(BX438&gt;0,BX438&lt;=5),VLOOKUP(BK438,'Pril1-THLPa'!$A$6:$F$18,IF(AND(BX438&gt;0,BX438&lt;=5),LOOKUP(BX438,'Pril1-THLPa'!$B$5:$F$5,'Pril1-THLPa'!$B$4:$F$4),""),0),""),  IF(BX438&gt;5,BO438+BP438*(BX438-5)+BQ438*POWER(BX438-5,2)+BR438*POWER(BX438-5,3)+BS438*POWER(BX438-5,4),"")))</f>
        <v>0</v>
      </c>
      <c r="BZ438" s="69" t="n">
        <f aca="false">IF(BY438&gt;0,BY438*BI438/10*BW438*(100+BV438)/100,0)</f>
        <v>0</v>
      </c>
      <c r="CA438" s="69" t="n">
        <f aca="false">IF(BD438&gt;0,BX438-IF(BD438&gt;BX438,BX438,BD438),0)</f>
        <v>0</v>
      </c>
      <c r="CB438" s="69" t="n">
        <f aca="false">POWER(1.01,CA438)</f>
        <v>1</v>
      </c>
      <c r="CC438" s="69" t="n">
        <f aca="false">IF(BF438&gt;0,IF(BF438&gt;BH438,1,BF438/BH438),0)</f>
        <v>0</v>
      </c>
      <c r="CD438" s="72" t="n">
        <f aca="false">IF(BD438=0,0,IF(BF438&gt;0,ROUND(IF(CB438&lt;&gt;0,BZ438*BT438*1/CB438*CC438,0),0),0))</f>
        <v>0</v>
      </c>
      <c r="CE438" s="73" t="str">
        <f aca="false">IF(BF438&gt;0,IF(BF438&gt;BH438,CD438/BF438,CD438/BH438),"")</f>
        <v/>
      </c>
      <c r="CF438" s="69" t="n">
        <f aca="false">'Vstupní data'!AM438</f>
        <v>0</v>
      </c>
      <c r="CG438" s="69" t="n">
        <f aca="false">'Vstupní data'!AN438</f>
        <v>0</v>
      </c>
      <c r="CH438" s="69" t="n">
        <f aca="false">'Vstupní data'!AO438</f>
        <v>0</v>
      </c>
      <c r="CI438" s="69" t="n">
        <f aca="false">'Vstupní data'!AP438</f>
        <v>0</v>
      </c>
      <c r="CJ438" s="72" t="n">
        <f aca="false">ROUND(CH438*CI438,0)</f>
        <v>0</v>
      </c>
      <c r="CK438" s="74" t="str">
        <f aca="false">IF(OR(AA438&gt;0,BB438&gt;0,CD438&gt;0,CJ438&gt;0),AA438+BB438+CD438+CJ438,"")</f>
        <v/>
      </c>
    </row>
    <row r="439" customFormat="false" ht="12.8" hidden="false" customHeight="false" outlineLevel="0" collapsed="false">
      <c r="A439" s="66" t="n">
        <f aca="false">'Vstupní data'!A439</f>
        <v>0</v>
      </c>
      <c r="F439" s="66" t="str">
        <f aca="false">CONCATENATE('Vstupní data'!F439,'Vstupní data'!G439,'Vstupní data'!H439,'Vstupní data'!I439)</f>
        <v/>
      </c>
      <c r="G439" s="66"/>
      <c r="H439" s="66" t="n">
        <f aca="false">'Vstupní data'!K439</f>
        <v>0</v>
      </c>
      <c r="I439" s="66" t="n">
        <f aca="false">'Vstupní data'!L439</f>
        <v>0</v>
      </c>
      <c r="J439" s="66" t="n">
        <f aca="false">'Vstupní data'!K439*'Vstupní data'!M439/100</f>
        <v>0</v>
      </c>
      <c r="L439" s="66" t="n">
        <f aca="false">IF('Vstupní data'!N439="prostokořenný",0,IF('Vstupní data'!N439="krytokořenný","k",IF('Vstupní data'!N439="poloodrostky nebo odrostky, prostokořenné i krytokořenné","po",0)))</f>
        <v>0</v>
      </c>
      <c r="N439" s="66"/>
      <c r="O439" s="66" t="n">
        <f aca="false">'Vstupní data'!O439</f>
        <v>0</v>
      </c>
      <c r="P439" s="66" t="n">
        <f aca="false">IF(O439&gt;0,VLOOKUP(CONCATENATE(VLOOKUP(I439,'Pril3-drev'!$H$5:$K$83,4,0),"-",'Vstupní data'!R439),K2!$C$15:$D$23,2,0),0)</f>
        <v>0</v>
      </c>
      <c r="Q439" s="66" t="n">
        <f aca="false">IF(O439&gt;0,VLOOKUP(I439,'Pril3-drev'!$H$5:$I$83,2,0),0)</f>
        <v>0</v>
      </c>
      <c r="R439" s="66" t="n">
        <f aca="false">IF(Q439&gt;0,VLOOKUP(Q439,'Pril6-okus'!$A$5:$B$17,2,0),0)</f>
        <v>0</v>
      </c>
      <c r="S439" s="66" t="n">
        <f aca="false">IF(O439&gt;0,VLOOKUP(I439,'Pril3-drev'!$H$5:$J$83,3,0),0)</f>
        <v>0</v>
      </c>
      <c r="T439" s="66" t="str">
        <f aca="false">IF(O439&gt;0,IF(L439="k",0.9*VLOOKUP(S439,'ha-pocty-vyhl'!$A$5:$B$20,2,0),IF(L439="po",0.8*VLOOKUP(S439,'ha-pocty-vyhl'!$A$5:$B$20,2,0),VLOOKUP(S439,'ha-pocty-vyhl'!$A$5:$B$20,2,0))),"")</f>
        <v/>
      </c>
      <c r="U439" s="66" t="n">
        <f aca="false">'Vstupní data'!P439</f>
        <v>0</v>
      </c>
      <c r="V439" s="66" t="n">
        <f aca="false">IF(O439&gt;0,1.3*T439*1000*Z439/10000,0)</f>
        <v>0</v>
      </c>
      <c r="W439" s="66" t="n">
        <f aca="false">IF(O439&gt;0,1.3*T439*1000*Z439/10000,0)</f>
        <v>0</v>
      </c>
      <c r="X439" s="66" t="n">
        <f aca="false">IF(O439&gt;0,IF(O439&gt;V439,V439,O439),0)</f>
        <v>0</v>
      </c>
      <c r="Y439" s="66" t="n">
        <f aca="false">IF(O439&gt;0,IF(IF(U439&gt;W439,W439,U439)&lt;X439,W439,IF(U439&gt;W439,W439,U439)),0)</f>
        <v>0</v>
      </c>
      <c r="Z439" s="66" t="n">
        <f aca="false">IF(O439&gt;0,IF(J439&gt;0,J439,K439*H439/100),0)</f>
        <v>0</v>
      </c>
      <c r="AA439" s="67" t="n">
        <f aca="false">IF(O439&gt;0,CEILING(R439*P439*X439/Y439*Z439,1),0)</f>
        <v>0</v>
      </c>
      <c r="AB439" s="68" t="n">
        <f aca="false">IF(O439&gt;0,AA439/O439,0)</f>
        <v>0</v>
      </c>
      <c r="AC439" s="66" t="n">
        <f aca="false">'Vstupní data'!W439</f>
        <v>0</v>
      </c>
      <c r="AI439" s="66" t="str">
        <f aca="false">IF(OR('Vstupní data'!T439&gt;0,'Vstupní data'!U439&gt;0),VLOOKUP(I439,'Pril3-drev'!$H$5:$J$83,3,0),"")</f>
        <v/>
      </c>
      <c r="AJ439" s="66" t="n">
        <f aca="false">IF('Vstupní data'!V439="prostokořenný",0,IF('Vstupní data'!V439="krytokořenný","k",IF('Vstupní data'!V439="poloodrostky nebo odrostky, prostokořenné i krytokořenné","po",0)))</f>
        <v>0</v>
      </c>
      <c r="AK439" s="66" t="n">
        <f aca="false">IF(OR('Vstupní data'!T439&gt;0,'Vstupní data'!U439&gt;0),IF(AJ439="k",0.9*VLOOKUP(AI439,'ha-pocty-vyhl'!$A$5:$B$20,2,0),IF(AJ439="po",0.8*VLOOKUP(AI439,'ha-pocty-vyhl'!$A$5:$B$20,2,0),VLOOKUP(AI439,'ha-pocty-vyhl'!$A$5:$B$20,2,0))),0)</f>
        <v>0</v>
      </c>
      <c r="AL439" s="66" t="n">
        <f aca="false">IF(OR('Vstupní data'!T439&gt;0,'Vstupní data'!U439&gt;0),'Vstupní data'!K439*'Vstupní data'!M439/100,0)</f>
        <v>0</v>
      </c>
      <c r="AM439" s="66" t="n">
        <f aca="false">IF(OR('Vstupní data'!T439&gt;0,'Vstupní data'!U439&gt;0),IF('Vstupní data'!T439&gt;0,'Vstupní data'!T439,ROUND(10*'Vstupní data'!U439/AK439,0)),0)</f>
        <v>0</v>
      </c>
      <c r="AN439" s="69" t="n">
        <f aca="false">IF('Vstupní data'!T439&gt;0,   IF('Vstupní data'!T439&lt;=AL439,'Vstupní data'!T439,AL439),   IF(AM439&lt;AL439,AM439,AL439))</f>
        <v>0</v>
      </c>
      <c r="AO439" s="69" t="n">
        <f aca="false">'Vstupní data'!X439</f>
        <v>0</v>
      </c>
      <c r="AP439" s="66" t="n">
        <f aca="false">IF(OR('Vstupní data'!T439&gt;0,'Vstupní data'!U439&gt;0),IF(I439&lt;&gt;0,VLOOKUP(I439,'Pril3-drev'!$H$5:$I$83,2,0),0),0)</f>
        <v>0</v>
      </c>
      <c r="AQ439" s="66" t="n">
        <f aca="false">'Vstupní data'!Y439</f>
        <v>0</v>
      </c>
      <c r="AR439" s="66" t="str">
        <f aca="false">IF(AC439&gt;5,   IF('Vstupní data'!Y439&gt;0,   VLOOKUP(VLOOKUP(CONCATENATE(VLOOKUP(I439,'Pril3-drev'!$H$4:$L$83,5,0),AC439),'Pril3-drev'!$Q$4:$R$2803,2,0),'AVB-BS'!$C$5:$S$29 ,LOOKUP(AQ439,'AVB-BS'!$D$3:$S$3,'AVB-BS'!$D$1:$S$1) ,0 )   ,   IF('Vstupní data'!Z439&gt;0,'Vstupní data'!Z439,0)) , "")</f>
        <v/>
      </c>
      <c r="AS439" s="70" t="str">
        <f aca="false">IF(AC439&gt;5,VLOOKUP(CONCATENATE(AP439,AR439),'Pril1-THLPa'!$H$6:$N$96,4,0),"")</f>
        <v/>
      </c>
      <c r="AT439" s="70" t="str">
        <f aca="false">IF(AC439&gt;5,VLOOKUP(CONCATENATE(AP439,AR439),'Pril1-THLPa'!$H$6:$N$96,5,0),"")</f>
        <v/>
      </c>
      <c r="AU439" s="70" t="str">
        <f aca="false">IF(AC439&gt;5,VLOOKUP(CONCATENATE(AP439,AR439),'Pril1-THLPa'!$H$6:$N$96,6,0),"")</f>
        <v/>
      </c>
      <c r="AV439" s="70" t="str">
        <f aca="false">IF(AC439&gt;5,VLOOKUP(CONCATENATE(AP439,AR439),'Pril1-THLPa'!$H$6:$N$96,7,0),"")</f>
        <v/>
      </c>
      <c r="AW439" s="70" t="str">
        <f aca="false">IF(AC439&gt;5,VLOOKUP(CONCATENATE(AP439,AR439),'Pril1-THLPa'!$H$6:$O$96,8,0),"")</f>
        <v/>
      </c>
      <c r="AX439" s="66" t="n">
        <f aca="false">IF(AC439&gt;0,IF(AND(AC439&gt;0,AC439&lt;=5),VLOOKUP(AP439,'Pril1-THLPa'!$A$6:$F$18,LOOKUP(AC439,'Pril1-THLPa'!$B$5:$F$5,'Pril1-THLPa'!$B$4:$F$4),0),AS439+AT439*(AC439-5)+AU439*POWER(AC439-5,2)+AV439*POWER(AC439-5,3)+AW439*POWER(AC439-5,4)),0)</f>
        <v>0</v>
      </c>
      <c r="AY439" s="71"/>
      <c r="AZ439" s="66" t="n">
        <f aca="false">'Vstupní data'!AA439</f>
        <v>0</v>
      </c>
      <c r="BA439" s="66" t="n">
        <f aca="false">IF(OR('Vstupní data'!T439&gt;0,'Vstupní data'!U439&gt;0),IF(AC439&lt;&gt;"",AX439*AO439/10*(100+AZ439)/100,0),0)</f>
        <v>0</v>
      </c>
      <c r="BB439" s="67" t="n">
        <f aca="false">IF(AC439&lt;&gt;"",ROUND(BA439*AN439,0),0)</f>
        <v>0</v>
      </c>
      <c r="BC439" s="68" t="str">
        <f aca="false">IF(AE439&gt;0,BB439/AE439,"")</f>
        <v/>
      </c>
      <c r="BD439" s="66" t="n">
        <f aca="false">'Vstupní data'!AE439</f>
        <v>0</v>
      </c>
      <c r="BF439" s="66" t="n">
        <f aca="false">'Vstupní data'!AC439</f>
        <v>0</v>
      </c>
      <c r="BH439" s="66" t="n">
        <f aca="false">'Vstupní data'!AD439</f>
        <v>0</v>
      </c>
      <c r="BI439" s="66" t="n">
        <f aca="false">'Vstupní data'!AF439</f>
        <v>0</v>
      </c>
      <c r="BJ439" s="69" t="n">
        <f aca="false">'Vstupní data'!AG439</f>
        <v>0</v>
      </c>
      <c r="BK439" s="69" t="n">
        <f aca="false">IF(BF439&lt;&gt;0,VLOOKUP(I439,'Pril3-drev'!$H$5:$I$83,2,0),0)</f>
        <v>0</v>
      </c>
      <c r="BL439" s="69" t="n">
        <f aca="false">IF(BF439&lt;&gt;0,VLOOKUP(BK439,'Pril3-drev'!$A$5:$C$17,3,0),0)</f>
        <v>0</v>
      </c>
      <c r="BM439" s="69" t="n">
        <f aca="false">'Vstupní data'!AH439</f>
        <v>0</v>
      </c>
      <c r="BN439" s="69" t="n">
        <f aca="false">IF('Vstupní data'!AH439&gt;0,   VLOOKUP(VLOOKUP(CONCATENATE(VLOOKUP(I439,'Pril3-drev'!$H$4:$L$83,5,0),BD439),'Pril3-drev'!$Q$4:$R$2803,2,0),'AVB-BS'!$C$5:$S$29 ,LOOKUP(BM439,'AVB-BS'!$D$3:$S$3,'AVB-BS'!$D$1:$S$1) ,0 )   ,   IF('Vstupní data'!AI439&gt;0,'Vstupní data'!AI439,0))</f>
        <v>0</v>
      </c>
      <c r="BO439" s="69" t="str">
        <f aca="false">IF(BX439&gt;5,VLOOKUP(CONCATENATE(BK439,BN439),'Pril1-THLPa'!$H$6:$N$96,4,0),"")</f>
        <v/>
      </c>
      <c r="BP439" s="69" t="str">
        <f aca="false">IF(BX439&gt;5,VLOOKUP(CONCATENATE(BK439,BN439),'Pril1-THLPa'!$H$6:$N$96,5,0),"")</f>
        <v/>
      </c>
      <c r="BQ439" s="69" t="str">
        <f aca="false">IF(BX439&gt;5,VLOOKUP(CONCATENATE(BK439,BN439),'Pril1-THLPa'!$H$6:$N$96,6,0),"")</f>
        <v/>
      </c>
      <c r="BR439" s="69" t="str">
        <f aca="false">IF(BX439&gt;5,VLOOKUP(CONCATENATE(BK439,BN439),'Pril1-THLPa'!$H$6:$N$96,7,0),"")</f>
        <v/>
      </c>
      <c r="BS439" s="69" t="str">
        <f aca="false">IF(BX439&gt;5,VLOOKUP(CONCATENATE(BK439,BN439),'Pril1-THLPa'!$H$6:$O$96,8,0),"")</f>
        <v/>
      </c>
      <c r="BT439" s="69" t="str">
        <f aca="false">IF(BF439&gt;0, IF(BK439="smrk",  VLOOKUP(VLOOKUP(BD439,'Pril9-K3'!$L$8:$M$207,2,0),'Pril9-K3'!$A$8:$J$16,LOOKUP(BN439,'Pril9-K3'!$A$7:$J$7,'Pril9-K3'!$A$5:$J$5),0), IF(AND(BK439&lt;&gt;"smrk",'Vstupní data'!AK439&lt;&gt;""),'Vstupní data'!AK439,   VLOOKUP(VLOOKUP(BD439,'Pril9-K3'!$L$8:$M$207,2,0),'Pril9-K3'!$A$8:$J$16,LOOKUP(BN439,'Pril9-K3'!$A$7:$J$7,'Pril9-K3'!$A$5:$J$5),0)   )),   "")</f>
        <v/>
      </c>
      <c r="BV439" s="69" t="n">
        <f aca="false">'Vstupní data'!AJ439</f>
        <v>0</v>
      </c>
      <c r="BW439" s="69" t="n">
        <f aca="false">IF(BF439&gt;0,IF(J439&gt;0,J439,K439*H439/100),0)</f>
        <v>0</v>
      </c>
      <c r="BX439" s="69" t="n">
        <f aca="false">IF(BF439&gt;0,IF(BJ439&gt;BL439,BL439,BJ439),0)</f>
        <v>0</v>
      </c>
      <c r="BY439" s="69" t="n">
        <f aca="false">IF(BD439=0,0,IF(AND(BX439&gt;0,BX439&lt;=5),  IF(AND(BX439&gt;0,BX439&lt;=5),VLOOKUP(BK439,'Pril1-THLPa'!$A$6:$F$18,IF(AND(BX439&gt;0,BX439&lt;=5),LOOKUP(BX439,'Pril1-THLPa'!$B$5:$F$5,'Pril1-THLPa'!$B$4:$F$4),""),0),""),  IF(BX439&gt;5,BO439+BP439*(BX439-5)+BQ439*POWER(BX439-5,2)+BR439*POWER(BX439-5,3)+BS439*POWER(BX439-5,4),"")))</f>
        <v>0</v>
      </c>
      <c r="BZ439" s="69" t="n">
        <f aca="false">IF(BY439&gt;0,BY439*BI439/10*BW439*(100+BV439)/100,0)</f>
        <v>0</v>
      </c>
      <c r="CA439" s="69" t="n">
        <f aca="false">IF(BD439&gt;0,BX439-IF(BD439&gt;BX439,BX439,BD439),0)</f>
        <v>0</v>
      </c>
      <c r="CB439" s="69" t="n">
        <f aca="false">POWER(1.01,CA439)</f>
        <v>1</v>
      </c>
      <c r="CC439" s="69" t="n">
        <f aca="false">IF(BF439&gt;0,IF(BF439&gt;BH439,1,BF439/BH439),0)</f>
        <v>0</v>
      </c>
      <c r="CD439" s="72" t="n">
        <f aca="false">IF(BD439=0,0,IF(BF439&gt;0,ROUND(IF(CB439&lt;&gt;0,BZ439*BT439*1/CB439*CC439,0),0),0))</f>
        <v>0</v>
      </c>
      <c r="CE439" s="73" t="str">
        <f aca="false">IF(BF439&gt;0,IF(BF439&gt;BH439,CD439/BF439,CD439/BH439),"")</f>
        <v/>
      </c>
      <c r="CF439" s="69" t="n">
        <f aca="false">'Vstupní data'!AM439</f>
        <v>0</v>
      </c>
      <c r="CG439" s="69" t="n">
        <f aca="false">'Vstupní data'!AN439</f>
        <v>0</v>
      </c>
      <c r="CH439" s="69" t="n">
        <f aca="false">'Vstupní data'!AO439</f>
        <v>0</v>
      </c>
      <c r="CI439" s="69" t="n">
        <f aca="false">'Vstupní data'!AP439</f>
        <v>0</v>
      </c>
      <c r="CJ439" s="72" t="n">
        <f aca="false">ROUND(CH439*CI439,0)</f>
        <v>0</v>
      </c>
      <c r="CK439" s="74" t="str">
        <f aca="false">IF(OR(AA439&gt;0,BB439&gt;0,CD439&gt;0,CJ439&gt;0),AA439+BB439+CD439+CJ439,"")</f>
        <v/>
      </c>
    </row>
    <row r="440" customFormat="false" ht="12.8" hidden="false" customHeight="false" outlineLevel="0" collapsed="false">
      <c r="A440" s="66" t="n">
        <f aca="false">'Vstupní data'!A440</f>
        <v>0</v>
      </c>
      <c r="F440" s="66" t="str">
        <f aca="false">CONCATENATE('Vstupní data'!F440,'Vstupní data'!G440,'Vstupní data'!H440,'Vstupní data'!I440)</f>
        <v/>
      </c>
      <c r="G440" s="66"/>
      <c r="H440" s="66" t="n">
        <f aca="false">'Vstupní data'!K440</f>
        <v>0</v>
      </c>
      <c r="I440" s="66" t="n">
        <f aca="false">'Vstupní data'!L440</f>
        <v>0</v>
      </c>
      <c r="J440" s="66" t="n">
        <f aca="false">'Vstupní data'!K440*'Vstupní data'!M440/100</f>
        <v>0</v>
      </c>
      <c r="L440" s="66" t="n">
        <f aca="false">IF('Vstupní data'!N440="prostokořenný",0,IF('Vstupní data'!N440="krytokořenný","k",IF('Vstupní data'!N440="poloodrostky nebo odrostky, prostokořenné i krytokořenné","po",0)))</f>
        <v>0</v>
      </c>
      <c r="N440" s="66"/>
      <c r="O440" s="66" t="n">
        <f aca="false">'Vstupní data'!O440</f>
        <v>0</v>
      </c>
      <c r="P440" s="66" t="n">
        <f aca="false">IF(O440&gt;0,VLOOKUP(CONCATENATE(VLOOKUP(I440,'Pril3-drev'!$H$5:$K$83,4,0),"-",'Vstupní data'!R440),K2!$C$15:$D$23,2,0),0)</f>
        <v>0</v>
      </c>
      <c r="Q440" s="66" t="n">
        <f aca="false">IF(O440&gt;0,VLOOKUP(I440,'Pril3-drev'!$H$5:$I$83,2,0),0)</f>
        <v>0</v>
      </c>
      <c r="R440" s="66" t="n">
        <f aca="false">IF(Q440&gt;0,VLOOKUP(Q440,'Pril6-okus'!$A$5:$B$17,2,0),0)</f>
        <v>0</v>
      </c>
      <c r="S440" s="66" t="n">
        <f aca="false">IF(O440&gt;0,VLOOKUP(I440,'Pril3-drev'!$H$5:$J$83,3,0),0)</f>
        <v>0</v>
      </c>
      <c r="T440" s="66" t="str">
        <f aca="false">IF(O440&gt;0,IF(L440="k",0.9*VLOOKUP(S440,'ha-pocty-vyhl'!$A$5:$B$20,2,0),IF(L440="po",0.8*VLOOKUP(S440,'ha-pocty-vyhl'!$A$5:$B$20,2,0),VLOOKUP(S440,'ha-pocty-vyhl'!$A$5:$B$20,2,0))),"")</f>
        <v/>
      </c>
      <c r="U440" s="66" t="n">
        <f aca="false">'Vstupní data'!P440</f>
        <v>0</v>
      </c>
      <c r="V440" s="66" t="n">
        <f aca="false">IF(O440&gt;0,1.3*T440*1000*Z440/10000,0)</f>
        <v>0</v>
      </c>
      <c r="W440" s="66" t="n">
        <f aca="false">IF(O440&gt;0,1.3*T440*1000*Z440/10000,0)</f>
        <v>0</v>
      </c>
      <c r="X440" s="66" t="n">
        <f aca="false">IF(O440&gt;0,IF(O440&gt;V440,V440,O440),0)</f>
        <v>0</v>
      </c>
      <c r="Y440" s="66" t="n">
        <f aca="false">IF(O440&gt;0,IF(IF(U440&gt;W440,W440,U440)&lt;X440,W440,IF(U440&gt;W440,W440,U440)),0)</f>
        <v>0</v>
      </c>
      <c r="Z440" s="66" t="n">
        <f aca="false">IF(O440&gt;0,IF(J440&gt;0,J440,K440*H440/100),0)</f>
        <v>0</v>
      </c>
      <c r="AA440" s="67" t="n">
        <f aca="false">IF(O440&gt;0,CEILING(R440*P440*X440/Y440*Z440,1),0)</f>
        <v>0</v>
      </c>
      <c r="AB440" s="68" t="n">
        <f aca="false">IF(O440&gt;0,AA440/O440,0)</f>
        <v>0</v>
      </c>
      <c r="AC440" s="66" t="n">
        <f aca="false">'Vstupní data'!W440</f>
        <v>0</v>
      </c>
      <c r="AI440" s="66" t="str">
        <f aca="false">IF(OR('Vstupní data'!T440&gt;0,'Vstupní data'!U440&gt;0),VLOOKUP(I440,'Pril3-drev'!$H$5:$J$83,3,0),"")</f>
        <v/>
      </c>
      <c r="AJ440" s="66" t="n">
        <f aca="false">IF('Vstupní data'!V440="prostokořenný",0,IF('Vstupní data'!V440="krytokořenný","k",IF('Vstupní data'!V440="poloodrostky nebo odrostky, prostokořenné i krytokořenné","po",0)))</f>
        <v>0</v>
      </c>
      <c r="AK440" s="66" t="n">
        <f aca="false">IF(OR('Vstupní data'!T440&gt;0,'Vstupní data'!U440&gt;0),IF(AJ440="k",0.9*VLOOKUP(AI440,'ha-pocty-vyhl'!$A$5:$B$20,2,0),IF(AJ440="po",0.8*VLOOKUP(AI440,'ha-pocty-vyhl'!$A$5:$B$20,2,0),VLOOKUP(AI440,'ha-pocty-vyhl'!$A$5:$B$20,2,0))),0)</f>
        <v>0</v>
      </c>
      <c r="AL440" s="66" t="n">
        <f aca="false">IF(OR('Vstupní data'!T440&gt;0,'Vstupní data'!U440&gt;0),'Vstupní data'!K440*'Vstupní data'!M440/100,0)</f>
        <v>0</v>
      </c>
      <c r="AM440" s="66" t="n">
        <f aca="false">IF(OR('Vstupní data'!T440&gt;0,'Vstupní data'!U440&gt;0),IF('Vstupní data'!T440&gt;0,'Vstupní data'!T440,ROUND(10*'Vstupní data'!U440/AK440,0)),0)</f>
        <v>0</v>
      </c>
      <c r="AN440" s="69" t="n">
        <f aca="false">IF('Vstupní data'!T440&gt;0,   IF('Vstupní data'!T440&lt;=AL440,'Vstupní data'!T440,AL440),   IF(AM440&lt;AL440,AM440,AL440))</f>
        <v>0</v>
      </c>
      <c r="AO440" s="69" t="n">
        <f aca="false">'Vstupní data'!X440</f>
        <v>0</v>
      </c>
      <c r="AP440" s="66" t="n">
        <f aca="false">IF(OR('Vstupní data'!T440&gt;0,'Vstupní data'!U440&gt;0),IF(I440&lt;&gt;0,VLOOKUP(I440,'Pril3-drev'!$H$5:$I$83,2,0),0),0)</f>
        <v>0</v>
      </c>
      <c r="AQ440" s="66" t="n">
        <f aca="false">'Vstupní data'!Y440</f>
        <v>0</v>
      </c>
      <c r="AR440" s="66" t="str">
        <f aca="false">IF(AC440&gt;5,   IF('Vstupní data'!Y440&gt;0,   VLOOKUP(VLOOKUP(CONCATENATE(VLOOKUP(I440,'Pril3-drev'!$H$4:$L$83,5,0),AC440),'Pril3-drev'!$Q$4:$R$2803,2,0),'AVB-BS'!$C$5:$S$29 ,LOOKUP(AQ440,'AVB-BS'!$D$3:$S$3,'AVB-BS'!$D$1:$S$1) ,0 )   ,   IF('Vstupní data'!Z440&gt;0,'Vstupní data'!Z440,0)) , "")</f>
        <v/>
      </c>
      <c r="AS440" s="70" t="str">
        <f aca="false">IF(AC440&gt;5,VLOOKUP(CONCATENATE(AP440,AR440),'Pril1-THLPa'!$H$6:$N$96,4,0),"")</f>
        <v/>
      </c>
      <c r="AT440" s="70" t="str">
        <f aca="false">IF(AC440&gt;5,VLOOKUP(CONCATENATE(AP440,AR440),'Pril1-THLPa'!$H$6:$N$96,5,0),"")</f>
        <v/>
      </c>
      <c r="AU440" s="70" t="str">
        <f aca="false">IF(AC440&gt;5,VLOOKUP(CONCATENATE(AP440,AR440),'Pril1-THLPa'!$H$6:$N$96,6,0),"")</f>
        <v/>
      </c>
      <c r="AV440" s="70" t="str">
        <f aca="false">IF(AC440&gt;5,VLOOKUP(CONCATENATE(AP440,AR440),'Pril1-THLPa'!$H$6:$N$96,7,0),"")</f>
        <v/>
      </c>
      <c r="AW440" s="70" t="str">
        <f aca="false">IF(AC440&gt;5,VLOOKUP(CONCATENATE(AP440,AR440),'Pril1-THLPa'!$H$6:$O$96,8,0),"")</f>
        <v/>
      </c>
      <c r="AX440" s="66" t="n">
        <f aca="false">IF(AC440&gt;0,IF(AND(AC440&gt;0,AC440&lt;=5),VLOOKUP(AP440,'Pril1-THLPa'!$A$6:$F$18,LOOKUP(AC440,'Pril1-THLPa'!$B$5:$F$5,'Pril1-THLPa'!$B$4:$F$4),0),AS440+AT440*(AC440-5)+AU440*POWER(AC440-5,2)+AV440*POWER(AC440-5,3)+AW440*POWER(AC440-5,4)),0)</f>
        <v>0</v>
      </c>
      <c r="AY440" s="71"/>
      <c r="AZ440" s="66" t="n">
        <f aca="false">'Vstupní data'!AA440</f>
        <v>0</v>
      </c>
      <c r="BA440" s="66" t="n">
        <f aca="false">IF(OR('Vstupní data'!T440&gt;0,'Vstupní data'!U440&gt;0),IF(AC440&lt;&gt;"",AX440*AO440/10*(100+AZ440)/100,0),0)</f>
        <v>0</v>
      </c>
      <c r="BB440" s="67" t="n">
        <f aca="false">IF(AC440&lt;&gt;"",ROUND(BA440*AN440,0),0)</f>
        <v>0</v>
      </c>
      <c r="BC440" s="68" t="str">
        <f aca="false">IF(AE440&gt;0,BB440/AE440,"")</f>
        <v/>
      </c>
      <c r="BD440" s="66" t="n">
        <f aca="false">'Vstupní data'!AE440</f>
        <v>0</v>
      </c>
      <c r="BF440" s="66" t="n">
        <f aca="false">'Vstupní data'!AC440</f>
        <v>0</v>
      </c>
      <c r="BH440" s="66" t="n">
        <f aca="false">'Vstupní data'!AD440</f>
        <v>0</v>
      </c>
      <c r="BI440" s="66" t="n">
        <f aca="false">'Vstupní data'!AF440</f>
        <v>0</v>
      </c>
      <c r="BJ440" s="69" t="n">
        <f aca="false">'Vstupní data'!AG440</f>
        <v>0</v>
      </c>
      <c r="BK440" s="69" t="n">
        <f aca="false">IF(BF440&lt;&gt;0,VLOOKUP(I440,'Pril3-drev'!$H$5:$I$83,2,0),0)</f>
        <v>0</v>
      </c>
      <c r="BL440" s="69" t="n">
        <f aca="false">IF(BF440&lt;&gt;0,VLOOKUP(BK440,'Pril3-drev'!$A$5:$C$17,3,0),0)</f>
        <v>0</v>
      </c>
      <c r="BM440" s="69" t="n">
        <f aca="false">'Vstupní data'!AH440</f>
        <v>0</v>
      </c>
      <c r="BN440" s="69" t="n">
        <f aca="false">IF('Vstupní data'!AH440&gt;0,   VLOOKUP(VLOOKUP(CONCATENATE(VLOOKUP(I440,'Pril3-drev'!$H$4:$L$83,5,0),BD440),'Pril3-drev'!$Q$4:$R$2803,2,0),'AVB-BS'!$C$5:$S$29 ,LOOKUP(BM440,'AVB-BS'!$D$3:$S$3,'AVB-BS'!$D$1:$S$1) ,0 )   ,   IF('Vstupní data'!AI440&gt;0,'Vstupní data'!AI440,0))</f>
        <v>0</v>
      </c>
      <c r="BO440" s="69" t="str">
        <f aca="false">IF(BX440&gt;5,VLOOKUP(CONCATENATE(BK440,BN440),'Pril1-THLPa'!$H$6:$N$96,4,0),"")</f>
        <v/>
      </c>
      <c r="BP440" s="69" t="str">
        <f aca="false">IF(BX440&gt;5,VLOOKUP(CONCATENATE(BK440,BN440),'Pril1-THLPa'!$H$6:$N$96,5,0),"")</f>
        <v/>
      </c>
      <c r="BQ440" s="69" t="str">
        <f aca="false">IF(BX440&gt;5,VLOOKUP(CONCATENATE(BK440,BN440),'Pril1-THLPa'!$H$6:$N$96,6,0),"")</f>
        <v/>
      </c>
      <c r="BR440" s="69" t="str">
        <f aca="false">IF(BX440&gt;5,VLOOKUP(CONCATENATE(BK440,BN440),'Pril1-THLPa'!$H$6:$N$96,7,0),"")</f>
        <v/>
      </c>
      <c r="BS440" s="69" t="str">
        <f aca="false">IF(BX440&gt;5,VLOOKUP(CONCATENATE(BK440,BN440),'Pril1-THLPa'!$H$6:$O$96,8,0),"")</f>
        <v/>
      </c>
      <c r="BT440" s="69" t="str">
        <f aca="false">IF(BF440&gt;0, IF(BK440="smrk",  VLOOKUP(VLOOKUP(BD440,'Pril9-K3'!$L$8:$M$207,2,0),'Pril9-K3'!$A$8:$J$16,LOOKUP(BN440,'Pril9-K3'!$A$7:$J$7,'Pril9-K3'!$A$5:$J$5),0), IF(AND(BK440&lt;&gt;"smrk",'Vstupní data'!AK440&lt;&gt;""),'Vstupní data'!AK440,   VLOOKUP(VLOOKUP(BD440,'Pril9-K3'!$L$8:$M$207,2,0),'Pril9-K3'!$A$8:$J$16,LOOKUP(BN440,'Pril9-K3'!$A$7:$J$7,'Pril9-K3'!$A$5:$J$5),0)   )),   "")</f>
        <v/>
      </c>
      <c r="BV440" s="69" t="n">
        <f aca="false">'Vstupní data'!AJ440</f>
        <v>0</v>
      </c>
      <c r="BW440" s="69" t="n">
        <f aca="false">IF(BF440&gt;0,IF(J440&gt;0,J440,K440*H440/100),0)</f>
        <v>0</v>
      </c>
      <c r="BX440" s="69" t="n">
        <f aca="false">IF(BF440&gt;0,IF(BJ440&gt;BL440,BL440,BJ440),0)</f>
        <v>0</v>
      </c>
      <c r="BY440" s="69" t="n">
        <f aca="false">IF(BD440=0,0,IF(AND(BX440&gt;0,BX440&lt;=5),  IF(AND(BX440&gt;0,BX440&lt;=5),VLOOKUP(BK440,'Pril1-THLPa'!$A$6:$F$18,IF(AND(BX440&gt;0,BX440&lt;=5),LOOKUP(BX440,'Pril1-THLPa'!$B$5:$F$5,'Pril1-THLPa'!$B$4:$F$4),""),0),""),  IF(BX440&gt;5,BO440+BP440*(BX440-5)+BQ440*POWER(BX440-5,2)+BR440*POWER(BX440-5,3)+BS440*POWER(BX440-5,4),"")))</f>
        <v>0</v>
      </c>
      <c r="BZ440" s="69" t="n">
        <f aca="false">IF(BY440&gt;0,BY440*BI440/10*BW440*(100+BV440)/100,0)</f>
        <v>0</v>
      </c>
      <c r="CA440" s="69" t="n">
        <f aca="false">IF(BD440&gt;0,BX440-IF(BD440&gt;BX440,BX440,BD440),0)</f>
        <v>0</v>
      </c>
      <c r="CB440" s="69" t="n">
        <f aca="false">POWER(1.01,CA440)</f>
        <v>1</v>
      </c>
      <c r="CC440" s="69" t="n">
        <f aca="false">IF(BF440&gt;0,IF(BF440&gt;BH440,1,BF440/BH440),0)</f>
        <v>0</v>
      </c>
      <c r="CD440" s="72" t="n">
        <f aca="false">IF(BD440=0,0,IF(BF440&gt;0,ROUND(IF(CB440&lt;&gt;0,BZ440*BT440*1/CB440*CC440,0),0),0))</f>
        <v>0</v>
      </c>
      <c r="CE440" s="73" t="str">
        <f aca="false">IF(BF440&gt;0,IF(BF440&gt;BH440,CD440/BF440,CD440/BH440),"")</f>
        <v/>
      </c>
      <c r="CF440" s="69" t="n">
        <f aca="false">'Vstupní data'!AM440</f>
        <v>0</v>
      </c>
      <c r="CG440" s="69" t="n">
        <f aca="false">'Vstupní data'!AN440</f>
        <v>0</v>
      </c>
      <c r="CH440" s="69" t="n">
        <f aca="false">'Vstupní data'!AO440</f>
        <v>0</v>
      </c>
      <c r="CI440" s="69" t="n">
        <f aca="false">'Vstupní data'!AP440</f>
        <v>0</v>
      </c>
      <c r="CJ440" s="72" t="n">
        <f aca="false">ROUND(CH440*CI440,0)</f>
        <v>0</v>
      </c>
      <c r="CK440" s="74" t="str">
        <f aca="false">IF(OR(AA440&gt;0,BB440&gt;0,CD440&gt;0,CJ440&gt;0),AA440+BB440+CD440+CJ440,"")</f>
        <v/>
      </c>
    </row>
    <row r="441" customFormat="false" ht="12.8" hidden="false" customHeight="false" outlineLevel="0" collapsed="false">
      <c r="A441" s="66" t="n">
        <f aca="false">'Vstupní data'!A441</f>
        <v>0</v>
      </c>
      <c r="F441" s="66" t="str">
        <f aca="false">CONCATENATE('Vstupní data'!F441,'Vstupní data'!G441,'Vstupní data'!H441,'Vstupní data'!I441)</f>
        <v/>
      </c>
      <c r="G441" s="66"/>
      <c r="H441" s="66" t="n">
        <f aca="false">'Vstupní data'!K441</f>
        <v>0</v>
      </c>
      <c r="I441" s="66" t="n">
        <f aca="false">'Vstupní data'!L441</f>
        <v>0</v>
      </c>
      <c r="J441" s="66" t="n">
        <f aca="false">'Vstupní data'!K441*'Vstupní data'!M441/100</f>
        <v>0</v>
      </c>
      <c r="L441" s="66" t="n">
        <f aca="false">IF('Vstupní data'!N441="prostokořenný",0,IF('Vstupní data'!N441="krytokořenný","k",IF('Vstupní data'!N441="poloodrostky nebo odrostky, prostokořenné i krytokořenné","po",0)))</f>
        <v>0</v>
      </c>
      <c r="N441" s="66"/>
      <c r="O441" s="66" t="n">
        <f aca="false">'Vstupní data'!O441</f>
        <v>0</v>
      </c>
      <c r="P441" s="66" t="n">
        <f aca="false">IF(O441&gt;0,VLOOKUP(CONCATENATE(VLOOKUP(I441,'Pril3-drev'!$H$5:$K$83,4,0),"-",'Vstupní data'!R441),K2!$C$15:$D$23,2,0),0)</f>
        <v>0</v>
      </c>
      <c r="Q441" s="66" t="n">
        <f aca="false">IF(O441&gt;0,VLOOKUP(I441,'Pril3-drev'!$H$5:$I$83,2,0),0)</f>
        <v>0</v>
      </c>
      <c r="R441" s="66" t="n">
        <f aca="false">IF(Q441&gt;0,VLOOKUP(Q441,'Pril6-okus'!$A$5:$B$17,2,0),0)</f>
        <v>0</v>
      </c>
      <c r="S441" s="66" t="n">
        <f aca="false">IF(O441&gt;0,VLOOKUP(I441,'Pril3-drev'!$H$5:$J$83,3,0),0)</f>
        <v>0</v>
      </c>
      <c r="T441" s="66" t="str">
        <f aca="false">IF(O441&gt;0,IF(L441="k",0.9*VLOOKUP(S441,'ha-pocty-vyhl'!$A$5:$B$20,2,0),IF(L441="po",0.8*VLOOKUP(S441,'ha-pocty-vyhl'!$A$5:$B$20,2,0),VLOOKUP(S441,'ha-pocty-vyhl'!$A$5:$B$20,2,0))),"")</f>
        <v/>
      </c>
      <c r="U441" s="66" t="n">
        <f aca="false">'Vstupní data'!P441</f>
        <v>0</v>
      </c>
      <c r="V441" s="66" t="n">
        <f aca="false">IF(O441&gt;0,1.3*T441*1000*Z441/10000,0)</f>
        <v>0</v>
      </c>
      <c r="W441" s="66" t="n">
        <f aca="false">IF(O441&gt;0,1.3*T441*1000*Z441/10000,0)</f>
        <v>0</v>
      </c>
      <c r="X441" s="66" t="n">
        <f aca="false">IF(O441&gt;0,IF(O441&gt;V441,V441,O441),0)</f>
        <v>0</v>
      </c>
      <c r="Y441" s="66" t="n">
        <f aca="false">IF(O441&gt;0,IF(IF(U441&gt;W441,W441,U441)&lt;X441,W441,IF(U441&gt;W441,W441,U441)),0)</f>
        <v>0</v>
      </c>
      <c r="Z441" s="66" t="n">
        <f aca="false">IF(O441&gt;0,IF(J441&gt;0,J441,K441*H441/100),0)</f>
        <v>0</v>
      </c>
      <c r="AA441" s="67" t="n">
        <f aca="false">IF(O441&gt;0,CEILING(R441*P441*X441/Y441*Z441,1),0)</f>
        <v>0</v>
      </c>
      <c r="AB441" s="68" t="n">
        <f aca="false">IF(O441&gt;0,AA441/O441,0)</f>
        <v>0</v>
      </c>
      <c r="AC441" s="66" t="n">
        <f aca="false">'Vstupní data'!W441</f>
        <v>0</v>
      </c>
      <c r="AI441" s="66" t="str">
        <f aca="false">IF(OR('Vstupní data'!T441&gt;0,'Vstupní data'!U441&gt;0),VLOOKUP(I441,'Pril3-drev'!$H$5:$J$83,3,0),"")</f>
        <v/>
      </c>
      <c r="AJ441" s="66" t="n">
        <f aca="false">IF('Vstupní data'!V441="prostokořenný",0,IF('Vstupní data'!V441="krytokořenný","k",IF('Vstupní data'!V441="poloodrostky nebo odrostky, prostokořenné i krytokořenné","po",0)))</f>
        <v>0</v>
      </c>
      <c r="AK441" s="66" t="n">
        <f aca="false">IF(OR('Vstupní data'!T441&gt;0,'Vstupní data'!U441&gt;0),IF(AJ441="k",0.9*VLOOKUP(AI441,'ha-pocty-vyhl'!$A$5:$B$20,2,0),IF(AJ441="po",0.8*VLOOKUP(AI441,'ha-pocty-vyhl'!$A$5:$B$20,2,0),VLOOKUP(AI441,'ha-pocty-vyhl'!$A$5:$B$20,2,0))),0)</f>
        <v>0</v>
      </c>
      <c r="AL441" s="66" t="n">
        <f aca="false">IF(OR('Vstupní data'!T441&gt;0,'Vstupní data'!U441&gt;0),'Vstupní data'!K441*'Vstupní data'!M441/100,0)</f>
        <v>0</v>
      </c>
      <c r="AM441" s="66" t="n">
        <f aca="false">IF(OR('Vstupní data'!T441&gt;0,'Vstupní data'!U441&gt;0),IF('Vstupní data'!T441&gt;0,'Vstupní data'!T441,ROUND(10*'Vstupní data'!U441/AK441,0)),0)</f>
        <v>0</v>
      </c>
      <c r="AN441" s="69" t="n">
        <f aca="false">IF('Vstupní data'!T441&gt;0,   IF('Vstupní data'!T441&lt;=AL441,'Vstupní data'!T441,AL441),   IF(AM441&lt;AL441,AM441,AL441))</f>
        <v>0</v>
      </c>
      <c r="AO441" s="69" t="n">
        <f aca="false">'Vstupní data'!X441</f>
        <v>0</v>
      </c>
      <c r="AP441" s="66" t="n">
        <f aca="false">IF(OR('Vstupní data'!T441&gt;0,'Vstupní data'!U441&gt;0),IF(I441&lt;&gt;0,VLOOKUP(I441,'Pril3-drev'!$H$5:$I$83,2,0),0),0)</f>
        <v>0</v>
      </c>
      <c r="AQ441" s="66" t="n">
        <f aca="false">'Vstupní data'!Y441</f>
        <v>0</v>
      </c>
      <c r="AR441" s="66" t="str">
        <f aca="false">IF(AC441&gt;5,   IF('Vstupní data'!Y441&gt;0,   VLOOKUP(VLOOKUP(CONCATENATE(VLOOKUP(I441,'Pril3-drev'!$H$4:$L$83,5,0),AC441),'Pril3-drev'!$Q$4:$R$2803,2,0),'AVB-BS'!$C$5:$S$29 ,LOOKUP(AQ441,'AVB-BS'!$D$3:$S$3,'AVB-BS'!$D$1:$S$1) ,0 )   ,   IF('Vstupní data'!Z441&gt;0,'Vstupní data'!Z441,0)) , "")</f>
        <v/>
      </c>
      <c r="AS441" s="70" t="str">
        <f aca="false">IF(AC441&gt;5,VLOOKUP(CONCATENATE(AP441,AR441),'Pril1-THLPa'!$H$6:$N$96,4,0),"")</f>
        <v/>
      </c>
      <c r="AT441" s="70" t="str">
        <f aca="false">IF(AC441&gt;5,VLOOKUP(CONCATENATE(AP441,AR441),'Pril1-THLPa'!$H$6:$N$96,5,0),"")</f>
        <v/>
      </c>
      <c r="AU441" s="70" t="str">
        <f aca="false">IF(AC441&gt;5,VLOOKUP(CONCATENATE(AP441,AR441),'Pril1-THLPa'!$H$6:$N$96,6,0),"")</f>
        <v/>
      </c>
      <c r="AV441" s="70" t="str">
        <f aca="false">IF(AC441&gt;5,VLOOKUP(CONCATENATE(AP441,AR441),'Pril1-THLPa'!$H$6:$N$96,7,0),"")</f>
        <v/>
      </c>
      <c r="AW441" s="70" t="str">
        <f aca="false">IF(AC441&gt;5,VLOOKUP(CONCATENATE(AP441,AR441),'Pril1-THLPa'!$H$6:$O$96,8,0),"")</f>
        <v/>
      </c>
      <c r="AX441" s="66" t="n">
        <f aca="false">IF(AC441&gt;0,IF(AND(AC441&gt;0,AC441&lt;=5),VLOOKUP(AP441,'Pril1-THLPa'!$A$6:$F$18,LOOKUP(AC441,'Pril1-THLPa'!$B$5:$F$5,'Pril1-THLPa'!$B$4:$F$4),0),AS441+AT441*(AC441-5)+AU441*POWER(AC441-5,2)+AV441*POWER(AC441-5,3)+AW441*POWER(AC441-5,4)),0)</f>
        <v>0</v>
      </c>
      <c r="AY441" s="71"/>
      <c r="AZ441" s="66" t="n">
        <f aca="false">'Vstupní data'!AA441</f>
        <v>0</v>
      </c>
      <c r="BA441" s="66" t="n">
        <f aca="false">IF(OR('Vstupní data'!T441&gt;0,'Vstupní data'!U441&gt;0),IF(AC441&lt;&gt;"",AX441*AO441/10*(100+AZ441)/100,0),0)</f>
        <v>0</v>
      </c>
      <c r="BB441" s="67" t="n">
        <f aca="false">IF(AC441&lt;&gt;"",ROUND(BA441*AN441,0),0)</f>
        <v>0</v>
      </c>
      <c r="BC441" s="68" t="str">
        <f aca="false">IF(AE441&gt;0,BB441/AE441,"")</f>
        <v/>
      </c>
      <c r="BD441" s="66" t="n">
        <f aca="false">'Vstupní data'!AE441</f>
        <v>0</v>
      </c>
      <c r="BF441" s="66" t="n">
        <f aca="false">'Vstupní data'!AC441</f>
        <v>0</v>
      </c>
      <c r="BH441" s="66" t="n">
        <f aca="false">'Vstupní data'!AD441</f>
        <v>0</v>
      </c>
      <c r="BI441" s="66" t="n">
        <f aca="false">'Vstupní data'!AF441</f>
        <v>0</v>
      </c>
      <c r="BJ441" s="69" t="n">
        <f aca="false">'Vstupní data'!AG441</f>
        <v>0</v>
      </c>
      <c r="BK441" s="69" t="n">
        <f aca="false">IF(BF441&lt;&gt;0,VLOOKUP(I441,'Pril3-drev'!$H$5:$I$83,2,0),0)</f>
        <v>0</v>
      </c>
      <c r="BL441" s="69" t="n">
        <f aca="false">IF(BF441&lt;&gt;0,VLOOKUP(BK441,'Pril3-drev'!$A$5:$C$17,3,0),0)</f>
        <v>0</v>
      </c>
      <c r="BM441" s="69" t="n">
        <f aca="false">'Vstupní data'!AH441</f>
        <v>0</v>
      </c>
      <c r="BN441" s="69" t="n">
        <f aca="false">IF('Vstupní data'!AH441&gt;0,   VLOOKUP(VLOOKUP(CONCATENATE(VLOOKUP(I441,'Pril3-drev'!$H$4:$L$83,5,0),BD441),'Pril3-drev'!$Q$4:$R$2803,2,0),'AVB-BS'!$C$5:$S$29 ,LOOKUP(BM441,'AVB-BS'!$D$3:$S$3,'AVB-BS'!$D$1:$S$1) ,0 )   ,   IF('Vstupní data'!AI441&gt;0,'Vstupní data'!AI441,0))</f>
        <v>0</v>
      </c>
      <c r="BO441" s="69" t="str">
        <f aca="false">IF(BX441&gt;5,VLOOKUP(CONCATENATE(BK441,BN441),'Pril1-THLPa'!$H$6:$N$96,4,0),"")</f>
        <v/>
      </c>
      <c r="BP441" s="69" t="str">
        <f aca="false">IF(BX441&gt;5,VLOOKUP(CONCATENATE(BK441,BN441),'Pril1-THLPa'!$H$6:$N$96,5,0),"")</f>
        <v/>
      </c>
      <c r="BQ441" s="69" t="str">
        <f aca="false">IF(BX441&gt;5,VLOOKUP(CONCATENATE(BK441,BN441),'Pril1-THLPa'!$H$6:$N$96,6,0),"")</f>
        <v/>
      </c>
      <c r="BR441" s="69" t="str">
        <f aca="false">IF(BX441&gt;5,VLOOKUP(CONCATENATE(BK441,BN441),'Pril1-THLPa'!$H$6:$N$96,7,0),"")</f>
        <v/>
      </c>
      <c r="BS441" s="69" t="str">
        <f aca="false">IF(BX441&gt;5,VLOOKUP(CONCATENATE(BK441,BN441),'Pril1-THLPa'!$H$6:$O$96,8,0),"")</f>
        <v/>
      </c>
      <c r="BT441" s="69" t="str">
        <f aca="false">IF(BF441&gt;0, IF(BK441="smrk",  VLOOKUP(VLOOKUP(BD441,'Pril9-K3'!$L$8:$M$207,2,0),'Pril9-K3'!$A$8:$J$16,LOOKUP(BN441,'Pril9-K3'!$A$7:$J$7,'Pril9-K3'!$A$5:$J$5),0), IF(AND(BK441&lt;&gt;"smrk",'Vstupní data'!AK441&lt;&gt;""),'Vstupní data'!AK441,   VLOOKUP(VLOOKUP(BD441,'Pril9-K3'!$L$8:$M$207,2,0),'Pril9-K3'!$A$8:$J$16,LOOKUP(BN441,'Pril9-K3'!$A$7:$J$7,'Pril9-K3'!$A$5:$J$5),0)   )),   "")</f>
        <v/>
      </c>
      <c r="BV441" s="69" t="n">
        <f aca="false">'Vstupní data'!AJ441</f>
        <v>0</v>
      </c>
      <c r="BW441" s="69" t="n">
        <f aca="false">IF(BF441&gt;0,IF(J441&gt;0,J441,K441*H441/100),0)</f>
        <v>0</v>
      </c>
      <c r="BX441" s="69" t="n">
        <f aca="false">IF(BF441&gt;0,IF(BJ441&gt;BL441,BL441,BJ441),0)</f>
        <v>0</v>
      </c>
      <c r="BY441" s="69" t="n">
        <f aca="false">IF(BD441=0,0,IF(AND(BX441&gt;0,BX441&lt;=5),  IF(AND(BX441&gt;0,BX441&lt;=5),VLOOKUP(BK441,'Pril1-THLPa'!$A$6:$F$18,IF(AND(BX441&gt;0,BX441&lt;=5),LOOKUP(BX441,'Pril1-THLPa'!$B$5:$F$5,'Pril1-THLPa'!$B$4:$F$4),""),0),""),  IF(BX441&gt;5,BO441+BP441*(BX441-5)+BQ441*POWER(BX441-5,2)+BR441*POWER(BX441-5,3)+BS441*POWER(BX441-5,4),"")))</f>
        <v>0</v>
      </c>
      <c r="BZ441" s="69" t="n">
        <f aca="false">IF(BY441&gt;0,BY441*BI441/10*BW441*(100+BV441)/100,0)</f>
        <v>0</v>
      </c>
      <c r="CA441" s="69" t="n">
        <f aca="false">IF(BD441&gt;0,BX441-IF(BD441&gt;BX441,BX441,BD441),0)</f>
        <v>0</v>
      </c>
      <c r="CB441" s="69" t="n">
        <f aca="false">POWER(1.01,CA441)</f>
        <v>1</v>
      </c>
      <c r="CC441" s="69" t="n">
        <f aca="false">IF(BF441&gt;0,IF(BF441&gt;BH441,1,BF441/BH441),0)</f>
        <v>0</v>
      </c>
      <c r="CD441" s="72" t="n">
        <f aca="false">IF(BD441=0,0,IF(BF441&gt;0,ROUND(IF(CB441&lt;&gt;0,BZ441*BT441*1/CB441*CC441,0),0),0))</f>
        <v>0</v>
      </c>
      <c r="CE441" s="73" t="str">
        <f aca="false">IF(BF441&gt;0,IF(BF441&gt;BH441,CD441/BF441,CD441/BH441),"")</f>
        <v/>
      </c>
      <c r="CF441" s="69" t="n">
        <f aca="false">'Vstupní data'!AM441</f>
        <v>0</v>
      </c>
      <c r="CG441" s="69" t="n">
        <f aca="false">'Vstupní data'!AN441</f>
        <v>0</v>
      </c>
      <c r="CH441" s="69" t="n">
        <f aca="false">'Vstupní data'!AO441</f>
        <v>0</v>
      </c>
      <c r="CI441" s="69" t="n">
        <f aca="false">'Vstupní data'!AP441</f>
        <v>0</v>
      </c>
      <c r="CJ441" s="72" t="n">
        <f aca="false">ROUND(CH441*CI441,0)</f>
        <v>0</v>
      </c>
      <c r="CK441" s="74" t="str">
        <f aca="false">IF(OR(AA441&gt;0,BB441&gt;0,CD441&gt;0,CJ441&gt;0),AA441+BB441+CD441+CJ441,"")</f>
        <v/>
      </c>
    </row>
    <row r="442" customFormat="false" ht="12.8" hidden="false" customHeight="false" outlineLevel="0" collapsed="false">
      <c r="A442" s="66" t="n">
        <f aca="false">'Vstupní data'!A442</f>
        <v>0</v>
      </c>
      <c r="F442" s="66" t="str">
        <f aca="false">CONCATENATE('Vstupní data'!F442,'Vstupní data'!G442,'Vstupní data'!H442,'Vstupní data'!I442)</f>
        <v/>
      </c>
      <c r="G442" s="66"/>
      <c r="H442" s="66" t="n">
        <f aca="false">'Vstupní data'!K442</f>
        <v>0</v>
      </c>
      <c r="I442" s="66" t="n">
        <f aca="false">'Vstupní data'!L442</f>
        <v>0</v>
      </c>
      <c r="J442" s="66" t="n">
        <f aca="false">'Vstupní data'!K442*'Vstupní data'!M442/100</f>
        <v>0</v>
      </c>
      <c r="L442" s="66" t="n">
        <f aca="false">IF('Vstupní data'!N442="prostokořenný",0,IF('Vstupní data'!N442="krytokořenný","k",IF('Vstupní data'!N442="poloodrostky nebo odrostky, prostokořenné i krytokořenné","po",0)))</f>
        <v>0</v>
      </c>
      <c r="N442" s="66"/>
      <c r="O442" s="66" t="n">
        <f aca="false">'Vstupní data'!O442</f>
        <v>0</v>
      </c>
      <c r="P442" s="66" t="n">
        <f aca="false">IF(O442&gt;0,VLOOKUP(CONCATENATE(VLOOKUP(I442,'Pril3-drev'!$H$5:$K$83,4,0),"-",'Vstupní data'!R442),K2!$C$15:$D$23,2,0),0)</f>
        <v>0</v>
      </c>
      <c r="Q442" s="66" t="n">
        <f aca="false">IF(O442&gt;0,VLOOKUP(I442,'Pril3-drev'!$H$5:$I$83,2,0),0)</f>
        <v>0</v>
      </c>
      <c r="R442" s="66" t="n">
        <f aca="false">IF(Q442&gt;0,VLOOKUP(Q442,'Pril6-okus'!$A$5:$B$17,2,0),0)</f>
        <v>0</v>
      </c>
      <c r="S442" s="66" t="n">
        <f aca="false">IF(O442&gt;0,VLOOKUP(I442,'Pril3-drev'!$H$5:$J$83,3,0),0)</f>
        <v>0</v>
      </c>
      <c r="T442" s="66" t="str">
        <f aca="false">IF(O442&gt;0,IF(L442="k",0.9*VLOOKUP(S442,'ha-pocty-vyhl'!$A$5:$B$20,2,0),IF(L442="po",0.8*VLOOKUP(S442,'ha-pocty-vyhl'!$A$5:$B$20,2,0),VLOOKUP(S442,'ha-pocty-vyhl'!$A$5:$B$20,2,0))),"")</f>
        <v/>
      </c>
      <c r="U442" s="66" t="n">
        <f aca="false">'Vstupní data'!P442</f>
        <v>0</v>
      </c>
      <c r="V442" s="66" t="n">
        <f aca="false">IF(O442&gt;0,1.3*T442*1000*Z442/10000,0)</f>
        <v>0</v>
      </c>
      <c r="W442" s="66" t="n">
        <f aca="false">IF(O442&gt;0,1.3*T442*1000*Z442/10000,0)</f>
        <v>0</v>
      </c>
      <c r="X442" s="66" t="n">
        <f aca="false">IF(O442&gt;0,IF(O442&gt;V442,V442,O442),0)</f>
        <v>0</v>
      </c>
      <c r="Y442" s="66" t="n">
        <f aca="false">IF(O442&gt;0,IF(IF(U442&gt;W442,W442,U442)&lt;X442,W442,IF(U442&gt;W442,W442,U442)),0)</f>
        <v>0</v>
      </c>
      <c r="Z442" s="66" t="n">
        <f aca="false">IF(O442&gt;0,IF(J442&gt;0,J442,K442*H442/100),0)</f>
        <v>0</v>
      </c>
      <c r="AA442" s="67" t="n">
        <f aca="false">IF(O442&gt;0,CEILING(R442*P442*X442/Y442*Z442,1),0)</f>
        <v>0</v>
      </c>
      <c r="AB442" s="68" t="n">
        <f aca="false">IF(O442&gt;0,AA442/O442,0)</f>
        <v>0</v>
      </c>
      <c r="AC442" s="66" t="n">
        <f aca="false">'Vstupní data'!W442</f>
        <v>0</v>
      </c>
      <c r="AI442" s="66" t="str">
        <f aca="false">IF(OR('Vstupní data'!T442&gt;0,'Vstupní data'!U442&gt;0),VLOOKUP(I442,'Pril3-drev'!$H$5:$J$83,3,0),"")</f>
        <v/>
      </c>
      <c r="AJ442" s="66" t="n">
        <f aca="false">IF('Vstupní data'!V442="prostokořenný",0,IF('Vstupní data'!V442="krytokořenný","k",IF('Vstupní data'!V442="poloodrostky nebo odrostky, prostokořenné i krytokořenné","po",0)))</f>
        <v>0</v>
      </c>
      <c r="AK442" s="66" t="n">
        <f aca="false">IF(OR('Vstupní data'!T442&gt;0,'Vstupní data'!U442&gt;0),IF(AJ442="k",0.9*VLOOKUP(AI442,'ha-pocty-vyhl'!$A$5:$B$20,2,0),IF(AJ442="po",0.8*VLOOKUP(AI442,'ha-pocty-vyhl'!$A$5:$B$20,2,0),VLOOKUP(AI442,'ha-pocty-vyhl'!$A$5:$B$20,2,0))),0)</f>
        <v>0</v>
      </c>
      <c r="AL442" s="66" t="n">
        <f aca="false">IF(OR('Vstupní data'!T442&gt;0,'Vstupní data'!U442&gt;0),'Vstupní data'!K442*'Vstupní data'!M442/100,0)</f>
        <v>0</v>
      </c>
      <c r="AM442" s="66" t="n">
        <f aca="false">IF(OR('Vstupní data'!T442&gt;0,'Vstupní data'!U442&gt;0),IF('Vstupní data'!T442&gt;0,'Vstupní data'!T442,ROUND(10*'Vstupní data'!U442/AK442,0)),0)</f>
        <v>0</v>
      </c>
      <c r="AN442" s="69" t="n">
        <f aca="false">IF('Vstupní data'!T442&gt;0,   IF('Vstupní data'!T442&lt;=AL442,'Vstupní data'!T442,AL442),   IF(AM442&lt;AL442,AM442,AL442))</f>
        <v>0</v>
      </c>
      <c r="AO442" s="69" t="n">
        <f aca="false">'Vstupní data'!X442</f>
        <v>0</v>
      </c>
      <c r="AP442" s="66" t="n">
        <f aca="false">IF(OR('Vstupní data'!T442&gt;0,'Vstupní data'!U442&gt;0),IF(I442&lt;&gt;0,VLOOKUP(I442,'Pril3-drev'!$H$5:$I$83,2,0),0),0)</f>
        <v>0</v>
      </c>
      <c r="AQ442" s="66" t="n">
        <f aca="false">'Vstupní data'!Y442</f>
        <v>0</v>
      </c>
      <c r="AR442" s="66" t="str">
        <f aca="false">IF(AC442&gt;5,   IF('Vstupní data'!Y442&gt;0,   VLOOKUP(VLOOKUP(CONCATENATE(VLOOKUP(I442,'Pril3-drev'!$H$4:$L$83,5,0),AC442),'Pril3-drev'!$Q$4:$R$2803,2,0),'AVB-BS'!$C$5:$S$29 ,LOOKUP(AQ442,'AVB-BS'!$D$3:$S$3,'AVB-BS'!$D$1:$S$1) ,0 )   ,   IF('Vstupní data'!Z442&gt;0,'Vstupní data'!Z442,0)) , "")</f>
        <v/>
      </c>
      <c r="AS442" s="70" t="str">
        <f aca="false">IF(AC442&gt;5,VLOOKUP(CONCATENATE(AP442,AR442),'Pril1-THLPa'!$H$6:$N$96,4,0),"")</f>
        <v/>
      </c>
      <c r="AT442" s="70" t="str">
        <f aca="false">IF(AC442&gt;5,VLOOKUP(CONCATENATE(AP442,AR442),'Pril1-THLPa'!$H$6:$N$96,5,0),"")</f>
        <v/>
      </c>
      <c r="AU442" s="70" t="str">
        <f aca="false">IF(AC442&gt;5,VLOOKUP(CONCATENATE(AP442,AR442),'Pril1-THLPa'!$H$6:$N$96,6,0),"")</f>
        <v/>
      </c>
      <c r="AV442" s="70" t="str">
        <f aca="false">IF(AC442&gt;5,VLOOKUP(CONCATENATE(AP442,AR442),'Pril1-THLPa'!$H$6:$N$96,7,0),"")</f>
        <v/>
      </c>
      <c r="AW442" s="70" t="str">
        <f aca="false">IF(AC442&gt;5,VLOOKUP(CONCATENATE(AP442,AR442),'Pril1-THLPa'!$H$6:$O$96,8,0),"")</f>
        <v/>
      </c>
      <c r="AX442" s="66" t="n">
        <f aca="false">IF(AC442&gt;0,IF(AND(AC442&gt;0,AC442&lt;=5),VLOOKUP(AP442,'Pril1-THLPa'!$A$6:$F$18,LOOKUP(AC442,'Pril1-THLPa'!$B$5:$F$5,'Pril1-THLPa'!$B$4:$F$4),0),AS442+AT442*(AC442-5)+AU442*POWER(AC442-5,2)+AV442*POWER(AC442-5,3)+AW442*POWER(AC442-5,4)),0)</f>
        <v>0</v>
      </c>
      <c r="AY442" s="71"/>
      <c r="AZ442" s="66" t="n">
        <f aca="false">'Vstupní data'!AA442</f>
        <v>0</v>
      </c>
      <c r="BA442" s="66" t="n">
        <f aca="false">IF(OR('Vstupní data'!T442&gt;0,'Vstupní data'!U442&gt;0),IF(AC442&lt;&gt;"",AX442*AO442/10*(100+AZ442)/100,0),0)</f>
        <v>0</v>
      </c>
      <c r="BB442" s="67" t="n">
        <f aca="false">IF(AC442&lt;&gt;"",ROUND(BA442*AN442,0),0)</f>
        <v>0</v>
      </c>
      <c r="BC442" s="68" t="str">
        <f aca="false">IF(AE442&gt;0,BB442/AE442,"")</f>
        <v/>
      </c>
      <c r="BD442" s="66" t="n">
        <f aca="false">'Vstupní data'!AE442</f>
        <v>0</v>
      </c>
      <c r="BF442" s="66" t="n">
        <f aca="false">'Vstupní data'!AC442</f>
        <v>0</v>
      </c>
      <c r="BH442" s="66" t="n">
        <f aca="false">'Vstupní data'!AD442</f>
        <v>0</v>
      </c>
      <c r="BI442" s="66" t="n">
        <f aca="false">'Vstupní data'!AF442</f>
        <v>0</v>
      </c>
      <c r="BJ442" s="69" t="n">
        <f aca="false">'Vstupní data'!AG442</f>
        <v>0</v>
      </c>
      <c r="BK442" s="69" t="n">
        <f aca="false">IF(BF442&lt;&gt;0,VLOOKUP(I442,'Pril3-drev'!$H$5:$I$83,2,0),0)</f>
        <v>0</v>
      </c>
      <c r="BL442" s="69" t="n">
        <f aca="false">IF(BF442&lt;&gt;0,VLOOKUP(BK442,'Pril3-drev'!$A$5:$C$17,3,0),0)</f>
        <v>0</v>
      </c>
      <c r="BM442" s="69" t="n">
        <f aca="false">'Vstupní data'!AH442</f>
        <v>0</v>
      </c>
      <c r="BN442" s="69" t="n">
        <f aca="false">IF('Vstupní data'!AH442&gt;0,   VLOOKUP(VLOOKUP(CONCATENATE(VLOOKUP(I442,'Pril3-drev'!$H$4:$L$83,5,0),BD442),'Pril3-drev'!$Q$4:$R$2803,2,0),'AVB-BS'!$C$5:$S$29 ,LOOKUP(BM442,'AVB-BS'!$D$3:$S$3,'AVB-BS'!$D$1:$S$1) ,0 )   ,   IF('Vstupní data'!AI442&gt;0,'Vstupní data'!AI442,0))</f>
        <v>0</v>
      </c>
      <c r="BO442" s="69" t="str">
        <f aca="false">IF(BX442&gt;5,VLOOKUP(CONCATENATE(BK442,BN442),'Pril1-THLPa'!$H$6:$N$96,4,0),"")</f>
        <v/>
      </c>
      <c r="BP442" s="69" t="str">
        <f aca="false">IF(BX442&gt;5,VLOOKUP(CONCATENATE(BK442,BN442),'Pril1-THLPa'!$H$6:$N$96,5,0),"")</f>
        <v/>
      </c>
      <c r="BQ442" s="69" t="str">
        <f aca="false">IF(BX442&gt;5,VLOOKUP(CONCATENATE(BK442,BN442),'Pril1-THLPa'!$H$6:$N$96,6,0),"")</f>
        <v/>
      </c>
      <c r="BR442" s="69" t="str">
        <f aca="false">IF(BX442&gt;5,VLOOKUP(CONCATENATE(BK442,BN442),'Pril1-THLPa'!$H$6:$N$96,7,0),"")</f>
        <v/>
      </c>
      <c r="BS442" s="69" t="str">
        <f aca="false">IF(BX442&gt;5,VLOOKUP(CONCATENATE(BK442,BN442),'Pril1-THLPa'!$H$6:$O$96,8,0),"")</f>
        <v/>
      </c>
      <c r="BT442" s="69" t="str">
        <f aca="false">IF(BF442&gt;0, IF(BK442="smrk",  VLOOKUP(VLOOKUP(BD442,'Pril9-K3'!$L$8:$M$207,2,0),'Pril9-K3'!$A$8:$J$16,LOOKUP(BN442,'Pril9-K3'!$A$7:$J$7,'Pril9-K3'!$A$5:$J$5),0), IF(AND(BK442&lt;&gt;"smrk",'Vstupní data'!AK442&lt;&gt;""),'Vstupní data'!AK442,   VLOOKUP(VLOOKUP(BD442,'Pril9-K3'!$L$8:$M$207,2,0),'Pril9-K3'!$A$8:$J$16,LOOKUP(BN442,'Pril9-K3'!$A$7:$J$7,'Pril9-K3'!$A$5:$J$5),0)   )),   "")</f>
        <v/>
      </c>
      <c r="BV442" s="69" t="n">
        <f aca="false">'Vstupní data'!AJ442</f>
        <v>0</v>
      </c>
      <c r="BW442" s="69" t="n">
        <f aca="false">IF(BF442&gt;0,IF(J442&gt;0,J442,K442*H442/100),0)</f>
        <v>0</v>
      </c>
      <c r="BX442" s="69" t="n">
        <f aca="false">IF(BF442&gt;0,IF(BJ442&gt;BL442,BL442,BJ442),0)</f>
        <v>0</v>
      </c>
      <c r="BY442" s="69" t="n">
        <f aca="false">IF(BD442=0,0,IF(AND(BX442&gt;0,BX442&lt;=5),  IF(AND(BX442&gt;0,BX442&lt;=5),VLOOKUP(BK442,'Pril1-THLPa'!$A$6:$F$18,IF(AND(BX442&gt;0,BX442&lt;=5),LOOKUP(BX442,'Pril1-THLPa'!$B$5:$F$5,'Pril1-THLPa'!$B$4:$F$4),""),0),""),  IF(BX442&gt;5,BO442+BP442*(BX442-5)+BQ442*POWER(BX442-5,2)+BR442*POWER(BX442-5,3)+BS442*POWER(BX442-5,4),"")))</f>
        <v>0</v>
      </c>
      <c r="BZ442" s="69" t="n">
        <f aca="false">IF(BY442&gt;0,BY442*BI442/10*BW442*(100+BV442)/100,0)</f>
        <v>0</v>
      </c>
      <c r="CA442" s="69" t="n">
        <f aca="false">IF(BD442&gt;0,BX442-IF(BD442&gt;BX442,BX442,BD442),0)</f>
        <v>0</v>
      </c>
      <c r="CB442" s="69" t="n">
        <f aca="false">POWER(1.01,CA442)</f>
        <v>1</v>
      </c>
      <c r="CC442" s="69" t="n">
        <f aca="false">IF(BF442&gt;0,IF(BF442&gt;BH442,1,BF442/BH442),0)</f>
        <v>0</v>
      </c>
      <c r="CD442" s="72" t="n">
        <f aca="false">IF(BD442=0,0,IF(BF442&gt;0,ROUND(IF(CB442&lt;&gt;0,BZ442*BT442*1/CB442*CC442,0),0),0))</f>
        <v>0</v>
      </c>
      <c r="CE442" s="73" t="str">
        <f aca="false">IF(BF442&gt;0,IF(BF442&gt;BH442,CD442/BF442,CD442/BH442),"")</f>
        <v/>
      </c>
      <c r="CF442" s="69" t="n">
        <f aca="false">'Vstupní data'!AM442</f>
        <v>0</v>
      </c>
      <c r="CG442" s="69" t="n">
        <f aca="false">'Vstupní data'!AN442</f>
        <v>0</v>
      </c>
      <c r="CH442" s="69" t="n">
        <f aca="false">'Vstupní data'!AO442</f>
        <v>0</v>
      </c>
      <c r="CI442" s="69" t="n">
        <f aca="false">'Vstupní data'!AP442</f>
        <v>0</v>
      </c>
      <c r="CJ442" s="72" t="n">
        <f aca="false">ROUND(CH442*CI442,0)</f>
        <v>0</v>
      </c>
      <c r="CK442" s="74" t="str">
        <f aca="false">IF(OR(AA442&gt;0,BB442&gt;0,CD442&gt;0,CJ442&gt;0),AA442+BB442+CD442+CJ442,"")</f>
        <v/>
      </c>
    </row>
    <row r="443" customFormat="false" ht="12.8" hidden="false" customHeight="false" outlineLevel="0" collapsed="false">
      <c r="A443" s="66" t="n">
        <f aca="false">'Vstupní data'!A443</f>
        <v>0</v>
      </c>
      <c r="F443" s="66" t="str">
        <f aca="false">CONCATENATE('Vstupní data'!F443,'Vstupní data'!G443,'Vstupní data'!H443,'Vstupní data'!I443)</f>
        <v/>
      </c>
      <c r="G443" s="66"/>
      <c r="H443" s="66" t="n">
        <f aca="false">'Vstupní data'!K443</f>
        <v>0</v>
      </c>
      <c r="I443" s="66" t="n">
        <f aca="false">'Vstupní data'!L443</f>
        <v>0</v>
      </c>
      <c r="J443" s="66" t="n">
        <f aca="false">'Vstupní data'!K443*'Vstupní data'!M443/100</f>
        <v>0</v>
      </c>
      <c r="L443" s="66" t="n">
        <f aca="false">IF('Vstupní data'!N443="prostokořenný",0,IF('Vstupní data'!N443="krytokořenný","k",IF('Vstupní data'!N443="poloodrostky nebo odrostky, prostokořenné i krytokořenné","po",0)))</f>
        <v>0</v>
      </c>
      <c r="N443" s="66"/>
      <c r="O443" s="66" t="n">
        <f aca="false">'Vstupní data'!O443</f>
        <v>0</v>
      </c>
      <c r="P443" s="66" t="n">
        <f aca="false">IF(O443&gt;0,VLOOKUP(CONCATENATE(VLOOKUP(I443,'Pril3-drev'!$H$5:$K$83,4,0),"-",'Vstupní data'!R443),K2!$C$15:$D$23,2,0),0)</f>
        <v>0</v>
      </c>
      <c r="Q443" s="66" t="n">
        <f aca="false">IF(O443&gt;0,VLOOKUP(I443,'Pril3-drev'!$H$5:$I$83,2,0),0)</f>
        <v>0</v>
      </c>
      <c r="R443" s="66" t="n">
        <f aca="false">IF(Q443&gt;0,VLOOKUP(Q443,'Pril6-okus'!$A$5:$B$17,2,0),0)</f>
        <v>0</v>
      </c>
      <c r="S443" s="66" t="n">
        <f aca="false">IF(O443&gt;0,VLOOKUP(I443,'Pril3-drev'!$H$5:$J$83,3,0),0)</f>
        <v>0</v>
      </c>
      <c r="T443" s="66" t="str">
        <f aca="false">IF(O443&gt;0,IF(L443="k",0.9*VLOOKUP(S443,'ha-pocty-vyhl'!$A$5:$B$20,2,0),IF(L443="po",0.8*VLOOKUP(S443,'ha-pocty-vyhl'!$A$5:$B$20,2,0),VLOOKUP(S443,'ha-pocty-vyhl'!$A$5:$B$20,2,0))),"")</f>
        <v/>
      </c>
      <c r="U443" s="66" t="n">
        <f aca="false">'Vstupní data'!P443</f>
        <v>0</v>
      </c>
      <c r="V443" s="66" t="n">
        <f aca="false">IF(O443&gt;0,1.3*T443*1000*Z443/10000,0)</f>
        <v>0</v>
      </c>
      <c r="W443" s="66" t="n">
        <f aca="false">IF(O443&gt;0,1.3*T443*1000*Z443/10000,0)</f>
        <v>0</v>
      </c>
      <c r="X443" s="66" t="n">
        <f aca="false">IF(O443&gt;0,IF(O443&gt;V443,V443,O443),0)</f>
        <v>0</v>
      </c>
      <c r="Y443" s="66" t="n">
        <f aca="false">IF(O443&gt;0,IF(IF(U443&gt;W443,W443,U443)&lt;X443,W443,IF(U443&gt;W443,W443,U443)),0)</f>
        <v>0</v>
      </c>
      <c r="Z443" s="66" t="n">
        <f aca="false">IF(O443&gt;0,IF(J443&gt;0,J443,K443*H443/100),0)</f>
        <v>0</v>
      </c>
      <c r="AA443" s="67" t="n">
        <f aca="false">IF(O443&gt;0,CEILING(R443*P443*X443/Y443*Z443,1),0)</f>
        <v>0</v>
      </c>
      <c r="AB443" s="68" t="n">
        <f aca="false">IF(O443&gt;0,AA443/O443,0)</f>
        <v>0</v>
      </c>
      <c r="AC443" s="66" t="n">
        <f aca="false">'Vstupní data'!W443</f>
        <v>0</v>
      </c>
      <c r="AI443" s="66" t="str">
        <f aca="false">IF(OR('Vstupní data'!T443&gt;0,'Vstupní data'!U443&gt;0),VLOOKUP(I443,'Pril3-drev'!$H$5:$J$83,3,0),"")</f>
        <v/>
      </c>
      <c r="AJ443" s="66" t="n">
        <f aca="false">IF('Vstupní data'!V443="prostokořenný",0,IF('Vstupní data'!V443="krytokořenný","k",IF('Vstupní data'!V443="poloodrostky nebo odrostky, prostokořenné i krytokořenné","po",0)))</f>
        <v>0</v>
      </c>
      <c r="AK443" s="66" t="n">
        <f aca="false">IF(OR('Vstupní data'!T443&gt;0,'Vstupní data'!U443&gt;0),IF(AJ443="k",0.9*VLOOKUP(AI443,'ha-pocty-vyhl'!$A$5:$B$20,2,0),IF(AJ443="po",0.8*VLOOKUP(AI443,'ha-pocty-vyhl'!$A$5:$B$20,2,0),VLOOKUP(AI443,'ha-pocty-vyhl'!$A$5:$B$20,2,0))),0)</f>
        <v>0</v>
      </c>
      <c r="AL443" s="66" t="n">
        <f aca="false">IF(OR('Vstupní data'!T443&gt;0,'Vstupní data'!U443&gt;0),'Vstupní data'!K443*'Vstupní data'!M443/100,0)</f>
        <v>0</v>
      </c>
      <c r="AM443" s="66" t="n">
        <f aca="false">IF(OR('Vstupní data'!T443&gt;0,'Vstupní data'!U443&gt;0),IF('Vstupní data'!T443&gt;0,'Vstupní data'!T443,ROUND(10*'Vstupní data'!U443/AK443,0)),0)</f>
        <v>0</v>
      </c>
      <c r="AN443" s="69" t="n">
        <f aca="false">IF('Vstupní data'!T443&gt;0,   IF('Vstupní data'!T443&lt;=AL443,'Vstupní data'!T443,AL443),   IF(AM443&lt;AL443,AM443,AL443))</f>
        <v>0</v>
      </c>
      <c r="AO443" s="69" t="n">
        <f aca="false">'Vstupní data'!X443</f>
        <v>0</v>
      </c>
      <c r="AP443" s="66" t="n">
        <f aca="false">IF(OR('Vstupní data'!T443&gt;0,'Vstupní data'!U443&gt;0),IF(I443&lt;&gt;0,VLOOKUP(I443,'Pril3-drev'!$H$5:$I$83,2,0),0),0)</f>
        <v>0</v>
      </c>
      <c r="AQ443" s="66" t="n">
        <f aca="false">'Vstupní data'!Y443</f>
        <v>0</v>
      </c>
      <c r="AR443" s="66" t="str">
        <f aca="false">IF(AC443&gt;5,   IF('Vstupní data'!Y443&gt;0,   VLOOKUP(VLOOKUP(CONCATENATE(VLOOKUP(I443,'Pril3-drev'!$H$4:$L$83,5,0),AC443),'Pril3-drev'!$Q$4:$R$2803,2,0),'AVB-BS'!$C$5:$S$29 ,LOOKUP(AQ443,'AVB-BS'!$D$3:$S$3,'AVB-BS'!$D$1:$S$1) ,0 )   ,   IF('Vstupní data'!Z443&gt;0,'Vstupní data'!Z443,0)) , "")</f>
        <v/>
      </c>
      <c r="AS443" s="70" t="str">
        <f aca="false">IF(AC443&gt;5,VLOOKUP(CONCATENATE(AP443,AR443),'Pril1-THLPa'!$H$6:$N$96,4,0),"")</f>
        <v/>
      </c>
      <c r="AT443" s="70" t="str">
        <f aca="false">IF(AC443&gt;5,VLOOKUP(CONCATENATE(AP443,AR443),'Pril1-THLPa'!$H$6:$N$96,5,0),"")</f>
        <v/>
      </c>
      <c r="AU443" s="70" t="str">
        <f aca="false">IF(AC443&gt;5,VLOOKUP(CONCATENATE(AP443,AR443),'Pril1-THLPa'!$H$6:$N$96,6,0),"")</f>
        <v/>
      </c>
      <c r="AV443" s="70" t="str">
        <f aca="false">IF(AC443&gt;5,VLOOKUP(CONCATENATE(AP443,AR443),'Pril1-THLPa'!$H$6:$N$96,7,0),"")</f>
        <v/>
      </c>
      <c r="AW443" s="70" t="str">
        <f aca="false">IF(AC443&gt;5,VLOOKUP(CONCATENATE(AP443,AR443),'Pril1-THLPa'!$H$6:$O$96,8,0),"")</f>
        <v/>
      </c>
      <c r="AX443" s="66" t="n">
        <f aca="false">IF(AC443&gt;0,IF(AND(AC443&gt;0,AC443&lt;=5),VLOOKUP(AP443,'Pril1-THLPa'!$A$6:$F$18,LOOKUP(AC443,'Pril1-THLPa'!$B$5:$F$5,'Pril1-THLPa'!$B$4:$F$4),0),AS443+AT443*(AC443-5)+AU443*POWER(AC443-5,2)+AV443*POWER(AC443-5,3)+AW443*POWER(AC443-5,4)),0)</f>
        <v>0</v>
      </c>
      <c r="AY443" s="71"/>
      <c r="AZ443" s="66" t="n">
        <f aca="false">'Vstupní data'!AA443</f>
        <v>0</v>
      </c>
      <c r="BA443" s="66" t="n">
        <f aca="false">IF(OR('Vstupní data'!T443&gt;0,'Vstupní data'!U443&gt;0),IF(AC443&lt;&gt;"",AX443*AO443/10*(100+AZ443)/100,0),0)</f>
        <v>0</v>
      </c>
      <c r="BB443" s="67" t="n">
        <f aca="false">IF(AC443&lt;&gt;"",ROUND(BA443*AN443,0),0)</f>
        <v>0</v>
      </c>
      <c r="BC443" s="68" t="str">
        <f aca="false">IF(AE443&gt;0,BB443/AE443,"")</f>
        <v/>
      </c>
      <c r="BD443" s="66" t="n">
        <f aca="false">'Vstupní data'!AE443</f>
        <v>0</v>
      </c>
      <c r="BF443" s="66" t="n">
        <f aca="false">'Vstupní data'!AC443</f>
        <v>0</v>
      </c>
      <c r="BH443" s="66" t="n">
        <f aca="false">'Vstupní data'!AD443</f>
        <v>0</v>
      </c>
      <c r="BI443" s="66" t="n">
        <f aca="false">'Vstupní data'!AF443</f>
        <v>0</v>
      </c>
      <c r="BJ443" s="69" t="n">
        <f aca="false">'Vstupní data'!AG443</f>
        <v>0</v>
      </c>
      <c r="BK443" s="69" t="n">
        <f aca="false">IF(BF443&lt;&gt;0,VLOOKUP(I443,'Pril3-drev'!$H$5:$I$83,2,0),0)</f>
        <v>0</v>
      </c>
      <c r="BL443" s="69" t="n">
        <f aca="false">IF(BF443&lt;&gt;0,VLOOKUP(BK443,'Pril3-drev'!$A$5:$C$17,3,0),0)</f>
        <v>0</v>
      </c>
      <c r="BM443" s="69" t="n">
        <f aca="false">'Vstupní data'!AH443</f>
        <v>0</v>
      </c>
      <c r="BN443" s="69" t="n">
        <f aca="false">IF('Vstupní data'!AH443&gt;0,   VLOOKUP(VLOOKUP(CONCATENATE(VLOOKUP(I443,'Pril3-drev'!$H$4:$L$83,5,0),BD443),'Pril3-drev'!$Q$4:$R$2803,2,0),'AVB-BS'!$C$5:$S$29 ,LOOKUP(BM443,'AVB-BS'!$D$3:$S$3,'AVB-BS'!$D$1:$S$1) ,0 )   ,   IF('Vstupní data'!AI443&gt;0,'Vstupní data'!AI443,0))</f>
        <v>0</v>
      </c>
      <c r="BO443" s="69" t="str">
        <f aca="false">IF(BX443&gt;5,VLOOKUP(CONCATENATE(BK443,BN443),'Pril1-THLPa'!$H$6:$N$96,4,0),"")</f>
        <v/>
      </c>
      <c r="BP443" s="69" t="str">
        <f aca="false">IF(BX443&gt;5,VLOOKUP(CONCATENATE(BK443,BN443),'Pril1-THLPa'!$H$6:$N$96,5,0),"")</f>
        <v/>
      </c>
      <c r="BQ443" s="69" t="str">
        <f aca="false">IF(BX443&gt;5,VLOOKUP(CONCATENATE(BK443,BN443),'Pril1-THLPa'!$H$6:$N$96,6,0),"")</f>
        <v/>
      </c>
      <c r="BR443" s="69" t="str">
        <f aca="false">IF(BX443&gt;5,VLOOKUP(CONCATENATE(BK443,BN443),'Pril1-THLPa'!$H$6:$N$96,7,0),"")</f>
        <v/>
      </c>
      <c r="BS443" s="69" t="str">
        <f aca="false">IF(BX443&gt;5,VLOOKUP(CONCATENATE(BK443,BN443),'Pril1-THLPa'!$H$6:$O$96,8,0),"")</f>
        <v/>
      </c>
      <c r="BT443" s="69" t="str">
        <f aca="false">IF(BF443&gt;0, IF(BK443="smrk",  VLOOKUP(VLOOKUP(BD443,'Pril9-K3'!$L$8:$M$207,2,0),'Pril9-K3'!$A$8:$J$16,LOOKUP(BN443,'Pril9-K3'!$A$7:$J$7,'Pril9-K3'!$A$5:$J$5),0), IF(AND(BK443&lt;&gt;"smrk",'Vstupní data'!AK443&lt;&gt;""),'Vstupní data'!AK443,   VLOOKUP(VLOOKUP(BD443,'Pril9-K3'!$L$8:$M$207,2,0),'Pril9-K3'!$A$8:$J$16,LOOKUP(BN443,'Pril9-K3'!$A$7:$J$7,'Pril9-K3'!$A$5:$J$5),0)   )),   "")</f>
        <v/>
      </c>
      <c r="BV443" s="69" t="n">
        <f aca="false">'Vstupní data'!AJ443</f>
        <v>0</v>
      </c>
      <c r="BW443" s="69" t="n">
        <f aca="false">IF(BF443&gt;0,IF(J443&gt;0,J443,K443*H443/100),0)</f>
        <v>0</v>
      </c>
      <c r="BX443" s="69" t="n">
        <f aca="false">IF(BF443&gt;0,IF(BJ443&gt;BL443,BL443,BJ443),0)</f>
        <v>0</v>
      </c>
      <c r="BY443" s="69" t="n">
        <f aca="false">IF(BD443=0,0,IF(AND(BX443&gt;0,BX443&lt;=5),  IF(AND(BX443&gt;0,BX443&lt;=5),VLOOKUP(BK443,'Pril1-THLPa'!$A$6:$F$18,IF(AND(BX443&gt;0,BX443&lt;=5),LOOKUP(BX443,'Pril1-THLPa'!$B$5:$F$5,'Pril1-THLPa'!$B$4:$F$4),""),0),""),  IF(BX443&gt;5,BO443+BP443*(BX443-5)+BQ443*POWER(BX443-5,2)+BR443*POWER(BX443-5,3)+BS443*POWER(BX443-5,4),"")))</f>
        <v>0</v>
      </c>
      <c r="BZ443" s="69" t="n">
        <f aca="false">IF(BY443&gt;0,BY443*BI443/10*BW443*(100+BV443)/100,0)</f>
        <v>0</v>
      </c>
      <c r="CA443" s="69" t="n">
        <f aca="false">IF(BD443&gt;0,BX443-IF(BD443&gt;BX443,BX443,BD443),0)</f>
        <v>0</v>
      </c>
      <c r="CB443" s="69" t="n">
        <f aca="false">POWER(1.01,CA443)</f>
        <v>1</v>
      </c>
      <c r="CC443" s="69" t="n">
        <f aca="false">IF(BF443&gt;0,IF(BF443&gt;BH443,1,BF443/BH443),0)</f>
        <v>0</v>
      </c>
      <c r="CD443" s="72" t="n">
        <f aca="false">IF(BD443=0,0,IF(BF443&gt;0,ROUND(IF(CB443&lt;&gt;0,BZ443*BT443*1/CB443*CC443,0),0),0))</f>
        <v>0</v>
      </c>
      <c r="CE443" s="73" t="str">
        <f aca="false">IF(BF443&gt;0,IF(BF443&gt;BH443,CD443/BF443,CD443/BH443),"")</f>
        <v/>
      </c>
      <c r="CF443" s="69" t="n">
        <f aca="false">'Vstupní data'!AM443</f>
        <v>0</v>
      </c>
      <c r="CG443" s="69" t="n">
        <f aca="false">'Vstupní data'!AN443</f>
        <v>0</v>
      </c>
      <c r="CH443" s="69" t="n">
        <f aca="false">'Vstupní data'!AO443</f>
        <v>0</v>
      </c>
      <c r="CI443" s="69" t="n">
        <f aca="false">'Vstupní data'!AP443</f>
        <v>0</v>
      </c>
      <c r="CJ443" s="72" t="n">
        <f aca="false">ROUND(CH443*CI443,0)</f>
        <v>0</v>
      </c>
      <c r="CK443" s="74" t="str">
        <f aca="false">IF(OR(AA443&gt;0,BB443&gt;0,CD443&gt;0,CJ443&gt;0),AA443+BB443+CD443+CJ443,"")</f>
        <v/>
      </c>
    </row>
    <row r="444" customFormat="false" ht="12.8" hidden="false" customHeight="false" outlineLevel="0" collapsed="false">
      <c r="A444" s="66" t="n">
        <f aca="false">'Vstupní data'!A444</f>
        <v>0</v>
      </c>
      <c r="F444" s="66" t="str">
        <f aca="false">CONCATENATE('Vstupní data'!F444,'Vstupní data'!G444,'Vstupní data'!H444,'Vstupní data'!I444)</f>
        <v/>
      </c>
      <c r="G444" s="66"/>
      <c r="H444" s="66" t="n">
        <f aca="false">'Vstupní data'!K444</f>
        <v>0</v>
      </c>
      <c r="I444" s="66" t="n">
        <f aca="false">'Vstupní data'!L444</f>
        <v>0</v>
      </c>
      <c r="J444" s="66" t="n">
        <f aca="false">'Vstupní data'!K444*'Vstupní data'!M444/100</f>
        <v>0</v>
      </c>
      <c r="L444" s="66" t="n">
        <f aca="false">IF('Vstupní data'!N444="prostokořenný",0,IF('Vstupní data'!N444="krytokořenný","k",IF('Vstupní data'!N444="poloodrostky nebo odrostky, prostokořenné i krytokořenné","po",0)))</f>
        <v>0</v>
      </c>
      <c r="N444" s="66"/>
      <c r="O444" s="66" t="n">
        <f aca="false">'Vstupní data'!O444</f>
        <v>0</v>
      </c>
      <c r="P444" s="66" t="n">
        <f aca="false">IF(O444&gt;0,VLOOKUP(CONCATENATE(VLOOKUP(I444,'Pril3-drev'!$H$5:$K$83,4,0),"-",'Vstupní data'!R444),K2!$C$15:$D$23,2,0),0)</f>
        <v>0</v>
      </c>
      <c r="Q444" s="66" t="n">
        <f aca="false">IF(O444&gt;0,VLOOKUP(I444,'Pril3-drev'!$H$5:$I$83,2,0),0)</f>
        <v>0</v>
      </c>
      <c r="R444" s="66" t="n">
        <f aca="false">IF(Q444&gt;0,VLOOKUP(Q444,'Pril6-okus'!$A$5:$B$17,2,0),0)</f>
        <v>0</v>
      </c>
      <c r="S444" s="66" t="n">
        <f aca="false">IF(O444&gt;0,VLOOKUP(I444,'Pril3-drev'!$H$5:$J$83,3,0),0)</f>
        <v>0</v>
      </c>
      <c r="T444" s="66" t="str">
        <f aca="false">IF(O444&gt;0,IF(L444="k",0.9*VLOOKUP(S444,'ha-pocty-vyhl'!$A$5:$B$20,2,0),IF(L444="po",0.8*VLOOKUP(S444,'ha-pocty-vyhl'!$A$5:$B$20,2,0),VLOOKUP(S444,'ha-pocty-vyhl'!$A$5:$B$20,2,0))),"")</f>
        <v/>
      </c>
      <c r="U444" s="66" t="n">
        <f aca="false">'Vstupní data'!P444</f>
        <v>0</v>
      </c>
      <c r="V444" s="66" t="n">
        <f aca="false">IF(O444&gt;0,1.3*T444*1000*Z444/10000,0)</f>
        <v>0</v>
      </c>
      <c r="W444" s="66" t="n">
        <f aca="false">IF(O444&gt;0,1.3*T444*1000*Z444/10000,0)</f>
        <v>0</v>
      </c>
      <c r="X444" s="66" t="n">
        <f aca="false">IF(O444&gt;0,IF(O444&gt;V444,V444,O444),0)</f>
        <v>0</v>
      </c>
      <c r="Y444" s="66" t="n">
        <f aca="false">IF(O444&gt;0,IF(IF(U444&gt;W444,W444,U444)&lt;X444,W444,IF(U444&gt;W444,W444,U444)),0)</f>
        <v>0</v>
      </c>
      <c r="Z444" s="66" t="n">
        <f aca="false">IF(O444&gt;0,IF(J444&gt;0,J444,K444*H444/100),0)</f>
        <v>0</v>
      </c>
      <c r="AA444" s="67" t="n">
        <f aca="false">IF(O444&gt;0,CEILING(R444*P444*X444/Y444*Z444,1),0)</f>
        <v>0</v>
      </c>
      <c r="AB444" s="68" t="n">
        <f aca="false">IF(O444&gt;0,AA444/O444,0)</f>
        <v>0</v>
      </c>
      <c r="AC444" s="66" t="n">
        <f aca="false">'Vstupní data'!W444</f>
        <v>0</v>
      </c>
      <c r="AI444" s="66" t="str">
        <f aca="false">IF(OR('Vstupní data'!T444&gt;0,'Vstupní data'!U444&gt;0),VLOOKUP(I444,'Pril3-drev'!$H$5:$J$83,3,0),"")</f>
        <v/>
      </c>
      <c r="AJ444" s="66" t="n">
        <f aca="false">IF('Vstupní data'!V444="prostokořenný",0,IF('Vstupní data'!V444="krytokořenný","k",IF('Vstupní data'!V444="poloodrostky nebo odrostky, prostokořenné i krytokořenné","po",0)))</f>
        <v>0</v>
      </c>
      <c r="AK444" s="66" t="n">
        <f aca="false">IF(OR('Vstupní data'!T444&gt;0,'Vstupní data'!U444&gt;0),IF(AJ444="k",0.9*VLOOKUP(AI444,'ha-pocty-vyhl'!$A$5:$B$20,2,0),IF(AJ444="po",0.8*VLOOKUP(AI444,'ha-pocty-vyhl'!$A$5:$B$20,2,0),VLOOKUP(AI444,'ha-pocty-vyhl'!$A$5:$B$20,2,0))),0)</f>
        <v>0</v>
      </c>
      <c r="AL444" s="66" t="n">
        <f aca="false">IF(OR('Vstupní data'!T444&gt;0,'Vstupní data'!U444&gt;0),'Vstupní data'!K444*'Vstupní data'!M444/100,0)</f>
        <v>0</v>
      </c>
      <c r="AM444" s="66" t="n">
        <f aca="false">IF(OR('Vstupní data'!T444&gt;0,'Vstupní data'!U444&gt;0),IF('Vstupní data'!T444&gt;0,'Vstupní data'!T444,ROUND(10*'Vstupní data'!U444/AK444,0)),0)</f>
        <v>0</v>
      </c>
      <c r="AN444" s="69" t="n">
        <f aca="false">IF('Vstupní data'!T444&gt;0,   IF('Vstupní data'!T444&lt;=AL444,'Vstupní data'!T444,AL444),   IF(AM444&lt;AL444,AM444,AL444))</f>
        <v>0</v>
      </c>
      <c r="AO444" s="69" t="n">
        <f aca="false">'Vstupní data'!X444</f>
        <v>0</v>
      </c>
      <c r="AP444" s="66" t="n">
        <f aca="false">IF(OR('Vstupní data'!T444&gt;0,'Vstupní data'!U444&gt;0),IF(I444&lt;&gt;0,VLOOKUP(I444,'Pril3-drev'!$H$5:$I$83,2,0),0),0)</f>
        <v>0</v>
      </c>
      <c r="AQ444" s="66" t="n">
        <f aca="false">'Vstupní data'!Y444</f>
        <v>0</v>
      </c>
      <c r="AR444" s="66" t="str">
        <f aca="false">IF(AC444&gt;5,   IF('Vstupní data'!Y444&gt;0,   VLOOKUP(VLOOKUP(CONCATENATE(VLOOKUP(I444,'Pril3-drev'!$H$4:$L$83,5,0),AC444),'Pril3-drev'!$Q$4:$R$2803,2,0),'AVB-BS'!$C$5:$S$29 ,LOOKUP(AQ444,'AVB-BS'!$D$3:$S$3,'AVB-BS'!$D$1:$S$1) ,0 )   ,   IF('Vstupní data'!Z444&gt;0,'Vstupní data'!Z444,0)) , "")</f>
        <v/>
      </c>
      <c r="AS444" s="70" t="str">
        <f aca="false">IF(AC444&gt;5,VLOOKUP(CONCATENATE(AP444,AR444),'Pril1-THLPa'!$H$6:$N$96,4,0),"")</f>
        <v/>
      </c>
      <c r="AT444" s="70" t="str">
        <f aca="false">IF(AC444&gt;5,VLOOKUP(CONCATENATE(AP444,AR444),'Pril1-THLPa'!$H$6:$N$96,5,0),"")</f>
        <v/>
      </c>
      <c r="AU444" s="70" t="str">
        <f aca="false">IF(AC444&gt;5,VLOOKUP(CONCATENATE(AP444,AR444),'Pril1-THLPa'!$H$6:$N$96,6,0),"")</f>
        <v/>
      </c>
      <c r="AV444" s="70" t="str">
        <f aca="false">IF(AC444&gt;5,VLOOKUP(CONCATENATE(AP444,AR444),'Pril1-THLPa'!$H$6:$N$96,7,0),"")</f>
        <v/>
      </c>
      <c r="AW444" s="70" t="str">
        <f aca="false">IF(AC444&gt;5,VLOOKUP(CONCATENATE(AP444,AR444),'Pril1-THLPa'!$H$6:$O$96,8,0),"")</f>
        <v/>
      </c>
      <c r="AX444" s="66" t="n">
        <f aca="false">IF(AC444&gt;0,IF(AND(AC444&gt;0,AC444&lt;=5),VLOOKUP(AP444,'Pril1-THLPa'!$A$6:$F$18,LOOKUP(AC444,'Pril1-THLPa'!$B$5:$F$5,'Pril1-THLPa'!$B$4:$F$4),0),AS444+AT444*(AC444-5)+AU444*POWER(AC444-5,2)+AV444*POWER(AC444-5,3)+AW444*POWER(AC444-5,4)),0)</f>
        <v>0</v>
      </c>
      <c r="AY444" s="71"/>
      <c r="AZ444" s="66" t="n">
        <f aca="false">'Vstupní data'!AA444</f>
        <v>0</v>
      </c>
      <c r="BA444" s="66" t="n">
        <f aca="false">IF(OR('Vstupní data'!T444&gt;0,'Vstupní data'!U444&gt;0),IF(AC444&lt;&gt;"",AX444*AO444/10*(100+AZ444)/100,0),0)</f>
        <v>0</v>
      </c>
      <c r="BB444" s="67" t="n">
        <f aca="false">IF(AC444&lt;&gt;"",ROUND(BA444*AN444,0),0)</f>
        <v>0</v>
      </c>
      <c r="BC444" s="68" t="str">
        <f aca="false">IF(AE444&gt;0,BB444/AE444,"")</f>
        <v/>
      </c>
      <c r="BD444" s="66" t="n">
        <f aca="false">'Vstupní data'!AE444</f>
        <v>0</v>
      </c>
      <c r="BF444" s="66" t="n">
        <f aca="false">'Vstupní data'!AC444</f>
        <v>0</v>
      </c>
      <c r="BH444" s="66" t="n">
        <f aca="false">'Vstupní data'!AD444</f>
        <v>0</v>
      </c>
      <c r="BI444" s="66" t="n">
        <f aca="false">'Vstupní data'!AF444</f>
        <v>0</v>
      </c>
      <c r="BJ444" s="69" t="n">
        <f aca="false">'Vstupní data'!AG444</f>
        <v>0</v>
      </c>
      <c r="BK444" s="69" t="n">
        <f aca="false">IF(BF444&lt;&gt;0,VLOOKUP(I444,'Pril3-drev'!$H$5:$I$83,2,0),0)</f>
        <v>0</v>
      </c>
      <c r="BL444" s="69" t="n">
        <f aca="false">IF(BF444&lt;&gt;0,VLOOKUP(BK444,'Pril3-drev'!$A$5:$C$17,3,0),0)</f>
        <v>0</v>
      </c>
      <c r="BM444" s="69" t="n">
        <f aca="false">'Vstupní data'!AH444</f>
        <v>0</v>
      </c>
      <c r="BN444" s="69" t="n">
        <f aca="false">IF('Vstupní data'!AH444&gt;0,   VLOOKUP(VLOOKUP(CONCATENATE(VLOOKUP(I444,'Pril3-drev'!$H$4:$L$83,5,0),BD444),'Pril3-drev'!$Q$4:$R$2803,2,0),'AVB-BS'!$C$5:$S$29 ,LOOKUP(BM444,'AVB-BS'!$D$3:$S$3,'AVB-BS'!$D$1:$S$1) ,0 )   ,   IF('Vstupní data'!AI444&gt;0,'Vstupní data'!AI444,0))</f>
        <v>0</v>
      </c>
      <c r="BO444" s="69" t="str">
        <f aca="false">IF(BX444&gt;5,VLOOKUP(CONCATENATE(BK444,BN444),'Pril1-THLPa'!$H$6:$N$96,4,0),"")</f>
        <v/>
      </c>
      <c r="BP444" s="69" t="str">
        <f aca="false">IF(BX444&gt;5,VLOOKUP(CONCATENATE(BK444,BN444),'Pril1-THLPa'!$H$6:$N$96,5,0),"")</f>
        <v/>
      </c>
      <c r="BQ444" s="69" t="str">
        <f aca="false">IF(BX444&gt;5,VLOOKUP(CONCATENATE(BK444,BN444),'Pril1-THLPa'!$H$6:$N$96,6,0),"")</f>
        <v/>
      </c>
      <c r="BR444" s="69" t="str">
        <f aca="false">IF(BX444&gt;5,VLOOKUP(CONCATENATE(BK444,BN444),'Pril1-THLPa'!$H$6:$N$96,7,0),"")</f>
        <v/>
      </c>
      <c r="BS444" s="69" t="str">
        <f aca="false">IF(BX444&gt;5,VLOOKUP(CONCATENATE(BK444,BN444),'Pril1-THLPa'!$H$6:$O$96,8,0),"")</f>
        <v/>
      </c>
      <c r="BT444" s="69" t="str">
        <f aca="false">IF(BF444&gt;0, IF(BK444="smrk",  VLOOKUP(VLOOKUP(BD444,'Pril9-K3'!$L$8:$M$207,2,0),'Pril9-K3'!$A$8:$J$16,LOOKUP(BN444,'Pril9-K3'!$A$7:$J$7,'Pril9-K3'!$A$5:$J$5),0), IF(AND(BK444&lt;&gt;"smrk",'Vstupní data'!AK444&lt;&gt;""),'Vstupní data'!AK444,   VLOOKUP(VLOOKUP(BD444,'Pril9-K3'!$L$8:$M$207,2,0),'Pril9-K3'!$A$8:$J$16,LOOKUP(BN444,'Pril9-K3'!$A$7:$J$7,'Pril9-K3'!$A$5:$J$5),0)   )),   "")</f>
        <v/>
      </c>
      <c r="BV444" s="69" t="n">
        <f aca="false">'Vstupní data'!AJ444</f>
        <v>0</v>
      </c>
      <c r="BW444" s="69" t="n">
        <f aca="false">IF(BF444&gt;0,IF(J444&gt;0,J444,K444*H444/100),0)</f>
        <v>0</v>
      </c>
      <c r="BX444" s="69" t="n">
        <f aca="false">IF(BF444&gt;0,IF(BJ444&gt;BL444,BL444,BJ444),0)</f>
        <v>0</v>
      </c>
      <c r="BY444" s="69" t="n">
        <f aca="false">IF(BD444=0,0,IF(AND(BX444&gt;0,BX444&lt;=5),  IF(AND(BX444&gt;0,BX444&lt;=5),VLOOKUP(BK444,'Pril1-THLPa'!$A$6:$F$18,IF(AND(BX444&gt;0,BX444&lt;=5),LOOKUP(BX444,'Pril1-THLPa'!$B$5:$F$5,'Pril1-THLPa'!$B$4:$F$4),""),0),""),  IF(BX444&gt;5,BO444+BP444*(BX444-5)+BQ444*POWER(BX444-5,2)+BR444*POWER(BX444-5,3)+BS444*POWER(BX444-5,4),"")))</f>
        <v>0</v>
      </c>
      <c r="BZ444" s="69" t="n">
        <f aca="false">IF(BY444&gt;0,BY444*BI444/10*BW444*(100+BV444)/100,0)</f>
        <v>0</v>
      </c>
      <c r="CA444" s="69" t="n">
        <f aca="false">IF(BD444&gt;0,BX444-IF(BD444&gt;BX444,BX444,BD444),0)</f>
        <v>0</v>
      </c>
      <c r="CB444" s="69" t="n">
        <f aca="false">POWER(1.01,CA444)</f>
        <v>1</v>
      </c>
      <c r="CC444" s="69" t="n">
        <f aca="false">IF(BF444&gt;0,IF(BF444&gt;BH444,1,BF444/BH444),0)</f>
        <v>0</v>
      </c>
      <c r="CD444" s="72" t="n">
        <f aca="false">IF(BD444=0,0,IF(BF444&gt;0,ROUND(IF(CB444&lt;&gt;0,BZ444*BT444*1/CB444*CC444,0),0),0))</f>
        <v>0</v>
      </c>
      <c r="CE444" s="73" t="str">
        <f aca="false">IF(BF444&gt;0,IF(BF444&gt;BH444,CD444/BF444,CD444/BH444),"")</f>
        <v/>
      </c>
      <c r="CF444" s="69" t="n">
        <f aca="false">'Vstupní data'!AM444</f>
        <v>0</v>
      </c>
      <c r="CG444" s="69" t="n">
        <f aca="false">'Vstupní data'!AN444</f>
        <v>0</v>
      </c>
      <c r="CH444" s="69" t="n">
        <f aca="false">'Vstupní data'!AO444</f>
        <v>0</v>
      </c>
      <c r="CI444" s="69" t="n">
        <f aca="false">'Vstupní data'!AP444</f>
        <v>0</v>
      </c>
      <c r="CJ444" s="72" t="n">
        <f aca="false">ROUND(CH444*CI444,0)</f>
        <v>0</v>
      </c>
      <c r="CK444" s="74" t="str">
        <f aca="false">IF(OR(AA444&gt;0,BB444&gt;0,CD444&gt;0,CJ444&gt;0),AA444+BB444+CD444+CJ444,"")</f>
        <v/>
      </c>
    </row>
    <row r="445" customFormat="false" ht="12.8" hidden="false" customHeight="false" outlineLevel="0" collapsed="false">
      <c r="A445" s="66" t="n">
        <f aca="false">'Vstupní data'!A445</f>
        <v>0</v>
      </c>
      <c r="F445" s="66" t="str">
        <f aca="false">CONCATENATE('Vstupní data'!F445,'Vstupní data'!G445,'Vstupní data'!H445,'Vstupní data'!I445)</f>
        <v/>
      </c>
      <c r="G445" s="66"/>
      <c r="H445" s="66" t="n">
        <f aca="false">'Vstupní data'!K445</f>
        <v>0</v>
      </c>
      <c r="I445" s="66" t="n">
        <f aca="false">'Vstupní data'!L445</f>
        <v>0</v>
      </c>
      <c r="J445" s="66" t="n">
        <f aca="false">'Vstupní data'!K445*'Vstupní data'!M445/100</f>
        <v>0</v>
      </c>
      <c r="L445" s="66" t="n">
        <f aca="false">IF('Vstupní data'!N445="prostokořenný",0,IF('Vstupní data'!N445="krytokořenný","k",IF('Vstupní data'!N445="poloodrostky nebo odrostky, prostokořenné i krytokořenné","po",0)))</f>
        <v>0</v>
      </c>
      <c r="N445" s="66"/>
      <c r="O445" s="66" t="n">
        <f aca="false">'Vstupní data'!O445</f>
        <v>0</v>
      </c>
      <c r="P445" s="66" t="n">
        <f aca="false">IF(O445&gt;0,VLOOKUP(CONCATENATE(VLOOKUP(I445,'Pril3-drev'!$H$5:$K$83,4,0),"-",'Vstupní data'!R445),K2!$C$15:$D$23,2,0),0)</f>
        <v>0</v>
      </c>
      <c r="Q445" s="66" t="n">
        <f aca="false">IF(O445&gt;0,VLOOKUP(I445,'Pril3-drev'!$H$5:$I$83,2,0),0)</f>
        <v>0</v>
      </c>
      <c r="R445" s="66" t="n">
        <f aca="false">IF(Q445&gt;0,VLOOKUP(Q445,'Pril6-okus'!$A$5:$B$17,2,0),0)</f>
        <v>0</v>
      </c>
      <c r="S445" s="66" t="n">
        <f aca="false">IF(O445&gt;0,VLOOKUP(I445,'Pril3-drev'!$H$5:$J$83,3,0),0)</f>
        <v>0</v>
      </c>
      <c r="T445" s="66" t="str">
        <f aca="false">IF(O445&gt;0,IF(L445="k",0.9*VLOOKUP(S445,'ha-pocty-vyhl'!$A$5:$B$20,2,0),IF(L445="po",0.8*VLOOKUP(S445,'ha-pocty-vyhl'!$A$5:$B$20,2,0),VLOOKUP(S445,'ha-pocty-vyhl'!$A$5:$B$20,2,0))),"")</f>
        <v/>
      </c>
      <c r="U445" s="66" t="n">
        <f aca="false">'Vstupní data'!P445</f>
        <v>0</v>
      </c>
      <c r="V445" s="66" t="n">
        <f aca="false">IF(O445&gt;0,1.3*T445*1000*Z445/10000,0)</f>
        <v>0</v>
      </c>
      <c r="W445" s="66" t="n">
        <f aca="false">IF(O445&gt;0,1.3*T445*1000*Z445/10000,0)</f>
        <v>0</v>
      </c>
      <c r="X445" s="66" t="n">
        <f aca="false">IF(O445&gt;0,IF(O445&gt;V445,V445,O445),0)</f>
        <v>0</v>
      </c>
      <c r="Y445" s="66" t="n">
        <f aca="false">IF(O445&gt;0,IF(IF(U445&gt;W445,W445,U445)&lt;X445,W445,IF(U445&gt;W445,W445,U445)),0)</f>
        <v>0</v>
      </c>
      <c r="Z445" s="66" t="n">
        <f aca="false">IF(O445&gt;0,IF(J445&gt;0,J445,K445*H445/100),0)</f>
        <v>0</v>
      </c>
      <c r="AA445" s="67" t="n">
        <f aca="false">IF(O445&gt;0,CEILING(R445*P445*X445/Y445*Z445,1),0)</f>
        <v>0</v>
      </c>
      <c r="AB445" s="68" t="n">
        <f aca="false">IF(O445&gt;0,AA445/O445,0)</f>
        <v>0</v>
      </c>
      <c r="AC445" s="66" t="n">
        <f aca="false">'Vstupní data'!W445</f>
        <v>0</v>
      </c>
      <c r="AI445" s="66" t="str">
        <f aca="false">IF(OR('Vstupní data'!T445&gt;0,'Vstupní data'!U445&gt;0),VLOOKUP(I445,'Pril3-drev'!$H$5:$J$83,3,0),"")</f>
        <v/>
      </c>
      <c r="AJ445" s="66" t="n">
        <f aca="false">IF('Vstupní data'!V445="prostokořenný",0,IF('Vstupní data'!V445="krytokořenný","k",IF('Vstupní data'!V445="poloodrostky nebo odrostky, prostokořenné i krytokořenné","po",0)))</f>
        <v>0</v>
      </c>
      <c r="AK445" s="66" t="n">
        <f aca="false">IF(OR('Vstupní data'!T445&gt;0,'Vstupní data'!U445&gt;0),IF(AJ445="k",0.9*VLOOKUP(AI445,'ha-pocty-vyhl'!$A$5:$B$20,2,0),IF(AJ445="po",0.8*VLOOKUP(AI445,'ha-pocty-vyhl'!$A$5:$B$20,2,0),VLOOKUP(AI445,'ha-pocty-vyhl'!$A$5:$B$20,2,0))),0)</f>
        <v>0</v>
      </c>
      <c r="AL445" s="66" t="n">
        <f aca="false">IF(OR('Vstupní data'!T445&gt;0,'Vstupní data'!U445&gt;0),'Vstupní data'!K445*'Vstupní data'!M445/100,0)</f>
        <v>0</v>
      </c>
      <c r="AM445" s="66" t="n">
        <f aca="false">IF(OR('Vstupní data'!T445&gt;0,'Vstupní data'!U445&gt;0),IF('Vstupní data'!T445&gt;0,'Vstupní data'!T445,ROUND(10*'Vstupní data'!U445/AK445,0)),0)</f>
        <v>0</v>
      </c>
      <c r="AN445" s="69" t="n">
        <f aca="false">IF('Vstupní data'!T445&gt;0,   IF('Vstupní data'!T445&lt;=AL445,'Vstupní data'!T445,AL445),   IF(AM445&lt;AL445,AM445,AL445))</f>
        <v>0</v>
      </c>
      <c r="AO445" s="69" t="n">
        <f aca="false">'Vstupní data'!X445</f>
        <v>0</v>
      </c>
      <c r="AP445" s="66" t="n">
        <f aca="false">IF(OR('Vstupní data'!T445&gt;0,'Vstupní data'!U445&gt;0),IF(I445&lt;&gt;0,VLOOKUP(I445,'Pril3-drev'!$H$5:$I$83,2,0),0),0)</f>
        <v>0</v>
      </c>
      <c r="AQ445" s="66" t="n">
        <f aca="false">'Vstupní data'!Y445</f>
        <v>0</v>
      </c>
      <c r="AR445" s="66" t="str">
        <f aca="false">IF(AC445&gt;5,   IF('Vstupní data'!Y445&gt;0,   VLOOKUP(VLOOKUP(CONCATENATE(VLOOKUP(I445,'Pril3-drev'!$H$4:$L$83,5,0),AC445),'Pril3-drev'!$Q$4:$R$2803,2,0),'AVB-BS'!$C$5:$S$29 ,LOOKUP(AQ445,'AVB-BS'!$D$3:$S$3,'AVB-BS'!$D$1:$S$1) ,0 )   ,   IF('Vstupní data'!Z445&gt;0,'Vstupní data'!Z445,0)) , "")</f>
        <v/>
      </c>
      <c r="AS445" s="70" t="str">
        <f aca="false">IF(AC445&gt;5,VLOOKUP(CONCATENATE(AP445,AR445),'Pril1-THLPa'!$H$6:$N$96,4,0),"")</f>
        <v/>
      </c>
      <c r="AT445" s="70" t="str">
        <f aca="false">IF(AC445&gt;5,VLOOKUP(CONCATENATE(AP445,AR445),'Pril1-THLPa'!$H$6:$N$96,5,0),"")</f>
        <v/>
      </c>
      <c r="AU445" s="70" t="str">
        <f aca="false">IF(AC445&gt;5,VLOOKUP(CONCATENATE(AP445,AR445),'Pril1-THLPa'!$H$6:$N$96,6,0),"")</f>
        <v/>
      </c>
      <c r="AV445" s="70" t="str">
        <f aca="false">IF(AC445&gt;5,VLOOKUP(CONCATENATE(AP445,AR445),'Pril1-THLPa'!$H$6:$N$96,7,0),"")</f>
        <v/>
      </c>
      <c r="AW445" s="70" t="str">
        <f aca="false">IF(AC445&gt;5,VLOOKUP(CONCATENATE(AP445,AR445),'Pril1-THLPa'!$H$6:$O$96,8,0),"")</f>
        <v/>
      </c>
      <c r="AX445" s="66" t="n">
        <f aca="false">IF(AC445&gt;0,IF(AND(AC445&gt;0,AC445&lt;=5),VLOOKUP(AP445,'Pril1-THLPa'!$A$6:$F$18,LOOKUP(AC445,'Pril1-THLPa'!$B$5:$F$5,'Pril1-THLPa'!$B$4:$F$4),0),AS445+AT445*(AC445-5)+AU445*POWER(AC445-5,2)+AV445*POWER(AC445-5,3)+AW445*POWER(AC445-5,4)),0)</f>
        <v>0</v>
      </c>
      <c r="AY445" s="71"/>
      <c r="AZ445" s="66" t="n">
        <f aca="false">'Vstupní data'!AA445</f>
        <v>0</v>
      </c>
      <c r="BA445" s="66" t="n">
        <f aca="false">IF(OR('Vstupní data'!T445&gt;0,'Vstupní data'!U445&gt;0),IF(AC445&lt;&gt;"",AX445*AO445/10*(100+AZ445)/100,0),0)</f>
        <v>0</v>
      </c>
      <c r="BB445" s="67" t="n">
        <f aca="false">IF(AC445&lt;&gt;"",ROUND(BA445*AN445,0),0)</f>
        <v>0</v>
      </c>
      <c r="BC445" s="68" t="str">
        <f aca="false">IF(AE445&gt;0,BB445/AE445,"")</f>
        <v/>
      </c>
      <c r="BD445" s="66" t="n">
        <f aca="false">'Vstupní data'!AE445</f>
        <v>0</v>
      </c>
      <c r="BF445" s="66" t="n">
        <f aca="false">'Vstupní data'!AC445</f>
        <v>0</v>
      </c>
      <c r="BH445" s="66" t="n">
        <f aca="false">'Vstupní data'!AD445</f>
        <v>0</v>
      </c>
      <c r="BI445" s="66" t="n">
        <f aca="false">'Vstupní data'!AF445</f>
        <v>0</v>
      </c>
      <c r="BJ445" s="69" t="n">
        <f aca="false">'Vstupní data'!AG445</f>
        <v>0</v>
      </c>
      <c r="BK445" s="69" t="n">
        <f aca="false">IF(BF445&lt;&gt;0,VLOOKUP(I445,'Pril3-drev'!$H$5:$I$83,2,0),0)</f>
        <v>0</v>
      </c>
      <c r="BL445" s="69" t="n">
        <f aca="false">IF(BF445&lt;&gt;0,VLOOKUP(BK445,'Pril3-drev'!$A$5:$C$17,3,0),0)</f>
        <v>0</v>
      </c>
      <c r="BM445" s="69" t="n">
        <f aca="false">'Vstupní data'!AH445</f>
        <v>0</v>
      </c>
      <c r="BN445" s="69" t="n">
        <f aca="false">IF('Vstupní data'!AH445&gt;0,   VLOOKUP(VLOOKUP(CONCATENATE(VLOOKUP(I445,'Pril3-drev'!$H$4:$L$83,5,0),BD445),'Pril3-drev'!$Q$4:$R$2803,2,0),'AVB-BS'!$C$5:$S$29 ,LOOKUP(BM445,'AVB-BS'!$D$3:$S$3,'AVB-BS'!$D$1:$S$1) ,0 )   ,   IF('Vstupní data'!AI445&gt;0,'Vstupní data'!AI445,0))</f>
        <v>0</v>
      </c>
      <c r="BO445" s="69" t="str">
        <f aca="false">IF(BX445&gt;5,VLOOKUP(CONCATENATE(BK445,BN445),'Pril1-THLPa'!$H$6:$N$96,4,0),"")</f>
        <v/>
      </c>
      <c r="BP445" s="69" t="str">
        <f aca="false">IF(BX445&gt;5,VLOOKUP(CONCATENATE(BK445,BN445),'Pril1-THLPa'!$H$6:$N$96,5,0),"")</f>
        <v/>
      </c>
      <c r="BQ445" s="69" t="str">
        <f aca="false">IF(BX445&gt;5,VLOOKUP(CONCATENATE(BK445,BN445),'Pril1-THLPa'!$H$6:$N$96,6,0),"")</f>
        <v/>
      </c>
      <c r="BR445" s="69" t="str">
        <f aca="false">IF(BX445&gt;5,VLOOKUP(CONCATENATE(BK445,BN445),'Pril1-THLPa'!$H$6:$N$96,7,0),"")</f>
        <v/>
      </c>
      <c r="BS445" s="69" t="str">
        <f aca="false">IF(BX445&gt;5,VLOOKUP(CONCATENATE(BK445,BN445),'Pril1-THLPa'!$H$6:$O$96,8,0),"")</f>
        <v/>
      </c>
      <c r="BT445" s="69" t="str">
        <f aca="false">IF(BF445&gt;0, IF(BK445="smrk",  VLOOKUP(VLOOKUP(BD445,'Pril9-K3'!$L$8:$M$207,2,0),'Pril9-K3'!$A$8:$J$16,LOOKUP(BN445,'Pril9-K3'!$A$7:$J$7,'Pril9-K3'!$A$5:$J$5),0), IF(AND(BK445&lt;&gt;"smrk",'Vstupní data'!AK445&lt;&gt;""),'Vstupní data'!AK445,   VLOOKUP(VLOOKUP(BD445,'Pril9-K3'!$L$8:$M$207,2,0),'Pril9-K3'!$A$8:$J$16,LOOKUP(BN445,'Pril9-K3'!$A$7:$J$7,'Pril9-K3'!$A$5:$J$5),0)   )),   "")</f>
        <v/>
      </c>
      <c r="BV445" s="69" t="n">
        <f aca="false">'Vstupní data'!AJ445</f>
        <v>0</v>
      </c>
      <c r="BW445" s="69" t="n">
        <f aca="false">IF(BF445&gt;0,IF(J445&gt;0,J445,K445*H445/100),0)</f>
        <v>0</v>
      </c>
      <c r="BX445" s="69" t="n">
        <f aca="false">IF(BF445&gt;0,IF(BJ445&gt;BL445,BL445,BJ445),0)</f>
        <v>0</v>
      </c>
      <c r="BY445" s="69" t="n">
        <f aca="false">IF(BD445=0,0,IF(AND(BX445&gt;0,BX445&lt;=5),  IF(AND(BX445&gt;0,BX445&lt;=5),VLOOKUP(BK445,'Pril1-THLPa'!$A$6:$F$18,IF(AND(BX445&gt;0,BX445&lt;=5),LOOKUP(BX445,'Pril1-THLPa'!$B$5:$F$5,'Pril1-THLPa'!$B$4:$F$4),""),0),""),  IF(BX445&gt;5,BO445+BP445*(BX445-5)+BQ445*POWER(BX445-5,2)+BR445*POWER(BX445-5,3)+BS445*POWER(BX445-5,4),"")))</f>
        <v>0</v>
      </c>
      <c r="BZ445" s="69" t="n">
        <f aca="false">IF(BY445&gt;0,BY445*BI445/10*BW445*(100+BV445)/100,0)</f>
        <v>0</v>
      </c>
      <c r="CA445" s="69" t="n">
        <f aca="false">IF(BD445&gt;0,BX445-IF(BD445&gt;BX445,BX445,BD445),0)</f>
        <v>0</v>
      </c>
      <c r="CB445" s="69" t="n">
        <f aca="false">POWER(1.01,CA445)</f>
        <v>1</v>
      </c>
      <c r="CC445" s="69" t="n">
        <f aca="false">IF(BF445&gt;0,IF(BF445&gt;BH445,1,BF445/BH445),0)</f>
        <v>0</v>
      </c>
      <c r="CD445" s="72" t="n">
        <f aca="false">IF(BD445=0,0,IF(BF445&gt;0,ROUND(IF(CB445&lt;&gt;0,BZ445*BT445*1/CB445*CC445,0),0),0))</f>
        <v>0</v>
      </c>
      <c r="CE445" s="73" t="str">
        <f aca="false">IF(BF445&gt;0,IF(BF445&gt;BH445,CD445/BF445,CD445/BH445),"")</f>
        <v/>
      </c>
      <c r="CF445" s="69" t="n">
        <f aca="false">'Vstupní data'!AM445</f>
        <v>0</v>
      </c>
      <c r="CG445" s="69" t="n">
        <f aca="false">'Vstupní data'!AN445</f>
        <v>0</v>
      </c>
      <c r="CH445" s="69" t="n">
        <f aca="false">'Vstupní data'!AO445</f>
        <v>0</v>
      </c>
      <c r="CI445" s="69" t="n">
        <f aca="false">'Vstupní data'!AP445</f>
        <v>0</v>
      </c>
      <c r="CJ445" s="72" t="n">
        <f aca="false">ROUND(CH445*CI445,0)</f>
        <v>0</v>
      </c>
      <c r="CK445" s="74" t="str">
        <f aca="false">IF(OR(AA445&gt;0,BB445&gt;0,CD445&gt;0,CJ445&gt;0),AA445+BB445+CD445+CJ445,"")</f>
        <v/>
      </c>
    </row>
    <row r="446" customFormat="false" ht="12.8" hidden="false" customHeight="false" outlineLevel="0" collapsed="false">
      <c r="A446" s="66" t="n">
        <f aca="false">'Vstupní data'!A446</f>
        <v>0</v>
      </c>
      <c r="F446" s="66" t="str">
        <f aca="false">CONCATENATE('Vstupní data'!F446,'Vstupní data'!G446,'Vstupní data'!H446,'Vstupní data'!I446)</f>
        <v/>
      </c>
      <c r="G446" s="66"/>
      <c r="H446" s="66" t="n">
        <f aca="false">'Vstupní data'!K446</f>
        <v>0</v>
      </c>
      <c r="I446" s="66" t="n">
        <f aca="false">'Vstupní data'!L446</f>
        <v>0</v>
      </c>
      <c r="J446" s="66" t="n">
        <f aca="false">'Vstupní data'!K446*'Vstupní data'!M446/100</f>
        <v>0</v>
      </c>
      <c r="L446" s="66" t="n">
        <f aca="false">IF('Vstupní data'!N446="prostokořenný",0,IF('Vstupní data'!N446="krytokořenný","k",IF('Vstupní data'!N446="poloodrostky nebo odrostky, prostokořenné i krytokořenné","po",0)))</f>
        <v>0</v>
      </c>
      <c r="N446" s="66"/>
      <c r="O446" s="66" t="n">
        <f aca="false">'Vstupní data'!O446</f>
        <v>0</v>
      </c>
      <c r="P446" s="66" t="n">
        <f aca="false">IF(O446&gt;0,VLOOKUP(CONCATENATE(VLOOKUP(I446,'Pril3-drev'!$H$5:$K$83,4,0),"-",'Vstupní data'!R446),K2!$C$15:$D$23,2,0),0)</f>
        <v>0</v>
      </c>
      <c r="Q446" s="66" t="n">
        <f aca="false">IF(O446&gt;0,VLOOKUP(I446,'Pril3-drev'!$H$5:$I$83,2,0),0)</f>
        <v>0</v>
      </c>
      <c r="R446" s="66" t="n">
        <f aca="false">IF(Q446&gt;0,VLOOKUP(Q446,'Pril6-okus'!$A$5:$B$17,2,0),0)</f>
        <v>0</v>
      </c>
      <c r="S446" s="66" t="n">
        <f aca="false">IF(O446&gt;0,VLOOKUP(I446,'Pril3-drev'!$H$5:$J$83,3,0),0)</f>
        <v>0</v>
      </c>
      <c r="T446" s="66" t="str">
        <f aca="false">IF(O446&gt;0,IF(L446="k",0.9*VLOOKUP(S446,'ha-pocty-vyhl'!$A$5:$B$20,2,0),IF(L446="po",0.8*VLOOKUP(S446,'ha-pocty-vyhl'!$A$5:$B$20,2,0),VLOOKUP(S446,'ha-pocty-vyhl'!$A$5:$B$20,2,0))),"")</f>
        <v/>
      </c>
      <c r="U446" s="66" t="n">
        <f aca="false">'Vstupní data'!P446</f>
        <v>0</v>
      </c>
      <c r="V446" s="66" t="n">
        <f aca="false">IF(O446&gt;0,1.3*T446*1000*Z446/10000,0)</f>
        <v>0</v>
      </c>
      <c r="W446" s="66" t="n">
        <f aca="false">IF(O446&gt;0,1.3*T446*1000*Z446/10000,0)</f>
        <v>0</v>
      </c>
      <c r="X446" s="66" t="n">
        <f aca="false">IF(O446&gt;0,IF(O446&gt;V446,V446,O446),0)</f>
        <v>0</v>
      </c>
      <c r="Y446" s="66" t="n">
        <f aca="false">IF(O446&gt;0,IF(IF(U446&gt;W446,W446,U446)&lt;X446,W446,IF(U446&gt;W446,W446,U446)),0)</f>
        <v>0</v>
      </c>
      <c r="Z446" s="66" t="n">
        <f aca="false">IF(O446&gt;0,IF(J446&gt;0,J446,K446*H446/100),0)</f>
        <v>0</v>
      </c>
      <c r="AA446" s="67" t="n">
        <f aca="false">IF(O446&gt;0,CEILING(R446*P446*X446/Y446*Z446,1),0)</f>
        <v>0</v>
      </c>
      <c r="AB446" s="68" t="n">
        <f aca="false">IF(O446&gt;0,AA446/O446,0)</f>
        <v>0</v>
      </c>
      <c r="AC446" s="66" t="n">
        <f aca="false">'Vstupní data'!W446</f>
        <v>0</v>
      </c>
      <c r="AI446" s="66" t="str">
        <f aca="false">IF(OR('Vstupní data'!T446&gt;0,'Vstupní data'!U446&gt;0),VLOOKUP(I446,'Pril3-drev'!$H$5:$J$83,3,0),"")</f>
        <v/>
      </c>
      <c r="AJ446" s="66" t="n">
        <f aca="false">IF('Vstupní data'!V446="prostokořenný",0,IF('Vstupní data'!V446="krytokořenný","k",IF('Vstupní data'!V446="poloodrostky nebo odrostky, prostokořenné i krytokořenné","po",0)))</f>
        <v>0</v>
      </c>
      <c r="AK446" s="66" t="n">
        <f aca="false">IF(OR('Vstupní data'!T446&gt;0,'Vstupní data'!U446&gt;0),IF(AJ446="k",0.9*VLOOKUP(AI446,'ha-pocty-vyhl'!$A$5:$B$20,2,0),IF(AJ446="po",0.8*VLOOKUP(AI446,'ha-pocty-vyhl'!$A$5:$B$20,2,0),VLOOKUP(AI446,'ha-pocty-vyhl'!$A$5:$B$20,2,0))),0)</f>
        <v>0</v>
      </c>
      <c r="AL446" s="66" t="n">
        <f aca="false">IF(OR('Vstupní data'!T446&gt;0,'Vstupní data'!U446&gt;0),'Vstupní data'!K446*'Vstupní data'!M446/100,0)</f>
        <v>0</v>
      </c>
      <c r="AM446" s="66" t="n">
        <f aca="false">IF(OR('Vstupní data'!T446&gt;0,'Vstupní data'!U446&gt;0),IF('Vstupní data'!T446&gt;0,'Vstupní data'!T446,ROUND(10*'Vstupní data'!U446/AK446,0)),0)</f>
        <v>0</v>
      </c>
      <c r="AN446" s="69" t="n">
        <f aca="false">IF('Vstupní data'!T446&gt;0,   IF('Vstupní data'!T446&lt;=AL446,'Vstupní data'!T446,AL446),   IF(AM446&lt;AL446,AM446,AL446))</f>
        <v>0</v>
      </c>
      <c r="AO446" s="69" t="n">
        <f aca="false">'Vstupní data'!X446</f>
        <v>0</v>
      </c>
      <c r="AP446" s="66" t="n">
        <f aca="false">IF(OR('Vstupní data'!T446&gt;0,'Vstupní data'!U446&gt;0),IF(I446&lt;&gt;0,VLOOKUP(I446,'Pril3-drev'!$H$5:$I$83,2,0),0),0)</f>
        <v>0</v>
      </c>
      <c r="AQ446" s="66" t="n">
        <f aca="false">'Vstupní data'!Y446</f>
        <v>0</v>
      </c>
      <c r="AR446" s="66" t="str">
        <f aca="false">IF(AC446&gt;5,   IF('Vstupní data'!Y446&gt;0,   VLOOKUP(VLOOKUP(CONCATENATE(VLOOKUP(I446,'Pril3-drev'!$H$4:$L$83,5,0),AC446),'Pril3-drev'!$Q$4:$R$2803,2,0),'AVB-BS'!$C$5:$S$29 ,LOOKUP(AQ446,'AVB-BS'!$D$3:$S$3,'AVB-BS'!$D$1:$S$1) ,0 )   ,   IF('Vstupní data'!Z446&gt;0,'Vstupní data'!Z446,0)) , "")</f>
        <v/>
      </c>
      <c r="AS446" s="70" t="str">
        <f aca="false">IF(AC446&gt;5,VLOOKUP(CONCATENATE(AP446,AR446),'Pril1-THLPa'!$H$6:$N$96,4,0),"")</f>
        <v/>
      </c>
      <c r="AT446" s="70" t="str">
        <f aca="false">IF(AC446&gt;5,VLOOKUP(CONCATENATE(AP446,AR446),'Pril1-THLPa'!$H$6:$N$96,5,0),"")</f>
        <v/>
      </c>
      <c r="AU446" s="70" t="str">
        <f aca="false">IF(AC446&gt;5,VLOOKUP(CONCATENATE(AP446,AR446),'Pril1-THLPa'!$H$6:$N$96,6,0),"")</f>
        <v/>
      </c>
      <c r="AV446" s="70" t="str">
        <f aca="false">IF(AC446&gt;5,VLOOKUP(CONCATENATE(AP446,AR446),'Pril1-THLPa'!$H$6:$N$96,7,0),"")</f>
        <v/>
      </c>
      <c r="AW446" s="70" t="str">
        <f aca="false">IF(AC446&gt;5,VLOOKUP(CONCATENATE(AP446,AR446),'Pril1-THLPa'!$H$6:$O$96,8,0),"")</f>
        <v/>
      </c>
      <c r="AX446" s="66" t="n">
        <f aca="false">IF(AC446&gt;0,IF(AND(AC446&gt;0,AC446&lt;=5),VLOOKUP(AP446,'Pril1-THLPa'!$A$6:$F$18,LOOKUP(AC446,'Pril1-THLPa'!$B$5:$F$5,'Pril1-THLPa'!$B$4:$F$4),0),AS446+AT446*(AC446-5)+AU446*POWER(AC446-5,2)+AV446*POWER(AC446-5,3)+AW446*POWER(AC446-5,4)),0)</f>
        <v>0</v>
      </c>
      <c r="AY446" s="71"/>
      <c r="AZ446" s="66" t="n">
        <f aca="false">'Vstupní data'!AA446</f>
        <v>0</v>
      </c>
      <c r="BA446" s="66" t="n">
        <f aca="false">IF(OR('Vstupní data'!T446&gt;0,'Vstupní data'!U446&gt;0),IF(AC446&lt;&gt;"",AX446*AO446/10*(100+AZ446)/100,0),0)</f>
        <v>0</v>
      </c>
      <c r="BB446" s="67" t="n">
        <f aca="false">IF(AC446&lt;&gt;"",ROUND(BA446*AN446,0),0)</f>
        <v>0</v>
      </c>
      <c r="BC446" s="68" t="str">
        <f aca="false">IF(AE446&gt;0,BB446/AE446,"")</f>
        <v/>
      </c>
      <c r="BD446" s="66" t="n">
        <f aca="false">'Vstupní data'!AE446</f>
        <v>0</v>
      </c>
      <c r="BF446" s="66" t="n">
        <f aca="false">'Vstupní data'!AC446</f>
        <v>0</v>
      </c>
      <c r="BH446" s="66" t="n">
        <f aca="false">'Vstupní data'!AD446</f>
        <v>0</v>
      </c>
      <c r="BI446" s="66" t="n">
        <f aca="false">'Vstupní data'!AF446</f>
        <v>0</v>
      </c>
      <c r="BJ446" s="69" t="n">
        <f aca="false">'Vstupní data'!AG446</f>
        <v>0</v>
      </c>
      <c r="BK446" s="69" t="n">
        <f aca="false">IF(BF446&lt;&gt;0,VLOOKUP(I446,'Pril3-drev'!$H$5:$I$83,2,0),0)</f>
        <v>0</v>
      </c>
      <c r="BL446" s="69" t="n">
        <f aca="false">IF(BF446&lt;&gt;0,VLOOKUP(BK446,'Pril3-drev'!$A$5:$C$17,3,0),0)</f>
        <v>0</v>
      </c>
      <c r="BM446" s="69" t="n">
        <f aca="false">'Vstupní data'!AH446</f>
        <v>0</v>
      </c>
      <c r="BN446" s="69" t="n">
        <f aca="false">IF('Vstupní data'!AH446&gt;0,   VLOOKUP(VLOOKUP(CONCATENATE(VLOOKUP(I446,'Pril3-drev'!$H$4:$L$83,5,0),BD446),'Pril3-drev'!$Q$4:$R$2803,2,0),'AVB-BS'!$C$5:$S$29 ,LOOKUP(BM446,'AVB-BS'!$D$3:$S$3,'AVB-BS'!$D$1:$S$1) ,0 )   ,   IF('Vstupní data'!AI446&gt;0,'Vstupní data'!AI446,0))</f>
        <v>0</v>
      </c>
      <c r="BO446" s="69" t="str">
        <f aca="false">IF(BX446&gt;5,VLOOKUP(CONCATENATE(BK446,BN446),'Pril1-THLPa'!$H$6:$N$96,4,0),"")</f>
        <v/>
      </c>
      <c r="BP446" s="69" t="str">
        <f aca="false">IF(BX446&gt;5,VLOOKUP(CONCATENATE(BK446,BN446),'Pril1-THLPa'!$H$6:$N$96,5,0),"")</f>
        <v/>
      </c>
      <c r="BQ446" s="69" t="str">
        <f aca="false">IF(BX446&gt;5,VLOOKUP(CONCATENATE(BK446,BN446),'Pril1-THLPa'!$H$6:$N$96,6,0),"")</f>
        <v/>
      </c>
      <c r="BR446" s="69" t="str">
        <f aca="false">IF(BX446&gt;5,VLOOKUP(CONCATENATE(BK446,BN446),'Pril1-THLPa'!$H$6:$N$96,7,0),"")</f>
        <v/>
      </c>
      <c r="BS446" s="69" t="str">
        <f aca="false">IF(BX446&gt;5,VLOOKUP(CONCATENATE(BK446,BN446),'Pril1-THLPa'!$H$6:$O$96,8,0),"")</f>
        <v/>
      </c>
      <c r="BT446" s="69" t="str">
        <f aca="false">IF(BF446&gt;0, IF(BK446="smrk",  VLOOKUP(VLOOKUP(BD446,'Pril9-K3'!$L$8:$M$207,2,0),'Pril9-K3'!$A$8:$J$16,LOOKUP(BN446,'Pril9-K3'!$A$7:$J$7,'Pril9-K3'!$A$5:$J$5),0), IF(AND(BK446&lt;&gt;"smrk",'Vstupní data'!AK446&lt;&gt;""),'Vstupní data'!AK446,   VLOOKUP(VLOOKUP(BD446,'Pril9-K3'!$L$8:$M$207,2,0),'Pril9-K3'!$A$8:$J$16,LOOKUP(BN446,'Pril9-K3'!$A$7:$J$7,'Pril9-K3'!$A$5:$J$5),0)   )),   "")</f>
        <v/>
      </c>
      <c r="BV446" s="69" t="n">
        <f aca="false">'Vstupní data'!AJ446</f>
        <v>0</v>
      </c>
      <c r="BW446" s="69" t="n">
        <f aca="false">IF(BF446&gt;0,IF(J446&gt;0,J446,K446*H446/100),0)</f>
        <v>0</v>
      </c>
      <c r="BX446" s="69" t="n">
        <f aca="false">IF(BF446&gt;0,IF(BJ446&gt;BL446,BL446,BJ446),0)</f>
        <v>0</v>
      </c>
      <c r="BY446" s="69" t="n">
        <f aca="false">IF(BD446=0,0,IF(AND(BX446&gt;0,BX446&lt;=5),  IF(AND(BX446&gt;0,BX446&lt;=5),VLOOKUP(BK446,'Pril1-THLPa'!$A$6:$F$18,IF(AND(BX446&gt;0,BX446&lt;=5),LOOKUP(BX446,'Pril1-THLPa'!$B$5:$F$5,'Pril1-THLPa'!$B$4:$F$4),""),0),""),  IF(BX446&gt;5,BO446+BP446*(BX446-5)+BQ446*POWER(BX446-5,2)+BR446*POWER(BX446-5,3)+BS446*POWER(BX446-5,4),"")))</f>
        <v>0</v>
      </c>
      <c r="BZ446" s="69" t="n">
        <f aca="false">IF(BY446&gt;0,BY446*BI446/10*BW446*(100+BV446)/100,0)</f>
        <v>0</v>
      </c>
      <c r="CA446" s="69" t="n">
        <f aca="false">IF(BD446&gt;0,BX446-IF(BD446&gt;BX446,BX446,BD446),0)</f>
        <v>0</v>
      </c>
      <c r="CB446" s="69" t="n">
        <f aca="false">POWER(1.01,CA446)</f>
        <v>1</v>
      </c>
      <c r="CC446" s="69" t="n">
        <f aca="false">IF(BF446&gt;0,IF(BF446&gt;BH446,1,BF446/BH446),0)</f>
        <v>0</v>
      </c>
      <c r="CD446" s="72" t="n">
        <f aca="false">IF(BD446=0,0,IF(BF446&gt;0,ROUND(IF(CB446&lt;&gt;0,BZ446*BT446*1/CB446*CC446,0),0),0))</f>
        <v>0</v>
      </c>
      <c r="CE446" s="73" t="str">
        <f aca="false">IF(BF446&gt;0,IF(BF446&gt;BH446,CD446/BF446,CD446/BH446),"")</f>
        <v/>
      </c>
      <c r="CF446" s="69" t="n">
        <f aca="false">'Vstupní data'!AM446</f>
        <v>0</v>
      </c>
      <c r="CG446" s="69" t="n">
        <f aca="false">'Vstupní data'!AN446</f>
        <v>0</v>
      </c>
      <c r="CH446" s="69" t="n">
        <f aca="false">'Vstupní data'!AO446</f>
        <v>0</v>
      </c>
      <c r="CI446" s="69" t="n">
        <f aca="false">'Vstupní data'!AP446</f>
        <v>0</v>
      </c>
      <c r="CJ446" s="72" t="n">
        <f aca="false">ROUND(CH446*CI446,0)</f>
        <v>0</v>
      </c>
      <c r="CK446" s="74" t="str">
        <f aca="false">IF(OR(AA446&gt;0,BB446&gt;0,CD446&gt;0,CJ446&gt;0),AA446+BB446+CD446+CJ446,"")</f>
        <v/>
      </c>
    </row>
    <row r="447" customFormat="false" ht="12.8" hidden="false" customHeight="false" outlineLevel="0" collapsed="false">
      <c r="A447" s="66" t="n">
        <f aca="false">'Vstupní data'!A447</f>
        <v>0</v>
      </c>
      <c r="F447" s="66" t="str">
        <f aca="false">CONCATENATE('Vstupní data'!F447,'Vstupní data'!G447,'Vstupní data'!H447,'Vstupní data'!I447)</f>
        <v/>
      </c>
      <c r="G447" s="66"/>
      <c r="H447" s="66" t="n">
        <f aca="false">'Vstupní data'!K447</f>
        <v>0</v>
      </c>
      <c r="I447" s="66" t="n">
        <f aca="false">'Vstupní data'!L447</f>
        <v>0</v>
      </c>
      <c r="J447" s="66" t="n">
        <f aca="false">'Vstupní data'!K447*'Vstupní data'!M447/100</f>
        <v>0</v>
      </c>
      <c r="L447" s="66" t="n">
        <f aca="false">IF('Vstupní data'!N447="prostokořenný",0,IF('Vstupní data'!N447="krytokořenný","k",IF('Vstupní data'!N447="poloodrostky nebo odrostky, prostokořenné i krytokořenné","po",0)))</f>
        <v>0</v>
      </c>
      <c r="N447" s="66"/>
      <c r="O447" s="66" t="n">
        <f aca="false">'Vstupní data'!O447</f>
        <v>0</v>
      </c>
      <c r="P447" s="66" t="n">
        <f aca="false">IF(O447&gt;0,VLOOKUP(CONCATENATE(VLOOKUP(I447,'Pril3-drev'!$H$5:$K$83,4,0),"-",'Vstupní data'!R447),K2!$C$15:$D$23,2,0),0)</f>
        <v>0</v>
      </c>
      <c r="Q447" s="66" t="n">
        <f aca="false">IF(O447&gt;0,VLOOKUP(I447,'Pril3-drev'!$H$5:$I$83,2,0),0)</f>
        <v>0</v>
      </c>
      <c r="R447" s="66" t="n">
        <f aca="false">IF(Q447&gt;0,VLOOKUP(Q447,'Pril6-okus'!$A$5:$B$17,2,0),0)</f>
        <v>0</v>
      </c>
      <c r="S447" s="66" t="n">
        <f aca="false">IF(O447&gt;0,VLOOKUP(I447,'Pril3-drev'!$H$5:$J$83,3,0),0)</f>
        <v>0</v>
      </c>
      <c r="T447" s="66" t="str">
        <f aca="false">IF(O447&gt;0,IF(L447="k",0.9*VLOOKUP(S447,'ha-pocty-vyhl'!$A$5:$B$20,2,0),IF(L447="po",0.8*VLOOKUP(S447,'ha-pocty-vyhl'!$A$5:$B$20,2,0),VLOOKUP(S447,'ha-pocty-vyhl'!$A$5:$B$20,2,0))),"")</f>
        <v/>
      </c>
      <c r="U447" s="66" t="n">
        <f aca="false">'Vstupní data'!P447</f>
        <v>0</v>
      </c>
      <c r="V447" s="66" t="n">
        <f aca="false">IF(O447&gt;0,1.3*T447*1000*Z447/10000,0)</f>
        <v>0</v>
      </c>
      <c r="W447" s="66" t="n">
        <f aca="false">IF(O447&gt;0,1.3*T447*1000*Z447/10000,0)</f>
        <v>0</v>
      </c>
      <c r="X447" s="66" t="n">
        <f aca="false">IF(O447&gt;0,IF(O447&gt;V447,V447,O447),0)</f>
        <v>0</v>
      </c>
      <c r="Y447" s="66" t="n">
        <f aca="false">IF(O447&gt;0,IF(IF(U447&gt;W447,W447,U447)&lt;X447,W447,IF(U447&gt;W447,W447,U447)),0)</f>
        <v>0</v>
      </c>
      <c r="Z447" s="66" t="n">
        <f aca="false">IF(O447&gt;0,IF(J447&gt;0,J447,K447*H447/100),0)</f>
        <v>0</v>
      </c>
      <c r="AA447" s="67" t="n">
        <f aca="false">IF(O447&gt;0,CEILING(R447*P447*X447/Y447*Z447,1),0)</f>
        <v>0</v>
      </c>
      <c r="AB447" s="68" t="n">
        <f aca="false">IF(O447&gt;0,AA447/O447,0)</f>
        <v>0</v>
      </c>
      <c r="AC447" s="66" t="n">
        <f aca="false">'Vstupní data'!W447</f>
        <v>0</v>
      </c>
      <c r="AI447" s="66" t="str">
        <f aca="false">IF(OR('Vstupní data'!T447&gt;0,'Vstupní data'!U447&gt;0),VLOOKUP(I447,'Pril3-drev'!$H$5:$J$83,3,0),"")</f>
        <v/>
      </c>
      <c r="AJ447" s="66" t="n">
        <f aca="false">IF('Vstupní data'!V447="prostokořenný",0,IF('Vstupní data'!V447="krytokořenný","k",IF('Vstupní data'!V447="poloodrostky nebo odrostky, prostokořenné i krytokořenné","po",0)))</f>
        <v>0</v>
      </c>
      <c r="AK447" s="66" t="n">
        <f aca="false">IF(OR('Vstupní data'!T447&gt;0,'Vstupní data'!U447&gt;0),IF(AJ447="k",0.9*VLOOKUP(AI447,'ha-pocty-vyhl'!$A$5:$B$20,2,0),IF(AJ447="po",0.8*VLOOKUP(AI447,'ha-pocty-vyhl'!$A$5:$B$20,2,0),VLOOKUP(AI447,'ha-pocty-vyhl'!$A$5:$B$20,2,0))),0)</f>
        <v>0</v>
      </c>
      <c r="AL447" s="66" t="n">
        <f aca="false">IF(OR('Vstupní data'!T447&gt;0,'Vstupní data'!U447&gt;0),'Vstupní data'!K447*'Vstupní data'!M447/100,0)</f>
        <v>0</v>
      </c>
      <c r="AM447" s="66" t="n">
        <f aca="false">IF(OR('Vstupní data'!T447&gt;0,'Vstupní data'!U447&gt;0),IF('Vstupní data'!T447&gt;0,'Vstupní data'!T447,ROUND(10*'Vstupní data'!U447/AK447,0)),0)</f>
        <v>0</v>
      </c>
      <c r="AN447" s="69" t="n">
        <f aca="false">IF('Vstupní data'!T447&gt;0,   IF('Vstupní data'!T447&lt;=AL447,'Vstupní data'!T447,AL447),   IF(AM447&lt;AL447,AM447,AL447))</f>
        <v>0</v>
      </c>
      <c r="AO447" s="69" t="n">
        <f aca="false">'Vstupní data'!X447</f>
        <v>0</v>
      </c>
      <c r="AP447" s="66" t="n">
        <f aca="false">IF(OR('Vstupní data'!T447&gt;0,'Vstupní data'!U447&gt;0),IF(I447&lt;&gt;0,VLOOKUP(I447,'Pril3-drev'!$H$5:$I$83,2,0),0),0)</f>
        <v>0</v>
      </c>
      <c r="AQ447" s="66" t="n">
        <f aca="false">'Vstupní data'!Y447</f>
        <v>0</v>
      </c>
      <c r="AR447" s="66" t="str">
        <f aca="false">IF(AC447&gt;5,   IF('Vstupní data'!Y447&gt;0,   VLOOKUP(VLOOKUP(CONCATENATE(VLOOKUP(I447,'Pril3-drev'!$H$4:$L$83,5,0),AC447),'Pril3-drev'!$Q$4:$R$2803,2,0),'AVB-BS'!$C$5:$S$29 ,LOOKUP(AQ447,'AVB-BS'!$D$3:$S$3,'AVB-BS'!$D$1:$S$1) ,0 )   ,   IF('Vstupní data'!Z447&gt;0,'Vstupní data'!Z447,0)) , "")</f>
        <v/>
      </c>
      <c r="AS447" s="70" t="str">
        <f aca="false">IF(AC447&gt;5,VLOOKUP(CONCATENATE(AP447,AR447),'Pril1-THLPa'!$H$6:$N$96,4,0),"")</f>
        <v/>
      </c>
      <c r="AT447" s="70" t="str">
        <f aca="false">IF(AC447&gt;5,VLOOKUP(CONCATENATE(AP447,AR447),'Pril1-THLPa'!$H$6:$N$96,5,0),"")</f>
        <v/>
      </c>
      <c r="AU447" s="70" t="str">
        <f aca="false">IF(AC447&gt;5,VLOOKUP(CONCATENATE(AP447,AR447),'Pril1-THLPa'!$H$6:$N$96,6,0),"")</f>
        <v/>
      </c>
      <c r="AV447" s="70" t="str">
        <f aca="false">IF(AC447&gt;5,VLOOKUP(CONCATENATE(AP447,AR447),'Pril1-THLPa'!$H$6:$N$96,7,0),"")</f>
        <v/>
      </c>
      <c r="AW447" s="70" t="str">
        <f aca="false">IF(AC447&gt;5,VLOOKUP(CONCATENATE(AP447,AR447),'Pril1-THLPa'!$H$6:$O$96,8,0),"")</f>
        <v/>
      </c>
      <c r="AX447" s="66" t="n">
        <f aca="false">IF(AC447&gt;0,IF(AND(AC447&gt;0,AC447&lt;=5),VLOOKUP(AP447,'Pril1-THLPa'!$A$6:$F$18,LOOKUP(AC447,'Pril1-THLPa'!$B$5:$F$5,'Pril1-THLPa'!$B$4:$F$4),0),AS447+AT447*(AC447-5)+AU447*POWER(AC447-5,2)+AV447*POWER(AC447-5,3)+AW447*POWER(AC447-5,4)),0)</f>
        <v>0</v>
      </c>
      <c r="AY447" s="71"/>
      <c r="AZ447" s="66" t="n">
        <f aca="false">'Vstupní data'!AA447</f>
        <v>0</v>
      </c>
      <c r="BA447" s="66" t="n">
        <f aca="false">IF(OR('Vstupní data'!T447&gt;0,'Vstupní data'!U447&gt;0),IF(AC447&lt;&gt;"",AX447*AO447/10*(100+AZ447)/100,0),0)</f>
        <v>0</v>
      </c>
      <c r="BB447" s="67" t="n">
        <f aca="false">IF(AC447&lt;&gt;"",ROUND(BA447*AN447,0),0)</f>
        <v>0</v>
      </c>
      <c r="BC447" s="68" t="str">
        <f aca="false">IF(AE447&gt;0,BB447/AE447,"")</f>
        <v/>
      </c>
      <c r="BD447" s="66" t="n">
        <f aca="false">'Vstupní data'!AE447</f>
        <v>0</v>
      </c>
      <c r="BF447" s="66" t="n">
        <f aca="false">'Vstupní data'!AC447</f>
        <v>0</v>
      </c>
      <c r="BH447" s="66" t="n">
        <f aca="false">'Vstupní data'!AD447</f>
        <v>0</v>
      </c>
      <c r="BI447" s="66" t="n">
        <f aca="false">'Vstupní data'!AF447</f>
        <v>0</v>
      </c>
      <c r="BJ447" s="69" t="n">
        <f aca="false">'Vstupní data'!AG447</f>
        <v>0</v>
      </c>
      <c r="BK447" s="69" t="n">
        <f aca="false">IF(BF447&lt;&gt;0,VLOOKUP(I447,'Pril3-drev'!$H$5:$I$83,2,0),0)</f>
        <v>0</v>
      </c>
      <c r="BL447" s="69" t="n">
        <f aca="false">IF(BF447&lt;&gt;0,VLOOKUP(BK447,'Pril3-drev'!$A$5:$C$17,3,0),0)</f>
        <v>0</v>
      </c>
      <c r="BM447" s="69" t="n">
        <f aca="false">'Vstupní data'!AH447</f>
        <v>0</v>
      </c>
      <c r="BN447" s="69" t="n">
        <f aca="false">IF('Vstupní data'!AH447&gt;0,   VLOOKUP(VLOOKUP(CONCATENATE(VLOOKUP(I447,'Pril3-drev'!$H$4:$L$83,5,0),BD447),'Pril3-drev'!$Q$4:$R$2803,2,0),'AVB-BS'!$C$5:$S$29 ,LOOKUP(BM447,'AVB-BS'!$D$3:$S$3,'AVB-BS'!$D$1:$S$1) ,0 )   ,   IF('Vstupní data'!AI447&gt;0,'Vstupní data'!AI447,0))</f>
        <v>0</v>
      </c>
      <c r="BO447" s="69" t="str">
        <f aca="false">IF(BX447&gt;5,VLOOKUP(CONCATENATE(BK447,BN447),'Pril1-THLPa'!$H$6:$N$96,4,0),"")</f>
        <v/>
      </c>
      <c r="BP447" s="69" t="str">
        <f aca="false">IF(BX447&gt;5,VLOOKUP(CONCATENATE(BK447,BN447),'Pril1-THLPa'!$H$6:$N$96,5,0),"")</f>
        <v/>
      </c>
      <c r="BQ447" s="69" t="str">
        <f aca="false">IF(BX447&gt;5,VLOOKUP(CONCATENATE(BK447,BN447),'Pril1-THLPa'!$H$6:$N$96,6,0),"")</f>
        <v/>
      </c>
      <c r="BR447" s="69" t="str">
        <f aca="false">IF(BX447&gt;5,VLOOKUP(CONCATENATE(BK447,BN447),'Pril1-THLPa'!$H$6:$N$96,7,0),"")</f>
        <v/>
      </c>
      <c r="BS447" s="69" t="str">
        <f aca="false">IF(BX447&gt;5,VLOOKUP(CONCATENATE(BK447,BN447),'Pril1-THLPa'!$H$6:$O$96,8,0),"")</f>
        <v/>
      </c>
      <c r="BT447" s="69" t="str">
        <f aca="false">IF(BF447&gt;0, IF(BK447="smrk",  VLOOKUP(VLOOKUP(BD447,'Pril9-K3'!$L$8:$M$207,2,0),'Pril9-K3'!$A$8:$J$16,LOOKUP(BN447,'Pril9-K3'!$A$7:$J$7,'Pril9-K3'!$A$5:$J$5),0), IF(AND(BK447&lt;&gt;"smrk",'Vstupní data'!AK447&lt;&gt;""),'Vstupní data'!AK447,   VLOOKUP(VLOOKUP(BD447,'Pril9-K3'!$L$8:$M$207,2,0),'Pril9-K3'!$A$8:$J$16,LOOKUP(BN447,'Pril9-K3'!$A$7:$J$7,'Pril9-K3'!$A$5:$J$5),0)   )),   "")</f>
        <v/>
      </c>
      <c r="BV447" s="69" t="n">
        <f aca="false">'Vstupní data'!AJ447</f>
        <v>0</v>
      </c>
      <c r="BW447" s="69" t="n">
        <f aca="false">IF(BF447&gt;0,IF(J447&gt;0,J447,K447*H447/100),0)</f>
        <v>0</v>
      </c>
      <c r="BX447" s="69" t="n">
        <f aca="false">IF(BF447&gt;0,IF(BJ447&gt;BL447,BL447,BJ447),0)</f>
        <v>0</v>
      </c>
      <c r="BY447" s="69" t="n">
        <f aca="false">IF(BD447=0,0,IF(AND(BX447&gt;0,BX447&lt;=5),  IF(AND(BX447&gt;0,BX447&lt;=5),VLOOKUP(BK447,'Pril1-THLPa'!$A$6:$F$18,IF(AND(BX447&gt;0,BX447&lt;=5),LOOKUP(BX447,'Pril1-THLPa'!$B$5:$F$5,'Pril1-THLPa'!$B$4:$F$4),""),0),""),  IF(BX447&gt;5,BO447+BP447*(BX447-5)+BQ447*POWER(BX447-5,2)+BR447*POWER(BX447-5,3)+BS447*POWER(BX447-5,4),"")))</f>
        <v>0</v>
      </c>
      <c r="BZ447" s="69" t="n">
        <f aca="false">IF(BY447&gt;0,BY447*BI447/10*BW447*(100+BV447)/100,0)</f>
        <v>0</v>
      </c>
      <c r="CA447" s="69" t="n">
        <f aca="false">IF(BD447&gt;0,BX447-IF(BD447&gt;BX447,BX447,BD447),0)</f>
        <v>0</v>
      </c>
      <c r="CB447" s="69" t="n">
        <f aca="false">POWER(1.01,CA447)</f>
        <v>1</v>
      </c>
      <c r="CC447" s="69" t="n">
        <f aca="false">IF(BF447&gt;0,IF(BF447&gt;BH447,1,BF447/BH447),0)</f>
        <v>0</v>
      </c>
      <c r="CD447" s="72" t="n">
        <f aca="false">IF(BD447=0,0,IF(BF447&gt;0,ROUND(IF(CB447&lt;&gt;0,BZ447*BT447*1/CB447*CC447,0),0),0))</f>
        <v>0</v>
      </c>
      <c r="CE447" s="73" t="str">
        <f aca="false">IF(BF447&gt;0,IF(BF447&gt;BH447,CD447/BF447,CD447/BH447),"")</f>
        <v/>
      </c>
      <c r="CF447" s="69" t="n">
        <f aca="false">'Vstupní data'!AM447</f>
        <v>0</v>
      </c>
      <c r="CG447" s="69" t="n">
        <f aca="false">'Vstupní data'!AN447</f>
        <v>0</v>
      </c>
      <c r="CH447" s="69" t="n">
        <f aca="false">'Vstupní data'!AO447</f>
        <v>0</v>
      </c>
      <c r="CI447" s="69" t="n">
        <f aca="false">'Vstupní data'!AP447</f>
        <v>0</v>
      </c>
      <c r="CJ447" s="72" t="n">
        <f aca="false">ROUND(CH447*CI447,0)</f>
        <v>0</v>
      </c>
      <c r="CK447" s="74" t="str">
        <f aca="false">IF(OR(AA447&gt;0,BB447&gt;0,CD447&gt;0,CJ447&gt;0),AA447+BB447+CD447+CJ447,"")</f>
        <v/>
      </c>
    </row>
    <row r="448" customFormat="false" ht="12.8" hidden="false" customHeight="false" outlineLevel="0" collapsed="false">
      <c r="A448" s="66" t="n">
        <f aca="false">'Vstupní data'!A448</f>
        <v>0</v>
      </c>
      <c r="F448" s="66" t="str">
        <f aca="false">CONCATENATE('Vstupní data'!F448,'Vstupní data'!G448,'Vstupní data'!H448,'Vstupní data'!I448)</f>
        <v/>
      </c>
      <c r="G448" s="66"/>
      <c r="H448" s="66" t="n">
        <f aca="false">'Vstupní data'!K448</f>
        <v>0</v>
      </c>
      <c r="I448" s="66" t="n">
        <f aca="false">'Vstupní data'!L448</f>
        <v>0</v>
      </c>
      <c r="J448" s="66" t="n">
        <f aca="false">'Vstupní data'!K448*'Vstupní data'!M448/100</f>
        <v>0</v>
      </c>
      <c r="L448" s="66" t="n">
        <f aca="false">IF('Vstupní data'!N448="prostokořenný",0,IF('Vstupní data'!N448="krytokořenný","k",IF('Vstupní data'!N448="poloodrostky nebo odrostky, prostokořenné i krytokořenné","po",0)))</f>
        <v>0</v>
      </c>
      <c r="N448" s="66"/>
      <c r="O448" s="66" t="n">
        <f aca="false">'Vstupní data'!O448</f>
        <v>0</v>
      </c>
      <c r="P448" s="66" t="n">
        <f aca="false">IF(O448&gt;0,VLOOKUP(CONCATENATE(VLOOKUP(I448,'Pril3-drev'!$H$5:$K$83,4,0),"-",'Vstupní data'!R448),K2!$C$15:$D$23,2,0),0)</f>
        <v>0</v>
      </c>
      <c r="Q448" s="66" t="n">
        <f aca="false">IF(O448&gt;0,VLOOKUP(I448,'Pril3-drev'!$H$5:$I$83,2,0),0)</f>
        <v>0</v>
      </c>
      <c r="R448" s="66" t="n">
        <f aca="false">IF(Q448&gt;0,VLOOKUP(Q448,'Pril6-okus'!$A$5:$B$17,2,0),0)</f>
        <v>0</v>
      </c>
      <c r="S448" s="66" t="n">
        <f aca="false">IF(O448&gt;0,VLOOKUP(I448,'Pril3-drev'!$H$5:$J$83,3,0),0)</f>
        <v>0</v>
      </c>
      <c r="T448" s="66" t="str">
        <f aca="false">IF(O448&gt;0,IF(L448="k",0.9*VLOOKUP(S448,'ha-pocty-vyhl'!$A$5:$B$20,2,0),IF(L448="po",0.8*VLOOKUP(S448,'ha-pocty-vyhl'!$A$5:$B$20,2,0),VLOOKUP(S448,'ha-pocty-vyhl'!$A$5:$B$20,2,0))),"")</f>
        <v/>
      </c>
      <c r="U448" s="66" t="n">
        <f aca="false">'Vstupní data'!P448</f>
        <v>0</v>
      </c>
      <c r="V448" s="66" t="n">
        <f aca="false">IF(O448&gt;0,1.3*T448*1000*Z448/10000,0)</f>
        <v>0</v>
      </c>
      <c r="W448" s="66" t="n">
        <f aca="false">IF(O448&gt;0,1.3*T448*1000*Z448/10000,0)</f>
        <v>0</v>
      </c>
      <c r="X448" s="66" t="n">
        <f aca="false">IF(O448&gt;0,IF(O448&gt;V448,V448,O448),0)</f>
        <v>0</v>
      </c>
      <c r="Y448" s="66" t="n">
        <f aca="false">IF(O448&gt;0,IF(IF(U448&gt;W448,W448,U448)&lt;X448,W448,IF(U448&gt;W448,W448,U448)),0)</f>
        <v>0</v>
      </c>
      <c r="Z448" s="66" t="n">
        <f aca="false">IF(O448&gt;0,IF(J448&gt;0,J448,K448*H448/100),0)</f>
        <v>0</v>
      </c>
      <c r="AA448" s="67" t="n">
        <f aca="false">IF(O448&gt;0,CEILING(R448*P448*X448/Y448*Z448,1),0)</f>
        <v>0</v>
      </c>
      <c r="AB448" s="68" t="n">
        <f aca="false">IF(O448&gt;0,AA448/O448,0)</f>
        <v>0</v>
      </c>
      <c r="AC448" s="66" t="n">
        <f aca="false">'Vstupní data'!W448</f>
        <v>0</v>
      </c>
      <c r="AI448" s="66" t="str">
        <f aca="false">IF(OR('Vstupní data'!T448&gt;0,'Vstupní data'!U448&gt;0),VLOOKUP(I448,'Pril3-drev'!$H$5:$J$83,3,0),"")</f>
        <v/>
      </c>
      <c r="AJ448" s="66" t="n">
        <f aca="false">IF('Vstupní data'!V448="prostokořenný",0,IF('Vstupní data'!V448="krytokořenný","k",IF('Vstupní data'!V448="poloodrostky nebo odrostky, prostokořenné i krytokořenné","po",0)))</f>
        <v>0</v>
      </c>
      <c r="AK448" s="66" t="n">
        <f aca="false">IF(OR('Vstupní data'!T448&gt;0,'Vstupní data'!U448&gt;0),IF(AJ448="k",0.9*VLOOKUP(AI448,'ha-pocty-vyhl'!$A$5:$B$20,2,0),IF(AJ448="po",0.8*VLOOKUP(AI448,'ha-pocty-vyhl'!$A$5:$B$20,2,0),VLOOKUP(AI448,'ha-pocty-vyhl'!$A$5:$B$20,2,0))),0)</f>
        <v>0</v>
      </c>
      <c r="AL448" s="66" t="n">
        <f aca="false">IF(OR('Vstupní data'!T448&gt;0,'Vstupní data'!U448&gt;0),'Vstupní data'!K448*'Vstupní data'!M448/100,0)</f>
        <v>0</v>
      </c>
      <c r="AM448" s="66" t="n">
        <f aca="false">IF(OR('Vstupní data'!T448&gt;0,'Vstupní data'!U448&gt;0),IF('Vstupní data'!T448&gt;0,'Vstupní data'!T448,ROUND(10*'Vstupní data'!U448/AK448,0)),0)</f>
        <v>0</v>
      </c>
      <c r="AN448" s="69" t="n">
        <f aca="false">IF('Vstupní data'!T448&gt;0,   IF('Vstupní data'!T448&lt;=AL448,'Vstupní data'!T448,AL448),   IF(AM448&lt;AL448,AM448,AL448))</f>
        <v>0</v>
      </c>
      <c r="AO448" s="69" t="n">
        <f aca="false">'Vstupní data'!X448</f>
        <v>0</v>
      </c>
      <c r="AP448" s="66" t="n">
        <f aca="false">IF(OR('Vstupní data'!T448&gt;0,'Vstupní data'!U448&gt;0),IF(I448&lt;&gt;0,VLOOKUP(I448,'Pril3-drev'!$H$5:$I$83,2,0),0),0)</f>
        <v>0</v>
      </c>
      <c r="AQ448" s="66" t="n">
        <f aca="false">'Vstupní data'!Y448</f>
        <v>0</v>
      </c>
      <c r="AR448" s="66" t="str">
        <f aca="false">IF(AC448&gt;5,   IF('Vstupní data'!Y448&gt;0,   VLOOKUP(VLOOKUP(CONCATENATE(VLOOKUP(I448,'Pril3-drev'!$H$4:$L$83,5,0),AC448),'Pril3-drev'!$Q$4:$R$2803,2,0),'AVB-BS'!$C$5:$S$29 ,LOOKUP(AQ448,'AVB-BS'!$D$3:$S$3,'AVB-BS'!$D$1:$S$1) ,0 )   ,   IF('Vstupní data'!Z448&gt;0,'Vstupní data'!Z448,0)) , "")</f>
        <v/>
      </c>
      <c r="AS448" s="70" t="str">
        <f aca="false">IF(AC448&gt;5,VLOOKUP(CONCATENATE(AP448,AR448),'Pril1-THLPa'!$H$6:$N$96,4,0),"")</f>
        <v/>
      </c>
      <c r="AT448" s="70" t="str">
        <f aca="false">IF(AC448&gt;5,VLOOKUP(CONCATENATE(AP448,AR448),'Pril1-THLPa'!$H$6:$N$96,5,0),"")</f>
        <v/>
      </c>
      <c r="AU448" s="70" t="str">
        <f aca="false">IF(AC448&gt;5,VLOOKUP(CONCATENATE(AP448,AR448),'Pril1-THLPa'!$H$6:$N$96,6,0),"")</f>
        <v/>
      </c>
      <c r="AV448" s="70" t="str">
        <f aca="false">IF(AC448&gt;5,VLOOKUP(CONCATENATE(AP448,AR448),'Pril1-THLPa'!$H$6:$N$96,7,0),"")</f>
        <v/>
      </c>
      <c r="AW448" s="70" t="str">
        <f aca="false">IF(AC448&gt;5,VLOOKUP(CONCATENATE(AP448,AR448),'Pril1-THLPa'!$H$6:$O$96,8,0),"")</f>
        <v/>
      </c>
      <c r="AX448" s="66" t="n">
        <f aca="false">IF(AC448&gt;0,IF(AND(AC448&gt;0,AC448&lt;=5),VLOOKUP(AP448,'Pril1-THLPa'!$A$6:$F$18,LOOKUP(AC448,'Pril1-THLPa'!$B$5:$F$5,'Pril1-THLPa'!$B$4:$F$4),0),AS448+AT448*(AC448-5)+AU448*POWER(AC448-5,2)+AV448*POWER(AC448-5,3)+AW448*POWER(AC448-5,4)),0)</f>
        <v>0</v>
      </c>
      <c r="AY448" s="71"/>
      <c r="AZ448" s="66" t="n">
        <f aca="false">'Vstupní data'!AA448</f>
        <v>0</v>
      </c>
      <c r="BA448" s="66" t="n">
        <f aca="false">IF(OR('Vstupní data'!T448&gt;0,'Vstupní data'!U448&gt;0),IF(AC448&lt;&gt;"",AX448*AO448/10*(100+AZ448)/100,0),0)</f>
        <v>0</v>
      </c>
      <c r="BB448" s="67" t="n">
        <f aca="false">IF(AC448&lt;&gt;"",ROUND(BA448*AN448,0),0)</f>
        <v>0</v>
      </c>
      <c r="BC448" s="68" t="str">
        <f aca="false">IF(AE448&gt;0,BB448/AE448,"")</f>
        <v/>
      </c>
      <c r="BD448" s="66" t="n">
        <f aca="false">'Vstupní data'!AE448</f>
        <v>0</v>
      </c>
      <c r="BF448" s="66" t="n">
        <f aca="false">'Vstupní data'!AC448</f>
        <v>0</v>
      </c>
      <c r="BH448" s="66" t="n">
        <f aca="false">'Vstupní data'!AD448</f>
        <v>0</v>
      </c>
      <c r="BI448" s="66" t="n">
        <f aca="false">'Vstupní data'!AF448</f>
        <v>0</v>
      </c>
      <c r="BJ448" s="69" t="n">
        <f aca="false">'Vstupní data'!AG448</f>
        <v>0</v>
      </c>
      <c r="BK448" s="69" t="n">
        <f aca="false">IF(BF448&lt;&gt;0,VLOOKUP(I448,'Pril3-drev'!$H$5:$I$83,2,0),0)</f>
        <v>0</v>
      </c>
      <c r="BL448" s="69" t="n">
        <f aca="false">IF(BF448&lt;&gt;0,VLOOKUP(BK448,'Pril3-drev'!$A$5:$C$17,3,0),0)</f>
        <v>0</v>
      </c>
      <c r="BM448" s="69" t="n">
        <f aca="false">'Vstupní data'!AH448</f>
        <v>0</v>
      </c>
      <c r="BN448" s="69" t="n">
        <f aca="false">IF('Vstupní data'!AH448&gt;0,   VLOOKUP(VLOOKUP(CONCATENATE(VLOOKUP(I448,'Pril3-drev'!$H$4:$L$83,5,0),BD448),'Pril3-drev'!$Q$4:$R$2803,2,0),'AVB-BS'!$C$5:$S$29 ,LOOKUP(BM448,'AVB-BS'!$D$3:$S$3,'AVB-BS'!$D$1:$S$1) ,0 )   ,   IF('Vstupní data'!AI448&gt;0,'Vstupní data'!AI448,0))</f>
        <v>0</v>
      </c>
      <c r="BO448" s="69" t="str">
        <f aca="false">IF(BX448&gt;5,VLOOKUP(CONCATENATE(BK448,BN448),'Pril1-THLPa'!$H$6:$N$96,4,0),"")</f>
        <v/>
      </c>
      <c r="BP448" s="69" t="str">
        <f aca="false">IF(BX448&gt;5,VLOOKUP(CONCATENATE(BK448,BN448),'Pril1-THLPa'!$H$6:$N$96,5,0),"")</f>
        <v/>
      </c>
      <c r="BQ448" s="69" t="str">
        <f aca="false">IF(BX448&gt;5,VLOOKUP(CONCATENATE(BK448,BN448),'Pril1-THLPa'!$H$6:$N$96,6,0),"")</f>
        <v/>
      </c>
      <c r="BR448" s="69" t="str">
        <f aca="false">IF(BX448&gt;5,VLOOKUP(CONCATENATE(BK448,BN448),'Pril1-THLPa'!$H$6:$N$96,7,0),"")</f>
        <v/>
      </c>
      <c r="BS448" s="69" t="str">
        <f aca="false">IF(BX448&gt;5,VLOOKUP(CONCATENATE(BK448,BN448),'Pril1-THLPa'!$H$6:$O$96,8,0),"")</f>
        <v/>
      </c>
      <c r="BT448" s="69" t="str">
        <f aca="false">IF(BF448&gt;0, IF(BK448="smrk",  VLOOKUP(VLOOKUP(BD448,'Pril9-K3'!$L$8:$M$207,2,0),'Pril9-K3'!$A$8:$J$16,LOOKUP(BN448,'Pril9-K3'!$A$7:$J$7,'Pril9-K3'!$A$5:$J$5),0), IF(AND(BK448&lt;&gt;"smrk",'Vstupní data'!AK448&lt;&gt;""),'Vstupní data'!AK448,   VLOOKUP(VLOOKUP(BD448,'Pril9-K3'!$L$8:$M$207,2,0),'Pril9-K3'!$A$8:$J$16,LOOKUP(BN448,'Pril9-K3'!$A$7:$J$7,'Pril9-K3'!$A$5:$J$5),0)   )),   "")</f>
        <v/>
      </c>
      <c r="BV448" s="69" t="n">
        <f aca="false">'Vstupní data'!AJ448</f>
        <v>0</v>
      </c>
      <c r="BW448" s="69" t="n">
        <f aca="false">IF(BF448&gt;0,IF(J448&gt;0,J448,K448*H448/100),0)</f>
        <v>0</v>
      </c>
      <c r="BX448" s="69" t="n">
        <f aca="false">IF(BF448&gt;0,IF(BJ448&gt;BL448,BL448,BJ448),0)</f>
        <v>0</v>
      </c>
      <c r="BY448" s="69" t="n">
        <f aca="false">IF(BD448=0,0,IF(AND(BX448&gt;0,BX448&lt;=5),  IF(AND(BX448&gt;0,BX448&lt;=5),VLOOKUP(BK448,'Pril1-THLPa'!$A$6:$F$18,IF(AND(BX448&gt;0,BX448&lt;=5),LOOKUP(BX448,'Pril1-THLPa'!$B$5:$F$5,'Pril1-THLPa'!$B$4:$F$4),""),0),""),  IF(BX448&gt;5,BO448+BP448*(BX448-5)+BQ448*POWER(BX448-5,2)+BR448*POWER(BX448-5,3)+BS448*POWER(BX448-5,4),"")))</f>
        <v>0</v>
      </c>
      <c r="BZ448" s="69" t="n">
        <f aca="false">IF(BY448&gt;0,BY448*BI448/10*BW448*(100+BV448)/100,0)</f>
        <v>0</v>
      </c>
      <c r="CA448" s="69" t="n">
        <f aca="false">IF(BD448&gt;0,BX448-IF(BD448&gt;BX448,BX448,BD448),0)</f>
        <v>0</v>
      </c>
      <c r="CB448" s="69" t="n">
        <f aca="false">POWER(1.01,CA448)</f>
        <v>1</v>
      </c>
      <c r="CC448" s="69" t="n">
        <f aca="false">IF(BF448&gt;0,IF(BF448&gt;BH448,1,BF448/BH448),0)</f>
        <v>0</v>
      </c>
      <c r="CD448" s="72" t="n">
        <f aca="false">IF(BD448=0,0,IF(BF448&gt;0,ROUND(IF(CB448&lt;&gt;0,BZ448*BT448*1/CB448*CC448,0),0),0))</f>
        <v>0</v>
      </c>
      <c r="CE448" s="73" t="str">
        <f aca="false">IF(BF448&gt;0,IF(BF448&gt;BH448,CD448/BF448,CD448/BH448),"")</f>
        <v/>
      </c>
      <c r="CF448" s="69" t="n">
        <f aca="false">'Vstupní data'!AM448</f>
        <v>0</v>
      </c>
      <c r="CG448" s="69" t="n">
        <f aca="false">'Vstupní data'!AN448</f>
        <v>0</v>
      </c>
      <c r="CH448" s="69" t="n">
        <f aca="false">'Vstupní data'!AO448</f>
        <v>0</v>
      </c>
      <c r="CI448" s="69" t="n">
        <f aca="false">'Vstupní data'!AP448</f>
        <v>0</v>
      </c>
      <c r="CJ448" s="72" t="n">
        <f aca="false">ROUND(CH448*CI448,0)</f>
        <v>0</v>
      </c>
      <c r="CK448" s="74" t="str">
        <f aca="false">IF(OR(AA448&gt;0,BB448&gt;0,CD448&gt;0,CJ448&gt;0),AA448+BB448+CD448+CJ448,"")</f>
        <v/>
      </c>
    </row>
    <row r="449" customFormat="false" ht="12.8" hidden="false" customHeight="false" outlineLevel="0" collapsed="false">
      <c r="A449" s="66" t="n">
        <f aca="false">'Vstupní data'!A449</f>
        <v>0</v>
      </c>
      <c r="F449" s="66" t="str">
        <f aca="false">CONCATENATE('Vstupní data'!F449,'Vstupní data'!G449,'Vstupní data'!H449,'Vstupní data'!I449)</f>
        <v/>
      </c>
      <c r="G449" s="66"/>
      <c r="H449" s="66" t="n">
        <f aca="false">'Vstupní data'!K449</f>
        <v>0</v>
      </c>
      <c r="I449" s="66" t="n">
        <f aca="false">'Vstupní data'!L449</f>
        <v>0</v>
      </c>
      <c r="J449" s="66" t="n">
        <f aca="false">'Vstupní data'!K449*'Vstupní data'!M449/100</f>
        <v>0</v>
      </c>
      <c r="L449" s="66" t="n">
        <f aca="false">IF('Vstupní data'!N449="prostokořenný",0,IF('Vstupní data'!N449="krytokořenný","k",IF('Vstupní data'!N449="poloodrostky nebo odrostky, prostokořenné i krytokořenné","po",0)))</f>
        <v>0</v>
      </c>
      <c r="N449" s="66"/>
      <c r="O449" s="66" t="n">
        <f aca="false">'Vstupní data'!O449</f>
        <v>0</v>
      </c>
      <c r="P449" s="66" t="n">
        <f aca="false">IF(O449&gt;0,VLOOKUP(CONCATENATE(VLOOKUP(I449,'Pril3-drev'!$H$5:$K$83,4,0),"-",'Vstupní data'!R449),K2!$C$15:$D$23,2,0),0)</f>
        <v>0</v>
      </c>
      <c r="Q449" s="66" t="n">
        <f aca="false">IF(O449&gt;0,VLOOKUP(I449,'Pril3-drev'!$H$5:$I$83,2,0),0)</f>
        <v>0</v>
      </c>
      <c r="R449" s="66" t="n">
        <f aca="false">IF(Q449&gt;0,VLOOKUP(Q449,'Pril6-okus'!$A$5:$B$17,2,0),0)</f>
        <v>0</v>
      </c>
      <c r="S449" s="66" t="n">
        <f aca="false">IF(O449&gt;0,VLOOKUP(I449,'Pril3-drev'!$H$5:$J$83,3,0),0)</f>
        <v>0</v>
      </c>
      <c r="T449" s="66" t="str">
        <f aca="false">IF(O449&gt;0,IF(L449="k",0.9*VLOOKUP(S449,'ha-pocty-vyhl'!$A$5:$B$20,2,0),IF(L449="po",0.8*VLOOKUP(S449,'ha-pocty-vyhl'!$A$5:$B$20,2,0),VLOOKUP(S449,'ha-pocty-vyhl'!$A$5:$B$20,2,0))),"")</f>
        <v/>
      </c>
      <c r="U449" s="66" t="n">
        <f aca="false">'Vstupní data'!P449</f>
        <v>0</v>
      </c>
      <c r="V449" s="66" t="n">
        <f aca="false">IF(O449&gt;0,1.3*T449*1000*Z449/10000,0)</f>
        <v>0</v>
      </c>
      <c r="W449" s="66" t="n">
        <f aca="false">IF(O449&gt;0,1.3*T449*1000*Z449/10000,0)</f>
        <v>0</v>
      </c>
      <c r="X449" s="66" t="n">
        <f aca="false">IF(O449&gt;0,IF(O449&gt;V449,V449,O449),0)</f>
        <v>0</v>
      </c>
      <c r="Y449" s="66" t="n">
        <f aca="false">IF(O449&gt;0,IF(IF(U449&gt;W449,W449,U449)&lt;X449,W449,IF(U449&gt;W449,W449,U449)),0)</f>
        <v>0</v>
      </c>
      <c r="Z449" s="66" t="n">
        <f aca="false">IF(O449&gt;0,IF(J449&gt;0,J449,K449*H449/100),0)</f>
        <v>0</v>
      </c>
      <c r="AA449" s="67" t="n">
        <f aca="false">IF(O449&gt;0,CEILING(R449*P449*X449/Y449*Z449,1),0)</f>
        <v>0</v>
      </c>
      <c r="AB449" s="68" t="n">
        <f aca="false">IF(O449&gt;0,AA449/O449,0)</f>
        <v>0</v>
      </c>
      <c r="AC449" s="66" t="n">
        <f aca="false">'Vstupní data'!W449</f>
        <v>0</v>
      </c>
      <c r="AI449" s="66" t="str">
        <f aca="false">IF(OR('Vstupní data'!T449&gt;0,'Vstupní data'!U449&gt;0),VLOOKUP(I449,'Pril3-drev'!$H$5:$J$83,3,0),"")</f>
        <v/>
      </c>
      <c r="AJ449" s="66" t="n">
        <f aca="false">IF('Vstupní data'!V449="prostokořenný",0,IF('Vstupní data'!V449="krytokořenný","k",IF('Vstupní data'!V449="poloodrostky nebo odrostky, prostokořenné i krytokořenné","po",0)))</f>
        <v>0</v>
      </c>
      <c r="AK449" s="66" t="n">
        <f aca="false">IF(OR('Vstupní data'!T449&gt;0,'Vstupní data'!U449&gt;0),IF(AJ449="k",0.9*VLOOKUP(AI449,'ha-pocty-vyhl'!$A$5:$B$20,2,0),IF(AJ449="po",0.8*VLOOKUP(AI449,'ha-pocty-vyhl'!$A$5:$B$20,2,0),VLOOKUP(AI449,'ha-pocty-vyhl'!$A$5:$B$20,2,0))),0)</f>
        <v>0</v>
      </c>
      <c r="AL449" s="66" t="n">
        <f aca="false">IF(OR('Vstupní data'!T449&gt;0,'Vstupní data'!U449&gt;0),'Vstupní data'!K449*'Vstupní data'!M449/100,0)</f>
        <v>0</v>
      </c>
      <c r="AM449" s="66" t="n">
        <f aca="false">IF(OR('Vstupní data'!T449&gt;0,'Vstupní data'!U449&gt;0),IF('Vstupní data'!T449&gt;0,'Vstupní data'!T449,ROUND(10*'Vstupní data'!U449/AK449,0)),0)</f>
        <v>0</v>
      </c>
      <c r="AN449" s="69" t="n">
        <f aca="false">IF('Vstupní data'!T449&gt;0,   IF('Vstupní data'!T449&lt;=AL449,'Vstupní data'!T449,AL449),   IF(AM449&lt;AL449,AM449,AL449))</f>
        <v>0</v>
      </c>
      <c r="AO449" s="69" t="n">
        <f aca="false">'Vstupní data'!X449</f>
        <v>0</v>
      </c>
      <c r="AP449" s="66" t="n">
        <f aca="false">IF(OR('Vstupní data'!T449&gt;0,'Vstupní data'!U449&gt;0),IF(I449&lt;&gt;0,VLOOKUP(I449,'Pril3-drev'!$H$5:$I$83,2,0),0),0)</f>
        <v>0</v>
      </c>
      <c r="AQ449" s="66" t="n">
        <f aca="false">'Vstupní data'!Y449</f>
        <v>0</v>
      </c>
      <c r="AR449" s="66" t="str">
        <f aca="false">IF(AC449&gt;5,   IF('Vstupní data'!Y449&gt;0,   VLOOKUP(VLOOKUP(CONCATENATE(VLOOKUP(I449,'Pril3-drev'!$H$4:$L$83,5,0),AC449),'Pril3-drev'!$Q$4:$R$2803,2,0),'AVB-BS'!$C$5:$S$29 ,LOOKUP(AQ449,'AVB-BS'!$D$3:$S$3,'AVB-BS'!$D$1:$S$1) ,0 )   ,   IF('Vstupní data'!Z449&gt;0,'Vstupní data'!Z449,0)) , "")</f>
        <v/>
      </c>
      <c r="AS449" s="70" t="str">
        <f aca="false">IF(AC449&gt;5,VLOOKUP(CONCATENATE(AP449,AR449),'Pril1-THLPa'!$H$6:$N$96,4,0),"")</f>
        <v/>
      </c>
      <c r="AT449" s="70" t="str">
        <f aca="false">IF(AC449&gt;5,VLOOKUP(CONCATENATE(AP449,AR449),'Pril1-THLPa'!$H$6:$N$96,5,0),"")</f>
        <v/>
      </c>
      <c r="AU449" s="70" t="str">
        <f aca="false">IF(AC449&gt;5,VLOOKUP(CONCATENATE(AP449,AR449),'Pril1-THLPa'!$H$6:$N$96,6,0),"")</f>
        <v/>
      </c>
      <c r="AV449" s="70" t="str">
        <f aca="false">IF(AC449&gt;5,VLOOKUP(CONCATENATE(AP449,AR449),'Pril1-THLPa'!$H$6:$N$96,7,0),"")</f>
        <v/>
      </c>
      <c r="AW449" s="70" t="str">
        <f aca="false">IF(AC449&gt;5,VLOOKUP(CONCATENATE(AP449,AR449),'Pril1-THLPa'!$H$6:$O$96,8,0),"")</f>
        <v/>
      </c>
      <c r="AX449" s="66" t="n">
        <f aca="false">IF(AC449&gt;0,IF(AND(AC449&gt;0,AC449&lt;=5),VLOOKUP(AP449,'Pril1-THLPa'!$A$6:$F$18,LOOKUP(AC449,'Pril1-THLPa'!$B$5:$F$5,'Pril1-THLPa'!$B$4:$F$4),0),AS449+AT449*(AC449-5)+AU449*POWER(AC449-5,2)+AV449*POWER(AC449-5,3)+AW449*POWER(AC449-5,4)),0)</f>
        <v>0</v>
      </c>
      <c r="AY449" s="71"/>
      <c r="AZ449" s="66" t="n">
        <f aca="false">'Vstupní data'!AA449</f>
        <v>0</v>
      </c>
      <c r="BA449" s="66" t="n">
        <f aca="false">IF(OR('Vstupní data'!T449&gt;0,'Vstupní data'!U449&gt;0),IF(AC449&lt;&gt;"",AX449*AO449/10*(100+AZ449)/100,0),0)</f>
        <v>0</v>
      </c>
      <c r="BB449" s="67" t="n">
        <f aca="false">IF(AC449&lt;&gt;"",ROUND(BA449*AN449,0),0)</f>
        <v>0</v>
      </c>
      <c r="BC449" s="68" t="str">
        <f aca="false">IF(AE449&gt;0,BB449/AE449,"")</f>
        <v/>
      </c>
      <c r="BD449" s="66" t="n">
        <f aca="false">'Vstupní data'!AE449</f>
        <v>0</v>
      </c>
      <c r="BF449" s="66" t="n">
        <f aca="false">'Vstupní data'!AC449</f>
        <v>0</v>
      </c>
      <c r="BH449" s="66" t="n">
        <f aca="false">'Vstupní data'!AD449</f>
        <v>0</v>
      </c>
      <c r="BI449" s="66" t="n">
        <f aca="false">'Vstupní data'!AF449</f>
        <v>0</v>
      </c>
      <c r="BJ449" s="69" t="n">
        <f aca="false">'Vstupní data'!AG449</f>
        <v>0</v>
      </c>
      <c r="BK449" s="69" t="n">
        <f aca="false">IF(BF449&lt;&gt;0,VLOOKUP(I449,'Pril3-drev'!$H$5:$I$83,2,0),0)</f>
        <v>0</v>
      </c>
      <c r="BL449" s="69" t="n">
        <f aca="false">IF(BF449&lt;&gt;0,VLOOKUP(BK449,'Pril3-drev'!$A$5:$C$17,3,0),0)</f>
        <v>0</v>
      </c>
      <c r="BM449" s="69" t="n">
        <f aca="false">'Vstupní data'!AH449</f>
        <v>0</v>
      </c>
      <c r="BN449" s="69" t="n">
        <f aca="false">IF('Vstupní data'!AH449&gt;0,   VLOOKUP(VLOOKUP(CONCATENATE(VLOOKUP(I449,'Pril3-drev'!$H$4:$L$83,5,0),BD449),'Pril3-drev'!$Q$4:$R$2803,2,0),'AVB-BS'!$C$5:$S$29 ,LOOKUP(BM449,'AVB-BS'!$D$3:$S$3,'AVB-BS'!$D$1:$S$1) ,0 )   ,   IF('Vstupní data'!AI449&gt;0,'Vstupní data'!AI449,0))</f>
        <v>0</v>
      </c>
      <c r="BO449" s="69" t="str">
        <f aca="false">IF(BX449&gt;5,VLOOKUP(CONCATENATE(BK449,BN449),'Pril1-THLPa'!$H$6:$N$96,4,0),"")</f>
        <v/>
      </c>
      <c r="BP449" s="69" t="str">
        <f aca="false">IF(BX449&gt;5,VLOOKUP(CONCATENATE(BK449,BN449),'Pril1-THLPa'!$H$6:$N$96,5,0),"")</f>
        <v/>
      </c>
      <c r="BQ449" s="69" t="str">
        <f aca="false">IF(BX449&gt;5,VLOOKUP(CONCATENATE(BK449,BN449),'Pril1-THLPa'!$H$6:$N$96,6,0),"")</f>
        <v/>
      </c>
      <c r="BR449" s="69" t="str">
        <f aca="false">IF(BX449&gt;5,VLOOKUP(CONCATENATE(BK449,BN449),'Pril1-THLPa'!$H$6:$N$96,7,0),"")</f>
        <v/>
      </c>
      <c r="BS449" s="69" t="str">
        <f aca="false">IF(BX449&gt;5,VLOOKUP(CONCATENATE(BK449,BN449),'Pril1-THLPa'!$H$6:$O$96,8,0),"")</f>
        <v/>
      </c>
      <c r="BT449" s="69" t="str">
        <f aca="false">IF(BF449&gt;0, IF(BK449="smrk",  VLOOKUP(VLOOKUP(BD449,'Pril9-K3'!$L$8:$M$207,2,0),'Pril9-K3'!$A$8:$J$16,LOOKUP(BN449,'Pril9-K3'!$A$7:$J$7,'Pril9-K3'!$A$5:$J$5),0), IF(AND(BK449&lt;&gt;"smrk",'Vstupní data'!AK449&lt;&gt;""),'Vstupní data'!AK449,   VLOOKUP(VLOOKUP(BD449,'Pril9-K3'!$L$8:$M$207,2,0),'Pril9-K3'!$A$8:$J$16,LOOKUP(BN449,'Pril9-K3'!$A$7:$J$7,'Pril9-K3'!$A$5:$J$5),0)   )),   "")</f>
        <v/>
      </c>
      <c r="BV449" s="69" t="n">
        <f aca="false">'Vstupní data'!AJ449</f>
        <v>0</v>
      </c>
      <c r="BW449" s="69" t="n">
        <f aca="false">IF(BF449&gt;0,IF(J449&gt;0,J449,K449*H449/100),0)</f>
        <v>0</v>
      </c>
      <c r="BX449" s="69" t="n">
        <f aca="false">IF(BF449&gt;0,IF(BJ449&gt;BL449,BL449,BJ449),0)</f>
        <v>0</v>
      </c>
      <c r="BY449" s="69" t="n">
        <f aca="false">IF(BD449=0,0,IF(AND(BX449&gt;0,BX449&lt;=5),  IF(AND(BX449&gt;0,BX449&lt;=5),VLOOKUP(BK449,'Pril1-THLPa'!$A$6:$F$18,IF(AND(BX449&gt;0,BX449&lt;=5),LOOKUP(BX449,'Pril1-THLPa'!$B$5:$F$5,'Pril1-THLPa'!$B$4:$F$4),""),0),""),  IF(BX449&gt;5,BO449+BP449*(BX449-5)+BQ449*POWER(BX449-5,2)+BR449*POWER(BX449-5,3)+BS449*POWER(BX449-5,4),"")))</f>
        <v>0</v>
      </c>
      <c r="BZ449" s="69" t="n">
        <f aca="false">IF(BY449&gt;0,BY449*BI449/10*BW449*(100+BV449)/100,0)</f>
        <v>0</v>
      </c>
      <c r="CA449" s="69" t="n">
        <f aca="false">IF(BD449&gt;0,BX449-IF(BD449&gt;BX449,BX449,BD449),0)</f>
        <v>0</v>
      </c>
      <c r="CB449" s="69" t="n">
        <f aca="false">POWER(1.01,CA449)</f>
        <v>1</v>
      </c>
      <c r="CC449" s="69" t="n">
        <f aca="false">IF(BF449&gt;0,IF(BF449&gt;BH449,1,BF449/BH449),0)</f>
        <v>0</v>
      </c>
      <c r="CD449" s="72" t="n">
        <f aca="false">IF(BD449=0,0,IF(BF449&gt;0,ROUND(IF(CB449&lt;&gt;0,BZ449*BT449*1/CB449*CC449,0),0),0))</f>
        <v>0</v>
      </c>
      <c r="CE449" s="73" t="str">
        <f aca="false">IF(BF449&gt;0,IF(BF449&gt;BH449,CD449/BF449,CD449/BH449),"")</f>
        <v/>
      </c>
      <c r="CF449" s="69" t="n">
        <f aca="false">'Vstupní data'!AM449</f>
        <v>0</v>
      </c>
      <c r="CG449" s="69" t="n">
        <f aca="false">'Vstupní data'!AN449</f>
        <v>0</v>
      </c>
      <c r="CH449" s="69" t="n">
        <f aca="false">'Vstupní data'!AO449</f>
        <v>0</v>
      </c>
      <c r="CI449" s="69" t="n">
        <f aca="false">'Vstupní data'!AP449</f>
        <v>0</v>
      </c>
      <c r="CJ449" s="72" t="n">
        <f aca="false">ROUND(CH449*CI449,0)</f>
        <v>0</v>
      </c>
      <c r="CK449" s="74" t="str">
        <f aca="false">IF(OR(AA449&gt;0,BB449&gt;0,CD449&gt;0,CJ449&gt;0),AA449+BB449+CD449+CJ449,"")</f>
        <v/>
      </c>
    </row>
    <row r="450" customFormat="false" ht="12.8" hidden="false" customHeight="false" outlineLevel="0" collapsed="false">
      <c r="A450" s="66" t="n">
        <f aca="false">'Vstupní data'!A450</f>
        <v>0</v>
      </c>
      <c r="F450" s="66" t="str">
        <f aca="false">CONCATENATE('Vstupní data'!F450,'Vstupní data'!G450,'Vstupní data'!H450,'Vstupní data'!I450)</f>
        <v/>
      </c>
      <c r="G450" s="66"/>
      <c r="H450" s="66" t="n">
        <f aca="false">'Vstupní data'!K450</f>
        <v>0</v>
      </c>
      <c r="I450" s="66" t="n">
        <f aca="false">'Vstupní data'!L450</f>
        <v>0</v>
      </c>
      <c r="J450" s="66" t="n">
        <f aca="false">'Vstupní data'!K450*'Vstupní data'!M450/100</f>
        <v>0</v>
      </c>
      <c r="L450" s="66" t="n">
        <f aca="false">IF('Vstupní data'!N450="prostokořenný",0,IF('Vstupní data'!N450="krytokořenný","k",IF('Vstupní data'!N450="poloodrostky nebo odrostky, prostokořenné i krytokořenné","po",0)))</f>
        <v>0</v>
      </c>
      <c r="N450" s="66"/>
      <c r="O450" s="66" t="n">
        <f aca="false">'Vstupní data'!O450</f>
        <v>0</v>
      </c>
      <c r="P450" s="66" t="n">
        <f aca="false">IF(O450&gt;0,VLOOKUP(CONCATENATE(VLOOKUP(I450,'Pril3-drev'!$H$5:$K$83,4,0),"-",'Vstupní data'!R450),K2!$C$15:$D$23,2,0),0)</f>
        <v>0</v>
      </c>
      <c r="Q450" s="66" t="n">
        <f aca="false">IF(O450&gt;0,VLOOKUP(I450,'Pril3-drev'!$H$5:$I$83,2,0),0)</f>
        <v>0</v>
      </c>
      <c r="R450" s="66" t="n">
        <f aca="false">IF(Q450&gt;0,VLOOKUP(Q450,'Pril6-okus'!$A$5:$B$17,2,0),0)</f>
        <v>0</v>
      </c>
      <c r="S450" s="66" t="n">
        <f aca="false">IF(O450&gt;0,VLOOKUP(I450,'Pril3-drev'!$H$5:$J$83,3,0),0)</f>
        <v>0</v>
      </c>
      <c r="T450" s="66" t="str">
        <f aca="false">IF(O450&gt;0,IF(L450="k",0.9*VLOOKUP(S450,'ha-pocty-vyhl'!$A$5:$B$20,2,0),IF(L450="po",0.8*VLOOKUP(S450,'ha-pocty-vyhl'!$A$5:$B$20,2,0),VLOOKUP(S450,'ha-pocty-vyhl'!$A$5:$B$20,2,0))),"")</f>
        <v/>
      </c>
      <c r="U450" s="66" t="n">
        <f aca="false">'Vstupní data'!P450</f>
        <v>0</v>
      </c>
      <c r="V450" s="66" t="n">
        <f aca="false">IF(O450&gt;0,1.3*T450*1000*Z450/10000,0)</f>
        <v>0</v>
      </c>
      <c r="W450" s="66" t="n">
        <f aca="false">IF(O450&gt;0,1.3*T450*1000*Z450/10000,0)</f>
        <v>0</v>
      </c>
      <c r="X450" s="66" t="n">
        <f aca="false">IF(O450&gt;0,IF(O450&gt;V450,V450,O450),0)</f>
        <v>0</v>
      </c>
      <c r="Y450" s="66" t="n">
        <f aca="false">IF(O450&gt;0,IF(IF(U450&gt;W450,W450,U450)&lt;X450,W450,IF(U450&gt;W450,W450,U450)),0)</f>
        <v>0</v>
      </c>
      <c r="Z450" s="66" t="n">
        <f aca="false">IF(O450&gt;0,IF(J450&gt;0,J450,K450*H450/100),0)</f>
        <v>0</v>
      </c>
      <c r="AA450" s="67" t="n">
        <f aca="false">IF(O450&gt;0,CEILING(R450*P450*X450/Y450*Z450,1),0)</f>
        <v>0</v>
      </c>
      <c r="AB450" s="68" t="n">
        <f aca="false">IF(O450&gt;0,AA450/O450,0)</f>
        <v>0</v>
      </c>
      <c r="AC450" s="66" t="n">
        <f aca="false">'Vstupní data'!W450</f>
        <v>0</v>
      </c>
      <c r="AI450" s="66" t="str">
        <f aca="false">IF(OR('Vstupní data'!T450&gt;0,'Vstupní data'!U450&gt;0),VLOOKUP(I450,'Pril3-drev'!$H$5:$J$83,3,0),"")</f>
        <v/>
      </c>
      <c r="AJ450" s="66" t="n">
        <f aca="false">IF('Vstupní data'!V450="prostokořenný",0,IF('Vstupní data'!V450="krytokořenný","k",IF('Vstupní data'!V450="poloodrostky nebo odrostky, prostokořenné i krytokořenné","po",0)))</f>
        <v>0</v>
      </c>
      <c r="AK450" s="66" t="n">
        <f aca="false">IF(OR('Vstupní data'!T450&gt;0,'Vstupní data'!U450&gt;0),IF(AJ450="k",0.9*VLOOKUP(AI450,'ha-pocty-vyhl'!$A$5:$B$20,2,0),IF(AJ450="po",0.8*VLOOKUP(AI450,'ha-pocty-vyhl'!$A$5:$B$20,2,0),VLOOKUP(AI450,'ha-pocty-vyhl'!$A$5:$B$20,2,0))),0)</f>
        <v>0</v>
      </c>
      <c r="AL450" s="66" t="n">
        <f aca="false">IF(OR('Vstupní data'!T450&gt;0,'Vstupní data'!U450&gt;0),'Vstupní data'!K450*'Vstupní data'!M450/100,0)</f>
        <v>0</v>
      </c>
      <c r="AM450" s="66" t="n">
        <f aca="false">IF(OR('Vstupní data'!T450&gt;0,'Vstupní data'!U450&gt;0),IF('Vstupní data'!T450&gt;0,'Vstupní data'!T450,ROUND(10*'Vstupní data'!U450/AK450,0)),0)</f>
        <v>0</v>
      </c>
      <c r="AN450" s="69" t="n">
        <f aca="false">IF('Vstupní data'!T450&gt;0,   IF('Vstupní data'!T450&lt;=AL450,'Vstupní data'!T450,AL450),   IF(AM450&lt;AL450,AM450,AL450))</f>
        <v>0</v>
      </c>
      <c r="AO450" s="69" t="n">
        <f aca="false">'Vstupní data'!X450</f>
        <v>0</v>
      </c>
      <c r="AP450" s="66" t="n">
        <f aca="false">IF(OR('Vstupní data'!T450&gt;0,'Vstupní data'!U450&gt;0),IF(I450&lt;&gt;0,VLOOKUP(I450,'Pril3-drev'!$H$5:$I$83,2,0),0),0)</f>
        <v>0</v>
      </c>
      <c r="AQ450" s="66" t="n">
        <f aca="false">'Vstupní data'!Y450</f>
        <v>0</v>
      </c>
      <c r="AR450" s="66" t="str">
        <f aca="false">IF(AC450&gt;5,   IF('Vstupní data'!Y450&gt;0,   VLOOKUP(VLOOKUP(CONCATENATE(VLOOKUP(I450,'Pril3-drev'!$H$4:$L$83,5,0),AC450),'Pril3-drev'!$Q$4:$R$2803,2,0),'AVB-BS'!$C$5:$S$29 ,LOOKUP(AQ450,'AVB-BS'!$D$3:$S$3,'AVB-BS'!$D$1:$S$1) ,0 )   ,   IF('Vstupní data'!Z450&gt;0,'Vstupní data'!Z450,0)) , "")</f>
        <v/>
      </c>
      <c r="AS450" s="70" t="str">
        <f aca="false">IF(AC450&gt;5,VLOOKUP(CONCATENATE(AP450,AR450),'Pril1-THLPa'!$H$6:$N$96,4,0),"")</f>
        <v/>
      </c>
      <c r="AT450" s="70" t="str">
        <f aca="false">IF(AC450&gt;5,VLOOKUP(CONCATENATE(AP450,AR450),'Pril1-THLPa'!$H$6:$N$96,5,0),"")</f>
        <v/>
      </c>
      <c r="AU450" s="70" t="str">
        <f aca="false">IF(AC450&gt;5,VLOOKUP(CONCATENATE(AP450,AR450),'Pril1-THLPa'!$H$6:$N$96,6,0),"")</f>
        <v/>
      </c>
      <c r="AV450" s="70" t="str">
        <f aca="false">IF(AC450&gt;5,VLOOKUP(CONCATENATE(AP450,AR450),'Pril1-THLPa'!$H$6:$N$96,7,0),"")</f>
        <v/>
      </c>
      <c r="AW450" s="70" t="str">
        <f aca="false">IF(AC450&gt;5,VLOOKUP(CONCATENATE(AP450,AR450),'Pril1-THLPa'!$H$6:$O$96,8,0),"")</f>
        <v/>
      </c>
      <c r="AX450" s="66" t="n">
        <f aca="false">IF(AC450&gt;0,IF(AND(AC450&gt;0,AC450&lt;=5),VLOOKUP(AP450,'Pril1-THLPa'!$A$6:$F$18,LOOKUP(AC450,'Pril1-THLPa'!$B$5:$F$5,'Pril1-THLPa'!$B$4:$F$4),0),AS450+AT450*(AC450-5)+AU450*POWER(AC450-5,2)+AV450*POWER(AC450-5,3)+AW450*POWER(AC450-5,4)),0)</f>
        <v>0</v>
      </c>
      <c r="AY450" s="71"/>
      <c r="AZ450" s="66" t="n">
        <f aca="false">'Vstupní data'!AA450</f>
        <v>0</v>
      </c>
      <c r="BA450" s="66" t="n">
        <f aca="false">IF(OR('Vstupní data'!T450&gt;0,'Vstupní data'!U450&gt;0),IF(AC450&lt;&gt;"",AX450*AO450/10*(100+AZ450)/100,0),0)</f>
        <v>0</v>
      </c>
      <c r="BB450" s="67" t="n">
        <f aca="false">IF(AC450&lt;&gt;"",ROUND(BA450*AN450,0),0)</f>
        <v>0</v>
      </c>
      <c r="BC450" s="68" t="str">
        <f aca="false">IF(AE450&gt;0,BB450/AE450,"")</f>
        <v/>
      </c>
      <c r="BD450" s="66" t="n">
        <f aca="false">'Vstupní data'!AE450</f>
        <v>0</v>
      </c>
      <c r="BF450" s="66" t="n">
        <f aca="false">'Vstupní data'!AC450</f>
        <v>0</v>
      </c>
      <c r="BH450" s="66" t="n">
        <f aca="false">'Vstupní data'!AD450</f>
        <v>0</v>
      </c>
      <c r="BI450" s="66" t="n">
        <f aca="false">'Vstupní data'!AF450</f>
        <v>0</v>
      </c>
      <c r="BJ450" s="69" t="n">
        <f aca="false">'Vstupní data'!AG450</f>
        <v>0</v>
      </c>
      <c r="BK450" s="69" t="n">
        <f aca="false">IF(BF450&lt;&gt;0,VLOOKUP(I450,'Pril3-drev'!$H$5:$I$83,2,0),0)</f>
        <v>0</v>
      </c>
      <c r="BL450" s="69" t="n">
        <f aca="false">IF(BF450&lt;&gt;0,VLOOKUP(BK450,'Pril3-drev'!$A$5:$C$17,3,0),0)</f>
        <v>0</v>
      </c>
      <c r="BM450" s="69" t="n">
        <f aca="false">'Vstupní data'!AH450</f>
        <v>0</v>
      </c>
      <c r="BN450" s="69" t="n">
        <f aca="false">IF('Vstupní data'!AH450&gt;0,   VLOOKUP(VLOOKUP(CONCATENATE(VLOOKUP(I450,'Pril3-drev'!$H$4:$L$83,5,0),BD450),'Pril3-drev'!$Q$4:$R$2803,2,0),'AVB-BS'!$C$5:$S$29 ,LOOKUP(BM450,'AVB-BS'!$D$3:$S$3,'AVB-BS'!$D$1:$S$1) ,0 )   ,   IF('Vstupní data'!AI450&gt;0,'Vstupní data'!AI450,0))</f>
        <v>0</v>
      </c>
      <c r="BO450" s="69" t="str">
        <f aca="false">IF(BX450&gt;5,VLOOKUP(CONCATENATE(BK450,BN450),'Pril1-THLPa'!$H$6:$N$96,4,0),"")</f>
        <v/>
      </c>
      <c r="BP450" s="69" t="str">
        <f aca="false">IF(BX450&gt;5,VLOOKUP(CONCATENATE(BK450,BN450),'Pril1-THLPa'!$H$6:$N$96,5,0),"")</f>
        <v/>
      </c>
      <c r="BQ450" s="69" t="str">
        <f aca="false">IF(BX450&gt;5,VLOOKUP(CONCATENATE(BK450,BN450),'Pril1-THLPa'!$H$6:$N$96,6,0),"")</f>
        <v/>
      </c>
      <c r="BR450" s="69" t="str">
        <f aca="false">IF(BX450&gt;5,VLOOKUP(CONCATENATE(BK450,BN450),'Pril1-THLPa'!$H$6:$N$96,7,0),"")</f>
        <v/>
      </c>
      <c r="BS450" s="69" t="str">
        <f aca="false">IF(BX450&gt;5,VLOOKUP(CONCATENATE(BK450,BN450),'Pril1-THLPa'!$H$6:$O$96,8,0),"")</f>
        <v/>
      </c>
      <c r="BT450" s="69" t="str">
        <f aca="false">IF(BF450&gt;0, IF(BK450="smrk",  VLOOKUP(VLOOKUP(BD450,'Pril9-K3'!$L$8:$M$207,2,0),'Pril9-K3'!$A$8:$J$16,LOOKUP(BN450,'Pril9-K3'!$A$7:$J$7,'Pril9-K3'!$A$5:$J$5),0), IF(AND(BK450&lt;&gt;"smrk",'Vstupní data'!AK450&lt;&gt;""),'Vstupní data'!AK450,   VLOOKUP(VLOOKUP(BD450,'Pril9-K3'!$L$8:$M$207,2,0),'Pril9-K3'!$A$8:$J$16,LOOKUP(BN450,'Pril9-K3'!$A$7:$J$7,'Pril9-K3'!$A$5:$J$5),0)   )),   "")</f>
        <v/>
      </c>
      <c r="BV450" s="69" t="n">
        <f aca="false">'Vstupní data'!AJ450</f>
        <v>0</v>
      </c>
      <c r="BW450" s="69" t="n">
        <f aca="false">IF(BF450&gt;0,IF(J450&gt;0,J450,K450*H450/100),0)</f>
        <v>0</v>
      </c>
      <c r="BX450" s="69" t="n">
        <f aca="false">IF(BF450&gt;0,IF(BJ450&gt;BL450,BL450,BJ450),0)</f>
        <v>0</v>
      </c>
      <c r="BY450" s="69" t="n">
        <f aca="false">IF(BD450=0,0,IF(AND(BX450&gt;0,BX450&lt;=5),  IF(AND(BX450&gt;0,BX450&lt;=5),VLOOKUP(BK450,'Pril1-THLPa'!$A$6:$F$18,IF(AND(BX450&gt;0,BX450&lt;=5),LOOKUP(BX450,'Pril1-THLPa'!$B$5:$F$5,'Pril1-THLPa'!$B$4:$F$4),""),0),""),  IF(BX450&gt;5,BO450+BP450*(BX450-5)+BQ450*POWER(BX450-5,2)+BR450*POWER(BX450-5,3)+BS450*POWER(BX450-5,4),"")))</f>
        <v>0</v>
      </c>
      <c r="BZ450" s="69" t="n">
        <f aca="false">IF(BY450&gt;0,BY450*BI450/10*BW450*(100+BV450)/100,0)</f>
        <v>0</v>
      </c>
      <c r="CA450" s="69" t="n">
        <f aca="false">IF(BD450&gt;0,BX450-IF(BD450&gt;BX450,BX450,BD450),0)</f>
        <v>0</v>
      </c>
      <c r="CB450" s="69" t="n">
        <f aca="false">POWER(1.01,CA450)</f>
        <v>1</v>
      </c>
      <c r="CC450" s="69" t="n">
        <f aca="false">IF(BF450&gt;0,IF(BF450&gt;BH450,1,BF450/BH450),0)</f>
        <v>0</v>
      </c>
      <c r="CD450" s="72" t="n">
        <f aca="false">IF(BD450=0,0,IF(BF450&gt;0,ROUND(IF(CB450&lt;&gt;0,BZ450*BT450*1/CB450*CC450,0),0),0))</f>
        <v>0</v>
      </c>
      <c r="CE450" s="73" t="str">
        <f aca="false">IF(BF450&gt;0,IF(BF450&gt;BH450,CD450/BF450,CD450/BH450),"")</f>
        <v/>
      </c>
      <c r="CF450" s="69" t="n">
        <f aca="false">'Vstupní data'!AM450</f>
        <v>0</v>
      </c>
      <c r="CG450" s="69" t="n">
        <f aca="false">'Vstupní data'!AN450</f>
        <v>0</v>
      </c>
      <c r="CH450" s="69" t="n">
        <f aca="false">'Vstupní data'!AO450</f>
        <v>0</v>
      </c>
      <c r="CI450" s="69" t="n">
        <f aca="false">'Vstupní data'!AP450</f>
        <v>0</v>
      </c>
      <c r="CJ450" s="72" t="n">
        <f aca="false">ROUND(CH450*CI450,0)</f>
        <v>0</v>
      </c>
      <c r="CK450" s="74" t="str">
        <f aca="false">IF(OR(AA450&gt;0,BB450&gt;0,CD450&gt;0,CJ450&gt;0),AA450+BB450+CD450+CJ450,"")</f>
        <v/>
      </c>
    </row>
    <row r="451" customFormat="false" ht="12.8" hidden="false" customHeight="false" outlineLevel="0" collapsed="false">
      <c r="A451" s="66" t="n">
        <f aca="false">'Vstupní data'!A451</f>
        <v>0</v>
      </c>
      <c r="F451" s="66" t="str">
        <f aca="false">CONCATENATE('Vstupní data'!F451,'Vstupní data'!G451,'Vstupní data'!H451,'Vstupní data'!I451)</f>
        <v/>
      </c>
      <c r="G451" s="66"/>
      <c r="H451" s="66" t="n">
        <f aca="false">'Vstupní data'!K451</f>
        <v>0</v>
      </c>
      <c r="I451" s="66" t="n">
        <f aca="false">'Vstupní data'!L451</f>
        <v>0</v>
      </c>
      <c r="J451" s="66" t="n">
        <f aca="false">'Vstupní data'!K451*'Vstupní data'!M451/100</f>
        <v>0</v>
      </c>
      <c r="L451" s="66" t="n">
        <f aca="false">IF('Vstupní data'!N451="prostokořenný",0,IF('Vstupní data'!N451="krytokořenný","k",IF('Vstupní data'!N451="poloodrostky nebo odrostky, prostokořenné i krytokořenné","po",0)))</f>
        <v>0</v>
      </c>
      <c r="N451" s="66"/>
      <c r="O451" s="66" t="n">
        <f aca="false">'Vstupní data'!O451</f>
        <v>0</v>
      </c>
      <c r="P451" s="66" t="n">
        <f aca="false">IF(O451&gt;0,VLOOKUP(CONCATENATE(VLOOKUP(I451,'Pril3-drev'!$H$5:$K$83,4,0),"-",'Vstupní data'!R451),K2!$C$15:$D$23,2,0),0)</f>
        <v>0</v>
      </c>
      <c r="Q451" s="66" t="n">
        <f aca="false">IF(O451&gt;0,VLOOKUP(I451,'Pril3-drev'!$H$5:$I$83,2,0),0)</f>
        <v>0</v>
      </c>
      <c r="R451" s="66" t="n">
        <f aca="false">IF(Q451&gt;0,VLOOKUP(Q451,'Pril6-okus'!$A$5:$B$17,2,0),0)</f>
        <v>0</v>
      </c>
      <c r="S451" s="66" t="n">
        <f aca="false">IF(O451&gt;0,VLOOKUP(I451,'Pril3-drev'!$H$5:$J$83,3,0),0)</f>
        <v>0</v>
      </c>
      <c r="T451" s="66" t="str">
        <f aca="false">IF(O451&gt;0,IF(L451="k",0.9*VLOOKUP(S451,'ha-pocty-vyhl'!$A$5:$B$20,2,0),IF(L451="po",0.8*VLOOKUP(S451,'ha-pocty-vyhl'!$A$5:$B$20,2,0),VLOOKUP(S451,'ha-pocty-vyhl'!$A$5:$B$20,2,0))),"")</f>
        <v/>
      </c>
      <c r="U451" s="66" t="n">
        <f aca="false">'Vstupní data'!P451</f>
        <v>0</v>
      </c>
      <c r="V451" s="66" t="n">
        <f aca="false">IF(O451&gt;0,1.3*T451*1000*Z451/10000,0)</f>
        <v>0</v>
      </c>
      <c r="W451" s="66" t="n">
        <f aca="false">IF(O451&gt;0,1.3*T451*1000*Z451/10000,0)</f>
        <v>0</v>
      </c>
      <c r="X451" s="66" t="n">
        <f aca="false">IF(O451&gt;0,IF(O451&gt;V451,V451,O451),0)</f>
        <v>0</v>
      </c>
      <c r="Y451" s="66" t="n">
        <f aca="false">IF(O451&gt;0,IF(IF(U451&gt;W451,W451,U451)&lt;X451,W451,IF(U451&gt;W451,W451,U451)),0)</f>
        <v>0</v>
      </c>
      <c r="Z451" s="66" t="n">
        <f aca="false">IF(O451&gt;0,IF(J451&gt;0,J451,K451*H451/100),0)</f>
        <v>0</v>
      </c>
      <c r="AA451" s="67" t="n">
        <f aca="false">IF(O451&gt;0,CEILING(R451*P451*X451/Y451*Z451,1),0)</f>
        <v>0</v>
      </c>
      <c r="AB451" s="68" t="n">
        <f aca="false">IF(O451&gt;0,AA451/O451,0)</f>
        <v>0</v>
      </c>
      <c r="AC451" s="66" t="n">
        <f aca="false">'Vstupní data'!W451</f>
        <v>0</v>
      </c>
      <c r="AI451" s="66" t="str">
        <f aca="false">IF(OR('Vstupní data'!T451&gt;0,'Vstupní data'!U451&gt;0),VLOOKUP(I451,'Pril3-drev'!$H$5:$J$83,3,0),"")</f>
        <v/>
      </c>
      <c r="AJ451" s="66" t="n">
        <f aca="false">IF('Vstupní data'!V451="prostokořenný",0,IF('Vstupní data'!V451="krytokořenný","k",IF('Vstupní data'!V451="poloodrostky nebo odrostky, prostokořenné i krytokořenné","po",0)))</f>
        <v>0</v>
      </c>
      <c r="AK451" s="66" t="n">
        <f aca="false">IF(OR('Vstupní data'!T451&gt;0,'Vstupní data'!U451&gt;0),IF(AJ451="k",0.9*VLOOKUP(AI451,'ha-pocty-vyhl'!$A$5:$B$20,2,0),IF(AJ451="po",0.8*VLOOKUP(AI451,'ha-pocty-vyhl'!$A$5:$B$20,2,0),VLOOKUP(AI451,'ha-pocty-vyhl'!$A$5:$B$20,2,0))),0)</f>
        <v>0</v>
      </c>
      <c r="AL451" s="66" t="n">
        <f aca="false">IF(OR('Vstupní data'!T451&gt;0,'Vstupní data'!U451&gt;0),'Vstupní data'!K451*'Vstupní data'!M451/100,0)</f>
        <v>0</v>
      </c>
      <c r="AM451" s="66" t="n">
        <f aca="false">IF(OR('Vstupní data'!T451&gt;0,'Vstupní data'!U451&gt;0),IF('Vstupní data'!T451&gt;0,'Vstupní data'!T451,ROUND(10*'Vstupní data'!U451/AK451,0)),0)</f>
        <v>0</v>
      </c>
      <c r="AN451" s="69" t="n">
        <f aca="false">IF('Vstupní data'!T451&gt;0,   IF('Vstupní data'!T451&lt;=AL451,'Vstupní data'!T451,AL451),   IF(AM451&lt;AL451,AM451,AL451))</f>
        <v>0</v>
      </c>
      <c r="AO451" s="69" t="n">
        <f aca="false">'Vstupní data'!X451</f>
        <v>0</v>
      </c>
      <c r="AP451" s="66" t="n">
        <f aca="false">IF(OR('Vstupní data'!T451&gt;0,'Vstupní data'!U451&gt;0),IF(I451&lt;&gt;0,VLOOKUP(I451,'Pril3-drev'!$H$5:$I$83,2,0),0),0)</f>
        <v>0</v>
      </c>
      <c r="AQ451" s="66" t="n">
        <f aca="false">'Vstupní data'!Y451</f>
        <v>0</v>
      </c>
      <c r="AR451" s="66" t="str">
        <f aca="false">IF(AC451&gt;5,   IF('Vstupní data'!Y451&gt;0,   VLOOKUP(VLOOKUP(CONCATENATE(VLOOKUP(I451,'Pril3-drev'!$H$4:$L$83,5,0),AC451),'Pril3-drev'!$Q$4:$R$2803,2,0),'AVB-BS'!$C$5:$S$29 ,LOOKUP(AQ451,'AVB-BS'!$D$3:$S$3,'AVB-BS'!$D$1:$S$1) ,0 )   ,   IF('Vstupní data'!Z451&gt;0,'Vstupní data'!Z451,0)) , "")</f>
        <v/>
      </c>
      <c r="AS451" s="70" t="str">
        <f aca="false">IF(AC451&gt;5,VLOOKUP(CONCATENATE(AP451,AR451),'Pril1-THLPa'!$H$6:$N$96,4,0),"")</f>
        <v/>
      </c>
      <c r="AT451" s="70" t="str">
        <f aca="false">IF(AC451&gt;5,VLOOKUP(CONCATENATE(AP451,AR451),'Pril1-THLPa'!$H$6:$N$96,5,0),"")</f>
        <v/>
      </c>
      <c r="AU451" s="70" t="str">
        <f aca="false">IF(AC451&gt;5,VLOOKUP(CONCATENATE(AP451,AR451),'Pril1-THLPa'!$H$6:$N$96,6,0),"")</f>
        <v/>
      </c>
      <c r="AV451" s="70" t="str">
        <f aca="false">IF(AC451&gt;5,VLOOKUP(CONCATENATE(AP451,AR451),'Pril1-THLPa'!$H$6:$N$96,7,0),"")</f>
        <v/>
      </c>
      <c r="AW451" s="70" t="str">
        <f aca="false">IF(AC451&gt;5,VLOOKUP(CONCATENATE(AP451,AR451),'Pril1-THLPa'!$H$6:$O$96,8,0),"")</f>
        <v/>
      </c>
      <c r="AX451" s="66" t="n">
        <f aca="false">IF(AC451&gt;0,IF(AND(AC451&gt;0,AC451&lt;=5),VLOOKUP(AP451,'Pril1-THLPa'!$A$6:$F$18,LOOKUP(AC451,'Pril1-THLPa'!$B$5:$F$5,'Pril1-THLPa'!$B$4:$F$4),0),AS451+AT451*(AC451-5)+AU451*POWER(AC451-5,2)+AV451*POWER(AC451-5,3)+AW451*POWER(AC451-5,4)),0)</f>
        <v>0</v>
      </c>
      <c r="AY451" s="71"/>
      <c r="AZ451" s="66" t="n">
        <f aca="false">'Vstupní data'!AA451</f>
        <v>0</v>
      </c>
      <c r="BA451" s="66" t="n">
        <f aca="false">IF(OR('Vstupní data'!T451&gt;0,'Vstupní data'!U451&gt;0),IF(AC451&lt;&gt;"",AX451*AO451/10*(100+AZ451)/100,0),0)</f>
        <v>0</v>
      </c>
      <c r="BB451" s="67" t="n">
        <f aca="false">IF(AC451&lt;&gt;"",ROUND(BA451*AN451,0),0)</f>
        <v>0</v>
      </c>
      <c r="BC451" s="68" t="str">
        <f aca="false">IF(AE451&gt;0,BB451/AE451,"")</f>
        <v/>
      </c>
      <c r="BD451" s="66" t="n">
        <f aca="false">'Vstupní data'!AE451</f>
        <v>0</v>
      </c>
      <c r="BF451" s="66" t="n">
        <f aca="false">'Vstupní data'!AC451</f>
        <v>0</v>
      </c>
      <c r="BH451" s="66" t="n">
        <f aca="false">'Vstupní data'!AD451</f>
        <v>0</v>
      </c>
      <c r="BI451" s="66" t="n">
        <f aca="false">'Vstupní data'!AF451</f>
        <v>0</v>
      </c>
      <c r="BJ451" s="69" t="n">
        <f aca="false">'Vstupní data'!AG451</f>
        <v>0</v>
      </c>
      <c r="BK451" s="69" t="n">
        <f aca="false">IF(BF451&lt;&gt;0,VLOOKUP(I451,'Pril3-drev'!$H$5:$I$83,2,0),0)</f>
        <v>0</v>
      </c>
      <c r="BL451" s="69" t="n">
        <f aca="false">IF(BF451&lt;&gt;0,VLOOKUP(BK451,'Pril3-drev'!$A$5:$C$17,3,0),0)</f>
        <v>0</v>
      </c>
      <c r="BM451" s="69" t="n">
        <f aca="false">'Vstupní data'!AH451</f>
        <v>0</v>
      </c>
      <c r="BN451" s="69" t="n">
        <f aca="false">IF('Vstupní data'!AH451&gt;0,   VLOOKUP(VLOOKUP(CONCATENATE(VLOOKUP(I451,'Pril3-drev'!$H$4:$L$83,5,0),BD451),'Pril3-drev'!$Q$4:$R$2803,2,0),'AVB-BS'!$C$5:$S$29 ,LOOKUP(BM451,'AVB-BS'!$D$3:$S$3,'AVB-BS'!$D$1:$S$1) ,0 )   ,   IF('Vstupní data'!AI451&gt;0,'Vstupní data'!AI451,0))</f>
        <v>0</v>
      </c>
      <c r="BO451" s="69" t="str">
        <f aca="false">IF(BX451&gt;5,VLOOKUP(CONCATENATE(BK451,BN451),'Pril1-THLPa'!$H$6:$N$96,4,0),"")</f>
        <v/>
      </c>
      <c r="BP451" s="69" t="str">
        <f aca="false">IF(BX451&gt;5,VLOOKUP(CONCATENATE(BK451,BN451),'Pril1-THLPa'!$H$6:$N$96,5,0),"")</f>
        <v/>
      </c>
      <c r="BQ451" s="69" t="str">
        <f aca="false">IF(BX451&gt;5,VLOOKUP(CONCATENATE(BK451,BN451),'Pril1-THLPa'!$H$6:$N$96,6,0),"")</f>
        <v/>
      </c>
      <c r="BR451" s="69" t="str">
        <f aca="false">IF(BX451&gt;5,VLOOKUP(CONCATENATE(BK451,BN451),'Pril1-THLPa'!$H$6:$N$96,7,0),"")</f>
        <v/>
      </c>
      <c r="BS451" s="69" t="str">
        <f aca="false">IF(BX451&gt;5,VLOOKUP(CONCATENATE(BK451,BN451),'Pril1-THLPa'!$H$6:$O$96,8,0),"")</f>
        <v/>
      </c>
      <c r="BT451" s="69" t="str">
        <f aca="false">IF(BF451&gt;0, IF(BK451="smrk",  VLOOKUP(VLOOKUP(BD451,'Pril9-K3'!$L$8:$M$207,2,0),'Pril9-K3'!$A$8:$J$16,LOOKUP(BN451,'Pril9-K3'!$A$7:$J$7,'Pril9-K3'!$A$5:$J$5),0), IF(AND(BK451&lt;&gt;"smrk",'Vstupní data'!AK451&lt;&gt;""),'Vstupní data'!AK451,   VLOOKUP(VLOOKUP(BD451,'Pril9-K3'!$L$8:$M$207,2,0),'Pril9-K3'!$A$8:$J$16,LOOKUP(BN451,'Pril9-K3'!$A$7:$J$7,'Pril9-K3'!$A$5:$J$5),0)   )),   "")</f>
        <v/>
      </c>
      <c r="BV451" s="69" t="n">
        <f aca="false">'Vstupní data'!AJ451</f>
        <v>0</v>
      </c>
      <c r="BW451" s="69" t="n">
        <f aca="false">IF(BF451&gt;0,IF(J451&gt;0,J451,K451*H451/100),0)</f>
        <v>0</v>
      </c>
      <c r="BX451" s="69" t="n">
        <f aca="false">IF(BF451&gt;0,IF(BJ451&gt;BL451,BL451,BJ451),0)</f>
        <v>0</v>
      </c>
      <c r="BY451" s="69" t="n">
        <f aca="false">IF(BD451=0,0,IF(AND(BX451&gt;0,BX451&lt;=5),  IF(AND(BX451&gt;0,BX451&lt;=5),VLOOKUP(BK451,'Pril1-THLPa'!$A$6:$F$18,IF(AND(BX451&gt;0,BX451&lt;=5),LOOKUP(BX451,'Pril1-THLPa'!$B$5:$F$5,'Pril1-THLPa'!$B$4:$F$4),""),0),""),  IF(BX451&gt;5,BO451+BP451*(BX451-5)+BQ451*POWER(BX451-5,2)+BR451*POWER(BX451-5,3)+BS451*POWER(BX451-5,4),"")))</f>
        <v>0</v>
      </c>
      <c r="BZ451" s="69" t="n">
        <f aca="false">IF(BY451&gt;0,BY451*BI451/10*BW451*(100+BV451)/100,0)</f>
        <v>0</v>
      </c>
      <c r="CA451" s="69" t="n">
        <f aca="false">IF(BD451&gt;0,BX451-IF(BD451&gt;BX451,BX451,BD451),0)</f>
        <v>0</v>
      </c>
      <c r="CB451" s="69" t="n">
        <f aca="false">POWER(1.01,CA451)</f>
        <v>1</v>
      </c>
      <c r="CC451" s="69" t="n">
        <f aca="false">IF(BF451&gt;0,IF(BF451&gt;BH451,1,BF451/BH451),0)</f>
        <v>0</v>
      </c>
      <c r="CD451" s="72" t="n">
        <f aca="false">IF(BD451=0,0,IF(BF451&gt;0,ROUND(IF(CB451&lt;&gt;0,BZ451*BT451*1/CB451*CC451,0),0),0))</f>
        <v>0</v>
      </c>
      <c r="CE451" s="73" t="str">
        <f aca="false">IF(BF451&gt;0,IF(BF451&gt;BH451,CD451/BF451,CD451/BH451),"")</f>
        <v/>
      </c>
      <c r="CF451" s="69" t="n">
        <f aca="false">'Vstupní data'!AM451</f>
        <v>0</v>
      </c>
      <c r="CG451" s="69" t="n">
        <f aca="false">'Vstupní data'!AN451</f>
        <v>0</v>
      </c>
      <c r="CH451" s="69" t="n">
        <f aca="false">'Vstupní data'!AO451</f>
        <v>0</v>
      </c>
      <c r="CI451" s="69" t="n">
        <f aca="false">'Vstupní data'!AP451</f>
        <v>0</v>
      </c>
      <c r="CJ451" s="72" t="n">
        <f aca="false">ROUND(CH451*CI451,0)</f>
        <v>0</v>
      </c>
      <c r="CK451" s="74" t="str">
        <f aca="false">IF(OR(AA451&gt;0,BB451&gt;0,CD451&gt;0,CJ451&gt;0),AA451+BB451+CD451+CJ451,"")</f>
        <v/>
      </c>
    </row>
    <row r="452" customFormat="false" ht="12.8" hidden="false" customHeight="false" outlineLevel="0" collapsed="false">
      <c r="A452" s="66" t="n">
        <f aca="false">'Vstupní data'!A452</f>
        <v>0</v>
      </c>
      <c r="F452" s="66" t="str">
        <f aca="false">CONCATENATE('Vstupní data'!F452,'Vstupní data'!G452,'Vstupní data'!H452,'Vstupní data'!I452)</f>
        <v/>
      </c>
      <c r="G452" s="66"/>
      <c r="H452" s="66" t="n">
        <f aca="false">'Vstupní data'!K452</f>
        <v>0</v>
      </c>
      <c r="I452" s="66" t="n">
        <f aca="false">'Vstupní data'!L452</f>
        <v>0</v>
      </c>
      <c r="J452" s="66" t="n">
        <f aca="false">'Vstupní data'!K452*'Vstupní data'!M452/100</f>
        <v>0</v>
      </c>
      <c r="L452" s="66" t="n">
        <f aca="false">IF('Vstupní data'!N452="prostokořenný",0,IF('Vstupní data'!N452="krytokořenný","k",IF('Vstupní data'!N452="poloodrostky nebo odrostky, prostokořenné i krytokořenné","po",0)))</f>
        <v>0</v>
      </c>
      <c r="N452" s="66"/>
      <c r="O452" s="66" t="n">
        <f aca="false">'Vstupní data'!O452</f>
        <v>0</v>
      </c>
      <c r="P452" s="66" t="n">
        <f aca="false">IF(O452&gt;0,VLOOKUP(CONCATENATE(VLOOKUP(I452,'Pril3-drev'!$H$5:$K$83,4,0),"-",'Vstupní data'!R452),K2!$C$15:$D$23,2,0),0)</f>
        <v>0</v>
      </c>
      <c r="Q452" s="66" t="n">
        <f aca="false">IF(O452&gt;0,VLOOKUP(I452,'Pril3-drev'!$H$5:$I$83,2,0),0)</f>
        <v>0</v>
      </c>
      <c r="R452" s="66" t="n">
        <f aca="false">IF(Q452&gt;0,VLOOKUP(Q452,'Pril6-okus'!$A$5:$B$17,2,0),0)</f>
        <v>0</v>
      </c>
      <c r="S452" s="66" t="n">
        <f aca="false">IF(O452&gt;0,VLOOKUP(I452,'Pril3-drev'!$H$5:$J$83,3,0),0)</f>
        <v>0</v>
      </c>
      <c r="T452" s="66" t="str">
        <f aca="false">IF(O452&gt;0,IF(L452="k",0.9*VLOOKUP(S452,'ha-pocty-vyhl'!$A$5:$B$20,2,0),IF(L452="po",0.8*VLOOKUP(S452,'ha-pocty-vyhl'!$A$5:$B$20,2,0),VLOOKUP(S452,'ha-pocty-vyhl'!$A$5:$B$20,2,0))),"")</f>
        <v/>
      </c>
      <c r="U452" s="66" t="n">
        <f aca="false">'Vstupní data'!P452</f>
        <v>0</v>
      </c>
      <c r="V452" s="66" t="n">
        <f aca="false">IF(O452&gt;0,1.3*T452*1000*Z452/10000,0)</f>
        <v>0</v>
      </c>
      <c r="W452" s="66" t="n">
        <f aca="false">IF(O452&gt;0,1.3*T452*1000*Z452/10000,0)</f>
        <v>0</v>
      </c>
      <c r="X452" s="66" t="n">
        <f aca="false">IF(O452&gt;0,IF(O452&gt;V452,V452,O452),0)</f>
        <v>0</v>
      </c>
      <c r="Y452" s="66" t="n">
        <f aca="false">IF(O452&gt;0,IF(IF(U452&gt;W452,W452,U452)&lt;X452,W452,IF(U452&gt;W452,W452,U452)),0)</f>
        <v>0</v>
      </c>
      <c r="Z452" s="66" t="n">
        <f aca="false">IF(O452&gt;0,IF(J452&gt;0,J452,K452*H452/100),0)</f>
        <v>0</v>
      </c>
      <c r="AA452" s="67" t="n">
        <f aca="false">IF(O452&gt;0,CEILING(R452*P452*X452/Y452*Z452,1),0)</f>
        <v>0</v>
      </c>
      <c r="AB452" s="68" t="n">
        <f aca="false">IF(O452&gt;0,AA452/O452,0)</f>
        <v>0</v>
      </c>
      <c r="AC452" s="66" t="n">
        <f aca="false">'Vstupní data'!W452</f>
        <v>0</v>
      </c>
      <c r="AI452" s="66" t="str">
        <f aca="false">IF(OR('Vstupní data'!T452&gt;0,'Vstupní data'!U452&gt;0),VLOOKUP(I452,'Pril3-drev'!$H$5:$J$83,3,0),"")</f>
        <v/>
      </c>
      <c r="AJ452" s="66" t="n">
        <f aca="false">IF('Vstupní data'!V452="prostokořenný",0,IF('Vstupní data'!V452="krytokořenný","k",IF('Vstupní data'!V452="poloodrostky nebo odrostky, prostokořenné i krytokořenné","po",0)))</f>
        <v>0</v>
      </c>
      <c r="AK452" s="66" t="n">
        <f aca="false">IF(OR('Vstupní data'!T452&gt;0,'Vstupní data'!U452&gt;0),IF(AJ452="k",0.9*VLOOKUP(AI452,'ha-pocty-vyhl'!$A$5:$B$20,2,0),IF(AJ452="po",0.8*VLOOKUP(AI452,'ha-pocty-vyhl'!$A$5:$B$20,2,0),VLOOKUP(AI452,'ha-pocty-vyhl'!$A$5:$B$20,2,0))),0)</f>
        <v>0</v>
      </c>
      <c r="AL452" s="66" t="n">
        <f aca="false">IF(OR('Vstupní data'!T452&gt;0,'Vstupní data'!U452&gt;0),'Vstupní data'!K452*'Vstupní data'!M452/100,0)</f>
        <v>0</v>
      </c>
      <c r="AM452" s="66" t="n">
        <f aca="false">IF(OR('Vstupní data'!T452&gt;0,'Vstupní data'!U452&gt;0),IF('Vstupní data'!T452&gt;0,'Vstupní data'!T452,ROUND(10*'Vstupní data'!U452/AK452,0)),0)</f>
        <v>0</v>
      </c>
      <c r="AN452" s="69" t="n">
        <f aca="false">IF('Vstupní data'!T452&gt;0,   IF('Vstupní data'!T452&lt;=AL452,'Vstupní data'!T452,AL452),   IF(AM452&lt;AL452,AM452,AL452))</f>
        <v>0</v>
      </c>
      <c r="AO452" s="69" t="n">
        <f aca="false">'Vstupní data'!X452</f>
        <v>0</v>
      </c>
      <c r="AP452" s="66" t="n">
        <f aca="false">IF(OR('Vstupní data'!T452&gt;0,'Vstupní data'!U452&gt;0),IF(I452&lt;&gt;0,VLOOKUP(I452,'Pril3-drev'!$H$5:$I$83,2,0),0),0)</f>
        <v>0</v>
      </c>
      <c r="AQ452" s="66" t="n">
        <f aca="false">'Vstupní data'!Y452</f>
        <v>0</v>
      </c>
      <c r="AR452" s="66" t="str">
        <f aca="false">IF(AC452&gt;5,   IF('Vstupní data'!Y452&gt;0,   VLOOKUP(VLOOKUP(CONCATENATE(VLOOKUP(I452,'Pril3-drev'!$H$4:$L$83,5,0),AC452),'Pril3-drev'!$Q$4:$R$2803,2,0),'AVB-BS'!$C$5:$S$29 ,LOOKUP(AQ452,'AVB-BS'!$D$3:$S$3,'AVB-BS'!$D$1:$S$1) ,0 )   ,   IF('Vstupní data'!Z452&gt;0,'Vstupní data'!Z452,0)) , "")</f>
        <v/>
      </c>
      <c r="AS452" s="70" t="str">
        <f aca="false">IF(AC452&gt;5,VLOOKUP(CONCATENATE(AP452,AR452),'Pril1-THLPa'!$H$6:$N$96,4,0),"")</f>
        <v/>
      </c>
      <c r="AT452" s="70" t="str">
        <f aca="false">IF(AC452&gt;5,VLOOKUP(CONCATENATE(AP452,AR452),'Pril1-THLPa'!$H$6:$N$96,5,0),"")</f>
        <v/>
      </c>
      <c r="AU452" s="70" t="str">
        <f aca="false">IF(AC452&gt;5,VLOOKUP(CONCATENATE(AP452,AR452),'Pril1-THLPa'!$H$6:$N$96,6,0),"")</f>
        <v/>
      </c>
      <c r="AV452" s="70" t="str">
        <f aca="false">IF(AC452&gt;5,VLOOKUP(CONCATENATE(AP452,AR452),'Pril1-THLPa'!$H$6:$N$96,7,0),"")</f>
        <v/>
      </c>
      <c r="AW452" s="70" t="str">
        <f aca="false">IF(AC452&gt;5,VLOOKUP(CONCATENATE(AP452,AR452),'Pril1-THLPa'!$H$6:$O$96,8,0),"")</f>
        <v/>
      </c>
      <c r="AX452" s="66" t="n">
        <f aca="false">IF(AC452&gt;0,IF(AND(AC452&gt;0,AC452&lt;=5),VLOOKUP(AP452,'Pril1-THLPa'!$A$6:$F$18,LOOKUP(AC452,'Pril1-THLPa'!$B$5:$F$5,'Pril1-THLPa'!$B$4:$F$4),0),AS452+AT452*(AC452-5)+AU452*POWER(AC452-5,2)+AV452*POWER(AC452-5,3)+AW452*POWER(AC452-5,4)),0)</f>
        <v>0</v>
      </c>
      <c r="AY452" s="71"/>
      <c r="AZ452" s="66" t="n">
        <f aca="false">'Vstupní data'!AA452</f>
        <v>0</v>
      </c>
      <c r="BA452" s="66" t="n">
        <f aca="false">IF(OR('Vstupní data'!T452&gt;0,'Vstupní data'!U452&gt;0),IF(AC452&lt;&gt;"",AX452*AO452/10*(100+AZ452)/100,0),0)</f>
        <v>0</v>
      </c>
      <c r="BB452" s="67" t="n">
        <f aca="false">IF(AC452&lt;&gt;"",ROUND(BA452*AN452,0),0)</f>
        <v>0</v>
      </c>
      <c r="BC452" s="68" t="str">
        <f aca="false">IF(AE452&gt;0,BB452/AE452,"")</f>
        <v/>
      </c>
      <c r="BD452" s="66" t="n">
        <f aca="false">'Vstupní data'!AE452</f>
        <v>0</v>
      </c>
      <c r="BF452" s="66" t="n">
        <f aca="false">'Vstupní data'!AC452</f>
        <v>0</v>
      </c>
      <c r="BH452" s="66" t="n">
        <f aca="false">'Vstupní data'!AD452</f>
        <v>0</v>
      </c>
      <c r="BI452" s="66" t="n">
        <f aca="false">'Vstupní data'!AF452</f>
        <v>0</v>
      </c>
      <c r="BJ452" s="69" t="n">
        <f aca="false">'Vstupní data'!AG452</f>
        <v>0</v>
      </c>
      <c r="BK452" s="69" t="n">
        <f aca="false">IF(BF452&lt;&gt;0,VLOOKUP(I452,'Pril3-drev'!$H$5:$I$83,2,0),0)</f>
        <v>0</v>
      </c>
      <c r="BL452" s="69" t="n">
        <f aca="false">IF(BF452&lt;&gt;0,VLOOKUP(BK452,'Pril3-drev'!$A$5:$C$17,3,0),0)</f>
        <v>0</v>
      </c>
      <c r="BM452" s="69" t="n">
        <f aca="false">'Vstupní data'!AH452</f>
        <v>0</v>
      </c>
      <c r="BN452" s="69" t="n">
        <f aca="false">IF('Vstupní data'!AH452&gt;0,   VLOOKUP(VLOOKUP(CONCATENATE(VLOOKUP(I452,'Pril3-drev'!$H$4:$L$83,5,0),BD452),'Pril3-drev'!$Q$4:$R$2803,2,0),'AVB-BS'!$C$5:$S$29 ,LOOKUP(BM452,'AVB-BS'!$D$3:$S$3,'AVB-BS'!$D$1:$S$1) ,0 )   ,   IF('Vstupní data'!AI452&gt;0,'Vstupní data'!AI452,0))</f>
        <v>0</v>
      </c>
      <c r="BO452" s="69" t="str">
        <f aca="false">IF(BX452&gt;5,VLOOKUP(CONCATENATE(BK452,BN452),'Pril1-THLPa'!$H$6:$N$96,4,0),"")</f>
        <v/>
      </c>
      <c r="BP452" s="69" t="str">
        <f aca="false">IF(BX452&gt;5,VLOOKUP(CONCATENATE(BK452,BN452),'Pril1-THLPa'!$H$6:$N$96,5,0),"")</f>
        <v/>
      </c>
      <c r="BQ452" s="69" t="str">
        <f aca="false">IF(BX452&gt;5,VLOOKUP(CONCATENATE(BK452,BN452),'Pril1-THLPa'!$H$6:$N$96,6,0),"")</f>
        <v/>
      </c>
      <c r="BR452" s="69" t="str">
        <f aca="false">IF(BX452&gt;5,VLOOKUP(CONCATENATE(BK452,BN452),'Pril1-THLPa'!$H$6:$N$96,7,0),"")</f>
        <v/>
      </c>
      <c r="BS452" s="69" t="str">
        <f aca="false">IF(BX452&gt;5,VLOOKUP(CONCATENATE(BK452,BN452),'Pril1-THLPa'!$H$6:$O$96,8,0),"")</f>
        <v/>
      </c>
      <c r="BT452" s="69" t="str">
        <f aca="false">IF(BF452&gt;0, IF(BK452="smrk",  VLOOKUP(VLOOKUP(BD452,'Pril9-K3'!$L$8:$M$207,2,0),'Pril9-K3'!$A$8:$J$16,LOOKUP(BN452,'Pril9-K3'!$A$7:$J$7,'Pril9-K3'!$A$5:$J$5),0), IF(AND(BK452&lt;&gt;"smrk",'Vstupní data'!AK452&lt;&gt;""),'Vstupní data'!AK452,   VLOOKUP(VLOOKUP(BD452,'Pril9-K3'!$L$8:$M$207,2,0),'Pril9-K3'!$A$8:$J$16,LOOKUP(BN452,'Pril9-K3'!$A$7:$J$7,'Pril9-K3'!$A$5:$J$5),0)   )),   "")</f>
        <v/>
      </c>
      <c r="BV452" s="69" t="n">
        <f aca="false">'Vstupní data'!AJ452</f>
        <v>0</v>
      </c>
      <c r="BW452" s="69" t="n">
        <f aca="false">IF(BF452&gt;0,IF(J452&gt;0,J452,K452*H452/100),0)</f>
        <v>0</v>
      </c>
      <c r="BX452" s="69" t="n">
        <f aca="false">IF(BF452&gt;0,IF(BJ452&gt;BL452,BL452,BJ452),0)</f>
        <v>0</v>
      </c>
      <c r="BY452" s="69" t="n">
        <f aca="false">IF(BD452=0,0,IF(AND(BX452&gt;0,BX452&lt;=5),  IF(AND(BX452&gt;0,BX452&lt;=5),VLOOKUP(BK452,'Pril1-THLPa'!$A$6:$F$18,IF(AND(BX452&gt;0,BX452&lt;=5),LOOKUP(BX452,'Pril1-THLPa'!$B$5:$F$5,'Pril1-THLPa'!$B$4:$F$4),""),0),""),  IF(BX452&gt;5,BO452+BP452*(BX452-5)+BQ452*POWER(BX452-5,2)+BR452*POWER(BX452-5,3)+BS452*POWER(BX452-5,4),"")))</f>
        <v>0</v>
      </c>
      <c r="BZ452" s="69" t="n">
        <f aca="false">IF(BY452&gt;0,BY452*BI452/10*BW452*(100+BV452)/100,0)</f>
        <v>0</v>
      </c>
      <c r="CA452" s="69" t="n">
        <f aca="false">IF(BD452&gt;0,BX452-IF(BD452&gt;BX452,BX452,BD452),0)</f>
        <v>0</v>
      </c>
      <c r="CB452" s="69" t="n">
        <f aca="false">POWER(1.01,CA452)</f>
        <v>1</v>
      </c>
      <c r="CC452" s="69" t="n">
        <f aca="false">IF(BF452&gt;0,IF(BF452&gt;BH452,1,BF452/BH452),0)</f>
        <v>0</v>
      </c>
      <c r="CD452" s="72" t="n">
        <f aca="false">IF(BD452=0,0,IF(BF452&gt;0,ROUND(IF(CB452&lt;&gt;0,BZ452*BT452*1/CB452*CC452,0),0),0))</f>
        <v>0</v>
      </c>
      <c r="CE452" s="73" t="str">
        <f aca="false">IF(BF452&gt;0,IF(BF452&gt;BH452,CD452/BF452,CD452/BH452),"")</f>
        <v/>
      </c>
      <c r="CF452" s="69" t="n">
        <f aca="false">'Vstupní data'!AM452</f>
        <v>0</v>
      </c>
      <c r="CG452" s="69" t="n">
        <f aca="false">'Vstupní data'!AN452</f>
        <v>0</v>
      </c>
      <c r="CH452" s="69" t="n">
        <f aca="false">'Vstupní data'!AO452</f>
        <v>0</v>
      </c>
      <c r="CI452" s="69" t="n">
        <f aca="false">'Vstupní data'!AP452</f>
        <v>0</v>
      </c>
      <c r="CJ452" s="72" t="n">
        <f aca="false">ROUND(CH452*CI452,0)</f>
        <v>0</v>
      </c>
      <c r="CK452" s="74" t="str">
        <f aca="false">IF(OR(AA452&gt;0,BB452&gt;0,CD452&gt;0,CJ452&gt;0),AA452+BB452+CD452+CJ452,"")</f>
        <v/>
      </c>
    </row>
    <row r="453" customFormat="false" ht="12.8" hidden="false" customHeight="false" outlineLevel="0" collapsed="false">
      <c r="A453" s="66" t="n">
        <f aca="false">'Vstupní data'!A453</f>
        <v>0</v>
      </c>
      <c r="F453" s="66" t="str">
        <f aca="false">CONCATENATE('Vstupní data'!F453,'Vstupní data'!G453,'Vstupní data'!H453,'Vstupní data'!I453)</f>
        <v/>
      </c>
      <c r="G453" s="66"/>
      <c r="H453" s="66" t="n">
        <f aca="false">'Vstupní data'!K453</f>
        <v>0</v>
      </c>
      <c r="I453" s="66" t="n">
        <f aca="false">'Vstupní data'!L453</f>
        <v>0</v>
      </c>
      <c r="J453" s="66" t="n">
        <f aca="false">'Vstupní data'!K453*'Vstupní data'!M453/100</f>
        <v>0</v>
      </c>
      <c r="L453" s="66" t="n">
        <f aca="false">IF('Vstupní data'!N453="prostokořenný",0,IF('Vstupní data'!N453="krytokořenný","k",IF('Vstupní data'!N453="poloodrostky nebo odrostky, prostokořenné i krytokořenné","po",0)))</f>
        <v>0</v>
      </c>
      <c r="N453" s="66"/>
      <c r="O453" s="66" t="n">
        <f aca="false">'Vstupní data'!O453</f>
        <v>0</v>
      </c>
      <c r="P453" s="66" t="n">
        <f aca="false">IF(O453&gt;0,VLOOKUP(CONCATENATE(VLOOKUP(I453,'Pril3-drev'!$H$5:$K$83,4,0),"-",'Vstupní data'!R453),K2!$C$15:$D$23,2,0),0)</f>
        <v>0</v>
      </c>
      <c r="Q453" s="66" t="n">
        <f aca="false">IF(O453&gt;0,VLOOKUP(I453,'Pril3-drev'!$H$5:$I$83,2,0),0)</f>
        <v>0</v>
      </c>
      <c r="R453" s="66" t="n">
        <f aca="false">IF(Q453&gt;0,VLOOKUP(Q453,'Pril6-okus'!$A$5:$B$17,2,0),0)</f>
        <v>0</v>
      </c>
      <c r="S453" s="66" t="n">
        <f aca="false">IF(O453&gt;0,VLOOKUP(I453,'Pril3-drev'!$H$5:$J$83,3,0),0)</f>
        <v>0</v>
      </c>
      <c r="T453" s="66" t="str">
        <f aca="false">IF(O453&gt;0,IF(L453="k",0.9*VLOOKUP(S453,'ha-pocty-vyhl'!$A$5:$B$20,2,0),IF(L453="po",0.8*VLOOKUP(S453,'ha-pocty-vyhl'!$A$5:$B$20,2,0),VLOOKUP(S453,'ha-pocty-vyhl'!$A$5:$B$20,2,0))),"")</f>
        <v/>
      </c>
      <c r="U453" s="66" t="n">
        <f aca="false">'Vstupní data'!P453</f>
        <v>0</v>
      </c>
      <c r="V453" s="66" t="n">
        <f aca="false">IF(O453&gt;0,1.3*T453*1000*Z453/10000,0)</f>
        <v>0</v>
      </c>
      <c r="W453" s="66" t="n">
        <f aca="false">IF(O453&gt;0,1.3*T453*1000*Z453/10000,0)</f>
        <v>0</v>
      </c>
      <c r="X453" s="66" t="n">
        <f aca="false">IF(O453&gt;0,IF(O453&gt;V453,V453,O453),0)</f>
        <v>0</v>
      </c>
      <c r="Y453" s="66" t="n">
        <f aca="false">IF(O453&gt;0,IF(IF(U453&gt;W453,W453,U453)&lt;X453,W453,IF(U453&gt;W453,W453,U453)),0)</f>
        <v>0</v>
      </c>
      <c r="Z453" s="66" t="n">
        <f aca="false">IF(O453&gt;0,IF(J453&gt;0,J453,K453*H453/100),0)</f>
        <v>0</v>
      </c>
      <c r="AA453" s="67" t="n">
        <f aca="false">IF(O453&gt;0,CEILING(R453*P453*X453/Y453*Z453,1),0)</f>
        <v>0</v>
      </c>
      <c r="AB453" s="68" t="n">
        <f aca="false">IF(O453&gt;0,AA453/O453,0)</f>
        <v>0</v>
      </c>
      <c r="AC453" s="66" t="n">
        <f aca="false">'Vstupní data'!W453</f>
        <v>0</v>
      </c>
      <c r="AI453" s="66" t="str">
        <f aca="false">IF(OR('Vstupní data'!T453&gt;0,'Vstupní data'!U453&gt;0),VLOOKUP(I453,'Pril3-drev'!$H$5:$J$83,3,0),"")</f>
        <v/>
      </c>
      <c r="AJ453" s="66" t="n">
        <f aca="false">IF('Vstupní data'!V453="prostokořenný",0,IF('Vstupní data'!V453="krytokořenný","k",IF('Vstupní data'!V453="poloodrostky nebo odrostky, prostokořenné i krytokořenné","po",0)))</f>
        <v>0</v>
      </c>
      <c r="AK453" s="66" t="n">
        <f aca="false">IF(OR('Vstupní data'!T453&gt;0,'Vstupní data'!U453&gt;0),IF(AJ453="k",0.9*VLOOKUP(AI453,'ha-pocty-vyhl'!$A$5:$B$20,2,0),IF(AJ453="po",0.8*VLOOKUP(AI453,'ha-pocty-vyhl'!$A$5:$B$20,2,0),VLOOKUP(AI453,'ha-pocty-vyhl'!$A$5:$B$20,2,0))),0)</f>
        <v>0</v>
      </c>
      <c r="AL453" s="66" t="n">
        <f aca="false">IF(OR('Vstupní data'!T453&gt;0,'Vstupní data'!U453&gt;0),'Vstupní data'!K453*'Vstupní data'!M453/100,0)</f>
        <v>0</v>
      </c>
      <c r="AM453" s="66" t="n">
        <f aca="false">IF(OR('Vstupní data'!T453&gt;0,'Vstupní data'!U453&gt;0),IF('Vstupní data'!T453&gt;0,'Vstupní data'!T453,ROUND(10*'Vstupní data'!U453/AK453,0)),0)</f>
        <v>0</v>
      </c>
      <c r="AN453" s="69" t="n">
        <f aca="false">IF('Vstupní data'!T453&gt;0,   IF('Vstupní data'!T453&lt;=AL453,'Vstupní data'!T453,AL453),   IF(AM453&lt;AL453,AM453,AL453))</f>
        <v>0</v>
      </c>
      <c r="AO453" s="69" t="n">
        <f aca="false">'Vstupní data'!X453</f>
        <v>0</v>
      </c>
      <c r="AP453" s="66" t="n">
        <f aca="false">IF(OR('Vstupní data'!T453&gt;0,'Vstupní data'!U453&gt;0),IF(I453&lt;&gt;0,VLOOKUP(I453,'Pril3-drev'!$H$5:$I$83,2,0),0),0)</f>
        <v>0</v>
      </c>
      <c r="AQ453" s="66" t="n">
        <f aca="false">'Vstupní data'!Y453</f>
        <v>0</v>
      </c>
      <c r="AR453" s="66" t="str">
        <f aca="false">IF(AC453&gt;5,   IF('Vstupní data'!Y453&gt;0,   VLOOKUP(VLOOKUP(CONCATENATE(VLOOKUP(I453,'Pril3-drev'!$H$4:$L$83,5,0),AC453),'Pril3-drev'!$Q$4:$R$2803,2,0),'AVB-BS'!$C$5:$S$29 ,LOOKUP(AQ453,'AVB-BS'!$D$3:$S$3,'AVB-BS'!$D$1:$S$1) ,0 )   ,   IF('Vstupní data'!Z453&gt;0,'Vstupní data'!Z453,0)) , "")</f>
        <v/>
      </c>
      <c r="AS453" s="70" t="str">
        <f aca="false">IF(AC453&gt;5,VLOOKUP(CONCATENATE(AP453,AR453),'Pril1-THLPa'!$H$6:$N$96,4,0),"")</f>
        <v/>
      </c>
      <c r="AT453" s="70" t="str">
        <f aca="false">IF(AC453&gt;5,VLOOKUP(CONCATENATE(AP453,AR453),'Pril1-THLPa'!$H$6:$N$96,5,0),"")</f>
        <v/>
      </c>
      <c r="AU453" s="70" t="str">
        <f aca="false">IF(AC453&gt;5,VLOOKUP(CONCATENATE(AP453,AR453),'Pril1-THLPa'!$H$6:$N$96,6,0),"")</f>
        <v/>
      </c>
      <c r="AV453" s="70" t="str">
        <f aca="false">IF(AC453&gt;5,VLOOKUP(CONCATENATE(AP453,AR453),'Pril1-THLPa'!$H$6:$N$96,7,0),"")</f>
        <v/>
      </c>
      <c r="AW453" s="70" t="str">
        <f aca="false">IF(AC453&gt;5,VLOOKUP(CONCATENATE(AP453,AR453),'Pril1-THLPa'!$H$6:$O$96,8,0),"")</f>
        <v/>
      </c>
      <c r="AX453" s="66" t="n">
        <f aca="false">IF(AC453&gt;0,IF(AND(AC453&gt;0,AC453&lt;=5),VLOOKUP(AP453,'Pril1-THLPa'!$A$6:$F$18,LOOKUP(AC453,'Pril1-THLPa'!$B$5:$F$5,'Pril1-THLPa'!$B$4:$F$4),0),AS453+AT453*(AC453-5)+AU453*POWER(AC453-5,2)+AV453*POWER(AC453-5,3)+AW453*POWER(AC453-5,4)),0)</f>
        <v>0</v>
      </c>
      <c r="AY453" s="71"/>
      <c r="AZ453" s="66" t="n">
        <f aca="false">'Vstupní data'!AA453</f>
        <v>0</v>
      </c>
      <c r="BA453" s="66" t="n">
        <f aca="false">IF(OR('Vstupní data'!T453&gt;0,'Vstupní data'!U453&gt;0),IF(AC453&lt;&gt;"",AX453*AO453/10*(100+AZ453)/100,0),0)</f>
        <v>0</v>
      </c>
      <c r="BB453" s="67" t="n">
        <f aca="false">IF(AC453&lt;&gt;"",ROUND(BA453*AN453,0),0)</f>
        <v>0</v>
      </c>
      <c r="BC453" s="68" t="str">
        <f aca="false">IF(AE453&gt;0,BB453/AE453,"")</f>
        <v/>
      </c>
      <c r="BD453" s="66" t="n">
        <f aca="false">'Vstupní data'!AE453</f>
        <v>0</v>
      </c>
      <c r="BF453" s="66" t="n">
        <f aca="false">'Vstupní data'!AC453</f>
        <v>0</v>
      </c>
      <c r="BH453" s="66" t="n">
        <f aca="false">'Vstupní data'!AD453</f>
        <v>0</v>
      </c>
      <c r="BI453" s="66" t="n">
        <f aca="false">'Vstupní data'!AF453</f>
        <v>0</v>
      </c>
      <c r="BJ453" s="69" t="n">
        <f aca="false">'Vstupní data'!AG453</f>
        <v>0</v>
      </c>
      <c r="BK453" s="69" t="n">
        <f aca="false">IF(BF453&lt;&gt;0,VLOOKUP(I453,'Pril3-drev'!$H$5:$I$83,2,0),0)</f>
        <v>0</v>
      </c>
      <c r="BL453" s="69" t="n">
        <f aca="false">IF(BF453&lt;&gt;0,VLOOKUP(BK453,'Pril3-drev'!$A$5:$C$17,3,0),0)</f>
        <v>0</v>
      </c>
      <c r="BM453" s="69" t="n">
        <f aca="false">'Vstupní data'!AH453</f>
        <v>0</v>
      </c>
      <c r="BN453" s="69" t="n">
        <f aca="false">IF('Vstupní data'!AH453&gt;0,   VLOOKUP(VLOOKUP(CONCATENATE(VLOOKUP(I453,'Pril3-drev'!$H$4:$L$83,5,0),BD453),'Pril3-drev'!$Q$4:$R$2803,2,0),'AVB-BS'!$C$5:$S$29 ,LOOKUP(BM453,'AVB-BS'!$D$3:$S$3,'AVB-BS'!$D$1:$S$1) ,0 )   ,   IF('Vstupní data'!AI453&gt;0,'Vstupní data'!AI453,0))</f>
        <v>0</v>
      </c>
      <c r="BO453" s="69" t="str">
        <f aca="false">IF(BX453&gt;5,VLOOKUP(CONCATENATE(BK453,BN453),'Pril1-THLPa'!$H$6:$N$96,4,0),"")</f>
        <v/>
      </c>
      <c r="BP453" s="69" t="str">
        <f aca="false">IF(BX453&gt;5,VLOOKUP(CONCATENATE(BK453,BN453),'Pril1-THLPa'!$H$6:$N$96,5,0),"")</f>
        <v/>
      </c>
      <c r="BQ453" s="69" t="str">
        <f aca="false">IF(BX453&gt;5,VLOOKUP(CONCATENATE(BK453,BN453),'Pril1-THLPa'!$H$6:$N$96,6,0),"")</f>
        <v/>
      </c>
      <c r="BR453" s="69" t="str">
        <f aca="false">IF(BX453&gt;5,VLOOKUP(CONCATENATE(BK453,BN453),'Pril1-THLPa'!$H$6:$N$96,7,0),"")</f>
        <v/>
      </c>
      <c r="BS453" s="69" t="str">
        <f aca="false">IF(BX453&gt;5,VLOOKUP(CONCATENATE(BK453,BN453),'Pril1-THLPa'!$H$6:$O$96,8,0),"")</f>
        <v/>
      </c>
      <c r="BT453" s="69" t="str">
        <f aca="false">IF(BF453&gt;0, IF(BK453="smrk",  VLOOKUP(VLOOKUP(BD453,'Pril9-K3'!$L$8:$M$207,2,0),'Pril9-K3'!$A$8:$J$16,LOOKUP(BN453,'Pril9-K3'!$A$7:$J$7,'Pril9-K3'!$A$5:$J$5),0), IF(AND(BK453&lt;&gt;"smrk",'Vstupní data'!AK453&lt;&gt;""),'Vstupní data'!AK453,   VLOOKUP(VLOOKUP(BD453,'Pril9-K3'!$L$8:$M$207,2,0),'Pril9-K3'!$A$8:$J$16,LOOKUP(BN453,'Pril9-K3'!$A$7:$J$7,'Pril9-K3'!$A$5:$J$5),0)   )),   "")</f>
        <v/>
      </c>
      <c r="BV453" s="69" t="n">
        <f aca="false">'Vstupní data'!AJ453</f>
        <v>0</v>
      </c>
      <c r="BW453" s="69" t="n">
        <f aca="false">IF(BF453&gt;0,IF(J453&gt;0,J453,K453*H453/100),0)</f>
        <v>0</v>
      </c>
      <c r="BX453" s="69" t="n">
        <f aca="false">IF(BF453&gt;0,IF(BJ453&gt;BL453,BL453,BJ453),0)</f>
        <v>0</v>
      </c>
      <c r="BY453" s="69" t="n">
        <f aca="false">IF(BD453=0,0,IF(AND(BX453&gt;0,BX453&lt;=5),  IF(AND(BX453&gt;0,BX453&lt;=5),VLOOKUP(BK453,'Pril1-THLPa'!$A$6:$F$18,IF(AND(BX453&gt;0,BX453&lt;=5),LOOKUP(BX453,'Pril1-THLPa'!$B$5:$F$5,'Pril1-THLPa'!$B$4:$F$4),""),0),""),  IF(BX453&gt;5,BO453+BP453*(BX453-5)+BQ453*POWER(BX453-5,2)+BR453*POWER(BX453-5,3)+BS453*POWER(BX453-5,4),"")))</f>
        <v>0</v>
      </c>
      <c r="BZ453" s="69" t="n">
        <f aca="false">IF(BY453&gt;0,BY453*BI453/10*BW453*(100+BV453)/100,0)</f>
        <v>0</v>
      </c>
      <c r="CA453" s="69" t="n">
        <f aca="false">IF(BD453&gt;0,BX453-IF(BD453&gt;BX453,BX453,BD453),0)</f>
        <v>0</v>
      </c>
      <c r="CB453" s="69" t="n">
        <f aca="false">POWER(1.01,CA453)</f>
        <v>1</v>
      </c>
      <c r="CC453" s="69" t="n">
        <f aca="false">IF(BF453&gt;0,IF(BF453&gt;BH453,1,BF453/BH453),0)</f>
        <v>0</v>
      </c>
      <c r="CD453" s="72" t="n">
        <f aca="false">IF(BD453=0,0,IF(BF453&gt;0,ROUND(IF(CB453&lt;&gt;0,BZ453*BT453*1/CB453*CC453,0),0),0))</f>
        <v>0</v>
      </c>
      <c r="CE453" s="73" t="str">
        <f aca="false">IF(BF453&gt;0,IF(BF453&gt;BH453,CD453/BF453,CD453/BH453),"")</f>
        <v/>
      </c>
      <c r="CF453" s="69" t="n">
        <f aca="false">'Vstupní data'!AM453</f>
        <v>0</v>
      </c>
      <c r="CG453" s="69" t="n">
        <f aca="false">'Vstupní data'!AN453</f>
        <v>0</v>
      </c>
      <c r="CH453" s="69" t="n">
        <f aca="false">'Vstupní data'!AO453</f>
        <v>0</v>
      </c>
      <c r="CI453" s="69" t="n">
        <f aca="false">'Vstupní data'!AP453</f>
        <v>0</v>
      </c>
      <c r="CJ453" s="72" t="n">
        <f aca="false">ROUND(CH453*CI453,0)</f>
        <v>0</v>
      </c>
      <c r="CK453" s="74" t="str">
        <f aca="false">IF(OR(AA453&gt;0,BB453&gt;0,CD453&gt;0,CJ453&gt;0),AA453+BB453+CD453+CJ453,"")</f>
        <v/>
      </c>
    </row>
    <row r="454" customFormat="false" ht="12.8" hidden="false" customHeight="false" outlineLevel="0" collapsed="false">
      <c r="A454" s="66" t="n">
        <f aca="false">'Vstupní data'!A454</f>
        <v>0</v>
      </c>
      <c r="F454" s="66" t="str">
        <f aca="false">CONCATENATE('Vstupní data'!F454,'Vstupní data'!G454,'Vstupní data'!H454,'Vstupní data'!I454)</f>
        <v/>
      </c>
      <c r="G454" s="66"/>
      <c r="H454" s="66" t="n">
        <f aca="false">'Vstupní data'!K454</f>
        <v>0</v>
      </c>
      <c r="I454" s="66" t="n">
        <f aca="false">'Vstupní data'!L454</f>
        <v>0</v>
      </c>
      <c r="J454" s="66" t="n">
        <f aca="false">'Vstupní data'!K454*'Vstupní data'!M454/100</f>
        <v>0</v>
      </c>
      <c r="L454" s="66" t="n">
        <f aca="false">IF('Vstupní data'!N454="prostokořenný",0,IF('Vstupní data'!N454="krytokořenný","k",IF('Vstupní data'!N454="poloodrostky nebo odrostky, prostokořenné i krytokořenné","po",0)))</f>
        <v>0</v>
      </c>
      <c r="N454" s="66"/>
      <c r="O454" s="66" t="n">
        <f aca="false">'Vstupní data'!O454</f>
        <v>0</v>
      </c>
      <c r="P454" s="66" t="n">
        <f aca="false">IF(O454&gt;0,VLOOKUP(CONCATENATE(VLOOKUP(I454,'Pril3-drev'!$H$5:$K$83,4,0),"-",'Vstupní data'!R454),K2!$C$15:$D$23,2,0),0)</f>
        <v>0</v>
      </c>
      <c r="Q454" s="66" t="n">
        <f aca="false">IF(O454&gt;0,VLOOKUP(I454,'Pril3-drev'!$H$5:$I$83,2,0),0)</f>
        <v>0</v>
      </c>
      <c r="R454" s="66" t="n">
        <f aca="false">IF(Q454&gt;0,VLOOKUP(Q454,'Pril6-okus'!$A$5:$B$17,2,0),0)</f>
        <v>0</v>
      </c>
      <c r="S454" s="66" t="n">
        <f aca="false">IF(O454&gt;0,VLOOKUP(I454,'Pril3-drev'!$H$5:$J$83,3,0),0)</f>
        <v>0</v>
      </c>
      <c r="T454" s="66" t="str">
        <f aca="false">IF(O454&gt;0,IF(L454="k",0.9*VLOOKUP(S454,'ha-pocty-vyhl'!$A$5:$B$20,2,0),IF(L454="po",0.8*VLOOKUP(S454,'ha-pocty-vyhl'!$A$5:$B$20,2,0),VLOOKUP(S454,'ha-pocty-vyhl'!$A$5:$B$20,2,0))),"")</f>
        <v/>
      </c>
      <c r="U454" s="66" t="n">
        <f aca="false">'Vstupní data'!P454</f>
        <v>0</v>
      </c>
      <c r="V454" s="66" t="n">
        <f aca="false">IF(O454&gt;0,1.3*T454*1000*Z454/10000,0)</f>
        <v>0</v>
      </c>
      <c r="W454" s="66" t="n">
        <f aca="false">IF(O454&gt;0,1.3*T454*1000*Z454/10000,0)</f>
        <v>0</v>
      </c>
      <c r="X454" s="66" t="n">
        <f aca="false">IF(O454&gt;0,IF(O454&gt;V454,V454,O454),0)</f>
        <v>0</v>
      </c>
      <c r="Y454" s="66" t="n">
        <f aca="false">IF(O454&gt;0,IF(IF(U454&gt;W454,W454,U454)&lt;X454,W454,IF(U454&gt;W454,W454,U454)),0)</f>
        <v>0</v>
      </c>
      <c r="Z454" s="66" t="n">
        <f aca="false">IF(O454&gt;0,IF(J454&gt;0,J454,K454*H454/100),0)</f>
        <v>0</v>
      </c>
      <c r="AA454" s="67" t="n">
        <f aca="false">IF(O454&gt;0,CEILING(R454*P454*X454/Y454*Z454,1),0)</f>
        <v>0</v>
      </c>
      <c r="AB454" s="68" t="n">
        <f aca="false">IF(O454&gt;0,AA454/O454,0)</f>
        <v>0</v>
      </c>
      <c r="AC454" s="66" t="n">
        <f aca="false">'Vstupní data'!W454</f>
        <v>0</v>
      </c>
      <c r="AI454" s="66" t="str">
        <f aca="false">IF(OR('Vstupní data'!T454&gt;0,'Vstupní data'!U454&gt;0),VLOOKUP(I454,'Pril3-drev'!$H$5:$J$83,3,0),"")</f>
        <v/>
      </c>
      <c r="AJ454" s="66" t="n">
        <f aca="false">IF('Vstupní data'!V454="prostokořenný",0,IF('Vstupní data'!V454="krytokořenný","k",IF('Vstupní data'!V454="poloodrostky nebo odrostky, prostokořenné i krytokořenné","po",0)))</f>
        <v>0</v>
      </c>
      <c r="AK454" s="66" t="n">
        <f aca="false">IF(OR('Vstupní data'!T454&gt;0,'Vstupní data'!U454&gt;0),IF(AJ454="k",0.9*VLOOKUP(AI454,'ha-pocty-vyhl'!$A$5:$B$20,2,0),IF(AJ454="po",0.8*VLOOKUP(AI454,'ha-pocty-vyhl'!$A$5:$B$20,2,0),VLOOKUP(AI454,'ha-pocty-vyhl'!$A$5:$B$20,2,0))),0)</f>
        <v>0</v>
      </c>
      <c r="AL454" s="66" t="n">
        <f aca="false">IF(OR('Vstupní data'!T454&gt;0,'Vstupní data'!U454&gt;0),'Vstupní data'!K454*'Vstupní data'!M454/100,0)</f>
        <v>0</v>
      </c>
      <c r="AM454" s="66" t="n">
        <f aca="false">IF(OR('Vstupní data'!T454&gt;0,'Vstupní data'!U454&gt;0),IF('Vstupní data'!T454&gt;0,'Vstupní data'!T454,ROUND(10*'Vstupní data'!U454/AK454,0)),0)</f>
        <v>0</v>
      </c>
      <c r="AN454" s="69" t="n">
        <f aca="false">IF('Vstupní data'!T454&gt;0,   IF('Vstupní data'!T454&lt;=AL454,'Vstupní data'!T454,AL454),   IF(AM454&lt;AL454,AM454,AL454))</f>
        <v>0</v>
      </c>
      <c r="AO454" s="69" t="n">
        <f aca="false">'Vstupní data'!X454</f>
        <v>0</v>
      </c>
      <c r="AP454" s="66" t="n">
        <f aca="false">IF(OR('Vstupní data'!T454&gt;0,'Vstupní data'!U454&gt;0),IF(I454&lt;&gt;0,VLOOKUP(I454,'Pril3-drev'!$H$5:$I$83,2,0),0),0)</f>
        <v>0</v>
      </c>
      <c r="AQ454" s="66" t="n">
        <f aca="false">'Vstupní data'!Y454</f>
        <v>0</v>
      </c>
      <c r="AR454" s="66" t="str">
        <f aca="false">IF(AC454&gt;5,   IF('Vstupní data'!Y454&gt;0,   VLOOKUP(VLOOKUP(CONCATENATE(VLOOKUP(I454,'Pril3-drev'!$H$4:$L$83,5,0),AC454),'Pril3-drev'!$Q$4:$R$2803,2,0),'AVB-BS'!$C$5:$S$29 ,LOOKUP(AQ454,'AVB-BS'!$D$3:$S$3,'AVB-BS'!$D$1:$S$1) ,0 )   ,   IF('Vstupní data'!Z454&gt;0,'Vstupní data'!Z454,0)) , "")</f>
        <v/>
      </c>
      <c r="AS454" s="70" t="str">
        <f aca="false">IF(AC454&gt;5,VLOOKUP(CONCATENATE(AP454,AR454),'Pril1-THLPa'!$H$6:$N$96,4,0),"")</f>
        <v/>
      </c>
      <c r="AT454" s="70" t="str">
        <f aca="false">IF(AC454&gt;5,VLOOKUP(CONCATENATE(AP454,AR454),'Pril1-THLPa'!$H$6:$N$96,5,0),"")</f>
        <v/>
      </c>
      <c r="AU454" s="70" t="str">
        <f aca="false">IF(AC454&gt;5,VLOOKUP(CONCATENATE(AP454,AR454),'Pril1-THLPa'!$H$6:$N$96,6,0),"")</f>
        <v/>
      </c>
      <c r="AV454" s="70" t="str">
        <f aca="false">IF(AC454&gt;5,VLOOKUP(CONCATENATE(AP454,AR454),'Pril1-THLPa'!$H$6:$N$96,7,0),"")</f>
        <v/>
      </c>
      <c r="AW454" s="70" t="str">
        <f aca="false">IF(AC454&gt;5,VLOOKUP(CONCATENATE(AP454,AR454),'Pril1-THLPa'!$H$6:$O$96,8,0),"")</f>
        <v/>
      </c>
      <c r="AX454" s="66" t="n">
        <f aca="false">IF(AC454&gt;0,IF(AND(AC454&gt;0,AC454&lt;=5),VLOOKUP(AP454,'Pril1-THLPa'!$A$6:$F$18,LOOKUP(AC454,'Pril1-THLPa'!$B$5:$F$5,'Pril1-THLPa'!$B$4:$F$4),0),AS454+AT454*(AC454-5)+AU454*POWER(AC454-5,2)+AV454*POWER(AC454-5,3)+AW454*POWER(AC454-5,4)),0)</f>
        <v>0</v>
      </c>
      <c r="AY454" s="71"/>
      <c r="AZ454" s="66" t="n">
        <f aca="false">'Vstupní data'!AA454</f>
        <v>0</v>
      </c>
      <c r="BA454" s="66" t="n">
        <f aca="false">IF(OR('Vstupní data'!T454&gt;0,'Vstupní data'!U454&gt;0),IF(AC454&lt;&gt;"",AX454*AO454/10*(100+AZ454)/100,0),0)</f>
        <v>0</v>
      </c>
      <c r="BB454" s="67" t="n">
        <f aca="false">IF(AC454&lt;&gt;"",ROUND(BA454*AN454,0),0)</f>
        <v>0</v>
      </c>
      <c r="BC454" s="68" t="str">
        <f aca="false">IF(AE454&gt;0,BB454/AE454,"")</f>
        <v/>
      </c>
      <c r="BD454" s="66" t="n">
        <f aca="false">'Vstupní data'!AE454</f>
        <v>0</v>
      </c>
      <c r="BF454" s="66" t="n">
        <f aca="false">'Vstupní data'!AC454</f>
        <v>0</v>
      </c>
      <c r="BH454" s="66" t="n">
        <f aca="false">'Vstupní data'!AD454</f>
        <v>0</v>
      </c>
      <c r="BI454" s="66" t="n">
        <f aca="false">'Vstupní data'!AF454</f>
        <v>0</v>
      </c>
      <c r="BJ454" s="69" t="n">
        <f aca="false">'Vstupní data'!AG454</f>
        <v>0</v>
      </c>
      <c r="BK454" s="69" t="n">
        <f aca="false">IF(BF454&lt;&gt;0,VLOOKUP(I454,'Pril3-drev'!$H$5:$I$83,2,0),0)</f>
        <v>0</v>
      </c>
      <c r="BL454" s="69" t="n">
        <f aca="false">IF(BF454&lt;&gt;0,VLOOKUP(BK454,'Pril3-drev'!$A$5:$C$17,3,0),0)</f>
        <v>0</v>
      </c>
      <c r="BM454" s="69" t="n">
        <f aca="false">'Vstupní data'!AH454</f>
        <v>0</v>
      </c>
      <c r="BN454" s="69" t="n">
        <f aca="false">IF('Vstupní data'!AH454&gt;0,   VLOOKUP(VLOOKUP(CONCATENATE(VLOOKUP(I454,'Pril3-drev'!$H$4:$L$83,5,0),BD454),'Pril3-drev'!$Q$4:$R$2803,2,0),'AVB-BS'!$C$5:$S$29 ,LOOKUP(BM454,'AVB-BS'!$D$3:$S$3,'AVB-BS'!$D$1:$S$1) ,0 )   ,   IF('Vstupní data'!AI454&gt;0,'Vstupní data'!AI454,0))</f>
        <v>0</v>
      </c>
      <c r="BO454" s="69" t="str">
        <f aca="false">IF(BX454&gt;5,VLOOKUP(CONCATENATE(BK454,BN454),'Pril1-THLPa'!$H$6:$N$96,4,0),"")</f>
        <v/>
      </c>
      <c r="BP454" s="69" t="str">
        <f aca="false">IF(BX454&gt;5,VLOOKUP(CONCATENATE(BK454,BN454),'Pril1-THLPa'!$H$6:$N$96,5,0),"")</f>
        <v/>
      </c>
      <c r="BQ454" s="69" t="str">
        <f aca="false">IF(BX454&gt;5,VLOOKUP(CONCATENATE(BK454,BN454),'Pril1-THLPa'!$H$6:$N$96,6,0),"")</f>
        <v/>
      </c>
      <c r="BR454" s="69" t="str">
        <f aca="false">IF(BX454&gt;5,VLOOKUP(CONCATENATE(BK454,BN454),'Pril1-THLPa'!$H$6:$N$96,7,0),"")</f>
        <v/>
      </c>
      <c r="BS454" s="69" t="str">
        <f aca="false">IF(BX454&gt;5,VLOOKUP(CONCATENATE(BK454,BN454),'Pril1-THLPa'!$H$6:$O$96,8,0),"")</f>
        <v/>
      </c>
      <c r="BT454" s="69" t="str">
        <f aca="false">IF(BF454&gt;0, IF(BK454="smrk",  VLOOKUP(VLOOKUP(BD454,'Pril9-K3'!$L$8:$M$207,2,0),'Pril9-K3'!$A$8:$J$16,LOOKUP(BN454,'Pril9-K3'!$A$7:$J$7,'Pril9-K3'!$A$5:$J$5),0), IF(AND(BK454&lt;&gt;"smrk",'Vstupní data'!AK454&lt;&gt;""),'Vstupní data'!AK454,   VLOOKUP(VLOOKUP(BD454,'Pril9-K3'!$L$8:$M$207,2,0),'Pril9-K3'!$A$8:$J$16,LOOKUP(BN454,'Pril9-K3'!$A$7:$J$7,'Pril9-K3'!$A$5:$J$5),0)   )),   "")</f>
        <v/>
      </c>
      <c r="BV454" s="69" t="n">
        <f aca="false">'Vstupní data'!AJ454</f>
        <v>0</v>
      </c>
      <c r="BW454" s="69" t="n">
        <f aca="false">IF(BF454&gt;0,IF(J454&gt;0,J454,K454*H454/100),0)</f>
        <v>0</v>
      </c>
      <c r="BX454" s="69" t="n">
        <f aca="false">IF(BF454&gt;0,IF(BJ454&gt;BL454,BL454,BJ454),0)</f>
        <v>0</v>
      </c>
      <c r="BY454" s="69" t="n">
        <f aca="false">IF(BD454=0,0,IF(AND(BX454&gt;0,BX454&lt;=5),  IF(AND(BX454&gt;0,BX454&lt;=5),VLOOKUP(BK454,'Pril1-THLPa'!$A$6:$F$18,IF(AND(BX454&gt;0,BX454&lt;=5),LOOKUP(BX454,'Pril1-THLPa'!$B$5:$F$5,'Pril1-THLPa'!$B$4:$F$4),""),0),""),  IF(BX454&gt;5,BO454+BP454*(BX454-5)+BQ454*POWER(BX454-5,2)+BR454*POWER(BX454-5,3)+BS454*POWER(BX454-5,4),"")))</f>
        <v>0</v>
      </c>
      <c r="BZ454" s="69" t="n">
        <f aca="false">IF(BY454&gt;0,BY454*BI454/10*BW454*(100+BV454)/100,0)</f>
        <v>0</v>
      </c>
      <c r="CA454" s="69" t="n">
        <f aca="false">IF(BD454&gt;0,BX454-IF(BD454&gt;BX454,BX454,BD454),0)</f>
        <v>0</v>
      </c>
      <c r="CB454" s="69" t="n">
        <f aca="false">POWER(1.01,CA454)</f>
        <v>1</v>
      </c>
      <c r="CC454" s="69" t="n">
        <f aca="false">IF(BF454&gt;0,IF(BF454&gt;BH454,1,BF454/BH454),0)</f>
        <v>0</v>
      </c>
      <c r="CD454" s="72" t="n">
        <f aca="false">IF(BD454=0,0,IF(BF454&gt;0,ROUND(IF(CB454&lt;&gt;0,BZ454*BT454*1/CB454*CC454,0),0),0))</f>
        <v>0</v>
      </c>
      <c r="CE454" s="73" t="str">
        <f aca="false">IF(BF454&gt;0,IF(BF454&gt;BH454,CD454/BF454,CD454/BH454),"")</f>
        <v/>
      </c>
      <c r="CF454" s="69" t="n">
        <f aca="false">'Vstupní data'!AM454</f>
        <v>0</v>
      </c>
      <c r="CG454" s="69" t="n">
        <f aca="false">'Vstupní data'!AN454</f>
        <v>0</v>
      </c>
      <c r="CH454" s="69" t="n">
        <f aca="false">'Vstupní data'!AO454</f>
        <v>0</v>
      </c>
      <c r="CI454" s="69" t="n">
        <f aca="false">'Vstupní data'!AP454</f>
        <v>0</v>
      </c>
      <c r="CJ454" s="72" t="n">
        <f aca="false">ROUND(CH454*CI454,0)</f>
        <v>0</v>
      </c>
      <c r="CK454" s="74" t="str">
        <f aca="false">IF(OR(AA454&gt;0,BB454&gt;0,CD454&gt;0,CJ454&gt;0),AA454+BB454+CD454+CJ454,"")</f>
        <v/>
      </c>
    </row>
    <row r="455" customFormat="false" ht="12.8" hidden="false" customHeight="false" outlineLevel="0" collapsed="false">
      <c r="A455" s="66" t="n">
        <f aca="false">'Vstupní data'!A455</f>
        <v>0</v>
      </c>
      <c r="F455" s="66" t="str">
        <f aca="false">CONCATENATE('Vstupní data'!F455,'Vstupní data'!G455,'Vstupní data'!H455,'Vstupní data'!I455)</f>
        <v/>
      </c>
      <c r="G455" s="66"/>
      <c r="H455" s="66" t="n">
        <f aca="false">'Vstupní data'!K455</f>
        <v>0</v>
      </c>
      <c r="I455" s="66" t="n">
        <f aca="false">'Vstupní data'!L455</f>
        <v>0</v>
      </c>
      <c r="J455" s="66" t="n">
        <f aca="false">'Vstupní data'!K455*'Vstupní data'!M455/100</f>
        <v>0</v>
      </c>
      <c r="L455" s="66" t="n">
        <f aca="false">IF('Vstupní data'!N455="prostokořenný",0,IF('Vstupní data'!N455="krytokořenný","k",IF('Vstupní data'!N455="poloodrostky nebo odrostky, prostokořenné i krytokořenné","po",0)))</f>
        <v>0</v>
      </c>
      <c r="N455" s="66"/>
      <c r="O455" s="66" t="n">
        <f aca="false">'Vstupní data'!O455</f>
        <v>0</v>
      </c>
      <c r="P455" s="66" t="n">
        <f aca="false">IF(O455&gt;0,VLOOKUP(CONCATENATE(VLOOKUP(I455,'Pril3-drev'!$H$5:$K$83,4,0),"-",'Vstupní data'!R455),K2!$C$15:$D$23,2,0),0)</f>
        <v>0</v>
      </c>
      <c r="Q455" s="66" t="n">
        <f aca="false">IF(O455&gt;0,VLOOKUP(I455,'Pril3-drev'!$H$5:$I$83,2,0),0)</f>
        <v>0</v>
      </c>
      <c r="R455" s="66" t="n">
        <f aca="false">IF(Q455&gt;0,VLOOKUP(Q455,'Pril6-okus'!$A$5:$B$17,2,0),0)</f>
        <v>0</v>
      </c>
      <c r="S455" s="66" t="n">
        <f aca="false">IF(O455&gt;0,VLOOKUP(I455,'Pril3-drev'!$H$5:$J$83,3,0),0)</f>
        <v>0</v>
      </c>
      <c r="T455" s="66" t="str">
        <f aca="false">IF(O455&gt;0,IF(L455="k",0.9*VLOOKUP(S455,'ha-pocty-vyhl'!$A$5:$B$20,2,0),IF(L455="po",0.8*VLOOKUP(S455,'ha-pocty-vyhl'!$A$5:$B$20,2,0),VLOOKUP(S455,'ha-pocty-vyhl'!$A$5:$B$20,2,0))),"")</f>
        <v/>
      </c>
      <c r="U455" s="66" t="n">
        <f aca="false">'Vstupní data'!P455</f>
        <v>0</v>
      </c>
      <c r="V455" s="66" t="n">
        <f aca="false">IF(O455&gt;0,1.3*T455*1000*Z455/10000,0)</f>
        <v>0</v>
      </c>
      <c r="W455" s="66" t="n">
        <f aca="false">IF(O455&gt;0,1.3*T455*1000*Z455/10000,0)</f>
        <v>0</v>
      </c>
      <c r="X455" s="66" t="n">
        <f aca="false">IF(O455&gt;0,IF(O455&gt;V455,V455,O455),0)</f>
        <v>0</v>
      </c>
      <c r="Y455" s="66" t="n">
        <f aca="false">IF(O455&gt;0,IF(IF(U455&gt;W455,W455,U455)&lt;X455,W455,IF(U455&gt;W455,W455,U455)),0)</f>
        <v>0</v>
      </c>
      <c r="Z455" s="66" t="n">
        <f aca="false">IF(O455&gt;0,IF(J455&gt;0,J455,K455*H455/100),0)</f>
        <v>0</v>
      </c>
      <c r="AA455" s="67" t="n">
        <f aca="false">IF(O455&gt;0,CEILING(R455*P455*X455/Y455*Z455,1),0)</f>
        <v>0</v>
      </c>
      <c r="AB455" s="68" t="n">
        <f aca="false">IF(O455&gt;0,AA455/O455,0)</f>
        <v>0</v>
      </c>
      <c r="AC455" s="66" t="n">
        <f aca="false">'Vstupní data'!W455</f>
        <v>0</v>
      </c>
      <c r="AI455" s="66" t="str">
        <f aca="false">IF(OR('Vstupní data'!T455&gt;0,'Vstupní data'!U455&gt;0),VLOOKUP(I455,'Pril3-drev'!$H$5:$J$83,3,0),"")</f>
        <v/>
      </c>
      <c r="AJ455" s="66" t="n">
        <f aca="false">IF('Vstupní data'!V455="prostokořenný",0,IF('Vstupní data'!V455="krytokořenný","k",IF('Vstupní data'!V455="poloodrostky nebo odrostky, prostokořenné i krytokořenné","po",0)))</f>
        <v>0</v>
      </c>
      <c r="AK455" s="66" t="n">
        <f aca="false">IF(OR('Vstupní data'!T455&gt;0,'Vstupní data'!U455&gt;0),IF(AJ455="k",0.9*VLOOKUP(AI455,'ha-pocty-vyhl'!$A$5:$B$20,2,0),IF(AJ455="po",0.8*VLOOKUP(AI455,'ha-pocty-vyhl'!$A$5:$B$20,2,0),VLOOKUP(AI455,'ha-pocty-vyhl'!$A$5:$B$20,2,0))),0)</f>
        <v>0</v>
      </c>
      <c r="AL455" s="66" t="n">
        <f aca="false">IF(OR('Vstupní data'!T455&gt;0,'Vstupní data'!U455&gt;0),'Vstupní data'!K455*'Vstupní data'!M455/100,0)</f>
        <v>0</v>
      </c>
      <c r="AM455" s="66" t="n">
        <f aca="false">IF(OR('Vstupní data'!T455&gt;0,'Vstupní data'!U455&gt;0),IF('Vstupní data'!T455&gt;0,'Vstupní data'!T455,ROUND(10*'Vstupní data'!U455/AK455,0)),0)</f>
        <v>0</v>
      </c>
      <c r="AN455" s="69" t="n">
        <f aca="false">IF('Vstupní data'!T455&gt;0,   IF('Vstupní data'!T455&lt;=AL455,'Vstupní data'!T455,AL455),   IF(AM455&lt;AL455,AM455,AL455))</f>
        <v>0</v>
      </c>
      <c r="AO455" s="69" t="n">
        <f aca="false">'Vstupní data'!X455</f>
        <v>0</v>
      </c>
      <c r="AP455" s="66" t="n">
        <f aca="false">IF(OR('Vstupní data'!T455&gt;0,'Vstupní data'!U455&gt;0),IF(I455&lt;&gt;0,VLOOKUP(I455,'Pril3-drev'!$H$5:$I$83,2,0),0),0)</f>
        <v>0</v>
      </c>
      <c r="AQ455" s="66" t="n">
        <f aca="false">'Vstupní data'!Y455</f>
        <v>0</v>
      </c>
      <c r="AR455" s="66" t="str">
        <f aca="false">IF(AC455&gt;5,   IF('Vstupní data'!Y455&gt;0,   VLOOKUP(VLOOKUP(CONCATENATE(VLOOKUP(I455,'Pril3-drev'!$H$4:$L$83,5,0),AC455),'Pril3-drev'!$Q$4:$R$2803,2,0),'AVB-BS'!$C$5:$S$29 ,LOOKUP(AQ455,'AVB-BS'!$D$3:$S$3,'AVB-BS'!$D$1:$S$1) ,0 )   ,   IF('Vstupní data'!Z455&gt;0,'Vstupní data'!Z455,0)) , "")</f>
        <v/>
      </c>
      <c r="AS455" s="70" t="str">
        <f aca="false">IF(AC455&gt;5,VLOOKUP(CONCATENATE(AP455,AR455),'Pril1-THLPa'!$H$6:$N$96,4,0),"")</f>
        <v/>
      </c>
      <c r="AT455" s="70" t="str">
        <f aca="false">IF(AC455&gt;5,VLOOKUP(CONCATENATE(AP455,AR455),'Pril1-THLPa'!$H$6:$N$96,5,0),"")</f>
        <v/>
      </c>
      <c r="AU455" s="70" t="str">
        <f aca="false">IF(AC455&gt;5,VLOOKUP(CONCATENATE(AP455,AR455),'Pril1-THLPa'!$H$6:$N$96,6,0),"")</f>
        <v/>
      </c>
      <c r="AV455" s="70" t="str">
        <f aca="false">IF(AC455&gt;5,VLOOKUP(CONCATENATE(AP455,AR455),'Pril1-THLPa'!$H$6:$N$96,7,0),"")</f>
        <v/>
      </c>
      <c r="AW455" s="70" t="str">
        <f aca="false">IF(AC455&gt;5,VLOOKUP(CONCATENATE(AP455,AR455),'Pril1-THLPa'!$H$6:$O$96,8,0),"")</f>
        <v/>
      </c>
      <c r="AX455" s="66" t="n">
        <f aca="false">IF(AC455&gt;0,IF(AND(AC455&gt;0,AC455&lt;=5),VLOOKUP(AP455,'Pril1-THLPa'!$A$6:$F$18,LOOKUP(AC455,'Pril1-THLPa'!$B$5:$F$5,'Pril1-THLPa'!$B$4:$F$4),0),AS455+AT455*(AC455-5)+AU455*POWER(AC455-5,2)+AV455*POWER(AC455-5,3)+AW455*POWER(AC455-5,4)),0)</f>
        <v>0</v>
      </c>
      <c r="AY455" s="71"/>
      <c r="AZ455" s="66" t="n">
        <f aca="false">'Vstupní data'!AA455</f>
        <v>0</v>
      </c>
      <c r="BA455" s="66" t="n">
        <f aca="false">IF(OR('Vstupní data'!T455&gt;0,'Vstupní data'!U455&gt;0),IF(AC455&lt;&gt;"",AX455*AO455/10*(100+AZ455)/100,0),0)</f>
        <v>0</v>
      </c>
      <c r="BB455" s="67" t="n">
        <f aca="false">IF(AC455&lt;&gt;"",ROUND(BA455*AN455,0),0)</f>
        <v>0</v>
      </c>
      <c r="BC455" s="68" t="str">
        <f aca="false">IF(AE455&gt;0,BB455/AE455,"")</f>
        <v/>
      </c>
      <c r="BD455" s="66" t="n">
        <f aca="false">'Vstupní data'!AE455</f>
        <v>0</v>
      </c>
      <c r="BF455" s="66" t="n">
        <f aca="false">'Vstupní data'!AC455</f>
        <v>0</v>
      </c>
      <c r="BH455" s="66" t="n">
        <f aca="false">'Vstupní data'!AD455</f>
        <v>0</v>
      </c>
      <c r="BI455" s="66" t="n">
        <f aca="false">'Vstupní data'!AF455</f>
        <v>0</v>
      </c>
      <c r="BJ455" s="69" t="n">
        <f aca="false">'Vstupní data'!AG455</f>
        <v>0</v>
      </c>
      <c r="BK455" s="69" t="n">
        <f aca="false">IF(BF455&lt;&gt;0,VLOOKUP(I455,'Pril3-drev'!$H$5:$I$83,2,0),0)</f>
        <v>0</v>
      </c>
      <c r="BL455" s="69" t="n">
        <f aca="false">IF(BF455&lt;&gt;0,VLOOKUP(BK455,'Pril3-drev'!$A$5:$C$17,3,0),0)</f>
        <v>0</v>
      </c>
      <c r="BM455" s="69" t="n">
        <f aca="false">'Vstupní data'!AH455</f>
        <v>0</v>
      </c>
      <c r="BN455" s="69" t="n">
        <f aca="false">IF('Vstupní data'!AH455&gt;0,   VLOOKUP(VLOOKUP(CONCATENATE(VLOOKUP(I455,'Pril3-drev'!$H$4:$L$83,5,0),BD455),'Pril3-drev'!$Q$4:$R$2803,2,0),'AVB-BS'!$C$5:$S$29 ,LOOKUP(BM455,'AVB-BS'!$D$3:$S$3,'AVB-BS'!$D$1:$S$1) ,0 )   ,   IF('Vstupní data'!AI455&gt;0,'Vstupní data'!AI455,0))</f>
        <v>0</v>
      </c>
      <c r="BO455" s="69" t="str">
        <f aca="false">IF(BX455&gt;5,VLOOKUP(CONCATENATE(BK455,BN455),'Pril1-THLPa'!$H$6:$N$96,4,0),"")</f>
        <v/>
      </c>
      <c r="BP455" s="69" t="str">
        <f aca="false">IF(BX455&gt;5,VLOOKUP(CONCATENATE(BK455,BN455),'Pril1-THLPa'!$H$6:$N$96,5,0),"")</f>
        <v/>
      </c>
      <c r="BQ455" s="69" t="str">
        <f aca="false">IF(BX455&gt;5,VLOOKUP(CONCATENATE(BK455,BN455),'Pril1-THLPa'!$H$6:$N$96,6,0),"")</f>
        <v/>
      </c>
      <c r="BR455" s="69" t="str">
        <f aca="false">IF(BX455&gt;5,VLOOKUP(CONCATENATE(BK455,BN455),'Pril1-THLPa'!$H$6:$N$96,7,0),"")</f>
        <v/>
      </c>
      <c r="BS455" s="69" t="str">
        <f aca="false">IF(BX455&gt;5,VLOOKUP(CONCATENATE(BK455,BN455),'Pril1-THLPa'!$H$6:$O$96,8,0),"")</f>
        <v/>
      </c>
      <c r="BT455" s="69" t="str">
        <f aca="false">IF(BF455&gt;0, IF(BK455="smrk",  VLOOKUP(VLOOKUP(BD455,'Pril9-K3'!$L$8:$M$207,2,0),'Pril9-K3'!$A$8:$J$16,LOOKUP(BN455,'Pril9-K3'!$A$7:$J$7,'Pril9-K3'!$A$5:$J$5),0), IF(AND(BK455&lt;&gt;"smrk",'Vstupní data'!AK455&lt;&gt;""),'Vstupní data'!AK455,   VLOOKUP(VLOOKUP(BD455,'Pril9-K3'!$L$8:$M$207,2,0),'Pril9-K3'!$A$8:$J$16,LOOKUP(BN455,'Pril9-K3'!$A$7:$J$7,'Pril9-K3'!$A$5:$J$5),0)   )),   "")</f>
        <v/>
      </c>
      <c r="BV455" s="69" t="n">
        <f aca="false">'Vstupní data'!AJ455</f>
        <v>0</v>
      </c>
      <c r="BW455" s="69" t="n">
        <f aca="false">IF(BF455&gt;0,IF(J455&gt;0,J455,K455*H455/100),0)</f>
        <v>0</v>
      </c>
      <c r="BX455" s="69" t="n">
        <f aca="false">IF(BF455&gt;0,IF(BJ455&gt;BL455,BL455,BJ455),0)</f>
        <v>0</v>
      </c>
      <c r="BY455" s="69" t="n">
        <f aca="false">IF(BD455=0,0,IF(AND(BX455&gt;0,BX455&lt;=5),  IF(AND(BX455&gt;0,BX455&lt;=5),VLOOKUP(BK455,'Pril1-THLPa'!$A$6:$F$18,IF(AND(BX455&gt;0,BX455&lt;=5),LOOKUP(BX455,'Pril1-THLPa'!$B$5:$F$5,'Pril1-THLPa'!$B$4:$F$4),""),0),""),  IF(BX455&gt;5,BO455+BP455*(BX455-5)+BQ455*POWER(BX455-5,2)+BR455*POWER(BX455-5,3)+BS455*POWER(BX455-5,4),"")))</f>
        <v>0</v>
      </c>
      <c r="BZ455" s="69" t="n">
        <f aca="false">IF(BY455&gt;0,BY455*BI455/10*BW455*(100+BV455)/100,0)</f>
        <v>0</v>
      </c>
      <c r="CA455" s="69" t="n">
        <f aca="false">IF(BD455&gt;0,BX455-IF(BD455&gt;BX455,BX455,BD455),0)</f>
        <v>0</v>
      </c>
      <c r="CB455" s="69" t="n">
        <f aca="false">POWER(1.01,CA455)</f>
        <v>1</v>
      </c>
      <c r="CC455" s="69" t="n">
        <f aca="false">IF(BF455&gt;0,IF(BF455&gt;BH455,1,BF455/BH455),0)</f>
        <v>0</v>
      </c>
      <c r="CD455" s="72" t="n">
        <f aca="false">IF(BD455=0,0,IF(BF455&gt;0,ROUND(IF(CB455&lt;&gt;0,BZ455*BT455*1/CB455*CC455,0),0),0))</f>
        <v>0</v>
      </c>
      <c r="CE455" s="73" t="str">
        <f aca="false">IF(BF455&gt;0,IF(BF455&gt;BH455,CD455/BF455,CD455/BH455),"")</f>
        <v/>
      </c>
      <c r="CF455" s="69" t="n">
        <f aca="false">'Vstupní data'!AM455</f>
        <v>0</v>
      </c>
      <c r="CG455" s="69" t="n">
        <f aca="false">'Vstupní data'!AN455</f>
        <v>0</v>
      </c>
      <c r="CH455" s="69" t="n">
        <f aca="false">'Vstupní data'!AO455</f>
        <v>0</v>
      </c>
      <c r="CI455" s="69" t="n">
        <f aca="false">'Vstupní data'!AP455</f>
        <v>0</v>
      </c>
      <c r="CJ455" s="72" t="n">
        <f aca="false">ROUND(CH455*CI455,0)</f>
        <v>0</v>
      </c>
      <c r="CK455" s="74" t="str">
        <f aca="false">IF(OR(AA455&gt;0,BB455&gt;0,CD455&gt;0,CJ455&gt;0),AA455+BB455+CD455+CJ455,"")</f>
        <v/>
      </c>
    </row>
    <row r="456" customFormat="false" ht="12.8" hidden="false" customHeight="false" outlineLevel="0" collapsed="false">
      <c r="A456" s="66" t="n">
        <f aca="false">'Vstupní data'!A456</f>
        <v>0</v>
      </c>
      <c r="F456" s="66" t="str">
        <f aca="false">CONCATENATE('Vstupní data'!F456,'Vstupní data'!G456,'Vstupní data'!H456,'Vstupní data'!I456)</f>
        <v/>
      </c>
      <c r="G456" s="66"/>
      <c r="H456" s="66" t="n">
        <f aca="false">'Vstupní data'!K456</f>
        <v>0</v>
      </c>
      <c r="I456" s="66" t="n">
        <f aca="false">'Vstupní data'!L456</f>
        <v>0</v>
      </c>
      <c r="J456" s="66" t="n">
        <f aca="false">'Vstupní data'!K456*'Vstupní data'!M456/100</f>
        <v>0</v>
      </c>
      <c r="L456" s="66" t="n">
        <f aca="false">IF('Vstupní data'!N456="prostokořenný",0,IF('Vstupní data'!N456="krytokořenný","k",IF('Vstupní data'!N456="poloodrostky nebo odrostky, prostokořenné i krytokořenné","po",0)))</f>
        <v>0</v>
      </c>
      <c r="N456" s="66"/>
      <c r="O456" s="66" t="n">
        <f aca="false">'Vstupní data'!O456</f>
        <v>0</v>
      </c>
      <c r="P456" s="66" t="n">
        <f aca="false">IF(O456&gt;0,VLOOKUP(CONCATENATE(VLOOKUP(I456,'Pril3-drev'!$H$5:$K$83,4,0),"-",'Vstupní data'!R456),K2!$C$15:$D$23,2,0),0)</f>
        <v>0</v>
      </c>
      <c r="Q456" s="66" t="n">
        <f aca="false">IF(O456&gt;0,VLOOKUP(I456,'Pril3-drev'!$H$5:$I$83,2,0),0)</f>
        <v>0</v>
      </c>
      <c r="R456" s="66" t="n">
        <f aca="false">IF(Q456&gt;0,VLOOKUP(Q456,'Pril6-okus'!$A$5:$B$17,2,0),0)</f>
        <v>0</v>
      </c>
      <c r="S456" s="66" t="n">
        <f aca="false">IF(O456&gt;0,VLOOKUP(I456,'Pril3-drev'!$H$5:$J$83,3,0),0)</f>
        <v>0</v>
      </c>
      <c r="T456" s="66" t="str">
        <f aca="false">IF(O456&gt;0,IF(L456="k",0.9*VLOOKUP(S456,'ha-pocty-vyhl'!$A$5:$B$20,2,0),IF(L456="po",0.8*VLOOKUP(S456,'ha-pocty-vyhl'!$A$5:$B$20,2,0),VLOOKUP(S456,'ha-pocty-vyhl'!$A$5:$B$20,2,0))),"")</f>
        <v/>
      </c>
      <c r="U456" s="66" t="n">
        <f aca="false">'Vstupní data'!P456</f>
        <v>0</v>
      </c>
      <c r="V456" s="66" t="n">
        <f aca="false">IF(O456&gt;0,1.3*T456*1000*Z456/10000,0)</f>
        <v>0</v>
      </c>
      <c r="W456" s="66" t="n">
        <f aca="false">IF(O456&gt;0,1.3*T456*1000*Z456/10000,0)</f>
        <v>0</v>
      </c>
      <c r="X456" s="66" t="n">
        <f aca="false">IF(O456&gt;0,IF(O456&gt;V456,V456,O456),0)</f>
        <v>0</v>
      </c>
      <c r="Y456" s="66" t="n">
        <f aca="false">IF(O456&gt;0,IF(IF(U456&gt;W456,W456,U456)&lt;X456,W456,IF(U456&gt;W456,W456,U456)),0)</f>
        <v>0</v>
      </c>
      <c r="Z456" s="66" t="n">
        <f aca="false">IF(O456&gt;0,IF(J456&gt;0,J456,K456*H456/100),0)</f>
        <v>0</v>
      </c>
      <c r="AA456" s="67" t="n">
        <f aca="false">IF(O456&gt;0,CEILING(R456*P456*X456/Y456*Z456,1),0)</f>
        <v>0</v>
      </c>
      <c r="AB456" s="68" t="n">
        <f aca="false">IF(O456&gt;0,AA456/O456,0)</f>
        <v>0</v>
      </c>
      <c r="AC456" s="66" t="n">
        <f aca="false">'Vstupní data'!W456</f>
        <v>0</v>
      </c>
      <c r="AI456" s="66" t="str">
        <f aca="false">IF(OR('Vstupní data'!T456&gt;0,'Vstupní data'!U456&gt;0),VLOOKUP(I456,'Pril3-drev'!$H$5:$J$83,3,0),"")</f>
        <v/>
      </c>
      <c r="AJ456" s="66" t="n">
        <f aca="false">IF('Vstupní data'!V456="prostokořenný",0,IF('Vstupní data'!V456="krytokořenný","k",IF('Vstupní data'!V456="poloodrostky nebo odrostky, prostokořenné i krytokořenné","po",0)))</f>
        <v>0</v>
      </c>
      <c r="AK456" s="66" t="n">
        <f aca="false">IF(OR('Vstupní data'!T456&gt;0,'Vstupní data'!U456&gt;0),IF(AJ456="k",0.9*VLOOKUP(AI456,'ha-pocty-vyhl'!$A$5:$B$20,2,0),IF(AJ456="po",0.8*VLOOKUP(AI456,'ha-pocty-vyhl'!$A$5:$B$20,2,0),VLOOKUP(AI456,'ha-pocty-vyhl'!$A$5:$B$20,2,0))),0)</f>
        <v>0</v>
      </c>
      <c r="AL456" s="66" t="n">
        <f aca="false">IF(OR('Vstupní data'!T456&gt;0,'Vstupní data'!U456&gt;0),'Vstupní data'!K456*'Vstupní data'!M456/100,0)</f>
        <v>0</v>
      </c>
      <c r="AM456" s="66" t="n">
        <f aca="false">IF(OR('Vstupní data'!T456&gt;0,'Vstupní data'!U456&gt;0),IF('Vstupní data'!T456&gt;0,'Vstupní data'!T456,ROUND(10*'Vstupní data'!U456/AK456,0)),0)</f>
        <v>0</v>
      </c>
      <c r="AN456" s="69" t="n">
        <f aca="false">IF('Vstupní data'!T456&gt;0,   IF('Vstupní data'!T456&lt;=AL456,'Vstupní data'!T456,AL456),   IF(AM456&lt;AL456,AM456,AL456))</f>
        <v>0</v>
      </c>
      <c r="AO456" s="69" t="n">
        <f aca="false">'Vstupní data'!X456</f>
        <v>0</v>
      </c>
      <c r="AP456" s="66" t="n">
        <f aca="false">IF(OR('Vstupní data'!T456&gt;0,'Vstupní data'!U456&gt;0),IF(I456&lt;&gt;0,VLOOKUP(I456,'Pril3-drev'!$H$5:$I$83,2,0),0),0)</f>
        <v>0</v>
      </c>
      <c r="AQ456" s="66" t="n">
        <f aca="false">'Vstupní data'!Y456</f>
        <v>0</v>
      </c>
      <c r="AR456" s="66" t="str">
        <f aca="false">IF(AC456&gt;5,   IF('Vstupní data'!Y456&gt;0,   VLOOKUP(VLOOKUP(CONCATENATE(VLOOKUP(I456,'Pril3-drev'!$H$4:$L$83,5,0),AC456),'Pril3-drev'!$Q$4:$R$2803,2,0),'AVB-BS'!$C$5:$S$29 ,LOOKUP(AQ456,'AVB-BS'!$D$3:$S$3,'AVB-BS'!$D$1:$S$1) ,0 )   ,   IF('Vstupní data'!Z456&gt;0,'Vstupní data'!Z456,0)) , "")</f>
        <v/>
      </c>
      <c r="AS456" s="70" t="str">
        <f aca="false">IF(AC456&gt;5,VLOOKUP(CONCATENATE(AP456,AR456),'Pril1-THLPa'!$H$6:$N$96,4,0),"")</f>
        <v/>
      </c>
      <c r="AT456" s="70" t="str">
        <f aca="false">IF(AC456&gt;5,VLOOKUP(CONCATENATE(AP456,AR456),'Pril1-THLPa'!$H$6:$N$96,5,0),"")</f>
        <v/>
      </c>
      <c r="AU456" s="70" t="str">
        <f aca="false">IF(AC456&gt;5,VLOOKUP(CONCATENATE(AP456,AR456),'Pril1-THLPa'!$H$6:$N$96,6,0),"")</f>
        <v/>
      </c>
      <c r="AV456" s="70" t="str">
        <f aca="false">IF(AC456&gt;5,VLOOKUP(CONCATENATE(AP456,AR456),'Pril1-THLPa'!$H$6:$N$96,7,0),"")</f>
        <v/>
      </c>
      <c r="AW456" s="70" t="str">
        <f aca="false">IF(AC456&gt;5,VLOOKUP(CONCATENATE(AP456,AR456),'Pril1-THLPa'!$H$6:$O$96,8,0),"")</f>
        <v/>
      </c>
      <c r="AX456" s="66" t="n">
        <f aca="false">IF(AC456&gt;0,IF(AND(AC456&gt;0,AC456&lt;=5),VLOOKUP(AP456,'Pril1-THLPa'!$A$6:$F$18,LOOKUP(AC456,'Pril1-THLPa'!$B$5:$F$5,'Pril1-THLPa'!$B$4:$F$4),0),AS456+AT456*(AC456-5)+AU456*POWER(AC456-5,2)+AV456*POWER(AC456-5,3)+AW456*POWER(AC456-5,4)),0)</f>
        <v>0</v>
      </c>
      <c r="AY456" s="71"/>
      <c r="AZ456" s="66" t="n">
        <f aca="false">'Vstupní data'!AA456</f>
        <v>0</v>
      </c>
      <c r="BA456" s="66" t="n">
        <f aca="false">IF(OR('Vstupní data'!T456&gt;0,'Vstupní data'!U456&gt;0),IF(AC456&lt;&gt;"",AX456*AO456/10*(100+AZ456)/100,0),0)</f>
        <v>0</v>
      </c>
      <c r="BB456" s="67" t="n">
        <f aca="false">IF(AC456&lt;&gt;"",ROUND(BA456*AN456,0),0)</f>
        <v>0</v>
      </c>
      <c r="BC456" s="68" t="str">
        <f aca="false">IF(AE456&gt;0,BB456/AE456,"")</f>
        <v/>
      </c>
      <c r="BD456" s="66" t="n">
        <f aca="false">'Vstupní data'!AE456</f>
        <v>0</v>
      </c>
      <c r="BF456" s="66" t="n">
        <f aca="false">'Vstupní data'!AC456</f>
        <v>0</v>
      </c>
      <c r="BH456" s="66" t="n">
        <f aca="false">'Vstupní data'!AD456</f>
        <v>0</v>
      </c>
      <c r="BI456" s="66" t="n">
        <f aca="false">'Vstupní data'!AF456</f>
        <v>0</v>
      </c>
      <c r="BJ456" s="69" t="n">
        <f aca="false">'Vstupní data'!AG456</f>
        <v>0</v>
      </c>
      <c r="BK456" s="69" t="n">
        <f aca="false">IF(BF456&lt;&gt;0,VLOOKUP(I456,'Pril3-drev'!$H$5:$I$83,2,0),0)</f>
        <v>0</v>
      </c>
      <c r="BL456" s="69" t="n">
        <f aca="false">IF(BF456&lt;&gt;0,VLOOKUP(BK456,'Pril3-drev'!$A$5:$C$17,3,0),0)</f>
        <v>0</v>
      </c>
      <c r="BM456" s="69" t="n">
        <f aca="false">'Vstupní data'!AH456</f>
        <v>0</v>
      </c>
      <c r="BN456" s="69" t="n">
        <f aca="false">IF('Vstupní data'!AH456&gt;0,   VLOOKUP(VLOOKUP(CONCATENATE(VLOOKUP(I456,'Pril3-drev'!$H$4:$L$83,5,0),BD456),'Pril3-drev'!$Q$4:$R$2803,2,0),'AVB-BS'!$C$5:$S$29 ,LOOKUP(BM456,'AVB-BS'!$D$3:$S$3,'AVB-BS'!$D$1:$S$1) ,0 )   ,   IF('Vstupní data'!AI456&gt;0,'Vstupní data'!AI456,0))</f>
        <v>0</v>
      </c>
      <c r="BO456" s="69" t="str">
        <f aca="false">IF(BX456&gt;5,VLOOKUP(CONCATENATE(BK456,BN456),'Pril1-THLPa'!$H$6:$N$96,4,0),"")</f>
        <v/>
      </c>
      <c r="BP456" s="69" t="str">
        <f aca="false">IF(BX456&gt;5,VLOOKUP(CONCATENATE(BK456,BN456),'Pril1-THLPa'!$H$6:$N$96,5,0),"")</f>
        <v/>
      </c>
      <c r="BQ456" s="69" t="str">
        <f aca="false">IF(BX456&gt;5,VLOOKUP(CONCATENATE(BK456,BN456),'Pril1-THLPa'!$H$6:$N$96,6,0),"")</f>
        <v/>
      </c>
      <c r="BR456" s="69" t="str">
        <f aca="false">IF(BX456&gt;5,VLOOKUP(CONCATENATE(BK456,BN456),'Pril1-THLPa'!$H$6:$N$96,7,0),"")</f>
        <v/>
      </c>
      <c r="BS456" s="69" t="str">
        <f aca="false">IF(BX456&gt;5,VLOOKUP(CONCATENATE(BK456,BN456),'Pril1-THLPa'!$H$6:$O$96,8,0),"")</f>
        <v/>
      </c>
      <c r="BT456" s="69" t="str">
        <f aca="false">IF(BF456&gt;0, IF(BK456="smrk",  VLOOKUP(VLOOKUP(BD456,'Pril9-K3'!$L$8:$M$207,2,0),'Pril9-K3'!$A$8:$J$16,LOOKUP(BN456,'Pril9-K3'!$A$7:$J$7,'Pril9-K3'!$A$5:$J$5),0), IF(AND(BK456&lt;&gt;"smrk",'Vstupní data'!AK456&lt;&gt;""),'Vstupní data'!AK456,   VLOOKUP(VLOOKUP(BD456,'Pril9-K3'!$L$8:$M$207,2,0),'Pril9-K3'!$A$8:$J$16,LOOKUP(BN456,'Pril9-K3'!$A$7:$J$7,'Pril9-K3'!$A$5:$J$5),0)   )),   "")</f>
        <v/>
      </c>
      <c r="BV456" s="69" t="n">
        <f aca="false">'Vstupní data'!AJ456</f>
        <v>0</v>
      </c>
      <c r="BW456" s="69" t="n">
        <f aca="false">IF(BF456&gt;0,IF(J456&gt;0,J456,K456*H456/100),0)</f>
        <v>0</v>
      </c>
      <c r="BX456" s="69" t="n">
        <f aca="false">IF(BF456&gt;0,IF(BJ456&gt;BL456,BL456,BJ456),0)</f>
        <v>0</v>
      </c>
      <c r="BY456" s="69" t="n">
        <f aca="false">IF(BD456=0,0,IF(AND(BX456&gt;0,BX456&lt;=5),  IF(AND(BX456&gt;0,BX456&lt;=5),VLOOKUP(BK456,'Pril1-THLPa'!$A$6:$F$18,IF(AND(BX456&gt;0,BX456&lt;=5),LOOKUP(BX456,'Pril1-THLPa'!$B$5:$F$5,'Pril1-THLPa'!$B$4:$F$4),""),0),""),  IF(BX456&gt;5,BO456+BP456*(BX456-5)+BQ456*POWER(BX456-5,2)+BR456*POWER(BX456-5,3)+BS456*POWER(BX456-5,4),"")))</f>
        <v>0</v>
      </c>
      <c r="BZ456" s="69" t="n">
        <f aca="false">IF(BY456&gt;0,BY456*BI456/10*BW456*(100+BV456)/100,0)</f>
        <v>0</v>
      </c>
      <c r="CA456" s="69" t="n">
        <f aca="false">IF(BD456&gt;0,BX456-IF(BD456&gt;BX456,BX456,BD456),0)</f>
        <v>0</v>
      </c>
      <c r="CB456" s="69" t="n">
        <f aca="false">POWER(1.01,CA456)</f>
        <v>1</v>
      </c>
      <c r="CC456" s="69" t="n">
        <f aca="false">IF(BF456&gt;0,IF(BF456&gt;BH456,1,BF456/BH456),0)</f>
        <v>0</v>
      </c>
      <c r="CD456" s="72" t="n">
        <f aca="false">IF(BD456=0,0,IF(BF456&gt;0,ROUND(IF(CB456&lt;&gt;0,BZ456*BT456*1/CB456*CC456,0),0),0))</f>
        <v>0</v>
      </c>
      <c r="CE456" s="73" t="str">
        <f aca="false">IF(BF456&gt;0,IF(BF456&gt;BH456,CD456/BF456,CD456/BH456),"")</f>
        <v/>
      </c>
      <c r="CF456" s="69" t="n">
        <f aca="false">'Vstupní data'!AM456</f>
        <v>0</v>
      </c>
      <c r="CG456" s="69" t="n">
        <f aca="false">'Vstupní data'!AN456</f>
        <v>0</v>
      </c>
      <c r="CH456" s="69" t="n">
        <f aca="false">'Vstupní data'!AO456</f>
        <v>0</v>
      </c>
      <c r="CI456" s="69" t="n">
        <f aca="false">'Vstupní data'!AP456</f>
        <v>0</v>
      </c>
      <c r="CJ456" s="72" t="n">
        <f aca="false">ROUND(CH456*CI456,0)</f>
        <v>0</v>
      </c>
      <c r="CK456" s="74" t="str">
        <f aca="false">IF(OR(AA456&gt;0,BB456&gt;0,CD456&gt;0,CJ456&gt;0),AA456+BB456+CD456+CJ456,"")</f>
        <v/>
      </c>
    </row>
    <row r="457" customFormat="false" ht="12.8" hidden="false" customHeight="false" outlineLevel="0" collapsed="false">
      <c r="A457" s="66" t="n">
        <f aca="false">'Vstupní data'!A457</f>
        <v>0</v>
      </c>
      <c r="F457" s="66" t="str">
        <f aca="false">CONCATENATE('Vstupní data'!F457,'Vstupní data'!G457,'Vstupní data'!H457,'Vstupní data'!I457)</f>
        <v/>
      </c>
      <c r="G457" s="66"/>
      <c r="H457" s="66" t="n">
        <f aca="false">'Vstupní data'!K457</f>
        <v>0</v>
      </c>
      <c r="I457" s="66" t="n">
        <f aca="false">'Vstupní data'!L457</f>
        <v>0</v>
      </c>
      <c r="J457" s="66" t="n">
        <f aca="false">'Vstupní data'!K457*'Vstupní data'!M457/100</f>
        <v>0</v>
      </c>
      <c r="L457" s="66" t="n">
        <f aca="false">IF('Vstupní data'!N457="prostokořenný",0,IF('Vstupní data'!N457="krytokořenný","k",IF('Vstupní data'!N457="poloodrostky nebo odrostky, prostokořenné i krytokořenné","po",0)))</f>
        <v>0</v>
      </c>
      <c r="N457" s="66"/>
      <c r="O457" s="66" t="n">
        <f aca="false">'Vstupní data'!O457</f>
        <v>0</v>
      </c>
      <c r="P457" s="66" t="n">
        <f aca="false">IF(O457&gt;0,VLOOKUP(CONCATENATE(VLOOKUP(I457,'Pril3-drev'!$H$5:$K$83,4,0),"-",'Vstupní data'!R457),K2!$C$15:$D$23,2,0),0)</f>
        <v>0</v>
      </c>
      <c r="Q457" s="66" t="n">
        <f aca="false">IF(O457&gt;0,VLOOKUP(I457,'Pril3-drev'!$H$5:$I$83,2,0),0)</f>
        <v>0</v>
      </c>
      <c r="R457" s="66" t="n">
        <f aca="false">IF(Q457&gt;0,VLOOKUP(Q457,'Pril6-okus'!$A$5:$B$17,2,0),0)</f>
        <v>0</v>
      </c>
      <c r="S457" s="66" t="n">
        <f aca="false">IF(O457&gt;0,VLOOKUP(I457,'Pril3-drev'!$H$5:$J$83,3,0),0)</f>
        <v>0</v>
      </c>
      <c r="T457" s="66" t="str">
        <f aca="false">IF(O457&gt;0,IF(L457="k",0.9*VLOOKUP(S457,'ha-pocty-vyhl'!$A$5:$B$20,2,0),IF(L457="po",0.8*VLOOKUP(S457,'ha-pocty-vyhl'!$A$5:$B$20,2,0),VLOOKUP(S457,'ha-pocty-vyhl'!$A$5:$B$20,2,0))),"")</f>
        <v/>
      </c>
      <c r="U457" s="66" t="n">
        <f aca="false">'Vstupní data'!P457</f>
        <v>0</v>
      </c>
      <c r="V457" s="66" t="n">
        <f aca="false">IF(O457&gt;0,1.3*T457*1000*Z457/10000,0)</f>
        <v>0</v>
      </c>
      <c r="W457" s="66" t="n">
        <f aca="false">IF(O457&gt;0,1.3*T457*1000*Z457/10000,0)</f>
        <v>0</v>
      </c>
      <c r="X457" s="66" t="n">
        <f aca="false">IF(O457&gt;0,IF(O457&gt;V457,V457,O457),0)</f>
        <v>0</v>
      </c>
      <c r="Y457" s="66" t="n">
        <f aca="false">IF(O457&gt;0,IF(IF(U457&gt;W457,W457,U457)&lt;X457,W457,IF(U457&gt;W457,W457,U457)),0)</f>
        <v>0</v>
      </c>
      <c r="Z457" s="66" t="n">
        <f aca="false">IF(O457&gt;0,IF(J457&gt;0,J457,K457*H457/100),0)</f>
        <v>0</v>
      </c>
      <c r="AA457" s="67" t="n">
        <f aca="false">IF(O457&gt;0,CEILING(R457*P457*X457/Y457*Z457,1),0)</f>
        <v>0</v>
      </c>
      <c r="AB457" s="68" t="n">
        <f aca="false">IF(O457&gt;0,AA457/O457,0)</f>
        <v>0</v>
      </c>
      <c r="AC457" s="66" t="n">
        <f aca="false">'Vstupní data'!W457</f>
        <v>0</v>
      </c>
      <c r="AI457" s="66" t="str">
        <f aca="false">IF(OR('Vstupní data'!T457&gt;0,'Vstupní data'!U457&gt;0),VLOOKUP(I457,'Pril3-drev'!$H$5:$J$83,3,0),"")</f>
        <v/>
      </c>
      <c r="AJ457" s="66" t="n">
        <f aca="false">IF('Vstupní data'!V457="prostokořenný",0,IF('Vstupní data'!V457="krytokořenný","k",IF('Vstupní data'!V457="poloodrostky nebo odrostky, prostokořenné i krytokořenné","po",0)))</f>
        <v>0</v>
      </c>
      <c r="AK457" s="66" t="n">
        <f aca="false">IF(OR('Vstupní data'!T457&gt;0,'Vstupní data'!U457&gt;0),IF(AJ457="k",0.9*VLOOKUP(AI457,'ha-pocty-vyhl'!$A$5:$B$20,2,0),IF(AJ457="po",0.8*VLOOKUP(AI457,'ha-pocty-vyhl'!$A$5:$B$20,2,0),VLOOKUP(AI457,'ha-pocty-vyhl'!$A$5:$B$20,2,0))),0)</f>
        <v>0</v>
      </c>
      <c r="AL457" s="66" t="n">
        <f aca="false">IF(OR('Vstupní data'!T457&gt;0,'Vstupní data'!U457&gt;0),'Vstupní data'!K457*'Vstupní data'!M457/100,0)</f>
        <v>0</v>
      </c>
      <c r="AM457" s="66" t="n">
        <f aca="false">IF(OR('Vstupní data'!T457&gt;0,'Vstupní data'!U457&gt;0),IF('Vstupní data'!T457&gt;0,'Vstupní data'!T457,ROUND(10*'Vstupní data'!U457/AK457,0)),0)</f>
        <v>0</v>
      </c>
      <c r="AN457" s="69" t="n">
        <f aca="false">IF('Vstupní data'!T457&gt;0,   IF('Vstupní data'!T457&lt;=AL457,'Vstupní data'!T457,AL457),   IF(AM457&lt;AL457,AM457,AL457))</f>
        <v>0</v>
      </c>
      <c r="AO457" s="69" t="n">
        <f aca="false">'Vstupní data'!X457</f>
        <v>0</v>
      </c>
      <c r="AP457" s="66" t="n">
        <f aca="false">IF(OR('Vstupní data'!T457&gt;0,'Vstupní data'!U457&gt;0),IF(I457&lt;&gt;0,VLOOKUP(I457,'Pril3-drev'!$H$5:$I$83,2,0),0),0)</f>
        <v>0</v>
      </c>
      <c r="AQ457" s="66" t="n">
        <f aca="false">'Vstupní data'!Y457</f>
        <v>0</v>
      </c>
      <c r="AR457" s="66" t="str">
        <f aca="false">IF(AC457&gt;5,   IF('Vstupní data'!Y457&gt;0,   VLOOKUP(VLOOKUP(CONCATENATE(VLOOKUP(I457,'Pril3-drev'!$H$4:$L$83,5,0),AC457),'Pril3-drev'!$Q$4:$R$2803,2,0),'AVB-BS'!$C$5:$S$29 ,LOOKUP(AQ457,'AVB-BS'!$D$3:$S$3,'AVB-BS'!$D$1:$S$1) ,0 )   ,   IF('Vstupní data'!Z457&gt;0,'Vstupní data'!Z457,0)) , "")</f>
        <v/>
      </c>
      <c r="AS457" s="70" t="str">
        <f aca="false">IF(AC457&gt;5,VLOOKUP(CONCATENATE(AP457,AR457),'Pril1-THLPa'!$H$6:$N$96,4,0),"")</f>
        <v/>
      </c>
      <c r="AT457" s="70" t="str">
        <f aca="false">IF(AC457&gt;5,VLOOKUP(CONCATENATE(AP457,AR457),'Pril1-THLPa'!$H$6:$N$96,5,0),"")</f>
        <v/>
      </c>
      <c r="AU457" s="70" t="str">
        <f aca="false">IF(AC457&gt;5,VLOOKUP(CONCATENATE(AP457,AR457),'Pril1-THLPa'!$H$6:$N$96,6,0),"")</f>
        <v/>
      </c>
      <c r="AV457" s="70" t="str">
        <f aca="false">IF(AC457&gt;5,VLOOKUP(CONCATENATE(AP457,AR457),'Pril1-THLPa'!$H$6:$N$96,7,0),"")</f>
        <v/>
      </c>
      <c r="AW457" s="70" t="str">
        <f aca="false">IF(AC457&gt;5,VLOOKUP(CONCATENATE(AP457,AR457),'Pril1-THLPa'!$H$6:$O$96,8,0),"")</f>
        <v/>
      </c>
      <c r="AX457" s="66" t="n">
        <f aca="false">IF(AC457&gt;0,IF(AND(AC457&gt;0,AC457&lt;=5),VLOOKUP(AP457,'Pril1-THLPa'!$A$6:$F$18,LOOKUP(AC457,'Pril1-THLPa'!$B$5:$F$5,'Pril1-THLPa'!$B$4:$F$4),0),AS457+AT457*(AC457-5)+AU457*POWER(AC457-5,2)+AV457*POWER(AC457-5,3)+AW457*POWER(AC457-5,4)),0)</f>
        <v>0</v>
      </c>
      <c r="AY457" s="71"/>
      <c r="AZ457" s="66" t="n">
        <f aca="false">'Vstupní data'!AA457</f>
        <v>0</v>
      </c>
      <c r="BA457" s="66" t="n">
        <f aca="false">IF(OR('Vstupní data'!T457&gt;0,'Vstupní data'!U457&gt;0),IF(AC457&lt;&gt;"",AX457*AO457/10*(100+AZ457)/100,0),0)</f>
        <v>0</v>
      </c>
      <c r="BB457" s="67" t="n">
        <f aca="false">IF(AC457&lt;&gt;"",ROUND(BA457*AN457,0),0)</f>
        <v>0</v>
      </c>
      <c r="BC457" s="68" t="str">
        <f aca="false">IF(AE457&gt;0,BB457/AE457,"")</f>
        <v/>
      </c>
      <c r="BD457" s="66" t="n">
        <f aca="false">'Vstupní data'!AE457</f>
        <v>0</v>
      </c>
      <c r="BF457" s="66" t="n">
        <f aca="false">'Vstupní data'!AC457</f>
        <v>0</v>
      </c>
      <c r="BH457" s="66" t="n">
        <f aca="false">'Vstupní data'!AD457</f>
        <v>0</v>
      </c>
      <c r="BI457" s="66" t="n">
        <f aca="false">'Vstupní data'!AF457</f>
        <v>0</v>
      </c>
      <c r="BJ457" s="69" t="n">
        <f aca="false">'Vstupní data'!AG457</f>
        <v>0</v>
      </c>
      <c r="BK457" s="69" t="n">
        <f aca="false">IF(BF457&lt;&gt;0,VLOOKUP(I457,'Pril3-drev'!$H$5:$I$83,2,0),0)</f>
        <v>0</v>
      </c>
      <c r="BL457" s="69" t="n">
        <f aca="false">IF(BF457&lt;&gt;0,VLOOKUP(BK457,'Pril3-drev'!$A$5:$C$17,3,0),0)</f>
        <v>0</v>
      </c>
      <c r="BM457" s="69" t="n">
        <f aca="false">'Vstupní data'!AH457</f>
        <v>0</v>
      </c>
      <c r="BN457" s="69" t="n">
        <f aca="false">IF('Vstupní data'!AH457&gt;0,   VLOOKUP(VLOOKUP(CONCATENATE(VLOOKUP(I457,'Pril3-drev'!$H$4:$L$83,5,0),BD457),'Pril3-drev'!$Q$4:$R$2803,2,0),'AVB-BS'!$C$5:$S$29 ,LOOKUP(BM457,'AVB-BS'!$D$3:$S$3,'AVB-BS'!$D$1:$S$1) ,0 )   ,   IF('Vstupní data'!AI457&gt;0,'Vstupní data'!AI457,0))</f>
        <v>0</v>
      </c>
      <c r="BO457" s="69" t="str">
        <f aca="false">IF(BX457&gt;5,VLOOKUP(CONCATENATE(BK457,BN457),'Pril1-THLPa'!$H$6:$N$96,4,0),"")</f>
        <v/>
      </c>
      <c r="BP457" s="69" t="str">
        <f aca="false">IF(BX457&gt;5,VLOOKUP(CONCATENATE(BK457,BN457),'Pril1-THLPa'!$H$6:$N$96,5,0),"")</f>
        <v/>
      </c>
      <c r="BQ457" s="69" t="str">
        <f aca="false">IF(BX457&gt;5,VLOOKUP(CONCATENATE(BK457,BN457),'Pril1-THLPa'!$H$6:$N$96,6,0),"")</f>
        <v/>
      </c>
      <c r="BR457" s="69" t="str">
        <f aca="false">IF(BX457&gt;5,VLOOKUP(CONCATENATE(BK457,BN457),'Pril1-THLPa'!$H$6:$N$96,7,0),"")</f>
        <v/>
      </c>
      <c r="BS457" s="69" t="str">
        <f aca="false">IF(BX457&gt;5,VLOOKUP(CONCATENATE(BK457,BN457),'Pril1-THLPa'!$H$6:$O$96,8,0),"")</f>
        <v/>
      </c>
      <c r="BT457" s="69" t="str">
        <f aca="false">IF(BF457&gt;0, IF(BK457="smrk",  VLOOKUP(VLOOKUP(BD457,'Pril9-K3'!$L$8:$M$207,2,0),'Pril9-K3'!$A$8:$J$16,LOOKUP(BN457,'Pril9-K3'!$A$7:$J$7,'Pril9-K3'!$A$5:$J$5),0), IF(AND(BK457&lt;&gt;"smrk",'Vstupní data'!AK457&lt;&gt;""),'Vstupní data'!AK457,   VLOOKUP(VLOOKUP(BD457,'Pril9-K3'!$L$8:$M$207,2,0),'Pril9-K3'!$A$8:$J$16,LOOKUP(BN457,'Pril9-K3'!$A$7:$J$7,'Pril9-K3'!$A$5:$J$5),0)   )),   "")</f>
        <v/>
      </c>
      <c r="BV457" s="69" t="n">
        <f aca="false">'Vstupní data'!AJ457</f>
        <v>0</v>
      </c>
      <c r="BW457" s="69" t="n">
        <f aca="false">IF(BF457&gt;0,IF(J457&gt;0,J457,K457*H457/100),0)</f>
        <v>0</v>
      </c>
      <c r="BX457" s="69" t="n">
        <f aca="false">IF(BF457&gt;0,IF(BJ457&gt;BL457,BL457,BJ457),0)</f>
        <v>0</v>
      </c>
      <c r="BY457" s="69" t="n">
        <f aca="false">IF(BD457=0,0,IF(AND(BX457&gt;0,BX457&lt;=5),  IF(AND(BX457&gt;0,BX457&lt;=5),VLOOKUP(BK457,'Pril1-THLPa'!$A$6:$F$18,IF(AND(BX457&gt;0,BX457&lt;=5),LOOKUP(BX457,'Pril1-THLPa'!$B$5:$F$5,'Pril1-THLPa'!$B$4:$F$4),""),0),""),  IF(BX457&gt;5,BO457+BP457*(BX457-5)+BQ457*POWER(BX457-5,2)+BR457*POWER(BX457-5,3)+BS457*POWER(BX457-5,4),"")))</f>
        <v>0</v>
      </c>
      <c r="BZ457" s="69" t="n">
        <f aca="false">IF(BY457&gt;0,BY457*BI457/10*BW457*(100+BV457)/100,0)</f>
        <v>0</v>
      </c>
      <c r="CA457" s="69" t="n">
        <f aca="false">IF(BD457&gt;0,BX457-IF(BD457&gt;BX457,BX457,BD457),0)</f>
        <v>0</v>
      </c>
      <c r="CB457" s="69" t="n">
        <f aca="false">POWER(1.01,CA457)</f>
        <v>1</v>
      </c>
      <c r="CC457" s="69" t="n">
        <f aca="false">IF(BF457&gt;0,IF(BF457&gt;BH457,1,BF457/BH457),0)</f>
        <v>0</v>
      </c>
      <c r="CD457" s="72" t="n">
        <f aca="false">IF(BD457=0,0,IF(BF457&gt;0,ROUND(IF(CB457&lt;&gt;0,BZ457*BT457*1/CB457*CC457,0),0),0))</f>
        <v>0</v>
      </c>
      <c r="CE457" s="73" t="str">
        <f aca="false">IF(BF457&gt;0,IF(BF457&gt;BH457,CD457/BF457,CD457/BH457),"")</f>
        <v/>
      </c>
      <c r="CF457" s="69" t="n">
        <f aca="false">'Vstupní data'!AM457</f>
        <v>0</v>
      </c>
      <c r="CG457" s="69" t="n">
        <f aca="false">'Vstupní data'!AN457</f>
        <v>0</v>
      </c>
      <c r="CH457" s="69" t="n">
        <f aca="false">'Vstupní data'!AO457</f>
        <v>0</v>
      </c>
      <c r="CI457" s="69" t="n">
        <f aca="false">'Vstupní data'!AP457</f>
        <v>0</v>
      </c>
      <c r="CJ457" s="72" t="n">
        <f aca="false">ROUND(CH457*CI457,0)</f>
        <v>0</v>
      </c>
      <c r="CK457" s="74" t="str">
        <f aca="false">IF(OR(AA457&gt;0,BB457&gt;0,CD457&gt;0,CJ457&gt;0),AA457+BB457+CD457+CJ457,"")</f>
        <v/>
      </c>
    </row>
    <row r="458" customFormat="false" ht="12.8" hidden="false" customHeight="false" outlineLevel="0" collapsed="false">
      <c r="A458" s="66" t="n">
        <f aca="false">'Vstupní data'!A458</f>
        <v>0</v>
      </c>
      <c r="F458" s="66" t="str">
        <f aca="false">CONCATENATE('Vstupní data'!F458,'Vstupní data'!G458,'Vstupní data'!H458,'Vstupní data'!I458)</f>
        <v/>
      </c>
      <c r="G458" s="66"/>
      <c r="H458" s="66" t="n">
        <f aca="false">'Vstupní data'!K458</f>
        <v>0</v>
      </c>
      <c r="I458" s="66" t="n">
        <f aca="false">'Vstupní data'!L458</f>
        <v>0</v>
      </c>
      <c r="J458" s="66" t="n">
        <f aca="false">'Vstupní data'!K458*'Vstupní data'!M458/100</f>
        <v>0</v>
      </c>
      <c r="L458" s="66" t="n">
        <f aca="false">IF('Vstupní data'!N458="prostokořenný",0,IF('Vstupní data'!N458="krytokořenný","k",IF('Vstupní data'!N458="poloodrostky nebo odrostky, prostokořenné i krytokořenné","po",0)))</f>
        <v>0</v>
      </c>
      <c r="N458" s="66"/>
      <c r="O458" s="66" t="n">
        <f aca="false">'Vstupní data'!O458</f>
        <v>0</v>
      </c>
      <c r="P458" s="66" t="n">
        <f aca="false">IF(O458&gt;0,VLOOKUP(CONCATENATE(VLOOKUP(I458,'Pril3-drev'!$H$5:$K$83,4,0),"-",'Vstupní data'!R458),K2!$C$15:$D$23,2,0),0)</f>
        <v>0</v>
      </c>
      <c r="Q458" s="66" t="n">
        <f aca="false">IF(O458&gt;0,VLOOKUP(I458,'Pril3-drev'!$H$5:$I$83,2,0),0)</f>
        <v>0</v>
      </c>
      <c r="R458" s="66" t="n">
        <f aca="false">IF(Q458&gt;0,VLOOKUP(Q458,'Pril6-okus'!$A$5:$B$17,2,0),0)</f>
        <v>0</v>
      </c>
      <c r="S458" s="66" t="n">
        <f aca="false">IF(O458&gt;0,VLOOKUP(I458,'Pril3-drev'!$H$5:$J$83,3,0),0)</f>
        <v>0</v>
      </c>
      <c r="T458" s="66" t="str">
        <f aca="false">IF(O458&gt;0,IF(L458="k",0.9*VLOOKUP(S458,'ha-pocty-vyhl'!$A$5:$B$20,2,0),IF(L458="po",0.8*VLOOKUP(S458,'ha-pocty-vyhl'!$A$5:$B$20,2,0),VLOOKUP(S458,'ha-pocty-vyhl'!$A$5:$B$20,2,0))),"")</f>
        <v/>
      </c>
      <c r="U458" s="66" t="n">
        <f aca="false">'Vstupní data'!P458</f>
        <v>0</v>
      </c>
      <c r="V458" s="66" t="n">
        <f aca="false">IF(O458&gt;0,1.3*T458*1000*Z458/10000,0)</f>
        <v>0</v>
      </c>
      <c r="W458" s="66" t="n">
        <f aca="false">IF(O458&gt;0,1.3*T458*1000*Z458/10000,0)</f>
        <v>0</v>
      </c>
      <c r="X458" s="66" t="n">
        <f aca="false">IF(O458&gt;0,IF(O458&gt;V458,V458,O458),0)</f>
        <v>0</v>
      </c>
      <c r="Y458" s="66" t="n">
        <f aca="false">IF(O458&gt;0,IF(IF(U458&gt;W458,W458,U458)&lt;X458,W458,IF(U458&gt;W458,W458,U458)),0)</f>
        <v>0</v>
      </c>
      <c r="Z458" s="66" t="n">
        <f aca="false">IF(O458&gt;0,IF(J458&gt;0,J458,K458*H458/100),0)</f>
        <v>0</v>
      </c>
      <c r="AA458" s="67" t="n">
        <f aca="false">IF(O458&gt;0,CEILING(R458*P458*X458/Y458*Z458,1),0)</f>
        <v>0</v>
      </c>
      <c r="AB458" s="68" t="n">
        <f aca="false">IF(O458&gt;0,AA458/O458,0)</f>
        <v>0</v>
      </c>
      <c r="AC458" s="66" t="n">
        <f aca="false">'Vstupní data'!W458</f>
        <v>0</v>
      </c>
      <c r="AI458" s="66" t="str">
        <f aca="false">IF(OR('Vstupní data'!T458&gt;0,'Vstupní data'!U458&gt;0),VLOOKUP(I458,'Pril3-drev'!$H$5:$J$83,3,0),"")</f>
        <v/>
      </c>
      <c r="AJ458" s="66" t="n">
        <f aca="false">IF('Vstupní data'!V458="prostokořenný",0,IF('Vstupní data'!V458="krytokořenný","k",IF('Vstupní data'!V458="poloodrostky nebo odrostky, prostokořenné i krytokořenné","po",0)))</f>
        <v>0</v>
      </c>
      <c r="AK458" s="66" t="n">
        <f aca="false">IF(OR('Vstupní data'!T458&gt;0,'Vstupní data'!U458&gt;0),IF(AJ458="k",0.9*VLOOKUP(AI458,'ha-pocty-vyhl'!$A$5:$B$20,2,0),IF(AJ458="po",0.8*VLOOKUP(AI458,'ha-pocty-vyhl'!$A$5:$B$20,2,0),VLOOKUP(AI458,'ha-pocty-vyhl'!$A$5:$B$20,2,0))),0)</f>
        <v>0</v>
      </c>
      <c r="AL458" s="66" t="n">
        <f aca="false">IF(OR('Vstupní data'!T458&gt;0,'Vstupní data'!U458&gt;0),'Vstupní data'!K458*'Vstupní data'!M458/100,0)</f>
        <v>0</v>
      </c>
      <c r="AM458" s="66" t="n">
        <f aca="false">IF(OR('Vstupní data'!T458&gt;0,'Vstupní data'!U458&gt;0),IF('Vstupní data'!T458&gt;0,'Vstupní data'!T458,ROUND(10*'Vstupní data'!U458/AK458,0)),0)</f>
        <v>0</v>
      </c>
      <c r="AN458" s="69" t="n">
        <f aca="false">IF('Vstupní data'!T458&gt;0,   IF('Vstupní data'!T458&lt;=AL458,'Vstupní data'!T458,AL458),   IF(AM458&lt;AL458,AM458,AL458))</f>
        <v>0</v>
      </c>
      <c r="AO458" s="69" t="n">
        <f aca="false">'Vstupní data'!X458</f>
        <v>0</v>
      </c>
      <c r="AP458" s="66" t="n">
        <f aca="false">IF(OR('Vstupní data'!T458&gt;0,'Vstupní data'!U458&gt;0),IF(I458&lt;&gt;0,VLOOKUP(I458,'Pril3-drev'!$H$5:$I$83,2,0),0),0)</f>
        <v>0</v>
      </c>
      <c r="AQ458" s="66" t="n">
        <f aca="false">'Vstupní data'!Y458</f>
        <v>0</v>
      </c>
      <c r="AR458" s="66" t="str">
        <f aca="false">IF(AC458&gt;5,   IF('Vstupní data'!Y458&gt;0,   VLOOKUP(VLOOKUP(CONCATENATE(VLOOKUP(I458,'Pril3-drev'!$H$4:$L$83,5,0),AC458),'Pril3-drev'!$Q$4:$R$2803,2,0),'AVB-BS'!$C$5:$S$29 ,LOOKUP(AQ458,'AVB-BS'!$D$3:$S$3,'AVB-BS'!$D$1:$S$1) ,0 )   ,   IF('Vstupní data'!Z458&gt;0,'Vstupní data'!Z458,0)) , "")</f>
        <v/>
      </c>
      <c r="AS458" s="70" t="str">
        <f aca="false">IF(AC458&gt;5,VLOOKUP(CONCATENATE(AP458,AR458),'Pril1-THLPa'!$H$6:$N$96,4,0),"")</f>
        <v/>
      </c>
      <c r="AT458" s="70" t="str">
        <f aca="false">IF(AC458&gt;5,VLOOKUP(CONCATENATE(AP458,AR458),'Pril1-THLPa'!$H$6:$N$96,5,0),"")</f>
        <v/>
      </c>
      <c r="AU458" s="70" t="str">
        <f aca="false">IF(AC458&gt;5,VLOOKUP(CONCATENATE(AP458,AR458),'Pril1-THLPa'!$H$6:$N$96,6,0),"")</f>
        <v/>
      </c>
      <c r="AV458" s="70" t="str">
        <f aca="false">IF(AC458&gt;5,VLOOKUP(CONCATENATE(AP458,AR458),'Pril1-THLPa'!$H$6:$N$96,7,0),"")</f>
        <v/>
      </c>
      <c r="AW458" s="70" t="str">
        <f aca="false">IF(AC458&gt;5,VLOOKUP(CONCATENATE(AP458,AR458),'Pril1-THLPa'!$H$6:$O$96,8,0),"")</f>
        <v/>
      </c>
      <c r="AX458" s="66" t="n">
        <f aca="false">IF(AC458&gt;0,IF(AND(AC458&gt;0,AC458&lt;=5),VLOOKUP(AP458,'Pril1-THLPa'!$A$6:$F$18,LOOKUP(AC458,'Pril1-THLPa'!$B$5:$F$5,'Pril1-THLPa'!$B$4:$F$4),0),AS458+AT458*(AC458-5)+AU458*POWER(AC458-5,2)+AV458*POWER(AC458-5,3)+AW458*POWER(AC458-5,4)),0)</f>
        <v>0</v>
      </c>
      <c r="AY458" s="71"/>
      <c r="AZ458" s="66" t="n">
        <f aca="false">'Vstupní data'!AA458</f>
        <v>0</v>
      </c>
      <c r="BA458" s="66" t="n">
        <f aca="false">IF(OR('Vstupní data'!T458&gt;0,'Vstupní data'!U458&gt;0),IF(AC458&lt;&gt;"",AX458*AO458/10*(100+AZ458)/100,0),0)</f>
        <v>0</v>
      </c>
      <c r="BB458" s="67" t="n">
        <f aca="false">IF(AC458&lt;&gt;"",ROUND(BA458*AN458,0),0)</f>
        <v>0</v>
      </c>
      <c r="BC458" s="68" t="str">
        <f aca="false">IF(AE458&gt;0,BB458/AE458,"")</f>
        <v/>
      </c>
      <c r="BD458" s="66" t="n">
        <f aca="false">'Vstupní data'!AE458</f>
        <v>0</v>
      </c>
      <c r="BF458" s="66" t="n">
        <f aca="false">'Vstupní data'!AC458</f>
        <v>0</v>
      </c>
      <c r="BH458" s="66" t="n">
        <f aca="false">'Vstupní data'!AD458</f>
        <v>0</v>
      </c>
      <c r="BI458" s="66" t="n">
        <f aca="false">'Vstupní data'!AF458</f>
        <v>0</v>
      </c>
      <c r="BJ458" s="69" t="n">
        <f aca="false">'Vstupní data'!AG458</f>
        <v>0</v>
      </c>
      <c r="BK458" s="69" t="n">
        <f aca="false">IF(BF458&lt;&gt;0,VLOOKUP(I458,'Pril3-drev'!$H$5:$I$83,2,0),0)</f>
        <v>0</v>
      </c>
      <c r="BL458" s="69" t="n">
        <f aca="false">IF(BF458&lt;&gt;0,VLOOKUP(BK458,'Pril3-drev'!$A$5:$C$17,3,0),0)</f>
        <v>0</v>
      </c>
      <c r="BM458" s="69" t="n">
        <f aca="false">'Vstupní data'!AH458</f>
        <v>0</v>
      </c>
      <c r="BN458" s="69" t="n">
        <f aca="false">IF('Vstupní data'!AH458&gt;0,   VLOOKUP(VLOOKUP(CONCATENATE(VLOOKUP(I458,'Pril3-drev'!$H$4:$L$83,5,0),BD458),'Pril3-drev'!$Q$4:$R$2803,2,0),'AVB-BS'!$C$5:$S$29 ,LOOKUP(BM458,'AVB-BS'!$D$3:$S$3,'AVB-BS'!$D$1:$S$1) ,0 )   ,   IF('Vstupní data'!AI458&gt;0,'Vstupní data'!AI458,0))</f>
        <v>0</v>
      </c>
      <c r="BO458" s="69" t="str">
        <f aca="false">IF(BX458&gt;5,VLOOKUP(CONCATENATE(BK458,BN458),'Pril1-THLPa'!$H$6:$N$96,4,0),"")</f>
        <v/>
      </c>
      <c r="BP458" s="69" t="str">
        <f aca="false">IF(BX458&gt;5,VLOOKUP(CONCATENATE(BK458,BN458),'Pril1-THLPa'!$H$6:$N$96,5,0),"")</f>
        <v/>
      </c>
      <c r="BQ458" s="69" t="str">
        <f aca="false">IF(BX458&gt;5,VLOOKUP(CONCATENATE(BK458,BN458),'Pril1-THLPa'!$H$6:$N$96,6,0),"")</f>
        <v/>
      </c>
      <c r="BR458" s="69" t="str">
        <f aca="false">IF(BX458&gt;5,VLOOKUP(CONCATENATE(BK458,BN458),'Pril1-THLPa'!$H$6:$N$96,7,0),"")</f>
        <v/>
      </c>
      <c r="BS458" s="69" t="str">
        <f aca="false">IF(BX458&gt;5,VLOOKUP(CONCATENATE(BK458,BN458),'Pril1-THLPa'!$H$6:$O$96,8,0),"")</f>
        <v/>
      </c>
      <c r="BT458" s="69" t="str">
        <f aca="false">IF(BF458&gt;0, IF(BK458="smrk",  VLOOKUP(VLOOKUP(BD458,'Pril9-K3'!$L$8:$M$207,2,0),'Pril9-K3'!$A$8:$J$16,LOOKUP(BN458,'Pril9-K3'!$A$7:$J$7,'Pril9-K3'!$A$5:$J$5),0), IF(AND(BK458&lt;&gt;"smrk",'Vstupní data'!AK458&lt;&gt;""),'Vstupní data'!AK458,   VLOOKUP(VLOOKUP(BD458,'Pril9-K3'!$L$8:$M$207,2,0),'Pril9-K3'!$A$8:$J$16,LOOKUP(BN458,'Pril9-K3'!$A$7:$J$7,'Pril9-K3'!$A$5:$J$5),0)   )),   "")</f>
        <v/>
      </c>
      <c r="BV458" s="69" t="n">
        <f aca="false">'Vstupní data'!AJ458</f>
        <v>0</v>
      </c>
      <c r="BW458" s="69" t="n">
        <f aca="false">IF(BF458&gt;0,IF(J458&gt;0,J458,K458*H458/100),0)</f>
        <v>0</v>
      </c>
      <c r="BX458" s="69" t="n">
        <f aca="false">IF(BF458&gt;0,IF(BJ458&gt;BL458,BL458,BJ458),0)</f>
        <v>0</v>
      </c>
      <c r="BY458" s="69" t="n">
        <f aca="false">IF(BD458=0,0,IF(AND(BX458&gt;0,BX458&lt;=5),  IF(AND(BX458&gt;0,BX458&lt;=5),VLOOKUP(BK458,'Pril1-THLPa'!$A$6:$F$18,IF(AND(BX458&gt;0,BX458&lt;=5),LOOKUP(BX458,'Pril1-THLPa'!$B$5:$F$5,'Pril1-THLPa'!$B$4:$F$4),""),0),""),  IF(BX458&gt;5,BO458+BP458*(BX458-5)+BQ458*POWER(BX458-5,2)+BR458*POWER(BX458-5,3)+BS458*POWER(BX458-5,4),"")))</f>
        <v>0</v>
      </c>
      <c r="BZ458" s="69" t="n">
        <f aca="false">IF(BY458&gt;0,BY458*BI458/10*BW458*(100+BV458)/100,0)</f>
        <v>0</v>
      </c>
      <c r="CA458" s="69" t="n">
        <f aca="false">IF(BD458&gt;0,BX458-IF(BD458&gt;BX458,BX458,BD458),0)</f>
        <v>0</v>
      </c>
      <c r="CB458" s="69" t="n">
        <f aca="false">POWER(1.01,CA458)</f>
        <v>1</v>
      </c>
      <c r="CC458" s="69" t="n">
        <f aca="false">IF(BF458&gt;0,IF(BF458&gt;BH458,1,BF458/BH458),0)</f>
        <v>0</v>
      </c>
      <c r="CD458" s="72" t="n">
        <f aca="false">IF(BD458=0,0,IF(BF458&gt;0,ROUND(IF(CB458&lt;&gt;0,BZ458*BT458*1/CB458*CC458,0),0),0))</f>
        <v>0</v>
      </c>
      <c r="CE458" s="73" t="str">
        <f aca="false">IF(BF458&gt;0,IF(BF458&gt;BH458,CD458/BF458,CD458/BH458),"")</f>
        <v/>
      </c>
      <c r="CF458" s="69" t="n">
        <f aca="false">'Vstupní data'!AM458</f>
        <v>0</v>
      </c>
      <c r="CG458" s="69" t="n">
        <f aca="false">'Vstupní data'!AN458</f>
        <v>0</v>
      </c>
      <c r="CH458" s="69" t="n">
        <f aca="false">'Vstupní data'!AO458</f>
        <v>0</v>
      </c>
      <c r="CI458" s="69" t="n">
        <f aca="false">'Vstupní data'!AP458</f>
        <v>0</v>
      </c>
      <c r="CJ458" s="72" t="n">
        <f aca="false">ROUND(CH458*CI458,0)</f>
        <v>0</v>
      </c>
      <c r="CK458" s="74" t="str">
        <f aca="false">IF(OR(AA458&gt;0,BB458&gt;0,CD458&gt;0,CJ458&gt;0),AA458+BB458+CD458+CJ458,"")</f>
        <v/>
      </c>
    </row>
    <row r="459" customFormat="false" ht="12.8" hidden="false" customHeight="false" outlineLevel="0" collapsed="false">
      <c r="A459" s="66" t="n">
        <f aca="false">'Vstupní data'!A459</f>
        <v>0</v>
      </c>
      <c r="F459" s="66" t="str">
        <f aca="false">CONCATENATE('Vstupní data'!F459,'Vstupní data'!G459,'Vstupní data'!H459,'Vstupní data'!I459)</f>
        <v/>
      </c>
      <c r="G459" s="66"/>
      <c r="H459" s="66" t="n">
        <f aca="false">'Vstupní data'!K459</f>
        <v>0</v>
      </c>
      <c r="I459" s="66" t="n">
        <f aca="false">'Vstupní data'!L459</f>
        <v>0</v>
      </c>
      <c r="J459" s="66" t="n">
        <f aca="false">'Vstupní data'!K459*'Vstupní data'!M459/100</f>
        <v>0</v>
      </c>
      <c r="L459" s="66" t="n">
        <f aca="false">IF('Vstupní data'!N459="prostokořenný",0,IF('Vstupní data'!N459="krytokořenný","k",IF('Vstupní data'!N459="poloodrostky nebo odrostky, prostokořenné i krytokořenné","po",0)))</f>
        <v>0</v>
      </c>
      <c r="N459" s="66"/>
      <c r="O459" s="66" t="n">
        <f aca="false">'Vstupní data'!O459</f>
        <v>0</v>
      </c>
      <c r="P459" s="66" t="n">
        <f aca="false">IF(O459&gt;0,VLOOKUP(CONCATENATE(VLOOKUP(I459,'Pril3-drev'!$H$5:$K$83,4,0),"-",'Vstupní data'!R459),K2!$C$15:$D$23,2,0),0)</f>
        <v>0</v>
      </c>
      <c r="Q459" s="66" t="n">
        <f aca="false">IF(O459&gt;0,VLOOKUP(I459,'Pril3-drev'!$H$5:$I$83,2,0),0)</f>
        <v>0</v>
      </c>
      <c r="R459" s="66" t="n">
        <f aca="false">IF(Q459&gt;0,VLOOKUP(Q459,'Pril6-okus'!$A$5:$B$17,2,0),0)</f>
        <v>0</v>
      </c>
      <c r="S459" s="66" t="n">
        <f aca="false">IF(O459&gt;0,VLOOKUP(I459,'Pril3-drev'!$H$5:$J$83,3,0),0)</f>
        <v>0</v>
      </c>
      <c r="T459" s="66" t="str">
        <f aca="false">IF(O459&gt;0,IF(L459="k",0.9*VLOOKUP(S459,'ha-pocty-vyhl'!$A$5:$B$20,2,0),IF(L459="po",0.8*VLOOKUP(S459,'ha-pocty-vyhl'!$A$5:$B$20,2,0),VLOOKUP(S459,'ha-pocty-vyhl'!$A$5:$B$20,2,0))),"")</f>
        <v/>
      </c>
      <c r="U459" s="66" t="n">
        <f aca="false">'Vstupní data'!P459</f>
        <v>0</v>
      </c>
      <c r="V459" s="66" t="n">
        <f aca="false">IF(O459&gt;0,1.3*T459*1000*Z459/10000,0)</f>
        <v>0</v>
      </c>
      <c r="W459" s="66" t="n">
        <f aca="false">IF(O459&gt;0,1.3*T459*1000*Z459/10000,0)</f>
        <v>0</v>
      </c>
      <c r="X459" s="66" t="n">
        <f aca="false">IF(O459&gt;0,IF(O459&gt;V459,V459,O459),0)</f>
        <v>0</v>
      </c>
      <c r="Y459" s="66" t="n">
        <f aca="false">IF(O459&gt;0,IF(IF(U459&gt;W459,W459,U459)&lt;X459,W459,IF(U459&gt;W459,W459,U459)),0)</f>
        <v>0</v>
      </c>
      <c r="Z459" s="66" t="n">
        <f aca="false">IF(O459&gt;0,IF(J459&gt;0,J459,K459*H459/100),0)</f>
        <v>0</v>
      </c>
      <c r="AA459" s="67" t="n">
        <f aca="false">IF(O459&gt;0,CEILING(R459*P459*X459/Y459*Z459,1),0)</f>
        <v>0</v>
      </c>
      <c r="AB459" s="68" t="n">
        <f aca="false">IF(O459&gt;0,AA459/O459,0)</f>
        <v>0</v>
      </c>
      <c r="AC459" s="66" t="n">
        <f aca="false">'Vstupní data'!W459</f>
        <v>0</v>
      </c>
      <c r="AI459" s="66" t="str">
        <f aca="false">IF(OR('Vstupní data'!T459&gt;0,'Vstupní data'!U459&gt;0),VLOOKUP(I459,'Pril3-drev'!$H$5:$J$83,3,0),"")</f>
        <v/>
      </c>
      <c r="AJ459" s="66" t="n">
        <f aca="false">IF('Vstupní data'!V459="prostokořenný",0,IF('Vstupní data'!V459="krytokořenný","k",IF('Vstupní data'!V459="poloodrostky nebo odrostky, prostokořenné i krytokořenné","po",0)))</f>
        <v>0</v>
      </c>
      <c r="AK459" s="66" t="n">
        <f aca="false">IF(OR('Vstupní data'!T459&gt;0,'Vstupní data'!U459&gt;0),IF(AJ459="k",0.9*VLOOKUP(AI459,'ha-pocty-vyhl'!$A$5:$B$20,2,0),IF(AJ459="po",0.8*VLOOKUP(AI459,'ha-pocty-vyhl'!$A$5:$B$20,2,0),VLOOKUP(AI459,'ha-pocty-vyhl'!$A$5:$B$20,2,0))),0)</f>
        <v>0</v>
      </c>
      <c r="AL459" s="66" t="n">
        <f aca="false">IF(OR('Vstupní data'!T459&gt;0,'Vstupní data'!U459&gt;0),'Vstupní data'!K459*'Vstupní data'!M459/100,0)</f>
        <v>0</v>
      </c>
      <c r="AM459" s="66" t="n">
        <f aca="false">IF(OR('Vstupní data'!T459&gt;0,'Vstupní data'!U459&gt;0),IF('Vstupní data'!T459&gt;0,'Vstupní data'!T459,ROUND(10*'Vstupní data'!U459/AK459,0)),0)</f>
        <v>0</v>
      </c>
      <c r="AN459" s="69" t="n">
        <f aca="false">IF('Vstupní data'!T459&gt;0,   IF('Vstupní data'!T459&lt;=AL459,'Vstupní data'!T459,AL459),   IF(AM459&lt;AL459,AM459,AL459))</f>
        <v>0</v>
      </c>
      <c r="AO459" s="69" t="n">
        <f aca="false">'Vstupní data'!X459</f>
        <v>0</v>
      </c>
      <c r="AP459" s="66" t="n">
        <f aca="false">IF(OR('Vstupní data'!T459&gt;0,'Vstupní data'!U459&gt;0),IF(I459&lt;&gt;0,VLOOKUP(I459,'Pril3-drev'!$H$5:$I$83,2,0),0),0)</f>
        <v>0</v>
      </c>
      <c r="AQ459" s="66" t="n">
        <f aca="false">'Vstupní data'!Y459</f>
        <v>0</v>
      </c>
      <c r="AR459" s="66" t="str">
        <f aca="false">IF(AC459&gt;5,   IF('Vstupní data'!Y459&gt;0,   VLOOKUP(VLOOKUP(CONCATENATE(VLOOKUP(I459,'Pril3-drev'!$H$4:$L$83,5,0),AC459),'Pril3-drev'!$Q$4:$R$2803,2,0),'AVB-BS'!$C$5:$S$29 ,LOOKUP(AQ459,'AVB-BS'!$D$3:$S$3,'AVB-BS'!$D$1:$S$1) ,0 )   ,   IF('Vstupní data'!Z459&gt;0,'Vstupní data'!Z459,0)) , "")</f>
        <v/>
      </c>
      <c r="AS459" s="70" t="str">
        <f aca="false">IF(AC459&gt;5,VLOOKUP(CONCATENATE(AP459,AR459),'Pril1-THLPa'!$H$6:$N$96,4,0),"")</f>
        <v/>
      </c>
      <c r="AT459" s="70" t="str">
        <f aca="false">IF(AC459&gt;5,VLOOKUP(CONCATENATE(AP459,AR459),'Pril1-THLPa'!$H$6:$N$96,5,0),"")</f>
        <v/>
      </c>
      <c r="AU459" s="70" t="str">
        <f aca="false">IF(AC459&gt;5,VLOOKUP(CONCATENATE(AP459,AR459),'Pril1-THLPa'!$H$6:$N$96,6,0),"")</f>
        <v/>
      </c>
      <c r="AV459" s="70" t="str">
        <f aca="false">IF(AC459&gt;5,VLOOKUP(CONCATENATE(AP459,AR459),'Pril1-THLPa'!$H$6:$N$96,7,0),"")</f>
        <v/>
      </c>
      <c r="AW459" s="70" t="str">
        <f aca="false">IF(AC459&gt;5,VLOOKUP(CONCATENATE(AP459,AR459),'Pril1-THLPa'!$H$6:$O$96,8,0),"")</f>
        <v/>
      </c>
      <c r="AX459" s="66" t="n">
        <f aca="false">IF(AC459&gt;0,IF(AND(AC459&gt;0,AC459&lt;=5),VLOOKUP(AP459,'Pril1-THLPa'!$A$6:$F$18,LOOKUP(AC459,'Pril1-THLPa'!$B$5:$F$5,'Pril1-THLPa'!$B$4:$F$4),0),AS459+AT459*(AC459-5)+AU459*POWER(AC459-5,2)+AV459*POWER(AC459-5,3)+AW459*POWER(AC459-5,4)),0)</f>
        <v>0</v>
      </c>
      <c r="AY459" s="71"/>
      <c r="AZ459" s="66" t="n">
        <f aca="false">'Vstupní data'!AA459</f>
        <v>0</v>
      </c>
      <c r="BA459" s="66" t="n">
        <f aca="false">IF(OR('Vstupní data'!T459&gt;0,'Vstupní data'!U459&gt;0),IF(AC459&lt;&gt;"",AX459*AO459/10*(100+AZ459)/100,0),0)</f>
        <v>0</v>
      </c>
      <c r="BB459" s="67" t="n">
        <f aca="false">IF(AC459&lt;&gt;"",ROUND(BA459*AN459,0),0)</f>
        <v>0</v>
      </c>
      <c r="BC459" s="68" t="str">
        <f aca="false">IF(AE459&gt;0,BB459/AE459,"")</f>
        <v/>
      </c>
      <c r="BD459" s="66" t="n">
        <f aca="false">'Vstupní data'!AE459</f>
        <v>0</v>
      </c>
      <c r="BF459" s="66" t="n">
        <f aca="false">'Vstupní data'!AC459</f>
        <v>0</v>
      </c>
      <c r="BH459" s="66" t="n">
        <f aca="false">'Vstupní data'!AD459</f>
        <v>0</v>
      </c>
      <c r="BI459" s="66" t="n">
        <f aca="false">'Vstupní data'!AF459</f>
        <v>0</v>
      </c>
      <c r="BJ459" s="69" t="n">
        <f aca="false">'Vstupní data'!AG459</f>
        <v>0</v>
      </c>
      <c r="BK459" s="69" t="n">
        <f aca="false">IF(BF459&lt;&gt;0,VLOOKUP(I459,'Pril3-drev'!$H$5:$I$83,2,0),0)</f>
        <v>0</v>
      </c>
      <c r="BL459" s="69" t="n">
        <f aca="false">IF(BF459&lt;&gt;0,VLOOKUP(BK459,'Pril3-drev'!$A$5:$C$17,3,0),0)</f>
        <v>0</v>
      </c>
      <c r="BM459" s="69" t="n">
        <f aca="false">'Vstupní data'!AH459</f>
        <v>0</v>
      </c>
      <c r="BN459" s="69" t="n">
        <f aca="false">IF('Vstupní data'!AH459&gt;0,   VLOOKUP(VLOOKUP(CONCATENATE(VLOOKUP(I459,'Pril3-drev'!$H$4:$L$83,5,0),BD459),'Pril3-drev'!$Q$4:$R$2803,2,0),'AVB-BS'!$C$5:$S$29 ,LOOKUP(BM459,'AVB-BS'!$D$3:$S$3,'AVB-BS'!$D$1:$S$1) ,0 )   ,   IF('Vstupní data'!AI459&gt;0,'Vstupní data'!AI459,0))</f>
        <v>0</v>
      </c>
      <c r="BO459" s="69" t="str">
        <f aca="false">IF(BX459&gt;5,VLOOKUP(CONCATENATE(BK459,BN459),'Pril1-THLPa'!$H$6:$N$96,4,0),"")</f>
        <v/>
      </c>
      <c r="BP459" s="69" t="str">
        <f aca="false">IF(BX459&gt;5,VLOOKUP(CONCATENATE(BK459,BN459),'Pril1-THLPa'!$H$6:$N$96,5,0),"")</f>
        <v/>
      </c>
      <c r="BQ459" s="69" t="str">
        <f aca="false">IF(BX459&gt;5,VLOOKUP(CONCATENATE(BK459,BN459),'Pril1-THLPa'!$H$6:$N$96,6,0),"")</f>
        <v/>
      </c>
      <c r="BR459" s="69" t="str">
        <f aca="false">IF(BX459&gt;5,VLOOKUP(CONCATENATE(BK459,BN459),'Pril1-THLPa'!$H$6:$N$96,7,0),"")</f>
        <v/>
      </c>
      <c r="BS459" s="69" t="str">
        <f aca="false">IF(BX459&gt;5,VLOOKUP(CONCATENATE(BK459,BN459),'Pril1-THLPa'!$H$6:$O$96,8,0),"")</f>
        <v/>
      </c>
      <c r="BT459" s="69" t="str">
        <f aca="false">IF(BF459&gt;0, IF(BK459="smrk",  VLOOKUP(VLOOKUP(BD459,'Pril9-K3'!$L$8:$M$207,2,0),'Pril9-K3'!$A$8:$J$16,LOOKUP(BN459,'Pril9-K3'!$A$7:$J$7,'Pril9-K3'!$A$5:$J$5),0), IF(AND(BK459&lt;&gt;"smrk",'Vstupní data'!AK459&lt;&gt;""),'Vstupní data'!AK459,   VLOOKUP(VLOOKUP(BD459,'Pril9-K3'!$L$8:$M$207,2,0),'Pril9-K3'!$A$8:$J$16,LOOKUP(BN459,'Pril9-K3'!$A$7:$J$7,'Pril9-K3'!$A$5:$J$5),0)   )),   "")</f>
        <v/>
      </c>
      <c r="BV459" s="69" t="n">
        <f aca="false">'Vstupní data'!AJ459</f>
        <v>0</v>
      </c>
      <c r="BW459" s="69" t="n">
        <f aca="false">IF(BF459&gt;0,IF(J459&gt;0,J459,K459*H459/100),0)</f>
        <v>0</v>
      </c>
      <c r="BX459" s="69" t="n">
        <f aca="false">IF(BF459&gt;0,IF(BJ459&gt;BL459,BL459,BJ459),0)</f>
        <v>0</v>
      </c>
      <c r="BY459" s="69" t="n">
        <f aca="false">IF(BD459=0,0,IF(AND(BX459&gt;0,BX459&lt;=5),  IF(AND(BX459&gt;0,BX459&lt;=5),VLOOKUP(BK459,'Pril1-THLPa'!$A$6:$F$18,IF(AND(BX459&gt;0,BX459&lt;=5),LOOKUP(BX459,'Pril1-THLPa'!$B$5:$F$5,'Pril1-THLPa'!$B$4:$F$4),""),0),""),  IF(BX459&gt;5,BO459+BP459*(BX459-5)+BQ459*POWER(BX459-5,2)+BR459*POWER(BX459-5,3)+BS459*POWER(BX459-5,4),"")))</f>
        <v>0</v>
      </c>
      <c r="BZ459" s="69" t="n">
        <f aca="false">IF(BY459&gt;0,BY459*BI459/10*BW459*(100+BV459)/100,0)</f>
        <v>0</v>
      </c>
      <c r="CA459" s="69" t="n">
        <f aca="false">IF(BD459&gt;0,BX459-IF(BD459&gt;BX459,BX459,BD459),0)</f>
        <v>0</v>
      </c>
      <c r="CB459" s="69" t="n">
        <f aca="false">POWER(1.01,CA459)</f>
        <v>1</v>
      </c>
      <c r="CC459" s="69" t="n">
        <f aca="false">IF(BF459&gt;0,IF(BF459&gt;BH459,1,BF459/BH459),0)</f>
        <v>0</v>
      </c>
      <c r="CD459" s="72" t="n">
        <f aca="false">IF(BD459=0,0,IF(BF459&gt;0,ROUND(IF(CB459&lt;&gt;0,BZ459*BT459*1/CB459*CC459,0),0),0))</f>
        <v>0</v>
      </c>
      <c r="CE459" s="73" t="str">
        <f aca="false">IF(BF459&gt;0,IF(BF459&gt;BH459,CD459/BF459,CD459/BH459),"")</f>
        <v/>
      </c>
      <c r="CF459" s="69" t="n">
        <f aca="false">'Vstupní data'!AM459</f>
        <v>0</v>
      </c>
      <c r="CG459" s="69" t="n">
        <f aca="false">'Vstupní data'!AN459</f>
        <v>0</v>
      </c>
      <c r="CH459" s="69" t="n">
        <f aca="false">'Vstupní data'!AO459</f>
        <v>0</v>
      </c>
      <c r="CI459" s="69" t="n">
        <f aca="false">'Vstupní data'!AP459</f>
        <v>0</v>
      </c>
      <c r="CJ459" s="72" t="n">
        <f aca="false">ROUND(CH459*CI459,0)</f>
        <v>0</v>
      </c>
      <c r="CK459" s="74" t="str">
        <f aca="false">IF(OR(AA459&gt;0,BB459&gt;0,CD459&gt;0,CJ459&gt;0),AA459+BB459+CD459+CJ459,"")</f>
        <v/>
      </c>
    </row>
    <row r="460" customFormat="false" ht="12.8" hidden="false" customHeight="false" outlineLevel="0" collapsed="false">
      <c r="A460" s="66" t="n">
        <f aca="false">'Vstupní data'!A460</f>
        <v>0</v>
      </c>
      <c r="F460" s="66" t="str">
        <f aca="false">CONCATENATE('Vstupní data'!F460,'Vstupní data'!G460,'Vstupní data'!H460,'Vstupní data'!I460)</f>
        <v/>
      </c>
      <c r="G460" s="66"/>
      <c r="H460" s="66" t="n">
        <f aca="false">'Vstupní data'!K460</f>
        <v>0</v>
      </c>
      <c r="I460" s="66" t="n">
        <f aca="false">'Vstupní data'!L460</f>
        <v>0</v>
      </c>
      <c r="J460" s="66" t="n">
        <f aca="false">'Vstupní data'!K460*'Vstupní data'!M460/100</f>
        <v>0</v>
      </c>
      <c r="L460" s="66" t="n">
        <f aca="false">IF('Vstupní data'!N460="prostokořenný",0,IF('Vstupní data'!N460="krytokořenný","k",IF('Vstupní data'!N460="poloodrostky nebo odrostky, prostokořenné i krytokořenné","po",0)))</f>
        <v>0</v>
      </c>
      <c r="N460" s="66"/>
      <c r="O460" s="66" t="n">
        <f aca="false">'Vstupní data'!O460</f>
        <v>0</v>
      </c>
      <c r="P460" s="66" t="n">
        <f aca="false">IF(O460&gt;0,VLOOKUP(CONCATENATE(VLOOKUP(I460,'Pril3-drev'!$H$5:$K$83,4,0),"-",'Vstupní data'!R460),K2!$C$15:$D$23,2,0),0)</f>
        <v>0</v>
      </c>
      <c r="Q460" s="66" t="n">
        <f aca="false">IF(O460&gt;0,VLOOKUP(I460,'Pril3-drev'!$H$5:$I$83,2,0),0)</f>
        <v>0</v>
      </c>
      <c r="R460" s="66" t="n">
        <f aca="false">IF(Q460&gt;0,VLOOKUP(Q460,'Pril6-okus'!$A$5:$B$17,2,0),0)</f>
        <v>0</v>
      </c>
      <c r="S460" s="66" t="n">
        <f aca="false">IF(O460&gt;0,VLOOKUP(I460,'Pril3-drev'!$H$5:$J$83,3,0),0)</f>
        <v>0</v>
      </c>
      <c r="T460" s="66" t="str">
        <f aca="false">IF(O460&gt;0,IF(L460="k",0.9*VLOOKUP(S460,'ha-pocty-vyhl'!$A$5:$B$20,2,0),IF(L460="po",0.8*VLOOKUP(S460,'ha-pocty-vyhl'!$A$5:$B$20,2,0),VLOOKUP(S460,'ha-pocty-vyhl'!$A$5:$B$20,2,0))),"")</f>
        <v/>
      </c>
      <c r="U460" s="66" t="n">
        <f aca="false">'Vstupní data'!P460</f>
        <v>0</v>
      </c>
      <c r="V460" s="66" t="n">
        <f aca="false">IF(O460&gt;0,1.3*T460*1000*Z460/10000,0)</f>
        <v>0</v>
      </c>
      <c r="W460" s="66" t="n">
        <f aca="false">IF(O460&gt;0,1.3*T460*1000*Z460/10000,0)</f>
        <v>0</v>
      </c>
      <c r="X460" s="66" t="n">
        <f aca="false">IF(O460&gt;0,IF(O460&gt;V460,V460,O460),0)</f>
        <v>0</v>
      </c>
      <c r="Y460" s="66" t="n">
        <f aca="false">IF(O460&gt;0,IF(IF(U460&gt;W460,W460,U460)&lt;X460,W460,IF(U460&gt;W460,W460,U460)),0)</f>
        <v>0</v>
      </c>
      <c r="Z460" s="66" t="n">
        <f aca="false">IF(O460&gt;0,IF(J460&gt;0,J460,K460*H460/100),0)</f>
        <v>0</v>
      </c>
      <c r="AA460" s="67" t="n">
        <f aca="false">IF(O460&gt;0,CEILING(R460*P460*X460/Y460*Z460,1),0)</f>
        <v>0</v>
      </c>
      <c r="AB460" s="68" t="n">
        <f aca="false">IF(O460&gt;0,AA460/O460,0)</f>
        <v>0</v>
      </c>
      <c r="AC460" s="66" t="n">
        <f aca="false">'Vstupní data'!W460</f>
        <v>0</v>
      </c>
      <c r="AI460" s="66" t="str">
        <f aca="false">IF(OR('Vstupní data'!T460&gt;0,'Vstupní data'!U460&gt;0),VLOOKUP(I460,'Pril3-drev'!$H$5:$J$83,3,0),"")</f>
        <v/>
      </c>
      <c r="AJ460" s="66" t="n">
        <f aca="false">IF('Vstupní data'!V460="prostokořenný",0,IF('Vstupní data'!V460="krytokořenný","k",IF('Vstupní data'!V460="poloodrostky nebo odrostky, prostokořenné i krytokořenné","po",0)))</f>
        <v>0</v>
      </c>
      <c r="AK460" s="66" t="n">
        <f aca="false">IF(OR('Vstupní data'!T460&gt;0,'Vstupní data'!U460&gt;0),IF(AJ460="k",0.9*VLOOKUP(AI460,'ha-pocty-vyhl'!$A$5:$B$20,2,0),IF(AJ460="po",0.8*VLOOKUP(AI460,'ha-pocty-vyhl'!$A$5:$B$20,2,0),VLOOKUP(AI460,'ha-pocty-vyhl'!$A$5:$B$20,2,0))),0)</f>
        <v>0</v>
      </c>
      <c r="AL460" s="66" t="n">
        <f aca="false">IF(OR('Vstupní data'!T460&gt;0,'Vstupní data'!U460&gt;0),'Vstupní data'!K460*'Vstupní data'!M460/100,0)</f>
        <v>0</v>
      </c>
      <c r="AM460" s="66" t="n">
        <f aca="false">IF(OR('Vstupní data'!T460&gt;0,'Vstupní data'!U460&gt;0),IF('Vstupní data'!T460&gt;0,'Vstupní data'!T460,ROUND(10*'Vstupní data'!U460/AK460,0)),0)</f>
        <v>0</v>
      </c>
      <c r="AN460" s="69" t="n">
        <f aca="false">IF('Vstupní data'!T460&gt;0,   IF('Vstupní data'!T460&lt;=AL460,'Vstupní data'!T460,AL460),   IF(AM460&lt;AL460,AM460,AL460))</f>
        <v>0</v>
      </c>
      <c r="AO460" s="69" t="n">
        <f aca="false">'Vstupní data'!X460</f>
        <v>0</v>
      </c>
      <c r="AP460" s="66" t="n">
        <f aca="false">IF(OR('Vstupní data'!T460&gt;0,'Vstupní data'!U460&gt;0),IF(I460&lt;&gt;0,VLOOKUP(I460,'Pril3-drev'!$H$5:$I$83,2,0),0),0)</f>
        <v>0</v>
      </c>
      <c r="AQ460" s="66" t="n">
        <f aca="false">'Vstupní data'!Y460</f>
        <v>0</v>
      </c>
      <c r="AR460" s="66" t="str">
        <f aca="false">IF(AC460&gt;5,   IF('Vstupní data'!Y460&gt;0,   VLOOKUP(VLOOKUP(CONCATENATE(VLOOKUP(I460,'Pril3-drev'!$H$4:$L$83,5,0),AC460),'Pril3-drev'!$Q$4:$R$2803,2,0),'AVB-BS'!$C$5:$S$29 ,LOOKUP(AQ460,'AVB-BS'!$D$3:$S$3,'AVB-BS'!$D$1:$S$1) ,0 )   ,   IF('Vstupní data'!Z460&gt;0,'Vstupní data'!Z460,0)) , "")</f>
        <v/>
      </c>
      <c r="AS460" s="70" t="str">
        <f aca="false">IF(AC460&gt;5,VLOOKUP(CONCATENATE(AP460,AR460),'Pril1-THLPa'!$H$6:$N$96,4,0),"")</f>
        <v/>
      </c>
      <c r="AT460" s="70" t="str">
        <f aca="false">IF(AC460&gt;5,VLOOKUP(CONCATENATE(AP460,AR460),'Pril1-THLPa'!$H$6:$N$96,5,0),"")</f>
        <v/>
      </c>
      <c r="AU460" s="70" t="str">
        <f aca="false">IF(AC460&gt;5,VLOOKUP(CONCATENATE(AP460,AR460),'Pril1-THLPa'!$H$6:$N$96,6,0),"")</f>
        <v/>
      </c>
      <c r="AV460" s="70" t="str">
        <f aca="false">IF(AC460&gt;5,VLOOKUP(CONCATENATE(AP460,AR460),'Pril1-THLPa'!$H$6:$N$96,7,0),"")</f>
        <v/>
      </c>
      <c r="AW460" s="70" t="str">
        <f aca="false">IF(AC460&gt;5,VLOOKUP(CONCATENATE(AP460,AR460),'Pril1-THLPa'!$H$6:$O$96,8,0),"")</f>
        <v/>
      </c>
      <c r="AX460" s="66" t="n">
        <f aca="false">IF(AC460&gt;0,IF(AND(AC460&gt;0,AC460&lt;=5),VLOOKUP(AP460,'Pril1-THLPa'!$A$6:$F$18,LOOKUP(AC460,'Pril1-THLPa'!$B$5:$F$5,'Pril1-THLPa'!$B$4:$F$4),0),AS460+AT460*(AC460-5)+AU460*POWER(AC460-5,2)+AV460*POWER(AC460-5,3)+AW460*POWER(AC460-5,4)),0)</f>
        <v>0</v>
      </c>
      <c r="AY460" s="71"/>
      <c r="AZ460" s="66" t="n">
        <f aca="false">'Vstupní data'!AA460</f>
        <v>0</v>
      </c>
      <c r="BA460" s="66" t="n">
        <f aca="false">IF(OR('Vstupní data'!T460&gt;0,'Vstupní data'!U460&gt;0),IF(AC460&lt;&gt;"",AX460*AO460/10*(100+AZ460)/100,0),0)</f>
        <v>0</v>
      </c>
      <c r="BB460" s="67" t="n">
        <f aca="false">IF(AC460&lt;&gt;"",ROUND(BA460*AN460,0),0)</f>
        <v>0</v>
      </c>
      <c r="BC460" s="68" t="str">
        <f aca="false">IF(AE460&gt;0,BB460/AE460,"")</f>
        <v/>
      </c>
      <c r="BD460" s="66" t="n">
        <f aca="false">'Vstupní data'!AE460</f>
        <v>0</v>
      </c>
      <c r="BF460" s="66" t="n">
        <f aca="false">'Vstupní data'!AC460</f>
        <v>0</v>
      </c>
      <c r="BH460" s="66" t="n">
        <f aca="false">'Vstupní data'!AD460</f>
        <v>0</v>
      </c>
      <c r="BI460" s="66" t="n">
        <f aca="false">'Vstupní data'!AF460</f>
        <v>0</v>
      </c>
      <c r="BJ460" s="69" t="n">
        <f aca="false">'Vstupní data'!AG460</f>
        <v>0</v>
      </c>
      <c r="BK460" s="69" t="n">
        <f aca="false">IF(BF460&lt;&gt;0,VLOOKUP(I460,'Pril3-drev'!$H$5:$I$83,2,0),0)</f>
        <v>0</v>
      </c>
      <c r="BL460" s="69" t="n">
        <f aca="false">IF(BF460&lt;&gt;0,VLOOKUP(BK460,'Pril3-drev'!$A$5:$C$17,3,0),0)</f>
        <v>0</v>
      </c>
      <c r="BM460" s="69" t="n">
        <f aca="false">'Vstupní data'!AH460</f>
        <v>0</v>
      </c>
      <c r="BN460" s="69" t="n">
        <f aca="false">IF('Vstupní data'!AH460&gt;0,   VLOOKUP(VLOOKUP(CONCATENATE(VLOOKUP(I460,'Pril3-drev'!$H$4:$L$83,5,0),BD460),'Pril3-drev'!$Q$4:$R$2803,2,0),'AVB-BS'!$C$5:$S$29 ,LOOKUP(BM460,'AVB-BS'!$D$3:$S$3,'AVB-BS'!$D$1:$S$1) ,0 )   ,   IF('Vstupní data'!AI460&gt;0,'Vstupní data'!AI460,0))</f>
        <v>0</v>
      </c>
      <c r="BO460" s="69" t="str">
        <f aca="false">IF(BX460&gt;5,VLOOKUP(CONCATENATE(BK460,BN460),'Pril1-THLPa'!$H$6:$N$96,4,0),"")</f>
        <v/>
      </c>
      <c r="BP460" s="69" t="str">
        <f aca="false">IF(BX460&gt;5,VLOOKUP(CONCATENATE(BK460,BN460),'Pril1-THLPa'!$H$6:$N$96,5,0),"")</f>
        <v/>
      </c>
      <c r="BQ460" s="69" t="str">
        <f aca="false">IF(BX460&gt;5,VLOOKUP(CONCATENATE(BK460,BN460),'Pril1-THLPa'!$H$6:$N$96,6,0),"")</f>
        <v/>
      </c>
      <c r="BR460" s="69" t="str">
        <f aca="false">IF(BX460&gt;5,VLOOKUP(CONCATENATE(BK460,BN460),'Pril1-THLPa'!$H$6:$N$96,7,0),"")</f>
        <v/>
      </c>
      <c r="BS460" s="69" t="str">
        <f aca="false">IF(BX460&gt;5,VLOOKUP(CONCATENATE(BK460,BN460),'Pril1-THLPa'!$H$6:$O$96,8,0),"")</f>
        <v/>
      </c>
      <c r="BT460" s="69" t="str">
        <f aca="false">IF(BF460&gt;0, IF(BK460="smrk",  VLOOKUP(VLOOKUP(BD460,'Pril9-K3'!$L$8:$M$207,2,0),'Pril9-K3'!$A$8:$J$16,LOOKUP(BN460,'Pril9-K3'!$A$7:$J$7,'Pril9-K3'!$A$5:$J$5),0), IF(AND(BK460&lt;&gt;"smrk",'Vstupní data'!AK460&lt;&gt;""),'Vstupní data'!AK460,   VLOOKUP(VLOOKUP(BD460,'Pril9-K3'!$L$8:$M$207,2,0),'Pril9-K3'!$A$8:$J$16,LOOKUP(BN460,'Pril9-K3'!$A$7:$J$7,'Pril9-K3'!$A$5:$J$5),0)   )),   "")</f>
        <v/>
      </c>
      <c r="BV460" s="69" t="n">
        <f aca="false">'Vstupní data'!AJ460</f>
        <v>0</v>
      </c>
      <c r="BW460" s="69" t="n">
        <f aca="false">IF(BF460&gt;0,IF(J460&gt;0,J460,K460*H460/100),0)</f>
        <v>0</v>
      </c>
      <c r="BX460" s="69" t="n">
        <f aca="false">IF(BF460&gt;0,IF(BJ460&gt;BL460,BL460,BJ460),0)</f>
        <v>0</v>
      </c>
      <c r="BY460" s="69" t="n">
        <f aca="false">IF(BD460=0,0,IF(AND(BX460&gt;0,BX460&lt;=5),  IF(AND(BX460&gt;0,BX460&lt;=5),VLOOKUP(BK460,'Pril1-THLPa'!$A$6:$F$18,IF(AND(BX460&gt;0,BX460&lt;=5),LOOKUP(BX460,'Pril1-THLPa'!$B$5:$F$5,'Pril1-THLPa'!$B$4:$F$4),""),0),""),  IF(BX460&gt;5,BO460+BP460*(BX460-5)+BQ460*POWER(BX460-5,2)+BR460*POWER(BX460-5,3)+BS460*POWER(BX460-5,4),"")))</f>
        <v>0</v>
      </c>
      <c r="BZ460" s="69" t="n">
        <f aca="false">IF(BY460&gt;0,BY460*BI460/10*BW460*(100+BV460)/100,0)</f>
        <v>0</v>
      </c>
      <c r="CA460" s="69" t="n">
        <f aca="false">IF(BD460&gt;0,BX460-IF(BD460&gt;BX460,BX460,BD460),0)</f>
        <v>0</v>
      </c>
      <c r="CB460" s="69" t="n">
        <f aca="false">POWER(1.01,CA460)</f>
        <v>1</v>
      </c>
      <c r="CC460" s="69" t="n">
        <f aca="false">IF(BF460&gt;0,IF(BF460&gt;BH460,1,BF460/BH460),0)</f>
        <v>0</v>
      </c>
      <c r="CD460" s="72" t="n">
        <f aca="false">IF(BD460=0,0,IF(BF460&gt;0,ROUND(IF(CB460&lt;&gt;0,BZ460*BT460*1/CB460*CC460,0),0),0))</f>
        <v>0</v>
      </c>
      <c r="CE460" s="73" t="str">
        <f aca="false">IF(BF460&gt;0,IF(BF460&gt;BH460,CD460/BF460,CD460/BH460),"")</f>
        <v/>
      </c>
      <c r="CF460" s="69" t="n">
        <f aca="false">'Vstupní data'!AM460</f>
        <v>0</v>
      </c>
      <c r="CG460" s="69" t="n">
        <f aca="false">'Vstupní data'!AN460</f>
        <v>0</v>
      </c>
      <c r="CH460" s="69" t="n">
        <f aca="false">'Vstupní data'!AO460</f>
        <v>0</v>
      </c>
      <c r="CI460" s="69" t="n">
        <f aca="false">'Vstupní data'!AP460</f>
        <v>0</v>
      </c>
      <c r="CJ460" s="72" t="n">
        <f aca="false">ROUND(CH460*CI460,0)</f>
        <v>0</v>
      </c>
      <c r="CK460" s="74" t="str">
        <f aca="false">IF(OR(AA460&gt;0,BB460&gt;0,CD460&gt;0,CJ460&gt;0),AA460+BB460+CD460+CJ460,"")</f>
        <v/>
      </c>
    </row>
    <row r="461" customFormat="false" ht="12.8" hidden="false" customHeight="false" outlineLevel="0" collapsed="false">
      <c r="A461" s="66" t="n">
        <f aca="false">'Vstupní data'!A461</f>
        <v>0</v>
      </c>
      <c r="F461" s="66" t="str">
        <f aca="false">CONCATENATE('Vstupní data'!F461,'Vstupní data'!G461,'Vstupní data'!H461,'Vstupní data'!I461)</f>
        <v/>
      </c>
      <c r="G461" s="66"/>
      <c r="H461" s="66" t="n">
        <f aca="false">'Vstupní data'!K461</f>
        <v>0</v>
      </c>
      <c r="I461" s="66" t="n">
        <f aca="false">'Vstupní data'!L461</f>
        <v>0</v>
      </c>
      <c r="J461" s="66" t="n">
        <f aca="false">'Vstupní data'!K461*'Vstupní data'!M461/100</f>
        <v>0</v>
      </c>
      <c r="L461" s="66" t="n">
        <f aca="false">IF('Vstupní data'!N461="prostokořenný",0,IF('Vstupní data'!N461="krytokořenný","k",IF('Vstupní data'!N461="poloodrostky nebo odrostky, prostokořenné i krytokořenné","po",0)))</f>
        <v>0</v>
      </c>
      <c r="N461" s="66"/>
      <c r="O461" s="66" t="n">
        <f aca="false">'Vstupní data'!O461</f>
        <v>0</v>
      </c>
      <c r="P461" s="66" t="n">
        <f aca="false">IF(O461&gt;0,VLOOKUP(CONCATENATE(VLOOKUP(I461,'Pril3-drev'!$H$5:$K$83,4,0),"-",'Vstupní data'!R461),K2!$C$15:$D$23,2,0),0)</f>
        <v>0</v>
      </c>
      <c r="Q461" s="66" t="n">
        <f aca="false">IF(O461&gt;0,VLOOKUP(I461,'Pril3-drev'!$H$5:$I$83,2,0),0)</f>
        <v>0</v>
      </c>
      <c r="R461" s="66" t="n">
        <f aca="false">IF(Q461&gt;0,VLOOKUP(Q461,'Pril6-okus'!$A$5:$B$17,2,0),0)</f>
        <v>0</v>
      </c>
      <c r="S461" s="66" t="n">
        <f aca="false">IF(O461&gt;0,VLOOKUP(I461,'Pril3-drev'!$H$5:$J$83,3,0),0)</f>
        <v>0</v>
      </c>
      <c r="T461" s="66" t="str">
        <f aca="false">IF(O461&gt;0,IF(L461="k",0.9*VLOOKUP(S461,'ha-pocty-vyhl'!$A$5:$B$20,2,0),IF(L461="po",0.8*VLOOKUP(S461,'ha-pocty-vyhl'!$A$5:$B$20,2,0),VLOOKUP(S461,'ha-pocty-vyhl'!$A$5:$B$20,2,0))),"")</f>
        <v/>
      </c>
      <c r="U461" s="66" t="n">
        <f aca="false">'Vstupní data'!P461</f>
        <v>0</v>
      </c>
      <c r="V461" s="66" t="n">
        <f aca="false">IF(O461&gt;0,1.3*T461*1000*Z461/10000,0)</f>
        <v>0</v>
      </c>
      <c r="W461" s="66" t="n">
        <f aca="false">IF(O461&gt;0,1.3*T461*1000*Z461/10000,0)</f>
        <v>0</v>
      </c>
      <c r="X461" s="66" t="n">
        <f aca="false">IF(O461&gt;0,IF(O461&gt;V461,V461,O461),0)</f>
        <v>0</v>
      </c>
      <c r="Y461" s="66" t="n">
        <f aca="false">IF(O461&gt;0,IF(IF(U461&gt;W461,W461,U461)&lt;X461,W461,IF(U461&gt;W461,W461,U461)),0)</f>
        <v>0</v>
      </c>
      <c r="Z461" s="66" t="n">
        <f aca="false">IF(O461&gt;0,IF(J461&gt;0,J461,K461*H461/100),0)</f>
        <v>0</v>
      </c>
      <c r="AA461" s="67" t="n">
        <f aca="false">IF(O461&gt;0,CEILING(R461*P461*X461/Y461*Z461,1),0)</f>
        <v>0</v>
      </c>
      <c r="AB461" s="68" t="n">
        <f aca="false">IF(O461&gt;0,AA461/O461,0)</f>
        <v>0</v>
      </c>
      <c r="AC461" s="66" t="n">
        <f aca="false">'Vstupní data'!W461</f>
        <v>0</v>
      </c>
      <c r="AI461" s="66" t="str">
        <f aca="false">IF(OR('Vstupní data'!T461&gt;0,'Vstupní data'!U461&gt;0),VLOOKUP(I461,'Pril3-drev'!$H$5:$J$83,3,0),"")</f>
        <v/>
      </c>
      <c r="AJ461" s="66" t="n">
        <f aca="false">IF('Vstupní data'!V461="prostokořenný",0,IF('Vstupní data'!V461="krytokořenný","k",IF('Vstupní data'!V461="poloodrostky nebo odrostky, prostokořenné i krytokořenné","po",0)))</f>
        <v>0</v>
      </c>
      <c r="AK461" s="66" t="n">
        <f aca="false">IF(OR('Vstupní data'!T461&gt;0,'Vstupní data'!U461&gt;0),IF(AJ461="k",0.9*VLOOKUP(AI461,'ha-pocty-vyhl'!$A$5:$B$20,2,0),IF(AJ461="po",0.8*VLOOKUP(AI461,'ha-pocty-vyhl'!$A$5:$B$20,2,0),VLOOKUP(AI461,'ha-pocty-vyhl'!$A$5:$B$20,2,0))),0)</f>
        <v>0</v>
      </c>
      <c r="AL461" s="66" t="n">
        <f aca="false">IF(OR('Vstupní data'!T461&gt;0,'Vstupní data'!U461&gt;0),'Vstupní data'!K461*'Vstupní data'!M461/100,0)</f>
        <v>0</v>
      </c>
      <c r="AM461" s="66" t="n">
        <f aca="false">IF(OR('Vstupní data'!T461&gt;0,'Vstupní data'!U461&gt;0),IF('Vstupní data'!T461&gt;0,'Vstupní data'!T461,ROUND(10*'Vstupní data'!U461/AK461,0)),0)</f>
        <v>0</v>
      </c>
      <c r="AN461" s="69" t="n">
        <f aca="false">IF('Vstupní data'!T461&gt;0,   IF('Vstupní data'!T461&lt;=AL461,'Vstupní data'!T461,AL461),   IF(AM461&lt;AL461,AM461,AL461))</f>
        <v>0</v>
      </c>
      <c r="AO461" s="69" t="n">
        <f aca="false">'Vstupní data'!X461</f>
        <v>0</v>
      </c>
      <c r="AP461" s="66" t="n">
        <f aca="false">IF(OR('Vstupní data'!T461&gt;0,'Vstupní data'!U461&gt;0),IF(I461&lt;&gt;0,VLOOKUP(I461,'Pril3-drev'!$H$5:$I$83,2,0),0),0)</f>
        <v>0</v>
      </c>
      <c r="AQ461" s="66" t="n">
        <f aca="false">'Vstupní data'!Y461</f>
        <v>0</v>
      </c>
      <c r="AR461" s="66" t="str">
        <f aca="false">IF(AC461&gt;5,   IF('Vstupní data'!Y461&gt;0,   VLOOKUP(VLOOKUP(CONCATENATE(VLOOKUP(I461,'Pril3-drev'!$H$4:$L$83,5,0),AC461),'Pril3-drev'!$Q$4:$R$2803,2,0),'AVB-BS'!$C$5:$S$29 ,LOOKUP(AQ461,'AVB-BS'!$D$3:$S$3,'AVB-BS'!$D$1:$S$1) ,0 )   ,   IF('Vstupní data'!Z461&gt;0,'Vstupní data'!Z461,0)) , "")</f>
        <v/>
      </c>
      <c r="AS461" s="70" t="str">
        <f aca="false">IF(AC461&gt;5,VLOOKUP(CONCATENATE(AP461,AR461),'Pril1-THLPa'!$H$6:$N$96,4,0),"")</f>
        <v/>
      </c>
      <c r="AT461" s="70" t="str">
        <f aca="false">IF(AC461&gt;5,VLOOKUP(CONCATENATE(AP461,AR461),'Pril1-THLPa'!$H$6:$N$96,5,0),"")</f>
        <v/>
      </c>
      <c r="AU461" s="70" t="str">
        <f aca="false">IF(AC461&gt;5,VLOOKUP(CONCATENATE(AP461,AR461),'Pril1-THLPa'!$H$6:$N$96,6,0),"")</f>
        <v/>
      </c>
      <c r="AV461" s="70" t="str">
        <f aca="false">IF(AC461&gt;5,VLOOKUP(CONCATENATE(AP461,AR461),'Pril1-THLPa'!$H$6:$N$96,7,0),"")</f>
        <v/>
      </c>
      <c r="AW461" s="70" t="str">
        <f aca="false">IF(AC461&gt;5,VLOOKUP(CONCATENATE(AP461,AR461),'Pril1-THLPa'!$H$6:$O$96,8,0),"")</f>
        <v/>
      </c>
      <c r="AX461" s="66" t="n">
        <f aca="false">IF(AC461&gt;0,IF(AND(AC461&gt;0,AC461&lt;=5),VLOOKUP(AP461,'Pril1-THLPa'!$A$6:$F$18,LOOKUP(AC461,'Pril1-THLPa'!$B$5:$F$5,'Pril1-THLPa'!$B$4:$F$4),0),AS461+AT461*(AC461-5)+AU461*POWER(AC461-5,2)+AV461*POWER(AC461-5,3)+AW461*POWER(AC461-5,4)),0)</f>
        <v>0</v>
      </c>
      <c r="AY461" s="71"/>
      <c r="AZ461" s="66" t="n">
        <f aca="false">'Vstupní data'!AA461</f>
        <v>0</v>
      </c>
      <c r="BA461" s="66" t="n">
        <f aca="false">IF(OR('Vstupní data'!T461&gt;0,'Vstupní data'!U461&gt;0),IF(AC461&lt;&gt;"",AX461*AO461/10*(100+AZ461)/100,0),0)</f>
        <v>0</v>
      </c>
      <c r="BB461" s="67" t="n">
        <f aca="false">IF(AC461&lt;&gt;"",ROUND(BA461*AN461,0),0)</f>
        <v>0</v>
      </c>
      <c r="BC461" s="68" t="str">
        <f aca="false">IF(AE461&gt;0,BB461/AE461,"")</f>
        <v/>
      </c>
      <c r="BD461" s="66" t="n">
        <f aca="false">'Vstupní data'!AE461</f>
        <v>0</v>
      </c>
      <c r="BF461" s="66" t="n">
        <f aca="false">'Vstupní data'!AC461</f>
        <v>0</v>
      </c>
      <c r="BH461" s="66" t="n">
        <f aca="false">'Vstupní data'!AD461</f>
        <v>0</v>
      </c>
      <c r="BI461" s="66" t="n">
        <f aca="false">'Vstupní data'!AF461</f>
        <v>0</v>
      </c>
      <c r="BJ461" s="69" t="n">
        <f aca="false">'Vstupní data'!AG461</f>
        <v>0</v>
      </c>
      <c r="BK461" s="69" t="n">
        <f aca="false">IF(BF461&lt;&gt;0,VLOOKUP(I461,'Pril3-drev'!$H$5:$I$83,2,0),0)</f>
        <v>0</v>
      </c>
      <c r="BL461" s="69" t="n">
        <f aca="false">IF(BF461&lt;&gt;0,VLOOKUP(BK461,'Pril3-drev'!$A$5:$C$17,3,0),0)</f>
        <v>0</v>
      </c>
      <c r="BM461" s="69" t="n">
        <f aca="false">'Vstupní data'!AH461</f>
        <v>0</v>
      </c>
      <c r="BN461" s="69" t="n">
        <f aca="false">IF('Vstupní data'!AH461&gt;0,   VLOOKUP(VLOOKUP(CONCATENATE(VLOOKUP(I461,'Pril3-drev'!$H$4:$L$83,5,0),BD461),'Pril3-drev'!$Q$4:$R$2803,2,0),'AVB-BS'!$C$5:$S$29 ,LOOKUP(BM461,'AVB-BS'!$D$3:$S$3,'AVB-BS'!$D$1:$S$1) ,0 )   ,   IF('Vstupní data'!AI461&gt;0,'Vstupní data'!AI461,0))</f>
        <v>0</v>
      </c>
      <c r="BO461" s="69" t="str">
        <f aca="false">IF(BX461&gt;5,VLOOKUP(CONCATENATE(BK461,BN461),'Pril1-THLPa'!$H$6:$N$96,4,0),"")</f>
        <v/>
      </c>
      <c r="BP461" s="69" t="str">
        <f aca="false">IF(BX461&gt;5,VLOOKUP(CONCATENATE(BK461,BN461),'Pril1-THLPa'!$H$6:$N$96,5,0),"")</f>
        <v/>
      </c>
      <c r="BQ461" s="69" t="str">
        <f aca="false">IF(BX461&gt;5,VLOOKUP(CONCATENATE(BK461,BN461),'Pril1-THLPa'!$H$6:$N$96,6,0),"")</f>
        <v/>
      </c>
      <c r="BR461" s="69" t="str">
        <f aca="false">IF(BX461&gt;5,VLOOKUP(CONCATENATE(BK461,BN461),'Pril1-THLPa'!$H$6:$N$96,7,0),"")</f>
        <v/>
      </c>
      <c r="BS461" s="69" t="str">
        <f aca="false">IF(BX461&gt;5,VLOOKUP(CONCATENATE(BK461,BN461),'Pril1-THLPa'!$H$6:$O$96,8,0),"")</f>
        <v/>
      </c>
      <c r="BT461" s="69" t="str">
        <f aca="false">IF(BF461&gt;0, IF(BK461="smrk",  VLOOKUP(VLOOKUP(BD461,'Pril9-K3'!$L$8:$M$207,2,0),'Pril9-K3'!$A$8:$J$16,LOOKUP(BN461,'Pril9-K3'!$A$7:$J$7,'Pril9-K3'!$A$5:$J$5),0), IF(AND(BK461&lt;&gt;"smrk",'Vstupní data'!AK461&lt;&gt;""),'Vstupní data'!AK461,   VLOOKUP(VLOOKUP(BD461,'Pril9-K3'!$L$8:$M$207,2,0),'Pril9-K3'!$A$8:$J$16,LOOKUP(BN461,'Pril9-K3'!$A$7:$J$7,'Pril9-K3'!$A$5:$J$5),0)   )),   "")</f>
        <v/>
      </c>
      <c r="BV461" s="69" t="n">
        <f aca="false">'Vstupní data'!AJ461</f>
        <v>0</v>
      </c>
      <c r="BW461" s="69" t="n">
        <f aca="false">IF(BF461&gt;0,IF(J461&gt;0,J461,K461*H461/100),0)</f>
        <v>0</v>
      </c>
      <c r="BX461" s="69" t="n">
        <f aca="false">IF(BF461&gt;0,IF(BJ461&gt;BL461,BL461,BJ461),0)</f>
        <v>0</v>
      </c>
      <c r="BY461" s="69" t="n">
        <f aca="false">IF(BD461=0,0,IF(AND(BX461&gt;0,BX461&lt;=5),  IF(AND(BX461&gt;0,BX461&lt;=5),VLOOKUP(BK461,'Pril1-THLPa'!$A$6:$F$18,IF(AND(BX461&gt;0,BX461&lt;=5),LOOKUP(BX461,'Pril1-THLPa'!$B$5:$F$5,'Pril1-THLPa'!$B$4:$F$4),""),0),""),  IF(BX461&gt;5,BO461+BP461*(BX461-5)+BQ461*POWER(BX461-5,2)+BR461*POWER(BX461-5,3)+BS461*POWER(BX461-5,4),"")))</f>
        <v>0</v>
      </c>
      <c r="BZ461" s="69" t="n">
        <f aca="false">IF(BY461&gt;0,BY461*BI461/10*BW461*(100+BV461)/100,0)</f>
        <v>0</v>
      </c>
      <c r="CA461" s="69" t="n">
        <f aca="false">IF(BD461&gt;0,BX461-IF(BD461&gt;BX461,BX461,BD461),0)</f>
        <v>0</v>
      </c>
      <c r="CB461" s="69" t="n">
        <f aca="false">POWER(1.01,CA461)</f>
        <v>1</v>
      </c>
      <c r="CC461" s="69" t="n">
        <f aca="false">IF(BF461&gt;0,IF(BF461&gt;BH461,1,BF461/BH461),0)</f>
        <v>0</v>
      </c>
      <c r="CD461" s="72" t="n">
        <f aca="false">IF(BD461=0,0,IF(BF461&gt;0,ROUND(IF(CB461&lt;&gt;0,BZ461*BT461*1/CB461*CC461,0),0),0))</f>
        <v>0</v>
      </c>
      <c r="CE461" s="73" t="str">
        <f aca="false">IF(BF461&gt;0,IF(BF461&gt;BH461,CD461/BF461,CD461/BH461),"")</f>
        <v/>
      </c>
      <c r="CF461" s="69" t="n">
        <f aca="false">'Vstupní data'!AM461</f>
        <v>0</v>
      </c>
      <c r="CG461" s="69" t="n">
        <f aca="false">'Vstupní data'!AN461</f>
        <v>0</v>
      </c>
      <c r="CH461" s="69" t="n">
        <f aca="false">'Vstupní data'!AO461</f>
        <v>0</v>
      </c>
      <c r="CI461" s="69" t="n">
        <f aca="false">'Vstupní data'!AP461</f>
        <v>0</v>
      </c>
      <c r="CJ461" s="72" t="n">
        <f aca="false">ROUND(CH461*CI461,0)</f>
        <v>0</v>
      </c>
      <c r="CK461" s="74" t="str">
        <f aca="false">IF(OR(AA461&gt;0,BB461&gt;0,CD461&gt;0,CJ461&gt;0),AA461+BB461+CD461+CJ461,"")</f>
        <v/>
      </c>
    </row>
    <row r="462" customFormat="false" ht="12.8" hidden="false" customHeight="false" outlineLevel="0" collapsed="false">
      <c r="A462" s="66" t="n">
        <f aca="false">'Vstupní data'!A462</f>
        <v>0</v>
      </c>
      <c r="F462" s="66" t="str">
        <f aca="false">CONCATENATE('Vstupní data'!F462,'Vstupní data'!G462,'Vstupní data'!H462,'Vstupní data'!I462)</f>
        <v/>
      </c>
      <c r="G462" s="66"/>
      <c r="H462" s="66" t="n">
        <f aca="false">'Vstupní data'!K462</f>
        <v>0</v>
      </c>
      <c r="I462" s="66" t="n">
        <f aca="false">'Vstupní data'!L462</f>
        <v>0</v>
      </c>
      <c r="J462" s="66" t="n">
        <f aca="false">'Vstupní data'!K462*'Vstupní data'!M462/100</f>
        <v>0</v>
      </c>
      <c r="L462" s="66" t="n">
        <f aca="false">IF('Vstupní data'!N462="prostokořenný",0,IF('Vstupní data'!N462="krytokořenný","k",IF('Vstupní data'!N462="poloodrostky nebo odrostky, prostokořenné i krytokořenné","po",0)))</f>
        <v>0</v>
      </c>
      <c r="N462" s="66"/>
      <c r="O462" s="66" t="n">
        <f aca="false">'Vstupní data'!O462</f>
        <v>0</v>
      </c>
      <c r="P462" s="66" t="n">
        <f aca="false">IF(O462&gt;0,VLOOKUP(CONCATENATE(VLOOKUP(I462,'Pril3-drev'!$H$5:$K$83,4,0),"-",'Vstupní data'!R462),K2!$C$15:$D$23,2,0),0)</f>
        <v>0</v>
      </c>
      <c r="Q462" s="66" t="n">
        <f aca="false">IF(O462&gt;0,VLOOKUP(I462,'Pril3-drev'!$H$5:$I$83,2,0),0)</f>
        <v>0</v>
      </c>
      <c r="R462" s="66" t="n">
        <f aca="false">IF(Q462&gt;0,VLOOKUP(Q462,'Pril6-okus'!$A$5:$B$17,2,0),0)</f>
        <v>0</v>
      </c>
      <c r="S462" s="66" t="n">
        <f aca="false">IF(O462&gt;0,VLOOKUP(I462,'Pril3-drev'!$H$5:$J$83,3,0),0)</f>
        <v>0</v>
      </c>
      <c r="T462" s="66" t="str">
        <f aca="false">IF(O462&gt;0,IF(L462="k",0.9*VLOOKUP(S462,'ha-pocty-vyhl'!$A$5:$B$20,2,0),IF(L462="po",0.8*VLOOKUP(S462,'ha-pocty-vyhl'!$A$5:$B$20,2,0),VLOOKUP(S462,'ha-pocty-vyhl'!$A$5:$B$20,2,0))),"")</f>
        <v/>
      </c>
      <c r="U462" s="66" t="n">
        <f aca="false">'Vstupní data'!P462</f>
        <v>0</v>
      </c>
      <c r="V462" s="66" t="n">
        <f aca="false">IF(O462&gt;0,1.3*T462*1000*Z462/10000,0)</f>
        <v>0</v>
      </c>
      <c r="W462" s="66" t="n">
        <f aca="false">IF(O462&gt;0,1.3*T462*1000*Z462/10000,0)</f>
        <v>0</v>
      </c>
      <c r="X462" s="66" t="n">
        <f aca="false">IF(O462&gt;0,IF(O462&gt;V462,V462,O462),0)</f>
        <v>0</v>
      </c>
      <c r="Y462" s="66" t="n">
        <f aca="false">IF(O462&gt;0,IF(IF(U462&gt;W462,W462,U462)&lt;X462,W462,IF(U462&gt;W462,W462,U462)),0)</f>
        <v>0</v>
      </c>
      <c r="Z462" s="66" t="n">
        <f aca="false">IF(O462&gt;0,IF(J462&gt;0,J462,K462*H462/100),0)</f>
        <v>0</v>
      </c>
      <c r="AA462" s="67" t="n">
        <f aca="false">IF(O462&gt;0,CEILING(R462*P462*X462/Y462*Z462,1),0)</f>
        <v>0</v>
      </c>
      <c r="AB462" s="68" t="n">
        <f aca="false">IF(O462&gt;0,AA462/O462,0)</f>
        <v>0</v>
      </c>
      <c r="AC462" s="66" t="n">
        <f aca="false">'Vstupní data'!W462</f>
        <v>0</v>
      </c>
      <c r="AI462" s="66" t="str">
        <f aca="false">IF(OR('Vstupní data'!T462&gt;0,'Vstupní data'!U462&gt;0),VLOOKUP(I462,'Pril3-drev'!$H$5:$J$83,3,0),"")</f>
        <v/>
      </c>
      <c r="AJ462" s="66" t="n">
        <f aca="false">IF('Vstupní data'!V462="prostokořenný",0,IF('Vstupní data'!V462="krytokořenný","k",IF('Vstupní data'!V462="poloodrostky nebo odrostky, prostokořenné i krytokořenné","po",0)))</f>
        <v>0</v>
      </c>
      <c r="AK462" s="66" t="n">
        <f aca="false">IF(OR('Vstupní data'!T462&gt;0,'Vstupní data'!U462&gt;0),IF(AJ462="k",0.9*VLOOKUP(AI462,'ha-pocty-vyhl'!$A$5:$B$20,2,0),IF(AJ462="po",0.8*VLOOKUP(AI462,'ha-pocty-vyhl'!$A$5:$B$20,2,0),VLOOKUP(AI462,'ha-pocty-vyhl'!$A$5:$B$20,2,0))),0)</f>
        <v>0</v>
      </c>
      <c r="AL462" s="66" t="n">
        <f aca="false">IF(OR('Vstupní data'!T462&gt;0,'Vstupní data'!U462&gt;0),'Vstupní data'!K462*'Vstupní data'!M462/100,0)</f>
        <v>0</v>
      </c>
      <c r="AM462" s="66" t="n">
        <f aca="false">IF(OR('Vstupní data'!T462&gt;0,'Vstupní data'!U462&gt;0),IF('Vstupní data'!T462&gt;0,'Vstupní data'!T462,ROUND(10*'Vstupní data'!U462/AK462,0)),0)</f>
        <v>0</v>
      </c>
      <c r="AN462" s="69" t="n">
        <f aca="false">IF('Vstupní data'!T462&gt;0,   IF('Vstupní data'!T462&lt;=AL462,'Vstupní data'!T462,AL462),   IF(AM462&lt;AL462,AM462,AL462))</f>
        <v>0</v>
      </c>
      <c r="AO462" s="69" t="n">
        <f aca="false">'Vstupní data'!X462</f>
        <v>0</v>
      </c>
      <c r="AP462" s="66" t="n">
        <f aca="false">IF(OR('Vstupní data'!T462&gt;0,'Vstupní data'!U462&gt;0),IF(I462&lt;&gt;0,VLOOKUP(I462,'Pril3-drev'!$H$5:$I$83,2,0),0),0)</f>
        <v>0</v>
      </c>
      <c r="AQ462" s="66" t="n">
        <f aca="false">'Vstupní data'!Y462</f>
        <v>0</v>
      </c>
      <c r="AR462" s="66" t="str">
        <f aca="false">IF(AC462&gt;5,   IF('Vstupní data'!Y462&gt;0,   VLOOKUP(VLOOKUP(CONCATENATE(VLOOKUP(I462,'Pril3-drev'!$H$4:$L$83,5,0),AC462),'Pril3-drev'!$Q$4:$R$2803,2,0),'AVB-BS'!$C$5:$S$29 ,LOOKUP(AQ462,'AVB-BS'!$D$3:$S$3,'AVB-BS'!$D$1:$S$1) ,0 )   ,   IF('Vstupní data'!Z462&gt;0,'Vstupní data'!Z462,0)) , "")</f>
        <v/>
      </c>
      <c r="AS462" s="70" t="str">
        <f aca="false">IF(AC462&gt;5,VLOOKUP(CONCATENATE(AP462,AR462),'Pril1-THLPa'!$H$6:$N$96,4,0),"")</f>
        <v/>
      </c>
      <c r="AT462" s="70" t="str">
        <f aca="false">IF(AC462&gt;5,VLOOKUP(CONCATENATE(AP462,AR462),'Pril1-THLPa'!$H$6:$N$96,5,0),"")</f>
        <v/>
      </c>
      <c r="AU462" s="70" t="str">
        <f aca="false">IF(AC462&gt;5,VLOOKUP(CONCATENATE(AP462,AR462),'Pril1-THLPa'!$H$6:$N$96,6,0),"")</f>
        <v/>
      </c>
      <c r="AV462" s="70" t="str">
        <f aca="false">IF(AC462&gt;5,VLOOKUP(CONCATENATE(AP462,AR462),'Pril1-THLPa'!$H$6:$N$96,7,0),"")</f>
        <v/>
      </c>
      <c r="AW462" s="70" t="str">
        <f aca="false">IF(AC462&gt;5,VLOOKUP(CONCATENATE(AP462,AR462),'Pril1-THLPa'!$H$6:$O$96,8,0),"")</f>
        <v/>
      </c>
      <c r="AX462" s="66" t="n">
        <f aca="false">IF(AC462&gt;0,IF(AND(AC462&gt;0,AC462&lt;=5),VLOOKUP(AP462,'Pril1-THLPa'!$A$6:$F$18,LOOKUP(AC462,'Pril1-THLPa'!$B$5:$F$5,'Pril1-THLPa'!$B$4:$F$4),0),AS462+AT462*(AC462-5)+AU462*POWER(AC462-5,2)+AV462*POWER(AC462-5,3)+AW462*POWER(AC462-5,4)),0)</f>
        <v>0</v>
      </c>
      <c r="AY462" s="71"/>
      <c r="AZ462" s="66" t="n">
        <f aca="false">'Vstupní data'!AA462</f>
        <v>0</v>
      </c>
      <c r="BA462" s="66" t="n">
        <f aca="false">IF(OR('Vstupní data'!T462&gt;0,'Vstupní data'!U462&gt;0),IF(AC462&lt;&gt;"",AX462*AO462/10*(100+AZ462)/100,0),0)</f>
        <v>0</v>
      </c>
      <c r="BB462" s="67" t="n">
        <f aca="false">IF(AC462&lt;&gt;"",ROUND(BA462*AN462,0),0)</f>
        <v>0</v>
      </c>
      <c r="BC462" s="68" t="str">
        <f aca="false">IF(AE462&gt;0,BB462/AE462,"")</f>
        <v/>
      </c>
      <c r="BD462" s="66" t="n">
        <f aca="false">'Vstupní data'!AE462</f>
        <v>0</v>
      </c>
      <c r="BF462" s="66" t="n">
        <f aca="false">'Vstupní data'!AC462</f>
        <v>0</v>
      </c>
      <c r="BH462" s="66" t="n">
        <f aca="false">'Vstupní data'!AD462</f>
        <v>0</v>
      </c>
      <c r="BI462" s="66" t="n">
        <f aca="false">'Vstupní data'!AF462</f>
        <v>0</v>
      </c>
      <c r="BJ462" s="69" t="n">
        <f aca="false">'Vstupní data'!AG462</f>
        <v>0</v>
      </c>
      <c r="BK462" s="69" t="n">
        <f aca="false">IF(BF462&lt;&gt;0,VLOOKUP(I462,'Pril3-drev'!$H$5:$I$83,2,0),0)</f>
        <v>0</v>
      </c>
      <c r="BL462" s="69" t="n">
        <f aca="false">IF(BF462&lt;&gt;0,VLOOKUP(BK462,'Pril3-drev'!$A$5:$C$17,3,0),0)</f>
        <v>0</v>
      </c>
      <c r="BM462" s="69" t="n">
        <f aca="false">'Vstupní data'!AH462</f>
        <v>0</v>
      </c>
      <c r="BN462" s="69" t="n">
        <f aca="false">IF('Vstupní data'!AH462&gt;0,   VLOOKUP(VLOOKUP(CONCATENATE(VLOOKUP(I462,'Pril3-drev'!$H$4:$L$83,5,0),BD462),'Pril3-drev'!$Q$4:$R$2803,2,0),'AVB-BS'!$C$5:$S$29 ,LOOKUP(BM462,'AVB-BS'!$D$3:$S$3,'AVB-BS'!$D$1:$S$1) ,0 )   ,   IF('Vstupní data'!AI462&gt;0,'Vstupní data'!AI462,0))</f>
        <v>0</v>
      </c>
      <c r="BO462" s="69" t="str">
        <f aca="false">IF(BX462&gt;5,VLOOKUP(CONCATENATE(BK462,BN462),'Pril1-THLPa'!$H$6:$N$96,4,0),"")</f>
        <v/>
      </c>
      <c r="BP462" s="69" t="str">
        <f aca="false">IF(BX462&gt;5,VLOOKUP(CONCATENATE(BK462,BN462),'Pril1-THLPa'!$H$6:$N$96,5,0),"")</f>
        <v/>
      </c>
      <c r="BQ462" s="69" t="str">
        <f aca="false">IF(BX462&gt;5,VLOOKUP(CONCATENATE(BK462,BN462),'Pril1-THLPa'!$H$6:$N$96,6,0),"")</f>
        <v/>
      </c>
      <c r="BR462" s="69" t="str">
        <f aca="false">IF(BX462&gt;5,VLOOKUP(CONCATENATE(BK462,BN462),'Pril1-THLPa'!$H$6:$N$96,7,0),"")</f>
        <v/>
      </c>
      <c r="BS462" s="69" t="str">
        <f aca="false">IF(BX462&gt;5,VLOOKUP(CONCATENATE(BK462,BN462),'Pril1-THLPa'!$H$6:$O$96,8,0),"")</f>
        <v/>
      </c>
      <c r="BT462" s="69" t="str">
        <f aca="false">IF(BF462&gt;0, IF(BK462="smrk",  VLOOKUP(VLOOKUP(BD462,'Pril9-K3'!$L$8:$M$207,2,0),'Pril9-K3'!$A$8:$J$16,LOOKUP(BN462,'Pril9-K3'!$A$7:$J$7,'Pril9-K3'!$A$5:$J$5),0), IF(AND(BK462&lt;&gt;"smrk",'Vstupní data'!AK462&lt;&gt;""),'Vstupní data'!AK462,   VLOOKUP(VLOOKUP(BD462,'Pril9-K3'!$L$8:$M$207,2,0),'Pril9-K3'!$A$8:$J$16,LOOKUP(BN462,'Pril9-K3'!$A$7:$J$7,'Pril9-K3'!$A$5:$J$5),0)   )),   "")</f>
        <v/>
      </c>
      <c r="BV462" s="69" t="n">
        <f aca="false">'Vstupní data'!AJ462</f>
        <v>0</v>
      </c>
      <c r="BW462" s="69" t="n">
        <f aca="false">IF(BF462&gt;0,IF(J462&gt;0,J462,K462*H462/100),0)</f>
        <v>0</v>
      </c>
      <c r="BX462" s="69" t="n">
        <f aca="false">IF(BF462&gt;0,IF(BJ462&gt;BL462,BL462,BJ462),0)</f>
        <v>0</v>
      </c>
      <c r="BY462" s="69" t="n">
        <f aca="false">IF(BD462=0,0,IF(AND(BX462&gt;0,BX462&lt;=5),  IF(AND(BX462&gt;0,BX462&lt;=5),VLOOKUP(BK462,'Pril1-THLPa'!$A$6:$F$18,IF(AND(BX462&gt;0,BX462&lt;=5),LOOKUP(BX462,'Pril1-THLPa'!$B$5:$F$5,'Pril1-THLPa'!$B$4:$F$4),""),0),""),  IF(BX462&gt;5,BO462+BP462*(BX462-5)+BQ462*POWER(BX462-5,2)+BR462*POWER(BX462-5,3)+BS462*POWER(BX462-5,4),"")))</f>
        <v>0</v>
      </c>
      <c r="BZ462" s="69" t="n">
        <f aca="false">IF(BY462&gt;0,BY462*BI462/10*BW462*(100+BV462)/100,0)</f>
        <v>0</v>
      </c>
      <c r="CA462" s="69" t="n">
        <f aca="false">IF(BD462&gt;0,BX462-IF(BD462&gt;BX462,BX462,BD462),0)</f>
        <v>0</v>
      </c>
      <c r="CB462" s="69" t="n">
        <f aca="false">POWER(1.01,CA462)</f>
        <v>1</v>
      </c>
      <c r="CC462" s="69" t="n">
        <f aca="false">IF(BF462&gt;0,IF(BF462&gt;BH462,1,BF462/BH462),0)</f>
        <v>0</v>
      </c>
      <c r="CD462" s="72" t="n">
        <f aca="false">IF(BD462=0,0,IF(BF462&gt;0,ROUND(IF(CB462&lt;&gt;0,BZ462*BT462*1/CB462*CC462,0),0),0))</f>
        <v>0</v>
      </c>
      <c r="CE462" s="73" t="str">
        <f aca="false">IF(BF462&gt;0,IF(BF462&gt;BH462,CD462/BF462,CD462/BH462),"")</f>
        <v/>
      </c>
      <c r="CF462" s="69" t="n">
        <f aca="false">'Vstupní data'!AM462</f>
        <v>0</v>
      </c>
      <c r="CG462" s="69" t="n">
        <f aca="false">'Vstupní data'!AN462</f>
        <v>0</v>
      </c>
      <c r="CH462" s="69" t="n">
        <f aca="false">'Vstupní data'!AO462</f>
        <v>0</v>
      </c>
      <c r="CI462" s="69" t="n">
        <f aca="false">'Vstupní data'!AP462</f>
        <v>0</v>
      </c>
      <c r="CJ462" s="72" t="n">
        <f aca="false">ROUND(CH462*CI462,0)</f>
        <v>0</v>
      </c>
      <c r="CK462" s="74" t="str">
        <f aca="false">IF(OR(AA462&gt;0,BB462&gt;0,CD462&gt;0,CJ462&gt;0),AA462+BB462+CD462+CJ462,"")</f>
        <v/>
      </c>
    </row>
    <row r="463" customFormat="false" ht="12.8" hidden="false" customHeight="false" outlineLevel="0" collapsed="false">
      <c r="A463" s="66" t="n">
        <f aca="false">'Vstupní data'!A463</f>
        <v>0</v>
      </c>
      <c r="F463" s="66" t="str">
        <f aca="false">CONCATENATE('Vstupní data'!F463,'Vstupní data'!G463,'Vstupní data'!H463,'Vstupní data'!I463)</f>
        <v/>
      </c>
      <c r="G463" s="66"/>
      <c r="H463" s="66" t="n">
        <f aca="false">'Vstupní data'!K463</f>
        <v>0</v>
      </c>
      <c r="I463" s="66" t="n">
        <f aca="false">'Vstupní data'!L463</f>
        <v>0</v>
      </c>
      <c r="J463" s="66" t="n">
        <f aca="false">'Vstupní data'!K463*'Vstupní data'!M463/100</f>
        <v>0</v>
      </c>
      <c r="L463" s="66" t="n">
        <f aca="false">IF('Vstupní data'!N463="prostokořenný",0,IF('Vstupní data'!N463="krytokořenný","k",IF('Vstupní data'!N463="poloodrostky nebo odrostky, prostokořenné i krytokořenné","po",0)))</f>
        <v>0</v>
      </c>
      <c r="N463" s="66"/>
      <c r="O463" s="66" t="n">
        <f aca="false">'Vstupní data'!O463</f>
        <v>0</v>
      </c>
      <c r="P463" s="66" t="n">
        <f aca="false">IF(O463&gt;0,VLOOKUP(CONCATENATE(VLOOKUP(I463,'Pril3-drev'!$H$5:$K$83,4,0),"-",'Vstupní data'!R463),K2!$C$15:$D$23,2,0),0)</f>
        <v>0</v>
      </c>
      <c r="Q463" s="66" t="n">
        <f aca="false">IF(O463&gt;0,VLOOKUP(I463,'Pril3-drev'!$H$5:$I$83,2,0),0)</f>
        <v>0</v>
      </c>
      <c r="R463" s="66" t="n">
        <f aca="false">IF(Q463&gt;0,VLOOKUP(Q463,'Pril6-okus'!$A$5:$B$17,2,0),0)</f>
        <v>0</v>
      </c>
      <c r="S463" s="66" t="n">
        <f aca="false">IF(O463&gt;0,VLOOKUP(I463,'Pril3-drev'!$H$5:$J$83,3,0),0)</f>
        <v>0</v>
      </c>
      <c r="T463" s="66" t="str">
        <f aca="false">IF(O463&gt;0,IF(L463="k",0.9*VLOOKUP(S463,'ha-pocty-vyhl'!$A$5:$B$20,2,0),IF(L463="po",0.8*VLOOKUP(S463,'ha-pocty-vyhl'!$A$5:$B$20,2,0),VLOOKUP(S463,'ha-pocty-vyhl'!$A$5:$B$20,2,0))),"")</f>
        <v/>
      </c>
      <c r="U463" s="66" t="n">
        <f aca="false">'Vstupní data'!P463</f>
        <v>0</v>
      </c>
      <c r="V463" s="66" t="n">
        <f aca="false">IF(O463&gt;0,1.3*T463*1000*Z463/10000,0)</f>
        <v>0</v>
      </c>
      <c r="W463" s="66" t="n">
        <f aca="false">IF(O463&gt;0,1.3*T463*1000*Z463/10000,0)</f>
        <v>0</v>
      </c>
      <c r="X463" s="66" t="n">
        <f aca="false">IF(O463&gt;0,IF(O463&gt;V463,V463,O463),0)</f>
        <v>0</v>
      </c>
      <c r="Y463" s="66" t="n">
        <f aca="false">IF(O463&gt;0,IF(IF(U463&gt;W463,W463,U463)&lt;X463,W463,IF(U463&gt;W463,W463,U463)),0)</f>
        <v>0</v>
      </c>
      <c r="Z463" s="66" t="n">
        <f aca="false">IF(O463&gt;0,IF(J463&gt;0,J463,K463*H463/100),0)</f>
        <v>0</v>
      </c>
      <c r="AA463" s="67" t="n">
        <f aca="false">IF(O463&gt;0,CEILING(R463*P463*X463/Y463*Z463,1),0)</f>
        <v>0</v>
      </c>
      <c r="AB463" s="68" t="n">
        <f aca="false">IF(O463&gt;0,AA463/O463,0)</f>
        <v>0</v>
      </c>
      <c r="AC463" s="66" t="n">
        <f aca="false">'Vstupní data'!W463</f>
        <v>0</v>
      </c>
      <c r="AI463" s="66" t="str">
        <f aca="false">IF(OR('Vstupní data'!T463&gt;0,'Vstupní data'!U463&gt;0),VLOOKUP(I463,'Pril3-drev'!$H$5:$J$83,3,0),"")</f>
        <v/>
      </c>
      <c r="AJ463" s="66" t="n">
        <f aca="false">IF('Vstupní data'!V463="prostokořenný",0,IF('Vstupní data'!V463="krytokořenný","k",IF('Vstupní data'!V463="poloodrostky nebo odrostky, prostokořenné i krytokořenné","po",0)))</f>
        <v>0</v>
      </c>
      <c r="AK463" s="66" t="n">
        <f aca="false">IF(OR('Vstupní data'!T463&gt;0,'Vstupní data'!U463&gt;0),IF(AJ463="k",0.9*VLOOKUP(AI463,'ha-pocty-vyhl'!$A$5:$B$20,2,0),IF(AJ463="po",0.8*VLOOKUP(AI463,'ha-pocty-vyhl'!$A$5:$B$20,2,0),VLOOKUP(AI463,'ha-pocty-vyhl'!$A$5:$B$20,2,0))),0)</f>
        <v>0</v>
      </c>
      <c r="AL463" s="66" t="n">
        <f aca="false">IF(OR('Vstupní data'!T463&gt;0,'Vstupní data'!U463&gt;0),'Vstupní data'!K463*'Vstupní data'!M463/100,0)</f>
        <v>0</v>
      </c>
      <c r="AM463" s="66" t="n">
        <f aca="false">IF(OR('Vstupní data'!T463&gt;0,'Vstupní data'!U463&gt;0),IF('Vstupní data'!T463&gt;0,'Vstupní data'!T463,ROUND(10*'Vstupní data'!U463/AK463,0)),0)</f>
        <v>0</v>
      </c>
      <c r="AN463" s="69" t="n">
        <f aca="false">IF('Vstupní data'!T463&gt;0,   IF('Vstupní data'!T463&lt;=AL463,'Vstupní data'!T463,AL463),   IF(AM463&lt;AL463,AM463,AL463))</f>
        <v>0</v>
      </c>
      <c r="AO463" s="69" t="n">
        <f aca="false">'Vstupní data'!X463</f>
        <v>0</v>
      </c>
      <c r="AP463" s="66" t="n">
        <f aca="false">IF(OR('Vstupní data'!T463&gt;0,'Vstupní data'!U463&gt;0),IF(I463&lt;&gt;0,VLOOKUP(I463,'Pril3-drev'!$H$5:$I$83,2,0),0),0)</f>
        <v>0</v>
      </c>
      <c r="AQ463" s="66" t="n">
        <f aca="false">'Vstupní data'!Y463</f>
        <v>0</v>
      </c>
      <c r="AR463" s="66" t="str">
        <f aca="false">IF(AC463&gt;5,   IF('Vstupní data'!Y463&gt;0,   VLOOKUP(VLOOKUP(CONCATENATE(VLOOKUP(I463,'Pril3-drev'!$H$4:$L$83,5,0),AC463),'Pril3-drev'!$Q$4:$R$2803,2,0),'AVB-BS'!$C$5:$S$29 ,LOOKUP(AQ463,'AVB-BS'!$D$3:$S$3,'AVB-BS'!$D$1:$S$1) ,0 )   ,   IF('Vstupní data'!Z463&gt;0,'Vstupní data'!Z463,0)) , "")</f>
        <v/>
      </c>
      <c r="AS463" s="70" t="str">
        <f aca="false">IF(AC463&gt;5,VLOOKUP(CONCATENATE(AP463,AR463),'Pril1-THLPa'!$H$6:$N$96,4,0),"")</f>
        <v/>
      </c>
      <c r="AT463" s="70" t="str">
        <f aca="false">IF(AC463&gt;5,VLOOKUP(CONCATENATE(AP463,AR463),'Pril1-THLPa'!$H$6:$N$96,5,0),"")</f>
        <v/>
      </c>
      <c r="AU463" s="70" t="str">
        <f aca="false">IF(AC463&gt;5,VLOOKUP(CONCATENATE(AP463,AR463),'Pril1-THLPa'!$H$6:$N$96,6,0),"")</f>
        <v/>
      </c>
      <c r="AV463" s="70" t="str">
        <f aca="false">IF(AC463&gt;5,VLOOKUP(CONCATENATE(AP463,AR463),'Pril1-THLPa'!$H$6:$N$96,7,0),"")</f>
        <v/>
      </c>
      <c r="AW463" s="70" t="str">
        <f aca="false">IF(AC463&gt;5,VLOOKUP(CONCATENATE(AP463,AR463),'Pril1-THLPa'!$H$6:$O$96,8,0),"")</f>
        <v/>
      </c>
      <c r="AX463" s="66" t="n">
        <f aca="false">IF(AC463&gt;0,IF(AND(AC463&gt;0,AC463&lt;=5),VLOOKUP(AP463,'Pril1-THLPa'!$A$6:$F$18,LOOKUP(AC463,'Pril1-THLPa'!$B$5:$F$5,'Pril1-THLPa'!$B$4:$F$4),0),AS463+AT463*(AC463-5)+AU463*POWER(AC463-5,2)+AV463*POWER(AC463-5,3)+AW463*POWER(AC463-5,4)),0)</f>
        <v>0</v>
      </c>
      <c r="AY463" s="71"/>
      <c r="AZ463" s="66" t="n">
        <f aca="false">'Vstupní data'!AA463</f>
        <v>0</v>
      </c>
      <c r="BA463" s="66" t="n">
        <f aca="false">IF(OR('Vstupní data'!T463&gt;0,'Vstupní data'!U463&gt;0),IF(AC463&lt;&gt;"",AX463*AO463/10*(100+AZ463)/100,0),0)</f>
        <v>0</v>
      </c>
      <c r="BB463" s="67" t="n">
        <f aca="false">IF(AC463&lt;&gt;"",ROUND(BA463*AN463,0),0)</f>
        <v>0</v>
      </c>
      <c r="BC463" s="68" t="str">
        <f aca="false">IF(AE463&gt;0,BB463/AE463,"")</f>
        <v/>
      </c>
      <c r="BD463" s="66" t="n">
        <f aca="false">'Vstupní data'!AE463</f>
        <v>0</v>
      </c>
      <c r="BF463" s="66" t="n">
        <f aca="false">'Vstupní data'!AC463</f>
        <v>0</v>
      </c>
      <c r="BH463" s="66" t="n">
        <f aca="false">'Vstupní data'!AD463</f>
        <v>0</v>
      </c>
      <c r="BI463" s="66" t="n">
        <f aca="false">'Vstupní data'!AF463</f>
        <v>0</v>
      </c>
      <c r="BJ463" s="69" t="n">
        <f aca="false">'Vstupní data'!AG463</f>
        <v>0</v>
      </c>
      <c r="BK463" s="69" t="n">
        <f aca="false">IF(BF463&lt;&gt;0,VLOOKUP(I463,'Pril3-drev'!$H$5:$I$83,2,0),0)</f>
        <v>0</v>
      </c>
      <c r="BL463" s="69" t="n">
        <f aca="false">IF(BF463&lt;&gt;0,VLOOKUP(BK463,'Pril3-drev'!$A$5:$C$17,3,0),0)</f>
        <v>0</v>
      </c>
      <c r="BM463" s="69" t="n">
        <f aca="false">'Vstupní data'!AH463</f>
        <v>0</v>
      </c>
      <c r="BN463" s="69" t="n">
        <f aca="false">IF('Vstupní data'!AH463&gt;0,   VLOOKUP(VLOOKUP(CONCATENATE(VLOOKUP(I463,'Pril3-drev'!$H$4:$L$83,5,0),BD463),'Pril3-drev'!$Q$4:$R$2803,2,0),'AVB-BS'!$C$5:$S$29 ,LOOKUP(BM463,'AVB-BS'!$D$3:$S$3,'AVB-BS'!$D$1:$S$1) ,0 )   ,   IF('Vstupní data'!AI463&gt;0,'Vstupní data'!AI463,0))</f>
        <v>0</v>
      </c>
      <c r="BO463" s="69" t="str">
        <f aca="false">IF(BX463&gt;5,VLOOKUP(CONCATENATE(BK463,BN463),'Pril1-THLPa'!$H$6:$N$96,4,0),"")</f>
        <v/>
      </c>
      <c r="BP463" s="69" t="str">
        <f aca="false">IF(BX463&gt;5,VLOOKUP(CONCATENATE(BK463,BN463),'Pril1-THLPa'!$H$6:$N$96,5,0),"")</f>
        <v/>
      </c>
      <c r="BQ463" s="69" t="str">
        <f aca="false">IF(BX463&gt;5,VLOOKUP(CONCATENATE(BK463,BN463),'Pril1-THLPa'!$H$6:$N$96,6,0),"")</f>
        <v/>
      </c>
      <c r="BR463" s="69" t="str">
        <f aca="false">IF(BX463&gt;5,VLOOKUP(CONCATENATE(BK463,BN463),'Pril1-THLPa'!$H$6:$N$96,7,0),"")</f>
        <v/>
      </c>
      <c r="BS463" s="69" t="str">
        <f aca="false">IF(BX463&gt;5,VLOOKUP(CONCATENATE(BK463,BN463),'Pril1-THLPa'!$H$6:$O$96,8,0),"")</f>
        <v/>
      </c>
      <c r="BT463" s="69" t="str">
        <f aca="false">IF(BF463&gt;0, IF(BK463="smrk",  VLOOKUP(VLOOKUP(BD463,'Pril9-K3'!$L$8:$M$207,2,0),'Pril9-K3'!$A$8:$J$16,LOOKUP(BN463,'Pril9-K3'!$A$7:$J$7,'Pril9-K3'!$A$5:$J$5),0), IF(AND(BK463&lt;&gt;"smrk",'Vstupní data'!AK463&lt;&gt;""),'Vstupní data'!AK463,   VLOOKUP(VLOOKUP(BD463,'Pril9-K3'!$L$8:$M$207,2,0),'Pril9-K3'!$A$8:$J$16,LOOKUP(BN463,'Pril9-K3'!$A$7:$J$7,'Pril9-K3'!$A$5:$J$5),0)   )),   "")</f>
        <v/>
      </c>
      <c r="BV463" s="69" t="n">
        <f aca="false">'Vstupní data'!AJ463</f>
        <v>0</v>
      </c>
      <c r="BW463" s="69" t="n">
        <f aca="false">IF(BF463&gt;0,IF(J463&gt;0,J463,K463*H463/100),0)</f>
        <v>0</v>
      </c>
      <c r="BX463" s="69" t="n">
        <f aca="false">IF(BF463&gt;0,IF(BJ463&gt;BL463,BL463,BJ463),0)</f>
        <v>0</v>
      </c>
      <c r="BY463" s="69" t="n">
        <f aca="false">IF(BD463=0,0,IF(AND(BX463&gt;0,BX463&lt;=5),  IF(AND(BX463&gt;0,BX463&lt;=5),VLOOKUP(BK463,'Pril1-THLPa'!$A$6:$F$18,IF(AND(BX463&gt;0,BX463&lt;=5),LOOKUP(BX463,'Pril1-THLPa'!$B$5:$F$5,'Pril1-THLPa'!$B$4:$F$4),""),0),""),  IF(BX463&gt;5,BO463+BP463*(BX463-5)+BQ463*POWER(BX463-5,2)+BR463*POWER(BX463-5,3)+BS463*POWER(BX463-5,4),"")))</f>
        <v>0</v>
      </c>
      <c r="BZ463" s="69" t="n">
        <f aca="false">IF(BY463&gt;0,BY463*BI463/10*BW463*(100+BV463)/100,0)</f>
        <v>0</v>
      </c>
      <c r="CA463" s="69" t="n">
        <f aca="false">IF(BD463&gt;0,BX463-IF(BD463&gt;BX463,BX463,BD463),0)</f>
        <v>0</v>
      </c>
      <c r="CB463" s="69" t="n">
        <f aca="false">POWER(1.01,CA463)</f>
        <v>1</v>
      </c>
      <c r="CC463" s="69" t="n">
        <f aca="false">IF(BF463&gt;0,IF(BF463&gt;BH463,1,BF463/BH463),0)</f>
        <v>0</v>
      </c>
      <c r="CD463" s="72" t="n">
        <f aca="false">IF(BD463=0,0,IF(BF463&gt;0,ROUND(IF(CB463&lt;&gt;0,BZ463*BT463*1/CB463*CC463,0),0),0))</f>
        <v>0</v>
      </c>
      <c r="CE463" s="73" t="str">
        <f aca="false">IF(BF463&gt;0,IF(BF463&gt;BH463,CD463/BF463,CD463/BH463),"")</f>
        <v/>
      </c>
      <c r="CF463" s="69" t="n">
        <f aca="false">'Vstupní data'!AM463</f>
        <v>0</v>
      </c>
      <c r="CG463" s="69" t="n">
        <f aca="false">'Vstupní data'!AN463</f>
        <v>0</v>
      </c>
      <c r="CH463" s="69" t="n">
        <f aca="false">'Vstupní data'!AO463</f>
        <v>0</v>
      </c>
      <c r="CI463" s="69" t="n">
        <f aca="false">'Vstupní data'!AP463</f>
        <v>0</v>
      </c>
      <c r="CJ463" s="72" t="n">
        <f aca="false">ROUND(CH463*CI463,0)</f>
        <v>0</v>
      </c>
      <c r="CK463" s="74" t="str">
        <f aca="false">IF(OR(AA463&gt;0,BB463&gt;0,CD463&gt;0,CJ463&gt;0),AA463+BB463+CD463+CJ463,"")</f>
        <v/>
      </c>
    </row>
    <row r="464" customFormat="false" ht="12.8" hidden="false" customHeight="false" outlineLevel="0" collapsed="false">
      <c r="A464" s="66" t="n">
        <f aca="false">'Vstupní data'!A464</f>
        <v>0</v>
      </c>
      <c r="F464" s="66" t="str">
        <f aca="false">CONCATENATE('Vstupní data'!F464,'Vstupní data'!G464,'Vstupní data'!H464,'Vstupní data'!I464)</f>
        <v/>
      </c>
      <c r="G464" s="66"/>
      <c r="H464" s="66" t="n">
        <f aca="false">'Vstupní data'!K464</f>
        <v>0</v>
      </c>
      <c r="I464" s="66" t="n">
        <f aca="false">'Vstupní data'!L464</f>
        <v>0</v>
      </c>
      <c r="J464" s="66" t="n">
        <f aca="false">'Vstupní data'!K464*'Vstupní data'!M464/100</f>
        <v>0</v>
      </c>
      <c r="L464" s="66" t="n">
        <f aca="false">IF('Vstupní data'!N464="prostokořenný",0,IF('Vstupní data'!N464="krytokořenný","k",IF('Vstupní data'!N464="poloodrostky nebo odrostky, prostokořenné i krytokořenné","po",0)))</f>
        <v>0</v>
      </c>
      <c r="N464" s="66"/>
      <c r="O464" s="66" t="n">
        <f aca="false">'Vstupní data'!O464</f>
        <v>0</v>
      </c>
      <c r="P464" s="66" t="n">
        <f aca="false">IF(O464&gt;0,VLOOKUP(CONCATENATE(VLOOKUP(I464,'Pril3-drev'!$H$5:$K$83,4,0),"-",'Vstupní data'!R464),K2!$C$15:$D$23,2,0),0)</f>
        <v>0</v>
      </c>
      <c r="Q464" s="66" t="n">
        <f aca="false">IF(O464&gt;0,VLOOKUP(I464,'Pril3-drev'!$H$5:$I$83,2,0),0)</f>
        <v>0</v>
      </c>
      <c r="R464" s="66" t="n">
        <f aca="false">IF(Q464&gt;0,VLOOKUP(Q464,'Pril6-okus'!$A$5:$B$17,2,0),0)</f>
        <v>0</v>
      </c>
      <c r="S464" s="66" t="n">
        <f aca="false">IF(O464&gt;0,VLOOKUP(I464,'Pril3-drev'!$H$5:$J$83,3,0),0)</f>
        <v>0</v>
      </c>
      <c r="T464" s="66" t="str">
        <f aca="false">IF(O464&gt;0,IF(L464="k",0.9*VLOOKUP(S464,'ha-pocty-vyhl'!$A$5:$B$20,2,0),IF(L464="po",0.8*VLOOKUP(S464,'ha-pocty-vyhl'!$A$5:$B$20,2,0),VLOOKUP(S464,'ha-pocty-vyhl'!$A$5:$B$20,2,0))),"")</f>
        <v/>
      </c>
      <c r="U464" s="66" t="n">
        <f aca="false">'Vstupní data'!P464</f>
        <v>0</v>
      </c>
      <c r="V464" s="66" t="n">
        <f aca="false">IF(O464&gt;0,1.3*T464*1000*Z464/10000,0)</f>
        <v>0</v>
      </c>
      <c r="W464" s="66" t="n">
        <f aca="false">IF(O464&gt;0,1.3*T464*1000*Z464/10000,0)</f>
        <v>0</v>
      </c>
      <c r="X464" s="66" t="n">
        <f aca="false">IF(O464&gt;0,IF(O464&gt;V464,V464,O464),0)</f>
        <v>0</v>
      </c>
      <c r="Y464" s="66" t="n">
        <f aca="false">IF(O464&gt;0,IF(IF(U464&gt;W464,W464,U464)&lt;X464,W464,IF(U464&gt;W464,W464,U464)),0)</f>
        <v>0</v>
      </c>
      <c r="Z464" s="66" t="n">
        <f aca="false">IF(O464&gt;0,IF(J464&gt;0,J464,K464*H464/100),0)</f>
        <v>0</v>
      </c>
      <c r="AA464" s="67" t="n">
        <f aca="false">IF(O464&gt;0,CEILING(R464*P464*X464/Y464*Z464,1),0)</f>
        <v>0</v>
      </c>
      <c r="AB464" s="68" t="n">
        <f aca="false">IF(O464&gt;0,AA464/O464,0)</f>
        <v>0</v>
      </c>
      <c r="AC464" s="66" t="n">
        <f aca="false">'Vstupní data'!W464</f>
        <v>0</v>
      </c>
      <c r="AI464" s="66" t="str">
        <f aca="false">IF(OR('Vstupní data'!T464&gt;0,'Vstupní data'!U464&gt;0),VLOOKUP(I464,'Pril3-drev'!$H$5:$J$83,3,0),"")</f>
        <v/>
      </c>
      <c r="AJ464" s="66" t="n">
        <f aca="false">IF('Vstupní data'!V464="prostokořenný",0,IF('Vstupní data'!V464="krytokořenný","k",IF('Vstupní data'!V464="poloodrostky nebo odrostky, prostokořenné i krytokořenné","po",0)))</f>
        <v>0</v>
      </c>
      <c r="AK464" s="66" t="n">
        <f aca="false">IF(OR('Vstupní data'!T464&gt;0,'Vstupní data'!U464&gt;0),IF(AJ464="k",0.9*VLOOKUP(AI464,'ha-pocty-vyhl'!$A$5:$B$20,2,0),IF(AJ464="po",0.8*VLOOKUP(AI464,'ha-pocty-vyhl'!$A$5:$B$20,2,0),VLOOKUP(AI464,'ha-pocty-vyhl'!$A$5:$B$20,2,0))),0)</f>
        <v>0</v>
      </c>
      <c r="AL464" s="66" t="n">
        <f aca="false">IF(OR('Vstupní data'!T464&gt;0,'Vstupní data'!U464&gt;0),'Vstupní data'!K464*'Vstupní data'!M464/100,0)</f>
        <v>0</v>
      </c>
      <c r="AM464" s="66" t="n">
        <f aca="false">IF(OR('Vstupní data'!T464&gt;0,'Vstupní data'!U464&gt;0),IF('Vstupní data'!T464&gt;0,'Vstupní data'!T464,ROUND(10*'Vstupní data'!U464/AK464,0)),0)</f>
        <v>0</v>
      </c>
      <c r="AN464" s="69" t="n">
        <f aca="false">IF('Vstupní data'!T464&gt;0,   IF('Vstupní data'!T464&lt;=AL464,'Vstupní data'!T464,AL464),   IF(AM464&lt;AL464,AM464,AL464))</f>
        <v>0</v>
      </c>
      <c r="AO464" s="69" t="n">
        <f aca="false">'Vstupní data'!X464</f>
        <v>0</v>
      </c>
      <c r="AP464" s="66" t="n">
        <f aca="false">IF(OR('Vstupní data'!T464&gt;0,'Vstupní data'!U464&gt;0),IF(I464&lt;&gt;0,VLOOKUP(I464,'Pril3-drev'!$H$5:$I$83,2,0),0),0)</f>
        <v>0</v>
      </c>
      <c r="AQ464" s="66" t="n">
        <f aca="false">'Vstupní data'!Y464</f>
        <v>0</v>
      </c>
      <c r="AR464" s="66" t="str">
        <f aca="false">IF(AC464&gt;5,   IF('Vstupní data'!Y464&gt;0,   VLOOKUP(VLOOKUP(CONCATENATE(VLOOKUP(I464,'Pril3-drev'!$H$4:$L$83,5,0),AC464),'Pril3-drev'!$Q$4:$R$2803,2,0),'AVB-BS'!$C$5:$S$29 ,LOOKUP(AQ464,'AVB-BS'!$D$3:$S$3,'AVB-BS'!$D$1:$S$1) ,0 )   ,   IF('Vstupní data'!Z464&gt;0,'Vstupní data'!Z464,0)) , "")</f>
        <v/>
      </c>
      <c r="AS464" s="70" t="str">
        <f aca="false">IF(AC464&gt;5,VLOOKUP(CONCATENATE(AP464,AR464),'Pril1-THLPa'!$H$6:$N$96,4,0),"")</f>
        <v/>
      </c>
      <c r="AT464" s="70" t="str">
        <f aca="false">IF(AC464&gt;5,VLOOKUP(CONCATENATE(AP464,AR464),'Pril1-THLPa'!$H$6:$N$96,5,0),"")</f>
        <v/>
      </c>
      <c r="AU464" s="70" t="str">
        <f aca="false">IF(AC464&gt;5,VLOOKUP(CONCATENATE(AP464,AR464),'Pril1-THLPa'!$H$6:$N$96,6,0),"")</f>
        <v/>
      </c>
      <c r="AV464" s="70" t="str">
        <f aca="false">IF(AC464&gt;5,VLOOKUP(CONCATENATE(AP464,AR464),'Pril1-THLPa'!$H$6:$N$96,7,0),"")</f>
        <v/>
      </c>
      <c r="AW464" s="70" t="str">
        <f aca="false">IF(AC464&gt;5,VLOOKUP(CONCATENATE(AP464,AR464),'Pril1-THLPa'!$H$6:$O$96,8,0),"")</f>
        <v/>
      </c>
      <c r="AX464" s="66" t="n">
        <f aca="false">IF(AC464&gt;0,IF(AND(AC464&gt;0,AC464&lt;=5),VLOOKUP(AP464,'Pril1-THLPa'!$A$6:$F$18,LOOKUP(AC464,'Pril1-THLPa'!$B$5:$F$5,'Pril1-THLPa'!$B$4:$F$4),0),AS464+AT464*(AC464-5)+AU464*POWER(AC464-5,2)+AV464*POWER(AC464-5,3)+AW464*POWER(AC464-5,4)),0)</f>
        <v>0</v>
      </c>
      <c r="AY464" s="71"/>
      <c r="AZ464" s="66" t="n">
        <f aca="false">'Vstupní data'!AA464</f>
        <v>0</v>
      </c>
      <c r="BA464" s="66" t="n">
        <f aca="false">IF(OR('Vstupní data'!T464&gt;0,'Vstupní data'!U464&gt;0),IF(AC464&lt;&gt;"",AX464*AO464/10*(100+AZ464)/100,0),0)</f>
        <v>0</v>
      </c>
      <c r="BB464" s="67" t="n">
        <f aca="false">IF(AC464&lt;&gt;"",ROUND(BA464*AN464,0),0)</f>
        <v>0</v>
      </c>
      <c r="BC464" s="68" t="str">
        <f aca="false">IF(AE464&gt;0,BB464/AE464,"")</f>
        <v/>
      </c>
      <c r="BD464" s="66" t="n">
        <f aca="false">'Vstupní data'!AE464</f>
        <v>0</v>
      </c>
      <c r="BF464" s="66" t="n">
        <f aca="false">'Vstupní data'!AC464</f>
        <v>0</v>
      </c>
      <c r="BH464" s="66" t="n">
        <f aca="false">'Vstupní data'!AD464</f>
        <v>0</v>
      </c>
      <c r="BI464" s="66" t="n">
        <f aca="false">'Vstupní data'!AF464</f>
        <v>0</v>
      </c>
      <c r="BJ464" s="69" t="n">
        <f aca="false">'Vstupní data'!AG464</f>
        <v>0</v>
      </c>
      <c r="BK464" s="69" t="n">
        <f aca="false">IF(BF464&lt;&gt;0,VLOOKUP(I464,'Pril3-drev'!$H$5:$I$83,2,0),0)</f>
        <v>0</v>
      </c>
      <c r="BL464" s="69" t="n">
        <f aca="false">IF(BF464&lt;&gt;0,VLOOKUP(BK464,'Pril3-drev'!$A$5:$C$17,3,0),0)</f>
        <v>0</v>
      </c>
      <c r="BM464" s="69" t="n">
        <f aca="false">'Vstupní data'!AH464</f>
        <v>0</v>
      </c>
      <c r="BN464" s="69" t="n">
        <f aca="false">IF('Vstupní data'!AH464&gt;0,   VLOOKUP(VLOOKUP(CONCATENATE(VLOOKUP(I464,'Pril3-drev'!$H$4:$L$83,5,0),BD464),'Pril3-drev'!$Q$4:$R$2803,2,0),'AVB-BS'!$C$5:$S$29 ,LOOKUP(BM464,'AVB-BS'!$D$3:$S$3,'AVB-BS'!$D$1:$S$1) ,0 )   ,   IF('Vstupní data'!AI464&gt;0,'Vstupní data'!AI464,0))</f>
        <v>0</v>
      </c>
      <c r="BO464" s="69" t="str">
        <f aca="false">IF(BX464&gt;5,VLOOKUP(CONCATENATE(BK464,BN464),'Pril1-THLPa'!$H$6:$N$96,4,0),"")</f>
        <v/>
      </c>
      <c r="BP464" s="69" t="str">
        <f aca="false">IF(BX464&gt;5,VLOOKUP(CONCATENATE(BK464,BN464),'Pril1-THLPa'!$H$6:$N$96,5,0),"")</f>
        <v/>
      </c>
      <c r="BQ464" s="69" t="str">
        <f aca="false">IF(BX464&gt;5,VLOOKUP(CONCATENATE(BK464,BN464),'Pril1-THLPa'!$H$6:$N$96,6,0),"")</f>
        <v/>
      </c>
      <c r="BR464" s="69" t="str">
        <f aca="false">IF(BX464&gt;5,VLOOKUP(CONCATENATE(BK464,BN464),'Pril1-THLPa'!$H$6:$N$96,7,0),"")</f>
        <v/>
      </c>
      <c r="BS464" s="69" t="str">
        <f aca="false">IF(BX464&gt;5,VLOOKUP(CONCATENATE(BK464,BN464),'Pril1-THLPa'!$H$6:$O$96,8,0),"")</f>
        <v/>
      </c>
      <c r="BT464" s="69" t="str">
        <f aca="false">IF(BF464&gt;0, IF(BK464="smrk",  VLOOKUP(VLOOKUP(BD464,'Pril9-K3'!$L$8:$M$207,2,0),'Pril9-K3'!$A$8:$J$16,LOOKUP(BN464,'Pril9-K3'!$A$7:$J$7,'Pril9-K3'!$A$5:$J$5),0), IF(AND(BK464&lt;&gt;"smrk",'Vstupní data'!AK464&lt;&gt;""),'Vstupní data'!AK464,   VLOOKUP(VLOOKUP(BD464,'Pril9-K3'!$L$8:$M$207,2,0),'Pril9-K3'!$A$8:$J$16,LOOKUP(BN464,'Pril9-K3'!$A$7:$J$7,'Pril9-K3'!$A$5:$J$5),0)   )),   "")</f>
        <v/>
      </c>
      <c r="BV464" s="69" t="n">
        <f aca="false">'Vstupní data'!AJ464</f>
        <v>0</v>
      </c>
      <c r="BW464" s="69" t="n">
        <f aca="false">IF(BF464&gt;0,IF(J464&gt;0,J464,K464*H464/100),0)</f>
        <v>0</v>
      </c>
      <c r="BX464" s="69" t="n">
        <f aca="false">IF(BF464&gt;0,IF(BJ464&gt;BL464,BL464,BJ464),0)</f>
        <v>0</v>
      </c>
      <c r="BY464" s="69" t="n">
        <f aca="false">IF(BD464=0,0,IF(AND(BX464&gt;0,BX464&lt;=5),  IF(AND(BX464&gt;0,BX464&lt;=5),VLOOKUP(BK464,'Pril1-THLPa'!$A$6:$F$18,IF(AND(BX464&gt;0,BX464&lt;=5),LOOKUP(BX464,'Pril1-THLPa'!$B$5:$F$5,'Pril1-THLPa'!$B$4:$F$4),""),0),""),  IF(BX464&gt;5,BO464+BP464*(BX464-5)+BQ464*POWER(BX464-5,2)+BR464*POWER(BX464-5,3)+BS464*POWER(BX464-5,4),"")))</f>
        <v>0</v>
      </c>
      <c r="BZ464" s="69" t="n">
        <f aca="false">IF(BY464&gt;0,BY464*BI464/10*BW464*(100+BV464)/100,0)</f>
        <v>0</v>
      </c>
      <c r="CA464" s="69" t="n">
        <f aca="false">IF(BD464&gt;0,BX464-IF(BD464&gt;BX464,BX464,BD464),0)</f>
        <v>0</v>
      </c>
      <c r="CB464" s="69" t="n">
        <f aca="false">POWER(1.01,CA464)</f>
        <v>1</v>
      </c>
      <c r="CC464" s="69" t="n">
        <f aca="false">IF(BF464&gt;0,IF(BF464&gt;BH464,1,BF464/BH464),0)</f>
        <v>0</v>
      </c>
      <c r="CD464" s="72" t="n">
        <f aca="false">IF(BD464=0,0,IF(BF464&gt;0,ROUND(IF(CB464&lt;&gt;0,BZ464*BT464*1/CB464*CC464,0),0),0))</f>
        <v>0</v>
      </c>
      <c r="CE464" s="73" t="str">
        <f aca="false">IF(BF464&gt;0,IF(BF464&gt;BH464,CD464/BF464,CD464/BH464),"")</f>
        <v/>
      </c>
      <c r="CF464" s="69" t="n">
        <f aca="false">'Vstupní data'!AM464</f>
        <v>0</v>
      </c>
      <c r="CG464" s="69" t="n">
        <f aca="false">'Vstupní data'!AN464</f>
        <v>0</v>
      </c>
      <c r="CH464" s="69" t="n">
        <f aca="false">'Vstupní data'!AO464</f>
        <v>0</v>
      </c>
      <c r="CI464" s="69" t="n">
        <f aca="false">'Vstupní data'!AP464</f>
        <v>0</v>
      </c>
      <c r="CJ464" s="72" t="n">
        <f aca="false">ROUND(CH464*CI464,0)</f>
        <v>0</v>
      </c>
      <c r="CK464" s="74" t="str">
        <f aca="false">IF(OR(AA464&gt;0,BB464&gt;0,CD464&gt;0,CJ464&gt;0),AA464+BB464+CD464+CJ464,"")</f>
        <v/>
      </c>
    </row>
    <row r="465" customFormat="false" ht="12.8" hidden="false" customHeight="false" outlineLevel="0" collapsed="false">
      <c r="A465" s="66" t="n">
        <f aca="false">'Vstupní data'!A465</f>
        <v>0</v>
      </c>
      <c r="F465" s="66" t="str">
        <f aca="false">CONCATENATE('Vstupní data'!F465,'Vstupní data'!G465,'Vstupní data'!H465,'Vstupní data'!I465)</f>
        <v/>
      </c>
      <c r="G465" s="66"/>
      <c r="H465" s="66" t="n">
        <f aca="false">'Vstupní data'!K465</f>
        <v>0</v>
      </c>
      <c r="I465" s="66" t="n">
        <f aca="false">'Vstupní data'!L465</f>
        <v>0</v>
      </c>
      <c r="J465" s="66" t="n">
        <f aca="false">'Vstupní data'!K465*'Vstupní data'!M465/100</f>
        <v>0</v>
      </c>
      <c r="L465" s="66" t="n">
        <f aca="false">IF('Vstupní data'!N465="prostokořenný",0,IF('Vstupní data'!N465="krytokořenný","k",IF('Vstupní data'!N465="poloodrostky nebo odrostky, prostokořenné i krytokořenné","po",0)))</f>
        <v>0</v>
      </c>
      <c r="N465" s="66"/>
      <c r="O465" s="66" t="n">
        <f aca="false">'Vstupní data'!O465</f>
        <v>0</v>
      </c>
      <c r="P465" s="66" t="n">
        <f aca="false">IF(O465&gt;0,VLOOKUP(CONCATENATE(VLOOKUP(I465,'Pril3-drev'!$H$5:$K$83,4,0),"-",'Vstupní data'!R465),K2!$C$15:$D$23,2,0),0)</f>
        <v>0</v>
      </c>
      <c r="Q465" s="66" t="n">
        <f aca="false">IF(O465&gt;0,VLOOKUP(I465,'Pril3-drev'!$H$5:$I$83,2,0),0)</f>
        <v>0</v>
      </c>
      <c r="R465" s="66" t="n">
        <f aca="false">IF(Q465&gt;0,VLOOKUP(Q465,'Pril6-okus'!$A$5:$B$17,2,0),0)</f>
        <v>0</v>
      </c>
      <c r="S465" s="66" t="n">
        <f aca="false">IF(O465&gt;0,VLOOKUP(I465,'Pril3-drev'!$H$5:$J$83,3,0),0)</f>
        <v>0</v>
      </c>
      <c r="T465" s="66" t="str">
        <f aca="false">IF(O465&gt;0,IF(L465="k",0.9*VLOOKUP(S465,'ha-pocty-vyhl'!$A$5:$B$20,2,0),IF(L465="po",0.8*VLOOKUP(S465,'ha-pocty-vyhl'!$A$5:$B$20,2,0),VLOOKUP(S465,'ha-pocty-vyhl'!$A$5:$B$20,2,0))),"")</f>
        <v/>
      </c>
      <c r="U465" s="66" t="n">
        <f aca="false">'Vstupní data'!P465</f>
        <v>0</v>
      </c>
      <c r="V465" s="66" t="n">
        <f aca="false">IF(O465&gt;0,1.3*T465*1000*Z465/10000,0)</f>
        <v>0</v>
      </c>
      <c r="W465" s="66" t="n">
        <f aca="false">IF(O465&gt;0,1.3*T465*1000*Z465/10000,0)</f>
        <v>0</v>
      </c>
      <c r="X465" s="66" t="n">
        <f aca="false">IF(O465&gt;0,IF(O465&gt;V465,V465,O465),0)</f>
        <v>0</v>
      </c>
      <c r="Y465" s="66" t="n">
        <f aca="false">IF(O465&gt;0,IF(IF(U465&gt;W465,W465,U465)&lt;X465,W465,IF(U465&gt;W465,W465,U465)),0)</f>
        <v>0</v>
      </c>
      <c r="Z465" s="66" t="n">
        <f aca="false">IF(O465&gt;0,IF(J465&gt;0,J465,K465*H465/100),0)</f>
        <v>0</v>
      </c>
      <c r="AA465" s="67" t="n">
        <f aca="false">IF(O465&gt;0,CEILING(R465*P465*X465/Y465*Z465,1),0)</f>
        <v>0</v>
      </c>
      <c r="AB465" s="68" t="n">
        <f aca="false">IF(O465&gt;0,AA465/O465,0)</f>
        <v>0</v>
      </c>
      <c r="AC465" s="66" t="n">
        <f aca="false">'Vstupní data'!W465</f>
        <v>0</v>
      </c>
      <c r="AI465" s="66" t="str">
        <f aca="false">IF(OR('Vstupní data'!T465&gt;0,'Vstupní data'!U465&gt;0),VLOOKUP(I465,'Pril3-drev'!$H$5:$J$83,3,0),"")</f>
        <v/>
      </c>
      <c r="AJ465" s="66" t="n">
        <f aca="false">IF('Vstupní data'!V465="prostokořenný",0,IF('Vstupní data'!V465="krytokořenný","k",IF('Vstupní data'!V465="poloodrostky nebo odrostky, prostokořenné i krytokořenné","po",0)))</f>
        <v>0</v>
      </c>
      <c r="AK465" s="66" t="n">
        <f aca="false">IF(OR('Vstupní data'!T465&gt;0,'Vstupní data'!U465&gt;0),IF(AJ465="k",0.9*VLOOKUP(AI465,'ha-pocty-vyhl'!$A$5:$B$20,2,0),IF(AJ465="po",0.8*VLOOKUP(AI465,'ha-pocty-vyhl'!$A$5:$B$20,2,0),VLOOKUP(AI465,'ha-pocty-vyhl'!$A$5:$B$20,2,0))),0)</f>
        <v>0</v>
      </c>
      <c r="AL465" s="66" t="n">
        <f aca="false">IF(OR('Vstupní data'!T465&gt;0,'Vstupní data'!U465&gt;0),'Vstupní data'!K465*'Vstupní data'!M465/100,0)</f>
        <v>0</v>
      </c>
      <c r="AM465" s="66" t="n">
        <f aca="false">IF(OR('Vstupní data'!T465&gt;0,'Vstupní data'!U465&gt;0),IF('Vstupní data'!T465&gt;0,'Vstupní data'!T465,ROUND(10*'Vstupní data'!U465/AK465,0)),0)</f>
        <v>0</v>
      </c>
      <c r="AN465" s="69" t="n">
        <f aca="false">IF('Vstupní data'!T465&gt;0,   IF('Vstupní data'!T465&lt;=AL465,'Vstupní data'!T465,AL465),   IF(AM465&lt;AL465,AM465,AL465))</f>
        <v>0</v>
      </c>
      <c r="AO465" s="69" t="n">
        <f aca="false">'Vstupní data'!X465</f>
        <v>0</v>
      </c>
      <c r="AP465" s="66" t="n">
        <f aca="false">IF(OR('Vstupní data'!T465&gt;0,'Vstupní data'!U465&gt;0),IF(I465&lt;&gt;0,VLOOKUP(I465,'Pril3-drev'!$H$5:$I$83,2,0),0),0)</f>
        <v>0</v>
      </c>
      <c r="AQ465" s="66" t="n">
        <f aca="false">'Vstupní data'!Y465</f>
        <v>0</v>
      </c>
      <c r="AR465" s="66" t="str">
        <f aca="false">IF(AC465&gt;5,   IF('Vstupní data'!Y465&gt;0,   VLOOKUP(VLOOKUP(CONCATENATE(VLOOKUP(I465,'Pril3-drev'!$H$4:$L$83,5,0),AC465),'Pril3-drev'!$Q$4:$R$2803,2,0),'AVB-BS'!$C$5:$S$29 ,LOOKUP(AQ465,'AVB-BS'!$D$3:$S$3,'AVB-BS'!$D$1:$S$1) ,0 )   ,   IF('Vstupní data'!Z465&gt;0,'Vstupní data'!Z465,0)) , "")</f>
        <v/>
      </c>
      <c r="AS465" s="70" t="str">
        <f aca="false">IF(AC465&gt;5,VLOOKUP(CONCATENATE(AP465,AR465),'Pril1-THLPa'!$H$6:$N$96,4,0),"")</f>
        <v/>
      </c>
      <c r="AT465" s="70" t="str">
        <f aca="false">IF(AC465&gt;5,VLOOKUP(CONCATENATE(AP465,AR465),'Pril1-THLPa'!$H$6:$N$96,5,0),"")</f>
        <v/>
      </c>
      <c r="AU465" s="70" t="str">
        <f aca="false">IF(AC465&gt;5,VLOOKUP(CONCATENATE(AP465,AR465),'Pril1-THLPa'!$H$6:$N$96,6,0),"")</f>
        <v/>
      </c>
      <c r="AV465" s="70" t="str">
        <f aca="false">IF(AC465&gt;5,VLOOKUP(CONCATENATE(AP465,AR465),'Pril1-THLPa'!$H$6:$N$96,7,0),"")</f>
        <v/>
      </c>
      <c r="AW465" s="70" t="str">
        <f aca="false">IF(AC465&gt;5,VLOOKUP(CONCATENATE(AP465,AR465),'Pril1-THLPa'!$H$6:$O$96,8,0),"")</f>
        <v/>
      </c>
      <c r="AX465" s="66" t="n">
        <f aca="false">IF(AC465&gt;0,IF(AND(AC465&gt;0,AC465&lt;=5),VLOOKUP(AP465,'Pril1-THLPa'!$A$6:$F$18,LOOKUP(AC465,'Pril1-THLPa'!$B$5:$F$5,'Pril1-THLPa'!$B$4:$F$4),0),AS465+AT465*(AC465-5)+AU465*POWER(AC465-5,2)+AV465*POWER(AC465-5,3)+AW465*POWER(AC465-5,4)),0)</f>
        <v>0</v>
      </c>
      <c r="AY465" s="71"/>
      <c r="AZ465" s="66" t="n">
        <f aca="false">'Vstupní data'!AA465</f>
        <v>0</v>
      </c>
      <c r="BA465" s="66" t="n">
        <f aca="false">IF(OR('Vstupní data'!T465&gt;0,'Vstupní data'!U465&gt;0),IF(AC465&lt;&gt;"",AX465*AO465/10*(100+AZ465)/100,0),0)</f>
        <v>0</v>
      </c>
      <c r="BB465" s="67" t="n">
        <f aca="false">IF(AC465&lt;&gt;"",ROUND(BA465*AN465,0),0)</f>
        <v>0</v>
      </c>
      <c r="BC465" s="68" t="str">
        <f aca="false">IF(AE465&gt;0,BB465/AE465,"")</f>
        <v/>
      </c>
      <c r="BD465" s="66" t="n">
        <f aca="false">'Vstupní data'!AE465</f>
        <v>0</v>
      </c>
      <c r="BF465" s="66" t="n">
        <f aca="false">'Vstupní data'!AC465</f>
        <v>0</v>
      </c>
      <c r="BH465" s="66" t="n">
        <f aca="false">'Vstupní data'!AD465</f>
        <v>0</v>
      </c>
      <c r="BI465" s="66" t="n">
        <f aca="false">'Vstupní data'!AF465</f>
        <v>0</v>
      </c>
      <c r="BJ465" s="69" t="n">
        <f aca="false">'Vstupní data'!AG465</f>
        <v>0</v>
      </c>
      <c r="BK465" s="69" t="n">
        <f aca="false">IF(BF465&lt;&gt;0,VLOOKUP(I465,'Pril3-drev'!$H$5:$I$83,2,0),0)</f>
        <v>0</v>
      </c>
      <c r="BL465" s="69" t="n">
        <f aca="false">IF(BF465&lt;&gt;0,VLOOKUP(BK465,'Pril3-drev'!$A$5:$C$17,3,0),0)</f>
        <v>0</v>
      </c>
      <c r="BM465" s="69" t="n">
        <f aca="false">'Vstupní data'!AH465</f>
        <v>0</v>
      </c>
      <c r="BN465" s="69" t="n">
        <f aca="false">IF('Vstupní data'!AH465&gt;0,   VLOOKUP(VLOOKUP(CONCATENATE(VLOOKUP(I465,'Pril3-drev'!$H$4:$L$83,5,0),BD465),'Pril3-drev'!$Q$4:$R$2803,2,0),'AVB-BS'!$C$5:$S$29 ,LOOKUP(BM465,'AVB-BS'!$D$3:$S$3,'AVB-BS'!$D$1:$S$1) ,0 )   ,   IF('Vstupní data'!AI465&gt;0,'Vstupní data'!AI465,0))</f>
        <v>0</v>
      </c>
      <c r="BO465" s="69" t="str">
        <f aca="false">IF(BX465&gt;5,VLOOKUP(CONCATENATE(BK465,BN465),'Pril1-THLPa'!$H$6:$N$96,4,0),"")</f>
        <v/>
      </c>
      <c r="BP465" s="69" t="str">
        <f aca="false">IF(BX465&gt;5,VLOOKUP(CONCATENATE(BK465,BN465),'Pril1-THLPa'!$H$6:$N$96,5,0),"")</f>
        <v/>
      </c>
      <c r="BQ465" s="69" t="str">
        <f aca="false">IF(BX465&gt;5,VLOOKUP(CONCATENATE(BK465,BN465),'Pril1-THLPa'!$H$6:$N$96,6,0),"")</f>
        <v/>
      </c>
      <c r="BR465" s="69" t="str">
        <f aca="false">IF(BX465&gt;5,VLOOKUP(CONCATENATE(BK465,BN465),'Pril1-THLPa'!$H$6:$N$96,7,0),"")</f>
        <v/>
      </c>
      <c r="BS465" s="69" t="str">
        <f aca="false">IF(BX465&gt;5,VLOOKUP(CONCATENATE(BK465,BN465),'Pril1-THLPa'!$H$6:$O$96,8,0),"")</f>
        <v/>
      </c>
      <c r="BT465" s="69" t="str">
        <f aca="false">IF(BF465&gt;0, IF(BK465="smrk",  VLOOKUP(VLOOKUP(BD465,'Pril9-K3'!$L$8:$M$207,2,0),'Pril9-K3'!$A$8:$J$16,LOOKUP(BN465,'Pril9-K3'!$A$7:$J$7,'Pril9-K3'!$A$5:$J$5),0), IF(AND(BK465&lt;&gt;"smrk",'Vstupní data'!AK465&lt;&gt;""),'Vstupní data'!AK465,   VLOOKUP(VLOOKUP(BD465,'Pril9-K3'!$L$8:$M$207,2,0),'Pril9-K3'!$A$8:$J$16,LOOKUP(BN465,'Pril9-K3'!$A$7:$J$7,'Pril9-K3'!$A$5:$J$5),0)   )),   "")</f>
        <v/>
      </c>
      <c r="BV465" s="69" t="n">
        <f aca="false">'Vstupní data'!AJ465</f>
        <v>0</v>
      </c>
      <c r="BW465" s="69" t="n">
        <f aca="false">IF(BF465&gt;0,IF(J465&gt;0,J465,K465*H465/100),0)</f>
        <v>0</v>
      </c>
      <c r="BX465" s="69" t="n">
        <f aca="false">IF(BF465&gt;0,IF(BJ465&gt;BL465,BL465,BJ465),0)</f>
        <v>0</v>
      </c>
      <c r="BY465" s="69" t="n">
        <f aca="false">IF(BD465=0,0,IF(AND(BX465&gt;0,BX465&lt;=5),  IF(AND(BX465&gt;0,BX465&lt;=5),VLOOKUP(BK465,'Pril1-THLPa'!$A$6:$F$18,IF(AND(BX465&gt;0,BX465&lt;=5),LOOKUP(BX465,'Pril1-THLPa'!$B$5:$F$5,'Pril1-THLPa'!$B$4:$F$4),""),0),""),  IF(BX465&gt;5,BO465+BP465*(BX465-5)+BQ465*POWER(BX465-5,2)+BR465*POWER(BX465-5,3)+BS465*POWER(BX465-5,4),"")))</f>
        <v>0</v>
      </c>
      <c r="BZ465" s="69" t="n">
        <f aca="false">IF(BY465&gt;0,BY465*BI465/10*BW465*(100+BV465)/100,0)</f>
        <v>0</v>
      </c>
      <c r="CA465" s="69" t="n">
        <f aca="false">IF(BD465&gt;0,BX465-IF(BD465&gt;BX465,BX465,BD465),0)</f>
        <v>0</v>
      </c>
      <c r="CB465" s="69" t="n">
        <f aca="false">POWER(1.01,CA465)</f>
        <v>1</v>
      </c>
      <c r="CC465" s="69" t="n">
        <f aca="false">IF(BF465&gt;0,IF(BF465&gt;BH465,1,BF465/BH465),0)</f>
        <v>0</v>
      </c>
      <c r="CD465" s="72" t="n">
        <f aca="false">IF(BD465=0,0,IF(BF465&gt;0,ROUND(IF(CB465&lt;&gt;0,BZ465*BT465*1/CB465*CC465,0),0),0))</f>
        <v>0</v>
      </c>
      <c r="CE465" s="73" t="str">
        <f aca="false">IF(BF465&gt;0,IF(BF465&gt;BH465,CD465/BF465,CD465/BH465),"")</f>
        <v/>
      </c>
      <c r="CF465" s="69" t="n">
        <f aca="false">'Vstupní data'!AM465</f>
        <v>0</v>
      </c>
      <c r="CG465" s="69" t="n">
        <f aca="false">'Vstupní data'!AN465</f>
        <v>0</v>
      </c>
      <c r="CH465" s="69" t="n">
        <f aca="false">'Vstupní data'!AO465</f>
        <v>0</v>
      </c>
      <c r="CI465" s="69" t="n">
        <f aca="false">'Vstupní data'!AP465</f>
        <v>0</v>
      </c>
      <c r="CJ465" s="72" t="n">
        <f aca="false">ROUND(CH465*CI465,0)</f>
        <v>0</v>
      </c>
      <c r="CK465" s="74" t="str">
        <f aca="false">IF(OR(AA465&gt;0,BB465&gt;0,CD465&gt;0,CJ465&gt;0),AA465+BB465+CD465+CJ465,"")</f>
        <v/>
      </c>
    </row>
    <row r="466" customFormat="false" ht="12.8" hidden="false" customHeight="false" outlineLevel="0" collapsed="false">
      <c r="A466" s="66" t="n">
        <f aca="false">'Vstupní data'!A466</f>
        <v>0</v>
      </c>
      <c r="F466" s="66" t="str">
        <f aca="false">CONCATENATE('Vstupní data'!F466,'Vstupní data'!G466,'Vstupní data'!H466,'Vstupní data'!I466)</f>
        <v/>
      </c>
      <c r="G466" s="66"/>
      <c r="H466" s="66" t="n">
        <f aca="false">'Vstupní data'!K466</f>
        <v>0</v>
      </c>
      <c r="I466" s="66" t="n">
        <f aca="false">'Vstupní data'!L466</f>
        <v>0</v>
      </c>
      <c r="J466" s="66" t="n">
        <f aca="false">'Vstupní data'!K466*'Vstupní data'!M466/100</f>
        <v>0</v>
      </c>
      <c r="L466" s="66" t="n">
        <f aca="false">IF('Vstupní data'!N466="prostokořenný",0,IF('Vstupní data'!N466="krytokořenný","k",IF('Vstupní data'!N466="poloodrostky nebo odrostky, prostokořenné i krytokořenné","po",0)))</f>
        <v>0</v>
      </c>
      <c r="N466" s="66"/>
      <c r="O466" s="66" t="n">
        <f aca="false">'Vstupní data'!O466</f>
        <v>0</v>
      </c>
      <c r="P466" s="66" t="n">
        <f aca="false">IF(O466&gt;0,VLOOKUP(CONCATENATE(VLOOKUP(I466,'Pril3-drev'!$H$5:$K$83,4,0),"-",'Vstupní data'!R466),K2!$C$15:$D$23,2,0),0)</f>
        <v>0</v>
      </c>
      <c r="Q466" s="66" t="n">
        <f aca="false">IF(O466&gt;0,VLOOKUP(I466,'Pril3-drev'!$H$5:$I$83,2,0),0)</f>
        <v>0</v>
      </c>
      <c r="R466" s="66" t="n">
        <f aca="false">IF(Q466&gt;0,VLOOKUP(Q466,'Pril6-okus'!$A$5:$B$17,2,0),0)</f>
        <v>0</v>
      </c>
      <c r="S466" s="66" t="n">
        <f aca="false">IF(O466&gt;0,VLOOKUP(I466,'Pril3-drev'!$H$5:$J$83,3,0),0)</f>
        <v>0</v>
      </c>
      <c r="T466" s="66" t="str">
        <f aca="false">IF(O466&gt;0,IF(L466="k",0.9*VLOOKUP(S466,'ha-pocty-vyhl'!$A$5:$B$20,2,0),IF(L466="po",0.8*VLOOKUP(S466,'ha-pocty-vyhl'!$A$5:$B$20,2,0),VLOOKUP(S466,'ha-pocty-vyhl'!$A$5:$B$20,2,0))),"")</f>
        <v/>
      </c>
      <c r="U466" s="66" t="n">
        <f aca="false">'Vstupní data'!P466</f>
        <v>0</v>
      </c>
      <c r="V466" s="66" t="n">
        <f aca="false">IF(O466&gt;0,1.3*T466*1000*Z466/10000,0)</f>
        <v>0</v>
      </c>
      <c r="W466" s="66" t="n">
        <f aca="false">IF(O466&gt;0,1.3*T466*1000*Z466/10000,0)</f>
        <v>0</v>
      </c>
      <c r="X466" s="66" t="n">
        <f aca="false">IF(O466&gt;0,IF(O466&gt;V466,V466,O466),0)</f>
        <v>0</v>
      </c>
      <c r="Y466" s="66" t="n">
        <f aca="false">IF(O466&gt;0,IF(IF(U466&gt;W466,W466,U466)&lt;X466,W466,IF(U466&gt;W466,W466,U466)),0)</f>
        <v>0</v>
      </c>
      <c r="Z466" s="66" t="n">
        <f aca="false">IF(O466&gt;0,IF(J466&gt;0,J466,K466*H466/100),0)</f>
        <v>0</v>
      </c>
      <c r="AA466" s="67" t="n">
        <f aca="false">IF(O466&gt;0,CEILING(R466*P466*X466/Y466*Z466,1),0)</f>
        <v>0</v>
      </c>
      <c r="AB466" s="68" t="n">
        <f aca="false">IF(O466&gt;0,AA466/O466,0)</f>
        <v>0</v>
      </c>
      <c r="AC466" s="66" t="n">
        <f aca="false">'Vstupní data'!W466</f>
        <v>0</v>
      </c>
      <c r="AI466" s="66" t="str">
        <f aca="false">IF(OR('Vstupní data'!T466&gt;0,'Vstupní data'!U466&gt;0),VLOOKUP(I466,'Pril3-drev'!$H$5:$J$83,3,0),"")</f>
        <v/>
      </c>
      <c r="AJ466" s="66" t="n">
        <f aca="false">IF('Vstupní data'!V466="prostokořenný",0,IF('Vstupní data'!V466="krytokořenný","k",IF('Vstupní data'!V466="poloodrostky nebo odrostky, prostokořenné i krytokořenné","po",0)))</f>
        <v>0</v>
      </c>
      <c r="AK466" s="66" t="n">
        <f aca="false">IF(OR('Vstupní data'!T466&gt;0,'Vstupní data'!U466&gt;0),IF(AJ466="k",0.9*VLOOKUP(AI466,'ha-pocty-vyhl'!$A$5:$B$20,2,0),IF(AJ466="po",0.8*VLOOKUP(AI466,'ha-pocty-vyhl'!$A$5:$B$20,2,0),VLOOKUP(AI466,'ha-pocty-vyhl'!$A$5:$B$20,2,0))),0)</f>
        <v>0</v>
      </c>
      <c r="AL466" s="66" t="n">
        <f aca="false">IF(OR('Vstupní data'!T466&gt;0,'Vstupní data'!U466&gt;0),'Vstupní data'!K466*'Vstupní data'!M466/100,0)</f>
        <v>0</v>
      </c>
      <c r="AM466" s="66" t="n">
        <f aca="false">IF(OR('Vstupní data'!T466&gt;0,'Vstupní data'!U466&gt;0),IF('Vstupní data'!T466&gt;0,'Vstupní data'!T466,ROUND(10*'Vstupní data'!U466/AK466,0)),0)</f>
        <v>0</v>
      </c>
      <c r="AN466" s="69" t="n">
        <f aca="false">IF('Vstupní data'!T466&gt;0,   IF('Vstupní data'!T466&lt;=AL466,'Vstupní data'!T466,AL466),   IF(AM466&lt;AL466,AM466,AL466))</f>
        <v>0</v>
      </c>
      <c r="AO466" s="69" t="n">
        <f aca="false">'Vstupní data'!X466</f>
        <v>0</v>
      </c>
      <c r="AP466" s="66" t="n">
        <f aca="false">IF(OR('Vstupní data'!T466&gt;0,'Vstupní data'!U466&gt;0),IF(I466&lt;&gt;0,VLOOKUP(I466,'Pril3-drev'!$H$5:$I$83,2,0),0),0)</f>
        <v>0</v>
      </c>
      <c r="AQ466" s="66" t="n">
        <f aca="false">'Vstupní data'!Y466</f>
        <v>0</v>
      </c>
      <c r="AR466" s="66" t="str">
        <f aca="false">IF(AC466&gt;5,   IF('Vstupní data'!Y466&gt;0,   VLOOKUP(VLOOKUP(CONCATENATE(VLOOKUP(I466,'Pril3-drev'!$H$4:$L$83,5,0),AC466),'Pril3-drev'!$Q$4:$R$2803,2,0),'AVB-BS'!$C$5:$S$29 ,LOOKUP(AQ466,'AVB-BS'!$D$3:$S$3,'AVB-BS'!$D$1:$S$1) ,0 )   ,   IF('Vstupní data'!Z466&gt;0,'Vstupní data'!Z466,0)) , "")</f>
        <v/>
      </c>
      <c r="AS466" s="70" t="str">
        <f aca="false">IF(AC466&gt;5,VLOOKUP(CONCATENATE(AP466,AR466),'Pril1-THLPa'!$H$6:$N$96,4,0),"")</f>
        <v/>
      </c>
      <c r="AT466" s="70" t="str">
        <f aca="false">IF(AC466&gt;5,VLOOKUP(CONCATENATE(AP466,AR466),'Pril1-THLPa'!$H$6:$N$96,5,0),"")</f>
        <v/>
      </c>
      <c r="AU466" s="70" t="str">
        <f aca="false">IF(AC466&gt;5,VLOOKUP(CONCATENATE(AP466,AR466),'Pril1-THLPa'!$H$6:$N$96,6,0),"")</f>
        <v/>
      </c>
      <c r="AV466" s="70" t="str">
        <f aca="false">IF(AC466&gt;5,VLOOKUP(CONCATENATE(AP466,AR466),'Pril1-THLPa'!$H$6:$N$96,7,0),"")</f>
        <v/>
      </c>
      <c r="AW466" s="70" t="str">
        <f aca="false">IF(AC466&gt;5,VLOOKUP(CONCATENATE(AP466,AR466),'Pril1-THLPa'!$H$6:$O$96,8,0),"")</f>
        <v/>
      </c>
      <c r="AX466" s="66" t="n">
        <f aca="false">IF(AC466&gt;0,IF(AND(AC466&gt;0,AC466&lt;=5),VLOOKUP(AP466,'Pril1-THLPa'!$A$6:$F$18,LOOKUP(AC466,'Pril1-THLPa'!$B$5:$F$5,'Pril1-THLPa'!$B$4:$F$4),0),AS466+AT466*(AC466-5)+AU466*POWER(AC466-5,2)+AV466*POWER(AC466-5,3)+AW466*POWER(AC466-5,4)),0)</f>
        <v>0</v>
      </c>
      <c r="AY466" s="71"/>
      <c r="AZ466" s="66" t="n">
        <f aca="false">'Vstupní data'!AA466</f>
        <v>0</v>
      </c>
      <c r="BA466" s="66" t="n">
        <f aca="false">IF(OR('Vstupní data'!T466&gt;0,'Vstupní data'!U466&gt;0),IF(AC466&lt;&gt;"",AX466*AO466/10*(100+AZ466)/100,0),0)</f>
        <v>0</v>
      </c>
      <c r="BB466" s="67" t="n">
        <f aca="false">IF(AC466&lt;&gt;"",ROUND(BA466*AN466,0),0)</f>
        <v>0</v>
      </c>
      <c r="BC466" s="68" t="str">
        <f aca="false">IF(AE466&gt;0,BB466/AE466,"")</f>
        <v/>
      </c>
      <c r="BD466" s="66" t="n">
        <f aca="false">'Vstupní data'!AE466</f>
        <v>0</v>
      </c>
      <c r="BF466" s="66" t="n">
        <f aca="false">'Vstupní data'!AC466</f>
        <v>0</v>
      </c>
      <c r="BH466" s="66" t="n">
        <f aca="false">'Vstupní data'!AD466</f>
        <v>0</v>
      </c>
      <c r="BI466" s="66" t="n">
        <f aca="false">'Vstupní data'!AF466</f>
        <v>0</v>
      </c>
      <c r="BJ466" s="69" t="n">
        <f aca="false">'Vstupní data'!AG466</f>
        <v>0</v>
      </c>
      <c r="BK466" s="69" t="n">
        <f aca="false">IF(BF466&lt;&gt;0,VLOOKUP(I466,'Pril3-drev'!$H$5:$I$83,2,0),0)</f>
        <v>0</v>
      </c>
      <c r="BL466" s="69" t="n">
        <f aca="false">IF(BF466&lt;&gt;0,VLOOKUP(BK466,'Pril3-drev'!$A$5:$C$17,3,0),0)</f>
        <v>0</v>
      </c>
      <c r="BM466" s="69" t="n">
        <f aca="false">'Vstupní data'!AH466</f>
        <v>0</v>
      </c>
      <c r="BN466" s="69" t="n">
        <f aca="false">IF('Vstupní data'!AH466&gt;0,   VLOOKUP(VLOOKUP(CONCATENATE(VLOOKUP(I466,'Pril3-drev'!$H$4:$L$83,5,0),BD466),'Pril3-drev'!$Q$4:$R$2803,2,0),'AVB-BS'!$C$5:$S$29 ,LOOKUP(BM466,'AVB-BS'!$D$3:$S$3,'AVB-BS'!$D$1:$S$1) ,0 )   ,   IF('Vstupní data'!AI466&gt;0,'Vstupní data'!AI466,0))</f>
        <v>0</v>
      </c>
      <c r="BO466" s="69" t="str">
        <f aca="false">IF(BX466&gt;5,VLOOKUP(CONCATENATE(BK466,BN466),'Pril1-THLPa'!$H$6:$N$96,4,0),"")</f>
        <v/>
      </c>
      <c r="BP466" s="69" t="str">
        <f aca="false">IF(BX466&gt;5,VLOOKUP(CONCATENATE(BK466,BN466),'Pril1-THLPa'!$H$6:$N$96,5,0),"")</f>
        <v/>
      </c>
      <c r="BQ466" s="69" t="str">
        <f aca="false">IF(BX466&gt;5,VLOOKUP(CONCATENATE(BK466,BN466),'Pril1-THLPa'!$H$6:$N$96,6,0),"")</f>
        <v/>
      </c>
      <c r="BR466" s="69" t="str">
        <f aca="false">IF(BX466&gt;5,VLOOKUP(CONCATENATE(BK466,BN466),'Pril1-THLPa'!$H$6:$N$96,7,0),"")</f>
        <v/>
      </c>
      <c r="BS466" s="69" t="str">
        <f aca="false">IF(BX466&gt;5,VLOOKUP(CONCATENATE(BK466,BN466),'Pril1-THLPa'!$H$6:$O$96,8,0),"")</f>
        <v/>
      </c>
      <c r="BT466" s="69" t="str">
        <f aca="false">IF(BF466&gt;0, IF(BK466="smrk",  VLOOKUP(VLOOKUP(BD466,'Pril9-K3'!$L$8:$M$207,2,0),'Pril9-K3'!$A$8:$J$16,LOOKUP(BN466,'Pril9-K3'!$A$7:$J$7,'Pril9-K3'!$A$5:$J$5),0), IF(AND(BK466&lt;&gt;"smrk",'Vstupní data'!AK466&lt;&gt;""),'Vstupní data'!AK466,   VLOOKUP(VLOOKUP(BD466,'Pril9-K3'!$L$8:$M$207,2,0),'Pril9-K3'!$A$8:$J$16,LOOKUP(BN466,'Pril9-K3'!$A$7:$J$7,'Pril9-K3'!$A$5:$J$5),0)   )),   "")</f>
        <v/>
      </c>
      <c r="BV466" s="69" t="n">
        <f aca="false">'Vstupní data'!AJ466</f>
        <v>0</v>
      </c>
      <c r="BW466" s="69" t="n">
        <f aca="false">IF(BF466&gt;0,IF(J466&gt;0,J466,K466*H466/100),0)</f>
        <v>0</v>
      </c>
      <c r="BX466" s="69" t="n">
        <f aca="false">IF(BF466&gt;0,IF(BJ466&gt;BL466,BL466,BJ466),0)</f>
        <v>0</v>
      </c>
      <c r="BY466" s="69" t="n">
        <f aca="false">IF(BD466=0,0,IF(AND(BX466&gt;0,BX466&lt;=5),  IF(AND(BX466&gt;0,BX466&lt;=5),VLOOKUP(BK466,'Pril1-THLPa'!$A$6:$F$18,IF(AND(BX466&gt;0,BX466&lt;=5),LOOKUP(BX466,'Pril1-THLPa'!$B$5:$F$5,'Pril1-THLPa'!$B$4:$F$4),""),0),""),  IF(BX466&gt;5,BO466+BP466*(BX466-5)+BQ466*POWER(BX466-5,2)+BR466*POWER(BX466-5,3)+BS466*POWER(BX466-5,4),"")))</f>
        <v>0</v>
      </c>
      <c r="BZ466" s="69" t="n">
        <f aca="false">IF(BY466&gt;0,BY466*BI466/10*BW466*(100+BV466)/100,0)</f>
        <v>0</v>
      </c>
      <c r="CA466" s="69" t="n">
        <f aca="false">IF(BD466&gt;0,BX466-IF(BD466&gt;BX466,BX466,BD466),0)</f>
        <v>0</v>
      </c>
      <c r="CB466" s="69" t="n">
        <f aca="false">POWER(1.01,CA466)</f>
        <v>1</v>
      </c>
      <c r="CC466" s="69" t="n">
        <f aca="false">IF(BF466&gt;0,IF(BF466&gt;BH466,1,BF466/BH466),0)</f>
        <v>0</v>
      </c>
      <c r="CD466" s="72" t="n">
        <f aca="false">IF(BD466=0,0,IF(BF466&gt;0,ROUND(IF(CB466&lt;&gt;0,BZ466*BT466*1/CB466*CC466,0),0),0))</f>
        <v>0</v>
      </c>
      <c r="CE466" s="73" t="str">
        <f aca="false">IF(BF466&gt;0,IF(BF466&gt;BH466,CD466/BF466,CD466/BH466),"")</f>
        <v/>
      </c>
      <c r="CF466" s="69" t="n">
        <f aca="false">'Vstupní data'!AM466</f>
        <v>0</v>
      </c>
      <c r="CG466" s="69" t="n">
        <f aca="false">'Vstupní data'!AN466</f>
        <v>0</v>
      </c>
      <c r="CH466" s="69" t="n">
        <f aca="false">'Vstupní data'!AO466</f>
        <v>0</v>
      </c>
      <c r="CI466" s="69" t="n">
        <f aca="false">'Vstupní data'!AP466</f>
        <v>0</v>
      </c>
      <c r="CJ466" s="72" t="n">
        <f aca="false">ROUND(CH466*CI466,0)</f>
        <v>0</v>
      </c>
      <c r="CK466" s="74" t="str">
        <f aca="false">IF(OR(AA466&gt;0,BB466&gt;0,CD466&gt;0,CJ466&gt;0),AA466+BB466+CD466+CJ466,"")</f>
        <v/>
      </c>
    </row>
    <row r="467" customFormat="false" ht="12.8" hidden="false" customHeight="false" outlineLevel="0" collapsed="false">
      <c r="A467" s="66" t="n">
        <f aca="false">'Vstupní data'!A467</f>
        <v>0</v>
      </c>
      <c r="F467" s="66" t="str">
        <f aca="false">CONCATENATE('Vstupní data'!F467,'Vstupní data'!G467,'Vstupní data'!H467,'Vstupní data'!I467)</f>
        <v/>
      </c>
      <c r="G467" s="66"/>
      <c r="H467" s="66" t="n">
        <f aca="false">'Vstupní data'!K467</f>
        <v>0</v>
      </c>
      <c r="I467" s="66" t="n">
        <f aca="false">'Vstupní data'!L467</f>
        <v>0</v>
      </c>
      <c r="J467" s="66" t="n">
        <f aca="false">'Vstupní data'!K467*'Vstupní data'!M467/100</f>
        <v>0</v>
      </c>
      <c r="L467" s="66" t="n">
        <f aca="false">IF('Vstupní data'!N467="prostokořenný",0,IF('Vstupní data'!N467="krytokořenný","k",IF('Vstupní data'!N467="poloodrostky nebo odrostky, prostokořenné i krytokořenné","po",0)))</f>
        <v>0</v>
      </c>
      <c r="N467" s="66"/>
      <c r="O467" s="66" t="n">
        <f aca="false">'Vstupní data'!O467</f>
        <v>0</v>
      </c>
      <c r="P467" s="66" t="n">
        <f aca="false">IF(O467&gt;0,VLOOKUP(CONCATENATE(VLOOKUP(I467,'Pril3-drev'!$H$5:$K$83,4,0),"-",'Vstupní data'!R467),K2!$C$15:$D$23,2,0),0)</f>
        <v>0</v>
      </c>
      <c r="Q467" s="66" t="n">
        <f aca="false">IF(O467&gt;0,VLOOKUP(I467,'Pril3-drev'!$H$5:$I$83,2,0),0)</f>
        <v>0</v>
      </c>
      <c r="R467" s="66" t="n">
        <f aca="false">IF(Q467&gt;0,VLOOKUP(Q467,'Pril6-okus'!$A$5:$B$17,2,0),0)</f>
        <v>0</v>
      </c>
      <c r="S467" s="66" t="n">
        <f aca="false">IF(O467&gt;0,VLOOKUP(I467,'Pril3-drev'!$H$5:$J$83,3,0),0)</f>
        <v>0</v>
      </c>
      <c r="T467" s="66" t="str">
        <f aca="false">IF(O467&gt;0,IF(L467="k",0.9*VLOOKUP(S467,'ha-pocty-vyhl'!$A$5:$B$20,2,0),IF(L467="po",0.8*VLOOKUP(S467,'ha-pocty-vyhl'!$A$5:$B$20,2,0),VLOOKUP(S467,'ha-pocty-vyhl'!$A$5:$B$20,2,0))),"")</f>
        <v/>
      </c>
      <c r="U467" s="66" t="n">
        <f aca="false">'Vstupní data'!P467</f>
        <v>0</v>
      </c>
      <c r="V467" s="66" t="n">
        <f aca="false">IF(O467&gt;0,1.3*T467*1000*Z467/10000,0)</f>
        <v>0</v>
      </c>
      <c r="W467" s="66" t="n">
        <f aca="false">IF(O467&gt;0,1.3*T467*1000*Z467/10000,0)</f>
        <v>0</v>
      </c>
      <c r="X467" s="66" t="n">
        <f aca="false">IF(O467&gt;0,IF(O467&gt;V467,V467,O467),0)</f>
        <v>0</v>
      </c>
      <c r="Y467" s="66" t="n">
        <f aca="false">IF(O467&gt;0,IF(IF(U467&gt;W467,W467,U467)&lt;X467,W467,IF(U467&gt;W467,W467,U467)),0)</f>
        <v>0</v>
      </c>
      <c r="Z467" s="66" t="n">
        <f aca="false">IF(O467&gt;0,IF(J467&gt;0,J467,K467*H467/100),0)</f>
        <v>0</v>
      </c>
      <c r="AA467" s="67" t="n">
        <f aca="false">IF(O467&gt;0,CEILING(R467*P467*X467/Y467*Z467,1),0)</f>
        <v>0</v>
      </c>
      <c r="AB467" s="68" t="n">
        <f aca="false">IF(O467&gt;0,AA467/O467,0)</f>
        <v>0</v>
      </c>
      <c r="AC467" s="66" t="n">
        <f aca="false">'Vstupní data'!W467</f>
        <v>0</v>
      </c>
      <c r="AI467" s="66" t="str">
        <f aca="false">IF(OR('Vstupní data'!T467&gt;0,'Vstupní data'!U467&gt;0),VLOOKUP(I467,'Pril3-drev'!$H$5:$J$83,3,0),"")</f>
        <v/>
      </c>
      <c r="AJ467" s="66" t="n">
        <f aca="false">IF('Vstupní data'!V467="prostokořenný",0,IF('Vstupní data'!V467="krytokořenný","k",IF('Vstupní data'!V467="poloodrostky nebo odrostky, prostokořenné i krytokořenné","po",0)))</f>
        <v>0</v>
      </c>
      <c r="AK467" s="66" t="n">
        <f aca="false">IF(OR('Vstupní data'!T467&gt;0,'Vstupní data'!U467&gt;0),IF(AJ467="k",0.9*VLOOKUP(AI467,'ha-pocty-vyhl'!$A$5:$B$20,2,0),IF(AJ467="po",0.8*VLOOKUP(AI467,'ha-pocty-vyhl'!$A$5:$B$20,2,0),VLOOKUP(AI467,'ha-pocty-vyhl'!$A$5:$B$20,2,0))),0)</f>
        <v>0</v>
      </c>
      <c r="AL467" s="66" t="n">
        <f aca="false">IF(OR('Vstupní data'!T467&gt;0,'Vstupní data'!U467&gt;0),'Vstupní data'!K467*'Vstupní data'!M467/100,0)</f>
        <v>0</v>
      </c>
      <c r="AM467" s="66" t="n">
        <f aca="false">IF(OR('Vstupní data'!T467&gt;0,'Vstupní data'!U467&gt;0),IF('Vstupní data'!T467&gt;0,'Vstupní data'!T467,ROUND(10*'Vstupní data'!U467/AK467,0)),0)</f>
        <v>0</v>
      </c>
      <c r="AN467" s="69" t="n">
        <f aca="false">IF('Vstupní data'!T467&gt;0,   IF('Vstupní data'!T467&lt;=AL467,'Vstupní data'!T467,AL467),   IF(AM467&lt;AL467,AM467,AL467))</f>
        <v>0</v>
      </c>
      <c r="AO467" s="69" t="n">
        <f aca="false">'Vstupní data'!X467</f>
        <v>0</v>
      </c>
      <c r="AP467" s="66" t="n">
        <f aca="false">IF(OR('Vstupní data'!T467&gt;0,'Vstupní data'!U467&gt;0),IF(I467&lt;&gt;0,VLOOKUP(I467,'Pril3-drev'!$H$5:$I$83,2,0),0),0)</f>
        <v>0</v>
      </c>
      <c r="AQ467" s="66" t="n">
        <f aca="false">'Vstupní data'!Y467</f>
        <v>0</v>
      </c>
      <c r="AR467" s="66" t="str">
        <f aca="false">IF(AC467&gt;5,   IF('Vstupní data'!Y467&gt;0,   VLOOKUP(VLOOKUP(CONCATENATE(VLOOKUP(I467,'Pril3-drev'!$H$4:$L$83,5,0),AC467),'Pril3-drev'!$Q$4:$R$2803,2,0),'AVB-BS'!$C$5:$S$29 ,LOOKUP(AQ467,'AVB-BS'!$D$3:$S$3,'AVB-BS'!$D$1:$S$1) ,0 )   ,   IF('Vstupní data'!Z467&gt;0,'Vstupní data'!Z467,0)) , "")</f>
        <v/>
      </c>
      <c r="AS467" s="70" t="str">
        <f aca="false">IF(AC467&gt;5,VLOOKUP(CONCATENATE(AP467,AR467),'Pril1-THLPa'!$H$6:$N$96,4,0),"")</f>
        <v/>
      </c>
      <c r="AT467" s="70" t="str">
        <f aca="false">IF(AC467&gt;5,VLOOKUP(CONCATENATE(AP467,AR467),'Pril1-THLPa'!$H$6:$N$96,5,0),"")</f>
        <v/>
      </c>
      <c r="AU467" s="70" t="str">
        <f aca="false">IF(AC467&gt;5,VLOOKUP(CONCATENATE(AP467,AR467),'Pril1-THLPa'!$H$6:$N$96,6,0),"")</f>
        <v/>
      </c>
      <c r="AV467" s="70" t="str">
        <f aca="false">IF(AC467&gt;5,VLOOKUP(CONCATENATE(AP467,AR467),'Pril1-THLPa'!$H$6:$N$96,7,0),"")</f>
        <v/>
      </c>
      <c r="AW467" s="70" t="str">
        <f aca="false">IF(AC467&gt;5,VLOOKUP(CONCATENATE(AP467,AR467),'Pril1-THLPa'!$H$6:$O$96,8,0),"")</f>
        <v/>
      </c>
      <c r="AX467" s="66" t="n">
        <f aca="false">IF(AC467&gt;0,IF(AND(AC467&gt;0,AC467&lt;=5),VLOOKUP(AP467,'Pril1-THLPa'!$A$6:$F$18,LOOKUP(AC467,'Pril1-THLPa'!$B$5:$F$5,'Pril1-THLPa'!$B$4:$F$4),0),AS467+AT467*(AC467-5)+AU467*POWER(AC467-5,2)+AV467*POWER(AC467-5,3)+AW467*POWER(AC467-5,4)),0)</f>
        <v>0</v>
      </c>
      <c r="AY467" s="71"/>
      <c r="AZ467" s="66" t="n">
        <f aca="false">'Vstupní data'!AA467</f>
        <v>0</v>
      </c>
      <c r="BA467" s="66" t="n">
        <f aca="false">IF(OR('Vstupní data'!T467&gt;0,'Vstupní data'!U467&gt;0),IF(AC467&lt;&gt;"",AX467*AO467/10*(100+AZ467)/100,0),0)</f>
        <v>0</v>
      </c>
      <c r="BB467" s="67" t="n">
        <f aca="false">IF(AC467&lt;&gt;"",ROUND(BA467*AN467,0),0)</f>
        <v>0</v>
      </c>
      <c r="BC467" s="68" t="str">
        <f aca="false">IF(AE467&gt;0,BB467/AE467,"")</f>
        <v/>
      </c>
      <c r="BD467" s="66" t="n">
        <f aca="false">'Vstupní data'!AE467</f>
        <v>0</v>
      </c>
      <c r="BF467" s="66" t="n">
        <f aca="false">'Vstupní data'!AC467</f>
        <v>0</v>
      </c>
      <c r="BH467" s="66" t="n">
        <f aca="false">'Vstupní data'!AD467</f>
        <v>0</v>
      </c>
      <c r="BI467" s="66" t="n">
        <f aca="false">'Vstupní data'!AF467</f>
        <v>0</v>
      </c>
      <c r="BJ467" s="69" t="n">
        <f aca="false">'Vstupní data'!AG467</f>
        <v>0</v>
      </c>
      <c r="BK467" s="69" t="n">
        <f aca="false">IF(BF467&lt;&gt;0,VLOOKUP(I467,'Pril3-drev'!$H$5:$I$83,2,0),0)</f>
        <v>0</v>
      </c>
      <c r="BL467" s="69" t="n">
        <f aca="false">IF(BF467&lt;&gt;0,VLOOKUP(BK467,'Pril3-drev'!$A$5:$C$17,3,0),0)</f>
        <v>0</v>
      </c>
      <c r="BM467" s="69" t="n">
        <f aca="false">'Vstupní data'!AH467</f>
        <v>0</v>
      </c>
      <c r="BN467" s="69" t="n">
        <f aca="false">IF('Vstupní data'!AH467&gt;0,   VLOOKUP(VLOOKUP(CONCATENATE(VLOOKUP(I467,'Pril3-drev'!$H$4:$L$83,5,0),BD467),'Pril3-drev'!$Q$4:$R$2803,2,0),'AVB-BS'!$C$5:$S$29 ,LOOKUP(BM467,'AVB-BS'!$D$3:$S$3,'AVB-BS'!$D$1:$S$1) ,0 )   ,   IF('Vstupní data'!AI467&gt;0,'Vstupní data'!AI467,0))</f>
        <v>0</v>
      </c>
      <c r="BO467" s="69" t="str">
        <f aca="false">IF(BX467&gt;5,VLOOKUP(CONCATENATE(BK467,BN467),'Pril1-THLPa'!$H$6:$N$96,4,0),"")</f>
        <v/>
      </c>
      <c r="BP467" s="69" t="str">
        <f aca="false">IF(BX467&gt;5,VLOOKUP(CONCATENATE(BK467,BN467),'Pril1-THLPa'!$H$6:$N$96,5,0),"")</f>
        <v/>
      </c>
      <c r="BQ467" s="69" t="str">
        <f aca="false">IF(BX467&gt;5,VLOOKUP(CONCATENATE(BK467,BN467),'Pril1-THLPa'!$H$6:$N$96,6,0),"")</f>
        <v/>
      </c>
      <c r="BR467" s="69" t="str">
        <f aca="false">IF(BX467&gt;5,VLOOKUP(CONCATENATE(BK467,BN467),'Pril1-THLPa'!$H$6:$N$96,7,0),"")</f>
        <v/>
      </c>
      <c r="BS467" s="69" t="str">
        <f aca="false">IF(BX467&gt;5,VLOOKUP(CONCATENATE(BK467,BN467),'Pril1-THLPa'!$H$6:$O$96,8,0),"")</f>
        <v/>
      </c>
      <c r="BT467" s="69" t="str">
        <f aca="false">IF(BF467&gt;0, IF(BK467="smrk",  VLOOKUP(VLOOKUP(BD467,'Pril9-K3'!$L$8:$M$207,2,0),'Pril9-K3'!$A$8:$J$16,LOOKUP(BN467,'Pril9-K3'!$A$7:$J$7,'Pril9-K3'!$A$5:$J$5),0), IF(AND(BK467&lt;&gt;"smrk",'Vstupní data'!AK467&lt;&gt;""),'Vstupní data'!AK467,   VLOOKUP(VLOOKUP(BD467,'Pril9-K3'!$L$8:$M$207,2,0),'Pril9-K3'!$A$8:$J$16,LOOKUP(BN467,'Pril9-K3'!$A$7:$J$7,'Pril9-K3'!$A$5:$J$5),0)   )),   "")</f>
        <v/>
      </c>
      <c r="BV467" s="69" t="n">
        <f aca="false">'Vstupní data'!AJ467</f>
        <v>0</v>
      </c>
      <c r="BW467" s="69" t="n">
        <f aca="false">IF(BF467&gt;0,IF(J467&gt;0,J467,K467*H467/100),0)</f>
        <v>0</v>
      </c>
      <c r="BX467" s="69" t="n">
        <f aca="false">IF(BF467&gt;0,IF(BJ467&gt;BL467,BL467,BJ467),0)</f>
        <v>0</v>
      </c>
      <c r="BY467" s="69" t="n">
        <f aca="false">IF(BD467=0,0,IF(AND(BX467&gt;0,BX467&lt;=5),  IF(AND(BX467&gt;0,BX467&lt;=5),VLOOKUP(BK467,'Pril1-THLPa'!$A$6:$F$18,IF(AND(BX467&gt;0,BX467&lt;=5),LOOKUP(BX467,'Pril1-THLPa'!$B$5:$F$5,'Pril1-THLPa'!$B$4:$F$4),""),0),""),  IF(BX467&gt;5,BO467+BP467*(BX467-5)+BQ467*POWER(BX467-5,2)+BR467*POWER(BX467-5,3)+BS467*POWER(BX467-5,4),"")))</f>
        <v>0</v>
      </c>
      <c r="BZ467" s="69" t="n">
        <f aca="false">IF(BY467&gt;0,BY467*BI467/10*BW467*(100+BV467)/100,0)</f>
        <v>0</v>
      </c>
      <c r="CA467" s="69" t="n">
        <f aca="false">IF(BD467&gt;0,BX467-IF(BD467&gt;BX467,BX467,BD467),0)</f>
        <v>0</v>
      </c>
      <c r="CB467" s="69" t="n">
        <f aca="false">POWER(1.01,CA467)</f>
        <v>1</v>
      </c>
      <c r="CC467" s="69" t="n">
        <f aca="false">IF(BF467&gt;0,IF(BF467&gt;BH467,1,BF467/BH467),0)</f>
        <v>0</v>
      </c>
      <c r="CD467" s="72" t="n">
        <f aca="false">IF(BD467=0,0,IF(BF467&gt;0,ROUND(IF(CB467&lt;&gt;0,BZ467*BT467*1/CB467*CC467,0),0),0))</f>
        <v>0</v>
      </c>
      <c r="CE467" s="73" t="str">
        <f aca="false">IF(BF467&gt;0,IF(BF467&gt;BH467,CD467/BF467,CD467/BH467),"")</f>
        <v/>
      </c>
      <c r="CF467" s="69" t="n">
        <f aca="false">'Vstupní data'!AM467</f>
        <v>0</v>
      </c>
      <c r="CG467" s="69" t="n">
        <f aca="false">'Vstupní data'!AN467</f>
        <v>0</v>
      </c>
      <c r="CH467" s="69" t="n">
        <f aca="false">'Vstupní data'!AO467</f>
        <v>0</v>
      </c>
      <c r="CI467" s="69" t="n">
        <f aca="false">'Vstupní data'!AP467</f>
        <v>0</v>
      </c>
      <c r="CJ467" s="72" t="n">
        <f aca="false">ROUND(CH467*CI467,0)</f>
        <v>0</v>
      </c>
      <c r="CK467" s="74" t="str">
        <f aca="false">IF(OR(AA467&gt;0,BB467&gt;0,CD467&gt;0,CJ467&gt;0),AA467+BB467+CD467+CJ467,"")</f>
        <v/>
      </c>
    </row>
    <row r="468" customFormat="false" ht="12.8" hidden="false" customHeight="false" outlineLevel="0" collapsed="false">
      <c r="A468" s="66" t="n">
        <f aca="false">'Vstupní data'!A468</f>
        <v>0</v>
      </c>
      <c r="F468" s="66" t="str">
        <f aca="false">CONCATENATE('Vstupní data'!F468,'Vstupní data'!G468,'Vstupní data'!H468,'Vstupní data'!I468)</f>
        <v/>
      </c>
      <c r="G468" s="66"/>
      <c r="H468" s="66" t="n">
        <f aca="false">'Vstupní data'!K468</f>
        <v>0</v>
      </c>
      <c r="I468" s="66" t="n">
        <f aca="false">'Vstupní data'!L468</f>
        <v>0</v>
      </c>
      <c r="J468" s="66" t="n">
        <f aca="false">'Vstupní data'!K468*'Vstupní data'!M468/100</f>
        <v>0</v>
      </c>
      <c r="L468" s="66" t="n">
        <f aca="false">IF('Vstupní data'!N468="prostokořenný",0,IF('Vstupní data'!N468="krytokořenný","k",IF('Vstupní data'!N468="poloodrostky nebo odrostky, prostokořenné i krytokořenné","po",0)))</f>
        <v>0</v>
      </c>
      <c r="N468" s="66"/>
      <c r="O468" s="66" t="n">
        <f aca="false">'Vstupní data'!O468</f>
        <v>0</v>
      </c>
      <c r="P468" s="66" t="n">
        <f aca="false">IF(O468&gt;0,VLOOKUP(CONCATENATE(VLOOKUP(I468,'Pril3-drev'!$H$5:$K$83,4,0),"-",'Vstupní data'!R468),K2!$C$15:$D$23,2,0),0)</f>
        <v>0</v>
      </c>
      <c r="Q468" s="66" t="n">
        <f aca="false">IF(O468&gt;0,VLOOKUP(I468,'Pril3-drev'!$H$5:$I$83,2,0),0)</f>
        <v>0</v>
      </c>
      <c r="R468" s="66" t="n">
        <f aca="false">IF(Q468&gt;0,VLOOKUP(Q468,'Pril6-okus'!$A$5:$B$17,2,0),0)</f>
        <v>0</v>
      </c>
      <c r="S468" s="66" t="n">
        <f aca="false">IF(O468&gt;0,VLOOKUP(I468,'Pril3-drev'!$H$5:$J$83,3,0),0)</f>
        <v>0</v>
      </c>
      <c r="T468" s="66" t="str">
        <f aca="false">IF(O468&gt;0,IF(L468="k",0.9*VLOOKUP(S468,'ha-pocty-vyhl'!$A$5:$B$20,2,0),IF(L468="po",0.8*VLOOKUP(S468,'ha-pocty-vyhl'!$A$5:$B$20,2,0),VLOOKUP(S468,'ha-pocty-vyhl'!$A$5:$B$20,2,0))),"")</f>
        <v/>
      </c>
      <c r="U468" s="66" t="n">
        <f aca="false">'Vstupní data'!P468</f>
        <v>0</v>
      </c>
      <c r="V468" s="66" t="n">
        <f aca="false">IF(O468&gt;0,1.3*T468*1000*Z468/10000,0)</f>
        <v>0</v>
      </c>
      <c r="W468" s="66" t="n">
        <f aca="false">IF(O468&gt;0,1.3*T468*1000*Z468/10000,0)</f>
        <v>0</v>
      </c>
      <c r="X468" s="66" t="n">
        <f aca="false">IF(O468&gt;0,IF(O468&gt;V468,V468,O468),0)</f>
        <v>0</v>
      </c>
      <c r="Y468" s="66" t="n">
        <f aca="false">IF(O468&gt;0,IF(IF(U468&gt;W468,W468,U468)&lt;X468,W468,IF(U468&gt;W468,W468,U468)),0)</f>
        <v>0</v>
      </c>
      <c r="Z468" s="66" t="n">
        <f aca="false">IF(O468&gt;0,IF(J468&gt;0,J468,K468*H468/100),0)</f>
        <v>0</v>
      </c>
      <c r="AA468" s="67" t="n">
        <f aca="false">IF(O468&gt;0,CEILING(R468*P468*X468/Y468*Z468,1),0)</f>
        <v>0</v>
      </c>
      <c r="AB468" s="68" t="n">
        <f aca="false">IF(O468&gt;0,AA468/O468,0)</f>
        <v>0</v>
      </c>
      <c r="AC468" s="66" t="n">
        <f aca="false">'Vstupní data'!W468</f>
        <v>0</v>
      </c>
      <c r="AI468" s="66" t="str">
        <f aca="false">IF(OR('Vstupní data'!T468&gt;0,'Vstupní data'!U468&gt;0),VLOOKUP(I468,'Pril3-drev'!$H$5:$J$83,3,0),"")</f>
        <v/>
      </c>
      <c r="AJ468" s="66" t="n">
        <f aca="false">IF('Vstupní data'!V468="prostokořenný",0,IF('Vstupní data'!V468="krytokořenný","k",IF('Vstupní data'!V468="poloodrostky nebo odrostky, prostokořenné i krytokořenné","po",0)))</f>
        <v>0</v>
      </c>
      <c r="AK468" s="66" t="n">
        <f aca="false">IF(OR('Vstupní data'!T468&gt;0,'Vstupní data'!U468&gt;0),IF(AJ468="k",0.9*VLOOKUP(AI468,'ha-pocty-vyhl'!$A$5:$B$20,2,0),IF(AJ468="po",0.8*VLOOKUP(AI468,'ha-pocty-vyhl'!$A$5:$B$20,2,0),VLOOKUP(AI468,'ha-pocty-vyhl'!$A$5:$B$20,2,0))),0)</f>
        <v>0</v>
      </c>
      <c r="AL468" s="66" t="n">
        <f aca="false">IF(OR('Vstupní data'!T468&gt;0,'Vstupní data'!U468&gt;0),'Vstupní data'!K468*'Vstupní data'!M468/100,0)</f>
        <v>0</v>
      </c>
      <c r="AM468" s="66" t="n">
        <f aca="false">IF(OR('Vstupní data'!T468&gt;0,'Vstupní data'!U468&gt;0),IF('Vstupní data'!T468&gt;0,'Vstupní data'!T468,ROUND(10*'Vstupní data'!U468/AK468,0)),0)</f>
        <v>0</v>
      </c>
      <c r="AN468" s="69" t="n">
        <f aca="false">IF('Vstupní data'!T468&gt;0,   IF('Vstupní data'!T468&lt;=AL468,'Vstupní data'!T468,AL468),   IF(AM468&lt;AL468,AM468,AL468))</f>
        <v>0</v>
      </c>
      <c r="AO468" s="69" t="n">
        <f aca="false">'Vstupní data'!X468</f>
        <v>0</v>
      </c>
      <c r="AP468" s="66" t="n">
        <f aca="false">IF(OR('Vstupní data'!T468&gt;0,'Vstupní data'!U468&gt;0),IF(I468&lt;&gt;0,VLOOKUP(I468,'Pril3-drev'!$H$5:$I$83,2,0),0),0)</f>
        <v>0</v>
      </c>
      <c r="AQ468" s="66" t="n">
        <f aca="false">'Vstupní data'!Y468</f>
        <v>0</v>
      </c>
      <c r="AR468" s="66" t="str">
        <f aca="false">IF(AC468&gt;5,   IF('Vstupní data'!Y468&gt;0,   VLOOKUP(VLOOKUP(CONCATENATE(VLOOKUP(I468,'Pril3-drev'!$H$4:$L$83,5,0),AC468),'Pril3-drev'!$Q$4:$R$2803,2,0),'AVB-BS'!$C$5:$S$29 ,LOOKUP(AQ468,'AVB-BS'!$D$3:$S$3,'AVB-BS'!$D$1:$S$1) ,0 )   ,   IF('Vstupní data'!Z468&gt;0,'Vstupní data'!Z468,0)) , "")</f>
        <v/>
      </c>
      <c r="AS468" s="70" t="str">
        <f aca="false">IF(AC468&gt;5,VLOOKUP(CONCATENATE(AP468,AR468),'Pril1-THLPa'!$H$6:$N$96,4,0),"")</f>
        <v/>
      </c>
      <c r="AT468" s="70" t="str">
        <f aca="false">IF(AC468&gt;5,VLOOKUP(CONCATENATE(AP468,AR468),'Pril1-THLPa'!$H$6:$N$96,5,0),"")</f>
        <v/>
      </c>
      <c r="AU468" s="70" t="str">
        <f aca="false">IF(AC468&gt;5,VLOOKUP(CONCATENATE(AP468,AR468),'Pril1-THLPa'!$H$6:$N$96,6,0),"")</f>
        <v/>
      </c>
      <c r="AV468" s="70" t="str">
        <f aca="false">IF(AC468&gt;5,VLOOKUP(CONCATENATE(AP468,AR468),'Pril1-THLPa'!$H$6:$N$96,7,0),"")</f>
        <v/>
      </c>
      <c r="AW468" s="70" t="str">
        <f aca="false">IF(AC468&gt;5,VLOOKUP(CONCATENATE(AP468,AR468),'Pril1-THLPa'!$H$6:$O$96,8,0),"")</f>
        <v/>
      </c>
      <c r="AX468" s="66" t="n">
        <f aca="false">IF(AC468&gt;0,IF(AND(AC468&gt;0,AC468&lt;=5),VLOOKUP(AP468,'Pril1-THLPa'!$A$6:$F$18,LOOKUP(AC468,'Pril1-THLPa'!$B$5:$F$5,'Pril1-THLPa'!$B$4:$F$4),0),AS468+AT468*(AC468-5)+AU468*POWER(AC468-5,2)+AV468*POWER(AC468-5,3)+AW468*POWER(AC468-5,4)),0)</f>
        <v>0</v>
      </c>
      <c r="AY468" s="71"/>
      <c r="AZ468" s="66" t="n">
        <f aca="false">'Vstupní data'!AA468</f>
        <v>0</v>
      </c>
      <c r="BA468" s="66" t="n">
        <f aca="false">IF(OR('Vstupní data'!T468&gt;0,'Vstupní data'!U468&gt;0),IF(AC468&lt;&gt;"",AX468*AO468/10*(100+AZ468)/100,0),0)</f>
        <v>0</v>
      </c>
      <c r="BB468" s="67" t="n">
        <f aca="false">IF(AC468&lt;&gt;"",ROUND(BA468*AN468,0),0)</f>
        <v>0</v>
      </c>
      <c r="BC468" s="68" t="str">
        <f aca="false">IF(AE468&gt;0,BB468/AE468,"")</f>
        <v/>
      </c>
      <c r="BD468" s="66" t="n">
        <f aca="false">'Vstupní data'!AE468</f>
        <v>0</v>
      </c>
      <c r="BF468" s="66" t="n">
        <f aca="false">'Vstupní data'!AC468</f>
        <v>0</v>
      </c>
      <c r="BH468" s="66" t="n">
        <f aca="false">'Vstupní data'!AD468</f>
        <v>0</v>
      </c>
      <c r="BI468" s="66" t="n">
        <f aca="false">'Vstupní data'!AF468</f>
        <v>0</v>
      </c>
      <c r="BJ468" s="69" t="n">
        <f aca="false">'Vstupní data'!AG468</f>
        <v>0</v>
      </c>
      <c r="BK468" s="69" t="n">
        <f aca="false">IF(BF468&lt;&gt;0,VLOOKUP(I468,'Pril3-drev'!$H$5:$I$83,2,0),0)</f>
        <v>0</v>
      </c>
      <c r="BL468" s="69" t="n">
        <f aca="false">IF(BF468&lt;&gt;0,VLOOKUP(BK468,'Pril3-drev'!$A$5:$C$17,3,0),0)</f>
        <v>0</v>
      </c>
      <c r="BM468" s="69" t="n">
        <f aca="false">'Vstupní data'!AH468</f>
        <v>0</v>
      </c>
      <c r="BN468" s="69" t="n">
        <f aca="false">IF('Vstupní data'!AH468&gt;0,   VLOOKUP(VLOOKUP(CONCATENATE(VLOOKUP(I468,'Pril3-drev'!$H$4:$L$83,5,0),BD468),'Pril3-drev'!$Q$4:$R$2803,2,0),'AVB-BS'!$C$5:$S$29 ,LOOKUP(BM468,'AVB-BS'!$D$3:$S$3,'AVB-BS'!$D$1:$S$1) ,0 )   ,   IF('Vstupní data'!AI468&gt;0,'Vstupní data'!AI468,0))</f>
        <v>0</v>
      </c>
      <c r="BO468" s="69" t="str">
        <f aca="false">IF(BX468&gt;5,VLOOKUP(CONCATENATE(BK468,BN468),'Pril1-THLPa'!$H$6:$N$96,4,0),"")</f>
        <v/>
      </c>
      <c r="BP468" s="69" t="str">
        <f aca="false">IF(BX468&gt;5,VLOOKUP(CONCATENATE(BK468,BN468),'Pril1-THLPa'!$H$6:$N$96,5,0),"")</f>
        <v/>
      </c>
      <c r="BQ468" s="69" t="str">
        <f aca="false">IF(BX468&gt;5,VLOOKUP(CONCATENATE(BK468,BN468),'Pril1-THLPa'!$H$6:$N$96,6,0),"")</f>
        <v/>
      </c>
      <c r="BR468" s="69" t="str">
        <f aca="false">IF(BX468&gt;5,VLOOKUP(CONCATENATE(BK468,BN468),'Pril1-THLPa'!$H$6:$N$96,7,0),"")</f>
        <v/>
      </c>
      <c r="BS468" s="69" t="str">
        <f aca="false">IF(BX468&gt;5,VLOOKUP(CONCATENATE(BK468,BN468),'Pril1-THLPa'!$H$6:$O$96,8,0),"")</f>
        <v/>
      </c>
      <c r="BT468" s="69" t="str">
        <f aca="false">IF(BF468&gt;0, IF(BK468="smrk",  VLOOKUP(VLOOKUP(BD468,'Pril9-K3'!$L$8:$M$207,2,0),'Pril9-K3'!$A$8:$J$16,LOOKUP(BN468,'Pril9-K3'!$A$7:$J$7,'Pril9-K3'!$A$5:$J$5),0), IF(AND(BK468&lt;&gt;"smrk",'Vstupní data'!AK468&lt;&gt;""),'Vstupní data'!AK468,   VLOOKUP(VLOOKUP(BD468,'Pril9-K3'!$L$8:$M$207,2,0),'Pril9-K3'!$A$8:$J$16,LOOKUP(BN468,'Pril9-K3'!$A$7:$J$7,'Pril9-K3'!$A$5:$J$5),0)   )),   "")</f>
        <v/>
      </c>
      <c r="BV468" s="69" t="n">
        <f aca="false">'Vstupní data'!AJ468</f>
        <v>0</v>
      </c>
      <c r="BW468" s="69" t="n">
        <f aca="false">IF(BF468&gt;0,IF(J468&gt;0,J468,K468*H468/100),0)</f>
        <v>0</v>
      </c>
      <c r="BX468" s="69" t="n">
        <f aca="false">IF(BF468&gt;0,IF(BJ468&gt;BL468,BL468,BJ468),0)</f>
        <v>0</v>
      </c>
      <c r="BY468" s="69" t="n">
        <f aca="false">IF(BD468=0,0,IF(AND(BX468&gt;0,BX468&lt;=5),  IF(AND(BX468&gt;0,BX468&lt;=5),VLOOKUP(BK468,'Pril1-THLPa'!$A$6:$F$18,IF(AND(BX468&gt;0,BX468&lt;=5),LOOKUP(BX468,'Pril1-THLPa'!$B$5:$F$5,'Pril1-THLPa'!$B$4:$F$4),""),0),""),  IF(BX468&gt;5,BO468+BP468*(BX468-5)+BQ468*POWER(BX468-5,2)+BR468*POWER(BX468-5,3)+BS468*POWER(BX468-5,4),"")))</f>
        <v>0</v>
      </c>
      <c r="BZ468" s="69" t="n">
        <f aca="false">IF(BY468&gt;0,BY468*BI468/10*BW468*(100+BV468)/100,0)</f>
        <v>0</v>
      </c>
      <c r="CA468" s="69" t="n">
        <f aca="false">IF(BD468&gt;0,BX468-IF(BD468&gt;BX468,BX468,BD468),0)</f>
        <v>0</v>
      </c>
      <c r="CB468" s="69" t="n">
        <f aca="false">POWER(1.01,CA468)</f>
        <v>1</v>
      </c>
      <c r="CC468" s="69" t="n">
        <f aca="false">IF(BF468&gt;0,IF(BF468&gt;BH468,1,BF468/BH468),0)</f>
        <v>0</v>
      </c>
      <c r="CD468" s="72" t="n">
        <f aca="false">IF(BD468=0,0,IF(BF468&gt;0,ROUND(IF(CB468&lt;&gt;0,BZ468*BT468*1/CB468*CC468,0),0),0))</f>
        <v>0</v>
      </c>
      <c r="CE468" s="73" t="str">
        <f aca="false">IF(BF468&gt;0,IF(BF468&gt;BH468,CD468/BF468,CD468/BH468),"")</f>
        <v/>
      </c>
      <c r="CF468" s="69" t="n">
        <f aca="false">'Vstupní data'!AM468</f>
        <v>0</v>
      </c>
      <c r="CG468" s="69" t="n">
        <f aca="false">'Vstupní data'!AN468</f>
        <v>0</v>
      </c>
      <c r="CH468" s="69" t="n">
        <f aca="false">'Vstupní data'!AO468</f>
        <v>0</v>
      </c>
      <c r="CI468" s="69" t="n">
        <f aca="false">'Vstupní data'!AP468</f>
        <v>0</v>
      </c>
      <c r="CJ468" s="72" t="n">
        <f aca="false">ROUND(CH468*CI468,0)</f>
        <v>0</v>
      </c>
      <c r="CK468" s="74" t="str">
        <f aca="false">IF(OR(AA468&gt;0,BB468&gt;0,CD468&gt;0,CJ468&gt;0),AA468+BB468+CD468+CJ468,"")</f>
        <v/>
      </c>
    </row>
    <row r="469" customFormat="false" ht="12.8" hidden="false" customHeight="false" outlineLevel="0" collapsed="false">
      <c r="A469" s="66" t="n">
        <f aca="false">'Vstupní data'!A469</f>
        <v>0</v>
      </c>
      <c r="F469" s="66" t="str">
        <f aca="false">CONCATENATE('Vstupní data'!F469,'Vstupní data'!G469,'Vstupní data'!H469,'Vstupní data'!I469)</f>
        <v/>
      </c>
      <c r="G469" s="66"/>
      <c r="H469" s="66" t="n">
        <f aca="false">'Vstupní data'!K469</f>
        <v>0</v>
      </c>
      <c r="I469" s="66" t="n">
        <f aca="false">'Vstupní data'!L469</f>
        <v>0</v>
      </c>
      <c r="J469" s="66" t="n">
        <f aca="false">'Vstupní data'!K469*'Vstupní data'!M469/100</f>
        <v>0</v>
      </c>
      <c r="L469" s="66" t="n">
        <f aca="false">IF('Vstupní data'!N469="prostokořenný",0,IF('Vstupní data'!N469="krytokořenný","k",IF('Vstupní data'!N469="poloodrostky nebo odrostky, prostokořenné i krytokořenné","po",0)))</f>
        <v>0</v>
      </c>
      <c r="N469" s="66"/>
      <c r="O469" s="66" t="n">
        <f aca="false">'Vstupní data'!O469</f>
        <v>0</v>
      </c>
      <c r="P469" s="66" t="n">
        <f aca="false">IF(O469&gt;0,VLOOKUP(CONCATENATE(VLOOKUP(I469,'Pril3-drev'!$H$5:$K$83,4,0),"-",'Vstupní data'!R469),K2!$C$15:$D$23,2,0),0)</f>
        <v>0</v>
      </c>
      <c r="Q469" s="66" t="n">
        <f aca="false">IF(O469&gt;0,VLOOKUP(I469,'Pril3-drev'!$H$5:$I$83,2,0),0)</f>
        <v>0</v>
      </c>
      <c r="R469" s="66" t="n">
        <f aca="false">IF(Q469&gt;0,VLOOKUP(Q469,'Pril6-okus'!$A$5:$B$17,2,0),0)</f>
        <v>0</v>
      </c>
      <c r="S469" s="66" t="n">
        <f aca="false">IF(O469&gt;0,VLOOKUP(I469,'Pril3-drev'!$H$5:$J$83,3,0),0)</f>
        <v>0</v>
      </c>
      <c r="T469" s="66" t="str">
        <f aca="false">IF(O469&gt;0,IF(L469="k",0.9*VLOOKUP(S469,'ha-pocty-vyhl'!$A$5:$B$20,2,0),IF(L469="po",0.8*VLOOKUP(S469,'ha-pocty-vyhl'!$A$5:$B$20,2,0),VLOOKUP(S469,'ha-pocty-vyhl'!$A$5:$B$20,2,0))),"")</f>
        <v/>
      </c>
      <c r="U469" s="66" t="n">
        <f aca="false">'Vstupní data'!P469</f>
        <v>0</v>
      </c>
      <c r="V469" s="66" t="n">
        <f aca="false">IF(O469&gt;0,1.3*T469*1000*Z469/10000,0)</f>
        <v>0</v>
      </c>
      <c r="W469" s="66" t="n">
        <f aca="false">IF(O469&gt;0,1.3*T469*1000*Z469/10000,0)</f>
        <v>0</v>
      </c>
      <c r="X469" s="66" t="n">
        <f aca="false">IF(O469&gt;0,IF(O469&gt;V469,V469,O469),0)</f>
        <v>0</v>
      </c>
      <c r="Y469" s="66" t="n">
        <f aca="false">IF(O469&gt;0,IF(IF(U469&gt;W469,W469,U469)&lt;X469,W469,IF(U469&gt;W469,W469,U469)),0)</f>
        <v>0</v>
      </c>
      <c r="Z469" s="66" t="n">
        <f aca="false">IF(O469&gt;0,IF(J469&gt;0,J469,K469*H469/100),0)</f>
        <v>0</v>
      </c>
      <c r="AA469" s="67" t="n">
        <f aca="false">IF(O469&gt;0,CEILING(R469*P469*X469/Y469*Z469,1),0)</f>
        <v>0</v>
      </c>
      <c r="AB469" s="68" t="n">
        <f aca="false">IF(O469&gt;0,AA469/O469,0)</f>
        <v>0</v>
      </c>
      <c r="AC469" s="66" t="n">
        <f aca="false">'Vstupní data'!W469</f>
        <v>0</v>
      </c>
      <c r="AI469" s="66" t="str">
        <f aca="false">IF(OR('Vstupní data'!T469&gt;0,'Vstupní data'!U469&gt;0),VLOOKUP(I469,'Pril3-drev'!$H$5:$J$83,3,0),"")</f>
        <v/>
      </c>
      <c r="AJ469" s="66" t="n">
        <f aca="false">IF('Vstupní data'!V469="prostokořenný",0,IF('Vstupní data'!V469="krytokořenný","k",IF('Vstupní data'!V469="poloodrostky nebo odrostky, prostokořenné i krytokořenné","po",0)))</f>
        <v>0</v>
      </c>
      <c r="AK469" s="66" t="n">
        <f aca="false">IF(OR('Vstupní data'!T469&gt;0,'Vstupní data'!U469&gt;0),IF(AJ469="k",0.9*VLOOKUP(AI469,'ha-pocty-vyhl'!$A$5:$B$20,2,0),IF(AJ469="po",0.8*VLOOKUP(AI469,'ha-pocty-vyhl'!$A$5:$B$20,2,0),VLOOKUP(AI469,'ha-pocty-vyhl'!$A$5:$B$20,2,0))),0)</f>
        <v>0</v>
      </c>
      <c r="AL469" s="66" t="n">
        <f aca="false">IF(OR('Vstupní data'!T469&gt;0,'Vstupní data'!U469&gt;0),'Vstupní data'!K469*'Vstupní data'!M469/100,0)</f>
        <v>0</v>
      </c>
      <c r="AM469" s="66" t="n">
        <f aca="false">IF(OR('Vstupní data'!T469&gt;0,'Vstupní data'!U469&gt;0),IF('Vstupní data'!T469&gt;0,'Vstupní data'!T469,ROUND(10*'Vstupní data'!U469/AK469,0)),0)</f>
        <v>0</v>
      </c>
      <c r="AN469" s="69" t="n">
        <f aca="false">IF('Vstupní data'!T469&gt;0,   IF('Vstupní data'!T469&lt;=AL469,'Vstupní data'!T469,AL469),   IF(AM469&lt;AL469,AM469,AL469))</f>
        <v>0</v>
      </c>
      <c r="AO469" s="69" t="n">
        <f aca="false">'Vstupní data'!X469</f>
        <v>0</v>
      </c>
      <c r="AP469" s="66" t="n">
        <f aca="false">IF(OR('Vstupní data'!T469&gt;0,'Vstupní data'!U469&gt;0),IF(I469&lt;&gt;0,VLOOKUP(I469,'Pril3-drev'!$H$5:$I$83,2,0),0),0)</f>
        <v>0</v>
      </c>
      <c r="AQ469" s="66" t="n">
        <f aca="false">'Vstupní data'!Y469</f>
        <v>0</v>
      </c>
      <c r="AR469" s="66" t="str">
        <f aca="false">IF(AC469&gt;5,   IF('Vstupní data'!Y469&gt;0,   VLOOKUP(VLOOKUP(CONCATENATE(VLOOKUP(I469,'Pril3-drev'!$H$4:$L$83,5,0),AC469),'Pril3-drev'!$Q$4:$R$2803,2,0),'AVB-BS'!$C$5:$S$29 ,LOOKUP(AQ469,'AVB-BS'!$D$3:$S$3,'AVB-BS'!$D$1:$S$1) ,0 )   ,   IF('Vstupní data'!Z469&gt;0,'Vstupní data'!Z469,0)) , "")</f>
        <v/>
      </c>
      <c r="AS469" s="70" t="str">
        <f aca="false">IF(AC469&gt;5,VLOOKUP(CONCATENATE(AP469,AR469),'Pril1-THLPa'!$H$6:$N$96,4,0),"")</f>
        <v/>
      </c>
      <c r="AT469" s="70" t="str">
        <f aca="false">IF(AC469&gt;5,VLOOKUP(CONCATENATE(AP469,AR469),'Pril1-THLPa'!$H$6:$N$96,5,0),"")</f>
        <v/>
      </c>
      <c r="AU469" s="70" t="str">
        <f aca="false">IF(AC469&gt;5,VLOOKUP(CONCATENATE(AP469,AR469),'Pril1-THLPa'!$H$6:$N$96,6,0),"")</f>
        <v/>
      </c>
      <c r="AV469" s="70" t="str">
        <f aca="false">IF(AC469&gt;5,VLOOKUP(CONCATENATE(AP469,AR469),'Pril1-THLPa'!$H$6:$N$96,7,0),"")</f>
        <v/>
      </c>
      <c r="AW469" s="70" t="str">
        <f aca="false">IF(AC469&gt;5,VLOOKUP(CONCATENATE(AP469,AR469),'Pril1-THLPa'!$H$6:$O$96,8,0),"")</f>
        <v/>
      </c>
      <c r="AX469" s="66" t="n">
        <f aca="false">IF(AC469&gt;0,IF(AND(AC469&gt;0,AC469&lt;=5),VLOOKUP(AP469,'Pril1-THLPa'!$A$6:$F$18,LOOKUP(AC469,'Pril1-THLPa'!$B$5:$F$5,'Pril1-THLPa'!$B$4:$F$4),0),AS469+AT469*(AC469-5)+AU469*POWER(AC469-5,2)+AV469*POWER(AC469-5,3)+AW469*POWER(AC469-5,4)),0)</f>
        <v>0</v>
      </c>
      <c r="AY469" s="71"/>
      <c r="AZ469" s="66" t="n">
        <f aca="false">'Vstupní data'!AA469</f>
        <v>0</v>
      </c>
      <c r="BA469" s="66" t="n">
        <f aca="false">IF(OR('Vstupní data'!T469&gt;0,'Vstupní data'!U469&gt;0),IF(AC469&lt;&gt;"",AX469*AO469/10*(100+AZ469)/100,0),0)</f>
        <v>0</v>
      </c>
      <c r="BB469" s="67" t="n">
        <f aca="false">IF(AC469&lt;&gt;"",ROUND(BA469*AN469,0),0)</f>
        <v>0</v>
      </c>
      <c r="BC469" s="68" t="str">
        <f aca="false">IF(AE469&gt;0,BB469/AE469,"")</f>
        <v/>
      </c>
      <c r="BD469" s="66" t="n">
        <f aca="false">'Vstupní data'!AE469</f>
        <v>0</v>
      </c>
      <c r="BF469" s="66" t="n">
        <f aca="false">'Vstupní data'!AC469</f>
        <v>0</v>
      </c>
      <c r="BH469" s="66" t="n">
        <f aca="false">'Vstupní data'!AD469</f>
        <v>0</v>
      </c>
      <c r="BI469" s="66" t="n">
        <f aca="false">'Vstupní data'!AF469</f>
        <v>0</v>
      </c>
      <c r="BJ469" s="69" t="n">
        <f aca="false">'Vstupní data'!AG469</f>
        <v>0</v>
      </c>
      <c r="BK469" s="69" t="n">
        <f aca="false">IF(BF469&lt;&gt;0,VLOOKUP(I469,'Pril3-drev'!$H$5:$I$83,2,0),0)</f>
        <v>0</v>
      </c>
      <c r="BL469" s="69" t="n">
        <f aca="false">IF(BF469&lt;&gt;0,VLOOKUP(BK469,'Pril3-drev'!$A$5:$C$17,3,0),0)</f>
        <v>0</v>
      </c>
      <c r="BM469" s="69" t="n">
        <f aca="false">'Vstupní data'!AH469</f>
        <v>0</v>
      </c>
      <c r="BN469" s="69" t="n">
        <f aca="false">IF('Vstupní data'!AH469&gt;0,   VLOOKUP(VLOOKUP(CONCATENATE(VLOOKUP(I469,'Pril3-drev'!$H$4:$L$83,5,0),BD469),'Pril3-drev'!$Q$4:$R$2803,2,0),'AVB-BS'!$C$5:$S$29 ,LOOKUP(BM469,'AVB-BS'!$D$3:$S$3,'AVB-BS'!$D$1:$S$1) ,0 )   ,   IF('Vstupní data'!AI469&gt;0,'Vstupní data'!AI469,0))</f>
        <v>0</v>
      </c>
      <c r="BO469" s="69" t="str">
        <f aca="false">IF(BX469&gt;5,VLOOKUP(CONCATENATE(BK469,BN469),'Pril1-THLPa'!$H$6:$N$96,4,0),"")</f>
        <v/>
      </c>
      <c r="BP469" s="69" t="str">
        <f aca="false">IF(BX469&gt;5,VLOOKUP(CONCATENATE(BK469,BN469),'Pril1-THLPa'!$H$6:$N$96,5,0),"")</f>
        <v/>
      </c>
      <c r="BQ469" s="69" t="str">
        <f aca="false">IF(BX469&gt;5,VLOOKUP(CONCATENATE(BK469,BN469),'Pril1-THLPa'!$H$6:$N$96,6,0),"")</f>
        <v/>
      </c>
      <c r="BR469" s="69" t="str">
        <f aca="false">IF(BX469&gt;5,VLOOKUP(CONCATENATE(BK469,BN469),'Pril1-THLPa'!$H$6:$N$96,7,0),"")</f>
        <v/>
      </c>
      <c r="BS469" s="69" t="str">
        <f aca="false">IF(BX469&gt;5,VLOOKUP(CONCATENATE(BK469,BN469),'Pril1-THLPa'!$H$6:$O$96,8,0),"")</f>
        <v/>
      </c>
      <c r="BT469" s="69" t="str">
        <f aca="false">IF(BF469&gt;0, IF(BK469="smrk",  VLOOKUP(VLOOKUP(BD469,'Pril9-K3'!$L$8:$M$207,2,0),'Pril9-K3'!$A$8:$J$16,LOOKUP(BN469,'Pril9-K3'!$A$7:$J$7,'Pril9-K3'!$A$5:$J$5),0), IF(AND(BK469&lt;&gt;"smrk",'Vstupní data'!AK469&lt;&gt;""),'Vstupní data'!AK469,   VLOOKUP(VLOOKUP(BD469,'Pril9-K3'!$L$8:$M$207,2,0),'Pril9-K3'!$A$8:$J$16,LOOKUP(BN469,'Pril9-K3'!$A$7:$J$7,'Pril9-K3'!$A$5:$J$5),0)   )),   "")</f>
        <v/>
      </c>
      <c r="BV469" s="69" t="n">
        <f aca="false">'Vstupní data'!AJ469</f>
        <v>0</v>
      </c>
      <c r="BW469" s="69" t="n">
        <f aca="false">IF(BF469&gt;0,IF(J469&gt;0,J469,K469*H469/100),0)</f>
        <v>0</v>
      </c>
      <c r="BX469" s="69" t="n">
        <f aca="false">IF(BF469&gt;0,IF(BJ469&gt;BL469,BL469,BJ469),0)</f>
        <v>0</v>
      </c>
      <c r="BY469" s="69" t="n">
        <f aca="false">IF(BD469=0,0,IF(AND(BX469&gt;0,BX469&lt;=5),  IF(AND(BX469&gt;0,BX469&lt;=5),VLOOKUP(BK469,'Pril1-THLPa'!$A$6:$F$18,IF(AND(BX469&gt;0,BX469&lt;=5),LOOKUP(BX469,'Pril1-THLPa'!$B$5:$F$5,'Pril1-THLPa'!$B$4:$F$4),""),0),""),  IF(BX469&gt;5,BO469+BP469*(BX469-5)+BQ469*POWER(BX469-5,2)+BR469*POWER(BX469-5,3)+BS469*POWER(BX469-5,4),"")))</f>
        <v>0</v>
      </c>
      <c r="BZ469" s="69" t="n">
        <f aca="false">IF(BY469&gt;0,BY469*BI469/10*BW469*(100+BV469)/100,0)</f>
        <v>0</v>
      </c>
      <c r="CA469" s="69" t="n">
        <f aca="false">IF(BD469&gt;0,BX469-IF(BD469&gt;BX469,BX469,BD469),0)</f>
        <v>0</v>
      </c>
      <c r="CB469" s="69" t="n">
        <f aca="false">POWER(1.01,CA469)</f>
        <v>1</v>
      </c>
      <c r="CC469" s="69" t="n">
        <f aca="false">IF(BF469&gt;0,IF(BF469&gt;BH469,1,BF469/BH469),0)</f>
        <v>0</v>
      </c>
      <c r="CD469" s="72" t="n">
        <f aca="false">IF(BD469=0,0,IF(BF469&gt;0,ROUND(IF(CB469&lt;&gt;0,BZ469*BT469*1/CB469*CC469,0),0),0))</f>
        <v>0</v>
      </c>
      <c r="CE469" s="73" t="str">
        <f aca="false">IF(BF469&gt;0,IF(BF469&gt;BH469,CD469/BF469,CD469/BH469),"")</f>
        <v/>
      </c>
      <c r="CF469" s="69" t="n">
        <f aca="false">'Vstupní data'!AM469</f>
        <v>0</v>
      </c>
      <c r="CG469" s="69" t="n">
        <f aca="false">'Vstupní data'!AN469</f>
        <v>0</v>
      </c>
      <c r="CH469" s="69" t="n">
        <f aca="false">'Vstupní data'!AO469</f>
        <v>0</v>
      </c>
      <c r="CI469" s="69" t="n">
        <f aca="false">'Vstupní data'!AP469</f>
        <v>0</v>
      </c>
      <c r="CJ469" s="72" t="n">
        <f aca="false">ROUND(CH469*CI469,0)</f>
        <v>0</v>
      </c>
      <c r="CK469" s="74" t="str">
        <f aca="false">IF(OR(AA469&gt;0,BB469&gt;0,CD469&gt;0,CJ469&gt;0),AA469+BB469+CD469+CJ469,"")</f>
        <v/>
      </c>
    </row>
    <row r="470" customFormat="false" ht="12.8" hidden="false" customHeight="false" outlineLevel="0" collapsed="false">
      <c r="A470" s="66" t="n">
        <f aca="false">'Vstupní data'!A470</f>
        <v>0</v>
      </c>
      <c r="F470" s="66" t="str">
        <f aca="false">CONCATENATE('Vstupní data'!F470,'Vstupní data'!G470,'Vstupní data'!H470,'Vstupní data'!I470)</f>
        <v/>
      </c>
      <c r="G470" s="66"/>
      <c r="H470" s="66" t="n">
        <f aca="false">'Vstupní data'!K470</f>
        <v>0</v>
      </c>
      <c r="I470" s="66" t="n">
        <f aca="false">'Vstupní data'!L470</f>
        <v>0</v>
      </c>
      <c r="J470" s="66" t="n">
        <f aca="false">'Vstupní data'!K470*'Vstupní data'!M470/100</f>
        <v>0</v>
      </c>
      <c r="L470" s="66" t="n">
        <f aca="false">IF('Vstupní data'!N470="prostokořenný",0,IF('Vstupní data'!N470="krytokořenný","k",IF('Vstupní data'!N470="poloodrostky nebo odrostky, prostokořenné i krytokořenné","po",0)))</f>
        <v>0</v>
      </c>
      <c r="N470" s="66"/>
      <c r="O470" s="66" t="n">
        <f aca="false">'Vstupní data'!O470</f>
        <v>0</v>
      </c>
      <c r="P470" s="66" t="n">
        <f aca="false">IF(O470&gt;0,VLOOKUP(CONCATENATE(VLOOKUP(I470,'Pril3-drev'!$H$5:$K$83,4,0),"-",'Vstupní data'!R470),K2!$C$15:$D$23,2,0),0)</f>
        <v>0</v>
      </c>
      <c r="Q470" s="66" t="n">
        <f aca="false">IF(O470&gt;0,VLOOKUP(I470,'Pril3-drev'!$H$5:$I$83,2,0),0)</f>
        <v>0</v>
      </c>
      <c r="R470" s="66" t="n">
        <f aca="false">IF(Q470&gt;0,VLOOKUP(Q470,'Pril6-okus'!$A$5:$B$17,2,0),0)</f>
        <v>0</v>
      </c>
      <c r="S470" s="66" t="n">
        <f aca="false">IF(O470&gt;0,VLOOKUP(I470,'Pril3-drev'!$H$5:$J$83,3,0),0)</f>
        <v>0</v>
      </c>
      <c r="T470" s="66" t="str">
        <f aca="false">IF(O470&gt;0,IF(L470="k",0.9*VLOOKUP(S470,'ha-pocty-vyhl'!$A$5:$B$20,2,0),IF(L470="po",0.8*VLOOKUP(S470,'ha-pocty-vyhl'!$A$5:$B$20,2,0),VLOOKUP(S470,'ha-pocty-vyhl'!$A$5:$B$20,2,0))),"")</f>
        <v/>
      </c>
      <c r="U470" s="66" t="n">
        <f aca="false">'Vstupní data'!P470</f>
        <v>0</v>
      </c>
      <c r="V470" s="66" t="n">
        <f aca="false">IF(O470&gt;0,1.3*T470*1000*Z470/10000,0)</f>
        <v>0</v>
      </c>
      <c r="W470" s="66" t="n">
        <f aca="false">IF(O470&gt;0,1.3*T470*1000*Z470/10000,0)</f>
        <v>0</v>
      </c>
      <c r="X470" s="66" t="n">
        <f aca="false">IF(O470&gt;0,IF(O470&gt;V470,V470,O470),0)</f>
        <v>0</v>
      </c>
      <c r="Y470" s="66" t="n">
        <f aca="false">IF(O470&gt;0,IF(IF(U470&gt;W470,W470,U470)&lt;X470,W470,IF(U470&gt;W470,W470,U470)),0)</f>
        <v>0</v>
      </c>
      <c r="Z470" s="66" t="n">
        <f aca="false">IF(O470&gt;0,IF(J470&gt;0,J470,K470*H470/100),0)</f>
        <v>0</v>
      </c>
      <c r="AA470" s="67" t="n">
        <f aca="false">IF(O470&gt;0,CEILING(R470*P470*X470/Y470*Z470,1),0)</f>
        <v>0</v>
      </c>
      <c r="AB470" s="68" t="n">
        <f aca="false">IF(O470&gt;0,AA470/O470,0)</f>
        <v>0</v>
      </c>
      <c r="AC470" s="66" t="n">
        <f aca="false">'Vstupní data'!W470</f>
        <v>0</v>
      </c>
      <c r="AI470" s="66" t="str">
        <f aca="false">IF(OR('Vstupní data'!T470&gt;0,'Vstupní data'!U470&gt;0),VLOOKUP(I470,'Pril3-drev'!$H$5:$J$83,3,0),"")</f>
        <v/>
      </c>
      <c r="AJ470" s="66" t="n">
        <f aca="false">IF('Vstupní data'!V470="prostokořenný",0,IF('Vstupní data'!V470="krytokořenný","k",IF('Vstupní data'!V470="poloodrostky nebo odrostky, prostokořenné i krytokořenné","po",0)))</f>
        <v>0</v>
      </c>
      <c r="AK470" s="66" t="n">
        <f aca="false">IF(OR('Vstupní data'!T470&gt;0,'Vstupní data'!U470&gt;0),IF(AJ470="k",0.9*VLOOKUP(AI470,'ha-pocty-vyhl'!$A$5:$B$20,2,0),IF(AJ470="po",0.8*VLOOKUP(AI470,'ha-pocty-vyhl'!$A$5:$B$20,2,0),VLOOKUP(AI470,'ha-pocty-vyhl'!$A$5:$B$20,2,0))),0)</f>
        <v>0</v>
      </c>
      <c r="AL470" s="66" t="n">
        <f aca="false">IF(OR('Vstupní data'!T470&gt;0,'Vstupní data'!U470&gt;0),'Vstupní data'!K470*'Vstupní data'!M470/100,0)</f>
        <v>0</v>
      </c>
      <c r="AM470" s="66" t="n">
        <f aca="false">IF(OR('Vstupní data'!T470&gt;0,'Vstupní data'!U470&gt;0),IF('Vstupní data'!T470&gt;0,'Vstupní data'!T470,ROUND(10*'Vstupní data'!U470/AK470,0)),0)</f>
        <v>0</v>
      </c>
      <c r="AN470" s="69" t="n">
        <f aca="false">IF('Vstupní data'!T470&gt;0,   IF('Vstupní data'!T470&lt;=AL470,'Vstupní data'!T470,AL470),   IF(AM470&lt;AL470,AM470,AL470))</f>
        <v>0</v>
      </c>
      <c r="AO470" s="69" t="n">
        <f aca="false">'Vstupní data'!X470</f>
        <v>0</v>
      </c>
      <c r="AP470" s="66" t="n">
        <f aca="false">IF(OR('Vstupní data'!T470&gt;0,'Vstupní data'!U470&gt;0),IF(I470&lt;&gt;0,VLOOKUP(I470,'Pril3-drev'!$H$5:$I$83,2,0),0),0)</f>
        <v>0</v>
      </c>
      <c r="AQ470" s="66" t="n">
        <f aca="false">'Vstupní data'!Y470</f>
        <v>0</v>
      </c>
      <c r="AR470" s="66" t="str">
        <f aca="false">IF(AC470&gt;5,   IF('Vstupní data'!Y470&gt;0,   VLOOKUP(VLOOKUP(CONCATENATE(VLOOKUP(I470,'Pril3-drev'!$H$4:$L$83,5,0),AC470),'Pril3-drev'!$Q$4:$R$2803,2,0),'AVB-BS'!$C$5:$S$29 ,LOOKUP(AQ470,'AVB-BS'!$D$3:$S$3,'AVB-BS'!$D$1:$S$1) ,0 )   ,   IF('Vstupní data'!Z470&gt;0,'Vstupní data'!Z470,0)) , "")</f>
        <v/>
      </c>
      <c r="AS470" s="70" t="str">
        <f aca="false">IF(AC470&gt;5,VLOOKUP(CONCATENATE(AP470,AR470),'Pril1-THLPa'!$H$6:$N$96,4,0),"")</f>
        <v/>
      </c>
      <c r="AT470" s="70" t="str">
        <f aca="false">IF(AC470&gt;5,VLOOKUP(CONCATENATE(AP470,AR470),'Pril1-THLPa'!$H$6:$N$96,5,0),"")</f>
        <v/>
      </c>
      <c r="AU470" s="70" t="str">
        <f aca="false">IF(AC470&gt;5,VLOOKUP(CONCATENATE(AP470,AR470),'Pril1-THLPa'!$H$6:$N$96,6,0),"")</f>
        <v/>
      </c>
      <c r="AV470" s="70" t="str">
        <f aca="false">IF(AC470&gt;5,VLOOKUP(CONCATENATE(AP470,AR470),'Pril1-THLPa'!$H$6:$N$96,7,0),"")</f>
        <v/>
      </c>
      <c r="AW470" s="70" t="str">
        <f aca="false">IF(AC470&gt;5,VLOOKUP(CONCATENATE(AP470,AR470),'Pril1-THLPa'!$H$6:$O$96,8,0),"")</f>
        <v/>
      </c>
      <c r="AX470" s="66" t="n">
        <f aca="false">IF(AC470&gt;0,IF(AND(AC470&gt;0,AC470&lt;=5),VLOOKUP(AP470,'Pril1-THLPa'!$A$6:$F$18,LOOKUP(AC470,'Pril1-THLPa'!$B$5:$F$5,'Pril1-THLPa'!$B$4:$F$4),0),AS470+AT470*(AC470-5)+AU470*POWER(AC470-5,2)+AV470*POWER(AC470-5,3)+AW470*POWER(AC470-5,4)),0)</f>
        <v>0</v>
      </c>
      <c r="AY470" s="71"/>
      <c r="AZ470" s="66" t="n">
        <f aca="false">'Vstupní data'!AA470</f>
        <v>0</v>
      </c>
      <c r="BA470" s="66" t="n">
        <f aca="false">IF(OR('Vstupní data'!T470&gt;0,'Vstupní data'!U470&gt;0),IF(AC470&lt;&gt;"",AX470*AO470/10*(100+AZ470)/100,0),0)</f>
        <v>0</v>
      </c>
      <c r="BB470" s="67" t="n">
        <f aca="false">IF(AC470&lt;&gt;"",ROUND(BA470*AN470,0),0)</f>
        <v>0</v>
      </c>
      <c r="BC470" s="68" t="str">
        <f aca="false">IF(AE470&gt;0,BB470/AE470,"")</f>
        <v/>
      </c>
      <c r="BD470" s="66" t="n">
        <f aca="false">'Vstupní data'!AE470</f>
        <v>0</v>
      </c>
      <c r="BF470" s="66" t="n">
        <f aca="false">'Vstupní data'!AC470</f>
        <v>0</v>
      </c>
      <c r="BH470" s="66" t="n">
        <f aca="false">'Vstupní data'!AD470</f>
        <v>0</v>
      </c>
      <c r="BI470" s="66" t="n">
        <f aca="false">'Vstupní data'!AF470</f>
        <v>0</v>
      </c>
      <c r="BJ470" s="69" t="n">
        <f aca="false">'Vstupní data'!AG470</f>
        <v>0</v>
      </c>
      <c r="BK470" s="69" t="n">
        <f aca="false">IF(BF470&lt;&gt;0,VLOOKUP(I470,'Pril3-drev'!$H$5:$I$83,2,0),0)</f>
        <v>0</v>
      </c>
      <c r="BL470" s="69" t="n">
        <f aca="false">IF(BF470&lt;&gt;0,VLOOKUP(BK470,'Pril3-drev'!$A$5:$C$17,3,0),0)</f>
        <v>0</v>
      </c>
      <c r="BM470" s="69" t="n">
        <f aca="false">'Vstupní data'!AH470</f>
        <v>0</v>
      </c>
      <c r="BN470" s="69" t="n">
        <f aca="false">IF('Vstupní data'!AH470&gt;0,   VLOOKUP(VLOOKUP(CONCATENATE(VLOOKUP(I470,'Pril3-drev'!$H$4:$L$83,5,0),BD470),'Pril3-drev'!$Q$4:$R$2803,2,0),'AVB-BS'!$C$5:$S$29 ,LOOKUP(BM470,'AVB-BS'!$D$3:$S$3,'AVB-BS'!$D$1:$S$1) ,0 )   ,   IF('Vstupní data'!AI470&gt;0,'Vstupní data'!AI470,0))</f>
        <v>0</v>
      </c>
      <c r="BO470" s="69" t="str">
        <f aca="false">IF(BX470&gt;5,VLOOKUP(CONCATENATE(BK470,BN470),'Pril1-THLPa'!$H$6:$N$96,4,0),"")</f>
        <v/>
      </c>
      <c r="BP470" s="69" t="str">
        <f aca="false">IF(BX470&gt;5,VLOOKUP(CONCATENATE(BK470,BN470),'Pril1-THLPa'!$H$6:$N$96,5,0),"")</f>
        <v/>
      </c>
      <c r="BQ470" s="69" t="str">
        <f aca="false">IF(BX470&gt;5,VLOOKUP(CONCATENATE(BK470,BN470),'Pril1-THLPa'!$H$6:$N$96,6,0),"")</f>
        <v/>
      </c>
      <c r="BR470" s="69" t="str">
        <f aca="false">IF(BX470&gt;5,VLOOKUP(CONCATENATE(BK470,BN470),'Pril1-THLPa'!$H$6:$N$96,7,0),"")</f>
        <v/>
      </c>
      <c r="BS470" s="69" t="str">
        <f aca="false">IF(BX470&gt;5,VLOOKUP(CONCATENATE(BK470,BN470),'Pril1-THLPa'!$H$6:$O$96,8,0),"")</f>
        <v/>
      </c>
      <c r="BT470" s="69" t="str">
        <f aca="false">IF(BF470&gt;0, IF(BK470="smrk",  VLOOKUP(VLOOKUP(BD470,'Pril9-K3'!$L$8:$M$207,2,0),'Pril9-K3'!$A$8:$J$16,LOOKUP(BN470,'Pril9-K3'!$A$7:$J$7,'Pril9-K3'!$A$5:$J$5),0), IF(AND(BK470&lt;&gt;"smrk",'Vstupní data'!AK470&lt;&gt;""),'Vstupní data'!AK470,   VLOOKUP(VLOOKUP(BD470,'Pril9-K3'!$L$8:$M$207,2,0),'Pril9-K3'!$A$8:$J$16,LOOKUP(BN470,'Pril9-K3'!$A$7:$J$7,'Pril9-K3'!$A$5:$J$5),0)   )),   "")</f>
        <v/>
      </c>
      <c r="BV470" s="69" t="n">
        <f aca="false">'Vstupní data'!AJ470</f>
        <v>0</v>
      </c>
      <c r="BW470" s="69" t="n">
        <f aca="false">IF(BF470&gt;0,IF(J470&gt;0,J470,K470*H470/100),0)</f>
        <v>0</v>
      </c>
      <c r="BX470" s="69" t="n">
        <f aca="false">IF(BF470&gt;0,IF(BJ470&gt;BL470,BL470,BJ470),0)</f>
        <v>0</v>
      </c>
      <c r="BY470" s="69" t="n">
        <f aca="false">IF(BD470=0,0,IF(AND(BX470&gt;0,BX470&lt;=5),  IF(AND(BX470&gt;0,BX470&lt;=5),VLOOKUP(BK470,'Pril1-THLPa'!$A$6:$F$18,IF(AND(BX470&gt;0,BX470&lt;=5),LOOKUP(BX470,'Pril1-THLPa'!$B$5:$F$5,'Pril1-THLPa'!$B$4:$F$4),""),0),""),  IF(BX470&gt;5,BO470+BP470*(BX470-5)+BQ470*POWER(BX470-5,2)+BR470*POWER(BX470-5,3)+BS470*POWER(BX470-5,4),"")))</f>
        <v>0</v>
      </c>
      <c r="BZ470" s="69" t="n">
        <f aca="false">IF(BY470&gt;0,BY470*BI470/10*BW470*(100+BV470)/100,0)</f>
        <v>0</v>
      </c>
      <c r="CA470" s="69" t="n">
        <f aca="false">IF(BD470&gt;0,BX470-IF(BD470&gt;BX470,BX470,BD470),0)</f>
        <v>0</v>
      </c>
      <c r="CB470" s="69" t="n">
        <f aca="false">POWER(1.01,CA470)</f>
        <v>1</v>
      </c>
      <c r="CC470" s="69" t="n">
        <f aca="false">IF(BF470&gt;0,IF(BF470&gt;BH470,1,BF470/BH470),0)</f>
        <v>0</v>
      </c>
      <c r="CD470" s="72" t="n">
        <f aca="false">IF(BD470=0,0,IF(BF470&gt;0,ROUND(IF(CB470&lt;&gt;0,BZ470*BT470*1/CB470*CC470,0),0),0))</f>
        <v>0</v>
      </c>
      <c r="CE470" s="73" t="str">
        <f aca="false">IF(BF470&gt;0,IF(BF470&gt;BH470,CD470/BF470,CD470/BH470),"")</f>
        <v/>
      </c>
      <c r="CF470" s="69" t="n">
        <f aca="false">'Vstupní data'!AM470</f>
        <v>0</v>
      </c>
      <c r="CG470" s="69" t="n">
        <f aca="false">'Vstupní data'!AN470</f>
        <v>0</v>
      </c>
      <c r="CH470" s="69" t="n">
        <f aca="false">'Vstupní data'!AO470</f>
        <v>0</v>
      </c>
      <c r="CI470" s="69" t="n">
        <f aca="false">'Vstupní data'!AP470</f>
        <v>0</v>
      </c>
      <c r="CJ470" s="72" t="n">
        <f aca="false">ROUND(CH470*CI470,0)</f>
        <v>0</v>
      </c>
      <c r="CK470" s="74" t="str">
        <f aca="false">IF(OR(AA470&gt;0,BB470&gt;0,CD470&gt;0,CJ470&gt;0),AA470+BB470+CD470+CJ470,"")</f>
        <v/>
      </c>
    </row>
    <row r="471" customFormat="false" ht="12.8" hidden="false" customHeight="false" outlineLevel="0" collapsed="false">
      <c r="A471" s="66" t="n">
        <f aca="false">'Vstupní data'!A471</f>
        <v>0</v>
      </c>
      <c r="F471" s="66" t="str">
        <f aca="false">CONCATENATE('Vstupní data'!F471,'Vstupní data'!G471,'Vstupní data'!H471,'Vstupní data'!I471)</f>
        <v/>
      </c>
      <c r="G471" s="66"/>
      <c r="H471" s="66" t="n">
        <f aca="false">'Vstupní data'!K471</f>
        <v>0</v>
      </c>
      <c r="I471" s="66" t="n">
        <f aca="false">'Vstupní data'!L471</f>
        <v>0</v>
      </c>
      <c r="J471" s="66" t="n">
        <f aca="false">'Vstupní data'!K471*'Vstupní data'!M471/100</f>
        <v>0</v>
      </c>
      <c r="L471" s="66" t="n">
        <f aca="false">IF('Vstupní data'!N471="prostokořenný",0,IF('Vstupní data'!N471="krytokořenný","k",IF('Vstupní data'!N471="poloodrostky nebo odrostky, prostokořenné i krytokořenné","po",0)))</f>
        <v>0</v>
      </c>
      <c r="N471" s="66"/>
      <c r="O471" s="66" t="n">
        <f aca="false">'Vstupní data'!O471</f>
        <v>0</v>
      </c>
      <c r="P471" s="66" t="n">
        <f aca="false">IF(O471&gt;0,VLOOKUP(CONCATENATE(VLOOKUP(I471,'Pril3-drev'!$H$5:$K$83,4,0),"-",'Vstupní data'!R471),K2!$C$15:$D$23,2,0),0)</f>
        <v>0</v>
      </c>
      <c r="Q471" s="66" t="n">
        <f aca="false">IF(O471&gt;0,VLOOKUP(I471,'Pril3-drev'!$H$5:$I$83,2,0),0)</f>
        <v>0</v>
      </c>
      <c r="R471" s="66" t="n">
        <f aca="false">IF(Q471&gt;0,VLOOKUP(Q471,'Pril6-okus'!$A$5:$B$17,2,0),0)</f>
        <v>0</v>
      </c>
      <c r="S471" s="66" t="n">
        <f aca="false">IF(O471&gt;0,VLOOKUP(I471,'Pril3-drev'!$H$5:$J$83,3,0),0)</f>
        <v>0</v>
      </c>
      <c r="T471" s="66" t="str">
        <f aca="false">IF(O471&gt;0,IF(L471="k",0.9*VLOOKUP(S471,'ha-pocty-vyhl'!$A$5:$B$20,2,0),IF(L471="po",0.8*VLOOKUP(S471,'ha-pocty-vyhl'!$A$5:$B$20,2,0),VLOOKUP(S471,'ha-pocty-vyhl'!$A$5:$B$20,2,0))),"")</f>
        <v/>
      </c>
      <c r="U471" s="66" t="n">
        <f aca="false">'Vstupní data'!P471</f>
        <v>0</v>
      </c>
      <c r="V471" s="66" t="n">
        <f aca="false">IF(O471&gt;0,1.3*T471*1000*Z471/10000,0)</f>
        <v>0</v>
      </c>
      <c r="W471" s="66" t="n">
        <f aca="false">IF(O471&gt;0,1.3*T471*1000*Z471/10000,0)</f>
        <v>0</v>
      </c>
      <c r="X471" s="66" t="n">
        <f aca="false">IF(O471&gt;0,IF(O471&gt;V471,V471,O471),0)</f>
        <v>0</v>
      </c>
      <c r="Y471" s="66" t="n">
        <f aca="false">IF(O471&gt;0,IF(IF(U471&gt;W471,W471,U471)&lt;X471,W471,IF(U471&gt;W471,W471,U471)),0)</f>
        <v>0</v>
      </c>
      <c r="Z471" s="66" t="n">
        <f aca="false">IF(O471&gt;0,IF(J471&gt;0,J471,K471*H471/100),0)</f>
        <v>0</v>
      </c>
      <c r="AA471" s="67" t="n">
        <f aca="false">IF(O471&gt;0,CEILING(R471*P471*X471/Y471*Z471,1),0)</f>
        <v>0</v>
      </c>
      <c r="AB471" s="68" t="n">
        <f aca="false">IF(O471&gt;0,AA471/O471,0)</f>
        <v>0</v>
      </c>
      <c r="AC471" s="66" t="n">
        <f aca="false">'Vstupní data'!W471</f>
        <v>0</v>
      </c>
      <c r="AI471" s="66" t="str">
        <f aca="false">IF(OR('Vstupní data'!T471&gt;0,'Vstupní data'!U471&gt;0),VLOOKUP(I471,'Pril3-drev'!$H$5:$J$83,3,0),"")</f>
        <v/>
      </c>
      <c r="AJ471" s="66" t="n">
        <f aca="false">IF('Vstupní data'!V471="prostokořenný",0,IF('Vstupní data'!V471="krytokořenný","k",IF('Vstupní data'!V471="poloodrostky nebo odrostky, prostokořenné i krytokořenné","po",0)))</f>
        <v>0</v>
      </c>
      <c r="AK471" s="66" t="n">
        <f aca="false">IF(OR('Vstupní data'!T471&gt;0,'Vstupní data'!U471&gt;0),IF(AJ471="k",0.9*VLOOKUP(AI471,'ha-pocty-vyhl'!$A$5:$B$20,2,0),IF(AJ471="po",0.8*VLOOKUP(AI471,'ha-pocty-vyhl'!$A$5:$B$20,2,0),VLOOKUP(AI471,'ha-pocty-vyhl'!$A$5:$B$20,2,0))),0)</f>
        <v>0</v>
      </c>
      <c r="AL471" s="66" t="n">
        <f aca="false">IF(OR('Vstupní data'!T471&gt;0,'Vstupní data'!U471&gt;0),'Vstupní data'!K471*'Vstupní data'!M471/100,0)</f>
        <v>0</v>
      </c>
      <c r="AM471" s="66" t="n">
        <f aca="false">IF(OR('Vstupní data'!T471&gt;0,'Vstupní data'!U471&gt;0),IF('Vstupní data'!T471&gt;0,'Vstupní data'!T471,ROUND(10*'Vstupní data'!U471/AK471,0)),0)</f>
        <v>0</v>
      </c>
      <c r="AN471" s="69" t="n">
        <f aca="false">IF('Vstupní data'!T471&gt;0,   IF('Vstupní data'!T471&lt;=AL471,'Vstupní data'!T471,AL471),   IF(AM471&lt;AL471,AM471,AL471))</f>
        <v>0</v>
      </c>
      <c r="AO471" s="69" t="n">
        <f aca="false">'Vstupní data'!X471</f>
        <v>0</v>
      </c>
      <c r="AP471" s="66" t="n">
        <f aca="false">IF(OR('Vstupní data'!T471&gt;0,'Vstupní data'!U471&gt;0),IF(I471&lt;&gt;0,VLOOKUP(I471,'Pril3-drev'!$H$5:$I$83,2,0),0),0)</f>
        <v>0</v>
      </c>
      <c r="AQ471" s="66" t="n">
        <f aca="false">'Vstupní data'!Y471</f>
        <v>0</v>
      </c>
      <c r="AR471" s="66" t="str">
        <f aca="false">IF(AC471&gt;5,   IF('Vstupní data'!Y471&gt;0,   VLOOKUP(VLOOKUP(CONCATENATE(VLOOKUP(I471,'Pril3-drev'!$H$4:$L$83,5,0),AC471),'Pril3-drev'!$Q$4:$R$2803,2,0),'AVB-BS'!$C$5:$S$29 ,LOOKUP(AQ471,'AVB-BS'!$D$3:$S$3,'AVB-BS'!$D$1:$S$1) ,0 )   ,   IF('Vstupní data'!Z471&gt;0,'Vstupní data'!Z471,0)) , "")</f>
        <v/>
      </c>
      <c r="AS471" s="70" t="str">
        <f aca="false">IF(AC471&gt;5,VLOOKUP(CONCATENATE(AP471,AR471),'Pril1-THLPa'!$H$6:$N$96,4,0),"")</f>
        <v/>
      </c>
      <c r="AT471" s="70" t="str">
        <f aca="false">IF(AC471&gt;5,VLOOKUP(CONCATENATE(AP471,AR471),'Pril1-THLPa'!$H$6:$N$96,5,0),"")</f>
        <v/>
      </c>
      <c r="AU471" s="70" t="str">
        <f aca="false">IF(AC471&gt;5,VLOOKUP(CONCATENATE(AP471,AR471),'Pril1-THLPa'!$H$6:$N$96,6,0),"")</f>
        <v/>
      </c>
      <c r="AV471" s="70" t="str">
        <f aca="false">IF(AC471&gt;5,VLOOKUP(CONCATENATE(AP471,AR471),'Pril1-THLPa'!$H$6:$N$96,7,0),"")</f>
        <v/>
      </c>
      <c r="AW471" s="70" t="str">
        <f aca="false">IF(AC471&gt;5,VLOOKUP(CONCATENATE(AP471,AR471),'Pril1-THLPa'!$H$6:$O$96,8,0),"")</f>
        <v/>
      </c>
      <c r="AX471" s="66" t="n">
        <f aca="false">IF(AC471&gt;0,IF(AND(AC471&gt;0,AC471&lt;=5),VLOOKUP(AP471,'Pril1-THLPa'!$A$6:$F$18,LOOKUP(AC471,'Pril1-THLPa'!$B$5:$F$5,'Pril1-THLPa'!$B$4:$F$4),0),AS471+AT471*(AC471-5)+AU471*POWER(AC471-5,2)+AV471*POWER(AC471-5,3)+AW471*POWER(AC471-5,4)),0)</f>
        <v>0</v>
      </c>
      <c r="AY471" s="71"/>
      <c r="AZ471" s="66" t="n">
        <f aca="false">'Vstupní data'!AA471</f>
        <v>0</v>
      </c>
      <c r="BA471" s="66" t="n">
        <f aca="false">IF(OR('Vstupní data'!T471&gt;0,'Vstupní data'!U471&gt;0),IF(AC471&lt;&gt;"",AX471*AO471/10*(100+AZ471)/100,0),0)</f>
        <v>0</v>
      </c>
      <c r="BB471" s="67" t="n">
        <f aca="false">IF(AC471&lt;&gt;"",ROUND(BA471*AN471,0),0)</f>
        <v>0</v>
      </c>
      <c r="BC471" s="68" t="str">
        <f aca="false">IF(AE471&gt;0,BB471/AE471,"")</f>
        <v/>
      </c>
      <c r="BD471" s="66" t="n">
        <f aca="false">'Vstupní data'!AE471</f>
        <v>0</v>
      </c>
      <c r="BF471" s="66" t="n">
        <f aca="false">'Vstupní data'!AC471</f>
        <v>0</v>
      </c>
      <c r="BH471" s="66" t="n">
        <f aca="false">'Vstupní data'!AD471</f>
        <v>0</v>
      </c>
      <c r="BI471" s="66" t="n">
        <f aca="false">'Vstupní data'!AF471</f>
        <v>0</v>
      </c>
      <c r="BJ471" s="69" t="n">
        <f aca="false">'Vstupní data'!AG471</f>
        <v>0</v>
      </c>
      <c r="BK471" s="69" t="n">
        <f aca="false">IF(BF471&lt;&gt;0,VLOOKUP(I471,'Pril3-drev'!$H$5:$I$83,2,0),0)</f>
        <v>0</v>
      </c>
      <c r="BL471" s="69" t="n">
        <f aca="false">IF(BF471&lt;&gt;0,VLOOKUP(BK471,'Pril3-drev'!$A$5:$C$17,3,0),0)</f>
        <v>0</v>
      </c>
      <c r="BM471" s="69" t="n">
        <f aca="false">'Vstupní data'!AH471</f>
        <v>0</v>
      </c>
      <c r="BN471" s="69" t="n">
        <f aca="false">IF('Vstupní data'!AH471&gt;0,   VLOOKUP(VLOOKUP(CONCATENATE(VLOOKUP(I471,'Pril3-drev'!$H$4:$L$83,5,0),BD471),'Pril3-drev'!$Q$4:$R$2803,2,0),'AVB-BS'!$C$5:$S$29 ,LOOKUP(BM471,'AVB-BS'!$D$3:$S$3,'AVB-BS'!$D$1:$S$1) ,0 )   ,   IF('Vstupní data'!AI471&gt;0,'Vstupní data'!AI471,0))</f>
        <v>0</v>
      </c>
      <c r="BO471" s="69" t="str">
        <f aca="false">IF(BX471&gt;5,VLOOKUP(CONCATENATE(BK471,BN471),'Pril1-THLPa'!$H$6:$N$96,4,0),"")</f>
        <v/>
      </c>
      <c r="BP471" s="69" t="str">
        <f aca="false">IF(BX471&gt;5,VLOOKUP(CONCATENATE(BK471,BN471),'Pril1-THLPa'!$H$6:$N$96,5,0),"")</f>
        <v/>
      </c>
      <c r="BQ471" s="69" t="str">
        <f aca="false">IF(BX471&gt;5,VLOOKUP(CONCATENATE(BK471,BN471),'Pril1-THLPa'!$H$6:$N$96,6,0),"")</f>
        <v/>
      </c>
      <c r="BR471" s="69" t="str">
        <f aca="false">IF(BX471&gt;5,VLOOKUP(CONCATENATE(BK471,BN471),'Pril1-THLPa'!$H$6:$N$96,7,0),"")</f>
        <v/>
      </c>
      <c r="BS471" s="69" t="str">
        <f aca="false">IF(BX471&gt;5,VLOOKUP(CONCATENATE(BK471,BN471),'Pril1-THLPa'!$H$6:$O$96,8,0),"")</f>
        <v/>
      </c>
      <c r="BT471" s="69" t="str">
        <f aca="false">IF(BF471&gt;0, IF(BK471="smrk",  VLOOKUP(VLOOKUP(BD471,'Pril9-K3'!$L$8:$M$207,2,0),'Pril9-K3'!$A$8:$J$16,LOOKUP(BN471,'Pril9-K3'!$A$7:$J$7,'Pril9-K3'!$A$5:$J$5),0), IF(AND(BK471&lt;&gt;"smrk",'Vstupní data'!AK471&lt;&gt;""),'Vstupní data'!AK471,   VLOOKUP(VLOOKUP(BD471,'Pril9-K3'!$L$8:$M$207,2,0),'Pril9-K3'!$A$8:$J$16,LOOKUP(BN471,'Pril9-K3'!$A$7:$J$7,'Pril9-K3'!$A$5:$J$5),0)   )),   "")</f>
        <v/>
      </c>
      <c r="BV471" s="69" t="n">
        <f aca="false">'Vstupní data'!AJ471</f>
        <v>0</v>
      </c>
      <c r="BW471" s="69" t="n">
        <f aca="false">IF(BF471&gt;0,IF(J471&gt;0,J471,K471*H471/100),0)</f>
        <v>0</v>
      </c>
      <c r="BX471" s="69" t="n">
        <f aca="false">IF(BF471&gt;0,IF(BJ471&gt;BL471,BL471,BJ471),0)</f>
        <v>0</v>
      </c>
      <c r="BY471" s="69" t="n">
        <f aca="false">IF(BD471=0,0,IF(AND(BX471&gt;0,BX471&lt;=5),  IF(AND(BX471&gt;0,BX471&lt;=5),VLOOKUP(BK471,'Pril1-THLPa'!$A$6:$F$18,IF(AND(BX471&gt;0,BX471&lt;=5),LOOKUP(BX471,'Pril1-THLPa'!$B$5:$F$5,'Pril1-THLPa'!$B$4:$F$4),""),0),""),  IF(BX471&gt;5,BO471+BP471*(BX471-5)+BQ471*POWER(BX471-5,2)+BR471*POWER(BX471-5,3)+BS471*POWER(BX471-5,4),"")))</f>
        <v>0</v>
      </c>
      <c r="BZ471" s="69" t="n">
        <f aca="false">IF(BY471&gt;0,BY471*BI471/10*BW471*(100+BV471)/100,0)</f>
        <v>0</v>
      </c>
      <c r="CA471" s="69" t="n">
        <f aca="false">IF(BD471&gt;0,BX471-IF(BD471&gt;BX471,BX471,BD471),0)</f>
        <v>0</v>
      </c>
      <c r="CB471" s="69" t="n">
        <f aca="false">POWER(1.01,CA471)</f>
        <v>1</v>
      </c>
      <c r="CC471" s="69" t="n">
        <f aca="false">IF(BF471&gt;0,IF(BF471&gt;BH471,1,BF471/BH471),0)</f>
        <v>0</v>
      </c>
      <c r="CD471" s="72" t="n">
        <f aca="false">IF(BD471=0,0,IF(BF471&gt;0,ROUND(IF(CB471&lt;&gt;0,BZ471*BT471*1/CB471*CC471,0),0),0))</f>
        <v>0</v>
      </c>
      <c r="CE471" s="73" t="str">
        <f aca="false">IF(BF471&gt;0,IF(BF471&gt;BH471,CD471/BF471,CD471/BH471),"")</f>
        <v/>
      </c>
      <c r="CF471" s="69" t="n">
        <f aca="false">'Vstupní data'!AM471</f>
        <v>0</v>
      </c>
      <c r="CG471" s="69" t="n">
        <f aca="false">'Vstupní data'!AN471</f>
        <v>0</v>
      </c>
      <c r="CH471" s="69" t="n">
        <f aca="false">'Vstupní data'!AO471</f>
        <v>0</v>
      </c>
      <c r="CI471" s="69" t="n">
        <f aca="false">'Vstupní data'!AP471</f>
        <v>0</v>
      </c>
      <c r="CJ471" s="72" t="n">
        <f aca="false">ROUND(CH471*CI471,0)</f>
        <v>0</v>
      </c>
      <c r="CK471" s="74" t="str">
        <f aca="false">IF(OR(AA471&gt;0,BB471&gt;0,CD471&gt;0,CJ471&gt;0),AA471+BB471+CD471+CJ471,"")</f>
        <v/>
      </c>
    </row>
    <row r="472" customFormat="false" ht="12.8" hidden="false" customHeight="false" outlineLevel="0" collapsed="false">
      <c r="A472" s="66" t="n">
        <f aca="false">'Vstupní data'!A472</f>
        <v>0</v>
      </c>
      <c r="F472" s="66" t="str">
        <f aca="false">CONCATENATE('Vstupní data'!F472,'Vstupní data'!G472,'Vstupní data'!H472,'Vstupní data'!I472)</f>
        <v/>
      </c>
      <c r="G472" s="66"/>
      <c r="H472" s="66" t="n">
        <f aca="false">'Vstupní data'!K472</f>
        <v>0</v>
      </c>
      <c r="I472" s="66" t="n">
        <f aca="false">'Vstupní data'!L472</f>
        <v>0</v>
      </c>
      <c r="J472" s="66" t="n">
        <f aca="false">'Vstupní data'!K472*'Vstupní data'!M472/100</f>
        <v>0</v>
      </c>
      <c r="L472" s="66" t="n">
        <f aca="false">IF('Vstupní data'!N472="prostokořenný",0,IF('Vstupní data'!N472="krytokořenný","k",IF('Vstupní data'!N472="poloodrostky nebo odrostky, prostokořenné i krytokořenné","po",0)))</f>
        <v>0</v>
      </c>
      <c r="N472" s="66"/>
      <c r="O472" s="66" t="n">
        <f aca="false">'Vstupní data'!O472</f>
        <v>0</v>
      </c>
      <c r="P472" s="66" t="n">
        <f aca="false">IF(O472&gt;0,VLOOKUP(CONCATENATE(VLOOKUP(I472,'Pril3-drev'!$H$5:$K$83,4,0),"-",'Vstupní data'!R472),K2!$C$15:$D$23,2,0),0)</f>
        <v>0</v>
      </c>
      <c r="Q472" s="66" t="n">
        <f aca="false">IF(O472&gt;0,VLOOKUP(I472,'Pril3-drev'!$H$5:$I$83,2,0),0)</f>
        <v>0</v>
      </c>
      <c r="R472" s="66" t="n">
        <f aca="false">IF(Q472&gt;0,VLOOKUP(Q472,'Pril6-okus'!$A$5:$B$17,2,0),0)</f>
        <v>0</v>
      </c>
      <c r="S472" s="66" t="n">
        <f aca="false">IF(O472&gt;0,VLOOKUP(I472,'Pril3-drev'!$H$5:$J$83,3,0),0)</f>
        <v>0</v>
      </c>
      <c r="T472" s="66" t="str">
        <f aca="false">IF(O472&gt;0,IF(L472="k",0.9*VLOOKUP(S472,'ha-pocty-vyhl'!$A$5:$B$20,2,0),IF(L472="po",0.8*VLOOKUP(S472,'ha-pocty-vyhl'!$A$5:$B$20,2,0),VLOOKUP(S472,'ha-pocty-vyhl'!$A$5:$B$20,2,0))),"")</f>
        <v/>
      </c>
      <c r="U472" s="66" t="n">
        <f aca="false">'Vstupní data'!P472</f>
        <v>0</v>
      </c>
      <c r="V472" s="66" t="n">
        <f aca="false">IF(O472&gt;0,1.3*T472*1000*Z472/10000,0)</f>
        <v>0</v>
      </c>
      <c r="W472" s="66" t="n">
        <f aca="false">IF(O472&gt;0,1.3*T472*1000*Z472/10000,0)</f>
        <v>0</v>
      </c>
      <c r="X472" s="66" t="n">
        <f aca="false">IF(O472&gt;0,IF(O472&gt;V472,V472,O472),0)</f>
        <v>0</v>
      </c>
      <c r="Y472" s="66" t="n">
        <f aca="false">IF(O472&gt;0,IF(IF(U472&gt;W472,W472,U472)&lt;X472,W472,IF(U472&gt;W472,W472,U472)),0)</f>
        <v>0</v>
      </c>
      <c r="Z472" s="66" t="n">
        <f aca="false">IF(O472&gt;0,IF(J472&gt;0,J472,K472*H472/100),0)</f>
        <v>0</v>
      </c>
      <c r="AA472" s="67" t="n">
        <f aca="false">IF(O472&gt;0,CEILING(R472*P472*X472/Y472*Z472,1),0)</f>
        <v>0</v>
      </c>
      <c r="AB472" s="68" t="n">
        <f aca="false">IF(O472&gt;0,AA472/O472,0)</f>
        <v>0</v>
      </c>
      <c r="AC472" s="66" t="n">
        <f aca="false">'Vstupní data'!W472</f>
        <v>0</v>
      </c>
      <c r="AI472" s="66" t="str">
        <f aca="false">IF(OR('Vstupní data'!T472&gt;0,'Vstupní data'!U472&gt;0),VLOOKUP(I472,'Pril3-drev'!$H$5:$J$83,3,0),"")</f>
        <v/>
      </c>
      <c r="AJ472" s="66" t="n">
        <f aca="false">IF('Vstupní data'!V472="prostokořenný",0,IF('Vstupní data'!V472="krytokořenný","k",IF('Vstupní data'!V472="poloodrostky nebo odrostky, prostokořenné i krytokořenné","po",0)))</f>
        <v>0</v>
      </c>
      <c r="AK472" s="66" t="n">
        <f aca="false">IF(OR('Vstupní data'!T472&gt;0,'Vstupní data'!U472&gt;0),IF(AJ472="k",0.9*VLOOKUP(AI472,'ha-pocty-vyhl'!$A$5:$B$20,2,0),IF(AJ472="po",0.8*VLOOKUP(AI472,'ha-pocty-vyhl'!$A$5:$B$20,2,0),VLOOKUP(AI472,'ha-pocty-vyhl'!$A$5:$B$20,2,0))),0)</f>
        <v>0</v>
      </c>
      <c r="AL472" s="66" t="n">
        <f aca="false">IF(OR('Vstupní data'!T472&gt;0,'Vstupní data'!U472&gt;0),'Vstupní data'!K472*'Vstupní data'!M472/100,0)</f>
        <v>0</v>
      </c>
      <c r="AM472" s="66" t="n">
        <f aca="false">IF(OR('Vstupní data'!T472&gt;0,'Vstupní data'!U472&gt;0),IF('Vstupní data'!T472&gt;0,'Vstupní data'!T472,ROUND(10*'Vstupní data'!U472/AK472,0)),0)</f>
        <v>0</v>
      </c>
      <c r="AN472" s="69" t="n">
        <f aca="false">IF('Vstupní data'!T472&gt;0,   IF('Vstupní data'!T472&lt;=AL472,'Vstupní data'!T472,AL472),   IF(AM472&lt;AL472,AM472,AL472))</f>
        <v>0</v>
      </c>
      <c r="AO472" s="69" t="n">
        <f aca="false">'Vstupní data'!X472</f>
        <v>0</v>
      </c>
      <c r="AP472" s="66" t="n">
        <f aca="false">IF(OR('Vstupní data'!T472&gt;0,'Vstupní data'!U472&gt;0),IF(I472&lt;&gt;0,VLOOKUP(I472,'Pril3-drev'!$H$5:$I$83,2,0),0),0)</f>
        <v>0</v>
      </c>
      <c r="AQ472" s="66" t="n">
        <f aca="false">'Vstupní data'!Y472</f>
        <v>0</v>
      </c>
      <c r="AR472" s="66" t="str">
        <f aca="false">IF(AC472&gt;5,   IF('Vstupní data'!Y472&gt;0,   VLOOKUP(VLOOKUP(CONCATENATE(VLOOKUP(I472,'Pril3-drev'!$H$4:$L$83,5,0),AC472),'Pril3-drev'!$Q$4:$R$2803,2,0),'AVB-BS'!$C$5:$S$29 ,LOOKUP(AQ472,'AVB-BS'!$D$3:$S$3,'AVB-BS'!$D$1:$S$1) ,0 )   ,   IF('Vstupní data'!Z472&gt;0,'Vstupní data'!Z472,0)) , "")</f>
        <v/>
      </c>
      <c r="AS472" s="70" t="str">
        <f aca="false">IF(AC472&gt;5,VLOOKUP(CONCATENATE(AP472,AR472),'Pril1-THLPa'!$H$6:$N$96,4,0),"")</f>
        <v/>
      </c>
      <c r="AT472" s="70" t="str">
        <f aca="false">IF(AC472&gt;5,VLOOKUP(CONCATENATE(AP472,AR472),'Pril1-THLPa'!$H$6:$N$96,5,0),"")</f>
        <v/>
      </c>
      <c r="AU472" s="70" t="str">
        <f aca="false">IF(AC472&gt;5,VLOOKUP(CONCATENATE(AP472,AR472),'Pril1-THLPa'!$H$6:$N$96,6,0),"")</f>
        <v/>
      </c>
      <c r="AV472" s="70" t="str">
        <f aca="false">IF(AC472&gt;5,VLOOKUP(CONCATENATE(AP472,AR472),'Pril1-THLPa'!$H$6:$N$96,7,0),"")</f>
        <v/>
      </c>
      <c r="AW472" s="70" t="str">
        <f aca="false">IF(AC472&gt;5,VLOOKUP(CONCATENATE(AP472,AR472),'Pril1-THLPa'!$H$6:$O$96,8,0),"")</f>
        <v/>
      </c>
      <c r="AX472" s="66" t="n">
        <f aca="false">IF(AC472&gt;0,IF(AND(AC472&gt;0,AC472&lt;=5),VLOOKUP(AP472,'Pril1-THLPa'!$A$6:$F$18,LOOKUP(AC472,'Pril1-THLPa'!$B$5:$F$5,'Pril1-THLPa'!$B$4:$F$4),0),AS472+AT472*(AC472-5)+AU472*POWER(AC472-5,2)+AV472*POWER(AC472-5,3)+AW472*POWER(AC472-5,4)),0)</f>
        <v>0</v>
      </c>
      <c r="AY472" s="71"/>
      <c r="AZ472" s="66" t="n">
        <f aca="false">'Vstupní data'!AA472</f>
        <v>0</v>
      </c>
      <c r="BA472" s="66" t="n">
        <f aca="false">IF(OR('Vstupní data'!T472&gt;0,'Vstupní data'!U472&gt;0),IF(AC472&lt;&gt;"",AX472*AO472/10*(100+AZ472)/100,0),0)</f>
        <v>0</v>
      </c>
      <c r="BB472" s="67" t="n">
        <f aca="false">IF(AC472&lt;&gt;"",ROUND(BA472*AN472,0),0)</f>
        <v>0</v>
      </c>
      <c r="BC472" s="68" t="str">
        <f aca="false">IF(AE472&gt;0,BB472/AE472,"")</f>
        <v/>
      </c>
      <c r="BD472" s="66" t="n">
        <f aca="false">'Vstupní data'!AE472</f>
        <v>0</v>
      </c>
      <c r="BF472" s="66" t="n">
        <f aca="false">'Vstupní data'!AC472</f>
        <v>0</v>
      </c>
      <c r="BH472" s="66" t="n">
        <f aca="false">'Vstupní data'!AD472</f>
        <v>0</v>
      </c>
      <c r="BI472" s="66" t="n">
        <f aca="false">'Vstupní data'!AF472</f>
        <v>0</v>
      </c>
      <c r="BJ472" s="69" t="n">
        <f aca="false">'Vstupní data'!AG472</f>
        <v>0</v>
      </c>
      <c r="BK472" s="69" t="n">
        <f aca="false">IF(BF472&lt;&gt;0,VLOOKUP(I472,'Pril3-drev'!$H$5:$I$83,2,0),0)</f>
        <v>0</v>
      </c>
      <c r="BL472" s="69" t="n">
        <f aca="false">IF(BF472&lt;&gt;0,VLOOKUP(BK472,'Pril3-drev'!$A$5:$C$17,3,0),0)</f>
        <v>0</v>
      </c>
      <c r="BM472" s="69" t="n">
        <f aca="false">'Vstupní data'!AH472</f>
        <v>0</v>
      </c>
      <c r="BN472" s="69" t="n">
        <f aca="false">IF('Vstupní data'!AH472&gt;0,   VLOOKUP(VLOOKUP(CONCATENATE(VLOOKUP(I472,'Pril3-drev'!$H$4:$L$83,5,0),BD472),'Pril3-drev'!$Q$4:$R$2803,2,0),'AVB-BS'!$C$5:$S$29 ,LOOKUP(BM472,'AVB-BS'!$D$3:$S$3,'AVB-BS'!$D$1:$S$1) ,0 )   ,   IF('Vstupní data'!AI472&gt;0,'Vstupní data'!AI472,0))</f>
        <v>0</v>
      </c>
      <c r="BO472" s="69" t="str">
        <f aca="false">IF(BX472&gt;5,VLOOKUP(CONCATENATE(BK472,BN472),'Pril1-THLPa'!$H$6:$N$96,4,0),"")</f>
        <v/>
      </c>
      <c r="BP472" s="69" t="str">
        <f aca="false">IF(BX472&gt;5,VLOOKUP(CONCATENATE(BK472,BN472),'Pril1-THLPa'!$H$6:$N$96,5,0),"")</f>
        <v/>
      </c>
      <c r="BQ472" s="69" t="str">
        <f aca="false">IF(BX472&gt;5,VLOOKUP(CONCATENATE(BK472,BN472),'Pril1-THLPa'!$H$6:$N$96,6,0),"")</f>
        <v/>
      </c>
      <c r="BR472" s="69" t="str">
        <f aca="false">IF(BX472&gt;5,VLOOKUP(CONCATENATE(BK472,BN472),'Pril1-THLPa'!$H$6:$N$96,7,0),"")</f>
        <v/>
      </c>
      <c r="BS472" s="69" t="str">
        <f aca="false">IF(BX472&gt;5,VLOOKUP(CONCATENATE(BK472,BN472),'Pril1-THLPa'!$H$6:$O$96,8,0),"")</f>
        <v/>
      </c>
      <c r="BT472" s="69" t="str">
        <f aca="false">IF(BF472&gt;0, IF(BK472="smrk",  VLOOKUP(VLOOKUP(BD472,'Pril9-K3'!$L$8:$M$207,2,0),'Pril9-K3'!$A$8:$J$16,LOOKUP(BN472,'Pril9-K3'!$A$7:$J$7,'Pril9-K3'!$A$5:$J$5),0), IF(AND(BK472&lt;&gt;"smrk",'Vstupní data'!AK472&lt;&gt;""),'Vstupní data'!AK472,   VLOOKUP(VLOOKUP(BD472,'Pril9-K3'!$L$8:$M$207,2,0),'Pril9-K3'!$A$8:$J$16,LOOKUP(BN472,'Pril9-K3'!$A$7:$J$7,'Pril9-K3'!$A$5:$J$5),0)   )),   "")</f>
        <v/>
      </c>
      <c r="BV472" s="69" t="n">
        <f aca="false">'Vstupní data'!AJ472</f>
        <v>0</v>
      </c>
      <c r="BW472" s="69" t="n">
        <f aca="false">IF(BF472&gt;0,IF(J472&gt;0,J472,K472*H472/100),0)</f>
        <v>0</v>
      </c>
      <c r="BX472" s="69" t="n">
        <f aca="false">IF(BF472&gt;0,IF(BJ472&gt;BL472,BL472,BJ472),0)</f>
        <v>0</v>
      </c>
      <c r="BY472" s="69" t="n">
        <f aca="false">IF(BD472=0,0,IF(AND(BX472&gt;0,BX472&lt;=5),  IF(AND(BX472&gt;0,BX472&lt;=5),VLOOKUP(BK472,'Pril1-THLPa'!$A$6:$F$18,IF(AND(BX472&gt;0,BX472&lt;=5),LOOKUP(BX472,'Pril1-THLPa'!$B$5:$F$5,'Pril1-THLPa'!$B$4:$F$4),""),0),""),  IF(BX472&gt;5,BO472+BP472*(BX472-5)+BQ472*POWER(BX472-5,2)+BR472*POWER(BX472-5,3)+BS472*POWER(BX472-5,4),"")))</f>
        <v>0</v>
      </c>
      <c r="BZ472" s="69" t="n">
        <f aca="false">IF(BY472&gt;0,BY472*BI472/10*BW472*(100+BV472)/100,0)</f>
        <v>0</v>
      </c>
      <c r="CA472" s="69" t="n">
        <f aca="false">IF(BD472&gt;0,BX472-IF(BD472&gt;BX472,BX472,BD472),0)</f>
        <v>0</v>
      </c>
      <c r="CB472" s="69" t="n">
        <f aca="false">POWER(1.01,CA472)</f>
        <v>1</v>
      </c>
      <c r="CC472" s="69" t="n">
        <f aca="false">IF(BF472&gt;0,IF(BF472&gt;BH472,1,BF472/BH472),0)</f>
        <v>0</v>
      </c>
      <c r="CD472" s="72" t="n">
        <f aca="false">IF(BD472=0,0,IF(BF472&gt;0,ROUND(IF(CB472&lt;&gt;0,BZ472*BT472*1/CB472*CC472,0),0),0))</f>
        <v>0</v>
      </c>
      <c r="CE472" s="73" t="str">
        <f aca="false">IF(BF472&gt;0,IF(BF472&gt;BH472,CD472/BF472,CD472/BH472),"")</f>
        <v/>
      </c>
      <c r="CF472" s="69" t="n">
        <f aca="false">'Vstupní data'!AM472</f>
        <v>0</v>
      </c>
      <c r="CG472" s="69" t="n">
        <f aca="false">'Vstupní data'!AN472</f>
        <v>0</v>
      </c>
      <c r="CH472" s="69" t="n">
        <f aca="false">'Vstupní data'!AO472</f>
        <v>0</v>
      </c>
      <c r="CI472" s="69" t="n">
        <f aca="false">'Vstupní data'!AP472</f>
        <v>0</v>
      </c>
      <c r="CJ472" s="72" t="n">
        <f aca="false">ROUND(CH472*CI472,0)</f>
        <v>0</v>
      </c>
      <c r="CK472" s="74" t="str">
        <f aca="false">IF(OR(AA472&gt;0,BB472&gt;0,CD472&gt;0,CJ472&gt;0),AA472+BB472+CD472+CJ472,"")</f>
        <v/>
      </c>
    </row>
    <row r="473" customFormat="false" ht="12.8" hidden="false" customHeight="false" outlineLevel="0" collapsed="false">
      <c r="A473" s="66" t="n">
        <f aca="false">'Vstupní data'!A473</f>
        <v>0</v>
      </c>
      <c r="F473" s="66" t="str">
        <f aca="false">CONCATENATE('Vstupní data'!F473,'Vstupní data'!G473,'Vstupní data'!H473,'Vstupní data'!I473)</f>
        <v/>
      </c>
      <c r="G473" s="66"/>
      <c r="H473" s="66" t="n">
        <f aca="false">'Vstupní data'!K473</f>
        <v>0</v>
      </c>
      <c r="I473" s="66" t="n">
        <f aca="false">'Vstupní data'!L473</f>
        <v>0</v>
      </c>
      <c r="J473" s="66" t="n">
        <f aca="false">'Vstupní data'!K473*'Vstupní data'!M473/100</f>
        <v>0</v>
      </c>
      <c r="L473" s="66" t="n">
        <f aca="false">IF('Vstupní data'!N473="prostokořenný",0,IF('Vstupní data'!N473="krytokořenný","k",IF('Vstupní data'!N473="poloodrostky nebo odrostky, prostokořenné i krytokořenné","po",0)))</f>
        <v>0</v>
      </c>
      <c r="N473" s="66"/>
      <c r="O473" s="66" t="n">
        <f aca="false">'Vstupní data'!O473</f>
        <v>0</v>
      </c>
      <c r="P473" s="66" t="n">
        <f aca="false">IF(O473&gt;0,VLOOKUP(CONCATENATE(VLOOKUP(I473,'Pril3-drev'!$H$5:$K$83,4,0),"-",'Vstupní data'!R473),K2!$C$15:$D$23,2,0),0)</f>
        <v>0</v>
      </c>
      <c r="Q473" s="66" t="n">
        <f aca="false">IF(O473&gt;0,VLOOKUP(I473,'Pril3-drev'!$H$5:$I$83,2,0),0)</f>
        <v>0</v>
      </c>
      <c r="R473" s="66" t="n">
        <f aca="false">IF(Q473&gt;0,VLOOKUP(Q473,'Pril6-okus'!$A$5:$B$17,2,0),0)</f>
        <v>0</v>
      </c>
      <c r="S473" s="66" t="n">
        <f aca="false">IF(O473&gt;0,VLOOKUP(I473,'Pril3-drev'!$H$5:$J$83,3,0),0)</f>
        <v>0</v>
      </c>
      <c r="T473" s="66" t="str">
        <f aca="false">IF(O473&gt;0,IF(L473="k",0.9*VLOOKUP(S473,'ha-pocty-vyhl'!$A$5:$B$20,2,0),IF(L473="po",0.8*VLOOKUP(S473,'ha-pocty-vyhl'!$A$5:$B$20,2,0),VLOOKUP(S473,'ha-pocty-vyhl'!$A$5:$B$20,2,0))),"")</f>
        <v/>
      </c>
      <c r="U473" s="66" t="n">
        <f aca="false">'Vstupní data'!P473</f>
        <v>0</v>
      </c>
      <c r="V473" s="66" t="n">
        <f aca="false">IF(O473&gt;0,1.3*T473*1000*Z473/10000,0)</f>
        <v>0</v>
      </c>
      <c r="W473" s="66" t="n">
        <f aca="false">IF(O473&gt;0,1.3*T473*1000*Z473/10000,0)</f>
        <v>0</v>
      </c>
      <c r="X473" s="66" t="n">
        <f aca="false">IF(O473&gt;0,IF(O473&gt;V473,V473,O473),0)</f>
        <v>0</v>
      </c>
      <c r="Y473" s="66" t="n">
        <f aca="false">IF(O473&gt;0,IF(IF(U473&gt;W473,W473,U473)&lt;X473,W473,IF(U473&gt;W473,W473,U473)),0)</f>
        <v>0</v>
      </c>
      <c r="Z473" s="66" t="n">
        <f aca="false">IF(O473&gt;0,IF(J473&gt;0,J473,K473*H473/100),0)</f>
        <v>0</v>
      </c>
      <c r="AA473" s="67" t="n">
        <f aca="false">IF(O473&gt;0,CEILING(R473*P473*X473/Y473*Z473,1),0)</f>
        <v>0</v>
      </c>
      <c r="AB473" s="68" t="n">
        <f aca="false">IF(O473&gt;0,AA473/O473,0)</f>
        <v>0</v>
      </c>
      <c r="AC473" s="66" t="n">
        <f aca="false">'Vstupní data'!W473</f>
        <v>0</v>
      </c>
      <c r="AI473" s="66" t="str">
        <f aca="false">IF(OR('Vstupní data'!T473&gt;0,'Vstupní data'!U473&gt;0),VLOOKUP(I473,'Pril3-drev'!$H$5:$J$83,3,0),"")</f>
        <v/>
      </c>
      <c r="AJ473" s="66" t="n">
        <f aca="false">IF('Vstupní data'!V473="prostokořenný",0,IF('Vstupní data'!V473="krytokořenný","k",IF('Vstupní data'!V473="poloodrostky nebo odrostky, prostokořenné i krytokořenné","po",0)))</f>
        <v>0</v>
      </c>
      <c r="AK473" s="66" t="n">
        <f aca="false">IF(OR('Vstupní data'!T473&gt;0,'Vstupní data'!U473&gt;0),IF(AJ473="k",0.9*VLOOKUP(AI473,'ha-pocty-vyhl'!$A$5:$B$20,2,0),IF(AJ473="po",0.8*VLOOKUP(AI473,'ha-pocty-vyhl'!$A$5:$B$20,2,0),VLOOKUP(AI473,'ha-pocty-vyhl'!$A$5:$B$20,2,0))),0)</f>
        <v>0</v>
      </c>
      <c r="AL473" s="66" t="n">
        <f aca="false">IF(OR('Vstupní data'!T473&gt;0,'Vstupní data'!U473&gt;0),'Vstupní data'!K473*'Vstupní data'!M473/100,0)</f>
        <v>0</v>
      </c>
      <c r="AM473" s="66" t="n">
        <f aca="false">IF(OR('Vstupní data'!T473&gt;0,'Vstupní data'!U473&gt;0),IF('Vstupní data'!T473&gt;0,'Vstupní data'!T473,ROUND(10*'Vstupní data'!U473/AK473,0)),0)</f>
        <v>0</v>
      </c>
      <c r="AN473" s="69" t="n">
        <f aca="false">IF('Vstupní data'!T473&gt;0,   IF('Vstupní data'!T473&lt;=AL473,'Vstupní data'!T473,AL473),   IF(AM473&lt;AL473,AM473,AL473))</f>
        <v>0</v>
      </c>
      <c r="AO473" s="69" t="n">
        <f aca="false">'Vstupní data'!X473</f>
        <v>0</v>
      </c>
      <c r="AP473" s="66" t="n">
        <f aca="false">IF(OR('Vstupní data'!T473&gt;0,'Vstupní data'!U473&gt;0),IF(I473&lt;&gt;0,VLOOKUP(I473,'Pril3-drev'!$H$5:$I$83,2,0),0),0)</f>
        <v>0</v>
      </c>
      <c r="AQ473" s="66" t="n">
        <f aca="false">'Vstupní data'!Y473</f>
        <v>0</v>
      </c>
      <c r="AR473" s="66" t="str">
        <f aca="false">IF(AC473&gt;5,   IF('Vstupní data'!Y473&gt;0,   VLOOKUP(VLOOKUP(CONCATENATE(VLOOKUP(I473,'Pril3-drev'!$H$4:$L$83,5,0),AC473),'Pril3-drev'!$Q$4:$R$2803,2,0),'AVB-BS'!$C$5:$S$29 ,LOOKUP(AQ473,'AVB-BS'!$D$3:$S$3,'AVB-BS'!$D$1:$S$1) ,0 )   ,   IF('Vstupní data'!Z473&gt;0,'Vstupní data'!Z473,0)) , "")</f>
        <v/>
      </c>
      <c r="AS473" s="70" t="str">
        <f aca="false">IF(AC473&gt;5,VLOOKUP(CONCATENATE(AP473,AR473),'Pril1-THLPa'!$H$6:$N$96,4,0),"")</f>
        <v/>
      </c>
      <c r="AT473" s="70" t="str">
        <f aca="false">IF(AC473&gt;5,VLOOKUP(CONCATENATE(AP473,AR473),'Pril1-THLPa'!$H$6:$N$96,5,0),"")</f>
        <v/>
      </c>
      <c r="AU473" s="70" t="str">
        <f aca="false">IF(AC473&gt;5,VLOOKUP(CONCATENATE(AP473,AR473),'Pril1-THLPa'!$H$6:$N$96,6,0),"")</f>
        <v/>
      </c>
      <c r="AV473" s="70" t="str">
        <f aca="false">IF(AC473&gt;5,VLOOKUP(CONCATENATE(AP473,AR473),'Pril1-THLPa'!$H$6:$N$96,7,0),"")</f>
        <v/>
      </c>
      <c r="AW473" s="70" t="str">
        <f aca="false">IF(AC473&gt;5,VLOOKUP(CONCATENATE(AP473,AR473),'Pril1-THLPa'!$H$6:$O$96,8,0),"")</f>
        <v/>
      </c>
      <c r="AX473" s="66" t="n">
        <f aca="false">IF(AC473&gt;0,IF(AND(AC473&gt;0,AC473&lt;=5),VLOOKUP(AP473,'Pril1-THLPa'!$A$6:$F$18,LOOKUP(AC473,'Pril1-THLPa'!$B$5:$F$5,'Pril1-THLPa'!$B$4:$F$4),0),AS473+AT473*(AC473-5)+AU473*POWER(AC473-5,2)+AV473*POWER(AC473-5,3)+AW473*POWER(AC473-5,4)),0)</f>
        <v>0</v>
      </c>
      <c r="AY473" s="71"/>
      <c r="AZ473" s="66" t="n">
        <f aca="false">'Vstupní data'!AA473</f>
        <v>0</v>
      </c>
      <c r="BA473" s="66" t="n">
        <f aca="false">IF(OR('Vstupní data'!T473&gt;0,'Vstupní data'!U473&gt;0),IF(AC473&lt;&gt;"",AX473*AO473/10*(100+AZ473)/100,0),0)</f>
        <v>0</v>
      </c>
      <c r="BB473" s="67" t="n">
        <f aca="false">IF(AC473&lt;&gt;"",ROUND(BA473*AN473,0),0)</f>
        <v>0</v>
      </c>
      <c r="BC473" s="68" t="str">
        <f aca="false">IF(AE473&gt;0,BB473/AE473,"")</f>
        <v/>
      </c>
      <c r="BD473" s="66" t="n">
        <f aca="false">'Vstupní data'!AE473</f>
        <v>0</v>
      </c>
      <c r="BF473" s="66" t="n">
        <f aca="false">'Vstupní data'!AC473</f>
        <v>0</v>
      </c>
      <c r="BH473" s="66" t="n">
        <f aca="false">'Vstupní data'!AD473</f>
        <v>0</v>
      </c>
      <c r="BI473" s="66" t="n">
        <f aca="false">'Vstupní data'!AF473</f>
        <v>0</v>
      </c>
      <c r="BJ473" s="69" t="n">
        <f aca="false">'Vstupní data'!AG473</f>
        <v>0</v>
      </c>
      <c r="BK473" s="69" t="n">
        <f aca="false">IF(BF473&lt;&gt;0,VLOOKUP(I473,'Pril3-drev'!$H$5:$I$83,2,0),0)</f>
        <v>0</v>
      </c>
      <c r="BL473" s="69" t="n">
        <f aca="false">IF(BF473&lt;&gt;0,VLOOKUP(BK473,'Pril3-drev'!$A$5:$C$17,3,0),0)</f>
        <v>0</v>
      </c>
      <c r="BM473" s="69" t="n">
        <f aca="false">'Vstupní data'!AH473</f>
        <v>0</v>
      </c>
      <c r="BN473" s="69" t="n">
        <f aca="false">IF('Vstupní data'!AH473&gt;0,   VLOOKUP(VLOOKUP(CONCATENATE(VLOOKUP(I473,'Pril3-drev'!$H$4:$L$83,5,0),BD473),'Pril3-drev'!$Q$4:$R$2803,2,0),'AVB-BS'!$C$5:$S$29 ,LOOKUP(BM473,'AVB-BS'!$D$3:$S$3,'AVB-BS'!$D$1:$S$1) ,0 )   ,   IF('Vstupní data'!AI473&gt;0,'Vstupní data'!AI473,0))</f>
        <v>0</v>
      </c>
      <c r="BO473" s="69" t="str">
        <f aca="false">IF(BX473&gt;5,VLOOKUP(CONCATENATE(BK473,BN473),'Pril1-THLPa'!$H$6:$N$96,4,0),"")</f>
        <v/>
      </c>
      <c r="BP473" s="69" t="str">
        <f aca="false">IF(BX473&gt;5,VLOOKUP(CONCATENATE(BK473,BN473),'Pril1-THLPa'!$H$6:$N$96,5,0),"")</f>
        <v/>
      </c>
      <c r="BQ473" s="69" t="str">
        <f aca="false">IF(BX473&gt;5,VLOOKUP(CONCATENATE(BK473,BN473),'Pril1-THLPa'!$H$6:$N$96,6,0),"")</f>
        <v/>
      </c>
      <c r="BR473" s="69" t="str">
        <f aca="false">IF(BX473&gt;5,VLOOKUP(CONCATENATE(BK473,BN473),'Pril1-THLPa'!$H$6:$N$96,7,0),"")</f>
        <v/>
      </c>
      <c r="BS473" s="69" t="str">
        <f aca="false">IF(BX473&gt;5,VLOOKUP(CONCATENATE(BK473,BN473),'Pril1-THLPa'!$H$6:$O$96,8,0),"")</f>
        <v/>
      </c>
      <c r="BT473" s="69" t="str">
        <f aca="false">IF(BF473&gt;0, IF(BK473="smrk",  VLOOKUP(VLOOKUP(BD473,'Pril9-K3'!$L$8:$M$207,2,0),'Pril9-K3'!$A$8:$J$16,LOOKUP(BN473,'Pril9-K3'!$A$7:$J$7,'Pril9-K3'!$A$5:$J$5),0), IF(AND(BK473&lt;&gt;"smrk",'Vstupní data'!AK473&lt;&gt;""),'Vstupní data'!AK473,   VLOOKUP(VLOOKUP(BD473,'Pril9-K3'!$L$8:$M$207,2,0),'Pril9-K3'!$A$8:$J$16,LOOKUP(BN473,'Pril9-K3'!$A$7:$J$7,'Pril9-K3'!$A$5:$J$5),0)   )),   "")</f>
        <v/>
      </c>
      <c r="BV473" s="69" t="n">
        <f aca="false">'Vstupní data'!AJ473</f>
        <v>0</v>
      </c>
      <c r="BW473" s="69" t="n">
        <f aca="false">IF(BF473&gt;0,IF(J473&gt;0,J473,K473*H473/100),0)</f>
        <v>0</v>
      </c>
      <c r="BX473" s="69" t="n">
        <f aca="false">IF(BF473&gt;0,IF(BJ473&gt;BL473,BL473,BJ473),0)</f>
        <v>0</v>
      </c>
      <c r="BY473" s="69" t="n">
        <f aca="false">IF(BD473=0,0,IF(AND(BX473&gt;0,BX473&lt;=5),  IF(AND(BX473&gt;0,BX473&lt;=5),VLOOKUP(BK473,'Pril1-THLPa'!$A$6:$F$18,IF(AND(BX473&gt;0,BX473&lt;=5),LOOKUP(BX473,'Pril1-THLPa'!$B$5:$F$5,'Pril1-THLPa'!$B$4:$F$4),""),0),""),  IF(BX473&gt;5,BO473+BP473*(BX473-5)+BQ473*POWER(BX473-5,2)+BR473*POWER(BX473-5,3)+BS473*POWER(BX473-5,4),"")))</f>
        <v>0</v>
      </c>
      <c r="BZ473" s="69" t="n">
        <f aca="false">IF(BY473&gt;0,BY473*BI473/10*BW473*(100+BV473)/100,0)</f>
        <v>0</v>
      </c>
      <c r="CA473" s="69" t="n">
        <f aca="false">IF(BD473&gt;0,BX473-IF(BD473&gt;BX473,BX473,BD473),0)</f>
        <v>0</v>
      </c>
      <c r="CB473" s="69" t="n">
        <f aca="false">POWER(1.01,CA473)</f>
        <v>1</v>
      </c>
      <c r="CC473" s="69" t="n">
        <f aca="false">IF(BF473&gt;0,IF(BF473&gt;BH473,1,BF473/BH473),0)</f>
        <v>0</v>
      </c>
      <c r="CD473" s="72" t="n">
        <f aca="false">IF(BD473=0,0,IF(BF473&gt;0,ROUND(IF(CB473&lt;&gt;0,BZ473*BT473*1/CB473*CC473,0),0),0))</f>
        <v>0</v>
      </c>
      <c r="CE473" s="73" t="str">
        <f aca="false">IF(BF473&gt;0,IF(BF473&gt;BH473,CD473/BF473,CD473/BH473),"")</f>
        <v/>
      </c>
      <c r="CF473" s="69" t="n">
        <f aca="false">'Vstupní data'!AM473</f>
        <v>0</v>
      </c>
      <c r="CG473" s="69" t="n">
        <f aca="false">'Vstupní data'!AN473</f>
        <v>0</v>
      </c>
      <c r="CH473" s="69" t="n">
        <f aca="false">'Vstupní data'!AO473</f>
        <v>0</v>
      </c>
      <c r="CI473" s="69" t="n">
        <f aca="false">'Vstupní data'!AP473</f>
        <v>0</v>
      </c>
      <c r="CJ473" s="72" t="n">
        <f aca="false">ROUND(CH473*CI473,0)</f>
        <v>0</v>
      </c>
      <c r="CK473" s="74" t="str">
        <f aca="false">IF(OR(AA473&gt;0,BB473&gt;0,CD473&gt;0,CJ473&gt;0),AA473+BB473+CD473+CJ473,"")</f>
        <v/>
      </c>
    </row>
    <row r="474" customFormat="false" ht="12.8" hidden="false" customHeight="false" outlineLevel="0" collapsed="false">
      <c r="A474" s="66" t="n">
        <f aca="false">'Vstupní data'!A474</f>
        <v>0</v>
      </c>
      <c r="F474" s="66" t="str">
        <f aca="false">CONCATENATE('Vstupní data'!F474,'Vstupní data'!G474,'Vstupní data'!H474,'Vstupní data'!I474)</f>
        <v/>
      </c>
      <c r="G474" s="66"/>
      <c r="H474" s="66" t="n">
        <f aca="false">'Vstupní data'!K474</f>
        <v>0</v>
      </c>
      <c r="I474" s="66" t="n">
        <f aca="false">'Vstupní data'!L474</f>
        <v>0</v>
      </c>
      <c r="J474" s="66" t="n">
        <f aca="false">'Vstupní data'!K474*'Vstupní data'!M474/100</f>
        <v>0</v>
      </c>
      <c r="L474" s="66" t="n">
        <f aca="false">IF('Vstupní data'!N474="prostokořenný",0,IF('Vstupní data'!N474="krytokořenný","k",IF('Vstupní data'!N474="poloodrostky nebo odrostky, prostokořenné i krytokořenné","po",0)))</f>
        <v>0</v>
      </c>
      <c r="N474" s="66"/>
      <c r="O474" s="66" t="n">
        <f aca="false">'Vstupní data'!O474</f>
        <v>0</v>
      </c>
      <c r="P474" s="66" t="n">
        <f aca="false">IF(O474&gt;0,VLOOKUP(CONCATENATE(VLOOKUP(I474,'Pril3-drev'!$H$5:$K$83,4,0),"-",'Vstupní data'!R474),K2!$C$15:$D$23,2,0),0)</f>
        <v>0</v>
      </c>
      <c r="Q474" s="66" t="n">
        <f aca="false">IF(O474&gt;0,VLOOKUP(I474,'Pril3-drev'!$H$5:$I$83,2,0),0)</f>
        <v>0</v>
      </c>
      <c r="R474" s="66" t="n">
        <f aca="false">IF(Q474&gt;0,VLOOKUP(Q474,'Pril6-okus'!$A$5:$B$17,2,0),0)</f>
        <v>0</v>
      </c>
      <c r="S474" s="66" t="n">
        <f aca="false">IF(O474&gt;0,VLOOKUP(I474,'Pril3-drev'!$H$5:$J$83,3,0),0)</f>
        <v>0</v>
      </c>
      <c r="T474" s="66" t="str">
        <f aca="false">IF(O474&gt;0,IF(L474="k",0.9*VLOOKUP(S474,'ha-pocty-vyhl'!$A$5:$B$20,2,0),IF(L474="po",0.8*VLOOKUP(S474,'ha-pocty-vyhl'!$A$5:$B$20,2,0),VLOOKUP(S474,'ha-pocty-vyhl'!$A$5:$B$20,2,0))),"")</f>
        <v/>
      </c>
      <c r="U474" s="66" t="n">
        <f aca="false">'Vstupní data'!P474</f>
        <v>0</v>
      </c>
      <c r="V474" s="66" t="n">
        <f aca="false">IF(O474&gt;0,1.3*T474*1000*Z474/10000,0)</f>
        <v>0</v>
      </c>
      <c r="W474" s="66" t="n">
        <f aca="false">IF(O474&gt;0,1.3*T474*1000*Z474/10000,0)</f>
        <v>0</v>
      </c>
      <c r="X474" s="66" t="n">
        <f aca="false">IF(O474&gt;0,IF(O474&gt;V474,V474,O474),0)</f>
        <v>0</v>
      </c>
      <c r="Y474" s="66" t="n">
        <f aca="false">IF(O474&gt;0,IF(IF(U474&gt;W474,W474,U474)&lt;X474,W474,IF(U474&gt;W474,W474,U474)),0)</f>
        <v>0</v>
      </c>
      <c r="Z474" s="66" t="n">
        <f aca="false">IF(O474&gt;0,IF(J474&gt;0,J474,K474*H474/100),0)</f>
        <v>0</v>
      </c>
      <c r="AA474" s="67" t="n">
        <f aca="false">IF(O474&gt;0,CEILING(R474*P474*X474/Y474*Z474,1),0)</f>
        <v>0</v>
      </c>
      <c r="AB474" s="68" t="n">
        <f aca="false">IF(O474&gt;0,AA474/O474,0)</f>
        <v>0</v>
      </c>
      <c r="AC474" s="66" t="n">
        <f aca="false">'Vstupní data'!W474</f>
        <v>0</v>
      </c>
      <c r="AI474" s="66" t="str">
        <f aca="false">IF(OR('Vstupní data'!T474&gt;0,'Vstupní data'!U474&gt;0),VLOOKUP(I474,'Pril3-drev'!$H$5:$J$83,3,0),"")</f>
        <v/>
      </c>
      <c r="AJ474" s="66" t="n">
        <f aca="false">IF('Vstupní data'!V474="prostokořenný",0,IF('Vstupní data'!V474="krytokořenný","k",IF('Vstupní data'!V474="poloodrostky nebo odrostky, prostokořenné i krytokořenné","po",0)))</f>
        <v>0</v>
      </c>
      <c r="AK474" s="66" t="n">
        <f aca="false">IF(OR('Vstupní data'!T474&gt;0,'Vstupní data'!U474&gt;0),IF(AJ474="k",0.9*VLOOKUP(AI474,'ha-pocty-vyhl'!$A$5:$B$20,2,0),IF(AJ474="po",0.8*VLOOKUP(AI474,'ha-pocty-vyhl'!$A$5:$B$20,2,0),VLOOKUP(AI474,'ha-pocty-vyhl'!$A$5:$B$20,2,0))),0)</f>
        <v>0</v>
      </c>
      <c r="AL474" s="66" t="n">
        <f aca="false">IF(OR('Vstupní data'!T474&gt;0,'Vstupní data'!U474&gt;0),'Vstupní data'!K474*'Vstupní data'!M474/100,0)</f>
        <v>0</v>
      </c>
      <c r="AM474" s="66" t="n">
        <f aca="false">IF(OR('Vstupní data'!T474&gt;0,'Vstupní data'!U474&gt;0),IF('Vstupní data'!T474&gt;0,'Vstupní data'!T474,ROUND(10*'Vstupní data'!U474/AK474,0)),0)</f>
        <v>0</v>
      </c>
      <c r="AN474" s="69" t="n">
        <f aca="false">IF('Vstupní data'!T474&gt;0,   IF('Vstupní data'!T474&lt;=AL474,'Vstupní data'!T474,AL474),   IF(AM474&lt;AL474,AM474,AL474))</f>
        <v>0</v>
      </c>
      <c r="AO474" s="69" t="n">
        <f aca="false">'Vstupní data'!X474</f>
        <v>0</v>
      </c>
      <c r="AP474" s="66" t="n">
        <f aca="false">IF(OR('Vstupní data'!T474&gt;0,'Vstupní data'!U474&gt;0),IF(I474&lt;&gt;0,VLOOKUP(I474,'Pril3-drev'!$H$5:$I$83,2,0),0),0)</f>
        <v>0</v>
      </c>
      <c r="AQ474" s="66" t="n">
        <f aca="false">'Vstupní data'!Y474</f>
        <v>0</v>
      </c>
      <c r="AR474" s="66" t="str">
        <f aca="false">IF(AC474&gt;5,   IF('Vstupní data'!Y474&gt;0,   VLOOKUP(VLOOKUP(CONCATENATE(VLOOKUP(I474,'Pril3-drev'!$H$4:$L$83,5,0),AC474),'Pril3-drev'!$Q$4:$R$2803,2,0),'AVB-BS'!$C$5:$S$29 ,LOOKUP(AQ474,'AVB-BS'!$D$3:$S$3,'AVB-BS'!$D$1:$S$1) ,0 )   ,   IF('Vstupní data'!Z474&gt;0,'Vstupní data'!Z474,0)) , "")</f>
        <v/>
      </c>
      <c r="AS474" s="70" t="str">
        <f aca="false">IF(AC474&gt;5,VLOOKUP(CONCATENATE(AP474,AR474),'Pril1-THLPa'!$H$6:$N$96,4,0),"")</f>
        <v/>
      </c>
      <c r="AT474" s="70" t="str">
        <f aca="false">IF(AC474&gt;5,VLOOKUP(CONCATENATE(AP474,AR474),'Pril1-THLPa'!$H$6:$N$96,5,0),"")</f>
        <v/>
      </c>
      <c r="AU474" s="70" t="str">
        <f aca="false">IF(AC474&gt;5,VLOOKUP(CONCATENATE(AP474,AR474),'Pril1-THLPa'!$H$6:$N$96,6,0),"")</f>
        <v/>
      </c>
      <c r="AV474" s="70" t="str">
        <f aca="false">IF(AC474&gt;5,VLOOKUP(CONCATENATE(AP474,AR474),'Pril1-THLPa'!$H$6:$N$96,7,0),"")</f>
        <v/>
      </c>
      <c r="AW474" s="70" t="str">
        <f aca="false">IF(AC474&gt;5,VLOOKUP(CONCATENATE(AP474,AR474),'Pril1-THLPa'!$H$6:$O$96,8,0),"")</f>
        <v/>
      </c>
      <c r="AX474" s="66" t="n">
        <f aca="false">IF(AC474&gt;0,IF(AND(AC474&gt;0,AC474&lt;=5),VLOOKUP(AP474,'Pril1-THLPa'!$A$6:$F$18,LOOKUP(AC474,'Pril1-THLPa'!$B$5:$F$5,'Pril1-THLPa'!$B$4:$F$4),0),AS474+AT474*(AC474-5)+AU474*POWER(AC474-5,2)+AV474*POWER(AC474-5,3)+AW474*POWER(AC474-5,4)),0)</f>
        <v>0</v>
      </c>
      <c r="AY474" s="71"/>
      <c r="AZ474" s="66" t="n">
        <f aca="false">'Vstupní data'!AA474</f>
        <v>0</v>
      </c>
      <c r="BA474" s="66" t="n">
        <f aca="false">IF(OR('Vstupní data'!T474&gt;0,'Vstupní data'!U474&gt;0),IF(AC474&lt;&gt;"",AX474*AO474/10*(100+AZ474)/100,0),0)</f>
        <v>0</v>
      </c>
      <c r="BB474" s="67" t="n">
        <f aca="false">IF(AC474&lt;&gt;"",ROUND(BA474*AN474,0),0)</f>
        <v>0</v>
      </c>
      <c r="BC474" s="68" t="str">
        <f aca="false">IF(AE474&gt;0,BB474/AE474,"")</f>
        <v/>
      </c>
      <c r="BD474" s="66" t="n">
        <f aca="false">'Vstupní data'!AE474</f>
        <v>0</v>
      </c>
      <c r="BF474" s="66" t="n">
        <f aca="false">'Vstupní data'!AC474</f>
        <v>0</v>
      </c>
      <c r="BH474" s="66" t="n">
        <f aca="false">'Vstupní data'!AD474</f>
        <v>0</v>
      </c>
      <c r="BI474" s="66" t="n">
        <f aca="false">'Vstupní data'!AF474</f>
        <v>0</v>
      </c>
      <c r="BJ474" s="69" t="n">
        <f aca="false">'Vstupní data'!AG474</f>
        <v>0</v>
      </c>
      <c r="BK474" s="69" t="n">
        <f aca="false">IF(BF474&lt;&gt;0,VLOOKUP(I474,'Pril3-drev'!$H$5:$I$83,2,0),0)</f>
        <v>0</v>
      </c>
      <c r="BL474" s="69" t="n">
        <f aca="false">IF(BF474&lt;&gt;0,VLOOKUP(BK474,'Pril3-drev'!$A$5:$C$17,3,0),0)</f>
        <v>0</v>
      </c>
      <c r="BM474" s="69" t="n">
        <f aca="false">'Vstupní data'!AH474</f>
        <v>0</v>
      </c>
      <c r="BN474" s="69" t="n">
        <f aca="false">IF('Vstupní data'!AH474&gt;0,   VLOOKUP(VLOOKUP(CONCATENATE(VLOOKUP(I474,'Pril3-drev'!$H$4:$L$83,5,0),BD474),'Pril3-drev'!$Q$4:$R$2803,2,0),'AVB-BS'!$C$5:$S$29 ,LOOKUP(BM474,'AVB-BS'!$D$3:$S$3,'AVB-BS'!$D$1:$S$1) ,0 )   ,   IF('Vstupní data'!AI474&gt;0,'Vstupní data'!AI474,0))</f>
        <v>0</v>
      </c>
      <c r="BO474" s="69" t="str">
        <f aca="false">IF(BX474&gt;5,VLOOKUP(CONCATENATE(BK474,BN474),'Pril1-THLPa'!$H$6:$N$96,4,0),"")</f>
        <v/>
      </c>
      <c r="BP474" s="69" t="str">
        <f aca="false">IF(BX474&gt;5,VLOOKUP(CONCATENATE(BK474,BN474),'Pril1-THLPa'!$H$6:$N$96,5,0),"")</f>
        <v/>
      </c>
      <c r="BQ474" s="69" t="str">
        <f aca="false">IF(BX474&gt;5,VLOOKUP(CONCATENATE(BK474,BN474),'Pril1-THLPa'!$H$6:$N$96,6,0),"")</f>
        <v/>
      </c>
      <c r="BR474" s="69" t="str">
        <f aca="false">IF(BX474&gt;5,VLOOKUP(CONCATENATE(BK474,BN474),'Pril1-THLPa'!$H$6:$N$96,7,0),"")</f>
        <v/>
      </c>
      <c r="BS474" s="69" t="str">
        <f aca="false">IF(BX474&gt;5,VLOOKUP(CONCATENATE(BK474,BN474),'Pril1-THLPa'!$H$6:$O$96,8,0),"")</f>
        <v/>
      </c>
      <c r="BT474" s="69" t="str">
        <f aca="false">IF(BF474&gt;0, IF(BK474="smrk",  VLOOKUP(VLOOKUP(BD474,'Pril9-K3'!$L$8:$M$207,2,0),'Pril9-K3'!$A$8:$J$16,LOOKUP(BN474,'Pril9-K3'!$A$7:$J$7,'Pril9-K3'!$A$5:$J$5),0), IF(AND(BK474&lt;&gt;"smrk",'Vstupní data'!AK474&lt;&gt;""),'Vstupní data'!AK474,   VLOOKUP(VLOOKUP(BD474,'Pril9-K3'!$L$8:$M$207,2,0),'Pril9-K3'!$A$8:$J$16,LOOKUP(BN474,'Pril9-K3'!$A$7:$J$7,'Pril9-K3'!$A$5:$J$5),0)   )),   "")</f>
        <v/>
      </c>
      <c r="BV474" s="69" t="n">
        <f aca="false">'Vstupní data'!AJ474</f>
        <v>0</v>
      </c>
      <c r="BW474" s="69" t="n">
        <f aca="false">IF(BF474&gt;0,IF(J474&gt;0,J474,K474*H474/100),0)</f>
        <v>0</v>
      </c>
      <c r="BX474" s="69" t="n">
        <f aca="false">IF(BF474&gt;0,IF(BJ474&gt;BL474,BL474,BJ474),0)</f>
        <v>0</v>
      </c>
      <c r="BY474" s="69" t="n">
        <f aca="false">IF(BD474=0,0,IF(AND(BX474&gt;0,BX474&lt;=5),  IF(AND(BX474&gt;0,BX474&lt;=5),VLOOKUP(BK474,'Pril1-THLPa'!$A$6:$F$18,IF(AND(BX474&gt;0,BX474&lt;=5),LOOKUP(BX474,'Pril1-THLPa'!$B$5:$F$5,'Pril1-THLPa'!$B$4:$F$4),""),0),""),  IF(BX474&gt;5,BO474+BP474*(BX474-5)+BQ474*POWER(BX474-5,2)+BR474*POWER(BX474-5,3)+BS474*POWER(BX474-5,4),"")))</f>
        <v>0</v>
      </c>
      <c r="BZ474" s="69" t="n">
        <f aca="false">IF(BY474&gt;0,BY474*BI474/10*BW474*(100+BV474)/100,0)</f>
        <v>0</v>
      </c>
      <c r="CA474" s="69" t="n">
        <f aca="false">IF(BD474&gt;0,BX474-IF(BD474&gt;BX474,BX474,BD474),0)</f>
        <v>0</v>
      </c>
      <c r="CB474" s="69" t="n">
        <f aca="false">POWER(1.01,CA474)</f>
        <v>1</v>
      </c>
      <c r="CC474" s="69" t="n">
        <f aca="false">IF(BF474&gt;0,IF(BF474&gt;BH474,1,BF474/BH474),0)</f>
        <v>0</v>
      </c>
      <c r="CD474" s="72" t="n">
        <f aca="false">IF(BD474=0,0,IF(BF474&gt;0,ROUND(IF(CB474&lt;&gt;0,BZ474*BT474*1/CB474*CC474,0),0),0))</f>
        <v>0</v>
      </c>
      <c r="CE474" s="73" t="str">
        <f aca="false">IF(BF474&gt;0,IF(BF474&gt;BH474,CD474/BF474,CD474/BH474),"")</f>
        <v/>
      </c>
      <c r="CF474" s="69" t="n">
        <f aca="false">'Vstupní data'!AM474</f>
        <v>0</v>
      </c>
      <c r="CG474" s="69" t="n">
        <f aca="false">'Vstupní data'!AN474</f>
        <v>0</v>
      </c>
      <c r="CH474" s="69" t="n">
        <f aca="false">'Vstupní data'!AO474</f>
        <v>0</v>
      </c>
      <c r="CI474" s="69" t="n">
        <f aca="false">'Vstupní data'!AP474</f>
        <v>0</v>
      </c>
      <c r="CJ474" s="72" t="n">
        <f aca="false">ROUND(CH474*CI474,0)</f>
        <v>0</v>
      </c>
      <c r="CK474" s="74" t="str">
        <f aca="false">IF(OR(AA474&gt;0,BB474&gt;0,CD474&gt;0,CJ474&gt;0),AA474+BB474+CD474+CJ474,"")</f>
        <v/>
      </c>
    </row>
    <row r="475" customFormat="false" ht="12.8" hidden="false" customHeight="false" outlineLevel="0" collapsed="false">
      <c r="A475" s="66" t="n">
        <f aca="false">'Vstupní data'!A475</f>
        <v>0</v>
      </c>
      <c r="F475" s="66" t="str">
        <f aca="false">CONCATENATE('Vstupní data'!F475,'Vstupní data'!G475,'Vstupní data'!H475,'Vstupní data'!I475)</f>
        <v/>
      </c>
      <c r="G475" s="66"/>
      <c r="H475" s="66" t="n">
        <f aca="false">'Vstupní data'!K475</f>
        <v>0</v>
      </c>
      <c r="I475" s="66" t="n">
        <f aca="false">'Vstupní data'!L475</f>
        <v>0</v>
      </c>
      <c r="J475" s="66" t="n">
        <f aca="false">'Vstupní data'!K475*'Vstupní data'!M475/100</f>
        <v>0</v>
      </c>
      <c r="L475" s="66" t="n">
        <f aca="false">IF('Vstupní data'!N475="prostokořenný",0,IF('Vstupní data'!N475="krytokořenný","k",IF('Vstupní data'!N475="poloodrostky nebo odrostky, prostokořenné i krytokořenné","po",0)))</f>
        <v>0</v>
      </c>
      <c r="N475" s="66"/>
      <c r="O475" s="66" t="n">
        <f aca="false">'Vstupní data'!O475</f>
        <v>0</v>
      </c>
      <c r="P475" s="66" t="n">
        <f aca="false">IF(O475&gt;0,VLOOKUP(CONCATENATE(VLOOKUP(I475,'Pril3-drev'!$H$5:$K$83,4,0),"-",'Vstupní data'!R475),K2!$C$15:$D$23,2,0),0)</f>
        <v>0</v>
      </c>
      <c r="Q475" s="66" t="n">
        <f aca="false">IF(O475&gt;0,VLOOKUP(I475,'Pril3-drev'!$H$5:$I$83,2,0),0)</f>
        <v>0</v>
      </c>
      <c r="R475" s="66" t="n">
        <f aca="false">IF(Q475&gt;0,VLOOKUP(Q475,'Pril6-okus'!$A$5:$B$17,2,0),0)</f>
        <v>0</v>
      </c>
      <c r="S475" s="66" t="n">
        <f aca="false">IF(O475&gt;0,VLOOKUP(I475,'Pril3-drev'!$H$5:$J$83,3,0),0)</f>
        <v>0</v>
      </c>
      <c r="T475" s="66" t="str">
        <f aca="false">IF(O475&gt;0,IF(L475="k",0.9*VLOOKUP(S475,'ha-pocty-vyhl'!$A$5:$B$20,2,0),IF(L475="po",0.8*VLOOKUP(S475,'ha-pocty-vyhl'!$A$5:$B$20,2,0),VLOOKUP(S475,'ha-pocty-vyhl'!$A$5:$B$20,2,0))),"")</f>
        <v/>
      </c>
      <c r="U475" s="66" t="n">
        <f aca="false">'Vstupní data'!P475</f>
        <v>0</v>
      </c>
      <c r="V475" s="66" t="n">
        <f aca="false">IF(O475&gt;0,1.3*T475*1000*Z475/10000,0)</f>
        <v>0</v>
      </c>
      <c r="W475" s="66" t="n">
        <f aca="false">IF(O475&gt;0,1.3*T475*1000*Z475/10000,0)</f>
        <v>0</v>
      </c>
      <c r="X475" s="66" t="n">
        <f aca="false">IF(O475&gt;0,IF(O475&gt;V475,V475,O475),0)</f>
        <v>0</v>
      </c>
      <c r="Y475" s="66" t="n">
        <f aca="false">IF(O475&gt;0,IF(IF(U475&gt;W475,W475,U475)&lt;X475,W475,IF(U475&gt;W475,W475,U475)),0)</f>
        <v>0</v>
      </c>
      <c r="Z475" s="66" t="n">
        <f aca="false">IF(O475&gt;0,IF(J475&gt;0,J475,K475*H475/100),0)</f>
        <v>0</v>
      </c>
      <c r="AA475" s="67" t="n">
        <f aca="false">IF(O475&gt;0,CEILING(R475*P475*X475/Y475*Z475,1),0)</f>
        <v>0</v>
      </c>
      <c r="AB475" s="68" t="n">
        <f aca="false">IF(O475&gt;0,AA475/O475,0)</f>
        <v>0</v>
      </c>
      <c r="AC475" s="66" t="n">
        <f aca="false">'Vstupní data'!W475</f>
        <v>0</v>
      </c>
      <c r="AI475" s="66" t="str">
        <f aca="false">IF(OR('Vstupní data'!T475&gt;0,'Vstupní data'!U475&gt;0),VLOOKUP(I475,'Pril3-drev'!$H$5:$J$83,3,0),"")</f>
        <v/>
      </c>
      <c r="AJ475" s="66" t="n">
        <f aca="false">IF('Vstupní data'!V475="prostokořenný",0,IF('Vstupní data'!V475="krytokořenný","k",IF('Vstupní data'!V475="poloodrostky nebo odrostky, prostokořenné i krytokořenné","po",0)))</f>
        <v>0</v>
      </c>
      <c r="AK475" s="66" t="n">
        <f aca="false">IF(OR('Vstupní data'!T475&gt;0,'Vstupní data'!U475&gt;0),IF(AJ475="k",0.9*VLOOKUP(AI475,'ha-pocty-vyhl'!$A$5:$B$20,2,0),IF(AJ475="po",0.8*VLOOKUP(AI475,'ha-pocty-vyhl'!$A$5:$B$20,2,0),VLOOKUP(AI475,'ha-pocty-vyhl'!$A$5:$B$20,2,0))),0)</f>
        <v>0</v>
      </c>
      <c r="AL475" s="66" t="n">
        <f aca="false">IF(OR('Vstupní data'!T475&gt;0,'Vstupní data'!U475&gt;0),'Vstupní data'!K475*'Vstupní data'!M475/100,0)</f>
        <v>0</v>
      </c>
      <c r="AM475" s="66" t="n">
        <f aca="false">IF(OR('Vstupní data'!T475&gt;0,'Vstupní data'!U475&gt;0),IF('Vstupní data'!T475&gt;0,'Vstupní data'!T475,ROUND(10*'Vstupní data'!U475/AK475,0)),0)</f>
        <v>0</v>
      </c>
      <c r="AN475" s="69" t="n">
        <f aca="false">IF('Vstupní data'!T475&gt;0,   IF('Vstupní data'!T475&lt;=AL475,'Vstupní data'!T475,AL475),   IF(AM475&lt;AL475,AM475,AL475))</f>
        <v>0</v>
      </c>
      <c r="AO475" s="69" t="n">
        <f aca="false">'Vstupní data'!X475</f>
        <v>0</v>
      </c>
      <c r="AP475" s="66" t="n">
        <f aca="false">IF(OR('Vstupní data'!T475&gt;0,'Vstupní data'!U475&gt;0),IF(I475&lt;&gt;0,VLOOKUP(I475,'Pril3-drev'!$H$5:$I$83,2,0),0),0)</f>
        <v>0</v>
      </c>
      <c r="AQ475" s="66" t="n">
        <f aca="false">'Vstupní data'!Y475</f>
        <v>0</v>
      </c>
      <c r="AR475" s="66" t="str">
        <f aca="false">IF(AC475&gt;5,   IF('Vstupní data'!Y475&gt;0,   VLOOKUP(VLOOKUP(CONCATENATE(VLOOKUP(I475,'Pril3-drev'!$H$4:$L$83,5,0),AC475),'Pril3-drev'!$Q$4:$R$2803,2,0),'AVB-BS'!$C$5:$S$29 ,LOOKUP(AQ475,'AVB-BS'!$D$3:$S$3,'AVB-BS'!$D$1:$S$1) ,0 )   ,   IF('Vstupní data'!Z475&gt;0,'Vstupní data'!Z475,0)) , "")</f>
        <v/>
      </c>
      <c r="AS475" s="70" t="str">
        <f aca="false">IF(AC475&gt;5,VLOOKUP(CONCATENATE(AP475,AR475),'Pril1-THLPa'!$H$6:$N$96,4,0),"")</f>
        <v/>
      </c>
      <c r="AT475" s="70" t="str">
        <f aca="false">IF(AC475&gt;5,VLOOKUP(CONCATENATE(AP475,AR475),'Pril1-THLPa'!$H$6:$N$96,5,0),"")</f>
        <v/>
      </c>
      <c r="AU475" s="70" t="str">
        <f aca="false">IF(AC475&gt;5,VLOOKUP(CONCATENATE(AP475,AR475),'Pril1-THLPa'!$H$6:$N$96,6,0),"")</f>
        <v/>
      </c>
      <c r="AV475" s="70" t="str">
        <f aca="false">IF(AC475&gt;5,VLOOKUP(CONCATENATE(AP475,AR475),'Pril1-THLPa'!$H$6:$N$96,7,0),"")</f>
        <v/>
      </c>
      <c r="AW475" s="70" t="str">
        <f aca="false">IF(AC475&gt;5,VLOOKUP(CONCATENATE(AP475,AR475),'Pril1-THLPa'!$H$6:$O$96,8,0),"")</f>
        <v/>
      </c>
      <c r="AX475" s="66" t="n">
        <f aca="false">IF(AC475&gt;0,IF(AND(AC475&gt;0,AC475&lt;=5),VLOOKUP(AP475,'Pril1-THLPa'!$A$6:$F$18,LOOKUP(AC475,'Pril1-THLPa'!$B$5:$F$5,'Pril1-THLPa'!$B$4:$F$4),0),AS475+AT475*(AC475-5)+AU475*POWER(AC475-5,2)+AV475*POWER(AC475-5,3)+AW475*POWER(AC475-5,4)),0)</f>
        <v>0</v>
      </c>
      <c r="AY475" s="71"/>
      <c r="AZ475" s="66" t="n">
        <f aca="false">'Vstupní data'!AA475</f>
        <v>0</v>
      </c>
      <c r="BA475" s="66" t="n">
        <f aca="false">IF(OR('Vstupní data'!T475&gt;0,'Vstupní data'!U475&gt;0),IF(AC475&lt;&gt;"",AX475*AO475/10*(100+AZ475)/100,0),0)</f>
        <v>0</v>
      </c>
      <c r="BB475" s="67" t="n">
        <f aca="false">IF(AC475&lt;&gt;"",ROUND(BA475*AN475,0),0)</f>
        <v>0</v>
      </c>
      <c r="BC475" s="68" t="str">
        <f aca="false">IF(AE475&gt;0,BB475/AE475,"")</f>
        <v/>
      </c>
      <c r="BD475" s="66" t="n">
        <f aca="false">'Vstupní data'!AE475</f>
        <v>0</v>
      </c>
      <c r="BF475" s="66" t="n">
        <f aca="false">'Vstupní data'!AC475</f>
        <v>0</v>
      </c>
      <c r="BH475" s="66" t="n">
        <f aca="false">'Vstupní data'!AD475</f>
        <v>0</v>
      </c>
      <c r="BI475" s="66" t="n">
        <f aca="false">'Vstupní data'!AF475</f>
        <v>0</v>
      </c>
      <c r="BJ475" s="69" t="n">
        <f aca="false">'Vstupní data'!AG475</f>
        <v>0</v>
      </c>
      <c r="BK475" s="69" t="n">
        <f aca="false">IF(BF475&lt;&gt;0,VLOOKUP(I475,'Pril3-drev'!$H$5:$I$83,2,0),0)</f>
        <v>0</v>
      </c>
      <c r="BL475" s="69" t="n">
        <f aca="false">IF(BF475&lt;&gt;0,VLOOKUP(BK475,'Pril3-drev'!$A$5:$C$17,3,0),0)</f>
        <v>0</v>
      </c>
      <c r="BM475" s="69" t="n">
        <f aca="false">'Vstupní data'!AH475</f>
        <v>0</v>
      </c>
      <c r="BN475" s="69" t="n">
        <f aca="false">IF('Vstupní data'!AH475&gt;0,   VLOOKUP(VLOOKUP(CONCATENATE(VLOOKUP(I475,'Pril3-drev'!$H$4:$L$83,5,0),BD475),'Pril3-drev'!$Q$4:$R$2803,2,0),'AVB-BS'!$C$5:$S$29 ,LOOKUP(BM475,'AVB-BS'!$D$3:$S$3,'AVB-BS'!$D$1:$S$1) ,0 )   ,   IF('Vstupní data'!AI475&gt;0,'Vstupní data'!AI475,0))</f>
        <v>0</v>
      </c>
      <c r="BO475" s="69" t="str">
        <f aca="false">IF(BX475&gt;5,VLOOKUP(CONCATENATE(BK475,BN475),'Pril1-THLPa'!$H$6:$N$96,4,0),"")</f>
        <v/>
      </c>
      <c r="BP475" s="69" t="str">
        <f aca="false">IF(BX475&gt;5,VLOOKUP(CONCATENATE(BK475,BN475),'Pril1-THLPa'!$H$6:$N$96,5,0),"")</f>
        <v/>
      </c>
      <c r="BQ475" s="69" t="str">
        <f aca="false">IF(BX475&gt;5,VLOOKUP(CONCATENATE(BK475,BN475),'Pril1-THLPa'!$H$6:$N$96,6,0),"")</f>
        <v/>
      </c>
      <c r="BR475" s="69" t="str">
        <f aca="false">IF(BX475&gt;5,VLOOKUP(CONCATENATE(BK475,BN475),'Pril1-THLPa'!$H$6:$N$96,7,0),"")</f>
        <v/>
      </c>
      <c r="BS475" s="69" t="str">
        <f aca="false">IF(BX475&gt;5,VLOOKUP(CONCATENATE(BK475,BN475),'Pril1-THLPa'!$H$6:$O$96,8,0),"")</f>
        <v/>
      </c>
      <c r="BT475" s="69" t="str">
        <f aca="false">IF(BF475&gt;0, IF(BK475="smrk",  VLOOKUP(VLOOKUP(BD475,'Pril9-K3'!$L$8:$M$207,2,0),'Pril9-K3'!$A$8:$J$16,LOOKUP(BN475,'Pril9-K3'!$A$7:$J$7,'Pril9-K3'!$A$5:$J$5),0), IF(AND(BK475&lt;&gt;"smrk",'Vstupní data'!AK475&lt;&gt;""),'Vstupní data'!AK475,   VLOOKUP(VLOOKUP(BD475,'Pril9-K3'!$L$8:$M$207,2,0),'Pril9-K3'!$A$8:$J$16,LOOKUP(BN475,'Pril9-K3'!$A$7:$J$7,'Pril9-K3'!$A$5:$J$5),0)   )),   "")</f>
        <v/>
      </c>
      <c r="BV475" s="69" t="n">
        <f aca="false">'Vstupní data'!AJ475</f>
        <v>0</v>
      </c>
      <c r="BW475" s="69" t="n">
        <f aca="false">IF(BF475&gt;0,IF(J475&gt;0,J475,K475*H475/100),0)</f>
        <v>0</v>
      </c>
      <c r="BX475" s="69" t="n">
        <f aca="false">IF(BF475&gt;0,IF(BJ475&gt;BL475,BL475,BJ475),0)</f>
        <v>0</v>
      </c>
      <c r="BY475" s="69" t="n">
        <f aca="false">IF(BD475=0,0,IF(AND(BX475&gt;0,BX475&lt;=5),  IF(AND(BX475&gt;0,BX475&lt;=5),VLOOKUP(BK475,'Pril1-THLPa'!$A$6:$F$18,IF(AND(BX475&gt;0,BX475&lt;=5),LOOKUP(BX475,'Pril1-THLPa'!$B$5:$F$5,'Pril1-THLPa'!$B$4:$F$4),""),0),""),  IF(BX475&gt;5,BO475+BP475*(BX475-5)+BQ475*POWER(BX475-5,2)+BR475*POWER(BX475-5,3)+BS475*POWER(BX475-5,4),"")))</f>
        <v>0</v>
      </c>
      <c r="BZ475" s="69" t="n">
        <f aca="false">IF(BY475&gt;0,BY475*BI475/10*BW475*(100+BV475)/100,0)</f>
        <v>0</v>
      </c>
      <c r="CA475" s="69" t="n">
        <f aca="false">IF(BD475&gt;0,BX475-IF(BD475&gt;BX475,BX475,BD475),0)</f>
        <v>0</v>
      </c>
      <c r="CB475" s="69" t="n">
        <f aca="false">POWER(1.01,CA475)</f>
        <v>1</v>
      </c>
      <c r="CC475" s="69" t="n">
        <f aca="false">IF(BF475&gt;0,IF(BF475&gt;BH475,1,BF475/BH475),0)</f>
        <v>0</v>
      </c>
      <c r="CD475" s="72" t="n">
        <f aca="false">IF(BD475=0,0,IF(BF475&gt;0,ROUND(IF(CB475&lt;&gt;0,BZ475*BT475*1/CB475*CC475,0),0),0))</f>
        <v>0</v>
      </c>
      <c r="CE475" s="73" t="str">
        <f aca="false">IF(BF475&gt;0,IF(BF475&gt;BH475,CD475/BF475,CD475/BH475),"")</f>
        <v/>
      </c>
      <c r="CF475" s="69" t="n">
        <f aca="false">'Vstupní data'!AM475</f>
        <v>0</v>
      </c>
      <c r="CG475" s="69" t="n">
        <f aca="false">'Vstupní data'!AN475</f>
        <v>0</v>
      </c>
      <c r="CH475" s="69" t="n">
        <f aca="false">'Vstupní data'!AO475</f>
        <v>0</v>
      </c>
      <c r="CI475" s="69" t="n">
        <f aca="false">'Vstupní data'!AP475</f>
        <v>0</v>
      </c>
      <c r="CJ475" s="72" t="n">
        <f aca="false">ROUND(CH475*CI475,0)</f>
        <v>0</v>
      </c>
      <c r="CK475" s="74" t="str">
        <f aca="false">IF(OR(AA475&gt;0,BB475&gt;0,CD475&gt;0,CJ475&gt;0),AA475+BB475+CD475+CJ475,"")</f>
        <v/>
      </c>
    </row>
    <row r="476" customFormat="false" ht="12.8" hidden="false" customHeight="false" outlineLevel="0" collapsed="false">
      <c r="A476" s="66" t="n">
        <f aca="false">'Vstupní data'!A476</f>
        <v>0</v>
      </c>
      <c r="F476" s="66" t="str">
        <f aca="false">CONCATENATE('Vstupní data'!F476,'Vstupní data'!G476,'Vstupní data'!H476,'Vstupní data'!I476)</f>
        <v/>
      </c>
      <c r="G476" s="66"/>
      <c r="H476" s="66" t="n">
        <f aca="false">'Vstupní data'!K476</f>
        <v>0</v>
      </c>
      <c r="I476" s="66" t="n">
        <f aca="false">'Vstupní data'!L476</f>
        <v>0</v>
      </c>
      <c r="J476" s="66" t="n">
        <f aca="false">'Vstupní data'!K476*'Vstupní data'!M476/100</f>
        <v>0</v>
      </c>
      <c r="L476" s="66" t="n">
        <f aca="false">IF('Vstupní data'!N476="prostokořenný",0,IF('Vstupní data'!N476="krytokořenný","k",IF('Vstupní data'!N476="poloodrostky nebo odrostky, prostokořenné i krytokořenné","po",0)))</f>
        <v>0</v>
      </c>
      <c r="N476" s="66"/>
      <c r="O476" s="66" t="n">
        <f aca="false">'Vstupní data'!O476</f>
        <v>0</v>
      </c>
      <c r="P476" s="66" t="n">
        <f aca="false">IF(O476&gt;0,VLOOKUP(CONCATENATE(VLOOKUP(I476,'Pril3-drev'!$H$5:$K$83,4,0),"-",'Vstupní data'!R476),K2!$C$15:$D$23,2,0),0)</f>
        <v>0</v>
      </c>
      <c r="Q476" s="66" t="n">
        <f aca="false">IF(O476&gt;0,VLOOKUP(I476,'Pril3-drev'!$H$5:$I$83,2,0),0)</f>
        <v>0</v>
      </c>
      <c r="R476" s="66" t="n">
        <f aca="false">IF(Q476&gt;0,VLOOKUP(Q476,'Pril6-okus'!$A$5:$B$17,2,0),0)</f>
        <v>0</v>
      </c>
      <c r="S476" s="66" t="n">
        <f aca="false">IF(O476&gt;0,VLOOKUP(I476,'Pril3-drev'!$H$5:$J$83,3,0),0)</f>
        <v>0</v>
      </c>
      <c r="T476" s="66" t="str">
        <f aca="false">IF(O476&gt;0,IF(L476="k",0.9*VLOOKUP(S476,'ha-pocty-vyhl'!$A$5:$B$20,2,0),IF(L476="po",0.8*VLOOKUP(S476,'ha-pocty-vyhl'!$A$5:$B$20,2,0),VLOOKUP(S476,'ha-pocty-vyhl'!$A$5:$B$20,2,0))),"")</f>
        <v/>
      </c>
      <c r="U476" s="66" t="n">
        <f aca="false">'Vstupní data'!P476</f>
        <v>0</v>
      </c>
      <c r="V476" s="66" t="n">
        <f aca="false">IF(O476&gt;0,1.3*T476*1000*Z476/10000,0)</f>
        <v>0</v>
      </c>
      <c r="W476" s="66" t="n">
        <f aca="false">IF(O476&gt;0,1.3*T476*1000*Z476/10000,0)</f>
        <v>0</v>
      </c>
      <c r="X476" s="66" t="n">
        <f aca="false">IF(O476&gt;0,IF(O476&gt;V476,V476,O476),0)</f>
        <v>0</v>
      </c>
      <c r="Y476" s="66" t="n">
        <f aca="false">IF(O476&gt;0,IF(IF(U476&gt;W476,W476,U476)&lt;X476,W476,IF(U476&gt;W476,W476,U476)),0)</f>
        <v>0</v>
      </c>
      <c r="Z476" s="66" t="n">
        <f aca="false">IF(O476&gt;0,IF(J476&gt;0,J476,K476*H476/100),0)</f>
        <v>0</v>
      </c>
      <c r="AA476" s="67" t="n">
        <f aca="false">IF(O476&gt;0,CEILING(R476*P476*X476/Y476*Z476,1),0)</f>
        <v>0</v>
      </c>
      <c r="AB476" s="68" t="n">
        <f aca="false">IF(O476&gt;0,AA476/O476,0)</f>
        <v>0</v>
      </c>
      <c r="AC476" s="66" t="n">
        <f aca="false">'Vstupní data'!W476</f>
        <v>0</v>
      </c>
      <c r="AI476" s="66" t="str">
        <f aca="false">IF(OR('Vstupní data'!T476&gt;0,'Vstupní data'!U476&gt;0),VLOOKUP(I476,'Pril3-drev'!$H$5:$J$83,3,0),"")</f>
        <v/>
      </c>
      <c r="AJ476" s="66" t="n">
        <f aca="false">IF('Vstupní data'!V476="prostokořenný",0,IF('Vstupní data'!V476="krytokořenný","k",IF('Vstupní data'!V476="poloodrostky nebo odrostky, prostokořenné i krytokořenné","po",0)))</f>
        <v>0</v>
      </c>
      <c r="AK476" s="66" t="n">
        <f aca="false">IF(OR('Vstupní data'!T476&gt;0,'Vstupní data'!U476&gt;0),IF(AJ476="k",0.9*VLOOKUP(AI476,'ha-pocty-vyhl'!$A$5:$B$20,2,0),IF(AJ476="po",0.8*VLOOKUP(AI476,'ha-pocty-vyhl'!$A$5:$B$20,2,0),VLOOKUP(AI476,'ha-pocty-vyhl'!$A$5:$B$20,2,0))),0)</f>
        <v>0</v>
      </c>
      <c r="AL476" s="66" t="n">
        <f aca="false">IF(OR('Vstupní data'!T476&gt;0,'Vstupní data'!U476&gt;0),'Vstupní data'!K476*'Vstupní data'!M476/100,0)</f>
        <v>0</v>
      </c>
      <c r="AM476" s="66" t="n">
        <f aca="false">IF(OR('Vstupní data'!T476&gt;0,'Vstupní data'!U476&gt;0),IF('Vstupní data'!T476&gt;0,'Vstupní data'!T476,ROUND(10*'Vstupní data'!U476/AK476,0)),0)</f>
        <v>0</v>
      </c>
      <c r="AN476" s="69" t="n">
        <f aca="false">IF('Vstupní data'!T476&gt;0,   IF('Vstupní data'!T476&lt;=AL476,'Vstupní data'!T476,AL476),   IF(AM476&lt;AL476,AM476,AL476))</f>
        <v>0</v>
      </c>
      <c r="AO476" s="69" t="n">
        <f aca="false">'Vstupní data'!X476</f>
        <v>0</v>
      </c>
      <c r="AP476" s="66" t="n">
        <f aca="false">IF(OR('Vstupní data'!T476&gt;0,'Vstupní data'!U476&gt;0),IF(I476&lt;&gt;0,VLOOKUP(I476,'Pril3-drev'!$H$5:$I$83,2,0),0),0)</f>
        <v>0</v>
      </c>
      <c r="AQ476" s="66" t="n">
        <f aca="false">'Vstupní data'!Y476</f>
        <v>0</v>
      </c>
      <c r="AR476" s="66" t="str">
        <f aca="false">IF(AC476&gt;5,   IF('Vstupní data'!Y476&gt;0,   VLOOKUP(VLOOKUP(CONCATENATE(VLOOKUP(I476,'Pril3-drev'!$H$4:$L$83,5,0),AC476),'Pril3-drev'!$Q$4:$R$2803,2,0),'AVB-BS'!$C$5:$S$29 ,LOOKUP(AQ476,'AVB-BS'!$D$3:$S$3,'AVB-BS'!$D$1:$S$1) ,0 )   ,   IF('Vstupní data'!Z476&gt;0,'Vstupní data'!Z476,0)) , "")</f>
        <v/>
      </c>
      <c r="AS476" s="70" t="str">
        <f aca="false">IF(AC476&gt;5,VLOOKUP(CONCATENATE(AP476,AR476),'Pril1-THLPa'!$H$6:$N$96,4,0),"")</f>
        <v/>
      </c>
      <c r="AT476" s="70" t="str">
        <f aca="false">IF(AC476&gt;5,VLOOKUP(CONCATENATE(AP476,AR476),'Pril1-THLPa'!$H$6:$N$96,5,0),"")</f>
        <v/>
      </c>
      <c r="AU476" s="70" t="str">
        <f aca="false">IF(AC476&gt;5,VLOOKUP(CONCATENATE(AP476,AR476),'Pril1-THLPa'!$H$6:$N$96,6,0),"")</f>
        <v/>
      </c>
      <c r="AV476" s="70" t="str">
        <f aca="false">IF(AC476&gt;5,VLOOKUP(CONCATENATE(AP476,AR476),'Pril1-THLPa'!$H$6:$N$96,7,0),"")</f>
        <v/>
      </c>
      <c r="AW476" s="70" t="str">
        <f aca="false">IF(AC476&gt;5,VLOOKUP(CONCATENATE(AP476,AR476),'Pril1-THLPa'!$H$6:$O$96,8,0),"")</f>
        <v/>
      </c>
      <c r="AX476" s="66" t="n">
        <f aca="false">IF(AC476&gt;0,IF(AND(AC476&gt;0,AC476&lt;=5),VLOOKUP(AP476,'Pril1-THLPa'!$A$6:$F$18,LOOKUP(AC476,'Pril1-THLPa'!$B$5:$F$5,'Pril1-THLPa'!$B$4:$F$4),0),AS476+AT476*(AC476-5)+AU476*POWER(AC476-5,2)+AV476*POWER(AC476-5,3)+AW476*POWER(AC476-5,4)),0)</f>
        <v>0</v>
      </c>
      <c r="AY476" s="71"/>
      <c r="AZ476" s="66" t="n">
        <f aca="false">'Vstupní data'!AA476</f>
        <v>0</v>
      </c>
      <c r="BA476" s="66" t="n">
        <f aca="false">IF(OR('Vstupní data'!T476&gt;0,'Vstupní data'!U476&gt;0),IF(AC476&lt;&gt;"",AX476*AO476/10*(100+AZ476)/100,0),0)</f>
        <v>0</v>
      </c>
      <c r="BB476" s="67" t="n">
        <f aca="false">IF(AC476&lt;&gt;"",ROUND(BA476*AN476,0),0)</f>
        <v>0</v>
      </c>
      <c r="BC476" s="68" t="str">
        <f aca="false">IF(AE476&gt;0,BB476/AE476,"")</f>
        <v/>
      </c>
      <c r="BD476" s="66" t="n">
        <f aca="false">'Vstupní data'!AE476</f>
        <v>0</v>
      </c>
      <c r="BF476" s="66" t="n">
        <f aca="false">'Vstupní data'!AC476</f>
        <v>0</v>
      </c>
      <c r="BH476" s="66" t="n">
        <f aca="false">'Vstupní data'!AD476</f>
        <v>0</v>
      </c>
      <c r="BI476" s="66" t="n">
        <f aca="false">'Vstupní data'!AF476</f>
        <v>0</v>
      </c>
      <c r="BJ476" s="69" t="n">
        <f aca="false">'Vstupní data'!AG476</f>
        <v>0</v>
      </c>
      <c r="BK476" s="69" t="n">
        <f aca="false">IF(BF476&lt;&gt;0,VLOOKUP(I476,'Pril3-drev'!$H$5:$I$83,2,0),0)</f>
        <v>0</v>
      </c>
      <c r="BL476" s="69" t="n">
        <f aca="false">IF(BF476&lt;&gt;0,VLOOKUP(BK476,'Pril3-drev'!$A$5:$C$17,3,0),0)</f>
        <v>0</v>
      </c>
      <c r="BM476" s="69" t="n">
        <f aca="false">'Vstupní data'!AH476</f>
        <v>0</v>
      </c>
      <c r="BN476" s="69" t="n">
        <f aca="false">IF('Vstupní data'!AH476&gt;0,   VLOOKUP(VLOOKUP(CONCATENATE(VLOOKUP(I476,'Pril3-drev'!$H$4:$L$83,5,0),BD476),'Pril3-drev'!$Q$4:$R$2803,2,0),'AVB-BS'!$C$5:$S$29 ,LOOKUP(BM476,'AVB-BS'!$D$3:$S$3,'AVB-BS'!$D$1:$S$1) ,0 )   ,   IF('Vstupní data'!AI476&gt;0,'Vstupní data'!AI476,0))</f>
        <v>0</v>
      </c>
      <c r="BO476" s="69" t="str">
        <f aca="false">IF(BX476&gt;5,VLOOKUP(CONCATENATE(BK476,BN476),'Pril1-THLPa'!$H$6:$N$96,4,0),"")</f>
        <v/>
      </c>
      <c r="BP476" s="69" t="str">
        <f aca="false">IF(BX476&gt;5,VLOOKUP(CONCATENATE(BK476,BN476),'Pril1-THLPa'!$H$6:$N$96,5,0),"")</f>
        <v/>
      </c>
      <c r="BQ476" s="69" t="str">
        <f aca="false">IF(BX476&gt;5,VLOOKUP(CONCATENATE(BK476,BN476),'Pril1-THLPa'!$H$6:$N$96,6,0),"")</f>
        <v/>
      </c>
      <c r="BR476" s="69" t="str">
        <f aca="false">IF(BX476&gt;5,VLOOKUP(CONCATENATE(BK476,BN476),'Pril1-THLPa'!$H$6:$N$96,7,0),"")</f>
        <v/>
      </c>
      <c r="BS476" s="69" t="str">
        <f aca="false">IF(BX476&gt;5,VLOOKUP(CONCATENATE(BK476,BN476),'Pril1-THLPa'!$H$6:$O$96,8,0),"")</f>
        <v/>
      </c>
      <c r="BT476" s="69" t="str">
        <f aca="false">IF(BF476&gt;0, IF(BK476="smrk",  VLOOKUP(VLOOKUP(BD476,'Pril9-K3'!$L$8:$M$207,2,0),'Pril9-K3'!$A$8:$J$16,LOOKUP(BN476,'Pril9-K3'!$A$7:$J$7,'Pril9-K3'!$A$5:$J$5),0), IF(AND(BK476&lt;&gt;"smrk",'Vstupní data'!AK476&lt;&gt;""),'Vstupní data'!AK476,   VLOOKUP(VLOOKUP(BD476,'Pril9-K3'!$L$8:$M$207,2,0),'Pril9-K3'!$A$8:$J$16,LOOKUP(BN476,'Pril9-K3'!$A$7:$J$7,'Pril9-K3'!$A$5:$J$5),0)   )),   "")</f>
        <v/>
      </c>
      <c r="BV476" s="69" t="n">
        <f aca="false">'Vstupní data'!AJ476</f>
        <v>0</v>
      </c>
      <c r="BW476" s="69" t="n">
        <f aca="false">IF(BF476&gt;0,IF(J476&gt;0,J476,K476*H476/100),0)</f>
        <v>0</v>
      </c>
      <c r="BX476" s="69" t="n">
        <f aca="false">IF(BF476&gt;0,IF(BJ476&gt;BL476,BL476,BJ476),0)</f>
        <v>0</v>
      </c>
      <c r="BY476" s="69" t="n">
        <f aca="false">IF(BD476=0,0,IF(AND(BX476&gt;0,BX476&lt;=5),  IF(AND(BX476&gt;0,BX476&lt;=5),VLOOKUP(BK476,'Pril1-THLPa'!$A$6:$F$18,IF(AND(BX476&gt;0,BX476&lt;=5),LOOKUP(BX476,'Pril1-THLPa'!$B$5:$F$5,'Pril1-THLPa'!$B$4:$F$4),""),0),""),  IF(BX476&gt;5,BO476+BP476*(BX476-5)+BQ476*POWER(BX476-5,2)+BR476*POWER(BX476-5,3)+BS476*POWER(BX476-5,4),"")))</f>
        <v>0</v>
      </c>
      <c r="BZ476" s="69" t="n">
        <f aca="false">IF(BY476&gt;0,BY476*BI476/10*BW476*(100+BV476)/100,0)</f>
        <v>0</v>
      </c>
      <c r="CA476" s="69" t="n">
        <f aca="false">IF(BD476&gt;0,BX476-IF(BD476&gt;BX476,BX476,BD476),0)</f>
        <v>0</v>
      </c>
      <c r="CB476" s="69" t="n">
        <f aca="false">POWER(1.01,CA476)</f>
        <v>1</v>
      </c>
      <c r="CC476" s="69" t="n">
        <f aca="false">IF(BF476&gt;0,IF(BF476&gt;BH476,1,BF476/BH476),0)</f>
        <v>0</v>
      </c>
      <c r="CD476" s="72" t="n">
        <f aca="false">IF(BD476=0,0,IF(BF476&gt;0,ROUND(IF(CB476&lt;&gt;0,BZ476*BT476*1/CB476*CC476,0),0),0))</f>
        <v>0</v>
      </c>
      <c r="CE476" s="73" t="str">
        <f aca="false">IF(BF476&gt;0,IF(BF476&gt;BH476,CD476/BF476,CD476/BH476),"")</f>
        <v/>
      </c>
      <c r="CF476" s="69" t="n">
        <f aca="false">'Vstupní data'!AM476</f>
        <v>0</v>
      </c>
      <c r="CG476" s="69" t="n">
        <f aca="false">'Vstupní data'!AN476</f>
        <v>0</v>
      </c>
      <c r="CH476" s="69" t="n">
        <f aca="false">'Vstupní data'!AO476</f>
        <v>0</v>
      </c>
      <c r="CI476" s="69" t="n">
        <f aca="false">'Vstupní data'!AP476</f>
        <v>0</v>
      </c>
      <c r="CJ476" s="72" t="n">
        <f aca="false">ROUND(CH476*CI476,0)</f>
        <v>0</v>
      </c>
      <c r="CK476" s="74" t="str">
        <f aca="false">IF(OR(AA476&gt;0,BB476&gt;0,CD476&gt;0,CJ476&gt;0),AA476+BB476+CD476+CJ476,"")</f>
        <v/>
      </c>
    </row>
    <row r="477" customFormat="false" ht="12.8" hidden="false" customHeight="false" outlineLevel="0" collapsed="false">
      <c r="A477" s="66" t="n">
        <f aca="false">'Vstupní data'!A477</f>
        <v>0</v>
      </c>
      <c r="F477" s="66" t="str">
        <f aca="false">CONCATENATE('Vstupní data'!F477,'Vstupní data'!G477,'Vstupní data'!H477,'Vstupní data'!I477)</f>
        <v/>
      </c>
      <c r="G477" s="66"/>
      <c r="H477" s="66" t="n">
        <f aca="false">'Vstupní data'!K477</f>
        <v>0</v>
      </c>
      <c r="I477" s="66" t="n">
        <f aca="false">'Vstupní data'!L477</f>
        <v>0</v>
      </c>
      <c r="J477" s="66" t="n">
        <f aca="false">'Vstupní data'!K477*'Vstupní data'!M477/100</f>
        <v>0</v>
      </c>
      <c r="L477" s="66" t="n">
        <f aca="false">IF('Vstupní data'!N477="prostokořenný",0,IF('Vstupní data'!N477="krytokořenný","k",IF('Vstupní data'!N477="poloodrostky nebo odrostky, prostokořenné i krytokořenné","po",0)))</f>
        <v>0</v>
      </c>
      <c r="N477" s="66"/>
      <c r="O477" s="66" t="n">
        <f aca="false">'Vstupní data'!O477</f>
        <v>0</v>
      </c>
      <c r="P477" s="66" t="n">
        <f aca="false">IF(O477&gt;0,VLOOKUP(CONCATENATE(VLOOKUP(I477,'Pril3-drev'!$H$5:$K$83,4,0),"-",'Vstupní data'!R477),K2!$C$15:$D$23,2,0),0)</f>
        <v>0</v>
      </c>
      <c r="Q477" s="66" t="n">
        <f aca="false">IF(O477&gt;0,VLOOKUP(I477,'Pril3-drev'!$H$5:$I$83,2,0),0)</f>
        <v>0</v>
      </c>
      <c r="R477" s="66" t="n">
        <f aca="false">IF(Q477&gt;0,VLOOKUP(Q477,'Pril6-okus'!$A$5:$B$17,2,0),0)</f>
        <v>0</v>
      </c>
      <c r="S477" s="66" t="n">
        <f aca="false">IF(O477&gt;0,VLOOKUP(I477,'Pril3-drev'!$H$5:$J$83,3,0),0)</f>
        <v>0</v>
      </c>
      <c r="T477" s="66" t="str">
        <f aca="false">IF(O477&gt;0,IF(L477="k",0.9*VLOOKUP(S477,'ha-pocty-vyhl'!$A$5:$B$20,2,0),IF(L477="po",0.8*VLOOKUP(S477,'ha-pocty-vyhl'!$A$5:$B$20,2,0),VLOOKUP(S477,'ha-pocty-vyhl'!$A$5:$B$20,2,0))),"")</f>
        <v/>
      </c>
      <c r="U477" s="66" t="n">
        <f aca="false">'Vstupní data'!P477</f>
        <v>0</v>
      </c>
      <c r="V477" s="66" t="n">
        <f aca="false">IF(O477&gt;0,1.3*T477*1000*Z477/10000,0)</f>
        <v>0</v>
      </c>
      <c r="W477" s="66" t="n">
        <f aca="false">IF(O477&gt;0,1.3*T477*1000*Z477/10000,0)</f>
        <v>0</v>
      </c>
      <c r="X477" s="66" t="n">
        <f aca="false">IF(O477&gt;0,IF(O477&gt;V477,V477,O477),0)</f>
        <v>0</v>
      </c>
      <c r="Y477" s="66" t="n">
        <f aca="false">IF(O477&gt;0,IF(IF(U477&gt;W477,W477,U477)&lt;X477,W477,IF(U477&gt;W477,W477,U477)),0)</f>
        <v>0</v>
      </c>
      <c r="Z477" s="66" t="n">
        <f aca="false">IF(O477&gt;0,IF(J477&gt;0,J477,K477*H477/100),0)</f>
        <v>0</v>
      </c>
      <c r="AA477" s="67" t="n">
        <f aca="false">IF(O477&gt;0,CEILING(R477*P477*X477/Y477*Z477,1),0)</f>
        <v>0</v>
      </c>
      <c r="AB477" s="68" t="n">
        <f aca="false">IF(O477&gt;0,AA477/O477,0)</f>
        <v>0</v>
      </c>
      <c r="AC477" s="66" t="n">
        <f aca="false">'Vstupní data'!W477</f>
        <v>0</v>
      </c>
      <c r="AI477" s="66" t="str">
        <f aca="false">IF(OR('Vstupní data'!T477&gt;0,'Vstupní data'!U477&gt;0),VLOOKUP(I477,'Pril3-drev'!$H$5:$J$83,3,0),"")</f>
        <v/>
      </c>
      <c r="AJ477" s="66" t="n">
        <f aca="false">IF('Vstupní data'!V477="prostokořenný",0,IF('Vstupní data'!V477="krytokořenný","k",IF('Vstupní data'!V477="poloodrostky nebo odrostky, prostokořenné i krytokořenné","po",0)))</f>
        <v>0</v>
      </c>
      <c r="AK477" s="66" t="n">
        <f aca="false">IF(OR('Vstupní data'!T477&gt;0,'Vstupní data'!U477&gt;0),IF(AJ477="k",0.9*VLOOKUP(AI477,'ha-pocty-vyhl'!$A$5:$B$20,2,0),IF(AJ477="po",0.8*VLOOKUP(AI477,'ha-pocty-vyhl'!$A$5:$B$20,2,0),VLOOKUP(AI477,'ha-pocty-vyhl'!$A$5:$B$20,2,0))),0)</f>
        <v>0</v>
      </c>
      <c r="AL477" s="66" t="n">
        <f aca="false">IF(OR('Vstupní data'!T477&gt;0,'Vstupní data'!U477&gt;0),'Vstupní data'!K477*'Vstupní data'!M477/100,0)</f>
        <v>0</v>
      </c>
      <c r="AM477" s="66" t="n">
        <f aca="false">IF(OR('Vstupní data'!T477&gt;0,'Vstupní data'!U477&gt;0),IF('Vstupní data'!T477&gt;0,'Vstupní data'!T477,ROUND(10*'Vstupní data'!U477/AK477,0)),0)</f>
        <v>0</v>
      </c>
      <c r="AN477" s="69" t="n">
        <f aca="false">IF('Vstupní data'!T477&gt;0,   IF('Vstupní data'!T477&lt;=AL477,'Vstupní data'!T477,AL477),   IF(AM477&lt;AL477,AM477,AL477))</f>
        <v>0</v>
      </c>
      <c r="AO477" s="69" t="n">
        <f aca="false">'Vstupní data'!X477</f>
        <v>0</v>
      </c>
      <c r="AP477" s="66" t="n">
        <f aca="false">IF(OR('Vstupní data'!T477&gt;0,'Vstupní data'!U477&gt;0),IF(I477&lt;&gt;0,VLOOKUP(I477,'Pril3-drev'!$H$5:$I$83,2,0),0),0)</f>
        <v>0</v>
      </c>
      <c r="AQ477" s="66" t="n">
        <f aca="false">'Vstupní data'!Y477</f>
        <v>0</v>
      </c>
      <c r="AR477" s="66" t="str">
        <f aca="false">IF(AC477&gt;5,   IF('Vstupní data'!Y477&gt;0,   VLOOKUP(VLOOKUP(CONCATENATE(VLOOKUP(I477,'Pril3-drev'!$H$4:$L$83,5,0),AC477),'Pril3-drev'!$Q$4:$R$2803,2,0),'AVB-BS'!$C$5:$S$29 ,LOOKUP(AQ477,'AVB-BS'!$D$3:$S$3,'AVB-BS'!$D$1:$S$1) ,0 )   ,   IF('Vstupní data'!Z477&gt;0,'Vstupní data'!Z477,0)) , "")</f>
        <v/>
      </c>
      <c r="AS477" s="70" t="str">
        <f aca="false">IF(AC477&gt;5,VLOOKUP(CONCATENATE(AP477,AR477),'Pril1-THLPa'!$H$6:$N$96,4,0),"")</f>
        <v/>
      </c>
      <c r="AT477" s="70" t="str">
        <f aca="false">IF(AC477&gt;5,VLOOKUP(CONCATENATE(AP477,AR477),'Pril1-THLPa'!$H$6:$N$96,5,0),"")</f>
        <v/>
      </c>
      <c r="AU477" s="70" t="str">
        <f aca="false">IF(AC477&gt;5,VLOOKUP(CONCATENATE(AP477,AR477),'Pril1-THLPa'!$H$6:$N$96,6,0),"")</f>
        <v/>
      </c>
      <c r="AV477" s="70" t="str">
        <f aca="false">IF(AC477&gt;5,VLOOKUP(CONCATENATE(AP477,AR477),'Pril1-THLPa'!$H$6:$N$96,7,0),"")</f>
        <v/>
      </c>
      <c r="AW477" s="70" t="str">
        <f aca="false">IF(AC477&gt;5,VLOOKUP(CONCATENATE(AP477,AR477),'Pril1-THLPa'!$H$6:$O$96,8,0),"")</f>
        <v/>
      </c>
      <c r="AX477" s="66" t="n">
        <f aca="false">IF(AC477&gt;0,IF(AND(AC477&gt;0,AC477&lt;=5),VLOOKUP(AP477,'Pril1-THLPa'!$A$6:$F$18,LOOKUP(AC477,'Pril1-THLPa'!$B$5:$F$5,'Pril1-THLPa'!$B$4:$F$4),0),AS477+AT477*(AC477-5)+AU477*POWER(AC477-5,2)+AV477*POWER(AC477-5,3)+AW477*POWER(AC477-5,4)),0)</f>
        <v>0</v>
      </c>
      <c r="AY477" s="71"/>
      <c r="AZ477" s="66" t="n">
        <f aca="false">'Vstupní data'!AA477</f>
        <v>0</v>
      </c>
      <c r="BA477" s="66" t="n">
        <f aca="false">IF(OR('Vstupní data'!T477&gt;0,'Vstupní data'!U477&gt;0),IF(AC477&lt;&gt;"",AX477*AO477/10*(100+AZ477)/100,0),0)</f>
        <v>0</v>
      </c>
      <c r="BB477" s="67" t="n">
        <f aca="false">IF(AC477&lt;&gt;"",ROUND(BA477*AN477,0),0)</f>
        <v>0</v>
      </c>
      <c r="BC477" s="68" t="str">
        <f aca="false">IF(AE477&gt;0,BB477/AE477,"")</f>
        <v/>
      </c>
      <c r="BD477" s="66" t="n">
        <f aca="false">'Vstupní data'!AE477</f>
        <v>0</v>
      </c>
      <c r="BF477" s="66" t="n">
        <f aca="false">'Vstupní data'!AC477</f>
        <v>0</v>
      </c>
      <c r="BH477" s="66" t="n">
        <f aca="false">'Vstupní data'!AD477</f>
        <v>0</v>
      </c>
      <c r="BI477" s="66" t="n">
        <f aca="false">'Vstupní data'!AF477</f>
        <v>0</v>
      </c>
      <c r="BJ477" s="69" t="n">
        <f aca="false">'Vstupní data'!AG477</f>
        <v>0</v>
      </c>
      <c r="BK477" s="69" t="n">
        <f aca="false">IF(BF477&lt;&gt;0,VLOOKUP(I477,'Pril3-drev'!$H$5:$I$83,2,0),0)</f>
        <v>0</v>
      </c>
      <c r="BL477" s="69" t="n">
        <f aca="false">IF(BF477&lt;&gt;0,VLOOKUP(BK477,'Pril3-drev'!$A$5:$C$17,3,0),0)</f>
        <v>0</v>
      </c>
      <c r="BM477" s="69" t="n">
        <f aca="false">'Vstupní data'!AH477</f>
        <v>0</v>
      </c>
      <c r="BN477" s="69" t="n">
        <f aca="false">IF('Vstupní data'!AH477&gt;0,   VLOOKUP(VLOOKUP(CONCATENATE(VLOOKUP(I477,'Pril3-drev'!$H$4:$L$83,5,0),BD477),'Pril3-drev'!$Q$4:$R$2803,2,0),'AVB-BS'!$C$5:$S$29 ,LOOKUP(BM477,'AVB-BS'!$D$3:$S$3,'AVB-BS'!$D$1:$S$1) ,0 )   ,   IF('Vstupní data'!AI477&gt;0,'Vstupní data'!AI477,0))</f>
        <v>0</v>
      </c>
      <c r="BO477" s="69" t="str">
        <f aca="false">IF(BX477&gt;5,VLOOKUP(CONCATENATE(BK477,BN477),'Pril1-THLPa'!$H$6:$N$96,4,0),"")</f>
        <v/>
      </c>
      <c r="BP477" s="69" t="str">
        <f aca="false">IF(BX477&gt;5,VLOOKUP(CONCATENATE(BK477,BN477),'Pril1-THLPa'!$H$6:$N$96,5,0),"")</f>
        <v/>
      </c>
      <c r="BQ477" s="69" t="str">
        <f aca="false">IF(BX477&gt;5,VLOOKUP(CONCATENATE(BK477,BN477),'Pril1-THLPa'!$H$6:$N$96,6,0),"")</f>
        <v/>
      </c>
      <c r="BR477" s="69" t="str">
        <f aca="false">IF(BX477&gt;5,VLOOKUP(CONCATENATE(BK477,BN477),'Pril1-THLPa'!$H$6:$N$96,7,0),"")</f>
        <v/>
      </c>
      <c r="BS477" s="69" t="str">
        <f aca="false">IF(BX477&gt;5,VLOOKUP(CONCATENATE(BK477,BN477),'Pril1-THLPa'!$H$6:$O$96,8,0),"")</f>
        <v/>
      </c>
      <c r="BT477" s="69" t="str">
        <f aca="false">IF(BF477&gt;0, IF(BK477="smrk",  VLOOKUP(VLOOKUP(BD477,'Pril9-K3'!$L$8:$M$207,2,0),'Pril9-K3'!$A$8:$J$16,LOOKUP(BN477,'Pril9-K3'!$A$7:$J$7,'Pril9-K3'!$A$5:$J$5),0), IF(AND(BK477&lt;&gt;"smrk",'Vstupní data'!AK477&lt;&gt;""),'Vstupní data'!AK477,   VLOOKUP(VLOOKUP(BD477,'Pril9-K3'!$L$8:$M$207,2,0),'Pril9-K3'!$A$8:$J$16,LOOKUP(BN477,'Pril9-K3'!$A$7:$J$7,'Pril9-K3'!$A$5:$J$5),0)   )),   "")</f>
        <v/>
      </c>
      <c r="BV477" s="69" t="n">
        <f aca="false">'Vstupní data'!AJ477</f>
        <v>0</v>
      </c>
      <c r="BW477" s="69" t="n">
        <f aca="false">IF(BF477&gt;0,IF(J477&gt;0,J477,K477*H477/100),0)</f>
        <v>0</v>
      </c>
      <c r="BX477" s="69" t="n">
        <f aca="false">IF(BF477&gt;0,IF(BJ477&gt;BL477,BL477,BJ477),0)</f>
        <v>0</v>
      </c>
      <c r="BY477" s="69" t="n">
        <f aca="false">IF(BD477=0,0,IF(AND(BX477&gt;0,BX477&lt;=5),  IF(AND(BX477&gt;0,BX477&lt;=5),VLOOKUP(BK477,'Pril1-THLPa'!$A$6:$F$18,IF(AND(BX477&gt;0,BX477&lt;=5),LOOKUP(BX477,'Pril1-THLPa'!$B$5:$F$5,'Pril1-THLPa'!$B$4:$F$4),""),0),""),  IF(BX477&gt;5,BO477+BP477*(BX477-5)+BQ477*POWER(BX477-5,2)+BR477*POWER(BX477-5,3)+BS477*POWER(BX477-5,4),"")))</f>
        <v>0</v>
      </c>
      <c r="BZ477" s="69" t="n">
        <f aca="false">IF(BY477&gt;0,BY477*BI477/10*BW477*(100+BV477)/100,0)</f>
        <v>0</v>
      </c>
      <c r="CA477" s="69" t="n">
        <f aca="false">IF(BD477&gt;0,BX477-IF(BD477&gt;BX477,BX477,BD477),0)</f>
        <v>0</v>
      </c>
      <c r="CB477" s="69" t="n">
        <f aca="false">POWER(1.01,CA477)</f>
        <v>1</v>
      </c>
      <c r="CC477" s="69" t="n">
        <f aca="false">IF(BF477&gt;0,IF(BF477&gt;BH477,1,BF477/BH477),0)</f>
        <v>0</v>
      </c>
      <c r="CD477" s="72" t="n">
        <f aca="false">IF(BD477=0,0,IF(BF477&gt;0,ROUND(IF(CB477&lt;&gt;0,BZ477*BT477*1/CB477*CC477,0),0),0))</f>
        <v>0</v>
      </c>
      <c r="CE477" s="73" t="str">
        <f aca="false">IF(BF477&gt;0,IF(BF477&gt;BH477,CD477/BF477,CD477/BH477),"")</f>
        <v/>
      </c>
      <c r="CF477" s="69" t="n">
        <f aca="false">'Vstupní data'!AM477</f>
        <v>0</v>
      </c>
      <c r="CG477" s="69" t="n">
        <f aca="false">'Vstupní data'!AN477</f>
        <v>0</v>
      </c>
      <c r="CH477" s="69" t="n">
        <f aca="false">'Vstupní data'!AO477</f>
        <v>0</v>
      </c>
      <c r="CI477" s="69" t="n">
        <f aca="false">'Vstupní data'!AP477</f>
        <v>0</v>
      </c>
      <c r="CJ477" s="72" t="n">
        <f aca="false">ROUND(CH477*CI477,0)</f>
        <v>0</v>
      </c>
      <c r="CK477" s="74" t="str">
        <f aca="false">IF(OR(AA477&gt;0,BB477&gt;0,CD477&gt;0,CJ477&gt;0),AA477+BB477+CD477+CJ477,"")</f>
        <v/>
      </c>
    </row>
    <row r="478" customFormat="false" ht="12.8" hidden="false" customHeight="false" outlineLevel="0" collapsed="false">
      <c r="A478" s="66" t="n">
        <f aca="false">'Vstupní data'!A478</f>
        <v>0</v>
      </c>
      <c r="F478" s="66" t="str">
        <f aca="false">CONCATENATE('Vstupní data'!F478,'Vstupní data'!G478,'Vstupní data'!H478,'Vstupní data'!I478)</f>
        <v/>
      </c>
      <c r="G478" s="66"/>
      <c r="H478" s="66" t="n">
        <f aca="false">'Vstupní data'!K478</f>
        <v>0</v>
      </c>
      <c r="I478" s="66" t="n">
        <f aca="false">'Vstupní data'!L478</f>
        <v>0</v>
      </c>
      <c r="J478" s="66" t="n">
        <f aca="false">'Vstupní data'!K478*'Vstupní data'!M478/100</f>
        <v>0</v>
      </c>
      <c r="L478" s="66" t="n">
        <f aca="false">IF('Vstupní data'!N478="prostokořenný",0,IF('Vstupní data'!N478="krytokořenný","k",IF('Vstupní data'!N478="poloodrostky nebo odrostky, prostokořenné i krytokořenné","po",0)))</f>
        <v>0</v>
      </c>
      <c r="N478" s="66"/>
      <c r="O478" s="66" t="n">
        <f aca="false">'Vstupní data'!O478</f>
        <v>0</v>
      </c>
      <c r="P478" s="66" t="n">
        <f aca="false">IF(O478&gt;0,VLOOKUP(CONCATENATE(VLOOKUP(I478,'Pril3-drev'!$H$5:$K$83,4,0),"-",'Vstupní data'!R478),K2!$C$15:$D$23,2,0),0)</f>
        <v>0</v>
      </c>
      <c r="Q478" s="66" t="n">
        <f aca="false">IF(O478&gt;0,VLOOKUP(I478,'Pril3-drev'!$H$5:$I$83,2,0),0)</f>
        <v>0</v>
      </c>
      <c r="R478" s="66" t="n">
        <f aca="false">IF(Q478&gt;0,VLOOKUP(Q478,'Pril6-okus'!$A$5:$B$17,2,0),0)</f>
        <v>0</v>
      </c>
      <c r="S478" s="66" t="n">
        <f aca="false">IF(O478&gt;0,VLOOKUP(I478,'Pril3-drev'!$H$5:$J$83,3,0),0)</f>
        <v>0</v>
      </c>
      <c r="T478" s="66" t="str">
        <f aca="false">IF(O478&gt;0,IF(L478="k",0.9*VLOOKUP(S478,'ha-pocty-vyhl'!$A$5:$B$20,2,0),IF(L478="po",0.8*VLOOKUP(S478,'ha-pocty-vyhl'!$A$5:$B$20,2,0),VLOOKUP(S478,'ha-pocty-vyhl'!$A$5:$B$20,2,0))),"")</f>
        <v/>
      </c>
      <c r="U478" s="66" t="n">
        <f aca="false">'Vstupní data'!P478</f>
        <v>0</v>
      </c>
      <c r="V478" s="66" t="n">
        <f aca="false">IF(O478&gt;0,1.3*T478*1000*Z478/10000,0)</f>
        <v>0</v>
      </c>
      <c r="W478" s="66" t="n">
        <f aca="false">IF(O478&gt;0,1.3*T478*1000*Z478/10000,0)</f>
        <v>0</v>
      </c>
      <c r="X478" s="66" t="n">
        <f aca="false">IF(O478&gt;0,IF(O478&gt;V478,V478,O478),0)</f>
        <v>0</v>
      </c>
      <c r="Y478" s="66" t="n">
        <f aca="false">IF(O478&gt;0,IF(IF(U478&gt;W478,W478,U478)&lt;X478,W478,IF(U478&gt;W478,W478,U478)),0)</f>
        <v>0</v>
      </c>
      <c r="Z478" s="66" t="n">
        <f aca="false">IF(O478&gt;0,IF(J478&gt;0,J478,K478*H478/100),0)</f>
        <v>0</v>
      </c>
      <c r="AA478" s="67" t="n">
        <f aca="false">IF(O478&gt;0,CEILING(R478*P478*X478/Y478*Z478,1),0)</f>
        <v>0</v>
      </c>
      <c r="AB478" s="68" t="n">
        <f aca="false">IF(O478&gt;0,AA478/O478,0)</f>
        <v>0</v>
      </c>
      <c r="AC478" s="66" t="n">
        <f aca="false">'Vstupní data'!W478</f>
        <v>0</v>
      </c>
      <c r="AI478" s="66" t="str">
        <f aca="false">IF(OR('Vstupní data'!T478&gt;0,'Vstupní data'!U478&gt;0),VLOOKUP(I478,'Pril3-drev'!$H$5:$J$83,3,0),"")</f>
        <v/>
      </c>
      <c r="AJ478" s="66" t="n">
        <f aca="false">IF('Vstupní data'!V478="prostokořenný",0,IF('Vstupní data'!V478="krytokořenný","k",IF('Vstupní data'!V478="poloodrostky nebo odrostky, prostokořenné i krytokořenné","po",0)))</f>
        <v>0</v>
      </c>
      <c r="AK478" s="66" t="n">
        <f aca="false">IF(OR('Vstupní data'!T478&gt;0,'Vstupní data'!U478&gt;0),IF(AJ478="k",0.9*VLOOKUP(AI478,'ha-pocty-vyhl'!$A$5:$B$20,2,0),IF(AJ478="po",0.8*VLOOKUP(AI478,'ha-pocty-vyhl'!$A$5:$B$20,2,0),VLOOKUP(AI478,'ha-pocty-vyhl'!$A$5:$B$20,2,0))),0)</f>
        <v>0</v>
      </c>
      <c r="AL478" s="66" t="n">
        <f aca="false">IF(OR('Vstupní data'!T478&gt;0,'Vstupní data'!U478&gt;0),'Vstupní data'!K478*'Vstupní data'!M478/100,0)</f>
        <v>0</v>
      </c>
      <c r="AM478" s="66" t="n">
        <f aca="false">IF(OR('Vstupní data'!T478&gt;0,'Vstupní data'!U478&gt;0),IF('Vstupní data'!T478&gt;0,'Vstupní data'!T478,ROUND(10*'Vstupní data'!U478/AK478,0)),0)</f>
        <v>0</v>
      </c>
      <c r="AN478" s="69" t="n">
        <f aca="false">IF('Vstupní data'!T478&gt;0,   IF('Vstupní data'!T478&lt;=AL478,'Vstupní data'!T478,AL478),   IF(AM478&lt;AL478,AM478,AL478))</f>
        <v>0</v>
      </c>
      <c r="AO478" s="69" t="n">
        <f aca="false">'Vstupní data'!X478</f>
        <v>0</v>
      </c>
      <c r="AP478" s="66" t="n">
        <f aca="false">IF(OR('Vstupní data'!T478&gt;0,'Vstupní data'!U478&gt;0),IF(I478&lt;&gt;0,VLOOKUP(I478,'Pril3-drev'!$H$5:$I$83,2,0),0),0)</f>
        <v>0</v>
      </c>
      <c r="AQ478" s="66" t="n">
        <f aca="false">'Vstupní data'!Y478</f>
        <v>0</v>
      </c>
      <c r="AR478" s="66" t="str">
        <f aca="false">IF(AC478&gt;5,   IF('Vstupní data'!Y478&gt;0,   VLOOKUP(VLOOKUP(CONCATENATE(VLOOKUP(I478,'Pril3-drev'!$H$4:$L$83,5,0),AC478),'Pril3-drev'!$Q$4:$R$2803,2,0),'AVB-BS'!$C$5:$S$29 ,LOOKUP(AQ478,'AVB-BS'!$D$3:$S$3,'AVB-BS'!$D$1:$S$1) ,0 )   ,   IF('Vstupní data'!Z478&gt;0,'Vstupní data'!Z478,0)) , "")</f>
        <v/>
      </c>
      <c r="AS478" s="70" t="str">
        <f aca="false">IF(AC478&gt;5,VLOOKUP(CONCATENATE(AP478,AR478),'Pril1-THLPa'!$H$6:$N$96,4,0),"")</f>
        <v/>
      </c>
      <c r="AT478" s="70" t="str">
        <f aca="false">IF(AC478&gt;5,VLOOKUP(CONCATENATE(AP478,AR478),'Pril1-THLPa'!$H$6:$N$96,5,0),"")</f>
        <v/>
      </c>
      <c r="AU478" s="70" t="str">
        <f aca="false">IF(AC478&gt;5,VLOOKUP(CONCATENATE(AP478,AR478),'Pril1-THLPa'!$H$6:$N$96,6,0),"")</f>
        <v/>
      </c>
      <c r="AV478" s="70" t="str">
        <f aca="false">IF(AC478&gt;5,VLOOKUP(CONCATENATE(AP478,AR478),'Pril1-THLPa'!$H$6:$N$96,7,0),"")</f>
        <v/>
      </c>
      <c r="AW478" s="70" t="str">
        <f aca="false">IF(AC478&gt;5,VLOOKUP(CONCATENATE(AP478,AR478),'Pril1-THLPa'!$H$6:$O$96,8,0),"")</f>
        <v/>
      </c>
      <c r="AX478" s="66" t="n">
        <f aca="false">IF(AC478&gt;0,IF(AND(AC478&gt;0,AC478&lt;=5),VLOOKUP(AP478,'Pril1-THLPa'!$A$6:$F$18,LOOKUP(AC478,'Pril1-THLPa'!$B$5:$F$5,'Pril1-THLPa'!$B$4:$F$4),0),AS478+AT478*(AC478-5)+AU478*POWER(AC478-5,2)+AV478*POWER(AC478-5,3)+AW478*POWER(AC478-5,4)),0)</f>
        <v>0</v>
      </c>
      <c r="AY478" s="71"/>
      <c r="AZ478" s="66" t="n">
        <f aca="false">'Vstupní data'!AA478</f>
        <v>0</v>
      </c>
      <c r="BA478" s="66" t="n">
        <f aca="false">IF(OR('Vstupní data'!T478&gt;0,'Vstupní data'!U478&gt;0),IF(AC478&lt;&gt;"",AX478*AO478/10*(100+AZ478)/100,0),0)</f>
        <v>0</v>
      </c>
      <c r="BB478" s="67" t="n">
        <f aca="false">IF(AC478&lt;&gt;"",ROUND(BA478*AN478,0),0)</f>
        <v>0</v>
      </c>
      <c r="BC478" s="68" t="str">
        <f aca="false">IF(AE478&gt;0,BB478/AE478,"")</f>
        <v/>
      </c>
      <c r="BD478" s="66" t="n">
        <f aca="false">'Vstupní data'!AE478</f>
        <v>0</v>
      </c>
      <c r="BF478" s="66" t="n">
        <f aca="false">'Vstupní data'!AC478</f>
        <v>0</v>
      </c>
      <c r="BH478" s="66" t="n">
        <f aca="false">'Vstupní data'!AD478</f>
        <v>0</v>
      </c>
      <c r="BI478" s="66" t="n">
        <f aca="false">'Vstupní data'!AF478</f>
        <v>0</v>
      </c>
      <c r="BJ478" s="69" t="n">
        <f aca="false">'Vstupní data'!AG478</f>
        <v>0</v>
      </c>
      <c r="BK478" s="69" t="n">
        <f aca="false">IF(BF478&lt;&gt;0,VLOOKUP(I478,'Pril3-drev'!$H$5:$I$83,2,0),0)</f>
        <v>0</v>
      </c>
      <c r="BL478" s="69" t="n">
        <f aca="false">IF(BF478&lt;&gt;0,VLOOKUP(BK478,'Pril3-drev'!$A$5:$C$17,3,0),0)</f>
        <v>0</v>
      </c>
      <c r="BM478" s="69" t="n">
        <f aca="false">'Vstupní data'!AH478</f>
        <v>0</v>
      </c>
      <c r="BN478" s="69" t="n">
        <f aca="false">IF('Vstupní data'!AH478&gt;0,   VLOOKUP(VLOOKUP(CONCATENATE(VLOOKUP(I478,'Pril3-drev'!$H$4:$L$83,5,0),BD478),'Pril3-drev'!$Q$4:$R$2803,2,0),'AVB-BS'!$C$5:$S$29 ,LOOKUP(BM478,'AVB-BS'!$D$3:$S$3,'AVB-BS'!$D$1:$S$1) ,0 )   ,   IF('Vstupní data'!AI478&gt;0,'Vstupní data'!AI478,0))</f>
        <v>0</v>
      </c>
      <c r="BO478" s="69" t="str">
        <f aca="false">IF(BX478&gt;5,VLOOKUP(CONCATENATE(BK478,BN478),'Pril1-THLPa'!$H$6:$N$96,4,0),"")</f>
        <v/>
      </c>
      <c r="BP478" s="69" t="str">
        <f aca="false">IF(BX478&gt;5,VLOOKUP(CONCATENATE(BK478,BN478),'Pril1-THLPa'!$H$6:$N$96,5,0),"")</f>
        <v/>
      </c>
      <c r="BQ478" s="69" t="str">
        <f aca="false">IF(BX478&gt;5,VLOOKUP(CONCATENATE(BK478,BN478),'Pril1-THLPa'!$H$6:$N$96,6,0),"")</f>
        <v/>
      </c>
      <c r="BR478" s="69" t="str">
        <f aca="false">IF(BX478&gt;5,VLOOKUP(CONCATENATE(BK478,BN478),'Pril1-THLPa'!$H$6:$N$96,7,0),"")</f>
        <v/>
      </c>
      <c r="BS478" s="69" t="str">
        <f aca="false">IF(BX478&gt;5,VLOOKUP(CONCATENATE(BK478,BN478),'Pril1-THLPa'!$H$6:$O$96,8,0),"")</f>
        <v/>
      </c>
      <c r="BT478" s="69" t="str">
        <f aca="false">IF(BF478&gt;0, IF(BK478="smrk",  VLOOKUP(VLOOKUP(BD478,'Pril9-K3'!$L$8:$M$207,2,0),'Pril9-K3'!$A$8:$J$16,LOOKUP(BN478,'Pril9-K3'!$A$7:$J$7,'Pril9-K3'!$A$5:$J$5),0), IF(AND(BK478&lt;&gt;"smrk",'Vstupní data'!AK478&lt;&gt;""),'Vstupní data'!AK478,   VLOOKUP(VLOOKUP(BD478,'Pril9-K3'!$L$8:$M$207,2,0),'Pril9-K3'!$A$8:$J$16,LOOKUP(BN478,'Pril9-K3'!$A$7:$J$7,'Pril9-K3'!$A$5:$J$5),0)   )),   "")</f>
        <v/>
      </c>
      <c r="BV478" s="69" t="n">
        <f aca="false">'Vstupní data'!AJ478</f>
        <v>0</v>
      </c>
      <c r="BW478" s="69" t="n">
        <f aca="false">IF(BF478&gt;0,IF(J478&gt;0,J478,K478*H478/100),0)</f>
        <v>0</v>
      </c>
      <c r="BX478" s="69" t="n">
        <f aca="false">IF(BF478&gt;0,IF(BJ478&gt;BL478,BL478,BJ478),0)</f>
        <v>0</v>
      </c>
      <c r="BY478" s="69" t="n">
        <f aca="false">IF(BD478=0,0,IF(AND(BX478&gt;0,BX478&lt;=5),  IF(AND(BX478&gt;0,BX478&lt;=5),VLOOKUP(BK478,'Pril1-THLPa'!$A$6:$F$18,IF(AND(BX478&gt;0,BX478&lt;=5),LOOKUP(BX478,'Pril1-THLPa'!$B$5:$F$5,'Pril1-THLPa'!$B$4:$F$4),""),0),""),  IF(BX478&gt;5,BO478+BP478*(BX478-5)+BQ478*POWER(BX478-5,2)+BR478*POWER(BX478-5,3)+BS478*POWER(BX478-5,4),"")))</f>
        <v>0</v>
      </c>
      <c r="BZ478" s="69" t="n">
        <f aca="false">IF(BY478&gt;0,BY478*BI478/10*BW478*(100+BV478)/100,0)</f>
        <v>0</v>
      </c>
      <c r="CA478" s="69" t="n">
        <f aca="false">IF(BD478&gt;0,BX478-IF(BD478&gt;BX478,BX478,BD478),0)</f>
        <v>0</v>
      </c>
      <c r="CB478" s="69" t="n">
        <f aca="false">POWER(1.01,CA478)</f>
        <v>1</v>
      </c>
      <c r="CC478" s="69" t="n">
        <f aca="false">IF(BF478&gt;0,IF(BF478&gt;BH478,1,BF478/BH478),0)</f>
        <v>0</v>
      </c>
      <c r="CD478" s="72" t="n">
        <f aca="false">IF(BD478=0,0,IF(BF478&gt;0,ROUND(IF(CB478&lt;&gt;0,BZ478*BT478*1/CB478*CC478,0),0),0))</f>
        <v>0</v>
      </c>
      <c r="CE478" s="73" t="str">
        <f aca="false">IF(BF478&gt;0,IF(BF478&gt;BH478,CD478/BF478,CD478/BH478),"")</f>
        <v/>
      </c>
      <c r="CF478" s="69" t="n">
        <f aca="false">'Vstupní data'!AM478</f>
        <v>0</v>
      </c>
      <c r="CG478" s="69" t="n">
        <f aca="false">'Vstupní data'!AN478</f>
        <v>0</v>
      </c>
      <c r="CH478" s="69" t="n">
        <f aca="false">'Vstupní data'!AO478</f>
        <v>0</v>
      </c>
      <c r="CI478" s="69" t="n">
        <f aca="false">'Vstupní data'!AP478</f>
        <v>0</v>
      </c>
      <c r="CJ478" s="72" t="n">
        <f aca="false">ROUND(CH478*CI478,0)</f>
        <v>0</v>
      </c>
      <c r="CK478" s="74" t="str">
        <f aca="false">IF(OR(AA478&gt;0,BB478&gt;0,CD478&gt;0,CJ478&gt;0),AA478+BB478+CD478+CJ478,"")</f>
        <v/>
      </c>
    </row>
    <row r="479" customFormat="false" ht="12.8" hidden="false" customHeight="false" outlineLevel="0" collapsed="false">
      <c r="A479" s="66" t="n">
        <f aca="false">'Vstupní data'!A479</f>
        <v>0</v>
      </c>
      <c r="F479" s="66" t="str">
        <f aca="false">CONCATENATE('Vstupní data'!F479,'Vstupní data'!G479,'Vstupní data'!H479,'Vstupní data'!I479)</f>
        <v/>
      </c>
      <c r="G479" s="66"/>
      <c r="H479" s="66" t="n">
        <f aca="false">'Vstupní data'!K479</f>
        <v>0</v>
      </c>
      <c r="I479" s="66" t="n">
        <f aca="false">'Vstupní data'!L479</f>
        <v>0</v>
      </c>
      <c r="J479" s="66" t="n">
        <f aca="false">'Vstupní data'!K479*'Vstupní data'!M479/100</f>
        <v>0</v>
      </c>
      <c r="L479" s="66" t="n">
        <f aca="false">IF('Vstupní data'!N479="prostokořenný",0,IF('Vstupní data'!N479="krytokořenný","k",IF('Vstupní data'!N479="poloodrostky nebo odrostky, prostokořenné i krytokořenné","po",0)))</f>
        <v>0</v>
      </c>
      <c r="N479" s="66"/>
      <c r="O479" s="66" t="n">
        <f aca="false">'Vstupní data'!O479</f>
        <v>0</v>
      </c>
      <c r="P479" s="66" t="n">
        <f aca="false">IF(O479&gt;0,VLOOKUP(CONCATENATE(VLOOKUP(I479,'Pril3-drev'!$H$5:$K$83,4,0),"-",'Vstupní data'!R479),K2!$C$15:$D$23,2,0),0)</f>
        <v>0</v>
      </c>
      <c r="Q479" s="66" t="n">
        <f aca="false">IF(O479&gt;0,VLOOKUP(I479,'Pril3-drev'!$H$5:$I$83,2,0),0)</f>
        <v>0</v>
      </c>
      <c r="R479" s="66" t="n">
        <f aca="false">IF(Q479&gt;0,VLOOKUP(Q479,'Pril6-okus'!$A$5:$B$17,2,0),0)</f>
        <v>0</v>
      </c>
      <c r="S479" s="66" t="n">
        <f aca="false">IF(O479&gt;0,VLOOKUP(I479,'Pril3-drev'!$H$5:$J$83,3,0),0)</f>
        <v>0</v>
      </c>
      <c r="T479" s="66" t="str">
        <f aca="false">IF(O479&gt;0,IF(L479="k",0.9*VLOOKUP(S479,'ha-pocty-vyhl'!$A$5:$B$20,2,0),IF(L479="po",0.8*VLOOKUP(S479,'ha-pocty-vyhl'!$A$5:$B$20,2,0),VLOOKUP(S479,'ha-pocty-vyhl'!$A$5:$B$20,2,0))),"")</f>
        <v/>
      </c>
      <c r="U479" s="66" t="n">
        <f aca="false">'Vstupní data'!P479</f>
        <v>0</v>
      </c>
      <c r="V479" s="66" t="n">
        <f aca="false">IF(O479&gt;0,1.3*T479*1000*Z479/10000,0)</f>
        <v>0</v>
      </c>
      <c r="W479" s="66" t="n">
        <f aca="false">IF(O479&gt;0,1.3*T479*1000*Z479/10000,0)</f>
        <v>0</v>
      </c>
      <c r="X479" s="66" t="n">
        <f aca="false">IF(O479&gt;0,IF(O479&gt;V479,V479,O479),0)</f>
        <v>0</v>
      </c>
      <c r="Y479" s="66" t="n">
        <f aca="false">IF(O479&gt;0,IF(IF(U479&gt;W479,W479,U479)&lt;X479,W479,IF(U479&gt;W479,W479,U479)),0)</f>
        <v>0</v>
      </c>
      <c r="Z479" s="66" t="n">
        <f aca="false">IF(O479&gt;0,IF(J479&gt;0,J479,K479*H479/100),0)</f>
        <v>0</v>
      </c>
      <c r="AA479" s="67" t="n">
        <f aca="false">IF(O479&gt;0,CEILING(R479*P479*X479/Y479*Z479,1),0)</f>
        <v>0</v>
      </c>
      <c r="AB479" s="68" t="n">
        <f aca="false">IF(O479&gt;0,AA479/O479,0)</f>
        <v>0</v>
      </c>
      <c r="AC479" s="66" t="n">
        <f aca="false">'Vstupní data'!W479</f>
        <v>0</v>
      </c>
      <c r="AI479" s="66" t="str">
        <f aca="false">IF(OR('Vstupní data'!T479&gt;0,'Vstupní data'!U479&gt;0),VLOOKUP(I479,'Pril3-drev'!$H$5:$J$83,3,0),"")</f>
        <v/>
      </c>
      <c r="AJ479" s="66" t="n">
        <f aca="false">IF('Vstupní data'!V479="prostokořenný",0,IF('Vstupní data'!V479="krytokořenný","k",IF('Vstupní data'!V479="poloodrostky nebo odrostky, prostokořenné i krytokořenné","po",0)))</f>
        <v>0</v>
      </c>
      <c r="AK479" s="66" t="n">
        <f aca="false">IF(OR('Vstupní data'!T479&gt;0,'Vstupní data'!U479&gt;0),IF(AJ479="k",0.9*VLOOKUP(AI479,'ha-pocty-vyhl'!$A$5:$B$20,2,0),IF(AJ479="po",0.8*VLOOKUP(AI479,'ha-pocty-vyhl'!$A$5:$B$20,2,0),VLOOKUP(AI479,'ha-pocty-vyhl'!$A$5:$B$20,2,0))),0)</f>
        <v>0</v>
      </c>
      <c r="AL479" s="66" t="n">
        <f aca="false">IF(OR('Vstupní data'!T479&gt;0,'Vstupní data'!U479&gt;0),'Vstupní data'!K479*'Vstupní data'!M479/100,0)</f>
        <v>0</v>
      </c>
      <c r="AM479" s="66" t="n">
        <f aca="false">IF(OR('Vstupní data'!T479&gt;0,'Vstupní data'!U479&gt;0),IF('Vstupní data'!T479&gt;0,'Vstupní data'!T479,ROUND(10*'Vstupní data'!U479/AK479,0)),0)</f>
        <v>0</v>
      </c>
      <c r="AN479" s="69" t="n">
        <f aca="false">IF('Vstupní data'!T479&gt;0,   IF('Vstupní data'!T479&lt;=AL479,'Vstupní data'!T479,AL479),   IF(AM479&lt;AL479,AM479,AL479))</f>
        <v>0</v>
      </c>
      <c r="AO479" s="69" t="n">
        <f aca="false">'Vstupní data'!X479</f>
        <v>0</v>
      </c>
      <c r="AP479" s="66" t="n">
        <f aca="false">IF(OR('Vstupní data'!T479&gt;0,'Vstupní data'!U479&gt;0),IF(I479&lt;&gt;0,VLOOKUP(I479,'Pril3-drev'!$H$5:$I$83,2,0),0),0)</f>
        <v>0</v>
      </c>
      <c r="AQ479" s="66" t="n">
        <f aca="false">'Vstupní data'!Y479</f>
        <v>0</v>
      </c>
      <c r="AR479" s="66" t="str">
        <f aca="false">IF(AC479&gt;5,   IF('Vstupní data'!Y479&gt;0,   VLOOKUP(VLOOKUP(CONCATENATE(VLOOKUP(I479,'Pril3-drev'!$H$4:$L$83,5,0),AC479),'Pril3-drev'!$Q$4:$R$2803,2,0),'AVB-BS'!$C$5:$S$29 ,LOOKUP(AQ479,'AVB-BS'!$D$3:$S$3,'AVB-BS'!$D$1:$S$1) ,0 )   ,   IF('Vstupní data'!Z479&gt;0,'Vstupní data'!Z479,0)) , "")</f>
        <v/>
      </c>
      <c r="AS479" s="70" t="str">
        <f aca="false">IF(AC479&gt;5,VLOOKUP(CONCATENATE(AP479,AR479),'Pril1-THLPa'!$H$6:$N$96,4,0),"")</f>
        <v/>
      </c>
      <c r="AT479" s="70" t="str">
        <f aca="false">IF(AC479&gt;5,VLOOKUP(CONCATENATE(AP479,AR479),'Pril1-THLPa'!$H$6:$N$96,5,0),"")</f>
        <v/>
      </c>
      <c r="AU479" s="70" t="str">
        <f aca="false">IF(AC479&gt;5,VLOOKUP(CONCATENATE(AP479,AR479),'Pril1-THLPa'!$H$6:$N$96,6,0),"")</f>
        <v/>
      </c>
      <c r="AV479" s="70" t="str">
        <f aca="false">IF(AC479&gt;5,VLOOKUP(CONCATENATE(AP479,AR479),'Pril1-THLPa'!$H$6:$N$96,7,0),"")</f>
        <v/>
      </c>
      <c r="AW479" s="70" t="str">
        <f aca="false">IF(AC479&gt;5,VLOOKUP(CONCATENATE(AP479,AR479),'Pril1-THLPa'!$H$6:$O$96,8,0),"")</f>
        <v/>
      </c>
      <c r="AX479" s="66" t="n">
        <f aca="false">IF(AC479&gt;0,IF(AND(AC479&gt;0,AC479&lt;=5),VLOOKUP(AP479,'Pril1-THLPa'!$A$6:$F$18,LOOKUP(AC479,'Pril1-THLPa'!$B$5:$F$5,'Pril1-THLPa'!$B$4:$F$4),0),AS479+AT479*(AC479-5)+AU479*POWER(AC479-5,2)+AV479*POWER(AC479-5,3)+AW479*POWER(AC479-5,4)),0)</f>
        <v>0</v>
      </c>
      <c r="AY479" s="71"/>
      <c r="AZ479" s="66" t="n">
        <f aca="false">'Vstupní data'!AA479</f>
        <v>0</v>
      </c>
      <c r="BA479" s="66" t="n">
        <f aca="false">IF(OR('Vstupní data'!T479&gt;0,'Vstupní data'!U479&gt;0),IF(AC479&lt;&gt;"",AX479*AO479/10*(100+AZ479)/100,0),0)</f>
        <v>0</v>
      </c>
      <c r="BB479" s="67" t="n">
        <f aca="false">IF(AC479&lt;&gt;"",ROUND(BA479*AN479,0),0)</f>
        <v>0</v>
      </c>
      <c r="BC479" s="68" t="str">
        <f aca="false">IF(AE479&gt;0,BB479/AE479,"")</f>
        <v/>
      </c>
      <c r="BD479" s="66" t="n">
        <f aca="false">'Vstupní data'!AE479</f>
        <v>0</v>
      </c>
      <c r="BF479" s="66" t="n">
        <f aca="false">'Vstupní data'!AC479</f>
        <v>0</v>
      </c>
      <c r="BH479" s="66" t="n">
        <f aca="false">'Vstupní data'!AD479</f>
        <v>0</v>
      </c>
      <c r="BI479" s="66" t="n">
        <f aca="false">'Vstupní data'!AF479</f>
        <v>0</v>
      </c>
      <c r="BJ479" s="69" t="n">
        <f aca="false">'Vstupní data'!AG479</f>
        <v>0</v>
      </c>
      <c r="BK479" s="69" t="n">
        <f aca="false">IF(BF479&lt;&gt;0,VLOOKUP(I479,'Pril3-drev'!$H$5:$I$83,2,0),0)</f>
        <v>0</v>
      </c>
      <c r="BL479" s="69" t="n">
        <f aca="false">IF(BF479&lt;&gt;0,VLOOKUP(BK479,'Pril3-drev'!$A$5:$C$17,3,0),0)</f>
        <v>0</v>
      </c>
      <c r="BM479" s="69" t="n">
        <f aca="false">'Vstupní data'!AH479</f>
        <v>0</v>
      </c>
      <c r="BN479" s="69" t="n">
        <f aca="false">IF('Vstupní data'!AH479&gt;0,   VLOOKUP(VLOOKUP(CONCATENATE(VLOOKUP(I479,'Pril3-drev'!$H$4:$L$83,5,0),BD479),'Pril3-drev'!$Q$4:$R$2803,2,0),'AVB-BS'!$C$5:$S$29 ,LOOKUP(BM479,'AVB-BS'!$D$3:$S$3,'AVB-BS'!$D$1:$S$1) ,0 )   ,   IF('Vstupní data'!AI479&gt;0,'Vstupní data'!AI479,0))</f>
        <v>0</v>
      </c>
      <c r="BO479" s="69" t="str">
        <f aca="false">IF(BX479&gt;5,VLOOKUP(CONCATENATE(BK479,BN479),'Pril1-THLPa'!$H$6:$N$96,4,0),"")</f>
        <v/>
      </c>
      <c r="BP479" s="69" t="str">
        <f aca="false">IF(BX479&gt;5,VLOOKUP(CONCATENATE(BK479,BN479),'Pril1-THLPa'!$H$6:$N$96,5,0),"")</f>
        <v/>
      </c>
      <c r="BQ479" s="69" t="str">
        <f aca="false">IF(BX479&gt;5,VLOOKUP(CONCATENATE(BK479,BN479),'Pril1-THLPa'!$H$6:$N$96,6,0),"")</f>
        <v/>
      </c>
      <c r="BR479" s="69" t="str">
        <f aca="false">IF(BX479&gt;5,VLOOKUP(CONCATENATE(BK479,BN479),'Pril1-THLPa'!$H$6:$N$96,7,0),"")</f>
        <v/>
      </c>
      <c r="BS479" s="69" t="str">
        <f aca="false">IF(BX479&gt;5,VLOOKUP(CONCATENATE(BK479,BN479),'Pril1-THLPa'!$H$6:$O$96,8,0),"")</f>
        <v/>
      </c>
      <c r="BT479" s="69" t="str">
        <f aca="false">IF(BF479&gt;0, IF(BK479="smrk",  VLOOKUP(VLOOKUP(BD479,'Pril9-K3'!$L$8:$M$207,2,0),'Pril9-K3'!$A$8:$J$16,LOOKUP(BN479,'Pril9-K3'!$A$7:$J$7,'Pril9-K3'!$A$5:$J$5),0), IF(AND(BK479&lt;&gt;"smrk",'Vstupní data'!AK479&lt;&gt;""),'Vstupní data'!AK479,   VLOOKUP(VLOOKUP(BD479,'Pril9-K3'!$L$8:$M$207,2,0),'Pril9-K3'!$A$8:$J$16,LOOKUP(BN479,'Pril9-K3'!$A$7:$J$7,'Pril9-K3'!$A$5:$J$5),0)   )),   "")</f>
        <v/>
      </c>
      <c r="BV479" s="69" t="n">
        <f aca="false">'Vstupní data'!AJ479</f>
        <v>0</v>
      </c>
      <c r="BW479" s="69" t="n">
        <f aca="false">IF(BF479&gt;0,IF(J479&gt;0,J479,K479*H479/100),0)</f>
        <v>0</v>
      </c>
      <c r="BX479" s="69" t="n">
        <f aca="false">IF(BF479&gt;0,IF(BJ479&gt;BL479,BL479,BJ479),0)</f>
        <v>0</v>
      </c>
      <c r="BY479" s="69" t="n">
        <f aca="false">IF(BD479=0,0,IF(AND(BX479&gt;0,BX479&lt;=5),  IF(AND(BX479&gt;0,BX479&lt;=5),VLOOKUP(BK479,'Pril1-THLPa'!$A$6:$F$18,IF(AND(BX479&gt;0,BX479&lt;=5),LOOKUP(BX479,'Pril1-THLPa'!$B$5:$F$5,'Pril1-THLPa'!$B$4:$F$4),""),0),""),  IF(BX479&gt;5,BO479+BP479*(BX479-5)+BQ479*POWER(BX479-5,2)+BR479*POWER(BX479-5,3)+BS479*POWER(BX479-5,4),"")))</f>
        <v>0</v>
      </c>
      <c r="BZ479" s="69" t="n">
        <f aca="false">IF(BY479&gt;0,BY479*BI479/10*BW479*(100+BV479)/100,0)</f>
        <v>0</v>
      </c>
      <c r="CA479" s="69" t="n">
        <f aca="false">IF(BD479&gt;0,BX479-IF(BD479&gt;BX479,BX479,BD479),0)</f>
        <v>0</v>
      </c>
      <c r="CB479" s="69" t="n">
        <f aca="false">POWER(1.01,CA479)</f>
        <v>1</v>
      </c>
      <c r="CC479" s="69" t="n">
        <f aca="false">IF(BF479&gt;0,IF(BF479&gt;BH479,1,BF479/BH479),0)</f>
        <v>0</v>
      </c>
      <c r="CD479" s="72" t="n">
        <f aca="false">IF(BD479=0,0,IF(BF479&gt;0,ROUND(IF(CB479&lt;&gt;0,BZ479*BT479*1/CB479*CC479,0),0),0))</f>
        <v>0</v>
      </c>
      <c r="CE479" s="73" t="str">
        <f aca="false">IF(BF479&gt;0,IF(BF479&gt;BH479,CD479/BF479,CD479/BH479),"")</f>
        <v/>
      </c>
      <c r="CF479" s="69" t="n">
        <f aca="false">'Vstupní data'!AM479</f>
        <v>0</v>
      </c>
      <c r="CG479" s="69" t="n">
        <f aca="false">'Vstupní data'!AN479</f>
        <v>0</v>
      </c>
      <c r="CH479" s="69" t="n">
        <f aca="false">'Vstupní data'!AO479</f>
        <v>0</v>
      </c>
      <c r="CI479" s="69" t="n">
        <f aca="false">'Vstupní data'!AP479</f>
        <v>0</v>
      </c>
      <c r="CJ479" s="72" t="n">
        <f aca="false">ROUND(CH479*CI479,0)</f>
        <v>0</v>
      </c>
      <c r="CK479" s="74" t="str">
        <f aca="false">IF(OR(AA479&gt;0,BB479&gt;0,CD479&gt;0,CJ479&gt;0),AA479+BB479+CD479+CJ479,"")</f>
        <v/>
      </c>
    </row>
    <row r="480" customFormat="false" ht="12.8" hidden="false" customHeight="false" outlineLevel="0" collapsed="false">
      <c r="A480" s="66" t="n">
        <f aca="false">'Vstupní data'!A480</f>
        <v>0</v>
      </c>
      <c r="F480" s="66" t="str">
        <f aca="false">CONCATENATE('Vstupní data'!F480,'Vstupní data'!G480,'Vstupní data'!H480,'Vstupní data'!I480)</f>
        <v/>
      </c>
      <c r="G480" s="66"/>
      <c r="H480" s="66" t="n">
        <f aca="false">'Vstupní data'!K480</f>
        <v>0</v>
      </c>
      <c r="I480" s="66" t="n">
        <f aca="false">'Vstupní data'!L480</f>
        <v>0</v>
      </c>
      <c r="J480" s="66" t="n">
        <f aca="false">'Vstupní data'!K480*'Vstupní data'!M480/100</f>
        <v>0</v>
      </c>
      <c r="L480" s="66" t="n">
        <f aca="false">IF('Vstupní data'!N480="prostokořenný",0,IF('Vstupní data'!N480="krytokořenný","k",IF('Vstupní data'!N480="poloodrostky nebo odrostky, prostokořenné i krytokořenné","po",0)))</f>
        <v>0</v>
      </c>
      <c r="N480" s="66"/>
      <c r="O480" s="66" t="n">
        <f aca="false">'Vstupní data'!O480</f>
        <v>0</v>
      </c>
      <c r="P480" s="66" t="n">
        <f aca="false">IF(O480&gt;0,VLOOKUP(CONCATENATE(VLOOKUP(I480,'Pril3-drev'!$H$5:$K$83,4,0),"-",'Vstupní data'!R480),K2!$C$15:$D$23,2,0),0)</f>
        <v>0</v>
      </c>
      <c r="Q480" s="66" t="n">
        <f aca="false">IF(O480&gt;0,VLOOKUP(I480,'Pril3-drev'!$H$5:$I$83,2,0),0)</f>
        <v>0</v>
      </c>
      <c r="R480" s="66" t="n">
        <f aca="false">IF(Q480&gt;0,VLOOKUP(Q480,'Pril6-okus'!$A$5:$B$17,2,0),0)</f>
        <v>0</v>
      </c>
      <c r="S480" s="66" t="n">
        <f aca="false">IF(O480&gt;0,VLOOKUP(I480,'Pril3-drev'!$H$5:$J$83,3,0),0)</f>
        <v>0</v>
      </c>
      <c r="T480" s="66" t="str">
        <f aca="false">IF(O480&gt;0,IF(L480="k",0.9*VLOOKUP(S480,'ha-pocty-vyhl'!$A$5:$B$20,2,0),IF(L480="po",0.8*VLOOKUP(S480,'ha-pocty-vyhl'!$A$5:$B$20,2,0),VLOOKUP(S480,'ha-pocty-vyhl'!$A$5:$B$20,2,0))),"")</f>
        <v/>
      </c>
      <c r="U480" s="66" t="n">
        <f aca="false">'Vstupní data'!P480</f>
        <v>0</v>
      </c>
      <c r="V480" s="66" t="n">
        <f aca="false">IF(O480&gt;0,1.3*T480*1000*Z480/10000,0)</f>
        <v>0</v>
      </c>
      <c r="W480" s="66" t="n">
        <f aca="false">IF(O480&gt;0,1.3*T480*1000*Z480/10000,0)</f>
        <v>0</v>
      </c>
      <c r="X480" s="66" t="n">
        <f aca="false">IF(O480&gt;0,IF(O480&gt;V480,V480,O480),0)</f>
        <v>0</v>
      </c>
      <c r="Y480" s="66" t="n">
        <f aca="false">IF(O480&gt;0,IF(IF(U480&gt;W480,W480,U480)&lt;X480,W480,IF(U480&gt;W480,W480,U480)),0)</f>
        <v>0</v>
      </c>
      <c r="Z480" s="66" t="n">
        <f aca="false">IF(O480&gt;0,IF(J480&gt;0,J480,K480*H480/100),0)</f>
        <v>0</v>
      </c>
      <c r="AA480" s="67" t="n">
        <f aca="false">IF(O480&gt;0,CEILING(R480*P480*X480/Y480*Z480,1),0)</f>
        <v>0</v>
      </c>
      <c r="AB480" s="68" t="n">
        <f aca="false">IF(O480&gt;0,AA480/O480,0)</f>
        <v>0</v>
      </c>
      <c r="AC480" s="66" t="n">
        <f aca="false">'Vstupní data'!W480</f>
        <v>0</v>
      </c>
      <c r="AI480" s="66" t="str">
        <f aca="false">IF(OR('Vstupní data'!T480&gt;0,'Vstupní data'!U480&gt;0),VLOOKUP(I480,'Pril3-drev'!$H$5:$J$83,3,0),"")</f>
        <v/>
      </c>
      <c r="AJ480" s="66" t="n">
        <f aca="false">IF('Vstupní data'!V480="prostokořenný",0,IF('Vstupní data'!V480="krytokořenný","k",IF('Vstupní data'!V480="poloodrostky nebo odrostky, prostokořenné i krytokořenné","po",0)))</f>
        <v>0</v>
      </c>
      <c r="AK480" s="66" t="n">
        <f aca="false">IF(OR('Vstupní data'!T480&gt;0,'Vstupní data'!U480&gt;0),IF(AJ480="k",0.9*VLOOKUP(AI480,'ha-pocty-vyhl'!$A$5:$B$20,2,0),IF(AJ480="po",0.8*VLOOKUP(AI480,'ha-pocty-vyhl'!$A$5:$B$20,2,0),VLOOKUP(AI480,'ha-pocty-vyhl'!$A$5:$B$20,2,0))),0)</f>
        <v>0</v>
      </c>
      <c r="AL480" s="66" t="n">
        <f aca="false">IF(OR('Vstupní data'!T480&gt;0,'Vstupní data'!U480&gt;0),'Vstupní data'!K480*'Vstupní data'!M480/100,0)</f>
        <v>0</v>
      </c>
      <c r="AM480" s="66" t="n">
        <f aca="false">IF(OR('Vstupní data'!T480&gt;0,'Vstupní data'!U480&gt;0),IF('Vstupní data'!T480&gt;0,'Vstupní data'!T480,ROUND(10*'Vstupní data'!U480/AK480,0)),0)</f>
        <v>0</v>
      </c>
      <c r="AN480" s="69" t="n">
        <f aca="false">IF('Vstupní data'!T480&gt;0,   IF('Vstupní data'!T480&lt;=AL480,'Vstupní data'!T480,AL480),   IF(AM480&lt;AL480,AM480,AL480))</f>
        <v>0</v>
      </c>
      <c r="AO480" s="69" t="n">
        <f aca="false">'Vstupní data'!X480</f>
        <v>0</v>
      </c>
      <c r="AP480" s="66" t="n">
        <f aca="false">IF(OR('Vstupní data'!T480&gt;0,'Vstupní data'!U480&gt;0),IF(I480&lt;&gt;0,VLOOKUP(I480,'Pril3-drev'!$H$5:$I$83,2,0),0),0)</f>
        <v>0</v>
      </c>
      <c r="AQ480" s="66" t="n">
        <f aca="false">'Vstupní data'!Y480</f>
        <v>0</v>
      </c>
      <c r="AR480" s="66" t="str">
        <f aca="false">IF(AC480&gt;5,   IF('Vstupní data'!Y480&gt;0,   VLOOKUP(VLOOKUP(CONCATENATE(VLOOKUP(I480,'Pril3-drev'!$H$4:$L$83,5,0),AC480),'Pril3-drev'!$Q$4:$R$2803,2,0),'AVB-BS'!$C$5:$S$29 ,LOOKUP(AQ480,'AVB-BS'!$D$3:$S$3,'AVB-BS'!$D$1:$S$1) ,0 )   ,   IF('Vstupní data'!Z480&gt;0,'Vstupní data'!Z480,0)) , "")</f>
        <v/>
      </c>
      <c r="AS480" s="70" t="str">
        <f aca="false">IF(AC480&gt;5,VLOOKUP(CONCATENATE(AP480,AR480),'Pril1-THLPa'!$H$6:$N$96,4,0),"")</f>
        <v/>
      </c>
      <c r="AT480" s="70" t="str">
        <f aca="false">IF(AC480&gt;5,VLOOKUP(CONCATENATE(AP480,AR480),'Pril1-THLPa'!$H$6:$N$96,5,0),"")</f>
        <v/>
      </c>
      <c r="AU480" s="70" t="str">
        <f aca="false">IF(AC480&gt;5,VLOOKUP(CONCATENATE(AP480,AR480),'Pril1-THLPa'!$H$6:$N$96,6,0),"")</f>
        <v/>
      </c>
      <c r="AV480" s="70" t="str">
        <f aca="false">IF(AC480&gt;5,VLOOKUP(CONCATENATE(AP480,AR480),'Pril1-THLPa'!$H$6:$N$96,7,0),"")</f>
        <v/>
      </c>
      <c r="AW480" s="70" t="str">
        <f aca="false">IF(AC480&gt;5,VLOOKUP(CONCATENATE(AP480,AR480),'Pril1-THLPa'!$H$6:$O$96,8,0),"")</f>
        <v/>
      </c>
      <c r="AX480" s="66" t="n">
        <f aca="false">IF(AC480&gt;0,IF(AND(AC480&gt;0,AC480&lt;=5),VLOOKUP(AP480,'Pril1-THLPa'!$A$6:$F$18,LOOKUP(AC480,'Pril1-THLPa'!$B$5:$F$5,'Pril1-THLPa'!$B$4:$F$4),0),AS480+AT480*(AC480-5)+AU480*POWER(AC480-5,2)+AV480*POWER(AC480-5,3)+AW480*POWER(AC480-5,4)),0)</f>
        <v>0</v>
      </c>
      <c r="AY480" s="71"/>
      <c r="AZ480" s="66" t="n">
        <f aca="false">'Vstupní data'!AA480</f>
        <v>0</v>
      </c>
      <c r="BA480" s="66" t="n">
        <f aca="false">IF(OR('Vstupní data'!T480&gt;0,'Vstupní data'!U480&gt;0),IF(AC480&lt;&gt;"",AX480*AO480/10*(100+AZ480)/100,0),0)</f>
        <v>0</v>
      </c>
      <c r="BB480" s="67" t="n">
        <f aca="false">IF(AC480&lt;&gt;"",ROUND(BA480*AN480,0),0)</f>
        <v>0</v>
      </c>
      <c r="BC480" s="68" t="str">
        <f aca="false">IF(AE480&gt;0,BB480/AE480,"")</f>
        <v/>
      </c>
      <c r="BD480" s="66" t="n">
        <f aca="false">'Vstupní data'!AE480</f>
        <v>0</v>
      </c>
      <c r="BF480" s="66" t="n">
        <f aca="false">'Vstupní data'!AC480</f>
        <v>0</v>
      </c>
      <c r="BH480" s="66" t="n">
        <f aca="false">'Vstupní data'!AD480</f>
        <v>0</v>
      </c>
      <c r="BI480" s="66" t="n">
        <f aca="false">'Vstupní data'!AF480</f>
        <v>0</v>
      </c>
      <c r="BJ480" s="69" t="n">
        <f aca="false">'Vstupní data'!AG480</f>
        <v>0</v>
      </c>
      <c r="BK480" s="69" t="n">
        <f aca="false">IF(BF480&lt;&gt;0,VLOOKUP(I480,'Pril3-drev'!$H$5:$I$83,2,0),0)</f>
        <v>0</v>
      </c>
      <c r="BL480" s="69" t="n">
        <f aca="false">IF(BF480&lt;&gt;0,VLOOKUP(BK480,'Pril3-drev'!$A$5:$C$17,3,0),0)</f>
        <v>0</v>
      </c>
      <c r="BM480" s="69" t="n">
        <f aca="false">'Vstupní data'!AH480</f>
        <v>0</v>
      </c>
      <c r="BN480" s="69" t="n">
        <f aca="false">IF('Vstupní data'!AH480&gt;0,   VLOOKUP(VLOOKUP(CONCATENATE(VLOOKUP(I480,'Pril3-drev'!$H$4:$L$83,5,0),BD480),'Pril3-drev'!$Q$4:$R$2803,2,0),'AVB-BS'!$C$5:$S$29 ,LOOKUP(BM480,'AVB-BS'!$D$3:$S$3,'AVB-BS'!$D$1:$S$1) ,0 )   ,   IF('Vstupní data'!AI480&gt;0,'Vstupní data'!AI480,0))</f>
        <v>0</v>
      </c>
      <c r="BO480" s="69" t="str">
        <f aca="false">IF(BX480&gt;5,VLOOKUP(CONCATENATE(BK480,BN480),'Pril1-THLPa'!$H$6:$N$96,4,0),"")</f>
        <v/>
      </c>
      <c r="BP480" s="69" t="str">
        <f aca="false">IF(BX480&gt;5,VLOOKUP(CONCATENATE(BK480,BN480),'Pril1-THLPa'!$H$6:$N$96,5,0),"")</f>
        <v/>
      </c>
      <c r="BQ480" s="69" t="str">
        <f aca="false">IF(BX480&gt;5,VLOOKUP(CONCATENATE(BK480,BN480),'Pril1-THLPa'!$H$6:$N$96,6,0),"")</f>
        <v/>
      </c>
      <c r="BR480" s="69" t="str">
        <f aca="false">IF(BX480&gt;5,VLOOKUP(CONCATENATE(BK480,BN480),'Pril1-THLPa'!$H$6:$N$96,7,0),"")</f>
        <v/>
      </c>
      <c r="BS480" s="69" t="str">
        <f aca="false">IF(BX480&gt;5,VLOOKUP(CONCATENATE(BK480,BN480),'Pril1-THLPa'!$H$6:$O$96,8,0),"")</f>
        <v/>
      </c>
      <c r="BT480" s="69" t="str">
        <f aca="false">IF(BF480&gt;0, IF(BK480="smrk",  VLOOKUP(VLOOKUP(BD480,'Pril9-K3'!$L$8:$M$207,2,0),'Pril9-K3'!$A$8:$J$16,LOOKUP(BN480,'Pril9-K3'!$A$7:$J$7,'Pril9-K3'!$A$5:$J$5),0), IF(AND(BK480&lt;&gt;"smrk",'Vstupní data'!AK480&lt;&gt;""),'Vstupní data'!AK480,   VLOOKUP(VLOOKUP(BD480,'Pril9-K3'!$L$8:$M$207,2,0),'Pril9-K3'!$A$8:$J$16,LOOKUP(BN480,'Pril9-K3'!$A$7:$J$7,'Pril9-K3'!$A$5:$J$5),0)   )),   "")</f>
        <v/>
      </c>
      <c r="BV480" s="69" t="n">
        <f aca="false">'Vstupní data'!AJ480</f>
        <v>0</v>
      </c>
      <c r="BW480" s="69" t="n">
        <f aca="false">IF(BF480&gt;0,IF(J480&gt;0,J480,K480*H480/100),0)</f>
        <v>0</v>
      </c>
      <c r="BX480" s="69" t="n">
        <f aca="false">IF(BF480&gt;0,IF(BJ480&gt;BL480,BL480,BJ480),0)</f>
        <v>0</v>
      </c>
      <c r="BY480" s="69" t="n">
        <f aca="false">IF(BD480=0,0,IF(AND(BX480&gt;0,BX480&lt;=5),  IF(AND(BX480&gt;0,BX480&lt;=5),VLOOKUP(BK480,'Pril1-THLPa'!$A$6:$F$18,IF(AND(BX480&gt;0,BX480&lt;=5),LOOKUP(BX480,'Pril1-THLPa'!$B$5:$F$5,'Pril1-THLPa'!$B$4:$F$4),""),0),""),  IF(BX480&gt;5,BO480+BP480*(BX480-5)+BQ480*POWER(BX480-5,2)+BR480*POWER(BX480-5,3)+BS480*POWER(BX480-5,4),"")))</f>
        <v>0</v>
      </c>
      <c r="BZ480" s="69" t="n">
        <f aca="false">IF(BY480&gt;0,BY480*BI480/10*BW480*(100+BV480)/100,0)</f>
        <v>0</v>
      </c>
      <c r="CA480" s="69" t="n">
        <f aca="false">IF(BD480&gt;0,BX480-IF(BD480&gt;BX480,BX480,BD480),0)</f>
        <v>0</v>
      </c>
      <c r="CB480" s="69" t="n">
        <f aca="false">POWER(1.01,CA480)</f>
        <v>1</v>
      </c>
      <c r="CC480" s="69" t="n">
        <f aca="false">IF(BF480&gt;0,IF(BF480&gt;BH480,1,BF480/BH480),0)</f>
        <v>0</v>
      </c>
      <c r="CD480" s="72" t="n">
        <f aca="false">IF(BD480=0,0,IF(BF480&gt;0,ROUND(IF(CB480&lt;&gt;0,BZ480*BT480*1/CB480*CC480,0),0),0))</f>
        <v>0</v>
      </c>
      <c r="CE480" s="73" t="str">
        <f aca="false">IF(BF480&gt;0,IF(BF480&gt;BH480,CD480/BF480,CD480/BH480),"")</f>
        <v/>
      </c>
      <c r="CF480" s="69" t="n">
        <f aca="false">'Vstupní data'!AM480</f>
        <v>0</v>
      </c>
      <c r="CG480" s="69" t="n">
        <f aca="false">'Vstupní data'!AN480</f>
        <v>0</v>
      </c>
      <c r="CH480" s="69" t="n">
        <f aca="false">'Vstupní data'!AO480</f>
        <v>0</v>
      </c>
      <c r="CI480" s="69" t="n">
        <f aca="false">'Vstupní data'!AP480</f>
        <v>0</v>
      </c>
      <c r="CJ480" s="72" t="n">
        <f aca="false">ROUND(CH480*CI480,0)</f>
        <v>0</v>
      </c>
      <c r="CK480" s="74" t="str">
        <f aca="false">IF(OR(AA480&gt;0,BB480&gt;0,CD480&gt;0,CJ480&gt;0),AA480+BB480+CD480+CJ480,"")</f>
        <v/>
      </c>
    </row>
    <row r="481" customFormat="false" ht="12.8" hidden="false" customHeight="false" outlineLevel="0" collapsed="false">
      <c r="A481" s="66" t="n">
        <f aca="false">'Vstupní data'!A481</f>
        <v>0</v>
      </c>
      <c r="F481" s="66" t="str">
        <f aca="false">CONCATENATE('Vstupní data'!F481,'Vstupní data'!G481,'Vstupní data'!H481,'Vstupní data'!I481)</f>
        <v/>
      </c>
      <c r="G481" s="66"/>
      <c r="H481" s="66" t="n">
        <f aca="false">'Vstupní data'!K481</f>
        <v>0</v>
      </c>
      <c r="I481" s="66" t="n">
        <f aca="false">'Vstupní data'!L481</f>
        <v>0</v>
      </c>
      <c r="J481" s="66" t="n">
        <f aca="false">'Vstupní data'!K481*'Vstupní data'!M481/100</f>
        <v>0</v>
      </c>
      <c r="L481" s="66" t="n">
        <f aca="false">IF('Vstupní data'!N481="prostokořenný",0,IF('Vstupní data'!N481="krytokořenný","k",IF('Vstupní data'!N481="poloodrostky nebo odrostky, prostokořenné i krytokořenné","po",0)))</f>
        <v>0</v>
      </c>
      <c r="N481" s="66"/>
      <c r="O481" s="66" t="n">
        <f aca="false">'Vstupní data'!O481</f>
        <v>0</v>
      </c>
      <c r="P481" s="66" t="n">
        <f aca="false">IF(O481&gt;0,VLOOKUP(CONCATENATE(VLOOKUP(I481,'Pril3-drev'!$H$5:$K$83,4,0),"-",'Vstupní data'!R481),K2!$C$15:$D$23,2,0),0)</f>
        <v>0</v>
      </c>
      <c r="Q481" s="66" t="n">
        <f aca="false">IF(O481&gt;0,VLOOKUP(I481,'Pril3-drev'!$H$5:$I$83,2,0),0)</f>
        <v>0</v>
      </c>
      <c r="R481" s="66" t="n">
        <f aca="false">IF(Q481&gt;0,VLOOKUP(Q481,'Pril6-okus'!$A$5:$B$17,2,0),0)</f>
        <v>0</v>
      </c>
      <c r="S481" s="66" t="n">
        <f aca="false">IF(O481&gt;0,VLOOKUP(I481,'Pril3-drev'!$H$5:$J$83,3,0),0)</f>
        <v>0</v>
      </c>
      <c r="T481" s="66" t="str">
        <f aca="false">IF(O481&gt;0,IF(L481="k",0.9*VLOOKUP(S481,'ha-pocty-vyhl'!$A$5:$B$20,2,0),IF(L481="po",0.8*VLOOKUP(S481,'ha-pocty-vyhl'!$A$5:$B$20,2,0),VLOOKUP(S481,'ha-pocty-vyhl'!$A$5:$B$20,2,0))),"")</f>
        <v/>
      </c>
      <c r="U481" s="66" t="n">
        <f aca="false">'Vstupní data'!P481</f>
        <v>0</v>
      </c>
      <c r="V481" s="66" t="n">
        <f aca="false">IF(O481&gt;0,1.3*T481*1000*Z481/10000,0)</f>
        <v>0</v>
      </c>
      <c r="W481" s="66" t="n">
        <f aca="false">IF(O481&gt;0,1.3*T481*1000*Z481/10000,0)</f>
        <v>0</v>
      </c>
      <c r="X481" s="66" t="n">
        <f aca="false">IF(O481&gt;0,IF(O481&gt;V481,V481,O481),0)</f>
        <v>0</v>
      </c>
      <c r="Y481" s="66" t="n">
        <f aca="false">IF(O481&gt;0,IF(IF(U481&gt;W481,W481,U481)&lt;X481,W481,IF(U481&gt;W481,W481,U481)),0)</f>
        <v>0</v>
      </c>
      <c r="Z481" s="66" t="n">
        <f aca="false">IF(O481&gt;0,IF(J481&gt;0,J481,K481*H481/100),0)</f>
        <v>0</v>
      </c>
      <c r="AA481" s="67" t="n">
        <f aca="false">IF(O481&gt;0,CEILING(R481*P481*X481/Y481*Z481,1),0)</f>
        <v>0</v>
      </c>
      <c r="AB481" s="68" t="n">
        <f aca="false">IF(O481&gt;0,AA481/O481,0)</f>
        <v>0</v>
      </c>
      <c r="AC481" s="66" t="n">
        <f aca="false">'Vstupní data'!W481</f>
        <v>0</v>
      </c>
      <c r="AI481" s="66" t="str">
        <f aca="false">IF(OR('Vstupní data'!T481&gt;0,'Vstupní data'!U481&gt;0),VLOOKUP(I481,'Pril3-drev'!$H$5:$J$83,3,0),"")</f>
        <v/>
      </c>
      <c r="AJ481" s="66" t="n">
        <f aca="false">IF('Vstupní data'!V481="prostokořenný",0,IF('Vstupní data'!V481="krytokořenný","k",IF('Vstupní data'!V481="poloodrostky nebo odrostky, prostokořenné i krytokořenné","po",0)))</f>
        <v>0</v>
      </c>
      <c r="AK481" s="66" t="n">
        <f aca="false">IF(OR('Vstupní data'!T481&gt;0,'Vstupní data'!U481&gt;0),IF(AJ481="k",0.9*VLOOKUP(AI481,'ha-pocty-vyhl'!$A$5:$B$20,2,0),IF(AJ481="po",0.8*VLOOKUP(AI481,'ha-pocty-vyhl'!$A$5:$B$20,2,0),VLOOKUP(AI481,'ha-pocty-vyhl'!$A$5:$B$20,2,0))),0)</f>
        <v>0</v>
      </c>
      <c r="AL481" s="66" t="n">
        <f aca="false">IF(OR('Vstupní data'!T481&gt;0,'Vstupní data'!U481&gt;0),'Vstupní data'!K481*'Vstupní data'!M481/100,0)</f>
        <v>0</v>
      </c>
      <c r="AM481" s="66" t="n">
        <f aca="false">IF(OR('Vstupní data'!T481&gt;0,'Vstupní data'!U481&gt;0),IF('Vstupní data'!T481&gt;0,'Vstupní data'!T481,ROUND(10*'Vstupní data'!U481/AK481,0)),0)</f>
        <v>0</v>
      </c>
      <c r="AN481" s="69" t="n">
        <f aca="false">IF('Vstupní data'!T481&gt;0,   IF('Vstupní data'!T481&lt;=AL481,'Vstupní data'!T481,AL481),   IF(AM481&lt;AL481,AM481,AL481))</f>
        <v>0</v>
      </c>
      <c r="AO481" s="69" t="n">
        <f aca="false">'Vstupní data'!X481</f>
        <v>0</v>
      </c>
      <c r="AP481" s="66" t="n">
        <f aca="false">IF(OR('Vstupní data'!T481&gt;0,'Vstupní data'!U481&gt;0),IF(I481&lt;&gt;0,VLOOKUP(I481,'Pril3-drev'!$H$5:$I$83,2,0),0),0)</f>
        <v>0</v>
      </c>
      <c r="AQ481" s="66" t="n">
        <f aca="false">'Vstupní data'!Y481</f>
        <v>0</v>
      </c>
      <c r="AR481" s="66" t="str">
        <f aca="false">IF(AC481&gt;5,   IF('Vstupní data'!Y481&gt;0,   VLOOKUP(VLOOKUP(CONCATENATE(VLOOKUP(I481,'Pril3-drev'!$H$4:$L$83,5,0),AC481),'Pril3-drev'!$Q$4:$R$2803,2,0),'AVB-BS'!$C$5:$S$29 ,LOOKUP(AQ481,'AVB-BS'!$D$3:$S$3,'AVB-BS'!$D$1:$S$1) ,0 )   ,   IF('Vstupní data'!Z481&gt;0,'Vstupní data'!Z481,0)) , "")</f>
        <v/>
      </c>
      <c r="AS481" s="70" t="str">
        <f aca="false">IF(AC481&gt;5,VLOOKUP(CONCATENATE(AP481,AR481),'Pril1-THLPa'!$H$6:$N$96,4,0),"")</f>
        <v/>
      </c>
      <c r="AT481" s="70" t="str">
        <f aca="false">IF(AC481&gt;5,VLOOKUP(CONCATENATE(AP481,AR481),'Pril1-THLPa'!$H$6:$N$96,5,0),"")</f>
        <v/>
      </c>
      <c r="AU481" s="70" t="str">
        <f aca="false">IF(AC481&gt;5,VLOOKUP(CONCATENATE(AP481,AR481),'Pril1-THLPa'!$H$6:$N$96,6,0),"")</f>
        <v/>
      </c>
      <c r="AV481" s="70" t="str">
        <f aca="false">IF(AC481&gt;5,VLOOKUP(CONCATENATE(AP481,AR481),'Pril1-THLPa'!$H$6:$N$96,7,0),"")</f>
        <v/>
      </c>
      <c r="AW481" s="70" t="str">
        <f aca="false">IF(AC481&gt;5,VLOOKUP(CONCATENATE(AP481,AR481),'Pril1-THLPa'!$H$6:$O$96,8,0),"")</f>
        <v/>
      </c>
      <c r="AX481" s="66" t="n">
        <f aca="false">IF(AC481&gt;0,IF(AND(AC481&gt;0,AC481&lt;=5),VLOOKUP(AP481,'Pril1-THLPa'!$A$6:$F$18,LOOKUP(AC481,'Pril1-THLPa'!$B$5:$F$5,'Pril1-THLPa'!$B$4:$F$4),0),AS481+AT481*(AC481-5)+AU481*POWER(AC481-5,2)+AV481*POWER(AC481-5,3)+AW481*POWER(AC481-5,4)),0)</f>
        <v>0</v>
      </c>
      <c r="AY481" s="71"/>
      <c r="AZ481" s="66" t="n">
        <f aca="false">'Vstupní data'!AA481</f>
        <v>0</v>
      </c>
      <c r="BA481" s="66" t="n">
        <f aca="false">IF(OR('Vstupní data'!T481&gt;0,'Vstupní data'!U481&gt;0),IF(AC481&lt;&gt;"",AX481*AO481/10*(100+AZ481)/100,0),0)</f>
        <v>0</v>
      </c>
      <c r="BB481" s="67" t="n">
        <f aca="false">IF(AC481&lt;&gt;"",ROUND(BA481*AN481,0),0)</f>
        <v>0</v>
      </c>
      <c r="BC481" s="68" t="str">
        <f aca="false">IF(AE481&gt;0,BB481/AE481,"")</f>
        <v/>
      </c>
      <c r="BD481" s="66" t="n">
        <f aca="false">'Vstupní data'!AE481</f>
        <v>0</v>
      </c>
      <c r="BF481" s="66" t="n">
        <f aca="false">'Vstupní data'!AC481</f>
        <v>0</v>
      </c>
      <c r="BH481" s="66" t="n">
        <f aca="false">'Vstupní data'!AD481</f>
        <v>0</v>
      </c>
      <c r="BI481" s="66" t="n">
        <f aca="false">'Vstupní data'!AF481</f>
        <v>0</v>
      </c>
      <c r="BJ481" s="69" t="n">
        <f aca="false">'Vstupní data'!AG481</f>
        <v>0</v>
      </c>
      <c r="BK481" s="69" t="n">
        <f aca="false">IF(BF481&lt;&gt;0,VLOOKUP(I481,'Pril3-drev'!$H$5:$I$83,2,0),0)</f>
        <v>0</v>
      </c>
      <c r="BL481" s="69" t="n">
        <f aca="false">IF(BF481&lt;&gt;0,VLOOKUP(BK481,'Pril3-drev'!$A$5:$C$17,3,0),0)</f>
        <v>0</v>
      </c>
      <c r="BM481" s="69" t="n">
        <f aca="false">'Vstupní data'!AH481</f>
        <v>0</v>
      </c>
      <c r="BN481" s="69" t="n">
        <f aca="false">IF('Vstupní data'!AH481&gt;0,   VLOOKUP(VLOOKUP(CONCATENATE(VLOOKUP(I481,'Pril3-drev'!$H$4:$L$83,5,0),BD481),'Pril3-drev'!$Q$4:$R$2803,2,0),'AVB-BS'!$C$5:$S$29 ,LOOKUP(BM481,'AVB-BS'!$D$3:$S$3,'AVB-BS'!$D$1:$S$1) ,0 )   ,   IF('Vstupní data'!AI481&gt;0,'Vstupní data'!AI481,0))</f>
        <v>0</v>
      </c>
      <c r="BO481" s="69" t="str">
        <f aca="false">IF(BX481&gt;5,VLOOKUP(CONCATENATE(BK481,BN481),'Pril1-THLPa'!$H$6:$N$96,4,0),"")</f>
        <v/>
      </c>
      <c r="BP481" s="69" t="str">
        <f aca="false">IF(BX481&gt;5,VLOOKUP(CONCATENATE(BK481,BN481),'Pril1-THLPa'!$H$6:$N$96,5,0),"")</f>
        <v/>
      </c>
      <c r="BQ481" s="69" t="str">
        <f aca="false">IF(BX481&gt;5,VLOOKUP(CONCATENATE(BK481,BN481),'Pril1-THLPa'!$H$6:$N$96,6,0),"")</f>
        <v/>
      </c>
      <c r="BR481" s="69" t="str">
        <f aca="false">IF(BX481&gt;5,VLOOKUP(CONCATENATE(BK481,BN481),'Pril1-THLPa'!$H$6:$N$96,7,0),"")</f>
        <v/>
      </c>
      <c r="BS481" s="69" t="str">
        <f aca="false">IF(BX481&gt;5,VLOOKUP(CONCATENATE(BK481,BN481),'Pril1-THLPa'!$H$6:$O$96,8,0),"")</f>
        <v/>
      </c>
      <c r="BT481" s="69" t="str">
        <f aca="false">IF(BF481&gt;0, IF(BK481="smrk",  VLOOKUP(VLOOKUP(BD481,'Pril9-K3'!$L$8:$M$207,2,0),'Pril9-K3'!$A$8:$J$16,LOOKUP(BN481,'Pril9-K3'!$A$7:$J$7,'Pril9-K3'!$A$5:$J$5),0), IF(AND(BK481&lt;&gt;"smrk",'Vstupní data'!AK481&lt;&gt;""),'Vstupní data'!AK481,   VLOOKUP(VLOOKUP(BD481,'Pril9-K3'!$L$8:$M$207,2,0),'Pril9-K3'!$A$8:$J$16,LOOKUP(BN481,'Pril9-K3'!$A$7:$J$7,'Pril9-K3'!$A$5:$J$5),0)   )),   "")</f>
        <v/>
      </c>
      <c r="BV481" s="69" t="n">
        <f aca="false">'Vstupní data'!AJ481</f>
        <v>0</v>
      </c>
      <c r="BW481" s="69" t="n">
        <f aca="false">IF(BF481&gt;0,IF(J481&gt;0,J481,K481*H481/100),0)</f>
        <v>0</v>
      </c>
      <c r="BX481" s="69" t="n">
        <f aca="false">IF(BF481&gt;0,IF(BJ481&gt;BL481,BL481,BJ481),0)</f>
        <v>0</v>
      </c>
      <c r="BY481" s="69" t="n">
        <f aca="false">IF(BD481=0,0,IF(AND(BX481&gt;0,BX481&lt;=5),  IF(AND(BX481&gt;0,BX481&lt;=5),VLOOKUP(BK481,'Pril1-THLPa'!$A$6:$F$18,IF(AND(BX481&gt;0,BX481&lt;=5),LOOKUP(BX481,'Pril1-THLPa'!$B$5:$F$5,'Pril1-THLPa'!$B$4:$F$4),""),0),""),  IF(BX481&gt;5,BO481+BP481*(BX481-5)+BQ481*POWER(BX481-5,2)+BR481*POWER(BX481-5,3)+BS481*POWER(BX481-5,4),"")))</f>
        <v>0</v>
      </c>
      <c r="BZ481" s="69" t="n">
        <f aca="false">IF(BY481&gt;0,BY481*BI481/10*BW481*(100+BV481)/100,0)</f>
        <v>0</v>
      </c>
      <c r="CA481" s="69" t="n">
        <f aca="false">IF(BD481&gt;0,BX481-IF(BD481&gt;BX481,BX481,BD481),0)</f>
        <v>0</v>
      </c>
      <c r="CB481" s="69" t="n">
        <f aca="false">POWER(1.01,CA481)</f>
        <v>1</v>
      </c>
      <c r="CC481" s="69" t="n">
        <f aca="false">IF(BF481&gt;0,IF(BF481&gt;BH481,1,BF481/BH481),0)</f>
        <v>0</v>
      </c>
      <c r="CD481" s="72" t="n">
        <f aca="false">IF(BD481=0,0,IF(BF481&gt;0,ROUND(IF(CB481&lt;&gt;0,BZ481*BT481*1/CB481*CC481,0),0),0))</f>
        <v>0</v>
      </c>
      <c r="CE481" s="73" t="str">
        <f aca="false">IF(BF481&gt;0,IF(BF481&gt;BH481,CD481/BF481,CD481/BH481),"")</f>
        <v/>
      </c>
      <c r="CF481" s="69" t="n">
        <f aca="false">'Vstupní data'!AM481</f>
        <v>0</v>
      </c>
      <c r="CG481" s="69" t="n">
        <f aca="false">'Vstupní data'!AN481</f>
        <v>0</v>
      </c>
      <c r="CH481" s="69" t="n">
        <f aca="false">'Vstupní data'!AO481</f>
        <v>0</v>
      </c>
      <c r="CI481" s="69" t="n">
        <f aca="false">'Vstupní data'!AP481</f>
        <v>0</v>
      </c>
      <c r="CJ481" s="72" t="n">
        <f aca="false">ROUND(CH481*CI481,0)</f>
        <v>0</v>
      </c>
      <c r="CK481" s="74" t="str">
        <f aca="false">IF(OR(AA481&gt;0,BB481&gt;0,CD481&gt;0,CJ481&gt;0),AA481+BB481+CD481+CJ481,"")</f>
        <v/>
      </c>
    </row>
    <row r="482" customFormat="false" ht="12.8" hidden="false" customHeight="false" outlineLevel="0" collapsed="false">
      <c r="A482" s="66" t="n">
        <f aca="false">'Vstupní data'!A482</f>
        <v>0</v>
      </c>
      <c r="F482" s="66" t="str">
        <f aca="false">CONCATENATE('Vstupní data'!F482,'Vstupní data'!G482,'Vstupní data'!H482,'Vstupní data'!I482)</f>
        <v/>
      </c>
      <c r="G482" s="66"/>
      <c r="H482" s="66" t="n">
        <f aca="false">'Vstupní data'!K482</f>
        <v>0</v>
      </c>
      <c r="I482" s="66" t="n">
        <f aca="false">'Vstupní data'!L482</f>
        <v>0</v>
      </c>
      <c r="J482" s="66" t="n">
        <f aca="false">'Vstupní data'!K482*'Vstupní data'!M482/100</f>
        <v>0</v>
      </c>
      <c r="L482" s="66" t="n">
        <f aca="false">IF('Vstupní data'!N482="prostokořenný",0,IF('Vstupní data'!N482="krytokořenný","k",IF('Vstupní data'!N482="poloodrostky nebo odrostky, prostokořenné i krytokořenné","po",0)))</f>
        <v>0</v>
      </c>
      <c r="N482" s="66"/>
      <c r="O482" s="66" t="n">
        <f aca="false">'Vstupní data'!O482</f>
        <v>0</v>
      </c>
      <c r="P482" s="66" t="n">
        <f aca="false">IF(O482&gt;0,VLOOKUP(CONCATENATE(VLOOKUP(I482,'Pril3-drev'!$H$5:$K$83,4,0),"-",'Vstupní data'!R482),K2!$C$15:$D$23,2,0),0)</f>
        <v>0</v>
      </c>
      <c r="Q482" s="66" t="n">
        <f aca="false">IF(O482&gt;0,VLOOKUP(I482,'Pril3-drev'!$H$5:$I$83,2,0),0)</f>
        <v>0</v>
      </c>
      <c r="R482" s="66" t="n">
        <f aca="false">IF(Q482&gt;0,VLOOKUP(Q482,'Pril6-okus'!$A$5:$B$17,2,0),0)</f>
        <v>0</v>
      </c>
      <c r="S482" s="66" t="n">
        <f aca="false">IF(O482&gt;0,VLOOKUP(I482,'Pril3-drev'!$H$5:$J$83,3,0),0)</f>
        <v>0</v>
      </c>
      <c r="T482" s="66" t="str">
        <f aca="false">IF(O482&gt;0,IF(L482="k",0.9*VLOOKUP(S482,'ha-pocty-vyhl'!$A$5:$B$20,2,0),IF(L482="po",0.8*VLOOKUP(S482,'ha-pocty-vyhl'!$A$5:$B$20,2,0),VLOOKUP(S482,'ha-pocty-vyhl'!$A$5:$B$20,2,0))),"")</f>
        <v/>
      </c>
      <c r="U482" s="66" t="n">
        <f aca="false">'Vstupní data'!P482</f>
        <v>0</v>
      </c>
      <c r="V482" s="66" t="n">
        <f aca="false">IF(O482&gt;0,1.3*T482*1000*Z482/10000,0)</f>
        <v>0</v>
      </c>
      <c r="W482" s="66" t="n">
        <f aca="false">IF(O482&gt;0,1.3*T482*1000*Z482/10000,0)</f>
        <v>0</v>
      </c>
      <c r="X482" s="66" t="n">
        <f aca="false">IF(O482&gt;0,IF(O482&gt;V482,V482,O482),0)</f>
        <v>0</v>
      </c>
      <c r="Y482" s="66" t="n">
        <f aca="false">IF(O482&gt;0,IF(IF(U482&gt;W482,W482,U482)&lt;X482,W482,IF(U482&gt;W482,W482,U482)),0)</f>
        <v>0</v>
      </c>
      <c r="Z482" s="66" t="n">
        <f aca="false">IF(O482&gt;0,IF(J482&gt;0,J482,K482*H482/100),0)</f>
        <v>0</v>
      </c>
      <c r="AA482" s="67" t="n">
        <f aca="false">IF(O482&gt;0,CEILING(R482*P482*X482/Y482*Z482,1),0)</f>
        <v>0</v>
      </c>
      <c r="AB482" s="68" t="n">
        <f aca="false">IF(O482&gt;0,AA482/O482,0)</f>
        <v>0</v>
      </c>
      <c r="AC482" s="66" t="n">
        <f aca="false">'Vstupní data'!W482</f>
        <v>0</v>
      </c>
      <c r="AI482" s="66" t="str">
        <f aca="false">IF(OR('Vstupní data'!T482&gt;0,'Vstupní data'!U482&gt;0),VLOOKUP(I482,'Pril3-drev'!$H$5:$J$83,3,0),"")</f>
        <v/>
      </c>
      <c r="AJ482" s="66" t="n">
        <f aca="false">IF('Vstupní data'!V482="prostokořenný",0,IF('Vstupní data'!V482="krytokořenný","k",IF('Vstupní data'!V482="poloodrostky nebo odrostky, prostokořenné i krytokořenné","po",0)))</f>
        <v>0</v>
      </c>
      <c r="AK482" s="66" t="n">
        <f aca="false">IF(OR('Vstupní data'!T482&gt;0,'Vstupní data'!U482&gt;0),IF(AJ482="k",0.9*VLOOKUP(AI482,'ha-pocty-vyhl'!$A$5:$B$20,2,0),IF(AJ482="po",0.8*VLOOKUP(AI482,'ha-pocty-vyhl'!$A$5:$B$20,2,0),VLOOKUP(AI482,'ha-pocty-vyhl'!$A$5:$B$20,2,0))),0)</f>
        <v>0</v>
      </c>
      <c r="AL482" s="66" t="n">
        <f aca="false">IF(OR('Vstupní data'!T482&gt;0,'Vstupní data'!U482&gt;0),'Vstupní data'!K482*'Vstupní data'!M482/100,0)</f>
        <v>0</v>
      </c>
      <c r="AM482" s="66" t="n">
        <f aca="false">IF(OR('Vstupní data'!T482&gt;0,'Vstupní data'!U482&gt;0),IF('Vstupní data'!T482&gt;0,'Vstupní data'!T482,ROUND(10*'Vstupní data'!U482/AK482,0)),0)</f>
        <v>0</v>
      </c>
      <c r="AN482" s="69" t="n">
        <f aca="false">IF('Vstupní data'!T482&gt;0,   IF('Vstupní data'!T482&lt;=AL482,'Vstupní data'!T482,AL482),   IF(AM482&lt;AL482,AM482,AL482))</f>
        <v>0</v>
      </c>
      <c r="AO482" s="69" t="n">
        <f aca="false">'Vstupní data'!X482</f>
        <v>0</v>
      </c>
      <c r="AP482" s="66" t="n">
        <f aca="false">IF(OR('Vstupní data'!T482&gt;0,'Vstupní data'!U482&gt;0),IF(I482&lt;&gt;0,VLOOKUP(I482,'Pril3-drev'!$H$5:$I$83,2,0),0),0)</f>
        <v>0</v>
      </c>
      <c r="AQ482" s="66" t="n">
        <f aca="false">'Vstupní data'!Y482</f>
        <v>0</v>
      </c>
      <c r="AR482" s="66" t="str">
        <f aca="false">IF(AC482&gt;5,   IF('Vstupní data'!Y482&gt;0,   VLOOKUP(VLOOKUP(CONCATENATE(VLOOKUP(I482,'Pril3-drev'!$H$4:$L$83,5,0),AC482),'Pril3-drev'!$Q$4:$R$2803,2,0),'AVB-BS'!$C$5:$S$29 ,LOOKUP(AQ482,'AVB-BS'!$D$3:$S$3,'AVB-BS'!$D$1:$S$1) ,0 )   ,   IF('Vstupní data'!Z482&gt;0,'Vstupní data'!Z482,0)) , "")</f>
        <v/>
      </c>
      <c r="AS482" s="70" t="str">
        <f aca="false">IF(AC482&gt;5,VLOOKUP(CONCATENATE(AP482,AR482),'Pril1-THLPa'!$H$6:$N$96,4,0),"")</f>
        <v/>
      </c>
      <c r="AT482" s="70" t="str">
        <f aca="false">IF(AC482&gt;5,VLOOKUP(CONCATENATE(AP482,AR482),'Pril1-THLPa'!$H$6:$N$96,5,0),"")</f>
        <v/>
      </c>
      <c r="AU482" s="70" t="str">
        <f aca="false">IF(AC482&gt;5,VLOOKUP(CONCATENATE(AP482,AR482),'Pril1-THLPa'!$H$6:$N$96,6,0),"")</f>
        <v/>
      </c>
      <c r="AV482" s="70" t="str">
        <f aca="false">IF(AC482&gt;5,VLOOKUP(CONCATENATE(AP482,AR482),'Pril1-THLPa'!$H$6:$N$96,7,0),"")</f>
        <v/>
      </c>
      <c r="AW482" s="70" t="str">
        <f aca="false">IF(AC482&gt;5,VLOOKUP(CONCATENATE(AP482,AR482),'Pril1-THLPa'!$H$6:$O$96,8,0),"")</f>
        <v/>
      </c>
      <c r="AX482" s="66" t="n">
        <f aca="false">IF(AC482&gt;0,IF(AND(AC482&gt;0,AC482&lt;=5),VLOOKUP(AP482,'Pril1-THLPa'!$A$6:$F$18,LOOKUP(AC482,'Pril1-THLPa'!$B$5:$F$5,'Pril1-THLPa'!$B$4:$F$4),0),AS482+AT482*(AC482-5)+AU482*POWER(AC482-5,2)+AV482*POWER(AC482-5,3)+AW482*POWER(AC482-5,4)),0)</f>
        <v>0</v>
      </c>
      <c r="AY482" s="71"/>
      <c r="AZ482" s="66" t="n">
        <f aca="false">'Vstupní data'!AA482</f>
        <v>0</v>
      </c>
      <c r="BA482" s="66" t="n">
        <f aca="false">IF(OR('Vstupní data'!T482&gt;0,'Vstupní data'!U482&gt;0),IF(AC482&lt;&gt;"",AX482*AO482/10*(100+AZ482)/100,0),0)</f>
        <v>0</v>
      </c>
      <c r="BB482" s="67" t="n">
        <f aca="false">IF(AC482&lt;&gt;"",ROUND(BA482*AN482,0),0)</f>
        <v>0</v>
      </c>
      <c r="BC482" s="68" t="str">
        <f aca="false">IF(AE482&gt;0,BB482/AE482,"")</f>
        <v/>
      </c>
      <c r="BD482" s="66" t="n">
        <f aca="false">'Vstupní data'!AE482</f>
        <v>0</v>
      </c>
      <c r="BF482" s="66" t="n">
        <f aca="false">'Vstupní data'!AC482</f>
        <v>0</v>
      </c>
      <c r="BH482" s="66" t="n">
        <f aca="false">'Vstupní data'!AD482</f>
        <v>0</v>
      </c>
      <c r="BI482" s="66" t="n">
        <f aca="false">'Vstupní data'!AF482</f>
        <v>0</v>
      </c>
      <c r="BJ482" s="69" t="n">
        <f aca="false">'Vstupní data'!AG482</f>
        <v>0</v>
      </c>
      <c r="BK482" s="69" t="n">
        <f aca="false">IF(BF482&lt;&gt;0,VLOOKUP(I482,'Pril3-drev'!$H$5:$I$83,2,0),0)</f>
        <v>0</v>
      </c>
      <c r="BL482" s="69" t="n">
        <f aca="false">IF(BF482&lt;&gt;0,VLOOKUP(BK482,'Pril3-drev'!$A$5:$C$17,3,0),0)</f>
        <v>0</v>
      </c>
      <c r="BM482" s="69" t="n">
        <f aca="false">'Vstupní data'!AH482</f>
        <v>0</v>
      </c>
      <c r="BN482" s="69" t="n">
        <f aca="false">IF('Vstupní data'!AH482&gt;0,   VLOOKUP(VLOOKUP(CONCATENATE(VLOOKUP(I482,'Pril3-drev'!$H$4:$L$83,5,0),BD482),'Pril3-drev'!$Q$4:$R$2803,2,0),'AVB-BS'!$C$5:$S$29 ,LOOKUP(BM482,'AVB-BS'!$D$3:$S$3,'AVB-BS'!$D$1:$S$1) ,0 )   ,   IF('Vstupní data'!AI482&gt;0,'Vstupní data'!AI482,0))</f>
        <v>0</v>
      </c>
      <c r="BO482" s="69" t="str">
        <f aca="false">IF(BX482&gt;5,VLOOKUP(CONCATENATE(BK482,BN482),'Pril1-THLPa'!$H$6:$N$96,4,0),"")</f>
        <v/>
      </c>
      <c r="BP482" s="69" t="str">
        <f aca="false">IF(BX482&gt;5,VLOOKUP(CONCATENATE(BK482,BN482),'Pril1-THLPa'!$H$6:$N$96,5,0),"")</f>
        <v/>
      </c>
      <c r="BQ482" s="69" t="str">
        <f aca="false">IF(BX482&gt;5,VLOOKUP(CONCATENATE(BK482,BN482),'Pril1-THLPa'!$H$6:$N$96,6,0),"")</f>
        <v/>
      </c>
      <c r="BR482" s="69" t="str">
        <f aca="false">IF(BX482&gt;5,VLOOKUP(CONCATENATE(BK482,BN482),'Pril1-THLPa'!$H$6:$N$96,7,0),"")</f>
        <v/>
      </c>
      <c r="BS482" s="69" t="str">
        <f aca="false">IF(BX482&gt;5,VLOOKUP(CONCATENATE(BK482,BN482),'Pril1-THLPa'!$H$6:$O$96,8,0),"")</f>
        <v/>
      </c>
      <c r="BT482" s="69" t="str">
        <f aca="false">IF(BF482&gt;0, IF(BK482="smrk",  VLOOKUP(VLOOKUP(BD482,'Pril9-K3'!$L$8:$M$207,2,0),'Pril9-K3'!$A$8:$J$16,LOOKUP(BN482,'Pril9-K3'!$A$7:$J$7,'Pril9-K3'!$A$5:$J$5),0), IF(AND(BK482&lt;&gt;"smrk",'Vstupní data'!AK482&lt;&gt;""),'Vstupní data'!AK482,   VLOOKUP(VLOOKUP(BD482,'Pril9-K3'!$L$8:$M$207,2,0),'Pril9-K3'!$A$8:$J$16,LOOKUP(BN482,'Pril9-K3'!$A$7:$J$7,'Pril9-K3'!$A$5:$J$5),0)   )),   "")</f>
        <v/>
      </c>
      <c r="BV482" s="69" t="n">
        <f aca="false">'Vstupní data'!AJ482</f>
        <v>0</v>
      </c>
      <c r="BW482" s="69" t="n">
        <f aca="false">IF(BF482&gt;0,IF(J482&gt;0,J482,K482*H482/100),0)</f>
        <v>0</v>
      </c>
      <c r="BX482" s="69" t="n">
        <f aca="false">IF(BF482&gt;0,IF(BJ482&gt;BL482,BL482,BJ482),0)</f>
        <v>0</v>
      </c>
      <c r="BY482" s="69" t="n">
        <f aca="false">IF(BD482=0,0,IF(AND(BX482&gt;0,BX482&lt;=5),  IF(AND(BX482&gt;0,BX482&lt;=5),VLOOKUP(BK482,'Pril1-THLPa'!$A$6:$F$18,IF(AND(BX482&gt;0,BX482&lt;=5),LOOKUP(BX482,'Pril1-THLPa'!$B$5:$F$5,'Pril1-THLPa'!$B$4:$F$4),""),0),""),  IF(BX482&gt;5,BO482+BP482*(BX482-5)+BQ482*POWER(BX482-5,2)+BR482*POWER(BX482-5,3)+BS482*POWER(BX482-5,4),"")))</f>
        <v>0</v>
      </c>
      <c r="BZ482" s="69" t="n">
        <f aca="false">IF(BY482&gt;0,BY482*BI482/10*BW482*(100+BV482)/100,0)</f>
        <v>0</v>
      </c>
      <c r="CA482" s="69" t="n">
        <f aca="false">IF(BD482&gt;0,BX482-IF(BD482&gt;BX482,BX482,BD482),0)</f>
        <v>0</v>
      </c>
      <c r="CB482" s="69" t="n">
        <f aca="false">POWER(1.01,CA482)</f>
        <v>1</v>
      </c>
      <c r="CC482" s="69" t="n">
        <f aca="false">IF(BF482&gt;0,IF(BF482&gt;BH482,1,BF482/BH482),0)</f>
        <v>0</v>
      </c>
      <c r="CD482" s="72" t="n">
        <f aca="false">IF(BD482=0,0,IF(BF482&gt;0,ROUND(IF(CB482&lt;&gt;0,BZ482*BT482*1/CB482*CC482,0),0),0))</f>
        <v>0</v>
      </c>
      <c r="CE482" s="73" t="str">
        <f aca="false">IF(BF482&gt;0,IF(BF482&gt;BH482,CD482/BF482,CD482/BH482),"")</f>
        <v/>
      </c>
      <c r="CF482" s="69" t="n">
        <f aca="false">'Vstupní data'!AM482</f>
        <v>0</v>
      </c>
      <c r="CG482" s="69" t="n">
        <f aca="false">'Vstupní data'!AN482</f>
        <v>0</v>
      </c>
      <c r="CH482" s="69" t="n">
        <f aca="false">'Vstupní data'!AO482</f>
        <v>0</v>
      </c>
      <c r="CI482" s="69" t="n">
        <f aca="false">'Vstupní data'!AP482</f>
        <v>0</v>
      </c>
      <c r="CJ482" s="72" t="n">
        <f aca="false">ROUND(CH482*CI482,0)</f>
        <v>0</v>
      </c>
      <c r="CK482" s="74" t="str">
        <f aca="false">IF(OR(AA482&gt;0,BB482&gt;0,CD482&gt;0,CJ482&gt;0),AA482+BB482+CD482+CJ482,"")</f>
        <v/>
      </c>
    </row>
    <row r="483" customFormat="false" ht="12.8" hidden="false" customHeight="false" outlineLevel="0" collapsed="false">
      <c r="A483" s="66" t="n">
        <f aca="false">'Vstupní data'!A483</f>
        <v>0</v>
      </c>
      <c r="F483" s="66" t="str">
        <f aca="false">CONCATENATE('Vstupní data'!F483,'Vstupní data'!G483,'Vstupní data'!H483,'Vstupní data'!I483)</f>
        <v/>
      </c>
      <c r="G483" s="66"/>
      <c r="H483" s="66" t="n">
        <f aca="false">'Vstupní data'!K483</f>
        <v>0</v>
      </c>
      <c r="I483" s="66" t="n">
        <f aca="false">'Vstupní data'!L483</f>
        <v>0</v>
      </c>
      <c r="J483" s="66" t="n">
        <f aca="false">'Vstupní data'!K483*'Vstupní data'!M483/100</f>
        <v>0</v>
      </c>
      <c r="L483" s="66" t="n">
        <f aca="false">IF('Vstupní data'!N483="prostokořenný",0,IF('Vstupní data'!N483="krytokořenný","k",IF('Vstupní data'!N483="poloodrostky nebo odrostky, prostokořenné i krytokořenné","po",0)))</f>
        <v>0</v>
      </c>
      <c r="N483" s="66"/>
      <c r="O483" s="66" t="n">
        <f aca="false">'Vstupní data'!O483</f>
        <v>0</v>
      </c>
      <c r="P483" s="66" t="n">
        <f aca="false">IF(O483&gt;0,VLOOKUP(CONCATENATE(VLOOKUP(I483,'Pril3-drev'!$H$5:$K$83,4,0),"-",'Vstupní data'!R483),K2!$C$15:$D$23,2,0),0)</f>
        <v>0</v>
      </c>
      <c r="Q483" s="66" t="n">
        <f aca="false">IF(O483&gt;0,VLOOKUP(I483,'Pril3-drev'!$H$5:$I$83,2,0),0)</f>
        <v>0</v>
      </c>
      <c r="R483" s="66" t="n">
        <f aca="false">IF(Q483&gt;0,VLOOKUP(Q483,'Pril6-okus'!$A$5:$B$17,2,0),0)</f>
        <v>0</v>
      </c>
      <c r="S483" s="66" t="n">
        <f aca="false">IF(O483&gt;0,VLOOKUP(I483,'Pril3-drev'!$H$5:$J$83,3,0),0)</f>
        <v>0</v>
      </c>
      <c r="T483" s="66" t="str">
        <f aca="false">IF(O483&gt;0,IF(L483="k",0.9*VLOOKUP(S483,'ha-pocty-vyhl'!$A$5:$B$20,2,0),IF(L483="po",0.8*VLOOKUP(S483,'ha-pocty-vyhl'!$A$5:$B$20,2,0),VLOOKUP(S483,'ha-pocty-vyhl'!$A$5:$B$20,2,0))),"")</f>
        <v/>
      </c>
      <c r="U483" s="66" t="n">
        <f aca="false">'Vstupní data'!P483</f>
        <v>0</v>
      </c>
      <c r="V483" s="66" t="n">
        <f aca="false">IF(O483&gt;0,1.3*T483*1000*Z483/10000,0)</f>
        <v>0</v>
      </c>
      <c r="W483" s="66" t="n">
        <f aca="false">IF(O483&gt;0,1.3*T483*1000*Z483/10000,0)</f>
        <v>0</v>
      </c>
      <c r="X483" s="66" t="n">
        <f aca="false">IF(O483&gt;0,IF(O483&gt;V483,V483,O483),0)</f>
        <v>0</v>
      </c>
      <c r="Y483" s="66" t="n">
        <f aca="false">IF(O483&gt;0,IF(IF(U483&gt;W483,W483,U483)&lt;X483,W483,IF(U483&gt;W483,W483,U483)),0)</f>
        <v>0</v>
      </c>
      <c r="Z483" s="66" t="n">
        <f aca="false">IF(O483&gt;0,IF(J483&gt;0,J483,K483*H483/100),0)</f>
        <v>0</v>
      </c>
      <c r="AA483" s="67" t="n">
        <f aca="false">IF(O483&gt;0,CEILING(R483*P483*X483/Y483*Z483,1),0)</f>
        <v>0</v>
      </c>
      <c r="AB483" s="68" t="n">
        <f aca="false">IF(O483&gt;0,AA483/O483,0)</f>
        <v>0</v>
      </c>
      <c r="AC483" s="66" t="n">
        <f aca="false">'Vstupní data'!W483</f>
        <v>0</v>
      </c>
      <c r="AI483" s="66" t="str">
        <f aca="false">IF(OR('Vstupní data'!T483&gt;0,'Vstupní data'!U483&gt;0),VLOOKUP(I483,'Pril3-drev'!$H$5:$J$83,3,0),"")</f>
        <v/>
      </c>
      <c r="AJ483" s="66" t="n">
        <f aca="false">IF('Vstupní data'!V483="prostokořenný",0,IF('Vstupní data'!V483="krytokořenný","k",IF('Vstupní data'!V483="poloodrostky nebo odrostky, prostokořenné i krytokořenné","po",0)))</f>
        <v>0</v>
      </c>
      <c r="AK483" s="66" t="n">
        <f aca="false">IF(OR('Vstupní data'!T483&gt;0,'Vstupní data'!U483&gt;0),IF(AJ483="k",0.9*VLOOKUP(AI483,'ha-pocty-vyhl'!$A$5:$B$20,2,0),IF(AJ483="po",0.8*VLOOKUP(AI483,'ha-pocty-vyhl'!$A$5:$B$20,2,0),VLOOKUP(AI483,'ha-pocty-vyhl'!$A$5:$B$20,2,0))),0)</f>
        <v>0</v>
      </c>
      <c r="AL483" s="66" t="n">
        <f aca="false">IF(OR('Vstupní data'!T483&gt;0,'Vstupní data'!U483&gt;0),'Vstupní data'!K483*'Vstupní data'!M483/100,0)</f>
        <v>0</v>
      </c>
      <c r="AM483" s="66" t="n">
        <f aca="false">IF(OR('Vstupní data'!T483&gt;0,'Vstupní data'!U483&gt;0),IF('Vstupní data'!T483&gt;0,'Vstupní data'!T483,ROUND(10*'Vstupní data'!U483/AK483,0)),0)</f>
        <v>0</v>
      </c>
      <c r="AN483" s="69" t="n">
        <f aca="false">IF('Vstupní data'!T483&gt;0,   IF('Vstupní data'!T483&lt;=AL483,'Vstupní data'!T483,AL483),   IF(AM483&lt;AL483,AM483,AL483))</f>
        <v>0</v>
      </c>
      <c r="AO483" s="69" t="n">
        <f aca="false">'Vstupní data'!X483</f>
        <v>0</v>
      </c>
      <c r="AP483" s="66" t="n">
        <f aca="false">IF(OR('Vstupní data'!T483&gt;0,'Vstupní data'!U483&gt;0),IF(I483&lt;&gt;0,VLOOKUP(I483,'Pril3-drev'!$H$5:$I$83,2,0),0),0)</f>
        <v>0</v>
      </c>
      <c r="AQ483" s="66" t="n">
        <f aca="false">'Vstupní data'!Y483</f>
        <v>0</v>
      </c>
      <c r="AR483" s="66" t="str">
        <f aca="false">IF(AC483&gt;5,   IF('Vstupní data'!Y483&gt;0,   VLOOKUP(VLOOKUP(CONCATENATE(VLOOKUP(I483,'Pril3-drev'!$H$4:$L$83,5,0),AC483),'Pril3-drev'!$Q$4:$R$2803,2,0),'AVB-BS'!$C$5:$S$29 ,LOOKUP(AQ483,'AVB-BS'!$D$3:$S$3,'AVB-BS'!$D$1:$S$1) ,0 )   ,   IF('Vstupní data'!Z483&gt;0,'Vstupní data'!Z483,0)) , "")</f>
        <v/>
      </c>
      <c r="AS483" s="70" t="str">
        <f aca="false">IF(AC483&gt;5,VLOOKUP(CONCATENATE(AP483,AR483),'Pril1-THLPa'!$H$6:$N$96,4,0),"")</f>
        <v/>
      </c>
      <c r="AT483" s="70" t="str">
        <f aca="false">IF(AC483&gt;5,VLOOKUP(CONCATENATE(AP483,AR483),'Pril1-THLPa'!$H$6:$N$96,5,0),"")</f>
        <v/>
      </c>
      <c r="AU483" s="70" t="str">
        <f aca="false">IF(AC483&gt;5,VLOOKUP(CONCATENATE(AP483,AR483),'Pril1-THLPa'!$H$6:$N$96,6,0),"")</f>
        <v/>
      </c>
      <c r="AV483" s="70" t="str">
        <f aca="false">IF(AC483&gt;5,VLOOKUP(CONCATENATE(AP483,AR483),'Pril1-THLPa'!$H$6:$N$96,7,0),"")</f>
        <v/>
      </c>
      <c r="AW483" s="70" t="str">
        <f aca="false">IF(AC483&gt;5,VLOOKUP(CONCATENATE(AP483,AR483),'Pril1-THLPa'!$H$6:$O$96,8,0),"")</f>
        <v/>
      </c>
      <c r="AX483" s="66" t="n">
        <f aca="false">IF(AC483&gt;0,IF(AND(AC483&gt;0,AC483&lt;=5),VLOOKUP(AP483,'Pril1-THLPa'!$A$6:$F$18,LOOKUP(AC483,'Pril1-THLPa'!$B$5:$F$5,'Pril1-THLPa'!$B$4:$F$4),0),AS483+AT483*(AC483-5)+AU483*POWER(AC483-5,2)+AV483*POWER(AC483-5,3)+AW483*POWER(AC483-5,4)),0)</f>
        <v>0</v>
      </c>
      <c r="AY483" s="71"/>
      <c r="AZ483" s="66" t="n">
        <f aca="false">'Vstupní data'!AA483</f>
        <v>0</v>
      </c>
      <c r="BA483" s="66" t="n">
        <f aca="false">IF(OR('Vstupní data'!T483&gt;0,'Vstupní data'!U483&gt;0),IF(AC483&lt;&gt;"",AX483*AO483/10*(100+AZ483)/100,0),0)</f>
        <v>0</v>
      </c>
      <c r="BB483" s="67" t="n">
        <f aca="false">IF(AC483&lt;&gt;"",ROUND(BA483*AN483,0),0)</f>
        <v>0</v>
      </c>
      <c r="BC483" s="68" t="str">
        <f aca="false">IF(AE483&gt;0,BB483/AE483,"")</f>
        <v/>
      </c>
      <c r="BD483" s="66" t="n">
        <f aca="false">'Vstupní data'!AE483</f>
        <v>0</v>
      </c>
      <c r="BF483" s="66" t="n">
        <f aca="false">'Vstupní data'!AC483</f>
        <v>0</v>
      </c>
      <c r="BH483" s="66" t="n">
        <f aca="false">'Vstupní data'!AD483</f>
        <v>0</v>
      </c>
      <c r="BI483" s="66" t="n">
        <f aca="false">'Vstupní data'!AF483</f>
        <v>0</v>
      </c>
      <c r="BJ483" s="69" t="n">
        <f aca="false">'Vstupní data'!AG483</f>
        <v>0</v>
      </c>
      <c r="BK483" s="69" t="n">
        <f aca="false">IF(BF483&lt;&gt;0,VLOOKUP(I483,'Pril3-drev'!$H$5:$I$83,2,0),0)</f>
        <v>0</v>
      </c>
      <c r="BL483" s="69" t="n">
        <f aca="false">IF(BF483&lt;&gt;0,VLOOKUP(BK483,'Pril3-drev'!$A$5:$C$17,3,0),0)</f>
        <v>0</v>
      </c>
      <c r="BM483" s="69" t="n">
        <f aca="false">'Vstupní data'!AH483</f>
        <v>0</v>
      </c>
      <c r="BN483" s="69" t="n">
        <f aca="false">IF('Vstupní data'!AH483&gt;0,   VLOOKUP(VLOOKUP(CONCATENATE(VLOOKUP(I483,'Pril3-drev'!$H$4:$L$83,5,0),BD483),'Pril3-drev'!$Q$4:$R$2803,2,0),'AVB-BS'!$C$5:$S$29 ,LOOKUP(BM483,'AVB-BS'!$D$3:$S$3,'AVB-BS'!$D$1:$S$1) ,0 )   ,   IF('Vstupní data'!AI483&gt;0,'Vstupní data'!AI483,0))</f>
        <v>0</v>
      </c>
      <c r="BO483" s="69" t="str">
        <f aca="false">IF(BX483&gt;5,VLOOKUP(CONCATENATE(BK483,BN483),'Pril1-THLPa'!$H$6:$N$96,4,0),"")</f>
        <v/>
      </c>
      <c r="BP483" s="69" t="str">
        <f aca="false">IF(BX483&gt;5,VLOOKUP(CONCATENATE(BK483,BN483),'Pril1-THLPa'!$H$6:$N$96,5,0),"")</f>
        <v/>
      </c>
      <c r="BQ483" s="69" t="str">
        <f aca="false">IF(BX483&gt;5,VLOOKUP(CONCATENATE(BK483,BN483),'Pril1-THLPa'!$H$6:$N$96,6,0),"")</f>
        <v/>
      </c>
      <c r="BR483" s="69" t="str">
        <f aca="false">IF(BX483&gt;5,VLOOKUP(CONCATENATE(BK483,BN483),'Pril1-THLPa'!$H$6:$N$96,7,0),"")</f>
        <v/>
      </c>
      <c r="BS483" s="69" t="str">
        <f aca="false">IF(BX483&gt;5,VLOOKUP(CONCATENATE(BK483,BN483),'Pril1-THLPa'!$H$6:$O$96,8,0),"")</f>
        <v/>
      </c>
      <c r="BT483" s="69" t="str">
        <f aca="false">IF(BF483&gt;0, IF(BK483="smrk",  VLOOKUP(VLOOKUP(BD483,'Pril9-K3'!$L$8:$M$207,2,0),'Pril9-K3'!$A$8:$J$16,LOOKUP(BN483,'Pril9-K3'!$A$7:$J$7,'Pril9-K3'!$A$5:$J$5),0), IF(AND(BK483&lt;&gt;"smrk",'Vstupní data'!AK483&lt;&gt;""),'Vstupní data'!AK483,   VLOOKUP(VLOOKUP(BD483,'Pril9-K3'!$L$8:$M$207,2,0),'Pril9-K3'!$A$8:$J$16,LOOKUP(BN483,'Pril9-K3'!$A$7:$J$7,'Pril9-K3'!$A$5:$J$5),0)   )),   "")</f>
        <v/>
      </c>
      <c r="BV483" s="69" t="n">
        <f aca="false">'Vstupní data'!AJ483</f>
        <v>0</v>
      </c>
      <c r="BW483" s="69" t="n">
        <f aca="false">IF(BF483&gt;0,IF(J483&gt;0,J483,K483*H483/100),0)</f>
        <v>0</v>
      </c>
      <c r="BX483" s="69" t="n">
        <f aca="false">IF(BF483&gt;0,IF(BJ483&gt;BL483,BL483,BJ483),0)</f>
        <v>0</v>
      </c>
      <c r="BY483" s="69" t="n">
        <f aca="false">IF(BD483=0,0,IF(AND(BX483&gt;0,BX483&lt;=5),  IF(AND(BX483&gt;0,BX483&lt;=5),VLOOKUP(BK483,'Pril1-THLPa'!$A$6:$F$18,IF(AND(BX483&gt;0,BX483&lt;=5),LOOKUP(BX483,'Pril1-THLPa'!$B$5:$F$5,'Pril1-THLPa'!$B$4:$F$4),""),0),""),  IF(BX483&gt;5,BO483+BP483*(BX483-5)+BQ483*POWER(BX483-5,2)+BR483*POWER(BX483-5,3)+BS483*POWER(BX483-5,4),"")))</f>
        <v>0</v>
      </c>
      <c r="BZ483" s="69" t="n">
        <f aca="false">IF(BY483&gt;0,BY483*BI483/10*BW483*(100+BV483)/100,0)</f>
        <v>0</v>
      </c>
      <c r="CA483" s="69" t="n">
        <f aca="false">IF(BD483&gt;0,BX483-IF(BD483&gt;BX483,BX483,BD483),0)</f>
        <v>0</v>
      </c>
      <c r="CB483" s="69" t="n">
        <f aca="false">POWER(1.01,CA483)</f>
        <v>1</v>
      </c>
      <c r="CC483" s="69" t="n">
        <f aca="false">IF(BF483&gt;0,IF(BF483&gt;BH483,1,BF483/BH483),0)</f>
        <v>0</v>
      </c>
      <c r="CD483" s="72" t="n">
        <f aca="false">IF(BD483=0,0,IF(BF483&gt;0,ROUND(IF(CB483&lt;&gt;0,BZ483*BT483*1/CB483*CC483,0),0),0))</f>
        <v>0</v>
      </c>
      <c r="CE483" s="73" t="str">
        <f aca="false">IF(BF483&gt;0,IF(BF483&gt;BH483,CD483/BF483,CD483/BH483),"")</f>
        <v/>
      </c>
      <c r="CF483" s="69" t="n">
        <f aca="false">'Vstupní data'!AM483</f>
        <v>0</v>
      </c>
      <c r="CG483" s="69" t="n">
        <f aca="false">'Vstupní data'!AN483</f>
        <v>0</v>
      </c>
      <c r="CH483" s="69" t="n">
        <f aca="false">'Vstupní data'!AO483</f>
        <v>0</v>
      </c>
      <c r="CI483" s="69" t="n">
        <f aca="false">'Vstupní data'!AP483</f>
        <v>0</v>
      </c>
      <c r="CJ483" s="72" t="n">
        <f aca="false">ROUND(CH483*CI483,0)</f>
        <v>0</v>
      </c>
      <c r="CK483" s="74" t="str">
        <f aca="false">IF(OR(AA483&gt;0,BB483&gt;0,CD483&gt;0,CJ483&gt;0),AA483+BB483+CD483+CJ483,"")</f>
        <v/>
      </c>
    </row>
    <row r="484" customFormat="false" ht="12.8" hidden="false" customHeight="false" outlineLevel="0" collapsed="false">
      <c r="A484" s="66" t="n">
        <f aca="false">'Vstupní data'!A484</f>
        <v>0</v>
      </c>
      <c r="F484" s="66" t="str">
        <f aca="false">CONCATENATE('Vstupní data'!F484,'Vstupní data'!G484,'Vstupní data'!H484,'Vstupní data'!I484)</f>
        <v/>
      </c>
      <c r="G484" s="66"/>
      <c r="H484" s="66" t="n">
        <f aca="false">'Vstupní data'!K484</f>
        <v>0</v>
      </c>
      <c r="I484" s="66" t="n">
        <f aca="false">'Vstupní data'!L484</f>
        <v>0</v>
      </c>
      <c r="J484" s="66" t="n">
        <f aca="false">'Vstupní data'!K484*'Vstupní data'!M484/100</f>
        <v>0</v>
      </c>
      <c r="L484" s="66" t="n">
        <f aca="false">IF('Vstupní data'!N484="prostokořenný",0,IF('Vstupní data'!N484="krytokořenný","k",IF('Vstupní data'!N484="poloodrostky nebo odrostky, prostokořenné i krytokořenné","po",0)))</f>
        <v>0</v>
      </c>
      <c r="N484" s="66"/>
      <c r="O484" s="66" t="n">
        <f aca="false">'Vstupní data'!O484</f>
        <v>0</v>
      </c>
      <c r="P484" s="66" t="n">
        <f aca="false">IF(O484&gt;0,VLOOKUP(CONCATENATE(VLOOKUP(I484,'Pril3-drev'!$H$5:$K$83,4,0),"-",'Vstupní data'!R484),K2!$C$15:$D$23,2,0),0)</f>
        <v>0</v>
      </c>
      <c r="Q484" s="66" t="n">
        <f aca="false">IF(O484&gt;0,VLOOKUP(I484,'Pril3-drev'!$H$5:$I$83,2,0),0)</f>
        <v>0</v>
      </c>
      <c r="R484" s="66" t="n">
        <f aca="false">IF(Q484&gt;0,VLOOKUP(Q484,'Pril6-okus'!$A$5:$B$17,2,0),0)</f>
        <v>0</v>
      </c>
      <c r="S484" s="66" t="n">
        <f aca="false">IF(O484&gt;0,VLOOKUP(I484,'Pril3-drev'!$H$5:$J$83,3,0),0)</f>
        <v>0</v>
      </c>
      <c r="T484" s="66" t="str">
        <f aca="false">IF(O484&gt;0,IF(L484="k",0.9*VLOOKUP(S484,'ha-pocty-vyhl'!$A$5:$B$20,2,0),IF(L484="po",0.8*VLOOKUP(S484,'ha-pocty-vyhl'!$A$5:$B$20,2,0),VLOOKUP(S484,'ha-pocty-vyhl'!$A$5:$B$20,2,0))),"")</f>
        <v/>
      </c>
      <c r="U484" s="66" t="n">
        <f aca="false">'Vstupní data'!P484</f>
        <v>0</v>
      </c>
      <c r="V484" s="66" t="n">
        <f aca="false">IF(O484&gt;0,1.3*T484*1000*Z484/10000,0)</f>
        <v>0</v>
      </c>
      <c r="W484" s="66" t="n">
        <f aca="false">IF(O484&gt;0,1.3*T484*1000*Z484/10000,0)</f>
        <v>0</v>
      </c>
      <c r="X484" s="66" t="n">
        <f aca="false">IF(O484&gt;0,IF(O484&gt;V484,V484,O484),0)</f>
        <v>0</v>
      </c>
      <c r="Y484" s="66" t="n">
        <f aca="false">IF(O484&gt;0,IF(IF(U484&gt;W484,W484,U484)&lt;X484,W484,IF(U484&gt;W484,W484,U484)),0)</f>
        <v>0</v>
      </c>
      <c r="Z484" s="66" t="n">
        <f aca="false">IF(O484&gt;0,IF(J484&gt;0,J484,K484*H484/100),0)</f>
        <v>0</v>
      </c>
      <c r="AA484" s="67" t="n">
        <f aca="false">IF(O484&gt;0,CEILING(R484*P484*X484/Y484*Z484,1),0)</f>
        <v>0</v>
      </c>
      <c r="AB484" s="68" t="n">
        <f aca="false">IF(O484&gt;0,AA484/O484,0)</f>
        <v>0</v>
      </c>
      <c r="AC484" s="66" t="n">
        <f aca="false">'Vstupní data'!W484</f>
        <v>0</v>
      </c>
      <c r="AI484" s="66" t="str">
        <f aca="false">IF(OR('Vstupní data'!T484&gt;0,'Vstupní data'!U484&gt;0),VLOOKUP(I484,'Pril3-drev'!$H$5:$J$83,3,0),"")</f>
        <v/>
      </c>
      <c r="AJ484" s="66" t="n">
        <f aca="false">IF('Vstupní data'!V484="prostokořenný",0,IF('Vstupní data'!V484="krytokořenný","k",IF('Vstupní data'!V484="poloodrostky nebo odrostky, prostokořenné i krytokořenné","po",0)))</f>
        <v>0</v>
      </c>
      <c r="AK484" s="66" t="n">
        <f aca="false">IF(OR('Vstupní data'!T484&gt;0,'Vstupní data'!U484&gt;0),IF(AJ484="k",0.9*VLOOKUP(AI484,'ha-pocty-vyhl'!$A$5:$B$20,2,0),IF(AJ484="po",0.8*VLOOKUP(AI484,'ha-pocty-vyhl'!$A$5:$B$20,2,0),VLOOKUP(AI484,'ha-pocty-vyhl'!$A$5:$B$20,2,0))),0)</f>
        <v>0</v>
      </c>
      <c r="AL484" s="66" t="n">
        <f aca="false">IF(OR('Vstupní data'!T484&gt;0,'Vstupní data'!U484&gt;0),'Vstupní data'!K484*'Vstupní data'!M484/100,0)</f>
        <v>0</v>
      </c>
      <c r="AM484" s="66" t="n">
        <f aca="false">IF(OR('Vstupní data'!T484&gt;0,'Vstupní data'!U484&gt;0),IF('Vstupní data'!T484&gt;0,'Vstupní data'!T484,ROUND(10*'Vstupní data'!U484/AK484,0)),0)</f>
        <v>0</v>
      </c>
      <c r="AN484" s="69" t="n">
        <f aca="false">IF('Vstupní data'!T484&gt;0,   IF('Vstupní data'!T484&lt;=AL484,'Vstupní data'!T484,AL484),   IF(AM484&lt;AL484,AM484,AL484))</f>
        <v>0</v>
      </c>
      <c r="AO484" s="69" t="n">
        <f aca="false">'Vstupní data'!X484</f>
        <v>0</v>
      </c>
      <c r="AP484" s="66" t="n">
        <f aca="false">IF(OR('Vstupní data'!T484&gt;0,'Vstupní data'!U484&gt;0),IF(I484&lt;&gt;0,VLOOKUP(I484,'Pril3-drev'!$H$5:$I$83,2,0),0),0)</f>
        <v>0</v>
      </c>
      <c r="AQ484" s="66" t="n">
        <f aca="false">'Vstupní data'!Y484</f>
        <v>0</v>
      </c>
      <c r="AR484" s="66" t="str">
        <f aca="false">IF(AC484&gt;5,   IF('Vstupní data'!Y484&gt;0,   VLOOKUP(VLOOKUP(CONCATENATE(VLOOKUP(I484,'Pril3-drev'!$H$4:$L$83,5,0),AC484),'Pril3-drev'!$Q$4:$R$2803,2,0),'AVB-BS'!$C$5:$S$29 ,LOOKUP(AQ484,'AVB-BS'!$D$3:$S$3,'AVB-BS'!$D$1:$S$1) ,0 )   ,   IF('Vstupní data'!Z484&gt;0,'Vstupní data'!Z484,0)) , "")</f>
        <v/>
      </c>
      <c r="AS484" s="70" t="str">
        <f aca="false">IF(AC484&gt;5,VLOOKUP(CONCATENATE(AP484,AR484),'Pril1-THLPa'!$H$6:$N$96,4,0),"")</f>
        <v/>
      </c>
      <c r="AT484" s="70" t="str">
        <f aca="false">IF(AC484&gt;5,VLOOKUP(CONCATENATE(AP484,AR484),'Pril1-THLPa'!$H$6:$N$96,5,0),"")</f>
        <v/>
      </c>
      <c r="AU484" s="70" t="str">
        <f aca="false">IF(AC484&gt;5,VLOOKUP(CONCATENATE(AP484,AR484),'Pril1-THLPa'!$H$6:$N$96,6,0),"")</f>
        <v/>
      </c>
      <c r="AV484" s="70" t="str">
        <f aca="false">IF(AC484&gt;5,VLOOKUP(CONCATENATE(AP484,AR484),'Pril1-THLPa'!$H$6:$N$96,7,0),"")</f>
        <v/>
      </c>
      <c r="AW484" s="70" t="str">
        <f aca="false">IF(AC484&gt;5,VLOOKUP(CONCATENATE(AP484,AR484),'Pril1-THLPa'!$H$6:$O$96,8,0),"")</f>
        <v/>
      </c>
      <c r="AX484" s="66" t="n">
        <f aca="false">IF(AC484&gt;0,IF(AND(AC484&gt;0,AC484&lt;=5),VLOOKUP(AP484,'Pril1-THLPa'!$A$6:$F$18,LOOKUP(AC484,'Pril1-THLPa'!$B$5:$F$5,'Pril1-THLPa'!$B$4:$F$4),0),AS484+AT484*(AC484-5)+AU484*POWER(AC484-5,2)+AV484*POWER(AC484-5,3)+AW484*POWER(AC484-5,4)),0)</f>
        <v>0</v>
      </c>
      <c r="AY484" s="71"/>
      <c r="AZ484" s="66" t="n">
        <f aca="false">'Vstupní data'!AA484</f>
        <v>0</v>
      </c>
      <c r="BA484" s="66" t="n">
        <f aca="false">IF(OR('Vstupní data'!T484&gt;0,'Vstupní data'!U484&gt;0),IF(AC484&lt;&gt;"",AX484*AO484/10*(100+AZ484)/100,0),0)</f>
        <v>0</v>
      </c>
      <c r="BB484" s="67" t="n">
        <f aca="false">IF(AC484&lt;&gt;"",ROUND(BA484*AN484,0),0)</f>
        <v>0</v>
      </c>
      <c r="BC484" s="68" t="str">
        <f aca="false">IF(AE484&gt;0,BB484/AE484,"")</f>
        <v/>
      </c>
      <c r="BD484" s="66" t="n">
        <f aca="false">'Vstupní data'!AE484</f>
        <v>0</v>
      </c>
      <c r="BF484" s="66" t="n">
        <f aca="false">'Vstupní data'!AC484</f>
        <v>0</v>
      </c>
      <c r="BH484" s="66" t="n">
        <f aca="false">'Vstupní data'!AD484</f>
        <v>0</v>
      </c>
      <c r="BI484" s="66" t="n">
        <f aca="false">'Vstupní data'!AF484</f>
        <v>0</v>
      </c>
      <c r="BJ484" s="69" t="n">
        <f aca="false">'Vstupní data'!AG484</f>
        <v>0</v>
      </c>
      <c r="BK484" s="69" t="n">
        <f aca="false">IF(BF484&lt;&gt;0,VLOOKUP(I484,'Pril3-drev'!$H$5:$I$83,2,0),0)</f>
        <v>0</v>
      </c>
      <c r="BL484" s="69" t="n">
        <f aca="false">IF(BF484&lt;&gt;0,VLOOKUP(BK484,'Pril3-drev'!$A$5:$C$17,3,0),0)</f>
        <v>0</v>
      </c>
      <c r="BM484" s="69" t="n">
        <f aca="false">'Vstupní data'!AH484</f>
        <v>0</v>
      </c>
      <c r="BN484" s="69" t="n">
        <f aca="false">IF('Vstupní data'!AH484&gt;0,   VLOOKUP(VLOOKUP(CONCATENATE(VLOOKUP(I484,'Pril3-drev'!$H$4:$L$83,5,0),BD484),'Pril3-drev'!$Q$4:$R$2803,2,0),'AVB-BS'!$C$5:$S$29 ,LOOKUP(BM484,'AVB-BS'!$D$3:$S$3,'AVB-BS'!$D$1:$S$1) ,0 )   ,   IF('Vstupní data'!AI484&gt;0,'Vstupní data'!AI484,0))</f>
        <v>0</v>
      </c>
      <c r="BO484" s="69" t="str">
        <f aca="false">IF(BX484&gt;5,VLOOKUP(CONCATENATE(BK484,BN484),'Pril1-THLPa'!$H$6:$N$96,4,0),"")</f>
        <v/>
      </c>
      <c r="BP484" s="69" t="str">
        <f aca="false">IF(BX484&gt;5,VLOOKUP(CONCATENATE(BK484,BN484),'Pril1-THLPa'!$H$6:$N$96,5,0),"")</f>
        <v/>
      </c>
      <c r="BQ484" s="69" t="str">
        <f aca="false">IF(BX484&gt;5,VLOOKUP(CONCATENATE(BK484,BN484),'Pril1-THLPa'!$H$6:$N$96,6,0),"")</f>
        <v/>
      </c>
      <c r="BR484" s="69" t="str">
        <f aca="false">IF(BX484&gt;5,VLOOKUP(CONCATENATE(BK484,BN484),'Pril1-THLPa'!$H$6:$N$96,7,0),"")</f>
        <v/>
      </c>
      <c r="BS484" s="69" t="str">
        <f aca="false">IF(BX484&gt;5,VLOOKUP(CONCATENATE(BK484,BN484),'Pril1-THLPa'!$H$6:$O$96,8,0),"")</f>
        <v/>
      </c>
      <c r="BT484" s="69" t="str">
        <f aca="false">IF(BF484&gt;0, IF(BK484="smrk",  VLOOKUP(VLOOKUP(BD484,'Pril9-K3'!$L$8:$M$207,2,0),'Pril9-K3'!$A$8:$J$16,LOOKUP(BN484,'Pril9-K3'!$A$7:$J$7,'Pril9-K3'!$A$5:$J$5),0), IF(AND(BK484&lt;&gt;"smrk",'Vstupní data'!AK484&lt;&gt;""),'Vstupní data'!AK484,   VLOOKUP(VLOOKUP(BD484,'Pril9-K3'!$L$8:$M$207,2,0),'Pril9-K3'!$A$8:$J$16,LOOKUP(BN484,'Pril9-K3'!$A$7:$J$7,'Pril9-K3'!$A$5:$J$5),0)   )),   "")</f>
        <v/>
      </c>
      <c r="BV484" s="69" t="n">
        <f aca="false">'Vstupní data'!AJ484</f>
        <v>0</v>
      </c>
      <c r="BW484" s="69" t="n">
        <f aca="false">IF(BF484&gt;0,IF(J484&gt;0,J484,K484*H484/100),0)</f>
        <v>0</v>
      </c>
      <c r="BX484" s="69" t="n">
        <f aca="false">IF(BF484&gt;0,IF(BJ484&gt;BL484,BL484,BJ484),0)</f>
        <v>0</v>
      </c>
      <c r="BY484" s="69" t="n">
        <f aca="false">IF(BD484=0,0,IF(AND(BX484&gt;0,BX484&lt;=5),  IF(AND(BX484&gt;0,BX484&lt;=5),VLOOKUP(BK484,'Pril1-THLPa'!$A$6:$F$18,IF(AND(BX484&gt;0,BX484&lt;=5),LOOKUP(BX484,'Pril1-THLPa'!$B$5:$F$5,'Pril1-THLPa'!$B$4:$F$4),""),0),""),  IF(BX484&gt;5,BO484+BP484*(BX484-5)+BQ484*POWER(BX484-5,2)+BR484*POWER(BX484-5,3)+BS484*POWER(BX484-5,4),"")))</f>
        <v>0</v>
      </c>
      <c r="BZ484" s="69" t="n">
        <f aca="false">IF(BY484&gt;0,BY484*BI484/10*BW484*(100+BV484)/100,0)</f>
        <v>0</v>
      </c>
      <c r="CA484" s="69" t="n">
        <f aca="false">IF(BD484&gt;0,BX484-IF(BD484&gt;BX484,BX484,BD484),0)</f>
        <v>0</v>
      </c>
      <c r="CB484" s="69" t="n">
        <f aca="false">POWER(1.01,CA484)</f>
        <v>1</v>
      </c>
      <c r="CC484" s="69" t="n">
        <f aca="false">IF(BF484&gt;0,IF(BF484&gt;BH484,1,BF484/BH484),0)</f>
        <v>0</v>
      </c>
      <c r="CD484" s="72" t="n">
        <f aca="false">IF(BD484=0,0,IF(BF484&gt;0,ROUND(IF(CB484&lt;&gt;0,BZ484*BT484*1/CB484*CC484,0),0),0))</f>
        <v>0</v>
      </c>
      <c r="CE484" s="73" t="str">
        <f aca="false">IF(BF484&gt;0,IF(BF484&gt;BH484,CD484/BF484,CD484/BH484),"")</f>
        <v/>
      </c>
      <c r="CF484" s="69" t="n">
        <f aca="false">'Vstupní data'!AM484</f>
        <v>0</v>
      </c>
      <c r="CG484" s="69" t="n">
        <f aca="false">'Vstupní data'!AN484</f>
        <v>0</v>
      </c>
      <c r="CH484" s="69" t="n">
        <f aca="false">'Vstupní data'!AO484</f>
        <v>0</v>
      </c>
      <c r="CI484" s="69" t="n">
        <f aca="false">'Vstupní data'!AP484</f>
        <v>0</v>
      </c>
      <c r="CJ484" s="72" t="n">
        <f aca="false">ROUND(CH484*CI484,0)</f>
        <v>0</v>
      </c>
      <c r="CK484" s="74" t="str">
        <f aca="false">IF(OR(AA484&gt;0,BB484&gt;0,CD484&gt;0,CJ484&gt;0),AA484+BB484+CD484+CJ484,"")</f>
        <v/>
      </c>
    </row>
    <row r="485" customFormat="false" ht="12.8" hidden="false" customHeight="false" outlineLevel="0" collapsed="false">
      <c r="A485" s="66" t="n">
        <f aca="false">'Vstupní data'!A485</f>
        <v>0</v>
      </c>
      <c r="F485" s="66" t="str">
        <f aca="false">CONCATENATE('Vstupní data'!F485,'Vstupní data'!G485,'Vstupní data'!H485,'Vstupní data'!I485)</f>
        <v/>
      </c>
      <c r="G485" s="66"/>
      <c r="H485" s="66" t="n">
        <f aca="false">'Vstupní data'!K485</f>
        <v>0</v>
      </c>
      <c r="I485" s="66" t="n">
        <f aca="false">'Vstupní data'!L485</f>
        <v>0</v>
      </c>
      <c r="J485" s="66" t="n">
        <f aca="false">'Vstupní data'!K485*'Vstupní data'!M485/100</f>
        <v>0</v>
      </c>
      <c r="L485" s="66" t="n">
        <f aca="false">IF('Vstupní data'!N485="prostokořenný",0,IF('Vstupní data'!N485="krytokořenný","k",IF('Vstupní data'!N485="poloodrostky nebo odrostky, prostokořenné i krytokořenné","po",0)))</f>
        <v>0</v>
      </c>
      <c r="N485" s="66"/>
      <c r="O485" s="66" t="n">
        <f aca="false">'Vstupní data'!O485</f>
        <v>0</v>
      </c>
      <c r="P485" s="66" t="n">
        <f aca="false">IF(O485&gt;0,VLOOKUP(CONCATENATE(VLOOKUP(I485,'Pril3-drev'!$H$5:$K$83,4,0),"-",'Vstupní data'!R485),K2!$C$15:$D$23,2,0),0)</f>
        <v>0</v>
      </c>
      <c r="Q485" s="66" t="n">
        <f aca="false">IF(O485&gt;0,VLOOKUP(I485,'Pril3-drev'!$H$5:$I$83,2,0),0)</f>
        <v>0</v>
      </c>
      <c r="R485" s="66" t="n">
        <f aca="false">IF(Q485&gt;0,VLOOKUP(Q485,'Pril6-okus'!$A$5:$B$17,2,0),0)</f>
        <v>0</v>
      </c>
      <c r="S485" s="66" t="n">
        <f aca="false">IF(O485&gt;0,VLOOKUP(I485,'Pril3-drev'!$H$5:$J$83,3,0),0)</f>
        <v>0</v>
      </c>
      <c r="T485" s="66" t="str">
        <f aca="false">IF(O485&gt;0,IF(L485="k",0.9*VLOOKUP(S485,'ha-pocty-vyhl'!$A$5:$B$20,2,0),IF(L485="po",0.8*VLOOKUP(S485,'ha-pocty-vyhl'!$A$5:$B$20,2,0),VLOOKUP(S485,'ha-pocty-vyhl'!$A$5:$B$20,2,0))),"")</f>
        <v/>
      </c>
      <c r="U485" s="66" t="n">
        <f aca="false">'Vstupní data'!P485</f>
        <v>0</v>
      </c>
      <c r="V485" s="66" t="n">
        <f aca="false">IF(O485&gt;0,1.3*T485*1000*Z485/10000,0)</f>
        <v>0</v>
      </c>
      <c r="W485" s="66" t="n">
        <f aca="false">IF(O485&gt;0,1.3*T485*1000*Z485/10000,0)</f>
        <v>0</v>
      </c>
      <c r="X485" s="66" t="n">
        <f aca="false">IF(O485&gt;0,IF(O485&gt;V485,V485,O485),0)</f>
        <v>0</v>
      </c>
      <c r="Y485" s="66" t="n">
        <f aca="false">IF(O485&gt;0,IF(IF(U485&gt;W485,W485,U485)&lt;X485,W485,IF(U485&gt;W485,W485,U485)),0)</f>
        <v>0</v>
      </c>
      <c r="Z485" s="66" t="n">
        <f aca="false">IF(O485&gt;0,IF(J485&gt;0,J485,K485*H485/100),0)</f>
        <v>0</v>
      </c>
      <c r="AA485" s="67" t="n">
        <f aca="false">IF(O485&gt;0,CEILING(R485*P485*X485/Y485*Z485,1),0)</f>
        <v>0</v>
      </c>
      <c r="AB485" s="68" t="n">
        <f aca="false">IF(O485&gt;0,AA485/O485,0)</f>
        <v>0</v>
      </c>
      <c r="AC485" s="66" t="n">
        <f aca="false">'Vstupní data'!W485</f>
        <v>0</v>
      </c>
      <c r="AI485" s="66" t="str">
        <f aca="false">IF(OR('Vstupní data'!T485&gt;0,'Vstupní data'!U485&gt;0),VLOOKUP(I485,'Pril3-drev'!$H$5:$J$83,3,0),"")</f>
        <v/>
      </c>
      <c r="AJ485" s="66" t="n">
        <f aca="false">IF('Vstupní data'!V485="prostokořenný",0,IF('Vstupní data'!V485="krytokořenný","k",IF('Vstupní data'!V485="poloodrostky nebo odrostky, prostokořenné i krytokořenné","po",0)))</f>
        <v>0</v>
      </c>
      <c r="AK485" s="66" t="n">
        <f aca="false">IF(OR('Vstupní data'!T485&gt;0,'Vstupní data'!U485&gt;0),IF(AJ485="k",0.9*VLOOKUP(AI485,'ha-pocty-vyhl'!$A$5:$B$20,2,0),IF(AJ485="po",0.8*VLOOKUP(AI485,'ha-pocty-vyhl'!$A$5:$B$20,2,0),VLOOKUP(AI485,'ha-pocty-vyhl'!$A$5:$B$20,2,0))),0)</f>
        <v>0</v>
      </c>
      <c r="AL485" s="66" t="n">
        <f aca="false">IF(OR('Vstupní data'!T485&gt;0,'Vstupní data'!U485&gt;0),'Vstupní data'!K485*'Vstupní data'!M485/100,0)</f>
        <v>0</v>
      </c>
      <c r="AM485" s="66" t="n">
        <f aca="false">IF(OR('Vstupní data'!T485&gt;0,'Vstupní data'!U485&gt;0),IF('Vstupní data'!T485&gt;0,'Vstupní data'!T485,ROUND(10*'Vstupní data'!U485/AK485,0)),0)</f>
        <v>0</v>
      </c>
      <c r="AN485" s="69" t="n">
        <f aca="false">IF('Vstupní data'!T485&gt;0,   IF('Vstupní data'!T485&lt;=AL485,'Vstupní data'!T485,AL485),   IF(AM485&lt;AL485,AM485,AL485))</f>
        <v>0</v>
      </c>
      <c r="AO485" s="69" t="n">
        <f aca="false">'Vstupní data'!X485</f>
        <v>0</v>
      </c>
      <c r="AP485" s="66" t="n">
        <f aca="false">IF(OR('Vstupní data'!T485&gt;0,'Vstupní data'!U485&gt;0),IF(I485&lt;&gt;0,VLOOKUP(I485,'Pril3-drev'!$H$5:$I$83,2,0),0),0)</f>
        <v>0</v>
      </c>
      <c r="AQ485" s="66" t="n">
        <f aca="false">'Vstupní data'!Y485</f>
        <v>0</v>
      </c>
      <c r="AR485" s="66" t="str">
        <f aca="false">IF(AC485&gt;5,   IF('Vstupní data'!Y485&gt;0,   VLOOKUP(VLOOKUP(CONCATENATE(VLOOKUP(I485,'Pril3-drev'!$H$4:$L$83,5,0),AC485),'Pril3-drev'!$Q$4:$R$2803,2,0),'AVB-BS'!$C$5:$S$29 ,LOOKUP(AQ485,'AVB-BS'!$D$3:$S$3,'AVB-BS'!$D$1:$S$1) ,0 )   ,   IF('Vstupní data'!Z485&gt;0,'Vstupní data'!Z485,0)) , "")</f>
        <v/>
      </c>
      <c r="AS485" s="70" t="str">
        <f aca="false">IF(AC485&gt;5,VLOOKUP(CONCATENATE(AP485,AR485),'Pril1-THLPa'!$H$6:$N$96,4,0),"")</f>
        <v/>
      </c>
      <c r="AT485" s="70" t="str">
        <f aca="false">IF(AC485&gt;5,VLOOKUP(CONCATENATE(AP485,AR485),'Pril1-THLPa'!$H$6:$N$96,5,0),"")</f>
        <v/>
      </c>
      <c r="AU485" s="70" t="str">
        <f aca="false">IF(AC485&gt;5,VLOOKUP(CONCATENATE(AP485,AR485),'Pril1-THLPa'!$H$6:$N$96,6,0),"")</f>
        <v/>
      </c>
      <c r="AV485" s="70" t="str">
        <f aca="false">IF(AC485&gt;5,VLOOKUP(CONCATENATE(AP485,AR485),'Pril1-THLPa'!$H$6:$N$96,7,0),"")</f>
        <v/>
      </c>
      <c r="AW485" s="70" t="str">
        <f aca="false">IF(AC485&gt;5,VLOOKUP(CONCATENATE(AP485,AR485),'Pril1-THLPa'!$H$6:$O$96,8,0),"")</f>
        <v/>
      </c>
      <c r="AX485" s="66" t="n">
        <f aca="false">IF(AC485&gt;0,IF(AND(AC485&gt;0,AC485&lt;=5),VLOOKUP(AP485,'Pril1-THLPa'!$A$6:$F$18,LOOKUP(AC485,'Pril1-THLPa'!$B$5:$F$5,'Pril1-THLPa'!$B$4:$F$4),0),AS485+AT485*(AC485-5)+AU485*POWER(AC485-5,2)+AV485*POWER(AC485-5,3)+AW485*POWER(AC485-5,4)),0)</f>
        <v>0</v>
      </c>
      <c r="AY485" s="71"/>
      <c r="AZ485" s="66" t="n">
        <f aca="false">'Vstupní data'!AA485</f>
        <v>0</v>
      </c>
      <c r="BA485" s="66" t="n">
        <f aca="false">IF(OR('Vstupní data'!T485&gt;0,'Vstupní data'!U485&gt;0),IF(AC485&lt;&gt;"",AX485*AO485/10*(100+AZ485)/100,0),0)</f>
        <v>0</v>
      </c>
      <c r="BB485" s="67" t="n">
        <f aca="false">IF(AC485&lt;&gt;"",ROUND(BA485*AN485,0),0)</f>
        <v>0</v>
      </c>
      <c r="BC485" s="68" t="str">
        <f aca="false">IF(AE485&gt;0,BB485/AE485,"")</f>
        <v/>
      </c>
      <c r="BD485" s="66" t="n">
        <f aca="false">'Vstupní data'!AE485</f>
        <v>0</v>
      </c>
      <c r="BF485" s="66" t="n">
        <f aca="false">'Vstupní data'!AC485</f>
        <v>0</v>
      </c>
      <c r="BH485" s="66" t="n">
        <f aca="false">'Vstupní data'!AD485</f>
        <v>0</v>
      </c>
      <c r="BI485" s="66" t="n">
        <f aca="false">'Vstupní data'!AF485</f>
        <v>0</v>
      </c>
      <c r="BJ485" s="69" t="n">
        <f aca="false">'Vstupní data'!AG485</f>
        <v>0</v>
      </c>
      <c r="BK485" s="69" t="n">
        <f aca="false">IF(BF485&lt;&gt;0,VLOOKUP(I485,'Pril3-drev'!$H$5:$I$83,2,0),0)</f>
        <v>0</v>
      </c>
      <c r="BL485" s="69" t="n">
        <f aca="false">IF(BF485&lt;&gt;0,VLOOKUP(BK485,'Pril3-drev'!$A$5:$C$17,3,0),0)</f>
        <v>0</v>
      </c>
      <c r="BM485" s="69" t="n">
        <f aca="false">'Vstupní data'!AH485</f>
        <v>0</v>
      </c>
      <c r="BN485" s="69" t="n">
        <f aca="false">IF('Vstupní data'!AH485&gt;0,   VLOOKUP(VLOOKUP(CONCATENATE(VLOOKUP(I485,'Pril3-drev'!$H$4:$L$83,5,0),BD485),'Pril3-drev'!$Q$4:$R$2803,2,0),'AVB-BS'!$C$5:$S$29 ,LOOKUP(BM485,'AVB-BS'!$D$3:$S$3,'AVB-BS'!$D$1:$S$1) ,0 )   ,   IF('Vstupní data'!AI485&gt;0,'Vstupní data'!AI485,0))</f>
        <v>0</v>
      </c>
      <c r="BO485" s="69" t="str">
        <f aca="false">IF(BX485&gt;5,VLOOKUP(CONCATENATE(BK485,BN485),'Pril1-THLPa'!$H$6:$N$96,4,0),"")</f>
        <v/>
      </c>
      <c r="BP485" s="69" t="str">
        <f aca="false">IF(BX485&gt;5,VLOOKUP(CONCATENATE(BK485,BN485),'Pril1-THLPa'!$H$6:$N$96,5,0),"")</f>
        <v/>
      </c>
      <c r="BQ485" s="69" t="str">
        <f aca="false">IF(BX485&gt;5,VLOOKUP(CONCATENATE(BK485,BN485),'Pril1-THLPa'!$H$6:$N$96,6,0),"")</f>
        <v/>
      </c>
      <c r="BR485" s="69" t="str">
        <f aca="false">IF(BX485&gt;5,VLOOKUP(CONCATENATE(BK485,BN485),'Pril1-THLPa'!$H$6:$N$96,7,0),"")</f>
        <v/>
      </c>
      <c r="BS485" s="69" t="str">
        <f aca="false">IF(BX485&gt;5,VLOOKUP(CONCATENATE(BK485,BN485),'Pril1-THLPa'!$H$6:$O$96,8,0),"")</f>
        <v/>
      </c>
      <c r="BT485" s="69" t="str">
        <f aca="false">IF(BF485&gt;0, IF(BK485="smrk",  VLOOKUP(VLOOKUP(BD485,'Pril9-K3'!$L$8:$M$207,2,0),'Pril9-K3'!$A$8:$J$16,LOOKUP(BN485,'Pril9-K3'!$A$7:$J$7,'Pril9-K3'!$A$5:$J$5),0), IF(AND(BK485&lt;&gt;"smrk",'Vstupní data'!AK485&lt;&gt;""),'Vstupní data'!AK485,   VLOOKUP(VLOOKUP(BD485,'Pril9-K3'!$L$8:$M$207,2,0),'Pril9-K3'!$A$8:$J$16,LOOKUP(BN485,'Pril9-K3'!$A$7:$J$7,'Pril9-K3'!$A$5:$J$5),0)   )),   "")</f>
        <v/>
      </c>
      <c r="BV485" s="69" t="n">
        <f aca="false">'Vstupní data'!AJ485</f>
        <v>0</v>
      </c>
      <c r="BW485" s="69" t="n">
        <f aca="false">IF(BF485&gt;0,IF(J485&gt;0,J485,K485*H485/100),0)</f>
        <v>0</v>
      </c>
      <c r="BX485" s="69" t="n">
        <f aca="false">IF(BF485&gt;0,IF(BJ485&gt;BL485,BL485,BJ485),0)</f>
        <v>0</v>
      </c>
      <c r="BY485" s="69" t="n">
        <f aca="false">IF(BD485=0,0,IF(AND(BX485&gt;0,BX485&lt;=5),  IF(AND(BX485&gt;0,BX485&lt;=5),VLOOKUP(BK485,'Pril1-THLPa'!$A$6:$F$18,IF(AND(BX485&gt;0,BX485&lt;=5),LOOKUP(BX485,'Pril1-THLPa'!$B$5:$F$5,'Pril1-THLPa'!$B$4:$F$4),""),0),""),  IF(BX485&gt;5,BO485+BP485*(BX485-5)+BQ485*POWER(BX485-5,2)+BR485*POWER(BX485-5,3)+BS485*POWER(BX485-5,4),"")))</f>
        <v>0</v>
      </c>
      <c r="BZ485" s="69" t="n">
        <f aca="false">IF(BY485&gt;0,BY485*BI485/10*BW485*(100+BV485)/100,0)</f>
        <v>0</v>
      </c>
      <c r="CA485" s="69" t="n">
        <f aca="false">IF(BD485&gt;0,BX485-IF(BD485&gt;BX485,BX485,BD485),0)</f>
        <v>0</v>
      </c>
      <c r="CB485" s="69" t="n">
        <f aca="false">POWER(1.01,CA485)</f>
        <v>1</v>
      </c>
      <c r="CC485" s="69" t="n">
        <f aca="false">IF(BF485&gt;0,IF(BF485&gt;BH485,1,BF485/BH485),0)</f>
        <v>0</v>
      </c>
      <c r="CD485" s="72" t="n">
        <f aca="false">IF(BD485=0,0,IF(BF485&gt;0,ROUND(IF(CB485&lt;&gt;0,BZ485*BT485*1/CB485*CC485,0),0),0))</f>
        <v>0</v>
      </c>
      <c r="CE485" s="73" t="str">
        <f aca="false">IF(BF485&gt;0,IF(BF485&gt;BH485,CD485/BF485,CD485/BH485),"")</f>
        <v/>
      </c>
      <c r="CF485" s="69" t="n">
        <f aca="false">'Vstupní data'!AM485</f>
        <v>0</v>
      </c>
      <c r="CG485" s="69" t="n">
        <f aca="false">'Vstupní data'!AN485</f>
        <v>0</v>
      </c>
      <c r="CH485" s="69" t="n">
        <f aca="false">'Vstupní data'!AO485</f>
        <v>0</v>
      </c>
      <c r="CI485" s="69" t="n">
        <f aca="false">'Vstupní data'!AP485</f>
        <v>0</v>
      </c>
      <c r="CJ485" s="72" t="n">
        <f aca="false">ROUND(CH485*CI485,0)</f>
        <v>0</v>
      </c>
      <c r="CK485" s="74" t="str">
        <f aca="false">IF(OR(AA485&gt;0,BB485&gt;0,CD485&gt;0,CJ485&gt;0),AA485+BB485+CD485+CJ485,"")</f>
        <v/>
      </c>
    </row>
    <row r="486" customFormat="false" ht="12.8" hidden="false" customHeight="false" outlineLevel="0" collapsed="false">
      <c r="A486" s="66" t="n">
        <f aca="false">'Vstupní data'!A486</f>
        <v>0</v>
      </c>
      <c r="F486" s="66" t="str">
        <f aca="false">CONCATENATE('Vstupní data'!F486,'Vstupní data'!G486,'Vstupní data'!H486,'Vstupní data'!I486)</f>
        <v/>
      </c>
      <c r="G486" s="66"/>
      <c r="H486" s="66" t="n">
        <f aca="false">'Vstupní data'!K486</f>
        <v>0</v>
      </c>
      <c r="I486" s="66" t="n">
        <f aca="false">'Vstupní data'!L486</f>
        <v>0</v>
      </c>
      <c r="J486" s="66" t="n">
        <f aca="false">'Vstupní data'!K486*'Vstupní data'!M486/100</f>
        <v>0</v>
      </c>
      <c r="L486" s="66" t="n">
        <f aca="false">IF('Vstupní data'!N486="prostokořenný",0,IF('Vstupní data'!N486="krytokořenný","k",IF('Vstupní data'!N486="poloodrostky nebo odrostky, prostokořenné i krytokořenné","po",0)))</f>
        <v>0</v>
      </c>
      <c r="N486" s="66"/>
      <c r="O486" s="66" t="n">
        <f aca="false">'Vstupní data'!O486</f>
        <v>0</v>
      </c>
      <c r="P486" s="66" t="n">
        <f aca="false">IF(O486&gt;0,VLOOKUP(CONCATENATE(VLOOKUP(I486,'Pril3-drev'!$H$5:$K$83,4,0),"-",'Vstupní data'!R486),K2!$C$15:$D$23,2,0),0)</f>
        <v>0</v>
      </c>
      <c r="Q486" s="66" t="n">
        <f aca="false">IF(O486&gt;0,VLOOKUP(I486,'Pril3-drev'!$H$5:$I$83,2,0),0)</f>
        <v>0</v>
      </c>
      <c r="R486" s="66" t="n">
        <f aca="false">IF(Q486&gt;0,VLOOKUP(Q486,'Pril6-okus'!$A$5:$B$17,2,0),0)</f>
        <v>0</v>
      </c>
      <c r="S486" s="66" t="n">
        <f aca="false">IF(O486&gt;0,VLOOKUP(I486,'Pril3-drev'!$H$5:$J$83,3,0),0)</f>
        <v>0</v>
      </c>
      <c r="T486" s="66" t="str">
        <f aca="false">IF(O486&gt;0,IF(L486="k",0.9*VLOOKUP(S486,'ha-pocty-vyhl'!$A$5:$B$20,2,0),IF(L486="po",0.8*VLOOKUP(S486,'ha-pocty-vyhl'!$A$5:$B$20,2,0),VLOOKUP(S486,'ha-pocty-vyhl'!$A$5:$B$20,2,0))),"")</f>
        <v/>
      </c>
      <c r="U486" s="66" t="n">
        <f aca="false">'Vstupní data'!P486</f>
        <v>0</v>
      </c>
      <c r="V486" s="66" t="n">
        <f aca="false">IF(O486&gt;0,1.3*T486*1000*Z486/10000,0)</f>
        <v>0</v>
      </c>
      <c r="W486" s="66" t="n">
        <f aca="false">IF(O486&gt;0,1.3*T486*1000*Z486/10000,0)</f>
        <v>0</v>
      </c>
      <c r="X486" s="66" t="n">
        <f aca="false">IF(O486&gt;0,IF(O486&gt;V486,V486,O486),0)</f>
        <v>0</v>
      </c>
      <c r="Y486" s="66" t="n">
        <f aca="false">IF(O486&gt;0,IF(IF(U486&gt;W486,W486,U486)&lt;X486,W486,IF(U486&gt;W486,W486,U486)),0)</f>
        <v>0</v>
      </c>
      <c r="Z486" s="66" t="n">
        <f aca="false">IF(O486&gt;0,IF(J486&gt;0,J486,K486*H486/100),0)</f>
        <v>0</v>
      </c>
      <c r="AA486" s="67" t="n">
        <f aca="false">IF(O486&gt;0,CEILING(R486*P486*X486/Y486*Z486,1),0)</f>
        <v>0</v>
      </c>
      <c r="AB486" s="68" t="n">
        <f aca="false">IF(O486&gt;0,AA486/O486,0)</f>
        <v>0</v>
      </c>
      <c r="AC486" s="66" t="n">
        <f aca="false">'Vstupní data'!W486</f>
        <v>0</v>
      </c>
      <c r="AI486" s="66" t="str">
        <f aca="false">IF(OR('Vstupní data'!T486&gt;0,'Vstupní data'!U486&gt;0),VLOOKUP(I486,'Pril3-drev'!$H$5:$J$83,3,0),"")</f>
        <v/>
      </c>
      <c r="AJ486" s="66" t="n">
        <f aca="false">IF('Vstupní data'!V486="prostokořenný",0,IF('Vstupní data'!V486="krytokořenný","k",IF('Vstupní data'!V486="poloodrostky nebo odrostky, prostokořenné i krytokořenné","po",0)))</f>
        <v>0</v>
      </c>
      <c r="AK486" s="66" t="n">
        <f aca="false">IF(OR('Vstupní data'!T486&gt;0,'Vstupní data'!U486&gt;0),IF(AJ486="k",0.9*VLOOKUP(AI486,'ha-pocty-vyhl'!$A$5:$B$20,2,0),IF(AJ486="po",0.8*VLOOKUP(AI486,'ha-pocty-vyhl'!$A$5:$B$20,2,0),VLOOKUP(AI486,'ha-pocty-vyhl'!$A$5:$B$20,2,0))),0)</f>
        <v>0</v>
      </c>
      <c r="AL486" s="66" t="n">
        <f aca="false">IF(OR('Vstupní data'!T486&gt;0,'Vstupní data'!U486&gt;0),'Vstupní data'!K486*'Vstupní data'!M486/100,0)</f>
        <v>0</v>
      </c>
      <c r="AM486" s="66" t="n">
        <f aca="false">IF(OR('Vstupní data'!T486&gt;0,'Vstupní data'!U486&gt;0),IF('Vstupní data'!T486&gt;0,'Vstupní data'!T486,ROUND(10*'Vstupní data'!U486/AK486,0)),0)</f>
        <v>0</v>
      </c>
      <c r="AN486" s="69" t="n">
        <f aca="false">IF('Vstupní data'!T486&gt;0,   IF('Vstupní data'!T486&lt;=AL486,'Vstupní data'!T486,AL486),   IF(AM486&lt;AL486,AM486,AL486))</f>
        <v>0</v>
      </c>
      <c r="AO486" s="69" t="n">
        <f aca="false">'Vstupní data'!X486</f>
        <v>0</v>
      </c>
      <c r="AP486" s="66" t="n">
        <f aca="false">IF(OR('Vstupní data'!T486&gt;0,'Vstupní data'!U486&gt;0),IF(I486&lt;&gt;0,VLOOKUP(I486,'Pril3-drev'!$H$5:$I$83,2,0),0),0)</f>
        <v>0</v>
      </c>
      <c r="AQ486" s="66" t="n">
        <f aca="false">'Vstupní data'!Y486</f>
        <v>0</v>
      </c>
      <c r="AR486" s="66" t="str">
        <f aca="false">IF(AC486&gt;5,   IF('Vstupní data'!Y486&gt;0,   VLOOKUP(VLOOKUP(CONCATENATE(VLOOKUP(I486,'Pril3-drev'!$H$4:$L$83,5,0),AC486),'Pril3-drev'!$Q$4:$R$2803,2,0),'AVB-BS'!$C$5:$S$29 ,LOOKUP(AQ486,'AVB-BS'!$D$3:$S$3,'AVB-BS'!$D$1:$S$1) ,0 )   ,   IF('Vstupní data'!Z486&gt;0,'Vstupní data'!Z486,0)) , "")</f>
        <v/>
      </c>
      <c r="AS486" s="70" t="str">
        <f aca="false">IF(AC486&gt;5,VLOOKUP(CONCATENATE(AP486,AR486),'Pril1-THLPa'!$H$6:$N$96,4,0),"")</f>
        <v/>
      </c>
      <c r="AT486" s="70" t="str">
        <f aca="false">IF(AC486&gt;5,VLOOKUP(CONCATENATE(AP486,AR486),'Pril1-THLPa'!$H$6:$N$96,5,0),"")</f>
        <v/>
      </c>
      <c r="AU486" s="70" t="str">
        <f aca="false">IF(AC486&gt;5,VLOOKUP(CONCATENATE(AP486,AR486),'Pril1-THLPa'!$H$6:$N$96,6,0),"")</f>
        <v/>
      </c>
      <c r="AV486" s="70" t="str">
        <f aca="false">IF(AC486&gt;5,VLOOKUP(CONCATENATE(AP486,AR486),'Pril1-THLPa'!$H$6:$N$96,7,0),"")</f>
        <v/>
      </c>
      <c r="AW486" s="70" t="str">
        <f aca="false">IF(AC486&gt;5,VLOOKUP(CONCATENATE(AP486,AR486),'Pril1-THLPa'!$H$6:$O$96,8,0),"")</f>
        <v/>
      </c>
      <c r="AX486" s="66" t="n">
        <f aca="false">IF(AC486&gt;0,IF(AND(AC486&gt;0,AC486&lt;=5),VLOOKUP(AP486,'Pril1-THLPa'!$A$6:$F$18,LOOKUP(AC486,'Pril1-THLPa'!$B$5:$F$5,'Pril1-THLPa'!$B$4:$F$4),0),AS486+AT486*(AC486-5)+AU486*POWER(AC486-5,2)+AV486*POWER(AC486-5,3)+AW486*POWER(AC486-5,4)),0)</f>
        <v>0</v>
      </c>
      <c r="AY486" s="71"/>
      <c r="AZ486" s="66" t="n">
        <f aca="false">'Vstupní data'!AA486</f>
        <v>0</v>
      </c>
      <c r="BA486" s="66" t="n">
        <f aca="false">IF(OR('Vstupní data'!T486&gt;0,'Vstupní data'!U486&gt;0),IF(AC486&lt;&gt;"",AX486*AO486/10*(100+AZ486)/100,0),0)</f>
        <v>0</v>
      </c>
      <c r="BB486" s="67" t="n">
        <f aca="false">IF(AC486&lt;&gt;"",ROUND(BA486*AN486,0),0)</f>
        <v>0</v>
      </c>
      <c r="BC486" s="68" t="str">
        <f aca="false">IF(AE486&gt;0,BB486/AE486,"")</f>
        <v/>
      </c>
      <c r="BD486" s="66" t="n">
        <f aca="false">'Vstupní data'!AE486</f>
        <v>0</v>
      </c>
      <c r="BF486" s="66" t="n">
        <f aca="false">'Vstupní data'!AC486</f>
        <v>0</v>
      </c>
      <c r="BH486" s="66" t="n">
        <f aca="false">'Vstupní data'!AD486</f>
        <v>0</v>
      </c>
      <c r="BI486" s="66" t="n">
        <f aca="false">'Vstupní data'!AF486</f>
        <v>0</v>
      </c>
      <c r="BJ486" s="69" t="n">
        <f aca="false">'Vstupní data'!AG486</f>
        <v>0</v>
      </c>
      <c r="BK486" s="69" t="n">
        <f aca="false">IF(BF486&lt;&gt;0,VLOOKUP(I486,'Pril3-drev'!$H$5:$I$83,2,0),0)</f>
        <v>0</v>
      </c>
      <c r="BL486" s="69" t="n">
        <f aca="false">IF(BF486&lt;&gt;0,VLOOKUP(BK486,'Pril3-drev'!$A$5:$C$17,3,0),0)</f>
        <v>0</v>
      </c>
      <c r="BM486" s="69" t="n">
        <f aca="false">'Vstupní data'!AH486</f>
        <v>0</v>
      </c>
      <c r="BN486" s="69" t="n">
        <f aca="false">IF('Vstupní data'!AH486&gt;0,   VLOOKUP(VLOOKUP(CONCATENATE(VLOOKUP(I486,'Pril3-drev'!$H$4:$L$83,5,0),BD486),'Pril3-drev'!$Q$4:$R$2803,2,0),'AVB-BS'!$C$5:$S$29 ,LOOKUP(BM486,'AVB-BS'!$D$3:$S$3,'AVB-BS'!$D$1:$S$1) ,0 )   ,   IF('Vstupní data'!AI486&gt;0,'Vstupní data'!AI486,0))</f>
        <v>0</v>
      </c>
      <c r="BO486" s="69" t="str">
        <f aca="false">IF(BX486&gt;5,VLOOKUP(CONCATENATE(BK486,BN486),'Pril1-THLPa'!$H$6:$N$96,4,0),"")</f>
        <v/>
      </c>
      <c r="BP486" s="69" t="str">
        <f aca="false">IF(BX486&gt;5,VLOOKUP(CONCATENATE(BK486,BN486),'Pril1-THLPa'!$H$6:$N$96,5,0),"")</f>
        <v/>
      </c>
      <c r="BQ486" s="69" t="str">
        <f aca="false">IF(BX486&gt;5,VLOOKUP(CONCATENATE(BK486,BN486),'Pril1-THLPa'!$H$6:$N$96,6,0),"")</f>
        <v/>
      </c>
      <c r="BR486" s="69" t="str">
        <f aca="false">IF(BX486&gt;5,VLOOKUP(CONCATENATE(BK486,BN486),'Pril1-THLPa'!$H$6:$N$96,7,0),"")</f>
        <v/>
      </c>
      <c r="BS486" s="69" t="str">
        <f aca="false">IF(BX486&gt;5,VLOOKUP(CONCATENATE(BK486,BN486),'Pril1-THLPa'!$H$6:$O$96,8,0),"")</f>
        <v/>
      </c>
      <c r="BT486" s="69" t="str">
        <f aca="false">IF(BF486&gt;0, IF(BK486="smrk",  VLOOKUP(VLOOKUP(BD486,'Pril9-K3'!$L$8:$M$207,2,0),'Pril9-K3'!$A$8:$J$16,LOOKUP(BN486,'Pril9-K3'!$A$7:$J$7,'Pril9-K3'!$A$5:$J$5),0), IF(AND(BK486&lt;&gt;"smrk",'Vstupní data'!AK486&lt;&gt;""),'Vstupní data'!AK486,   VLOOKUP(VLOOKUP(BD486,'Pril9-K3'!$L$8:$M$207,2,0),'Pril9-K3'!$A$8:$J$16,LOOKUP(BN486,'Pril9-K3'!$A$7:$J$7,'Pril9-K3'!$A$5:$J$5),0)   )),   "")</f>
        <v/>
      </c>
      <c r="BV486" s="69" t="n">
        <f aca="false">'Vstupní data'!AJ486</f>
        <v>0</v>
      </c>
      <c r="BW486" s="69" t="n">
        <f aca="false">IF(BF486&gt;0,IF(J486&gt;0,J486,K486*H486/100),0)</f>
        <v>0</v>
      </c>
      <c r="BX486" s="69" t="n">
        <f aca="false">IF(BF486&gt;0,IF(BJ486&gt;BL486,BL486,BJ486),0)</f>
        <v>0</v>
      </c>
      <c r="BY486" s="69" t="n">
        <f aca="false">IF(BD486=0,0,IF(AND(BX486&gt;0,BX486&lt;=5),  IF(AND(BX486&gt;0,BX486&lt;=5),VLOOKUP(BK486,'Pril1-THLPa'!$A$6:$F$18,IF(AND(BX486&gt;0,BX486&lt;=5),LOOKUP(BX486,'Pril1-THLPa'!$B$5:$F$5,'Pril1-THLPa'!$B$4:$F$4),""),0),""),  IF(BX486&gt;5,BO486+BP486*(BX486-5)+BQ486*POWER(BX486-5,2)+BR486*POWER(BX486-5,3)+BS486*POWER(BX486-5,4),"")))</f>
        <v>0</v>
      </c>
      <c r="BZ486" s="69" t="n">
        <f aca="false">IF(BY486&gt;0,BY486*BI486/10*BW486*(100+BV486)/100,0)</f>
        <v>0</v>
      </c>
      <c r="CA486" s="69" t="n">
        <f aca="false">IF(BD486&gt;0,BX486-IF(BD486&gt;BX486,BX486,BD486),0)</f>
        <v>0</v>
      </c>
      <c r="CB486" s="69" t="n">
        <f aca="false">POWER(1.01,CA486)</f>
        <v>1</v>
      </c>
      <c r="CC486" s="69" t="n">
        <f aca="false">IF(BF486&gt;0,IF(BF486&gt;BH486,1,BF486/BH486),0)</f>
        <v>0</v>
      </c>
      <c r="CD486" s="72" t="n">
        <f aca="false">IF(BD486=0,0,IF(BF486&gt;0,ROUND(IF(CB486&lt;&gt;0,BZ486*BT486*1/CB486*CC486,0),0),0))</f>
        <v>0</v>
      </c>
      <c r="CE486" s="73" t="str">
        <f aca="false">IF(BF486&gt;0,IF(BF486&gt;BH486,CD486/BF486,CD486/BH486),"")</f>
        <v/>
      </c>
      <c r="CF486" s="69" t="n">
        <f aca="false">'Vstupní data'!AM486</f>
        <v>0</v>
      </c>
      <c r="CG486" s="69" t="n">
        <f aca="false">'Vstupní data'!AN486</f>
        <v>0</v>
      </c>
      <c r="CH486" s="69" t="n">
        <f aca="false">'Vstupní data'!AO486</f>
        <v>0</v>
      </c>
      <c r="CI486" s="69" t="n">
        <f aca="false">'Vstupní data'!AP486</f>
        <v>0</v>
      </c>
      <c r="CJ486" s="72" t="n">
        <f aca="false">ROUND(CH486*CI486,0)</f>
        <v>0</v>
      </c>
      <c r="CK486" s="74" t="str">
        <f aca="false">IF(OR(AA486&gt;0,BB486&gt;0,CD486&gt;0,CJ486&gt;0),AA486+BB486+CD486+CJ486,"")</f>
        <v/>
      </c>
    </row>
    <row r="487" customFormat="false" ht="12.8" hidden="false" customHeight="false" outlineLevel="0" collapsed="false">
      <c r="A487" s="66" t="n">
        <f aca="false">'Vstupní data'!A487</f>
        <v>0</v>
      </c>
      <c r="F487" s="66" t="str">
        <f aca="false">CONCATENATE('Vstupní data'!F487,'Vstupní data'!G487,'Vstupní data'!H487,'Vstupní data'!I487)</f>
        <v/>
      </c>
      <c r="G487" s="66"/>
      <c r="H487" s="66" t="n">
        <f aca="false">'Vstupní data'!K487</f>
        <v>0</v>
      </c>
      <c r="I487" s="66" t="n">
        <f aca="false">'Vstupní data'!L487</f>
        <v>0</v>
      </c>
      <c r="J487" s="66" t="n">
        <f aca="false">'Vstupní data'!K487*'Vstupní data'!M487/100</f>
        <v>0</v>
      </c>
      <c r="L487" s="66" t="n">
        <f aca="false">IF('Vstupní data'!N487="prostokořenný",0,IF('Vstupní data'!N487="krytokořenný","k",IF('Vstupní data'!N487="poloodrostky nebo odrostky, prostokořenné i krytokořenné","po",0)))</f>
        <v>0</v>
      </c>
      <c r="N487" s="66"/>
      <c r="O487" s="66" t="n">
        <f aca="false">'Vstupní data'!O487</f>
        <v>0</v>
      </c>
      <c r="P487" s="66" t="n">
        <f aca="false">IF(O487&gt;0,VLOOKUP(CONCATENATE(VLOOKUP(I487,'Pril3-drev'!$H$5:$K$83,4,0),"-",'Vstupní data'!R487),K2!$C$15:$D$23,2,0),0)</f>
        <v>0</v>
      </c>
      <c r="Q487" s="66" t="n">
        <f aca="false">IF(O487&gt;0,VLOOKUP(I487,'Pril3-drev'!$H$5:$I$83,2,0),0)</f>
        <v>0</v>
      </c>
      <c r="R487" s="66" t="n">
        <f aca="false">IF(Q487&gt;0,VLOOKUP(Q487,'Pril6-okus'!$A$5:$B$17,2,0),0)</f>
        <v>0</v>
      </c>
      <c r="S487" s="66" t="n">
        <f aca="false">IF(O487&gt;0,VLOOKUP(I487,'Pril3-drev'!$H$5:$J$83,3,0),0)</f>
        <v>0</v>
      </c>
      <c r="T487" s="66" t="str">
        <f aca="false">IF(O487&gt;0,IF(L487="k",0.9*VLOOKUP(S487,'ha-pocty-vyhl'!$A$5:$B$20,2,0),IF(L487="po",0.8*VLOOKUP(S487,'ha-pocty-vyhl'!$A$5:$B$20,2,0),VLOOKUP(S487,'ha-pocty-vyhl'!$A$5:$B$20,2,0))),"")</f>
        <v/>
      </c>
      <c r="U487" s="66" t="n">
        <f aca="false">'Vstupní data'!P487</f>
        <v>0</v>
      </c>
      <c r="V487" s="66" t="n">
        <f aca="false">IF(O487&gt;0,1.3*T487*1000*Z487/10000,0)</f>
        <v>0</v>
      </c>
      <c r="W487" s="66" t="n">
        <f aca="false">IF(O487&gt;0,1.3*T487*1000*Z487/10000,0)</f>
        <v>0</v>
      </c>
      <c r="X487" s="66" t="n">
        <f aca="false">IF(O487&gt;0,IF(O487&gt;V487,V487,O487),0)</f>
        <v>0</v>
      </c>
      <c r="Y487" s="66" t="n">
        <f aca="false">IF(O487&gt;0,IF(IF(U487&gt;W487,W487,U487)&lt;X487,W487,IF(U487&gt;W487,W487,U487)),0)</f>
        <v>0</v>
      </c>
      <c r="Z487" s="66" t="n">
        <f aca="false">IF(O487&gt;0,IF(J487&gt;0,J487,K487*H487/100),0)</f>
        <v>0</v>
      </c>
      <c r="AA487" s="67" t="n">
        <f aca="false">IF(O487&gt;0,CEILING(R487*P487*X487/Y487*Z487,1),0)</f>
        <v>0</v>
      </c>
      <c r="AB487" s="68" t="n">
        <f aca="false">IF(O487&gt;0,AA487/O487,0)</f>
        <v>0</v>
      </c>
      <c r="AC487" s="66" t="n">
        <f aca="false">'Vstupní data'!W487</f>
        <v>0</v>
      </c>
      <c r="AI487" s="66" t="str">
        <f aca="false">IF(OR('Vstupní data'!T487&gt;0,'Vstupní data'!U487&gt;0),VLOOKUP(I487,'Pril3-drev'!$H$5:$J$83,3,0),"")</f>
        <v/>
      </c>
      <c r="AJ487" s="66" t="n">
        <f aca="false">IF('Vstupní data'!V487="prostokořenný",0,IF('Vstupní data'!V487="krytokořenný","k",IF('Vstupní data'!V487="poloodrostky nebo odrostky, prostokořenné i krytokořenné","po",0)))</f>
        <v>0</v>
      </c>
      <c r="AK487" s="66" t="n">
        <f aca="false">IF(OR('Vstupní data'!T487&gt;0,'Vstupní data'!U487&gt;0),IF(AJ487="k",0.9*VLOOKUP(AI487,'ha-pocty-vyhl'!$A$5:$B$20,2,0),IF(AJ487="po",0.8*VLOOKUP(AI487,'ha-pocty-vyhl'!$A$5:$B$20,2,0),VLOOKUP(AI487,'ha-pocty-vyhl'!$A$5:$B$20,2,0))),0)</f>
        <v>0</v>
      </c>
      <c r="AL487" s="66" t="n">
        <f aca="false">IF(OR('Vstupní data'!T487&gt;0,'Vstupní data'!U487&gt;0),'Vstupní data'!K487*'Vstupní data'!M487/100,0)</f>
        <v>0</v>
      </c>
      <c r="AM487" s="66" t="n">
        <f aca="false">IF(OR('Vstupní data'!T487&gt;0,'Vstupní data'!U487&gt;0),IF('Vstupní data'!T487&gt;0,'Vstupní data'!T487,ROUND(10*'Vstupní data'!U487/AK487,0)),0)</f>
        <v>0</v>
      </c>
      <c r="AN487" s="69" t="n">
        <f aca="false">IF('Vstupní data'!T487&gt;0,   IF('Vstupní data'!T487&lt;=AL487,'Vstupní data'!T487,AL487),   IF(AM487&lt;AL487,AM487,AL487))</f>
        <v>0</v>
      </c>
      <c r="AO487" s="69" t="n">
        <f aca="false">'Vstupní data'!X487</f>
        <v>0</v>
      </c>
      <c r="AP487" s="66" t="n">
        <f aca="false">IF(OR('Vstupní data'!T487&gt;0,'Vstupní data'!U487&gt;0),IF(I487&lt;&gt;0,VLOOKUP(I487,'Pril3-drev'!$H$5:$I$83,2,0),0),0)</f>
        <v>0</v>
      </c>
      <c r="AQ487" s="66" t="n">
        <f aca="false">'Vstupní data'!Y487</f>
        <v>0</v>
      </c>
      <c r="AR487" s="66" t="str">
        <f aca="false">IF(AC487&gt;5,   IF('Vstupní data'!Y487&gt;0,   VLOOKUP(VLOOKUP(CONCATENATE(VLOOKUP(I487,'Pril3-drev'!$H$4:$L$83,5,0),AC487),'Pril3-drev'!$Q$4:$R$2803,2,0),'AVB-BS'!$C$5:$S$29 ,LOOKUP(AQ487,'AVB-BS'!$D$3:$S$3,'AVB-BS'!$D$1:$S$1) ,0 )   ,   IF('Vstupní data'!Z487&gt;0,'Vstupní data'!Z487,0)) , "")</f>
        <v/>
      </c>
      <c r="AS487" s="70" t="str">
        <f aca="false">IF(AC487&gt;5,VLOOKUP(CONCATENATE(AP487,AR487),'Pril1-THLPa'!$H$6:$N$96,4,0),"")</f>
        <v/>
      </c>
      <c r="AT487" s="70" t="str">
        <f aca="false">IF(AC487&gt;5,VLOOKUP(CONCATENATE(AP487,AR487),'Pril1-THLPa'!$H$6:$N$96,5,0),"")</f>
        <v/>
      </c>
      <c r="AU487" s="70" t="str">
        <f aca="false">IF(AC487&gt;5,VLOOKUP(CONCATENATE(AP487,AR487),'Pril1-THLPa'!$H$6:$N$96,6,0),"")</f>
        <v/>
      </c>
      <c r="AV487" s="70" t="str">
        <f aca="false">IF(AC487&gt;5,VLOOKUP(CONCATENATE(AP487,AR487),'Pril1-THLPa'!$H$6:$N$96,7,0),"")</f>
        <v/>
      </c>
      <c r="AW487" s="70" t="str">
        <f aca="false">IF(AC487&gt;5,VLOOKUP(CONCATENATE(AP487,AR487),'Pril1-THLPa'!$H$6:$O$96,8,0),"")</f>
        <v/>
      </c>
      <c r="AX487" s="66" t="n">
        <f aca="false">IF(AC487&gt;0,IF(AND(AC487&gt;0,AC487&lt;=5),VLOOKUP(AP487,'Pril1-THLPa'!$A$6:$F$18,LOOKUP(AC487,'Pril1-THLPa'!$B$5:$F$5,'Pril1-THLPa'!$B$4:$F$4),0),AS487+AT487*(AC487-5)+AU487*POWER(AC487-5,2)+AV487*POWER(AC487-5,3)+AW487*POWER(AC487-5,4)),0)</f>
        <v>0</v>
      </c>
      <c r="AY487" s="71"/>
      <c r="AZ487" s="66" t="n">
        <f aca="false">'Vstupní data'!AA487</f>
        <v>0</v>
      </c>
      <c r="BA487" s="66" t="n">
        <f aca="false">IF(OR('Vstupní data'!T487&gt;0,'Vstupní data'!U487&gt;0),IF(AC487&lt;&gt;"",AX487*AO487/10*(100+AZ487)/100,0),0)</f>
        <v>0</v>
      </c>
      <c r="BB487" s="67" t="n">
        <f aca="false">IF(AC487&lt;&gt;"",ROUND(BA487*AN487,0),0)</f>
        <v>0</v>
      </c>
      <c r="BC487" s="68" t="str">
        <f aca="false">IF(AE487&gt;0,BB487/AE487,"")</f>
        <v/>
      </c>
      <c r="BD487" s="66" t="n">
        <f aca="false">'Vstupní data'!AE487</f>
        <v>0</v>
      </c>
      <c r="BF487" s="66" t="n">
        <f aca="false">'Vstupní data'!AC487</f>
        <v>0</v>
      </c>
      <c r="BH487" s="66" t="n">
        <f aca="false">'Vstupní data'!AD487</f>
        <v>0</v>
      </c>
      <c r="BI487" s="66" t="n">
        <f aca="false">'Vstupní data'!AF487</f>
        <v>0</v>
      </c>
      <c r="BJ487" s="69" t="n">
        <f aca="false">'Vstupní data'!AG487</f>
        <v>0</v>
      </c>
      <c r="BK487" s="69" t="n">
        <f aca="false">IF(BF487&lt;&gt;0,VLOOKUP(I487,'Pril3-drev'!$H$5:$I$83,2,0),0)</f>
        <v>0</v>
      </c>
      <c r="BL487" s="69" t="n">
        <f aca="false">IF(BF487&lt;&gt;0,VLOOKUP(BK487,'Pril3-drev'!$A$5:$C$17,3,0),0)</f>
        <v>0</v>
      </c>
      <c r="BM487" s="69" t="n">
        <f aca="false">'Vstupní data'!AH487</f>
        <v>0</v>
      </c>
      <c r="BN487" s="69" t="n">
        <f aca="false">IF('Vstupní data'!AH487&gt;0,   VLOOKUP(VLOOKUP(CONCATENATE(VLOOKUP(I487,'Pril3-drev'!$H$4:$L$83,5,0),BD487),'Pril3-drev'!$Q$4:$R$2803,2,0),'AVB-BS'!$C$5:$S$29 ,LOOKUP(BM487,'AVB-BS'!$D$3:$S$3,'AVB-BS'!$D$1:$S$1) ,0 )   ,   IF('Vstupní data'!AI487&gt;0,'Vstupní data'!AI487,0))</f>
        <v>0</v>
      </c>
      <c r="BO487" s="69" t="str">
        <f aca="false">IF(BX487&gt;5,VLOOKUP(CONCATENATE(BK487,BN487),'Pril1-THLPa'!$H$6:$N$96,4,0),"")</f>
        <v/>
      </c>
      <c r="BP487" s="69" t="str">
        <f aca="false">IF(BX487&gt;5,VLOOKUP(CONCATENATE(BK487,BN487),'Pril1-THLPa'!$H$6:$N$96,5,0),"")</f>
        <v/>
      </c>
      <c r="BQ487" s="69" t="str">
        <f aca="false">IF(BX487&gt;5,VLOOKUP(CONCATENATE(BK487,BN487),'Pril1-THLPa'!$H$6:$N$96,6,0),"")</f>
        <v/>
      </c>
      <c r="BR487" s="69" t="str">
        <f aca="false">IF(BX487&gt;5,VLOOKUP(CONCATENATE(BK487,BN487),'Pril1-THLPa'!$H$6:$N$96,7,0),"")</f>
        <v/>
      </c>
      <c r="BS487" s="69" t="str">
        <f aca="false">IF(BX487&gt;5,VLOOKUP(CONCATENATE(BK487,BN487),'Pril1-THLPa'!$H$6:$O$96,8,0),"")</f>
        <v/>
      </c>
      <c r="BT487" s="69" t="str">
        <f aca="false">IF(BF487&gt;0, IF(BK487="smrk",  VLOOKUP(VLOOKUP(BD487,'Pril9-K3'!$L$8:$M$207,2,0),'Pril9-K3'!$A$8:$J$16,LOOKUP(BN487,'Pril9-K3'!$A$7:$J$7,'Pril9-K3'!$A$5:$J$5),0), IF(AND(BK487&lt;&gt;"smrk",'Vstupní data'!AK487&lt;&gt;""),'Vstupní data'!AK487,   VLOOKUP(VLOOKUP(BD487,'Pril9-K3'!$L$8:$M$207,2,0),'Pril9-K3'!$A$8:$J$16,LOOKUP(BN487,'Pril9-K3'!$A$7:$J$7,'Pril9-K3'!$A$5:$J$5),0)   )),   "")</f>
        <v/>
      </c>
      <c r="BV487" s="69" t="n">
        <f aca="false">'Vstupní data'!AJ487</f>
        <v>0</v>
      </c>
      <c r="BW487" s="69" t="n">
        <f aca="false">IF(BF487&gt;0,IF(J487&gt;0,J487,K487*H487/100),0)</f>
        <v>0</v>
      </c>
      <c r="BX487" s="69" t="n">
        <f aca="false">IF(BF487&gt;0,IF(BJ487&gt;BL487,BL487,BJ487),0)</f>
        <v>0</v>
      </c>
      <c r="BY487" s="69" t="n">
        <f aca="false">IF(BD487=0,0,IF(AND(BX487&gt;0,BX487&lt;=5),  IF(AND(BX487&gt;0,BX487&lt;=5),VLOOKUP(BK487,'Pril1-THLPa'!$A$6:$F$18,IF(AND(BX487&gt;0,BX487&lt;=5),LOOKUP(BX487,'Pril1-THLPa'!$B$5:$F$5,'Pril1-THLPa'!$B$4:$F$4),""),0),""),  IF(BX487&gt;5,BO487+BP487*(BX487-5)+BQ487*POWER(BX487-5,2)+BR487*POWER(BX487-5,3)+BS487*POWER(BX487-5,4),"")))</f>
        <v>0</v>
      </c>
      <c r="BZ487" s="69" t="n">
        <f aca="false">IF(BY487&gt;0,BY487*BI487/10*BW487*(100+BV487)/100,0)</f>
        <v>0</v>
      </c>
      <c r="CA487" s="69" t="n">
        <f aca="false">IF(BD487&gt;0,BX487-IF(BD487&gt;BX487,BX487,BD487),0)</f>
        <v>0</v>
      </c>
      <c r="CB487" s="69" t="n">
        <f aca="false">POWER(1.01,CA487)</f>
        <v>1</v>
      </c>
      <c r="CC487" s="69" t="n">
        <f aca="false">IF(BF487&gt;0,IF(BF487&gt;BH487,1,BF487/BH487),0)</f>
        <v>0</v>
      </c>
      <c r="CD487" s="72" t="n">
        <f aca="false">IF(BD487=0,0,IF(BF487&gt;0,ROUND(IF(CB487&lt;&gt;0,BZ487*BT487*1/CB487*CC487,0),0),0))</f>
        <v>0</v>
      </c>
      <c r="CE487" s="73" t="str">
        <f aca="false">IF(BF487&gt;0,IF(BF487&gt;BH487,CD487/BF487,CD487/BH487),"")</f>
        <v/>
      </c>
      <c r="CF487" s="69" t="n">
        <f aca="false">'Vstupní data'!AM487</f>
        <v>0</v>
      </c>
      <c r="CG487" s="69" t="n">
        <f aca="false">'Vstupní data'!AN487</f>
        <v>0</v>
      </c>
      <c r="CH487" s="69" t="n">
        <f aca="false">'Vstupní data'!AO487</f>
        <v>0</v>
      </c>
      <c r="CI487" s="69" t="n">
        <f aca="false">'Vstupní data'!AP487</f>
        <v>0</v>
      </c>
      <c r="CJ487" s="72" t="n">
        <f aca="false">ROUND(CH487*CI487,0)</f>
        <v>0</v>
      </c>
      <c r="CK487" s="74" t="str">
        <f aca="false">IF(OR(AA487&gt;0,BB487&gt;0,CD487&gt;0,CJ487&gt;0),AA487+BB487+CD487+CJ487,"")</f>
        <v/>
      </c>
    </row>
    <row r="488" customFormat="false" ht="12.8" hidden="false" customHeight="false" outlineLevel="0" collapsed="false">
      <c r="A488" s="66" t="n">
        <f aca="false">'Vstupní data'!A488</f>
        <v>0</v>
      </c>
      <c r="F488" s="66" t="str">
        <f aca="false">CONCATENATE('Vstupní data'!F488,'Vstupní data'!G488,'Vstupní data'!H488,'Vstupní data'!I488)</f>
        <v/>
      </c>
      <c r="G488" s="66"/>
      <c r="H488" s="66" t="n">
        <f aca="false">'Vstupní data'!K488</f>
        <v>0</v>
      </c>
      <c r="I488" s="66" t="n">
        <f aca="false">'Vstupní data'!L488</f>
        <v>0</v>
      </c>
      <c r="J488" s="66" t="n">
        <f aca="false">'Vstupní data'!K488*'Vstupní data'!M488/100</f>
        <v>0</v>
      </c>
      <c r="L488" s="66" t="n">
        <f aca="false">IF('Vstupní data'!N488="prostokořenný",0,IF('Vstupní data'!N488="krytokořenný","k",IF('Vstupní data'!N488="poloodrostky nebo odrostky, prostokořenné i krytokořenné","po",0)))</f>
        <v>0</v>
      </c>
      <c r="N488" s="66"/>
      <c r="O488" s="66" t="n">
        <f aca="false">'Vstupní data'!O488</f>
        <v>0</v>
      </c>
      <c r="P488" s="66" t="n">
        <f aca="false">IF(O488&gt;0,VLOOKUP(CONCATENATE(VLOOKUP(I488,'Pril3-drev'!$H$5:$K$83,4,0),"-",'Vstupní data'!R488),K2!$C$15:$D$23,2,0),0)</f>
        <v>0</v>
      </c>
      <c r="Q488" s="66" t="n">
        <f aca="false">IF(O488&gt;0,VLOOKUP(I488,'Pril3-drev'!$H$5:$I$83,2,0),0)</f>
        <v>0</v>
      </c>
      <c r="R488" s="66" t="n">
        <f aca="false">IF(Q488&gt;0,VLOOKUP(Q488,'Pril6-okus'!$A$5:$B$17,2,0),0)</f>
        <v>0</v>
      </c>
      <c r="S488" s="66" t="n">
        <f aca="false">IF(O488&gt;0,VLOOKUP(I488,'Pril3-drev'!$H$5:$J$83,3,0),0)</f>
        <v>0</v>
      </c>
      <c r="T488" s="66" t="str">
        <f aca="false">IF(O488&gt;0,IF(L488="k",0.9*VLOOKUP(S488,'ha-pocty-vyhl'!$A$5:$B$20,2,0),IF(L488="po",0.8*VLOOKUP(S488,'ha-pocty-vyhl'!$A$5:$B$20,2,0),VLOOKUP(S488,'ha-pocty-vyhl'!$A$5:$B$20,2,0))),"")</f>
        <v/>
      </c>
      <c r="U488" s="66" t="n">
        <f aca="false">'Vstupní data'!P488</f>
        <v>0</v>
      </c>
      <c r="V488" s="66" t="n">
        <f aca="false">IF(O488&gt;0,1.3*T488*1000*Z488/10000,0)</f>
        <v>0</v>
      </c>
      <c r="W488" s="66" t="n">
        <f aca="false">IF(O488&gt;0,1.3*T488*1000*Z488/10000,0)</f>
        <v>0</v>
      </c>
      <c r="X488" s="66" t="n">
        <f aca="false">IF(O488&gt;0,IF(O488&gt;V488,V488,O488),0)</f>
        <v>0</v>
      </c>
      <c r="Y488" s="66" t="n">
        <f aca="false">IF(O488&gt;0,IF(IF(U488&gt;W488,W488,U488)&lt;X488,W488,IF(U488&gt;W488,W488,U488)),0)</f>
        <v>0</v>
      </c>
      <c r="Z488" s="66" t="n">
        <f aca="false">IF(O488&gt;0,IF(J488&gt;0,J488,K488*H488/100),0)</f>
        <v>0</v>
      </c>
      <c r="AA488" s="67" t="n">
        <f aca="false">IF(O488&gt;0,CEILING(R488*P488*X488/Y488*Z488,1),0)</f>
        <v>0</v>
      </c>
      <c r="AB488" s="68" t="n">
        <f aca="false">IF(O488&gt;0,AA488/O488,0)</f>
        <v>0</v>
      </c>
      <c r="AC488" s="66" t="n">
        <f aca="false">'Vstupní data'!W488</f>
        <v>0</v>
      </c>
      <c r="AI488" s="66" t="str">
        <f aca="false">IF(OR('Vstupní data'!T488&gt;0,'Vstupní data'!U488&gt;0),VLOOKUP(I488,'Pril3-drev'!$H$5:$J$83,3,0),"")</f>
        <v/>
      </c>
      <c r="AJ488" s="66" t="n">
        <f aca="false">IF('Vstupní data'!V488="prostokořenný",0,IF('Vstupní data'!V488="krytokořenný","k",IF('Vstupní data'!V488="poloodrostky nebo odrostky, prostokořenné i krytokořenné","po",0)))</f>
        <v>0</v>
      </c>
      <c r="AK488" s="66" t="n">
        <f aca="false">IF(OR('Vstupní data'!T488&gt;0,'Vstupní data'!U488&gt;0),IF(AJ488="k",0.9*VLOOKUP(AI488,'ha-pocty-vyhl'!$A$5:$B$20,2,0),IF(AJ488="po",0.8*VLOOKUP(AI488,'ha-pocty-vyhl'!$A$5:$B$20,2,0),VLOOKUP(AI488,'ha-pocty-vyhl'!$A$5:$B$20,2,0))),0)</f>
        <v>0</v>
      </c>
      <c r="AL488" s="66" t="n">
        <f aca="false">IF(OR('Vstupní data'!T488&gt;0,'Vstupní data'!U488&gt;0),'Vstupní data'!K488*'Vstupní data'!M488/100,0)</f>
        <v>0</v>
      </c>
      <c r="AM488" s="66" t="n">
        <f aca="false">IF(OR('Vstupní data'!T488&gt;0,'Vstupní data'!U488&gt;0),IF('Vstupní data'!T488&gt;0,'Vstupní data'!T488,ROUND(10*'Vstupní data'!U488/AK488,0)),0)</f>
        <v>0</v>
      </c>
      <c r="AN488" s="69" t="n">
        <f aca="false">IF('Vstupní data'!T488&gt;0,   IF('Vstupní data'!T488&lt;=AL488,'Vstupní data'!T488,AL488),   IF(AM488&lt;AL488,AM488,AL488))</f>
        <v>0</v>
      </c>
      <c r="AO488" s="69" t="n">
        <f aca="false">'Vstupní data'!X488</f>
        <v>0</v>
      </c>
      <c r="AP488" s="66" t="n">
        <f aca="false">IF(OR('Vstupní data'!T488&gt;0,'Vstupní data'!U488&gt;0),IF(I488&lt;&gt;0,VLOOKUP(I488,'Pril3-drev'!$H$5:$I$83,2,0),0),0)</f>
        <v>0</v>
      </c>
      <c r="AQ488" s="66" t="n">
        <f aca="false">'Vstupní data'!Y488</f>
        <v>0</v>
      </c>
      <c r="AR488" s="66" t="str">
        <f aca="false">IF(AC488&gt;5,   IF('Vstupní data'!Y488&gt;0,   VLOOKUP(VLOOKUP(CONCATENATE(VLOOKUP(I488,'Pril3-drev'!$H$4:$L$83,5,0),AC488),'Pril3-drev'!$Q$4:$R$2803,2,0),'AVB-BS'!$C$5:$S$29 ,LOOKUP(AQ488,'AVB-BS'!$D$3:$S$3,'AVB-BS'!$D$1:$S$1) ,0 )   ,   IF('Vstupní data'!Z488&gt;0,'Vstupní data'!Z488,0)) , "")</f>
        <v/>
      </c>
      <c r="AS488" s="70" t="str">
        <f aca="false">IF(AC488&gt;5,VLOOKUP(CONCATENATE(AP488,AR488),'Pril1-THLPa'!$H$6:$N$96,4,0),"")</f>
        <v/>
      </c>
      <c r="AT488" s="70" t="str">
        <f aca="false">IF(AC488&gt;5,VLOOKUP(CONCATENATE(AP488,AR488),'Pril1-THLPa'!$H$6:$N$96,5,0),"")</f>
        <v/>
      </c>
      <c r="AU488" s="70" t="str">
        <f aca="false">IF(AC488&gt;5,VLOOKUP(CONCATENATE(AP488,AR488),'Pril1-THLPa'!$H$6:$N$96,6,0),"")</f>
        <v/>
      </c>
      <c r="AV488" s="70" t="str">
        <f aca="false">IF(AC488&gt;5,VLOOKUP(CONCATENATE(AP488,AR488),'Pril1-THLPa'!$H$6:$N$96,7,0),"")</f>
        <v/>
      </c>
      <c r="AW488" s="70" t="str">
        <f aca="false">IF(AC488&gt;5,VLOOKUP(CONCATENATE(AP488,AR488),'Pril1-THLPa'!$H$6:$O$96,8,0),"")</f>
        <v/>
      </c>
      <c r="AX488" s="66" t="n">
        <f aca="false">IF(AC488&gt;0,IF(AND(AC488&gt;0,AC488&lt;=5),VLOOKUP(AP488,'Pril1-THLPa'!$A$6:$F$18,LOOKUP(AC488,'Pril1-THLPa'!$B$5:$F$5,'Pril1-THLPa'!$B$4:$F$4),0),AS488+AT488*(AC488-5)+AU488*POWER(AC488-5,2)+AV488*POWER(AC488-5,3)+AW488*POWER(AC488-5,4)),0)</f>
        <v>0</v>
      </c>
      <c r="AY488" s="71"/>
      <c r="AZ488" s="66" t="n">
        <f aca="false">'Vstupní data'!AA488</f>
        <v>0</v>
      </c>
      <c r="BA488" s="66" t="n">
        <f aca="false">IF(OR('Vstupní data'!T488&gt;0,'Vstupní data'!U488&gt;0),IF(AC488&lt;&gt;"",AX488*AO488/10*(100+AZ488)/100,0),0)</f>
        <v>0</v>
      </c>
      <c r="BB488" s="67" t="n">
        <f aca="false">IF(AC488&lt;&gt;"",ROUND(BA488*AN488,0),0)</f>
        <v>0</v>
      </c>
      <c r="BC488" s="68" t="str">
        <f aca="false">IF(AE488&gt;0,BB488/AE488,"")</f>
        <v/>
      </c>
      <c r="BD488" s="66" t="n">
        <f aca="false">'Vstupní data'!AE488</f>
        <v>0</v>
      </c>
      <c r="BF488" s="66" t="n">
        <f aca="false">'Vstupní data'!AC488</f>
        <v>0</v>
      </c>
      <c r="BH488" s="66" t="n">
        <f aca="false">'Vstupní data'!AD488</f>
        <v>0</v>
      </c>
      <c r="BI488" s="66" t="n">
        <f aca="false">'Vstupní data'!AF488</f>
        <v>0</v>
      </c>
      <c r="BJ488" s="69" t="n">
        <f aca="false">'Vstupní data'!AG488</f>
        <v>0</v>
      </c>
      <c r="BK488" s="69" t="n">
        <f aca="false">IF(BF488&lt;&gt;0,VLOOKUP(I488,'Pril3-drev'!$H$5:$I$83,2,0),0)</f>
        <v>0</v>
      </c>
      <c r="BL488" s="69" t="n">
        <f aca="false">IF(BF488&lt;&gt;0,VLOOKUP(BK488,'Pril3-drev'!$A$5:$C$17,3,0),0)</f>
        <v>0</v>
      </c>
      <c r="BM488" s="69" t="n">
        <f aca="false">'Vstupní data'!AH488</f>
        <v>0</v>
      </c>
      <c r="BN488" s="69" t="n">
        <f aca="false">IF('Vstupní data'!AH488&gt;0,   VLOOKUP(VLOOKUP(CONCATENATE(VLOOKUP(I488,'Pril3-drev'!$H$4:$L$83,5,0),BD488),'Pril3-drev'!$Q$4:$R$2803,2,0),'AVB-BS'!$C$5:$S$29 ,LOOKUP(BM488,'AVB-BS'!$D$3:$S$3,'AVB-BS'!$D$1:$S$1) ,0 )   ,   IF('Vstupní data'!AI488&gt;0,'Vstupní data'!AI488,0))</f>
        <v>0</v>
      </c>
      <c r="BO488" s="69" t="str">
        <f aca="false">IF(BX488&gt;5,VLOOKUP(CONCATENATE(BK488,BN488),'Pril1-THLPa'!$H$6:$N$96,4,0),"")</f>
        <v/>
      </c>
      <c r="BP488" s="69" t="str">
        <f aca="false">IF(BX488&gt;5,VLOOKUP(CONCATENATE(BK488,BN488),'Pril1-THLPa'!$H$6:$N$96,5,0),"")</f>
        <v/>
      </c>
      <c r="BQ488" s="69" t="str">
        <f aca="false">IF(BX488&gt;5,VLOOKUP(CONCATENATE(BK488,BN488),'Pril1-THLPa'!$H$6:$N$96,6,0),"")</f>
        <v/>
      </c>
      <c r="BR488" s="69" t="str">
        <f aca="false">IF(BX488&gt;5,VLOOKUP(CONCATENATE(BK488,BN488),'Pril1-THLPa'!$H$6:$N$96,7,0),"")</f>
        <v/>
      </c>
      <c r="BS488" s="69" t="str">
        <f aca="false">IF(BX488&gt;5,VLOOKUP(CONCATENATE(BK488,BN488),'Pril1-THLPa'!$H$6:$O$96,8,0),"")</f>
        <v/>
      </c>
      <c r="BT488" s="69" t="str">
        <f aca="false">IF(BF488&gt;0, IF(BK488="smrk",  VLOOKUP(VLOOKUP(BD488,'Pril9-K3'!$L$8:$M$207,2,0),'Pril9-K3'!$A$8:$J$16,LOOKUP(BN488,'Pril9-K3'!$A$7:$J$7,'Pril9-K3'!$A$5:$J$5),0), IF(AND(BK488&lt;&gt;"smrk",'Vstupní data'!AK488&lt;&gt;""),'Vstupní data'!AK488,   VLOOKUP(VLOOKUP(BD488,'Pril9-K3'!$L$8:$M$207,2,0),'Pril9-K3'!$A$8:$J$16,LOOKUP(BN488,'Pril9-K3'!$A$7:$J$7,'Pril9-K3'!$A$5:$J$5),0)   )),   "")</f>
        <v/>
      </c>
      <c r="BV488" s="69" t="n">
        <f aca="false">'Vstupní data'!AJ488</f>
        <v>0</v>
      </c>
      <c r="BW488" s="69" t="n">
        <f aca="false">IF(BF488&gt;0,IF(J488&gt;0,J488,K488*H488/100),0)</f>
        <v>0</v>
      </c>
      <c r="BX488" s="69" t="n">
        <f aca="false">IF(BF488&gt;0,IF(BJ488&gt;BL488,BL488,BJ488),0)</f>
        <v>0</v>
      </c>
      <c r="BY488" s="69" t="n">
        <f aca="false">IF(BD488=0,0,IF(AND(BX488&gt;0,BX488&lt;=5),  IF(AND(BX488&gt;0,BX488&lt;=5),VLOOKUP(BK488,'Pril1-THLPa'!$A$6:$F$18,IF(AND(BX488&gt;0,BX488&lt;=5),LOOKUP(BX488,'Pril1-THLPa'!$B$5:$F$5,'Pril1-THLPa'!$B$4:$F$4),""),0),""),  IF(BX488&gt;5,BO488+BP488*(BX488-5)+BQ488*POWER(BX488-5,2)+BR488*POWER(BX488-5,3)+BS488*POWER(BX488-5,4),"")))</f>
        <v>0</v>
      </c>
      <c r="BZ488" s="69" t="n">
        <f aca="false">IF(BY488&gt;0,BY488*BI488/10*BW488*(100+BV488)/100,0)</f>
        <v>0</v>
      </c>
      <c r="CA488" s="69" t="n">
        <f aca="false">IF(BD488&gt;0,BX488-IF(BD488&gt;BX488,BX488,BD488),0)</f>
        <v>0</v>
      </c>
      <c r="CB488" s="69" t="n">
        <f aca="false">POWER(1.01,CA488)</f>
        <v>1</v>
      </c>
      <c r="CC488" s="69" t="n">
        <f aca="false">IF(BF488&gt;0,IF(BF488&gt;BH488,1,BF488/BH488),0)</f>
        <v>0</v>
      </c>
      <c r="CD488" s="72" t="n">
        <f aca="false">IF(BD488=0,0,IF(BF488&gt;0,ROUND(IF(CB488&lt;&gt;0,BZ488*BT488*1/CB488*CC488,0),0),0))</f>
        <v>0</v>
      </c>
      <c r="CE488" s="73" t="str">
        <f aca="false">IF(BF488&gt;0,IF(BF488&gt;BH488,CD488/BF488,CD488/BH488),"")</f>
        <v/>
      </c>
      <c r="CF488" s="69" t="n">
        <f aca="false">'Vstupní data'!AM488</f>
        <v>0</v>
      </c>
      <c r="CG488" s="69" t="n">
        <f aca="false">'Vstupní data'!AN488</f>
        <v>0</v>
      </c>
      <c r="CH488" s="69" t="n">
        <f aca="false">'Vstupní data'!AO488</f>
        <v>0</v>
      </c>
      <c r="CI488" s="69" t="n">
        <f aca="false">'Vstupní data'!AP488</f>
        <v>0</v>
      </c>
      <c r="CJ488" s="72" t="n">
        <f aca="false">ROUND(CH488*CI488,0)</f>
        <v>0</v>
      </c>
      <c r="CK488" s="74" t="str">
        <f aca="false">IF(OR(AA488&gt;0,BB488&gt;0,CD488&gt;0,CJ488&gt;0),AA488+BB488+CD488+CJ488,"")</f>
        <v/>
      </c>
    </row>
    <row r="489" customFormat="false" ht="12.8" hidden="false" customHeight="false" outlineLevel="0" collapsed="false">
      <c r="A489" s="66" t="n">
        <f aca="false">'Vstupní data'!A489</f>
        <v>0</v>
      </c>
      <c r="F489" s="66" t="str">
        <f aca="false">CONCATENATE('Vstupní data'!F489,'Vstupní data'!G489,'Vstupní data'!H489,'Vstupní data'!I489)</f>
        <v/>
      </c>
      <c r="G489" s="66"/>
      <c r="H489" s="66" t="n">
        <f aca="false">'Vstupní data'!K489</f>
        <v>0</v>
      </c>
      <c r="I489" s="66" t="n">
        <f aca="false">'Vstupní data'!L489</f>
        <v>0</v>
      </c>
      <c r="J489" s="66" t="n">
        <f aca="false">'Vstupní data'!K489*'Vstupní data'!M489/100</f>
        <v>0</v>
      </c>
      <c r="L489" s="66" t="n">
        <f aca="false">IF('Vstupní data'!N489="prostokořenný",0,IF('Vstupní data'!N489="krytokořenný","k",IF('Vstupní data'!N489="poloodrostky nebo odrostky, prostokořenné i krytokořenné","po",0)))</f>
        <v>0</v>
      </c>
      <c r="N489" s="66"/>
      <c r="O489" s="66" t="n">
        <f aca="false">'Vstupní data'!O489</f>
        <v>0</v>
      </c>
      <c r="P489" s="66" t="n">
        <f aca="false">IF(O489&gt;0,VLOOKUP(CONCATENATE(VLOOKUP(I489,'Pril3-drev'!$H$5:$K$83,4,0),"-",'Vstupní data'!R489),K2!$C$15:$D$23,2,0),0)</f>
        <v>0</v>
      </c>
      <c r="Q489" s="66" t="n">
        <f aca="false">IF(O489&gt;0,VLOOKUP(I489,'Pril3-drev'!$H$5:$I$83,2,0),0)</f>
        <v>0</v>
      </c>
      <c r="R489" s="66" t="n">
        <f aca="false">IF(Q489&gt;0,VLOOKUP(Q489,'Pril6-okus'!$A$5:$B$17,2,0),0)</f>
        <v>0</v>
      </c>
      <c r="S489" s="66" t="n">
        <f aca="false">IF(O489&gt;0,VLOOKUP(I489,'Pril3-drev'!$H$5:$J$83,3,0),0)</f>
        <v>0</v>
      </c>
      <c r="T489" s="66" t="str">
        <f aca="false">IF(O489&gt;0,IF(L489="k",0.9*VLOOKUP(S489,'ha-pocty-vyhl'!$A$5:$B$20,2,0),IF(L489="po",0.8*VLOOKUP(S489,'ha-pocty-vyhl'!$A$5:$B$20,2,0),VLOOKUP(S489,'ha-pocty-vyhl'!$A$5:$B$20,2,0))),"")</f>
        <v/>
      </c>
      <c r="U489" s="66" t="n">
        <f aca="false">'Vstupní data'!P489</f>
        <v>0</v>
      </c>
      <c r="V489" s="66" t="n">
        <f aca="false">IF(O489&gt;0,1.3*T489*1000*Z489/10000,0)</f>
        <v>0</v>
      </c>
      <c r="W489" s="66" t="n">
        <f aca="false">IF(O489&gt;0,1.3*T489*1000*Z489/10000,0)</f>
        <v>0</v>
      </c>
      <c r="X489" s="66" t="n">
        <f aca="false">IF(O489&gt;0,IF(O489&gt;V489,V489,O489),0)</f>
        <v>0</v>
      </c>
      <c r="Y489" s="66" t="n">
        <f aca="false">IF(O489&gt;0,IF(IF(U489&gt;W489,W489,U489)&lt;X489,W489,IF(U489&gt;W489,W489,U489)),0)</f>
        <v>0</v>
      </c>
      <c r="Z489" s="66" t="n">
        <f aca="false">IF(O489&gt;0,IF(J489&gt;0,J489,K489*H489/100),0)</f>
        <v>0</v>
      </c>
      <c r="AA489" s="67" t="n">
        <f aca="false">IF(O489&gt;0,CEILING(R489*P489*X489/Y489*Z489,1),0)</f>
        <v>0</v>
      </c>
      <c r="AB489" s="68" t="n">
        <f aca="false">IF(O489&gt;0,AA489/O489,0)</f>
        <v>0</v>
      </c>
      <c r="AC489" s="66" t="n">
        <f aca="false">'Vstupní data'!W489</f>
        <v>0</v>
      </c>
      <c r="AI489" s="66" t="str">
        <f aca="false">IF(OR('Vstupní data'!T489&gt;0,'Vstupní data'!U489&gt;0),VLOOKUP(I489,'Pril3-drev'!$H$5:$J$83,3,0),"")</f>
        <v/>
      </c>
      <c r="AJ489" s="66" t="n">
        <f aca="false">IF('Vstupní data'!V489="prostokořenný",0,IF('Vstupní data'!V489="krytokořenný","k",IF('Vstupní data'!V489="poloodrostky nebo odrostky, prostokořenné i krytokořenné","po",0)))</f>
        <v>0</v>
      </c>
      <c r="AK489" s="66" t="n">
        <f aca="false">IF(OR('Vstupní data'!T489&gt;0,'Vstupní data'!U489&gt;0),IF(AJ489="k",0.9*VLOOKUP(AI489,'ha-pocty-vyhl'!$A$5:$B$20,2,0),IF(AJ489="po",0.8*VLOOKUP(AI489,'ha-pocty-vyhl'!$A$5:$B$20,2,0),VLOOKUP(AI489,'ha-pocty-vyhl'!$A$5:$B$20,2,0))),0)</f>
        <v>0</v>
      </c>
      <c r="AL489" s="66" t="n">
        <f aca="false">IF(OR('Vstupní data'!T489&gt;0,'Vstupní data'!U489&gt;0),'Vstupní data'!K489*'Vstupní data'!M489/100,0)</f>
        <v>0</v>
      </c>
      <c r="AM489" s="66" t="n">
        <f aca="false">IF(OR('Vstupní data'!T489&gt;0,'Vstupní data'!U489&gt;0),IF('Vstupní data'!T489&gt;0,'Vstupní data'!T489,ROUND(10*'Vstupní data'!U489/AK489,0)),0)</f>
        <v>0</v>
      </c>
      <c r="AN489" s="69" t="n">
        <f aca="false">IF('Vstupní data'!T489&gt;0,   IF('Vstupní data'!T489&lt;=AL489,'Vstupní data'!T489,AL489),   IF(AM489&lt;AL489,AM489,AL489))</f>
        <v>0</v>
      </c>
      <c r="AO489" s="69" t="n">
        <f aca="false">'Vstupní data'!X489</f>
        <v>0</v>
      </c>
      <c r="AP489" s="66" t="n">
        <f aca="false">IF(OR('Vstupní data'!T489&gt;0,'Vstupní data'!U489&gt;0),IF(I489&lt;&gt;0,VLOOKUP(I489,'Pril3-drev'!$H$5:$I$83,2,0),0),0)</f>
        <v>0</v>
      </c>
      <c r="AQ489" s="66" t="n">
        <f aca="false">'Vstupní data'!Y489</f>
        <v>0</v>
      </c>
      <c r="AR489" s="66" t="str">
        <f aca="false">IF(AC489&gt;5,   IF('Vstupní data'!Y489&gt;0,   VLOOKUP(VLOOKUP(CONCATENATE(VLOOKUP(I489,'Pril3-drev'!$H$4:$L$83,5,0),AC489),'Pril3-drev'!$Q$4:$R$2803,2,0),'AVB-BS'!$C$5:$S$29 ,LOOKUP(AQ489,'AVB-BS'!$D$3:$S$3,'AVB-BS'!$D$1:$S$1) ,0 )   ,   IF('Vstupní data'!Z489&gt;0,'Vstupní data'!Z489,0)) , "")</f>
        <v/>
      </c>
      <c r="AS489" s="70" t="str">
        <f aca="false">IF(AC489&gt;5,VLOOKUP(CONCATENATE(AP489,AR489),'Pril1-THLPa'!$H$6:$N$96,4,0),"")</f>
        <v/>
      </c>
      <c r="AT489" s="70" t="str">
        <f aca="false">IF(AC489&gt;5,VLOOKUP(CONCATENATE(AP489,AR489),'Pril1-THLPa'!$H$6:$N$96,5,0),"")</f>
        <v/>
      </c>
      <c r="AU489" s="70" t="str">
        <f aca="false">IF(AC489&gt;5,VLOOKUP(CONCATENATE(AP489,AR489),'Pril1-THLPa'!$H$6:$N$96,6,0),"")</f>
        <v/>
      </c>
      <c r="AV489" s="70" t="str">
        <f aca="false">IF(AC489&gt;5,VLOOKUP(CONCATENATE(AP489,AR489),'Pril1-THLPa'!$H$6:$N$96,7,0),"")</f>
        <v/>
      </c>
      <c r="AW489" s="70" t="str">
        <f aca="false">IF(AC489&gt;5,VLOOKUP(CONCATENATE(AP489,AR489),'Pril1-THLPa'!$H$6:$O$96,8,0),"")</f>
        <v/>
      </c>
      <c r="AX489" s="66" t="n">
        <f aca="false">IF(AC489&gt;0,IF(AND(AC489&gt;0,AC489&lt;=5),VLOOKUP(AP489,'Pril1-THLPa'!$A$6:$F$18,LOOKUP(AC489,'Pril1-THLPa'!$B$5:$F$5,'Pril1-THLPa'!$B$4:$F$4),0),AS489+AT489*(AC489-5)+AU489*POWER(AC489-5,2)+AV489*POWER(AC489-5,3)+AW489*POWER(AC489-5,4)),0)</f>
        <v>0</v>
      </c>
      <c r="AY489" s="71"/>
      <c r="AZ489" s="66" t="n">
        <f aca="false">'Vstupní data'!AA489</f>
        <v>0</v>
      </c>
      <c r="BA489" s="66" t="n">
        <f aca="false">IF(OR('Vstupní data'!T489&gt;0,'Vstupní data'!U489&gt;0),IF(AC489&lt;&gt;"",AX489*AO489/10*(100+AZ489)/100,0),0)</f>
        <v>0</v>
      </c>
      <c r="BB489" s="67" t="n">
        <f aca="false">IF(AC489&lt;&gt;"",ROUND(BA489*AN489,0),0)</f>
        <v>0</v>
      </c>
      <c r="BC489" s="68" t="str">
        <f aca="false">IF(AE489&gt;0,BB489/AE489,"")</f>
        <v/>
      </c>
      <c r="BD489" s="66" t="n">
        <f aca="false">'Vstupní data'!AE489</f>
        <v>0</v>
      </c>
      <c r="BF489" s="66" t="n">
        <f aca="false">'Vstupní data'!AC489</f>
        <v>0</v>
      </c>
      <c r="BH489" s="66" t="n">
        <f aca="false">'Vstupní data'!AD489</f>
        <v>0</v>
      </c>
      <c r="BI489" s="66" t="n">
        <f aca="false">'Vstupní data'!AF489</f>
        <v>0</v>
      </c>
      <c r="BJ489" s="69" t="n">
        <f aca="false">'Vstupní data'!AG489</f>
        <v>0</v>
      </c>
      <c r="BK489" s="69" t="n">
        <f aca="false">IF(BF489&lt;&gt;0,VLOOKUP(I489,'Pril3-drev'!$H$5:$I$83,2,0),0)</f>
        <v>0</v>
      </c>
      <c r="BL489" s="69" t="n">
        <f aca="false">IF(BF489&lt;&gt;0,VLOOKUP(BK489,'Pril3-drev'!$A$5:$C$17,3,0),0)</f>
        <v>0</v>
      </c>
      <c r="BM489" s="69" t="n">
        <f aca="false">'Vstupní data'!AH489</f>
        <v>0</v>
      </c>
      <c r="BN489" s="69" t="n">
        <f aca="false">IF('Vstupní data'!AH489&gt;0,   VLOOKUP(VLOOKUP(CONCATENATE(VLOOKUP(I489,'Pril3-drev'!$H$4:$L$83,5,0),BD489),'Pril3-drev'!$Q$4:$R$2803,2,0),'AVB-BS'!$C$5:$S$29 ,LOOKUP(BM489,'AVB-BS'!$D$3:$S$3,'AVB-BS'!$D$1:$S$1) ,0 )   ,   IF('Vstupní data'!AI489&gt;0,'Vstupní data'!AI489,0))</f>
        <v>0</v>
      </c>
      <c r="BO489" s="69" t="str">
        <f aca="false">IF(BX489&gt;5,VLOOKUP(CONCATENATE(BK489,BN489),'Pril1-THLPa'!$H$6:$N$96,4,0),"")</f>
        <v/>
      </c>
      <c r="BP489" s="69" t="str">
        <f aca="false">IF(BX489&gt;5,VLOOKUP(CONCATENATE(BK489,BN489),'Pril1-THLPa'!$H$6:$N$96,5,0),"")</f>
        <v/>
      </c>
      <c r="BQ489" s="69" t="str">
        <f aca="false">IF(BX489&gt;5,VLOOKUP(CONCATENATE(BK489,BN489),'Pril1-THLPa'!$H$6:$N$96,6,0),"")</f>
        <v/>
      </c>
      <c r="BR489" s="69" t="str">
        <f aca="false">IF(BX489&gt;5,VLOOKUP(CONCATENATE(BK489,BN489),'Pril1-THLPa'!$H$6:$N$96,7,0),"")</f>
        <v/>
      </c>
      <c r="BS489" s="69" t="str">
        <f aca="false">IF(BX489&gt;5,VLOOKUP(CONCATENATE(BK489,BN489),'Pril1-THLPa'!$H$6:$O$96,8,0),"")</f>
        <v/>
      </c>
      <c r="BT489" s="69" t="str">
        <f aca="false">IF(BF489&gt;0, IF(BK489="smrk",  VLOOKUP(VLOOKUP(BD489,'Pril9-K3'!$L$8:$M$207,2,0),'Pril9-K3'!$A$8:$J$16,LOOKUP(BN489,'Pril9-K3'!$A$7:$J$7,'Pril9-K3'!$A$5:$J$5),0), IF(AND(BK489&lt;&gt;"smrk",'Vstupní data'!AK489&lt;&gt;""),'Vstupní data'!AK489,   VLOOKUP(VLOOKUP(BD489,'Pril9-K3'!$L$8:$M$207,2,0),'Pril9-K3'!$A$8:$J$16,LOOKUP(BN489,'Pril9-K3'!$A$7:$J$7,'Pril9-K3'!$A$5:$J$5),0)   )),   "")</f>
        <v/>
      </c>
      <c r="BV489" s="69" t="n">
        <f aca="false">'Vstupní data'!AJ489</f>
        <v>0</v>
      </c>
      <c r="BW489" s="69" t="n">
        <f aca="false">IF(BF489&gt;0,IF(J489&gt;0,J489,K489*H489/100),0)</f>
        <v>0</v>
      </c>
      <c r="BX489" s="69" t="n">
        <f aca="false">IF(BF489&gt;0,IF(BJ489&gt;BL489,BL489,BJ489),0)</f>
        <v>0</v>
      </c>
      <c r="BY489" s="69" t="n">
        <f aca="false">IF(BD489=0,0,IF(AND(BX489&gt;0,BX489&lt;=5),  IF(AND(BX489&gt;0,BX489&lt;=5),VLOOKUP(BK489,'Pril1-THLPa'!$A$6:$F$18,IF(AND(BX489&gt;0,BX489&lt;=5),LOOKUP(BX489,'Pril1-THLPa'!$B$5:$F$5,'Pril1-THLPa'!$B$4:$F$4),""),0),""),  IF(BX489&gt;5,BO489+BP489*(BX489-5)+BQ489*POWER(BX489-5,2)+BR489*POWER(BX489-5,3)+BS489*POWER(BX489-5,4),"")))</f>
        <v>0</v>
      </c>
      <c r="BZ489" s="69" t="n">
        <f aca="false">IF(BY489&gt;0,BY489*BI489/10*BW489*(100+BV489)/100,0)</f>
        <v>0</v>
      </c>
      <c r="CA489" s="69" t="n">
        <f aca="false">IF(BD489&gt;0,BX489-IF(BD489&gt;BX489,BX489,BD489),0)</f>
        <v>0</v>
      </c>
      <c r="CB489" s="69" t="n">
        <f aca="false">POWER(1.01,CA489)</f>
        <v>1</v>
      </c>
      <c r="CC489" s="69" t="n">
        <f aca="false">IF(BF489&gt;0,IF(BF489&gt;BH489,1,BF489/BH489),0)</f>
        <v>0</v>
      </c>
      <c r="CD489" s="72" t="n">
        <f aca="false">IF(BD489=0,0,IF(BF489&gt;0,ROUND(IF(CB489&lt;&gt;0,BZ489*BT489*1/CB489*CC489,0),0),0))</f>
        <v>0</v>
      </c>
      <c r="CE489" s="73" t="str">
        <f aca="false">IF(BF489&gt;0,IF(BF489&gt;BH489,CD489/BF489,CD489/BH489),"")</f>
        <v/>
      </c>
      <c r="CF489" s="69" t="n">
        <f aca="false">'Vstupní data'!AM489</f>
        <v>0</v>
      </c>
      <c r="CG489" s="69" t="n">
        <f aca="false">'Vstupní data'!AN489</f>
        <v>0</v>
      </c>
      <c r="CH489" s="69" t="n">
        <f aca="false">'Vstupní data'!AO489</f>
        <v>0</v>
      </c>
      <c r="CI489" s="69" t="n">
        <f aca="false">'Vstupní data'!AP489</f>
        <v>0</v>
      </c>
      <c r="CJ489" s="72" t="n">
        <f aca="false">ROUND(CH489*CI489,0)</f>
        <v>0</v>
      </c>
      <c r="CK489" s="74" t="str">
        <f aca="false">IF(OR(AA489&gt;0,BB489&gt;0,CD489&gt;0,CJ489&gt;0),AA489+BB489+CD489+CJ489,"")</f>
        <v/>
      </c>
    </row>
    <row r="490" customFormat="false" ht="12.8" hidden="false" customHeight="false" outlineLevel="0" collapsed="false">
      <c r="A490" s="66" t="n">
        <f aca="false">'Vstupní data'!A490</f>
        <v>0</v>
      </c>
      <c r="F490" s="66" t="str">
        <f aca="false">CONCATENATE('Vstupní data'!F490,'Vstupní data'!G490,'Vstupní data'!H490,'Vstupní data'!I490)</f>
        <v/>
      </c>
      <c r="G490" s="66"/>
      <c r="H490" s="66" t="n">
        <f aca="false">'Vstupní data'!K490</f>
        <v>0</v>
      </c>
      <c r="I490" s="66" t="n">
        <f aca="false">'Vstupní data'!L490</f>
        <v>0</v>
      </c>
      <c r="J490" s="66" t="n">
        <f aca="false">'Vstupní data'!K490*'Vstupní data'!M490/100</f>
        <v>0</v>
      </c>
      <c r="L490" s="66" t="n">
        <f aca="false">IF('Vstupní data'!N490="prostokořenný",0,IF('Vstupní data'!N490="krytokořenný","k",IF('Vstupní data'!N490="poloodrostky nebo odrostky, prostokořenné i krytokořenné","po",0)))</f>
        <v>0</v>
      </c>
      <c r="N490" s="66"/>
      <c r="O490" s="66" t="n">
        <f aca="false">'Vstupní data'!O490</f>
        <v>0</v>
      </c>
      <c r="P490" s="66" t="n">
        <f aca="false">IF(O490&gt;0,VLOOKUP(CONCATENATE(VLOOKUP(I490,'Pril3-drev'!$H$5:$K$83,4,0),"-",'Vstupní data'!R490),K2!$C$15:$D$23,2,0),0)</f>
        <v>0</v>
      </c>
      <c r="Q490" s="66" t="n">
        <f aca="false">IF(O490&gt;0,VLOOKUP(I490,'Pril3-drev'!$H$5:$I$83,2,0),0)</f>
        <v>0</v>
      </c>
      <c r="R490" s="66" t="n">
        <f aca="false">IF(Q490&gt;0,VLOOKUP(Q490,'Pril6-okus'!$A$5:$B$17,2,0),0)</f>
        <v>0</v>
      </c>
      <c r="S490" s="66" t="n">
        <f aca="false">IF(O490&gt;0,VLOOKUP(I490,'Pril3-drev'!$H$5:$J$83,3,0),0)</f>
        <v>0</v>
      </c>
      <c r="T490" s="66" t="str">
        <f aca="false">IF(O490&gt;0,IF(L490="k",0.9*VLOOKUP(S490,'ha-pocty-vyhl'!$A$5:$B$20,2,0),IF(L490="po",0.8*VLOOKUP(S490,'ha-pocty-vyhl'!$A$5:$B$20,2,0),VLOOKUP(S490,'ha-pocty-vyhl'!$A$5:$B$20,2,0))),"")</f>
        <v/>
      </c>
      <c r="U490" s="66" t="n">
        <f aca="false">'Vstupní data'!P490</f>
        <v>0</v>
      </c>
      <c r="V490" s="66" t="n">
        <f aca="false">IF(O490&gt;0,1.3*T490*1000*Z490/10000,0)</f>
        <v>0</v>
      </c>
      <c r="W490" s="66" t="n">
        <f aca="false">IF(O490&gt;0,1.3*T490*1000*Z490/10000,0)</f>
        <v>0</v>
      </c>
      <c r="X490" s="66" t="n">
        <f aca="false">IF(O490&gt;0,IF(O490&gt;V490,V490,O490),0)</f>
        <v>0</v>
      </c>
      <c r="Y490" s="66" t="n">
        <f aca="false">IF(O490&gt;0,IF(IF(U490&gt;W490,W490,U490)&lt;X490,W490,IF(U490&gt;W490,W490,U490)),0)</f>
        <v>0</v>
      </c>
      <c r="Z490" s="66" t="n">
        <f aca="false">IF(O490&gt;0,IF(J490&gt;0,J490,K490*H490/100),0)</f>
        <v>0</v>
      </c>
      <c r="AA490" s="67" t="n">
        <f aca="false">IF(O490&gt;0,CEILING(R490*P490*X490/Y490*Z490,1),0)</f>
        <v>0</v>
      </c>
      <c r="AB490" s="68" t="n">
        <f aca="false">IF(O490&gt;0,AA490/O490,0)</f>
        <v>0</v>
      </c>
      <c r="AC490" s="66" t="n">
        <f aca="false">'Vstupní data'!W490</f>
        <v>0</v>
      </c>
      <c r="AI490" s="66" t="str">
        <f aca="false">IF(OR('Vstupní data'!T490&gt;0,'Vstupní data'!U490&gt;0),VLOOKUP(I490,'Pril3-drev'!$H$5:$J$83,3,0),"")</f>
        <v/>
      </c>
      <c r="AJ490" s="66" t="n">
        <f aca="false">IF('Vstupní data'!V490="prostokořenný",0,IF('Vstupní data'!V490="krytokořenný","k",IF('Vstupní data'!V490="poloodrostky nebo odrostky, prostokořenné i krytokořenné","po",0)))</f>
        <v>0</v>
      </c>
      <c r="AK490" s="66" t="n">
        <f aca="false">IF(OR('Vstupní data'!T490&gt;0,'Vstupní data'!U490&gt;0),IF(AJ490="k",0.9*VLOOKUP(AI490,'ha-pocty-vyhl'!$A$5:$B$20,2,0),IF(AJ490="po",0.8*VLOOKUP(AI490,'ha-pocty-vyhl'!$A$5:$B$20,2,0),VLOOKUP(AI490,'ha-pocty-vyhl'!$A$5:$B$20,2,0))),0)</f>
        <v>0</v>
      </c>
      <c r="AL490" s="66" t="n">
        <f aca="false">IF(OR('Vstupní data'!T490&gt;0,'Vstupní data'!U490&gt;0),'Vstupní data'!K490*'Vstupní data'!M490/100,0)</f>
        <v>0</v>
      </c>
      <c r="AM490" s="66" t="n">
        <f aca="false">IF(OR('Vstupní data'!T490&gt;0,'Vstupní data'!U490&gt;0),IF('Vstupní data'!T490&gt;0,'Vstupní data'!T490,ROUND(10*'Vstupní data'!U490/AK490,0)),0)</f>
        <v>0</v>
      </c>
      <c r="AN490" s="69" t="n">
        <f aca="false">IF('Vstupní data'!T490&gt;0,   IF('Vstupní data'!T490&lt;=AL490,'Vstupní data'!T490,AL490),   IF(AM490&lt;AL490,AM490,AL490))</f>
        <v>0</v>
      </c>
      <c r="AO490" s="69" t="n">
        <f aca="false">'Vstupní data'!X490</f>
        <v>0</v>
      </c>
      <c r="AP490" s="66" t="n">
        <f aca="false">IF(OR('Vstupní data'!T490&gt;0,'Vstupní data'!U490&gt;0),IF(I490&lt;&gt;0,VLOOKUP(I490,'Pril3-drev'!$H$5:$I$83,2,0),0),0)</f>
        <v>0</v>
      </c>
      <c r="AQ490" s="66" t="n">
        <f aca="false">'Vstupní data'!Y490</f>
        <v>0</v>
      </c>
      <c r="AR490" s="66" t="str">
        <f aca="false">IF(AC490&gt;5,   IF('Vstupní data'!Y490&gt;0,   VLOOKUP(VLOOKUP(CONCATENATE(VLOOKUP(I490,'Pril3-drev'!$H$4:$L$83,5,0),AC490),'Pril3-drev'!$Q$4:$R$2803,2,0),'AVB-BS'!$C$5:$S$29 ,LOOKUP(AQ490,'AVB-BS'!$D$3:$S$3,'AVB-BS'!$D$1:$S$1) ,0 )   ,   IF('Vstupní data'!Z490&gt;0,'Vstupní data'!Z490,0)) , "")</f>
        <v/>
      </c>
      <c r="AS490" s="70" t="str">
        <f aca="false">IF(AC490&gt;5,VLOOKUP(CONCATENATE(AP490,AR490),'Pril1-THLPa'!$H$6:$N$96,4,0),"")</f>
        <v/>
      </c>
      <c r="AT490" s="70" t="str">
        <f aca="false">IF(AC490&gt;5,VLOOKUP(CONCATENATE(AP490,AR490),'Pril1-THLPa'!$H$6:$N$96,5,0),"")</f>
        <v/>
      </c>
      <c r="AU490" s="70" t="str">
        <f aca="false">IF(AC490&gt;5,VLOOKUP(CONCATENATE(AP490,AR490),'Pril1-THLPa'!$H$6:$N$96,6,0),"")</f>
        <v/>
      </c>
      <c r="AV490" s="70" t="str">
        <f aca="false">IF(AC490&gt;5,VLOOKUP(CONCATENATE(AP490,AR490),'Pril1-THLPa'!$H$6:$N$96,7,0),"")</f>
        <v/>
      </c>
      <c r="AW490" s="70" t="str">
        <f aca="false">IF(AC490&gt;5,VLOOKUP(CONCATENATE(AP490,AR490),'Pril1-THLPa'!$H$6:$O$96,8,0),"")</f>
        <v/>
      </c>
      <c r="AX490" s="66" t="n">
        <f aca="false">IF(AC490&gt;0,IF(AND(AC490&gt;0,AC490&lt;=5),VLOOKUP(AP490,'Pril1-THLPa'!$A$6:$F$18,LOOKUP(AC490,'Pril1-THLPa'!$B$5:$F$5,'Pril1-THLPa'!$B$4:$F$4),0),AS490+AT490*(AC490-5)+AU490*POWER(AC490-5,2)+AV490*POWER(AC490-5,3)+AW490*POWER(AC490-5,4)),0)</f>
        <v>0</v>
      </c>
      <c r="AY490" s="71"/>
      <c r="AZ490" s="66" t="n">
        <f aca="false">'Vstupní data'!AA490</f>
        <v>0</v>
      </c>
      <c r="BA490" s="66" t="n">
        <f aca="false">IF(OR('Vstupní data'!T490&gt;0,'Vstupní data'!U490&gt;0),IF(AC490&lt;&gt;"",AX490*AO490/10*(100+AZ490)/100,0),0)</f>
        <v>0</v>
      </c>
      <c r="BB490" s="67" t="n">
        <f aca="false">IF(AC490&lt;&gt;"",ROUND(BA490*AN490,0),0)</f>
        <v>0</v>
      </c>
      <c r="BC490" s="68" t="str">
        <f aca="false">IF(AE490&gt;0,BB490/AE490,"")</f>
        <v/>
      </c>
      <c r="BD490" s="66" t="n">
        <f aca="false">'Vstupní data'!AE490</f>
        <v>0</v>
      </c>
      <c r="BF490" s="66" t="n">
        <f aca="false">'Vstupní data'!AC490</f>
        <v>0</v>
      </c>
      <c r="BH490" s="66" t="n">
        <f aca="false">'Vstupní data'!AD490</f>
        <v>0</v>
      </c>
      <c r="BI490" s="66" t="n">
        <f aca="false">'Vstupní data'!AF490</f>
        <v>0</v>
      </c>
      <c r="BJ490" s="69" t="n">
        <f aca="false">'Vstupní data'!AG490</f>
        <v>0</v>
      </c>
      <c r="BK490" s="69" t="n">
        <f aca="false">IF(BF490&lt;&gt;0,VLOOKUP(I490,'Pril3-drev'!$H$5:$I$83,2,0),0)</f>
        <v>0</v>
      </c>
      <c r="BL490" s="69" t="n">
        <f aca="false">IF(BF490&lt;&gt;0,VLOOKUP(BK490,'Pril3-drev'!$A$5:$C$17,3,0),0)</f>
        <v>0</v>
      </c>
      <c r="BM490" s="69" t="n">
        <f aca="false">'Vstupní data'!AH490</f>
        <v>0</v>
      </c>
      <c r="BN490" s="69" t="n">
        <f aca="false">IF('Vstupní data'!AH490&gt;0,   VLOOKUP(VLOOKUP(CONCATENATE(VLOOKUP(I490,'Pril3-drev'!$H$4:$L$83,5,0),BD490),'Pril3-drev'!$Q$4:$R$2803,2,0),'AVB-BS'!$C$5:$S$29 ,LOOKUP(BM490,'AVB-BS'!$D$3:$S$3,'AVB-BS'!$D$1:$S$1) ,0 )   ,   IF('Vstupní data'!AI490&gt;0,'Vstupní data'!AI490,0))</f>
        <v>0</v>
      </c>
      <c r="BO490" s="69" t="str">
        <f aca="false">IF(BX490&gt;5,VLOOKUP(CONCATENATE(BK490,BN490),'Pril1-THLPa'!$H$6:$N$96,4,0),"")</f>
        <v/>
      </c>
      <c r="BP490" s="69" t="str">
        <f aca="false">IF(BX490&gt;5,VLOOKUP(CONCATENATE(BK490,BN490),'Pril1-THLPa'!$H$6:$N$96,5,0),"")</f>
        <v/>
      </c>
      <c r="BQ490" s="69" t="str">
        <f aca="false">IF(BX490&gt;5,VLOOKUP(CONCATENATE(BK490,BN490),'Pril1-THLPa'!$H$6:$N$96,6,0),"")</f>
        <v/>
      </c>
      <c r="BR490" s="69" t="str">
        <f aca="false">IF(BX490&gt;5,VLOOKUP(CONCATENATE(BK490,BN490),'Pril1-THLPa'!$H$6:$N$96,7,0),"")</f>
        <v/>
      </c>
      <c r="BS490" s="69" t="str">
        <f aca="false">IF(BX490&gt;5,VLOOKUP(CONCATENATE(BK490,BN490),'Pril1-THLPa'!$H$6:$O$96,8,0),"")</f>
        <v/>
      </c>
      <c r="BT490" s="69" t="str">
        <f aca="false">IF(BF490&gt;0, IF(BK490="smrk",  VLOOKUP(VLOOKUP(BD490,'Pril9-K3'!$L$8:$M$207,2,0),'Pril9-K3'!$A$8:$J$16,LOOKUP(BN490,'Pril9-K3'!$A$7:$J$7,'Pril9-K3'!$A$5:$J$5),0), IF(AND(BK490&lt;&gt;"smrk",'Vstupní data'!AK490&lt;&gt;""),'Vstupní data'!AK490,   VLOOKUP(VLOOKUP(BD490,'Pril9-K3'!$L$8:$M$207,2,0),'Pril9-K3'!$A$8:$J$16,LOOKUP(BN490,'Pril9-K3'!$A$7:$J$7,'Pril9-K3'!$A$5:$J$5),0)   )),   "")</f>
        <v/>
      </c>
      <c r="BV490" s="69" t="n">
        <f aca="false">'Vstupní data'!AJ490</f>
        <v>0</v>
      </c>
      <c r="BW490" s="69" t="n">
        <f aca="false">IF(BF490&gt;0,IF(J490&gt;0,J490,K490*H490/100),0)</f>
        <v>0</v>
      </c>
      <c r="BX490" s="69" t="n">
        <f aca="false">IF(BF490&gt;0,IF(BJ490&gt;BL490,BL490,BJ490),0)</f>
        <v>0</v>
      </c>
      <c r="BY490" s="69" t="n">
        <f aca="false">IF(BD490=0,0,IF(AND(BX490&gt;0,BX490&lt;=5),  IF(AND(BX490&gt;0,BX490&lt;=5),VLOOKUP(BK490,'Pril1-THLPa'!$A$6:$F$18,IF(AND(BX490&gt;0,BX490&lt;=5),LOOKUP(BX490,'Pril1-THLPa'!$B$5:$F$5,'Pril1-THLPa'!$B$4:$F$4),""),0),""),  IF(BX490&gt;5,BO490+BP490*(BX490-5)+BQ490*POWER(BX490-5,2)+BR490*POWER(BX490-5,3)+BS490*POWER(BX490-5,4),"")))</f>
        <v>0</v>
      </c>
      <c r="BZ490" s="69" t="n">
        <f aca="false">IF(BY490&gt;0,BY490*BI490/10*BW490*(100+BV490)/100,0)</f>
        <v>0</v>
      </c>
      <c r="CA490" s="69" t="n">
        <f aca="false">IF(BD490&gt;0,BX490-IF(BD490&gt;BX490,BX490,BD490),0)</f>
        <v>0</v>
      </c>
      <c r="CB490" s="69" t="n">
        <f aca="false">POWER(1.01,CA490)</f>
        <v>1</v>
      </c>
      <c r="CC490" s="69" t="n">
        <f aca="false">IF(BF490&gt;0,IF(BF490&gt;BH490,1,BF490/BH490),0)</f>
        <v>0</v>
      </c>
      <c r="CD490" s="72" t="n">
        <f aca="false">IF(BD490=0,0,IF(BF490&gt;0,ROUND(IF(CB490&lt;&gt;0,BZ490*BT490*1/CB490*CC490,0),0),0))</f>
        <v>0</v>
      </c>
      <c r="CE490" s="73" t="str">
        <f aca="false">IF(BF490&gt;0,IF(BF490&gt;BH490,CD490/BF490,CD490/BH490),"")</f>
        <v/>
      </c>
      <c r="CF490" s="69" t="n">
        <f aca="false">'Vstupní data'!AM490</f>
        <v>0</v>
      </c>
      <c r="CG490" s="69" t="n">
        <f aca="false">'Vstupní data'!AN490</f>
        <v>0</v>
      </c>
      <c r="CH490" s="69" t="n">
        <f aca="false">'Vstupní data'!AO490</f>
        <v>0</v>
      </c>
      <c r="CI490" s="69" t="n">
        <f aca="false">'Vstupní data'!AP490</f>
        <v>0</v>
      </c>
      <c r="CJ490" s="72" t="n">
        <f aca="false">ROUND(CH490*CI490,0)</f>
        <v>0</v>
      </c>
      <c r="CK490" s="74" t="str">
        <f aca="false">IF(OR(AA490&gt;0,BB490&gt;0,CD490&gt;0,CJ490&gt;0),AA490+BB490+CD490+CJ490,"")</f>
        <v/>
      </c>
    </row>
    <row r="491" customFormat="false" ht="12.8" hidden="false" customHeight="false" outlineLevel="0" collapsed="false">
      <c r="A491" s="66" t="n">
        <f aca="false">'Vstupní data'!A491</f>
        <v>0</v>
      </c>
      <c r="F491" s="66" t="str">
        <f aca="false">CONCATENATE('Vstupní data'!F491,'Vstupní data'!G491,'Vstupní data'!H491,'Vstupní data'!I491)</f>
        <v/>
      </c>
      <c r="G491" s="66"/>
      <c r="H491" s="66" t="n">
        <f aca="false">'Vstupní data'!K491</f>
        <v>0</v>
      </c>
      <c r="I491" s="66" t="n">
        <f aca="false">'Vstupní data'!L491</f>
        <v>0</v>
      </c>
      <c r="J491" s="66" t="n">
        <f aca="false">'Vstupní data'!K491*'Vstupní data'!M491/100</f>
        <v>0</v>
      </c>
      <c r="L491" s="66" t="n">
        <f aca="false">IF('Vstupní data'!N491="prostokořenný",0,IF('Vstupní data'!N491="krytokořenný","k",IF('Vstupní data'!N491="poloodrostky nebo odrostky, prostokořenné i krytokořenné","po",0)))</f>
        <v>0</v>
      </c>
      <c r="N491" s="66"/>
      <c r="O491" s="66" t="n">
        <f aca="false">'Vstupní data'!O491</f>
        <v>0</v>
      </c>
      <c r="P491" s="66" t="n">
        <f aca="false">IF(O491&gt;0,VLOOKUP(CONCATENATE(VLOOKUP(I491,'Pril3-drev'!$H$5:$K$83,4,0),"-",'Vstupní data'!R491),K2!$C$15:$D$23,2,0),0)</f>
        <v>0</v>
      </c>
      <c r="Q491" s="66" t="n">
        <f aca="false">IF(O491&gt;0,VLOOKUP(I491,'Pril3-drev'!$H$5:$I$83,2,0),0)</f>
        <v>0</v>
      </c>
      <c r="R491" s="66" t="n">
        <f aca="false">IF(Q491&gt;0,VLOOKUP(Q491,'Pril6-okus'!$A$5:$B$17,2,0),0)</f>
        <v>0</v>
      </c>
      <c r="S491" s="66" t="n">
        <f aca="false">IF(O491&gt;0,VLOOKUP(I491,'Pril3-drev'!$H$5:$J$83,3,0),0)</f>
        <v>0</v>
      </c>
      <c r="T491" s="66" t="str">
        <f aca="false">IF(O491&gt;0,IF(L491="k",0.9*VLOOKUP(S491,'ha-pocty-vyhl'!$A$5:$B$20,2,0),IF(L491="po",0.8*VLOOKUP(S491,'ha-pocty-vyhl'!$A$5:$B$20,2,0),VLOOKUP(S491,'ha-pocty-vyhl'!$A$5:$B$20,2,0))),"")</f>
        <v/>
      </c>
      <c r="U491" s="66" t="n">
        <f aca="false">'Vstupní data'!P491</f>
        <v>0</v>
      </c>
      <c r="V491" s="66" t="n">
        <f aca="false">IF(O491&gt;0,1.3*T491*1000*Z491/10000,0)</f>
        <v>0</v>
      </c>
      <c r="W491" s="66" t="n">
        <f aca="false">IF(O491&gt;0,1.3*T491*1000*Z491/10000,0)</f>
        <v>0</v>
      </c>
      <c r="X491" s="66" t="n">
        <f aca="false">IF(O491&gt;0,IF(O491&gt;V491,V491,O491),0)</f>
        <v>0</v>
      </c>
      <c r="Y491" s="66" t="n">
        <f aca="false">IF(O491&gt;0,IF(IF(U491&gt;W491,W491,U491)&lt;X491,W491,IF(U491&gt;W491,W491,U491)),0)</f>
        <v>0</v>
      </c>
      <c r="Z491" s="66" t="n">
        <f aca="false">IF(O491&gt;0,IF(J491&gt;0,J491,K491*H491/100),0)</f>
        <v>0</v>
      </c>
      <c r="AA491" s="67" t="n">
        <f aca="false">IF(O491&gt;0,CEILING(R491*P491*X491/Y491*Z491,1),0)</f>
        <v>0</v>
      </c>
      <c r="AB491" s="68" t="n">
        <f aca="false">IF(O491&gt;0,AA491/O491,0)</f>
        <v>0</v>
      </c>
      <c r="AC491" s="66" t="n">
        <f aca="false">'Vstupní data'!W491</f>
        <v>0</v>
      </c>
      <c r="AI491" s="66" t="str">
        <f aca="false">IF(OR('Vstupní data'!T491&gt;0,'Vstupní data'!U491&gt;0),VLOOKUP(I491,'Pril3-drev'!$H$5:$J$83,3,0),"")</f>
        <v/>
      </c>
      <c r="AJ491" s="66" t="n">
        <f aca="false">IF('Vstupní data'!V491="prostokořenný",0,IF('Vstupní data'!V491="krytokořenný","k",IF('Vstupní data'!V491="poloodrostky nebo odrostky, prostokořenné i krytokořenné","po",0)))</f>
        <v>0</v>
      </c>
      <c r="AK491" s="66" t="n">
        <f aca="false">IF(OR('Vstupní data'!T491&gt;0,'Vstupní data'!U491&gt;0),IF(AJ491="k",0.9*VLOOKUP(AI491,'ha-pocty-vyhl'!$A$5:$B$20,2,0),IF(AJ491="po",0.8*VLOOKUP(AI491,'ha-pocty-vyhl'!$A$5:$B$20,2,0),VLOOKUP(AI491,'ha-pocty-vyhl'!$A$5:$B$20,2,0))),0)</f>
        <v>0</v>
      </c>
      <c r="AL491" s="66" t="n">
        <f aca="false">IF(OR('Vstupní data'!T491&gt;0,'Vstupní data'!U491&gt;0),'Vstupní data'!K491*'Vstupní data'!M491/100,0)</f>
        <v>0</v>
      </c>
      <c r="AM491" s="66" t="n">
        <f aca="false">IF(OR('Vstupní data'!T491&gt;0,'Vstupní data'!U491&gt;0),IF('Vstupní data'!T491&gt;0,'Vstupní data'!T491,ROUND(10*'Vstupní data'!U491/AK491,0)),0)</f>
        <v>0</v>
      </c>
      <c r="AN491" s="69" t="n">
        <f aca="false">IF('Vstupní data'!T491&gt;0,   IF('Vstupní data'!T491&lt;=AL491,'Vstupní data'!T491,AL491),   IF(AM491&lt;AL491,AM491,AL491))</f>
        <v>0</v>
      </c>
      <c r="AO491" s="69" t="n">
        <f aca="false">'Vstupní data'!X491</f>
        <v>0</v>
      </c>
      <c r="AP491" s="66" t="n">
        <f aca="false">IF(OR('Vstupní data'!T491&gt;0,'Vstupní data'!U491&gt;0),IF(I491&lt;&gt;0,VLOOKUP(I491,'Pril3-drev'!$H$5:$I$83,2,0),0),0)</f>
        <v>0</v>
      </c>
      <c r="AQ491" s="66" t="n">
        <f aca="false">'Vstupní data'!Y491</f>
        <v>0</v>
      </c>
      <c r="AR491" s="66" t="str">
        <f aca="false">IF(AC491&gt;5,   IF('Vstupní data'!Y491&gt;0,   VLOOKUP(VLOOKUP(CONCATENATE(VLOOKUP(I491,'Pril3-drev'!$H$4:$L$83,5,0),AC491),'Pril3-drev'!$Q$4:$R$2803,2,0),'AVB-BS'!$C$5:$S$29 ,LOOKUP(AQ491,'AVB-BS'!$D$3:$S$3,'AVB-BS'!$D$1:$S$1) ,0 )   ,   IF('Vstupní data'!Z491&gt;0,'Vstupní data'!Z491,0)) , "")</f>
        <v/>
      </c>
      <c r="AS491" s="70" t="str">
        <f aca="false">IF(AC491&gt;5,VLOOKUP(CONCATENATE(AP491,AR491),'Pril1-THLPa'!$H$6:$N$96,4,0),"")</f>
        <v/>
      </c>
      <c r="AT491" s="70" t="str">
        <f aca="false">IF(AC491&gt;5,VLOOKUP(CONCATENATE(AP491,AR491),'Pril1-THLPa'!$H$6:$N$96,5,0),"")</f>
        <v/>
      </c>
      <c r="AU491" s="70" t="str">
        <f aca="false">IF(AC491&gt;5,VLOOKUP(CONCATENATE(AP491,AR491),'Pril1-THLPa'!$H$6:$N$96,6,0),"")</f>
        <v/>
      </c>
      <c r="AV491" s="70" t="str">
        <f aca="false">IF(AC491&gt;5,VLOOKUP(CONCATENATE(AP491,AR491),'Pril1-THLPa'!$H$6:$N$96,7,0),"")</f>
        <v/>
      </c>
      <c r="AW491" s="70" t="str">
        <f aca="false">IF(AC491&gt;5,VLOOKUP(CONCATENATE(AP491,AR491),'Pril1-THLPa'!$H$6:$O$96,8,0),"")</f>
        <v/>
      </c>
      <c r="AX491" s="66" t="n">
        <f aca="false">IF(AC491&gt;0,IF(AND(AC491&gt;0,AC491&lt;=5),VLOOKUP(AP491,'Pril1-THLPa'!$A$6:$F$18,LOOKUP(AC491,'Pril1-THLPa'!$B$5:$F$5,'Pril1-THLPa'!$B$4:$F$4),0),AS491+AT491*(AC491-5)+AU491*POWER(AC491-5,2)+AV491*POWER(AC491-5,3)+AW491*POWER(AC491-5,4)),0)</f>
        <v>0</v>
      </c>
      <c r="AY491" s="71"/>
      <c r="AZ491" s="66" t="n">
        <f aca="false">'Vstupní data'!AA491</f>
        <v>0</v>
      </c>
      <c r="BA491" s="66" t="n">
        <f aca="false">IF(OR('Vstupní data'!T491&gt;0,'Vstupní data'!U491&gt;0),IF(AC491&lt;&gt;"",AX491*AO491/10*(100+AZ491)/100,0),0)</f>
        <v>0</v>
      </c>
      <c r="BB491" s="67" t="n">
        <f aca="false">IF(AC491&lt;&gt;"",ROUND(BA491*AN491,0),0)</f>
        <v>0</v>
      </c>
      <c r="BC491" s="68" t="str">
        <f aca="false">IF(AE491&gt;0,BB491/AE491,"")</f>
        <v/>
      </c>
      <c r="BD491" s="66" t="n">
        <f aca="false">'Vstupní data'!AE491</f>
        <v>0</v>
      </c>
      <c r="BF491" s="66" t="n">
        <f aca="false">'Vstupní data'!AC491</f>
        <v>0</v>
      </c>
      <c r="BH491" s="66" t="n">
        <f aca="false">'Vstupní data'!AD491</f>
        <v>0</v>
      </c>
      <c r="BI491" s="66" t="n">
        <f aca="false">'Vstupní data'!AF491</f>
        <v>0</v>
      </c>
      <c r="BJ491" s="69" t="n">
        <f aca="false">'Vstupní data'!AG491</f>
        <v>0</v>
      </c>
      <c r="BK491" s="69" t="n">
        <f aca="false">IF(BF491&lt;&gt;0,VLOOKUP(I491,'Pril3-drev'!$H$5:$I$83,2,0),0)</f>
        <v>0</v>
      </c>
      <c r="BL491" s="69" t="n">
        <f aca="false">IF(BF491&lt;&gt;0,VLOOKUP(BK491,'Pril3-drev'!$A$5:$C$17,3,0),0)</f>
        <v>0</v>
      </c>
      <c r="BM491" s="69" t="n">
        <f aca="false">'Vstupní data'!AH491</f>
        <v>0</v>
      </c>
      <c r="BN491" s="69" t="n">
        <f aca="false">IF('Vstupní data'!AH491&gt;0,   VLOOKUP(VLOOKUP(CONCATENATE(VLOOKUP(I491,'Pril3-drev'!$H$4:$L$83,5,0),BD491),'Pril3-drev'!$Q$4:$R$2803,2,0),'AVB-BS'!$C$5:$S$29 ,LOOKUP(BM491,'AVB-BS'!$D$3:$S$3,'AVB-BS'!$D$1:$S$1) ,0 )   ,   IF('Vstupní data'!AI491&gt;0,'Vstupní data'!AI491,0))</f>
        <v>0</v>
      </c>
      <c r="BO491" s="69" t="str">
        <f aca="false">IF(BX491&gt;5,VLOOKUP(CONCATENATE(BK491,BN491),'Pril1-THLPa'!$H$6:$N$96,4,0),"")</f>
        <v/>
      </c>
      <c r="BP491" s="69" t="str">
        <f aca="false">IF(BX491&gt;5,VLOOKUP(CONCATENATE(BK491,BN491),'Pril1-THLPa'!$H$6:$N$96,5,0),"")</f>
        <v/>
      </c>
      <c r="BQ491" s="69" t="str">
        <f aca="false">IF(BX491&gt;5,VLOOKUP(CONCATENATE(BK491,BN491),'Pril1-THLPa'!$H$6:$N$96,6,0),"")</f>
        <v/>
      </c>
      <c r="BR491" s="69" t="str">
        <f aca="false">IF(BX491&gt;5,VLOOKUP(CONCATENATE(BK491,BN491),'Pril1-THLPa'!$H$6:$N$96,7,0),"")</f>
        <v/>
      </c>
      <c r="BS491" s="69" t="str">
        <f aca="false">IF(BX491&gt;5,VLOOKUP(CONCATENATE(BK491,BN491),'Pril1-THLPa'!$H$6:$O$96,8,0),"")</f>
        <v/>
      </c>
      <c r="BT491" s="69" t="str">
        <f aca="false">IF(BF491&gt;0, IF(BK491="smrk",  VLOOKUP(VLOOKUP(BD491,'Pril9-K3'!$L$8:$M$207,2,0),'Pril9-K3'!$A$8:$J$16,LOOKUP(BN491,'Pril9-K3'!$A$7:$J$7,'Pril9-K3'!$A$5:$J$5),0), IF(AND(BK491&lt;&gt;"smrk",'Vstupní data'!AK491&lt;&gt;""),'Vstupní data'!AK491,   VLOOKUP(VLOOKUP(BD491,'Pril9-K3'!$L$8:$M$207,2,0),'Pril9-K3'!$A$8:$J$16,LOOKUP(BN491,'Pril9-K3'!$A$7:$J$7,'Pril9-K3'!$A$5:$J$5),0)   )),   "")</f>
        <v/>
      </c>
      <c r="BV491" s="69" t="n">
        <f aca="false">'Vstupní data'!AJ491</f>
        <v>0</v>
      </c>
      <c r="BW491" s="69" t="n">
        <f aca="false">IF(BF491&gt;0,IF(J491&gt;0,J491,K491*H491/100),0)</f>
        <v>0</v>
      </c>
      <c r="BX491" s="69" t="n">
        <f aca="false">IF(BF491&gt;0,IF(BJ491&gt;BL491,BL491,BJ491),0)</f>
        <v>0</v>
      </c>
      <c r="BY491" s="69" t="n">
        <f aca="false">IF(BD491=0,0,IF(AND(BX491&gt;0,BX491&lt;=5),  IF(AND(BX491&gt;0,BX491&lt;=5),VLOOKUP(BK491,'Pril1-THLPa'!$A$6:$F$18,IF(AND(BX491&gt;0,BX491&lt;=5),LOOKUP(BX491,'Pril1-THLPa'!$B$5:$F$5,'Pril1-THLPa'!$B$4:$F$4),""),0),""),  IF(BX491&gt;5,BO491+BP491*(BX491-5)+BQ491*POWER(BX491-5,2)+BR491*POWER(BX491-5,3)+BS491*POWER(BX491-5,4),"")))</f>
        <v>0</v>
      </c>
      <c r="BZ491" s="69" t="n">
        <f aca="false">IF(BY491&gt;0,BY491*BI491/10*BW491*(100+BV491)/100,0)</f>
        <v>0</v>
      </c>
      <c r="CA491" s="69" t="n">
        <f aca="false">IF(BD491&gt;0,BX491-IF(BD491&gt;BX491,BX491,BD491),0)</f>
        <v>0</v>
      </c>
      <c r="CB491" s="69" t="n">
        <f aca="false">POWER(1.01,CA491)</f>
        <v>1</v>
      </c>
      <c r="CC491" s="69" t="n">
        <f aca="false">IF(BF491&gt;0,IF(BF491&gt;BH491,1,BF491/BH491),0)</f>
        <v>0</v>
      </c>
      <c r="CD491" s="72" t="n">
        <f aca="false">IF(BD491=0,0,IF(BF491&gt;0,ROUND(IF(CB491&lt;&gt;0,BZ491*BT491*1/CB491*CC491,0),0),0))</f>
        <v>0</v>
      </c>
      <c r="CE491" s="73" t="str">
        <f aca="false">IF(BF491&gt;0,IF(BF491&gt;BH491,CD491/BF491,CD491/BH491),"")</f>
        <v/>
      </c>
      <c r="CF491" s="69" t="n">
        <f aca="false">'Vstupní data'!AM491</f>
        <v>0</v>
      </c>
      <c r="CG491" s="69" t="n">
        <f aca="false">'Vstupní data'!AN491</f>
        <v>0</v>
      </c>
      <c r="CH491" s="69" t="n">
        <f aca="false">'Vstupní data'!AO491</f>
        <v>0</v>
      </c>
      <c r="CI491" s="69" t="n">
        <f aca="false">'Vstupní data'!AP491</f>
        <v>0</v>
      </c>
      <c r="CJ491" s="72" t="n">
        <f aca="false">ROUND(CH491*CI491,0)</f>
        <v>0</v>
      </c>
      <c r="CK491" s="74" t="str">
        <f aca="false">IF(OR(AA491&gt;0,BB491&gt;0,CD491&gt;0,CJ491&gt;0),AA491+BB491+CD491+CJ491,"")</f>
        <v/>
      </c>
    </row>
    <row r="492" customFormat="false" ht="12.8" hidden="false" customHeight="false" outlineLevel="0" collapsed="false">
      <c r="A492" s="66" t="n">
        <f aca="false">'Vstupní data'!A492</f>
        <v>0</v>
      </c>
      <c r="F492" s="66" t="str">
        <f aca="false">CONCATENATE('Vstupní data'!F492,'Vstupní data'!G492,'Vstupní data'!H492,'Vstupní data'!I492)</f>
        <v/>
      </c>
      <c r="G492" s="66"/>
      <c r="H492" s="66" t="n">
        <f aca="false">'Vstupní data'!K492</f>
        <v>0</v>
      </c>
      <c r="I492" s="66" t="n">
        <f aca="false">'Vstupní data'!L492</f>
        <v>0</v>
      </c>
      <c r="J492" s="66" t="n">
        <f aca="false">'Vstupní data'!K492*'Vstupní data'!M492/100</f>
        <v>0</v>
      </c>
      <c r="L492" s="66" t="n">
        <f aca="false">IF('Vstupní data'!N492="prostokořenný",0,IF('Vstupní data'!N492="krytokořenný","k",IF('Vstupní data'!N492="poloodrostky nebo odrostky, prostokořenné i krytokořenné","po",0)))</f>
        <v>0</v>
      </c>
      <c r="N492" s="66"/>
      <c r="O492" s="66" t="n">
        <f aca="false">'Vstupní data'!O492</f>
        <v>0</v>
      </c>
      <c r="P492" s="66" t="n">
        <f aca="false">IF(O492&gt;0,VLOOKUP(CONCATENATE(VLOOKUP(I492,'Pril3-drev'!$H$5:$K$83,4,0),"-",'Vstupní data'!R492),K2!$C$15:$D$23,2,0),0)</f>
        <v>0</v>
      </c>
      <c r="Q492" s="66" t="n">
        <f aca="false">IF(O492&gt;0,VLOOKUP(I492,'Pril3-drev'!$H$5:$I$83,2,0),0)</f>
        <v>0</v>
      </c>
      <c r="R492" s="66" t="n">
        <f aca="false">IF(Q492&gt;0,VLOOKUP(Q492,'Pril6-okus'!$A$5:$B$17,2,0),0)</f>
        <v>0</v>
      </c>
      <c r="S492" s="66" t="n">
        <f aca="false">IF(O492&gt;0,VLOOKUP(I492,'Pril3-drev'!$H$5:$J$83,3,0),0)</f>
        <v>0</v>
      </c>
      <c r="T492" s="66" t="str">
        <f aca="false">IF(O492&gt;0,IF(L492="k",0.9*VLOOKUP(S492,'ha-pocty-vyhl'!$A$5:$B$20,2,0),IF(L492="po",0.8*VLOOKUP(S492,'ha-pocty-vyhl'!$A$5:$B$20,2,0),VLOOKUP(S492,'ha-pocty-vyhl'!$A$5:$B$20,2,0))),"")</f>
        <v/>
      </c>
      <c r="U492" s="66" t="n">
        <f aca="false">'Vstupní data'!P492</f>
        <v>0</v>
      </c>
      <c r="V492" s="66" t="n">
        <f aca="false">IF(O492&gt;0,1.3*T492*1000*Z492/10000,0)</f>
        <v>0</v>
      </c>
      <c r="W492" s="66" t="n">
        <f aca="false">IF(O492&gt;0,1.3*T492*1000*Z492/10000,0)</f>
        <v>0</v>
      </c>
      <c r="X492" s="66" t="n">
        <f aca="false">IF(O492&gt;0,IF(O492&gt;V492,V492,O492),0)</f>
        <v>0</v>
      </c>
      <c r="Y492" s="66" t="n">
        <f aca="false">IF(O492&gt;0,IF(IF(U492&gt;W492,W492,U492)&lt;X492,W492,IF(U492&gt;W492,W492,U492)),0)</f>
        <v>0</v>
      </c>
      <c r="Z492" s="66" t="n">
        <f aca="false">IF(O492&gt;0,IF(J492&gt;0,J492,K492*H492/100),0)</f>
        <v>0</v>
      </c>
      <c r="AA492" s="67" t="n">
        <f aca="false">IF(O492&gt;0,CEILING(R492*P492*X492/Y492*Z492,1),0)</f>
        <v>0</v>
      </c>
      <c r="AB492" s="68" t="n">
        <f aca="false">IF(O492&gt;0,AA492/O492,0)</f>
        <v>0</v>
      </c>
      <c r="AC492" s="66" t="n">
        <f aca="false">'Vstupní data'!W492</f>
        <v>0</v>
      </c>
      <c r="AI492" s="66" t="str">
        <f aca="false">IF(OR('Vstupní data'!T492&gt;0,'Vstupní data'!U492&gt;0),VLOOKUP(I492,'Pril3-drev'!$H$5:$J$83,3,0),"")</f>
        <v/>
      </c>
      <c r="AJ492" s="66" t="n">
        <f aca="false">IF('Vstupní data'!V492="prostokořenný",0,IF('Vstupní data'!V492="krytokořenný","k",IF('Vstupní data'!V492="poloodrostky nebo odrostky, prostokořenné i krytokořenné","po",0)))</f>
        <v>0</v>
      </c>
      <c r="AK492" s="66" t="n">
        <f aca="false">IF(OR('Vstupní data'!T492&gt;0,'Vstupní data'!U492&gt;0),IF(AJ492="k",0.9*VLOOKUP(AI492,'ha-pocty-vyhl'!$A$5:$B$20,2,0),IF(AJ492="po",0.8*VLOOKUP(AI492,'ha-pocty-vyhl'!$A$5:$B$20,2,0),VLOOKUP(AI492,'ha-pocty-vyhl'!$A$5:$B$20,2,0))),0)</f>
        <v>0</v>
      </c>
      <c r="AL492" s="66" t="n">
        <f aca="false">IF(OR('Vstupní data'!T492&gt;0,'Vstupní data'!U492&gt;0),'Vstupní data'!K492*'Vstupní data'!M492/100,0)</f>
        <v>0</v>
      </c>
      <c r="AM492" s="66" t="n">
        <f aca="false">IF(OR('Vstupní data'!T492&gt;0,'Vstupní data'!U492&gt;0),IF('Vstupní data'!T492&gt;0,'Vstupní data'!T492,ROUND(10*'Vstupní data'!U492/AK492,0)),0)</f>
        <v>0</v>
      </c>
      <c r="AN492" s="69" t="n">
        <f aca="false">IF('Vstupní data'!T492&gt;0,   IF('Vstupní data'!T492&lt;=AL492,'Vstupní data'!T492,AL492),   IF(AM492&lt;AL492,AM492,AL492))</f>
        <v>0</v>
      </c>
      <c r="AO492" s="69" t="n">
        <f aca="false">'Vstupní data'!X492</f>
        <v>0</v>
      </c>
      <c r="AP492" s="66" t="n">
        <f aca="false">IF(OR('Vstupní data'!T492&gt;0,'Vstupní data'!U492&gt;0),IF(I492&lt;&gt;0,VLOOKUP(I492,'Pril3-drev'!$H$5:$I$83,2,0),0),0)</f>
        <v>0</v>
      </c>
      <c r="AQ492" s="66" t="n">
        <f aca="false">'Vstupní data'!Y492</f>
        <v>0</v>
      </c>
      <c r="AR492" s="66" t="str">
        <f aca="false">IF(AC492&gt;5,   IF('Vstupní data'!Y492&gt;0,   VLOOKUP(VLOOKUP(CONCATENATE(VLOOKUP(I492,'Pril3-drev'!$H$4:$L$83,5,0),AC492),'Pril3-drev'!$Q$4:$R$2803,2,0),'AVB-BS'!$C$5:$S$29 ,LOOKUP(AQ492,'AVB-BS'!$D$3:$S$3,'AVB-BS'!$D$1:$S$1) ,0 )   ,   IF('Vstupní data'!Z492&gt;0,'Vstupní data'!Z492,0)) , "")</f>
        <v/>
      </c>
      <c r="AS492" s="70" t="str">
        <f aca="false">IF(AC492&gt;5,VLOOKUP(CONCATENATE(AP492,AR492),'Pril1-THLPa'!$H$6:$N$96,4,0),"")</f>
        <v/>
      </c>
      <c r="AT492" s="70" t="str">
        <f aca="false">IF(AC492&gt;5,VLOOKUP(CONCATENATE(AP492,AR492),'Pril1-THLPa'!$H$6:$N$96,5,0),"")</f>
        <v/>
      </c>
      <c r="AU492" s="70" t="str">
        <f aca="false">IF(AC492&gt;5,VLOOKUP(CONCATENATE(AP492,AR492),'Pril1-THLPa'!$H$6:$N$96,6,0),"")</f>
        <v/>
      </c>
      <c r="AV492" s="70" t="str">
        <f aca="false">IF(AC492&gt;5,VLOOKUP(CONCATENATE(AP492,AR492),'Pril1-THLPa'!$H$6:$N$96,7,0),"")</f>
        <v/>
      </c>
      <c r="AW492" s="70" t="str">
        <f aca="false">IF(AC492&gt;5,VLOOKUP(CONCATENATE(AP492,AR492),'Pril1-THLPa'!$H$6:$O$96,8,0),"")</f>
        <v/>
      </c>
      <c r="AX492" s="66" t="n">
        <f aca="false">IF(AC492&gt;0,IF(AND(AC492&gt;0,AC492&lt;=5),VLOOKUP(AP492,'Pril1-THLPa'!$A$6:$F$18,LOOKUP(AC492,'Pril1-THLPa'!$B$5:$F$5,'Pril1-THLPa'!$B$4:$F$4),0),AS492+AT492*(AC492-5)+AU492*POWER(AC492-5,2)+AV492*POWER(AC492-5,3)+AW492*POWER(AC492-5,4)),0)</f>
        <v>0</v>
      </c>
      <c r="AY492" s="71"/>
      <c r="AZ492" s="66" t="n">
        <f aca="false">'Vstupní data'!AA492</f>
        <v>0</v>
      </c>
      <c r="BA492" s="66" t="n">
        <f aca="false">IF(OR('Vstupní data'!T492&gt;0,'Vstupní data'!U492&gt;0),IF(AC492&lt;&gt;"",AX492*AO492/10*(100+AZ492)/100,0),0)</f>
        <v>0</v>
      </c>
      <c r="BB492" s="67" t="n">
        <f aca="false">IF(AC492&lt;&gt;"",ROUND(BA492*AN492,0),0)</f>
        <v>0</v>
      </c>
      <c r="BC492" s="68" t="str">
        <f aca="false">IF(AE492&gt;0,BB492/AE492,"")</f>
        <v/>
      </c>
      <c r="BD492" s="66" t="n">
        <f aca="false">'Vstupní data'!AE492</f>
        <v>0</v>
      </c>
      <c r="BF492" s="66" t="n">
        <f aca="false">'Vstupní data'!AC492</f>
        <v>0</v>
      </c>
      <c r="BH492" s="66" t="n">
        <f aca="false">'Vstupní data'!AD492</f>
        <v>0</v>
      </c>
      <c r="BI492" s="66" t="n">
        <f aca="false">'Vstupní data'!AF492</f>
        <v>0</v>
      </c>
      <c r="BJ492" s="69" t="n">
        <f aca="false">'Vstupní data'!AG492</f>
        <v>0</v>
      </c>
      <c r="BK492" s="69" t="n">
        <f aca="false">IF(BF492&lt;&gt;0,VLOOKUP(I492,'Pril3-drev'!$H$5:$I$83,2,0),0)</f>
        <v>0</v>
      </c>
      <c r="BL492" s="69" t="n">
        <f aca="false">IF(BF492&lt;&gt;0,VLOOKUP(BK492,'Pril3-drev'!$A$5:$C$17,3,0),0)</f>
        <v>0</v>
      </c>
      <c r="BM492" s="69" t="n">
        <f aca="false">'Vstupní data'!AH492</f>
        <v>0</v>
      </c>
      <c r="BN492" s="69" t="n">
        <f aca="false">IF('Vstupní data'!AH492&gt;0,   VLOOKUP(VLOOKUP(CONCATENATE(VLOOKUP(I492,'Pril3-drev'!$H$4:$L$83,5,0),BD492),'Pril3-drev'!$Q$4:$R$2803,2,0),'AVB-BS'!$C$5:$S$29 ,LOOKUP(BM492,'AVB-BS'!$D$3:$S$3,'AVB-BS'!$D$1:$S$1) ,0 )   ,   IF('Vstupní data'!AI492&gt;0,'Vstupní data'!AI492,0))</f>
        <v>0</v>
      </c>
      <c r="BO492" s="69" t="str">
        <f aca="false">IF(BX492&gt;5,VLOOKUP(CONCATENATE(BK492,BN492),'Pril1-THLPa'!$H$6:$N$96,4,0),"")</f>
        <v/>
      </c>
      <c r="BP492" s="69" t="str">
        <f aca="false">IF(BX492&gt;5,VLOOKUP(CONCATENATE(BK492,BN492),'Pril1-THLPa'!$H$6:$N$96,5,0),"")</f>
        <v/>
      </c>
      <c r="BQ492" s="69" t="str">
        <f aca="false">IF(BX492&gt;5,VLOOKUP(CONCATENATE(BK492,BN492),'Pril1-THLPa'!$H$6:$N$96,6,0),"")</f>
        <v/>
      </c>
      <c r="BR492" s="69" t="str">
        <f aca="false">IF(BX492&gt;5,VLOOKUP(CONCATENATE(BK492,BN492),'Pril1-THLPa'!$H$6:$N$96,7,0),"")</f>
        <v/>
      </c>
      <c r="BS492" s="69" t="str">
        <f aca="false">IF(BX492&gt;5,VLOOKUP(CONCATENATE(BK492,BN492),'Pril1-THLPa'!$H$6:$O$96,8,0),"")</f>
        <v/>
      </c>
      <c r="BT492" s="69" t="str">
        <f aca="false">IF(BF492&gt;0, IF(BK492="smrk",  VLOOKUP(VLOOKUP(BD492,'Pril9-K3'!$L$8:$M$207,2,0),'Pril9-K3'!$A$8:$J$16,LOOKUP(BN492,'Pril9-K3'!$A$7:$J$7,'Pril9-K3'!$A$5:$J$5),0), IF(AND(BK492&lt;&gt;"smrk",'Vstupní data'!AK492&lt;&gt;""),'Vstupní data'!AK492,   VLOOKUP(VLOOKUP(BD492,'Pril9-K3'!$L$8:$M$207,2,0),'Pril9-K3'!$A$8:$J$16,LOOKUP(BN492,'Pril9-K3'!$A$7:$J$7,'Pril9-K3'!$A$5:$J$5),0)   )),   "")</f>
        <v/>
      </c>
      <c r="BV492" s="69" t="n">
        <f aca="false">'Vstupní data'!AJ492</f>
        <v>0</v>
      </c>
      <c r="BW492" s="69" t="n">
        <f aca="false">IF(BF492&gt;0,IF(J492&gt;0,J492,K492*H492/100),0)</f>
        <v>0</v>
      </c>
      <c r="BX492" s="69" t="n">
        <f aca="false">IF(BF492&gt;0,IF(BJ492&gt;BL492,BL492,BJ492),0)</f>
        <v>0</v>
      </c>
      <c r="BY492" s="69" t="n">
        <f aca="false">IF(BD492=0,0,IF(AND(BX492&gt;0,BX492&lt;=5),  IF(AND(BX492&gt;0,BX492&lt;=5),VLOOKUP(BK492,'Pril1-THLPa'!$A$6:$F$18,IF(AND(BX492&gt;0,BX492&lt;=5),LOOKUP(BX492,'Pril1-THLPa'!$B$5:$F$5,'Pril1-THLPa'!$B$4:$F$4),""),0),""),  IF(BX492&gt;5,BO492+BP492*(BX492-5)+BQ492*POWER(BX492-5,2)+BR492*POWER(BX492-5,3)+BS492*POWER(BX492-5,4),"")))</f>
        <v>0</v>
      </c>
      <c r="BZ492" s="69" t="n">
        <f aca="false">IF(BY492&gt;0,BY492*BI492/10*BW492*(100+BV492)/100,0)</f>
        <v>0</v>
      </c>
      <c r="CA492" s="69" t="n">
        <f aca="false">IF(BD492&gt;0,BX492-IF(BD492&gt;BX492,BX492,BD492),0)</f>
        <v>0</v>
      </c>
      <c r="CB492" s="69" t="n">
        <f aca="false">POWER(1.01,CA492)</f>
        <v>1</v>
      </c>
      <c r="CC492" s="69" t="n">
        <f aca="false">IF(BF492&gt;0,IF(BF492&gt;BH492,1,BF492/BH492),0)</f>
        <v>0</v>
      </c>
      <c r="CD492" s="72" t="n">
        <f aca="false">IF(BD492=0,0,IF(BF492&gt;0,ROUND(IF(CB492&lt;&gt;0,BZ492*BT492*1/CB492*CC492,0),0),0))</f>
        <v>0</v>
      </c>
      <c r="CE492" s="73" t="str">
        <f aca="false">IF(BF492&gt;0,IF(BF492&gt;BH492,CD492/BF492,CD492/BH492),"")</f>
        <v/>
      </c>
      <c r="CF492" s="69" t="n">
        <f aca="false">'Vstupní data'!AM492</f>
        <v>0</v>
      </c>
      <c r="CG492" s="69" t="n">
        <f aca="false">'Vstupní data'!AN492</f>
        <v>0</v>
      </c>
      <c r="CH492" s="69" t="n">
        <f aca="false">'Vstupní data'!AO492</f>
        <v>0</v>
      </c>
      <c r="CI492" s="69" t="n">
        <f aca="false">'Vstupní data'!AP492</f>
        <v>0</v>
      </c>
      <c r="CJ492" s="72" t="n">
        <f aca="false">ROUND(CH492*CI492,0)</f>
        <v>0</v>
      </c>
      <c r="CK492" s="74" t="str">
        <f aca="false">IF(OR(AA492&gt;0,BB492&gt;0,CD492&gt;0,CJ492&gt;0),AA492+BB492+CD492+CJ492,"")</f>
        <v/>
      </c>
    </row>
    <row r="493" customFormat="false" ht="12.8" hidden="false" customHeight="false" outlineLevel="0" collapsed="false">
      <c r="A493" s="66" t="n">
        <f aca="false">'Vstupní data'!A493</f>
        <v>0</v>
      </c>
      <c r="F493" s="66" t="str">
        <f aca="false">CONCATENATE('Vstupní data'!F493,'Vstupní data'!G493,'Vstupní data'!H493,'Vstupní data'!I493)</f>
        <v/>
      </c>
      <c r="G493" s="66"/>
      <c r="H493" s="66" t="n">
        <f aca="false">'Vstupní data'!K493</f>
        <v>0</v>
      </c>
      <c r="I493" s="66" t="n">
        <f aca="false">'Vstupní data'!L493</f>
        <v>0</v>
      </c>
      <c r="J493" s="66" t="n">
        <f aca="false">'Vstupní data'!K493*'Vstupní data'!M493/100</f>
        <v>0</v>
      </c>
      <c r="L493" s="66" t="n">
        <f aca="false">IF('Vstupní data'!N493="prostokořenný",0,IF('Vstupní data'!N493="krytokořenný","k",IF('Vstupní data'!N493="poloodrostky nebo odrostky, prostokořenné i krytokořenné","po",0)))</f>
        <v>0</v>
      </c>
      <c r="N493" s="66"/>
      <c r="O493" s="66" t="n">
        <f aca="false">'Vstupní data'!O493</f>
        <v>0</v>
      </c>
      <c r="P493" s="66" t="n">
        <f aca="false">IF(O493&gt;0,VLOOKUP(CONCATENATE(VLOOKUP(I493,'Pril3-drev'!$H$5:$K$83,4,0),"-",'Vstupní data'!R493),K2!$C$15:$D$23,2,0),0)</f>
        <v>0</v>
      </c>
      <c r="Q493" s="66" t="n">
        <f aca="false">IF(O493&gt;0,VLOOKUP(I493,'Pril3-drev'!$H$5:$I$83,2,0),0)</f>
        <v>0</v>
      </c>
      <c r="R493" s="66" t="n">
        <f aca="false">IF(Q493&gt;0,VLOOKUP(Q493,'Pril6-okus'!$A$5:$B$17,2,0),0)</f>
        <v>0</v>
      </c>
      <c r="S493" s="66" t="n">
        <f aca="false">IF(O493&gt;0,VLOOKUP(I493,'Pril3-drev'!$H$5:$J$83,3,0),0)</f>
        <v>0</v>
      </c>
      <c r="T493" s="66" t="str">
        <f aca="false">IF(O493&gt;0,IF(L493="k",0.9*VLOOKUP(S493,'ha-pocty-vyhl'!$A$5:$B$20,2,0),IF(L493="po",0.8*VLOOKUP(S493,'ha-pocty-vyhl'!$A$5:$B$20,2,0),VLOOKUP(S493,'ha-pocty-vyhl'!$A$5:$B$20,2,0))),"")</f>
        <v/>
      </c>
      <c r="U493" s="66" t="n">
        <f aca="false">'Vstupní data'!P493</f>
        <v>0</v>
      </c>
      <c r="V493" s="66" t="n">
        <f aca="false">IF(O493&gt;0,1.3*T493*1000*Z493/10000,0)</f>
        <v>0</v>
      </c>
      <c r="W493" s="66" t="n">
        <f aca="false">IF(O493&gt;0,1.3*T493*1000*Z493/10000,0)</f>
        <v>0</v>
      </c>
      <c r="X493" s="66" t="n">
        <f aca="false">IF(O493&gt;0,IF(O493&gt;V493,V493,O493),0)</f>
        <v>0</v>
      </c>
      <c r="Y493" s="66" t="n">
        <f aca="false">IF(O493&gt;0,IF(IF(U493&gt;W493,W493,U493)&lt;X493,W493,IF(U493&gt;W493,W493,U493)),0)</f>
        <v>0</v>
      </c>
      <c r="Z493" s="66" t="n">
        <f aca="false">IF(O493&gt;0,IF(J493&gt;0,J493,K493*H493/100),0)</f>
        <v>0</v>
      </c>
      <c r="AA493" s="67" t="n">
        <f aca="false">IF(O493&gt;0,CEILING(R493*P493*X493/Y493*Z493,1),0)</f>
        <v>0</v>
      </c>
      <c r="AB493" s="68" t="n">
        <f aca="false">IF(O493&gt;0,AA493/O493,0)</f>
        <v>0</v>
      </c>
      <c r="AC493" s="66" t="n">
        <f aca="false">'Vstupní data'!W493</f>
        <v>0</v>
      </c>
      <c r="AI493" s="66" t="str">
        <f aca="false">IF(OR('Vstupní data'!T493&gt;0,'Vstupní data'!U493&gt;0),VLOOKUP(I493,'Pril3-drev'!$H$5:$J$83,3,0),"")</f>
        <v/>
      </c>
      <c r="AJ493" s="66" t="n">
        <f aca="false">IF('Vstupní data'!V493="prostokořenný",0,IF('Vstupní data'!V493="krytokořenný","k",IF('Vstupní data'!V493="poloodrostky nebo odrostky, prostokořenné i krytokořenné","po",0)))</f>
        <v>0</v>
      </c>
      <c r="AK493" s="66" t="n">
        <f aca="false">IF(OR('Vstupní data'!T493&gt;0,'Vstupní data'!U493&gt;0),IF(AJ493="k",0.9*VLOOKUP(AI493,'ha-pocty-vyhl'!$A$5:$B$20,2,0),IF(AJ493="po",0.8*VLOOKUP(AI493,'ha-pocty-vyhl'!$A$5:$B$20,2,0),VLOOKUP(AI493,'ha-pocty-vyhl'!$A$5:$B$20,2,0))),0)</f>
        <v>0</v>
      </c>
      <c r="AL493" s="66" t="n">
        <f aca="false">IF(OR('Vstupní data'!T493&gt;0,'Vstupní data'!U493&gt;0),'Vstupní data'!K493*'Vstupní data'!M493/100,0)</f>
        <v>0</v>
      </c>
      <c r="AM493" s="66" t="n">
        <f aca="false">IF(OR('Vstupní data'!T493&gt;0,'Vstupní data'!U493&gt;0),IF('Vstupní data'!T493&gt;0,'Vstupní data'!T493,ROUND(10*'Vstupní data'!U493/AK493,0)),0)</f>
        <v>0</v>
      </c>
      <c r="AN493" s="69" t="n">
        <f aca="false">IF('Vstupní data'!T493&gt;0,   IF('Vstupní data'!T493&lt;=AL493,'Vstupní data'!T493,AL493),   IF(AM493&lt;AL493,AM493,AL493))</f>
        <v>0</v>
      </c>
      <c r="AO493" s="69" t="n">
        <f aca="false">'Vstupní data'!X493</f>
        <v>0</v>
      </c>
      <c r="AP493" s="66" t="n">
        <f aca="false">IF(OR('Vstupní data'!T493&gt;0,'Vstupní data'!U493&gt;0),IF(I493&lt;&gt;0,VLOOKUP(I493,'Pril3-drev'!$H$5:$I$83,2,0),0),0)</f>
        <v>0</v>
      </c>
      <c r="AQ493" s="66" t="n">
        <f aca="false">'Vstupní data'!Y493</f>
        <v>0</v>
      </c>
      <c r="AR493" s="66" t="str">
        <f aca="false">IF(AC493&gt;5,   IF('Vstupní data'!Y493&gt;0,   VLOOKUP(VLOOKUP(CONCATENATE(VLOOKUP(I493,'Pril3-drev'!$H$4:$L$83,5,0),AC493),'Pril3-drev'!$Q$4:$R$2803,2,0),'AVB-BS'!$C$5:$S$29 ,LOOKUP(AQ493,'AVB-BS'!$D$3:$S$3,'AVB-BS'!$D$1:$S$1) ,0 )   ,   IF('Vstupní data'!Z493&gt;0,'Vstupní data'!Z493,0)) , "")</f>
        <v/>
      </c>
      <c r="AS493" s="70" t="str">
        <f aca="false">IF(AC493&gt;5,VLOOKUP(CONCATENATE(AP493,AR493),'Pril1-THLPa'!$H$6:$N$96,4,0),"")</f>
        <v/>
      </c>
      <c r="AT493" s="70" t="str">
        <f aca="false">IF(AC493&gt;5,VLOOKUP(CONCATENATE(AP493,AR493),'Pril1-THLPa'!$H$6:$N$96,5,0),"")</f>
        <v/>
      </c>
      <c r="AU493" s="70" t="str">
        <f aca="false">IF(AC493&gt;5,VLOOKUP(CONCATENATE(AP493,AR493),'Pril1-THLPa'!$H$6:$N$96,6,0),"")</f>
        <v/>
      </c>
      <c r="AV493" s="70" t="str">
        <f aca="false">IF(AC493&gt;5,VLOOKUP(CONCATENATE(AP493,AR493),'Pril1-THLPa'!$H$6:$N$96,7,0),"")</f>
        <v/>
      </c>
      <c r="AW493" s="70" t="str">
        <f aca="false">IF(AC493&gt;5,VLOOKUP(CONCATENATE(AP493,AR493),'Pril1-THLPa'!$H$6:$O$96,8,0),"")</f>
        <v/>
      </c>
      <c r="AX493" s="66" t="n">
        <f aca="false">IF(AC493&gt;0,IF(AND(AC493&gt;0,AC493&lt;=5),VLOOKUP(AP493,'Pril1-THLPa'!$A$6:$F$18,LOOKUP(AC493,'Pril1-THLPa'!$B$5:$F$5,'Pril1-THLPa'!$B$4:$F$4),0),AS493+AT493*(AC493-5)+AU493*POWER(AC493-5,2)+AV493*POWER(AC493-5,3)+AW493*POWER(AC493-5,4)),0)</f>
        <v>0</v>
      </c>
      <c r="AY493" s="71"/>
      <c r="AZ493" s="66" t="n">
        <f aca="false">'Vstupní data'!AA493</f>
        <v>0</v>
      </c>
      <c r="BA493" s="66" t="n">
        <f aca="false">IF(OR('Vstupní data'!T493&gt;0,'Vstupní data'!U493&gt;0),IF(AC493&lt;&gt;"",AX493*AO493/10*(100+AZ493)/100,0),0)</f>
        <v>0</v>
      </c>
      <c r="BB493" s="67" t="n">
        <f aca="false">IF(AC493&lt;&gt;"",ROUND(BA493*AN493,0),0)</f>
        <v>0</v>
      </c>
      <c r="BC493" s="68" t="str">
        <f aca="false">IF(AE493&gt;0,BB493/AE493,"")</f>
        <v/>
      </c>
      <c r="BD493" s="66" t="n">
        <f aca="false">'Vstupní data'!AE493</f>
        <v>0</v>
      </c>
      <c r="BF493" s="66" t="n">
        <f aca="false">'Vstupní data'!AC493</f>
        <v>0</v>
      </c>
      <c r="BH493" s="66" t="n">
        <f aca="false">'Vstupní data'!AD493</f>
        <v>0</v>
      </c>
      <c r="BI493" s="66" t="n">
        <f aca="false">'Vstupní data'!AF493</f>
        <v>0</v>
      </c>
      <c r="BJ493" s="69" t="n">
        <f aca="false">'Vstupní data'!AG493</f>
        <v>0</v>
      </c>
      <c r="BK493" s="69" t="n">
        <f aca="false">IF(BF493&lt;&gt;0,VLOOKUP(I493,'Pril3-drev'!$H$5:$I$83,2,0),0)</f>
        <v>0</v>
      </c>
      <c r="BL493" s="69" t="n">
        <f aca="false">IF(BF493&lt;&gt;0,VLOOKUP(BK493,'Pril3-drev'!$A$5:$C$17,3,0),0)</f>
        <v>0</v>
      </c>
      <c r="BM493" s="69" t="n">
        <f aca="false">'Vstupní data'!AH493</f>
        <v>0</v>
      </c>
      <c r="BN493" s="69" t="n">
        <f aca="false">IF('Vstupní data'!AH493&gt;0,   VLOOKUP(VLOOKUP(CONCATENATE(VLOOKUP(I493,'Pril3-drev'!$H$4:$L$83,5,0),BD493),'Pril3-drev'!$Q$4:$R$2803,2,0),'AVB-BS'!$C$5:$S$29 ,LOOKUP(BM493,'AVB-BS'!$D$3:$S$3,'AVB-BS'!$D$1:$S$1) ,0 )   ,   IF('Vstupní data'!AI493&gt;0,'Vstupní data'!AI493,0))</f>
        <v>0</v>
      </c>
      <c r="BO493" s="69" t="str">
        <f aca="false">IF(BX493&gt;5,VLOOKUP(CONCATENATE(BK493,BN493),'Pril1-THLPa'!$H$6:$N$96,4,0),"")</f>
        <v/>
      </c>
      <c r="BP493" s="69" t="str">
        <f aca="false">IF(BX493&gt;5,VLOOKUP(CONCATENATE(BK493,BN493),'Pril1-THLPa'!$H$6:$N$96,5,0),"")</f>
        <v/>
      </c>
      <c r="BQ493" s="69" t="str">
        <f aca="false">IF(BX493&gt;5,VLOOKUP(CONCATENATE(BK493,BN493),'Pril1-THLPa'!$H$6:$N$96,6,0),"")</f>
        <v/>
      </c>
      <c r="BR493" s="69" t="str">
        <f aca="false">IF(BX493&gt;5,VLOOKUP(CONCATENATE(BK493,BN493),'Pril1-THLPa'!$H$6:$N$96,7,0),"")</f>
        <v/>
      </c>
      <c r="BS493" s="69" t="str">
        <f aca="false">IF(BX493&gt;5,VLOOKUP(CONCATENATE(BK493,BN493),'Pril1-THLPa'!$H$6:$O$96,8,0),"")</f>
        <v/>
      </c>
      <c r="BT493" s="69" t="str">
        <f aca="false">IF(BF493&gt;0, IF(BK493="smrk",  VLOOKUP(VLOOKUP(BD493,'Pril9-K3'!$L$8:$M$207,2,0),'Pril9-K3'!$A$8:$J$16,LOOKUP(BN493,'Pril9-K3'!$A$7:$J$7,'Pril9-K3'!$A$5:$J$5),0), IF(AND(BK493&lt;&gt;"smrk",'Vstupní data'!AK493&lt;&gt;""),'Vstupní data'!AK493,   VLOOKUP(VLOOKUP(BD493,'Pril9-K3'!$L$8:$M$207,2,0),'Pril9-K3'!$A$8:$J$16,LOOKUP(BN493,'Pril9-K3'!$A$7:$J$7,'Pril9-K3'!$A$5:$J$5),0)   )),   "")</f>
        <v/>
      </c>
      <c r="BV493" s="69" t="n">
        <f aca="false">'Vstupní data'!AJ493</f>
        <v>0</v>
      </c>
      <c r="BW493" s="69" t="n">
        <f aca="false">IF(BF493&gt;0,IF(J493&gt;0,J493,K493*H493/100),0)</f>
        <v>0</v>
      </c>
      <c r="BX493" s="69" t="n">
        <f aca="false">IF(BF493&gt;0,IF(BJ493&gt;BL493,BL493,BJ493),0)</f>
        <v>0</v>
      </c>
      <c r="BY493" s="69" t="n">
        <f aca="false">IF(BD493=0,0,IF(AND(BX493&gt;0,BX493&lt;=5),  IF(AND(BX493&gt;0,BX493&lt;=5),VLOOKUP(BK493,'Pril1-THLPa'!$A$6:$F$18,IF(AND(BX493&gt;0,BX493&lt;=5),LOOKUP(BX493,'Pril1-THLPa'!$B$5:$F$5,'Pril1-THLPa'!$B$4:$F$4),""),0),""),  IF(BX493&gt;5,BO493+BP493*(BX493-5)+BQ493*POWER(BX493-5,2)+BR493*POWER(BX493-5,3)+BS493*POWER(BX493-5,4),"")))</f>
        <v>0</v>
      </c>
      <c r="BZ493" s="69" t="n">
        <f aca="false">IF(BY493&gt;0,BY493*BI493/10*BW493*(100+BV493)/100,0)</f>
        <v>0</v>
      </c>
      <c r="CA493" s="69" t="n">
        <f aca="false">IF(BD493&gt;0,BX493-IF(BD493&gt;BX493,BX493,BD493),0)</f>
        <v>0</v>
      </c>
      <c r="CB493" s="69" t="n">
        <f aca="false">POWER(1.01,CA493)</f>
        <v>1</v>
      </c>
      <c r="CC493" s="69" t="n">
        <f aca="false">IF(BF493&gt;0,IF(BF493&gt;BH493,1,BF493/BH493),0)</f>
        <v>0</v>
      </c>
      <c r="CD493" s="72" t="n">
        <f aca="false">IF(BD493=0,0,IF(BF493&gt;0,ROUND(IF(CB493&lt;&gt;0,BZ493*BT493*1/CB493*CC493,0),0),0))</f>
        <v>0</v>
      </c>
      <c r="CE493" s="73" t="str">
        <f aca="false">IF(BF493&gt;0,IF(BF493&gt;BH493,CD493/BF493,CD493/BH493),"")</f>
        <v/>
      </c>
      <c r="CF493" s="69" t="n">
        <f aca="false">'Vstupní data'!AM493</f>
        <v>0</v>
      </c>
      <c r="CG493" s="69" t="n">
        <f aca="false">'Vstupní data'!AN493</f>
        <v>0</v>
      </c>
      <c r="CH493" s="69" t="n">
        <f aca="false">'Vstupní data'!AO493</f>
        <v>0</v>
      </c>
      <c r="CI493" s="69" t="n">
        <f aca="false">'Vstupní data'!AP493</f>
        <v>0</v>
      </c>
      <c r="CJ493" s="72" t="n">
        <f aca="false">ROUND(CH493*CI493,0)</f>
        <v>0</v>
      </c>
      <c r="CK493" s="74" t="str">
        <f aca="false">IF(OR(AA493&gt;0,BB493&gt;0,CD493&gt;0,CJ493&gt;0),AA493+BB493+CD493+CJ493,"")</f>
        <v/>
      </c>
    </row>
    <row r="494" customFormat="false" ht="12.8" hidden="false" customHeight="false" outlineLevel="0" collapsed="false">
      <c r="A494" s="66" t="n">
        <f aca="false">'Vstupní data'!A494</f>
        <v>0</v>
      </c>
      <c r="F494" s="66" t="str">
        <f aca="false">CONCATENATE('Vstupní data'!F494,'Vstupní data'!G494,'Vstupní data'!H494,'Vstupní data'!I494)</f>
        <v/>
      </c>
      <c r="G494" s="66"/>
      <c r="H494" s="66" t="n">
        <f aca="false">'Vstupní data'!K494</f>
        <v>0</v>
      </c>
      <c r="I494" s="66" t="n">
        <f aca="false">'Vstupní data'!L494</f>
        <v>0</v>
      </c>
      <c r="J494" s="66" t="n">
        <f aca="false">'Vstupní data'!K494*'Vstupní data'!M494/100</f>
        <v>0</v>
      </c>
      <c r="L494" s="66" t="n">
        <f aca="false">IF('Vstupní data'!N494="prostokořenný",0,IF('Vstupní data'!N494="krytokořenný","k",IF('Vstupní data'!N494="poloodrostky nebo odrostky, prostokořenné i krytokořenné","po",0)))</f>
        <v>0</v>
      </c>
      <c r="N494" s="66"/>
      <c r="O494" s="66" t="n">
        <f aca="false">'Vstupní data'!O494</f>
        <v>0</v>
      </c>
      <c r="P494" s="66" t="n">
        <f aca="false">IF(O494&gt;0,VLOOKUP(CONCATENATE(VLOOKUP(I494,'Pril3-drev'!$H$5:$K$83,4,0),"-",'Vstupní data'!R494),K2!$C$15:$D$23,2,0),0)</f>
        <v>0</v>
      </c>
      <c r="Q494" s="66" t="n">
        <f aca="false">IF(O494&gt;0,VLOOKUP(I494,'Pril3-drev'!$H$5:$I$83,2,0),0)</f>
        <v>0</v>
      </c>
      <c r="R494" s="66" t="n">
        <f aca="false">IF(Q494&gt;0,VLOOKUP(Q494,'Pril6-okus'!$A$5:$B$17,2,0),0)</f>
        <v>0</v>
      </c>
      <c r="S494" s="66" t="n">
        <f aca="false">IF(O494&gt;0,VLOOKUP(I494,'Pril3-drev'!$H$5:$J$83,3,0),0)</f>
        <v>0</v>
      </c>
      <c r="T494" s="66" t="str">
        <f aca="false">IF(O494&gt;0,IF(L494="k",0.9*VLOOKUP(S494,'ha-pocty-vyhl'!$A$5:$B$20,2,0),IF(L494="po",0.8*VLOOKUP(S494,'ha-pocty-vyhl'!$A$5:$B$20,2,0),VLOOKUP(S494,'ha-pocty-vyhl'!$A$5:$B$20,2,0))),"")</f>
        <v/>
      </c>
      <c r="U494" s="66" t="n">
        <f aca="false">'Vstupní data'!P494</f>
        <v>0</v>
      </c>
      <c r="V494" s="66" t="n">
        <f aca="false">IF(O494&gt;0,1.3*T494*1000*Z494/10000,0)</f>
        <v>0</v>
      </c>
      <c r="W494" s="66" t="n">
        <f aca="false">IF(O494&gt;0,1.3*T494*1000*Z494/10000,0)</f>
        <v>0</v>
      </c>
      <c r="X494" s="66" t="n">
        <f aca="false">IF(O494&gt;0,IF(O494&gt;V494,V494,O494),0)</f>
        <v>0</v>
      </c>
      <c r="Y494" s="66" t="n">
        <f aca="false">IF(O494&gt;0,IF(IF(U494&gt;W494,W494,U494)&lt;X494,W494,IF(U494&gt;W494,W494,U494)),0)</f>
        <v>0</v>
      </c>
      <c r="Z494" s="66" t="n">
        <f aca="false">IF(O494&gt;0,IF(J494&gt;0,J494,K494*H494/100),0)</f>
        <v>0</v>
      </c>
      <c r="AA494" s="67" t="n">
        <f aca="false">IF(O494&gt;0,CEILING(R494*P494*X494/Y494*Z494,1),0)</f>
        <v>0</v>
      </c>
      <c r="AB494" s="68" t="n">
        <f aca="false">IF(O494&gt;0,AA494/O494,0)</f>
        <v>0</v>
      </c>
      <c r="AC494" s="66" t="n">
        <f aca="false">'Vstupní data'!W494</f>
        <v>0</v>
      </c>
      <c r="AI494" s="66" t="str">
        <f aca="false">IF(OR('Vstupní data'!T494&gt;0,'Vstupní data'!U494&gt;0),VLOOKUP(I494,'Pril3-drev'!$H$5:$J$83,3,0),"")</f>
        <v/>
      </c>
      <c r="AJ494" s="66" t="n">
        <f aca="false">IF('Vstupní data'!V494="prostokořenný",0,IF('Vstupní data'!V494="krytokořenný","k",IF('Vstupní data'!V494="poloodrostky nebo odrostky, prostokořenné i krytokořenné","po",0)))</f>
        <v>0</v>
      </c>
      <c r="AK494" s="66" t="n">
        <f aca="false">IF(OR('Vstupní data'!T494&gt;0,'Vstupní data'!U494&gt;0),IF(AJ494="k",0.9*VLOOKUP(AI494,'ha-pocty-vyhl'!$A$5:$B$20,2,0),IF(AJ494="po",0.8*VLOOKUP(AI494,'ha-pocty-vyhl'!$A$5:$B$20,2,0),VLOOKUP(AI494,'ha-pocty-vyhl'!$A$5:$B$20,2,0))),0)</f>
        <v>0</v>
      </c>
      <c r="AL494" s="66" t="n">
        <f aca="false">IF(OR('Vstupní data'!T494&gt;0,'Vstupní data'!U494&gt;0),'Vstupní data'!K494*'Vstupní data'!M494/100,0)</f>
        <v>0</v>
      </c>
      <c r="AM494" s="66" t="n">
        <f aca="false">IF(OR('Vstupní data'!T494&gt;0,'Vstupní data'!U494&gt;0),IF('Vstupní data'!T494&gt;0,'Vstupní data'!T494,ROUND(10*'Vstupní data'!U494/AK494,0)),0)</f>
        <v>0</v>
      </c>
      <c r="AN494" s="69" t="n">
        <f aca="false">IF('Vstupní data'!T494&gt;0,   IF('Vstupní data'!T494&lt;=AL494,'Vstupní data'!T494,AL494),   IF(AM494&lt;AL494,AM494,AL494))</f>
        <v>0</v>
      </c>
      <c r="AO494" s="69" t="n">
        <f aca="false">'Vstupní data'!X494</f>
        <v>0</v>
      </c>
      <c r="AP494" s="66" t="n">
        <f aca="false">IF(OR('Vstupní data'!T494&gt;0,'Vstupní data'!U494&gt;0),IF(I494&lt;&gt;0,VLOOKUP(I494,'Pril3-drev'!$H$5:$I$83,2,0),0),0)</f>
        <v>0</v>
      </c>
      <c r="AQ494" s="66" t="n">
        <f aca="false">'Vstupní data'!Y494</f>
        <v>0</v>
      </c>
      <c r="AR494" s="66" t="str">
        <f aca="false">IF(AC494&gt;5,   IF('Vstupní data'!Y494&gt;0,   VLOOKUP(VLOOKUP(CONCATENATE(VLOOKUP(I494,'Pril3-drev'!$H$4:$L$83,5,0),AC494),'Pril3-drev'!$Q$4:$R$2803,2,0),'AVB-BS'!$C$5:$S$29 ,LOOKUP(AQ494,'AVB-BS'!$D$3:$S$3,'AVB-BS'!$D$1:$S$1) ,0 )   ,   IF('Vstupní data'!Z494&gt;0,'Vstupní data'!Z494,0)) , "")</f>
        <v/>
      </c>
      <c r="AS494" s="70" t="str">
        <f aca="false">IF(AC494&gt;5,VLOOKUP(CONCATENATE(AP494,AR494),'Pril1-THLPa'!$H$6:$N$96,4,0),"")</f>
        <v/>
      </c>
      <c r="AT494" s="70" t="str">
        <f aca="false">IF(AC494&gt;5,VLOOKUP(CONCATENATE(AP494,AR494),'Pril1-THLPa'!$H$6:$N$96,5,0),"")</f>
        <v/>
      </c>
      <c r="AU494" s="70" t="str">
        <f aca="false">IF(AC494&gt;5,VLOOKUP(CONCATENATE(AP494,AR494),'Pril1-THLPa'!$H$6:$N$96,6,0),"")</f>
        <v/>
      </c>
      <c r="AV494" s="70" t="str">
        <f aca="false">IF(AC494&gt;5,VLOOKUP(CONCATENATE(AP494,AR494),'Pril1-THLPa'!$H$6:$N$96,7,0),"")</f>
        <v/>
      </c>
      <c r="AW494" s="70" t="str">
        <f aca="false">IF(AC494&gt;5,VLOOKUP(CONCATENATE(AP494,AR494),'Pril1-THLPa'!$H$6:$O$96,8,0),"")</f>
        <v/>
      </c>
      <c r="AX494" s="66" t="n">
        <f aca="false">IF(AC494&gt;0,IF(AND(AC494&gt;0,AC494&lt;=5),VLOOKUP(AP494,'Pril1-THLPa'!$A$6:$F$18,LOOKUP(AC494,'Pril1-THLPa'!$B$5:$F$5,'Pril1-THLPa'!$B$4:$F$4),0),AS494+AT494*(AC494-5)+AU494*POWER(AC494-5,2)+AV494*POWER(AC494-5,3)+AW494*POWER(AC494-5,4)),0)</f>
        <v>0</v>
      </c>
      <c r="AY494" s="71"/>
      <c r="AZ494" s="66" t="n">
        <f aca="false">'Vstupní data'!AA494</f>
        <v>0</v>
      </c>
      <c r="BA494" s="66" t="n">
        <f aca="false">IF(OR('Vstupní data'!T494&gt;0,'Vstupní data'!U494&gt;0),IF(AC494&lt;&gt;"",AX494*AO494/10*(100+AZ494)/100,0),0)</f>
        <v>0</v>
      </c>
      <c r="BB494" s="67" t="n">
        <f aca="false">IF(AC494&lt;&gt;"",ROUND(BA494*AN494,0),0)</f>
        <v>0</v>
      </c>
      <c r="BC494" s="68" t="str">
        <f aca="false">IF(AE494&gt;0,BB494/AE494,"")</f>
        <v/>
      </c>
      <c r="BD494" s="66" t="n">
        <f aca="false">'Vstupní data'!AE494</f>
        <v>0</v>
      </c>
      <c r="BF494" s="66" t="n">
        <f aca="false">'Vstupní data'!AC494</f>
        <v>0</v>
      </c>
      <c r="BH494" s="66" t="n">
        <f aca="false">'Vstupní data'!AD494</f>
        <v>0</v>
      </c>
      <c r="BI494" s="66" t="n">
        <f aca="false">'Vstupní data'!AF494</f>
        <v>0</v>
      </c>
      <c r="BJ494" s="69" t="n">
        <f aca="false">'Vstupní data'!AG494</f>
        <v>0</v>
      </c>
      <c r="BK494" s="69" t="n">
        <f aca="false">IF(BF494&lt;&gt;0,VLOOKUP(I494,'Pril3-drev'!$H$5:$I$83,2,0),0)</f>
        <v>0</v>
      </c>
      <c r="BL494" s="69" t="n">
        <f aca="false">IF(BF494&lt;&gt;0,VLOOKUP(BK494,'Pril3-drev'!$A$5:$C$17,3,0),0)</f>
        <v>0</v>
      </c>
      <c r="BM494" s="69" t="n">
        <f aca="false">'Vstupní data'!AH494</f>
        <v>0</v>
      </c>
      <c r="BN494" s="69" t="n">
        <f aca="false">IF('Vstupní data'!AH494&gt;0,   VLOOKUP(VLOOKUP(CONCATENATE(VLOOKUP(I494,'Pril3-drev'!$H$4:$L$83,5,0),BD494),'Pril3-drev'!$Q$4:$R$2803,2,0),'AVB-BS'!$C$5:$S$29 ,LOOKUP(BM494,'AVB-BS'!$D$3:$S$3,'AVB-BS'!$D$1:$S$1) ,0 )   ,   IF('Vstupní data'!AI494&gt;0,'Vstupní data'!AI494,0))</f>
        <v>0</v>
      </c>
      <c r="BO494" s="69" t="str">
        <f aca="false">IF(BX494&gt;5,VLOOKUP(CONCATENATE(BK494,BN494),'Pril1-THLPa'!$H$6:$N$96,4,0),"")</f>
        <v/>
      </c>
      <c r="BP494" s="69" t="str">
        <f aca="false">IF(BX494&gt;5,VLOOKUP(CONCATENATE(BK494,BN494),'Pril1-THLPa'!$H$6:$N$96,5,0),"")</f>
        <v/>
      </c>
      <c r="BQ494" s="69" t="str">
        <f aca="false">IF(BX494&gt;5,VLOOKUP(CONCATENATE(BK494,BN494),'Pril1-THLPa'!$H$6:$N$96,6,0),"")</f>
        <v/>
      </c>
      <c r="BR494" s="69" t="str">
        <f aca="false">IF(BX494&gt;5,VLOOKUP(CONCATENATE(BK494,BN494),'Pril1-THLPa'!$H$6:$N$96,7,0),"")</f>
        <v/>
      </c>
      <c r="BS494" s="69" t="str">
        <f aca="false">IF(BX494&gt;5,VLOOKUP(CONCATENATE(BK494,BN494),'Pril1-THLPa'!$H$6:$O$96,8,0),"")</f>
        <v/>
      </c>
      <c r="BT494" s="69" t="str">
        <f aca="false">IF(BF494&gt;0, IF(BK494="smrk",  VLOOKUP(VLOOKUP(BD494,'Pril9-K3'!$L$8:$M$207,2,0),'Pril9-K3'!$A$8:$J$16,LOOKUP(BN494,'Pril9-K3'!$A$7:$J$7,'Pril9-K3'!$A$5:$J$5),0), IF(AND(BK494&lt;&gt;"smrk",'Vstupní data'!AK494&lt;&gt;""),'Vstupní data'!AK494,   VLOOKUP(VLOOKUP(BD494,'Pril9-K3'!$L$8:$M$207,2,0),'Pril9-K3'!$A$8:$J$16,LOOKUP(BN494,'Pril9-K3'!$A$7:$J$7,'Pril9-K3'!$A$5:$J$5),0)   )),   "")</f>
        <v/>
      </c>
      <c r="BV494" s="69" t="n">
        <f aca="false">'Vstupní data'!AJ494</f>
        <v>0</v>
      </c>
      <c r="BW494" s="69" t="n">
        <f aca="false">IF(BF494&gt;0,IF(J494&gt;0,J494,K494*H494/100),0)</f>
        <v>0</v>
      </c>
      <c r="BX494" s="69" t="n">
        <f aca="false">IF(BF494&gt;0,IF(BJ494&gt;BL494,BL494,BJ494),0)</f>
        <v>0</v>
      </c>
      <c r="BY494" s="69" t="n">
        <f aca="false">IF(BD494=0,0,IF(AND(BX494&gt;0,BX494&lt;=5),  IF(AND(BX494&gt;0,BX494&lt;=5),VLOOKUP(BK494,'Pril1-THLPa'!$A$6:$F$18,IF(AND(BX494&gt;0,BX494&lt;=5),LOOKUP(BX494,'Pril1-THLPa'!$B$5:$F$5,'Pril1-THLPa'!$B$4:$F$4),""),0),""),  IF(BX494&gt;5,BO494+BP494*(BX494-5)+BQ494*POWER(BX494-5,2)+BR494*POWER(BX494-5,3)+BS494*POWER(BX494-5,4),"")))</f>
        <v>0</v>
      </c>
      <c r="BZ494" s="69" t="n">
        <f aca="false">IF(BY494&gt;0,BY494*BI494/10*BW494*(100+BV494)/100,0)</f>
        <v>0</v>
      </c>
      <c r="CA494" s="69" t="n">
        <f aca="false">IF(BD494&gt;0,BX494-IF(BD494&gt;BX494,BX494,BD494),0)</f>
        <v>0</v>
      </c>
      <c r="CB494" s="69" t="n">
        <f aca="false">POWER(1.01,CA494)</f>
        <v>1</v>
      </c>
      <c r="CC494" s="69" t="n">
        <f aca="false">IF(BF494&gt;0,IF(BF494&gt;BH494,1,BF494/BH494),0)</f>
        <v>0</v>
      </c>
      <c r="CD494" s="72" t="n">
        <f aca="false">IF(BD494=0,0,IF(BF494&gt;0,ROUND(IF(CB494&lt;&gt;0,BZ494*BT494*1/CB494*CC494,0),0),0))</f>
        <v>0</v>
      </c>
      <c r="CE494" s="73" t="str">
        <f aca="false">IF(BF494&gt;0,IF(BF494&gt;BH494,CD494/BF494,CD494/BH494),"")</f>
        <v/>
      </c>
      <c r="CF494" s="69" t="n">
        <f aca="false">'Vstupní data'!AM494</f>
        <v>0</v>
      </c>
      <c r="CG494" s="69" t="n">
        <f aca="false">'Vstupní data'!AN494</f>
        <v>0</v>
      </c>
      <c r="CH494" s="69" t="n">
        <f aca="false">'Vstupní data'!AO494</f>
        <v>0</v>
      </c>
      <c r="CI494" s="69" t="n">
        <f aca="false">'Vstupní data'!AP494</f>
        <v>0</v>
      </c>
      <c r="CJ494" s="72" t="n">
        <f aca="false">ROUND(CH494*CI494,0)</f>
        <v>0</v>
      </c>
      <c r="CK494" s="74" t="str">
        <f aca="false">IF(OR(AA494&gt;0,BB494&gt;0,CD494&gt;0,CJ494&gt;0),AA494+BB494+CD494+CJ494,"")</f>
        <v/>
      </c>
    </row>
    <row r="495" customFormat="false" ht="12.8" hidden="false" customHeight="false" outlineLevel="0" collapsed="false">
      <c r="A495" s="66" t="n">
        <f aca="false">'Vstupní data'!A495</f>
        <v>0</v>
      </c>
      <c r="F495" s="66" t="str">
        <f aca="false">CONCATENATE('Vstupní data'!F495,'Vstupní data'!G495,'Vstupní data'!H495,'Vstupní data'!I495)</f>
        <v/>
      </c>
      <c r="G495" s="66"/>
      <c r="H495" s="66" t="n">
        <f aca="false">'Vstupní data'!K495</f>
        <v>0</v>
      </c>
      <c r="I495" s="66" t="n">
        <f aca="false">'Vstupní data'!L495</f>
        <v>0</v>
      </c>
      <c r="J495" s="66" t="n">
        <f aca="false">'Vstupní data'!K495*'Vstupní data'!M495/100</f>
        <v>0</v>
      </c>
      <c r="L495" s="66" t="n">
        <f aca="false">IF('Vstupní data'!N495="prostokořenný",0,IF('Vstupní data'!N495="krytokořenný","k",IF('Vstupní data'!N495="poloodrostky nebo odrostky, prostokořenné i krytokořenné","po",0)))</f>
        <v>0</v>
      </c>
      <c r="N495" s="66"/>
      <c r="O495" s="66" t="n">
        <f aca="false">'Vstupní data'!O495</f>
        <v>0</v>
      </c>
      <c r="P495" s="66" t="n">
        <f aca="false">IF(O495&gt;0,VLOOKUP(CONCATENATE(VLOOKUP(I495,'Pril3-drev'!$H$5:$K$83,4,0),"-",'Vstupní data'!R495),K2!$C$15:$D$23,2,0),0)</f>
        <v>0</v>
      </c>
      <c r="Q495" s="66" t="n">
        <f aca="false">IF(O495&gt;0,VLOOKUP(I495,'Pril3-drev'!$H$5:$I$83,2,0),0)</f>
        <v>0</v>
      </c>
      <c r="R495" s="66" t="n">
        <f aca="false">IF(Q495&gt;0,VLOOKUP(Q495,'Pril6-okus'!$A$5:$B$17,2,0),0)</f>
        <v>0</v>
      </c>
      <c r="S495" s="66" t="n">
        <f aca="false">IF(O495&gt;0,VLOOKUP(I495,'Pril3-drev'!$H$5:$J$83,3,0),0)</f>
        <v>0</v>
      </c>
      <c r="T495" s="66" t="str">
        <f aca="false">IF(O495&gt;0,IF(L495="k",0.9*VLOOKUP(S495,'ha-pocty-vyhl'!$A$5:$B$20,2,0),IF(L495="po",0.8*VLOOKUP(S495,'ha-pocty-vyhl'!$A$5:$B$20,2,0),VLOOKUP(S495,'ha-pocty-vyhl'!$A$5:$B$20,2,0))),"")</f>
        <v/>
      </c>
      <c r="U495" s="66" t="n">
        <f aca="false">'Vstupní data'!P495</f>
        <v>0</v>
      </c>
      <c r="V495" s="66" t="n">
        <f aca="false">IF(O495&gt;0,1.3*T495*1000*Z495/10000,0)</f>
        <v>0</v>
      </c>
      <c r="W495" s="66" t="n">
        <f aca="false">IF(O495&gt;0,1.3*T495*1000*Z495/10000,0)</f>
        <v>0</v>
      </c>
      <c r="X495" s="66" t="n">
        <f aca="false">IF(O495&gt;0,IF(O495&gt;V495,V495,O495),0)</f>
        <v>0</v>
      </c>
      <c r="Y495" s="66" t="n">
        <f aca="false">IF(O495&gt;0,IF(IF(U495&gt;W495,W495,U495)&lt;X495,W495,IF(U495&gt;W495,W495,U495)),0)</f>
        <v>0</v>
      </c>
      <c r="Z495" s="66" t="n">
        <f aca="false">IF(O495&gt;0,IF(J495&gt;0,J495,K495*H495/100),0)</f>
        <v>0</v>
      </c>
      <c r="AA495" s="67" t="n">
        <f aca="false">IF(O495&gt;0,CEILING(R495*P495*X495/Y495*Z495,1),0)</f>
        <v>0</v>
      </c>
      <c r="AB495" s="68" t="n">
        <f aca="false">IF(O495&gt;0,AA495/O495,0)</f>
        <v>0</v>
      </c>
      <c r="AC495" s="66" t="n">
        <f aca="false">'Vstupní data'!W495</f>
        <v>0</v>
      </c>
      <c r="AI495" s="66" t="str">
        <f aca="false">IF(OR('Vstupní data'!T495&gt;0,'Vstupní data'!U495&gt;0),VLOOKUP(I495,'Pril3-drev'!$H$5:$J$83,3,0),"")</f>
        <v/>
      </c>
      <c r="AJ495" s="66" t="n">
        <f aca="false">IF('Vstupní data'!V495="prostokořenný",0,IF('Vstupní data'!V495="krytokořenný","k",IF('Vstupní data'!V495="poloodrostky nebo odrostky, prostokořenné i krytokořenné","po",0)))</f>
        <v>0</v>
      </c>
      <c r="AK495" s="66" t="n">
        <f aca="false">IF(OR('Vstupní data'!T495&gt;0,'Vstupní data'!U495&gt;0),IF(AJ495="k",0.9*VLOOKUP(AI495,'ha-pocty-vyhl'!$A$5:$B$20,2,0),IF(AJ495="po",0.8*VLOOKUP(AI495,'ha-pocty-vyhl'!$A$5:$B$20,2,0),VLOOKUP(AI495,'ha-pocty-vyhl'!$A$5:$B$20,2,0))),0)</f>
        <v>0</v>
      </c>
      <c r="AL495" s="66" t="n">
        <f aca="false">IF(OR('Vstupní data'!T495&gt;0,'Vstupní data'!U495&gt;0),'Vstupní data'!K495*'Vstupní data'!M495/100,0)</f>
        <v>0</v>
      </c>
      <c r="AM495" s="66" t="n">
        <f aca="false">IF(OR('Vstupní data'!T495&gt;0,'Vstupní data'!U495&gt;0),IF('Vstupní data'!T495&gt;0,'Vstupní data'!T495,ROUND(10*'Vstupní data'!U495/AK495,0)),0)</f>
        <v>0</v>
      </c>
      <c r="AN495" s="69" t="n">
        <f aca="false">IF('Vstupní data'!T495&gt;0,   IF('Vstupní data'!T495&lt;=AL495,'Vstupní data'!T495,AL495),   IF(AM495&lt;AL495,AM495,AL495))</f>
        <v>0</v>
      </c>
      <c r="AO495" s="69" t="n">
        <f aca="false">'Vstupní data'!X495</f>
        <v>0</v>
      </c>
      <c r="AP495" s="66" t="n">
        <f aca="false">IF(OR('Vstupní data'!T495&gt;0,'Vstupní data'!U495&gt;0),IF(I495&lt;&gt;0,VLOOKUP(I495,'Pril3-drev'!$H$5:$I$83,2,0),0),0)</f>
        <v>0</v>
      </c>
      <c r="AQ495" s="66" t="n">
        <f aca="false">'Vstupní data'!Y495</f>
        <v>0</v>
      </c>
      <c r="AR495" s="66" t="str">
        <f aca="false">IF(AC495&gt;5,   IF('Vstupní data'!Y495&gt;0,   VLOOKUP(VLOOKUP(CONCATENATE(VLOOKUP(I495,'Pril3-drev'!$H$4:$L$83,5,0),AC495),'Pril3-drev'!$Q$4:$R$2803,2,0),'AVB-BS'!$C$5:$S$29 ,LOOKUP(AQ495,'AVB-BS'!$D$3:$S$3,'AVB-BS'!$D$1:$S$1) ,0 )   ,   IF('Vstupní data'!Z495&gt;0,'Vstupní data'!Z495,0)) , "")</f>
        <v/>
      </c>
      <c r="AS495" s="70" t="str">
        <f aca="false">IF(AC495&gt;5,VLOOKUP(CONCATENATE(AP495,AR495),'Pril1-THLPa'!$H$6:$N$96,4,0),"")</f>
        <v/>
      </c>
      <c r="AT495" s="70" t="str">
        <f aca="false">IF(AC495&gt;5,VLOOKUP(CONCATENATE(AP495,AR495),'Pril1-THLPa'!$H$6:$N$96,5,0),"")</f>
        <v/>
      </c>
      <c r="AU495" s="70" t="str">
        <f aca="false">IF(AC495&gt;5,VLOOKUP(CONCATENATE(AP495,AR495),'Pril1-THLPa'!$H$6:$N$96,6,0),"")</f>
        <v/>
      </c>
      <c r="AV495" s="70" t="str">
        <f aca="false">IF(AC495&gt;5,VLOOKUP(CONCATENATE(AP495,AR495),'Pril1-THLPa'!$H$6:$N$96,7,0),"")</f>
        <v/>
      </c>
      <c r="AW495" s="70" t="str">
        <f aca="false">IF(AC495&gt;5,VLOOKUP(CONCATENATE(AP495,AR495),'Pril1-THLPa'!$H$6:$O$96,8,0),"")</f>
        <v/>
      </c>
      <c r="AX495" s="66" t="n">
        <f aca="false">IF(AC495&gt;0,IF(AND(AC495&gt;0,AC495&lt;=5),VLOOKUP(AP495,'Pril1-THLPa'!$A$6:$F$18,LOOKUP(AC495,'Pril1-THLPa'!$B$5:$F$5,'Pril1-THLPa'!$B$4:$F$4),0),AS495+AT495*(AC495-5)+AU495*POWER(AC495-5,2)+AV495*POWER(AC495-5,3)+AW495*POWER(AC495-5,4)),0)</f>
        <v>0</v>
      </c>
      <c r="AY495" s="71"/>
      <c r="AZ495" s="66" t="n">
        <f aca="false">'Vstupní data'!AA495</f>
        <v>0</v>
      </c>
      <c r="BA495" s="66" t="n">
        <f aca="false">IF(OR('Vstupní data'!T495&gt;0,'Vstupní data'!U495&gt;0),IF(AC495&lt;&gt;"",AX495*AO495/10*(100+AZ495)/100,0),0)</f>
        <v>0</v>
      </c>
      <c r="BB495" s="67" t="n">
        <f aca="false">IF(AC495&lt;&gt;"",ROUND(BA495*AN495,0),0)</f>
        <v>0</v>
      </c>
      <c r="BC495" s="68" t="str">
        <f aca="false">IF(AE495&gt;0,BB495/AE495,"")</f>
        <v/>
      </c>
      <c r="BD495" s="66" t="n">
        <f aca="false">'Vstupní data'!AE495</f>
        <v>0</v>
      </c>
      <c r="BF495" s="66" t="n">
        <f aca="false">'Vstupní data'!AC495</f>
        <v>0</v>
      </c>
      <c r="BH495" s="66" t="n">
        <f aca="false">'Vstupní data'!AD495</f>
        <v>0</v>
      </c>
      <c r="BI495" s="66" t="n">
        <f aca="false">'Vstupní data'!AF495</f>
        <v>0</v>
      </c>
      <c r="BJ495" s="69" t="n">
        <f aca="false">'Vstupní data'!AG495</f>
        <v>0</v>
      </c>
      <c r="BK495" s="69" t="n">
        <f aca="false">IF(BF495&lt;&gt;0,VLOOKUP(I495,'Pril3-drev'!$H$5:$I$83,2,0),0)</f>
        <v>0</v>
      </c>
      <c r="BL495" s="69" t="n">
        <f aca="false">IF(BF495&lt;&gt;0,VLOOKUP(BK495,'Pril3-drev'!$A$5:$C$17,3,0),0)</f>
        <v>0</v>
      </c>
      <c r="BM495" s="69" t="n">
        <f aca="false">'Vstupní data'!AH495</f>
        <v>0</v>
      </c>
      <c r="BN495" s="69" t="n">
        <f aca="false">IF('Vstupní data'!AH495&gt;0,   VLOOKUP(VLOOKUP(CONCATENATE(VLOOKUP(I495,'Pril3-drev'!$H$4:$L$83,5,0),BD495),'Pril3-drev'!$Q$4:$R$2803,2,0),'AVB-BS'!$C$5:$S$29 ,LOOKUP(BM495,'AVB-BS'!$D$3:$S$3,'AVB-BS'!$D$1:$S$1) ,0 )   ,   IF('Vstupní data'!AI495&gt;0,'Vstupní data'!AI495,0))</f>
        <v>0</v>
      </c>
      <c r="BO495" s="69" t="str">
        <f aca="false">IF(BX495&gt;5,VLOOKUP(CONCATENATE(BK495,BN495),'Pril1-THLPa'!$H$6:$N$96,4,0),"")</f>
        <v/>
      </c>
      <c r="BP495" s="69" t="str">
        <f aca="false">IF(BX495&gt;5,VLOOKUP(CONCATENATE(BK495,BN495),'Pril1-THLPa'!$H$6:$N$96,5,0),"")</f>
        <v/>
      </c>
      <c r="BQ495" s="69" t="str">
        <f aca="false">IF(BX495&gt;5,VLOOKUP(CONCATENATE(BK495,BN495),'Pril1-THLPa'!$H$6:$N$96,6,0),"")</f>
        <v/>
      </c>
      <c r="BR495" s="69" t="str">
        <f aca="false">IF(BX495&gt;5,VLOOKUP(CONCATENATE(BK495,BN495),'Pril1-THLPa'!$H$6:$N$96,7,0),"")</f>
        <v/>
      </c>
      <c r="BS495" s="69" t="str">
        <f aca="false">IF(BX495&gt;5,VLOOKUP(CONCATENATE(BK495,BN495),'Pril1-THLPa'!$H$6:$O$96,8,0),"")</f>
        <v/>
      </c>
      <c r="BT495" s="69" t="str">
        <f aca="false">IF(BF495&gt;0, IF(BK495="smrk",  VLOOKUP(VLOOKUP(BD495,'Pril9-K3'!$L$8:$M$207,2,0),'Pril9-K3'!$A$8:$J$16,LOOKUP(BN495,'Pril9-K3'!$A$7:$J$7,'Pril9-K3'!$A$5:$J$5),0), IF(AND(BK495&lt;&gt;"smrk",'Vstupní data'!AK495&lt;&gt;""),'Vstupní data'!AK495,   VLOOKUP(VLOOKUP(BD495,'Pril9-K3'!$L$8:$M$207,2,0),'Pril9-K3'!$A$8:$J$16,LOOKUP(BN495,'Pril9-K3'!$A$7:$J$7,'Pril9-K3'!$A$5:$J$5),0)   )),   "")</f>
        <v/>
      </c>
      <c r="BV495" s="69" t="n">
        <f aca="false">'Vstupní data'!AJ495</f>
        <v>0</v>
      </c>
      <c r="BW495" s="69" t="n">
        <f aca="false">IF(BF495&gt;0,IF(J495&gt;0,J495,K495*H495/100),0)</f>
        <v>0</v>
      </c>
      <c r="BX495" s="69" t="n">
        <f aca="false">IF(BF495&gt;0,IF(BJ495&gt;BL495,BL495,BJ495),0)</f>
        <v>0</v>
      </c>
      <c r="BY495" s="69" t="n">
        <f aca="false">IF(BD495=0,0,IF(AND(BX495&gt;0,BX495&lt;=5),  IF(AND(BX495&gt;0,BX495&lt;=5),VLOOKUP(BK495,'Pril1-THLPa'!$A$6:$F$18,IF(AND(BX495&gt;0,BX495&lt;=5),LOOKUP(BX495,'Pril1-THLPa'!$B$5:$F$5,'Pril1-THLPa'!$B$4:$F$4),""),0),""),  IF(BX495&gt;5,BO495+BP495*(BX495-5)+BQ495*POWER(BX495-5,2)+BR495*POWER(BX495-5,3)+BS495*POWER(BX495-5,4),"")))</f>
        <v>0</v>
      </c>
      <c r="BZ495" s="69" t="n">
        <f aca="false">IF(BY495&gt;0,BY495*BI495/10*BW495*(100+BV495)/100,0)</f>
        <v>0</v>
      </c>
      <c r="CA495" s="69" t="n">
        <f aca="false">IF(BD495&gt;0,BX495-IF(BD495&gt;BX495,BX495,BD495),0)</f>
        <v>0</v>
      </c>
      <c r="CB495" s="69" t="n">
        <f aca="false">POWER(1.01,CA495)</f>
        <v>1</v>
      </c>
      <c r="CC495" s="69" t="n">
        <f aca="false">IF(BF495&gt;0,IF(BF495&gt;BH495,1,BF495/BH495),0)</f>
        <v>0</v>
      </c>
      <c r="CD495" s="72" t="n">
        <f aca="false">IF(BD495=0,0,IF(BF495&gt;0,ROUND(IF(CB495&lt;&gt;0,BZ495*BT495*1/CB495*CC495,0),0),0))</f>
        <v>0</v>
      </c>
      <c r="CE495" s="73" t="str">
        <f aca="false">IF(BF495&gt;0,IF(BF495&gt;BH495,CD495/BF495,CD495/BH495),"")</f>
        <v/>
      </c>
      <c r="CF495" s="69" t="n">
        <f aca="false">'Vstupní data'!AM495</f>
        <v>0</v>
      </c>
      <c r="CG495" s="69" t="n">
        <f aca="false">'Vstupní data'!AN495</f>
        <v>0</v>
      </c>
      <c r="CH495" s="69" t="n">
        <f aca="false">'Vstupní data'!AO495</f>
        <v>0</v>
      </c>
      <c r="CI495" s="69" t="n">
        <f aca="false">'Vstupní data'!AP495</f>
        <v>0</v>
      </c>
      <c r="CJ495" s="72" t="n">
        <f aca="false">ROUND(CH495*CI495,0)</f>
        <v>0</v>
      </c>
      <c r="CK495" s="74" t="str">
        <f aca="false">IF(OR(AA495&gt;0,BB495&gt;0,CD495&gt;0,CJ495&gt;0),AA495+BB495+CD495+CJ495,"")</f>
        <v/>
      </c>
    </row>
    <row r="496" customFormat="false" ht="12.8" hidden="false" customHeight="false" outlineLevel="0" collapsed="false">
      <c r="A496" s="66" t="n">
        <f aca="false">'Vstupní data'!A496</f>
        <v>0</v>
      </c>
      <c r="F496" s="66" t="str">
        <f aca="false">CONCATENATE('Vstupní data'!F496,'Vstupní data'!G496,'Vstupní data'!H496,'Vstupní data'!I496)</f>
        <v/>
      </c>
      <c r="G496" s="66"/>
      <c r="H496" s="66" t="n">
        <f aca="false">'Vstupní data'!K496</f>
        <v>0</v>
      </c>
      <c r="I496" s="66" t="n">
        <f aca="false">'Vstupní data'!L496</f>
        <v>0</v>
      </c>
      <c r="J496" s="66" t="n">
        <f aca="false">'Vstupní data'!K496*'Vstupní data'!M496/100</f>
        <v>0</v>
      </c>
      <c r="L496" s="66" t="n">
        <f aca="false">IF('Vstupní data'!N496="prostokořenný",0,IF('Vstupní data'!N496="krytokořenný","k",IF('Vstupní data'!N496="poloodrostky nebo odrostky, prostokořenné i krytokořenné","po",0)))</f>
        <v>0</v>
      </c>
      <c r="N496" s="66"/>
      <c r="O496" s="66" t="n">
        <f aca="false">'Vstupní data'!O496</f>
        <v>0</v>
      </c>
      <c r="P496" s="66" t="n">
        <f aca="false">IF(O496&gt;0,VLOOKUP(CONCATENATE(VLOOKUP(I496,'Pril3-drev'!$H$5:$K$83,4,0),"-",'Vstupní data'!R496),K2!$C$15:$D$23,2,0),0)</f>
        <v>0</v>
      </c>
      <c r="Q496" s="66" t="n">
        <f aca="false">IF(O496&gt;0,VLOOKUP(I496,'Pril3-drev'!$H$5:$I$83,2,0),0)</f>
        <v>0</v>
      </c>
      <c r="R496" s="66" t="n">
        <f aca="false">IF(Q496&gt;0,VLOOKUP(Q496,'Pril6-okus'!$A$5:$B$17,2,0),0)</f>
        <v>0</v>
      </c>
      <c r="S496" s="66" t="n">
        <f aca="false">IF(O496&gt;0,VLOOKUP(I496,'Pril3-drev'!$H$5:$J$83,3,0),0)</f>
        <v>0</v>
      </c>
      <c r="T496" s="66" t="str">
        <f aca="false">IF(O496&gt;0,IF(L496="k",0.9*VLOOKUP(S496,'ha-pocty-vyhl'!$A$5:$B$20,2,0),IF(L496="po",0.8*VLOOKUP(S496,'ha-pocty-vyhl'!$A$5:$B$20,2,0),VLOOKUP(S496,'ha-pocty-vyhl'!$A$5:$B$20,2,0))),"")</f>
        <v/>
      </c>
      <c r="U496" s="66" t="n">
        <f aca="false">'Vstupní data'!P496</f>
        <v>0</v>
      </c>
      <c r="V496" s="66" t="n">
        <f aca="false">IF(O496&gt;0,1.3*T496*1000*Z496/10000,0)</f>
        <v>0</v>
      </c>
      <c r="W496" s="66" t="n">
        <f aca="false">IF(O496&gt;0,1.3*T496*1000*Z496/10000,0)</f>
        <v>0</v>
      </c>
      <c r="X496" s="66" t="n">
        <f aca="false">IF(O496&gt;0,IF(O496&gt;V496,V496,O496),0)</f>
        <v>0</v>
      </c>
      <c r="Y496" s="66" t="n">
        <f aca="false">IF(O496&gt;0,IF(IF(U496&gt;W496,W496,U496)&lt;X496,W496,IF(U496&gt;W496,W496,U496)),0)</f>
        <v>0</v>
      </c>
      <c r="Z496" s="66" t="n">
        <f aca="false">IF(O496&gt;0,IF(J496&gt;0,J496,K496*H496/100),0)</f>
        <v>0</v>
      </c>
      <c r="AA496" s="67" t="n">
        <f aca="false">IF(O496&gt;0,CEILING(R496*P496*X496/Y496*Z496,1),0)</f>
        <v>0</v>
      </c>
      <c r="AB496" s="68" t="n">
        <f aca="false">IF(O496&gt;0,AA496/O496,0)</f>
        <v>0</v>
      </c>
      <c r="AC496" s="66" t="n">
        <f aca="false">'Vstupní data'!W496</f>
        <v>0</v>
      </c>
      <c r="AI496" s="66" t="str">
        <f aca="false">IF(OR('Vstupní data'!T496&gt;0,'Vstupní data'!U496&gt;0),VLOOKUP(I496,'Pril3-drev'!$H$5:$J$83,3,0),"")</f>
        <v/>
      </c>
      <c r="AJ496" s="66" t="n">
        <f aca="false">IF('Vstupní data'!V496="prostokořenný",0,IF('Vstupní data'!V496="krytokořenný","k",IF('Vstupní data'!V496="poloodrostky nebo odrostky, prostokořenné i krytokořenné","po",0)))</f>
        <v>0</v>
      </c>
      <c r="AK496" s="66" t="n">
        <f aca="false">IF(OR('Vstupní data'!T496&gt;0,'Vstupní data'!U496&gt;0),IF(AJ496="k",0.9*VLOOKUP(AI496,'ha-pocty-vyhl'!$A$5:$B$20,2,0),IF(AJ496="po",0.8*VLOOKUP(AI496,'ha-pocty-vyhl'!$A$5:$B$20,2,0),VLOOKUP(AI496,'ha-pocty-vyhl'!$A$5:$B$20,2,0))),0)</f>
        <v>0</v>
      </c>
      <c r="AL496" s="66" t="n">
        <f aca="false">IF(OR('Vstupní data'!T496&gt;0,'Vstupní data'!U496&gt;0),'Vstupní data'!K496*'Vstupní data'!M496/100,0)</f>
        <v>0</v>
      </c>
      <c r="AM496" s="66" t="n">
        <f aca="false">IF(OR('Vstupní data'!T496&gt;0,'Vstupní data'!U496&gt;0),IF('Vstupní data'!T496&gt;0,'Vstupní data'!T496,ROUND(10*'Vstupní data'!U496/AK496,0)),0)</f>
        <v>0</v>
      </c>
      <c r="AN496" s="69" t="n">
        <f aca="false">IF('Vstupní data'!T496&gt;0,   IF('Vstupní data'!T496&lt;=AL496,'Vstupní data'!T496,AL496),   IF(AM496&lt;AL496,AM496,AL496))</f>
        <v>0</v>
      </c>
      <c r="AO496" s="69" t="n">
        <f aca="false">'Vstupní data'!X496</f>
        <v>0</v>
      </c>
      <c r="AP496" s="66" t="n">
        <f aca="false">IF(OR('Vstupní data'!T496&gt;0,'Vstupní data'!U496&gt;0),IF(I496&lt;&gt;0,VLOOKUP(I496,'Pril3-drev'!$H$5:$I$83,2,0),0),0)</f>
        <v>0</v>
      </c>
      <c r="AQ496" s="66" t="n">
        <f aca="false">'Vstupní data'!Y496</f>
        <v>0</v>
      </c>
      <c r="AR496" s="66" t="str">
        <f aca="false">IF(AC496&gt;5,   IF('Vstupní data'!Y496&gt;0,   VLOOKUP(VLOOKUP(CONCATENATE(VLOOKUP(I496,'Pril3-drev'!$H$4:$L$83,5,0),AC496),'Pril3-drev'!$Q$4:$R$2803,2,0),'AVB-BS'!$C$5:$S$29 ,LOOKUP(AQ496,'AVB-BS'!$D$3:$S$3,'AVB-BS'!$D$1:$S$1) ,0 )   ,   IF('Vstupní data'!Z496&gt;0,'Vstupní data'!Z496,0)) , "")</f>
        <v/>
      </c>
      <c r="AS496" s="70" t="str">
        <f aca="false">IF(AC496&gt;5,VLOOKUP(CONCATENATE(AP496,AR496),'Pril1-THLPa'!$H$6:$N$96,4,0),"")</f>
        <v/>
      </c>
      <c r="AT496" s="70" t="str">
        <f aca="false">IF(AC496&gt;5,VLOOKUP(CONCATENATE(AP496,AR496),'Pril1-THLPa'!$H$6:$N$96,5,0),"")</f>
        <v/>
      </c>
      <c r="AU496" s="70" t="str">
        <f aca="false">IF(AC496&gt;5,VLOOKUP(CONCATENATE(AP496,AR496),'Pril1-THLPa'!$H$6:$N$96,6,0),"")</f>
        <v/>
      </c>
      <c r="AV496" s="70" t="str">
        <f aca="false">IF(AC496&gt;5,VLOOKUP(CONCATENATE(AP496,AR496),'Pril1-THLPa'!$H$6:$N$96,7,0),"")</f>
        <v/>
      </c>
      <c r="AW496" s="70" t="str">
        <f aca="false">IF(AC496&gt;5,VLOOKUP(CONCATENATE(AP496,AR496),'Pril1-THLPa'!$H$6:$O$96,8,0),"")</f>
        <v/>
      </c>
      <c r="AX496" s="66" t="n">
        <f aca="false">IF(AC496&gt;0,IF(AND(AC496&gt;0,AC496&lt;=5),VLOOKUP(AP496,'Pril1-THLPa'!$A$6:$F$18,LOOKUP(AC496,'Pril1-THLPa'!$B$5:$F$5,'Pril1-THLPa'!$B$4:$F$4),0),AS496+AT496*(AC496-5)+AU496*POWER(AC496-5,2)+AV496*POWER(AC496-5,3)+AW496*POWER(AC496-5,4)),0)</f>
        <v>0</v>
      </c>
      <c r="AY496" s="71"/>
      <c r="AZ496" s="66" t="n">
        <f aca="false">'Vstupní data'!AA496</f>
        <v>0</v>
      </c>
      <c r="BA496" s="66" t="n">
        <f aca="false">IF(OR('Vstupní data'!T496&gt;0,'Vstupní data'!U496&gt;0),IF(AC496&lt;&gt;"",AX496*AO496/10*(100+AZ496)/100,0),0)</f>
        <v>0</v>
      </c>
      <c r="BB496" s="67" t="n">
        <f aca="false">IF(AC496&lt;&gt;"",ROUND(BA496*AN496,0),0)</f>
        <v>0</v>
      </c>
      <c r="BC496" s="68" t="str">
        <f aca="false">IF(AE496&gt;0,BB496/AE496,"")</f>
        <v/>
      </c>
      <c r="BD496" s="66" t="n">
        <f aca="false">'Vstupní data'!AE496</f>
        <v>0</v>
      </c>
      <c r="BF496" s="66" t="n">
        <f aca="false">'Vstupní data'!AC496</f>
        <v>0</v>
      </c>
      <c r="BH496" s="66" t="n">
        <f aca="false">'Vstupní data'!AD496</f>
        <v>0</v>
      </c>
      <c r="BI496" s="66" t="n">
        <f aca="false">'Vstupní data'!AF496</f>
        <v>0</v>
      </c>
      <c r="BJ496" s="69" t="n">
        <f aca="false">'Vstupní data'!AG496</f>
        <v>0</v>
      </c>
      <c r="BK496" s="69" t="n">
        <f aca="false">IF(BF496&lt;&gt;0,VLOOKUP(I496,'Pril3-drev'!$H$5:$I$83,2,0),0)</f>
        <v>0</v>
      </c>
      <c r="BL496" s="69" t="n">
        <f aca="false">IF(BF496&lt;&gt;0,VLOOKUP(BK496,'Pril3-drev'!$A$5:$C$17,3,0),0)</f>
        <v>0</v>
      </c>
      <c r="BM496" s="69" t="n">
        <f aca="false">'Vstupní data'!AH496</f>
        <v>0</v>
      </c>
      <c r="BN496" s="69" t="n">
        <f aca="false">IF('Vstupní data'!AH496&gt;0,   VLOOKUP(VLOOKUP(CONCATENATE(VLOOKUP(I496,'Pril3-drev'!$H$4:$L$83,5,0),BD496),'Pril3-drev'!$Q$4:$R$2803,2,0),'AVB-BS'!$C$5:$S$29 ,LOOKUP(BM496,'AVB-BS'!$D$3:$S$3,'AVB-BS'!$D$1:$S$1) ,0 )   ,   IF('Vstupní data'!AI496&gt;0,'Vstupní data'!AI496,0))</f>
        <v>0</v>
      </c>
      <c r="BO496" s="69" t="str">
        <f aca="false">IF(BX496&gt;5,VLOOKUP(CONCATENATE(BK496,BN496),'Pril1-THLPa'!$H$6:$N$96,4,0),"")</f>
        <v/>
      </c>
      <c r="BP496" s="69" t="str">
        <f aca="false">IF(BX496&gt;5,VLOOKUP(CONCATENATE(BK496,BN496),'Pril1-THLPa'!$H$6:$N$96,5,0),"")</f>
        <v/>
      </c>
      <c r="BQ496" s="69" t="str">
        <f aca="false">IF(BX496&gt;5,VLOOKUP(CONCATENATE(BK496,BN496),'Pril1-THLPa'!$H$6:$N$96,6,0),"")</f>
        <v/>
      </c>
      <c r="BR496" s="69" t="str">
        <f aca="false">IF(BX496&gt;5,VLOOKUP(CONCATENATE(BK496,BN496),'Pril1-THLPa'!$H$6:$N$96,7,0),"")</f>
        <v/>
      </c>
      <c r="BS496" s="69" t="str">
        <f aca="false">IF(BX496&gt;5,VLOOKUP(CONCATENATE(BK496,BN496),'Pril1-THLPa'!$H$6:$O$96,8,0),"")</f>
        <v/>
      </c>
      <c r="BT496" s="69" t="str">
        <f aca="false">IF(BF496&gt;0, IF(BK496="smrk",  VLOOKUP(VLOOKUP(BD496,'Pril9-K3'!$L$8:$M$207,2,0),'Pril9-K3'!$A$8:$J$16,LOOKUP(BN496,'Pril9-K3'!$A$7:$J$7,'Pril9-K3'!$A$5:$J$5),0), IF(AND(BK496&lt;&gt;"smrk",'Vstupní data'!AK496&lt;&gt;""),'Vstupní data'!AK496,   VLOOKUP(VLOOKUP(BD496,'Pril9-K3'!$L$8:$M$207,2,0),'Pril9-K3'!$A$8:$J$16,LOOKUP(BN496,'Pril9-K3'!$A$7:$J$7,'Pril9-K3'!$A$5:$J$5),0)   )),   "")</f>
        <v/>
      </c>
      <c r="BV496" s="69" t="n">
        <f aca="false">'Vstupní data'!AJ496</f>
        <v>0</v>
      </c>
      <c r="BW496" s="69" t="n">
        <f aca="false">IF(BF496&gt;0,IF(J496&gt;0,J496,K496*H496/100),0)</f>
        <v>0</v>
      </c>
      <c r="BX496" s="69" t="n">
        <f aca="false">IF(BF496&gt;0,IF(BJ496&gt;BL496,BL496,BJ496),0)</f>
        <v>0</v>
      </c>
      <c r="BY496" s="69" t="n">
        <f aca="false">IF(BD496=0,0,IF(AND(BX496&gt;0,BX496&lt;=5),  IF(AND(BX496&gt;0,BX496&lt;=5),VLOOKUP(BK496,'Pril1-THLPa'!$A$6:$F$18,IF(AND(BX496&gt;0,BX496&lt;=5),LOOKUP(BX496,'Pril1-THLPa'!$B$5:$F$5,'Pril1-THLPa'!$B$4:$F$4),""),0),""),  IF(BX496&gt;5,BO496+BP496*(BX496-5)+BQ496*POWER(BX496-5,2)+BR496*POWER(BX496-5,3)+BS496*POWER(BX496-5,4),"")))</f>
        <v>0</v>
      </c>
      <c r="BZ496" s="69" t="n">
        <f aca="false">IF(BY496&gt;0,BY496*BI496/10*BW496*(100+BV496)/100,0)</f>
        <v>0</v>
      </c>
      <c r="CA496" s="69" t="n">
        <f aca="false">IF(BD496&gt;0,BX496-IF(BD496&gt;BX496,BX496,BD496),0)</f>
        <v>0</v>
      </c>
      <c r="CB496" s="69" t="n">
        <f aca="false">POWER(1.01,CA496)</f>
        <v>1</v>
      </c>
      <c r="CC496" s="69" t="n">
        <f aca="false">IF(BF496&gt;0,IF(BF496&gt;BH496,1,BF496/BH496),0)</f>
        <v>0</v>
      </c>
      <c r="CD496" s="72" t="n">
        <f aca="false">IF(BD496=0,0,IF(BF496&gt;0,ROUND(IF(CB496&lt;&gt;0,BZ496*BT496*1/CB496*CC496,0),0),0))</f>
        <v>0</v>
      </c>
      <c r="CE496" s="73" t="str">
        <f aca="false">IF(BF496&gt;0,IF(BF496&gt;BH496,CD496/BF496,CD496/BH496),"")</f>
        <v/>
      </c>
      <c r="CF496" s="69" t="n">
        <f aca="false">'Vstupní data'!AM496</f>
        <v>0</v>
      </c>
      <c r="CG496" s="69" t="n">
        <f aca="false">'Vstupní data'!AN496</f>
        <v>0</v>
      </c>
      <c r="CH496" s="69" t="n">
        <f aca="false">'Vstupní data'!AO496</f>
        <v>0</v>
      </c>
      <c r="CI496" s="69" t="n">
        <f aca="false">'Vstupní data'!AP496</f>
        <v>0</v>
      </c>
      <c r="CJ496" s="72" t="n">
        <f aca="false">ROUND(CH496*CI496,0)</f>
        <v>0</v>
      </c>
      <c r="CK496" s="74" t="str">
        <f aca="false">IF(OR(AA496&gt;0,BB496&gt;0,CD496&gt;0,CJ496&gt;0),AA496+BB496+CD496+CJ496,"")</f>
        <v/>
      </c>
    </row>
    <row r="497" customFormat="false" ht="12.8" hidden="false" customHeight="false" outlineLevel="0" collapsed="false">
      <c r="A497" s="66" t="n">
        <f aca="false">'Vstupní data'!A497</f>
        <v>0</v>
      </c>
      <c r="F497" s="66" t="str">
        <f aca="false">CONCATENATE('Vstupní data'!F497,'Vstupní data'!G497,'Vstupní data'!H497,'Vstupní data'!I497)</f>
        <v/>
      </c>
      <c r="G497" s="66"/>
      <c r="H497" s="66" t="n">
        <f aca="false">'Vstupní data'!K497</f>
        <v>0</v>
      </c>
      <c r="I497" s="66" t="n">
        <f aca="false">'Vstupní data'!L497</f>
        <v>0</v>
      </c>
      <c r="J497" s="66" t="n">
        <f aca="false">'Vstupní data'!K497*'Vstupní data'!M497/100</f>
        <v>0</v>
      </c>
      <c r="L497" s="66" t="n">
        <f aca="false">IF('Vstupní data'!N497="prostokořenný",0,IF('Vstupní data'!N497="krytokořenný","k",IF('Vstupní data'!N497="poloodrostky nebo odrostky, prostokořenné i krytokořenné","po",0)))</f>
        <v>0</v>
      </c>
      <c r="N497" s="66"/>
      <c r="O497" s="66" t="n">
        <f aca="false">'Vstupní data'!O497</f>
        <v>0</v>
      </c>
      <c r="P497" s="66" t="n">
        <f aca="false">IF(O497&gt;0,VLOOKUP(CONCATENATE(VLOOKUP(I497,'Pril3-drev'!$H$5:$K$83,4,0),"-",'Vstupní data'!R497),K2!$C$15:$D$23,2,0),0)</f>
        <v>0</v>
      </c>
      <c r="Q497" s="66" t="n">
        <f aca="false">IF(O497&gt;0,VLOOKUP(I497,'Pril3-drev'!$H$5:$I$83,2,0),0)</f>
        <v>0</v>
      </c>
      <c r="R497" s="66" t="n">
        <f aca="false">IF(Q497&gt;0,VLOOKUP(Q497,'Pril6-okus'!$A$5:$B$17,2,0),0)</f>
        <v>0</v>
      </c>
      <c r="S497" s="66" t="n">
        <f aca="false">IF(O497&gt;0,VLOOKUP(I497,'Pril3-drev'!$H$5:$J$83,3,0),0)</f>
        <v>0</v>
      </c>
      <c r="T497" s="66" t="str">
        <f aca="false">IF(O497&gt;0,IF(L497="k",0.9*VLOOKUP(S497,'ha-pocty-vyhl'!$A$5:$B$20,2,0),IF(L497="po",0.8*VLOOKUP(S497,'ha-pocty-vyhl'!$A$5:$B$20,2,0),VLOOKUP(S497,'ha-pocty-vyhl'!$A$5:$B$20,2,0))),"")</f>
        <v/>
      </c>
      <c r="U497" s="66" t="n">
        <f aca="false">'Vstupní data'!P497</f>
        <v>0</v>
      </c>
      <c r="V497" s="66" t="n">
        <f aca="false">IF(O497&gt;0,1.3*T497*1000*Z497/10000,0)</f>
        <v>0</v>
      </c>
      <c r="W497" s="66" t="n">
        <f aca="false">IF(O497&gt;0,1.3*T497*1000*Z497/10000,0)</f>
        <v>0</v>
      </c>
      <c r="X497" s="66" t="n">
        <f aca="false">IF(O497&gt;0,IF(O497&gt;V497,V497,O497),0)</f>
        <v>0</v>
      </c>
      <c r="Y497" s="66" t="n">
        <f aca="false">IF(O497&gt;0,IF(IF(U497&gt;W497,W497,U497)&lt;X497,W497,IF(U497&gt;W497,W497,U497)),0)</f>
        <v>0</v>
      </c>
      <c r="Z497" s="66" t="n">
        <f aca="false">IF(O497&gt;0,IF(J497&gt;0,J497,K497*H497/100),0)</f>
        <v>0</v>
      </c>
      <c r="AA497" s="67" t="n">
        <f aca="false">IF(O497&gt;0,CEILING(R497*P497*X497/Y497*Z497,1),0)</f>
        <v>0</v>
      </c>
      <c r="AB497" s="68" t="n">
        <f aca="false">IF(O497&gt;0,AA497/O497,0)</f>
        <v>0</v>
      </c>
      <c r="AC497" s="66" t="n">
        <f aca="false">'Vstupní data'!W497</f>
        <v>0</v>
      </c>
      <c r="AI497" s="66" t="str">
        <f aca="false">IF(OR('Vstupní data'!T497&gt;0,'Vstupní data'!U497&gt;0),VLOOKUP(I497,'Pril3-drev'!$H$5:$J$83,3,0),"")</f>
        <v/>
      </c>
      <c r="AJ497" s="66" t="n">
        <f aca="false">IF('Vstupní data'!V497="prostokořenný",0,IF('Vstupní data'!V497="krytokořenný","k",IF('Vstupní data'!V497="poloodrostky nebo odrostky, prostokořenné i krytokořenné","po",0)))</f>
        <v>0</v>
      </c>
      <c r="AK497" s="66" t="n">
        <f aca="false">IF(OR('Vstupní data'!T497&gt;0,'Vstupní data'!U497&gt;0),IF(AJ497="k",0.9*VLOOKUP(AI497,'ha-pocty-vyhl'!$A$5:$B$20,2,0),IF(AJ497="po",0.8*VLOOKUP(AI497,'ha-pocty-vyhl'!$A$5:$B$20,2,0),VLOOKUP(AI497,'ha-pocty-vyhl'!$A$5:$B$20,2,0))),0)</f>
        <v>0</v>
      </c>
      <c r="AL497" s="66" t="n">
        <f aca="false">IF(OR('Vstupní data'!T497&gt;0,'Vstupní data'!U497&gt;0),'Vstupní data'!K497*'Vstupní data'!M497/100,0)</f>
        <v>0</v>
      </c>
      <c r="AM497" s="66" t="n">
        <f aca="false">IF(OR('Vstupní data'!T497&gt;0,'Vstupní data'!U497&gt;0),IF('Vstupní data'!T497&gt;0,'Vstupní data'!T497,ROUND(10*'Vstupní data'!U497/AK497,0)),0)</f>
        <v>0</v>
      </c>
      <c r="AN497" s="69" t="n">
        <f aca="false">IF('Vstupní data'!T497&gt;0,   IF('Vstupní data'!T497&lt;=AL497,'Vstupní data'!T497,AL497),   IF(AM497&lt;AL497,AM497,AL497))</f>
        <v>0</v>
      </c>
      <c r="AO497" s="69" t="n">
        <f aca="false">'Vstupní data'!X497</f>
        <v>0</v>
      </c>
      <c r="AP497" s="66" t="n">
        <f aca="false">IF(OR('Vstupní data'!T497&gt;0,'Vstupní data'!U497&gt;0),IF(I497&lt;&gt;0,VLOOKUP(I497,'Pril3-drev'!$H$5:$I$83,2,0),0),0)</f>
        <v>0</v>
      </c>
      <c r="AQ497" s="66" t="n">
        <f aca="false">'Vstupní data'!Y497</f>
        <v>0</v>
      </c>
      <c r="AR497" s="66" t="str">
        <f aca="false">IF(AC497&gt;5,   IF('Vstupní data'!Y497&gt;0,   VLOOKUP(VLOOKUP(CONCATENATE(VLOOKUP(I497,'Pril3-drev'!$H$4:$L$83,5,0),AC497),'Pril3-drev'!$Q$4:$R$2803,2,0),'AVB-BS'!$C$5:$S$29 ,LOOKUP(AQ497,'AVB-BS'!$D$3:$S$3,'AVB-BS'!$D$1:$S$1) ,0 )   ,   IF('Vstupní data'!Z497&gt;0,'Vstupní data'!Z497,0)) , "")</f>
        <v/>
      </c>
      <c r="AS497" s="70" t="str">
        <f aca="false">IF(AC497&gt;5,VLOOKUP(CONCATENATE(AP497,AR497),'Pril1-THLPa'!$H$6:$N$96,4,0),"")</f>
        <v/>
      </c>
      <c r="AT497" s="70" t="str">
        <f aca="false">IF(AC497&gt;5,VLOOKUP(CONCATENATE(AP497,AR497),'Pril1-THLPa'!$H$6:$N$96,5,0),"")</f>
        <v/>
      </c>
      <c r="AU497" s="70" t="str">
        <f aca="false">IF(AC497&gt;5,VLOOKUP(CONCATENATE(AP497,AR497),'Pril1-THLPa'!$H$6:$N$96,6,0),"")</f>
        <v/>
      </c>
      <c r="AV497" s="70" t="str">
        <f aca="false">IF(AC497&gt;5,VLOOKUP(CONCATENATE(AP497,AR497),'Pril1-THLPa'!$H$6:$N$96,7,0),"")</f>
        <v/>
      </c>
      <c r="AW497" s="70" t="str">
        <f aca="false">IF(AC497&gt;5,VLOOKUP(CONCATENATE(AP497,AR497),'Pril1-THLPa'!$H$6:$O$96,8,0),"")</f>
        <v/>
      </c>
      <c r="AX497" s="66" t="n">
        <f aca="false">IF(AC497&gt;0,IF(AND(AC497&gt;0,AC497&lt;=5),VLOOKUP(AP497,'Pril1-THLPa'!$A$6:$F$18,LOOKUP(AC497,'Pril1-THLPa'!$B$5:$F$5,'Pril1-THLPa'!$B$4:$F$4),0),AS497+AT497*(AC497-5)+AU497*POWER(AC497-5,2)+AV497*POWER(AC497-5,3)+AW497*POWER(AC497-5,4)),0)</f>
        <v>0</v>
      </c>
      <c r="AY497" s="71"/>
      <c r="AZ497" s="66" t="n">
        <f aca="false">'Vstupní data'!AA497</f>
        <v>0</v>
      </c>
      <c r="BA497" s="66" t="n">
        <f aca="false">IF(OR('Vstupní data'!T497&gt;0,'Vstupní data'!U497&gt;0),IF(AC497&lt;&gt;"",AX497*AO497/10*(100+AZ497)/100,0),0)</f>
        <v>0</v>
      </c>
      <c r="BB497" s="67" t="n">
        <f aca="false">IF(AC497&lt;&gt;"",ROUND(BA497*AN497,0),0)</f>
        <v>0</v>
      </c>
      <c r="BC497" s="68" t="str">
        <f aca="false">IF(AE497&gt;0,BB497/AE497,"")</f>
        <v/>
      </c>
      <c r="BD497" s="66" t="n">
        <f aca="false">'Vstupní data'!AE497</f>
        <v>0</v>
      </c>
      <c r="BF497" s="66" t="n">
        <f aca="false">'Vstupní data'!AC497</f>
        <v>0</v>
      </c>
      <c r="BH497" s="66" t="n">
        <f aca="false">'Vstupní data'!AD497</f>
        <v>0</v>
      </c>
      <c r="BI497" s="66" t="n">
        <f aca="false">'Vstupní data'!AF497</f>
        <v>0</v>
      </c>
      <c r="BJ497" s="69" t="n">
        <f aca="false">'Vstupní data'!AG497</f>
        <v>0</v>
      </c>
      <c r="BK497" s="69" t="n">
        <f aca="false">IF(BF497&lt;&gt;0,VLOOKUP(I497,'Pril3-drev'!$H$5:$I$83,2,0),0)</f>
        <v>0</v>
      </c>
      <c r="BL497" s="69" t="n">
        <f aca="false">IF(BF497&lt;&gt;0,VLOOKUP(BK497,'Pril3-drev'!$A$5:$C$17,3,0),0)</f>
        <v>0</v>
      </c>
      <c r="BM497" s="69" t="n">
        <f aca="false">'Vstupní data'!AH497</f>
        <v>0</v>
      </c>
      <c r="BN497" s="69" t="n">
        <f aca="false">IF('Vstupní data'!AH497&gt;0,   VLOOKUP(VLOOKUP(CONCATENATE(VLOOKUP(I497,'Pril3-drev'!$H$4:$L$83,5,0),BD497),'Pril3-drev'!$Q$4:$R$2803,2,0),'AVB-BS'!$C$5:$S$29 ,LOOKUP(BM497,'AVB-BS'!$D$3:$S$3,'AVB-BS'!$D$1:$S$1) ,0 )   ,   IF('Vstupní data'!AI497&gt;0,'Vstupní data'!AI497,0))</f>
        <v>0</v>
      </c>
      <c r="BO497" s="69" t="str">
        <f aca="false">IF(BX497&gt;5,VLOOKUP(CONCATENATE(BK497,BN497),'Pril1-THLPa'!$H$6:$N$96,4,0),"")</f>
        <v/>
      </c>
      <c r="BP497" s="69" t="str">
        <f aca="false">IF(BX497&gt;5,VLOOKUP(CONCATENATE(BK497,BN497),'Pril1-THLPa'!$H$6:$N$96,5,0),"")</f>
        <v/>
      </c>
      <c r="BQ497" s="69" t="str">
        <f aca="false">IF(BX497&gt;5,VLOOKUP(CONCATENATE(BK497,BN497),'Pril1-THLPa'!$H$6:$N$96,6,0),"")</f>
        <v/>
      </c>
      <c r="BR497" s="69" t="str">
        <f aca="false">IF(BX497&gt;5,VLOOKUP(CONCATENATE(BK497,BN497),'Pril1-THLPa'!$H$6:$N$96,7,0),"")</f>
        <v/>
      </c>
      <c r="BS497" s="69" t="str">
        <f aca="false">IF(BX497&gt;5,VLOOKUP(CONCATENATE(BK497,BN497),'Pril1-THLPa'!$H$6:$O$96,8,0),"")</f>
        <v/>
      </c>
      <c r="BT497" s="69" t="str">
        <f aca="false">IF(BF497&gt;0, IF(BK497="smrk",  VLOOKUP(VLOOKUP(BD497,'Pril9-K3'!$L$8:$M$207,2,0),'Pril9-K3'!$A$8:$J$16,LOOKUP(BN497,'Pril9-K3'!$A$7:$J$7,'Pril9-K3'!$A$5:$J$5),0), IF(AND(BK497&lt;&gt;"smrk",'Vstupní data'!AK497&lt;&gt;""),'Vstupní data'!AK497,   VLOOKUP(VLOOKUP(BD497,'Pril9-K3'!$L$8:$M$207,2,0),'Pril9-K3'!$A$8:$J$16,LOOKUP(BN497,'Pril9-K3'!$A$7:$J$7,'Pril9-K3'!$A$5:$J$5),0)   )),   "")</f>
        <v/>
      </c>
      <c r="BV497" s="69" t="n">
        <f aca="false">'Vstupní data'!AJ497</f>
        <v>0</v>
      </c>
      <c r="BW497" s="69" t="n">
        <f aca="false">IF(BF497&gt;0,IF(J497&gt;0,J497,K497*H497/100),0)</f>
        <v>0</v>
      </c>
      <c r="BX497" s="69" t="n">
        <f aca="false">IF(BF497&gt;0,IF(BJ497&gt;BL497,BL497,BJ497),0)</f>
        <v>0</v>
      </c>
      <c r="BY497" s="69" t="n">
        <f aca="false">IF(BD497=0,0,IF(AND(BX497&gt;0,BX497&lt;=5),  IF(AND(BX497&gt;0,BX497&lt;=5),VLOOKUP(BK497,'Pril1-THLPa'!$A$6:$F$18,IF(AND(BX497&gt;0,BX497&lt;=5),LOOKUP(BX497,'Pril1-THLPa'!$B$5:$F$5,'Pril1-THLPa'!$B$4:$F$4),""),0),""),  IF(BX497&gt;5,BO497+BP497*(BX497-5)+BQ497*POWER(BX497-5,2)+BR497*POWER(BX497-5,3)+BS497*POWER(BX497-5,4),"")))</f>
        <v>0</v>
      </c>
      <c r="BZ497" s="69" t="n">
        <f aca="false">IF(BY497&gt;0,BY497*BI497/10*BW497*(100+BV497)/100,0)</f>
        <v>0</v>
      </c>
      <c r="CA497" s="69" t="n">
        <f aca="false">IF(BD497&gt;0,BX497-IF(BD497&gt;BX497,BX497,BD497),0)</f>
        <v>0</v>
      </c>
      <c r="CB497" s="69" t="n">
        <f aca="false">POWER(1.01,CA497)</f>
        <v>1</v>
      </c>
      <c r="CC497" s="69" t="n">
        <f aca="false">IF(BF497&gt;0,IF(BF497&gt;BH497,1,BF497/BH497),0)</f>
        <v>0</v>
      </c>
      <c r="CD497" s="72" t="n">
        <f aca="false">IF(BD497=0,0,IF(BF497&gt;0,ROUND(IF(CB497&lt;&gt;0,BZ497*BT497*1/CB497*CC497,0),0),0))</f>
        <v>0</v>
      </c>
      <c r="CE497" s="73" t="str">
        <f aca="false">IF(BF497&gt;0,IF(BF497&gt;BH497,CD497/BF497,CD497/BH497),"")</f>
        <v/>
      </c>
      <c r="CF497" s="69" t="n">
        <f aca="false">'Vstupní data'!AM497</f>
        <v>0</v>
      </c>
      <c r="CG497" s="69" t="n">
        <f aca="false">'Vstupní data'!AN497</f>
        <v>0</v>
      </c>
      <c r="CH497" s="69" t="n">
        <f aca="false">'Vstupní data'!AO497</f>
        <v>0</v>
      </c>
      <c r="CI497" s="69" t="n">
        <f aca="false">'Vstupní data'!AP497</f>
        <v>0</v>
      </c>
      <c r="CJ497" s="72" t="n">
        <f aca="false">ROUND(CH497*CI497,0)</f>
        <v>0</v>
      </c>
      <c r="CK497" s="74" t="str">
        <f aca="false">IF(OR(AA497&gt;0,BB497&gt;0,CD497&gt;0,CJ497&gt;0),AA497+BB497+CD497+CJ497,"")</f>
        <v/>
      </c>
    </row>
    <row r="498" customFormat="false" ht="12.8" hidden="false" customHeight="false" outlineLevel="0" collapsed="false">
      <c r="A498" s="66" t="n">
        <f aca="false">'Vstupní data'!A498</f>
        <v>0</v>
      </c>
      <c r="F498" s="66" t="str">
        <f aca="false">CONCATENATE('Vstupní data'!F498,'Vstupní data'!G498,'Vstupní data'!H498,'Vstupní data'!I498)</f>
        <v/>
      </c>
      <c r="G498" s="66"/>
      <c r="H498" s="66" t="n">
        <f aca="false">'Vstupní data'!K498</f>
        <v>0</v>
      </c>
      <c r="I498" s="66" t="n">
        <f aca="false">'Vstupní data'!L498</f>
        <v>0</v>
      </c>
      <c r="J498" s="66" t="n">
        <f aca="false">'Vstupní data'!K498*'Vstupní data'!M498/100</f>
        <v>0</v>
      </c>
      <c r="L498" s="66" t="n">
        <f aca="false">IF('Vstupní data'!N498="prostokořenný",0,IF('Vstupní data'!N498="krytokořenný","k",IF('Vstupní data'!N498="poloodrostky nebo odrostky, prostokořenné i krytokořenné","po",0)))</f>
        <v>0</v>
      </c>
      <c r="N498" s="66"/>
      <c r="O498" s="66" t="n">
        <f aca="false">'Vstupní data'!O498</f>
        <v>0</v>
      </c>
      <c r="P498" s="66" t="n">
        <f aca="false">IF(O498&gt;0,VLOOKUP(CONCATENATE(VLOOKUP(I498,'Pril3-drev'!$H$5:$K$83,4,0),"-",'Vstupní data'!R498),K2!$C$15:$D$23,2,0),0)</f>
        <v>0</v>
      </c>
      <c r="Q498" s="66" t="n">
        <f aca="false">IF(O498&gt;0,VLOOKUP(I498,'Pril3-drev'!$H$5:$I$83,2,0),0)</f>
        <v>0</v>
      </c>
      <c r="R498" s="66" t="n">
        <f aca="false">IF(Q498&gt;0,VLOOKUP(Q498,'Pril6-okus'!$A$5:$B$17,2,0),0)</f>
        <v>0</v>
      </c>
      <c r="S498" s="66" t="n">
        <f aca="false">IF(O498&gt;0,VLOOKUP(I498,'Pril3-drev'!$H$5:$J$83,3,0),0)</f>
        <v>0</v>
      </c>
      <c r="T498" s="66" t="str">
        <f aca="false">IF(O498&gt;0,IF(L498="k",0.9*VLOOKUP(S498,'ha-pocty-vyhl'!$A$5:$B$20,2,0),IF(L498="po",0.8*VLOOKUP(S498,'ha-pocty-vyhl'!$A$5:$B$20,2,0),VLOOKUP(S498,'ha-pocty-vyhl'!$A$5:$B$20,2,0))),"")</f>
        <v/>
      </c>
      <c r="U498" s="66" t="n">
        <f aca="false">'Vstupní data'!P498</f>
        <v>0</v>
      </c>
      <c r="V498" s="66" t="n">
        <f aca="false">IF(O498&gt;0,1.3*T498*1000*Z498/10000,0)</f>
        <v>0</v>
      </c>
      <c r="W498" s="66" t="n">
        <f aca="false">IF(O498&gt;0,1.3*T498*1000*Z498/10000,0)</f>
        <v>0</v>
      </c>
      <c r="X498" s="66" t="n">
        <f aca="false">IF(O498&gt;0,IF(O498&gt;V498,V498,O498),0)</f>
        <v>0</v>
      </c>
      <c r="Y498" s="66" t="n">
        <f aca="false">IF(O498&gt;0,IF(IF(U498&gt;W498,W498,U498)&lt;X498,W498,IF(U498&gt;W498,W498,U498)),0)</f>
        <v>0</v>
      </c>
      <c r="Z498" s="66" t="n">
        <f aca="false">IF(O498&gt;0,IF(J498&gt;0,J498,K498*H498/100),0)</f>
        <v>0</v>
      </c>
      <c r="AA498" s="67" t="n">
        <f aca="false">IF(O498&gt;0,CEILING(R498*P498*X498/Y498*Z498,1),0)</f>
        <v>0</v>
      </c>
      <c r="AB498" s="68" t="n">
        <f aca="false">IF(O498&gt;0,AA498/O498,0)</f>
        <v>0</v>
      </c>
      <c r="AC498" s="66" t="n">
        <f aca="false">'Vstupní data'!W498</f>
        <v>0</v>
      </c>
      <c r="AI498" s="66" t="str">
        <f aca="false">IF(OR('Vstupní data'!T498&gt;0,'Vstupní data'!U498&gt;0),VLOOKUP(I498,'Pril3-drev'!$H$5:$J$83,3,0),"")</f>
        <v/>
      </c>
      <c r="AJ498" s="66" t="n">
        <f aca="false">IF('Vstupní data'!V498="prostokořenný",0,IF('Vstupní data'!V498="krytokořenný","k",IF('Vstupní data'!V498="poloodrostky nebo odrostky, prostokořenné i krytokořenné","po",0)))</f>
        <v>0</v>
      </c>
      <c r="AK498" s="66" t="n">
        <f aca="false">IF(OR('Vstupní data'!T498&gt;0,'Vstupní data'!U498&gt;0),IF(AJ498="k",0.9*VLOOKUP(AI498,'ha-pocty-vyhl'!$A$5:$B$20,2,0),IF(AJ498="po",0.8*VLOOKUP(AI498,'ha-pocty-vyhl'!$A$5:$B$20,2,0),VLOOKUP(AI498,'ha-pocty-vyhl'!$A$5:$B$20,2,0))),0)</f>
        <v>0</v>
      </c>
      <c r="AL498" s="66" t="n">
        <f aca="false">IF(OR('Vstupní data'!T498&gt;0,'Vstupní data'!U498&gt;0),'Vstupní data'!K498*'Vstupní data'!M498/100,0)</f>
        <v>0</v>
      </c>
      <c r="AM498" s="66" t="n">
        <f aca="false">IF(OR('Vstupní data'!T498&gt;0,'Vstupní data'!U498&gt;0),IF('Vstupní data'!T498&gt;0,'Vstupní data'!T498,ROUND(10*'Vstupní data'!U498/AK498,0)),0)</f>
        <v>0</v>
      </c>
      <c r="AN498" s="69" t="n">
        <f aca="false">IF('Vstupní data'!T498&gt;0,   IF('Vstupní data'!T498&lt;=AL498,'Vstupní data'!T498,AL498),   IF(AM498&lt;AL498,AM498,AL498))</f>
        <v>0</v>
      </c>
      <c r="AO498" s="69" t="n">
        <f aca="false">'Vstupní data'!X498</f>
        <v>0</v>
      </c>
      <c r="AP498" s="66" t="n">
        <f aca="false">IF(OR('Vstupní data'!T498&gt;0,'Vstupní data'!U498&gt;0),IF(I498&lt;&gt;0,VLOOKUP(I498,'Pril3-drev'!$H$5:$I$83,2,0),0),0)</f>
        <v>0</v>
      </c>
      <c r="AQ498" s="66" t="n">
        <f aca="false">'Vstupní data'!Y498</f>
        <v>0</v>
      </c>
      <c r="AR498" s="66" t="str">
        <f aca="false">IF(AC498&gt;5,   IF('Vstupní data'!Y498&gt;0,   VLOOKUP(VLOOKUP(CONCATENATE(VLOOKUP(I498,'Pril3-drev'!$H$4:$L$83,5,0),AC498),'Pril3-drev'!$Q$4:$R$2803,2,0),'AVB-BS'!$C$5:$S$29 ,LOOKUP(AQ498,'AVB-BS'!$D$3:$S$3,'AVB-BS'!$D$1:$S$1) ,0 )   ,   IF('Vstupní data'!Z498&gt;0,'Vstupní data'!Z498,0)) , "")</f>
        <v/>
      </c>
      <c r="AS498" s="70" t="str">
        <f aca="false">IF(AC498&gt;5,VLOOKUP(CONCATENATE(AP498,AR498),'Pril1-THLPa'!$H$6:$N$96,4,0),"")</f>
        <v/>
      </c>
      <c r="AT498" s="70" t="str">
        <f aca="false">IF(AC498&gt;5,VLOOKUP(CONCATENATE(AP498,AR498),'Pril1-THLPa'!$H$6:$N$96,5,0),"")</f>
        <v/>
      </c>
      <c r="AU498" s="70" t="str">
        <f aca="false">IF(AC498&gt;5,VLOOKUP(CONCATENATE(AP498,AR498),'Pril1-THLPa'!$H$6:$N$96,6,0),"")</f>
        <v/>
      </c>
      <c r="AV498" s="70" t="str">
        <f aca="false">IF(AC498&gt;5,VLOOKUP(CONCATENATE(AP498,AR498),'Pril1-THLPa'!$H$6:$N$96,7,0),"")</f>
        <v/>
      </c>
      <c r="AW498" s="70" t="str">
        <f aca="false">IF(AC498&gt;5,VLOOKUP(CONCATENATE(AP498,AR498),'Pril1-THLPa'!$H$6:$O$96,8,0),"")</f>
        <v/>
      </c>
      <c r="AX498" s="66" t="n">
        <f aca="false">IF(AC498&gt;0,IF(AND(AC498&gt;0,AC498&lt;=5),VLOOKUP(AP498,'Pril1-THLPa'!$A$6:$F$18,LOOKUP(AC498,'Pril1-THLPa'!$B$5:$F$5,'Pril1-THLPa'!$B$4:$F$4),0),AS498+AT498*(AC498-5)+AU498*POWER(AC498-5,2)+AV498*POWER(AC498-5,3)+AW498*POWER(AC498-5,4)),0)</f>
        <v>0</v>
      </c>
      <c r="AY498" s="71"/>
      <c r="AZ498" s="66" t="n">
        <f aca="false">'Vstupní data'!AA498</f>
        <v>0</v>
      </c>
      <c r="BA498" s="66" t="n">
        <f aca="false">IF(OR('Vstupní data'!T498&gt;0,'Vstupní data'!U498&gt;0),IF(AC498&lt;&gt;"",AX498*AO498/10*(100+AZ498)/100,0),0)</f>
        <v>0</v>
      </c>
      <c r="BB498" s="67" t="n">
        <f aca="false">IF(AC498&lt;&gt;"",ROUND(BA498*AN498,0),0)</f>
        <v>0</v>
      </c>
      <c r="BC498" s="68" t="str">
        <f aca="false">IF(AE498&gt;0,BB498/AE498,"")</f>
        <v/>
      </c>
      <c r="BD498" s="66" t="n">
        <f aca="false">'Vstupní data'!AE498</f>
        <v>0</v>
      </c>
      <c r="BF498" s="66" t="n">
        <f aca="false">'Vstupní data'!AC498</f>
        <v>0</v>
      </c>
      <c r="BH498" s="66" t="n">
        <f aca="false">'Vstupní data'!AD498</f>
        <v>0</v>
      </c>
      <c r="BI498" s="66" t="n">
        <f aca="false">'Vstupní data'!AF498</f>
        <v>0</v>
      </c>
      <c r="BJ498" s="69" t="n">
        <f aca="false">'Vstupní data'!AG498</f>
        <v>0</v>
      </c>
      <c r="BK498" s="69" t="n">
        <f aca="false">IF(BF498&lt;&gt;0,VLOOKUP(I498,'Pril3-drev'!$H$5:$I$83,2,0),0)</f>
        <v>0</v>
      </c>
      <c r="BL498" s="69" t="n">
        <f aca="false">IF(BF498&lt;&gt;0,VLOOKUP(BK498,'Pril3-drev'!$A$5:$C$17,3,0),0)</f>
        <v>0</v>
      </c>
      <c r="BM498" s="69" t="n">
        <f aca="false">'Vstupní data'!AH498</f>
        <v>0</v>
      </c>
      <c r="BN498" s="69" t="n">
        <f aca="false">IF('Vstupní data'!AH498&gt;0,   VLOOKUP(VLOOKUP(CONCATENATE(VLOOKUP(I498,'Pril3-drev'!$H$4:$L$83,5,0),BD498),'Pril3-drev'!$Q$4:$R$2803,2,0),'AVB-BS'!$C$5:$S$29 ,LOOKUP(BM498,'AVB-BS'!$D$3:$S$3,'AVB-BS'!$D$1:$S$1) ,0 )   ,   IF('Vstupní data'!AI498&gt;0,'Vstupní data'!AI498,0))</f>
        <v>0</v>
      </c>
      <c r="BO498" s="69" t="str">
        <f aca="false">IF(BX498&gt;5,VLOOKUP(CONCATENATE(BK498,BN498),'Pril1-THLPa'!$H$6:$N$96,4,0),"")</f>
        <v/>
      </c>
      <c r="BP498" s="69" t="str">
        <f aca="false">IF(BX498&gt;5,VLOOKUP(CONCATENATE(BK498,BN498),'Pril1-THLPa'!$H$6:$N$96,5,0),"")</f>
        <v/>
      </c>
      <c r="BQ498" s="69" t="str">
        <f aca="false">IF(BX498&gt;5,VLOOKUP(CONCATENATE(BK498,BN498),'Pril1-THLPa'!$H$6:$N$96,6,0),"")</f>
        <v/>
      </c>
      <c r="BR498" s="69" t="str">
        <f aca="false">IF(BX498&gt;5,VLOOKUP(CONCATENATE(BK498,BN498),'Pril1-THLPa'!$H$6:$N$96,7,0),"")</f>
        <v/>
      </c>
      <c r="BS498" s="69" t="str">
        <f aca="false">IF(BX498&gt;5,VLOOKUP(CONCATENATE(BK498,BN498),'Pril1-THLPa'!$H$6:$O$96,8,0),"")</f>
        <v/>
      </c>
      <c r="BT498" s="69" t="str">
        <f aca="false">IF(BF498&gt;0, IF(BK498="smrk",  VLOOKUP(VLOOKUP(BD498,'Pril9-K3'!$L$8:$M$207,2,0),'Pril9-K3'!$A$8:$J$16,LOOKUP(BN498,'Pril9-K3'!$A$7:$J$7,'Pril9-K3'!$A$5:$J$5),0), IF(AND(BK498&lt;&gt;"smrk",'Vstupní data'!AK498&lt;&gt;""),'Vstupní data'!AK498,   VLOOKUP(VLOOKUP(BD498,'Pril9-K3'!$L$8:$M$207,2,0),'Pril9-K3'!$A$8:$J$16,LOOKUP(BN498,'Pril9-K3'!$A$7:$J$7,'Pril9-K3'!$A$5:$J$5),0)   )),   "")</f>
        <v/>
      </c>
      <c r="BV498" s="69" t="n">
        <f aca="false">'Vstupní data'!AJ498</f>
        <v>0</v>
      </c>
      <c r="BW498" s="69" t="n">
        <f aca="false">IF(BF498&gt;0,IF(J498&gt;0,J498,K498*H498/100),0)</f>
        <v>0</v>
      </c>
      <c r="BX498" s="69" t="n">
        <f aca="false">IF(BF498&gt;0,IF(BJ498&gt;BL498,BL498,BJ498),0)</f>
        <v>0</v>
      </c>
      <c r="BY498" s="69" t="n">
        <f aca="false">IF(BD498=0,0,IF(AND(BX498&gt;0,BX498&lt;=5),  IF(AND(BX498&gt;0,BX498&lt;=5),VLOOKUP(BK498,'Pril1-THLPa'!$A$6:$F$18,IF(AND(BX498&gt;0,BX498&lt;=5),LOOKUP(BX498,'Pril1-THLPa'!$B$5:$F$5,'Pril1-THLPa'!$B$4:$F$4),""),0),""),  IF(BX498&gt;5,BO498+BP498*(BX498-5)+BQ498*POWER(BX498-5,2)+BR498*POWER(BX498-5,3)+BS498*POWER(BX498-5,4),"")))</f>
        <v>0</v>
      </c>
      <c r="BZ498" s="69" t="n">
        <f aca="false">IF(BY498&gt;0,BY498*BI498/10*BW498*(100+BV498)/100,0)</f>
        <v>0</v>
      </c>
      <c r="CA498" s="69" t="n">
        <f aca="false">IF(BD498&gt;0,BX498-IF(BD498&gt;BX498,BX498,BD498),0)</f>
        <v>0</v>
      </c>
      <c r="CB498" s="69" t="n">
        <f aca="false">POWER(1.01,CA498)</f>
        <v>1</v>
      </c>
      <c r="CC498" s="69" t="n">
        <f aca="false">IF(BF498&gt;0,IF(BF498&gt;BH498,1,BF498/BH498),0)</f>
        <v>0</v>
      </c>
      <c r="CD498" s="72" t="n">
        <f aca="false">IF(BD498=0,0,IF(BF498&gt;0,ROUND(IF(CB498&lt;&gt;0,BZ498*BT498*1/CB498*CC498,0),0),0))</f>
        <v>0</v>
      </c>
      <c r="CE498" s="73" t="str">
        <f aca="false">IF(BF498&gt;0,IF(BF498&gt;BH498,CD498/BF498,CD498/BH498),"")</f>
        <v/>
      </c>
      <c r="CF498" s="69" t="n">
        <f aca="false">'Vstupní data'!AM498</f>
        <v>0</v>
      </c>
      <c r="CG498" s="69" t="n">
        <f aca="false">'Vstupní data'!AN498</f>
        <v>0</v>
      </c>
      <c r="CH498" s="69" t="n">
        <f aca="false">'Vstupní data'!AO498</f>
        <v>0</v>
      </c>
      <c r="CI498" s="69" t="n">
        <f aca="false">'Vstupní data'!AP498</f>
        <v>0</v>
      </c>
      <c r="CJ498" s="72" t="n">
        <f aca="false">ROUND(CH498*CI498,0)</f>
        <v>0</v>
      </c>
      <c r="CK498" s="74" t="str">
        <f aca="false">IF(OR(AA498&gt;0,BB498&gt;0,CD498&gt;0,CJ498&gt;0),AA498+BB498+CD498+CJ498,"")</f>
        <v/>
      </c>
    </row>
    <row r="499" customFormat="false" ht="12.8" hidden="false" customHeight="false" outlineLevel="0" collapsed="false">
      <c r="A499" s="66" t="n">
        <f aca="false">'Vstupní data'!A499</f>
        <v>0</v>
      </c>
      <c r="F499" s="66" t="str">
        <f aca="false">CONCATENATE('Vstupní data'!F499,'Vstupní data'!G499,'Vstupní data'!H499,'Vstupní data'!I499)</f>
        <v/>
      </c>
      <c r="G499" s="66"/>
      <c r="H499" s="66" t="n">
        <f aca="false">'Vstupní data'!K499</f>
        <v>0</v>
      </c>
      <c r="I499" s="66" t="n">
        <f aca="false">'Vstupní data'!L499</f>
        <v>0</v>
      </c>
      <c r="J499" s="66" t="n">
        <f aca="false">'Vstupní data'!K499*'Vstupní data'!M499/100</f>
        <v>0</v>
      </c>
      <c r="L499" s="66" t="n">
        <f aca="false">IF('Vstupní data'!N499="prostokořenný",0,IF('Vstupní data'!N499="krytokořenný","k",IF('Vstupní data'!N499="poloodrostky nebo odrostky, prostokořenné i krytokořenné","po",0)))</f>
        <v>0</v>
      </c>
      <c r="N499" s="66"/>
      <c r="O499" s="66" t="n">
        <f aca="false">'Vstupní data'!O499</f>
        <v>0</v>
      </c>
      <c r="P499" s="66" t="n">
        <f aca="false">IF(O499&gt;0,VLOOKUP(CONCATENATE(VLOOKUP(I499,'Pril3-drev'!$H$5:$K$83,4,0),"-",'Vstupní data'!R499),K2!$C$15:$D$23,2,0),0)</f>
        <v>0</v>
      </c>
      <c r="Q499" s="66" t="n">
        <f aca="false">IF(O499&gt;0,VLOOKUP(I499,'Pril3-drev'!$H$5:$I$83,2,0),0)</f>
        <v>0</v>
      </c>
      <c r="R499" s="66" t="n">
        <f aca="false">IF(Q499&gt;0,VLOOKUP(Q499,'Pril6-okus'!$A$5:$B$17,2,0),0)</f>
        <v>0</v>
      </c>
      <c r="S499" s="66" t="n">
        <f aca="false">IF(O499&gt;0,VLOOKUP(I499,'Pril3-drev'!$H$5:$J$83,3,0),0)</f>
        <v>0</v>
      </c>
      <c r="T499" s="66" t="str">
        <f aca="false">IF(O499&gt;0,IF(L499="k",0.9*VLOOKUP(S499,'ha-pocty-vyhl'!$A$5:$B$20,2,0),IF(L499="po",0.8*VLOOKUP(S499,'ha-pocty-vyhl'!$A$5:$B$20,2,0),VLOOKUP(S499,'ha-pocty-vyhl'!$A$5:$B$20,2,0))),"")</f>
        <v/>
      </c>
      <c r="U499" s="66" t="n">
        <f aca="false">'Vstupní data'!P499</f>
        <v>0</v>
      </c>
      <c r="V499" s="66" t="n">
        <f aca="false">IF(O499&gt;0,1.3*T499*1000*Z499/10000,0)</f>
        <v>0</v>
      </c>
      <c r="W499" s="66" t="n">
        <f aca="false">IF(O499&gt;0,1.3*T499*1000*Z499/10000,0)</f>
        <v>0</v>
      </c>
      <c r="X499" s="66" t="n">
        <f aca="false">IF(O499&gt;0,IF(O499&gt;V499,V499,O499),0)</f>
        <v>0</v>
      </c>
      <c r="Y499" s="66" t="n">
        <f aca="false">IF(O499&gt;0,IF(IF(U499&gt;W499,W499,U499)&lt;X499,W499,IF(U499&gt;W499,W499,U499)),0)</f>
        <v>0</v>
      </c>
      <c r="Z499" s="66" t="n">
        <f aca="false">IF(O499&gt;0,IF(J499&gt;0,J499,K499*H499/100),0)</f>
        <v>0</v>
      </c>
      <c r="AA499" s="67" t="n">
        <f aca="false">IF(O499&gt;0,CEILING(R499*P499*X499/Y499*Z499,1),0)</f>
        <v>0</v>
      </c>
      <c r="AB499" s="68" t="n">
        <f aca="false">IF(O499&gt;0,AA499/O499,0)</f>
        <v>0</v>
      </c>
      <c r="AC499" s="66" t="n">
        <f aca="false">'Vstupní data'!W499</f>
        <v>0</v>
      </c>
      <c r="AI499" s="66" t="str">
        <f aca="false">IF(OR('Vstupní data'!T499&gt;0,'Vstupní data'!U499&gt;0),VLOOKUP(I499,'Pril3-drev'!$H$5:$J$83,3,0),"")</f>
        <v/>
      </c>
      <c r="AJ499" s="66" t="n">
        <f aca="false">IF('Vstupní data'!V499="prostokořenný",0,IF('Vstupní data'!V499="krytokořenný","k",IF('Vstupní data'!V499="poloodrostky nebo odrostky, prostokořenné i krytokořenné","po",0)))</f>
        <v>0</v>
      </c>
      <c r="AK499" s="66" t="n">
        <f aca="false">IF(OR('Vstupní data'!T499&gt;0,'Vstupní data'!U499&gt;0),IF(AJ499="k",0.9*VLOOKUP(AI499,'ha-pocty-vyhl'!$A$5:$B$20,2,0),IF(AJ499="po",0.8*VLOOKUP(AI499,'ha-pocty-vyhl'!$A$5:$B$20,2,0),VLOOKUP(AI499,'ha-pocty-vyhl'!$A$5:$B$20,2,0))),0)</f>
        <v>0</v>
      </c>
      <c r="AL499" s="66" t="n">
        <f aca="false">IF(OR('Vstupní data'!T499&gt;0,'Vstupní data'!U499&gt;0),'Vstupní data'!K499*'Vstupní data'!M499/100,0)</f>
        <v>0</v>
      </c>
      <c r="AM499" s="66" t="n">
        <f aca="false">IF(OR('Vstupní data'!T499&gt;0,'Vstupní data'!U499&gt;0),IF('Vstupní data'!T499&gt;0,'Vstupní data'!T499,ROUND(10*'Vstupní data'!U499/AK499,0)),0)</f>
        <v>0</v>
      </c>
      <c r="AN499" s="69" t="n">
        <f aca="false">IF('Vstupní data'!T499&gt;0,   IF('Vstupní data'!T499&lt;=AL499,'Vstupní data'!T499,AL499),   IF(AM499&lt;AL499,AM499,AL499))</f>
        <v>0</v>
      </c>
      <c r="AO499" s="69" t="n">
        <f aca="false">'Vstupní data'!X499</f>
        <v>0</v>
      </c>
      <c r="AP499" s="66" t="n">
        <f aca="false">IF(OR('Vstupní data'!T499&gt;0,'Vstupní data'!U499&gt;0),IF(I499&lt;&gt;0,VLOOKUP(I499,'Pril3-drev'!$H$5:$I$83,2,0),0),0)</f>
        <v>0</v>
      </c>
      <c r="AQ499" s="66" t="n">
        <f aca="false">'Vstupní data'!Y499</f>
        <v>0</v>
      </c>
      <c r="AR499" s="66" t="str">
        <f aca="false">IF(AC499&gt;5,   IF('Vstupní data'!Y499&gt;0,   VLOOKUP(VLOOKUP(CONCATENATE(VLOOKUP(I499,'Pril3-drev'!$H$4:$L$83,5,0),AC499),'Pril3-drev'!$Q$4:$R$2803,2,0),'AVB-BS'!$C$5:$S$29 ,LOOKUP(AQ499,'AVB-BS'!$D$3:$S$3,'AVB-BS'!$D$1:$S$1) ,0 )   ,   IF('Vstupní data'!Z499&gt;0,'Vstupní data'!Z499,0)) , "")</f>
        <v/>
      </c>
      <c r="AS499" s="70" t="str">
        <f aca="false">IF(AC499&gt;5,VLOOKUP(CONCATENATE(AP499,AR499),'Pril1-THLPa'!$H$6:$N$96,4,0),"")</f>
        <v/>
      </c>
      <c r="AT499" s="70" t="str">
        <f aca="false">IF(AC499&gt;5,VLOOKUP(CONCATENATE(AP499,AR499),'Pril1-THLPa'!$H$6:$N$96,5,0),"")</f>
        <v/>
      </c>
      <c r="AU499" s="70" t="str">
        <f aca="false">IF(AC499&gt;5,VLOOKUP(CONCATENATE(AP499,AR499),'Pril1-THLPa'!$H$6:$N$96,6,0),"")</f>
        <v/>
      </c>
      <c r="AV499" s="70" t="str">
        <f aca="false">IF(AC499&gt;5,VLOOKUP(CONCATENATE(AP499,AR499),'Pril1-THLPa'!$H$6:$N$96,7,0),"")</f>
        <v/>
      </c>
      <c r="AW499" s="70" t="str">
        <f aca="false">IF(AC499&gt;5,VLOOKUP(CONCATENATE(AP499,AR499),'Pril1-THLPa'!$H$6:$O$96,8,0),"")</f>
        <v/>
      </c>
      <c r="AX499" s="66" t="n">
        <f aca="false">IF(AC499&gt;0,IF(AND(AC499&gt;0,AC499&lt;=5),VLOOKUP(AP499,'Pril1-THLPa'!$A$6:$F$18,LOOKUP(AC499,'Pril1-THLPa'!$B$5:$F$5,'Pril1-THLPa'!$B$4:$F$4),0),AS499+AT499*(AC499-5)+AU499*POWER(AC499-5,2)+AV499*POWER(AC499-5,3)+AW499*POWER(AC499-5,4)),0)</f>
        <v>0</v>
      </c>
      <c r="AY499" s="71"/>
      <c r="AZ499" s="66" t="n">
        <f aca="false">'Vstupní data'!AA499</f>
        <v>0</v>
      </c>
      <c r="BA499" s="66" t="n">
        <f aca="false">IF(OR('Vstupní data'!T499&gt;0,'Vstupní data'!U499&gt;0),IF(AC499&lt;&gt;"",AX499*AO499/10*(100+AZ499)/100,0),0)</f>
        <v>0</v>
      </c>
      <c r="BB499" s="67" t="n">
        <f aca="false">IF(AC499&lt;&gt;"",ROUND(BA499*AN499,0),0)</f>
        <v>0</v>
      </c>
      <c r="BC499" s="68" t="str">
        <f aca="false">IF(AE499&gt;0,BB499/AE499,"")</f>
        <v/>
      </c>
      <c r="BD499" s="66" t="n">
        <f aca="false">'Vstupní data'!AE499</f>
        <v>0</v>
      </c>
      <c r="BF499" s="66" t="n">
        <f aca="false">'Vstupní data'!AC499</f>
        <v>0</v>
      </c>
      <c r="BH499" s="66" t="n">
        <f aca="false">'Vstupní data'!AD499</f>
        <v>0</v>
      </c>
      <c r="BI499" s="66" t="n">
        <f aca="false">'Vstupní data'!AF499</f>
        <v>0</v>
      </c>
      <c r="BJ499" s="69" t="n">
        <f aca="false">'Vstupní data'!AG499</f>
        <v>0</v>
      </c>
      <c r="BK499" s="69" t="n">
        <f aca="false">IF(BF499&lt;&gt;0,VLOOKUP(I499,'Pril3-drev'!$H$5:$I$83,2,0),0)</f>
        <v>0</v>
      </c>
      <c r="BL499" s="69" t="n">
        <f aca="false">IF(BF499&lt;&gt;0,VLOOKUP(BK499,'Pril3-drev'!$A$5:$C$17,3,0),0)</f>
        <v>0</v>
      </c>
      <c r="BM499" s="69" t="n">
        <f aca="false">'Vstupní data'!AH499</f>
        <v>0</v>
      </c>
      <c r="BN499" s="69" t="n">
        <f aca="false">IF('Vstupní data'!AH499&gt;0,   VLOOKUP(VLOOKUP(CONCATENATE(VLOOKUP(I499,'Pril3-drev'!$H$4:$L$83,5,0),BD499),'Pril3-drev'!$Q$4:$R$2803,2,0),'AVB-BS'!$C$5:$S$29 ,LOOKUP(BM499,'AVB-BS'!$D$3:$S$3,'AVB-BS'!$D$1:$S$1) ,0 )   ,   IF('Vstupní data'!AI499&gt;0,'Vstupní data'!AI499,0))</f>
        <v>0</v>
      </c>
      <c r="BO499" s="69" t="str">
        <f aca="false">IF(BX499&gt;5,VLOOKUP(CONCATENATE(BK499,BN499),'Pril1-THLPa'!$H$6:$N$96,4,0),"")</f>
        <v/>
      </c>
      <c r="BP499" s="69" t="str">
        <f aca="false">IF(BX499&gt;5,VLOOKUP(CONCATENATE(BK499,BN499),'Pril1-THLPa'!$H$6:$N$96,5,0),"")</f>
        <v/>
      </c>
      <c r="BQ499" s="69" t="str">
        <f aca="false">IF(BX499&gt;5,VLOOKUP(CONCATENATE(BK499,BN499),'Pril1-THLPa'!$H$6:$N$96,6,0),"")</f>
        <v/>
      </c>
      <c r="BR499" s="69" t="str">
        <f aca="false">IF(BX499&gt;5,VLOOKUP(CONCATENATE(BK499,BN499),'Pril1-THLPa'!$H$6:$N$96,7,0),"")</f>
        <v/>
      </c>
      <c r="BS499" s="69" t="str">
        <f aca="false">IF(BX499&gt;5,VLOOKUP(CONCATENATE(BK499,BN499),'Pril1-THLPa'!$H$6:$O$96,8,0),"")</f>
        <v/>
      </c>
      <c r="BT499" s="69" t="str">
        <f aca="false">IF(BF499&gt;0, IF(BK499="smrk",  VLOOKUP(VLOOKUP(BD499,'Pril9-K3'!$L$8:$M$207,2,0),'Pril9-K3'!$A$8:$J$16,LOOKUP(BN499,'Pril9-K3'!$A$7:$J$7,'Pril9-K3'!$A$5:$J$5),0), IF(AND(BK499&lt;&gt;"smrk",'Vstupní data'!AK499&lt;&gt;""),'Vstupní data'!AK499,   VLOOKUP(VLOOKUP(BD499,'Pril9-K3'!$L$8:$M$207,2,0),'Pril9-K3'!$A$8:$J$16,LOOKUP(BN499,'Pril9-K3'!$A$7:$J$7,'Pril9-K3'!$A$5:$J$5),0)   )),   "")</f>
        <v/>
      </c>
      <c r="BV499" s="69" t="n">
        <f aca="false">'Vstupní data'!AJ499</f>
        <v>0</v>
      </c>
      <c r="BW499" s="69" t="n">
        <f aca="false">IF(BF499&gt;0,IF(J499&gt;0,J499,K499*H499/100),0)</f>
        <v>0</v>
      </c>
      <c r="BX499" s="69" t="n">
        <f aca="false">IF(BF499&gt;0,IF(BJ499&gt;BL499,BL499,BJ499),0)</f>
        <v>0</v>
      </c>
      <c r="BY499" s="69" t="n">
        <f aca="false">IF(BD499=0,0,IF(AND(BX499&gt;0,BX499&lt;=5),  IF(AND(BX499&gt;0,BX499&lt;=5),VLOOKUP(BK499,'Pril1-THLPa'!$A$6:$F$18,IF(AND(BX499&gt;0,BX499&lt;=5),LOOKUP(BX499,'Pril1-THLPa'!$B$5:$F$5,'Pril1-THLPa'!$B$4:$F$4),""),0),""),  IF(BX499&gt;5,BO499+BP499*(BX499-5)+BQ499*POWER(BX499-5,2)+BR499*POWER(BX499-5,3)+BS499*POWER(BX499-5,4),"")))</f>
        <v>0</v>
      </c>
      <c r="BZ499" s="69" t="n">
        <f aca="false">IF(BY499&gt;0,BY499*BI499/10*BW499*(100+BV499)/100,0)</f>
        <v>0</v>
      </c>
      <c r="CA499" s="69" t="n">
        <f aca="false">IF(BD499&gt;0,BX499-IF(BD499&gt;BX499,BX499,BD499),0)</f>
        <v>0</v>
      </c>
      <c r="CB499" s="69" t="n">
        <f aca="false">POWER(1.01,CA499)</f>
        <v>1</v>
      </c>
      <c r="CC499" s="69" t="n">
        <f aca="false">IF(BF499&gt;0,IF(BF499&gt;BH499,1,BF499/BH499),0)</f>
        <v>0</v>
      </c>
      <c r="CD499" s="72" t="n">
        <f aca="false">IF(BD499=0,0,IF(BF499&gt;0,ROUND(IF(CB499&lt;&gt;0,BZ499*BT499*1/CB499*CC499,0),0),0))</f>
        <v>0</v>
      </c>
      <c r="CE499" s="73" t="str">
        <f aca="false">IF(BF499&gt;0,IF(BF499&gt;BH499,CD499/BF499,CD499/BH499),"")</f>
        <v/>
      </c>
      <c r="CF499" s="69" t="n">
        <f aca="false">'Vstupní data'!AM499</f>
        <v>0</v>
      </c>
      <c r="CG499" s="69" t="n">
        <f aca="false">'Vstupní data'!AN499</f>
        <v>0</v>
      </c>
      <c r="CH499" s="69" t="n">
        <f aca="false">'Vstupní data'!AO499</f>
        <v>0</v>
      </c>
      <c r="CI499" s="69" t="n">
        <f aca="false">'Vstupní data'!AP499</f>
        <v>0</v>
      </c>
      <c r="CJ499" s="72" t="n">
        <f aca="false">ROUND(CH499*CI499,0)</f>
        <v>0</v>
      </c>
      <c r="CK499" s="74" t="str">
        <f aca="false">IF(OR(AA499&gt;0,BB499&gt;0,CD499&gt;0,CJ499&gt;0),AA499+BB499+CD499+CJ499,"")</f>
        <v/>
      </c>
    </row>
    <row r="500" customFormat="false" ht="12.8" hidden="false" customHeight="false" outlineLevel="0" collapsed="false">
      <c r="A500" s="66" t="n">
        <f aca="false">'Vstupní data'!A500</f>
        <v>0</v>
      </c>
      <c r="F500" s="66" t="str">
        <f aca="false">CONCATENATE('Vstupní data'!F500,'Vstupní data'!G500,'Vstupní data'!H500,'Vstupní data'!I500)</f>
        <v/>
      </c>
      <c r="G500" s="66"/>
      <c r="H500" s="66" t="n">
        <f aca="false">'Vstupní data'!K500</f>
        <v>0</v>
      </c>
      <c r="I500" s="66" t="n">
        <f aca="false">'Vstupní data'!L500</f>
        <v>0</v>
      </c>
      <c r="J500" s="66" t="n">
        <f aca="false">'Vstupní data'!K500*'Vstupní data'!M500/100</f>
        <v>0</v>
      </c>
      <c r="L500" s="66" t="n">
        <f aca="false">IF('Vstupní data'!N500="prostokořenný",0,IF('Vstupní data'!N500="krytokořenný","k",IF('Vstupní data'!N500="poloodrostky nebo odrostky, prostokořenné i krytokořenné","po",0)))</f>
        <v>0</v>
      </c>
      <c r="N500" s="66"/>
      <c r="O500" s="66" t="n">
        <f aca="false">'Vstupní data'!O500</f>
        <v>0</v>
      </c>
      <c r="P500" s="66" t="n">
        <f aca="false">IF(O500&gt;0,VLOOKUP(CONCATENATE(VLOOKUP(I500,'Pril3-drev'!$H$5:$K$83,4,0),"-",'Vstupní data'!R500),K2!$C$15:$D$23,2,0),0)</f>
        <v>0</v>
      </c>
      <c r="Q500" s="66" t="n">
        <f aca="false">IF(O500&gt;0,VLOOKUP(I500,'Pril3-drev'!$H$5:$I$83,2,0),0)</f>
        <v>0</v>
      </c>
      <c r="R500" s="66" t="n">
        <f aca="false">IF(Q500&gt;0,VLOOKUP(Q500,'Pril6-okus'!$A$5:$B$17,2,0),0)</f>
        <v>0</v>
      </c>
      <c r="S500" s="66" t="n">
        <f aca="false">IF(O500&gt;0,VLOOKUP(I500,'Pril3-drev'!$H$5:$J$83,3,0),0)</f>
        <v>0</v>
      </c>
      <c r="T500" s="66" t="str">
        <f aca="false">IF(O500&gt;0,IF(L500="k",0.9*VLOOKUP(S500,'ha-pocty-vyhl'!$A$5:$B$20,2,0),IF(L500="po",0.8*VLOOKUP(S500,'ha-pocty-vyhl'!$A$5:$B$20,2,0),VLOOKUP(S500,'ha-pocty-vyhl'!$A$5:$B$20,2,0))),"")</f>
        <v/>
      </c>
      <c r="U500" s="66" t="n">
        <f aca="false">'Vstupní data'!P500</f>
        <v>0</v>
      </c>
      <c r="V500" s="66" t="n">
        <f aca="false">IF(O500&gt;0,1.3*T500*1000*Z500/10000,0)</f>
        <v>0</v>
      </c>
      <c r="W500" s="66" t="n">
        <f aca="false">IF(O500&gt;0,1.3*T500*1000*Z500/10000,0)</f>
        <v>0</v>
      </c>
      <c r="X500" s="66" t="n">
        <f aca="false">IF(O500&gt;0,IF(O500&gt;V500,V500,O500),0)</f>
        <v>0</v>
      </c>
      <c r="Y500" s="66" t="n">
        <f aca="false">IF(O500&gt;0,IF(IF(U500&gt;W500,W500,U500)&lt;X500,W500,IF(U500&gt;W500,W500,U500)),0)</f>
        <v>0</v>
      </c>
      <c r="Z500" s="66" t="n">
        <f aca="false">IF(O500&gt;0,IF(J500&gt;0,J500,K500*H500/100),0)</f>
        <v>0</v>
      </c>
      <c r="AA500" s="67" t="n">
        <f aca="false">IF(O500&gt;0,CEILING(R500*P500*X500/Y500*Z500,1),0)</f>
        <v>0</v>
      </c>
      <c r="AB500" s="68" t="n">
        <f aca="false">IF(O500&gt;0,AA500/O500,0)</f>
        <v>0</v>
      </c>
      <c r="AC500" s="66" t="n">
        <f aca="false">'Vstupní data'!W500</f>
        <v>0</v>
      </c>
      <c r="AI500" s="66" t="str">
        <f aca="false">IF(OR('Vstupní data'!T500&gt;0,'Vstupní data'!U500&gt;0),VLOOKUP(I500,'Pril3-drev'!$H$5:$J$83,3,0),"")</f>
        <v/>
      </c>
      <c r="AJ500" s="66" t="n">
        <f aca="false">IF('Vstupní data'!V500="prostokořenný",0,IF('Vstupní data'!V500="krytokořenný","k",IF('Vstupní data'!V500="poloodrostky nebo odrostky, prostokořenné i krytokořenné","po",0)))</f>
        <v>0</v>
      </c>
      <c r="AK500" s="66" t="n">
        <f aca="false">IF(OR('Vstupní data'!T500&gt;0,'Vstupní data'!U500&gt;0),IF(AJ500="k",0.9*VLOOKUP(AI500,'ha-pocty-vyhl'!$A$5:$B$20,2,0),IF(AJ500="po",0.8*VLOOKUP(AI500,'ha-pocty-vyhl'!$A$5:$B$20,2,0),VLOOKUP(AI500,'ha-pocty-vyhl'!$A$5:$B$20,2,0))),0)</f>
        <v>0</v>
      </c>
      <c r="AL500" s="66" t="n">
        <f aca="false">IF(OR('Vstupní data'!T500&gt;0,'Vstupní data'!U500&gt;0),'Vstupní data'!K500*'Vstupní data'!M500/100,0)</f>
        <v>0</v>
      </c>
      <c r="AM500" s="66" t="n">
        <f aca="false">IF(OR('Vstupní data'!T500&gt;0,'Vstupní data'!U500&gt;0),IF('Vstupní data'!T500&gt;0,'Vstupní data'!T500,ROUND(10*'Vstupní data'!U500/AK500,0)),0)</f>
        <v>0</v>
      </c>
      <c r="AN500" s="69" t="n">
        <f aca="false">IF('Vstupní data'!T500&gt;0,   IF('Vstupní data'!T500&lt;=AL500,'Vstupní data'!T500,AL500),   IF(AM500&lt;AL500,AM500,AL500))</f>
        <v>0</v>
      </c>
      <c r="AO500" s="69" t="n">
        <f aca="false">'Vstupní data'!X500</f>
        <v>0</v>
      </c>
      <c r="AP500" s="66" t="n">
        <f aca="false">IF(OR('Vstupní data'!T500&gt;0,'Vstupní data'!U500&gt;0),IF(I500&lt;&gt;0,VLOOKUP(I500,'Pril3-drev'!$H$5:$I$83,2,0),0),0)</f>
        <v>0</v>
      </c>
      <c r="AQ500" s="66" t="n">
        <f aca="false">'Vstupní data'!Y500</f>
        <v>0</v>
      </c>
      <c r="AR500" s="66" t="str">
        <f aca="false">IF(AC500&gt;5,   IF('Vstupní data'!Y500&gt;0,   VLOOKUP(VLOOKUP(CONCATENATE(VLOOKUP(I500,'Pril3-drev'!$H$4:$L$83,5,0),AC500),'Pril3-drev'!$Q$4:$R$2803,2,0),'AVB-BS'!$C$5:$S$29 ,LOOKUP(AQ500,'AVB-BS'!$D$3:$S$3,'AVB-BS'!$D$1:$S$1) ,0 )   ,   IF('Vstupní data'!Z500&gt;0,'Vstupní data'!Z500,0)) , "")</f>
        <v/>
      </c>
      <c r="AS500" s="70" t="str">
        <f aca="false">IF(AC500&gt;5,VLOOKUP(CONCATENATE(AP500,AR500),'Pril1-THLPa'!$H$6:$N$96,4,0),"")</f>
        <v/>
      </c>
      <c r="AT500" s="70" t="str">
        <f aca="false">IF(AC500&gt;5,VLOOKUP(CONCATENATE(AP500,AR500),'Pril1-THLPa'!$H$6:$N$96,5,0),"")</f>
        <v/>
      </c>
      <c r="AU500" s="70" t="str">
        <f aca="false">IF(AC500&gt;5,VLOOKUP(CONCATENATE(AP500,AR500),'Pril1-THLPa'!$H$6:$N$96,6,0),"")</f>
        <v/>
      </c>
      <c r="AV500" s="70" t="str">
        <f aca="false">IF(AC500&gt;5,VLOOKUP(CONCATENATE(AP500,AR500),'Pril1-THLPa'!$H$6:$N$96,7,0),"")</f>
        <v/>
      </c>
      <c r="AW500" s="70" t="str">
        <f aca="false">IF(AC500&gt;5,VLOOKUP(CONCATENATE(AP500,AR500),'Pril1-THLPa'!$H$6:$O$96,8,0),"")</f>
        <v/>
      </c>
      <c r="AX500" s="66" t="n">
        <f aca="false">IF(AC500&gt;0,IF(AND(AC500&gt;0,AC500&lt;=5),VLOOKUP(AP500,'Pril1-THLPa'!$A$6:$F$18,LOOKUP(AC500,'Pril1-THLPa'!$B$5:$F$5,'Pril1-THLPa'!$B$4:$F$4),0),AS500+AT500*(AC500-5)+AU500*POWER(AC500-5,2)+AV500*POWER(AC500-5,3)+AW500*POWER(AC500-5,4)),0)</f>
        <v>0</v>
      </c>
      <c r="AY500" s="71"/>
      <c r="AZ500" s="66" t="n">
        <f aca="false">'Vstupní data'!AA500</f>
        <v>0</v>
      </c>
      <c r="BA500" s="66" t="n">
        <f aca="false">IF(OR('Vstupní data'!T500&gt;0,'Vstupní data'!U500&gt;0),IF(AC500&lt;&gt;"",AX500*AO500/10*(100+AZ500)/100,0),0)</f>
        <v>0</v>
      </c>
      <c r="BB500" s="67" t="n">
        <f aca="false">IF(AC500&lt;&gt;"",ROUND(BA500*AN500,0),0)</f>
        <v>0</v>
      </c>
      <c r="BC500" s="68" t="str">
        <f aca="false">IF(AE500&gt;0,BB500/AE500,"")</f>
        <v/>
      </c>
      <c r="BD500" s="66" t="n">
        <f aca="false">'Vstupní data'!AE500</f>
        <v>0</v>
      </c>
      <c r="BF500" s="66" t="n">
        <f aca="false">'Vstupní data'!AC500</f>
        <v>0</v>
      </c>
      <c r="BH500" s="66" t="n">
        <f aca="false">'Vstupní data'!AD500</f>
        <v>0</v>
      </c>
      <c r="BI500" s="66" t="n">
        <f aca="false">'Vstupní data'!AF500</f>
        <v>0</v>
      </c>
      <c r="BJ500" s="69" t="n">
        <f aca="false">'Vstupní data'!AG500</f>
        <v>0</v>
      </c>
      <c r="BK500" s="69" t="n">
        <f aca="false">IF(BF500&lt;&gt;0,VLOOKUP(I500,'Pril3-drev'!$H$5:$I$83,2,0),0)</f>
        <v>0</v>
      </c>
      <c r="BL500" s="69" t="n">
        <f aca="false">IF(BF500&lt;&gt;0,VLOOKUP(BK500,'Pril3-drev'!$A$5:$C$17,3,0),0)</f>
        <v>0</v>
      </c>
      <c r="BM500" s="69" t="n">
        <f aca="false">'Vstupní data'!AH500</f>
        <v>0</v>
      </c>
      <c r="BN500" s="69" t="n">
        <f aca="false">IF('Vstupní data'!AH500&gt;0,   VLOOKUP(VLOOKUP(CONCATENATE(VLOOKUP(I500,'Pril3-drev'!$H$4:$L$83,5,0),BD500),'Pril3-drev'!$Q$4:$R$2803,2,0),'AVB-BS'!$C$5:$S$29 ,LOOKUP(BM500,'AVB-BS'!$D$3:$S$3,'AVB-BS'!$D$1:$S$1) ,0 )   ,   IF('Vstupní data'!AI500&gt;0,'Vstupní data'!AI500,0))</f>
        <v>0</v>
      </c>
      <c r="BO500" s="69" t="str">
        <f aca="false">IF(BX500&gt;5,VLOOKUP(CONCATENATE(BK500,BN500),'Pril1-THLPa'!$H$6:$N$96,4,0),"")</f>
        <v/>
      </c>
      <c r="BP500" s="69" t="str">
        <f aca="false">IF(BX500&gt;5,VLOOKUP(CONCATENATE(BK500,BN500),'Pril1-THLPa'!$H$6:$N$96,5,0),"")</f>
        <v/>
      </c>
      <c r="BQ500" s="69" t="str">
        <f aca="false">IF(BX500&gt;5,VLOOKUP(CONCATENATE(BK500,BN500),'Pril1-THLPa'!$H$6:$N$96,6,0),"")</f>
        <v/>
      </c>
      <c r="BR500" s="69" t="str">
        <f aca="false">IF(BX500&gt;5,VLOOKUP(CONCATENATE(BK500,BN500),'Pril1-THLPa'!$H$6:$N$96,7,0),"")</f>
        <v/>
      </c>
      <c r="BS500" s="69" t="str">
        <f aca="false">IF(BX500&gt;5,VLOOKUP(CONCATENATE(BK500,BN500),'Pril1-THLPa'!$H$6:$O$96,8,0),"")</f>
        <v/>
      </c>
      <c r="BT500" s="69" t="str">
        <f aca="false">IF(BF500&gt;0, IF(BK500="smrk",  VLOOKUP(VLOOKUP(BD500,'Pril9-K3'!$L$8:$M$207,2,0),'Pril9-K3'!$A$8:$J$16,LOOKUP(BN500,'Pril9-K3'!$A$7:$J$7,'Pril9-K3'!$A$5:$J$5),0), IF(AND(BK500&lt;&gt;"smrk",'Vstupní data'!AK500&lt;&gt;""),'Vstupní data'!AK500,   VLOOKUP(VLOOKUP(BD500,'Pril9-K3'!$L$8:$M$207,2,0),'Pril9-K3'!$A$8:$J$16,LOOKUP(BN500,'Pril9-K3'!$A$7:$J$7,'Pril9-K3'!$A$5:$J$5),0)   )),   "")</f>
        <v/>
      </c>
      <c r="BV500" s="69" t="n">
        <f aca="false">'Vstupní data'!AJ500</f>
        <v>0</v>
      </c>
      <c r="BW500" s="69" t="n">
        <f aca="false">IF(BF500&gt;0,IF(J500&gt;0,J500,K500*H500/100),0)</f>
        <v>0</v>
      </c>
      <c r="BX500" s="69" t="n">
        <f aca="false">IF(BF500&gt;0,IF(BJ500&gt;BL500,BL500,BJ500),0)</f>
        <v>0</v>
      </c>
      <c r="BY500" s="69" t="n">
        <f aca="false">IF(BD500=0,0,IF(AND(BX500&gt;0,BX500&lt;=5),  IF(AND(BX500&gt;0,BX500&lt;=5),VLOOKUP(BK500,'Pril1-THLPa'!$A$6:$F$18,IF(AND(BX500&gt;0,BX500&lt;=5),LOOKUP(BX500,'Pril1-THLPa'!$B$5:$F$5,'Pril1-THLPa'!$B$4:$F$4),""),0),""),  IF(BX500&gt;5,BO500+BP500*(BX500-5)+BQ500*POWER(BX500-5,2)+BR500*POWER(BX500-5,3)+BS500*POWER(BX500-5,4),"")))</f>
        <v>0</v>
      </c>
      <c r="BZ500" s="69" t="n">
        <f aca="false">IF(BY500&gt;0,BY500*BI500/10*BW500*(100+BV500)/100,0)</f>
        <v>0</v>
      </c>
      <c r="CA500" s="69" t="n">
        <f aca="false">IF(BD500&gt;0,BX500-IF(BD500&gt;BX500,BX500,BD500),0)</f>
        <v>0</v>
      </c>
      <c r="CB500" s="69" t="n">
        <f aca="false">POWER(1.01,CA500)</f>
        <v>1</v>
      </c>
      <c r="CC500" s="69" t="n">
        <f aca="false">IF(BF500&gt;0,IF(BF500&gt;BH500,1,BF500/BH500),0)</f>
        <v>0</v>
      </c>
      <c r="CD500" s="72" t="n">
        <f aca="false">IF(BD500=0,0,IF(BF500&gt;0,ROUND(IF(CB500&lt;&gt;0,BZ500*BT500*1/CB500*CC500,0),0),0))</f>
        <v>0</v>
      </c>
      <c r="CE500" s="73" t="str">
        <f aca="false">IF(BF500&gt;0,IF(BF500&gt;BH500,CD500/BF500,CD500/BH500),"")</f>
        <v/>
      </c>
      <c r="CF500" s="69" t="n">
        <f aca="false">'Vstupní data'!AM500</f>
        <v>0</v>
      </c>
      <c r="CG500" s="69" t="n">
        <f aca="false">'Vstupní data'!AN500</f>
        <v>0</v>
      </c>
      <c r="CH500" s="69" t="n">
        <f aca="false">'Vstupní data'!AO500</f>
        <v>0</v>
      </c>
      <c r="CI500" s="69" t="n">
        <f aca="false">'Vstupní data'!AP500</f>
        <v>0</v>
      </c>
      <c r="CJ500" s="72" t="n">
        <f aca="false">ROUND(CH500*CI500,0)</f>
        <v>0</v>
      </c>
      <c r="CK500" s="74" t="str">
        <f aca="false">IF(OR(AA500&gt;0,BB500&gt;0,CD500&gt;0,CJ500&gt;0),AA500+BB500+CD500+CJ500,"")</f>
        <v/>
      </c>
    </row>
    <row r="501" customFormat="false" ht="12.8" hidden="false" customHeight="false" outlineLevel="0" collapsed="false">
      <c r="A501" s="66" t="n">
        <f aca="false">'Vstupní data'!A501</f>
        <v>0</v>
      </c>
      <c r="F501" s="66" t="str">
        <f aca="false">CONCATENATE('Vstupní data'!F501,'Vstupní data'!G501,'Vstupní data'!H501,'Vstupní data'!I501)</f>
        <v/>
      </c>
      <c r="G501" s="66"/>
      <c r="H501" s="66" t="n">
        <f aca="false">'Vstupní data'!K501</f>
        <v>0</v>
      </c>
      <c r="I501" s="66" t="n">
        <f aca="false">'Vstupní data'!L501</f>
        <v>0</v>
      </c>
      <c r="J501" s="66" t="n">
        <f aca="false">'Vstupní data'!K501*'Vstupní data'!M501/100</f>
        <v>0</v>
      </c>
      <c r="L501" s="66" t="n">
        <f aca="false">IF('Vstupní data'!N501="prostokořenný",0,IF('Vstupní data'!N501="krytokořenný","k",IF('Vstupní data'!N501="poloodrostky nebo odrostky, prostokořenné i krytokořenné","po",0)))</f>
        <v>0</v>
      </c>
      <c r="N501" s="66"/>
      <c r="O501" s="66" t="n">
        <f aca="false">'Vstupní data'!O501</f>
        <v>0</v>
      </c>
      <c r="P501" s="66" t="n">
        <f aca="false">IF(O501&gt;0,VLOOKUP(CONCATENATE(VLOOKUP(I501,'Pril3-drev'!$H$5:$K$83,4,0),"-",'Vstupní data'!R501),K2!$C$15:$D$23,2,0),0)</f>
        <v>0</v>
      </c>
      <c r="Q501" s="66" t="n">
        <f aca="false">IF(O501&gt;0,VLOOKUP(I501,'Pril3-drev'!$H$5:$I$83,2,0),0)</f>
        <v>0</v>
      </c>
      <c r="R501" s="66" t="n">
        <f aca="false">IF(Q501&gt;0,VLOOKUP(Q501,'Pril6-okus'!$A$5:$B$17,2,0),0)</f>
        <v>0</v>
      </c>
      <c r="S501" s="66" t="n">
        <f aca="false">IF(O501&gt;0,VLOOKUP(I501,'Pril3-drev'!$H$5:$J$83,3,0),0)</f>
        <v>0</v>
      </c>
      <c r="T501" s="66" t="str">
        <f aca="false">IF(O501&gt;0,IF(L501="k",0.9*VLOOKUP(S501,'ha-pocty-vyhl'!$A$5:$B$20,2,0),IF(L501="po",0.8*VLOOKUP(S501,'ha-pocty-vyhl'!$A$5:$B$20,2,0),VLOOKUP(S501,'ha-pocty-vyhl'!$A$5:$B$20,2,0))),"")</f>
        <v/>
      </c>
      <c r="U501" s="66" t="n">
        <f aca="false">'Vstupní data'!P501</f>
        <v>0</v>
      </c>
      <c r="V501" s="66" t="n">
        <f aca="false">IF(O501&gt;0,1.3*T501*1000*Z501/10000,0)</f>
        <v>0</v>
      </c>
      <c r="W501" s="66" t="n">
        <f aca="false">IF(O501&gt;0,1.3*T501*1000*Z501/10000,0)</f>
        <v>0</v>
      </c>
      <c r="X501" s="66" t="n">
        <f aca="false">IF(O501&gt;0,IF(O501&gt;V501,V501,O501),0)</f>
        <v>0</v>
      </c>
      <c r="Y501" s="66" t="n">
        <f aca="false">IF(O501&gt;0,IF(IF(U501&gt;W501,W501,U501)&lt;X501,W501,IF(U501&gt;W501,W501,U501)),0)</f>
        <v>0</v>
      </c>
      <c r="Z501" s="66" t="n">
        <f aca="false">IF(O501&gt;0,IF(J501&gt;0,J501,K501*H501/100),0)</f>
        <v>0</v>
      </c>
      <c r="AA501" s="67" t="n">
        <f aca="false">IF(O501&gt;0,CEILING(R501*P501*X501/Y501*Z501,1),0)</f>
        <v>0</v>
      </c>
      <c r="AB501" s="68" t="n">
        <f aca="false">IF(O501&gt;0,AA501/O501,0)</f>
        <v>0</v>
      </c>
      <c r="AC501" s="66" t="n">
        <f aca="false">'Vstupní data'!W501</f>
        <v>0</v>
      </c>
      <c r="AI501" s="66" t="str">
        <f aca="false">IF(OR('Vstupní data'!T501&gt;0,'Vstupní data'!U501&gt;0),VLOOKUP(I501,'Pril3-drev'!$H$5:$J$83,3,0),"")</f>
        <v/>
      </c>
      <c r="AJ501" s="66" t="n">
        <f aca="false">IF('Vstupní data'!V501="prostokořenný",0,IF('Vstupní data'!V501="krytokořenný","k",IF('Vstupní data'!V501="poloodrostky nebo odrostky, prostokořenné i krytokořenné","po",0)))</f>
        <v>0</v>
      </c>
      <c r="AK501" s="66" t="n">
        <f aca="false">IF(OR('Vstupní data'!T501&gt;0,'Vstupní data'!U501&gt;0),IF(AJ501="k",0.9*VLOOKUP(AI501,'ha-pocty-vyhl'!$A$5:$B$20,2,0),IF(AJ501="po",0.8*VLOOKUP(AI501,'ha-pocty-vyhl'!$A$5:$B$20,2,0),VLOOKUP(AI501,'ha-pocty-vyhl'!$A$5:$B$20,2,0))),0)</f>
        <v>0</v>
      </c>
      <c r="AL501" s="66" t="n">
        <f aca="false">IF(OR('Vstupní data'!T501&gt;0,'Vstupní data'!U501&gt;0),'Vstupní data'!K501*'Vstupní data'!M501/100,0)</f>
        <v>0</v>
      </c>
      <c r="AM501" s="66" t="n">
        <f aca="false">IF(OR('Vstupní data'!T501&gt;0,'Vstupní data'!U501&gt;0),IF('Vstupní data'!T501&gt;0,'Vstupní data'!T501,ROUND(10*'Vstupní data'!U501/AK501,0)),0)</f>
        <v>0</v>
      </c>
      <c r="AN501" s="69" t="n">
        <f aca="false">IF('Vstupní data'!T501&gt;0,   IF('Vstupní data'!T501&lt;=AL501,'Vstupní data'!T501,AL501),   IF(AM501&lt;AL501,AM501,AL501))</f>
        <v>0</v>
      </c>
      <c r="AO501" s="69" t="n">
        <f aca="false">'Vstupní data'!X501</f>
        <v>0</v>
      </c>
      <c r="AP501" s="66" t="n">
        <f aca="false">IF(OR('Vstupní data'!T501&gt;0,'Vstupní data'!U501&gt;0),IF(I501&lt;&gt;0,VLOOKUP(I501,'Pril3-drev'!$H$5:$I$83,2,0),0),0)</f>
        <v>0</v>
      </c>
      <c r="AQ501" s="66" t="n">
        <f aca="false">'Vstupní data'!Y501</f>
        <v>0</v>
      </c>
      <c r="AR501" s="66" t="str">
        <f aca="false">IF(AC501&gt;5,   IF('Vstupní data'!Y501&gt;0,   VLOOKUP(VLOOKUP(CONCATENATE(VLOOKUP(I501,'Pril3-drev'!$H$4:$L$83,5,0),AC501),'Pril3-drev'!$Q$4:$R$2803,2,0),'AVB-BS'!$C$5:$S$29 ,LOOKUP(AQ501,'AVB-BS'!$D$3:$S$3,'AVB-BS'!$D$1:$S$1) ,0 )   ,   IF('Vstupní data'!Z501&gt;0,'Vstupní data'!Z501,0)) , "")</f>
        <v/>
      </c>
      <c r="AS501" s="70" t="str">
        <f aca="false">IF(AC501&gt;5,VLOOKUP(CONCATENATE(AP501,AR501),'Pril1-THLPa'!$H$6:$N$96,4,0),"")</f>
        <v/>
      </c>
      <c r="AT501" s="70" t="str">
        <f aca="false">IF(AC501&gt;5,VLOOKUP(CONCATENATE(AP501,AR501),'Pril1-THLPa'!$H$6:$N$96,5,0),"")</f>
        <v/>
      </c>
      <c r="AU501" s="70" t="str">
        <f aca="false">IF(AC501&gt;5,VLOOKUP(CONCATENATE(AP501,AR501),'Pril1-THLPa'!$H$6:$N$96,6,0),"")</f>
        <v/>
      </c>
      <c r="AV501" s="70" t="str">
        <f aca="false">IF(AC501&gt;5,VLOOKUP(CONCATENATE(AP501,AR501),'Pril1-THLPa'!$H$6:$N$96,7,0),"")</f>
        <v/>
      </c>
      <c r="AW501" s="70" t="str">
        <f aca="false">IF(AC501&gt;5,VLOOKUP(CONCATENATE(AP501,AR501),'Pril1-THLPa'!$H$6:$O$96,8,0),"")</f>
        <v/>
      </c>
      <c r="AX501" s="66" t="n">
        <f aca="false">IF(AC501&gt;0,IF(AND(AC501&gt;0,AC501&lt;=5),VLOOKUP(AP501,'Pril1-THLPa'!$A$6:$F$18,LOOKUP(AC501,'Pril1-THLPa'!$B$5:$F$5,'Pril1-THLPa'!$B$4:$F$4),0),AS501+AT501*(AC501-5)+AU501*POWER(AC501-5,2)+AV501*POWER(AC501-5,3)+AW501*POWER(AC501-5,4)),0)</f>
        <v>0</v>
      </c>
      <c r="AY501" s="71"/>
      <c r="AZ501" s="66" t="n">
        <f aca="false">'Vstupní data'!AA501</f>
        <v>0</v>
      </c>
      <c r="BA501" s="66" t="n">
        <f aca="false">IF(OR('Vstupní data'!T501&gt;0,'Vstupní data'!U501&gt;0),IF(AC501&lt;&gt;"",AX501*AO501/10*(100+AZ501)/100,0),0)</f>
        <v>0</v>
      </c>
      <c r="BB501" s="67" t="n">
        <f aca="false">IF(AC501&lt;&gt;"",ROUND(BA501*AN501,0),0)</f>
        <v>0</v>
      </c>
      <c r="BC501" s="68" t="str">
        <f aca="false">IF(AE501&gt;0,BB501/AE501,"")</f>
        <v/>
      </c>
      <c r="BD501" s="66" t="n">
        <f aca="false">'Vstupní data'!AE501</f>
        <v>0</v>
      </c>
      <c r="BF501" s="66" t="n">
        <f aca="false">'Vstupní data'!AC501</f>
        <v>0</v>
      </c>
      <c r="BH501" s="66" t="n">
        <f aca="false">'Vstupní data'!AD501</f>
        <v>0</v>
      </c>
      <c r="BI501" s="66" t="n">
        <f aca="false">'Vstupní data'!AF501</f>
        <v>0</v>
      </c>
      <c r="BJ501" s="69" t="n">
        <f aca="false">'Vstupní data'!AG501</f>
        <v>0</v>
      </c>
      <c r="BK501" s="69" t="n">
        <f aca="false">IF(BF501&lt;&gt;0,VLOOKUP(I501,'Pril3-drev'!$H$5:$I$83,2,0),0)</f>
        <v>0</v>
      </c>
      <c r="BL501" s="69" t="n">
        <f aca="false">IF(BF501&lt;&gt;0,VLOOKUP(BK501,'Pril3-drev'!$A$5:$C$17,3,0),0)</f>
        <v>0</v>
      </c>
      <c r="BM501" s="69" t="n">
        <f aca="false">'Vstupní data'!AH501</f>
        <v>0</v>
      </c>
      <c r="BN501" s="69" t="n">
        <f aca="false">IF('Vstupní data'!AH501&gt;0,   VLOOKUP(VLOOKUP(CONCATENATE(VLOOKUP(I501,'Pril3-drev'!$H$4:$L$83,5,0),BD501),'Pril3-drev'!$Q$4:$R$2803,2,0),'AVB-BS'!$C$5:$S$29 ,LOOKUP(BM501,'AVB-BS'!$D$3:$S$3,'AVB-BS'!$D$1:$S$1) ,0 )   ,   IF('Vstupní data'!AI501&gt;0,'Vstupní data'!AI501,0))</f>
        <v>0</v>
      </c>
      <c r="BO501" s="69" t="str">
        <f aca="false">IF(BX501&gt;5,VLOOKUP(CONCATENATE(BK501,BN501),'Pril1-THLPa'!$H$6:$N$96,4,0),"")</f>
        <v/>
      </c>
      <c r="BP501" s="69" t="str">
        <f aca="false">IF(BX501&gt;5,VLOOKUP(CONCATENATE(BK501,BN501),'Pril1-THLPa'!$H$6:$N$96,5,0),"")</f>
        <v/>
      </c>
      <c r="BQ501" s="69" t="str">
        <f aca="false">IF(BX501&gt;5,VLOOKUP(CONCATENATE(BK501,BN501),'Pril1-THLPa'!$H$6:$N$96,6,0),"")</f>
        <v/>
      </c>
      <c r="BR501" s="69" t="str">
        <f aca="false">IF(BX501&gt;5,VLOOKUP(CONCATENATE(BK501,BN501),'Pril1-THLPa'!$H$6:$N$96,7,0),"")</f>
        <v/>
      </c>
      <c r="BS501" s="69" t="str">
        <f aca="false">IF(BX501&gt;5,VLOOKUP(CONCATENATE(BK501,BN501),'Pril1-THLPa'!$H$6:$O$96,8,0),"")</f>
        <v/>
      </c>
      <c r="BT501" s="69" t="str">
        <f aca="false">IF(BF501&gt;0, IF(BK501="smrk",  VLOOKUP(VLOOKUP(BD501,'Pril9-K3'!$L$8:$M$207,2,0),'Pril9-K3'!$A$8:$J$16,LOOKUP(BN501,'Pril9-K3'!$A$7:$J$7,'Pril9-K3'!$A$5:$J$5),0), IF(AND(BK501&lt;&gt;"smrk",'Vstupní data'!AK501&lt;&gt;""),'Vstupní data'!AK501,   VLOOKUP(VLOOKUP(BD501,'Pril9-K3'!$L$8:$M$207,2,0),'Pril9-K3'!$A$8:$J$16,LOOKUP(BN501,'Pril9-K3'!$A$7:$J$7,'Pril9-K3'!$A$5:$J$5),0)   )),   "")</f>
        <v/>
      </c>
      <c r="BV501" s="69" t="n">
        <f aca="false">'Vstupní data'!AJ501</f>
        <v>0</v>
      </c>
      <c r="BW501" s="69" t="n">
        <f aca="false">IF(BF501&gt;0,IF(J501&gt;0,J501,K501*H501/100),0)</f>
        <v>0</v>
      </c>
      <c r="BX501" s="69" t="n">
        <f aca="false">IF(BF501&gt;0,IF(BJ501&gt;BL501,BL501,BJ501),0)</f>
        <v>0</v>
      </c>
      <c r="BY501" s="69" t="n">
        <f aca="false">IF(BD501=0,0,IF(AND(BX501&gt;0,BX501&lt;=5),  IF(AND(BX501&gt;0,BX501&lt;=5),VLOOKUP(BK501,'Pril1-THLPa'!$A$6:$F$18,IF(AND(BX501&gt;0,BX501&lt;=5),LOOKUP(BX501,'Pril1-THLPa'!$B$5:$F$5,'Pril1-THLPa'!$B$4:$F$4),""),0),""),  IF(BX501&gt;5,BO501+BP501*(BX501-5)+BQ501*POWER(BX501-5,2)+BR501*POWER(BX501-5,3)+BS501*POWER(BX501-5,4),"")))</f>
        <v>0</v>
      </c>
      <c r="BZ501" s="69" t="n">
        <f aca="false">IF(BY501&gt;0,BY501*BI501/10*BW501*(100+BV501)/100,0)</f>
        <v>0</v>
      </c>
      <c r="CA501" s="69" t="n">
        <f aca="false">IF(BD501&gt;0,BX501-IF(BD501&gt;BX501,BX501,BD501),0)</f>
        <v>0</v>
      </c>
      <c r="CB501" s="69" t="n">
        <f aca="false">POWER(1.01,CA501)</f>
        <v>1</v>
      </c>
      <c r="CC501" s="69" t="n">
        <f aca="false">IF(BF501&gt;0,IF(BF501&gt;BH501,1,BF501/BH501),0)</f>
        <v>0</v>
      </c>
      <c r="CD501" s="72" t="n">
        <f aca="false">IF(BD501=0,0,IF(BF501&gt;0,ROUND(IF(CB501&lt;&gt;0,BZ501*BT501*1/CB501*CC501,0),0),0))</f>
        <v>0</v>
      </c>
      <c r="CE501" s="73" t="str">
        <f aca="false">IF(BF501&gt;0,IF(BF501&gt;BH501,CD501/BF501,CD501/BH501),"")</f>
        <v/>
      </c>
      <c r="CF501" s="69" t="n">
        <f aca="false">'Vstupní data'!AM501</f>
        <v>0</v>
      </c>
      <c r="CG501" s="69" t="n">
        <f aca="false">'Vstupní data'!AN501</f>
        <v>0</v>
      </c>
      <c r="CH501" s="69" t="n">
        <f aca="false">'Vstupní data'!AO501</f>
        <v>0</v>
      </c>
      <c r="CI501" s="69" t="n">
        <f aca="false">'Vstupní data'!AP501</f>
        <v>0</v>
      </c>
      <c r="CJ501" s="72" t="n">
        <f aca="false">ROUND(CH501*CI501,0)</f>
        <v>0</v>
      </c>
      <c r="CK501" s="74" t="str">
        <f aca="false">IF(OR(AA501&gt;0,BB501&gt;0,CD501&gt;0,CJ501&gt;0),AA501+BB501+CD501+CJ501,"")</f>
        <v/>
      </c>
    </row>
    <row r="502" customFormat="false" ht="12.8" hidden="false" customHeight="false" outlineLevel="0" collapsed="false">
      <c r="A502" s="66" t="n">
        <f aca="false">'Vstupní data'!A502</f>
        <v>0</v>
      </c>
      <c r="F502" s="66" t="str">
        <f aca="false">CONCATENATE('Vstupní data'!F502,'Vstupní data'!G502,'Vstupní data'!H502,'Vstupní data'!I502)</f>
        <v/>
      </c>
      <c r="G502" s="66"/>
      <c r="H502" s="66" t="n">
        <f aca="false">'Vstupní data'!K502</f>
        <v>0</v>
      </c>
      <c r="I502" s="66" t="n">
        <f aca="false">'Vstupní data'!L502</f>
        <v>0</v>
      </c>
      <c r="J502" s="66" t="n">
        <f aca="false">'Vstupní data'!K502*'Vstupní data'!M502/100</f>
        <v>0</v>
      </c>
      <c r="L502" s="66" t="n">
        <f aca="false">IF('Vstupní data'!N502="prostokořenný",0,IF('Vstupní data'!N502="krytokořenný","k",IF('Vstupní data'!N502="poloodrostky nebo odrostky, prostokořenné i krytokořenné","po",0)))</f>
        <v>0</v>
      </c>
      <c r="N502" s="66"/>
      <c r="O502" s="66" t="n">
        <f aca="false">'Vstupní data'!O502</f>
        <v>0</v>
      </c>
      <c r="P502" s="66" t="n">
        <f aca="false">IF(O502&gt;0,VLOOKUP(CONCATENATE(VLOOKUP(I502,'Pril3-drev'!$H$5:$K$83,4,0),"-",'Vstupní data'!R502),K2!$C$15:$D$23,2,0),0)</f>
        <v>0</v>
      </c>
      <c r="Q502" s="66" t="n">
        <f aca="false">IF(O502&gt;0,VLOOKUP(I502,'Pril3-drev'!$H$5:$I$83,2,0),0)</f>
        <v>0</v>
      </c>
      <c r="R502" s="66" t="n">
        <f aca="false">IF(Q502&gt;0,VLOOKUP(Q502,'Pril6-okus'!$A$5:$B$17,2,0),0)</f>
        <v>0</v>
      </c>
      <c r="S502" s="66" t="n">
        <f aca="false">IF(O502&gt;0,VLOOKUP(I502,'Pril3-drev'!$H$5:$J$83,3,0),0)</f>
        <v>0</v>
      </c>
      <c r="T502" s="66" t="str">
        <f aca="false">IF(O502&gt;0,IF(L502="k",0.9*VLOOKUP(S502,'ha-pocty-vyhl'!$A$5:$B$20,2,0),IF(L502="po",0.8*VLOOKUP(S502,'ha-pocty-vyhl'!$A$5:$B$20,2,0),VLOOKUP(S502,'ha-pocty-vyhl'!$A$5:$B$20,2,0))),"")</f>
        <v/>
      </c>
      <c r="U502" s="66" t="n">
        <f aca="false">'Vstupní data'!P502</f>
        <v>0</v>
      </c>
      <c r="V502" s="66" t="n">
        <f aca="false">IF(O502&gt;0,1.3*T502*1000*Z502/10000,0)</f>
        <v>0</v>
      </c>
      <c r="W502" s="66" t="n">
        <f aca="false">IF(O502&gt;0,1.3*T502*1000*Z502/10000,0)</f>
        <v>0</v>
      </c>
      <c r="X502" s="66" t="n">
        <f aca="false">IF(O502&gt;0,IF(O502&gt;V502,V502,O502),0)</f>
        <v>0</v>
      </c>
      <c r="Y502" s="66" t="n">
        <f aca="false">IF(O502&gt;0,IF(IF(U502&gt;W502,W502,U502)&lt;X502,W502,IF(U502&gt;W502,W502,U502)),0)</f>
        <v>0</v>
      </c>
      <c r="Z502" s="66" t="n">
        <f aca="false">IF(O502&gt;0,IF(J502&gt;0,J502,K502*H502/100),0)</f>
        <v>0</v>
      </c>
      <c r="AA502" s="67" t="n">
        <f aca="false">IF(O502&gt;0,CEILING(R502*P502*X502/Y502*Z502,1),0)</f>
        <v>0</v>
      </c>
      <c r="AB502" s="68" t="n">
        <f aca="false">IF(O502&gt;0,AA502/O502,0)</f>
        <v>0</v>
      </c>
      <c r="AC502" s="66" t="n">
        <f aca="false">'Vstupní data'!W502</f>
        <v>0</v>
      </c>
      <c r="AI502" s="66" t="str">
        <f aca="false">IF(OR('Vstupní data'!T502&gt;0,'Vstupní data'!U502&gt;0),VLOOKUP(I502,'Pril3-drev'!$H$5:$J$83,3,0),"")</f>
        <v/>
      </c>
      <c r="AJ502" s="66" t="n">
        <f aca="false">IF('Vstupní data'!V502="prostokořenný",0,IF('Vstupní data'!V502="krytokořenný","k",IF('Vstupní data'!V502="poloodrostky nebo odrostky, prostokořenné i krytokořenné","po",0)))</f>
        <v>0</v>
      </c>
      <c r="AK502" s="66" t="n">
        <f aca="false">IF(OR('Vstupní data'!T502&gt;0,'Vstupní data'!U502&gt;0),IF(AJ502="k",0.9*VLOOKUP(AI502,'ha-pocty-vyhl'!$A$5:$B$20,2,0),IF(AJ502="po",0.8*VLOOKUP(AI502,'ha-pocty-vyhl'!$A$5:$B$20,2,0),VLOOKUP(AI502,'ha-pocty-vyhl'!$A$5:$B$20,2,0))),0)</f>
        <v>0</v>
      </c>
      <c r="AL502" s="66" t="n">
        <f aca="false">IF(OR('Vstupní data'!T502&gt;0,'Vstupní data'!U502&gt;0),'Vstupní data'!K502*'Vstupní data'!M502/100,0)</f>
        <v>0</v>
      </c>
      <c r="AM502" s="66" t="n">
        <f aca="false">IF(OR('Vstupní data'!T502&gt;0,'Vstupní data'!U502&gt;0),IF('Vstupní data'!T502&gt;0,'Vstupní data'!T502,ROUND(10*'Vstupní data'!U502/AK502,0)),0)</f>
        <v>0</v>
      </c>
      <c r="AN502" s="69" t="n">
        <f aca="false">IF('Vstupní data'!T502&gt;0,   IF('Vstupní data'!T502&lt;=AL502,'Vstupní data'!T502,AL502),   IF(AM502&lt;AL502,AM502,AL502))</f>
        <v>0</v>
      </c>
      <c r="AO502" s="69" t="n">
        <f aca="false">'Vstupní data'!X502</f>
        <v>0</v>
      </c>
      <c r="AP502" s="66" t="n">
        <f aca="false">IF(OR('Vstupní data'!T502&gt;0,'Vstupní data'!U502&gt;0),IF(I502&lt;&gt;0,VLOOKUP(I502,'Pril3-drev'!$H$5:$I$83,2,0),0),0)</f>
        <v>0</v>
      </c>
      <c r="AQ502" s="66" t="n">
        <f aca="false">'Vstupní data'!Y502</f>
        <v>0</v>
      </c>
      <c r="AR502" s="66" t="str">
        <f aca="false">IF(AC502&gt;5,   IF('Vstupní data'!Y502&gt;0,   VLOOKUP(VLOOKUP(CONCATENATE(VLOOKUP(I502,'Pril3-drev'!$H$4:$L$83,5,0),AC502),'Pril3-drev'!$Q$4:$R$2803,2,0),'AVB-BS'!$C$5:$S$29 ,LOOKUP(AQ502,'AVB-BS'!$D$3:$S$3,'AVB-BS'!$D$1:$S$1) ,0 )   ,   IF('Vstupní data'!Z502&gt;0,'Vstupní data'!Z502,0)) , "")</f>
        <v/>
      </c>
      <c r="AS502" s="70" t="str">
        <f aca="false">IF(AC502&gt;5,VLOOKUP(CONCATENATE(AP502,AR502),'Pril1-THLPa'!$H$6:$N$96,4,0),"")</f>
        <v/>
      </c>
      <c r="AT502" s="70" t="str">
        <f aca="false">IF(AC502&gt;5,VLOOKUP(CONCATENATE(AP502,AR502),'Pril1-THLPa'!$H$6:$N$96,5,0),"")</f>
        <v/>
      </c>
      <c r="AU502" s="70" t="str">
        <f aca="false">IF(AC502&gt;5,VLOOKUP(CONCATENATE(AP502,AR502),'Pril1-THLPa'!$H$6:$N$96,6,0),"")</f>
        <v/>
      </c>
      <c r="AV502" s="70" t="str">
        <f aca="false">IF(AC502&gt;5,VLOOKUP(CONCATENATE(AP502,AR502),'Pril1-THLPa'!$H$6:$N$96,7,0),"")</f>
        <v/>
      </c>
      <c r="AW502" s="70" t="str">
        <f aca="false">IF(AC502&gt;5,VLOOKUP(CONCATENATE(AP502,AR502),'Pril1-THLPa'!$H$6:$O$96,8,0),"")</f>
        <v/>
      </c>
      <c r="AX502" s="66" t="n">
        <f aca="false">IF(AC502&gt;0,IF(AND(AC502&gt;0,AC502&lt;=5),VLOOKUP(AP502,'Pril1-THLPa'!$A$6:$F$18,LOOKUP(AC502,'Pril1-THLPa'!$B$5:$F$5,'Pril1-THLPa'!$B$4:$F$4),0),AS502+AT502*(AC502-5)+AU502*POWER(AC502-5,2)+AV502*POWER(AC502-5,3)+AW502*POWER(AC502-5,4)),0)</f>
        <v>0</v>
      </c>
      <c r="AY502" s="71"/>
      <c r="AZ502" s="66" t="n">
        <f aca="false">'Vstupní data'!AA502</f>
        <v>0</v>
      </c>
      <c r="BA502" s="66" t="n">
        <f aca="false">IF(OR('Vstupní data'!T502&gt;0,'Vstupní data'!U502&gt;0),IF(AC502&lt;&gt;"",AX502*AO502/10*(100+AZ502)/100,0),0)</f>
        <v>0</v>
      </c>
      <c r="BB502" s="67" t="n">
        <f aca="false">IF(AC502&lt;&gt;"",ROUND(BA502*AN502,0),0)</f>
        <v>0</v>
      </c>
      <c r="BC502" s="68" t="str">
        <f aca="false">IF(AE502&gt;0,BB502/AE502,"")</f>
        <v/>
      </c>
      <c r="BD502" s="66" t="n">
        <f aca="false">'Vstupní data'!AE502</f>
        <v>0</v>
      </c>
      <c r="BF502" s="66" t="n">
        <f aca="false">'Vstupní data'!AC502</f>
        <v>0</v>
      </c>
      <c r="BH502" s="66" t="n">
        <f aca="false">'Vstupní data'!AD502</f>
        <v>0</v>
      </c>
      <c r="BI502" s="66" t="n">
        <f aca="false">'Vstupní data'!AF502</f>
        <v>0</v>
      </c>
      <c r="BJ502" s="69" t="n">
        <f aca="false">'Vstupní data'!AG502</f>
        <v>0</v>
      </c>
      <c r="BK502" s="69" t="n">
        <f aca="false">IF(BF502&lt;&gt;0,VLOOKUP(I502,'Pril3-drev'!$H$5:$I$83,2,0),0)</f>
        <v>0</v>
      </c>
      <c r="BL502" s="69" t="n">
        <f aca="false">IF(BF502&lt;&gt;0,VLOOKUP(BK502,'Pril3-drev'!$A$5:$C$17,3,0),0)</f>
        <v>0</v>
      </c>
      <c r="BM502" s="69" t="n">
        <f aca="false">'Vstupní data'!AH502</f>
        <v>0</v>
      </c>
      <c r="BN502" s="69" t="n">
        <f aca="false">IF('Vstupní data'!AH502&gt;0,   VLOOKUP(VLOOKUP(CONCATENATE(VLOOKUP(I502,'Pril3-drev'!$H$4:$L$83,5,0),BD502),'Pril3-drev'!$Q$4:$R$2803,2,0),'AVB-BS'!$C$5:$S$29 ,LOOKUP(BM502,'AVB-BS'!$D$3:$S$3,'AVB-BS'!$D$1:$S$1) ,0 )   ,   IF('Vstupní data'!AI502&gt;0,'Vstupní data'!AI502,0))</f>
        <v>0</v>
      </c>
      <c r="BO502" s="69" t="str">
        <f aca="false">IF(BX502&gt;5,VLOOKUP(CONCATENATE(BK502,BN502),'Pril1-THLPa'!$H$6:$N$96,4,0),"")</f>
        <v/>
      </c>
      <c r="BP502" s="69" t="str">
        <f aca="false">IF(BX502&gt;5,VLOOKUP(CONCATENATE(BK502,BN502),'Pril1-THLPa'!$H$6:$N$96,5,0),"")</f>
        <v/>
      </c>
      <c r="BQ502" s="69" t="str">
        <f aca="false">IF(BX502&gt;5,VLOOKUP(CONCATENATE(BK502,BN502),'Pril1-THLPa'!$H$6:$N$96,6,0),"")</f>
        <v/>
      </c>
      <c r="BR502" s="69" t="str">
        <f aca="false">IF(BX502&gt;5,VLOOKUP(CONCATENATE(BK502,BN502),'Pril1-THLPa'!$H$6:$N$96,7,0),"")</f>
        <v/>
      </c>
      <c r="BS502" s="69" t="str">
        <f aca="false">IF(BX502&gt;5,VLOOKUP(CONCATENATE(BK502,BN502),'Pril1-THLPa'!$H$6:$O$96,8,0),"")</f>
        <v/>
      </c>
      <c r="BT502" s="69" t="str">
        <f aca="false">IF(BF502&gt;0, IF(BK502="smrk",  VLOOKUP(VLOOKUP(BD502,'Pril9-K3'!$L$8:$M$207,2,0),'Pril9-K3'!$A$8:$J$16,LOOKUP(BN502,'Pril9-K3'!$A$7:$J$7,'Pril9-K3'!$A$5:$J$5),0), IF(AND(BK502&lt;&gt;"smrk",'Vstupní data'!AK502&lt;&gt;""),'Vstupní data'!AK502,   VLOOKUP(VLOOKUP(BD502,'Pril9-K3'!$L$8:$M$207,2,0),'Pril9-K3'!$A$8:$J$16,LOOKUP(BN502,'Pril9-K3'!$A$7:$J$7,'Pril9-K3'!$A$5:$J$5),0)   )),   "")</f>
        <v/>
      </c>
      <c r="BV502" s="69" t="n">
        <f aca="false">'Vstupní data'!AJ502</f>
        <v>0</v>
      </c>
      <c r="BW502" s="69" t="n">
        <f aca="false">IF(BF502&gt;0,IF(J502&gt;0,J502,K502*H502/100),0)</f>
        <v>0</v>
      </c>
      <c r="BX502" s="69" t="n">
        <f aca="false">IF(BF502&gt;0,IF(BJ502&gt;BL502,BL502,BJ502),0)</f>
        <v>0</v>
      </c>
      <c r="BY502" s="69" t="n">
        <f aca="false">IF(BD502=0,0,IF(AND(BX502&gt;0,BX502&lt;=5),  IF(AND(BX502&gt;0,BX502&lt;=5),VLOOKUP(BK502,'Pril1-THLPa'!$A$6:$F$18,IF(AND(BX502&gt;0,BX502&lt;=5),LOOKUP(BX502,'Pril1-THLPa'!$B$5:$F$5,'Pril1-THLPa'!$B$4:$F$4),""),0),""),  IF(BX502&gt;5,BO502+BP502*(BX502-5)+BQ502*POWER(BX502-5,2)+BR502*POWER(BX502-5,3)+BS502*POWER(BX502-5,4),"")))</f>
        <v>0</v>
      </c>
      <c r="BZ502" s="69" t="n">
        <f aca="false">IF(BY502&gt;0,BY502*BI502/10*BW502*(100+BV502)/100,0)</f>
        <v>0</v>
      </c>
      <c r="CA502" s="69" t="n">
        <f aca="false">IF(BD502&gt;0,BX502-IF(BD502&gt;BX502,BX502,BD502),0)</f>
        <v>0</v>
      </c>
      <c r="CB502" s="69" t="n">
        <f aca="false">POWER(1.01,CA502)</f>
        <v>1</v>
      </c>
      <c r="CC502" s="69" t="n">
        <f aca="false">IF(BF502&gt;0,IF(BF502&gt;BH502,1,BF502/BH502),0)</f>
        <v>0</v>
      </c>
      <c r="CD502" s="72" t="n">
        <f aca="false">IF(BD502=0,0,IF(BF502&gt;0,ROUND(IF(CB502&lt;&gt;0,BZ502*BT502*1/CB502*CC502,0),0),0))</f>
        <v>0</v>
      </c>
      <c r="CE502" s="73" t="str">
        <f aca="false">IF(BF502&gt;0,IF(BF502&gt;BH502,CD502/BF502,CD502/BH502),"")</f>
        <v/>
      </c>
      <c r="CF502" s="69" t="n">
        <f aca="false">'Vstupní data'!AM502</f>
        <v>0</v>
      </c>
      <c r="CG502" s="69" t="n">
        <f aca="false">'Vstupní data'!AN502</f>
        <v>0</v>
      </c>
      <c r="CH502" s="69" t="n">
        <f aca="false">'Vstupní data'!AO502</f>
        <v>0</v>
      </c>
      <c r="CI502" s="69" t="n">
        <f aca="false">'Vstupní data'!AP502</f>
        <v>0</v>
      </c>
      <c r="CJ502" s="72" t="n">
        <f aca="false">ROUND(CH502*CI502,0)</f>
        <v>0</v>
      </c>
      <c r="CK502" s="74" t="str">
        <f aca="false">IF(OR(AA502&gt;0,BB502&gt;0,CD502&gt;0,CJ502&gt;0),AA502+BB502+CD502+CJ502,"")</f>
        <v/>
      </c>
    </row>
    <row r="503" customFormat="false" ht="12.8" hidden="false" customHeight="false" outlineLevel="0" collapsed="false">
      <c r="A503" s="66" t="n">
        <f aca="false">'Vstupní data'!A503</f>
        <v>0</v>
      </c>
      <c r="F503" s="66" t="str">
        <f aca="false">CONCATENATE('Vstupní data'!F503,'Vstupní data'!G503,'Vstupní data'!H503,'Vstupní data'!I503)</f>
        <v/>
      </c>
      <c r="G503" s="66"/>
      <c r="H503" s="66" t="n">
        <f aca="false">'Vstupní data'!K503</f>
        <v>0</v>
      </c>
      <c r="I503" s="66" t="n">
        <f aca="false">'Vstupní data'!L503</f>
        <v>0</v>
      </c>
      <c r="J503" s="66" t="n">
        <f aca="false">'Vstupní data'!K503*'Vstupní data'!M503/100</f>
        <v>0</v>
      </c>
      <c r="L503" s="66" t="n">
        <f aca="false">IF('Vstupní data'!N503="prostokořenný",0,IF('Vstupní data'!N503="krytokořenný","k",IF('Vstupní data'!N503="poloodrostky nebo odrostky, prostokořenné i krytokořenné","po",0)))</f>
        <v>0</v>
      </c>
      <c r="N503" s="66"/>
      <c r="O503" s="66" t="n">
        <f aca="false">'Vstupní data'!O503</f>
        <v>0</v>
      </c>
      <c r="P503" s="66" t="n">
        <f aca="false">IF(O503&gt;0,VLOOKUP(CONCATENATE(VLOOKUP(I503,'Pril3-drev'!$H$5:$K$83,4,0),"-",'Vstupní data'!R503),K2!$C$15:$D$23,2,0),0)</f>
        <v>0</v>
      </c>
      <c r="Q503" s="66" t="n">
        <f aca="false">IF(O503&gt;0,VLOOKUP(I503,'Pril3-drev'!$H$5:$I$83,2,0),0)</f>
        <v>0</v>
      </c>
      <c r="R503" s="66" t="n">
        <f aca="false">IF(Q503&gt;0,VLOOKUP(Q503,'Pril6-okus'!$A$5:$B$17,2,0),0)</f>
        <v>0</v>
      </c>
      <c r="S503" s="66" t="n">
        <f aca="false">IF(O503&gt;0,VLOOKUP(I503,'Pril3-drev'!$H$5:$J$83,3,0),0)</f>
        <v>0</v>
      </c>
      <c r="T503" s="66" t="str">
        <f aca="false">IF(O503&gt;0,IF(L503="k",0.9*VLOOKUP(S503,'ha-pocty-vyhl'!$A$5:$B$20,2,0),IF(L503="po",0.8*VLOOKUP(S503,'ha-pocty-vyhl'!$A$5:$B$20,2,0),VLOOKUP(S503,'ha-pocty-vyhl'!$A$5:$B$20,2,0))),"")</f>
        <v/>
      </c>
      <c r="U503" s="66" t="n">
        <f aca="false">'Vstupní data'!P503</f>
        <v>0</v>
      </c>
      <c r="V503" s="66" t="n">
        <f aca="false">IF(O503&gt;0,1.3*T503*1000*Z503/10000,0)</f>
        <v>0</v>
      </c>
      <c r="W503" s="66" t="n">
        <f aca="false">IF(O503&gt;0,1.3*T503*1000*Z503/10000,0)</f>
        <v>0</v>
      </c>
      <c r="X503" s="66" t="n">
        <f aca="false">IF(O503&gt;0,IF(O503&gt;V503,V503,O503),0)</f>
        <v>0</v>
      </c>
      <c r="Y503" s="66" t="n">
        <f aca="false">IF(O503&gt;0,IF(IF(U503&gt;W503,W503,U503)&lt;X503,W503,IF(U503&gt;W503,W503,U503)),0)</f>
        <v>0</v>
      </c>
      <c r="Z503" s="66" t="n">
        <f aca="false">IF(O503&gt;0,IF(J503&gt;0,J503,K503*H503/100),0)</f>
        <v>0</v>
      </c>
      <c r="AA503" s="67" t="n">
        <f aca="false">IF(O503&gt;0,CEILING(R503*P503*X503/Y503*Z503,1),0)</f>
        <v>0</v>
      </c>
      <c r="AB503" s="68" t="n">
        <f aca="false">IF(O503&gt;0,AA503/O503,0)</f>
        <v>0</v>
      </c>
      <c r="AC503" s="66" t="n">
        <f aca="false">'Vstupní data'!W503</f>
        <v>0</v>
      </c>
      <c r="AI503" s="66" t="str">
        <f aca="false">IF(OR('Vstupní data'!T503&gt;0,'Vstupní data'!U503&gt;0),VLOOKUP(I503,'Pril3-drev'!$H$5:$J$83,3,0),"")</f>
        <v/>
      </c>
      <c r="AJ503" s="66" t="n">
        <f aca="false">IF('Vstupní data'!V503="prostokořenný",0,IF('Vstupní data'!V503="krytokořenný","k",IF('Vstupní data'!V503="poloodrostky nebo odrostky, prostokořenné i krytokořenné","po",0)))</f>
        <v>0</v>
      </c>
      <c r="AK503" s="66" t="n">
        <f aca="false">IF(OR('Vstupní data'!T503&gt;0,'Vstupní data'!U503&gt;0),IF(AJ503="k",0.9*VLOOKUP(AI503,'ha-pocty-vyhl'!$A$5:$B$20,2,0),IF(AJ503="po",0.8*VLOOKUP(AI503,'ha-pocty-vyhl'!$A$5:$B$20,2,0),VLOOKUP(AI503,'ha-pocty-vyhl'!$A$5:$B$20,2,0))),0)</f>
        <v>0</v>
      </c>
      <c r="AL503" s="66" t="n">
        <f aca="false">IF(OR('Vstupní data'!T503&gt;0,'Vstupní data'!U503&gt;0),'Vstupní data'!K503*'Vstupní data'!M503/100,0)</f>
        <v>0</v>
      </c>
      <c r="AM503" s="66" t="n">
        <f aca="false">IF(OR('Vstupní data'!T503&gt;0,'Vstupní data'!U503&gt;0),IF('Vstupní data'!T503&gt;0,'Vstupní data'!T503,ROUND(10*'Vstupní data'!U503/AK503,0)),0)</f>
        <v>0</v>
      </c>
      <c r="AN503" s="69" t="n">
        <f aca="false">IF('Vstupní data'!T503&gt;0,   IF('Vstupní data'!T503&lt;=AL503,'Vstupní data'!T503,AL503),   IF(AM503&lt;AL503,AM503,AL503))</f>
        <v>0</v>
      </c>
      <c r="AO503" s="69" t="n">
        <f aca="false">'Vstupní data'!X503</f>
        <v>0</v>
      </c>
      <c r="AP503" s="66" t="n">
        <f aca="false">IF(OR('Vstupní data'!T503&gt;0,'Vstupní data'!U503&gt;0),IF(I503&lt;&gt;0,VLOOKUP(I503,'Pril3-drev'!$H$5:$I$83,2,0),0),0)</f>
        <v>0</v>
      </c>
      <c r="AQ503" s="66" t="n">
        <f aca="false">'Vstupní data'!Y503</f>
        <v>0</v>
      </c>
      <c r="AR503" s="66" t="str">
        <f aca="false">IF(AC503&gt;5,   IF('Vstupní data'!Y503&gt;0,   VLOOKUP(VLOOKUP(CONCATENATE(VLOOKUP(I503,'Pril3-drev'!$H$4:$L$83,5,0),AC503),'Pril3-drev'!$Q$4:$R$2803,2,0),'AVB-BS'!$C$5:$S$29 ,LOOKUP(AQ503,'AVB-BS'!$D$3:$S$3,'AVB-BS'!$D$1:$S$1) ,0 )   ,   IF('Vstupní data'!Z503&gt;0,'Vstupní data'!Z503,0)) , "")</f>
        <v/>
      </c>
      <c r="AS503" s="70" t="str">
        <f aca="false">IF(AC503&gt;5,VLOOKUP(CONCATENATE(AP503,AR503),'Pril1-THLPa'!$H$6:$N$96,4,0),"")</f>
        <v/>
      </c>
      <c r="AT503" s="70" t="str">
        <f aca="false">IF(AC503&gt;5,VLOOKUP(CONCATENATE(AP503,AR503),'Pril1-THLPa'!$H$6:$N$96,5,0),"")</f>
        <v/>
      </c>
      <c r="AU503" s="70" t="str">
        <f aca="false">IF(AC503&gt;5,VLOOKUP(CONCATENATE(AP503,AR503),'Pril1-THLPa'!$H$6:$N$96,6,0),"")</f>
        <v/>
      </c>
      <c r="AV503" s="70" t="str">
        <f aca="false">IF(AC503&gt;5,VLOOKUP(CONCATENATE(AP503,AR503),'Pril1-THLPa'!$H$6:$N$96,7,0),"")</f>
        <v/>
      </c>
      <c r="AW503" s="70" t="str">
        <f aca="false">IF(AC503&gt;5,VLOOKUP(CONCATENATE(AP503,AR503),'Pril1-THLPa'!$H$6:$O$96,8,0),"")</f>
        <v/>
      </c>
      <c r="AX503" s="66" t="n">
        <f aca="false">IF(AC503&gt;0,IF(AND(AC503&gt;0,AC503&lt;=5),VLOOKUP(AP503,'Pril1-THLPa'!$A$6:$F$18,LOOKUP(AC503,'Pril1-THLPa'!$B$5:$F$5,'Pril1-THLPa'!$B$4:$F$4),0),AS503+AT503*(AC503-5)+AU503*POWER(AC503-5,2)+AV503*POWER(AC503-5,3)+AW503*POWER(AC503-5,4)),0)</f>
        <v>0</v>
      </c>
      <c r="AY503" s="71"/>
      <c r="AZ503" s="66" t="n">
        <f aca="false">'Vstupní data'!AA503</f>
        <v>0</v>
      </c>
      <c r="BA503" s="66" t="n">
        <f aca="false">IF(OR('Vstupní data'!T503&gt;0,'Vstupní data'!U503&gt;0),IF(AC503&lt;&gt;"",AX503*AO503/10*(100+AZ503)/100,0),0)</f>
        <v>0</v>
      </c>
      <c r="BB503" s="67" t="n">
        <f aca="false">IF(AC503&lt;&gt;"",ROUND(BA503*AN503,0),0)</f>
        <v>0</v>
      </c>
      <c r="BC503" s="68" t="str">
        <f aca="false">IF(AE503&gt;0,BB503/AE503,"")</f>
        <v/>
      </c>
      <c r="BD503" s="66" t="n">
        <f aca="false">'Vstupní data'!AE503</f>
        <v>0</v>
      </c>
      <c r="BF503" s="66" t="n">
        <f aca="false">'Vstupní data'!AC503</f>
        <v>0</v>
      </c>
      <c r="BH503" s="66" t="n">
        <f aca="false">'Vstupní data'!AD503</f>
        <v>0</v>
      </c>
      <c r="BI503" s="66" t="n">
        <f aca="false">'Vstupní data'!AF503</f>
        <v>0</v>
      </c>
      <c r="BJ503" s="69" t="n">
        <f aca="false">'Vstupní data'!AG503</f>
        <v>0</v>
      </c>
      <c r="BK503" s="69" t="n">
        <f aca="false">IF(BF503&lt;&gt;0,VLOOKUP(I503,'Pril3-drev'!$H$5:$I$83,2,0),0)</f>
        <v>0</v>
      </c>
      <c r="BL503" s="69" t="n">
        <f aca="false">IF(BF503&lt;&gt;0,VLOOKUP(BK503,'Pril3-drev'!$A$5:$C$17,3,0),0)</f>
        <v>0</v>
      </c>
      <c r="BM503" s="69" t="n">
        <f aca="false">'Vstupní data'!AH503</f>
        <v>0</v>
      </c>
      <c r="BN503" s="69" t="n">
        <f aca="false">IF('Vstupní data'!AH503&gt;0,   VLOOKUP(VLOOKUP(CONCATENATE(VLOOKUP(I503,'Pril3-drev'!$H$4:$L$83,5,0),BD503),'Pril3-drev'!$Q$4:$R$2803,2,0),'AVB-BS'!$C$5:$S$29 ,LOOKUP(BM503,'AVB-BS'!$D$3:$S$3,'AVB-BS'!$D$1:$S$1) ,0 )   ,   IF('Vstupní data'!AI503&gt;0,'Vstupní data'!AI503,0))</f>
        <v>0</v>
      </c>
      <c r="BO503" s="69" t="str">
        <f aca="false">IF(BX503&gt;5,VLOOKUP(CONCATENATE(BK503,BN503),'Pril1-THLPa'!$H$6:$N$96,4,0),"")</f>
        <v/>
      </c>
      <c r="BP503" s="69" t="str">
        <f aca="false">IF(BX503&gt;5,VLOOKUP(CONCATENATE(BK503,BN503),'Pril1-THLPa'!$H$6:$N$96,5,0),"")</f>
        <v/>
      </c>
      <c r="BQ503" s="69" t="str">
        <f aca="false">IF(BX503&gt;5,VLOOKUP(CONCATENATE(BK503,BN503),'Pril1-THLPa'!$H$6:$N$96,6,0),"")</f>
        <v/>
      </c>
      <c r="BR503" s="69" t="str">
        <f aca="false">IF(BX503&gt;5,VLOOKUP(CONCATENATE(BK503,BN503),'Pril1-THLPa'!$H$6:$N$96,7,0),"")</f>
        <v/>
      </c>
      <c r="BS503" s="69" t="str">
        <f aca="false">IF(BX503&gt;5,VLOOKUP(CONCATENATE(BK503,BN503),'Pril1-THLPa'!$H$6:$O$96,8,0),"")</f>
        <v/>
      </c>
      <c r="BT503" s="69" t="str">
        <f aca="false">IF(BF503&gt;0, IF(BK503="smrk",  VLOOKUP(VLOOKUP(BD503,'Pril9-K3'!$L$8:$M$207,2,0),'Pril9-K3'!$A$8:$J$16,LOOKUP(BN503,'Pril9-K3'!$A$7:$J$7,'Pril9-K3'!$A$5:$J$5),0), IF(AND(BK503&lt;&gt;"smrk",'Vstupní data'!AK503&lt;&gt;""),'Vstupní data'!AK503,   VLOOKUP(VLOOKUP(BD503,'Pril9-K3'!$L$8:$M$207,2,0),'Pril9-K3'!$A$8:$J$16,LOOKUP(BN503,'Pril9-K3'!$A$7:$J$7,'Pril9-K3'!$A$5:$J$5),0)   )),   "")</f>
        <v/>
      </c>
      <c r="BV503" s="69" t="n">
        <f aca="false">'Vstupní data'!AJ503</f>
        <v>0</v>
      </c>
      <c r="BW503" s="69" t="n">
        <f aca="false">IF(BF503&gt;0,IF(J503&gt;0,J503,K503*H503/100),0)</f>
        <v>0</v>
      </c>
      <c r="BX503" s="69" t="n">
        <f aca="false">IF(BF503&gt;0,IF(BJ503&gt;BL503,BL503,BJ503),0)</f>
        <v>0</v>
      </c>
      <c r="BY503" s="69" t="n">
        <f aca="false">IF(BD503=0,0,IF(AND(BX503&gt;0,BX503&lt;=5),  IF(AND(BX503&gt;0,BX503&lt;=5),VLOOKUP(BK503,'Pril1-THLPa'!$A$6:$F$18,IF(AND(BX503&gt;0,BX503&lt;=5),LOOKUP(BX503,'Pril1-THLPa'!$B$5:$F$5,'Pril1-THLPa'!$B$4:$F$4),""),0),""),  IF(BX503&gt;5,BO503+BP503*(BX503-5)+BQ503*POWER(BX503-5,2)+BR503*POWER(BX503-5,3)+BS503*POWER(BX503-5,4),"")))</f>
        <v>0</v>
      </c>
      <c r="BZ503" s="69" t="n">
        <f aca="false">IF(BY503&gt;0,BY503*BI503/10*BW503*(100+BV503)/100,0)</f>
        <v>0</v>
      </c>
      <c r="CA503" s="69" t="n">
        <f aca="false">IF(BD503&gt;0,BX503-IF(BD503&gt;BX503,BX503,BD503),0)</f>
        <v>0</v>
      </c>
      <c r="CB503" s="69" t="n">
        <f aca="false">POWER(1.01,CA503)</f>
        <v>1</v>
      </c>
      <c r="CC503" s="69" t="n">
        <f aca="false">IF(BF503&gt;0,IF(BF503&gt;BH503,1,BF503/BH503),0)</f>
        <v>0</v>
      </c>
      <c r="CD503" s="72" t="n">
        <f aca="false">IF(BD503=0,0,IF(BF503&gt;0,ROUND(IF(CB503&lt;&gt;0,BZ503*BT503*1/CB503*CC503,0),0),0))</f>
        <v>0</v>
      </c>
      <c r="CE503" s="73" t="str">
        <f aca="false">IF(BF503&gt;0,IF(BF503&gt;BH503,CD503/BF503,CD503/BH503),"")</f>
        <v/>
      </c>
      <c r="CF503" s="69" t="n">
        <f aca="false">'Vstupní data'!AM503</f>
        <v>0</v>
      </c>
      <c r="CG503" s="69" t="n">
        <f aca="false">'Vstupní data'!AN503</f>
        <v>0</v>
      </c>
      <c r="CH503" s="69" t="n">
        <f aca="false">'Vstupní data'!AO503</f>
        <v>0</v>
      </c>
      <c r="CI503" s="69" t="n">
        <f aca="false">'Vstupní data'!AP503</f>
        <v>0</v>
      </c>
      <c r="CJ503" s="72" t="n">
        <f aca="false">ROUND(CH503*CI503,0)</f>
        <v>0</v>
      </c>
      <c r="CK503" s="74" t="str">
        <f aca="false">IF(OR(AA503&gt;0,BB503&gt;0,CD503&gt;0,CJ503&gt;0),AA503+BB503+CD503+CJ503,"")</f>
        <v/>
      </c>
    </row>
    <row r="504" customFormat="false" ht="12.8" hidden="false" customHeight="false" outlineLevel="0" collapsed="false">
      <c r="A504" s="66" t="n">
        <f aca="false">'Vstupní data'!A504</f>
        <v>0</v>
      </c>
      <c r="F504" s="66" t="str">
        <f aca="false">CONCATENATE('Vstupní data'!F504,'Vstupní data'!G504,'Vstupní data'!H504,'Vstupní data'!I504)</f>
        <v/>
      </c>
      <c r="G504" s="66"/>
      <c r="H504" s="66" t="n">
        <f aca="false">'Vstupní data'!K504</f>
        <v>0</v>
      </c>
      <c r="I504" s="66" t="n">
        <f aca="false">'Vstupní data'!L504</f>
        <v>0</v>
      </c>
      <c r="J504" s="66" t="n">
        <f aca="false">'Vstupní data'!K504*'Vstupní data'!M504/100</f>
        <v>0</v>
      </c>
      <c r="L504" s="66" t="n">
        <f aca="false">IF('Vstupní data'!N504="prostokořenný",0,IF('Vstupní data'!N504="krytokořenný","k",IF('Vstupní data'!N504="poloodrostky nebo odrostky, prostokořenné i krytokořenné","po",0)))</f>
        <v>0</v>
      </c>
      <c r="N504" s="66"/>
      <c r="O504" s="66" t="n">
        <f aca="false">'Vstupní data'!O504</f>
        <v>0</v>
      </c>
      <c r="P504" s="66" t="n">
        <f aca="false">IF(O504&gt;0,VLOOKUP(CONCATENATE(VLOOKUP(I504,'Pril3-drev'!$H$5:$K$83,4,0),"-",'Vstupní data'!R504),K2!$C$15:$D$23,2,0),0)</f>
        <v>0</v>
      </c>
      <c r="Q504" s="66" t="n">
        <f aca="false">IF(O504&gt;0,VLOOKUP(I504,'Pril3-drev'!$H$5:$I$83,2,0),0)</f>
        <v>0</v>
      </c>
      <c r="R504" s="66" t="n">
        <f aca="false">IF(Q504&gt;0,VLOOKUP(Q504,'Pril6-okus'!$A$5:$B$17,2,0),0)</f>
        <v>0</v>
      </c>
      <c r="S504" s="66" t="n">
        <f aca="false">IF(O504&gt;0,VLOOKUP(I504,'Pril3-drev'!$H$5:$J$83,3,0),0)</f>
        <v>0</v>
      </c>
      <c r="T504" s="66" t="str">
        <f aca="false">IF(O504&gt;0,IF(L504="k",0.9*VLOOKUP(S504,'ha-pocty-vyhl'!$A$5:$B$20,2,0),IF(L504="po",0.8*VLOOKUP(S504,'ha-pocty-vyhl'!$A$5:$B$20,2,0),VLOOKUP(S504,'ha-pocty-vyhl'!$A$5:$B$20,2,0))),"")</f>
        <v/>
      </c>
      <c r="U504" s="66" t="n">
        <f aca="false">'Vstupní data'!P504</f>
        <v>0</v>
      </c>
      <c r="V504" s="66" t="n">
        <f aca="false">IF(O504&gt;0,1.3*T504*1000*Z504/10000,0)</f>
        <v>0</v>
      </c>
      <c r="W504" s="66" t="n">
        <f aca="false">IF(O504&gt;0,1.3*T504*1000*Z504/10000,0)</f>
        <v>0</v>
      </c>
      <c r="X504" s="66" t="n">
        <f aca="false">IF(O504&gt;0,IF(O504&gt;V504,V504,O504),0)</f>
        <v>0</v>
      </c>
      <c r="Y504" s="66" t="n">
        <f aca="false">IF(O504&gt;0,IF(IF(U504&gt;W504,W504,U504)&lt;X504,W504,IF(U504&gt;W504,W504,U504)),0)</f>
        <v>0</v>
      </c>
      <c r="Z504" s="66" t="n">
        <f aca="false">IF(O504&gt;0,IF(J504&gt;0,J504,K504*H504/100),0)</f>
        <v>0</v>
      </c>
      <c r="AA504" s="67" t="n">
        <f aca="false">IF(O504&gt;0,CEILING(R504*P504*X504/Y504*Z504,1),0)</f>
        <v>0</v>
      </c>
      <c r="AB504" s="68" t="n">
        <f aca="false">IF(O504&gt;0,AA504/O504,0)</f>
        <v>0</v>
      </c>
      <c r="AC504" s="66" t="n">
        <f aca="false">'Vstupní data'!W504</f>
        <v>0</v>
      </c>
      <c r="AI504" s="66" t="str">
        <f aca="false">IF(OR('Vstupní data'!T504&gt;0,'Vstupní data'!U504&gt;0),VLOOKUP(I504,'Pril3-drev'!$H$5:$J$83,3,0),"")</f>
        <v/>
      </c>
      <c r="AJ504" s="66" t="n">
        <f aca="false">IF('Vstupní data'!V504="prostokořenný",0,IF('Vstupní data'!V504="krytokořenný","k",IF('Vstupní data'!V504="poloodrostky nebo odrostky, prostokořenné i krytokořenné","po",0)))</f>
        <v>0</v>
      </c>
      <c r="AK504" s="66" t="n">
        <f aca="false">IF(OR('Vstupní data'!T504&gt;0,'Vstupní data'!U504&gt;0),IF(AJ504="k",0.9*VLOOKUP(AI504,'ha-pocty-vyhl'!$A$5:$B$20,2,0),IF(AJ504="po",0.8*VLOOKUP(AI504,'ha-pocty-vyhl'!$A$5:$B$20,2,0),VLOOKUP(AI504,'ha-pocty-vyhl'!$A$5:$B$20,2,0))),0)</f>
        <v>0</v>
      </c>
      <c r="AL504" s="66" t="n">
        <f aca="false">IF(OR('Vstupní data'!T504&gt;0,'Vstupní data'!U504&gt;0),'Vstupní data'!K504*'Vstupní data'!M504/100,0)</f>
        <v>0</v>
      </c>
      <c r="AM504" s="66" t="n">
        <f aca="false">IF(OR('Vstupní data'!T504&gt;0,'Vstupní data'!U504&gt;0),IF('Vstupní data'!T504&gt;0,'Vstupní data'!T504,ROUND(10*'Vstupní data'!U504/AK504,0)),0)</f>
        <v>0</v>
      </c>
      <c r="AN504" s="69" t="n">
        <f aca="false">IF('Vstupní data'!T504&gt;0,   IF('Vstupní data'!T504&lt;=AL504,'Vstupní data'!T504,AL504),   IF(AM504&lt;AL504,AM504,AL504))</f>
        <v>0</v>
      </c>
      <c r="AO504" s="69" t="n">
        <f aca="false">'Vstupní data'!X504</f>
        <v>0</v>
      </c>
      <c r="AP504" s="66" t="n">
        <f aca="false">IF(OR('Vstupní data'!T504&gt;0,'Vstupní data'!U504&gt;0),IF(I504&lt;&gt;0,VLOOKUP(I504,'Pril3-drev'!$H$5:$I$83,2,0),0),0)</f>
        <v>0</v>
      </c>
      <c r="AQ504" s="66" t="n">
        <f aca="false">'Vstupní data'!Y504</f>
        <v>0</v>
      </c>
      <c r="AR504" s="66" t="str">
        <f aca="false">IF(AC504&gt;5,   IF('Vstupní data'!Y504&gt;0,   VLOOKUP(VLOOKUP(CONCATENATE(VLOOKUP(I504,'Pril3-drev'!$H$4:$L$83,5,0),AC504),'Pril3-drev'!$Q$4:$R$2803,2,0),'AVB-BS'!$C$5:$S$29 ,LOOKUP(AQ504,'AVB-BS'!$D$3:$S$3,'AVB-BS'!$D$1:$S$1) ,0 )   ,   IF('Vstupní data'!Z504&gt;0,'Vstupní data'!Z504,0)) , "")</f>
        <v/>
      </c>
      <c r="AS504" s="70" t="str">
        <f aca="false">IF(AC504&gt;5,VLOOKUP(CONCATENATE(AP504,AR504),'Pril1-THLPa'!$H$6:$N$96,4,0),"")</f>
        <v/>
      </c>
      <c r="AT504" s="70" t="str">
        <f aca="false">IF(AC504&gt;5,VLOOKUP(CONCATENATE(AP504,AR504),'Pril1-THLPa'!$H$6:$N$96,5,0),"")</f>
        <v/>
      </c>
      <c r="AU504" s="70" t="str">
        <f aca="false">IF(AC504&gt;5,VLOOKUP(CONCATENATE(AP504,AR504),'Pril1-THLPa'!$H$6:$N$96,6,0),"")</f>
        <v/>
      </c>
      <c r="AV504" s="70" t="str">
        <f aca="false">IF(AC504&gt;5,VLOOKUP(CONCATENATE(AP504,AR504),'Pril1-THLPa'!$H$6:$N$96,7,0),"")</f>
        <v/>
      </c>
      <c r="AW504" s="70" t="str">
        <f aca="false">IF(AC504&gt;5,VLOOKUP(CONCATENATE(AP504,AR504),'Pril1-THLPa'!$H$6:$O$96,8,0),"")</f>
        <v/>
      </c>
      <c r="AX504" s="66" t="n">
        <f aca="false">IF(AC504&gt;0,IF(AND(AC504&gt;0,AC504&lt;=5),VLOOKUP(AP504,'Pril1-THLPa'!$A$6:$F$18,LOOKUP(AC504,'Pril1-THLPa'!$B$5:$F$5,'Pril1-THLPa'!$B$4:$F$4),0),AS504+AT504*(AC504-5)+AU504*POWER(AC504-5,2)+AV504*POWER(AC504-5,3)+AW504*POWER(AC504-5,4)),0)</f>
        <v>0</v>
      </c>
      <c r="AY504" s="71"/>
      <c r="AZ504" s="66" t="n">
        <f aca="false">'Vstupní data'!AA504</f>
        <v>0</v>
      </c>
      <c r="BA504" s="66" t="n">
        <f aca="false">IF(OR('Vstupní data'!T504&gt;0,'Vstupní data'!U504&gt;0),IF(AC504&lt;&gt;"",AX504*AO504/10*(100+AZ504)/100,0),0)</f>
        <v>0</v>
      </c>
      <c r="BB504" s="67" t="n">
        <f aca="false">IF(AC504&lt;&gt;"",ROUND(BA504*AN504,0),0)</f>
        <v>0</v>
      </c>
      <c r="BC504" s="68" t="str">
        <f aca="false">IF(AE504&gt;0,BB504/AE504,"")</f>
        <v/>
      </c>
      <c r="BD504" s="66" t="n">
        <f aca="false">'Vstupní data'!AE504</f>
        <v>0</v>
      </c>
      <c r="BF504" s="66" t="n">
        <f aca="false">'Vstupní data'!AC504</f>
        <v>0</v>
      </c>
      <c r="BH504" s="66" t="n">
        <f aca="false">'Vstupní data'!AD504</f>
        <v>0</v>
      </c>
      <c r="BI504" s="66" t="n">
        <f aca="false">'Vstupní data'!AF504</f>
        <v>0</v>
      </c>
      <c r="BJ504" s="69" t="n">
        <f aca="false">'Vstupní data'!AG504</f>
        <v>0</v>
      </c>
      <c r="BK504" s="69" t="n">
        <f aca="false">IF(BF504&lt;&gt;0,VLOOKUP(I504,'Pril3-drev'!$H$5:$I$83,2,0),0)</f>
        <v>0</v>
      </c>
      <c r="BL504" s="69" t="n">
        <f aca="false">IF(BF504&lt;&gt;0,VLOOKUP(BK504,'Pril3-drev'!$A$5:$C$17,3,0),0)</f>
        <v>0</v>
      </c>
      <c r="BM504" s="69" t="n">
        <f aca="false">'Vstupní data'!AH504</f>
        <v>0</v>
      </c>
      <c r="BN504" s="69" t="n">
        <f aca="false">IF('Vstupní data'!AH504&gt;0,   VLOOKUP(VLOOKUP(CONCATENATE(VLOOKUP(I504,'Pril3-drev'!$H$4:$L$83,5,0),BD504),'Pril3-drev'!$Q$4:$R$2803,2,0),'AVB-BS'!$C$5:$S$29 ,LOOKUP(BM504,'AVB-BS'!$D$3:$S$3,'AVB-BS'!$D$1:$S$1) ,0 )   ,   IF('Vstupní data'!AI504&gt;0,'Vstupní data'!AI504,0))</f>
        <v>0</v>
      </c>
      <c r="BO504" s="69" t="str">
        <f aca="false">IF(BX504&gt;5,VLOOKUP(CONCATENATE(BK504,BN504),'Pril1-THLPa'!$H$6:$N$96,4,0),"")</f>
        <v/>
      </c>
      <c r="BP504" s="69" t="str">
        <f aca="false">IF(BX504&gt;5,VLOOKUP(CONCATENATE(BK504,BN504),'Pril1-THLPa'!$H$6:$N$96,5,0),"")</f>
        <v/>
      </c>
      <c r="BQ504" s="69" t="str">
        <f aca="false">IF(BX504&gt;5,VLOOKUP(CONCATENATE(BK504,BN504),'Pril1-THLPa'!$H$6:$N$96,6,0),"")</f>
        <v/>
      </c>
      <c r="BR504" s="69" t="str">
        <f aca="false">IF(BX504&gt;5,VLOOKUP(CONCATENATE(BK504,BN504),'Pril1-THLPa'!$H$6:$N$96,7,0),"")</f>
        <v/>
      </c>
      <c r="BS504" s="69" t="str">
        <f aca="false">IF(BX504&gt;5,VLOOKUP(CONCATENATE(BK504,BN504),'Pril1-THLPa'!$H$6:$O$96,8,0),"")</f>
        <v/>
      </c>
      <c r="BT504" s="69" t="str">
        <f aca="false">IF(BF504&gt;0, IF(BK504="smrk",  VLOOKUP(VLOOKUP(BD504,'Pril9-K3'!$L$8:$M$207,2,0),'Pril9-K3'!$A$8:$J$16,LOOKUP(BN504,'Pril9-K3'!$A$7:$J$7,'Pril9-K3'!$A$5:$J$5),0), IF(AND(BK504&lt;&gt;"smrk",'Vstupní data'!AK504&lt;&gt;""),'Vstupní data'!AK504,   VLOOKUP(VLOOKUP(BD504,'Pril9-K3'!$L$8:$M$207,2,0),'Pril9-K3'!$A$8:$J$16,LOOKUP(BN504,'Pril9-K3'!$A$7:$J$7,'Pril9-K3'!$A$5:$J$5),0)   )),   "")</f>
        <v/>
      </c>
      <c r="BV504" s="69" t="n">
        <f aca="false">'Vstupní data'!AJ504</f>
        <v>0</v>
      </c>
      <c r="BW504" s="69" t="n">
        <f aca="false">IF(BF504&gt;0,IF(J504&gt;0,J504,K504*H504/100),0)</f>
        <v>0</v>
      </c>
      <c r="BX504" s="69" t="n">
        <f aca="false">IF(BF504&gt;0,IF(BJ504&gt;BL504,BL504,BJ504),0)</f>
        <v>0</v>
      </c>
      <c r="BY504" s="69" t="n">
        <f aca="false">IF(BD504=0,0,IF(AND(BX504&gt;0,BX504&lt;=5),  IF(AND(BX504&gt;0,BX504&lt;=5),VLOOKUP(BK504,'Pril1-THLPa'!$A$6:$F$18,IF(AND(BX504&gt;0,BX504&lt;=5),LOOKUP(BX504,'Pril1-THLPa'!$B$5:$F$5,'Pril1-THLPa'!$B$4:$F$4),""),0),""),  IF(BX504&gt;5,BO504+BP504*(BX504-5)+BQ504*POWER(BX504-5,2)+BR504*POWER(BX504-5,3)+BS504*POWER(BX504-5,4),"")))</f>
        <v>0</v>
      </c>
      <c r="BZ504" s="69" t="n">
        <f aca="false">IF(BY504&gt;0,BY504*BI504/10*BW504*(100+BV504)/100,0)</f>
        <v>0</v>
      </c>
      <c r="CA504" s="69" t="n">
        <f aca="false">IF(BD504&gt;0,BX504-IF(BD504&gt;BX504,BX504,BD504),0)</f>
        <v>0</v>
      </c>
      <c r="CB504" s="69" t="n">
        <f aca="false">POWER(1.01,CA504)</f>
        <v>1</v>
      </c>
      <c r="CC504" s="69" t="n">
        <f aca="false">IF(BF504&gt;0,IF(BF504&gt;BH504,1,BF504/BH504),0)</f>
        <v>0</v>
      </c>
      <c r="CD504" s="72" t="n">
        <f aca="false">IF(BD504=0,0,IF(BF504&gt;0,ROUND(IF(CB504&lt;&gt;0,BZ504*BT504*1/CB504*CC504,0),0),0))</f>
        <v>0</v>
      </c>
      <c r="CE504" s="73" t="str">
        <f aca="false">IF(BF504&gt;0,IF(BF504&gt;BH504,CD504/BF504,CD504/BH504),"")</f>
        <v/>
      </c>
      <c r="CF504" s="69" t="n">
        <f aca="false">'Vstupní data'!AM504</f>
        <v>0</v>
      </c>
      <c r="CG504" s="69" t="n">
        <f aca="false">'Vstupní data'!AN504</f>
        <v>0</v>
      </c>
      <c r="CH504" s="69" t="n">
        <f aca="false">'Vstupní data'!AO504</f>
        <v>0</v>
      </c>
      <c r="CI504" s="69" t="n">
        <f aca="false">'Vstupní data'!AP504</f>
        <v>0</v>
      </c>
      <c r="CJ504" s="72" t="n">
        <f aca="false">ROUND(CH504*CI504,0)</f>
        <v>0</v>
      </c>
      <c r="CK504" s="74" t="str">
        <f aca="false">IF(OR(AA504&gt;0,BB504&gt;0,CD504&gt;0,CJ504&gt;0),AA504+BB504+CD504+CJ504,"")</f>
        <v/>
      </c>
    </row>
    <row r="505" customFormat="false" ht="12.8" hidden="false" customHeight="false" outlineLevel="0" collapsed="false">
      <c r="A505" s="66" t="n">
        <f aca="false">'Vstupní data'!A505</f>
        <v>0</v>
      </c>
      <c r="F505" s="66" t="str">
        <f aca="false">CONCATENATE('Vstupní data'!F505,'Vstupní data'!G505,'Vstupní data'!H505,'Vstupní data'!I505)</f>
        <v/>
      </c>
      <c r="G505" s="66"/>
      <c r="H505" s="66" t="n">
        <f aca="false">'Vstupní data'!K505</f>
        <v>0</v>
      </c>
      <c r="I505" s="66" t="n">
        <f aca="false">'Vstupní data'!L505</f>
        <v>0</v>
      </c>
      <c r="J505" s="66" t="n">
        <f aca="false">'Vstupní data'!K505*'Vstupní data'!M505/100</f>
        <v>0</v>
      </c>
      <c r="L505" s="66" t="n">
        <f aca="false">IF('Vstupní data'!N505="prostokořenný",0,IF('Vstupní data'!N505="krytokořenný","k",IF('Vstupní data'!N505="poloodrostky nebo odrostky, prostokořenné i krytokořenné","po",0)))</f>
        <v>0</v>
      </c>
      <c r="N505" s="66"/>
      <c r="O505" s="66" t="n">
        <f aca="false">'Vstupní data'!O505</f>
        <v>0</v>
      </c>
      <c r="P505" s="66" t="n">
        <f aca="false">IF(O505&gt;0,VLOOKUP(CONCATENATE(VLOOKUP(I505,'Pril3-drev'!$H$5:$K$83,4,0),"-",'Vstupní data'!R505),K2!$C$15:$D$23,2,0),0)</f>
        <v>0</v>
      </c>
      <c r="Q505" s="66" t="n">
        <f aca="false">IF(O505&gt;0,VLOOKUP(I505,'Pril3-drev'!$H$5:$I$83,2,0),0)</f>
        <v>0</v>
      </c>
      <c r="R505" s="66" t="n">
        <f aca="false">IF(Q505&gt;0,VLOOKUP(Q505,'Pril6-okus'!$A$5:$B$17,2,0),0)</f>
        <v>0</v>
      </c>
      <c r="S505" s="66" t="n">
        <f aca="false">IF(O505&gt;0,VLOOKUP(I505,'Pril3-drev'!$H$5:$J$83,3,0),0)</f>
        <v>0</v>
      </c>
      <c r="T505" s="66" t="str">
        <f aca="false">IF(O505&gt;0,IF(L505="k",0.9*VLOOKUP(S505,'ha-pocty-vyhl'!$A$5:$B$20,2,0),IF(L505="po",0.8*VLOOKUP(S505,'ha-pocty-vyhl'!$A$5:$B$20,2,0),VLOOKUP(S505,'ha-pocty-vyhl'!$A$5:$B$20,2,0))),"")</f>
        <v/>
      </c>
      <c r="U505" s="66" t="n">
        <f aca="false">'Vstupní data'!P505</f>
        <v>0</v>
      </c>
      <c r="V505" s="66" t="n">
        <f aca="false">IF(O505&gt;0,1.3*T505*1000*Z505/10000,0)</f>
        <v>0</v>
      </c>
      <c r="W505" s="66" t="n">
        <f aca="false">IF(O505&gt;0,1.3*T505*1000*Z505/10000,0)</f>
        <v>0</v>
      </c>
      <c r="X505" s="66" t="n">
        <f aca="false">IF(O505&gt;0,IF(O505&gt;V505,V505,O505),0)</f>
        <v>0</v>
      </c>
      <c r="Y505" s="66" t="n">
        <f aca="false">IF(O505&gt;0,IF(IF(U505&gt;W505,W505,U505)&lt;X505,W505,IF(U505&gt;W505,W505,U505)),0)</f>
        <v>0</v>
      </c>
      <c r="Z505" s="66" t="n">
        <f aca="false">IF(O505&gt;0,IF(J505&gt;0,J505,K505*H505/100),0)</f>
        <v>0</v>
      </c>
      <c r="AA505" s="67" t="n">
        <f aca="false">IF(O505&gt;0,CEILING(R505*P505*X505/Y505*Z505,1),0)</f>
        <v>0</v>
      </c>
      <c r="AB505" s="68" t="n">
        <f aca="false">IF(O505&gt;0,AA505/O505,0)</f>
        <v>0</v>
      </c>
      <c r="AC505" s="66" t="n">
        <f aca="false">'Vstupní data'!W505</f>
        <v>0</v>
      </c>
      <c r="AI505" s="66" t="str">
        <f aca="false">IF(OR('Vstupní data'!T505&gt;0,'Vstupní data'!U505&gt;0),VLOOKUP(I505,'Pril3-drev'!$H$5:$J$83,3,0),"")</f>
        <v/>
      </c>
      <c r="AJ505" s="66" t="n">
        <f aca="false">IF('Vstupní data'!V505="prostokořenný",0,IF('Vstupní data'!V505="krytokořenný","k",IF('Vstupní data'!V505="poloodrostky nebo odrostky, prostokořenné i krytokořenné","po",0)))</f>
        <v>0</v>
      </c>
      <c r="AK505" s="66" t="n">
        <f aca="false">IF(OR('Vstupní data'!T505&gt;0,'Vstupní data'!U505&gt;0),IF(AJ505="k",0.9*VLOOKUP(AI505,'ha-pocty-vyhl'!$A$5:$B$20,2,0),IF(AJ505="po",0.8*VLOOKUP(AI505,'ha-pocty-vyhl'!$A$5:$B$20,2,0),VLOOKUP(AI505,'ha-pocty-vyhl'!$A$5:$B$20,2,0))),0)</f>
        <v>0</v>
      </c>
      <c r="AL505" s="66" t="n">
        <f aca="false">IF(OR('Vstupní data'!T505&gt;0,'Vstupní data'!U505&gt;0),'Vstupní data'!K505*'Vstupní data'!M505/100,0)</f>
        <v>0</v>
      </c>
      <c r="AM505" s="66" t="n">
        <f aca="false">IF(OR('Vstupní data'!T505&gt;0,'Vstupní data'!U505&gt;0),IF('Vstupní data'!T505&gt;0,'Vstupní data'!T505,ROUND(10*'Vstupní data'!U505/AK505,0)),0)</f>
        <v>0</v>
      </c>
      <c r="AN505" s="69" t="n">
        <f aca="false">IF('Vstupní data'!T505&gt;0,   IF('Vstupní data'!T505&lt;=AL505,'Vstupní data'!T505,AL505),   IF(AM505&lt;AL505,AM505,AL505))</f>
        <v>0</v>
      </c>
      <c r="AO505" s="69" t="n">
        <f aca="false">'Vstupní data'!X505</f>
        <v>0</v>
      </c>
      <c r="AP505" s="66" t="n">
        <f aca="false">IF(OR('Vstupní data'!T505&gt;0,'Vstupní data'!U505&gt;0),IF(I505&lt;&gt;0,VLOOKUP(I505,'Pril3-drev'!$H$5:$I$83,2,0),0),0)</f>
        <v>0</v>
      </c>
      <c r="AQ505" s="66" t="n">
        <f aca="false">'Vstupní data'!Y505</f>
        <v>0</v>
      </c>
      <c r="AR505" s="66" t="str">
        <f aca="false">IF(AC505&gt;5,   IF('Vstupní data'!Y505&gt;0,   VLOOKUP(VLOOKUP(CONCATENATE(VLOOKUP(I505,'Pril3-drev'!$H$4:$L$83,5,0),AC505),'Pril3-drev'!$Q$4:$R$2803,2,0),'AVB-BS'!$C$5:$S$29 ,LOOKUP(AQ505,'AVB-BS'!$D$3:$S$3,'AVB-BS'!$D$1:$S$1) ,0 )   ,   IF('Vstupní data'!Z505&gt;0,'Vstupní data'!Z505,0)) , "")</f>
        <v/>
      </c>
      <c r="AS505" s="70" t="str">
        <f aca="false">IF(AC505&gt;5,VLOOKUP(CONCATENATE(AP505,AR505),'Pril1-THLPa'!$H$6:$N$96,4,0),"")</f>
        <v/>
      </c>
      <c r="AT505" s="70" t="str">
        <f aca="false">IF(AC505&gt;5,VLOOKUP(CONCATENATE(AP505,AR505),'Pril1-THLPa'!$H$6:$N$96,5,0),"")</f>
        <v/>
      </c>
      <c r="AU505" s="70" t="str">
        <f aca="false">IF(AC505&gt;5,VLOOKUP(CONCATENATE(AP505,AR505),'Pril1-THLPa'!$H$6:$N$96,6,0),"")</f>
        <v/>
      </c>
      <c r="AV505" s="70" t="str">
        <f aca="false">IF(AC505&gt;5,VLOOKUP(CONCATENATE(AP505,AR505),'Pril1-THLPa'!$H$6:$N$96,7,0),"")</f>
        <v/>
      </c>
      <c r="AW505" s="70" t="str">
        <f aca="false">IF(AC505&gt;5,VLOOKUP(CONCATENATE(AP505,AR505),'Pril1-THLPa'!$H$6:$O$96,8,0),"")</f>
        <v/>
      </c>
      <c r="AX505" s="66" t="n">
        <f aca="false">IF(AC505&gt;0,IF(AND(AC505&gt;0,AC505&lt;=5),VLOOKUP(AP505,'Pril1-THLPa'!$A$6:$F$18,LOOKUP(AC505,'Pril1-THLPa'!$B$5:$F$5,'Pril1-THLPa'!$B$4:$F$4),0),AS505+AT505*(AC505-5)+AU505*POWER(AC505-5,2)+AV505*POWER(AC505-5,3)+AW505*POWER(AC505-5,4)),0)</f>
        <v>0</v>
      </c>
      <c r="AY505" s="71"/>
      <c r="AZ505" s="66" t="n">
        <f aca="false">'Vstupní data'!AA505</f>
        <v>0</v>
      </c>
      <c r="BA505" s="66" t="n">
        <f aca="false">IF(OR('Vstupní data'!T505&gt;0,'Vstupní data'!U505&gt;0),IF(AC505&lt;&gt;"",AX505*AO505/10*(100+AZ505)/100,0),0)</f>
        <v>0</v>
      </c>
      <c r="BB505" s="67" t="n">
        <f aca="false">IF(AC505&lt;&gt;"",ROUND(BA505*AN505,0),0)</f>
        <v>0</v>
      </c>
      <c r="BC505" s="68" t="str">
        <f aca="false">IF(AE505&gt;0,BB505/AE505,"")</f>
        <v/>
      </c>
      <c r="BD505" s="66" t="n">
        <f aca="false">'Vstupní data'!AE505</f>
        <v>0</v>
      </c>
      <c r="BF505" s="66" t="n">
        <f aca="false">'Vstupní data'!AC505</f>
        <v>0</v>
      </c>
      <c r="BH505" s="66" t="n">
        <f aca="false">'Vstupní data'!AD505</f>
        <v>0</v>
      </c>
      <c r="BI505" s="66" t="n">
        <f aca="false">'Vstupní data'!AF505</f>
        <v>0</v>
      </c>
      <c r="BJ505" s="69" t="n">
        <f aca="false">'Vstupní data'!AG505</f>
        <v>0</v>
      </c>
      <c r="BK505" s="69" t="n">
        <f aca="false">IF(BF505&lt;&gt;0,VLOOKUP(I505,'Pril3-drev'!$H$5:$I$83,2,0),0)</f>
        <v>0</v>
      </c>
      <c r="BL505" s="69" t="n">
        <f aca="false">IF(BF505&lt;&gt;0,VLOOKUP(BK505,'Pril3-drev'!$A$5:$C$17,3,0),0)</f>
        <v>0</v>
      </c>
      <c r="BM505" s="69" t="n">
        <f aca="false">'Vstupní data'!AH505</f>
        <v>0</v>
      </c>
      <c r="BN505" s="69" t="n">
        <f aca="false">IF('Vstupní data'!AH505&gt;0,   VLOOKUP(VLOOKUP(CONCATENATE(VLOOKUP(I505,'Pril3-drev'!$H$4:$L$83,5,0),BD505),'Pril3-drev'!$Q$4:$R$2803,2,0),'AVB-BS'!$C$5:$S$29 ,LOOKUP(BM505,'AVB-BS'!$D$3:$S$3,'AVB-BS'!$D$1:$S$1) ,0 )   ,   IF('Vstupní data'!AI505&gt;0,'Vstupní data'!AI505,0))</f>
        <v>0</v>
      </c>
      <c r="BO505" s="69" t="str">
        <f aca="false">IF(BX505&gt;5,VLOOKUP(CONCATENATE(BK505,BN505),'Pril1-THLPa'!$H$6:$N$96,4,0),"")</f>
        <v/>
      </c>
      <c r="BP505" s="69" t="str">
        <f aca="false">IF(BX505&gt;5,VLOOKUP(CONCATENATE(BK505,BN505),'Pril1-THLPa'!$H$6:$N$96,5,0),"")</f>
        <v/>
      </c>
      <c r="BQ505" s="69" t="str">
        <f aca="false">IF(BX505&gt;5,VLOOKUP(CONCATENATE(BK505,BN505),'Pril1-THLPa'!$H$6:$N$96,6,0),"")</f>
        <v/>
      </c>
      <c r="BR505" s="69" t="str">
        <f aca="false">IF(BX505&gt;5,VLOOKUP(CONCATENATE(BK505,BN505),'Pril1-THLPa'!$H$6:$N$96,7,0),"")</f>
        <v/>
      </c>
      <c r="BS505" s="69" t="str">
        <f aca="false">IF(BX505&gt;5,VLOOKUP(CONCATENATE(BK505,BN505),'Pril1-THLPa'!$H$6:$O$96,8,0),"")</f>
        <v/>
      </c>
      <c r="BT505" s="69" t="str">
        <f aca="false">IF(BF505&gt;0, IF(BK505="smrk",  VLOOKUP(VLOOKUP(BD505,'Pril9-K3'!$L$8:$M$207,2,0),'Pril9-K3'!$A$8:$J$16,LOOKUP(BN505,'Pril9-K3'!$A$7:$J$7,'Pril9-K3'!$A$5:$J$5),0), IF(AND(BK505&lt;&gt;"smrk",'Vstupní data'!AK505&lt;&gt;""),'Vstupní data'!AK505,   VLOOKUP(VLOOKUP(BD505,'Pril9-K3'!$L$8:$M$207,2,0),'Pril9-K3'!$A$8:$J$16,LOOKUP(BN505,'Pril9-K3'!$A$7:$J$7,'Pril9-K3'!$A$5:$J$5),0)   )),   "")</f>
        <v/>
      </c>
      <c r="BV505" s="69" t="n">
        <f aca="false">'Vstupní data'!AJ505</f>
        <v>0</v>
      </c>
      <c r="BW505" s="69" t="n">
        <f aca="false">IF(BF505&gt;0,IF(J505&gt;0,J505,K505*H505/100),0)</f>
        <v>0</v>
      </c>
      <c r="BX505" s="69" t="n">
        <f aca="false">IF(BF505&gt;0,IF(BJ505&gt;BL505,BL505,BJ505),0)</f>
        <v>0</v>
      </c>
      <c r="BY505" s="69" t="n">
        <f aca="false">IF(BD505=0,0,IF(AND(BX505&gt;0,BX505&lt;=5),  IF(AND(BX505&gt;0,BX505&lt;=5),VLOOKUP(BK505,'Pril1-THLPa'!$A$6:$F$18,IF(AND(BX505&gt;0,BX505&lt;=5),LOOKUP(BX505,'Pril1-THLPa'!$B$5:$F$5,'Pril1-THLPa'!$B$4:$F$4),""),0),""),  IF(BX505&gt;5,BO505+BP505*(BX505-5)+BQ505*POWER(BX505-5,2)+BR505*POWER(BX505-5,3)+BS505*POWER(BX505-5,4),"")))</f>
        <v>0</v>
      </c>
      <c r="BZ505" s="69" t="n">
        <f aca="false">IF(BY505&gt;0,BY505*BI505/10*BW505*(100+BV505)/100,0)</f>
        <v>0</v>
      </c>
      <c r="CA505" s="69" t="n">
        <f aca="false">IF(BD505&gt;0,BX505-IF(BD505&gt;BX505,BX505,BD505),0)</f>
        <v>0</v>
      </c>
      <c r="CB505" s="69" t="n">
        <f aca="false">POWER(1.01,CA505)</f>
        <v>1</v>
      </c>
      <c r="CC505" s="69" t="n">
        <f aca="false">IF(BF505&gt;0,IF(BF505&gt;BH505,1,BF505/BH505),0)</f>
        <v>0</v>
      </c>
      <c r="CD505" s="72" t="n">
        <f aca="false">IF(BD505=0,0,IF(BF505&gt;0,ROUND(IF(CB505&lt;&gt;0,BZ505*BT505*1/CB505*CC505,0),0),0))</f>
        <v>0</v>
      </c>
      <c r="CE505" s="73" t="str">
        <f aca="false">IF(BF505&gt;0,IF(BF505&gt;BH505,CD505/BF505,CD505/BH505),"")</f>
        <v/>
      </c>
      <c r="CF505" s="69" t="n">
        <f aca="false">'Vstupní data'!AM505</f>
        <v>0</v>
      </c>
      <c r="CG505" s="69" t="n">
        <f aca="false">'Vstupní data'!AN505</f>
        <v>0</v>
      </c>
      <c r="CH505" s="69" t="n">
        <f aca="false">'Vstupní data'!AO505</f>
        <v>0</v>
      </c>
      <c r="CI505" s="69" t="n">
        <f aca="false">'Vstupní data'!AP505</f>
        <v>0</v>
      </c>
      <c r="CJ505" s="72" t="n">
        <f aca="false">ROUND(CH505*CI505,0)</f>
        <v>0</v>
      </c>
      <c r="CK505" s="74" t="str">
        <f aca="false">IF(OR(AA505&gt;0,BB505&gt;0,CD505&gt;0,CJ505&gt;0),AA505+BB505+CD505+CJ505,"")</f>
        <v/>
      </c>
    </row>
    <row r="506" customFormat="false" ht="12.8" hidden="false" customHeight="false" outlineLevel="0" collapsed="false">
      <c r="A506" s="66" t="n">
        <f aca="false">'Vstupní data'!A506</f>
        <v>0</v>
      </c>
      <c r="F506" s="66" t="str">
        <f aca="false">CONCATENATE('Vstupní data'!F506,'Vstupní data'!G506,'Vstupní data'!H506,'Vstupní data'!I506)</f>
        <v/>
      </c>
      <c r="G506" s="66"/>
      <c r="H506" s="66" t="n">
        <f aca="false">'Vstupní data'!K506</f>
        <v>0</v>
      </c>
      <c r="I506" s="66" t="n">
        <f aca="false">'Vstupní data'!L506</f>
        <v>0</v>
      </c>
      <c r="J506" s="66" t="n">
        <f aca="false">'Vstupní data'!K506*'Vstupní data'!M506/100</f>
        <v>0</v>
      </c>
      <c r="L506" s="66" t="n">
        <f aca="false">IF('Vstupní data'!N506="prostokořenný",0,IF('Vstupní data'!N506="krytokořenný","k",IF('Vstupní data'!N506="poloodrostky nebo odrostky, prostokořenné i krytokořenné","po",0)))</f>
        <v>0</v>
      </c>
      <c r="N506" s="66"/>
      <c r="O506" s="66" t="n">
        <f aca="false">'Vstupní data'!O506</f>
        <v>0</v>
      </c>
      <c r="P506" s="66" t="n">
        <f aca="false">IF(O506&gt;0,VLOOKUP(CONCATENATE(VLOOKUP(I506,'Pril3-drev'!$H$5:$K$83,4,0),"-",'Vstupní data'!R506),K2!$C$15:$D$23,2,0),0)</f>
        <v>0</v>
      </c>
      <c r="Q506" s="66" t="n">
        <f aca="false">IF(O506&gt;0,VLOOKUP(I506,'Pril3-drev'!$H$5:$I$83,2,0),0)</f>
        <v>0</v>
      </c>
      <c r="R506" s="66" t="n">
        <f aca="false">IF(Q506&gt;0,VLOOKUP(Q506,'Pril6-okus'!$A$5:$B$17,2,0),0)</f>
        <v>0</v>
      </c>
      <c r="S506" s="66" t="n">
        <f aca="false">IF(O506&gt;0,VLOOKUP(I506,'Pril3-drev'!$H$5:$J$83,3,0),0)</f>
        <v>0</v>
      </c>
      <c r="T506" s="66" t="str">
        <f aca="false">IF(O506&gt;0,IF(L506="k",0.9*VLOOKUP(S506,'ha-pocty-vyhl'!$A$5:$B$20,2,0),IF(L506="po",0.8*VLOOKUP(S506,'ha-pocty-vyhl'!$A$5:$B$20,2,0),VLOOKUP(S506,'ha-pocty-vyhl'!$A$5:$B$20,2,0))),"")</f>
        <v/>
      </c>
      <c r="U506" s="66" t="n">
        <f aca="false">'Vstupní data'!P506</f>
        <v>0</v>
      </c>
      <c r="V506" s="66" t="n">
        <f aca="false">IF(O506&gt;0,1.3*T506*1000*Z506/10000,0)</f>
        <v>0</v>
      </c>
      <c r="W506" s="66" t="n">
        <f aca="false">IF(O506&gt;0,1.3*T506*1000*Z506/10000,0)</f>
        <v>0</v>
      </c>
      <c r="X506" s="66" t="n">
        <f aca="false">IF(O506&gt;0,IF(O506&gt;V506,V506,O506),0)</f>
        <v>0</v>
      </c>
      <c r="Y506" s="66" t="n">
        <f aca="false">IF(O506&gt;0,IF(IF(U506&gt;W506,W506,U506)&lt;X506,W506,IF(U506&gt;W506,W506,U506)),0)</f>
        <v>0</v>
      </c>
      <c r="Z506" s="66" t="n">
        <f aca="false">IF(O506&gt;0,IF(J506&gt;0,J506,K506*H506/100),0)</f>
        <v>0</v>
      </c>
      <c r="AA506" s="67" t="n">
        <f aca="false">IF(O506&gt;0,CEILING(R506*P506*X506/Y506*Z506,1),0)</f>
        <v>0</v>
      </c>
      <c r="AB506" s="68" t="n">
        <f aca="false">IF(O506&gt;0,AA506/O506,0)</f>
        <v>0</v>
      </c>
      <c r="AC506" s="66" t="n">
        <f aca="false">'Vstupní data'!W506</f>
        <v>0</v>
      </c>
      <c r="AI506" s="66" t="str">
        <f aca="false">IF(OR('Vstupní data'!T506&gt;0,'Vstupní data'!U506&gt;0),VLOOKUP(I506,'Pril3-drev'!$H$5:$J$83,3,0),"")</f>
        <v/>
      </c>
      <c r="AJ506" s="66" t="n">
        <f aca="false">IF('Vstupní data'!V506="prostokořenný",0,IF('Vstupní data'!V506="krytokořenný","k",IF('Vstupní data'!V506="poloodrostky nebo odrostky, prostokořenné i krytokořenné","po",0)))</f>
        <v>0</v>
      </c>
      <c r="AK506" s="66" t="n">
        <f aca="false">IF(OR('Vstupní data'!T506&gt;0,'Vstupní data'!U506&gt;0),IF(AJ506="k",0.9*VLOOKUP(AI506,'ha-pocty-vyhl'!$A$5:$B$20,2,0),IF(AJ506="po",0.8*VLOOKUP(AI506,'ha-pocty-vyhl'!$A$5:$B$20,2,0),VLOOKUP(AI506,'ha-pocty-vyhl'!$A$5:$B$20,2,0))),0)</f>
        <v>0</v>
      </c>
      <c r="AL506" s="66" t="n">
        <f aca="false">IF(OR('Vstupní data'!T506&gt;0,'Vstupní data'!U506&gt;0),'Vstupní data'!K506*'Vstupní data'!M506/100,0)</f>
        <v>0</v>
      </c>
      <c r="AM506" s="66" t="n">
        <f aca="false">IF(OR('Vstupní data'!T506&gt;0,'Vstupní data'!U506&gt;0),IF('Vstupní data'!T506&gt;0,'Vstupní data'!T506,ROUND(10*'Vstupní data'!U506/AK506,0)),0)</f>
        <v>0</v>
      </c>
      <c r="AN506" s="69" t="n">
        <f aca="false">IF('Vstupní data'!T506&gt;0,   IF('Vstupní data'!T506&lt;=AL506,'Vstupní data'!T506,AL506),   IF(AM506&lt;AL506,AM506,AL506))</f>
        <v>0</v>
      </c>
      <c r="AO506" s="69" t="n">
        <f aca="false">'Vstupní data'!X506</f>
        <v>0</v>
      </c>
      <c r="AP506" s="66" t="n">
        <f aca="false">IF(OR('Vstupní data'!T506&gt;0,'Vstupní data'!U506&gt;0),IF(I506&lt;&gt;0,VLOOKUP(I506,'Pril3-drev'!$H$5:$I$83,2,0),0),0)</f>
        <v>0</v>
      </c>
      <c r="AQ506" s="66" t="n">
        <f aca="false">'Vstupní data'!Y506</f>
        <v>0</v>
      </c>
      <c r="AR506" s="66" t="str">
        <f aca="false">IF(AC506&gt;5,   IF('Vstupní data'!Y506&gt;0,   VLOOKUP(VLOOKUP(CONCATENATE(VLOOKUP(I506,'Pril3-drev'!$H$4:$L$83,5,0),AC506),'Pril3-drev'!$Q$4:$R$2803,2,0),'AVB-BS'!$C$5:$S$29 ,LOOKUP(AQ506,'AVB-BS'!$D$3:$S$3,'AVB-BS'!$D$1:$S$1) ,0 )   ,   IF('Vstupní data'!Z506&gt;0,'Vstupní data'!Z506,0)) , "")</f>
        <v/>
      </c>
      <c r="AS506" s="70" t="str">
        <f aca="false">IF(AC506&gt;5,VLOOKUP(CONCATENATE(AP506,AR506),'Pril1-THLPa'!$H$6:$N$96,4,0),"")</f>
        <v/>
      </c>
      <c r="AT506" s="70" t="str">
        <f aca="false">IF(AC506&gt;5,VLOOKUP(CONCATENATE(AP506,AR506),'Pril1-THLPa'!$H$6:$N$96,5,0),"")</f>
        <v/>
      </c>
      <c r="AU506" s="70" t="str">
        <f aca="false">IF(AC506&gt;5,VLOOKUP(CONCATENATE(AP506,AR506),'Pril1-THLPa'!$H$6:$N$96,6,0),"")</f>
        <v/>
      </c>
      <c r="AV506" s="70" t="str">
        <f aca="false">IF(AC506&gt;5,VLOOKUP(CONCATENATE(AP506,AR506),'Pril1-THLPa'!$H$6:$N$96,7,0),"")</f>
        <v/>
      </c>
      <c r="AW506" s="70" t="str">
        <f aca="false">IF(AC506&gt;5,VLOOKUP(CONCATENATE(AP506,AR506),'Pril1-THLPa'!$H$6:$O$96,8,0),"")</f>
        <v/>
      </c>
      <c r="AX506" s="66" t="n">
        <f aca="false">IF(AC506&gt;0,IF(AND(AC506&gt;0,AC506&lt;=5),VLOOKUP(AP506,'Pril1-THLPa'!$A$6:$F$18,LOOKUP(AC506,'Pril1-THLPa'!$B$5:$F$5,'Pril1-THLPa'!$B$4:$F$4),0),AS506+AT506*(AC506-5)+AU506*POWER(AC506-5,2)+AV506*POWER(AC506-5,3)+AW506*POWER(AC506-5,4)),0)</f>
        <v>0</v>
      </c>
      <c r="AY506" s="71"/>
      <c r="AZ506" s="66" t="n">
        <f aca="false">'Vstupní data'!AA506</f>
        <v>0</v>
      </c>
      <c r="BA506" s="66" t="n">
        <f aca="false">IF(OR('Vstupní data'!T506&gt;0,'Vstupní data'!U506&gt;0),IF(AC506&lt;&gt;"",AX506*AO506/10*(100+AZ506)/100,0),0)</f>
        <v>0</v>
      </c>
      <c r="BB506" s="67" t="n">
        <f aca="false">IF(AC506&lt;&gt;"",ROUND(BA506*AN506,0),0)</f>
        <v>0</v>
      </c>
      <c r="BC506" s="68" t="str">
        <f aca="false">IF(AE506&gt;0,BB506/AE506,"")</f>
        <v/>
      </c>
      <c r="BD506" s="66" t="n">
        <f aca="false">'Vstupní data'!AE506</f>
        <v>0</v>
      </c>
      <c r="BF506" s="66" t="n">
        <f aca="false">'Vstupní data'!AC506</f>
        <v>0</v>
      </c>
      <c r="BH506" s="66" t="n">
        <f aca="false">'Vstupní data'!AD506</f>
        <v>0</v>
      </c>
      <c r="BI506" s="66" t="n">
        <f aca="false">'Vstupní data'!AF506</f>
        <v>0</v>
      </c>
      <c r="BJ506" s="69" t="n">
        <f aca="false">'Vstupní data'!AG506</f>
        <v>0</v>
      </c>
      <c r="BK506" s="69" t="n">
        <f aca="false">IF(BF506&lt;&gt;0,VLOOKUP(I506,'Pril3-drev'!$H$5:$I$83,2,0),0)</f>
        <v>0</v>
      </c>
      <c r="BL506" s="69" t="n">
        <f aca="false">IF(BF506&lt;&gt;0,VLOOKUP(BK506,'Pril3-drev'!$A$5:$C$17,3,0),0)</f>
        <v>0</v>
      </c>
      <c r="BM506" s="69" t="n">
        <f aca="false">'Vstupní data'!AH506</f>
        <v>0</v>
      </c>
      <c r="BN506" s="69" t="n">
        <f aca="false">IF('Vstupní data'!AH506&gt;0,   VLOOKUP(VLOOKUP(CONCATENATE(VLOOKUP(I506,'Pril3-drev'!$H$4:$L$83,5,0),BD506),'Pril3-drev'!$Q$4:$R$2803,2,0),'AVB-BS'!$C$5:$S$29 ,LOOKUP(BM506,'AVB-BS'!$D$3:$S$3,'AVB-BS'!$D$1:$S$1) ,0 )   ,   IF('Vstupní data'!AI506&gt;0,'Vstupní data'!AI506,0))</f>
        <v>0</v>
      </c>
      <c r="BO506" s="69" t="str">
        <f aca="false">IF(BX506&gt;5,VLOOKUP(CONCATENATE(BK506,BN506),'Pril1-THLPa'!$H$6:$N$96,4,0),"")</f>
        <v/>
      </c>
      <c r="BP506" s="69" t="str">
        <f aca="false">IF(BX506&gt;5,VLOOKUP(CONCATENATE(BK506,BN506),'Pril1-THLPa'!$H$6:$N$96,5,0),"")</f>
        <v/>
      </c>
      <c r="BQ506" s="69" t="str">
        <f aca="false">IF(BX506&gt;5,VLOOKUP(CONCATENATE(BK506,BN506),'Pril1-THLPa'!$H$6:$N$96,6,0),"")</f>
        <v/>
      </c>
      <c r="BR506" s="69" t="str">
        <f aca="false">IF(BX506&gt;5,VLOOKUP(CONCATENATE(BK506,BN506),'Pril1-THLPa'!$H$6:$N$96,7,0),"")</f>
        <v/>
      </c>
      <c r="BS506" s="69" t="str">
        <f aca="false">IF(BX506&gt;5,VLOOKUP(CONCATENATE(BK506,BN506),'Pril1-THLPa'!$H$6:$O$96,8,0),"")</f>
        <v/>
      </c>
      <c r="BT506" s="69" t="str">
        <f aca="false">IF(BF506&gt;0, IF(BK506="smrk",  VLOOKUP(VLOOKUP(BD506,'Pril9-K3'!$L$8:$M$207,2,0),'Pril9-K3'!$A$8:$J$16,LOOKUP(BN506,'Pril9-K3'!$A$7:$J$7,'Pril9-K3'!$A$5:$J$5),0), IF(AND(BK506&lt;&gt;"smrk",'Vstupní data'!AK506&lt;&gt;""),'Vstupní data'!AK506,   VLOOKUP(VLOOKUP(BD506,'Pril9-K3'!$L$8:$M$207,2,0),'Pril9-K3'!$A$8:$J$16,LOOKUP(BN506,'Pril9-K3'!$A$7:$J$7,'Pril9-K3'!$A$5:$J$5),0)   )),   "")</f>
        <v/>
      </c>
      <c r="BV506" s="69" t="n">
        <f aca="false">'Vstupní data'!AJ506</f>
        <v>0</v>
      </c>
      <c r="BW506" s="69" t="n">
        <f aca="false">IF(BF506&gt;0,IF(J506&gt;0,J506,K506*H506/100),0)</f>
        <v>0</v>
      </c>
      <c r="BX506" s="69" t="n">
        <f aca="false">IF(BF506&gt;0,IF(BJ506&gt;BL506,BL506,BJ506),0)</f>
        <v>0</v>
      </c>
      <c r="BY506" s="69" t="n">
        <f aca="false">IF(BD506=0,0,IF(AND(BX506&gt;0,BX506&lt;=5),  IF(AND(BX506&gt;0,BX506&lt;=5),VLOOKUP(BK506,'Pril1-THLPa'!$A$6:$F$18,IF(AND(BX506&gt;0,BX506&lt;=5),LOOKUP(BX506,'Pril1-THLPa'!$B$5:$F$5,'Pril1-THLPa'!$B$4:$F$4),""),0),""),  IF(BX506&gt;5,BO506+BP506*(BX506-5)+BQ506*POWER(BX506-5,2)+BR506*POWER(BX506-5,3)+BS506*POWER(BX506-5,4),"")))</f>
        <v>0</v>
      </c>
      <c r="BZ506" s="69" t="n">
        <f aca="false">IF(BY506&gt;0,BY506*BI506/10*BW506*(100+BV506)/100,0)</f>
        <v>0</v>
      </c>
      <c r="CA506" s="69" t="n">
        <f aca="false">IF(BD506&gt;0,BX506-IF(BD506&gt;BX506,BX506,BD506),0)</f>
        <v>0</v>
      </c>
      <c r="CB506" s="69" t="n">
        <f aca="false">POWER(1.01,CA506)</f>
        <v>1</v>
      </c>
      <c r="CC506" s="69" t="n">
        <f aca="false">IF(BF506&gt;0,IF(BF506&gt;BH506,1,BF506/BH506),0)</f>
        <v>0</v>
      </c>
      <c r="CD506" s="72" t="n">
        <f aca="false">IF(BD506=0,0,IF(BF506&gt;0,ROUND(IF(CB506&lt;&gt;0,BZ506*BT506*1/CB506*CC506,0),0),0))</f>
        <v>0</v>
      </c>
      <c r="CE506" s="73" t="str">
        <f aca="false">IF(BF506&gt;0,IF(BF506&gt;BH506,CD506/BF506,CD506/BH506),"")</f>
        <v/>
      </c>
      <c r="CF506" s="69" t="n">
        <f aca="false">'Vstupní data'!AM506</f>
        <v>0</v>
      </c>
      <c r="CG506" s="69" t="n">
        <f aca="false">'Vstupní data'!AN506</f>
        <v>0</v>
      </c>
      <c r="CH506" s="69" t="n">
        <f aca="false">'Vstupní data'!AO506</f>
        <v>0</v>
      </c>
      <c r="CI506" s="69" t="n">
        <f aca="false">'Vstupní data'!AP506</f>
        <v>0</v>
      </c>
      <c r="CJ506" s="72" t="n">
        <f aca="false">ROUND(CH506*CI506,0)</f>
        <v>0</v>
      </c>
      <c r="CK506" s="74" t="str">
        <f aca="false">IF(OR(AA506&gt;0,BB506&gt;0,CD506&gt;0,CJ506&gt;0),AA506+BB506+CD506+CJ506,"")</f>
        <v/>
      </c>
    </row>
    <row r="507" customFormat="false" ht="12.8" hidden="false" customHeight="false" outlineLevel="0" collapsed="false">
      <c r="A507" s="66" t="n">
        <f aca="false">'Vstupní data'!A507</f>
        <v>0</v>
      </c>
      <c r="F507" s="66" t="str">
        <f aca="false">CONCATENATE('Vstupní data'!F507,'Vstupní data'!G507,'Vstupní data'!H507,'Vstupní data'!I507)</f>
        <v/>
      </c>
      <c r="G507" s="66"/>
      <c r="H507" s="66" t="n">
        <f aca="false">'Vstupní data'!K507</f>
        <v>0</v>
      </c>
      <c r="I507" s="66" t="n">
        <f aca="false">'Vstupní data'!L507</f>
        <v>0</v>
      </c>
      <c r="J507" s="66" t="n">
        <f aca="false">'Vstupní data'!K507*'Vstupní data'!M507/100</f>
        <v>0</v>
      </c>
      <c r="L507" s="66" t="n">
        <f aca="false">IF('Vstupní data'!N507="prostokořenný",0,IF('Vstupní data'!N507="krytokořenný","k",IF('Vstupní data'!N507="poloodrostky nebo odrostky, prostokořenné i krytokořenné","po",0)))</f>
        <v>0</v>
      </c>
      <c r="N507" s="66"/>
      <c r="O507" s="66" t="n">
        <f aca="false">'Vstupní data'!O507</f>
        <v>0</v>
      </c>
      <c r="P507" s="66" t="n">
        <f aca="false">IF(O507&gt;0,VLOOKUP(CONCATENATE(VLOOKUP(I507,'Pril3-drev'!$H$5:$K$83,4,0),"-",'Vstupní data'!R507),K2!$C$15:$D$23,2,0),0)</f>
        <v>0</v>
      </c>
      <c r="Q507" s="66" t="n">
        <f aca="false">IF(O507&gt;0,VLOOKUP(I507,'Pril3-drev'!$H$5:$I$83,2,0),0)</f>
        <v>0</v>
      </c>
      <c r="R507" s="66" t="n">
        <f aca="false">IF(Q507&gt;0,VLOOKUP(Q507,'Pril6-okus'!$A$5:$B$17,2,0),0)</f>
        <v>0</v>
      </c>
      <c r="S507" s="66" t="n">
        <f aca="false">IF(O507&gt;0,VLOOKUP(I507,'Pril3-drev'!$H$5:$J$83,3,0),0)</f>
        <v>0</v>
      </c>
      <c r="T507" s="66" t="str">
        <f aca="false">IF(O507&gt;0,IF(L507="k",0.9*VLOOKUP(S507,'ha-pocty-vyhl'!$A$5:$B$20,2,0),IF(L507="po",0.8*VLOOKUP(S507,'ha-pocty-vyhl'!$A$5:$B$20,2,0),VLOOKUP(S507,'ha-pocty-vyhl'!$A$5:$B$20,2,0))),"")</f>
        <v/>
      </c>
      <c r="U507" s="66" t="n">
        <f aca="false">'Vstupní data'!P507</f>
        <v>0</v>
      </c>
      <c r="V507" s="66" t="n">
        <f aca="false">IF(O507&gt;0,1.3*T507*1000*Z507/10000,0)</f>
        <v>0</v>
      </c>
      <c r="W507" s="66" t="n">
        <f aca="false">IF(O507&gt;0,1.3*T507*1000*Z507/10000,0)</f>
        <v>0</v>
      </c>
      <c r="X507" s="66" t="n">
        <f aca="false">IF(O507&gt;0,IF(O507&gt;V507,V507,O507),0)</f>
        <v>0</v>
      </c>
      <c r="Y507" s="66" t="n">
        <f aca="false">IF(O507&gt;0,IF(IF(U507&gt;W507,W507,U507)&lt;X507,W507,IF(U507&gt;W507,W507,U507)),0)</f>
        <v>0</v>
      </c>
      <c r="Z507" s="66" t="n">
        <f aca="false">IF(O507&gt;0,IF(J507&gt;0,J507,K507*H507/100),0)</f>
        <v>0</v>
      </c>
      <c r="AA507" s="67" t="n">
        <f aca="false">IF(O507&gt;0,CEILING(R507*P507*X507/Y507*Z507,1),0)</f>
        <v>0</v>
      </c>
      <c r="AB507" s="68" t="n">
        <f aca="false">IF(O507&gt;0,AA507/O507,0)</f>
        <v>0</v>
      </c>
      <c r="AC507" s="66" t="n">
        <f aca="false">'Vstupní data'!W507</f>
        <v>0</v>
      </c>
      <c r="AI507" s="66" t="str">
        <f aca="false">IF(OR('Vstupní data'!T507&gt;0,'Vstupní data'!U507&gt;0),VLOOKUP(I507,'Pril3-drev'!$H$5:$J$83,3,0),"")</f>
        <v/>
      </c>
      <c r="AJ507" s="66" t="n">
        <f aca="false">IF('Vstupní data'!V507="prostokořenný",0,IF('Vstupní data'!V507="krytokořenný","k",IF('Vstupní data'!V507="poloodrostky nebo odrostky, prostokořenné i krytokořenné","po",0)))</f>
        <v>0</v>
      </c>
      <c r="AK507" s="66" t="n">
        <f aca="false">IF(OR('Vstupní data'!T507&gt;0,'Vstupní data'!U507&gt;0),IF(AJ507="k",0.9*VLOOKUP(AI507,'ha-pocty-vyhl'!$A$5:$B$20,2,0),IF(AJ507="po",0.8*VLOOKUP(AI507,'ha-pocty-vyhl'!$A$5:$B$20,2,0),VLOOKUP(AI507,'ha-pocty-vyhl'!$A$5:$B$20,2,0))),0)</f>
        <v>0</v>
      </c>
      <c r="AL507" s="66" t="n">
        <f aca="false">IF(OR('Vstupní data'!T507&gt;0,'Vstupní data'!U507&gt;0),'Vstupní data'!K507*'Vstupní data'!M507/100,0)</f>
        <v>0</v>
      </c>
      <c r="AM507" s="66" t="n">
        <f aca="false">IF(OR('Vstupní data'!T507&gt;0,'Vstupní data'!U507&gt;0),IF('Vstupní data'!T507&gt;0,'Vstupní data'!T507,ROUND(10*'Vstupní data'!U507/AK507,0)),0)</f>
        <v>0</v>
      </c>
      <c r="AN507" s="69" t="n">
        <f aca="false">IF('Vstupní data'!T507&gt;0,   IF('Vstupní data'!T507&lt;=AL507,'Vstupní data'!T507,AL507),   IF(AM507&lt;AL507,AM507,AL507))</f>
        <v>0</v>
      </c>
      <c r="AO507" s="69" t="n">
        <f aca="false">'Vstupní data'!X507</f>
        <v>0</v>
      </c>
      <c r="AP507" s="66" t="n">
        <f aca="false">IF(OR('Vstupní data'!T507&gt;0,'Vstupní data'!U507&gt;0),IF(I507&lt;&gt;0,VLOOKUP(I507,'Pril3-drev'!$H$5:$I$83,2,0),0),0)</f>
        <v>0</v>
      </c>
      <c r="AQ507" s="66" t="n">
        <f aca="false">'Vstupní data'!Y507</f>
        <v>0</v>
      </c>
      <c r="AR507" s="66" t="str">
        <f aca="false">IF(AC507&gt;5,   IF('Vstupní data'!Y507&gt;0,   VLOOKUP(VLOOKUP(CONCATENATE(VLOOKUP(I507,'Pril3-drev'!$H$4:$L$83,5,0),AC507),'Pril3-drev'!$Q$4:$R$2803,2,0),'AVB-BS'!$C$5:$S$29 ,LOOKUP(AQ507,'AVB-BS'!$D$3:$S$3,'AVB-BS'!$D$1:$S$1) ,0 )   ,   IF('Vstupní data'!Z507&gt;0,'Vstupní data'!Z507,0)) , "")</f>
        <v/>
      </c>
      <c r="AS507" s="70" t="str">
        <f aca="false">IF(AC507&gt;5,VLOOKUP(CONCATENATE(AP507,AR507),'Pril1-THLPa'!$H$6:$N$96,4,0),"")</f>
        <v/>
      </c>
      <c r="AT507" s="70" t="str">
        <f aca="false">IF(AC507&gt;5,VLOOKUP(CONCATENATE(AP507,AR507),'Pril1-THLPa'!$H$6:$N$96,5,0),"")</f>
        <v/>
      </c>
      <c r="AU507" s="70" t="str">
        <f aca="false">IF(AC507&gt;5,VLOOKUP(CONCATENATE(AP507,AR507),'Pril1-THLPa'!$H$6:$N$96,6,0),"")</f>
        <v/>
      </c>
      <c r="AV507" s="70" t="str">
        <f aca="false">IF(AC507&gt;5,VLOOKUP(CONCATENATE(AP507,AR507),'Pril1-THLPa'!$H$6:$N$96,7,0),"")</f>
        <v/>
      </c>
      <c r="AW507" s="70" t="str">
        <f aca="false">IF(AC507&gt;5,VLOOKUP(CONCATENATE(AP507,AR507),'Pril1-THLPa'!$H$6:$O$96,8,0),"")</f>
        <v/>
      </c>
      <c r="AX507" s="66" t="n">
        <f aca="false">IF(AC507&gt;0,IF(AND(AC507&gt;0,AC507&lt;=5),VLOOKUP(AP507,'Pril1-THLPa'!$A$6:$F$18,LOOKUP(AC507,'Pril1-THLPa'!$B$5:$F$5,'Pril1-THLPa'!$B$4:$F$4),0),AS507+AT507*(AC507-5)+AU507*POWER(AC507-5,2)+AV507*POWER(AC507-5,3)+AW507*POWER(AC507-5,4)),0)</f>
        <v>0</v>
      </c>
      <c r="AY507" s="71"/>
      <c r="AZ507" s="66" t="n">
        <f aca="false">'Vstupní data'!AA507</f>
        <v>0</v>
      </c>
      <c r="BA507" s="66" t="n">
        <f aca="false">IF(OR('Vstupní data'!T507&gt;0,'Vstupní data'!U507&gt;0),IF(AC507&lt;&gt;"",AX507*AO507/10*(100+AZ507)/100,0),0)</f>
        <v>0</v>
      </c>
      <c r="BB507" s="67" t="n">
        <f aca="false">IF(AC507&lt;&gt;"",ROUND(BA507*AN507,0),0)</f>
        <v>0</v>
      </c>
      <c r="BC507" s="68" t="str">
        <f aca="false">IF(AE507&gt;0,BB507/AE507,"")</f>
        <v/>
      </c>
      <c r="BD507" s="66" t="n">
        <f aca="false">'Vstupní data'!AE507</f>
        <v>0</v>
      </c>
      <c r="BF507" s="66" t="n">
        <f aca="false">'Vstupní data'!AC507</f>
        <v>0</v>
      </c>
      <c r="BH507" s="66" t="n">
        <f aca="false">'Vstupní data'!AD507</f>
        <v>0</v>
      </c>
      <c r="BI507" s="66" t="n">
        <f aca="false">'Vstupní data'!AF507</f>
        <v>0</v>
      </c>
      <c r="BJ507" s="69" t="n">
        <f aca="false">'Vstupní data'!AG507</f>
        <v>0</v>
      </c>
      <c r="BK507" s="69" t="n">
        <f aca="false">IF(BF507&lt;&gt;0,VLOOKUP(I507,'Pril3-drev'!$H$5:$I$83,2,0),0)</f>
        <v>0</v>
      </c>
      <c r="BL507" s="69" t="n">
        <f aca="false">IF(BF507&lt;&gt;0,VLOOKUP(BK507,'Pril3-drev'!$A$5:$C$17,3,0),0)</f>
        <v>0</v>
      </c>
      <c r="BM507" s="69" t="n">
        <f aca="false">'Vstupní data'!AH507</f>
        <v>0</v>
      </c>
      <c r="BN507" s="69" t="n">
        <f aca="false">IF('Vstupní data'!AH507&gt;0,   VLOOKUP(VLOOKUP(CONCATENATE(VLOOKUP(I507,'Pril3-drev'!$H$4:$L$83,5,0),BD507),'Pril3-drev'!$Q$4:$R$2803,2,0),'AVB-BS'!$C$5:$S$29 ,LOOKUP(BM507,'AVB-BS'!$D$3:$S$3,'AVB-BS'!$D$1:$S$1) ,0 )   ,   IF('Vstupní data'!AI507&gt;0,'Vstupní data'!AI507,0))</f>
        <v>0</v>
      </c>
      <c r="BO507" s="69" t="str">
        <f aca="false">IF(BX507&gt;5,VLOOKUP(CONCATENATE(BK507,BN507),'Pril1-THLPa'!$H$6:$N$96,4,0),"")</f>
        <v/>
      </c>
      <c r="BP507" s="69" t="str">
        <f aca="false">IF(BX507&gt;5,VLOOKUP(CONCATENATE(BK507,BN507),'Pril1-THLPa'!$H$6:$N$96,5,0),"")</f>
        <v/>
      </c>
      <c r="BQ507" s="69" t="str">
        <f aca="false">IF(BX507&gt;5,VLOOKUP(CONCATENATE(BK507,BN507),'Pril1-THLPa'!$H$6:$N$96,6,0),"")</f>
        <v/>
      </c>
      <c r="BR507" s="69" t="str">
        <f aca="false">IF(BX507&gt;5,VLOOKUP(CONCATENATE(BK507,BN507),'Pril1-THLPa'!$H$6:$N$96,7,0),"")</f>
        <v/>
      </c>
      <c r="BS507" s="69" t="str">
        <f aca="false">IF(BX507&gt;5,VLOOKUP(CONCATENATE(BK507,BN507),'Pril1-THLPa'!$H$6:$O$96,8,0),"")</f>
        <v/>
      </c>
      <c r="BT507" s="69" t="str">
        <f aca="false">IF(BF507&gt;0, IF(BK507="smrk",  VLOOKUP(VLOOKUP(BD507,'Pril9-K3'!$L$8:$M$207,2,0),'Pril9-K3'!$A$8:$J$16,LOOKUP(BN507,'Pril9-K3'!$A$7:$J$7,'Pril9-K3'!$A$5:$J$5),0), IF(AND(BK507&lt;&gt;"smrk",'Vstupní data'!AK507&lt;&gt;""),'Vstupní data'!AK507,   VLOOKUP(VLOOKUP(BD507,'Pril9-K3'!$L$8:$M$207,2,0),'Pril9-K3'!$A$8:$J$16,LOOKUP(BN507,'Pril9-K3'!$A$7:$J$7,'Pril9-K3'!$A$5:$J$5),0)   )),   "")</f>
        <v/>
      </c>
      <c r="BV507" s="69" t="n">
        <f aca="false">'Vstupní data'!AJ507</f>
        <v>0</v>
      </c>
      <c r="BW507" s="69" t="n">
        <f aca="false">IF(BF507&gt;0,IF(J507&gt;0,J507,K507*H507/100),0)</f>
        <v>0</v>
      </c>
      <c r="BX507" s="69" t="n">
        <f aca="false">IF(BF507&gt;0,IF(BJ507&gt;BL507,BL507,BJ507),0)</f>
        <v>0</v>
      </c>
      <c r="BY507" s="69" t="n">
        <f aca="false">IF(BD507=0,0,IF(AND(BX507&gt;0,BX507&lt;=5),  IF(AND(BX507&gt;0,BX507&lt;=5),VLOOKUP(BK507,'Pril1-THLPa'!$A$6:$F$18,IF(AND(BX507&gt;0,BX507&lt;=5),LOOKUP(BX507,'Pril1-THLPa'!$B$5:$F$5,'Pril1-THLPa'!$B$4:$F$4),""),0),""),  IF(BX507&gt;5,BO507+BP507*(BX507-5)+BQ507*POWER(BX507-5,2)+BR507*POWER(BX507-5,3)+BS507*POWER(BX507-5,4),"")))</f>
        <v>0</v>
      </c>
      <c r="BZ507" s="69" t="n">
        <f aca="false">IF(BY507&gt;0,BY507*BI507/10*BW507*(100+BV507)/100,0)</f>
        <v>0</v>
      </c>
      <c r="CA507" s="69" t="n">
        <f aca="false">IF(BD507&gt;0,BX507-IF(BD507&gt;BX507,BX507,BD507),0)</f>
        <v>0</v>
      </c>
      <c r="CB507" s="69" t="n">
        <f aca="false">POWER(1.01,CA507)</f>
        <v>1</v>
      </c>
      <c r="CC507" s="69" t="n">
        <f aca="false">IF(BF507&gt;0,IF(BF507&gt;BH507,1,BF507/BH507),0)</f>
        <v>0</v>
      </c>
      <c r="CD507" s="72" t="n">
        <f aca="false">IF(BD507=0,0,IF(BF507&gt;0,ROUND(IF(CB507&lt;&gt;0,BZ507*BT507*1/CB507*CC507,0),0),0))</f>
        <v>0</v>
      </c>
      <c r="CE507" s="73" t="str">
        <f aca="false">IF(BF507&gt;0,IF(BF507&gt;BH507,CD507/BF507,CD507/BH507),"")</f>
        <v/>
      </c>
      <c r="CF507" s="69" t="n">
        <f aca="false">'Vstupní data'!AM507</f>
        <v>0</v>
      </c>
      <c r="CG507" s="69" t="n">
        <f aca="false">'Vstupní data'!AN507</f>
        <v>0</v>
      </c>
      <c r="CH507" s="69" t="n">
        <f aca="false">'Vstupní data'!AO507</f>
        <v>0</v>
      </c>
      <c r="CI507" s="69" t="n">
        <f aca="false">'Vstupní data'!AP507</f>
        <v>0</v>
      </c>
      <c r="CJ507" s="72" t="n">
        <f aca="false">ROUND(CH507*CI507,0)</f>
        <v>0</v>
      </c>
      <c r="CK507" s="74" t="str">
        <f aca="false">IF(OR(AA507&gt;0,BB507&gt;0,CD507&gt;0,CJ507&gt;0),AA507+BB507+CD507+CJ507,"")</f>
        <v/>
      </c>
    </row>
    <row r="508" customFormat="false" ht="12.8" hidden="false" customHeight="false" outlineLevel="0" collapsed="false">
      <c r="A508" s="66" t="n">
        <f aca="false">'Vstupní data'!A508</f>
        <v>0</v>
      </c>
      <c r="F508" s="66" t="str">
        <f aca="false">CONCATENATE('Vstupní data'!F508,'Vstupní data'!G508,'Vstupní data'!H508,'Vstupní data'!I508)</f>
        <v/>
      </c>
      <c r="G508" s="66"/>
      <c r="H508" s="66" t="n">
        <f aca="false">'Vstupní data'!K508</f>
        <v>0</v>
      </c>
      <c r="I508" s="66" t="n">
        <f aca="false">'Vstupní data'!L508</f>
        <v>0</v>
      </c>
      <c r="J508" s="66" t="n">
        <f aca="false">'Vstupní data'!K508*'Vstupní data'!M508/100</f>
        <v>0</v>
      </c>
      <c r="L508" s="66" t="n">
        <f aca="false">IF('Vstupní data'!N508="prostokořenný",0,IF('Vstupní data'!N508="krytokořenný","k",IF('Vstupní data'!N508="poloodrostky nebo odrostky, prostokořenné i krytokořenné","po",0)))</f>
        <v>0</v>
      </c>
      <c r="N508" s="66"/>
      <c r="O508" s="66" t="n">
        <f aca="false">'Vstupní data'!O508</f>
        <v>0</v>
      </c>
      <c r="P508" s="66" t="n">
        <f aca="false">IF(O508&gt;0,VLOOKUP(CONCATENATE(VLOOKUP(I508,'Pril3-drev'!$H$5:$K$83,4,0),"-",'Vstupní data'!R508),K2!$C$15:$D$23,2,0),0)</f>
        <v>0</v>
      </c>
      <c r="Q508" s="66" t="n">
        <f aca="false">IF(O508&gt;0,VLOOKUP(I508,'Pril3-drev'!$H$5:$I$83,2,0),0)</f>
        <v>0</v>
      </c>
      <c r="R508" s="66" t="n">
        <f aca="false">IF(Q508&gt;0,VLOOKUP(Q508,'Pril6-okus'!$A$5:$B$17,2,0),0)</f>
        <v>0</v>
      </c>
      <c r="S508" s="66" t="n">
        <f aca="false">IF(O508&gt;0,VLOOKUP(I508,'Pril3-drev'!$H$5:$J$83,3,0),0)</f>
        <v>0</v>
      </c>
      <c r="T508" s="66" t="str">
        <f aca="false">IF(O508&gt;0,IF(L508="k",0.9*VLOOKUP(S508,'ha-pocty-vyhl'!$A$5:$B$20,2,0),IF(L508="po",0.8*VLOOKUP(S508,'ha-pocty-vyhl'!$A$5:$B$20,2,0),VLOOKUP(S508,'ha-pocty-vyhl'!$A$5:$B$20,2,0))),"")</f>
        <v/>
      </c>
      <c r="U508" s="66" t="n">
        <f aca="false">'Vstupní data'!P508</f>
        <v>0</v>
      </c>
      <c r="V508" s="66" t="n">
        <f aca="false">IF(O508&gt;0,1.3*T508*1000*Z508/10000,0)</f>
        <v>0</v>
      </c>
      <c r="W508" s="66" t="n">
        <f aca="false">IF(O508&gt;0,1.3*T508*1000*Z508/10000,0)</f>
        <v>0</v>
      </c>
      <c r="X508" s="66" t="n">
        <f aca="false">IF(O508&gt;0,IF(O508&gt;V508,V508,O508),0)</f>
        <v>0</v>
      </c>
      <c r="Y508" s="66" t="n">
        <f aca="false">IF(O508&gt;0,IF(IF(U508&gt;W508,W508,U508)&lt;X508,W508,IF(U508&gt;W508,W508,U508)),0)</f>
        <v>0</v>
      </c>
      <c r="Z508" s="66" t="n">
        <f aca="false">IF(O508&gt;0,IF(J508&gt;0,J508,K508*H508/100),0)</f>
        <v>0</v>
      </c>
      <c r="AA508" s="67" t="n">
        <f aca="false">IF(O508&gt;0,CEILING(R508*P508*X508/Y508*Z508,1),0)</f>
        <v>0</v>
      </c>
      <c r="AB508" s="68" t="n">
        <f aca="false">IF(O508&gt;0,AA508/O508,0)</f>
        <v>0</v>
      </c>
      <c r="AC508" s="66" t="n">
        <f aca="false">'Vstupní data'!W508</f>
        <v>0</v>
      </c>
      <c r="AI508" s="66" t="str">
        <f aca="false">IF(OR('Vstupní data'!T508&gt;0,'Vstupní data'!U508&gt;0),VLOOKUP(I508,'Pril3-drev'!$H$5:$J$83,3,0),"")</f>
        <v/>
      </c>
      <c r="AJ508" s="66" t="n">
        <f aca="false">IF('Vstupní data'!V508="prostokořenný",0,IF('Vstupní data'!V508="krytokořenný","k",IF('Vstupní data'!V508="poloodrostky nebo odrostky, prostokořenné i krytokořenné","po",0)))</f>
        <v>0</v>
      </c>
      <c r="AK508" s="66" t="n">
        <f aca="false">IF(OR('Vstupní data'!T508&gt;0,'Vstupní data'!U508&gt;0),IF(AJ508="k",0.9*VLOOKUP(AI508,'ha-pocty-vyhl'!$A$5:$B$20,2,0),IF(AJ508="po",0.8*VLOOKUP(AI508,'ha-pocty-vyhl'!$A$5:$B$20,2,0),VLOOKUP(AI508,'ha-pocty-vyhl'!$A$5:$B$20,2,0))),0)</f>
        <v>0</v>
      </c>
      <c r="AL508" s="66" t="n">
        <f aca="false">IF(OR('Vstupní data'!T508&gt;0,'Vstupní data'!U508&gt;0),'Vstupní data'!K508*'Vstupní data'!M508/100,0)</f>
        <v>0</v>
      </c>
      <c r="AM508" s="66" t="n">
        <f aca="false">IF(OR('Vstupní data'!T508&gt;0,'Vstupní data'!U508&gt;0),IF('Vstupní data'!T508&gt;0,'Vstupní data'!T508,ROUND(10*'Vstupní data'!U508/AK508,0)),0)</f>
        <v>0</v>
      </c>
      <c r="AN508" s="69" t="n">
        <f aca="false">IF('Vstupní data'!T508&gt;0,   IF('Vstupní data'!T508&lt;=AL508,'Vstupní data'!T508,AL508),   IF(AM508&lt;AL508,AM508,AL508))</f>
        <v>0</v>
      </c>
      <c r="AO508" s="69" t="n">
        <f aca="false">'Vstupní data'!X508</f>
        <v>0</v>
      </c>
      <c r="AP508" s="66" t="n">
        <f aca="false">IF(OR('Vstupní data'!T508&gt;0,'Vstupní data'!U508&gt;0),IF(I508&lt;&gt;0,VLOOKUP(I508,'Pril3-drev'!$H$5:$I$83,2,0),0),0)</f>
        <v>0</v>
      </c>
      <c r="AQ508" s="66" t="n">
        <f aca="false">'Vstupní data'!Y508</f>
        <v>0</v>
      </c>
      <c r="AR508" s="66" t="str">
        <f aca="false">IF(AC508&gt;5,   IF('Vstupní data'!Y508&gt;0,   VLOOKUP(VLOOKUP(CONCATENATE(VLOOKUP(I508,'Pril3-drev'!$H$4:$L$83,5,0),AC508),'Pril3-drev'!$Q$4:$R$2803,2,0),'AVB-BS'!$C$5:$S$29 ,LOOKUP(AQ508,'AVB-BS'!$D$3:$S$3,'AVB-BS'!$D$1:$S$1) ,0 )   ,   IF('Vstupní data'!Z508&gt;0,'Vstupní data'!Z508,0)) , "")</f>
        <v/>
      </c>
      <c r="AS508" s="70" t="str">
        <f aca="false">IF(AC508&gt;5,VLOOKUP(CONCATENATE(AP508,AR508),'Pril1-THLPa'!$H$6:$N$96,4,0),"")</f>
        <v/>
      </c>
      <c r="AT508" s="70" t="str">
        <f aca="false">IF(AC508&gt;5,VLOOKUP(CONCATENATE(AP508,AR508),'Pril1-THLPa'!$H$6:$N$96,5,0),"")</f>
        <v/>
      </c>
      <c r="AU508" s="70" t="str">
        <f aca="false">IF(AC508&gt;5,VLOOKUP(CONCATENATE(AP508,AR508),'Pril1-THLPa'!$H$6:$N$96,6,0),"")</f>
        <v/>
      </c>
      <c r="AV508" s="70" t="str">
        <f aca="false">IF(AC508&gt;5,VLOOKUP(CONCATENATE(AP508,AR508),'Pril1-THLPa'!$H$6:$N$96,7,0),"")</f>
        <v/>
      </c>
      <c r="AW508" s="70" t="str">
        <f aca="false">IF(AC508&gt;5,VLOOKUP(CONCATENATE(AP508,AR508),'Pril1-THLPa'!$H$6:$O$96,8,0),"")</f>
        <v/>
      </c>
      <c r="AX508" s="66" t="n">
        <f aca="false">IF(AC508&gt;0,IF(AND(AC508&gt;0,AC508&lt;=5),VLOOKUP(AP508,'Pril1-THLPa'!$A$6:$F$18,LOOKUP(AC508,'Pril1-THLPa'!$B$5:$F$5,'Pril1-THLPa'!$B$4:$F$4),0),AS508+AT508*(AC508-5)+AU508*POWER(AC508-5,2)+AV508*POWER(AC508-5,3)+AW508*POWER(AC508-5,4)),0)</f>
        <v>0</v>
      </c>
      <c r="AY508" s="71"/>
      <c r="AZ508" s="66" t="n">
        <f aca="false">'Vstupní data'!AA508</f>
        <v>0</v>
      </c>
      <c r="BA508" s="66" t="n">
        <f aca="false">IF(OR('Vstupní data'!T508&gt;0,'Vstupní data'!U508&gt;0),IF(AC508&lt;&gt;"",AX508*AO508/10*(100+AZ508)/100,0),0)</f>
        <v>0</v>
      </c>
      <c r="BB508" s="67" t="n">
        <f aca="false">IF(AC508&lt;&gt;"",ROUND(BA508*AN508,0),0)</f>
        <v>0</v>
      </c>
      <c r="BC508" s="68" t="str">
        <f aca="false">IF(AE508&gt;0,BB508/AE508,"")</f>
        <v/>
      </c>
      <c r="BD508" s="66" t="n">
        <f aca="false">'Vstupní data'!AE508</f>
        <v>0</v>
      </c>
      <c r="BF508" s="66" t="n">
        <f aca="false">'Vstupní data'!AC508</f>
        <v>0</v>
      </c>
      <c r="BH508" s="66" t="n">
        <f aca="false">'Vstupní data'!AD508</f>
        <v>0</v>
      </c>
      <c r="BI508" s="66" t="n">
        <f aca="false">'Vstupní data'!AF508</f>
        <v>0</v>
      </c>
      <c r="BJ508" s="69" t="n">
        <f aca="false">'Vstupní data'!AG508</f>
        <v>0</v>
      </c>
      <c r="BK508" s="69" t="n">
        <f aca="false">IF(BF508&lt;&gt;0,VLOOKUP(I508,'Pril3-drev'!$H$5:$I$83,2,0),0)</f>
        <v>0</v>
      </c>
      <c r="BL508" s="69" t="n">
        <f aca="false">IF(BF508&lt;&gt;0,VLOOKUP(BK508,'Pril3-drev'!$A$5:$C$17,3,0),0)</f>
        <v>0</v>
      </c>
      <c r="BM508" s="69" t="n">
        <f aca="false">'Vstupní data'!AH508</f>
        <v>0</v>
      </c>
      <c r="BN508" s="69" t="n">
        <f aca="false">IF('Vstupní data'!AH508&gt;0,   VLOOKUP(VLOOKUP(CONCATENATE(VLOOKUP(I508,'Pril3-drev'!$H$4:$L$83,5,0),BD508),'Pril3-drev'!$Q$4:$R$2803,2,0),'AVB-BS'!$C$5:$S$29 ,LOOKUP(BM508,'AVB-BS'!$D$3:$S$3,'AVB-BS'!$D$1:$S$1) ,0 )   ,   IF('Vstupní data'!AI508&gt;0,'Vstupní data'!AI508,0))</f>
        <v>0</v>
      </c>
      <c r="BO508" s="69" t="str">
        <f aca="false">IF(BX508&gt;5,VLOOKUP(CONCATENATE(BK508,BN508),'Pril1-THLPa'!$H$6:$N$96,4,0),"")</f>
        <v/>
      </c>
      <c r="BP508" s="69" t="str">
        <f aca="false">IF(BX508&gt;5,VLOOKUP(CONCATENATE(BK508,BN508),'Pril1-THLPa'!$H$6:$N$96,5,0),"")</f>
        <v/>
      </c>
      <c r="BQ508" s="69" t="str">
        <f aca="false">IF(BX508&gt;5,VLOOKUP(CONCATENATE(BK508,BN508),'Pril1-THLPa'!$H$6:$N$96,6,0),"")</f>
        <v/>
      </c>
      <c r="BR508" s="69" t="str">
        <f aca="false">IF(BX508&gt;5,VLOOKUP(CONCATENATE(BK508,BN508),'Pril1-THLPa'!$H$6:$N$96,7,0),"")</f>
        <v/>
      </c>
      <c r="BS508" s="69" t="str">
        <f aca="false">IF(BX508&gt;5,VLOOKUP(CONCATENATE(BK508,BN508),'Pril1-THLPa'!$H$6:$O$96,8,0),"")</f>
        <v/>
      </c>
      <c r="BT508" s="69" t="str">
        <f aca="false">IF(BF508&gt;0, IF(BK508="smrk",  VLOOKUP(VLOOKUP(BD508,'Pril9-K3'!$L$8:$M$207,2,0),'Pril9-K3'!$A$8:$J$16,LOOKUP(BN508,'Pril9-K3'!$A$7:$J$7,'Pril9-K3'!$A$5:$J$5),0), IF(AND(BK508&lt;&gt;"smrk",'Vstupní data'!AK508&lt;&gt;""),'Vstupní data'!AK508,   VLOOKUP(VLOOKUP(BD508,'Pril9-K3'!$L$8:$M$207,2,0),'Pril9-K3'!$A$8:$J$16,LOOKUP(BN508,'Pril9-K3'!$A$7:$J$7,'Pril9-K3'!$A$5:$J$5),0)   )),   "")</f>
        <v/>
      </c>
      <c r="BV508" s="69" t="n">
        <f aca="false">'Vstupní data'!AJ508</f>
        <v>0</v>
      </c>
      <c r="BW508" s="69" t="n">
        <f aca="false">IF(BF508&gt;0,IF(J508&gt;0,J508,K508*H508/100),0)</f>
        <v>0</v>
      </c>
      <c r="BX508" s="69" t="n">
        <f aca="false">IF(BF508&gt;0,IF(BJ508&gt;BL508,BL508,BJ508),0)</f>
        <v>0</v>
      </c>
      <c r="BY508" s="69" t="n">
        <f aca="false">IF(BD508=0,0,IF(AND(BX508&gt;0,BX508&lt;=5),  IF(AND(BX508&gt;0,BX508&lt;=5),VLOOKUP(BK508,'Pril1-THLPa'!$A$6:$F$18,IF(AND(BX508&gt;0,BX508&lt;=5),LOOKUP(BX508,'Pril1-THLPa'!$B$5:$F$5,'Pril1-THLPa'!$B$4:$F$4),""),0),""),  IF(BX508&gt;5,BO508+BP508*(BX508-5)+BQ508*POWER(BX508-5,2)+BR508*POWER(BX508-5,3)+BS508*POWER(BX508-5,4),"")))</f>
        <v>0</v>
      </c>
      <c r="BZ508" s="69" t="n">
        <f aca="false">IF(BY508&gt;0,BY508*BI508/10*BW508*(100+BV508)/100,0)</f>
        <v>0</v>
      </c>
      <c r="CA508" s="69" t="n">
        <f aca="false">IF(BD508&gt;0,BX508-IF(BD508&gt;BX508,BX508,BD508),0)</f>
        <v>0</v>
      </c>
      <c r="CB508" s="69" t="n">
        <f aca="false">POWER(1.01,CA508)</f>
        <v>1</v>
      </c>
      <c r="CC508" s="69" t="n">
        <f aca="false">IF(BF508&gt;0,IF(BF508&gt;BH508,1,BF508/BH508),0)</f>
        <v>0</v>
      </c>
      <c r="CD508" s="72" t="n">
        <f aca="false">IF(BD508=0,0,IF(BF508&gt;0,ROUND(IF(CB508&lt;&gt;0,BZ508*BT508*1/CB508*CC508,0),0),0))</f>
        <v>0</v>
      </c>
      <c r="CE508" s="73" t="str">
        <f aca="false">IF(BF508&gt;0,IF(BF508&gt;BH508,CD508/BF508,CD508/BH508),"")</f>
        <v/>
      </c>
      <c r="CF508" s="69" t="n">
        <f aca="false">'Vstupní data'!AM508</f>
        <v>0</v>
      </c>
      <c r="CG508" s="69" t="n">
        <f aca="false">'Vstupní data'!AN508</f>
        <v>0</v>
      </c>
      <c r="CH508" s="69" t="n">
        <f aca="false">'Vstupní data'!AO508</f>
        <v>0</v>
      </c>
      <c r="CI508" s="69" t="n">
        <f aca="false">'Vstupní data'!AP508</f>
        <v>0</v>
      </c>
      <c r="CJ508" s="72" t="n">
        <f aca="false">ROUND(CH508*CI508,0)</f>
        <v>0</v>
      </c>
      <c r="CK508" s="74" t="str">
        <f aca="false">IF(OR(AA508&gt;0,BB508&gt;0,CD508&gt;0,CJ508&gt;0),AA508+BB508+CD508+CJ508,"")</f>
        <v/>
      </c>
    </row>
    <row r="509" customFormat="false" ht="12.8" hidden="false" customHeight="false" outlineLevel="0" collapsed="false">
      <c r="A509" s="66" t="n">
        <f aca="false">'Vstupní data'!A509</f>
        <v>0</v>
      </c>
      <c r="F509" s="66" t="str">
        <f aca="false">CONCATENATE('Vstupní data'!F509,'Vstupní data'!G509,'Vstupní data'!H509,'Vstupní data'!I509)</f>
        <v/>
      </c>
      <c r="G509" s="66"/>
      <c r="H509" s="66" t="n">
        <f aca="false">'Vstupní data'!K509</f>
        <v>0</v>
      </c>
      <c r="I509" s="66" t="n">
        <f aca="false">'Vstupní data'!L509</f>
        <v>0</v>
      </c>
      <c r="J509" s="66" t="n">
        <f aca="false">'Vstupní data'!K509*'Vstupní data'!M509/100</f>
        <v>0</v>
      </c>
      <c r="L509" s="66" t="n">
        <f aca="false">IF('Vstupní data'!N509="prostokořenný",0,IF('Vstupní data'!N509="krytokořenný","k",IF('Vstupní data'!N509="poloodrostky nebo odrostky, prostokořenné i krytokořenné","po",0)))</f>
        <v>0</v>
      </c>
      <c r="N509" s="66"/>
      <c r="O509" s="66" t="n">
        <f aca="false">'Vstupní data'!O509</f>
        <v>0</v>
      </c>
      <c r="P509" s="66" t="n">
        <f aca="false">IF(O509&gt;0,VLOOKUP(CONCATENATE(VLOOKUP(I509,'Pril3-drev'!$H$5:$K$83,4,0),"-",'Vstupní data'!R509),K2!$C$15:$D$23,2,0),0)</f>
        <v>0</v>
      </c>
      <c r="Q509" s="66" t="n">
        <f aca="false">IF(O509&gt;0,VLOOKUP(I509,'Pril3-drev'!$H$5:$I$83,2,0),0)</f>
        <v>0</v>
      </c>
      <c r="R509" s="66" t="n">
        <f aca="false">IF(Q509&gt;0,VLOOKUP(Q509,'Pril6-okus'!$A$5:$B$17,2,0),0)</f>
        <v>0</v>
      </c>
      <c r="S509" s="66" t="n">
        <f aca="false">IF(O509&gt;0,VLOOKUP(I509,'Pril3-drev'!$H$5:$J$83,3,0),0)</f>
        <v>0</v>
      </c>
      <c r="T509" s="66" t="str">
        <f aca="false">IF(O509&gt;0,IF(L509="k",0.9*VLOOKUP(S509,'ha-pocty-vyhl'!$A$5:$B$20,2,0),IF(L509="po",0.8*VLOOKUP(S509,'ha-pocty-vyhl'!$A$5:$B$20,2,0),VLOOKUP(S509,'ha-pocty-vyhl'!$A$5:$B$20,2,0))),"")</f>
        <v/>
      </c>
      <c r="U509" s="66" t="n">
        <f aca="false">'Vstupní data'!P509</f>
        <v>0</v>
      </c>
      <c r="V509" s="66" t="n">
        <f aca="false">IF(O509&gt;0,1.3*T509*1000*Z509/10000,0)</f>
        <v>0</v>
      </c>
      <c r="W509" s="66" t="n">
        <f aca="false">IF(O509&gt;0,1.3*T509*1000*Z509/10000,0)</f>
        <v>0</v>
      </c>
      <c r="X509" s="66" t="n">
        <f aca="false">IF(O509&gt;0,IF(O509&gt;V509,V509,O509),0)</f>
        <v>0</v>
      </c>
      <c r="Y509" s="66" t="n">
        <f aca="false">IF(O509&gt;0,IF(IF(U509&gt;W509,W509,U509)&lt;X509,W509,IF(U509&gt;W509,W509,U509)),0)</f>
        <v>0</v>
      </c>
      <c r="Z509" s="66" t="n">
        <f aca="false">IF(O509&gt;0,IF(J509&gt;0,J509,K509*H509/100),0)</f>
        <v>0</v>
      </c>
      <c r="AA509" s="67" t="n">
        <f aca="false">IF(O509&gt;0,CEILING(R509*P509*X509/Y509*Z509,1),0)</f>
        <v>0</v>
      </c>
      <c r="AB509" s="68" t="n">
        <f aca="false">IF(O509&gt;0,AA509/O509,0)</f>
        <v>0</v>
      </c>
      <c r="AC509" s="66" t="n">
        <f aca="false">'Vstupní data'!W509</f>
        <v>0</v>
      </c>
      <c r="AI509" s="66" t="str">
        <f aca="false">IF(OR('Vstupní data'!T509&gt;0,'Vstupní data'!U509&gt;0),VLOOKUP(I509,'Pril3-drev'!$H$5:$J$83,3,0),"")</f>
        <v/>
      </c>
      <c r="AJ509" s="66" t="n">
        <f aca="false">IF('Vstupní data'!V509="prostokořenný",0,IF('Vstupní data'!V509="krytokořenný","k",IF('Vstupní data'!V509="poloodrostky nebo odrostky, prostokořenné i krytokořenné","po",0)))</f>
        <v>0</v>
      </c>
      <c r="AK509" s="66" t="n">
        <f aca="false">IF(OR('Vstupní data'!T509&gt;0,'Vstupní data'!U509&gt;0),IF(AJ509="k",0.9*VLOOKUP(AI509,'ha-pocty-vyhl'!$A$5:$B$20,2,0),IF(AJ509="po",0.8*VLOOKUP(AI509,'ha-pocty-vyhl'!$A$5:$B$20,2,0),VLOOKUP(AI509,'ha-pocty-vyhl'!$A$5:$B$20,2,0))),0)</f>
        <v>0</v>
      </c>
      <c r="AL509" s="66" t="n">
        <f aca="false">IF(OR('Vstupní data'!T509&gt;0,'Vstupní data'!U509&gt;0),'Vstupní data'!K509*'Vstupní data'!M509/100,0)</f>
        <v>0</v>
      </c>
      <c r="AM509" s="66" t="n">
        <f aca="false">IF(OR('Vstupní data'!T509&gt;0,'Vstupní data'!U509&gt;0),IF('Vstupní data'!T509&gt;0,'Vstupní data'!T509,ROUND(10*'Vstupní data'!U509/AK509,0)),0)</f>
        <v>0</v>
      </c>
      <c r="AN509" s="69" t="n">
        <f aca="false">IF('Vstupní data'!T509&gt;0,   IF('Vstupní data'!T509&lt;=AL509,'Vstupní data'!T509,AL509),   IF(AM509&lt;AL509,AM509,AL509))</f>
        <v>0</v>
      </c>
      <c r="AO509" s="69" t="n">
        <f aca="false">'Vstupní data'!X509</f>
        <v>0</v>
      </c>
      <c r="AP509" s="66" t="n">
        <f aca="false">IF(OR('Vstupní data'!T509&gt;0,'Vstupní data'!U509&gt;0),IF(I509&lt;&gt;0,VLOOKUP(I509,'Pril3-drev'!$H$5:$I$83,2,0),0),0)</f>
        <v>0</v>
      </c>
      <c r="AQ509" s="66" t="n">
        <f aca="false">'Vstupní data'!Y509</f>
        <v>0</v>
      </c>
      <c r="AR509" s="66" t="str">
        <f aca="false">IF(AC509&gt;5,   IF('Vstupní data'!Y509&gt;0,   VLOOKUP(VLOOKUP(CONCATENATE(VLOOKUP(I509,'Pril3-drev'!$H$4:$L$83,5,0),AC509),'Pril3-drev'!$Q$4:$R$2803,2,0),'AVB-BS'!$C$5:$S$29 ,LOOKUP(AQ509,'AVB-BS'!$D$3:$S$3,'AVB-BS'!$D$1:$S$1) ,0 )   ,   IF('Vstupní data'!Z509&gt;0,'Vstupní data'!Z509,0)) , "")</f>
        <v/>
      </c>
      <c r="AS509" s="70" t="str">
        <f aca="false">IF(AC509&gt;5,VLOOKUP(CONCATENATE(AP509,AR509),'Pril1-THLPa'!$H$6:$N$96,4,0),"")</f>
        <v/>
      </c>
      <c r="AT509" s="70" t="str">
        <f aca="false">IF(AC509&gt;5,VLOOKUP(CONCATENATE(AP509,AR509),'Pril1-THLPa'!$H$6:$N$96,5,0),"")</f>
        <v/>
      </c>
      <c r="AU509" s="70" t="str">
        <f aca="false">IF(AC509&gt;5,VLOOKUP(CONCATENATE(AP509,AR509),'Pril1-THLPa'!$H$6:$N$96,6,0),"")</f>
        <v/>
      </c>
      <c r="AV509" s="70" t="str">
        <f aca="false">IF(AC509&gt;5,VLOOKUP(CONCATENATE(AP509,AR509),'Pril1-THLPa'!$H$6:$N$96,7,0),"")</f>
        <v/>
      </c>
      <c r="AW509" s="70" t="str">
        <f aca="false">IF(AC509&gt;5,VLOOKUP(CONCATENATE(AP509,AR509),'Pril1-THLPa'!$H$6:$O$96,8,0),"")</f>
        <v/>
      </c>
      <c r="AX509" s="66" t="n">
        <f aca="false">IF(AC509&gt;0,IF(AND(AC509&gt;0,AC509&lt;=5),VLOOKUP(AP509,'Pril1-THLPa'!$A$6:$F$18,LOOKUP(AC509,'Pril1-THLPa'!$B$5:$F$5,'Pril1-THLPa'!$B$4:$F$4),0),AS509+AT509*(AC509-5)+AU509*POWER(AC509-5,2)+AV509*POWER(AC509-5,3)+AW509*POWER(AC509-5,4)),0)</f>
        <v>0</v>
      </c>
      <c r="AY509" s="71"/>
      <c r="AZ509" s="66" t="n">
        <f aca="false">'Vstupní data'!AA509</f>
        <v>0</v>
      </c>
      <c r="BA509" s="66" t="n">
        <f aca="false">IF(OR('Vstupní data'!T509&gt;0,'Vstupní data'!U509&gt;0),IF(AC509&lt;&gt;"",AX509*AO509/10*(100+AZ509)/100,0),0)</f>
        <v>0</v>
      </c>
      <c r="BB509" s="67" t="n">
        <f aca="false">IF(AC509&lt;&gt;"",ROUND(BA509*AN509,0),0)</f>
        <v>0</v>
      </c>
      <c r="BC509" s="68" t="str">
        <f aca="false">IF(AE509&gt;0,BB509/AE509,"")</f>
        <v/>
      </c>
      <c r="BD509" s="66" t="n">
        <f aca="false">'Vstupní data'!AE509</f>
        <v>0</v>
      </c>
      <c r="BF509" s="66" t="n">
        <f aca="false">'Vstupní data'!AC509</f>
        <v>0</v>
      </c>
      <c r="BH509" s="66" t="n">
        <f aca="false">'Vstupní data'!AD509</f>
        <v>0</v>
      </c>
      <c r="BI509" s="66" t="n">
        <f aca="false">'Vstupní data'!AF509</f>
        <v>0</v>
      </c>
      <c r="BJ509" s="69" t="n">
        <f aca="false">'Vstupní data'!AG509</f>
        <v>0</v>
      </c>
      <c r="BK509" s="69" t="n">
        <f aca="false">IF(BF509&lt;&gt;0,VLOOKUP(I509,'Pril3-drev'!$H$5:$I$83,2,0),0)</f>
        <v>0</v>
      </c>
      <c r="BL509" s="69" t="n">
        <f aca="false">IF(BF509&lt;&gt;0,VLOOKUP(BK509,'Pril3-drev'!$A$5:$C$17,3,0),0)</f>
        <v>0</v>
      </c>
      <c r="BM509" s="69" t="n">
        <f aca="false">'Vstupní data'!AH509</f>
        <v>0</v>
      </c>
      <c r="BN509" s="69" t="n">
        <f aca="false">IF('Vstupní data'!AH509&gt;0,   VLOOKUP(VLOOKUP(CONCATENATE(VLOOKUP(I509,'Pril3-drev'!$H$4:$L$83,5,0),BD509),'Pril3-drev'!$Q$4:$R$2803,2,0),'AVB-BS'!$C$5:$S$29 ,LOOKUP(BM509,'AVB-BS'!$D$3:$S$3,'AVB-BS'!$D$1:$S$1) ,0 )   ,   IF('Vstupní data'!AI509&gt;0,'Vstupní data'!AI509,0))</f>
        <v>0</v>
      </c>
      <c r="BO509" s="69" t="str">
        <f aca="false">IF(BX509&gt;5,VLOOKUP(CONCATENATE(BK509,BN509),'Pril1-THLPa'!$H$6:$N$96,4,0),"")</f>
        <v/>
      </c>
      <c r="BP509" s="69" t="str">
        <f aca="false">IF(BX509&gt;5,VLOOKUP(CONCATENATE(BK509,BN509),'Pril1-THLPa'!$H$6:$N$96,5,0),"")</f>
        <v/>
      </c>
      <c r="BQ509" s="69" t="str">
        <f aca="false">IF(BX509&gt;5,VLOOKUP(CONCATENATE(BK509,BN509),'Pril1-THLPa'!$H$6:$N$96,6,0),"")</f>
        <v/>
      </c>
      <c r="BR509" s="69" t="str">
        <f aca="false">IF(BX509&gt;5,VLOOKUP(CONCATENATE(BK509,BN509),'Pril1-THLPa'!$H$6:$N$96,7,0),"")</f>
        <v/>
      </c>
      <c r="BS509" s="69" t="str">
        <f aca="false">IF(BX509&gt;5,VLOOKUP(CONCATENATE(BK509,BN509),'Pril1-THLPa'!$H$6:$O$96,8,0),"")</f>
        <v/>
      </c>
      <c r="BT509" s="69" t="str">
        <f aca="false">IF(BF509&gt;0, IF(BK509="smrk",  VLOOKUP(VLOOKUP(BD509,'Pril9-K3'!$L$8:$M$207,2,0),'Pril9-K3'!$A$8:$J$16,LOOKUP(BN509,'Pril9-K3'!$A$7:$J$7,'Pril9-K3'!$A$5:$J$5),0), IF(AND(BK509&lt;&gt;"smrk",'Vstupní data'!AK509&lt;&gt;""),'Vstupní data'!AK509,   VLOOKUP(VLOOKUP(BD509,'Pril9-K3'!$L$8:$M$207,2,0),'Pril9-K3'!$A$8:$J$16,LOOKUP(BN509,'Pril9-K3'!$A$7:$J$7,'Pril9-K3'!$A$5:$J$5),0)   )),   "")</f>
        <v/>
      </c>
      <c r="BV509" s="69" t="n">
        <f aca="false">'Vstupní data'!AJ509</f>
        <v>0</v>
      </c>
      <c r="BW509" s="69" t="n">
        <f aca="false">IF(BF509&gt;0,IF(J509&gt;0,J509,K509*H509/100),0)</f>
        <v>0</v>
      </c>
      <c r="BX509" s="69" t="n">
        <f aca="false">IF(BF509&gt;0,IF(BJ509&gt;BL509,BL509,BJ509),0)</f>
        <v>0</v>
      </c>
      <c r="BY509" s="69" t="n">
        <f aca="false">IF(BD509=0,0,IF(AND(BX509&gt;0,BX509&lt;=5),  IF(AND(BX509&gt;0,BX509&lt;=5),VLOOKUP(BK509,'Pril1-THLPa'!$A$6:$F$18,IF(AND(BX509&gt;0,BX509&lt;=5),LOOKUP(BX509,'Pril1-THLPa'!$B$5:$F$5,'Pril1-THLPa'!$B$4:$F$4),""),0),""),  IF(BX509&gt;5,BO509+BP509*(BX509-5)+BQ509*POWER(BX509-5,2)+BR509*POWER(BX509-5,3)+BS509*POWER(BX509-5,4),"")))</f>
        <v>0</v>
      </c>
      <c r="BZ509" s="69" t="n">
        <f aca="false">IF(BY509&gt;0,BY509*BI509/10*BW509*(100+BV509)/100,0)</f>
        <v>0</v>
      </c>
      <c r="CA509" s="69" t="n">
        <f aca="false">IF(BD509&gt;0,BX509-IF(BD509&gt;BX509,BX509,BD509),0)</f>
        <v>0</v>
      </c>
      <c r="CB509" s="69" t="n">
        <f aca="false">POWER(1.01,CA509)</f>
        <v>1</v>
      </c>
      <c r="CC509" s="69" t="n">
        <f aca="false">IF(BF509&gt;0,IF(BF509&gt;BH509,1,BF509/BH509),0)</f>
        <v>0</v>
      </c>
      <c r="CD509" s="72" t="n">
        <f aca="false">IF(BD509=0,0,IF(BF509&gt;0,ROUND(IF(CB509&lt;&gt;0,BZ509*BT509*1/CB509*CC509,0),0),0))</f>
        <v>0</v>
      </c>
      <c r="CE509" s="73" t="str">
        <f aca="false">IF(BF509&gt;0,IF(BF509&gt;BH509,CD509/BF509,CD509/BH509),"")</f>
        <v/>
      </c>
      <c r="CF509" s="69" t="n">
        <f aca="false">'Vstupní data'!AM509</f>
        <v>0</v>
      </c>
      <c r="CG509" s="69" t="n">
        <f aca="false">'Vstupní data'!AN509</f>
        <v>0</v>
      </c>
      <c r="CH509" s="69" t="n">
        <f aca="false">'Vstupní data'!AO509</f>
        <v>0</v>
      </c>
      <c r="CI509" s="69" t="n">
        <f aca="false">'Vstupní data'!AP509</f>
        <v>0</v>
      </c>
      <c r="CJ509" s="72" t="n">
        <f aca="false">ROUND(CH509*CI509,0)</f>
        <v>0</v>
      </c>
      <c r="CK509" s="74" t="str">
        <f aca="false">IF(OR(AA509&gt;0,BB509&gt;0,CD509&gt;0,CJ509&gt;0),AA509+BB509+CD509+CJ509,"")</f>
        <v/>
      </c>
    </row>
    <row r="510" customFormat="false" ht="12.8" hidden="false" customHeight="false" outlineLevel="0" collapsed="false">
      <c r="A510" s="66" t="n">
        <f aca="false">'Vstupní data'!A510</f>
        <v>0</v>
      </c>
      <c r="F510" s="66" t="str">
        <f aca="false">CONCATENATE('Vstupní data'!F510,'Vstupní data'!G510,'Vstupní data'!H510,'Vstupní data'!I510)</f>
        <v/>
      </c>
      <c r="G510" s="66"/>
      <c r="H510" s="66" t="n">
        <f aca="false">'Vstupní data'!K510</f>
        <v>0</v>
      </c>
      <c r="I510" s="66" t="n">
        <f aca="false">'Vstupní data'!L510</f>
        <v>0</v>
      </c>
      <c r="J510" s="66" t="n">
        <f aca="false">'Vstupní data'!K510*'Vstupní data'!M510/100</f>
        <v>0</v>
      </c>
      <c r="L510" s="66" t="n">
        <f aca="false">IF('Vstupní data'!N510="prostokořenný",0,IF('Vstupní data'!N510="krytokořenný","k",IF('Vstupní data'!N510="poloodrostky nebo odrostky, prostokořenné i krytokořenné","po",0)))</f>
        <v>0</v>
      </c>
      <c r="N510" s="66"/>
      <c r="O510" s="66" t="n">
        <f aca="false">'Vstupní data'!O510</f>
        <v>0</v>
      </c>
      <c r="P510" s="66" t="n">
        <f aca="false">IF(O510&gt;0,VLOOKUP(CONCATENATE(VLOOKUP(I510,'Pril3-drev'!$H$5:$K$83,4,0),"-",'Vstupní data'!R510),K2!$C$15:$D$23,2,0),0)</f>
        <v>0</v>
      </c>
      <c r="Q510" s="66" t="n">
        <f aca="false">IF(O510&gt;0,VLOOKUP(I510,'Pril3-drev'!$H$5:$I$83,2,0),0)</f>
        <v>0</v>
      </c>
      <c r="R510" s="66" t="n">
        <f aca="false">IF(Q510&gt;0,VLOOKUP(Q510,'Pril6-okus'!$A$5:$B$17,2,0),0)</f>
        <v>0</v>
      </c>
      <c r="S510" s="66" t="n">
        <f aca="false">IF(O510&gt;0,VLOOKUP(I510,'Pril3-drev'!$H$5:$J$83,3,0),0)</f>
        <v>0</v>
      </c>
      <c r="T510" s="66" t="str">
        <f aca="false">IF(O510&gt;0,IF(L510="k",0.9*VLOOKUP(S510,'ha-pocty-vyhl'!$A$5:$B$20,2,0),IF(L510="po",0.8*VLOOKUP(S510,'ha-pocty-vyhl'!$A$5:$B$20,2,0),VLOOKUP(S510,'ha-pocty-vyhl'!$A$5:$B$20,2,0))),"")</f>
        <v/>
      </c>
      <c r="U510" s="66" t="n">
        <f aca="false">'Vstupní data'!P510</f>
        <v>0</v>
      </c>
      <c r="V510" s="66" t="n">
        <f aca="false">IF(O510&gt;0,1.3*T510*1000*Z510/10000,0)</f>
        <v>0</v>
      </c>
      <c r="W510" s="66" t="n">
        <f aca="false">IF(O510&gt;0,1.3*T510*1000*Z510/10000,0)</f>
        <v>0</v>
      </c>
      <c r="X510" s="66" t="n">
        <f aca="false">IF(O510&gt;0,IF(O510&gt;V510,V510,O510),0)</f>
        <v>0</v>
      </c>
      <c r="Y510" s="66" t="n">
        <f aca="false">IF(O510&gt;0,IF(IF(U510&gt;W510,W510,U510)&lt;X510,W510,IF(U510&gt;W510,W510,U510)),0)</f>
        <v>0</v>
      </c>
      <c r="Z510" s="66" t="n">
        <f aca="false">IF(O510&gt;0,IF(J510&gt;0,J510,K510*H510/100),0)</f>
        <v>0</v>
      </c>
      <c r="AA510" s="67" t="n">
        <f aca="false">IF(O510&gt;0,CEILING(R510*P510*X510/Y510*Z510,1),0)</f>
        <v>0</v>
      </c>
      <c r="AB510" s="68" t="n">
        <f aca="false">IF(O510&gt;0,AA510/O510,0)</f>
        <v>0</v>
      </c>
      <c r="AC510" s="66" t="n">
        <f aca="false">'Vstupní data'!W510</f>
        <v>0</v>
      </c>
      <c r="AI510" s="66" t="str">
        <f aca="false">IF(OR('Vstupní data'!T510&gt;0,'Vstupní data'!U510&gt;0),VLOOKUP(I510,'Pril3-drev'!$H$5:$J$83,3,0),"")</f>
        <v/>
      </c>
      <c r="AJ510" s="66" t="n">
        <f aca="false">IF('Vstupní data'!V510="prostokořenný",0,IF('Vstupní data'!V510="krytokořenný","k",IF('Vstupní data'!V510="poloodrostky nebo odrostky, prostokořenné i krytokořenné","po",0)))</f>
        <v>0</v>
      </c>
      <c r="AK510" s="66" t="n">
        <f aca="false">IF(OR('Vstupní data'!T510&gt;0,'Vstupní data'!U510&gt;0),IF(AJ510="k",0.9*VLOOKUP(AI510,'ha-pocty-vyhl'!$A$5:$B$20,2,0),IF(AJ510="po",0.8*VLOOKUP(AI510,'ha-pocty-vyhl'!$A$5:$B$20,2,0),VLOOKUP(AI510,'ha-pocty-vyhl'!$A$5:$B$20,2,0))),0)</f>
        <v>0</v>
      </c>
      <c r="AL510" s="66" t="n">
        <f aca="false">IF(OR('Vstupní data'!T510&gt;0,'Vstupní data'!U510&gt;0),'Vstupní data'!K510*'Vstupní data'!M510/100,0)</f>
        <v>0</v>
      </c>
      <c r="AM510" s="66" t="n">
        <f aca="false">IF(OR('Vstupní data'!T510&gt;0,'Vstupní data'!U510&gt;0),IF('Vstupní data'!T510&gt;0,'Vstupní data'!T510,ROUND(10*'Vstupní data'!U510/AK510,0)),0)</f>
        <v>0</v>
      </c>
      <c r="AN510" s="69" t="n">
        <f aca="false">IF('Vstupní data'!T510&gt;0,   IF('Vstupní data'!T510&lt;=AL510,'Vstupní data'!T510,AL510),   IF(AM510&lt;AL510,AM510,AL510))</f>
        <v>0</v>
      </c>
      <c r="AO510" s="69" t="n">
        <f aca="false">'Vstupní data'!X510</f>
        <v>0</v>
      </c>
      <c r="AP510" s="66" t="n">
        <f aca="false">IF(OR('Vstupní data'!T510&gt;0,'Vstupní data'!U510&gt;0),IF(I510&lt;&gt;0,VLOOKUP(I510,'Pril3-drev'!$H$5:$I$83,2,0),0),0)</f>
        <v>0</v>
      </c>
      <c r="AQ510" s="66" t="n">
        <f aca="false">'Vstupní data'!Y510</f>
        <v>0</v>
      </c>
      <c r="AR510" s="66" t="str">
        <f aca="false">IF(AC510&gt;5,   IF('Vstupní data'!Y510&gt;0,   VLOOKUP(VLOOKUP(CONCATENATE(VLOOKUP(I510,'Pril3-drev'!$H$4:$L$83,5,0),AC510),'Pril3-drev'!$Q$4:$R$2803,2,0),'AVB-BS'!$C$5:$S$29 ,LOOKUP(AQ510,'AVB-BS'!$D$3:$S$3,'AVB-BS'!$D$1:$S$1) ,0 )   ,   IF('Vstupní data'!Z510&gt;0,'Vstupní data'!Z510,0)) , "")</f>
        <v/>
      </c>
      <c r="AS510" s="70" t="str">
        <f aca="false">IF(AC510&gt;5,VLOOKUP(CONCATENATE(AP510,AR510),'Pril1-THLPa'!$H$6:$N$96,4,0),"")</f>
        <v/>
      </c>
      <c r="AT510" s="70" t="str">
        <f aca="false">IF(AC510&gt;5,VLOOKUP(CONCATENATE(AP510,AR510),'Pril1-THLPa'!$H$6:$N$96,5,0),"")</f>
        <v/>
      </c>
      <c r="AU510" s="70" t="str">
        <f aca="false">IF(AC510&gt;5,VLOOKUP(CONCATENATE(AP510,AR510),'Pril1-THLPa'!$H$6:$N$96,6,0),"")</f>
        <v/>
      </c>
      <c r="AV510" s="70" t="str">
        <f aca="false">IF(AC510&gt;5,VLOOKUP(CONCATENATE(AP510,AR510),'Pril1-THLPa'!$H$6:$N$96,7,0),"")</f>
        <v/>
      </c>
      <c r="AW510" s="70" t="str">
        <f aca="false">IF(AC510&gt;5,VLOOKUP(CONCATENATE(AP510,AR510),'Pril1-THLPa'!$H$6:$O$96,8,0),"")</f>
        <v/>
      </c>
      <c r="AX510" s="66" t="n">
        <f aca="false">IF(AC510&gt;0,IF(AND(AC510&gt;0,AC510&lt;=5),VLOOKUP(AP510,'Pril1-THLPa'!$A$6:$F$18,LOOKUP(AC510,'Pril1-THLPa'!$B$5:$F$5,'Pril1-THLPa'!$B$4:$F$4),0),AS510+AT510*(AC510-5)+AU510*POWER(AC510-5,2)+AV510*POWER(AC510-5,3)+AW510*POWER(AC510-5,4)),0)</f>
        <v>0</v>
      </c>
      <c r="AY510" s="71"/>
      <c r="AZ510" s="66" t="n">
        <f aca="false">'Vstupní data'!AA510</f>
        <v>0</v>
      </c>
      <c r="BA510" s="66" t="n">
        <f aca="false">IF(OR('Vstupní data'!T510&gt;0,'Vstupní data'!U510&gt;0),IF(AC510&lt;&gt;"",AX510*AO510/10*(100+AZ510)/100,0),0)</f>
        <v>0</v>
      </c>
      <c r="BB510" s="67" t="n">
        <f aca="false">IF(AC510&lt;&gt;"",ROUND(BA510*AN510,0),0)</f>
        <v>0</v>
      </c>
      <c r="BC510" s="68" t="str">
        <f aca="false">IF(AE510&gt;0,BB510/AE510,"")</f>
        <v/>
      </c>
      <c r="BD510" s="66" t="n">
        <f aca="false">'Vstupní data'!AE510</f>
        <v>0</v>
      </c>
      <c r="BF510" s="66" t="n">
        <f aca="false">'Vstupní data'!AC510</f>
        <v>0</v>
      </c>
      <c r="BH510" s="66" t="n">
        <f aca="false">'Vstupní data'!AD510</f>
        <v>0</v>
      </c>
      <c r="BI510" s="66" t="n">
        <f aca="false">'Vstupní data'!AF510</f>
        <v>0</v>
      </c>
      <c r="BJ510" s="69" t="n">
        <f aca="false">'Vstupní data'!AG510</f>
        <v>0</v>
      </c>
      <c r="BK510" s="69" t="n">
        <f aca="false">IF(BF510&lt;&gt;0,VLOOKUP(I510,'Pril3-drev'!$H$5:$I$83,2,0),0)</f>
        <v>0</v>
      </c>
      <c r="BL510" s="69" t="n">
        <f aca="false">IF(BF510&lt;&gt;0,VLOOKUP(BK510,'Pril3-drev'!$A$5:$C$17,3,0),0)</f>
        <v>0</v>
      </c>
      <c r="BM510" s="69" t="n">
        <f aca="false">'Vstupní data'!AH510</f>
        <v>0</v>
      </c>
      <c r="BN510" s="69" t="n">
        <f aca="false">IF('Vstupní data'!AH510&gt;0,   VLOOKUP(VLOOKUP(CONCATENATE(VLOOKUP(I510,'Pril3-drev'!$H$4:$L$83,5,0),BD510),'Pril3-drev'!$Q$4:$R$2803,2,0),'AVB-BS'!$C$5:$S$29 ,LOOKUP(BM510,'AVB-BS'!$D$3:$S$3,'AVB-BS'!$D$1:$S$1) ,0 )   ,   IF('Vstupní data'!AI510&gt;0,'Vstupní data'!AI510,0))</f>
        <v>0</v>
      </c>
      <c r="BO510" s="69" t="str">
        <f aca="false">IF(BX510&gt;5,VLOOKUP(CONCATENATE(BK510,BN510),'Pril1-THLPa'!$H$6:$N$96,4,0),"")</f>
        <v/>
      </c>
      <c r="BP510" s="69" t="str">
        <f aca="false">IF(BX510&gt;5,VLOOKUP(CONCATENATE(BK510,BN510),'Pril1-THLPa'!$H$6:$N$96,5,0),"")</f>
        <v/>
      </c>
      <c r="BQ510" s="69" t="str">
        <f aca="false">IF(BX510&gt;5,VLOOKUP(CONCATENATE(BK510,BN510),'Pril1-THLPa'!$H$6:$N$96,6,0),"")</f>
        <v/>
      </c>
      <c r="BR510" s="69" t="str">
        <f aca="false">IF(BX510&gt;5,VLOOKUP(CONCATENATE(BK510,BN510),'Pril1-THLPa'!$H$6:$N$96,7,0),"")</f>
        <v/>
      </c>
      <c r="BS510" s="69" t="str">
        <f aca="false">IF(BX510&gt;5,VLOOKUP(CONCATENATE(BK510,BN510),'Pril1-THLPa'!$H$6:$O$96,8,0),"")</f>
        <v/>
      </c>
      <c r="BT510" s="69" t="str">
        <f aca="false">IF(BF510&gt;0, IF(BK510="smrk",  VLOOKUP(VLOOKUP(BD510,'Pril9-K3'!$L$8:$M$207,2,0),'Pril9-K3'!$A$8:$J$16,LOOKUP(BN510,'Pril9-K3'!$A$7:$J$7,'Pril9-K3'!$A$5:$J$5),0), IF(AND(BK510&lt;&gt;"smrk",'Vstupní data'!AK510&lt;&gt;""),'Vstupní data'!AK510,   VLOOKUP(VLOOKUP(BD510,'Pril9-K3'!$L$8:$M$207,2,0),'Pril9-K3'!$A$8:$J$16,LOOKUP(BN510,'Pril9-K3'!$A$7:$J$7,'Pril9-K3'!$A$5:$J$5),0)   )),   "")</f>
        <v/>
      </c>
      <c r="BV510" s="69" t="n">
        <f aca="false">'Vstupní data'!AJ510</f>
        <v>0</v>
      </c>
      <c r="BW510" s="69" t="n">
        <f aca="false">IF(BF510&gt;0,IF(J510&gt;0,J510,K510*H510/100),0)</f>
        <v>0</v>
      </c>
      <c r="BX510" s="69" t="n">
        <f aca="false">IF(BF510&gt;0,IF(BJ510&gt;BL510,BL510,BJ510),0)</f>
        <v>0</v>
      </c>
      <c r="BY510" s="69" t="n">
        <f aca="false">IF(BD510=0,0,IF(AND(BX510&gt;0,BX510&lt;=5),  IF(AND(BX510&gt;0,BX510&lt;=5),VLOOKUP(BK510,'Pril1-THLPa'!$A$6:$F$18,IF(AND(BX510&gt;0,BX510&lt;=5),LOOKUP(BX510,'Pril1-THLPa'!$B$5:$F$5,'Pril1-THLPa'!$B$4:$F$4),""),0),""),  IF(BX510&gt;5,BO510+BP510*(BX510-5)+BQ510*POWER(BX510-5,2)+BR510*POWER(BX510-5,3)+BS510*POWER(BX510-5,4),"")))</f>
        <v>0</v>
      </c>
      <c r="BZ510" s="69" t="n">
        <f aca="false">IF(BY510&gt;0,BY510*BI510/10*BW510*(100+BV510)/100,0)</f>
        <v>0</v>
      </c>
      <c r="CA510" s="69" t="n">
        <f aca="false">IF(BD510&gt;0,BX510-IF(BD510&gt;BX510,BX510,BD510),0)</f>
        <v>0</v>
      </c>
      <c r="CB510" s="69" t="n">
        <f aca="false">POWER(1.01,CA510)</f>
        <v>1</v>
      </c>
      <c r="CC510" s="69" t="n">
        <f aca="false">IF(BF510&gt;0,IF(BF510&gt;BH510,1,BF510/BH510),0)</f>
        <v>0</v>
      </c>
      <c r="CD510" s="72" t="n">
        <f aca="false">IF(BD510=0,0,IF(BF510&gt;0,ROUND(IF(CB510&lt;&gt;0,BZ510*BT510*1/CB510*CC510,0),0),0))</f>
        <v>0</v>
      </c>
      <c r="CE510" s="73" t="str">
        <f aca="false">IF(BF510&gt;0,IF(BF510&gt;BH510,CD510/BF510,CD510/BH510),"")</f>
        <v/>
      </c>
      <c r="CF510" s="69" t="n">
        <f aca="false">'Vstupní data'!AM510</f>
        <v>0</v>
      </c>
      <c r="CG510" s="69" t="n">
        <f aca="false">'Vstupní data'!AN510</f>
        <v>0</v>
      </c>
      <c r="CH510" s="69" t="n">
        <f aca="false">'Vstupní data'!AO510</f>
        <v>0</v>
      </c>
      <c r="CI510" s="69" t="n">
        <f aca="false">'Vstupní data'!AP510</f>
        <v>0</v>
      </c>
      <c r="CJ510" s="72" t="n">
        <f aca="false">ROUND(CH510*CI510,0)</f>
        <v>0</v>
      </c>
      <c r="CK510" s="74" t="str">
        <f aca="false">IF(OR(AA510&gt;0,BB510&gt;0,CD510&gt;0,CJ510&gt;0),AA510+BB510+CD510+CJ510,"")</f>
        <v/>
      </c>
    </row>
    <row r="511" customFormat="false" ht="12.8" hidden="false" customHeight="false" outlineLevel="0" collapsed="false">
      <c r="A511" s="66" t="n">
        <f aca="false">'Vstupní data'!A511</f>
        <v>0</v>
      </c>
      <c r="F511" s="66" t="str">
        <f aca="false">CONCATENATE('Vstupní data'!F511,'Vstupní data'!G511,'Vstupní data'!H511,'Vstupní data'!I511)</f>
        <v/>
      </c>
      <c r="G511" s="66"/>
      <c r="H511" s="66" t="n">
        <f aca="false">'Vstupní data'!K511</f>
        <v>0</v>
      </c>
      <c r="I511" s="66" t="n">
        <f aca="false">'Vstupní data'!L511</f>
        <v>0</v>
      </c>
      <c r="J511" s="66" t="n">
        <f aca="false">'Vstupní data'!K511*'Vstupní data'!M511/100</f>
        <v>0</v>
      </c>
      <c r="L511" s="66" t="n">
        <f aca="false">IF('Vstupní data'!N511="prostokořenný",0,IF('Vstupní data'!N511="krytokořenný","k",IF('Vstupní data'!N511="poloodrostky nebo odrostky, prostokořenné i krytokořenné","po",0)))</f>
        <v>0</v>
      </c>
      <c r="N511" s="66"/>
      <c r="O511" s="66" t="n">
        <f aca="false">'Vstupní data'!O511</f>
        <v>0</v>
      </c>
      <c r="P511" s="66" t="n">
        <f aca="false">IF(O511&gt;0,VLOOKUP(CONCATENATE(VLOOKUP(I511,'Pril3-drev'!$H$5:$K$83,4,0),"-",'Vstupní data'!R511),K2!$C$15:$D$23,2,0),0)</f>
        <v>0</v>
      </c>
      <c r="Q511" s="66" t="n">
        <f aca="false">IF(O511&gt;0,VLOOKUP(I511,'Pril3-drev'!$H$5:$I$83,2,0),0)</f>
        <v>0</v>
      </c>
      <c r="R511" s="66" t="n">
        <f aca="false">IF(Q511&gt;0,VLOOKUP(Q511,'Pril6-okus'!$A$5:$B$17,2,0),0)</f>
        <v>0</v>
      </c>
      <c r="S511" s="66" t="n">
        <f aca="false">IF(O511&gt;0,VLOOKUP(I511,'Pril3-drev'!$H$5:$J$83,3,0),0)</f>
        <v>0</v>
      </c>
      <c r="T511" s="66" t="str">
        <f aca="false">IF(O511&gt;0,IF(L511="k",0.9*VLOOKUP(S511,'ha-pocty-vyhl'!$A$5:$B$20,2,0),IF(L511="po",0.8*VLOOKUP(S511,'ha-pocty-vyhl'!$A$5:$B$20,2,0),VLOOKUP(S511,'ha-pocty-vyhl'!$A$5:$B$20,2,0))),"")</f>
        <v/>
      </c>
      <c r="U511" s="66" t="n">
        <f aca="false">'Vstupní data'!P511</f>
        <v>0</v>
      </c>
      <c r="V511" s="66" t="n">
        <f aca="false">IF(O511&gt;0,1.3*T511*1000*Z511/10000,0)</f>
        <v>0</v>
      </c>
      <c r="W511" s="66" t="n">
        <f aca="false">IF(O511&gt;0,1.3*T511*1000*Z511/10000,0)</f>
        <v>0</v>
      </c>
      <c r="X511" s="66" t="n">
        <f aca="false">IF(O511&gt;0,IF(O511&gt;V511,V511,O511),0)</f>
        <v>0</v>
      </c>
      <c r="Y511" s="66" t="n">
        <f aca="false">IF(O511&gt;0,IF(IF(U511&gt;W511,W511,U511)&lt;X511,W511,IF(U511&gt;W511,W511,U511)),0)</f>
        <v>0</v>
      </c>
      <c r="Z511" s="66" t="n">
        <f aca="false">IF(O511&gt;0,IF(J511&gt;0,J511,K511*H511/100),0)</f>
        <v>0</v>
      </c>
      <c r="AA511" s="67" t="n">
        <f aca="false">IF(O511&gt;0,CEILING(R511*P511*X511/Y511*Z511,1),0)</f>
        <v>0</v>
      </c>
      <c r="AB511" s="68" t="n">
        <f aca="false">IF(O511&gt;0,AA511/O511,0)</f>
        <v>0</v>
      </c>
      <c r="AC511" s="66" t="n">
        <f aca="false">'Vstupní data'!W511</f>
        <v>0</v>
      </c>
      <c r="AI511" s="66" t="str">
        <f aca="false">IF(OR('Vstupní data'!T511&gt;0,'Vstupní data'!U511&gt;0),VLOOKUP(I511,'Pril3-drev'!$H$5:$J$83,3,0),"")</f>
        <v/>
      </c>
      <c r="AJ511" s="66" t="n">
        <f aca="false">IF('Vstupní data'!V511="prostokořenný",0,IF('Vstupní data'!V511="krytokořenný","k",IF('Vstupní data'!V511="poloodrostky nebo odrostky, prostokořenné i krytokořenné","po",0)))</f>
        <v>0</v>
      </c>
      <c r="AK511" s="66" t="n">
        <f aca="false">IF(OR('Vstupní data'!T511&gt;0,'Vstupní data'!U511&gt;0),IF(AJ511="k",0.9*VLOOKUP(AI511,'ha-pocty-vyhl'!$A$5:$B$20,2,0),IF(AJ511="po",0.8*VLOOKUP(AI511,'ha-pocty-vyhl'!$A$5:$B$20,2,0),VLOOKUP(AI511,'ha-pocty-vyhl'!$A$5:$B$20,2,0))),0)</f>
        <v>0</v>
      </c>
      <c r="AL511" s="66" t="n">
        <f aca="false">IF(OR('Vstupní data'!T511&gt;0,'Vstupní data'!U511&gt;0),'Vstupní data'!K511*'Vstupní data'!M511/100,0)</f>
        <v>0</v>
      </c>
      <c r="AM511" s="66" t="n">
        <f aca="false">IF(OR('Vstupní data'!T511&gt;0,'Vstupní data'!U511&gt;0),IF('Vstupní data'!T511&gt;0,'Vstupní data'!T511,ROUND(10*'Vstupní data'!U511/AK511,0)),0)</f>
        <v>0</v>
      </c>
      <c r="AN511" s="69" t="n">
        <f aca="false">IF('Vstupní data'!T511&gt;0,   IF('Vstupní data'!T511&lt;=AL511,'Vstupní data'!T511,AL511),   IF(AM511&lt;AL511,AM511,AL511))</f>
        <v>0</v>
      </c>
      <c r="AO511" s="69" t="n">
        <f aca="false">'Vstupní data'!X511</f>
        <v>0</v>
      </c>
      <c r="AP511" s="66" t="n">
        <f aca="false">IF(OR('Vstupní data'!T511&gt;0,'Vstupní data'!U511&gt;0),IF(I511&lt;&gt;0,VLOOKUP(I511,'Pril3-drev'!$H$5:$I$83,2,0),0),0)</f>
        <v>0</v>
      </c>
      <c r="AQ511" s="66" t="n">
        <f aca="false">'Vstupní data'!Y511</f>
        <v>0</v>
      </c>
      <c r="AR511" s="66" t="str">
        <f aca="false">IF(AC511&gt;5,   IF('Vstupní data'!Y511&gt;0,   VLOOKUP(VLOOKUP(CONCATENATE(VLOOKUP(I511,'Pril3-drev'!$H$4:$L$83,5,0),AC511),'Pril3-drev'!$Q$4:$R$2803,2,0),'AVB-BS'!$C$5:$S$29 ,LOOKUP(AQ511,'AVB-BS'!$D$3:$S$3,'AVB-BS'!$D$1:$S$1) ,0 )   ,   IF('Vstupní data'!Z511&gt;0,'Vstupní data'!Z511,0)) , "")</f>
        <v/>
      </c>
      <c r="AS511" s="70" t="str">
        <f aca="false">IF(AC511&gt;5,VLOOKUP(CONCATENATE(AP511,AR511),'Pril1-THLPa'!$H$6:$N$96,4,0),"")</f>
        <v/>
      </c>
      <c r="AT511" s="70" t="str">
        <f aca="false">IF(AC511&gt;5,VLOOKUP(CONCATENATE(AP511,AR511),'Pril1-THLPa'!$H$6:$N$96,5,0),"")</f>
        <v/>
      </c>
      <c r="AU511" s="70" t="str">
        <f aca="false">IF(AC511&gt;5,VLOOKUP(CONCATENATE(AP511,AR511),'Pril1-THLPa'!$H$6:$N$96,6,0),"")</f>
        <v/>
      </c>
      <c r="AV511" s="70" t="str">
        <f aca="false">IF(AC511&gt;5,VLOOKUP(CONCATENATE(AP511,AR511),'Pril1-THLPa'!$H$6:$N$96,7,0),"")</f>
        <v/>
      </c>
      <c r="AW511" s="70" t="str">
        <f aca="false">IF(AC511&gt;5,VLOOKUP(CONCATENATE(AP511,AR511),'Pril1-THLPa'!$H$6:$O$96,8,0),"")</f>
        <v/>
      </c>
      <c r="AX511" s="66" t="n">
        <f aca="false">IF(AC511&gt;0,IF(AND(AC511&gt;0,AC511&lt;=5),VLOOKUP(AP511,'Pril1-THLPa'!$A$6:$F$18,LOOKUP(AC511,'Pril1-THLPa'!$B$5:$F$5,'Pril1-THLPa'!$B$4:$F$4),0),AS511+AT511*(AC511-5)+AU511*POWER(AC511-5,2)+AV511*POWER(AC511-5,3)+AW511*POWER(AC511-5,4)),0)</f>
        <v>0</v>
      </c>
      <c r="AY511" s="71"/>
      <c r="AZ511" s="66" t="n">
        <f aca="false">'Vstupní data'!AA511</f>
        <v>0</v>
      </c>
      <c r="BA511" s="66" t="n">
        <f aca="false">IF(OR('Vstupní data'!T511&gt;0,'Vstupní data'!U511&gt;0),IF(AC511&lt;&gt;"",AX511*AO511/10*(100+AZ511)/100,0),0)</f>
        <v>0</v>
      </c>
      <c r="BB511" s="67" t="n">
        <f aca="false">IF(AC511&lt;&gt;"",ROUND(BA511*AN511,0),0)</f>
        <v>0</v>
      </c>
      <c r="BC511" s="68" t="str">
        <f aca="false">IF(AE511&gt;0,BB511/AE511,"")</f>
        <v/>
      </c>
      <c r="BD511" s="66" t="n">
        <f aca="false">'Vstupní data'!AE511</f>
        <v>0</v>
      </c>
      <c r="BF511" s="66" t="n">
        <f aca="false">'Vstupní data'!AC511</f>
        <v>0</v>
      </c>
      <c r="BH511" s="66" t="n">
        <f aca="false">'Vstupní data'!AD511</f>
        <v>0</v>
      </c>
      <c r="BI511" s="66" t="n">
        <f aca="false">'Vstupní data'!AF511</f>
        <v>0</v>
      </c>
      <c r="BJ511" s="69" t="n">
        <f aca="false">'Vstupní data'!AG511</f>
        <v>0</v>
      </c>
      <c r="BK511" s="69" t="n">
        <f aca="false">IF(BF511&lt;&gt;0,VLOOKUP(I511,'Pril3-drev'!$H$5:$I$83,2,0),0)</f>
        <v>0</v>
      </c>
      <c r="BL511" s="69" t="n">
        <f aca="false">IF(BF511&lt;&gt;0,VLOOKUP(BK511,'Pril3-drev'!$A$5:$C$17,3,0),0)</f>
        <v>0</v>
      </c>
      <c r="BM511" s="69" t="n">
        <f aca="false">'Vstupní data'!AH511</f>
        <v>0</v>
      </c>
      <c r="BN511" s="69" t="n">
        <f aca="false">IF('Vstupní data'!AH511&gt;0,   VLOOKUP(VLOOKUP(CONCATENATE(VLOOKUP(I511,'Pril3-drev'!$H$4:$L$83,5,0),BD511),'Pril3-drev'!$Q$4:$R$2803,2,0),'AVB-BS'!$C$5:$S$29 ,LOOKUP(BM511,'AVB-BS'!$D$3:$S$3,'AVB-BS'!$D$1:$S$1) ,0 )   ,   IF('Vstupní data'!AI511&gt;0,'Vstupní data'!AI511,0))</f>
        <v>0</v>
      </c>
      <c r="BO511" s="69" t="str">
        <f aca="false">IF(BX511&gt;5,VLOOKUP(CONCATENATE(BK511,BN511),'Pril1-THLPa'!$H$6:$N$96,4,0),"")</f>
        <v/>
      </c>
      <c r="BP511" s="69" t="str">
        <f aca="false">IF(BX511&gt;5,VLOOKUP(CONCATENATE(BK511,BN511),'Pril1-THLPa'!$H$6:$N$96,5,0),"")</f>
        <v/>
      </c>
      <c r="BQ511" s="69" t="str">
        <f aca="false">IF(BX511&gt;5,VLOOKUP(CONCATENATE(BK511,BN511),'Pril1-THLPa'!$H$6:$N$96,6,0),"")</f>
        <v/>
      </c>
      <c r="BR511" s="69" t="str">
        <f aca="false">IF(BX511&gt;5,VLOOKUP(CONCATENATE(BK511,BN511),'Pril1-THLPa'!$H$6:$N$96,7,0),"")</f>
        <v/>
      </c>
      <c r="BS511" s="69" t="str">
        <f aca="false">IF(BX511&gt;5,VLOOKUP(CONCATENATE(BK511,BN511),'Pril1-THLPa'!$H$6:$O$96,8,0),"")</f>
        <v/>
      </c>
      <c r="BT511" s="69" t="str">
        <f aca="false">IF(BF511&gt;0, IF(BK511="smrk",  VLOOKUP(VLOOKUP(BD511,'Pril9-K3'!$L$8:$M$207,2,0),'Pril9-K3'!$A$8:$J$16,LOOKUP(BN511,'Pril9-K3'!$A$7:$J$7,'Pril9-K3'!$A$5:$J$5),0), IF(AND(BK511&lt;&gt;"smrk",'Vstupní data'!AK511&lt;&gt;""),'Vstupní data'!AK511,   VLOOKUP(VLOOKUP(BD511,'Pril9-K3'!$L$8:$M$207,2,0),'Pril9-K3'!$A$8:$J$16,LOOKUP(BN511,'Pril9-K3'!$A$7:$J$7,'Pril9-K3'!$A$5:$J$5),0)   )),   "")</f>
        <v/>
      </c>
      <c r="BV511" s="69" t="n">
        <f aca="false">'Vstupní data'!AJ511</f>
        <v>0</v>
      </c>
      <c r="BW511" s="69" t="n">
        <f aca="false">IF(BF511&gt;0,IF(J511&gt;0,J511,K511*H511/100),0)</f>
        <v>0</v>
      </c>
      <c r="BX511" s="69" t="n">
        <f aca="false">IF(BF511&gt;0,IF(BJ511&gt;BL511,BL511,BJ511),0)</f>
        <v>0</v>
      </c>
      <c r="BY511" s="69" t="n">
        <f aca="false">IF(BD511=0,0,IF(AND(BX511&gt;0,BX511&lt;=5),  IF(AND(BX511&gt;0,BX511&lt;=5),VLOOKUP(BK511,'Pril1-THLPa'!$A$6:$F$18,IF(AND(BX511&gt;0,BX511&lt;=5),LOOKUP(BX511,'Pril1-THLPa'!$B$5:$F$5,'Pril1-THLPa'!$B$4:$F$4),""),0),""),  IF(BX511&gt;5,BO511+BP511*(BX511-5)+BQ511*POWER(BX511-5,2)+BR511*POWER(BX511-5,3)+BS511*POWER(BX511-5,4),"")))</f>
        <v>0</v>
      </c>
      <c r="BZ511" s="69" t="n">
        <f aca="false">IF(BY511&gt;0,BY511*BI511/10*BW511*(100+BV511)/100,0)</f>
        <v>0</v>
      </c>
      <c r="CA511" s="69" t="n">
        <f aca="false">IF(BD511&gt;0,BX511-IF(BD511&gt;BX511,BX511,BD511),0)</f>
        <v>0</v>
      </c>
      <c r="CB511" s="69" t="n">
        <f aca="false">POWER(1.01,CA511)</f>
        <v>1</v>
      </c>
      <c r="CC511" s="69" t="n">
        <f aca="false">IF(BF511&gt;0,IF(BF511&gt;BH511,1,BF511/BH511),0)</f>
        <v>0</v>
      </c>
      <c r="CD511" s="72" t="n">
        <f aca="false">IF(BD511=0,0,IF(BF511&gt;0,ROUND(IF(CB511&lt;&gt;0,BZ511*BT511*1/CB511*CC511,0),0),0))</f>
        <v>0</v>
      </c>
      <c r="CE511" s="73" t="str">
        <f aca="false">IF(BF511&gt;0,IF(BF511&gt;BH511,CD511/BF511,CD511/BH511),"")</f>
        <v/>
      </c>
      <c r="CF511" s="69" t="n">
        <f aca="false">'Vstupní data'!AM511</f>
        <v>0</v>
      </c>
      <c r="CG511" s="69" t="n">
        <f aca="false">'Vstupní data'!AN511</f>
        <v>0</v>
      </c>
      <c r="CH511" s="69" t="n">
        <f aca="false">'Vstupní data'!AO511</f>
        <v>0</v>
      </c>
      <c r="CI511" s="69" t="n">
        <f aca="false">'Vstupní data'!AP511</f>
        <v>0</v>
      </c>
      <c r="CJ511" s="72" t="n">
        <f aca="false">ROUND(CH511*CI511,0)</f>
        <v>0</v>
      </c>
      <c r="CK511" s="74" t="str">
        <f aca="false">IF(OR(AA511&gt;0,BB511&gt;0,CD511&gt;0,CJ511&gt;0),AA511+BB511+CD511+CJ511,"")</f>
        <v/>
      </c>
    </row>
    <row r="512" customFormat="false" ht="12.8" hidden="false" customHeight="false" outlineLevel="0" collapsed="false">
      <c r="A512" s="66" t="n">
        <f aca="false">'Vstupní data'!A512</f>
        <v>0</v>
      </c>
      <c r="F512" s="66" t="str">
        <f aca="false">CONCATENATE('Vstupní data'!F512,'Vstupní data'!G512,'Vstupní data'!H512,'Vstupní data'!I512)</f>
        <v/>
      </c>
      <c r="G512" s="66"/>
      <c r="H512" s="66" t="n">
        <f aca="false">'Vstupní data'!K512</f>
        <v>0</v>
      </c>
      <c r="I512" s="66" t="n">
        <f aca="false">'Vstupní data'!L512</f>
        <v>0</v>
      </c>
      <c r="J512" s="66" t="n">
        <f aca="false">'Vstupní data'!K512*'Vstupní data'!M512/100</f>
        <v>0</v>
      </c>
      <c r="L512" s="66" t="n">
        <f aca="false">IF('Vstupní data'!N512="prostokořenný",0,IF('Vstupní data'!N512="krytokořenný","k",IF('Vstupní data'!N512="poloodrostky nebo odrostky, prostokořenné i krytokořenné","po",0)))</f>
        <v>0</v>
      </c>
      <c r="N512" s="66"/>
      <c r="O512" s="66" t="n">
        <f aca="false">'Vstupní data'!O512</f>
        <v>0</v>
      </c>
      <c r="P512" s="66" t="n">
        <f aca="false">IF(O512&gt;0,VLOOKUP(CONCATENATE(VLOOKUP(I512,'Pril3-drev'!$H$5:$K$83,4,0),"-",'Vstupní data'!R512),K2!$C$15:$D$23,2,0),0)</f>
        <v>0</v>
      </c>
      <c r="Q512" s="66" t="n">
        <f aca="false">IF(O512&gt;0,VLOOKUP(I512,'Pril3-drev'!$H$5:$I$83,2,0),0)</f>
        <v>0</v>
      </c>
      <c r="R512" s="66" t="n">
        <f aca="false">IF(Q512&gt;0,VLOOKUP(Q512,'Pril6-okus'!$A$5:$B$17,2,0),0)</f>
        <v>0</v>
      </c>
      <c r="S512" s="66" t="n">
        <f aca="false">IF(O512&gt;0,VLOOKUP(I512,'Pril3-drev'!$H$5:$J$83,3,0),0)</f>
        <v>0</v>
      </c>
      <c r="T512" s="66" t="str">
        <f aca="false">IF(O512&gt;0,IF(L512="k",0.9*VLOOKUP(S512,'ha-pocty-vyhl'!$A$5:$B$20,2,0),IF(L512="po",0.8*VLOOKUP(S512,'ha-pocty-vyhl'!$A$5:$B$20,2,0),VLOOKUP(S512,'ha-pocty-vyhl'!$A$5:$B$20,2,0))),"")</f>
        <v/>
      </c>
      <c r="U512" s="66" t="n">
        <f aca="false">'Vstupní data'!P512</f>
        <v>0</v>
      </c>
      <c r="V512" s="66" t="n">
        <f aca="false">IF(O512&gt;0,1.3*T512*1000*Z512/10000,0)</f>
        <v>0</v>
      </c>
      <c r="W512" s="66" t="n">
        <f aca="false">IF(O512&gt;0,1.3*T512*1000*Z512/10000,0)</f>
        <v>0</v>
      </c>
      <c r="X512" s="66" t="n">
        <f aca="false">IF(O512&gt;0,IF(O512&gt;V512,V512,O512),0)</f>
        <v>0</v>
      </c>
      <c r="Y512" s="66" t="n">
        <f aca="false">IF(O512&gt;0,IF(IF(U512&gt;W512,W512,U512)&lt;X512,W512,IF(U512&gt;W512,W512,U512)),0)</f>
        <v>0</v>
      </c>
      <c r="Z512" s="66" t="n">
        <f aca="false">IF(O512&gt;0,IF(J512&gt;0,J512,K512*H512/100),0)</f>
        <v>0</v>
      </c>
      <c r="AA512" s="67" t="n">
        <f aca="false">IF(O512&gt;0,CEILING(R512*P512*X512/Y512*Z512,1),0)</f>
        <v>0</v>
      </c>
      <c r="AB512" s="68" t="n">
        <f aca="false">IF(O512&gt;0,AA512/O512,0)</f>
        <v>0</v>
      </c>
      <c r="AC512" s="66" t="n">
        <f aca="false">'Vstupní data'!W512</f>
        <v>0</v>
      </c>
      <c r="AI512" s="66" t="str">
        <f aca="false">IF(OR('Vstupní data'!T512&gt;0,'Vstupní data'!U512&gt;0),VLOOKUP(I512,'Pril3-drev'!$H$5:$J$83,3,0),"")</f>
        <v/>
      </c>
      <c r="AJ512" s="66" t="n">
        <f aca="false">IF('Vstupní data'!V512="prostokořenný",0,IF('Vstupní data'!V512="krytokořenný","k",IF('Vstupní data'!V512="poloodrostky nebo odrostky, prostokořenné i krytokořenné","po",0)))</f>
        <v>0</v>
      </c>
      <c r="AK512" s="66" t="n">
        <f aca="false">IF(OR('Vstupní data'!T512&gt;0,'Vstupní data'!U512&gt;0),IF(AJ512="k",0.9*VLOOKUP(AI512,'ha-pocty-vyhl'!$A$5:$B$20,2,0),IF(AJ512="po",0.8*VLOOKUP(AI512,'ha-pocty-vyhl'!$A$5:$B$20,2,0),VLOOKUP(AI512,'ha-pocty-vyhl'!$A$5:$B$20,2,0))),0)</f>
        <v>0</v>
      </c>
      <c r="AL512" s="66" t="n">
        <f aca="false">IF(OR('Vstupní data'!T512&gt;0,'Vstupní data'!U512&gt;0),'Vstupní data'!K512*'Vstupní data'!M512/100,0)</f>
        <v>0</v>
      </c>
      <c r="AM512" s="66" t="n">
        <f aca="false">IF(OR('Vstupní data'!T512&gt;0,'Vstupní data'!U512&gt;0),IF('Vstupní data'!T512&gt;0,'Vstupní data'!T512,ROUND(10*'Vstupní data'!U512/AK512,0)),0)</f>
        <v>0</v>
      </c>
      <c r="AN512" s="69" t="n">
        <f aca="false">IF('Vstupní data'!T512&gt;0,   IF('Vstupní data'!T512&lt;=AL512,'Vstupní data'!T512,AL512),   IF(AM512&lt;AL512,AM512,AL512))</f>
        <v>0</v>
      </c>
      <c r="AO512" s="69" t="n">
        <f aca="false">'Vstupní data'!X512</f>
        <v>0</v>
      </c>
      <c r="AP512" s="66" t="n">
        <f aca="false">IF(OR('Vstupní data'!T512&gt;0,'Vstupní data'!U512&gt;0),IF(I512&lt;&gt;0,VLOOKUP(I512,'Pril3-drev'!$H$5:$I$83,2,0),0),0)</f>
        <v>0</v>
      </c>
      <c r="AQ512" s="66" t="n">
        <f aca="false">'Vstupní data'!Y512</f>
        <v>0</v>
      </c>
      <c r="AR512" s="66" t="str">
        <f aca="false">IF(AC512&gt;5,   IF('Vstupní data'!Y512&gt;0,   VLOOKUP(VLOOKUP(CONCATENATE(VLOOKUP(I512,'Pril3-drev'!$H$4:$L$83,5,0),AC512),'Pril3-drev'!$Q$4:$R$2803,2,0),'AVB-BS'!$C$5:$S$29 ,LOOKUP(AQ512,'AVB-BS'!$D$3:$S$3,'AVB-BS'!$D$1:$S$1) ,0 )   ,   IF('Vstupní data'!Z512&gt;0,'Vstupní data'!Z512,0)) , "")</f>
        <v/>
      </c>
      <c r="AS512" s="70" t="str">
        <f aca="false">IF(AC512&gt;5,VLOOKUP(CONCATENATE(AP512,AR512),'Pril1-THLPa'!$H$6:$N$96,4,0),"")</f>
        <v/>
      </c>
      <c r="AT512" s="70" t="str">
        <f aca="false">IF(AC512&gt;5,VLOOKUP(CONCATENATE(AP512,AR512),'Pril1-THLPa'!$H$6:$N$96,5,0),"")</f>
        <v/>
      </c>
      <c r="AU512" s="70" t="str">
        <f aca="false">IF(AC512&gt;5,VLOOKUP(CONCATENATE(AP512,AR512),'Pril1-THLPa'!$H$6:$N$96,6,0),"")</f>
        <v/>
      </c>
      <c r="AV512" s="70" t="str">
        <f aca="false">IF(AC512&gt;5,VLOOKUP(CONCATENATE(AP512,AR512),'Pril1-THLPa'!$H$6:$N$96,7,0),"")</f>
        <v/>
      </c>
      <c r="AW512" s="70" t="str">
        <f aca="false">IF(AC512&gt;5,VLOOKUP(CONCATENATE(AP512,AR512),'Pril1-THLPa'!$H$6:$O$96,8,0),"")</f>
        <v/>
      </c>
      <c r="AX512" s="66" t="n">
        <f aca="false">IF(AC512&gt;0,IF(AND(AC512&gt;0,AC512&lt;=5),VLOOKUP(AP512,'Pril1-THLPa'!$A$6:$F$18,LOOKUP(AC512,'Pril1-THLPa'!$B$5:$F$5,'Pril1-THLPa'!$B$4:$F$4),0),AS512+AT512*(AC512-5)+AU512*POWER(AC512-5,2)+AV512*POWER(AC512-5,3)+AW512*POWER(AC512-5,4)),0)</f>
        <v>0</v>
      </c>
      <c r="AY512" s="71"/>
      <c r="AZ512" s="66" t="n">
        <f aca="false">'Vstupní data'!AA512</f>
        <v>0</v>
      </c>
      <c r="BA512" s="66" t="n">
        <f aca="false">IF(OR('Vstupní data'!T512&gt;0,'Vstupní data'!U512&gt;0),IF(AC512&lt;&gt;"",AX512*AO512/10*(100+AZ512)/100,0),0)</f>
        <v>0</v>
      </c>
      <c r="BB512" s="67" t="n">
        <f aca="false">IF(AC512&lt;&gt;"",ROUND(BA512*AN512,0),0)</f>
        <v>0</v>
      </c>
      <c r="BC512" s="68" t="str">
        <f aca="false">IF(AE512&gt;0,BB512/AE512,"")</f>
        <v/>
      </c>
      <c r="BD512" s="66" t="n">
        <f aca="false">'Vstupní data'!AE512</f>
        <v>0</v>
      </c>
      <c r="BF512" s="66" t="n">
        <f aca="false">'Vstupní data'!AC512</f>
        <v>0</v>
      </c>
      <c r="BH512" s="66" t="n">
        <f aca="false">'Vstupní data'!AD512</f>
        <v>0</v>
      </c>
      <c r="BI512" s="66" t="n">
        <f aca="false">'Vstupní data'!AF512</f>
        <v>0</v>
      </c>
      <c r="BJ512" s="69" t="n">
        <f aca="false">'Vstupní data'!AG512</f>
        <v>0</v>
      </c>
      <c r="BK512" s="69" t="n">
        <f aca="false">IF(BF512&lt;&gt;0,VLOOKUP(I512,'Pril3-drev'!$H$5:$I$83,2,0),0)</f>
        <v>0</v>
      </c>
      <c r="BL512" s="69" t="n">
        <f aca="false">IF(BF512&lt;&gt;0,VLOOKUP(BK512,'Pril3-drev'!$A$5:$C$17,3,0),0)</f>
        <v>0</v>
      </c>
      <c r="BM512" s="69" t="n">
        <f aca="false">'Vstupní data'!AH512</f>
        <v>0</v>
      </c>
      <c r="BN512" s="69" t="n">
        <f aca="false">IF('Vstupní data'!AH512&gt;0,   VLOOKUP(VLOOKUP(CONCATENATE(VLOOKUP(I512,'Pril3-drev'!$H$4:$L$83,5,0),BD512),'Pril3-drev'!$Q$4:$R$2803,2,0),'AVB-BS'!$C$5:$S$29 ,LOOKUP(BM512,'AVB-BS'!$D$3:$S$3,'AVB-BS'!$D$1:$S$1) ,0 )   ,   IF('Vstupní data'!AI512&gt;0,'Vstupní data'!AI512,0))</f>
        <v>0</v>
      </c>
      <c r="BO512" s="69" t="str">
        <f aca="false">IF(BX512&gt;5,VLOOKUP(CONCATENATE(BK512,BN512),'Pril1-THLPa'!$H$6:$N$96,4,0),"")</f>
        <v/>
      </c>
      <c r="BP512" s="69" t="str">
        <f aca="false">IF(BX512&gt;5,VLOOKUP(CONCATENATE(BK512,BN512),'Pril1-THLPa'!$H$6:$N$96,5,0),"")</f>
        <v/>
      </c>
      <c r="BQ512" s="69" t="str">
        <f aca="false">IF(BX512&gt;5,VLOOKUP(CONCATENATE(BK512,BN512),'Pril1-THLPa'!$H$6:$N$96,6,0),"")</f>
        <v/>
      </c>
      <c r="BR512" s="69" t="str">
        <f aca="false">IF(BX512&gt;5,VLOOKUP(CONCATENATE(BK512,BN512),'Pril1-THLPa'!$H$6:$N$96,7,0),"")</f>
        <v/>
      </c>
      <c r="BS512" s="69" t="str">
        <f aca="false">IF(BX512&gt;5,VLOOKUP(CONCATENATE(BK512,BN512),'Pril1-THLPa'!$H$6:$O$96,8,0),"")</f>
        <v/>
      </c>
      <c r="BT512" s="69" t="str">
        <f aca="false">IF(BF512&gt;0, IF(BK512="smrk",  VLOOKUP(VLOOKUP(BD512,'Pril9-K3'!$L$8:$M$207,2,0),'Pril9-K3'!$A$8:$J$16,LOOKUP(BN512,'Pril9-K3'!$A$7:$J$7,'Pril9-K3'!$A$5:$J$5),0), IF(AND(BK512&lt;&gt;"smrk",'Vstupní data'!AK512&lt;&gt;""),'Vstupní data'!AK512,   VLOOKUP(VLOOKUP(BD512,'Pril9-K3'!$L$8:$M$207,2,0),'Pril9-K3'!$A$8:$J$16,LOOKUP(BN512,'Pril9-K3'!$A$7:$J$7,'Pril9-K3'!$A$5:$J$5),0)   )),   "")</f>
        <v/>
      </c>
      <c r="BV512" s="69" t="n">
        <f aca="false">'Vstupní data'!AJ512</f>
        <v>0</v>
      </c>
      <c r="BW512" s="69" t="n">
        <f aca="false">IF(BF512&gt;0,IF(J512&gt;0,J512,K512*H512/100),0)</f>
        <v>0</v>
      </c>
      <c r="BX512" s="69" t="n">
        <f aca="false">IF(BF512&gt;0,IF(BJ512&gt;BL512,BL512,BJ512),0)</f>
        <v>0</v>
      </c>
      <c r="BY512" s="69" t="n">
        <f aca="false">IF(BD512=0,0,IF(AND(BX512&gt;0,BX512&lt;=5),  IF(AND(BX512&gt;0,BX512&lt;=5),VLOOKUP(BK512,'Pril1-THLPa'!$A$6:$F$18,IF(AND(BX512&gt;0,BX512&lt;=5),LOOKUP(BX512,'Pril1-THLPa'!$B$5:$F$5,'Pril1-THLPa'!$B$4:$F$4),""),0),""),  IF(BX512&gt;5,BO512+BP512*(BX512-5)+BQ512*POWER(BX512-5,2)+BR512*POWER(BX512-5,3)+BS512*POWER(BX512-5,4),"")))</f>
        <v>0</v>
      </c>
      <c r="BZ512" s="69" t="n">
        <f aca="false">IF(BY512&gt;0,BY512*BI512/10*BW512*(100+BV512)/100,0)</f>
        <v>0</v>
      </c>
      <c r="CA512" s="69" t="n">
        <f aca="false">IF(BD512&gt;0,BX512-IF(BD512&gt;BX512,BX512,BD512),0)</f>
        <v>0</v>
      </c>
      <c r="CB512" s="69" t="n">
        <f aca="false">POWER(1.01,CA512)</f>
        <v>1</v>
      </c>
      <c r="CC512" s="69" t="n">
        <f aca="false">IF(BF512&gt;0,IF(BF512&gt;BH512,1,BF512/BH512),0)</f>
        <v>0</v>
      </c>
      <c r="CD512" s="72" t="n">
        <f aca="false">IF(BD512=0,0,IF(BF512&gt;0,ROUND(IF(CB512&lt;&gt;0,BZ512*BT512*1/CB512*CC512,0),0),0))</f>
        <v>0</v>
      </c>
      <c r="CE512" s="73" t="str">
        <f aca="false">IF(BF512&gt;0,IF(BF512&gt;BH512,CD512/BF512,CD512/BH512),"")</f>
        <v/>
      </c>
      <c r="CF512" s="69" t="n">
        <f aca="false">'Vstupní data'!AM512</f>
        <v>0</v>
      </c>
      <c r="CG512" s="69" t="n">
        <f aca="false">'Vstupní data'!AN512</f>
        <v>0</v>
      </c>
      <c r="CH512" s="69" t="n">
        <f aca="false">'Vstupní data'!AO512</f>
        <v>0</v>
      </c>
      <c r="CI512" s="69" t="n">
        <f aca="false">'Vstupní data'!AP512</f>
        <v>0</v>
      </c>
      <c r="CJ512" s="72" t="n">
        <f aca="false">ROUND(CH512*CI512,0)</f>
        <v>0</v>
      </c>
      <c r="CK512" s="74" t="str">
        <f aca="false">IF(OR(AA512&gt;0,BB512&gt;0,CD512&gt;0,CJ512&gt;0),AA512+BB512+CD512+CJ512,"")</f>
        <v/>
      </c>
    </row>
    <row r="513" customFormat="false" ht="12.8" hidden="false" customHeight="false" outlineLevel="0" collapsed="false">
      <c r="A513" s="66" t="n">
        <f aca="false">'Vstupní data'!A513</f>
        <v>0</v>
      </c>
      <c r="F513" s="66" t="str">
        <f aca="false">CONCATENATE('Vstupní data'!F513,'Vstupní data'!G513,'Vstupní data'!H513,'Vstupní data'!I513)</f>
        <v/>
      </c>
      <c r="G513" s="66"/>
      <c r="H513" s="66" t="n">
        <f aca="false">'Vstupní data'!K513</f>
        <v>0</v>
      </c>
      <c r="I513" s="66" t="n">
        <f aca="false">'Vstupní data'!L513</f>
        <v>0</v>
      </c>
      <c r="J513" s="66" t="n">
        <f aca="false">'Vstupní data'!K513*'Vstupní data'!M513/100</f>
        <v>0</v>
      </c>
      <c r="L513" s="66" t="n">
        <f aca="false">IF('Vstupní data'!N513="prostokořenný",0,IF('Vstupní data'!N513="krytokořenný","k",IF('Vstupní data'!N513="poloodrostky nebo odrostky, prostokořenné i krytokořenné","po",0)))</f>
        <v>0</v>
      </c>
      <c r="N513" s="66"/>
      <c r="O513" s="66" t="n">
        <f aca="false">'Vstupní data'!O513</f>
        <v>0</v>
      </c>
      <c r="P513" s="66" t="n">
        <f aca="false">IF(O513&gt;0,VLOOKUP(CONCATENATE(VLOOKUP(I513,'Pril3-drev'!$H$5:$K$83,4,0),"-",'Vstupní data'!R513),K2!$C$15:$D$23,2,0),0)</f>
        <v>0</v>
      </c>
      <c r="Q513" s="66" t="n">
        <f aca="false">IF(O513&gt;0,VLOOKUP(I513,'Pril3-drev'!$H$5:$I$83,2,0),0)</f>
        <v>0</v>
      </c>
      <c r="R513" s="66" t="n">
        <f aca="false">IF(Q513&gt;0,VLOOKUP(Q513,'Pril6-okus'!$A$5:$B$17,2,0),0)</f>
        <v>0</v>
      </c>
      <c r="S513" s="66" t="n">
        <f aca="false">IF(O513&gt;0,VLOOKUP(I513,'Pril3-drev'!$H$5:$J$83,3,0),0)</f>
        <v>0</v>
      </c>
      <c r="T513" s="66" t="str">
        <f aca="false">IF(O513&gt;0,IF(L513="k",0.9*VLOOKUP(S513,'ha-pocty-vyhl'!$A$5:$B$20,2,0),IF(L513="po",0.8*VLOOKUP(S513,'ha-pocty-vyhl'!$A$5:$B$20,2,0),VLOOKUP(S513,'ha-pocty-vyhl'!$A$5:$B$20,2,0))),"")</f>
        <v/>
      </c>
      <c r="U513" s="66" t="n">
        <f aca="false">'Vstupní data'!P513</f>
        <v>0</v>
      </c>
      <c r="V513" s="66" t="n">
        <f aca="false">IF(O513&gt;0,1.3*T513*1000*Z513/10000,0)</f>
        <v>0</v>
      </c>
      <c r="W513" s="66" t="n">
        <f aca="false">IF(O513&gt;0,1.3*T513*1000*Z513/10000,0)</f>
        <v>0</v>
      </c>
      <c r="X513" s="66" t="n">
        <f aca="false">IF(O513&gt;0,IF(O513&gt;V513,V513,O513),0)</f>
        <v>0</v>
      </c>
      <c r="Y513" s="66" t="n">
        <f aca="false">IF(O513&gt;0,IF(IF(U513&gt;W513,W513,U513)&lt;X513,W513,IF(U513&gt;W513,W513,U513)),0)</f>
        <v>0</v>
      </c>
      <c r="Z513" s="66" t="n">
        <f aca="false">IF(O513&gt;0,IF(J513&gt;0,J513,K513*H513/100),0)</f>
        <v>0</v>
      </c>
      <c r="AA513" s="67" t="n">
        <f aca="false">IF(O513&gt;0,CEILING(R513*P513*X513/Y513*Z513,1),0)</f>
        <v>0</v>
      </c>
      <c r="AB513" s="68" t="n">
        <f aca="false">IF(O513&gt;0,AA513/O513,0)</f>
        <v>0</v>
      </c>
      <c r="AC513" s="66" t="n">
        <f aca="false">'Vstupní data'!W513</f>
        <v>0</v>
      </c>
      <c r="AI513" s="66" t="str">
        <f aca="false">IF(OR('Vstupní data'!T513&gt;0,'Vstupní data'!U513&gt;0),VLOOKUP(I513,'Pril3-drev'!$H$5:$J$83,3,0),"")</f>
        <v/>
      </c>
      <c r="AJ513" s="66" t="n">
        <f aca="false">IF('Vstupní data'!V513="prostokořenný",0,IF('Vstupní data'!V513="krytokořenný","k",IF('Vstupní data'!V513="poloodrostky nebo odrostky, prostokořenné i krytokořenné","po",0)))</f>
        <v>0</v>
      </c>
      <c r="AK513" s="66" t="n">
        <f aca="false">IF(OR('Vstupní data'!T513&gt;0,'Vstupní data'!U513&gt;0),IF(AJ513="k",0.9*VLOOKUP(AI513,'ha-pocty-vyhl'!$A$5:$B$20,2,0),IF(AJ513="po",0.8*VLOOKUP(AI513,'ha-pocty-vyhl'!$A$5:$B$20,2,0),VLOOKUP(AI513,'ha-pocty-vyhl'!$A$5:$B$20,2,0))),0)</f>
        <v>0</v>
      </c>
      <c r="AL513" s="66" t="n">
        <f aca="false">IF(OR('Vstupní data'!T513&gt;0,'Vstupní data'!U513&gt;0),'Vstupní data'!K513*'Vstupní data'!M513/100,0)</f>
        <v>0</v>
      </c>
      <c r="AM513" s="66" t="n">
        <f aca="false">IF(OR('Vstupní data'!T513&gt;0,'Vstupní data'!U513&gt;0),IF('Vstupní data'!T513&gt;0,'Vstupní data'!T513,ROUND(10*'Vstupní data'!U513/AK513,0)),0)</f>
        <v>0</v>
      </c>
      <c r="AN513" s="69" t="n">
        <f aca="false">IF('Vstupní data'!T513&gt;0,   IF('Vstupní data'!T513&lt;=AL513,'Vstupní data'!T513,AL513),   IF(AM513&lt;AL513,AM513,AL513))</f>
        <v>0</v>
      </c>
      <c r="AO513" s="69" t="n">
        <f aca="false">'Vstupní data'!X513</f>
        <v>0</v>
      </c>
      <c r="AP513" s="66" t="n">
        <f aca="false">IF(OR('Vstupní data'!T513&gt;0,'Vstupní data'!U513&gt;0),IF(I513&lt;&gt;0,VLOOKUP(I513,'Pril3-drev'!$H$5:$I$83,2,0),0),0)</f>
        <v>0</v>
      </c>
      <c r="AQ513" s="66" t="n">
        <f aca="false">'Vstupní data'!Y513</f>
        <v>0</v>
      </c>
      <c r="AR513" s="66" t="str">
        <f aca="false">IF(AC513&gt;5,   IF('Vstupní data'!Y513&gt;0,   VLOOKUP(VLOOKUP(CONCATENATE(VLOOKUP(I513,'Pril3-drev'!$H$4:$L$83,5,0),AC513),'Pril3-drev'!$Q$4:$R$2803,2,0),'AVB-BS'!$C$5:$S$29 ,LOOKUP(AQ513,'AVB-BS'!$D$3:$S$3,'AVB-BS'!$D$1:$S$1) ,0 )   ,   IF('Vstupní data'!Z513&gt;0,'Vstupní data'!Z513,0)) , "")</f>
        <v/>
      </c>
      <c r="AS513" s="70" t="str">
        <f aca="false">IF(AC513&gt;5,VLOOKUP(CONCATENATE(AP513,AR513),'Pril1-THLPa'!$H$6:$N$96,4,0),"")</f>
        <v/>
      </c>
      <c r="AT513" s="70" t="str">
        <f aca="false">IF(AC513&gt;5,VLOOKUP(CONCATENATE(AP513,AR513),'Pril1-THLPa'!$H$6:$N$96,5,0),"")</f>
        <v/>
      </c>
      <c r="AU513" s="70" t="str">
        <f aca="false">IF(AC513&gt;5,VLOOKUP(CONCATENATE(AP513,AR513),'Pril1-THLPa'!$H$6:$N$96,6,0),"")</f>
        <v/>
      </c>
      <c r="AV513" s="70" t="str">
        <f aca="false">IF(AC513&gt;5,VLOOKUP(CONCATENATE(AP513,AR513),'Pril1-THLPa'!$H$6:$N$96,7,0),"")</f>
        <v/>
      </c>
      <c r="AW513" s="70" t="str">
        <f aca="false">IF(AC513&gt;5,VLOOKUP(CONCATENATE(AP513,AR513),'Pril1-THLPa'!$H$6:$O$96,8,0),"")</f>
        <v/>
      </c>
      <c r="AX513" s="66" t="n">
        <f aca="false">IF(AC513&gt;0,IF(AND(AC513&gt;0,AC513&lt;=5),VLOOKUP(AP513,'Pril1-THLPa'!$A$6:$F$18,LOOKUP(AC513,'Pril1-THLPa'!$B$5:$F$5,'Pril1-THLPa'!$B$4:$F$4),0),AS513+AT513*(AC513-5)+AU513*POWER(AC513-5,2)+AV513*POWER(AC513-5,3)+AW513*POWER(AC513-5,4)),0)</f>
        <v>0</v>
      </c>
      <c r="AY513" s="71"/>
      <c r="AZ513" s="66" t="n">
        <f aca="false">'Vstupní data'!AA513</f>
        <v>0</v>
      </c>
      <c r="BA513" s="66" t="n">
        <f aca="false">IF(OR('Vstupní data'!T513&gt;0,'Vstupní data'!U513&gt;0),IF(AC513&lt;&gt;"",AX513*AO513/10*(100+AZ513)/100,0),0)</f>
        <v>0</v>
      </c>
      <c r="BB513" s="67" t="n">
        <f aca="false">IF(AC513&lt;&gt;"",ROUND(BA513*AN513,0),0)</f>
        <v>0</v>
      </c>
      <c r="BC513" s="68" t="str">
        <f aca="false">IF(AE513&gt;0,BB513/AE513,"")</f>
        <v/>
      </c>
      <c r="BD513" s="66" t="n">
        <f aca="false">'Vstupní data'!AE513</f>
        <v>0</v>
      </c>
      <c r="BF513" s="66" t="n">
        <f aca="false">'Vstupní data'!AC513</f>
        <v>0</v>
      </c>
      <c r="BH513" s="66" t="n">
        <f aca="false">'Vstupní data'!AD513</f>
        <v>0</v>
      </c>
      <c r="BI513" s="66" t="n">
        <f aca="false">'Vstupní data'!AF513</f>
        <v>0</v>
      </c>
      <c r="BJ513" s="69" t="n">
        <f aca="false">'Vstupní data'!AG513</f>
        <v>0</v>
      </c>
      <c r="BK513" s="69" t="n">
        <f aca="false">IF(BF513&lt;&gt;0,VLOOKUP(I513,'Pril3-drev'!$H$5:$I$83,2,0),0)</f>
        <v>0</v>
      </c>
      <c r="BL513" s="69" t="n">
        <f aca="false">IF(BF513&lt;&gt;0,VLOOKUP(BK513,'Pril3-drev'!$A$5:$C$17,3,0),0)</f>
        <v>0</v>
      </c>
      <c r="BM513" s="69" t="n">
        <f aca="false">'Vstupní data'!AH513</f>
        <v>0</v>
      </c>
      <c r="BN513" s="69" t="n">
        <f aca="false">IF('Vstupní data'!AH513&gt;0,   VLOOKUP(VLOOKUP(CONCATENATE(VLOOKUP(I513,'Pril3-drev'!$H$4:$L$83,5,0),BD513),'Pril3-drev'!$Q$4:$R$2803,2,0),'AVB-BS'!$C$5:$S$29 ,LOOKUP(BM513,'AVB-BS'!$D$3:$S$3,'AVB-BS'!$D$1:$S$1) ,0 )   ,   IF('Vstupní data'!AI513&gt;0,'Vstupní data'!AI513,0))</f>
        <v>0</v>
      </c>
      <c r="BO513" s="69" t="str">
        <f aca="false">IF(BX513&gt;5,VLOOKUP(CONCATENATE(BK513,BN513),'Pril1-THLPa'!$H$6:$N$96,4,0),"")</f>
        <v/>
      </c>
      <c r="BP513" s="69" t="str">
        <f aca="false">IF(BX513&gt;5,VLOOKUP(CONCATENATE(BK513,BN513),'Pril1-THLPa'!$H$6:$N$96,5,0),"")</f>
        <v/>
      </c>
      <c r="BQ513" s="69" t="str">
        <f aca="false">IF(BX513&gt;5,VLOOKUP(CONCATENATE(BK513,BN513),'Pril1-THLPa'!$H$6:$N$96,6,0),"")</f>
        <v/>
      </c>
      <c r="BR513" s="69" t="str">
        <f aca="false">IF(BX513&gt;5,VLOOKUP(CONCATENATE(BK513,BN513),'Pril1-THLPa'!$H$6:$N$96,7,0),"")</f>
        <v/>
      </c>
      <c r="BS513" s="69" t="str">
        <f aca="false">IF(BX513&gt;5,VLOOKUP(CONCATENATE(BK513,BN513),'Pril1-THLPa'!$H$6:$O$96,8,0),"")</f>
        <v/>
      </c>
      <c r="BT513" s="69" t="str">
        <f aca="false">IF(BF513&gt;0, IF(BK513="smrk",  VLOOKUP(VLOOKUP(BD513,'Pril9-K3'!$L$8:$M$207,2,0),'Pril9-K3'!$A$8:$J$16,LOOKUP(BN513,'Pril9-K3'!$A$7:$J$7,'Pril9-K3'!$A$5:$J$5),0), IF(AND(BK513&lt;&gt;"smrk",'Vstupní data'!AK513&lt;&gt;""),'Vstupní data'!AK513,   VLOOKUP(VLOOKUP(BD513,'Pril9-K3'!$L$8:$M$207,2,0),'Pril9-K3'!$A$8:$J$16,LOOKUP(BN513,'Pril9-K3'!$A$7:$J$7,'Pril9-K3'!$A$5:$J$5),0)   )),   "")</f>
        <v/>
      </c>
      <c r="BV513" s="69" t="n">
        <f aca="false">'Vstupní data'!AJ513</f>
        <v>0</v>
      </c>
      <c r="BW513" s="69" t="n">
        <f aca="false">IF(BF513&gt;0,IF(J513&gt;0,J513,K513*H513/100),0)</f>
        <v>0</v>
      </c>
      <c r="BX513" s="69" t="n">
        <f aca="false">IF(BF513&gt;0,IF(BJ513&gt;BL513,BL513,BJ513),0)</f>
        <v>0</v>
      </c>
      <c r="BY513" s="69" t="n">
        <f aca="false">IF(BD513=0,0,IF(AND(BX513&gt;0,BX513&lt;=5),  IF(AND(BX513&gt;0,BX513&lt;=5),VLOOKUP(BK513,'Pril1-THLPa'!$A$6:$F$18,IF(AND(BX513&gt;0,BX513&lt;=5),LOOKUP(BX513,'Pril1-THLPa'!$B$5:$F$5,'Pril1-THLPa'!$B$4:$F$4),""),0),""),  IF(BX513&gt;5,BO513+BP513*(BX513-5)+BQ513*POWER(BX513-5,2)+BR513*POWER(BX513-5,3)+BS513*POWER(BX513-5,4),"")))</f>
        <v>0</v>
      </c>
      <c r="BZ513" s="69" t="n">
        <f aca="false">IF(BY513&gt;0,BY513*BI513/10*BW513*(100+BV513)/100,0)</f>
        <v>0</v>
      </c>
      <c r="CA513" s="69" t="n">
        <f aca="false">IF(BD513&gt;0,BX513-IF(BD513&gt;BX513,BX513,BD513),0)</f>
        <v>0</v>
      </c>
      <c r="CB513" s="69" t="n">
        <f aca="false">POWER(1.01,CA513)</f>
        <v>1</v>
      </c>
      <c r="CC513" s="69" t="n">
        <f aca="false">IF(BF513&gt;0,IF(BF513&gt;BH513,1,BF513/BH513),0)</f>
        <v>0</v>
      </c>
      <c r="CD513" s="72" t="n">
        <f aca="false">IF(BD513=0,0,IF(BF513&gt;0,ROUND(IF(CB513&lt;&gt;0,BZ513*BT513*1/CB513*CC513,0),0),0))</f>
        <v>0</v>
      </c>
      <c r="CE513" s="73" t="str">
        <f aca="false">IF(BF513&gt;0,IF(BF513&gt;BH513,CD513/BF513,CD513/BH513),"")</f>
        <v/>
      </c>
      <c r="CF513" s="69" t="n">
        <f aca="false">'Vstupní data'!AM513</f>
        <v>0</v>
      </c>
      <c r="CG513" s="69" t="n">
        <f aca="false">'Vstupní data'!AN513</f>
        <v>0</v>
      </c>
      <c r="CH513" s="69" t="n">
        <f aca="false">'Vstupní data'!AO513</f>
        <v>0</v>
      </c>
      <c r="CI513" s="69" t="n">
        <f aca="false">'Vstupní data'!AP513</f>
        <v>0</v>
      </c>
      <c r="CJ513" s="72" t="n">
        <f aca="false">ROUND(CH513*CI513,0)</f>
        <v>0</v>
      </c>
      <c r="CK513" s="74" t="str">
        <f aca="false">IF(OR(AA513&gt;0,BB513&gt;0,CD513&gt;0,CJ513&gt;0),AA513+BB513+CD513+CJ513,"")</f>
        <v/>
      </c>
    </row>
    <row r="514" customFormat="false" ht="12.8" hidden="false" customHeight="false" outlineLevel="0" collapsed="false">
      <c r="A514" s="66" t="n">
        <f aca="false">'Vstupní data'!A514</f>
        <v>0</v>
      </c>
      <c r="F514" s="66" t="str">
        <f aca="false">CONCATENATE('Vstupní data'!F514,'Vstupní data'!G514,'Vstupní data'!H514,'Vstupní data'!I514)</f>
        <v/>
      </c>
      <c r="G514" s="66"/>
      <c r="H514" s="66" t="n">
        <f aca="false">'Vstupní data'!K514</f>
        <v>0</v>
      </c>
      <c r="I514" s="66" t="n">
        <f aca="false">'Vstupní data'!L514</f>
        <v>0</v>
      </c>
      <c r="J514" s="66" t="n">
        <f aca="false">'Vstupní data'!K514*'Vstupní data'!M514/100</f>
        <v>0</v>
      </c>
      <c r="L514" s="66" t="n">
        <f aca="false">IF('Vstupní data'!N514="prostokořenný",0,IF('Vstupní data'!N514="krytokořenný","k",IF('Vstupní data'!N514="poloodrostky nebo odrostky, prostokořenné i krytokořenné","po",0)))</f>
        <v>0</v>
      </c>
      <c r="N514" s="66"/>
      <c r="O514" s="66" t="n">
        <f aca="false">'Vstupní data'!O514</f>
        <v>0</v>
      </c>
      <c r="P514" s="66" t="n">
        <f aca="false">IF(O514&gt;0,VLOOKUP(CONCATENATE(VLOOKUP(I514,'Pril3-drev'!$H$5:$K$83,4,0),"-",'Vstupní data'!R514),K2!$C$15:$D$23,2,0),0)</f>
        <v>0</v>
      </c>
      <c r="Q514" s="66" t="n">
        <f aca="false">IF(O514&gt;0,VLOOKUP(I514,'Pril3-drev'!$H$5:$I$83,2,0),0)</f>
        <v>0</v>
      </c>
      <c r="R514" s="66" t="n">
        <f aca="false">IF(Q514&gt;0,VLOOKUP(Q514,'Pril6-okus'!$A$5:$B$17,2,0),0)</f>
        <v>0</v>
      </c>
      <c r="S514" s="66" t="n">
        <f aca="false">IF(O514&gt;0,VLOOKUP(I514,'Pril3-drev'!$H$5:$J$83,3,0),0)</f>
        <v>0</v>
      </c>
      <c r="T514" s="66" t="str">
        <f aca="false">IF(O514&gt;0,IF(L514="k",0.9*VLOOKUP(S514,'ha-pocty-vyhl'!$A$5:$B$20,2,0),IF(L514="po",0.8*VLOOKUP(S514,'ha-pocty-vyhl'!$A$5:$B$20,2,0),VLOOKUP(S514,'ha-pocty-vyhl'!$A$5:$B$20,2,0))),"")</f>
        <v/>
      </c>
      <c r="U514" s="66" t="n">
        <f aca="false">'Vstupní data'!P514</f>
        <v>0</v>
      </c>
      <c r="V514" s="66" t="n">
        <f aca="false">IF(O514&gt;0,1.3*T514*1000*Z514/10000,0)</f>
        <v>0</v>
      </c>
      <c r="W514" s="66" t="n">
        <f aca="false">IF(O514&gt;0,1.3*T514*1000*Z514/10000,0)</f>
        <v>0</v>
      </c>
      <c r="X514" s="66" t="n">
        <f aca="false">IF(O514&gt;0,IF(O514&gt;V514,V514,O514),0)</f>
        <v>0</v>
      </c>
      <c r="Y514" s="66" t="n">
        <f aca="false">IF(O514&gt;0,IF(IF(U514&gt;W514,W514,U514)&lt;X514,W514,IF(U514&gt;W514,W514,U514)),0)</f>
        <v>0</v>
      </c>
      <c r="Z514" s="66" t="n">
        <f aca="false">IF(O514&gt;0,IF(J514&gt;0,J514,K514*H514/100),0)</f>
        <v>0</v>
      </c>
      <c r="AA514" s="67" t="n">
        <f aca="false">IF(O514&gt;0,CEILING(R514*P514*X514/Y514*Z514,1),0)</f>
        <v>0</v>
      </c>
      <c r="AB514" s="68" t="n">
        <f aca="false">IF(O514&gt;0,AA514/O514,0)</f>
        <v>0</v>
      </c>
      <c r="AC514" s="66" t="n">
        <f aca="false">'Vstupní data'!W514</f>
        <v>0</v>
      </c>
      <c r="AI514" s="66" t="str">
        <f aca="false">IF(OR('Vstupní data'!T514&gt;0,'Vstupní data'!U514&gt;0),VLOOKUP(I514,'Pril3-drev'!$H$5:$J$83,3,0),"")</f>
        <v/>
      </c>
      <c r="AJ514" s="66" t="n">
        <f aca="false">IF('Vstupní data'!V514="prostokořenný",0,IF('Vstupní data'!V514="krytokořenný","k",IF('Vstupní data'!V514="poloodrostky nebo odrostky, prostokořenné i krytokořenné","po",0)))</f>
        <v>0</v>
      </c>
      <c r="AK514" s="66" t="n">
        <f aca="false">IF(OR('Vstupní data'!T514&gt;0,'Vstupní data'!U514&gt;0),IF(AJ514="k",0.9*VLOOKUP(AI514,'ha-pocty-vyhl'!$A$5:$B$20,2,0),IF(AJ514="po",0.8*VLOOKUP(AI514,'ha-pocty-vyhl'!$A$5:$B$20,2,0),VLOOKUP(AI514,'ha-pocty-vyhl'!$A$5:$B$20,2,0))),0)</f>
        <v>0</v>
      </c>
      <c r="AL514" s="66" t="n">
        <f aca="false">IF(OR('Vstupní data'!T514&gt;0,'Vstupní data'!U514&gt;0),'Vstupní data'!K514*'Vstupní data'!M514/100,0)</f>
        <v>0</v>
      </c>
      <c r="AM514" s="66" t="n">
        <f aca="false">IF(OR('Vstupní data'!T514&gt;0,'Vstupní data'!U514&gt;0),IF('Vstupní data'!T514&gt;0,'Vstupní data'!T514,ROUND(10*'Vstupní data'!U514/AK514,0)),0)</f>
        <v>0</v>
      </c>
      <c r="AN514" s="69" t="n">
        <f aca="false">IF('Vstupní data'!T514&gt;0,   IF('Vstupní data'!T514&lt;=AL514,'Vstupní data'!T514,AL514),   IF(AM514&lt;AL514,AM514,AL514))</f>
        <v>0</v>
      </c>
      <c r="AO514" s="69" t="n">
        <f aca="false">'Vstupní data'!X514</f>
        <v>0</v>
      </c>
      <c r="AP514" s="66" t="n">
        <f aca="false">IF(OR('Vstupní data'!T514&gt;0,'Vstupní data'!U514&gt;0),IF(I514&lt;&gt;0,VLOOKUP(I514,'Pril3-drev'!$H$5:$I$83,2,0),0),0)</f>
        <v>0</v>
      </c>
      <c r="AQ514" s="66" t="n">
        <f aca="false">'Vstupní data'!Y514</f>
        <v>0</v>
      </c>
      <c r="AR514" s="66" t="str">
        <f aca="false">IF(AC514&gt;5,   IF('Vstupní data'!Y514&gt;0,   VLOOKUP(VLOOKUP(CONCATENATE(VLOOKUP(I514,'Pril3-drev'!$H$4:$L$83,5,0),AC514),'Pril3-drev'!$Q$4:$R$2803,2,0),'AVB-BS'!$C$5:$S$29 ,LOOKUP(AQ514,'AVB-BS'!$D$3:$S$3,'AVB-BS'!$D$1:$S$1) ,0 )   ,   IF('Vstupní data'!Z514&gt;0,'Vstupní data'!Z514,0)) , "")</f>
        <v/>
      </c>
      <c r="AS514" s="70" t="str">
        <f aca="false">IF(AC514&gt;5,VLOOKUP(CONCATENATE(AP514,AR514),'Pril1-THLPa'!$H$6:$N$96,4,0),"")</f>
        <v/>
      </c>
      <c r="AT514" s="70" t="str">
        <f aca="false">IF(AC514&gt;5,VLOOKUP(CONCATENATE(AP514,AR514),'Pril1-THLPa'!$H$6:$N$96,5,0),"")</f>
        <v/>
      </c>
      <c r="AU514" s="70" t="str">
        <f aca="false">IF(AC514&gt;5,VLOOKUP(CONCATENATE(AP514,AR514),'Pril1-THLPa'!$H$6:$N$96,6,0),"")</f>
        <v/>
      </c>
      <c r="AV514" s="70" t="str">
        <f aca="false">IF(AC514&gt;5,VLOOKUP(CONCATENATE(AP514,AR514),'Pril1-THLPa'!$H$6:$N$96,7,0),"")</f>
        <v/>
      </c>
      <c r="AW514" s="70" t="str">
        <f aca="false">IF(AC514&gt;5,VLOOKUP(CONCATENATE(AP514,AR514),'Pril1-THLPa'!$H$6:$O$96,8,0),"")</f>
        <v/>
      </c>
      <c r="AX514" s="66" t="n">
        <f aca="false">IF(AC514&gt;0,IF(AND(AC514&gt;0,AC514&lt;=5),VLOOKUP(AP514,'Pril1-THLPa'!$A$6:$F$18,LOOKUP(AC514,'Pril1-THLPa'!$B$5:$F$5,'Pril1-THLPa'!$B$4:$F$4),0),AS514+AT514*(AC514-5)+AU514*POWER(AC514-5,2)+AV514*POWER(AC514-5,3)+AW514*POWER(AC514-5,4)),0)</f>
        <v>0</v>
      </c>
      <c r="AY514" s="71"/>
      <c r="AZ514" s="66" t="n">
        <f aca="false">'Vstupní data'!AA514</f>
        <v>0</v>
      </c>
      <c r="BA514" s="66" t="n">
        <f aca="false">IF(OR('Vstupní data'!T514&gt;0,'Vstupní data'!U514&gt;0),IF(AC514&lt;&gt;"",AX514*AO514/10*(100+AZ514)/100,0),0)</f>
        <v>0</v>
      </c>
      <c r="BB514" s="67" t="n">
        <f aca="false">IF(AC514&lt;&gt;"",ROUND(BA514*AN514,0),0)</f>
        <v>0</v>
      </c>
      <c r="BC514" s="68" t="str">
        <f aca="false">IF(AE514&gt;0,BB514/AE514,"")</f>
        <v/>
      </c>
      <c r="BD514" s="66" t="n">
        <f aca="false">'Vstupní data'!AE514</f>
        <v>0</v>
      </c>
      <c r="BF514" s="66" t="n">
        <f aca="false">'Vstupní data'!AC514</f>
        <v>0</v>
      </c>
      <c r="BH514" s="66" t="n">
        <f aca="false">'Vstupní data'!AD514</f>
        <v>0</v>
      </c>
      <c r="BI514" s="66" t="n">
        <f aca="false">'Vstupní data'!AF514</f>
        <v>0</v>
      </c>
      <c r="BJ514" s="69" t="n">
        <f aca="false">'Vstupní data'!AG514</f>
        <v>0</v>
      </c>
      <c r="BK514" s="69" t="n">
        <f aca="false">IF(BF514&lt;&gt;0,VLOOKUP(I514,'Pril3-drev'!$H$5:$I$83,2,0),0)</f>
        <v>0</v>
      </c>
      <c r="BL514" s="69" t="n">
        <f aca="false">IF(BF514&lt;&gt;0,VLOOKUP(BK514,'Pril3-drev'!$A$5:$C$17,3,0),0)</f>
        <v>0</v>
      </c>
      <c r="BM514" s="69" t="n">
        <f aca="false">'Vstupní data'!AH514</f>
        <v>0</v>
      </c>
      <c r="BN514" s="69" t="n">
        <f aca="false">IF('Vstupní data'!AH514&gt;0,   VLOOKUP(VLOOKUP(CONCATENATE(VLOOKUP(I514,'Pril3-drev'!$H$4:$L$83,5,0),BD514),'Pril3-drev'!$Q$4:$R$2803,2,0),'AVB-BS'!$C$5:$S$29 ,LOOKUP(BM514,'AVB-BS'!$D$3:$S$3,'AVB-BS'!$D$1:$S$1) ,0 )   ,   IF('Vstupní data'!AI514&gt;0,'Vstupní data'!AI514,0))</f>
        <v>0</v>
      </c>
      <c r="BO514" s="69" t="str">
        <f aca="false">IF(BX514&gt;5,VLOOKUP(CONCATENATE(BK514,BN514),'Pril1-THLPa'!$H$6:$N$96,4,0),"")</f>
        <v/>
      </c>
      <c r="BP514" s="69" t="str">
        <f aca="false">IF(BX514&gt;5,VLOOKUP(CONCATENATE(BK514,BN514),'Pril1-THLPa'!$H$6:$N$96,5,0),"")</f>
        <v/>
      </c>
      <c r="BQ514" s="69" t="str">
        <f aca="false">IF(BX514&gt;5,VLOOKUP(CONCATENATE(BK514,BN514),'Pril1-THLPa'!$H$6:$N$96,6,0),"")</f>
        <v/>
      </c>
      <c r="BR514" s="69" t="str">
        <f aca="false">IF(BX514&gt;5,VLOOKUP(CONCATENATE(BK514,BN514),'Pril1-THLPa'!$H$6:$N$96,7,0),"")</f>
        <v/>
      </c>
      <c r="BS514" s="69" t="str">
        <f aca="false">IF(BX514&gt;5,VLOOKUP(CONCATENATE(BK514,BN514),'Pril1-THLPa'!$H$6:$O$96,8,0),"")</f>
        <v/>
      </c>
      <c r="BT514" s="69" t="str">
        <f aca="false">IF(BF514&gt;0, IF(BK514="smrk",  VLOOKUP(VLOOKUP(BD514,'Pril9-K3'!$L$8:$M$207,2,0),'Pril9-K3'!$A$8:$J$16,LOOKUP(BN514,'Pril9-K3'!$A$7:$J$7,'Pril9-K3'!$A$5:$J$5),0), IF(AND(BK514&lt;&gt;"smrk",'Vstupní data'!AK514&lt;&gt;""),'Vstupní data'!AK514,   VLOOKUP(VLOOKUP(BD514,'Pril9-K3'!$L$8:$M$207,2,0),'Pril9-K3'!$A$8:$J$16,LOOKUP(BN514,'Pril9-K3'!$A$7:$J$7,'Pril9-K3'!$A$5:$J$5),0)   )),   "")</f>
        <v/>
      </c>
      <c r="BV514" s="69" t="n">
        <f aca="false">'Vstupní data'!AJ514</f>
        <v>0</v>
      </c>
      <c r="BW514" s="69" t="n">
        <f aca="false">IF(BF514&gt;0,IF(J514&gt;0,J514,K514*H514/100),0)</f>
        <v>0</v>
      </c>
      <c r="BX514" s="69" t="n">
        <f aca="false">IF(BF514&gt;0,IF(BJ514&gt;BL514,BL514,BJ514),0)</f>
        <v>0</v>
      </c>
      <c r="BY514" s="69" t="n">
        <f aca="false">IF(BD514=0,0,IF(AND(BX514&gt;0,BX514&lt;=5),  IF(AND(BX514&gt;0,BX514&lt;=5),VLOOKUP(BK514,'Pril1-THLPa'!$A$6:$F$18,IF(AND(BX514&gt;0,BX514&lt;=5),LOOKUP(BX514,'Pril1-THLPa'!$B$5:$F$5,'Pril1-THLPa'!$B$4:$F$4),""),0),""),  IF(BX514&gt;5,BO514+BP514*(BX514-5)+BQ514*POWER(BX514-5,2)+BR514*POWER(BX514-5,3)+BS514*POWER(BX514-5,4),"")))</f>
        <v>0</v>
      </c>
      <c r="BZ514" s="69" t="n">
        <f aca="false">IF(BY514&gt;0,BY514*BI514/10*BW514*(100+BV514)/100,0)</f>
        <v>0</v>
      </c>
      <c r="CA514" s="69" t="n">
        <f aca="false">IF(BD514&gt;0,BX514-IF(BD514&gt;BX514,BX514,BD514),0)</f>
        <v>0</v>
      </c>
      <c r="CB514" s="69" t="n">
        <f aca="false">POWER(1.01,CA514)</f>
        <v>1</v>
      </c>
      <c r="CC514" s="69" t="n">
        <f aca="false">IF(BF514&gt;0,IF(BF514&gt;BH514,1,BF514/BH514),0)</f>
        <v>0</v>
      </c>
      <c r="CD514" s="72" t="n">
        <f aca="false">IF(BD514=0,0,IF(BF514&gt;0,ROUND(IF(CB514&lt;&gt;0,BZ514*BT514*1/CB514*CC514,0),0),0))</f>
        <v>0</v>
      </c>
      <c r="CE514" s="73" t="str">
        <f aca="false">IF(BF514&gt;0,IF(BF514&gt;BH514,CD514/BF514,CD514/BH514),"")</f>
        <v/>
      </c>
      <c r="CF514" s="69" t="n">
        <f aca="false">'Vstupní data'!AM514</f>
        <v>0</v>
      </c>
      <c r="CG514" s="69" t="n">
        <f aca="false">'Vstupní data'!AN514</f>
        <v>0</v>
      </c>
      <c r="CH514" s="69" t="n">
        <f aca="false">'Vstupní data'!AO514</f>
        <v>0</v>
      </c>
      <c r="CI514" s="69" t="n">
        <f aca="false">'Vstupní data'!AP514</f>
        <v>0</v>
      </c>
      <c r="CJ514" s="72" t="n">
        <f aca="false">ROUND(CH514*CI514,0)</f>
        <v>0</v>
      </c>
      <c r="CK514" s="74" t="str">
        <f aca="false">IF(OR(AA514&gt;0,BB514&gt;0,CD514&gt;0,CJ514&gt;0),AA514+BB514+CD514+CJ514,"")</f>
        <v/>
      </c>
    </row>
    <row r="515" customFormat="false" ht="12.8" hidden="false" customHeight="false" outlineLevel="0" collapsed="false">
      <c r="A515" s="66" t="n">
        <f aca="false">'Vstupní data'!A515</f>
        <v>0</v>
      </c>
      <c r="F515" s="66" t="str">
        <f aca="false">CONCATENATE('Vstupní data'!F515,'Vstupní data'!G515,'Vstupní data'!H515,'Vstupní data'!I515)</f>
        <v/>
      </c>
      <c r="G515" s="66"/>
      <c r="H515" s="66" t="n">
        <f aca="false">'Vstupní data'!K515</f>
        <v>0</v>
      </c>
      <c r="I515" s="66" t="n">
        <f aca="false">'Vstupní data'!L515</f>
        <v>0</v>
      </c>
      <c r="J515" s="66" t="n">
        <f aca="false">'Vstupní data'!K515*'Vstupní data'!M515/100</f>
        <v>0</v>
      </c>
      <c r="L515" s="66" t="n">
        <f aca="false">IF('Vstupní data'!N515="prostokořenný",0,IF('Vstupní data'!N515="krytokořenný","k",IF('Vstupní data'!N515="poloodrostky nebo odrostky, prostokořenné i krytokořenné","po",0)))</f>
        <v>0</v>
      </c>
      <c r="N515" s="66"/>
      <c r="O515" s="66" t="n">
        <f aca="false">'Vstupní data'!O515</f>
        <v>0</v>
      </c>
      <c r="P515" s="66" t="n">
        <f aca="false">IF(O515&gt;0,VLOOKUP(CONCATENATE(VLOOKUP(I515,'Pril3-drev'!$H$5:$K$83,4,0),"-",'Vstupní data'!R515),K2!$C$15:$D$23,2,0),0)</f>
        <v>0</v>
      </c>
      <c r="Q515" s="66" t="n">
        <f aca="false">IF(O515&gt;0,VLOOKUP(I515,'Pril3-drev'!$H$5:$I$83,2,0),0)</f>
        <v>0</v>
      </c>
      <c r="R515" s="66" t="n">
        <f aca="false">IF(Q515&gt;0,VLOOKUP(Q515,'Pril6-okus'!$A$5:$B$17,2,0),0)</f>
        <v>0</v>
      </c>
      <c r="S515" s="66" t="n">
        <f aca="false">IF(O515&gt;0,VLOOKUP(I515,'Pril3-drev'!$H$5:$J$83,3,0),0)</f>
        <v>0</v>
      </c>
      <c r="T515" s="66" t="str">
        <f aca="false">IF(O515&gt;0,IF(L515="k",0.9*VLOOKUP(S515,'ha-pocty-vyhl'!$A$5:$B$20,2,0),IF(L515="po",0.8*VLOOKUP(S515,'ha-pocty-vyhl'!$A$5:$B$20,2,0),VLOOKUP(S515,'ha-pocty-vyhl'!$A$5:$B$20,2,0))),"")</f>
        <v/>
      </c>
      <c r="U515" s="66" t="n">
        <f aca="false">'Vstupní data'!P515</f>
        <v>0</v>
      </c>
      <c r="V515" s="66" t="n">
        <f aca="false">IF(O515&gt;0,1.3*T515*1000*Z515/10000,0)</f>
        <v>0</v>
      </c>
      <c r="W515" s="66" t="n">
        <f aca="false">IF(O515&gt;0,1.3*T515*1000*Z515/10000,0)</f>
        <v>0</v>
      </c>
      <c r="X515" s="66" t="n">
        <f aca="false">IF(O515&gt;0,IF(O515&gt;V515,V515,O515),0)</f>
        <v>0</v>
      </c>
      <c r="Y515" s="66" t="n">
        <f aca="false">IF(O515&gt;0,IF(IF(U515&gt;W515,W515,U515)&lt;X515,W515,IF(U515&gt;W515,W515,U515)),0)</f>
        <v>0</v>
      </c>
      <c r="Z515" s="66" t="n">
        <f aca="false">IF(O515&gt;0,IF(J515&gt;0,J515,K515*H515/100),0)</f>
        <v>0</v>
      </c>
      <c r="AA515" s="67" t="n">
        <f aca="false">IF(O515&gt;0,CEILING(R515*P515*X515/Y515*Z515,1),0)</f>
        <v>0</v>
      </c>
      <c r="AB515" s="68" t="n">
        <f aca="false">IF(O515&gt;0,AA515/O515,0)</f>
        <v>0</v>
      </c>
      <c r="AC515" s="66" t="n">
        <f aca="false">'Vstupní data'!W515</f>
        <v>0</v>
      </c>
      <c r="AI515" s="66" t="str">
        <f aca="false">IF(OR('Vstupní data'!T515&gt;0,'Vstupní data'!U515&gt;0),VLOOKUP(I515,'Pril3-drev'!$H$5:$J$83,3,0),"")</f>
        <v/>
      </c>
      <c r="AJ515" s="66" t="n">
        <f aca="false">IF('Vstupní data'!V515="prostokořenný",0,IF('Vstupní data'!V515="krytokořenný","k",IF('Vstupní data'!V515="poloodrostky nebo odrostky, prostokořenné i krytokořenné","po",0)))</f>
        <v>0</v>
      </c>
      <c r="AK515" s="66" t="n">
        <f aca="false">IF(OR('Vstupní data'!T515&gt;0,'Vstupní data'!U515&gt;0),IF(AJ515="k",0.9*VLOOKUP(AI515,'ha-pocty-vyhl'!$A$5:$B$20,2,0),IF(AJ515="po",0.8*VLOOKUP(AI515,'ha-pocty-vyhl'!$A$5:$B$20,2,0),VLOOKUP(AI515,'ha-pocty-vyhl'!$A$5:$B$20,2,0))),0)</f>
        <v>0</v>
      </c>
      <c r="AL515" s="66" t="n">
        <f aca="false">IF(OR('Vstupní data'!T515&gt;0,'Vstupní data'!U515&gt;0),'Vstupní data'!K515*'Vstupní data'!M515/100,0)</f>
        <v>0</v>
      </c>
      <c r="AM515" s="66" t="n">
        <f aca="false">IF(OR('Vstupní data'!T515&gt;0,'Vstupní data'!U515&gt;0),IF('Vstupní data'!T515&gt;0,'Vstupní data'!T515,ROUND(10*'Vstupní data'!U515/AK515,0)),0)</f>
        <v>0</v>
      </c>
      <c r="AN515" s="69" t="n">
        <f aca="false">IF('Vstupní data'!T515&gt;0,   IF('Vstupní data'!T515&lt;=AL515,'Vstupní data'!T515,AL515),   IF(AM515&lt;AL515,AM515,AL515))</f>
        <v>0</v>
      </c>
      <c r="AO515" s="69" t="n">
        <f aca="false">'Vstupní data'!X515</f>
        <v>0</v>
      </c>
      <c r="AP515" s="66" t="n">
        <f aca="false">IF(OR('Vstupní data'!T515&gt;0,'Vstupní data'!U515&gt;0),IF(I515&lt;&gt;0,VLOOKUP(I515,'Pril3-drev'!$H$5:$I$83,2,0),0),0)</f>
        <v>0</v>
      </c>
      <c r="AQ515" s="66" t="n">
        <f aca="false">'Vstupní data'!Y515</f>
        <v>0</v>
      </c>
      <c r="AR515" s="66" t="str">
        <f aca="false">IF(AC515&gt;5,   IF('Vstupní data'!Y515&gt;0,   VLOOKUP(VLOOKUP(CONCATENATE(VLOOKUP(I515,'Pril3-drev'!$H$4:$L$83,5,0),AC515),'Pril3-drev'!$Q$4:$R$2803,2,0),'AVB-BS'!$C$5:$S$29 ,LOOKUP(AQ515,'AVB-BS'!$D$3:$S$3,'AVB-BS'!$D$1:$S$1) ,0 )   ,   IF('Vstupní data'!Z515&gt;0,'Vstupní data'!Z515,0)) , "")</f>
        <v/>
      </c>
      <c r="AS515" s="70" t="str">
        <f aca="false">IF(AC515&gt;5,VLOOKUP(CONCATENATE(AP515,AR515),'Pril1-THLPa'!$H$6:$N$96,4,0),"")</f>
        <v/>
      </c>
      <c r="AT515" s="70" t="str">
        <f aca="false">IF(AC515&gt;5,VLOOKUP(CONCATENATE(AP515,AR515),'Pril1-THLPa'!$H$6:$N$96,5,0),"")</f>
        <v/>
      </c>
      <c r="AU515" s="70" t="str">
        <f aca="false">IF(AC515&gt;5,VLOOKUP(CONCATENATE(AP515,AR515),'Pril1-THLPa'!$H$6:$N$96,6,0),"")</f>
        <v/>
      </c>
      <c r="AV515" s="70" t="str">
        <f aca="false">IF(AC515&gt;5,VLOOKUP(CONCATENATE(AP515,AR515),'Pril1-THLPa'!$H$6:$N$96,7,0),"")</f>
        <v/>
      </c>
      <c r="AW515" s="70" t="str">
        <f aca="false">IF(AC515&gt;5,VLOOKUP(CONCATENATE(AP515,AR515),'Pril1-THLPa'!$H$6:$O$96,8,0),"")</f>
        <v/>
      </c>
      <c r="AX515" s="66" t="n">
        <f aca="false">IF(AC515&gt;0,IF(AND(AC515&gt;0,AC515&lt;=5),VLOOKUP(AP515,'Pril1-THLPa'!$A$6:$F$18,LOOKUP(AC515,'Pril1-THLPa'!$B$5:$F$5,'Pril1-THLPa'!$B$4:$F$4),0),AS515+AT515*(AC515-5)+AU515*POWER(AC515-5,2)+AV515*POWER(AC515-5,3)+AW515*POWER(AC515-5,4)),0)</f>
        <v>0</v>
      </c>
      <c r="AY515" s="71"/>
      <c r="AZ515" s="66" t="n">
        <f aca="false">'Vstupní data'!AA515</f>
        <v>0</v>
      </c>
      <c r="BA515" s="66" t="n">
        <f aca="false">IF(OR('Vstupní data'!T515&gt;0,'Vstupní data'!U515&gt;0),IF(AC515&lt;&gt;"",AX515*AO515/10*(100+AZ515)/100,0),0)</f>
        <v>0</v>
      </c>
      <c r="BB515" s="67" t="n">
        <f aca="false">IF(AC515&lt;&gt;"",ROUND(BA515*AN515,0),0)</f>
        <v>0</v>
      </c>
      <c r="BC515" s="68" t="str">
        <f aca="false">IF(AE515&gt;0,BB515/AE515,"")</f>
        <v/>
      </c>
      <c r="BD515" s="66" t="n">
        <f aca="false">'Vstupní data'!AE515</f>
        <v>0</v>
      </c>
      <c r="BF515" s="66" t="n">
        <f aca="false">'Vstupní data'!AC515</f>
        <v>0</v>
      </c>
      <c r="BH515" s="66" t="n">
        <f aca="false">'Vstupní data'!AD515</f>
        <v>0</v>
      </c>
      <c r="BI515" s="66" t="n">
        <f aca="false">'Vstupní data'!AF515</f>
        <v>0</v>
      </c>
      <c r="BJ515" s="69" t="n">
        <f aca="false">'Vstupní data'!AG515</f>
        <v>0</v>
      </c>
      <c r="BK515" s="69" t="n">
        <f aca="false">IF(BF515&lt;&gt;0,VLOOKUP(I515,'Pril3-drev'!$H$5:$I$83,2,0),0)</f>
        <v>0</v>
      </c>
      <c r="BL515" s="69" t="n">
        <f aca="false">IF(BF515&lt;&gt;0,VLOOKUP(BK515,'Pril3-drev'!$A$5:$C$17,3,0),0)</f>
        <v>0</v>
      </c>
      <c r="BM515" s="69" t="n">
        <f aca="false">'Vstupní data'!AH515</f>
        <v>0</v>
      </c>
      <c r="BN515" s="69" t="n">
        <f aca="false">IF('Vstupní data'!AH515&gt;0,   VLOOKUP(VLOOKUP(CONCATENATE(VLOOKUP(I515,'Pril3-drev'!$H$4:$L$83,5,0),BD515),'Pril3-drev'!$Q$4:$R$2803,2,0),'AVB-BS'!$C$5:$S$29 ,LOOKUP(BM515,'AVB-BS'!$D$3:$S$3,'AVB-BS'!$D$1:$S$1) ,0 )   ,   IF('Vstupní data'!AI515&gt;0,'Vstupní data'!AI515,0))</f>
        <v>0</v>
      </c>
      <c r="BO515" s="69" t="str">
        <f aca="false">IF(BX515&gt;5,VLOOKUP(CONCATENATE(BK515,BN515),'Pril1-THLPa'!$H$6:$N$96,4,0),"")</f>
        <v/>
      </c>
      <c r="BP515" s="69" t="str">
        <f aca="false">IF(BX515&gt;5,VLOOKUP(CONCATENATE(BK515,BN515),'Pril1-THLPa'!$H$6:$N$96,5,0),"")</f>
        <v/>
      </c>
      <c r="BQ515" s="69" t="str">
        <f aca="false">IF(BX515&gt;5,VLOOKUP(CONCATENATE(BK515,BN515),'Pril1-THLPa'!$H$6:$N$96,6,0),"")</f>
        <v/>
      </c>
      <c r="BR515" s="69" t="str">
        <f aca="false">IF(BX515&gt;5,VLOOKUP(CONCATENATE(BK515,BN515),'Pril1-THLPa'!$H$6:$N$96,7,0),"")</f>
        <v/>
      </c>
      <c r="BS515" s="69" t="str">
        <f aca="false">IF(BX515&gt;5,VLOOKUP(CONCATENATE(BK515,BN515),'Pril1-THLPa'!$H$6:$O$96,8,0),"")</f>
        <v/>
      </c>
      <c r="BT515" s="69" t="str">
        <f aca="false">IF(BF515&gt;0, IF(BK515="smrk",  VLOOKUP(VLOOKUP(BD515,'Pril9-K3'!$L$8:$M$207,2,0),'Pril9-K3'!$A$8:$J$16,LOOKUP(BN515,'Pril9-K3'!$A$7:$J$7,'Pril9-K3'!$A$5:$J$5),0), IF(AND(BK515&lt;&gt;"smrk",'Vstupní data'!AK515&lt;&gt;""),'Vstupní data'!AK515,   VLOOKUP(VLOOKUP(BD515,'Pril9-K3'!$L$8:$M$207,2,0),'Pril9-K3'!$A$8:$J$16,LOOKUP(BN515,'Pril9-K3'!$A$7:$J$7,'Pril9-K3'!$A$5:$J$5),0)   )),   "")</f>
        <v/>
      </c>
      <c r="BV515" s="69" t="n">
        <f aca="false">'Vstupní data'!AJ515</f>
        <v>0</v>
      </c>
      <c r="BW515" s="69" t="n">
        <f aca="false">IF(BF515&gt;0,IF(J515&gt;0,J515,K515*H515/100),0)</f>
        <v>0</v>
      </c>
      <c r="BX515" s="69" t="n">
        <f aca="false">IF(BF515&gt;0,IF(BJ515&gt;BL515,BL515,BJ515),0)</f>
        <v>0</v>
      </c>
      <c r="BY515" s="69" t="n">
        <f aca="false">IF(BD515=0,0,IF(AND(BX515&gt;0,BX515&lt;=5),  IF(AND(BX515&gt;0,BX515&lt;=5),VLOOKUP(BK515,'Pril1-THLPa'!$A$6:$F$18,IF(AND(BX515&gt;0,BX515&lt;=5),LOOKUP(BX515,'Pril1-THLPa'!$B$5:$F$5,'Pril1-THLPa'!$B$4:$F$4),""),0),""),  IF(BX515&gt;5,BO515+BP515*(BX515-5)+BQ515*POWER(BX515-5,2)+BR515*POWER(BX515-5,3)+BS515*POWER(BX515-5,4),"")))</f>
        <v>0</v>
      </c>
      <c r="BZ515" s="69" t="n">
        <f aca="false">IF(BY515&gt;0,BY515*BI515/10*BW515*(100+BV515)/100,0)</f>
        <v>0</v>
      </c>
      <c r="CA515" s="69" t="n">
        <f aca="false">IF(BD515&gt;0,BX515-IF(BD515&gt;BX515,BX515,BD515),0)</f>
        <v>0</v>
      </c>
      <c r="CB515" s="69" t="n">
        <f aca="false">POWER(1.01,CA515)</f>
        <v>1</v>
      </c>
      <c r="CC515" s="69" t="n">
        <f aca="false">IF(BF515&gt;0,IF(BF515&gt;BH515,1,BF515/BH515),0)</f>
        <v>0</v>
      </c>
      <c r="CD515" s="72" t="n">
        <f aca="false">IF(BD515=0,0,IF(BF515&gt;0,ROUND(IF(CB515&lt;&gt;0,BZ515*BT515*1/CB515*CC515,0),0),0))</f>
        <v>0</v>
      </c>
      <c r="CE515" s="73" t="str">
        <f aca="false">IF(BF515&gt;0,IF(BF515&gt;BH515,CD515/BF515,CD515/BH515),"")</f>
        <v/>
      </c>
      <c r="CF515" s="69" t="n">
        <f aca="false">'Vstupní data'!AM515</f>
        <v>0</v>
      </c>
      <c r="CG515" s="69" t="n">
        <f aca="false">'Vstupní data'!AN515</f>
        <v>0</v>
      </c>
      <c r="CH515" s="69" t="n">
        <f aca="false">'Vstupní data'!AO515</f>
        <v>0</v>
      </c>
      <c r="CI515" s="69" t="n">
        <f aca="false">'Vstupní data'!AP515</f>
        <v>0</v>
      </c>
      <c r="CJ515" s="72" t="n">
        <f aca="false">ROUND(CH515*CI515,0)</f>
        <v>0</v>
      </c>
      <c r="CK515" s="74" t="str">
        <f aca="false">IF(OR(AA515&gt;0,BB515&gt;0,CD515&gt;0,CJ515&gt;0),AA515+BB515+CD515+CJ515,"")</f>
        <v/>
      </c>
    </row>
    <row r="516" customFormat="false" ht="12.8" hidden="false" customHeight="false" outlineLevel="0" collapsed="false">
      <c r="A516" s="66" t="n">
        <f aca="false">'Vstupní data'!A516</f>
        <v>0</v>
      </c>
      <c r="F516" s="66" t="str">
        <f aca="false">CONCATENATE('Vstupní data'!F516,'Vstupní data'!G516,'Vstupní data'!H516,'Vstupní data'!I516)</f>
        <v/>
      </c>
      <c r="G516" s="66"/>
      <c r="H516" s="66" t="n">
        <f aca="false">'Vstupní data'!K516</f>
        <v>0</v>
      </c>
      <c r="I516" s="66" t="n">
        <f aca="false">'Vstupní data'!L516</f>
        <v>0</v>
      </c>
      <c r="J516" s="66" t="n">
        <f aca="false">'Vstupní data'!K516*'Vstupní data'!M516/100</f>
        <v>0</v>
      </c>
      <c r="L516" s="66" t="n">
        <f aca="false">IF('Vstupní data'!N516="prostokořenný",0,IF('Vstupní data'!N516="krytokořenný","k",IF('Vstupní data'!N516="poloodrostky nebo odrostky, prostokořenné i krytokořenné","po",0)))</f>
        <v>0</v>
      </c>
      <c r="N516" s="66"/>
      <c r="O516" s="66" t="n">
        <f aca="false">'Vstupní data'!O516</f>
        <v>0</v>
      </c>
      <c r="P516" s="66" t="n">
        <f aca="false">IF(O516&gt;0,VLOOKUP(CONCATENATE(VLOOKUP(I516,'Pril3-drev'!$H$5:$K$83,4,0),"-",'Vstupní data'!R516),K2!$C$15:$D$23,2,0),0)</f>
        <v>0</v>
      </c>
      <c r="Q516" s="66" t="n">
        <f aca="false">IF(O516&gt;0,VLOOKUP(I516,'Pril3-drev'!$H$5:$I$83,2,0),0)</f>
        <v>0</v>
      </c>
      <c r="R516" s="66" t="n">
        <f aca="false">IF(Q516&gt;0,VLOOKUP(Q516,'Pril6-okus'!$A$5:$B$17,2,0),0)</f>
        <v>0</v>
      </c>
      <c r="S516" s="66" t="n">
        <f aca="false">IF(O516&gt;0,VLOOKUP(I516,'Pril3-drev'!$H$5:$J$83,3,0),0)</f>
        <v>0</v>
      </c>
      <c r="T516" s="66" t="str">
        <f aca="false">IF(O516&gt;0,IF(L516="k",0.9*VLOOKUP(S516,'ha-pocty-vyhl'!$A$5:$B$20,2,0),IF(L516="po",0.8*VLOOKUP(S516,'ha-pocty-vyhl'!$A$5:$B$20,2,0),VLOOKUP(S516,'ha-pocty-vyhl'!$A$5:$B$20,2,0))),"")</f>
        <v/>
      </c>
      <c r="U516" s="66" t="n">
        <f aca="false">'Vstupní data'!P516</f>
        <v>0</v>
      </c>
      <c r="V516" s="66" t="n">
        <f aca="false">IF(O516&gt;0,1.3*T516*1000*Z516/10000,0)</f>
        <v>0</v>
      </c>
      <c r="W516" s="66" t="n">
        <f aca="false">IF(O516&gt;0,1.3*T516*1000*Z516/10000,0)</f>
        <v>0</v>
      </c>
      <c r="X516" s="66" t="n">
        <f aca="false">IF(O516&gt;0,IF(O516&gt;V516,V516,O516),0)</f>
        <v>0</v>
      </c>
      <c r="Y516" s="66" t="n">
        <f aca="false">IF(O516&gt;0,IF(IF(U516&gt;W516,W516,U516)&lt;X516,W516,IF(U516&gt;W516,W516,U516)),0)</f>
        <v>0</v>
      </c>
      <c r="Z516" s="66" t="n">
        <f aca="false">IF(O516&gt;0,IF(J516&gt;0,J516,K516*H516/100),0)</f>
        <v>0</v>
      </c>
      <c r="AA516" s="67" t="n">
        <f aca="false">IF(O516&gt;0,CEILING(R516*P516*X516/Y516*Z516,1),0)</f>
        <v>0</v>
      </c>
      <c r="AB516" s="68" t="n">
        <f aca="false">IF(O516&gt;0,AA516/O516,0)</f>
        <v>0</v>
      </c>
      <c r="AC516" s="66" t="n">
        <f aca="false">'Vstupní data'!W516</f>
        <v>0</v>
      </c>
      <c r="AI516" s="66" t="str">
        <f aca="false">IF(OR('Vstupní data'!T516&gt;0,'Vstupní data'!U516&gt;0),VLOOKUP(I516,'Pril3-drev'!$H$5:$J$83,3,0),"")</f>
        <v/>
      </c>
      <c r="AJ516" s="66" t="n">
        <f aca="false">IF('Vstupní data'!V516="prostokořenný",0,IF('Vstupní data'!V516="krytokořenný","k",IF('Vstupní data'!V516="poloodrostky nebo odrostky, prostokořenné i krytokořenné","po",0)))</f>
        <v>0</v>
      </c>
      <c r="AK516" s="66" t="n">
        <f aca="false">IF(OR('Vstupní data'!T516&gt;0,'Vstupní data'!U516&gt;0),IF(AJ516="k",0.9*VLOOKUP(AI516,'ha-pocty-vyhl'!$A$5:$B$20,2,0),IF(AJ516="po",0.8*VLOOKUP(AI516,'ha-pocty-vyhl'!$A$5:$B$20,2,0),VLOOKUP(AI516,'ha-pocty-vyhl'!$A$5:$B$20,2,0))),0)</f>
        <v>0</v>
      </c>
      <c r="AL516" s="66" t="n">
        <f aca="false">IF(OR('Vstupní data'!T516&gt;0,'Vstupní data'!U516&gt;0),'Vstupní data'!K516*'Vstupní data'!M516/100,0)</f>
        <v>0</v>
      </c>
      <c r="AM516" s="66" t="n">
        <f aca="false">IF(OR('Vstupní data'!T516&gt;0,'Vstupní data'!U516&gt;0),IF('Vstupní data'!T516&gt;0,'Vstupní data'!T516,ROUND(10*'Vstupní data'!U516/AK516,0)),0)</f>
        <v>0</v>
      </c>
      <c r="AN516" s="69" t="n">
        <f aca="false">IF('Vstupní data'!T516&gt;0,   IF('Vstupní data'!T516&lt;=AL516,'Vstupní data'!T516,AL516),   IF(AM516&lt;AL516,AM516,AL516))</f>
        <v>0</v>
      </c>
      <c r="AO516" s="69" t="n">
        <f aca="false">'Vstupní data'!X516</f>
        <v>0</v>
      </c>
      <c r="AP516" s="66" t="n">
        <f aca="false">IF(OR('Vstupní data'!T516&gt;0,'Vstupní data'!U516&gt;0),IF(I516&lt;&gt;0,VLOOKUP(I516,'Pril3-drev'!$H$5:$I$83,2,0),0),0)</f>
        <v>0</v>
      </c>
      <c r="AQ516" s="66" t="n">
        <f aca="false">'Vstupní data'!Y516</f>
        <v>0</v>
      </c>
      <c r="AR516" s="66" t="str">
        <f aca="false">IF(AC516&gt;5,   IF('Vstupní data'!Y516&gt;0,   VLOOKUP(VLOOKUP(CONCATENATE(VLOOKUP(I516,'Pril3-drev'!$H$4:$L$83,5,0),AC516),'Pril3-drev'!$Q$4:$R$2803,2,0),'AVB-BS'!$C$5:$S$29 ,LOOKUP(AQ516,'AVB-BS'!$D$3:$S$3,'AVB-BS'!$D$1:$S$1) ,0 )   ,   IF('Vstupní data'!Z516&gt;0,'Vstupní data'!Z516,0)) , "")</f>
        <v/>
      </c>
      <c r="AS516" s="70" t="str">
        <f aca="false">IF(AC516&gt;5,VLOOKUP(CONCATENATE(AP516,AR516),'Pril1-THLPa'!$H$6:$N$96,4,0),"")</f>
        <v/>
      </c>
      <c r="AT516" s="70" t="str">
        <f aca="false">IF(AC516&gt;5,VLOOKUP(CONCATENATE(AP516,AR516),'Pril1-THLPa'!$H$6:$N$96,5,0),"")</f>
        <v/>
      </c>
      <c r="AU516" s="70" t="str">
        <f aca="false">IF(AC516&gt;5,VLOOKUP(CONCATENATE(AP516,AR516),'Pril1-THLPa'!$H$6:$N$96,6,0),"")</f>
        <v/>
      </c>
      <c r="AV516" s="70" t="str">
        <f aca="false">IF(AC516&gt;5,VLOOKUP(CONCATENATE(AP516,AR516),'Pril1-THLPa'!$H$6:$N$96,7,0),"")</f>
        <v/>
      </c>
      <c r="AW516" s="70" t="str">
        <f aca="false">IF(AC516&gt;5,VLOOKUP(CONCATENATE(AP516,AR516),'Pril1-THLPa'!$H$6:$O$96,8,0),"")</f>
        <v/>
      </c>
      <c r="AX516" s="66" t="n">
        <f aca="false">IF(AC516&gt;0,IF(AND(AC516&gt;0,AC516&lt;=5),VLOOKUP(AP516,'Pril1-THLPa'!$A$6:$F$18,LOOKUP(AC516,'Pril1-THLPa'!$B$5:$F$5,'Pril1-THLPa'!$B$4:$F$4),0),AS516+AT516*(AC516-5)+AU516*POWER(AC516-5,2)+AV516*POWER(AC516-5,3)+AW516*POWER(AC516-5,4)),0)</f>
        <v>0</v>
      </c>
      <c r="AY516" s="71"/>
      <c r="AZ516" s="66" t="n">
        <f aca="false">'Vstupní data'!AA516</f>
        <v>0</v>
      </c>
      <c r="BA516" s="66" t="n">
        <f aca="false">IF(OR('Vstupní data'!T516&gt;0,'Vstupní data'!U516&gt;0),IF(AC516&lt;&gt;"",AX516*AO516/10*(100+AZ516)/100,0),0)</f>
        <v>0</v>
      </c>
      <c r="BB516" s="67" t="n">
        <f aca="false">IF(AC516&lt;&gt;"",ROUND(BA516*AN516,0),0)</f>
        <v>0</v>
      </c>
      <c r="BC516" s="68" t="str">
        <f aca="false">IF(AE516&gt;0,BB516/AE516,"")</f>
        <v/>
      </c>
      <c r="BD516" s="66" t="n">
        <f aca="false">'Vstupní data'!AE516</f>
        <v>0</v>
      </c>
      <c r="BF516" s="66" t="n">
        <f aca="false">'Vstupní data'!AC516</f>
        <v>0</v>
      </c>
      <c r="BH516" s="66" t="n">
        <f aca="false">'Vstupní data'!AD516</f>
        <v>0</v>
      </c>
      <c r="BI516" s="66" t="n">
        <f aca="false">'Vstupní data'!AF516</f>
        <v>0</v>
      </c>
      <c r="BJ516" s="69" t="n">
        <f aca="false">'Vstupní data'!AG516</f>
        <v>0</v>
      </c>
      <c r="BK516" s="69" t="n">
        <f aca="false">IF(BF516&lt;&gt;0,VLOOKUP(I516,'Pril3-drev'!$H$5:$I$83,2,0),0)</f>
        <v>0</v>
      </c>
      <c r="BL516" s="69" t="n">
        <f aca="false">IF(BF516&lt;&gt;0,VLOOKUP(BK516,'Pril3-drev'!$A$5:$C$17,3,0),0)</f>
        <v>0</v>
      </c>
      <c r="BM516" s="69" t="n">
        <f aca="false">'Vstupní data'!AH516</f>
        <v>0</v>
      </c>
      <c r="BN516" s="69" t="n">
        <f aca="false">IF('Vstupní data'!AH516&gt;0,   VLOOKUP(VLOOKUP(CONCATENATE(VLOOKUP(I516,'Pril3-drev'!$H$4:$L$83,5,0),BD516),'Pril3-drev'!$Q$4:$R$2803,2,0),'AVB-BS'!$C$5:$S$29 ,LOOKUP(BM516,'AVB-BS'!$D$3:$S$3,'AVB-BS'!$D$1:$S$1) ,0 )   ,   IF('Vstupní data'!AI516&gt;0,'Vstupní data'!AI516,0))</f>
        <v>0</v>
      </c>
      <c r="BO516" s="69" t="str">
        <f aca="false">IF(BX516&gt;5,VLOOKUP(CONCATENATE(BK516,BN516),'Pril1-THLPa'!$H$6:$N$96,4,0),"")</f>
        <v/>
      </c>
      <c r="BP516" s="69" t="str">
        <f aca="false">IF(BX516&gt;5,VLOOKUP(CONCATENATE(BK516,BN516),'Pril1-THLPa'!$H$6:$N$96,5,0),"")</f>
        <v/>
      </c>
      <c r="BQ516" s="69" t="str">
        <f aca="false">IF(BX516&gt;5,VLOOKUP(CONCATENATE(BK516,BN516),'Pril1-THLPa'!$H$6:$N$96,6,0),"")</f>
        <v/>
      </c>
      <c r="BR516" s="69" t="str">
        <f aca="false">IF(BX516&gt;5,VLOOKUP(CONCATENATE(BK516,BN516),'Pril1-THLPa'!$H$6:$N$96,7,0),"")</f>
        <v/>
      </c>
      <c r="BS516" s="69" t="str">
        <f aca="false">IF(BX516&gt;5,VLOOKUP(CONCATENATE(BK516,BN516),'Pril1-THLPa'!$H$6:$O$96,8,0),"")</f>
        <v/>
      </c>
      <c r="BT516" s="69" t="str">
        <f aca="false">IF(BF516&gt;0, IF(BK516="smrk",  VLOOKUP(VLOOKUP(BD516,'Pril9-K3'!$L$8:$M$207,2,0),'Pril9-K3'!$A$8:$J$16,LOOKUP(BN516,'Pril9-K3'!$A$7:$J$7,'Pril9-K3'!$A$5:$J$5),0), IF(AND(BK516&lt;&gt;"smrk",'Vstupní data'!AK516&lt;&gt;""),'Vstupní data'!AK516,   VLOOKUP(VLOOKUP(BD516,'Pril9-K3'!$L$8:$M$207,2,0),'Pril9-K3'!$A$8:$J$16,LOOKUP(BN516,'Pril9-K3'!$A$7:$J$7,'Pril9-K3'!$A$5:$J$5),0)   )),   "")</f>
        <v/>
      </c>
      <c r="BV516" s="69" t="n">
        <f aca="false">'Vstupní data'!AJ516</f>
        <v>0</v>
      </c>
      <c r="BW516" s="69" t="n">
        <f aca="false">IF(BF516&gt;0,IF(J516&gt;0,J516,K516*H516/100),0)</f>
        <v>0</v>
      </c>
      <c r="BX516" s="69" t="n">
        <f aca="false">IF(BF516&gt;0,IF(BJ516&gt;BL516,BL516,BJ516),0)</f>
        <v>0</v>
      </c>
      <c r="BY516" s="69" t="n">
        <f aca="false">IF(BD516=0,0,IF(AND(BX516&gt;0,BX516&lt;=5),  IF(AND(BX516&gt;0,BX516&lt;=5),VLOOKUP(BK516,'Pril1-THLPa'!$A$6:$F$18,IF(AND(BX516&gt;0,BX516&lt;=5),LOOKUP(BX516,'Pril1-THLPa'!$B$5:$F$5,'Pril1-THLPa'!$B$4:$F$4),""),0),""),  IF(BX516&gt;5,BO516+BP516*(BX516-5)+BQ516*POWER(BX516-5,2)+BR516*POWER(BX516-5,3)+BS516*POWER(BX516-5,4),"")))</f>
        <v>0</v>
      </c>
      <c r="BZ516" s="69" t="n">
        <f aca="false">IF(BY516&gt;0,BY516*BI516/10*BW516*(100+BV516)/100,0)</f>
        <v>0</v>
      </c>
      <c r="CA516" s="69" t="n">
        <f aca="false">IF(BD516&gt;0,BX516-IF(BD516&gt;BX516,BX516,BD516),0)</f>
        <v>0</v>
      </c>
      <c r="CB516" s="69" t="n">
        <f aca="false">POWER(1.01,CA516)</f>
        <v>1</v>
      </c>
      <c r="CC516" s="69" t="n">
        <f aca="false">IF(BF516&gt;0,IF(BF516&gt;BH516,1,BF516/BH516),0)</f>
        <v>0</v>
      </c>
      <c r="CD516" s="72" t="n">
        <f aca="false">IF(BD516=0,0,IF(BF516&gt;0,ROUND(IF(CB516&lt;&gt;0,BZ516*BT516*1/CB516*CC516,0),0),0))</f>
        <v>0</v>
      </c>
      <c r="CE516" s="73" t="str">
        <f aca="false">IF(BF516&gt;0,IF(BF516&gt;BH516,CD516/BF516,CD516/BH516),"")</f>
        <v/>
      </c>
      <c r="CF516" s="69" t="n">
        <f aca="false">'Vstupní data'!AM516</f>
        <v>0</v>
      </c>
      <c r="CG516" s="69" t="n">
        <f aca="false">'Vstupní data'!AN516</f>
        <v>0</v>
      </c>
      <c r="CH516" s="69" t="n">
        <f aca="false">'Vstupní data'!AO516</f>
        <v>0</v>
      </c>
      <c r="CI516" s="69" t="n">
        <f aca="false">'Vstupní data'!AP516</f>
        <v>0</v>
      </c>
      <c r="CJ516" s="72" t="n">
        <f aca="false">ROUND(CH516*CI516,0)</f>
        <v>0</v>
      </c>
      <c r="CK516" s="74" t="str">
        <f aca="false">IF(OR(AA516&gt;0,BB516&gt;0,CD516&gt;0,CJ516&gt;0),AA516+BB516+CD516+CJ516,"")</f>
        <v/>
      </c>
    </row>
    <row r="517" customFormat="false" ht="12.8" hidden="false" customHeight="false" outlineLevel="0" collapsed="false">
      <c r="A517" s="66" t="n">
        <f aca="false">'Vstupní data'!A517</f>
        <v>0</v>
      </c>
      <c r="F517" s="66" t="str">
        <f aca="false">CONCATENATE('Vstupní data'!F517,'Vstupní data'!G517,'Vstupní data'!H517,'Vstupní data'!I517)</f>
        <v/>
      </c>
      <c r="G517" s="66"/>
      <c r="H517" s="66" t="n">
        <f aca="false">'Vstupní data'!K517</f>
        <v>0</v>
      </c>
      <c r="I517" s="66" t="n">
        <f aca="false">'Vstupní data'!L517</f>
        <v>0</v>
      </c>
      <c r="J517" s="66" t="n">
        <f aca="false">'Vstupní data'!K517*'Vstupní data'!M517/100</f>
        <v>0</v>
      </c>
      <c r="L517" s="66" t="n">
        <f aca="false">IF('Vstupní data'!N517="prostokořenný",0,IF('Vstupní data'!N517="krytokořenný","k",IF('Vstupní data'!N517="poloodrostky nebo odrostky, prostokořenné i krytokořenné","po",0)))</f>
        <v>0</v>
      </c>
      <c r="N517" s="66"/>
      <c r="O517" s="66" t="n">
        <f aca="false">'Vstupní data'!O517</f>
        <v>0</v>
      </c>
      <c r="P517" s="66" t="n">
        <f aca="false">IF(O517&gt;0,VLOOKUP(CONCATENATE(VLOOKUP(I517,'Pril3-drev'!$H$5:$K$83,4,0),"-",'Vstupní data'!R517),K2!$C$15:$D$23,2,0),0)</f>
        <v>0</v>
      </c>
      <c r="Q517" s="66" t="n">
        <f aca="false">IF(O517&gt;0,VLOOKUP(I517,'Pril3-drev'!$H$5:$I$83,2,0),0)</f>
        <v>0</v>
      </c>
      <c r="R517" s="66" t="n">
        <f aca="false">IF(Q517&gt;0,VLOOKUP(Q517,'Pril6-okus'!$A$5:$B$17,2,0),0)</f>
        <v>0</v>
      </c>
      <c r="S517" s="66" t="n">
        <f aca="false">IF(O517&gt;0,VLOOKUP(I517,'Pril3-drev'!$H$5:$J$83,3,0),0)</f>
        <v>0</v>
      </c>
      <c r="T517" s="66" t="str">
        <f aca="false">IF(O517&gt;0,IF(L517="k",0.9*VLOOKUP(S517,'ha-pocty-vyhl'!$A$5:$B$20,2,0),IF(L517="po",0.8*VLOOKUP(S517,'ha-pocty-vyhl'!$A$5:$B$20,2,0),VLOOKUP(S517,'ha-pocty-vyhl'!$A$5:$B$20,2,0))),"")</f>
        <v/>
      </c>
      <c r="U517" s="66" t="n">
        <f aca="false">'Vstupní data'!P517</f>
        <v>0</v>
      </c>
      <c r="V517" s="66" t="n">
        <f aca="false">IF(O517&gt;0,1.3*T517*1000*Z517/10000,0)</f>
        <v>0</v>
      </c>
      <c r="W517" s="66" t="n">
        <f aca="false">IF(O517&gt;0,1.3*T517*1000*Z517/10000,0)</f>
        <v>0</v>
      </c>
      <c r="X517" s="66" t="n">
        <f aca="false">IF(O517&gt;0,IF(O517&gt;V517,V517,O517),0)</f>
        <v>0</v>
      </c>
      <c r="Y517" s="66" t="n">
        <f aca="false">IF(O517&gt;0,IF(IF(U517&gt;W517,W517,U517)&lt;X517,W517,IF(U517&gt;W517,W517,U517)),0)</f>
        <v>0</v>
      </c>
      <c r="Z517" s="66" t="n">
        <f aca="false">IF(O517&gt;0,IF(J517&gt;0,J517,K517*H517/100),0)</f>
        <v>0</v>
      </c>
      <c r="AA517" s="67" t="n">
        <f aca="false">IF(O517&gt;0,CEILING(R517*P517*X517/Y517*Z517,1),0)</f>
        <v>0</v>
      </c>
      <c r="AB517" s="68" t="n">
        <f aca="false">IF(O517&gt;0,AA517/O517,0)</f>
        <v>0</v>
      </c>
      <c r="AC517" s="66" t="n">
        <f aca="false">'Vstupní data'!W517</f>
        <v>0</v>
      </c>
      <c r="AI517" s="66" t="str">
        <f aca="false">IF(OR('Vstupní data'!T517&gt;0,'Vstupní data'!U517&gt;0),VLOOKUP(I517,'Pril3-drev'!$H$5:$J$83,3,0),"")</f>
        <v/>
      </c>
      <c r="AJ517" s="66" t="n">
        <f aca="false">IF('Vstupní data'!V517="prostokořenný",0,IF('Vstupní data'!V517="krytokořenný","k",IF('Vstupní data'!V517="poloodrostky nebo odrostky, prostokořenné i krytokořenné","po",0)))</f>
        <v>0</v>
      </c>
      <c r="AK517" s="66" t="n">
        <f aca="false">IF(OR('Vstupní data'!T517&gt;0,'Vstupní data'!U517&gt;0),IF(AJ517="k",0.9*VLOOKUP(AI517,'ha-pocty-vyhl'!$A$5:$B$20,2,0),IF(AJ517="po",0.8*VLOOKUP(AI517,'ha-pocty-vyhl'!$A$5:$B$20,2,0),VLOOKUP(AI517,'ha-pocty-vyhl'!$A$5:$B$20,2,0))),0)</f>
        <v>0</v>
      </c>
      <c r="AL517" s="66" t="n">
        <f aca="false">IF(OR('Vstupní data'!T517&gt;0,'Vstupní data'!U517&gt;0),'Vstupní data'!K517*'Vstupní data'!M517/100,0)</f>
        <v>0</v>
      </c>
      <c r="AM517" s="66" t="n">
        <f aca="false">IF(OR('Vstupní data'!T517&gt;0,'Vstupní data'!U517&gt;0),IF('Vstupní data'!T517&gt;0,'Vstupní data'!T517,ROUND(10*'Vstupní data'!U517/AK517,0)),0)</f>
        <v>0</v>
      </c>
      <c r="AN517" s="69" t="n">
        <f aca="false">IF('Vstupní data'!T517&gt;0,   IF('Vstupní data'!T517&lt;=AL517,'Vstupní data'!T517,AL517),   IF(AM517&lt;AL517,AM517,AL517))</f>
        <v>0</v>
      </c>
      <c r="AO517" s="69" t="n">
        <f aca="false">'Vstupní data'!X517</f>
        <v>0</v>
      </c>
      <c r="AP517" s="66" t="n">
        <f aca="false">IF(OR('Vstupní data'!T517&gt;0,'Vstupní data'!U517&gt;0),IF(I517&lt;&gt;0,VLOOKUP(I517,'Pril3-drev'!$H$5:$I$83,2,0),0),0)</f>
        <v>0</v>
      </c>
      <c r="AQ517" s="66" t="n">
        <f aca="false">'Vstupní data'!Y517</f>
        <v>0</v>
      </c>
      <c r="AR517" s="66" t="str">
        <f aca="false">IF(AC517&gt;5,   IF('Vstupní data'!Y517&gt;0,   VLOOKUP(VLOOKUP(CONCATENATE(VLOOKUP(I517,'Pril3-drev'!$H$4:$L$83,5,0),AC517),'Pril3-drev'!$Q$4:$R$2803,2,0),'AVB-BS'!$C$5:$S$29 ,LOOKUP(AQ517,'AVB-BS'!$D$3:$S$3,'AVB-BS'!$D$1:$S$1) ,0 )   ,   IF('Vstupní data'!Z517&gt;0,'Vstupní data'!Z517,0)) , "")</f>
        <v/>
      </c>
      <c r="AS517" s="70" t="str">
        <f aca="false">IF(AC517&gt;5,VLOOKUP(CONCATENATE(AP517,AR517),'Pril1-THLPa'!$H$6:$N$96,4,0),"")</f>
        <v/>
      </c>
      <c r="AT517" s="70" t="str">
        <f aca="false">IF(AC517&gt;5,VLOOKUP(CONCATENATE(AP517,AR517),'Pril1-THLPa'!$H$6:$N$96,5,0),"")</f>
        <v/>
      </c>
      <c r="AU517" s="70" t="str">
        <f aca="false">IF(AC517&gt;5,VLOOKUP(CONCATENATE(AP517,AR517),'Pril1-THLPa'!$H$6:$N$96,6,0),"")</f>
        <v/>
      </c>
      <c r="AV517" s="70" t="str">
        <f aca="false">IF(AC517&gt;5,VLOOKUP(CONCATENATE(AP517,AR517),'Pril1-THLPa'!$H$6:$N$96,7,0),"")</f>
        <v/>
      </c>
      <c r="AW517" s="70" t="str">
        <f aca="false">IF(AC517&gt;5,VLOOKUP(CONCATENATE(AP517,AR517),'Pril1-THLPa'!$H$6:$O$96,8,0),"")</f>
        <v/>
      </c>
      <c r="AX517" s="66" t="n">
        <f aca="false">IF(AC517&gt;0,IF(AND(AC517&gt;0,AC517&lt;=5),VLOOKUP(AP517,'Pril1-THLPa'!$A$6:$F$18,LOOKUP(AC517,'Pril1-THLPa'!$B$5:$F$5,'Pril1-THLPa'!$B$4:$F$4),0),AS517+AT517*(AC517-5)+AU517*POWER(AC517-5,2)+AV517*POWER(AC517-5,3)+AW517*POWER(AC517-5,4)),0)</f>
        <v>0</v>
      </c>
      <c r="AY517" s="71"/>
      <c r="AZ517" s="66" t="n">
        <f aca="false">'Vstupní data'!AA517</f>
        <v>0</v>
      </c>
      <c r="BA517" s="66" t="n">
        <f aca="false">IF(OR('Vstupní data'!T517&gt;0,'Vstupní data'!U517&gt;0),IF(AC517&lt;&gt;"",AX517*AO517/10*(100+AZ517)/100,0),0)</f>
        <v>0</v>
      </c>
      <c r="BB517" s="67" t="n">
        <f aca="false">IF(AC517&lt;&gt;"",ROUND(BA517*AN517,0),0)</f>
        <v>0</v>
      </c>
      <c r="BC517" s="68" t="str">
        <f aca="false">IF(AE517&gt;0,BB517/AE517,"")</f>
        <v/>
      </c>
      <c r="BD517" s="66" t="n">
        <f aca="false">'Vstupní data'!AE517</f>
        <v>0</v>
      </c>
      <c r="BF517" s="66" t="n">
        <f aca="false">'Vstupní data'!AC517</f>
        <v>0</v>
      </c>
      <c r="BH517" s="66" t="n">
        <f aca="false">'Vstupní data'!AD517</f>
        <v>0</v>
      </c>
      <c r="BI517" s="66" t="n">
        <f aca="false">'Vstupní data'!AF517</f>
        <v>0</v>
      </c>
      <c r="BJ517" s="69" t="n">
        <f aca="false">'Vstupní data'!AG517</f>
        <v>0</v>
      </c>
      <c r="BK517" s="69" t="n">
        <f aca="false">IF(BF517&lt;&gt;0,VLOOKUP(I517,'Pril3-drev'!$H$5:$I$83,2,0),0)</f>
        <v>0</v>
      </c>
      <c r="BL517" s="69" t="n">
        <f aca="false">IF(BF517&lt;&gt;0,VLOOKUP(BK517,'Pril3-drev'!$A$5:$C$17,3,0),0)</f>
        <v>0</v>
      </c>
      <c r="BM517" s="69" t="n">
        <f aca="false">'Vstupní data'!AH517</f>
        <v>0</v>
      </c>
      <c r="BN517" s="69" t="n">
        <f aca="false">IF('Vstupní data'!AH517&gt;0,   VLOOKUP(VLOOKUP(CONCATENATE(VLOOKUP(I517,'Pril3-drev'!$H$4:$L$83,5,0),BD517),'Pril3-drev'!$Q$4:$R$2803,2,0),'AVB-BS'!$C$5:$S$29 ,LOOKUP(BM517,'AVB-BS'!$D$3:$S$3,'AVB-BS'!$D$1:$S$1) ,0 )   ,   IF('Vstupní data'!AI517&gt;0,'Vstupní data'!AI517,0))</f>
        <v>0</v>
      </c>
      <c r="BO517" s="69" t="str">
        <f aca="false">IF(BX517&gt;5,VLOOKUP(CONCATENATE(BK517,BN517),'Pril1-THLPa'!$H$6:$N$96,4,0),"")</f>
        <v/>
      </c>
      <c r="BP517" s="69" t="str">
        <f aca="false">IF(BX517&gt;5,VLOOKUP(CONCATENATE(BK517,BN517),'Pril1-THLPa'!$H$6:$N$96,5,0),"")</f>
        <v/>
      </c>
      <c r="BQ517" s="69" t="str">
        <f aca="false">IF(BX517&gt;5,VLOOKUP(CONCATENATE(BK517,BN517),'Pril1-THLPa'!$H$6:$N$96,6,0),"")</f>
        <v/>
      </c>
      <c r="BR517" s="69" t="str">
        <f aca="false">IF(BX517&gt;5,VLOOKUP(CONCATENATE(BK517,BN517),'Pril1-THLPa'!$H$6:$N$96,7,0),"")</f>
        <v/>
      </c>
      <c r="BS517" s="69" t="str">
        <f aca="false">IF(BX517&gt;5,VLOOKUP(CONCATENATE(BK517,BN517),'Pril1-THLPa'!$H$6:$O$96,8,0),"")</f>
        <v/>
      </c>
      <c r="BT517" s="69" t="str">
        <f aca="false">IF(BF517&gt;0, IF(BK517="smrk",  VLOOKUP(VLOOKUP(BD517,'Pril9-K3'!$L$8:$M$207,2,0),'Pril9-K3'!$A$8:$J$16,LOOKUP(BN517,'Pril9-K3'!$A$7:$J$7,'Pril9-K3'!$A$5:$J$5),0), IF(AND(BK517&lt;&gt;"smrk",'Vstupní data'!AK517&lt;&gt;""),'Vstupní data'!AK517,   VLOOKUP(VLOOKUP(BD517,'Pril9-K3'!$L$8:$M$207,2,0),'Pril9-K3'!$A$8:$J$16,LOOKUP(BN517,'Pril9-K3'!$A$7:$J$7,'Pril9-K3'!$A$5:$J$5),0)   )),   "")</f>
        <v/>
      </c>
      <c r="BV517" s="69" t="n">
        <f aca="false">'Vstupní data'!AJ517</f>
        <v>0</v>
      </c>
      <c r="BW517" s="69" t="n">
        <f aca="false">IF(BF517&gt;0,IF(J517&gt;0,J517,K517*H517/100),0)</f>
        <v>0</v>
      </c>
      <c r="BX517" s="69" t="n">
        <f aca="false">IF(BF517&gt;0,IF(BJ517&gt;BL517,BL517,BJ517),0)</f>
        <v>0</v>
      </c>
      <c r="BY517" s="69" t="n">
        <f aca="false">IF(BD517=0,0,IF(AND(BX517&gt;0,BX517&lt;=5),  IF(AND(BX517&gt;0,BX517&lt;=5),VLOOKUP(BK517,'Pril1-THLPa'!$A$6:$F$18,IF(AND(BX517&gt;0,BX517&lt;=5),LOOKUP(BX517,'Pril1-THLPa'!$B$5:$F$5,'Pril1-THLPa'!$B$4:$F$4),""),0),""),  IF(BX517&gt;5,BO517+BP517*(BX517-5)+BQ517*POWER(BX517-5,2)+BR517*POWER(BX517-5,3)+BS517*POWER(BX517-5,4),"")))</f>
        <v>0</v>
      </c>
      <c r="BZ517" s="69" t="n">
        <f aca="false">IF(BY517&gt;0,BY517*BI517/10*BW517*(100+BV517)/100,0)</f>
        <v>0</v>
      </c>
      <c r="CA517" s="69" t="n">
        <f aca="false">IF(BD517&gt;0,BX517-IF(BD517&gt;BX517,BX517,BD517),0)</f>
        <v>0</v>
      </c>
      <c r="CB517" s="69" t="n">
        <f aca="false">POWER(1.01,CA517)</f>
        <v>1</v>
      </c>
      <c r="CC517" s="69" t="n">
        <f aca="false">IF(BF517&gt;0,IF(BF517&gt;BH517,1,BF517/BH517),0)</f>
        <v>0</v>
      </c>
      <c r="CD517" s="72" t="n">
        <f aca="false">IF(BD517=0,0,IF(BF517&gt;0,ROUND(IF(CB517&lt;&gt;0,BZ517*BT517*1/CB517*CC517,0),0),0))</f>
        <v>0</v>
      </c>
      <c r="CE517" s="73" t="str">
        <f aca="false">IF(BF517&gt;0,IF(BF517&gt;BH517,CD517/BF517,CD517/BH517),"")</f>
        <v/>
      </c>
      <c r="CF517" s="69" t="n">
        <f aca="false">'Vstupní data'!AM517</f>
        <v>0</v>
      </c>
      <c r="CG517" s="69" t="n">
        <f aca="false">'Vstupní data'!AN517</f>
        <v>0</v>
      </c>
      <c r="CH517" s="69" t="n">
        <f aca="false">'Vstupní data'!AO517</f>
        <v>0</v>
      </c>
      <c r="CI517" s="69" t="n">
        <f aca="false">'Vstupní data'!AP517</f>
        <v>0</v>
      </c>
      <c r="CJ517" s="72" t="n">
        <f aca="false">ROUND(CH517*CI517,0)</f>
        <v>0</v>
      </c>
      <c r="CK517" s="74" t="str">
        <f aca="false">IF(OR(AA517&gt;0,BB517&gt;0,CD517&gt;0,CJ517&gt;0),AA517+BB517+CD517+CJ517,"")</f>
        <v/>
      </c>
    </row>
    <row r="518" customFormat="false" ht="12.8" hidden="false" customHeight="false" outlineLevel="0" collapsed="false">
      <c r="A518" s="66" t="n">
        <f aca="false">'Vstupní data'!A518</f>
        <v>0</v>
      </c>
      <c r="F518" s="66" t="str">
        <f aca="false">CONCATENATE('Vstupní data'!F518,'Vstupní data'!G518,'Vstupní data'!H518,'Vstupní data'!I518)</f>
        <v/>
      </c>
      <c r="G518" s="66"/>
      <c r="H518" s="66" t="n">
        <f aca="false">'Vstupní data'!K518</f>
        <v>0</v>
      </c>
      <c r="I518" s="66" t="n">
        <f aca="false">'Vstupní data'!L518</f>
        <v>0</v>
      </c>
      <c r="J518" s="66" t="n">
        <f aca="false">'Vstupní data'!K518*'Vstupní data'!M518/100</f>
        <v>0</v>
      </c>
      <c r="L518" s="66" t="n">
        <f aca="false">IF('Vstupní data'!N518="prostokořenný",0,IF('Vstupní data'!N518="krytokořenný","k",IF('Vstupní data'!N518="poloodrostky nebo odrostky, prostokořenné i krytokořenné","po",0)))</f>
        <v>0</v>
      </c>
      <c r="N518" s="66"/>
      <c r="O518" s="66" t="n">
        <f aca="false">'Vstupní data'!O518</f>
        <v>0</v>
      </c>
      <c r="P518" s="66" t="n">
        <f aca="false">IF(O518&gt;0,VLOOKUP(CONCATENATE(VLOOKUP(I518,'Pril3-drev'!$H$5:$K$83,4,0),"-",'Vstupní data'!R518),K2!$C$15:$D$23,2,0),0)</f>
        <v>0</v>
      </c>
      <c r="Q518" s="66" t="n">
        <f aca="false">IF(O518&gt;0,VLOOKUP(I518,'Pril3-drev'!$H$5:$I$83,2,0),0)</f>
        <v>0</v>
      </c>
      <c r="R518" s="66" t="n">
        <f aca="false">IF(Q518&gt;0,VLOOKUP(Q518,'Pril6-okus'!$A$5:$B$17,2,0),0)</f>
        <v>0</v>
      </c>
      <c r="S518" s="66" t="n">
        <f aca="false">IF(O518&gt;0,VLOOKUP(I518,'Pril3-drev'!$H$5:$J$83,3,0),0)</f>
        <v>0</v>
      </c>
      <c r="T518" s="66" t="str">
        <f aca="false">IF(O518&gt;0,IF(L518="k",0.9*VLOOKUP(S518,'ha-pocty-vyhl'!$A$5:$B$20,2,0),IF(L518="po",0.8*VLOOKUP(S518,'ha-pocty-vyhl'!$A$5:$B$20,2,0),VLOOKUP(S518,'ha-pocty-vyhl'!$A$5:$B$20,2,0))),"")</f>
        <v/>
      </c>
      <c r="U518" s="66" t="n">
        <f aca="false">'Vstupní data'!P518</f>
        <v>0</v>
      </c>
      <c r="V518" s="66" t="n">
        <f aca="false">IF(O518&gt;0,1.3*T518*1000*Z518/10000,0)</f>
        <v>0</v>
      </c>
      <c r="W518" s="66" t="n">
        <f aca="false">IF(O518&gt;0,1.3*T518*1000*Z518/10000,0)</f>
        <v>0</v>
      </c>
      <c r="X518" s="66" t="n">
        <f aca="false">IF(O518&gt;0,IF(O518&gt;V518,V518,O518),0)</f>
        <v>0</v>
      </c>
      <c r="Y518" s="66" t="n">
        <f aca="false">IF(O518&gt;0,IF(IF(U518&gt;W518,W518,U518)&lt;X518,W518,IF(U518&gt;W518,W518,U518)),0)</f>
        <v>0</v>
      </c>
      <c r="Z518" s="66" t="n">
        <f aca="false">IF(O518&gt;0,IF(J518&gt;0,J518,K518*H518/100),0)</f>
        <v>0</v>
      </c>
      <c r="AA518" s="67" t="n">
        <f aca="false">IF(O518&gt;0,CEILING(R518*P518*X518/Y518*Z518,1),0)</f>
        <v>0</v>
      </c>
      <c r="AB518" s="68" t="n">
        <f aca="false">IF(O518&gt;0,AA518/O518,0)</f>
        <v>0</v>
      </c>
      <c r="AC518" s="66" t="n">
        <f aca="false">'Vstupní data'!W518</f>
        <v>0</v>
      </c>
      <c r="AI518" s="66" t="str">
        <f aca="false">IF(OR('Vstupní data'!T518&gt;0,'Vstupní data'!U518&gt;0),VLOOKUP(I518,'Pril3-drev'!$H$5:$J$83,3,0),"")</f>
        <v/>
      </c>
      <c r="AJ518" s="66" t="n">
        <f aca="false">IF('Vstupní data'!V518="prostokořenný",0,IF('Vstupní data'!V518="krytokořenný","k",IF('Vstupní data'!V518="poloodrostky nebo odrostky, prostokořenné i krytokořenné","po",0)))</f>
        <v>0</v>
      </c>
      <c r="AK518" s="66" t="n">
        <f aca="false">IF(OR('Vstupní data'!T518&gt;0,'Vstupní data'!U518&gt;0),IF(AJ518="k",0.9*VLOOKUP(AI518,'ha-pocty-vyhl'!$A$5:$B$20,2,0),IF(AJ518="po",0.8*VLOOKUP(AI518,'ha-pocty-vyhl'!$A$5:$B$20,2,0),VLOOKUP(AI518,'ha-pocty-vyhl'!$A$5:$B$20,2,0))),0)</f>
        <v>0</v>
      </c>
      <c r="AL518" s="66" t="n">
        <f aca="false">IF(OR('Vstupní data'!T518&gt;0,'Vstupní data'!U518&gt;0),'Vstupní data'!K518*'Vstupní data'!M518/100,0)</f>
        <v>0</v>
      </c>
      <c r="AM518" s="66" t="n">
        <f aca="false">IF(OR('Vstupní data'!T518&gt;0,'Vstupní data'!U518&gt;0),IF('Vstupní data'!T518&gt;0,'Vstupní data'!T518,ROUND(10*'Vstupní data'!U518/AK518,0)),0)</f>
        <v>0</v>
      </c>
      <c r="AN518" s="69" t="n">
        <f aca="false">IF('Vstupní data'!T518&gt;0,   IF('Vstupní data'!T518&lt;=AL518,'Vstupní data'!T518,AL518),   IF(AM518&lt;AL518,AM518,AL518))</f>
        <v>0</v>
      </c>
      <c r="AO518" s="69" t="n">
        <f aca="false">'Vstupní data'!X518</f>
        <v>0</v>
      </c>
      <c r="AP518" s="66" t="n">
        <f aca="false">IF(OR('Vstupní data'!T518&gt;0,'Vstupní data'!U518&gt;0),IF(I518&lt;&gt;0,VLOOKUP(I518,'Pril3-drev'!$H$5:$I$83,2,0),0),0)</f>
        <v>0</v>
      </c>
      <c r="AQ518" s="66" t="n">
        <f aca="false">'Vstupní data'!Y518</f>
        <v>0</v>
      </c>
      <c r="AR518" s="66" t="str">
        <f aca="false">IF(AC518&gt;5,   IF('Vstupní data'!Y518&gt;0,   VLOOKUP(VLOOKUP(CONCATENATE(VLOOKUP(I518,'Pril3-drev'!$H$4:$L$83,5,0),AC518),'Pril3-drev'!$Q$4:$R$2803,2,0),'AVB-BS'!$C$5:$S$29 ,LOOKUP(AQ518,'AVB-BS'!$D$3:$S$3,'AVB-BS'!$D$1:$S$1) ,0 )   ,   IF('Vstupní data'!Z518&gt;0,'Vstupní data'!Z518,0)) , "")</f>
        <v/>
      </c>
      <c r="AS518" s="70" t="str">
        <f aca="false">IF(AC518&gt;5,VLOOKUP(CONCATENATE(AP518,AR518),'Pril1-THLPa'!$H$6:$N$96,4,0),"")</f>
        <v/>
      </c>
      <c r="AT518" s="70" t="str">
        <f aca="false">IF(AC518&gt;5,VLOOKUP(CONCATENATE(AP518,AR518),'Pril1-THLPa'!$H$6:$N$96,5,0),"")</f>
        <v/>
      </c>
      <c r="AU518" s="70" t="str">
        <f aca="false">IF(AC518&gt;5,VLOOKUP(CONCATENATE(AP518,AR518),'Pril1-THLPa'!$H$6:$N$96,6,0),"")</f>
        <v/>
      </c>
      <c r="AV518" s="70" t="str">
        <f aca="false">IF(AC518&gt;5,VLOOKUP(CONCATENATE(AP518,AR518),'Pril1-THLPa'!$H$6:$N$96,7,0),"")</f>
        <v/>
      </c>
      <c r="AW518" s="70" t="str">
        <f aca="false">IF(AC518&gt;5,VLOOKUP(CONCATENATE(AP518,AR518),'Pril1-THLPa'!$H$6:$O$96,8,0),"")</f>
        <v/>
      </c>
      <c r="AX518" s="66" t="n">
        <f aca="false">IF(AC518&gt;0,IF(AND(AC518&gt;0,AC518&lt;=5),VLOOKUP(AP518,'Pril1-THLPa'!$A$6:$F$18,LOOKUP(AC518,'Pril1-THLPa'!$B$5:$F$5,'Pril1-THLPa'!$B$4:$F$4),0),AS518+AT518*(AC518-5)+AU518*POWER(AC518-5,2)+AV518*POWER(AC518-5,3)+AW518*POWER(AC518-5,4)),0)</f>
        <v>0</v>
      </c>
      <c r="AY518" s="71"/>
      <c r="AZ518" s="66" t="n">
        <f aca="false">'Vstupní data'!AA518</f>
        <v>0</v>
      </c>
      <c r="BA518" s="66" t="n">
        <f aca="false">IF(OR('Vstupní data'!T518&gt;0,'Vstupní data'!U518&gt;0),IF(AC518&lt;&gt;"",AX518*AO518/10*(100+AZ518)/100,0),0)</f>
        <v>0</v>
      </c>
      <c r="BB518" s="67" t="n">
        <f aca="false">IF(AC518&lt;&gt;"",ROUND(BA518*AN518,0),0)</f>
        <v>0</v>
      </c>
      <c r="BC518" s="68" t="str">
        <f aca="false">IF(AE518&gt;0,BB518/AE518,"")</f>
        <v/>
      </c>
      <c r="BD518" s="66" t="n">
        <f aca="false">'Vstupní data'!AE518</f>
        <v>0</v>
      </c>
      <c r="BF518" s="66" t="n">
        <f aca="false">'Vstupní data'!AC518</f>
        <v>0</v>
      </c>
      <c r="BH518" s="66" t="n">
        <f aca="false">'Vstupní data'!AD518</f>
        <v>0</v>
      </c>
      <c r="BI518" s="66" t="n">
        <f aca="false">'Vstupní data'!AF518</f>
        <v>0</v>
      </c>
      <c r="BJ518" s="69" t="n">
        <f aca="false">'Vstupní data'!AG518</f>
        <v>0</v>
      </c>
      <c r="BK518" s="69" t="n">
        <f aca="false">IF(BF518&lt;&gt;0,VLOOKUP(I518,'Pril3-drev'!$H$5:$I$83,2,0),0)</f>
        <v>0</v>
      </c>
      <c r="BL518" s="69" t="n">
        <f aca="false">IF(BF518&lt;&gt;0,VLOOKUP(BK518,'Pril3-drev'!$A$5:$C$17,3,0),0)</f>
        <v>0</v>
      </c>
      <c r="BM518" s="69" t="n">
        <f aca="false">'Vstupní data'!AH518</f>
        <v>0</v>
      </c>
      <c r="BN518" s="69" t="n">
        <f aca="false">IF('Vstupní data'!AH518&gt;0,   VLOOKUP(VLOOKUP(CONCATENATE(VLOOKUP(I518,'Pril3-drev'!$H$4:$L$83,5,0),BD518),'Pril3-drev'!$Q$4:$R$2803,2,0),'AVB-BS'!$C$5:$S$29 ,LOOKUP(BM518,'AVB-BS'!$D$3:$S$3,'AVB-BS'!$D$1:$S$1) ,0 )   ,   IF('Vstupní data'!AI518&gt;0,'Vstupní data'!AI518,0))</f>
        <v>0</v>
      </c>
      <c r="BO518" s="69" t="str">
        <f aca="false">IF(BX518&gt;5,VLOOKUP(CONCATENATE(BK518,BN518),'Pril1-THLPa'!$H$6:$N$96,4,0),"")</f>
        <v/>
      </c>
      <c r="BP518" s="69" t="str">
        <f aca="false">IF(BX518&gt;5,VLOOKUP(CONCATENATE(BK518,BN518),'Pril1-THLPa'!$H$6:$N$96,5,0),"")</f>
        <v/>
      </c>
      <c r="BQ518" s="69" t="str">
        <f aca="false">IF(BX518&gt;5,VLOOKUP(CONCATENATE(BK518,BN518),'Pril1-THLPa'!$H$6:$N$96,6,0),"")</f>
        <v/>
      </c>
      <c r="BR518" s="69" t="str">
        <f aca="false">IF(BX518&gt;5,VLOOKUP(CONCATENATE(BK518,BN518),'Pril1-THLPa'!$H$6:$N$96,7,0),"")</f>
        <v/>
      </c>
      <c r="BS518" s="69" t="str">
        <f aca="false">IF(BX518&gt;5,VLOOKUP(CONCATENATE(BK518,BN518),'Pril1-THLPa'!$H$6:$O$96,8,0),"")</f>
        <v/>
      </c>
      <c r="BT518" s="69" t="str">
        <f aca="false">IF(BF518&gt;0, IF(BK518="smrk",  VLOOKUP(VLOOKUP(BD518,'Pril9-K3'!$L$8:$M$207,2,0),'Pril9-K3'!$A$8:$J$16,LOOKUP(BN518,'Pril9-K3'!$A$7:$J$7,'Pril9-K3'!$A$5:$J$5),0), IF(AND(BK518&lt;&gt;"smrk",'Vstupní data'!AK518&lt;&gt;""),'Vstupní data'!AK518,   VLOOKUP(VLOOKUP(BD518,'Pril9-K3'!$L$8:$M$207,2,0),'Pril9-K3'!$A$8:$J$16,LOOKUP(BN518,'Pril9-K3'!$A$7:$J$7,'Pril9-K3'!$A$5:$J$5),0)   )),   "")</f>
        <v/>
      </c>
      <c r="BV518" s="69" t="n">
        <f aca="false">'Vstupní data'!AJ518</f>
        <v>0</v>
      </c>
      <c r="BW518" s="69" t="n">
        <f aca="false">IF(BF518&gt;0,IF(J518&gt;0,J518,K518*H518/100),0)</f>
        <v>0</v>
      </c>
      <c r="BX518" s="69" t="n">
        <f aca="false">IF(BF518&gt;0,IF(BJ518&gt;BL518,BL518,BJ518),0)</f>
        <v>0</v>
      </c>
      <c r="BY518" s="69" t="n">
        <f aca="false">IF(BD518=0,0,IF(AND(BX518&gt;0,BX518&lt;=5),  IF(AND(BX518&gt;0,BX518&lt;=5),VLOOKUP(BK518,'Pril1-THLPa'!$A$6:$F$18,IF(AND(BX518&gt;0,BX518&lt;=5),LOOKUP(BX518,'Pril1-THLPa'!$B$5:$F$5,'Pril1-THLPa'!$B$4:$F$4),""),0),""),  IF(BX518&gt;5,BO518+BP518*(BX518-5)+BQ518*POWER(BX518-5,2)+BR518*POWER(BX518-5,3)+BS518*POWER(BX518-5,4),"")))</f>
        <v>0</v>
      </c>
      <c r="BZ518" s="69" t="n">
        <f aca="false">IF(BY518&gt;0,BY518*BI518/10*BW518*(100+BV518)/100,0)</f>
        <v>0</v>
      </c>
      <c r="CA518" s="69" t="n">
        <f aca="false">IF(BD518&gt;0,BX518-IF(BD518&gt;BX518,BX518,BD518),0)</f>
        <v>0</v>
      </c>
      <c r="CB518" s="69" t="n">
        <f aca="false">POWER(1.01,CA518)</f>
        <v>1</v>
      </c>
      <c r="CC518" s="69" t="n">
        <f aca="false">IF(BF518&gt;0,IF(BF518&gt;BH518,1,BF518/BH518),0)</f>
        <v>0</v>
      </c>
      <c r="CD518" s="72" t="n">
        <f aca="false">IF(BD518=0,0,IF(BF518&gt;0,ROUND(IF(CB518&lt;&gt;0,BZ518*BT518*1/CB518*CC518,0),0),0))</f>
        <v>0</v>
      </c>
      <c r="CE518" s="73" t="str">
        <f aca="false">IF(BF518&gt;0,IF(BF518&gt;BH518,CD518/BF518,CD518/BH518),"")</f>
        <v/>
      </c>
      <c r="CF518" s="69" t="n">
        <f aca="false">'Vstupní data'!AM518</f>
        <v>0</v>
      </c>
      <c r="CG518" s="69" t="n">
        <f aca="false">'Vstupní data'!AN518</f>
        <v>0</v>
      </c>
      <c r="CH518" s="69" t="n">
        <f aca="false">'Vstupní data'!AO518</f>
        <v>0</v>
      </c>
      <c r="CI518" s="69" t="n">
        <f aca="false">'Vstupní data'!AP518</f>
        <v>0</v>
      </c>
      <c r="CJ518" s="72" t="n">
        <f aca="false">ROUND(CH518*CI518,0)</f>
        <v>0</v>
      </c>
      <c r="CK518" s="74" t="str">
        <f aca="false">IF(OR(AA518&gt;0,BB518&gt;0,CD518&gt;0,CJ518&gt;0),AA518+BB518+CD518+CJ518,"")</f>
        <v/>
      </c>
    </row>
    <row r="519" customFormat="false" ht="12.8" hidden="false" customHeight="false" outlineLevel="0" collapsed="false">
      <c r="A519" s="66" t="n">
        <f aca="false">'Vstupní data'!A519</f>
        <v>0</v>
      </c>
      <c r="F519" s="66" t="str">
        <f aca="false">CONCATENATE('Vstupní data'!F519,'Vstupní data'!G519,'Vstupní data'!H519,'Vstupní data'!I519)</f>
        <v/>
      </c>
      <c r="G519" s="66"/>
      <c r="H519" s="66" t="n">
        <f aca="false">'Vstupní data'!K519</f>
        <v>0</v>
      </c>
      <c r="I519" s="66" t="n">
        <f aca="false">'Vstupní data'!L519</f>
        <v>0</v>
      </c>
      <c r="J519" s="66" t="n">
        <f aca="false">'Vstupní data'!K519*'Vstupní data'!M519/100</f>
        <v>0</v>
      </c>
      <c r="L519" s="66" t="n">
        <f aca="false">IF('Vstupní data'!N519="prostokořenný",0,IF('Vstupní data'!N519="krytokořenný","k",IF('Vstupní data'!N519="poloodrostky nebo odrostky, prostokořenné i krytokořenné","po",0)))</f>
        <v>0</v>
      </c>
      <c r="N519" s="66"/>
      <c r="O519" s="66" t="n">
        <f aca="false">'Vstupní data'!O519</f>
        <v>0</v>
      </c>
      <c r="P519" s="66" t="n">
        <f aca="false">IF(O519&gt;0,VLOOKUP(CONCATENATE(VLOOKUP(I519,'Pril3-drev'!$H$5:$K$83,4,0),"-",'Vstupní data'!R519),K2!$C$15:$D$23,2,0),0)</f>
        <v>0</v>
      </c>
      <c r="Q519" s="66" t="n">
        <f aca="false">IF(O519&gt;0,VLOOKUP(I519,'Pril3-drev'!$H$5:$I$83,2,0),0)</f>
        <v>0</v>
      </c>
      <c r="R519" s="66" t="n">
        <f aca="false">IF(Q519&gt;0,VLOOKUP(Q519,'Pril6-okus'!$A$5:$B$17,2,0),0)</f>
        <v>0</v>
      </c>
      <c r="S519" s="66" t="n">
        <f aca="false">IF(O519&gt;0,VLOOKUP(I519,'Pril3-drev'!$H$5:$J$83,3,0),0)</f>
        <v>0</v>
      </c>
      <c r="T519" s="66" t="str">
        <f aca="false">IF(O519&gt;0,IF(L519="k",0.9*VLOOKUP(S519,'ha-pocty-vyhl'!$A$5:$B$20,2,0),IF(L519="po",0.8*VLOOKUP(S519,'ha-pocty-vyhl'!$A$5:$B$20,2,0),VLOOKUP(S519,'ha-pocty-vyhl'!$A$5:$B$20,2,0))),"")</f>
        <v/>
      </c>
      <c r="U519" s="66" t="n">
        <f aca="false">'Vstupní data'!P519</f>
        <v>0</v>
      </c>
      <c r="V519" s="66" t="n">
        <f aca="false">IF(O519&gt;0,1.3*T519*1000*Z519/10000,0)</f>
        <v>0</v>
      </c>
      <c r="W519" s="66" t="n">
        <f aca="false">IF(O519&gt;0,1.3*T519*1000*Z519/10000,0)</f>
        <v>0</v>
      </c>
      <c r="X519" s="66" t="n">
        <f aca="false">IF(O519&gt;0,IF(O519&gt;V519,V519,O519),0)</f>
        <v>0</v>
      </c>
      <c r="Y519" s="66" t="n">
        <f aca="false">IF(O519&gt;0,IF(IF(U519&gt;W519,W519,U519)&lt;X519,W519,IF(U519&gt;W519,W519,U519)),0)</f>
        <v>0</v>
      </c>
      <c r="Z519" s="66" t="n">
        <f aca="false">IF(O519&gt;0,IF(J519&gt;0,J519,K519*H519/100),0)</f>
        <v>0</v>
      </c>
      <c r="AA519" s="67" t="n">
        <f aca="false">IF(O519&gt;0,CEILING(R519*P519*X519/Y519*Z519,1),0)</f>
        <v>0</v>
      </c>
      <c r="AB519" s="68" t="n">
        <f aca="false">IF(O519&gt;0,AA519/O519,0)</f>
        <v>0</v>
      </c>
      <c r="AC519" s="66" t="n">
        <f aca="false">'Vstupní data'!W519</f>
        <v>0</v>
      </c>
      <c r="AI519" s="66" t="str">
        <f aca="false">IF(OR('Vstupní data'!T519&gt;0,'Vstupní data'!U519&gt;0),VLOOKUP(I519,'Pril3-drev'!$H$5:$J$83,3,0),"")</f>
        <v/>
      </c>
      <c r="AJ519" s="66" t="n">
        <f aca="false">IF('Vstupní data'!V519="prostokořenný",0,IF('Vstupní data'!V519="krytokořenný","k",IF('Vstupní data'!V519="poloodrostky nebo odrostky, prostokořenné i krytokořenné","po",0)))</f>
        <v>0</v>
      </c>
      <c r="AK519" s="66" t="n">
        <f aca="false">IF(OR('Vstupní data'!T519&gt;0,'Vstupní data'!U519&gt;0),IF(AJ519="k",0.9*VLOOKUP(AI519,'ha-pocty-vyhl'!$A$5:$B$20,2,0),IF(AJ519="po",0.8*VLOOKUP(AI519,'ha-pocty-vyhl'!$A$5:$B$20,2,0),VLOOKUP(AI519,'ha-pocty-vyhl'!$A$5:$B$20,2,0))),0)</f>
        <v>0</v>
      </c>
      <c r="AL519" s="66" t="n">
        <f aca="false">IF(OR('Vstupní data'!T519&gt;0,'Vstupní data'!U519&gt;0),'Vstupní data'!K519*'Vstupní data'!M519/100,0)</f>
        <v>0</v>
      </c>
      <c r="AM519" s="66" t="n">
        <f aca="false">IF(OR('Vstupní data'!T519&gt;0,'Vstupní data'!U519&gt;0),IF('Vstupní data'!T519&gt;0,'Vstupní data'!T519,ROUND(10*'Vstupní data'!U519/AK519,0)),0)</f>
        <v>0</v>
      </c>
      <c r="AN519" s="69" t="n">
        <f aca="false">IF('Vstupní data'!T519&gt;0,   IF('Vstupní data'!T519&lt;=AL519,'Vstupní data'!T519,AL519),   IF(AM519&lt;AL519,AM519,AL519))</f>
        <v>0</v>
      </c>
      <c r="AO519" s="69" t="n">
        <f aca="false">'Vstupní data'!X519</f>
        <v>0</v>
      </c>
      <c r="AP519" s="66" t="n">
        <f aca="false">IF(OR('Vstupní data'!T519&gt;0,'Vstupní data'!U519&gt;0),IF(I519&lt;&gt;0,VLOOKUP(I519,'Pril3-drev'!$H$5:$I$83,2,0),0),0)</f>
        <v>0</v>
      </c>
      <c r="AQ519" s="66" t="n">
        <f aca="false">'Vstupní data'!Y519</f>
        <v>0</v>
      </c>
      <c r="AR519" s="66" t="str">
        <f aca="false">IF(AC519&gt;5,   IF('Vstupní data'!Y519&gt;0,   VLOOKUP(VLOOKUP(CONCATENATE(VLOOKUP(I519,'Pril3-drev'!$H$4:$L$83,5,0),AC519),'Pril3-drev'!$Q$4:$R$2803,2,0),'AVB-BS'!$C$5:$S$29 ,LOOKUP(AQ519,'AVB-BS'!$D$3:$S$3,'AVB-BS'!$D$1:$S$1) ,0 )   ,   IF('Vstupní data'!Z519&gt;0,'Vstupní data'!Z519,0)) , "")</f>
        <v/>
      </c>
      <c r="AS519" s="70" t="str">
        <f aca="false">IF(AC519&gt;5,VLOOKUP(CONCATENATE(AP519,AR519),'Pril1-THLPa'!$H$6:$N$96,4,0),"")</f>
        <v/>
      </c>
      <c r="AT519" s="70" t="str">
        <f aca="false">IF(AC519&gt;5,VLOOKUP(CONCATENATE(AP519,AR519),'Pril1-THLPa'!$H$6:$N$96,5,0),"")</f>
        <v/>
      </c>
      <c r="AU519" s="70" t="str">
        <f aca="false">IF(AC519&gt;5,VLOOKUP(CONCATENATE(AP519,AR519),'Pril1-THLPa'!$H$6:$N$96,6,0),"")</f>
        <v/>
      </c>
      <c r="AV519" s="70" t="str">
        <f aca="false">IF(AC519&gt;5,VLOOKUP(CONCATENATE(AP519,AR519),'Pril1-THLPa'!$H$6:$N$96,7,0),"")</f>
        <v/>
      </c>
      <c r="AW519" s="70" t="str">
        <f aca="false">IF(AC519&gt;5,VLOOKUP(CONCATENATE(AP519,AR519),'Pril1-THLPa'!$H$6:$O$96,8,0),"")</f>
        <v/>
      </c>
      <c r="AX519" s="66" t="n">
        <f aca="false">IF(AC519&gt;0,IF(AND(AC519&gt;0,AC519&lt;=5),VLOOKUP(AP519,'Pril1-THLPa'!$A$6:$F$18,LOOKUP(AC519,'Pril1-THLPa'!$B$5:$F$5,'Pril1-THLPa'!$B$4:$F$4),0),AS519+AT519*(AC519-5)+AU519*POWER(AC519-5,2)+AV519*POWER(AC519-5,3)+AW519*POWER(AC519-5,4)),0)</f>
        <v>0</v>
      </c>
      <c r="AY519" s="71"/>
      <c r="AZ519" s="66" t="n">
        <f aca="false">'Vstupní data'!AA519</f>
        <v>0</v>
      </c>
      <c r="BA519" s="66" t="n">
        <f aca="false">IF(OR('Vstupní data'!T519&gt;0,'Vstupní data'!U519&gt;0),IF(AC519&lt;&gt;"",AX519*AO519/10*(100+AZ519)/100,0),0)</f>
        <v>0</v>
      </c>
      <c r="BB519" s="67" t="n">
        <f aca="false">IF(AC519&lt;&gt;"",ROUND(BA519*AN519,0),0)</f>
        <v>0</v>
      </c>
      <c r="BC519" s="68" t="str">
        <f aca="false">IF(AE519&gt;0,BB519/AE519,"")</f>
        <v/>
      </c>
      <c r="BD519" s="66" t="n">
        <f aca="false">'Vstupní data'!AE519</f>
        <v>0</v>
      </c>
      <c r="BF519" s="66" t="n">
        <f aca="false">'Vstupní data'!AC519</f>
        <v>0</v>
      </c>
      <c r="BH519" s="66" t="n">
        <f aca="false">'Vstupní data'!AD519</f>
        <v>0</v>
      </c>
      <c r="BI519" s="66" t="n">
        <f aca="false">'Vstupní data'!AF519</f>
        <v>0</v>
      </c>
      <c r="BJ519" s="69" t="n">
        <f aca="false">'Vstupní data'!AG519</f>
        <v>0</v>
      </c>
      <c r="BK519" s="69" t="n">
        <f aca="false">IF(BF519&lt;&gt;0,VLOOKUP(I519,'Pril3-drev'!$H$5:$I$83,2,0),0)</f>
        <v>0</v>
      </c>
      <c r="BL519" s="69" t="n">
        <f aca="false">IF(BF519&lt;&gt;0,VLOOKUP(BK519,'Pril3-drev'!$A$5:$C$17,3,0),0)</f>
        <v>0</v>
      </c>
      <c r="BM519" s="69" t="n">
        <f aca="false">'Vstupní data'!AH519</f>
        <v>0</v>
      </c>
      <c r="BN519" s="69" t="n">
        <f aca="false">IF('Vstupní data'!AH519&gt;0,   VLOOKUP(VLOOKUP(CONCATENATE(VLOOKUP(I519,'Pril3-drev'!$H$4:$L$83,5,0),BD519),'Pril3-drev'!$Q$4:$R$2803,2,0),'AVB-BS'!$C$5:$S$29 ,LOOKUP(BM519,'AVB-BS'!$D$3:$S$3,'AVB-BS'!$D$1:$S$1) ,0 )   ,   IF('Vstupní data'!AI519&gt;0,'Vstupní data'!AI519,0))</f>
        <v>0</v>
      </c>
      <c r="BO519" s="69" t="str">
        <f aca="false">IF(BX519&gt;5,VLOOKUP(CONCATENATE(BK519,BN519),'Pril1-THLPa'!$H$6:$N$96,4,0),"")</f>
        <v/>
      </c>
      <c r="BP519" s="69" t="str">
        <f aca="false">IF(BX519&gt;5,VLOOKUP(CONCATENATE(BK519,BN519),'Pril1-THLPa'!$H$6:$N$96,5,0),"")</f>
        <v/>
      </c>
      <c r="BQ519" s="69" t="str">
        <f aca="false">IF(BX519&gt;5,VLOOKUP(CONCATENATE(BK519,BN519),'Pril1-THLPa'!$H$6:$N$96,6,0),"")</f>
        <v/>
      </c>
      <c r="BR519" s="69" t="str">
        <f aca="false">IF(BX519&gt;5,VLOOKUP(CONCATENATE(BK519,BN519),'Pril1-THLPa'!$H$6:$N$96,7,0),"")</f>
        <v/>
      </c>
      <c r="BS519" s="69" t="str">
        <f aca="false">IF(BX519&gt;5,VLOOKUP(CONCATENATE(BK519,BN519),'Pril1-THLPa'!$H$6:$O$96,8,0),"")</f>
        <v/>
      </c>
      <c r="BT519" s="69" t="str">
        <f aca="false">IF(BF519&gt;0, IF(BK519="smrk",  VLOOKUP(VLOOKUP(BD519,'Pril9-K3'!$L$8:$M$207,2,0),'Pril9-K3'!$A$8:$J$16,LOOKUP(BN519,'Pril9-K3'!$A$7:$J$7,'Pril9-K3'!$A$5:$J$5),0), IF(AND(BK519&lt;&gt;"smrk",'Vstupní data'!AK519&lt;&gt;""),'Vstupní data'!AK519,   VLOOKUP(VLOOKUP(BD519,'Pril9-K3'!$L$8:$M$207,2,0),'Pril9-K3'!$A$8:$J$16,LOOKUP(BN519,'Pril9-K3'!$A$7:$J$7,'Pril9-K3'!$A$5:$J$5),0)   )),   "")</f>
        <v/>
      </c>
      <c r="BV519" s="69" t="n">
        <f aca="false">'Vstupní data'!AJ519</f>
        <v>0</v>
      </c>
      <c r="BW519" s="69" t="n">
        <f aca="false">IF(BF519&gt;0,IF(J519&gt;0,J519,K519*H519/100),0)</f>
        <v>0</v>
      </c>
      <c r="BX519" s="69" t="n">
        <f aca="false">IF(BF519&gt;0,IF(BJ519&gt;BL519,BL519,BJ519),0)</f>
        <v>0</v>
      </c>
      <c r="BY519" s="69" t="n">
        <f aca="false">IF(BD519=0,0,IF(AND(BX519&gt;0,BX519&lt;=5),  IF(AND(BX519&gt;0,BX519&lt;=5),VLOOKUP(BK519,'Pril1-THLPa'!$A$6:$F$18,IF(AND(BX519&gt;0,BX519&lt;=5),LOOKUP(BX519,'Pril1-THLPa'!$B$5:$F$5,'Pril1-THLPa'!$B$4:$F$4),""),0),""),  IF(BX519&gt;5,BO519+BP519*(BX519-5)+BQ519*POWER(BX519-5,2)+BR519*POWER(BX519-5,3)+BS519*POWER(BX519-5,4),"")))</f>
        <v>0</v>
      </c>
      <c r="BZ519" s="69" t="n">
        <f aca="false">IF(BY519&gt;0,BY519*BI519/10*BW519*(100+BV519)/100,0)</f>
        <v>0</v>
      </c>
      <c r="CA519" s="69" t="n">
        <f aca="false">IF(BD519&gt;0,BX519-IF(BD519&gt;BX519,BX519,BD519),0)</f>
        <v>0</v>
      </c>
      <c r="CB519" s="69" t="n">
        <f aca="false">POWER(1.01,CA519)</f>
        <v>1</v>
      </c>
      <c r="CC519" s="69" t="n">
        <f aca="false">IF(BF519&gt;0,IF(BF519&gt;BH519,1,BF519/BH519),0)</f>
        <v>0</v>
      </c>
      <c r="CD519" s="72" t="n">
        <f aca="false">IF(BD519=0,0,IF(BF519&gt;0,ROUND(IF(CB519&lt;&gt;0,BZ519*BT519*1/CB519*CC519,0),0),0))</f>
        <v>0</v>
      </c>
      <c r="CE519" s="73" t="str">
        <f aca="false">IF(BF519&gt;0,IF(BF519&gt;BH519,CD519/BF519,CD519/BH519),"")</f>
        <v/>
      </c>
      <c r="CF519" s="69" t="n">
        <f aca="false">'Vstupní data'!AM519</f>
        <v>0</v>
      </c>
      <c r="CG519" s="69" t="n">
        <f aca="false">'Vstupní data'!AN519</f>
        <v>0</v>
      </c>
      <c r="CH519" s="69" t="n">
        <f aca="false">'Vstupní data'!AO519</f>
        <v>0</v>
      </c>
      <c r="CI519" s="69" t="n">
        <f aca="false">'Vstupní data'!AP519</f>
        <v>0</v>
      </c>
      <c r="CJ519" s="72" t="n">
        <f aca="false">ROUND(CH519*CI519,0)</f>
        <v>0</v>
      </c>
      <c r="CK519" s="74" t="str">
        <f aca="false">IF(OR(AA519&gt;0,BB519&gt;0,CD519&gt;0,CJ519&gt;0),AA519+BB519+CD519+CJ519,"")</f>
        <v/>
      </c>
    </row>
    <row r="520" customFormat="false" ht="12.8" hidden="false" customHeight="false" outlineLevel="0" collapsed="false">
      <c r="A520" s="66" t="n">
        <f aca="false">'Vstupní data'!A520</f>
        <v>0</v>
      </c>
      <c r="F520" s="66" t="str">
        <f aca="false">CONCATENATE('Vstupní data'!F520,'Vstupní data'!G520,'Vstupní data'!H520,'Vstupní data'!I520)</f>
        <v/>
      </c>
      <c r="G520" s="66"/>
      <c r="H520" s="66" t="n">
        <f aca="false">'Vstupní data'!K520</f>
        <v>0</v>
      </c>
      <c r="I520" s="66" t="n">
        <f aca="false">'Vstupní data'!L520</f>
        <v>0</v>
      </c>
      <c r="J520" s="66" t="n">
        <f aca="false">'Vstupní data'!K520*'Vstupní data'!M520/100</f>
        <v>0</v>
      </c>
      <c r="L520" s="66" t="n">
        <f aca="false">IF('Vstupní data'!N520="prostokořenný",0,IF('Vstupní data'!N520="krytokořenný","k",IF('Vstupní data'!N520="poloodrostky nebo odrostky, prostokořenné i krytokořenné","po",0)))</f>
        <v>0</v>
      </c>
      <c r="N520" s="66"/>
      <c r="O520" s="66" t="n">
        <f aca="false">'Vstupní data'!O520</f>
        <v>0</v>
      </c>
      <c r="P520" s="66" t="n">
        <f aca="false">IF(O520&gt;0,VLOOKUP(CONCATENATE(VLOOKUP(I520,'Pril3-drev'!$H$5:$K$83,4,0),"-",'Vstupní data'!R520),K2!$C$15:$D$23,2,0),0)</f>
        <v>0</v>
      </c>
      <c r="Q520" s="66" t="n">
        <f aca="false">IF(O520&gt;0,VLOOKUP(I520,'Pril3-drev'!$H$5:$I$83,2,0),0)</f>
        <v>0</v>
      </c>
      <c r="R520" s="66" t="n">
        <f aca="false">IF(Q520&gt;0,VLOOKUP(Q520,'Pril6-okus'!$A$5:$B$17,2,0),0)</f>
        <v>0</v>
      </c>
      <c r="S520" s="66" t="n">
        <f aca="false">IF(O520&gt;0,VLOOKUP(I520,'Pril3-drev'!$H$5:$J$83,3,0),0)</f>
        <v>0</v>
      </c>
      <c r="T520" s="66" t="str">
        <f aca="false">IF(O520&gt;0,IF(L520="k",0.9*VLOOKUP(S520,'ha-pocty-vyhl'!$A$5:$B$20,2,0),IF(L520="po",0.8*VLOOKUP(S520,'ha-pocty-vyhl'!$A$5:$B$20,2,0),VLOOKUP(S520,'ha-pocty-vyhl'!$A$5:$B$20,2,0))),"")</f>
        <v/>
      </c>
      <c r="U520" s="66" t="n">
        <f aca="false">'Vstupní data'!P520</f>
        <v>0</v>
      </c>
      <c r="V520" s="66" t="n">
        <f aca="false">IF(O520&gt;0,1.3*T520*1000*Z520/10000,0)</f>
        <v>0</v>
      </c>
      <c r="W520" s="66" t="n">
        <f aca="false">IF(O520&gt;0,1.3*T520*1000*Z520/10000,0)</f>
        <v>0</v>
      </c>
      <c r="X520" s="66" t="n">
        <f aca="false">IF(O520&gt;0,IF(O520&gt;V520,V520,O520),0)</f>
        <v>0</v>
      </c>
      <c r="Y520" s="66" t="n">
        <f aca="false">IF(O520&gt;0,IF(IF(U520&gt;W520,W520,U520)&lt;X520,W520,IF(U520&gt;W520,W520,U520)),0)</f>
        <v>0</v>
      </c>
      <c r="Z520" s="66" t="n">
        <f aca="false">IF(O520&gt;0,IF(J520&gt;0,J520,K520*H520/100),0)</f>
        <v>0</v>
      </c>
      <c r="AA520" s="67" t="n">
        <f aca="false">IF(O520&gt;0,CEILING(R520*P520*X520/Y520*Z520,1),0)</f>
        <v>0</v>
      </c>
      <c r="AB520" s="68" t="n">
        <f aca="false">IF(O520&gt;0,AA520/O520,0)</f>
        <v>0</v>
      </c>
      <c r="AC520" s="66" t="n">
        <f aca="false">'Vstupní data'!W520</f>
        <v>0</v>
      </c>
      <c r="AI520" s="66" t="str">
        <f aca="false">IF(OR('Vstupní data'!T520&gt;0,'Vstupní data'!U520&gt;0),VLOOKUP(I520,'Pril3-drev'!$H$5:$J$83,3,0),"")</f>
        <v/>
      </c>
      <c r="AJ520" s="66" t="n">
        <f aca="false">IF('Vstupní data'!V520="prostokořenný",0,IF('Vstupní data'!V520="krytokořenný","k",IF('Vstupní data'!V520="poloodrostky nebo odrostky, prostokořenné i krytokořenné","po",0)))</f>
        <v>0</v>
      </c>
      <c r="AK520" s="66" t="n">
        <f aca="false">IF(OR('Vstupní data'!T520&gt;0,'Vstupní data'!U520&gt;0),IF(AJ520="k",0.9*VLOOKUP(AI520,'ha-pocty-vyhl'!$A$5:$B$20,2,0),IF(AJ520="po",0.8*VLOOKUP(AI520,'ha-pocty-vyhl'!$A$5:$B$20,2,0),VLOOKUP(AI520,'ha-pocty-vyhl'!$A$5:$B$20,2,0))),0)</f>
        <v>0</v>
      </c>
      <c r="AL520" s="66" t="n">
        <f aca="false">IF(OR('Vstupní data'!T520&gt;0,'Vstupní data'!U520&gt;0),'Vstupní data'!K520*'Vstupní data'!M520/100,0)</f>
        <v>0</v>
      </c>
      <c r="AM520" s="66" t="n">
        <f aca="false">IF(OR('Vstupní data'!T520&gt;0,'Vstupní data'!U520&gt;0),IF('Vstupní data'!T520&gt;0,'Vstupní data'!T520,ROUND(10*'Vstupní data'!U520/AK520,0)),0)</f>
        <v>0</v>
      </c>
      <c r="AN520" s="69" t="n">
        <f aca="false">IF('Vstupní data'!T520&gt;0,   IF('Vstupní data'!T520&lt;=AL520,'Vstupní data'!T520,AL520),   IF(AM520&lt;AL520,AM520,AL520))</f>
        <v>0</v>
      </c>
      <c r="AO520" s="69" t="n">
        <f aca="false">'Vstupní data'!X520</f>
        <v>0</v>
      </c>
      <c r="AP520" s="66" t="n">
        <f aca="false">IF(OR('Vstupní data'!T520&gt;0,'Vstupní data'!U520&gt;0),IF(I520&lt;&gt;0,VLOOKUP(I520,'Pril3-drev'!$H$5:$I$83,2,0),0),0)</f>
        <v>0</v>
      </c>
      <c r="AQ520" s="66" t="n">
        <f aca="false">'Vstupní data'!Y520</f>
        <v>0</v>
      </c>
      <c r="AR520" s="66" t="str">
        <f aca="false">IF(AC520&gt;5,   IF('Vstupní data'!Y520&gt;0,   VLOOKUP(VLOOKUP(CONCATENATE(VLOOKUP(I520,'Pril3-drev'!$H$4:$L$83,5,0),AC520),'Pril3-drev'!$Q$4:$R$2803,2,0),'AVB-BS'!$C$5:$S$29 ,LOOKUP(AQ520,'AVB-BS'!$D$3:$S$3,'AVB-BS'!$D$1:$S$1) ,0 )   ,   IF('Vstupní data'!Z520&gt;0,'Vstupní data'!Z520,0)) , "")</f>
        <v/>
      </c>
      <c r="AS520" s="70" t="str">
        <f aca="false">IF(AC520&gt;5,VLOOKUP(CONCATENATE(AP520,AR520),'Pril1-THLPa'!$H$6:$N$96,4,0),"")</f>
        <v/>
      </c>
      <c r="AT520" s="70" t="str">
        <f aca="false">IF(AC520&gt;5,VLOOKUP(CONCATENATE(AP520,AR520),'Pril1-THLPa'!$H$6:$N$96,5,0),"")</f>
        <v/>
      </c>
      <c r="AU520" s="70" t="str">
        <f aca="false">IF(AC520&gt;5,VLOOKUP(CONCATENATE(AP520,AR520),'Pril1-THLPa'!$H$6:$N$96,6,0),"")</f>
        <v/>
      </c>
      <c r="AV520" s="70" t="str">
        <f aca="false">IF(AC520&gt;5,VLOOKUP(CONCATENATE(AP520,AR520),'Pril1-THLPa'!$H$6:$N$96,7,0),"")</f>
        <v/>
      </c>
      <c r="AW520" s="70" t="str">
        <f aca="false">IF(AC520&gt;5,VLOOKUP(CONCATENATE(AP520,AR520),'Pril1-THLPa'!$H$6:$O$96,8,0),"")</f>
        <v/>
      </c>
      <c r="AX520" s="66" t="n">
        <f aca="false">IF(AC520&gt;0,IF(AND(AC520&gt;0,AC520&lt;=5),VLOOKUP(AP520,'Pril1-THLPa'!$A$6:$F$18,LOOKUP(AC520,'Pril1-THLPa'!$B$5:$F$5,'Pril1-THLPa'!$B$4:$F$4),0),AS520+AT520*(AC520-5)+AU520*POWER(AC520-5,2)+AV520*POWER(AC520-5,3)+AW520*POWER(AC520-5,4)),0)</f>
        <v>0</v>
      </c>
      <c r="AY520" s="71"/>
      <c r="AZ520" s="66" t="n">
        <f aca="false">'Vstupní data'!AA520</f>
        <v>0</v>
      </c>
      <c r="BA520" s="66" t="n">
        <f aca="false">IF(OR('Vstupní data'!T520&gt;0,'Vstupní data'!U520&gt;0),IF(AC520&lt;&gt;"",AX520*AO520/10*(100+AZ520)/100,0),0)</f>
        <v>0</v>
      </c>
      <c r="BB520" s="67" t="n">
        <f aca="false">IF(AC520&lt;&gt;"",ROUND(BA520*AN520,0),0)</f>
        <v>0</v>
      </c>
      <c r="BC520" s="68" t="str">
        <f aca="false">IF(AE520&gt;0,BB520/AE520,"")</f>
        <v/>
      </c>
      <c r="BD520" s="66" t="n">
        <f aca="false">'Vstupní data'!AE520</f>
        <v>0</v>
      </c>
      <c r="BF520" s="66" t="n">
        <f aca="false">'Vstupní data'!AC520</f>
        <v>0</v>
      </c>
      <c r="BH520" s="66" t="n">
        <f aca="false">'Vstupní data'!AD520</f>
        <v>0</v>
      </c>
      <c r="BI520" s="66" t="n">
        <f aca="false">'Vstupní data'!AF520</f>
        <v>0</v>
      </c>
      <c r="BJ520" s="69" t="n">
        <f aca="false">'Vstupní data'!AG520</f>
        <v>0</v>
      </c>
      <c r="BK520" s="69" t="n">
        <f aca="false">IF(BF520&lt;&gt;0,VLOOKUP(I520,'Pril3-drev'!$H$5:$I$83,2,0),0)</f>
        <v>0</v>
      </c>
      <c r="BL520" s="69" t="n">
        <f aca="false">IF(BF520&lt;&gt;0,VLOOKUP(BK520,'Pril3-drev'!$A$5:$C$17,3,0),0)</f>
        <v>0</v>
      </c>
      <c r="BM520" s="69" t="n">
        <f aca="false">'Vstupní data'!AH520</f>
        <v>0</v>
      </c>
      <c r="BN520" s="69" t="n">
        <f aca="false">IF('Vstupní data'!AH520&gt;0,   VLOOKUP(VLOOKUP(CONCATENATE(VLOOKUP(I520,'Pril3-drev'!$H$4:$L$83,5,0),BD520),'Pril3-drev'!$Q$4:$R$2803,2,0),'AVB-BS'!$C$5:$S$29 ,LOOKUP(BM520,'AVB-BS'!$D$3:$S$3,'AVB-BS'!$D$1:$S$1) ,0 )   ,   IF('Vstupní data'!AI520&gt;0,'Vstupní data'!AI520,0))</f>
        <v>0</v>
      </c>
      <c r="BO520" s="69" t="str">
        <f aca="false">IF(BX520&gt;5,VLOOKUP(CONCATENATE(BK520,BN520),'Pril1-THLPa'!$H$6:$N$96,4,0),"")</f>
        <v/>
      </c>
      <c r="BP520" s="69" t="str">
        <f aca="false">IF(BX520&gt;5,VLOOKUP(CONCATENATE(BK520,BN520),'Pril1-THLPa'!$H$6:$N$96,5,0),"")</f>
        <v/>
      </c>
      <c r="BQ520" s="69" t="str">
        <f aca="false">IF(BX520&gt;5,VLOOKUP(CONCATENATE(BK520,BN520),'Pril1-THLPa'!$H$6:$N$96,6,0),"")</f>
        <v/>
      </c>
      <c r="BR520" s="69" t="str">
        <f aca="false">IF(BX520&gt;5,VLOOKUP(CONCATENATE(BK520,BN520),'Pril1-THLPa'!$H$6:$N$96,7,0),"")</f>
        <v/>
      </c>
      <c r="BS520" s="69" t="str">
        <f aca="false">IF(BX520&gt;5,VLOOKUP(CONCATENATE(BK520,BN520),'Pril1-THLPa'!$H$6:$O$96,8,0),"")</f>
        <v/>
      </c>
      <c r="BT520" s="69" t="str">
        <f aca="false">IF(BF520&gt;0, IF(BK520="smrk",  VLOOKUP(VLOOKUP(BD520,'Pril9-K3'!$L$8:$M$207,2,0),'Pril9-K3'!$A$8:$J$16,LOOKUP(BN520,'Pril9-K3'!$A$7:$J$7,'Pril9-K3'!$A$5:$J$5),0), IF(AND(BK520&lt;&gt;"smrk",'Vstupní data'!AK520&lt;&gt;""),'Vstupní data'!AK520,   VLOOKUP(VLOOKUP(BD520,'Pril9-K3'!$L$8:$M$207,2,0),'Pril9-K3'!$A$8:$J$16,LOOKUP(BN520,'Pril9-K3'!$A$7:$J$7,'Pril9-K3'!$A$5:$J$5),0)   )),   "")</f>
        <v/>
      </c>
      <c r="BV520" s="69" t="n">
        <f aca="false">'Vstupní data'!AJ520</f>
        <v>0</v>
      </c>
      <c r="BW520" s="69" t="n">
        <f aca="false">IF(BF520&gt;0,IF(J520&gt;0,J520,K520*H520/100),0)</f>
        <v>0</v>
      </c>
      <c r="BX520" s="69" t="n">
        <f aca="false">IF(BF520&gt;0,IF(BJ520&gt;BL520,BL520,BJ520),0)</f>
        <v>0</v>
      </c>
      <c r="BY520" s="69" t="n">
        <f aca="false">IF(BD520=0,0,IF(AND(BX520&gt;0,BX520&lt;=5),  IF(AND(BX520&gt;0,BX520&lt;=5),VLOOKUP(BK520,'Pril1-THLPa'!$A$6:$F$18,IF(AND(BX520&gt;0,BX520&lt;=5),LOOKUP(BX520,'Pril1-THLPa'!$B$5:$F$5,'Pril1-THLPa'!$B$4:$F$4),""),0),""),  IF(BX520&gt;5,BO520+BP520*(BX520-5)+BQ520*POWER(BX520-5,2)+BR520*POWER(BX520-5,3)+BS520*POWER(BX520-5,4),"")))</f>
        <v>0</v>
      </c>
      <c r="BZ520" s="69" t="n">
        <f aca="false">IF(BY520&gt;0,BY520*BI520/10*BW520*(100+BV520)/100,0)</f>
        <v>0</v>
      </c>
      <c r="CA520" s="69" t="n">
        <f aca="false">IF(BD520&gt;0,BX520-IF(BD520&gt;BX520,BX520,BD520),0)</f>
        <v>0</v>
      </c>
      <c r="CB520" s="69" t="n">
        <f aca="false">POWER(1.01,CA520)</f>
        <v>1</v>
      </c>
      <c r="CC520" s="69" t="n">
        <f aca="false">IF(BF520&gt;0,IF(BF520&gt;BH520,1,BF520/BH520),0)</f>
        <v>0</v>
      </c>
      <c r="CD520" s="72" t="n">
        <f aca="false">IF(BD520=0,0,IF(BF520&gt;0,ROUND(IF(CB520&lt;&gt;0,BZ520*BT520*1/CB520*CC520,0),0),0))</f>
        <v>0</v>
      </c>
      <c r="CE520" s="73" t="str">
        <f aca="false">IF(BF520&gt;0,IF(BF520&gt;BH520,CD520/BF520,CD520/BH520),"")</f>
        <v/>
      </c>
      <c r="CF520" s="69" t="n">
        <f aca="false">'Vstupní data'!AM520</f>
        <v>0</v>
      </c>
      <c r="CG520" s="69" t="n">
        <f aca="false">'Vstupní data'!AN520</f>
        <v>0</v>
      </c>
      <c r="CH520" s="69" t="n">
        <f aca="false">'Vstupní data'!AO520</f>
        <v>0</v>
      </c>
      <c r="CI520" s="69" t="n">
        <f aca="false">'Vstupní data'!AP520</f>
        <v>0</v>
      </c>
      <c r="CJ520" s="72" t="n">
        <f aca="false">ROUND(CH520*CI520,0)</f>
        <v>0</v>
      </c>
      <c r="CK520" s="74" t="str">
        <f aca="false">IF(OR(AA520&gt;0,BB520&gt;0,CD520&gt;0,CJ520&gt;0),AA520+BB520+CD520+CJ520,"")</f>
        <v/>
      </c>
    </row>
    <row r="521" customFormat="false" ht="12.8" hidden="false" customHeight="false" outlineLevel="0" collapsed="false">
      <c r="A521" s="66" t="n">
        <f aca="false">'Vstupní data'!A521</f>
        <v>0</v>
      </c>
      <c r="F521" s="66" t="str">
        <f aca="false">CONCATENATE('Vstupní data'!F521,'Vstupní data'!G521,'Vstupní data'!H521,'Vstupní data'!I521)</f>
        <v/>
      </c>
      <c r="G521" s="66"/>
      <c r="H521" s="66" t="n">
        <f aca="false">'Vstupní data'!K521</f>
        <v>0</v>
      </c>
      <c r="I521" s="66" t="n">
        <f aca="false">'Vstupní data'!L521</f>
        <v>0</v>
      </c>
      <c r="J521" s="66" t="n">
        <f aca="false">'Vstupní data'!K521*'Vstupní data'!M521/100</f>
        <v>0</v>
      </c>
      <c r="L521" s="66" t="n">
        <f aca="false">IF('Vstupní data'!N521="prostokořenný",0,IF('Vstupní data'!N521="krytokořenný","k",IF('Vstupní data'!N521="poloodrostky nebo odrostky, prostokořenné i krytokořenné","po",0)))</f>
        <v>0</v>
      </c>
      <c r="N521" s="66"/>
      <c r="O521" s="66" t="n">
        <f aca="false">'Vstupní data'!O521</f>
        <v>0</v>
      </c>
      <c r="P521" s="66" t="n">
        <f aca="false">IF(O521&gt;0,VLOOKUP(CONCATENATE(VLOOKUP(I521,'Pril3-drev'!$H$5:$K$83,4,0),"-",'Vstupní data'!R521),K2!$C$15:$D$23,2,0),0)</f>
        <v>0</v>
      </c>
      <c r="Q521" s="66" t="n">
        <f aca="false">IF(O521&gt;0,VLOOKUP(I521,'Pril3-drev'!$H$5:$I$83,2,0),0)</f>
        <v>0</v>
      </c>
      <c r="R521" s="66" t="n">
        <f aca="false">IF(Q521&gt;0,VLOOKUP(Q521,'Pril6-okus'!$A$5:$B$17,2,0),0)</f>
        <v>0</v>
      </c>
      <c r="S521" s="66" t="n">
        <f aca="false">IF(O521&gt;0,VLOOKUP(I521,'Pril3-drev'!$H$5:$J$83,3,0),0)</f>
        <v>0</v>
      </c>
      <c r="T521" s="66" t="str">
        <f aca="false">IF(O521&gt;0,IF(L521="k",0.9*VLOOKUP(S521,'ha-pocty-vyhl'!$A$5:$B$20,2,0),IF(L521="po",0.8*VLOOKUP(S521,'ha-pocty-vyhl'!$A$5:$B$20,2,0),VLOOKUP(S521,'ha-pocty-vyhl'!$A$5:$B$20,2,0))),"")</f>
        <v/>
      </c>
      <c r="U521" s="66" t="n">
        <f aca="false">'Vstupní data'!P521</f>
        <v>0</v>
      </c>
      <c r="V521" s="66" t="n">
        <f aca="false">IF(O521&gt;0,1.3*T521*1000*Z521/10000,0)</f>
        <v>0</v>
      </c>
      <c r="W521" s="66" t="n">
        <f aca="false">IF(O521&gt;0,1.3*T521*1000*Z521/10000,0)</f>
        <v>0</v>
      </c>
      <c r="X521" s="66" t="n">
        <f aca="false">IF(O521&gt;0,IF(O521&gt;V521,V521,O521),0)</f>
        <v>0</v>
      </c>
      <c r="Y521" s="66" t="n">
        <f aca="false">IF(O521&gt;0,IF(IF(U521&gt;W521,W521,U521)&lt;X521,W521,IF(U521&gt;W521,W521,U521)),0)</f>
        <v>0</v>
      </c>
      <c r="Z521" s="66" t="n">
        <f aca="false">IF(O521&gt;0,IF(J521&gt;0,J521,K521*H521/100),0)</f>
        <v>0</v>
      </c>
      <c r="AA521" s="67" t="n">
        <f aca="false">IF(O521&gt;0,CEILING(R521*P521*X521/Y521*Z521,1),0)</f>
        <v>0</v>
      </c>
      <c r="AB521" s="68" t="n">
        <f aca="false">IF(O521&gt;0,AA521/O521,0)</f>
        <v>0</v>
      </c>
      <c r="AC521" s="66" t="n">
        <f aca="false">'Vstupní data'!W521</f>
        <v>0</v>
      </c>
      <c r="AI521" s="66" t="str">
        <f aca="false">IF(OR('Vstupní data'!T521&gt;0,'Vstupní data'!U521&gt;0),VLOOKUP(I521,'Pril3-drev'!$H$5:$J$83,3,0),"")</f>
        <v/>
      </c>
      <c r="AJ521" s="66" t="n">
        <f aca="false">IF('Vstupní data'!V521="prostokořenný",0,IF('Vstupní data'!V521="krytokořenný","k",IF('Vstupní data'!V521="poloodrostky nebo odrostky, prostokořenné i krytokořenné","po",0)))</f>
        <v>0</v>
      </c>
      <c r="AK521" s="66" t="n">
        <f aca="false">IF(OR('Vstupní data'!T521&gt;0,'Vstupní data'!U521&gt;0),IF(AJ521="k",0.9*VLOOKUP(AI521,'ha-pocty-vyhl'!$A$5:$B$20,2,0),IF(AJ521="po",0.8*VLOOKUP(AI521,'ha-pocty-vyhl'!$A$5:$B$20,2,0),VLOOKUP(AI521,'ha-pocty-vyhl'!$A$5:$B$20,2,0))),0)</f>
        <v>0</v>
      </c>
      <c r="AL521" s="66" t="n">
        <f aca="false">IF(OR('Vstupní data'!T521&gt;0,'Vstupní data'!U521&gt;0),'Vstupní data'!K521*'Vstupní data'!M521/100,0)</f>
        <v>0</v>
      </c>
      <c r="AM521" s="66" t="n">
        <f aca="false">IF(OR('Vstupní data'!T521&gt;0,'Vstupní data'!U521&gt;0),IF('Vstupní data'!T521&gt;0,'Vstupní data'!T521,ROUND(10*'Vstupní data'!U521/AK521,0)),0)</f>
        <v>0</v>
      </c>
      <c r="AN521" s="69" t="n">
        <f aca="false">IF('Vstupní data'!T521&gt;0,   IF('Vstupní data'!T521&lt;=AL521,'Vstupní data'!T521,AL521),   IF(AM521&lt;AL521,AM521,AL521))</f>
        <v>0</v>
      </c>
      <c r="AO521" s="69" t="n">
        <f aca="false">'Vstupní data'!X521</f>
        <v>0</v>
      </c>
      <c r="AP521" s="66" t="n">
        <f aca="false">IF(OR('Vstupní data'!T521&gt;0,'Vstupní data'!U521&gt;0),IF(I521&lt;&gt;0,VLOOKUP(I521,'Pril3-drev'!$H$5:$I$83,2,0),0),0)</f>
        <v>0</v>
      </c>
      <c r="AQ521" s="66" t="n">
        <f aca="false">'Vstupní data'!Y521</f>
        <v>0</v>
      </c>
      <c r="AR521" s="66" t="str">
        <f aca="false">IF(AC521&gt;5,   IF('Vstupní data'!Y521&gt;0,   VLOOKUP(VLOOKUP(CONCATENATE(VLOOKUP(I521,'Pril3-drev'!$H$4:$L$83,5,0),AC521),'Pril3-drev'!$Q$4:$R$2803,2,0),'AVB-BS'!$C$5:$S$29 ,LOOKUP(AQ521,'AVB-BS'!$D$3:$S$3,'AVB-BS'!$D$1:$S$1) ,0 )   ,   IF('Vstupní data'!Z521&gt;0,'Vstupní data'!Z521,0)) , "")</f>
        <v/>
      </c>
      <c r="AS521" s="70" t="str">
        <f aca="false">IF(AC521&gt;5,VLOOKUP(CONCATENATE(AP521,AR521),'Pril1-THLPa'!$H$6:$N$96,4,0),"")</f>
        <v/>
      </c>
      <c r="AT521" s="70" t="str">
        <f aca="false">IF(AC521&gt;5,VLOOKUP(CONCATENATE(AP521,AR521),'Pril1-THLPa'!$H$6:$N$96,5,0),"")</f>
        <v/>
      </c>
      <c r="AU521" s="70" t="str">
        <f aca="false">IF(AC521&gt;5,VLOOKUP(CONCATENATE(AP521,AR521),'Pril1-THLPa'!$H$6:$N$96,6,0),"")</f>
        <v/>
      </c>
      <c r="AV521" s="70" t="str">
        <f aca="false">IF(AC521&gt;5,VLOOKUP(CONCATENATE(AP521,AR521),'Pril1-THLPa'!$H$6:$N$96,7,0),"")</f>
        <v/>
      </c>
      <c r="AW521" s="70" t="str">
        <f aca="false">IF(AC521&gt;5,VLOOKUP(CONCATENATE(AP521,AR521),'Pril1-THLPa'!$H$6:$O$96,8,0),"")</f>
        <v/>
      </c>
      <c r="AX521" s="66" t="n">
        <f aca="false">IF(AC521&gt;0,IF(AND(AC521&gt;0,AC521&lt;=5),VLOOKUP(AP521,'Pril1-THLPa'!$A$6:$F$18,LOOKUP(AC521,'Pril1-THLPa'!$B$5:$F$5,'Pril1-THLPa'!$B$4:$F$4),0),AS521+AT521*(AC521-5)+AU521*POWER(AC521-5,2)+AV521*POWER(AC521-5,3)+AW521*POWER(AC521-5,4)),0)</f>
        <v>0</v>
      </c>
      <c r="AY521" s="71"/>
      <c r="AZ521" s="66" t="n">
        <f aca="false">'Vstupní data'!AA521</f>
        <v>0</v>
      </c>
      <c r="BA521" s="66" t="n">
        <f aca="false">IF(OR('Vstupní data'!T521&gt;0,'Vstupní data'!U521&gt;0),IF(AC521&lt;&gt;"",AX521*AO521/10*(100+AZ521)/100,0),0)</f>
        <v>0</v>
      </c>
      <c r="BB521" s="67" t="n">
        <f aca="false">IF(AC521&lt;&gt;"",ROUND(BA521*AN521,0),0)</f>
        <v>0</v>
      </c>
      <c r="BC521" s="68" t="str">
        <f aca="false">IF(AE521&gt;0,BB521/AE521,"")</f>
        <v/>
      </c>
      <c r="BD521" s="66" t="n">
        <f aca="false">'Vstupní data'!AE521</f>
        <v>0</v>
      </c>
      <c r="BF521" s="66" t="n">
        <f aca="false">'Vstupní data'!AC521</f>
        <v>0</v>
      </c>
      <c r="BH521" s="66" t="n">
        <f aca="false">'Vstupní data'!AD521</f>
        <v>0</v>
      </c>
      <c r="BI521" s="66" t="n">
        <f aca="false">'Vstupní data'!AF521</f>
        <v>0</v>
      </c>
      <c r="BJ521" s="69" t="n">
        <f aca="false">'Vstupní data'!AG521</f>
        <v>0</v>
      </c>
      <c r="BK521" s="69" t="n">
        <f aca="false">IF(BF521&lt;&gt;0,VLOOKUP(I521,'Pril3-drev'!$H$5:$I$83,2,0),0)</f>
        <v>0</v>
      </c>
      <c r="BL521" s="69" t="n">
        <f aca="false">IF(BF521&lt;&gt;0,VLOOKUP(BK521,'Pril3-drev'!$A$5:$C$17,3,0),0)</f>
        <v>0</v>
      </c>
      <c r="BM521" s="69" t="n">
        <f aca="false">'Vstupní data'!AH521</f>
        <v>0</v>
      </c>
      <c r="BN521" s="69" t="n">
        <f aca="false">IF('Vstupní data'!AH521&gt;0,   VLOOKUP(VLOOKUP(CONCATENATE(VLOOKUP(I521,'Pril3-drev'!$H$4:$L$83,5,0),BD521),'Pril3-drev'!$Q$4:$R$2803,2,0),'AVB-BS'!$C$5:$S$29 ,LOOKUP(BM521,'AVB-BS'!$D$3:$S$3,'AVB-BS'!$D$1:$S$1) ,0 )   ,   IF('Vstupní data'!AI521&gt;0,'Vstupní data'!AI521,0))</f>
        <v>0</v>
      </c>
      <c r="BO521" s="69" t="str">
        <f aca="false">IF(BX521&gt;5,VLOOKUP(CONCATENATE(BK521,BN521),'Pril1-THLPa'!$H$6:$N$96,4,0),"")</f>
        <v/>
      </c>
      <c r="BP521" s="69" t="str">
        <f aca="false">IF(BX521&gt;5,VLOOKUP(CONCATENATE(BK521,BN521),'Pril1-THLPa'!$H$6:$N$96,5,0),"")</f>
        <v/>
      </c>
      <c r="BQ521" s="69" t="str">
        <f aca="false">IF(BX521&gt;5,VLOOKUP(CONCATENATE(BK521,BN521),'Pril1-THLPa'!$H$6:$N$96,6,0),"")</f>
        <v/>
      </c>
      <c r="BR521" s="69" t="str">
        <f aca="false">IF(BX521&gt;5,VLOOKUP(CONCATENATE(BK521,BN521),'Pril1-THLPa'!$H$6:$N$96,7,0),"")</f>
        <v/>
      </c>
      <c r="BS521" s="69" t="str">
        <f aca="false">IF(BX521&gt;5,VLOOKUP(CONCATENATE(BK521,BN521),'Pril1-THLPa'!$H$6:$O$96,8,0),"")</f>
        <v/>
      </c>
      <c r="BT521" s="69" t="str">
        <f aca="false">IF(BF521&gt;0, IF(BK521="smrk",  VLOOKUP(VLOOKUP(BD521,'Pril9-K3'!$L$8:$M$207,2,0),'Pril9-K3'!$A$8:$J$16,LOOKUP(BN521,'Pril9-K3'!$A$7:$J$7,'Pril9-K3'!$A$5:$J$5),0), IF(AND(BK521&lt;&gt;"smrk",'Vstupní data'!AK521&lt;&gt;""),'Vstupní data'!AK521,   VLOOKUP(VLOOKUP(BD521,'Pril9-K3'!$L$8:$M$207,2,0),'Pril9-K3'!$A$8:$J$16,LOOKUP(BN521,'Pril9-K3'!$A$7:$J$7,'Pril9-K3'!$A$5:$J$5),0)   )),   "")</f>
        <v/>
      </c>
      <c r="BV521" s="69" t="n">
        <f aca="false">'Vstupní data'!AJ521</f>
        <v>0</v>
      </c>
      <c r="BW521" s="69" t="n">
        <f aca="false">IF(BF521&gt;0,IF(J521&gt;0,J521,K521*H521/100),0)</f>
        <v>0</v>
      </c>
      <c r="BX521" s="69" t="n">
        <f aca="false">IF(BF521&gt;0,IF(BJ521&gt;BL521,BL521,BJ521),0)</f>
        <v>0</v>
      </c>
      <c r="BY521" s="69" t="n">
        <f aca="false">IF(BD521=0,0,IF(AND(BX521&gt;0,BX521&lt;=5),  IF(AND(BX521&gt;0,BX521&lt;=5),VLOOKUP(BK521,'Pril1-THLPa'!$A$6:$F$18,IF(AND(BX521&gt;0,BX521&lt;=5),LOOKUP(BX521,'Pril1-THLPa'!$B$5:$F$5,'Pril1-THLPa'!$B$4:$F$4),""),0),""),  IF(BX521&gt;5,BO521+BP521*(BX521-5)+BQ521*POWER(BX521-5,2)+BR521*POWER(BX521-5,3)+BS521*POWER(BX521-5,4),"")))</f>
        <v>0</v>
      </c>
      <c r="BZ521" s="69" t="n">
        <f aca="false">IF(BY521&gt;0,BY521*BI521/10*BW521*(100+BV521)/100,0)</f>
        <v>0</v>
      </c>
      <c r="CA521" s="69" t="n">
        <f aca="false">IF(BD521&gt;0,BX521-IF(BD521&gt;BX521,BX521,BD521),0)</f>
        <v>0</v>
      </c>
      <c r="CB521" s="69" t="n">
        <f aca="false">POWER(1.01,CA521)</f>
        <v>1</v>
      </c>
      <c r="CC521" s="69" t="n">
        <f aca="false">IF(BF521&gt;0,IF(BF521&gt;BH521,1,BF521/BH521),0)</f>
        <v>0</v>
      </c>
      <c r="CD521" s="72" t="n">
        <f aca="false">IF(BD521=0,0,IF(BF521&gt;0,ROUND(IF(CB521&lt;&gt;0,BZ521*BT521*1/CB521*CC521,0),0),0))</f>
        <v>0</v>
      </c>
      <c r="CE521" s="73" t="str">
        <f aca="false">IF(BF521&gt;0,IF(BF521&gt;BH521,CD521/BF521,CD521/BH521),"")</f>
        <v/>
      </c>
      <c r="CF521" s="69" t="n">
        <f aca="false">'Vstupní data'!AM521</f>
        <v>0</v>
      </c>
      <c r="CG521" s="69" t="n">
        <f aca="false">'Vstupní data'!AN521</f>
        <v>0</v>
      </c>
      <c r="CH521" s="69" t="n">
        <f aca="false">'Vstupní data'!AO521</f>
        <v>0</v>
      </c>
      <c r="CI521" s="69" t="n">
        <f aca="false">'Vstupní data'!AP521</f>
        <v>0</v>
      </c>
      <c r="CJ521" s="72" t="n">
        <f aca="false">ROUND(CH521*CI521,0)</f>
        <v>0</v>
      </c>
      <c r="CK521" s="74" t="str">
        <f aca="false">IF(OR(AA521&gt;0,BB521&gt;0,CD521&gt;0,CJ521&gt;0),AA521+BB521+CD521+CJ521,"")</f>
        <v/>
      </c>
    </row>
    <row r="522" customFormat="false" ht="12.8" hidden="false" customHeight="false" outlineLevel="0" collapsed="false">
      <c r="A522" s="66" t="n">
        <f aca="false">'Vstupní data'!A522</f>
        <v>0</v>
      </c>
      <c r="F522" s="66" t="str">
        <f aca="false">CONCATENATE('Vstupní data'!F522,'Vstupní data'!G522,'Vstupní data'!H522,'Vstupní data'!I522)</f>
        <v/>
      </c>
      <c r="G522" s="66"/>
      <c r="H522" s="66" t="n">
        <f aca="false">'Vstupní data'!K522</f>
        <v>0</v>
      </c>
      <c r="I522" s="66" t="n">
        <f aca="false">'Vstupní data'!L522</f>
        <v>0</v>
      </c>
      <c r="J522" s="66" t="n">
        <f aca="false">'Vstupní data'!K522*'Vstupní data'!M522/100</f>
        <v>0</v>
      </c>
      <c r="L522" s="66" t="n">
        <f aca="false">IF('Vstupní data'!N522="prostokořenný",0,IF('Vstupní data'!N522="krytokořenný","k",IF('Vstupní data'!N522="poloodrostky nebo odrostky, prostokořenné i krytokořenné","po",0)))</f>
        <v>0</v>
      </c>
      <c r="N522" s="66"/>
      <c r="O522" s="66" t="n">
        <f aca="false">'Vstupní data'!O522</f>
        <v>0</v>
      </c>
      <c r="P522" s="66" t="n">
        <f aca="false">IF(O522&gt;0,VLOOKUP(CONCATENATE(VLOOKUP(I522,'Pril3-drev'!$H$5:$K$83,4,0),"-",'Vstupní data'!R522),K2!$C$15:$D$23,2,0),0)</f>
        <v>0</v>
      </c>
      <c r="Q522" s="66" t="n">
        <f aca="false">IF(O522&gt;0,VLOOKUP(I522,'Pril3-drev'!$H$5:$I$83,2,0),0)</f>
        <v>0</v>
      </c>
      <c r="R522" s="66" t="n">
        <f aca="false">IF(Q522&gt;0,VLOOKUP(Q522,'Pril6-okus'!$A$5:$B$17,2,0),0)</f>
        <v>0</v>
      </c>
      <c r="S522" s="66" t="n">
        <f aca="false">IF(O522&gt;0,VLOOKUP(I522,'Pril3-drev'!$H$5:$J$83,3,0),0)</f>
        <v>0</v>
      </c>
      <c r="T522" s="66" t="str">
        <f aca="false">IF(O522&gt;0,IF(L522="k",0.9*VLOOKUP(S522,'ha-pocty-vyhl'!$A$5:$B$20,2,0),IF(L522="po",0.8*VLOOKUP(S522,'ha-pocty-vyhl'!$A$5:$B$20,2,0),VLOOKUP(S522,'ha-pocty-vyhl'!$A$5:$B$20,2,0))),"")</f>
        <v/>
      </c>
      <c r="U522" s="66" t="n">
        <f aca="false">'Vstupní data'!P522</f>
        <v>0</v>
      </c>
      <c r="V522" s="66" t="n">
        <f aca="false">IF(O522&gt;0,1.3*T522*1000*Z522/10000,0)</f>
        <v>0</v>
      </c>
      <c r="W522" s="66" t="n">
        <f aca="false">IF(O522&gt;0,1.3*T522*1000*Z522/10000,0)</f>
        <v>0</v>
      </c>
      <c r="X522" s="66" t="n">
        <f aca="false">IF(O522&gt;0,IF(O522&gt;V522,V522,O522),0)</f>
        <v>0</v>
      </c>
      <c r="Y522" s="66" t="n">
        <f aca="false">IF(O522&gt;0,IF(IF(U522&gt;W522,W522,U522)&lt;X522,W522,IF(U522&gt;W522,W522,U522)),0)</f>
        <v>0</v>
      </c>
      <c r="Z522" s="66" t="n">
        <f aca="false">IF(O522&gt;0,IF(J522&gt;0,J522,K522*H522/100),0)</f>
        <v>0</v>
      </c>
      <c r="AA522" s="67" t="n">
        <f aca="false">IF(O522&gt;0,CEILING(R522*P522*X522/Y522*Z522,1),0)</f>
        <v>0</v>
      </c>
      <c r="AB522" s="68" t="n">
        <f aca="false">IF(O522&gt;0,AA522/O522,0)</f>
        <v>0</v>
      </c>
      <c r="AC522" s="66" t="n">
        <f aca="false">'Vstupní data'!W522</f>
        <v>0</v>
      </c>
      <c r="AI522" s="66" t="str">
        <f aca="false">IF(OR('Vstupní data'!T522&gt;0,'Vstupní data'!U522&gt;0),VLOOKUP(I522,'Pril3-drev'!$H$5:$J$83,3,0),"")</f>
        <v/>
      </c>
      <c r="AJ522" s="66" t="n">
        <f aca="false">IF('Vstupní data'!V522="prostokořenný",0,IF('Vstupní data'!V522="krytokořenný","k",IF('Vstupní data'!V522="poloodrostky nebo odrostky, prostokořenné i krytokořenné","po",0)))</f>
        <v>0</v>
      </c>
      <c r="AK522" s="66" t="n">
        <f aca="false">IF(OR('Vstupní data'!T522&gt;0,'Vstupní data'!U522&gt;0),IF(AJ522="k",0.9*VLOOKUP(AI522,'ha-pocty-vyhl'!$A$5:$B$20,2,0),IF(AJ522="po",0.8*VLOOKUP(AI522,'ha-pocty-vyhl'!$A$5:$B$20,2,0),VLOOKUP(AI522,'ha-pocty-vyhl'!$A$5:$B$20,2,0))),0)</f>
        <v>0</v>
      </c>
      <c r="AL522" s="66" t="n">
        <f aca="false">IF(OR('Vstupní data'!T522&gt;0,'Vstupní data'!U522&gt;0),'Vstupní data'!K522*'Vstupní data'!M522/100,0)</f>
        <v>0</v>
      </c>
      <c r="AM522" s="66" t="n">
        <f aca="false">IF(OR('Vstupní data'!T522&gt;0,'Vstupní data'!U522&gt;0),IF('Vstupní data'!T522&gt;0,'Vstupní data'!T522,ROUND(10*'Vstupní data'!U522/AK522,0)),0)</f>
        <v>0</v>
      </c>
      <c r="AN522" s="69" t="n">
        <f aca="false">IF('Vstupní data'!T522&gt;0,   IF('Vstupní data'!T522&lt;=AL522,'Vstupní data'!T522,AL522),   IF(AM522&lt;AL522,AM522,AL522))</f>
        <v>0</v>
      </c>
      <c r="AO522" s="69" t="n">
        <f aca="false">'Vstupní data'!X522</f>
        <v>0</v>
      </c>
      <c r="AP522" s="66" t="n">
        <f aca="false">IF(OR('Vstupní data'!T522&gt;0,'Vstupní data'!U522&gt;0),IF(I522&lt;&gt;0,VLOOKUP(I522,'Pril3-drev'!$H$5:$I$83,2,0),0),0)</f>
        <v>0</v>
      </c>
      <c r="AQ522" s="66" t="n">
        <f aca="false">'Vstupní data'!Y522</f>
        <v>0</v>
      </c>
      <c r="AR522" s="66" t="str">
        <f aca="false">IF(AC522&gt;5,   IF('Vstupní data'!Y522&gt;0,   VLOOKUP(VLOOKUP(CONCATENATE(VLOOKUP(I522,'Pril3-drev'!$H$4:$L$83,5,0),AC522),'Pril3-drev'!$Q$4:$R$2803,2,0),'AVB-BS'!$C$5:$S$29 ,LOOKUP(AQ522,'AVB-BS'!$D$3:$S$3,'AVB-BS'!$D$1:$S$1) ,0 )   ,   IF('Vstupní data'!Z522&gt;0,'Vstupní data'!Z522,0)) , "")</f>
        <v/>
      </c>
      <c r="AS522" s="70" t="str">
        <f aca="false">IF(AC522&gt;5,VLOOKUP(CONCATENATE(AP522,AR522),'Pril1-THLPa'!$H$6:$N$96,4,0),"")</f>
        <v/>
      </c>
      <c r="AT522" s="70" t="str">
        <f aca="false">IF(AC522&gt;5,VLOOKUP(CONCATENATE(AP522,AR522),'Pril1-THLPa'!$H$6:$N$96,5,0),"")</f>
        <v/>
      </c>
      <c r="AU522" s="70" t="str">
        <f aca="false">IF(AC522&gt;5,VLOOKUP(CONCATENATE(AP522,AR522),'Pril1-THLPa'!$H$6:$N$96,6,0),"")</f>
        <v/>
      </c>
      <c r="AV522" s="70" t="str">
        <f aca="false">IF(AC522&gt;5,VLOOKUP(CONCATENATE(AP522,AR522),'Pril1-THLPa'!$H$6:$N$96,7,0),"")</f>
        <v/>
      </c>
      <c r="AW522" s="70" t="str">
        <f aca="false">IF(AC522&gt;5,VLOOKUP(CONCATENATE(AP522,AR522),'Pril1-THLPa'!$H$6:$O$96,8,0),"")</f>
        <v/>
      </c>
      <c r="AX522" s="66" t="n">
        <f aca="false">IF(AC522&gt;0,IF(AND(AC522&gt;0,AC522&lt;=5),VLOOKUP(AP522,'Pril1-THLPa'!$A$6:$F$18,LOOKUP(AC522,'Pril1-THLPa'!$B$5:$F$5,'Pril1-THLPa'!$B$4:$F$4),0),AS522+AT522*(AC522-5)+AU522*POWER(AC522-5,2)+AV522*POWER(AC522-5,3)+AW522*POWER(AC522-5,4)),0)</f>
        <v>0</v>
      </c>
      <c r="AY522" s="71"/>
      <c r="AZ522" s="66" t="n">
        <f aca="false">'Vstupní data'!AA522</f>
        <v>0</v>
      </c>
      <c r="BA522" s="66" t="n">
        <f aca="false">IF(OR('Vstupní data'!T522&gt;0,'Vstupní data'!U522&gt;0),IF(AC522&lt;&gt;"",AX522*AO522/10*(100+AZ522)/100,0),0)</f>
        <v>0</v>
      </c>
      <c r="BB522" s="67" t="n">
        <f aca="false">IF(AC522&lt;&gt;"",ROUND(BA522*AN522,0),0)</f>
        <v>0</v>
      </c>
      <c r="BC522" s="68" t="str">
        <f aca="false">IF(AE522&gt;0,BB522/AE522,"")</f>
        <v/>
      </c>
      <c r="BD522" s="66" t="n">
        <f aca="false">'Vstupní data'!AE522</f>
        <v>0</v>
      </c>
      <c r="BF522" s="66" t="n">
        <f aca="false">'Vstupní data'!AC522</f>
        <v>0</v>
      </c>
      <c r="BH522" s="66" t="n">
        <f aca="false">'Vstupní data'!AD522</f>
        <v>0</v>
      </c>
      <c r="BI522" s="66" t="n">
        <f aca="false">'Vstupní data'!AF522</f>
        <v>0</v>
      </c>
      <c r="BJ522" s="69" t="n">
        <f aca="false">'Vstupní data'!AG522</f>
        <v>0</v>
      </c>
      <c r="BK522" s="69" t="n">
        <f aca="false">IF(BF522&lt;&gt;0,VLOOKUP(I522,'Pril3-drev'!$H$5:$I$83,2,0),0)</f>
        <v>0</v>
      </c>
      <c r="BL522" s="69" t="n">
        <f aca="false">IF(BF522&lt;&gt;0,VLOOKUP(BK522,'Pril3-drev'!$A$5:$C$17,3,0),0)</f>
        <v>0</v>
      </c>
      <c r="BM522" s="69" t="n">
        <f aca="false">'Vstupní data'!AH522</f>
        <v>0</v>
      </c>
      <c r="BN522" s="69" t="n">
        <f aca="false">IF('Vstupní data'!AH522&gt;0,   VLOOKUP(VLOOKUP(CONCATENATE(VLOOKUP(I522,'Pril3-drev'!$H$4:$L$83,5,0),BD522),'Pril3-drev'!$Q$4:$R$2803,2,0),'AVB-BS'!$C$5:$S$29 ,LOOKUP(BM522,'AVB-BS'!$D$3:$S$3,'AVB-BS'!$D$1:$S$1) ,0 )   ,   IF('Vstupní data'!AI522&gt;0,'Vstupní data'!AI522,0))</f>
        <v>0</v>
      </c>
      <c r="BO522" s="69" t="str">
        <f aca="false">IF(BX522&gt;5,VLOOKUP(CONCATENATE(BK522,BN522),'Pril1-THLPa'!$H$6:$N$96,4,0),"")</f>
        <v/>
      </c>
      <c r="BP522" s="69" t="str">
        <f aca="false">IF(BX522&gt;5,VLOOKUP(CONCATENATE(BK522,BN522),'Pril1-THLPa'!$H$6:$N$96,5,0),"")</f>
        <v/>
      </c>
      <c r="BQ522" s="69" t="str">
        <f aca="false">IF(BX522&gt;5,VLOOKUP(CONCATENATE(BK522,BN522),'Pril1-THLPa'!$H$6:$N$96,6,0),"")</f>
        <v/>
      </c>
      <c r="BR522" s="69" t="str">
        <f aca="false">IF(BX522&gt;5,VLOOKUP(CONCATENATE(BK522,BN522),'Pril1-THLPa'!$H$6:$N$96,7,0),"")</f>
        <v/>
      </c>
      <c r="BS522" s="69" t="str">
        <f aca="false">IF(BX522&gt;5,VLOOKUP(CONCATENATE(BK522,BN522),'Pril1-THLPa'!$H$6:$O$96,8,0),"")</f>
        <v/>
      </c>
      <c r="BT522" s="69" t="str">
        <f aca="false">IF(BF522&gt;0, IF(BK522="smrk",  VLOOKUP(VLOOKUP(BD522,'Pril9-K3'!$L$8:$M$207,2,0),'Pril9-K3'!$A$8:$J$16,LOOKUP(BN522,'Pril9-K3'!$A$7:$J$7,'Pril9-K3'!$A$5:$J$5),0), IF(AND(BK522&lt;&gt;"smrk",'Vstupní data'!AK522&lt;&gt;""),'Vstupní data'!AK522,   VLOOKUP(VLOOKUP(BD522,'Pril9-K3'!$L$8:$M$207,2,0),'Pril9-K3'!$A$8:$J$16,LOOKUP(BN522,'Pril9-K3'!$A$7:$J$7,'Pril9-K3'!$A$5:$J$5),0)   )),   "")</f>
        <v/>
      </c>
      <c r="BV522" s="69" t="n">
        <f aca="false">'Vstupní data'!AJ522</f>
        <v>0</v>
      </c>
      <c r="BW522" s="69" t="n">
        <f aca="false">IF(BF522&gt;0,IF(J522&gt;0,J522,K522*H522/100),0)</f>
        <v>0</v>
      </c>
      <c r="BX522" s="69" t="n">
        <f aca="false">IF(BF522&gt;0,IF(BJ522&gt;BL522,BL522,BJ522),0)</f>
        <v>0</v>
      </c>
      <c r="BY522" s="69" t="n">
        <f aca="false">IF(BD522=0,0,IF(AND(BX522&gt;0,BX522&lt;=5),  IF(AND(BX522&gt;0,BX522&lt;=5),VLOOKUP(BK522,'Pril1-THLPa'!$A$6:$F$18,IF(AND(BX522&gt;0,BX522&lt;=5),LOOKUP(BX522,'Pril1-THLPa'!$B$5:$F$5,'Pril1-THLPa'!$B$4:$F$4),""),0),""),  IF(BX522&gt;5,BO522+BP522*(BX522-5)+BQ522*POWER(BX522-5,2)+BR522*POWER(BX522-5,3)+BS522*POWER(BX522-5,4),"")))</f>
        <v>0</v>
      </c>
      <c r="BZ522" s="69" t="n">
        <f aca="false">IF(BY522&gt;0,BY522*BI522/10*BW522*(100+BV522)/100,0)</f>
        <v>0</v>
      </c>
      <c r="CA522" s="69" t="n">
        <f aca="false">IF(BD522&gt;0,BX522-IF(BD522&gt;BX522,BX522,BD522),0)</f>
        <v>0</v>
      </c>
      <c r="CB522" s="69" t="n">
        <f aca="false">POWER(1.01,CA522)</f>
        <v>1</v>
      </c>
      <c r="CC522" s="69" t="n">
        <f aca="false">IF(BF522&gt;0,IF(BF522&gt;BH522,1,BF522/BH522),0)</f>
        <v>0</v>
      </c>
      <c r="CD522" s="72" t="n">
        <f aca="false">IF(BD522=0,0,IF(BF522&gt;0,ROUND(IF(CB522&lt;&gt;0,BZ522*BT522*1/CB522*CC522,0),0),0))</f>
        <v>0</v>
      </c>
      <c r="CE522" s="73" t="str">
        <f aca="false">IF(BF522&gt;0,IF(BF522&gt;BH522,CD522/BF522,CD522/BH522),"")</f>
        <v/>
      </c>
      <c r="CF522" s="69" t="n">
        <f aca="false">'Vstupní data'!AM522</f>
        <v>0</v>
      </c>
      <c r="CG522" s="69" t="n">
        <f aca="false">'Vstupní data'!AN522</f>
        <v>0</v>
      </c>
      <c r="CH522" s="69" t="n">
        <f aca="false">'Vstupní data'!AO522</f>
        <v>0</v>
      </c>
      <c r="CI522" s="69" t="n">
        <f aca="false">'Vstupní data'!AP522</f>
        <v>0</v>
      </c>
      <c r="CJ522" s="72" t="n">
        <f aca="false">ROUND(CH522*CI522,0)</f>
        <v>0</v>
      </c>
      <c r="CK522" s="74" t="str">
        <f aca="false">IF(OR(AA522&gt;0,BB522&gt;0,CD522&gt;0,CJ522&gt;0),AA522+BB522+CD522+CJ522,"")</f>
        <v/>
      </c>
    </row>
    <row r="523" customFormat="false" ht="12.8" hidden="false" customHeight="false" outlineLevel="0" collapsed="false">
      <c r="A523" s="66" t="n">
        <f aca="false">'Vstupní data'!A523</f>
        <v>0</v>
      </c>
      <c r="F523" s="66" t="str">
        <f aca="false">CONCATENATE('Vstupní data'!F523,'Vstupní data'!G523,'Vstupní data'!H523,'Vstupní data'!I523)</f>
        <v/>
      </c>
      <c r="G523" s="66"/>
      <c r="H523" s="66" t="n">
        <f aca="false">'Vstupní data'!K523</f>
        <v>0</v>
      </c>
      <c r="I523" s="66" t="n">
        <f aca="false">'Vstupní data'!L523</f>
        <v>0</v>
      </c>
      <c r="J523" s="66" t="n">
        <f aca="false">'Vstupní data'!K523*'Vstupní data'!M523/100</f>
        <v>0</v>
      </c>
      <c r="L523" s="66" t="n">
        <f aca="false">IF('Vstupní data'!N523="prostokořenný",0,IF('Vstupní data'!N523="krytokořenný","k",IF('Vstupní data'!N523="poloodrostky nebo odrostky, prostokořenné i krytokořenné","po",0)))</f>
        <v>0</v>
      </c>
      <c r="N523" s="66"/>
      <c r="O523" s="66" t="n">
        <f aca="false">'Vstupní data'!O523</f>
        <v>0</v>
      </c>
      <c r="P523" s="66" t="n">
        <f aca="false">IF(O523&gt;0,VLOOKUP(CONCATENATE(VLOOKUP(I523,'Pril3-drev'!$H$5:$K$83,4,0),"-",'Vstupní data'!R523),K2!$C$15:$D$23,2,0),0)</f>
        <v>0</v>
      </c>
      <c r="Q523" s="66" t="n">
        <f aca="false">IF(O523&gt;0,VLOOKUP(I523,'Pril3-drev'!$H$5:$I$83,2,0),0)</f>
        <v>0</v>
      </c>
      <c r="R523" s="66" t="n">
        <f aca="false">IF(Q523&gt;0,VLOOKUP(Q523,'Pril6-okus'!$A$5:$B$17,2,0),0)</f>
        <v>0</v>
      </c>
      <c r="S523" s="66" t="n">
        <f aca="false">IF(O523&gt;0,VLOOKUP(I523,'Pril3-drev'!$H$5:$J$83,3,0),0)</f>
        <v>0</v>
      </c>
      <c r="T523" s="66" t="str">
        <f aca="false">IF(O523&gt;0,IF(L523="k",0.9*VLOOKUP(S523,'ha-pocty-vyhl'!$A$5:$B$20,2,0),IF(L523="po",0.8*VLOOKUP(S523,'ha-pocty-vyhl'!$A$5:$B$20,2,0),VLOOKUP(S523,'ha-pocty-vyhl'!$A$5:$B$20,2,0))),"")</f>
        <v/>
      </c>
      <c r="U523" s="66" t="n">
        <f aca="false">'Vstupní data'!P523</f>
        <v>0</v>
      </c>
      <c r="V523" s="66" t="n">
        <f aca="false">IF(O523&gt;0,1.3*T523*1000*Z523/10000,0)</f>
        <v>0</v>
      </c>
      <c r="W523" s="66" t="n">
        <f aca="false">IF(O523&gt;0,1.3*T523*1000*Z523/10000,0)</f>
        <v>0</v>
      </c>
      <c r="X523" s="66" t="n">
        <f aca="false">IF(O523&gt;0,IF(O523&gt;V523,V523,O523),0)</f>
        <v>0</v>
      </c>
      <c r="Y523" s="66" t="n">
        <f aca="false">IF(O523&gt;0,IF(IF(U523&gt;W523,W523,U523)&lt;X523,W523,IF(U523&gt;W523,W523,U523)),0)</f>
        <v>0</v>
      </c>
      <c r="Z523" s="66" t="n">
        <f aca="false">IF(O523&gt;0,IF(J523&gt;0,J523,K523*H523/100),0)</f>
        <v>0</v>
      </c>
      <c r="AA523" s="67" t="n">
        <f aca="false">IF(O523&gt;0,CEILING(R523*P523*X523/Y523*Z523,1),0)</f>
        <v>0</v>
      </c>
      <c r="AB523" s="68" t="n">
        <f aca="false">IF(O523&gt;0,AA523/O523,0)</f>
        <v>0</v>
      </c>
      <c r="AC523" s="66" t="n">
        <f aca="false">'Vstupní data'!W523</f>
        <v>0</v>
      </c>
      <c r="AI523" s="66" t="str">
        <f aca="false">IF(OR('Vstupní data'!T523&gt;0,'Vstupní data'!U523&gt;0),VLOOKUP(I523,'Pril3-drev'!$H$5:$J$83,3,0),"")</f>
        <v/>
      </c>
      <c r="AJ523" s="66" t="n">
        <f aca="false">IF('Vstupní data'!V523="prostokořenný",0,IF('Vstupní data'!V523="krytokořenný","k",IF('Vstupní data'!V523="poloodrostky nebo odrostky, prostokořenné i krytokořenné","po",0)))</f>
        <v>0</v>
      </c>
      <c r="AK523" s="66" t="n">
        <f aca="false">IF(OR('Vstupní data'!T523&gt;0,'Vstupní data'!U523&gt;0),IF(AJ523="k",0.9*VLOOKUP(AI523,'ha-pocty-vyhl'!$A$5:$B$20,2,0),IF(AJ523="po",0.8*VLOOKUP(AI523,'ha-pocty-vyhl'!$A$5:$B$20,2,0),VLOOKUP(AI523,'ha-pocty-vyhl'!$A$5:$B$20,2,0))),0)</f>
        <v>0</v>
      </c>
      <c r="AL523" s="66" t="n">
        <f aca="false">IF(OR('Vstupní data'!T523&gt;0,'Vstupní data'!U523&gt;0),'Vstupní data'!K523*'Vstupní data'!M523/100,0)</f>
        <v>0</v>
      </c>
      <c r="AM523" s="66" t="n">
        <f aca="false">IF(OR('Vstupní data'!T523&gt;0,'Vstupní data'!U523&gt;0),IF('Vstupní data'!T523&gt;0,'Vstupní data'!T523,ROUND(10*'Vstupní data'!U523/AK523,0)),0)</f>
        <v>0</v>
      </c>
      <c r="AN523" s="69" t="n">
        <f aca="false">IF('Vstupní data'!T523&gt;0,   IF('Vstupní data'!T523&lt;=AL523,'Vstupní data'!T523,AL523),   IF(AM523&lt;AL523,AM523,AL523))</f>
        <v>0</v>
      </c>
      <c r="AO523" s="69" t="n">
        <f aca="false">'Vstupní data'!X523</f>
        <v>0</v>
      </c>
      <c r="AP523" s="66" t="n">
        <f aca="false">IF(OR('Vstupní data'!T523&gt;0,'Vstupní data'!U523&gt;0),IF(I523&lt;&gt;0,VLOOKUP(I523,'Pril3-drev'!$H$5:$I$83,2,0),0),0)</f>
        <v>0</v>
      </c>
      <c r="AQ523" s="66" t="n">
        <f aca="false">'Vstupní data'!Y523</f>
        <v>0</v>
      </c>
      <c r="AR523" s="66" t="str">
        <f aca="false">IF(AC523&gt;5,   IF('Vstupní data'!Y523&gt;0,   VLOOKUP(VLOOKUP(CONCATENATE(VLOOKUP(I523,'Pril3-drev'!$H$4:$L$83,5,0),AC523),'Pril3-drev'!$Q$4:$R$2803,2,0),'AVB-BS'!$C$5:$S$29 ,LOOKUP(AQ523,'AVB-BS'!$D$3:$S$3,'AVB-BS'!$D$1:$S$1) ,0 )   ,   IF('Vstupní data'!Z523&gt;0,'Vstupní data'!Z523,0)) , "")</f>
        <v/>
      </c>
      <c r="AS523" s="70" t="str">
        <f aca="false">IF(AC523&gt;5,VLOOKUP(CONCATENATE(AP523,AR523),'Pril1-THLPa'!$H$6:$N$96,4,0),"")</f>
        <v/>
      </c>
      <c r="AT523" s="70" t="str">
        <f aca="false">IF(AC523&gt;5,VLOOKUP(CONCATENATE(AP523,AR523),'Pril1-THLPa'!$H$6:$N$96,5,0),"")</f>
        <v/>
      </c>
      <c r="AU523" s="70" t="str">
        <f aca="false">IF(AC523&gt;5,VLOOKUP(CONCATENATE(AP523,AR523),'Pril1-THLPa'!$H$6:$N$96,6,0),"")</f>
        <v/>
      </c>
      <c r="AV523" s="70" t="str">
        <f aca="false">IF(AC523&gt;5,VLOOKUP(CONCATENATE(AP523,AR523),'Pril1-THLPa'!$H$6:$N$96,7,0),"")</f>
        <v/>
      </c>
      <c r="AW523" s="70" t="str">
        <f aca="false">IF(AC523&gt;5,VLOOKUP(CONCATENATE(AP523,AR523),'Pril1-THLPa'!$H$6:$O$96,8,0),"")</f>
        <v/>
      </c>
      <c r="AX523" s="66" t="n">
        <f aca="false">IF(AC523&gt;0,IF(AND(AC523&gt;0,AC523&lt;=5),VLOOKUP(AP523,'Pril1-THLPa'!$A$6:$F$18,LOOKUP(AC523,'Pril1-THLPa'!$B$5:$F$5,'Pril1-THLPa'!$B$4:$F$4),0),AS523+AT523*(AC523-5)+AU523*POWER(AC523-5,2)+AV523*POWER(AC523-5,3)+AW523*POWER(AC523-5,4)),0)</f>
        <v>0</v>
      </c>
      <c r="AY523" s="71"/>
      <c r="AZ523" s="66" t="n">
        <f aca="false">'Vstupní data'!AA523</f>
        <v>0</v>
      </c>
      <c r="BA523" s="66" t="n">
        <f aca="false">IF(OR('Vstupní data'!T523&gt;0,'Vstupní data'!U523&gt;0),IF(AC523&lt;&gt;"",AX523*AO523/10*(100+AZ523)/100,0),0)</f>
        <v>0</v>
      </c>
      <c r="BB523" s="67" t="n">
        <f aca="false">IF(AC523&lt;&gt;"",ROUND(BA523*AN523,0),0)</f>
        <v>0</v>
      </c>
      <c r="BC523" s="68" t="str">
        <f aca="false">IF(AE523&gt;0,BB523/AE523,"")</f>
        <v/>
      </c>
      <c r="BD523" s="66" t="n">
        <f aca="false">'Vstupní data'!AE523</f>
        <v>0</v>
      </c>
      <c r="BF523" s="66" t="n">
        <f aca="false">'Vstupní data'!AC523</f>
        <v>0</v>
      </c>
      <c r="BH523" s="66" t="n">
        <f aca="false">'Vstupní data'!AD523</f>
        <v>0</v>
      </c>
      <c r="BI523" s="66" t="n">
        <f aca="false">'Vstupní data'!AF523</f>
        <v>0</v>
      </c>
      <c r="BJ523" s="69" t="n">
        <f aca="false">'Vstupní data'!AG523</f>
        <v>0</v>
      </c>
      <c r="BK523" s="69" t="n">
        <f aca="false">IF(BF523&lt;&gt;0,VLOOKUP(I523,'Pril3-drev'!$H$5:$I$83,2,0),0)</f>
        <v>0</v>
      </c>
      <c r="BL523" s="69" t="n">
        <f aca="false">IF(BF523&lt;&gt;0,VLOOKUP(BK523,'Pril3-drev'!$A$5:$C$17,3,0),0)</f>
        <v>0</v>
      </c>
      <c r="BM523" s="69" t="n">
        <f aca="false">'Vstupní data'!AH523</f>
        <v>0</v>
      </c>
      <c r="BN523" s="69" t="n">
        <f aca="false">IF('Vstupní data'!AH523&gt;0,   VLOOKUP(VLOOKUP(CONCATENATE(VLOOKUP(I523,'Pril3-drev'!$H$4:$L$83,5,0),BD523),'Pril3-drev'!$Q$4:$R$2803,2,0),'AVB-BS'!$C$5:$S$29 ,LOOKUP(BM523,'AVB-BS'!$D$3:$S$3,'AVB-BS'!$D$1:$S$1) ,0 )   ,   IF('Vstupní data'!AI523&gt;0,'Vstupní data'!AI523,0))</f>
        <v>0</v>
      </c>
      <c r="BO523" s="69" t="str">
        <f aca="false">IF(BX523&gt;5,VLOOKUP(CONCATENATE(BK523,BN523),'Pril1-THLPa'!$H$6:$N$96,4,0),"")</f>
        <v/>
      </c>
      <c r="BP523" s="69" t="str">
        <f aca="false">IF(BX523&gt;5,VLOOKUP(CONCATENATE(BK523,BN523),'Pril1-THLPa'!$H$6:$N$96,5,0),"")</f>
        <v/>
      </c>
      <c r="BQ523" s="69" t="str">
        <f aca="false">IF(BX523&gt;5,VLOOKUP(CONCATENATE(BK523,BN523),'Pril1-THLPa'!$H$6:$N$96,6,0),"")</f>
        <v/>
      </c>
      <c r="BR523" s="69" t="str">
        <f aca="false">IF(BX523&gt;5,VLOOKUP(CONCATENATE(BK523,BN523),'Pril1-THLPa'!$H$6:$N$96,7,0),"")</f>
        <v/>
      </c>
      <c r="BS523" s="69" t="str">
        <f aca="false">IF(BX523&gt;5,VLOOKUP(CONCATENATE(BK523,BN523),'Pril1-THLPa'!$H$6:$O$96,8,0),"")</f>
        <v/>
      </c>
      <c r="BT523" s="69" t="str">
        <f aca="false">IF(BF523&gt;0, IF(BK523="smrk",  VLOOKUP(VLOOKUP(BD523,'Pril9-K3'!$L$8:$M$207,2,0),'Pril9-K3'!$A$8:$J$16,LOOKUP(BN523,'Pril9-K3'!$A$7:$J$7,'Pril9-K3'!$A$5:$J$5),0), IF(AND(BK523&lt;&gt;"smrk",'Vstupní data'!AK523&lt;&gt;""),'Vstupní data'!AK523,   VLOOKUP(VLOOKUP(BD523,'Pril9-K3'!$L$8:$M$207,2,0),'Pril9-K3'!$A$8:$J$16,LOOKUP(BN523,'Pril9-K3'!$A$7:$J$7,'Pril9-K3'!$A$5:$J$5),0)   )),   "")</f>
        <v/>
      </c>
      <c r="BV523" s="69" t="n">
        <f aca="false">'Vstupní data'!AJ523</f>
        <v>0</v>
      </c>
      <c r="BW523" s="69" t="n">
        <f aca="false">IF(BF523&gt;0,IF(J523&gt;0,J523,K523*H523/100),0)</f>
        <v>0</v>
      </c>
      <c r="BX523" s="69" t="n">
        <f aca="false">IF(BF523&gt;0,IF(BJ523&gt;BL523,BL523,BJ523),0)</f>
        <v>0</v>
      </c>
      <c r="BY523" s="69" t="n">
        <f aca="false">IF(BD523=0,0,IF(AND(BX523&gt;0,BX523&lt;=5),  IF(AND(BX523&gt;0,BX523&lt;=5),VLOOKUP(BK523,'Pril1-THLPa'!$A$6:$F$18,IF(AND(BX523&gt;0,BX523&lt;=5),LOOKUP(BX523,'Pril1-THLPa'!$B$5:$F$5,'Pril1-THLPa'!$B$4:$F$4),""),0),""),  IF(BX523&gt;5,BO523+BP523*(BX523-5)+BQ523*POWER(BX523-5,2)+BR523*POWER(BX523-5,3)+BS523*POWER(BX523-5,4),"")))</f>
        <v>0</v>
      </c>
      <c r="BZ523" s="69" t="n">
        <f aca="false">IF(BY523&gt;0,BY523*BI523/10*BW523*(100+BV523)/100,0)</f>
        <v>0</v>
      </c>
      <c r="CA523" s="69" t="n">
        <f aca="false">IF(BD523&gt;0,BX523-IF(BD523&gt;BX523,BX523,BD523),0)</f>
        <v>0</v>
      </c>
      <c r="CB523" s="69" t="n">
        <f aca="false">POWER(1.01,CA523)</f>
        <v>1</v>
      </c>
      <c r="CC523" s="69" t="n">
        <f aca="false">IF(BF523&gt;0,IF(BF523&gt;BH523,1,BF523/BH523),0)</f>
        <v>0</v>
      </c>
      <c r="CD523" s="72" t="n">
        <f aca="false">IF(BD523=0,0,IF(BF523&gt;0,ROUND(IF(CB523&lt;&gt;0,BZ523*BT523*1/CB523*CC523,0),0),0))</f>
        <v>0</v>
      </c>
      <c r="CE523" s="73" t="str">
        <f aca="false">IF(BF523&gt;0,IF(BF523&gt;BH523,CD523/BF523,CD523/BH523),"")</f>
        <v/>
      </c>
      <c r="CF523" s="69" t="n">
        <f aca="false">'Vstupní data'!AM523</f>
        <v>0</v>
      </c>
      <c r="CG523" s="69" t="n">
        <f aca="false">'Vstupní data'!AN523</f>
        <v>0</v>
      </c>
      <c r="CH523" s="69" t="n">
        <f aca="false">'Vstupní data'!AO523</f>
        <v>0</v>
      </c>
      <c r="CI523" s="69" t="n">
        <f aca="false">'Vstupní data'!AP523</f>
        <v>0</v>
      </c>
      <c r="CJ523" s="72" t="n">
        <f aca="false">ROUND(CH523*CI523,0)</f>
        <v>0</v>
      </c>
      <c r="CK523" s="74" t="str">
        <f aca="false">IF(OR(AA523&gt;0,BB523&gt;0,CD523&gt;0,CJ523&gt;0),AA523+BB523+CD523+CJ523,"")</f>
        <v/>
      </c>
    </row>
    <row r="524" customFormat="false" ht="12.8" hidden="false" customHeight="false" outlineLevel="0" collapsed="false">
      <c r="A524" s="66" t="n">
        <f aca="false">'Vstupní data'!A524</f>
        <v>0</v>
      </c>
      <c r="F524" s="66" t="str">
        <f aca="false">CONCATENATE('Vstupní data'!F524,'Vstupní data'!G524,'Vstupní data'!H524,'Vstupní data'!I524)</f>
        <v/>
      </c>
      <c r="G524" s="66"/>
      <c r="H524" s="66" t="n">
        <f aca="false">'Vstupní data'!K524</f>
        <v>0</v>
      </c>
      <c r="I524" s="66" t="n">
        <f aca="false">'Vstupní data'!L524</f>
        <v>0</v>
      </c>
      <c r="J524" s="66" t="n">
        <f aca="false">'Vstupní data'!K524*'Vstupní data'!M524/100</f>
        <v>0</v>
      </c>
      <c r="L524" s="66" t="n">
        <f aca="false">IF('Vstupní data'!N524="prostokořenný",0,IF('Vstupní data'!N524="krytokořenný","k",IF('Vstupní data'!N524="poloodrostky nebo odrostky, prostokořenné i krytokořenné","po",0)))</f>
        <v>0</v>
      </c>
      <c r="N524" s="66"/>
      <c r="O524" s="66" t="n">
        <f aca="false">'Vstupní data'!O524</f>
        <v>0</v>
      </c>
      <c r="P524" s="66" t="n">
        <f aca="false">IF(O524&gt;0,VLOOKUP(CONCATENATE(VLOOKUP(I524,'Pril3-drev'!$H$5:$K$83,4,0),"-",'Vstupní data'!R524),K2!$C$15:$D$23,2,0),0)</f>
        <v>0</v>
      </c>
      <c r="Q524" s="66" t="n">
        <f aca="false">IF(O524&gt;0,VLOOKUP(I524,'Pril3-drev'!$H$5:$I$83,2,0),0)</f>
        <v>0</v>
      </c>
      <c r="R524" s="66" t="n">
        <f aca="false">IF(Q524&gt;0,VLOOKUP(Q524,'Pril6-okus'!$A$5:$B$17,2,0),0)</f>
        <v>0</v>
      </c>
      <c r="S524" s="66" t="n">
        <f aca="false">IF(O524&gt;0,VLOOKUP(I524,'Pril3-drev'!$H$5:$J$83,3,0),0)</f>
        <v>0</v>
      </c>
      <c r="T524" s="66" t="str">
        <f aca="false">IF(O524&gt;0,IF(L524="k",0.9*VLOOKUP(S524,'ha-pocty-vyhl'!$A$5:$B$20,2,0),IF(L524="po",0.8*VLOOKUP(S524,'ha-pocty-vyhl'!$A$5:$B$20,2,0),VLOOKUP(S524,'ha-pocty-vyhl'!$A$5:$B$20,2,0))),"")</f>
        <v/>
      </c>
      <c r="U524" s="66" t="n">
        <f aca="false">'Vstupní data'!P524</f>
        <v>0</v>
      </c>
      <c r="V524" s="66" t="n">
        <f aca="false">IF(O524&gt;0,1.3*T524*1000*Z524/10000,0)</f>
        <v>0</v>
      </c>
      <c r="W524" s="66" t="n">
        <f aca="false">IF(O524&gt;0,1.3*T524*1000*Z524/10000,0)</f>
        <v>0</v>
      </c>
      <c r="X524" s="66" t="n">
        <f aca="false">IF(O524&gt;0,IF(O524&gt;V524,V524,O524),0)</f>
        <v>0</v>
      </c>
      <c r="Y524" s="66" t="n">
        <f aca="false">IF(O524&gt;0,IF(IF(U524&gt;W524,W524,U524)&lt;X524,W524,IF(U524&gt;W524,W524,U524)),0)</f>
        <v>0</v>
      </c>
      <c r="Z524" s="66" t="n">
        <f aca="false">IF(O524&gt;0,IF(J524&gt;0,J524,K524*H524/100),0)</f>
        <v>0</v>
      </c>
      <c r="AA524" s="67" t="n">
        <f aca="false">IF(O524&gt;0,CEILING(R524*P524*X524/Y524*Z524,1),0)</f>
        <v>0</v>
      </c>
      <c r="AB524" s="68" t="n">
        <f aca="false">IF(O524&gt;0,AA524/O524,0)</f>
        <v>0</v>
      </c>
      <c r="AC524" s="66" t="n">
        <f aca="false">'Vstupní data'!W524</f>
        <v>0</v>
      </c>
      <c r="AI524" s="66" t="str">
        <f aca="false">IF(OR('Vstupní data'!T524&gt;0,'Vstupní data'!U524&gt;0),VLOOKUP(I524,'Pril3-drev'!$H$5:$J$83,3,0),"")</f>
        <v/>
      </c>
      <c r="AJ524" s="66" t="n">
        <f aca="false">IF('Vstupní data'!V524="prostokořenný",0,IF('Vstupní data'!V524="krytokořenný","k",IF('Vstupní data'!V524="poloodrostky nebo odrostky, prostokořenné i krytokořenné","po",0)))</f>
        <v>0</v>
      </c>
      <c r="AK524" s="66" t="n">
        <f aca="false">IF(OR('Vstupní data'!T524&gt;0,'Vstupní data'!U524&gt;0),IF(AJ524="k",0.9*VLOOKUP(AI524,'ha-pocty-vyhl'!$A$5:$B$20,2,0),IF(AJ524="po",0.8*VLOOKUP(AI524,'ha-pocty-vyhl'!$A$5:$B$20,2,0),VLOOKUP(AI524,'ha-pocty-vyhl'!$A$5:$B$20,2,0))),0)</f>
        <v>0</v>
      </c>
      <c r="AL524" s="66" t="n">
        <f aca="false">IF(OR('Vstupní data'!T524&gt;0,'Vstupní data'!U524&gt;0),'Vstupní data'!K524*'Vstupní data'!M524/100,0)</f>
        <v>0</v>
      </c>
      <c r="AM524" s="66" t="n">
        <f aca="false">IF(OR('Vstupní data'!T524&gt;0,'Vstupní data'!U524&gt;0),IF('Vstupní data'!T524&gt;0,'Vstupní data'!T524,ROUND(10*'Vstupní data'!U524/AK524,0)),0)</f>
        <v>0</v>
      </c>
      <c r="AN524" s="69" t="n">
        <f aca="false">IF('Vstupní data'!T524&gt;0,   IF('Vstupní data'!T524&lt;=AL524,'Vstupní data'!T524,AL524),   IF(AM524&lt;AL524,AM524,AL524))</f>
        <v>0</v>
      </c>
      <c r="AO524" s="69" t="n">
        <f aca="false">'Vstupní data'!X524</f>
        <v>0</v>
      </c>
      <c r="AP524" s="66" t="n">
        <f aca="false">IF(OR('Vstupní data'!T524&gt;0,'Vstupní data'!U524&gt;0),IF(I524&lt;&gt;0,VLOOKUP(I524,'Pril3-drev'!$H$5:$I$83,2,0),0),0)</f>
        <v>0</v>
      </c>
      <c r="AQ524" s="66" t="n">
        <f aca="false">'Vstupní data'!Y524</f>
        <v>0</v>
      </c>
      <c r="AR524" s="66" t="str">
        <f aca="false">IF(AC524&gt;5,   IF('Vstupní data'!Y524&gt;0,   VLOOKUP(VLOOKUP(CONCATENATE(VLOOKUP(I524,'Pril3-drev'!$H$4:$L$83,5,0),AC524),'Pril3-drev'!$Q$4:$R$2803,2,0),'AVB-BS'!$C$5:$S$29 ,LOOKUP(AQ524,'AVB-BS'!$D$3:$S$3,'AVB-BS'!$D$1:$S$1) ,0 )   ,   IF('Vstupní data'!Z524&gt;0,'Vstupní data'!Z524,0)) , "")</f>
        <v/>
      </c>
      <c r="AS524" s="70" t="str">
        <f aca="false">IF(AC524&gt;5,VLOOKUP(CONCATENATE(AP524,AR524),'Pril1-THLPa'!$H$6:$N$96,4,0),"")</f>
        <v/>
      </c>
      <c r="AT524" s="70" t="str">
        <f aca="false">IF(AC524&gt;5,VLOOKUP(CONCATENATE(AP524,AR524),'Pril1-THLPa'!$H$6:$N$96,5,0),"")</f>
        <v/>
      </c>
      <c r="AU524" s="70" t="str">
        <f aca="false">IF(AC524&gt;5,VLOOKUP(CONCATENATE(AP524,AR524),'Pril1-THLPa'!$H$6:$N$96,6,0),"")</f>
        <v/>
      </c>
      <c r="AV524" s="70" t="str">
        <f aca="false">IF(AC524&gt;5,VLOOKUP(CONCATENATE(AP524,AR524),'Pril1-THLPa'!$H$6:$N$96,7,0),"")</f>
        <v/>
      </c>
      <c r="AW524" s="70" t="str">
        <f aca="false">IF(AC524&gt;5,VLOOKUP(CONCATENATE(AP524,AR524),'Pril1-THLPa'!$H$6:$O$96,8,0),"")</f>
        <v/>
      </c>
      <c r="AX524" s="66" t="n">
        <f aca="false">IF(AC524&gt;0,IF(AND(AC524&gt;0,AC524&lt;=5),VLOOKUP(AP524,'Pril1-THLPa'!$A$6:$F$18,LOOKUP(AC524,'Pril1-THLPa'!$B$5:$F$5,'Pril1-THLPa'!$B$4:$F$4),0),AS524+AT524*(AC524-5)+AU524*POWER(AC524-5,2)+AV524*POWER(AC524-5,3)+AW524*POWER(AC524-5,4)),0)</f>
        <v>0</v>
      </c>
      <c r="AY524" s="71"/>
      <c r="AZ524" s="66" t="n">
        <f aca="false">'Vstupní data'!AA524</f>
        <v>0</v>
      </c>
      <c r="BA524" s="66" t="n">
        <f aca="false">IF(OR('Vstupní data'!T524&gt;0,'Vstupní data'!U524&gt;0),IF(AC524&lt;&gt;"",AX524*AO524/10*(100+AZ524)/100,0),0)</f>
        <v>0</v>
      </c>
      <c r="BB524" s="67" t="n">
        <f aca="false">IF(AC524&lt;&gt;"",ROUND(BA524*AN524,0),0)</f>
        <v>0</v>
      </c>
      <c r="BC524" s="68" t="str">
        <f aca="false">IF(AE524&gt;0,BB524/AE524,"")</f>
        <v/>
      </c>
      <c r="BD524" s="66" t="n">
        <f aca="false">'Vstupní data'!AE524</f>
        <v>0</v>
      </c>
      <c r="BF524" s="66" t="n">
        <f aca="false">'Vstupní data'!AC524</f>
        <v>0</v>
      </c>
      <c r="BH524" s="66" t="n">
        <f aca="false">'Vstupní data'!AD524</f>
        <v>0</v>
      </c>
      <c r="BI524" s="66" t="n">
        <f aca="false">'Vstupní data'!AF524</f>
        <v>0</v>
      </c>
      <c r="BJ524" s="69" t="n">
        <f aca="false">'Vstupní data'!AG524</f>
        <v>0</v>
      </c>
      <c r="BK524" s="69" t="n">
        <f aca="false">IF(BF524&lt;&gt;0,VLOOKUP(I524,'Pril3-drev'!$H$5:$I$83,2,0),0)</f>
        <v>0</v>
      </c>
      <c r="BL524" s="69" t="n">
        <f aca="false">IF(BF524&lt;&gt;0,VLOOKUP(BK524,'Pril3-drev'!$A$5:$C$17,3,0),0)</f>
        <v>0</v>
      </c>
      <c r="BM524" s="69" t="n">
        <f aca="false">'Vstupní data'!AH524</f>
        <v>0</v>
      </c>
      <c r="BN524" s="69" t="n">
        <f aca="false">IF('Vstupní data'!AH524&gt;0,   VLOOKUP(VLOOKUP(CONCATENATE(VLOOKUP(I524,'Pril3-drev'!$H$4:$L$83,5,0),BD524),'Pril3-drev'!$Q$4:$R$2803,2,0),'AVB-BS'!$C$5:$S$29 ,LOOKUP(BM524,'AVB-BS'!$D$3:$S$3,'AVB-BS'!$D$1:$S$1) ,0 )   ,   IF('Vstupní data'!AI524&gt;0,'Vstupní data'!AI524,0))</f>
        <v>0</v>
      </c>
      <c r="BO524" s="69" t="str">
        <f aca="false">IF(BX524&gt;5,VLOOKUP(CONCATENATE(BK524,BN524),'Pril1-THLPa'!$H$6:$N$96,4,0),"")</f>
        <v/>
      </c>
      <c r="BP524" s="69" t="str">
        <f aca="false">IF(BX524&gt;5,VLOOKUP(CONCATENATE(BK524,BN524),'Pril1-THLPa'!$H$6:$N$96,5,0),"")</f>
        <v/>
      </c>
      <c r="BQ524" s="69" t="str">
        <f aca="false">IF(BX524&gt;5,VLOOKUP(CONCATENATE(BK524,BN524),'Pril1-THLPa'!$H$6:$N$96,6,0),"")</f>
        <v/>
      </c>
      <c r="BR524" s="69" t="str">
        <f aca="false">IF(BX524&gt;5,VLOOKUP(CONCATENATE(BK524,BN524),'Pril1-THLPa'!$H$6:$N$96,7,0),"")</f>
        <v/>
      </c>
      <c r="BS524" s="69" t="str">
        <f aca="false">IF(BX524&gt;5,VLOOKUP(CONCATENATE(BK524,BN524),'Pril1-THLPa'!$H$6:$O$96,8,0),"")</f>
        <v/>
      </c>
      <c r="BT524" s="69" t="str">
        <f aca="false">IF(BF524&gt;0, IF(BK524="smrk",  VLOOKUP(VLOOKUP(BD524,'Pril9-K3'!$L$8:$M$207,2,0),'Pril9-K3'!$A$8:$J$16,LOOKUP(BN524,'Pril9-K3'!$A$7:$J$7,'Pril9-K3'!$A$5:$J$5),0), IF(AND(BK524&lt;&gt;"smrk",'Vstupní data'!AK524&lt;&gt;""),'Vstupní data'!AK524,   VLOOKUP(VLOOKUP(BD524,'Pril9-K3'!$L$8:$M$207,2,0),'Pril9-K3'!$A$8:$J$16,LOOKUP(BN524,'Pril9-K3'!$A$7:$J$7,'Pril9-K3'!$A$5:$J$5),0)   )),   "")</f>
        <v/>
      </c>
      <c r="BV524" s="69" t="n">
        <f aca="false">'Vstupní data'!AJ524</f>
        <v>0</v>
      </c>
      <c r="BW524" s="69" t="n">
        <f aca="false">IF(BF524&gt;0,IF(J524&gt;0,J524,K524*H524/100),0)</f>
        <v>0</v>
      </c>
      <c r="BX524" s="69" t="n">
        <f aca="false">IF(BF524&gt;0,IF(BJ524&gt;BL524,BL524,BJ524),0)</f>
        <v>0</v>
      </c>
      <c r="BY524" s="69" t="n">
        <f aca="false">IF(BD524=0,0,IF(AND(BX524&gt;0,BX524&lt;=5),  IF(AND(BX524&gt;0,BX524&lt;=5),VLOOKUP(BK524,'Pril1-THLPa'!$A$6:$F$18,IF(AND(BX524&gt;0,BX524&lt;=5),LOOKUP(BX524,'Pril1-THLPa'!$B$5:$F$5,'Pril1-THLPa'!$B$4:$F$4),""),0),""),  IF(BX524&gt;5,BO524+BP524*(BX524-5)+BQ524*POWER(BX524-5,2)+BR524*POWER(BX524-5,3)+BS524*POWER(BX524-5,4),"")))</f>
        <v>0</v>
      </c>
      <c r="BZ524" s="69" t="n">
        <f aca="false">IF(BY524&gt;0,BY524*BI524/10*BW524*(100+BV524)/100,0)</f>
        <v>0</v>
      </c>
      <c r="CA524" s="69" t="n">
        <f aca="false">IF(BD524&gt;0,BX524-IF(BD524&gt;BX524,BX524,BD524),0)</f>
        <v>0</v>
      </c>
      <c r="CB524" s="69" t="n">
        <f aca="false">POWER(1.01,CA524)</f>
        <v>1</v>
      </c>
      <c r="CC524" s="69" t="n">
        <f aca="false">IF(BF524&gt;0,IF(BF524&gt;BH524,1,BF524/BH524),0)</f>
        <v>0</v>
      </c>
      <c r="CD524" s="72" t="n">
        <f aca="false">IF(BD524=0,0,IF(BF524&gt;0,ROUND(IF(CB524&lt;&gt;0,BZ524*BT524*1/CB524*CC524,0),0),0))</f>
        <v>0</v>
      </c>
      <c r="CE524" s="73" t="str">
        <f aca="false">IF(BF524&gt;0,IF(BF524&gt;BH524,CD524/BF524,CD524/BH524),"")</f>
        <v/>
      </c>
      <c r="CF524" s="69" t="n">
        <f aca="false">'Vstupní data'!AM524</f>
        <v>0</v>
      </c>
      <c r="CG524" s="69" t="n">
        <f aca="false">'Vstupní data'!AN524</f>
        <v>0</v>
      </c>
      <c r="CH524" s="69" t="n">
        <f aca="false">'Vstupní data'!AO524</f>
        <v>0</v>
      </c>
      <c r="CI524" s="69" t="n">
        <f aca="false">'Vstupní data'!AP524</f>
        <v>0</v>
      </c>
      <c r="CJ524" s="72" t="n">
        <f aca="false">ROUND(CH524*CI524,0)</f>
        <v>0</v>
      </c>
      <c r="CK524" s="74" t="str">
        <f aca="false">IF(OR(AA524&gt;0,BB524&gt;0,CD524&gt;0,CJ524&gt;0),AA524+BB524+CD524+CJ524,"")</f>
        <v/>
      </c>
    </row>
    <row r="525" customFormat="false" ht="12.8" hidden="false" customHeight="false" outlineLevel="0" collapsed="false">
      <c r="A525" s="66" t="n">
        <f aca="false">'Vstupní data'!A525</f>
        <v>0</v>
      </c>
      <c r="F525" s="66" t="str">
        <f aca="false">CONCATENATE('Vstupní data'!F525,'Vstupní data'!G525,'Vstupní data'!H525,'Vstupní data'!I525)</f>
        <v/>
      </c>
      <c r="G525" s="66"/>
      <c r="H525" s="66" t="n">
        <f aca="false">'Vstupní data'!K525</f>
        <v>0</v>
      </c>
      <c r="I525" s="66" t="n">
        <f aca="false">'Vstupní data'!L525</f>
        <v>0</v>
      </c>
      <c r="J525" s="66" t="n">
        <f aca="false">'Vstupní data'!K525*'Vstupní data'!M525/100</f>
        <v>0</v>
      </c>
      <c r="L525" s="66" t="n">
        <f aca="false">IF('Vstupní data'!N525="prostokořenný",0,IF('Vstupní data'!N525="krytokořenný","k",IF('Vstupní data'!N525="poloodrostky nebo odrostky, prostokořenné i krytokořenné","po",0)))</f>
        <v>0</v>
      </c>
      <c r="N525" s="66"/>
      <c r="O525" s="66" t="n">
        <f aca="false">'Vstupní data'!O525</f>
        <v>0</v>
      </c>
      <c r="P525" s="66" t="n">
        <f aca="false">IF(O525&gt;0,VLOOKUP(CONCATENATE(VLOOKUP(I525,'Pril3-drev'!$H$5:$K$83,4,0),"-",'Vstupní data'!R525),K2!$C$15:$D$23,2,0),0)</f>
        <v>0</v>
      </c>
      <c r="Q525" s="66" t="n">
        <f aca="false">IF(O525&gt;0,VLOOKUP(I525,'Pril3-drev'!$H$5:$I$83,2,0),0)</f>
        <v>0</v>
      </c>
      <c r="R525" s="66" t="n">
        <f aca="false">IF(Q525&gt;0,VLOOKUP(Q525,'Pril6-okus'!$A$5:$B$17,2,0),0)</f>
        <v>0</v>
      </c>
      <c r="S525" s="66" t="n">
        <f aca="false">IF(O525&gt;0,VLOOKUP(I525,'Pril3-drev'!$H$5:$J$83,3,0),0)</f>
        <v>0</v>
      </c>
      <c r="T525" s="66" t="str">
        <f aca="false">IF(O525&gt;0,IF(L525="k",0.9*VLOOKUP(S525,'ha-pocty-vyhl'!$A$5:$B$20,2,0),IF(L525="po",0.8*VLOOKUP(S525,'ha-pocty-vyhl'!$A$5:$B$20,2,0),VLOOKUP(S525,'ha-pocty-vyhl'!$A$5:$B$20,2,0))),"")</f>
        <v/>
      </c>
      <c r="U525" s="66" t="n">
        <f aca="false">'Vstupní data'!P525</f>
        <v>0</v>
      </c>
      <c r="V525" s="66" t="n">
        <f aca="false">IF(O525&gt;0,1.3*T525*1000*Z525/10000,0)</f>
        <v>0</v>
      </c>
      <c r="W525" s="66" t="n">
        <f aca="false">IF(O525&gt;0,1.3*T525*1000*Z525/10000,0)</f>
        <v>0</v>
      </c>
      <c r="X525" s="66" t="n">
        <f aca="false">IF(O525&gt;0,IF(O525&gt;V525,V525,O525),0)</f>
        <v>0</v>
      </c>
      <c r="Y525" s="66" t="n">
        <f aca="false">IF(O525&gt;0,IF(IF(U525&gt;W525,W525,U525)&lt;X525,W525,IF(U525&gt;W525,W525,U525)),0)</f>
        <v>0</v>
      </c>
      <c r="Z525" s="66" t="n">
        <f aca="false">IF(O525&gt;0,IF(J525&gt;0,J525,K525*H525/100),0)</f>
        <v>0</v>
      </c>
      <c r="AA525" s="67" t="n">
        <f aca="false">IF(O525&gt;0,CEILING(R525*P525*X525/Y525*Z525,1),0)</f>
        <v>0</v>
      </c>
      <c r="AB525" s="68" t="n">
        <f aca="false">IF(O525&gt;0,AA525/O525,0)</f>
        <v>0</v>
      </c>
      <c r="AC525" s="66" t="n">
        <f aca="false">'Vstupní data'!W525</f>
        <v>0</v>
      </c>
      <c r="AI525" s="66" t="str">
        <f aca="false">IF(OR('Vstupní data'!T525&gt;0,'Vstupní data'!U525&gt;0),VLOOKUP(I525,'Pril3-drev'!$H$5:$J$83,3,0),"")</f>
        <v/>
      </c>
      <c r="AJ525" s="66" t="n">
        <f aca="false">IF('Vstupní data'!V525="prostokořenný",0,IF('Vstupní data'!V525="krytokořenný","k",IF('Vstupní data'!V525="poloodrostky nebo odrostky, prostokořenné i krytokořenné","po",0)))</f>
        <v>0</v>
      </c>
      <c r="AK525" s="66" t="n">
        <f aca="false">IF(OR('Vstupní data'!T525&gt;0,'Vstupní data'!U525&gt;0),IF(AJ525="k",0.9*VLOOKUP(AI525,'ha-pocty-vyhl'!$A$5:$B$20,2,0),IF(AJ525="po",0.8*VLOOKUP(AI525,'ha-pocty-vyhl'!$A$5:$B$20,2,0),VLOOKUP(AI525,'ha-pocty-vyhl'!$A$5:$B$20,2,0))),0)</f>
        <v>0</v>
      </c>
      <c r="AL525" s="66" t="n">
        <f aca="false">IF(OR('Vstupní data'!T525&gt;0,'Vstupní data'!U525&gt;0),'Vstupní data'!K525*'Vstupní data'!M525/100,0)</f>
        <v>0</v>
      </c>
      <c r="AM525" s="66" t="n">
        <f aca="false">IF(OR('Vstupní data'!T525&gt;0,'Vstupní data'!U525&gt;0),IF('Vstupní data'!T525&gt;0,'Vstupní data'!T525,ROUND(10*'Vstupní data'!U525/AK525,0)),0)</f>
        <v>0</v>
      </c>
      <c r="AN525" s="69" t="n">
        <f aca="false">IF('Vstupní data'!T525&gt;0,   IF('Vstupní data'!T525&lt;=AL525,'Vstupní data'!T525,AL525),   IF(AM525&lt;AL525,AM525,AL525))</f>
        <v>0</v>
      </c>
      <c r="AO525" s="69" t="n">
        <f aca="false">'Vstupní data'!X525</f>
        <v>0</v>
      </c>
      <c r="AP525" s="66" t="n">
        <f aca="false">IF(OR('Vstupní data'!T525&gt;0,'Vstupní data'!U525&gt;0),IF(I525&lt;&gt;0,VLOOKUP(I525,'Pril3-drev'!$H$5:$I$83,2,0),0),0)</f>
        <v>0</v>
      </c>
      <c r="AQ525" s="66" t="n">
        <f aca="false">'Vstupní data'!Y525</f>
        <v>0</v>
      </c>
      <c r="AR525" s="66" t="str">
        <f aca="false">IF(AC525&gt;5,   IF('Vstupní data'!Y525&gt;0,   VLOOKUP(VLOOKUP(CONCATENATE(VLOOKUP(I525,'Pril3-drev'!$H$4:$L$83,5,0),AC525),'Pril3-drev'!$Q$4:$R$2803,2,0),'AVB-BS'!$C$5:$S$29 ,LOOKUP(AQ525,'AVB-BS'!$D$3:$S$3,'AVB-BS'!$D$1:$S$1) ,0 )   ,   IF('Vstupní data'!Z525&gt;0,'Vstupní data'!Z525,0)) , "")</f>
        <v/>
      </c>
      <c r="AS525" s="70" t="str">
        <f aca="false">IF(AC525&gt;5,VLOOKUP(CONCATENATE(AP525,AR525),'Pril1-THLPa'!$H$6:$N$96,4,0),"")</f>
        <v/>
      </c>
      <c r="AT525" s="70" t="str">
        <f aca="false">IF(AC525&gt;5,VLOOKUP(CONCATENATE(AP525,AR525),'Pril1-THLPa'!$H$6:$N$96,5,0),"")</f>
        <v/>
      </c>
      <c r="AU525" s="70" t="str">
        <f aca="false">IF(AC525&gt;5,VLOOKUP(CONCATENATE(AP525,AR525),'Pril1-THLPa'!$H$6:$N$96,6,0),"")</f>
        <v/>
      </c>
      <c r="AV525" s="70" t="str">
        <f aca="false">IF(AC525&gt;5,VLOOKUP(CONCATENATE(AP525,AR525),'Pril1-THLPa'!$H$6:$N$96,7,0),"")</f>
        <v/>
      </c>
      <c r="AW525" s="70" t="str">
        <f aca="false">IF(AC525&gt;5,VLOOKUP(CONCATENATE(AP525,AR525),'Pril1-THLPa'!$H$6:$O$96,8,0),"")</f>
        <v/>
      </c>
      <c r="AX525" s="66" t="n">
        <f aca="false">IF(AC525&gt;0,IF(AND(AC525&gt;0,AC525&lt;=5),VLOOKUP(AP525,'Pril1-THLPa'!$A$6:$F$18,LOOKUP(AC525,'Pril1-THLPa'!$B$5:$F$5,'Pril1-THLPa'!$B$4:$F$4),0),AS525+AT525*(AC525-5)+AU525*POWER(AC525-5,2)+AV525*POWER(AC525-5,3)+AW525*POWER(AC525-5,4)),0)</f>
        <v>0</v>
      </c>
      <c r="AY525" s="71"/>
      <c r="AZ525" s="66" t="n">
        <f aca="false">'Vstupní data'!AA525</f>
        <v>0</v>
      </c>
      <c r="BA525" s="66" t="n">
        <f aca="false">IF(OR('Vstupní data'!T525&gt;0,'Vstupní data'!U525&gt;0),IF(AC525&lt;&gt;"",AX525*AO525/10*(100+AZ525)/100,0),0)</f>
        <v>0</v>
      </c>
      <c r="BB525" s="67" t="n">
        <f aca="false">IF(AC525&lt;&gt;"",ROUND(BA525*AN525,0),0)</f>
        <v>0</v>
      </c>
      <c r="BC525" s="68" t="str">
        <f aca="false">IF(AE525&gt;0,BB525/AE525,"")</f>
        <v/>
      </c>
      <c r="BD525" s="66" t="n">
        <f aca="false">'Vstupní data'!AE525</f>
        <v>0</v>
      </c>
      <c r="BF525" s="66" t="n">
        <f aca="false">'Vstupní data'!AC525</f>
        <v>0</v>
      </c>
      <c r="BH525" s="66" t="n">
        <f aca="false">'Vstupní data'!AD525</f>
        <v>0</v>
      </c>
      <c r="BI525" s="66" t="n">
        <f aca="false">'Vstupní data'!AF525</f>
        <v>0</v>
      </c>
      <c r="BJ525" s="69" t="n">
        <f aca="false">'Vstupní data'!AG525</f>
        <v>0</v>
      </c>
      <c r="BK525" s="69" t="n">
        <f aca="false">IF(BF525&lt;&gt;0,VLOOKUP(I525,'Pril3-drev'!$H$5:$I$83,2,0),0)</f>
        <v>0</v>
      </c>
      <c r="BL525" s="69" t="n">
        <f aca="false">IF(BF525&lt;&gt;0,VLOOKUP(BK525,'Pril3-drev'!$A$5:$C$17,3,0),0)</f>
        <v>0</v>
      </c>
      <c r="BM525" s="69" t="n">
        <f aca="false">'Vstupní data'!AH525</f>
        <v>0</v>
      </c>
      <c r="BN525" s="69" t="n">
        <f aca="false">IF('Vstupní data'!AH525&gt;0,   VLOOKUP(VLOOKUP(CONCATENATE(VLOOKUP(I525,'Pril3-drev'!$H$4:$L$83,5,0),BD525),'Pril3-drev'!$Q$4:$R$2803,2,0),'AVB-BS'!$C$5:$S$29 ,LOOKUP(BM525,'AVB-BS'!$D$3:$S$3,'AVB-BS'!$D$1:$S$1) ,0 )   ,   IF('Vstupní data'!AI525&gt;0,'Vstupní data'!AI525,0))</f>
        <v>0</v>
      </c>
      <c r="BO525" s="69" t="str">
        <f aca="false">IF(BX525&gt;5,VLOOKUP(CONCATENATE(BK525,BN525),'Pril1-THLPa'!$H$6:$N$96,4,0),"")</f>
        <v/>
      </c>
      <c r="BP525" s="69" t="str">
        <f aca="false">IF(BX525&gt;5,VLOOKUP(CONCATENATE(BK525,BN525),'Pril1-THLPa'!$H$6:$N$96,5,0),"")</f>
        <v/>
      </c>
      <c r="BQ525" s="69" t="str">
        <f aca="false">IF(BX525&gt;5,VLOOKUP(CONCATENATE(BK525,BN525),'Pril1-THLPa'!$H$6:$N$96,6,0),"")</f>
        <v/>
      </c>
      <c r="BR525" s="69" t="str">
        <f aca="false">IF(BX525&gt;5,VLOOKUP(CONCATENATE(BK525,BN525),'Pril1-THLPa'!$H$6:$N$96,7,0),"")</f>
        <v/>
      </c>
      <c r="BS525" s="69" t="str">
        <f aca="false">IF(BX525&gt;5,VLOOKUP(CONCATENATE(BK525,BN525),'Pril1-THLPa'!$H$6:$O$96,8,0),"")</f>
        <v/>
      </c>
      <c r="BT525" s="69" t="str">
        <f aca="false">IF(BF525&gt;0, IF(BK525="smrk",  VLOOKUP(VLOOKUP(BD525,'Pril9-K3'!$L$8:$M$207,2,0),'Pril9-K3'!$A$8:$J$16,LOOKUP(BN525,'Pril9-K3'!$A$7:$J$7,'Pril9-K3'!$A$5:$J$5),0), IF(AND(BK525&lt;&gt;"smrk",'Vstupní data'!AK525&lt;&gt;""),'Vstupní data'!AK525,   VLOOKUP(VLOOKUP(BD525,'Pril9-K3'!$L$8:$M$207,2,0),'Pril9-K3'!$A$8:$J$16,LOOKUP(BN525,'Pril9-K3'!$A$7:$J$7,'Pril9-K3'!$A$5:$J$5),0)   )),   "")</f>
        <v/>
      </c>
      <c r="BV525" s="69" t="n">
        <f aca="false">'Vstupní data'!AJ525</f>
        <v>0</v>
      </c>
      <c r="BW525" s="69" t="n">
        <f aca="false">IF(BF525&gt;0,IF(J525&gt;0,J525,K525*H525/100),0)</f>
        <v>0</v>
      </c>
      <c r="BX525" s="69" t="n">
        <f aca="false">IF(BF525&gt;0,IF(BJ525&gt;BL525,BL525,BJ525),0)</f>
        <v>0</v>
      </c>
      <c r="BY525" s="69" t="n">
        <f aca="false">IF(BD525=0,0,IF(AND(BX525&gt;0,BX525&lt;=5),  IF(AND(BX525&gt;0,BX525&lt;=5),VLOOKUP(BK525,'Pril1-THLPa'!$A$6:$F$18,IF(AND(BX525&gt;0,BX525&lt;=5),LOOKUP(BX525,'Pril1-THLPa'!$B$5:$F$5,'Pril1-THLPa'!$B$4:$F$4),""),0),""),  IF(BX525&gt;5,BO525+BP525*(BX525-5)+BQ525*POWER(BX525-5,2)+BR525*POWER(BX525-5,3)+BS525*POWER(BX525-5,4),"")))</f>
        <v>0</v>
      </c>
      <c r="BZ525" s="69" t="n">
        <f aca="false">IF(BY525&gt;0,BY525*BI525/10*BW525*(100+BV525)/100,0)</f>
        <v>0</v>
      </c>
      <c r="CA525" s="69" t="n">
        <f aca="false">IF(BD525&gt;0,BX525-IF(BD525&gt;BX525,BX525,BD525),0)</f>
        <v>0</v>
      </c>
      <c r="CB525" s="69" t="n">
        <f aca="false">POWER(1.01,CA525)</f>
        <v>1</v>
      </c>
      <c r="CC525" s="69" t="n">
        <f aca="false">IF(BF525&gt;0,IF(BF525&gt;BH525,1,BF525/BH525),0)</f>
        <v>0</v>
      </c>
      <c r="CD525" s="72" t="n">
        <f aca="false">IF(BD525=0,0,IF(BF525&gt;0,ROUND(IF(CB525&lt;&gt;0,BZ525*BT525*1/CB525*CC525,0),0),0))</f>
        <v>0</v>
      </c>
      <c r="CE525" s="73" t="str">
        <f aca="false">IF(BF525&gt;0,IF(BF525&gt;BH525,CD525/BF525,CD525/BH525),"")</f>
        <v/>
      </c>
      <c r="CF525" s="69" t="n">
        <f aca="false">'Vstupní data'!AM525</f>
        <v>0</v>
      </c>
      <c r="CG525" s="69" t="n">
        <f aca="false">'Vstupní data'!AN525</f>
        <v>0</v>
      </c>
      <c r="CH525" s="69" t="n">
        <f aca="false">'Vstupní data'!AO525</f>
        <v>0</v>
      </c>
      <c r="CI525" s="69" t="n">
        <f aca="false">'Vstupní data'!AP525</f>
        <v>0</v>
      </c>
      <c r="CJ525" s="72" t="n">
        <f aca="false">ROUND(CH525*CI525,0)</f>
        <v>0</v>
      </c>
      <c r="CK525" s="74" t="str">
        <f aca="false">IF(OR(AA525&gt;0,BB525&gt;0,CD525&gt;0,CJ525&gt;0),AA525+BB525+CD525+CJ525,"")</f>
        <v/>
      </c>
    </row>
    <row r="526" customFormat="false" ht="12.8" hidden="false" customHeight="false" outlineLevel="0" collapsed="false">
      <c r="A526" s="66" t="n">
        <f aca="false">'Vstupní data'!A526</f>
        <v>0</v>
      </c>
      <c r="F526" s="66" t="str">
        <f aca="false">CONCATENATE('Vstupní data'!F526,'Vstupní data'!G526,'Vstupní data'!H526,'Vstupní data'!I526)</f>
        <v/>
      </c>
      <c r="G526" s="66"/>
      <c r="H526" s="66" t="n">
        <f aca="false">'Vstupní data'!K526</f>
        <v>0</v>
      </c>
      <c r="I526" s="66" t="n">
        <f aca="false">'Vstupní data'!L526</f>
        <v>0</v>
      </c>
      <c r="J526" s="66" t="n">
        <f aca="false">'Vstupní data'!K526*'Vstupní data'!M526/100</f>
        <v>0</v>
      </c>
      <c r="L526" s="66" t="n">
        <f aca="false">IF('Vstupní data'!N526="prostokořenný",0,IF('Vstupní data'!N526="krytokořenný","k",IF('Vstupní data'!N526="poloodrostky nebo odrostky, prostokořenné i krytokořenné","po",0)))</f>
        <v>0</v>
      </c>
      <c r="N526" s="66"/>
      <c r="O526" s="66" t="n">
        <f aca="false">'Vstupní data'!O526</f>
        <v>0</v>
      </c>
      <c r="P526" s="66" t="n">
        <f aca="false">IF(O526&gt;0,VLOOKUP(CONCATENATE(VLOOKUP(I526,'Pril3-drev'!$H$5:$K$83,4,0),"-",'Vstupní data'!R526),K2!$C$15:$D$23,2,0),0)</f>
        <v>0</v>
      </c>
      <c r="Q526" s="66" t="n">
        <f aca="false">IF(O526&gt;0,VLOOKUP(I526,'Pril3-drev'!$H$5:$I$83,2,0),0)</f>
        <v>0</v>
      </c>
      <c r="R526" s="66" t="n">
        <f aca="false">IF(Q526&gt;0,VLOOKUP(Q526,'Pril6-okus'!$A$5:$B$17,2,0),0)</f>
        <v>0</v>
      </c>
      <c r="S526" s="66" t="n">
        <f aca="false">IF(O526&gt;0,VLOOKUP(I526,'Pril3-drev'!$H$5:$J$83,3,0),0)</f>
        <v>0</v>
      </c>
      <c r="T526" s="66" t="str">
        <f aca="false">IF(O526&gt;0,IF(L526="k",0.9*VLOOKUP(S526,'ha-pocty-vyhl'!$A$5:$B$20,2,0),IF(L526="po",0.8*VLOOKUP(S526,'ha-pocty-vyhl'!$A$5:$B$20,2,0),VLOOKUP(S526,'ha-pocty-vyhl'!$A$5:$B$20,2,0))),"")</f>
        <v/>
      </c>
      <c r="U526" s="66" t="n">
        <f aca="false">'Vstupní data'!P526</f>
        <v>0</v>
      </c>
      <c r="V526" s="66" t="n">
        <f aca="false">IF(O526&gt;0,1.3*T526*1000*Z526/10000,0)</f>
        <v>0</v>
      </c>
      <c r="W526" s="66" t="n">
        <f aca="false">IF(O526&gt;0,1.3*T526*1000*Z526/10000,0)</f>
        <v>0</v>
      </c>
      <c r="X526" s="66" t="n">
        <f aca="false">IF(O526&gt;0,IF(O526&gt;V526,V526,O526),0)</f>
        <v>0</v>
      </c>
      <c r="Y526" s="66" t="n">
        <f aca="false">IF(O526&gt;0,IF(IF(U526&gt;W526,W526,U526)&lt;X526,W526,IF(U526&gt;W526,W526,U526)),0)</f>
        <v>0</v>
      </c>
      <c r="Z526" s="66" t="n">
        <f aca="false">IF(O526&gt;0,IF(J526&gt;0,J526,K526*H526/100),0)</f>
        <v>0</v>
      </c>
      <c r="AA526" s="67" t="n">
        <f aca="false">IF(O526&gt;0,CEILING(R526*P526*X526/Y526*Z526,1),0)</f>
        <v>0</v>
      </c>
      <c r="AB526" s="68" t="n">
        <f aca="false">IF(O526&gt;0,AA526/O526,0)</f>
        <v>0</v>
      </c>
      <c r="AC526" s="66" t="n">
        <f aca="false">'Vstupní data'!W526</f>
        <v>0</v>
      </c>
      <c r="AI526" s="66" t="str">
        <f aca="false">IF(OR('Vstupní data'!T526&gt;0,'Vstupní data'!U526&gt;0),VLOOKUP(I526,'Pril3-drev'!$H$5:$J$83,3,0),"")</f>
        <v/>
      </c>
      <c r="AJ526" s="66" t="n">
        <f aca="false">IF('Vstupní data'!V526="prostokořenný",0,IF('Vstupní data'!V526="krytokořenný","k",IF('Vstupní data'!V526="poloodrostky nebo odrostky, prostokořenné i krytokořenné","po",0)))</f>
        <v>0</v>
      </c>
      <c r="AK526" s="66" t="n">
        <f aca="false">IF(OR('Vstupní data'!T526&gt;0,'Vstupní data'!U526&gt;0),IF(AJ526="k",0.9*VLOOKUP(AI526,'ha-pocty-vyhl'!$A$5:$B$20,2,0),IF(AJ526="po",0.8*VLOOKUP(AI526,'ha-pocty-vyhl'!$A$5:$B$20,2,0),VLOOKUP(AI526,'ha-pocty-vyhl'!$A$5:$B$20,2,0))),0)</f>
        <v>0</v>
      </c>
      <c r="AL526" s="66" t="n">
        <f aca="false">IF(OR('Vstupní data'!T526&gt;0,'Vstupní data'!U526&gt;0),'Vstupní data'!K526*'Vstupní data'!M526/100,0)</f>
        <v>0</v>
      </c>
      <c r="AM526" s="66" t="n">
        <f aca="false">IF(OR('Vstupní data'!T526&gt;0,'Vstupní data'!U526&gt;0),IF('Vstupní data'!T526&gt;0,'Vstupní data'!T526,ROUND(10*'Vstupní data'!U526/AK526,0)),0)</f>
        <v>0</v>
      </c>
      <c r="AN526" s="69" t="n">
        <f aca="false">IF('Vstupní data'!T526&gt;0,   IF('Vstupní data'!T526&lt;=AL526,'Vstupní data'!T526,AL526),   IF(AM526&lt;AL526,AM526,AL526))</f>
        <v>0</v>
      </c>
      <c r="AO526" s="69" t="n">
        <f aca="false">'Vstupní data'!X526</f>
        <v>0</v>
      </c>
      <c r="AP526" s="66" t="n">
        <f aca="false">IF(OR('Vstupní data'!T526&gt;0,'Vstupní data'!U526&gt;0),IF(I526&lt;&gt;0,VLOOKUP(I526,'Pril3-drev'!$H$5:$I$83,2,0),0),0)</f>
        <v>0</v>
      </c>
      <c r="AQ526" s="66" t="n">
        <f aca="false">'Vstupní data'!Y526</f>
        <v>0</v>
      </c>
      <c r="AR526" s="66" t="str">
        <f aca="false">IF(AC526&gt;5,   IF('Vstupní data'!Y526&gt;0,   VLOOKUP(VLOOKUP(CONCATENATE(VLOOKUP(I526,'Pril3-drev'!$H$4:$L$83,5,0),AC526),'Pril3-drev'!$Q$4:$R$2803,2,0),'AVB-BS'!$C$5:$S$29 ,LOOKUP(AQ526,'AVB-BS'!$D$3:$S$3,'AVB-BS'!$D$1:$S$1) ,0 )   ,   IF('Vstupní data'!Z526&gt;0,'Vstupní data'!Z526,0)) , "")</f>
        <v/>
      </c>
      <c r="AS526" s="70" t="str">
        <f aca="false">IF(AC526&gt;5,VLOOKUP(CONCATENATE(AP526,AR526),'Pril1-THLPa'!$H$6:$N$96,4,0),"")</f>
        <v/>
      </c>
      <c r="AT526" s="70" t="str">
        <f aca="false">IF(AC526&gt;5,VLOOKUP(CONCATENATE(AP526,AR526),'Pril1-THLPa'!$H$6:$N$96,5,0),"")</f>
        <v/>
      </c>
      <c r="AU526" s="70" t="str">
        <f aca="false">IF(AC526&gt;5,VLOOKUP(CONCATENATE(AP526,AR526),'Pril1-THLPa'!$H$6:$N$96,6,0),"")</f>
        <v/>
      </c>
      <c r="AV526" s="70" t="str">
        <f aca="false">IF(AC526&gt;5,VLOOKUP(CONCATENATE(AP526,AR526),'Pril1-THLPa'!$H$6:$N$96,7,0),"")</f>
        <v/>
      </c>
      <c r="AW526" s="70" t="str">
        <f aca="false">IF(AC526&gt;5,VLOOKUP(CONCATENATE(AP526,AR526),'Pril1-THLPa'!$H$6:$O$96,8,0),"")</f>
        <v/>
      </c>
      <c r="AX526" s="66" t="n">
        <f aca="false">IF(AC526&gt;0,IF(AND(AC526&gt;0,AC526&lt;=5),VLOOKUP(AP526,'Pril1-THLPa'!$A$6:$F$18,LOOKUP(AC526,'Pril1-THLPa'!$B$5:$F$5,'Pril1-THLPa'!$B$4:$F$4),0),AS526+AT526*(AC526-5)+AU526*POWER(AC526-5,2)+AV526*POWER(AC526-5,3)+AW526*POWER(AC526-5,4)),0)</f>
        <v>0</v>
      </c>
      <c r="AY526" s="71"/>
      <c r="AZ526" s="66" t="n">
        <f aca="false">'Vstupní data'!AA526</f>
        <v>0</v>
      </c>
      <c r="BA526" s="66" t="n">
        <f aca="false">IF(OR('Vstupní data'!T526&gt;0,'Vstupní data'!U526&gt;0),IF(AC526&lt;&gt;"",AX526*AO526/10*(100+AZ526)/100,0),0)</f>
        <v>0</v>
      </c>
      <c r="BB526" s="67" t="n">
        <f aca="false">IF(AC526&lt;&gt;"",ROUND(BA526*AN526,0),0)</f>
        <v>0</v>
      </c>
      <c r="BC526" s="68" t="str">
        <f aca="false">IF(AE526&gt;0,BB526/AE526,"")</f>
        <v/>
      </c>
      <c r="BD526" s="66" t="n">
        <f aca="false">'Vstupní data'!AE526</f>
        <v>0</v>
      </c>
      <c r="BF526" s="66" t="n">
        <f aca="false">'Vstupní data'!AC526</f>
        <v>0</v>
      </c>
      <c r="BH526" s="66" t="n">
        <f aca="false">'Vstupní data'!AD526</f>
        <v>0</v>
      </c>
      <c r="BI526" s="66" t="n">
        <f aca="false">'Vstupní data'!AF526</f>
        <v>0</v>
      </c>
      <c r="BJ526" s="69" t="n">
        <f aca="false">'Vstupní data'!AG526</f>
        <v>0</v>
      </c>
      <c r="BK526" s="69" t="n">
        <f aca="false">IF(BF526&lt;&gt;0,VLOOKUP(I526,'Pril3-drev'!$H$5:$I$83,2,0),0)</f>
        <v>0</v>
      </c>
      <c r="BL526" s="69" t="n">
        <f aca="false">IF(BF526&lt;&gt;0,VLOOKUP(BK526,'Pril3-drev'!$A$5:$C$17,3,0),0)</f>
        <v>0</v>
      </c>
      <c r="BM526" s="69" t="n">
        <f aca="false">'Vstupní data'!AH526</f>
        <v>0</v>
      </c>
      <c r="BN526" s="69" t="n">
        <f aca="false">IF('Vstupní data'!AH526&gt;0,   VLOOKUP(VLOOKUP(CONCATENATE(VLOOKUP(I526,'Pril3-drev'!$H$4:$L$83,5,0),BD526),'Pril3-drev'!$Q$4:$R$2803,2,0),'AVB-BS'!$C$5:$S$29 ,LOOKUP(BM526,'AVB-BS'!$D$3:$S$3,'AVB-BS'!$D$1:$S$1) ,0 )   ,   IF('Vstupní data'!AI526&gt;0,'Vstupní data'!AI526,0))</f>
        <v>0</v>
      </c>
      <c r="BO526" s="69" t="str">
        <f aca="false">IF(BX526&gt;5,VLOOKUP(CONCATENATE(BK526,BN526),'Pril1-THLPa'!$H$6:$N$96,4,0),"")</f>
        <v/>
      </c>
      <c r="BP526" s="69" t="str">
        <f aca="false">IF(BX526&gt;5,VLOOKUP(CONCATENATE(BK526,BN526),'Pril1-THLPa'!$H$6:$N$96,5,0),"")</f>
        <v/>
      </c>
      <c r="BQ526" s="69" t="str">
        <f aca="false">IF(BX526&gt;5,VLOOKUP(CONCATENATE(BK526,BN526),'Pril1-THLPa'!$H$6:$N$96,6,0),"")</f>
        <v/>
      </c>
      <c r="BR526" s="69" t="str">
        <f aca="false">IF(BX526&gt;5,VLOOKUP(CONCATENATE(BK526,BN526),'Pril1-THLPa'!$H$6:$N$96,7,0),"")</f>
        <v/>
      </c>
      <c r="BS526" s="69" t="str">
        <f aca="false">IF(BX526&gt;5,VLOOKUP(CONCATENATE(BK526,BN526),'Pril1-THLPa'!$H$6:$O$96,8,0),"")</f>
        <v/>
      </c>
      <c r="BT526" s="69" t="str">
        <f aca="false">IF(BF526&gt;0, IF(BK526="smrk",  VLOOKUP(VLOOKUP(BD526,'Pril9-K3'!$L$8:$M$207,2,0),'Pril9-K3'!$A$8:$J$16,LOOKUP(BN526,'Pril9-K3'!$A$7:$J$7,'Pril9-K3'!$A$5:$J$5),0), IF(AND(BK526&lt;&gt;"smrk",'Vstupní data'!AK526&lt;&gt;""),'Vstupní data'!AK526,   VLOOKUP(VLOOKUP(BD526,'Pril9-K3'!$L$8:$M$207,2,0),'Pril9-K3'!$A$8:$J$16,LOOKUP(BN526,'Pril9-K3'!$A$7:$J$7,'Pril9-K3'!$A$5:$J$5),0)   )),   "")</f>
        <v/>
      </c>
      <c r="BV526" s="69" t="n">
        <f aca="false">'Vstupní data'!AJ526</f>
        <v>0</v>
      </c>
      <c r="BW526" s="69" t="n">
        <f aca="false">IF(BF526&gt;0,IF(J526&gt;0,J526,K526*H526/100),0)</f>
        <v>0</v>
      </c>
      <c r="BX526" s="69" t="n">
        <f aca="false">IF(BF526&gt;0,IF(BJ526&gt;BL526,BL526,BJ526),0)</f>
        <v>0</v>
      </c>
      <c r="BY526" s="69" t="n">
        <f aca="false">IF(BD526=0,0,IF(AND(BX526&gt;0,BX526&lt;=5),  IF(AND(BX526&gt;0,BX526&lt;=5),VLOOKUP(BK526,'Pril1-THLPa'!$A$6:$F$18,IF(AND(BX526&gt;0,BX526&lt;=5),LOOKUP(BX526,'Pril1-THLPa'!$B$5:$F$5,'Pril1-THLPa'!$B$4:$F$4),""),0),""),  IF(BX526&gt;5,BO526+BP526*(BX526-5)+BQ526*POWER(BX526-5,2)+BR526*POWER(BX526-5,3)+BS526*POWER(BX526-5,4),"")))</f>
        <v>0</v>
      </c>
      <c r="BZ526" s="69" t="n">
        <f aca="false">IF(BY526&gt;0,BY526*BI526/10*BW526*(100+BV526)/100,0)</f>
        <v>0</v>
      </c>
      <c r="CA526" s="69" t="n">
        <f aca="false">IF(BD526&gt;0,BX526-IF(BD526&gt;BX526,BX526,BD526),0)</f>
        <v>0</v>
      </c>
      <c r="CB526" s="69" t="n">
        <f aca="false">POWER(1.01,CA526)</f>
        <v>1</v>
      </c>
      <c r="CC526" s="69" t="n">
        <f aca="false">IF(BF526&gt;0,IF(BF526&gt;BH526,1,BF526/BH526),0)</f>
        <v>0</v>
      </c>
      <c r="CD526" s="72" t="n">
        <f aca="false">IF(BD526=0,0,IF(BF526&gt;0,ROUND(IF(CB526&lt;&gt;0,BZ526*BT526*1/CB526*CC526,0),0),0))</f>
        <v>0</v>
      </c>
      <c r="CE526" s="73" t="str">
        <f aca="false">IF(BF526&gt;0,IF(BF526&gt;BH526,CD526/BF526,CD526/BH526),"")</f>
        <v/>
      </c>
      <c r="CF526" s="69" t="n">
        <f aca="false">'Vstupní data'!AM526</f>
        <v>0</v>
      </c>
      <c r="CG526" s="69" t="n">
        <f aca="false">'Vstupní data'!AN526</f>
        <v>0</v>
      </c>
      <c r="CH526" s="69" t="n">
        <f aca="false">'Vstupní data'!AO526</f>
        <v>0</v>
      </c>
      <c r="CI526" s="69" t="n">
        <f aca="false">'Vstupní data'!AP526</f>
        <v>0</v>
      </c>
      <c r="CJ526" s="72" t="n">
        <f aca="false">ROUND(CH526*CI526,0)</f>
        <v>0</v>
      </c>
      <c r="CK526" s="74" t="str">
        <f aca="false">IF(OR(AA526&gt;0,BB526&gt;0,CD526&gt;0,CJ526&gt;0),AA526+BB526+CD526+CJ526,"")</f>
        <v/>
      </c>
    </row>
    <row r="527" customFormat="false" ht="12.8" hidden="false" customHeight="false" outlineLevel="0" collapsed="false">
      <c r="A527" s="66" t="n">
        <f aca="false">'Vstupní data'!A527</f>
        <v>0</v>
      </c>
      <c r="F527" s="66" t="str">
        <f aca="false">CONCATENATE('Vstupní data'!F527,'Vstupní data'!G527,'Vstupní data'!H527,'Vstupní data'!I527)</f>
        <v/>
      </c>
      <c r="G527" s="66"/>
      <c r="H527" s="66" t="n">
        <f aca="false">'Vstupní data'!K527</f>
        <v>0</v>
      </c>
      <c r="I527" s="66" t="n">
        <f aca="false">'Vstupní data'!L527</f>
        <v>0</v>
      </c>
      <c r="J527" s="66" t="n">
        <f aca="false">'Vstupní data'!K527*'Vstupní data'!M527/100</f>
        <v>0</v>
      </c>
      <c r="L527" s="66" t="n">
        <f aca="false">IF('Vstupní data'!N527="prostokořenný",0,IF('Vstupní data'!N527="krytokořenný","k",IF('Vstupní data'!N527="poloodrostky nebo odrostky, prostokořenné i krytokořenné","po",0)))</f>
        <v>0</v>
      </c>
      <c r="N527" s="66"/>
      <c r="O527" s="66" t="n">
        <f aca="false">'Vstupní data'!O527</f>
        <v>0</v>
      </c>
      <c r="P527" s="66" t="n">
        <f aca="false">IF(O527&gt;0,VLOOKUP(CONCATENATE(VLOOKUP(I527,'Pril3-drev'!$H$5:$K$83,4,0),"-",'Vstupní data'!R527),K2!$C$15:$D$23,2,0),0)</f>
        <v>0</v>
      </c>
      <c r="Q527" s="66" t="n">
        <f aca="false">IF(O527&gt;0,VLOOKUP(I527,'Pril3-drev'!$H$5:$I$83,2,0),0)</f>
        <v>0</v>
      </c>
      <c r="R527" s="66" t="n">
        <f aca="false">IF(Q527&gt;0,VLOOKUP(Q527,'Pril6-okus'!$A$5:$B$17,2,0),0)</f>
        <v>0</v>
      </c>
      <c r="S527" s="66" t="n">
        <f aca="false">IF(O527&gt;0,VLOOKUP(I527,'Pril3-drev'!$H$5:$J$83,3,0),0)</f>
        <v>0</v>
      </c>
      <c r="T527" s="66" t="str">
        <f aca="false">IF(O527&gt;0,IF(L527="k",0.9*VLOOKUP(S527,'ha-pocty-vyhl'!$A$5:$B$20,2,0),IF(L527="po",0.8*VLOOKUP(S527,'ha-pocty-vyhl'!$A$5:$B$20,2,0),VLOOKUP(S527,'ha-pocty-vyhl'!$A$5:$B$20,2,0))),"")</f>
        <v/>
      </c>
      <c r="U527" s="66" t="n">
        <f aca="false">'Vstupní data'!P527</f>
        <v>0</v>
      </c>
      <c r="V527" s="66" t="n">
        <f aca="false">IF(O527&gt;0,1.3*T527*1000*Z527/10000,0)</f>
        <v>0</v>
      </c>
      <c r="W527" s="66" t="n">
        <f aca="false">IF(O527&gt;0,1.3*T527*1000*Z527/10000,0)</f>
        <v>0</v>
      </c>
      <c r="X527" s="66" t="n">
        <f aca="false">IF(O527&gt;0,IF(O527&gt;V527,V527,O527),0)</f>
        <v>0</v>
      </c>
      <c r="Y527" s="66" t="n">
        <f aca="false">IF(O527&gt;0,IF(IF(U527&gt;W527,W527,U527)&lt;X527,W527,IF(U527&gt;W527,W527,U527)),0)</f>
        <v>0</v>
      </c>
      <c r="Z527" s="66" t="n">
        <f aca="false">IF(O527&gt;0,IF(J527&gt;0,J527,K527*H527/100),0)</f>
        <v>0</v>
      </c>
      <c r="AA527" s="67" t="n">
        <f aca="false">IF(O527&gt;0,CEILING(R527*P527*X527/Y527*Z527,1),0)</f>
        <v>0</v>
      </c>
      <c r="AB527" s="68" t="n">
        <f aca="false">IF(O527&gt;0,AA527/O527,0)</f>
        <v>0</v>
      </c>
      <c r="AC527" s="66" t="n">
        <f aca="false">'Vstupní data'!W527</f>
        <v>0</v>
      </c>
      <c r="AI527" s="66" t="str">
        <f aca="false">IF(OR('Vstupní data'!T527&gt;0,'Vstupní data'!U527&gt;0),VLOOKUP(I527,'Pril3-drev'!$H$5:$J$83,3,0),"")</f>
        <v/>
      </c>
      <c r="AJ527" s="66" t="n">
        <f aca="false">IF('Vstupní data'!V527="prostokořenný",0,IF('Vstupní data'!V527="krytokořenný","k",IF('Vstupní data'!V527="poloodrostky nebo odrostky, prostokořenné i krytokořenné","po",0)))</f>
        <v>0</v>
      </c>
      <c r="AK527" s="66" t="n">
        <f aca="false">IF(OR('Vstupní data'!T527&gt;0,'Vstupní data'!U527&gt;0),IF(AJ527="k",0.9*VLOOKUP(AI527,'ha-pocty-vyhl'!$A$5:$B$20,2,0),IF(AJ527="po",0.8*VLOOKUP(AI527,'ha-pocty-vyhl'!$A$5:$B$20,2,0),VLOOKUP(AI527,'ha-pocty-vyhl'!$A$5:$B$20,2,0))),0)</f>
        <v>0</v>
      </c>
      <c r="AL527" s="66" t="n">
        <f aca="false">IF(OR('Vstupní data'!T527&gt;0,'Vstupní data'!U527&gt;0),'Vstupní data'!K527*'Vstupní data'!M527/100,0)</f>
        <v>0</v>
      </c>
      <c r="AM527" s="66" t="n">
        <f aca="false">IF(OR('Vstupní data'!T527&gt;0,'Vstupní data'!U527&gt;0),IF('Vstupní data'!T527&gt;0,'Vstupní data'!T527,ROUND(10*'Vstupní data'!U527/AK527,0)),0)</f>
        <v>0</v>
      </c>
      <c r="AN527" s="69" t="n">
        <f aca="false">IF('Vstupní data'!T527&gt;0,   IF('Vstupní data'!T527&lt;=AL527,'Vstupní data'!T527,AL527),   IF(AM527&lt;AL527,AM527,AL527))</f>
        <v>0</v>
      </c>
      <c r="AO527" s="69" t="n">
        <f aca="false">'Vstupní data'!X527</f>
        <v>0</v>
      </c>
      <c r="AP527" s="66" t="n">
        <f aca="false">IF(OR('Vstupní data'!T527&gt;0,'Vstupní data'!U527&gt;0),IF(I527&lt;&gt;0,VLOOKUP(I527,'Pril3-drev'!$H$5:$I$83,2,0),0),0)</f>
        <v>0</v>
      </c>
      <c r="AQ527" s="66" t="n">
        <f aca="false">'Vstupní data'!Y527</f>
        <v>0</v>
      </c>
      <c r="AR527" s="66" t="str">
        <f aca="false">IF(AC527&gt;5,   IF('Vstupní data'!Y527&gt;0,   VLOOKUP(VLOOKUP(CONCATENATE(VLOOKUP(I527,'Pril3-drev'!$H$4:$L$83,5,0),AC527),'Pril3-drev'!$Q$4:$R$2803,2,0),'AVB-BS'!$C$5:$S$29 ,LOOKUP(AQ527,'AVB-BS'!$D$3:$S$3,'AVB-BS'!$D$1:$S$1) ,0 )   ,   IF('Vstupní data'!Z527&gt;0,'Vstupní data'!Z527,0)) , "")</f>
        <v/>
      </c>
      <c r="AS527" s="70" t="str">
        <f aca="false">IF(AC527&gt;5,VLOOKUP(CONCATENATE(AP527,AR527),'Pril1-THLPa'!$H$6:$N$96,4,0),"")</f>
        <v/>
      </c>
      <c r="AT527" s="70" t="str">
        <f aca="false">IF(AC527&gt;5,VLOOKUP(CONCATENATE(AP527,AR527),'Pril1-THLPa'!$H$6:$N$96,5,0),"")</f>
        <v/>
      </c>
      <c r="AU527" s="70" t="str">
        <f aca="false">IF(AC527&gt;5,VLOOKUP(CONCATENATE(AP527,AR527),'Pril1-THLPa'!$H$6:$N$96,6,0),"")</f>
        <v/>
      </c>
      <c r="AV527" s="70" t="str">
        <f aca="false">IF(AC527&gt;5,VLOOKUP(CONCATENATE(AP527,AR527),'Pril1-THLPa'!$H$6:$N$96,7,0),"")</f>
        <v/>
      </c>
      <c r="AW527" s="70" t="str">
        <f aca="false">IF(AC527&gt;5,VLOOKUP(CONCATENATE(AP527,AR527),'Pril1-THLPa'!$H$6:$O$96,8,0),"")</f>
        <v/>
      </c>
      <c r="AX527" s="66" t="n">
        <f aca="false">IF(AC527&gt;0,IF(AND(AC527&gt;0,AC527&lt;=5),VLOOKUP(AP527,'Pril1-THLPa'!$A$6:$F$18,LOOKUP(AC527,'Pril1-THLPa'!$B$5:$F$5,'Pril1-THLPa'!$B$4:$F$4),0),AS527+AT527*(AC527-5)+AU527*POWER(AC527-5,2)+AV527*POWER(AC527-5,3)+AW527*POWER(AC527-5,4)),0)</f>
        <v>0</v>
      </c>
      <c r="AY527" s="71"/>
      <c r="AZ527" s="66" t="n">
        <f aca="false">'Vstupní data'!AA527</f>
        <v>0</v>
      </c>
      <c r="BA527" s="66" t="n">
        <f aca="false">IF(OR('Vstupní data'!T527&gt;0,'Vstupní data'!U527&gt;0),IF(AC527&lt;&gt;"",AX527*AO527/10*(100+AZ527)/100,0),0)</f>
        <v>0</v>
      </c>
      <c r="BB527" s="67" t="n">
        <f aca="false">IF(AC527&lt;&gt;"",ROUND(BA527*AN527,0),0)</f>
        <v>0</v>
      </c>
      <c r="BC527" s="68" t="str">
        <f aca="false">IF(AE527&gt;0,BB527/AE527,"")</f>
        <v/>
      </c>
      <c r="BD527" s="66" t="n">
        <f aca="false">'Vstupní data'!AE527</f>
        <v>0</v>
      </c>
      <c r="BF527" s="66" t="n">
        <f aca="false">'Vstupní data'!AC527</f>
        <v>0</v>
      </c>
      <c r="BH527" s="66" t="n">
        <f aca="false">'Vstupní data'!AD527</f>
        <v>0</v>
      </c>
      <c r="BI527" s="66" t="n">
        <f aca="false">'Vstupní data'!AF527</f>
        <v>0</v>
      </c>
      <c r="BJ527" s="69" t="n">
        <f aca="false">'Vstupní data'!AG527</f>
        <v>0</v>
      </c>
      <c r="BK527" s="69" t="n">
        <f aca="false">IF(BF527&lt;&gt;0,VLOOKUP(I527,'Pril3-drev'!$H$5:$I$83,2,0),0)</f>
        <v>0</v>
      </c>
      <c r="BL527" s="69" t="n">
        <f aca="false">IF(BF527&lt;&gt;0,VLOOKUP(BK527,'Pril3-drev'!$A$5:$C$17,3,0),0)</f>
        <v>0</v>
      </c>
      <c r="BM527" s="69" t="n">
        <f aca="false">'Vstupní data'!AH527</f>
        <v>0</v>
      </c>
      <c r="BN527" s="69" t="n">
        <f aca="false">IF('Vstupní data'!AH527&gt;0,   VLOOKUP(VLOOKUP(CONCATENATE(VLOOKUP(I527,'Pril3-drev'!$H$4:$L$83,5,0),BD527),'Pril3-drev'!$Q$4:$R$2803,2,0),'AVB-BS'!$C$5:$S$29 ,LOOKUP(BM527,'AVB-BS'!$D$3:$S$3,'AVB-BS'!$D$1:$S$1) ,0 )   ,   IF('Vstupní data'!AI527&gt;0,'Vstupní data'!AI527,0))</f>
        <v>0</v>
      </c>
      <c r="BO527" s="69" t="str">
        <f aca="false">IF(BX527&gt;5,VLOOKUP(CONCATENATE(BK527,BN527),'Pril1-THLPa'!$H$6:$N$96,4,0),"")</f>
        <v/>
      </c>
      <c r="BP527" s="69" t="str">
        <f aca="false">IF(BX527&gt;5,VLOOKUP(CONCATENATE(BK527,BN527),'Pril1-THLPa'!$H$6:$N$96,5,0),"")</f>
        <v/>
      </c>
      <c r="BQ527" s="69" t="str">
        <f aca="false">IF(BX527&gt;5,VLOOKUP(CONCATENATE(BK527,BN527),'Pril1-THLPa'!$H$6:$N$96,6,0),"")</f>
        <v/>
      </c>
      <c r="BR527" s="69" t="str">
        <f aca="false">IF(BX527&gt;5,VLOOKUP(CONCATENATE(BK527,BN527),'Pril1-THLPa'!$H$6:$N$96,7,0),"")</f>
        <v/>
      </c>
      <c r="BS527" s="69" t="str">
        <f aca="false">IF(BX527&gt;5,VLOOKUP(CONCATENATE(BK527,BN527),'Pril1-THLPa'!$H$6:$O$96,8,0),"")</f>
        <v/>
      </c>
      <c r="BT527" s="69" t="str">
        <f aca="false">IF(BF527&gt;0, IF(BK527="smrk",  VLOOKUP(VLOOKUP(BD527,'Pril9-K3'!$L$8:$M$207,2,0),'Pril9-K3'!$A$8:$J$16,LOOKUP(BN527,'Pril9-K3'!$A$7:$J$7,'Pril9-K3'!$A$5:$J$5),0), IF(AND(BK527&lt;&gt;"smrk",'Vstupní data'!AK527&lt;&gt;""),'Vstupní data'!AK527,   VLOOKUP(VLOOKUP(BD527,'Pril9-K3'!$L$8:$M$207,2,0),'Pril9-K3'!$A$8:$J$16,LOOKUP(BN527,'Pril9-K3'!$A$7:$J$7,'Pril9-K3'!$A$5:$J$5),0)   )),   "")</f>
        <v/>
      </c>
      <c r="BV527" s="69" t="n">
        <f aca="false">'Vstupní data'!AJ527</f>
        <v>0</v>
      </c>
      <c r="BW527" s="69" t="n">
        <f aca="false">IF(BF527&gt;0,IF(J527&gt;0,J527,K527*H527/100),0)</f>
        <v>0</v>
      </c>
      <c r="BX527" s="69" t="n">
        <f aca="false">IF(BF527&gt;0,IF(BJ527&gt;BL527,BL527,BJ527),0)</f>
        <v>0</v>
      </c>
      <c r="BY527" s="69" t="n">
        <f aca="false">IF(BD527=0,0,IF(AND(BX527&gt;0,BX527&lt;=5),  IF(AND(BX527&gt;0,BX527&lt;=5),VLOOKUP(BK527,'Pril1-THLPa'!$A$6:$F$18,IF(AND(BX527&gt;0,BX527&lt;=5),LOOKUP(BX527,'Pril1-THLPa'!$B$5:$F$5,'Pril1-THLPa'!$B$4:$F$4),""),0),""),  IF(BX527&gt;5,BO527+BP527*(BX527-5)+BQ527*POWER(BX527-5,2)+BR527*POWER(BX527-5,3)+BS527*POWER(BX527-5,4),"")))</f>
        <v>0</v>
      </c>
      <c r="BZ527" s="69" t="n">
        <f aca="false">IF(BY527&gt;0,BY527*BI527/10*BW527*(100+BV527)/100,0)</f>
        <v>0</v>
      </c>
      <c r="CA527" s="69" t="n">
        <f aca="false">IF(BD527&gt;0,BX527-IF(BD527&gt;BX527,BX527,BD527),0)</f>
        <v>0</v>
      </c>
      <c r="CB527" s="69" t="n">
        <f aca="false">POWER(1.01,CA527)</f>
        <v>1</v>
      </c>
      <c r="CC527" s="69" t="n">
        <f aca="false">IF(BF527&gt;0,IF(BF527&gt;BH527,1,BF527/BH527),0)</f>
        <v>0</v>
      </c>
      <c r="CD527" s="72" t="n">
        <f aca="false">IF(BD527=0,0,IF(BF527&gt;0,ROUND(IF(CB527&lt;&gt;0,BZ527*BT527*1/CB527*CC527,0),0),0))</f>
        <v>0</v>
      </c>
      <c r="CE527" s="73" t="str">
        <f aca="false">IF(BF527&gt;0,IF(BF527&gt;BH527,CD527/BF527,CD527/BH527),"")</f>
        <v/>
      </c>
      <c r="CF527" s="69" t="n">
        <f aca="false">'Vstupní data'!AM527</f>
        <v>0</v>
      </c>
      <c r="CG527" s="69" t="n">
        <f aca="false">'Vstupní data'!AN527</f>
        <v>0</v>
      </c>
      <c r="CH527" s="69" t="n">
        <f aca="false">'Vstupní data'!AO527</f>
        <v>0</v>
      </c>
      <c r="CI527" s="69" t="n">
        <f aca="false">'Vstupní data'!AP527</f>
        <v>0</v>
      </c>
      <c r="CJ527" s="72" t="n">
        <f aca="false">ROUND(CH527*CI527,0)</f>
        <v>0</v>
      </c>
      <c r="CK527" s="74" t="str">
        <f aca="false">IF(OR(AA527&gt;0,BB527&gt;0,CD527&gt;0,CJ527&gt;0),AA527+BB527+CD527+CJ527,"")</f>
        <v/>
      </c>
    </row>
    <row r="528" customFormat="false" ht="12.8" hidden="false" customHeight="false" outlineLevel="0" collapsed="false">
      <c r="A528" s="66" t="n">
        <f aca="false">'Vstupní data'!A528</f>
        <v>0</v>
      </c>
      <c r="F528" s="66" t="str">
        <f aca="false">CONCATENATE('Vstupní data'!F528,'Vstupní data'!G528,'Vstupní data'!H528,'Vstupní data'!I528)</f>
        <v/>
      </c>
      <c r="G528" s="66"/>
      <c r="H528" s="66" t="n">
        <f aca="false">'Vstupní data'!K528</f>
        <v>0</v>
      </c>
      <c r="I528" s="66" t="n">
        <f aca="false">'Vstupní data'!L528</f>
        <v>0</v>
      </c>
      <c r="J528" s="66" t="n">
        <f aca="false">'Vstupní data'!K528*'Vstupní data'!M528/100</f>
        <v>0</v>
      </c>
      <c r="L528" s="66" t="n">
        <f aca="false">IF('Vstupní data'!N528="prostokořenný",0,IF('Vstupní data'!N528="krytokořenný","k",IF('Vstupní data'!N528="poloodrostky nebo odrostky, prostokořenné i krytokořenné","po",0)))</f>
        <v>0</v>
      </c>
      <c r="N528" s="66"/>
      <c r="O528" s="66" t="n">
        <f aca="false">'Vstupní data'!O528</f>
        <v>0</v>
      </c>
      <c r="P528" s="66" t="n">
        <f aca="false">IF(O528&gt;0,VLOOKUP(CONCATENATE(VLOOKUP(I528,'Pril3-drev'!$H$5:$K$83,4,0),"-",'Vstupní data'!R528),K2!$C$15:$D$23,2,0),0)</f>
        <v>0</v>
      </c>
      <c r="Q528" s="66" t="n">
        <f aca="false">IF(O528&gt;0,VLOOKUP(I528,'Pril3-drev'!$H$5:$I$83,2,0),0)</f>
        <v>0</v>
      </c>
      <c r="R528" s="66" t="n">
        <f aca="false">IF(Q528&gt;0,VLOOKUP(Q528,'Pril6-okus'!$A$5:$B$17,2,0),0)</f>
        <v>0</v>
      </c>
      <c r="S528" s="66" t="n">
        <f aca="false">IF(O528&gt;0,VLOOKUP(I528,'Pril3-drev'!$H$5:$J$83,3,0),0)</f>
        <v>0</v>
      </c>
      <c r="T528" s="66" t="str">
        <f aca="false">IF(O528&gt;0,IF(L528="k",0.9*VLOOKUP(S528,'ha-pocty-vyhl'!$A$5:$B$20,2,0),IF(L528="po",0.8*VLOOKUP(S528,'ha-pocty-vyhl'!$A$5:$B$20,2,0),VLOOKUP(S528,'ha-pocty-vyhl'!$A$5:$B$20,2,0))),"")</f>
        <v/>
      </c>
      <c r="U528" s="66" t="n">
        <f aca="false">'Vstupní data'!P528</f>
        <v>0</v>
      </c>
      <c r="V528" s="66" t="n">
        <f aca="false">IF(O528&gt;0,1.3*T528*1000*Z528/10000,0)</f>
        <v>0</v>
      </c>
      <c r="W528" s="66" t="n">
        <f aca="false">IF(O528&gt;0,1.3*T528*1000*Z528/10000,0)</f>
        <v>0</v>
      </c>
      <c r="X528" s="66" t="n">
        <f aca="false">IF(O528&gt;0,IF(O528&gt;V528,V528,O528),0)</f>
        <v>0</v>
      </c>
      <c r="Y528" s="66" t="n">
        <f aca="false">IF(O528&gt;0,IF(IF(U528&gt;W528,W528,U528)&lt;X528,W528,IF(U528&gt;W528,W528,U528)),0)</f>
        <v>0</v>
      </c>
      <c r="Z528" s="66" t="n">
        <f aca="false">IF(O528&gt;0,IF(J528&gt;0,J528,K528*H528/100),0)</f>
        <v>0</v>
      </c>
      <c r="AA528" s="67" t="n">
        <f aca="false">IF(O528&gt;0,CEILING(R528*P528*X528/Y528*Z528,1),0)</f>
        <v>0</v>
      </c>
      <c r="AB528" s="68" t="n">
        <f aca="false">IF(O528&gt;0,AA528/O528,0)</f>
        <v>0</v>
      </c>
      <c r="AC528" s="66" t="n">
        <f aca="false">'Vstupní data'!W528</f>
        <v>0</v>
      </c>
      <c r="AI528" s="66" t="str">
        <f aca="false">IF(OR('Vstupní data'!T528&gt;0,'Vstupní data'!U528&gt;0),VLOOKUP(I528,'Pril3-drev'!$H$5:$J$83,3,0),"")</f>
        <v/>
      </c>
      <c r="AJ528" s="66" t="n">
        <f aca="false">IF('Vstupní data'!V528="prostokořenný",0,IF('Vstupní data'!V528="krytokořenný","k",IF('Vstupní data'!V528="poloodrostky nebo odrostky, prostokořenné i krytokořenné","po",0)))</f>
        <v>0</v>
      </c>
      <c r="AK528" s="66" t="n">
        <f aca="false">IF(OR('Vstupní data'!T528&gt;0,'Vstupní data'!U528&gt;0),IF(AJ528="k",0.9*VLOOKUP(AI528,'ha-pocty-vyhl'!$A$5:$B$20,2,0),IF(AJ528="po",0.8*VLOOKUP(AI528,'ha-pocty-vyhl'!$A$5:$B$20,2,0),VLOOKUP(AI528,'ha-pocty-vyhl'!$A$5:$B$20,2,0))),0)</f>
        <v>0</v>
      </c>
      <c r="AL528" s="66" t="n">
        <f aca="false">IF(OR('Vstupní data'!T528&gt;0,'Vstupní data'!U528&gt;0),'Vstupní data'!K528*'Vstupní data'!M528/100,0)</f>
        <v>0</v>
      </c>
      <c r="AM528" s="66" t="n">
        <f aca="false">IF(OR('Vstupní data'!T528&gt;0,'Vstupní data'!U528&gt;0),IF('Vstupní data'!T528&gt;0,'Vstupní data'!T528,ROUND(10*'Vstupní data'!U528/AK528,0)),0)</f>
        <v>0</v>
      </c>
      <c r="AN528" s="69" t="n">
        <f aca="false">IF('Vstupní data'!T528&gt;0,   IF('Vstupní data'!T528&lt;=AL528,'Vstupní data'!T528,AL528),   IF(AM528&lt;AL528,AM528,AL528))</f>
        <v>0</v>
      </c>
      <c r="AO528" s="69" t="n">
        <f aca="false">'Vstupní data'!X528</f>
        <v>0</v>
      </c>
      <c r="AP528" s="66" t="n">
        <f aca="false">IF(OR('Vstupní data'!T528&gt;0,'Vstupní data'!U528&gt;0),IF(I528&lt;&gt;0,VLOOKUP(I528,'Pril3-drev'!$H$5:$I$83,2,0),0),0)</f>
        <v>0</v>
      </c>
      <c r="AQ528" s="66" t="n">
        <f aca="false">'Vstupní data'!Y528</f>
        <v>0</v>
      </c>
      <c r="AR528" s="66" t="str">
        <f aca="false">IF(AC528&gt;5,   IF('Vstupní data'!Y528&gt;0,   VLOOKUP(VLOOKUP(CONCATENATE(VLOOKUP(I528,'Pril3-drev'!$H$4:$L$83,5,0),AC528),'Pril3-drev'!$Q$4:$R$2803,2,0),'AVB-BS'!$C$5:$S$29 ,LOOKUP(AQ528,'AVB-BS'!$D$3:$S$3,'AVB-BS'!$D$1:$S$1) ,0 )   ,   IF('Vstupní data'!Z528&gt;0,'Vstupní data'!Z528,0)) , "")</f>
        <v/>
      </c>
      <c r="AS528" s="70" t="str">
        <f aca="false">IF(AC528&gt;5,VLOOKUP(CONCATENATE(AP528,AR528),'Pril1-THLPa'!$H$6:$N$96,4,0),"")</f>
        <v/>
      </c>
      <c r="AT528" s="70" t="str">
        <f aca="false">IF(AC528&gt;5,VLOOKUP(CONCATENATE(AP528,AR528),'Pril1-THLPa'!$H$6:$N$96,5,0),"")</f>
        <v/>
      </c>
      <c r="AU528" s="70" t="str">
        <f aca="false">IF(AC528&gt;5,VLOOKUP(CONCATENATE(AP528,AR528),'Pril1-THLPa'!$H$6:$N$96,6,0),"")</f>
        <v/>
      </c>
      <c r="AV528" s="70" t="str">
        <f aca="false">IF(AC528&gt;5,VLOOKUP(CONCATENATE(AP528,AR528),'Pril1-THLPa'!$H$6:$N$96,7,0),"")</f>
        <v/>
      </c>
      <c r="AW528" s="70" t="str">
        <f aca="false">IF(AC528&gt;5,VLOOKUP(CONCATENATE(AP528,AR528),'Pril1-THLPa'!$H$6:$O$96,8,0),"")</f>
        <v/>
      </c>
      <c r="AX528" s="66" t="n">
        <f aca="false">IF(AC528&gt;0,IF(AND(AC528&gt;0,AC528&lt;=5),VLOOKUP(AP528,'Pril1-THLPa'!$A$6:$F$18,LOOKUP(AC528,'Pril1-THLPa'!$B$5:$F$5,'Pril1-THLPa'!$B$4:$F$4),0),AS528+AT528*(AC528-5)+AU528*POWER(AC528-5,2)+AV528*POWER(AC528-5,3)+AW528*POWER(AC528-5,4)),0)</f>
        <v>0</v>
      </c>
      <c r="AY528" s="71"/>
      <c r="AZ528" s="66" t="n">
        <f aca="false">'Vstupní data'!AA528</f>
        <v>0</v>
      </c>
      <c r="BA528" s="66" t="n">
        <f aca="false">IF(OR('Vstupní data'!T528&gt;0,'Vstupní data'!U528&gt;0),IF(AC528&lt;&gt;"",AX528*AO528/10*(100+AZ528)/100,0),0)</f>
        <v>0</v>
      </c>
      <c r="BB528" s="67" t="n">
        <f aca="false">IF(AC528&lt;&gt;"",ROUND(BA528*AN528,0),0)</f>
        <v>0</v>
      </c>
      <c r="BC528" s="68" t="str">
        <f aca="false">IF(AE528&gt;0,BB528/AE528,"")</f>
        <v/>
      </c>
      <c r="BD528" s="66" t="n">
        <f aca="false">'Vstupní data'!AE528</f>
        <v>0</v>
      </c>
      <c r="BF528" s="66" t="n">
        <f aca="false">'Vstupní data'!AC528</f>
        <v>0</v>
      </c>
      <c r="BH528" s="66" t="n">
        <f aca="false">'Vstupní data'!AD528</f>
        <v>0</v>
      </c>
      <c r="BI528" s="66" t="n">
        <f aca="false">'Vstupní data'!AF528</f>
        <v>0</v>
      </c>
      <c r="BJ528" s="69" t="n">
        <f aca="false">'Vstupní data'!AG528</f>
        <v>0</v>
      </c>
      <c r="BK528" s="69" t="n">
        <f aca="false">IF(BF528&lt;&gt;0,VLOOKUP(I528,'Pril3-drev'!$H$5:$I$83,2,0),0)</f>
        <v>0</v>
      </c>
      <c r="BL528" s="69" t="n">
        <f aca="false">IF(BF528&lt;&gt;0,VLOOKUP(BK528,'Pril3-drev'!$A$5:$C$17,3,0),0)</f>
        <v>0</v>
      </c>
      <c r="BM528" s="69" t="n">
        <f aca="false">'Vstupní data'!AH528</f>
        <v>0</v>
      </c>
      <c r="BN528" s="69" t="n">
        <f aca="false">IF('Vstupní data'!AH528&gt;0,   VLOOKUP(VLOOKUP(CONCATENATE(VLOOKUP(I528,'Pril3-drev'!$H$4:$L$83,5,0),BD528),'Pril3-drev'!$Q$4:$R$2803,2,0),'AVB-BS'!$C$5:$S$29 ,LOOKUP(BM528,'AVB-BS'!$D$3:$S$3,'AVB-BS'!$D$1:$S$1) ,0 )   ,   IF('Vstupní data'!AI528&gt;0,'Vstupní data'!AI528,0))</f>
        <v>0</v>
      </c>
      <c r="BO528" s="69" t="str">
        <f aca="false">IF(BX528&gt;5,VLOOKUP(CONCATENATE(BK528,BN528),'Pril1-THLPa'!$H$6:$N$96,4,0),"")</f>
        <v/>
      </c>
      <c r="BP528" s="69" t="str">
        <f aca="false">IF(BX528&gt;5,VLOOKUP(CONCATENATE(BK528,BN528),'Pril1-THLPa'!$H$6:$N$96,5,0),"")</f>
        <v/>
      </c>
      <c r="BQ528" s="69" t="str">
        <f aca="false">IF(BX528&gt;5,VLOOKUP(CONCATENATE(BK528,BN528),'Pril1-THLPa'!$H$6:$N$96,6,0),"")</f>
        <v/>
      </c>
      <c r="BR528" s="69" t="str">
        <f aca="false">IF(BX528&gt;5,VLOOKUP(CONCATENATE(BK528,BN528),'Pril1-THLPa'!$H$6:$N$96,7,0),"")</f>
        <v/>
      </c>
      <c r="BS528" s="69" t="str">
        <f aca="false">IF(BX528&gt;5,VLOOKUP(CONCATENATE(BK528,BN528),'Pril1-THLPa'!$H$6:$O$96,8,0),"")</f>
        <v/>
      </c>
      <c r="BT528" s="69" t="str">
        <f aca="false">IF(BF528&gt;0, IF(BK528="smrk",  VLOOKUP(VLOOKUP(BD528,'Pril9-K3'!$L$8:$M$207,2,0),'Pril9-K3'!$A$8:$J$16,LOOKUP(BN528,'Pril9-K3'!$A$7:$J$7,'Pril9-K3'!$A$5:$J$5),0), IF(AND(BK528&lt;&gt;"smrk",'Vstupní data'!AK528&lt;&gt;""),'Vstupní data'!AK528,   VLOOKUP(VLOOKUP(BD528,'Pril9-K3'!$L$8:$M$207,2,0),'Pril9-K3'!$A$8:$J$16,LOOKUP(BN528,'Pril9-K3'!$A$7:$J$7,'Pril9-K3'!$A$5:$J$5),0)   )),   "")</f>
        <v/>
      </c>
      <c r="BV528" s="69" t="n">
        <f aca="false">'Vstupní data'!AJ528</f>
        <v>0</v>
      </c>
      <c r="BW528" s="69" t="n">
        <f aca="false">IF(BF528&gt;0,IF(J528&gt;0,J528,K528*H528/100),0)</f>
        <v>0</v>
      </c>
      <c r="BX528" s="69" t="n">
        <f aca="false">IF(BF528&gt;0,IF(BJ528&gt;BL528,BL528,BJ528),0)</f>
        <v>0</v>
      </c>
      <c r="BY528" s="69" t="n">
        <f aca="false">IF(BD528=0,0,IF(AND(BX528&gt;0,BX528&lt;=5),  IF(AND(BX528&gt;0,BX528&lt;=5),VLOOKUP(BK528,'Pril1-THLPa'!$A$6:$F$18,IF(AND(BX528&gt;0,BX528&lt;=5),LOOKUP(BX528,'Pril1-THLPa'!$B$5:$F$5,'Pril1-THLPa'!$B$4:$F$4),""),0),""),  IF(BX528&gt;5,BO528+BP528*(BX528-5)+BQ528*POWER(BX528-5,2)+BR528*POWER(BX528-5,3)+BS528*POWER(BX528-5,4),"")))</f>
        <v>0</v>
      </c>
      <c r="BZ528" s="69" t="n">
        <f aca="false">IF(BY528&gt;0,BY528*BI528/10*BW528*(100+BV528)/100,0)</f>
        <v>0</v>
      </c>
      <c r="CA528" s="69" t="n">
        <f aca="false">IF(BD528&gt;0,BX528-IF(BD528&gt;BX528,BX528,BD528),0)</f>
        <v>0</v>
      </c>
      <c r="CB528" s="69" t="n">
        <f aca="false">POWER(1.01,CA528)</f>
        <v>1</v>
      </c>
      <c r="CC528" s="69" t="n">
        <f aca="false">IF(BF528&gt;0,IF(BF528&gt;BH528,1,BF528/BH528),0)</f>
        <v>0</v>
      </c>
      <c r="CD528" s="72" t="n">
        <f aca="false">IF(BD528=0,0,IF(BF528&gt;0,ROUND(IF(CB528&lt;&gt;0,BZ528*BT528*1/CB528*CC528,0),0),0))</f>
        <v>0</v>
      </c>
      <c r="CE528" s="73" t="str">
        <f aca="false">IF(BF528&gt;0,IF(BF528&gt;BH528,CD528/BF528,CD528/BH528),"")</f>
        <v/>
      </c>
      <c r="CF528" s="69" t="n">
        <f aca="false">'Vstupní data'!AM528</f>
        <v>0</v>
      </c>
      <c r="CG528" s="69" t="n">
        <f aca="false">'Vstupní data'!AN528</f>
        <v>0</v>
      </c>
      <c r="CH528" s="69" t="n">
        <f aca="false">'Vstupní data'!AO528</f>
        <v>0</v>
      </c>
      <c r="CI528" s="69" t="n">
        <f aca="false">'Vstupní data'!AP528</f>
        <v>0</v>
      </c>
      <c r="CJ528" s="72" t="n">
        <f aca="false">ROUND(CH528*CI528,0)</f>
        <v>0</v>
      </c>
      <c r="CK528" s="74" t="str">
        <f aca="false">IF(OR(AA528&gt;0,BB528&gt;0,CD528&gt;0,CJ528&gt;0),AA528+BB528+CD528+CJ528,"")</f>
        <v/>
      </c>
    </row>
    <row r="529" customFormat="false" ht="12.8" hidden="false" customHeight="false" outlineLevel="0" collapsed="false">
      <c r="A529" s="66" t="n">
        <f aca="false">'Vstupní data'!A529</f>
        <v>0</v>
      </c>
      <c r="F529" s="66" t="str">
        <f aca="false">CONCATENATE('Vstupní data'!F529,'Vstupní data'!G529,'Vstupní data'!H529,'Vstupní data'!I529)</f>
        <v/>
      </c>
      <c r="G529" s="66"/>
      <c r="H529" s="66" t="n">
        <f aca="false">'Vstupní data'!K529</f>
        <v>0</v>
      </c>
      <c r="I529" s="66" t="n">
        <f aca="false">'Vstupní data'!L529</f>
        <v>0</v>
      </c>
      <c r="J529" s="66" t="n">
        <f aca="false">'Vstupní data'!K529*'Vstupní data'!M529/100</f>
        <v>0</v>
      </c>
      <c r="L529" s="66" t="n">
        <f aca="false">IF('Vstupní data'!N529="prostokořenný",0,IF('Vstupní data'!N529="krytokořenný","k",IF('Vstupní data'!N529="poloodrostky nebo odrostky, prostokořenné i krytokořenné","po",0)))</f>
        <v>0</v>
      </c>
      <c r="N529" s="66"/>
      <c r="O529" s="66" t="n">
        <f aca="false">'Vstupní data'!O529</f>
        <v>0</v>
      </c>
      <c r="P529" s="66" t="n">
        <f aca="false">IF(O529&gt;0,VLOOKUP(CONCATENATE(VLOOKUP(I529,'Pril3-drev'!$H$5:$K$83,4,0),"-",'Vstupní data'!R529),K2!$C$15:$D$23,2,0),0)</f>
        <v>0</v>
      </c>
      <c r="Q529" s="66" t="n">
        <f aca="false">IF(O529&gt;0,VLOOKUP(I529,'Pril3-drev'!$H$5:$I$83,2,0),0)</f>
        <v>0</v>
      </c>
      <c r="R529" s="66" t="n">
        <f aca="false">IF(Q529&gt;0,VLOOKUP(Q529,'Pril6-okus'!$A$5:$B$17,2,0),0)</f>
        <v>0</v>
      </c>
      <c r="S529" s="66" t="n">
        <f aca="false">IF(O529&gt;0,VLOOKUP(I529,'Pril3-drev'!$H$5:$J$83,3,0),0)</f>
        <v>0</v>
      </c>
      <c r="T529" s="66" t="str">
        <f aca="false">IF(O529&gt;0,IF(L529="k",0.9*VLOOKUP(S529,'ha-pocty-vyhl'!$A$5:$B$20,2,0),IF(L529="po",0.8*VLOOKUP(S529,'ha-pocty-vyhl'!$A$5:$B$20,2,0),VLOOKUP(S529,'ha-pocty-vyhl'!$A$5:$B$20,2,0))),"")</f>
        <v/>
      </c>
      <c r="U529" s="66" t="n">
        <f aca="false">'Vstupní data'!P529</f>
        <v>0</v>
      </c>
      <c r="V529" s="66" t="n">
        <f aca="false">IF(O529&gt;0,1.3*T529*1000*Z529/10000,0)</f>
        <v>0</v>
      </c>
      <c r="W529" s="66" t="n">
        <f aca="false">IF(O529&gt;0,1.3*T529*1000*Z529/10000,0)</f>
        <v>0</v>
      </c>
      <c r="X529" s="66" t="n">
        <f aca="false">IF(O529&gt;0,IF(O529&gt;V529,V529,O529),0)</f>
        <v>0</v>
      </c>
      <c r="Y529" s="66" t="n">
        <f aca="false">IF(O529&gt;0,IF(IF(U529&gt;W529,W529,U529)&lt;X529,W529,IF(U529&gt;W529,W529,U529)),0)</f>
        <v>0</v>
      </c>
      <c r="Z529" s="66" t="n">
        <f aca="false">IF(O529&gt;0,IF(J529&gt;0,J529,K529*H529/100),0)</f>
        <v>0</v>
      </c>
      <c r="AA529" s="67" t="n">
        <f aca="false">IF(O529&gt;0,CEILING(R529*P529*X529/Y529*Z529,1),0)</f>
        <v>0</v>
      </c>
      <c r="AB529" s="68" t="n">
        <f aca="false">IF(O529&gt;0,AA529/O529,0)</f>
        <v>0</v>
      </c>
      <c r="AC529" s="66" t="n">
        <f aca="false">'Vstupní data'!W529</f>
        <v>0</v>
      </c>
      <c r="AI529" s="66" t="str">
        <f aca="false">IF(OR('Vstupní data'!T529&gt;0,'Vstupní data'!U529&gt;0),VLOOKUP(I529,'Pril3-drev'!$H$5:$J$83,3,0),"")</f>
        <v/>
      </c>
      <c r="AJ529" s="66" t="n">
        <f aca="false">IF('Vstupní data'!V529="prostokořenný",0,IF('Vstupní data'!V529="krytokořenný","k",IF('Vstupní data'!V529="poloodrostky nebo odrostky, prostokořenné i krytokořenné","po",0)))</f>
        <v>0</v>
      </c>
      <c r="AK529" s="66" t="n">
        <f aca="false">IF(OR('Vstupní data'!T529&gt;0,'Vstupní data'!U529&gt;0),IF(AJ529="k",0.9*VLOOKUP(AI529,'ha-pocty-vyhl'!$A$5:$B$20,2,0),IF(AJ529="po",0.8*VLOOKUP(AI529,'ha-pocty-vyhl'!$A$5:$B$20,2,0),VLOOKUP(AI529,'ha-pocty-vyhl'!$A$5:$B$20,2,0))),0)</f>
        <v>0</v>
      </c>
      <c r="AL529" s="66" t="n">
        <f aca="false">IF(OR('Vstupní data'!T529&gt;0,'Vstupní data'!U529&gt;0),'Vstupní data'!K529*'Vstupní data'!M529/100,0)</f>
        <v>0</v>
      </c>
      <c r="AM529" s="66" t="n">
        <f aca="false">IF(OR('Vstupní data'!T529&gt;0,'Vstupní data'!U529&gt;0),IF('Vstupní data'!T529&gt;0,'Vstupní data'!T529,ROUND(10*'Vstupní data'!U529/AK529,0)),0)</f>
        <v>0</v>
      </c>
      <c r="AN529" s="69" t="n">
        <f aca="false">IF('Vstupní data'!T529&gt;0,   IF('Vstupní data'!T529&lt;=AL529,'Vstupní data'!T529,AL529),   IF(AM529&lt;AL529,AM529,AL529))</f>
        <v>0</v>
      </c>
      <c r="AO529" s="69" t="n">
        <f aca="false">'Vstupní data'!X529</f>
        <v>0</v>
      </c>
      <c r="AP529" s="66" t="n">
        <f aca="false">IF(OR('Vstupní data'!T529&gt;0,'Vstupní data'!U529&gt;0),IF(I529&lt;&gt;0,VLOOKUP(I529,'Pril3-drev'!$H$5:$I$83,2,0),0),0)</f>
        <v>0</v>
      </c>
      <c r="AQ529" s="66" t="n">
        <f aca="false">'Vstupní data'!Y529</f>
        <v>0</v>
      </c>
      <c r="AR529" s="66" t="str">
        <f aca="false">IF(AC529&gt;5,   IF('Vstupní data'!Y529&gt;0,   VLOOKUP(VLOOKUP(CONCATENATE(VLOOKUP(I529,'Pril3-drev'!$H$4:$L$83,5,0),AC529),'Pril3-drev'!$Q$4:$R$2803,2,0),'AVB-BS'!$C$5:$S$29 ,LOOKUP(AQ529,'AVB-BS'!$D$3:$S$3,'AVB-BS'!$D$1:$S$1) ,0 )   ,   IF('Vstupní data'!Z529&gt;0,'Vstupní data'!Z529,0)) , "")</f>
        <v/>
      </c>
      <c r="AS529" s="70" t="str">
        <f aca="false">IF(AC529&gt;5,VLOOKUP(CONCATENATE(AP529,AR529),'Pril1-THLPa'!$H$6:$N$96,4,0),"")</f>
        <v/>
      </c>
      <c r="AT529" s="70" t="str">
        <f aca="false">IF(AC529&gt;5,VLOOKUP(CONCATENATE(AP529,AR529),'Pril1-THLPa'!$H$6:$N$96,5,0),"")</f>
        <v/>
      </c>
      <c r="AU529" s="70" t="str">
        <f aca="false">IF(AC529&gt;5,VLOOKUP(CONCATENATE(AP529,AR529),'Pril1-THLPa'!$H$6:$N$96,6,0),"")</f>
        <v/>
      </c>
      <c r="AV529" s="70" t="str">
        <f aca="false">IF(AC529&gt;5,VLOOKUP(CONCATENATE(AP529,AR529),'Pril1-THLPa'!$H$6:$N$96,7,0),"")</f>
        <v/>
      </c>
      <c r="AW529" s="70" t="str">
        <f aca="false">IF(AC529&gt;5,VLOOKUP(CONCATENATE(AP529,AR529),'Pril1-THLPa'!$H$6:$O$96,8,0),"")</f>
        <v/>
      </c>
      <c r="AX529" s="66" t="n">
        <f aca="false">IF(AC529&gt;0,IF(AND(AC529&gt;0,AC529&lt;=5),VLOOKUP(AP529,'Pril1-THLPa'!$A$6:$F$18,LOOKUP(AC529,'Pril1-THLPa'!$B$5:$F$5,'Pril1-THLPa'!$B$4:$F$4),0),AS529+AT529*(AC529-5)+AU529*POWER(AC529-5,2)+AV529*POWER(AC529-5,3)+AW529*POWER(AC529-5,4)),0)</f>
        <v>0</v>
      </c>
      <c r="AY529" s="71"/>
      <c r="AZ529" s="66" t="n">
        <f aca="false">'Vstupní data'!AA529</f>
        <v>0</v>
      </c>
      <c r="BA529" s="66" t="n">
        <f aca="false">IF(OR('Vstupní data'!T529&gt;0,'Vstupní data'!U529&gt;0),IF(AC529&lt;&gt;"",AX529*AO529/10*(100+AZ529)/100,0),0)</f>
        <v>0</v>
      </c>
      <c r="BB529" s="67" t="n">
        <f aca="false">IF(AC529&lt;&gt;"",ROUND(BA529*AN529,0),0)</f>
        <v>0</v>
      </c>
      <c r="BC529" s="68" t="str">
        <f aca="false">IF(AE529&gt;0,BB529/AE529,"")</f>
        <v/>
      </c>
      <c r="BD529" s="66" t="n">
        <f aca="false">'Vstupní data'!AE529</f>
        <v>0</v>
      </c>
      <c r="BF529" s="66" t="n">
        <f aca="false">'Vstupní data'!AC529</f>
        <v>0</v>
      </c>
      <c r="BH529" s="66" t="n">
        <f aca="false">'Vstupní data'!AD529</f>
        <v>0</v>
      </c>
      <c r="BI529" s="66" t="n">
        <f aca="false">'Vstupní data'!AF529</f>
        <v>0</v>
      </c>
      <c r="BJ529" s="69" t="n">
        <f aca="false">'Vstupní data'!AG529</f>
        <v>0</v>
      </c>
      <c r="BK529" s="69" t="n">
        <f aca="false">IF(BF529&lt;&gt;0,VLOOKUP(I529,'Pril3-drev'!$H$5:$I$83,2,0),0)</f>
        <v>0</v>
      </c>
      <c r="BL529" s="69" t="n">
        <f aca="false">IF(BF529&lt;&gt;0,VLOOKUP(BK529,'Pril3-drev'!$A$5:$C$17,3,0),0)</f>
        <v>0</v>
      </c>
      <c r="BM529" s="69" t="n">
        <f aca="false">'Vstupní data'!AH529</f>
        <v>0</v>
      </c>
      <c r="BN529" s="69" t="n">
        <f aca="false">IF('Vstupní data'!AH529&gt;0,   VLOOKUP(VLOOKUP(CONCATENATE(VLOOKUP(I529,'Pril3-drev'!$H$4:$L$83,5,0),BD529),'Pril3-drev'!$Q$4:$R$2803,2,0),'AVB-BS'!$C$5:$S$29 ,LOOKUP(BM529,'AVB-BS'!$D$3:$S$3,'AVB-BS'!$D$1:$S$1) ,0 )   ,   IF('Vstupní data'!AI529&gt;0,'Vstupní data'!AI529,0))</f>
        <v>0</v>
      </c>
      <c r="BO529" s="69" t="str">
        <f aca="false">IF(BX529&gt;5,VLOOKUP(CONCATENATE(BK529,BN529),'Pril1-THLPa'!$H$6:$N$96,4,0),"")</f>
        <v/>
      </c>
      <c r="BP529" s="69" t="str">
        <f aca="false">IF(BX529&gt;5,VLOOKUP(CONCATENATE(BK529,BN529),'Pril1-THLPa'!$H$6:$N$96,5,0),"")</f>
        <v/>
      </c>
      <c r="BQ529" s="69" t="str">
        <f aca="false">IF(BX529&gt;5,VLOOKUP(CONCATENATE(BK529,BN529),'Pril1-THLPa'!$H$6:$N$96,6,0),"")</f>
        <v/>
      </c>
      <c r="BR529" s="69" t="str">
        <f aca="false">IF(BX529&gt;5,VLOOKUP(CONCATENATE(BK529,BN529),'Pril1-THLPa'!$H$6:$N$96,7,0),"")</f>
        <v/>
      </c>
      <c r="BS529" s="69" t="str">
        <f aca="false">IF(BX529&gt;5,VLOOKUP(CONCATENATE(BK529,BN529),'Pril1-THLPa'!$H$6:$O$96,8,0),"")</f>
        <v/>
      </c>
      <c r="BT529" s="69" t="str">
        <f aca="false">IF(BF529&gt;0, IF(BK529="smrk",  VLOOKUP(VLOOKUP(BD529,'Pril9-K3'!$L$8:$M$207,2,0),'Pril9-K3'!$A$8:$J$16,LOOKUP(BN529,'Pril9-K3'!$A$7:$J$7,'Pril9-K3'!$A$5:$J$5),0), IF(AND(BK529&lt;&gt;"smrk",'Vstupní data'!AK529&lt;&gt;""),'Vstupní data'!AK529,   VLOOKUP(VLOOKUP(BD529,'Pril9-K3'!$L$8:$M$207,2,0),'Pril9-K3'!$A$8:$J$16,LOOKUP(BN529,'Pril9-K3'!$A$7:$J$7,'Pril9-K3'!$A$5:$J$5),0)   )),   "")</f>
        <v/>
      </c>
      <c r="BV529" s="69" t="n">
        <f aca="false">'Vstupní data'!AJ529</f>
        <v>0</v>
      </c>
      <c r="BW529" s="69" t="n">
        <f aca="false">IF(BF529&gt;0,IF(J529&gt;0,J529,K529*H529/100),0)</f>
        <v>0</v>
      </c>
      <c r="BX529" s="69" t="n">
        <f aca="false">IF(BF529&gt;0,IF(BJ529&gt;BL529,BL529,BJ529),0)</f>
        <v>0</v>
      </c>
      <c r="BY529" s="69" t="n">
        <f aca="false">IF(BD529=0,0,IF(AND(BX529&gt;0,BX529&lt;=5),  IF(AND(BX529&gt;0,BX529&lt;=5),VLOOKUP(BK529,'Pril1-THLPa'!$A$6:$F$18,IF(AND(BX529&gt;0,BX529&lt;=5),LOOKUP(BX529,'Pril1-THLPa'!$B$5:$F$5,'Pril1-THLPa'!$B$4:$F$4),""),0),""),  IF(BX529&gt;5,BO529+BP529*(BX529-5)+BQ529*POWER(BX529-5,2)+BR529*POWER(BX529-5,3)+BS529*POWER(BX529-5,4),"")))</f>
        <v>0</v>
      </c>
      <c r="BZ529" s="69" t="n">
        <f aca="false">IF(BY529&gt;0,BY529*BI529/10*BW529*(100+BV529)/100,0)</f>
        <v>0</v>
      </c>
      <c r="CA529" s="69" t="n">
        <f aca="false">IF(BD529&gt;0,BX529-IF(BD529&gt;BX529,BX529,BD529),0)</f>
        <v>0</v>
      </c>
      <c r="CB529" s="69" t="n">
        <f aca="false">POWER(1.01,CA529)</f>
        <v>1</v>
      </c>
      <c r="CC529" s="69" t="n">
        <f aca="false">IF(BF529&gt;0,IF(BF529&gt;BH529,1,BF529/BH529),0)</f>
        <v>0</v>
      </c>
      <c r="CD529" s="72" t="n">
        <f aca="false">IF(BD529=0,0,IF(BF529&gt;0,ROUND(IF(CB529&lt;&gt;0,BZ529*BT529*1/CB529*CC529,0),0),0))</f>
        <v>0</v>
      </c>
      <c r="CE529" s="73" t="str">
        <f aca="false">IF(BF529&gt;0,IF(BF529&gt;BH529,CD529/BF529,CD529/BH529),"")</f>
        <v/>
      </c>
      <c r="CF529" s="69" t="n">
        <f aca="false">'Vstupní data'!AM529</f>
        <v>0</v>
      </c>
      <c r="CG529" s="69" t="n">
        <f aca="false">'Vstupní data'!AN529</f>
        <v>0</v>
      </c>
      <c r="CH529" s="69" t="n">
        <f aca="false">'Vstupní data'!AO529</f>
        <v>0</v>
      </c>
      <c r="CI529" s="69" t="n">
        <f aca="false">'Vstupní data'!AP529</f>
        <v>0</v>
      </c>
      <c r="CJ529" s="72" t="n">
        <f aca="false">ROUND(CH529*CI529,0)</f>
        <v>0</v>
      </c>
      <c r="CK529" s="74" t="str">
        <f aca="false">IF(OR(AA529&gt;0,BB529&gt;0,CD529&gt;0,CJ529&gt;0),AA529+BB529+CD529+CJ529,"")</f>
        <v/>
      </c>
    </row>
    <row r="530" customFormat="false" ht="12.8" hidden="false" customHeight="false" outlineLevel="0" collapsed="false">
      <c r="A530" s="66" t="n">
        <f aca="false">'Vstupní data'!A530</f>
        <v>0</v>
      </c>
      <c r="F530" s="66" t="str">
        <f aca="false">CONCATENATE('Vstupní data'!F530,'Vstupní data'!G530,'Vstupní data'!H530,'Vstupní data'!I530)</f>
        <v/>
      </c>
      <c r="G530" s="66"/>
      <c r="H530" s="66" t="n">
        <f aca="false">'Vstupní data'!K530</f>
        <v>0</v>
      </c>
      <c r="I530" s="66" t="n">
        <f aca="false">'Vstupní data'!L530</f>
        <v>0</v>
      </c>
      <c r="J530" s="66" t="n">
        <f aca="false">'Vstupní data'!K530*'Vstupní data'!M530/100</f>
        <v>0</v>
      </c>
      <c r="L530" s="66" t="n">
        <f aca="false">IF('Vstupní data'!N530="prostokořenný",0,IF('Vstupní data'!N530="krytokořenný","k",IF('Vstupní data'!N530="poloodrostky nebo odrostky, prostokořenné i krytokořenné","po",0)))</f>
        <v>0</v>
      </c>
      <c r="N530" s="66"/>
      <c r="O530" s="66" t="n">
        <f aca="false">'Vstupní data'!O530</f>
        <v>0</v>
      </c>
      <c r="P530" s="66" t="n">
        <f aca="false">IF(O530&gt;0,VLOOKUP(CONCATENATE(VLOOKUP(I530,'Pril3-drev'!$H$5:$K$83,4,0),"-",'Vstupní data'!R530),K2!$C$15:$D$23,2,0),0)</f>
        <v>0</v>
      </c>
      <c r="Q530" s="66" t="n">
        <f aca="false">IF(O530&gt;0,VLOOKUP(I530,'Pril3-drev'!$H$5:$I$83,2,0),0)</f>
        <v>0</v>
      </c>
      <c r="R530" s="66" t="n">
        <f aca="false">IF(Q530&gt;0,VLOOKUP(Q530,'Pril6-okus'!$A$5:$B$17,2,0),0)</f>
        <v>0</v>
      </c>
      <c r="S530" s="66" t="n">
        <f aca="false">IF(O530&gt;0,VLOOKUP(I530,'Pril3-drev'!$H$5:$J$83,3,0),0)</f>
        <v>0</v>
      </c>
      <c r="T530" s="66" t="str">
        <f aca="false">IF(O530&gt;0,IF(L530="k",0.9*VLOOKUP(S530,'ha-pocty-vyhl'!$A$5:$B$20,2,0),IF(L530="po",0.8*VLOOKUP(S530,'ha-pocty-vyhl'!$A$5:$B$20,2,0),VLOOKUP(S530,'ha-pocty-vyhl'!$A$5:$B$20,2,0))),"")</f>
        <v/>
      </c>
      <c r="U530" s="66" t="n">
        <f aca="false">'Vstupní data'!P530</f>
        <v>0</v>
      </c>
      <c r="V530" s="66" t="n">
        <f aca="false">IF(O530&gt;0,1.3*T530*1000*Z530/10000,0)</f>
        <v>0</v>
      </c>
      <c r="W530" s="66" t="n">
        <f aca="false">IF(O530&gt;0,1.3*T530*1000*Z530/10000,0)</f>
        <v>0</v>
      </c>
      <c r="X530" s="66" t="n">
        <f aca="false">IF(O530&gt;0,IF(O530&gt;V530,V530,O530),0)</f>
        <v>0</v>
      </c>
      <c r="Y530" s="66" t="n">
        <f aca="false">IF(O530&gt;0,IF(IF(U530&gt;W530,W530,U530)&lt;X530,W530,IF(U530&gt;W530,W530,U530)),0)</f>
        <v>0</v>
      </c>
      <c r="Z530" s="66" t="n">
        <f aca="false">IF(O530&gt;0,IF(J530&gt;0,J530,K530*H530/100),0)</f>
        <v>0</v>
      </c>
      <c r="AA530" s="67" t="n">
        <f aca="false">IF(O530&gt;0,CEILING(R530*P530*X530/Y530*Z530,1),0)</f>
        <v>0</v>
      </c>
      <c r="AB530" s="68" t="n">
        <f aca="false">IF(O530&gt;0,AA530/O530,0)</f>
        <v>0</v>
      </c>
      <c r="AC530" s="66" t="n">
        <f aca="false">'Vstupní data'!W530</f>
        <v>0</v>
      </c>
      <c r="AI530" s="66" t="str">
        <f aca="false">IF(OR('Vstupní data'!T530&gt;0,'Vstupní data'!U530&gt;0),VLOOKUP(I530,'Pril3-drev'!$H$5:$J$83,3,0),"")</f>
        <v/>
      </c>
      <c r="AJ530" s="66" t="n">
        <f aca="false">IF('Vstupní data'!V530="prostokořenný",0,IF('Vstupní data'!V530="krytokořenný","k",IF('Vstupní data'!V530="poloodrostky nebo odrostky, prostokořenné i krytokořenné","po",0)))</f>
        <v>0</v>
      </c>
      <c r="AK530" s="66" t="n">
        <f aca="false">IF(OR('Vstupní data'!T530&gt;0,'Vstupní data'!U530&gt;0),IF(AJ530="k",0.9*VLOOKUP(AI530,'ha-pocty-vyhl'!$A$5:$B$20,2,0),IF(AJ530="po",0.8*VLOOKUP(AI530,'ha-pocty-vyhl'!$A$5:$B$20,2,0),VLOOKUP(AI530,'ha-pocty-vyhl'!$A$5:$B$20,2,0))),0)</f>
        <v>0</v>
      </c>
      <c r="AL530" s="66" t="n">
        <f aca="false">IF(OR('Vstupní data'!T530&gt;0,'Vstupní data'!U530&gt;0),'Vstupní data'!K530*'Vstupní data'!M530/100,0)</f>
        <v>0</v>
      </c>
      <c r="AM530" s="66" t="n">
        <f aca="false">IF(OR('Vstupní data'!T530&gt;0,'Vstupní data'!U530&gt;0),IF('Vstupní data'!T530&gt;0,'Vstupní data'!T530,ROUND(10*'Vstupní data'!U530/AK530,0)),0)</f>
        <v>0</v>
      </c>
      <c r="AN530" s="69" t="n">
        <f aca="false">IF('Vstupní data'!T530&gt;0,   IF('Vstupní data'!T530&lt;=AL530,'Vstupní data'!T530,AL530),   IF(AM530&lt;AL530,AM530,AL530))</f>
        <v>0</v>
      </c>
      <c r="AO530" s="69" t="n">
        <f aca="false">'Vstupní data'!X530</f>
        <v>0</v>
      </c>
      <c r="AP530" s="66" t="n">
        <f aca="false">IF(OR('Vstupní data'!T530&gt;0,'Vstupní data'!U530&gt;0),IF(I530&lt;&gt;0,VLOOKUP(I530,'Pril3-drev'!$H$5:$I$83,2,0),0),0)</f>
        <v>0</v>
      </c>
      <c r="AQ530" s="66" t="n">
        <f aca="false">'Vstupní data'!Y530</f>
        <v>0</v>
      </c>
      <c r="AR530" s="66" t="str">
        <f aca="false">IF(AC530&gt;5,   IF('Vstupní data'!Y530&gt;0,   VLOOKUP(VLOOKUP(CONCATENATE(VLOOKUP(I530,'Pril3-drev'!$H$4:$L$83,5,0),AC530),'Pril3-drev'!$Q$4:$R$2803,2,0),'AVB-BS'!$C$5:$S$29 ,LOOKUP(AQ530,'AVB-BS'!$D$3:$S$3,'AVB-BS'!$D$1:$S$1) ,0 )   ,   IF('Vstupní data'!Z530&gt;0,'Vstupní data'!Z530,0)) , "")</f>
        <v/>
      </c>
      <c r="AS530" s="70" t="str">
        <f aca="false">IF(AC530&gt;5,VLOOKUP(CONCATENATE(AP530,AR530),'Pril1-THLPa'!$H$6:$N$96,4,0),"")</f>
        <v/>
      </c>
      <c r="AT530" s="70" t="str">
        <f aca="false">IF(AC530&gt;5,VLOOKUP(CONCATENATE(AP530,AR530),'Pril1-THLPa'!$H$6:$N$96,5,0),"")</f>
        <v/>
      </c>
      <c r="AU530" s="70" t="str">
        <f aca="false">IF(AC530&gt;5,VLOOKUP(CONCATENATE(AP530,AR530),'Pril1-THLPa'!$H$6:$N$96,6,0),"")</f>
        <v/>
      </c>
      <c r="AV530" s="70" t="str">
        <f aca="false">IF(AC530&gt;5,VLOOKUP(CONCATENATE(AP530,AR530),'Pril1-THLPa'!$H$6:$N$96,7,0),"")</f>
        <v/>
      </c>
      <c r="AW530" s="70" t="str">
        <f aca="false">IF(AC530&gt;5,VLOOKUP(CONCATENATE(AP530,AR530),'Pril1-THLPa'!$H$6:$O$96,8,0),"")</f>
        <v/>
      </c>
      <c r="AX530" s="66" t="n">
        <f aca="false">IF(AC530&gt;0,IF(AND(AC530&gt;0,AC530&lt;=5),VLOOKUP(AP530,'Pril1-THLPa'!$A$6:$F$18,LOOKUP(AC530,'Pril1-THLPa'!$B$5:$F$5,'Pril1-THLPa'!$B$4:$F$4),0),AS530+AT530*(AC530-5)+AU530*POWER(AC530-5,2)+AV530*POWER(AC530-5,3)+AW530*POWER(AC530-5,4)),0)</f>
        <v>0</v>
      </c>
      <c r="AY530" s="71"/>
      <c r="AZ530" s="66" t="n">
        <f aca="false">'Vstupní data'!AA530</f>
        <v>0</v>
      </c>
      <c r="BA530" s="66" t="n">
        <f aca="false">IF(OR('Vstupní data'!T530&gt;0,'Vstupní data'!U530&gt;0),IF(AC530&lt;&gt;"",AX530*AO530/10*(100+AZ530)/100,0),0)</f>
        <v>0</v>
      </c>
      <c r="BB530" s="67" t="n">
        <f aca="false">IF(AC530&lt;&gt;"",ROUND(BA530*AN530,0),0)</f>
        <v>0</v>
      </c>
      <c r="BC530" s="68" t="str">
        <f aca="false">IF(AE530&gt;0,BB530/AE530,"")</f>
        <v/>
      </c>
      <c r="BD530" s="66" t="n">
        <f aca="false">'Vstupní data'!AE530</f>
        <v>0</v>
      </c>
      <c r="BF530" s="66" t="n">
        <f aca="false">'Vstupní data'!AC530</f>
        <v>0</v>
      </c>
      <c r="BH530" s="66" t="n">
        <f aca="false">'Vstupní data'!AD530</f>
        <v>0</v>
      </c>
      <c r="BI530" s="66" t="n">
        <f aca="false">'Vstupní data'!AF530</f>
        <v>0</v>
      </c>
      <c r="BJ530" s="69" t="n">
        <f aca="false">'Vstupní data'!AG530</f>
        <v>0</v>
      </c>
      <c r="BK530" s="69" t="n">
        <f aca="false">IF(BF530&lt;&gt;0,VLOOKUP(I530,'Pril3-drev'!$H$5:$I$83,2,0),0)</f>
        <v>0</v>
      </c>
      <c r="BL530" s="69" t="n">
        <f aca="false">IF(BF530&lt;&gt;0,VLOOKUP(BK530,'Pril3-drev'!$A$5:$C$17,3,0),0)</f>
        <v>0</v>
      </c>
      <c r="BM530" s="69" t="n">
        <f aca="false">'Vstupní data'!AH530</f>
        <v>0</v>
      </c>
      <c r="BN530" s="69" t="n">
        <f aca="false">IF('Vstupní data'!AH530&gt;0,   VLOOKUP(VLOOKUP(CONCATENATE(VLOOKUP(I530,'Pril3-drev'!$H$4:$L$83,5,0),BD530),'Pril3-drev'!$Q$4:$R$2803,2,0),'AVB-BS'!$C$5:$S$29 ,LOOKUP(BM530,'AVB-BS'!$D$3:$S$3,'AVB-BS'!$D$1:$S$1) ,0 )   ,   IF('Vstupní data'!AI530&gt;0,'Vstupní data'!AI530,0))</f>
        <v>0</v>
      </c>
      <c r="BO530" s="69" t="str">
        <f aca="false">IF(BX530&gt;5,VLOOKUP(CONCATENATE(BK530,BN530),'Pril1-THLPa'!$H$6:$N$96,4,0),"")</f>
        <v/>
      </c>
      <c r="BP530" s="69" t="str">
        <f aca="false">IF(BX530&gt;5,VLOOKUP(CONCATENATE(BK530,BN530),'Pril1-THLPa'!$H$6:$N$96,5,0),"")</f>
        <v/>
      </c>
      <c r="BQ530" s="69" t="str">
        <f aca="false">IF(BX530&gt;5,VLOOKUP(CONCATENATE(BK530,BN530),'Pril1-THLPa'!$H$6:$N$96,6,0),"")</f>
        <v/>
      </c>
      <c r="BR530" s="69" t="str">
        <f aca="false">IF(BX530&gt;5,VLOOKUP(CONCATENATE(BK530,BN530),'Pril1-THLPa'!$H$6:$N$96,7,0),"")</f>
        <v/>
      </c>
      <c r="BS530" s="69" t="str">
        <f aca="false">IF(BX530&gt;5,VLOOKUP(CONCATENATE(BK530,BN530),'Pril1-THLPa'!$H$6:$O$96,8,0),"")</f>
        <v/>
      </c>
      <c r="BT530" s="69" t="str">
        <f aca="false">IF(BF530&gt;0, IF(BK530="smrk",  VLOOKUP(VLOOKUP(BD530,'Pril9-K3'!$L$8:$M$207,2,0),'Pril9-K3'!$A$8:$J$16,LOOKUP(BN530,'Pril9-K3'!$A$7:$J$7,'Pril9-K3'!$A$5:$J$5),0), IF(AND(BK530&lt;&gt;"smrk",'Vstupní data'!AK530&lt;&gt;""),'Vstupní data'!AK530,   VLOOKUP(VLOOKUP(BD530,'Pril9-K3'!$L$8:$M$207,2,0),'Pril9-K3'!$A$8:$J$16,LOOKUP(BN530,'Pril9-K3'!$A$7:$J$7,'Pril9-K3'!$A$5:$J$5),0)   )),   "")</f>
        <v/>
      </c>
      <c r="BV530" s="69" t="n">
        <f aca="false">'Vstupní data'!AJ530</f>
        <v>0</v>
      </c>
      <c r="BW530" s="69" t="n">
        <f aca="false">IF(BF530&gt;0,IF(J530&gt;0,J530,K530*H530/100),0)</f>
        <v>0</v>
      </c>
      <c r="BX530" s="69" t="n">
        <f aca="false">IF(BF530&gt;0,IF(BJ530&gt;BL530,BL530,BJ530),0)</f>
        <v>0</v>
      </c>
      <c r="BY530" s="69" t="n">
        <f aca="false">IF(BD530=0,0,IF(AND(BX530&gt;0,BX530&lt;=5),  IF(AND(BX530&gt;0,BX530&lt;=5),VLOOKUP(BK530,'Pril1-THLPa'!$A$6:$F$18,IF(AND(BX530&gt;0,BX530&lt;=5),LOOKUP(BX530,'Pril1-THLPa'!$B$5:$F$5,'Pril1-THLPa'!$B$4:$F$4),""),0),""),  IF(BX530&gt;5,BO530+BP530*(BX530-5)+BQ530*POWER(BX530-5,2)+BR530*POWER(BX530-5,3)+BS530*POWER(BX530-5,4),"")))</f>
        <v>0</v>
      </c>
      <c r="BZ530" s="69" t="n">
        <f aca="false">IF(BY530&gt;0,BY530*BI530/10*BW530*(100+BV530)/100,0)</f>
        <v>0</v>
      </c>
      <c r="CA530" s="69" t="n">
        <f aca="false">IF(BD530&gt;0,BX530-IF(BD530&gt;BX530,BX530,BD530),0)</f>
        <v>0</v>
      </c>
      <c r="CB530" s="69" t="n">
        <f aca="false">POWER(1.01,CA530)</f>
        <v>1</v>
      </c>
      <c r="CC530" s="69" t="n">
        <f aca="false">IF(BF530&gt;0,IF(BF530&gt;BH530,1,BF530/BH530),0)</f>
        <v>0</v>
      </c>
      <c r="CD530" s="72" t="n">
        <f aca="false">IF(BD530=0,0,IF(BF530&gt;0,ROUND(IF(CB530&lt;&gt;0,BZ530*BT530*1/CB530*CC530,0),0),0))</f>
        <v>0</v>
      </c>
      <c r="CE530" s="73" t="str">
        <f aca="false">IF(BF530&gt;0,IF(BF530&gt;BH530,CD530/BF530,CD530/BH530),"")</f>
        <v/>
      </c>
      <c r="CF530" s="69" t="n">
        <f aca="false">'Vstupní data'!AM530</f>
        <v>0</v>
      </c>
      <c r="CG530" s="69" t="n">
        <f aca="false">'Vstupní data'!AN530</f>
        <v>0</v>
      </c>
      <c r="CH530" s="69" t="n">
        <f aca="false">'Vstupní data'!AO530</f>
        <v>0</v>
      </c>
      <c r="CI530" s="69" t="n">
        <f aca="false">'Vstupní data'!AP530</f>
        <v>0</v>
      </c>
      <c r="CJ530" s="72" t="n">
        <f aca="false">ROUND(CH530*CI530,0)</f>
        <v>0</v>
      </c>
      <c r="CK530" s="74" t="str">
        <f aca="false">IF(OR(AA530&gt;0,BB530&gt;0,CD530&gt;0,CJ530&gt;0),AA530+BB530+CD530+CJ530,"")</f>
        <v/>
      </c>
    </row>
    <row r="531" customFormat="false" ht="12.8" hidden="false" customHeight="false" outlineLevel="0" collapsed="false">
      <c r="A531" s="66" t="n">
        <f aca="false">'Vstupní data'!A531</f>
        <v>0</v>
      </c>
      <c r="F531" s="66" t="str">
        <f aca="false">CONCATENATE('Vstupní data'!F531,'Vstupní data'!G531,'Vstupní data'!H531,'Vstupní data'!I531)</f>
        <v/>
      </c>
      <c r="G531" s="66"/>
      <c r="H531" s="66" t="n">
        <f aca="false">'Vstupní data'!K531</f>
        <v>0</v>
      </c>
      <c r="I531" s="66" t="n">
        <f aca="false">'Vstupní data'!L531</f>
        <v>0</v>
      </c>
      <c r="J531" s="66" t="n">
        <f aca="false">'Vstupní data'!K531*'Vstupní data'!M531/100</f>
        <v>0</v>
      </c>
      <c r="L531" s="66" t="n">
        <f aca="false">IF('Vstupní data'!N531="prostokořenný",0,IF('Vstupní data'!N531="krytokořenný","k",IF('Vstupní data'!N531="poloodrostky nebo odrostky, prostokořenné i krytokořenné","po",0)))</f>
        <v>0</v>
      </c>
      <c r="N531" s="66"/>
      <c r="O531" s="66" t="n">
        <f aca="false">'Vstupní data'!O531</f>
        <v>0</v>
      </c>
      <c r="P531" s="66" t="n">
        <f aca="false">IF(O531&gt;0,VLOOKUP(CONCATENATE(VLOOKUP(I531,'Pril3-drev'!$H$5:$K$83,4,0),"-",'Vstupní data'!R531),K2!$C$15:$D$23,2,0),0)</f>
        <v>0</v>
      </c>
      <c r="Q531" s="66" t="n">
        <f aca="false">IF(O531&gt;0,VLOOKUP(I531,'Pril3-drev'!$H$5:$I$83,2,0),0)</f>
        <v>0</v>
      </c>
      <c r="R531" s="66" t="n">
        <f aca="false">IF(Q531&gt;0,VLOOKUP(Q531,'Pril6-okus'!$A$5:$B$17,2,0),0)</f>
        <v>0</v>
      </c>
      <c r="S531" s="66" t="n">
        <f aca="false">IF(O531&gt;0,VLOOKUP(I531,'Pril3-drev'!$H$5:$J$83,3,0),0)</f>
        <v>0</v>
      </c>
      <c r="T531" s="66" t="str">
        <f aca="false">IF(O531&gt;0,IF(L531="k",0.9*VLOOKUP(S531,'ha-pocty-vyhl'!$A$5:$B$20,2,0),IF(L531="po",0.8*VLOOKUP(S531,'ha-pocty-vyhl'!$A$5:$B$20,2,0),VLOOKUP(S531,'ha-pocty-vyhl'!$A$5:$B$20,2,0))),"")</f>
        <v/>
      </c>
      <c r="U531" s="66" t="n">
        <f aca="false">'Vstupní data'!P531</f>
        <v>0</v>
      </c>
      <c r="V531" s="66" t="n">
        <f aca="false">IF(O531&gt;0,1.3*T531*1000*Z531/10000,0)</f>
        <v>0</v>
      </c>
      <c r="W531" s="66" t="n">
        <f aca="false">IF(O531&gt;0,1.3*T531*1000*Z531/10000,0)</f>
        <v>0</v>
      </c>
      <c r="X531" s="66" t="n">
        <f aca="false">IF(O531&gt;0,IF(O531&gt;V531,V531,O531),0)</f>
        <v>0</v>
      </c>
      <c r="Y531" s="66" t="n">
        <f aca="false">IF(O531&gt;0,IF(IF(U531&gt;W531,W531,U531)&lt;X531,W531,IF(U531&gt;W531,W531,U531)),0)</f>
        <v>0</v>
      </c>
      <c r="Z531" s="66" t="n">
        <f aca="false">IF(O531&gt;0,IF(J531&gt;0,J531,K531*H531/100),0)</f>
        <v>0</v>
      </c>
      <c r="AA531" s="67" t="n">
        <f aca="false">IF(O531&gt;0,CEILING(R531*P531*X531/Y531*Z531,1),0)</f>
        <v>0</v>
      </c>
      <c r="AB531" s="68" t="n">
        <f aca="false">IF(O531&gt;0,AA531/O531,0)</f>
        <v>0</v>
      </c>
      <c r="AC531" s="66" t="n">
        <f aca="false">'Vstupní data'!W531</f>
        <v>0</v>
      </c>
      <c r="AI531" s="66" t="str">
        <f aca="false">IF(OR('Vstupní data'!T531&gt;0,'Vstupní data'!U531&gt;0),VLOOKUP(I531,'Pril3-drev'!$H$5:$J$83,3,0),"")</f>
        <v/>
      </c>
      <c r="AJ531" s="66" t="n">
        <f aca="false">IF('Vstupní data'!V531="prostokořenný",0,IF('Vstupní data'!V531="krytokořenný","k",IF('Vstupní data'!V531="poloodrostky nebo odrostky, prostokořenné i krytokořenné","po",0)))</f>
        <v>0</v>
      </c>
      <c r="AK531" s="66" t="n">
        <f aca="false">IF(OR('Vstupní data'!T531&gt;0,'Vstupní data'!U531&gt;0),IF(AJ531="k",0.9*VLOOKUP(AI531,'ha-pocty-vyhl'!$A$5:$B$20,2,0),IF(AJ531="po",0.8*VLOOKUP(AI531,'ha-pocty-vyhl'!$A$5:$B$20,2,0),VLOOKUP(AI531,'ha-pocty-vyhl'!$A$5:$B$20,2,0))),0)</f>
        <v>0</v>
      </c>
      <c r="AL531" s="66" t="n">
        <f aca="false">IF(OR('Vstupní data'!T531&gt;0,'Vstupní data'!U531&gt;0),'Vstupní data'!K531*'Vstupní data'!M531/100,0)</f>
        <v>0</v>
      </c>
      <c r="AM531" s="66" t="n">
        <f aca="false">IF(OR('Vstupní data'!T531&gt;0,'Vstupní data'!U531&gt;0),IF('Vstupní data'!T531&gt;0,'Vstupní data'!T531,ROUND(10*'Vstupní data'!U531/AK531,0)),0)</f>
        <v>0</v>
      </c>
      <c r="AN531" s="69" t="n">
        <f aca="false">IF('Vstupní data'!T531&gt;0,   IF('Vstupní data'!T531&lt;=AL531,'Vstupní data'!T531,AL531),   IF(AM531&lt;AL531,AM531,AL531))</f>
        <v>0</v>
      </c>
      <c r="AO531" s="69" t="n">
        <f aca="false">'Vstupní data'!X531</f>
        <v>0</v>
      </c>
      <c r="AP531" s="66" t="n">
        <f aca="false">IF(OR('Vstupní data'!T531&gt;0,'Vstupní data'!U531&gt;0),IF(I531&lt;&gt;0,VLOOKUP(I531,'Pril3-drev'!$H$5:$I$83,2,0),0),0)</f>
        <v>0</v>
      </c>
      <c r="AQ531" s="66" t="n">
        <f aca="false">'Vstupní data'!Y531</f>
        <v>0</v>
      </c>
      <c r="AR531" s="66" t="str">
        <f aca="false">IF(AC531&gt;5,   IF('Vstupní data'!Y531&gt;0,   VLOOKUP(VLOOKUP(CONCATENATE(VLOOKUP(I531,'Pril3-drev'!$H$4:$L$83,5,0),AC531),'Pril3-drev'!$Q$4:$R$2803,2,0),'AVB-BS'!$C$5:$S$29 ,LOOKUP(AQ531,'AVB-BS'!$D$3:$S$3,'AVB-BS'!$D$1:$S$1) ,0 )   ,   IF('Vstupní data'!Z531&gt;0,'Vstupní data'!Z531,0)) , "")</f>
        <v/>
      </c>
      <c r="AS531" s="70" t="str">
        <f aca="false">IF(AC531&gt;5,VLOOKUP(CONCATENATE(AP531,AR531),'Pril1-THLPa'!$H$6:$N$96,4,0),"")</f>
        <v/>
      </c>
      <c r="AT531" s="70" t="str">
        <f aca="false">IF(AC531&gt;5,VLOOKUP(CONCATENATE(AP531,AR531),'Pril1-THLPa'!$H$6:$N$96,5,0),"")</f>
        <v/>
      </c>
      <c r="AU531" s="70" t="str">
        <f aca="false">IF(AC531&gt;5,VLOOKUP(CONCATENATE(AP531,AR531),'Pril1-THLPa'!$H$6:$N$96,6,0),"")</f>
        <v/>
      </c>
      <c r="AV531" s="70" t="str">
        <f aca="false">IF(AC531&gt;5,VLOOKUP(CONCATENATE(AP531,AR531),'Pril1-THLPa'!$H$6:$N$96,7,0),"")</f>
        <v/>
      </c>
      <c r="AW531" s="70" t="str">
        <f aca="false">IF(AC531&gt;5,VLOOKUP(CONCATENATE(AP531,AR531),'Pril1-THLPa'!$H$6:$O$96,8,0),"")</f>
        <v/>
      </c>
      <c r="AX531" s="66" t="n">
        <f aca="false">IF(AC531&gt;0,IF(AND(AC531&gt;0,AC531&lt;=5),VLOOKUP(AP531,'Pril1-THLPa'!$A$6:$F$18,LOOKUP(AC531,'Pril1-THLPa'!$B$5:$F$5,'Pril1-THLPa'!$B$4:$F$4),0),AS531+AT531*(AC531-5)+AU531*POWER(AC531-5,2)+AV531*POWER(AC531-5,3)+AW531*POWER(AC531-5,4)),0)</f>
        <v>0</v>
      </c>
      <c r="AY531" s="71"/>
      <c r="AZ531" s="66" t="n">
        <f aca="false">'Vstupní data'!AA531</f>
        <v>0</v>
      </c>
      <c r="BA531" s="66" t="n">
        <f aca="false">IF(OR('Vstupní data'!T531&gt;0,'Vstupní data'!U531&gt;0),IF(AC531&lt;&gt;"",AX531*AO531/10*(100+AZ531)/100,0),0)</f>
        <v>0</v>
      </c>
      <c r="BB531" s="67" t="n">
        <f aca="false">IF(AC531&lt;&gt;"",ROUND(BA531*AN531,0),0)</f>
        <v>0</v>
      </c>
      <c r="BC531" s="68" t="str">
        <f aca="false">IF(AE531&gt;0,BB531/AE531,"")</f>
        <v/>
      </c>
      <c r="BD531" s="66" t="n">
        <f aca="false">'Vstupní data'!AE531</f>
        <v>0</v>
      </c>
      <c r="BF531" s="66" t="n">
        <f aca="false">'Vstupní data'!AC531</f>
        <v>0</v>
      </c>
      <c r="BH531" s="66" t="n">
        <f aca="false">'Vstupní data'!AD531</f>
        <v>0</v>
      </c>
      <c r="BI531" s="66" t="n">
        <f aca="false">'Vstupní data'!AF531</f>
        <v>0</v>
      </c>
      <c r="BJ531" s="69" t="n">
        <f aca="false">'Vstupní data'!AG531</f>
        <v>0</v>
      </c>
      <c r="BK531" s="69" t="n">
        <f aca="false">IF(BF531&lt;&gt;0,VLOOKUP(I531,'Pril3-drev'!$H$5:$I$83,2,0),0)</f>
        <v>0</v>
      </c>
      <c r="BL531" s="69" t="n">
        <f aca="false">IF(BF531&lt;&gt;0,VLOOKUP(BK531,'Pril3-drev'!$A$5:$C$17,3,0),0)</f>
        <v>0</v>
      </c>
      <c r="BM531" s="69" t="n">
        <f aca="false">'Vstupní data'!AH531</f>
        <v>0</v>
      </c>
      <c r="BN531" s="69" t="n">
        <f aca="false">IF('Vstupní data'!AH531&gt;0,   VLOOKUP(VLOOKUP(CONCATENATE(VLOOKUP(I531,'Pril3-drev'!$H$4:$L$83,5,0),BD531),'Pril3-drev'!$Q$4:$R$2803,2,0),'AVB-BS'!$C$5:$S$29 ,LOOKUP(BM531,'AVB-BS'!$D$3:$S$3,'AVB-BS'!$D$1:$S$1) ,0 )   ,   IF('Vstupní data'!AI531&gt;0,'Vstupní data'!AI531,0))</f>
        <v>0</v>
      </c>
      <c r="BO531" s="69" t="str">
        <f aca="false">IF(BX531&gt;5,VLOOKUP(CONCATENATE(BK531,BN531),'Pril1-THLPa'!$H$6:$N$96,4,0),"")</f>
        <v/>
      </c>
      <c r="BP531" s="69" t="str">
        <f aca="false">IF(BX531&gt;5,VLOOKUP(CONCATENATE(BK531,BN531),'Pril1-THLPa'!$H$6:$N$96,5,0),"")</f>
        <v/>
      </c>
      <c r="BQ531" s="69" t="str">
        <f aca="false">IF(BX531&gt;5,VLOOKUP(CONCATENATE(BK531,BN531),'Pril1-THLPa'!$H$6:$N$96,6,0),"")</f>
        <v/>
      </c>
      <c r="BR531" s="69" t="str">
        <f aca="false">IF(BX531&gt;5,VLOOKUP(CONCATENATE(BK531,BN531),'Pril1-THLPa'!$H$6:$N$96,7,0),"")</f>
        <v/>
      </c>
      <c r="BS531" s="69" t="str">
        <f aca="false">IF(BX531&gt;5,VLOOKUP(CONCATENATE(BK531,BN531),'Pril1-THLPa'!$H$6:$O$96,8,0),"")</f>
        <v/>
      </c>
      <c r="BT531" s="69" t="str">
        <f aca="false">IF(BF531&gt;0, IF(BK531="smrk",  VLOOKUP(VLOOKUP(BD531,'Pril9-K3'!$L$8:$M$207,2,0),'Pril9-K3'!$A$8:$J$16,LOOKUP(BN531,'Pril9-K3'!$A$7:$J$7,'Pril9-K3'!$A$5:$J$5),0), IF(AND(BK531&lt;&gt;"smrk",'Vstupní data'!AK531&lt;&gt;""),'Vstupní data'!AK531,   VLOOKUP(VLOOKUP(BD531,'Pril9-K3'!$L$8:$M$207,2,0),'Pril9-K3'!$A$8:$J$16,LOOKUP(BN531,'Pril9-K3'!$A$7:$J$7,'Pril9-K3'!$A$5:$J$5),0)   )),   "")</f>
        <v/>
      </c>
      <c r="BV531" s="69" t="n">
        <f aca="false">'Vstupní data'!AJ531</f>
        <v>0</v>
      </c>
      <c r="BW531" s="69" t="n">
        <f aca="false">IF(BF531&gt;0,IF(J531&gt;0,J531,K531*H531/100),0)</f>
        <v>0</v>
      </c>
      <c r="BX531" s="69" t="n">
        <f aca="false">IF(BF531&gt;0,IF(BJ531&gt;BL531,BL531,BJ531),0)</f>
        <v>0</v>
      </c>
      <c r="BY531" s="69" t="n">
        <f aca="false">IF(BD531=0,0,IF(AND(BX531&gt;0,BX531&lt;=5),  IF(AND(BX531&gt;0,BX531&lt;=5),VLOOKUP(BK531,'Pril1-THLPa'!$A$6:$F$18,IF(AND(BX531&gt;0,BX531&lt;=5),LOOKUP(BX531,'Pril1-THLPa'!$B$5:$F$5,'Pril1-THLPa'!$B$4:$F$4),""),0),""),  IF(BX531&gt;5,BO531+BP531*(BX531-5)+BQ531*POWER(BX531-5,2)+BR531*POWER(BX531-5,3)+BS531*POWER(BX531-5,4),"")))</f>
        <v>0</v>
      </c>
      <c r="BZ531" s="69" t="n">
        <f aca="false">IF(BY531&gt;0,BY531*BI531/10*BW531*(100+BV531)/100,0)</f>
        <v>0</v>
      </c>
      <c r="CA531" s="69" t="n">
        <f aca="false">IF(BD531&gt;0,BX531-IF(BD531&gt;BX531,BX531,BD531),0)</f>
        <v>0</v>
      </c>
      <c r="CB531" s="69" t="n">
        <f aca="false">POWER(1.01,CA531)</f>
        <v>1</v>
      </c>
      <c r="CC531" s="69" t="n">
        <f aca="false">IF(BF531&gt;0,IF(BF531&gt;BH531,1,BF531/BH531),0)</f>
        <v>0</v>
      </c>
      <c r="CD531" s="72" t="n">
        <f aca="false">IF(BD531=0,0,IF(BF531&gt;0,ROUND(IF(CB531&lt;&gt;0,BZ531*BT531*1/CB531*CC531,0),0),0))</f>
        <v>0</v>
      </c>
      <c r="CE531" s="73" t="str">
        <f aca="false">IF(BF531&gt;0,IF(BF531&gt;BH531,CD531/BF531,CD531/BH531),"")</f>
        <v/>
      </c>
      <c r="CF531" s="69" t="n">
        <f aca="false">'Vstupní data'!AM531</f>
        <v>0</v>
      </c>
      <c r="CG531" s="69" t="n">
        <f aca="false">'Vstupní data'!AN531</f>
        <v>0</v>
      </c>
      <c r="CH531" s="69" t="n">
        <f aca="false">'Vstupní data'!AO531</f>
        <v>0</v>
      </c>
      <c r="CI531" s="69" t="n">
        <f aca="false">'Vstupní data'!AP531</f>
        <v>0</v>
      </c>
      <c r="CJ531" s="72" t="n">
        <f aca="false">ROUND(CH531*CI531,0)</f>
        <v>0</v>
      </c>
      <c r="CK531" s="74" t="str">
        <f aca="false">IF(OR(AA531&gt;0,BB531&gt;0,CD531&gt;0,CJ531&gt;0),AA531+BB531+CD531+CJ531,"")</f>
        <v/>
      </c>
    </row>
    <row r="532" customFormat="false" ht="12.8" hidden="false" customHeight="false" outlineLevel="0" collapsed="false">
      <c r="A532" s="66" t="n">
        <f aca="false">'Vstupní data'!A532</f>
        <v>0</v>
      </c>
      <c r="F532" s="66" t="str">
        <f aca="false">CONCATENATE('Vstupní data'!F532,'Vstupní data'!G532,'Vstupní data'!H532,'Vstupní data'!I532)</f>
        <v/>
      </c>
      <c r="G532" s="66"/>
      <c r="H532" s="66" t="n">
        <f aca="false">'Vstupní data'!K532</f>
        <v>0</v>
      </c>
      <c r="I532" s="66" t="n">
        <f aca="false">'Vstupní data'!L532</f>
        <v>0</v>
      </c>
      <c r="J532" s="66" t="n">
        <f aca="false">'Vstupní data'!K532*'Vstupní data'!M532/100</f>
        <v>0</v>
      </c>
      <c r="L532" s="66" t="n">
        <f aca="false">IF('Vstupní data'!N532="prostokořenný",0,IF('Vstupní data'!N532="krytokořenný","k",IF('Vstupní data'!N532="poloodrostky nebo odrostky, prostokořenné i krytokořenné","po",0)))</f>
        <v>0</v>
      </c>
      <c r="N532" s="66"/>
      <c r="O532" s="66" t="n">
        <f aca="false">'Vstupní data'!O532</f>
        <v>0</v>
      </c>
      <c r="P532" s="66" t="n">
        <f aca="false">IF(O532&gt;0,VLOOKUP(CONCATENATE(VLOOKUP(I532,'Pril3-drev'!$H$5:$K$83,4,0),"-",'Vstupní data'!R532),K2!$C$15:$D$23,2,0),0)</f>
        <v>0</v>
      </c>
      <c r="Q532" s="66" t="n">
        <f aca="false">IF(O532&gt;0,VLOOKUP(I532,'Pril3-drev'!$H$5:$I$83,2,0),0)</f>
        <v>0</v>
      </c>
      <c r="R532" s="66" t="n">
        <f aca="false">IF(Q532&gt;0,VLOOKUP(Q532,'Pril6-okus'!$A$5:$B$17,2,0),0)</f>
        <v>0</v>
      </c>
      <c r="S532" s="66" t="n">
        <f aca="false">IF(O532&gt;0,VLOOKUP(I532,'Pril3-drev'!$H$5:$J$83,3,0),0)</f>
        <v>0</v>
      </c>
      <c r="T532" s="66" t="str">
        <f aca="false">IF(O532&gt;0,IF(L532="k",0.9*VLOOKUP(S532,'ha-pocty-vyhl'!$A$5:$B$20,2,0),IF(L532="po",0.8*VLOOKUP(S532,'ha-pocty-vyhl'!$A$5:$B$20,2,0),VLOOKUP(S532,'ha-pocty-vyhl'!$A$5:$B$20,2,0))),"")</f>
        <v/>
      </c>
      <c r="U532" s="66" t="n">
        <f aca="false">'Vstupní data'!P532</f>
        <v>0</v>
      </c>
      <c r="V532" s="66" t="n">
        <f aca="false">IF(O532&gt;0,1.3*T532*1000*Z532/10000,0)</f>
        <v>0</v>
      </c>
      <c r="W532" s="66" t="n">
        <f aca="false">IF(O532&gt;0,1.3*T532*1000*Z532/10000,0)</f>
        <v>0</v>
      </c>
      <c r="X532" s="66" t="n">
        <f aca="false">IF(O532&gt;0,IF(O532&gt;V532,V532,O532),0)</f>
        <v>0</v>
      </c>
      <c r="Y532" s="66" t="n">
        <f aca="false">IF(O532&gt;0,IF(IF(U532&gt;W532,W532,U532)&lt;X532,W532,IF(U532&gt;W532,W532,U532)),0)</f>
        <v>0</v>
      </c>
      <c r="Z532" s="66" t="n">
        <f aca="false">IF(O532&gt;0,IF(J532&gt;0,J532,K532*H532/100),0)</f>
        <v>0</v>
      </c>
      <c r="AA532" s="67" t="n">
        <f aca="false">IF(O532&gt;0,CEILING(R532*P532*X532/Y532*Z532,1),0)</f>
        <v>0</v>
      </c>
      <c r="AB532" s="68" t="n">
        <f aca="false">IF(O532&gt;0,AA532/O532,0)</f>
        <v>0</v>
      </c>
      <c r="AC532" s="66" t="n">
        <f aca="false">'Vstupní data'!W532</f>
        <v>0</v>
      </c>
      <c r="AI532" s="66" t="str">
        <f aca="false">IF(OR('Vstupní data'!T532&gt;0,'Vstupní data'!U532&gt;0),VLOOKUP(I532,'Pril3-drev'!$H$5:$J$83,3,0),"")</f>
        <v/>
      </c>
      <c r="AJ532" s="66" t="n">
        <f aca="false">IF('Vstupní data'!V532="prostokořenný",0,IF('Vstupní data'!V532="krytokořenný","k",IF('Vstupní data'!V532="poloodrostky nebo odrostky, prostokořenné i krytokořenné","po",0)))</f>
        <v>0</v>
      </c>
      <c r="AK532" s="66" t="n">
        <f aca="false">IF(OR('Vstupní data'!T532&gt;0,'Vstupní data'!U532&gt;0),IF(AJ532="k",0.9*VLOOKUP(AI532,'ha-pocty-vyhl'!$A$5:$B$20,2,0),IF(AJ532="po",0.8*VLOOKUP(AI532,'ha-pocty-vyhl'!$A$5:$B$20,2,0),VLOOKUP(AI532,'ha-pocty-vyhl'!$A$5:$B$20,2,0))),0)</f>
        <v>0</v>
      </c>
      <c r="AL532" s="66" t="n">
        <f aca="false">IF(OR('Vstupní data'!T532&gt;0,'Vstupní data'!U532&gt;0),'Vstupní data'!K532*'Vstupní data'!M532/100,0)</f>
        <v>0</v>
      </c>
      <c r="AM532" s="66" t="n">
        <f aca="false">IF(OR('Vstupní data'!T532&gt;0,'Vstupní data'!U532&gt;0),IF('Vstupní data'!T532&gt;0,'Vstupní data'!T532,ROUND(10*'Vstupní data'!U532/AK532,0)),0)</f>
        <v>0</v>
      </c>
      <c r="AN532" s="69" t="n">
        <f aca="false">IF('Vstupní data'!T532&gt;0,   IF('Vstupní data'!T532&lt;=AL532,'Vstupní data'!T532,AL532),   IF(AM532&lt;AL532,AM532,AL532))</f>
        <v>0</v>
      </c>
      <c r="AO532" s="69" t="n">
        <f aca="false">'Vstupní data'!X532</f>
        <v>0</v>
      </c>
      <c r="AP532" s="66" t="n">
        <f aca="false">IF(OR('Vstupní data'!T532&gt;0,'Vstupní data'!U532&gt;0),IF(I532&lt;&gt;0,VLOOKUP(I532,'Pril3-drev'!$H$5:$I$83,2,0),0),0)</f>
        <v>0</v>
      </c>
      <c r="AQ532" s="66" t="n">
        <f aca="false">'Vstupní data'!Y532</f>
        <v>0</v>
      </c>
      <c r="AR532" s="66" t="str">
        <f aca="false">IF(AC532&gt;5,   IF('Vstupní data'!Y532&gt;0,   VLOOKUP(VLOOKUP(CONCATENATE(VLOOKUP(I532,'Pril3-drev'!$H$4:$L$83,5,0),AC532),'Pril3-drev'!$Q$4:$R$2803,2,0),'AVB-BS'!$C$5:$S$29 ,LOOKUP(AQ532,'AVB-BS'!$D$3:$S$3,'AVB-BS'!$D$1:$S$1) ,0 )   ,   IF('Vstupní data'!Z532&gt;0,'Vstupní data'!Z532,0)) , "")</f>
        <v/>
      </c>
      <c r="AS532" s="70" t="str">
        <f aca="false">IF(AC532&gt;5,VLOOKUP(CONCATENATE(AP532,AR532),'Pril1-THLPa'!$H$6:$N$96,4,0),"")</f>
        <v/>
      </c>
      <c r="AT532" s="70" t="str">
        <f aca="false">IF(AC532&gt;5,VLOOKUP(CONCATENATE(AP532,AR532),'Pril1-THLPa'!$H$6:$N$96,5,0),"")</f>
        <v/>
      </c>
      <c r="AU532" s="70" t="str">
        <f aca="false">IF(AC532&gt;5,VLOOKUP(CONCATENATE(AP532,AR532),'Pril1-THLPa'!$H$6:$N$96,6,0),"")</f>
        <v/>
      </c>
      <c r="AV532" s="70" t="str">
        <f aca="false">IF(AC532&gt;5,VLOOKUP(CONCATENATE(AP532,AR532),'Pril1-THLPa'!$H$6:$N$96,7,0),"")</f>
        <v/>
      </c>
      <c r="AW532" s="70" t="str">
        <f aca="false">IF(AC532&gt;5,VLOOKUP(CONCATENATE(AP532,AR532),'Pril1-THLPa'!$H$6:$O$96,8,0),"")</f>
        <v/>
      </c>
      <c r="AX532" s="66" t="n">
        <f aca="false">IF(AC532&gt;0,IF(AND(AC532&gt;0,AC532&lt;=5),VLOOKUP(AP532,'Pril1-THLPa'!$A$6:$F$18,LOOKUP(AC532,'Pril1-THLPa'!$B$5:$F$5,'Pril1-THLPa'!$B$4:$F$4),0),AS532+AT532*(AC532-5)+AU532*POWER(AC532-5,2)+AV532*POWER(AC532-5,3)+AW532*POWER(AC532-5,4)),0)</f>
        <v>0</v>
      </c>
      <c r="AY532" s="71"/>
      <c r="AZ532" s="66" t="n">
        <f aca="false">'Vstupní data'!AA532</f>
        <v>0</v>
      </c>
      <c r="BA532" s="66" t="n">
        <f aca="false">IF(OR('Vstupní data'!T532&gt;0,'Vstupní data'!U532&gt;0),IF(AC532&lt;&gt;"",AX532*AO532/10*(100+AZ532)/100,0),0)</f>
        <v>0</v>
      </c>
      <c r="BB532" s="67" t="n">
        <f aca="false">IF(AC532&lt;&gt;"",ROUND(BA532*AN532,0),0)</f>
        <v>0</v>
      </c>
      <c r="BC532" s="68" t="str">
        <f aca="false">IF(AE532&gt;0,BB532/AE532,"")</f>
        <v/>
      </c>
      <c r="BD532" s="66" t="n">
        <f aca="false">'Vstupní data'!AE532</f>
        <v>0</v>
      </c>
      <c r="BF532" s="66" t="n">
        <f aca="false">'Vstupní data'!AC532</f>
        <v>0</v>
      </c>
      <c r="BH532" s="66" t="n">
        <f aca="false">'Vstupní data'!AD532</f>
        <v>0</v>
      </c>
      <c r="BI532" s="66" t="n">
        <f aca="false">'Vstupní data'!AF532</f>
        <v>0</v>
      </c>
      <c r="BJ532" s="69" t="n">
        <f aca="false">'Vstupní data'!AG532</f>
        <v>0</v>
      </c>
      <c r="BK532" s="69" t="n">
        <f aca="false">IF(BF532&lt;&gt;0,VLOOKUP(I532,'Pril3-drev'!$H$5:$I$83,2,0),0)</f>
        <v>0</v>
      </c>
      <c r="BL532" s="69" t="n">
        <f aca="false">IF(BF532&lt;&gt;0,VLOOKUP(BK532,'Pril3-drev'!$A$5:$C$17,3,0),0)</f>
        <v>0</v>
      </c>
      <c r="BM532" s="69" t="n">
        <f aca="false">'Vstupní data'!AH532</f>
        <v>0</v>
      </c>
      <c r="BN532" s="69" t="n">
        <f aca="false">IF('Vstupní data'!AH532&gt;0,   VLOOKUP(VLOOKUP(CONCATENATE(VLOOKUP(I532,'Pril3-drev'!$H$4:$L$83,5,0),BD532),'Pril3-drev'!$Q$4:$R$2803,2,0),'AVB-BS'!$C$5:$S$29 ,LOOKUP(BM532,'AVB-BS'!$D$3:$S$3,'AVB-BS'!$D$1:$S$1) ,0 )   ,   IF('Vstupní data'!AI532&gt;0,'Vstupní data'!AI532,0))</f>
        <v>0</v>
      </c>
      <c r="BO532" s="69" t="str">
        <f aca="false">IF(BX532&gt;5,VLOOKUP(CONCATENATE(BK532,BN532),'Pril1-THLPa'!$H$6:$N$96,4,0),"")</f>
        <v/>
      </c>
      <c r="BP532" s="69" t="str">
        <f aca="false">IF(BX532&gt;5,VLOOKUP(CONCATENATE(BK532,BN532),'Pril1-THLPa'!$H$6:$N$96,5,0),"")</f>
        <v/>
      </c>
      <c r="BQ532" s="69" t="str">
        <f aca="false">IF(BX532&gt;5,VLOOKUP(CONCATENATE(BK532,BN532),'Pril1-THLPa'!$H$6:$N$96,6,0),"")</f>
        <v/>
      </c>
      <c r="BR532" s="69" t="str">
        <f aca="false">IF(BX532&gt;5,VLOOKUP(CONCATENATE(BK532,BN532),'Pril1-THLPa'!$H$6:$N$96,7,0),"")</f>
        <v/>
      </c>
      <c r="BS532" s="69" t="str">
        <f aca="false">IF(BX532&gt;5,VLOOKUP(CONCATENATE(BK532,BN532),'Pril1-THLPa'!$H$6:$O$96,8,0),"")</f>
        <v/>
      </c>
      <c r="BT532" s="69" t="str">
        <f aca="false">IF(BF532&gt;0, IF(BK532="smrk",  VLOOKUP(VLOOKUP(BD532,'Pril9-K3'!$L$8:$M$207,2,0),'Pril9-K3'!$A$8:$J$16,LOOKUP(BN532,'Pril9-K3'!$A$7:$J$7,'Pril9-K3'!$A$5:$J$5),0), IF(AND(BK532&lt;&gt;"smrk",'Vstupní data'!AK532&lt;&gt;""),'Vstupní data'!AK532,   VLOOKUP(VLOOKUP(BD532,'Pril9-K3'!$L$8:$M$207,2,0),'Pril9-K3'!$A$8:$J$16,LOOKUP(BN532,'Pril9-K3'!$A$7:$J$7,'Pril9-K3'!$A$5:$J$5),0)   )),   "")</f>
        <v/>
      </c>
      <c r="BV532" s="69" t="n">
        <f aca="false">'Vstupní data'!AJ532</f>
        <v>0</v>
      </c>
      <c r="BW532" s="69" t="n">
        <f aca="false">IF(BF532&gt;0,IF(J532&gt;0,J532,K532*H532/100),0)</f>
        <v>0</v>
      </c>
      <c r="BX532" s="69" t="n">
        <f aca="false">IF(BF532&gt;0,IF(BJ532&gt;BL532,BL532,BJ532),0)</f>
        <v>0</v>
      </c>
      <c r="BY532" s="69" t="n">
        <f aca="false">IF(BD532=0,0,IF(AND(BX532&gt;0,BX532&lt;=5),  IF(AND(BX532&gt;0,BX532&lt;=5),VLOOKUP(BK532,'Pril1-THLPa'!$A$6:$F$18,IF(AND(BX532&gt;0,BX532&lt;=5),LOOKUP(BX532,'Pril1-THLPa'!$B$5:$F$5,'Pril1-THLPa'!$B$4:$F$4),""),0),""),  IF(BX532&gt;5,BO532+BP532*(BX532-5)+BQ532*POWER(BX532-5,2)+BR532*POWER(BX532-5,3)+BS532*POWER(BX532-5,4),"")))</f>
        <v>0</v>
      </c>
      <c r="BZ532" s="69" t="n">
        <f aca="false">IF(BY532&gt;0,BY532*BI532/10*BW532*(100+BV532)/100,0)</f>
        <v>0</v>
      </c>
      <c r="CA532" s="69" t="n">
        <f aca="false">IF(BD532&gt;0,BX532-IF(BD532&gt;BX532,BX532,BD532),0)</f>
        <v>0</v>
      </c>
      <c r="CB532" s="69" t="n">
        <f aca="false">POWER(1.01,CA532)</f>
        <v>1</v>
      </c>
      <c r="CC532" s="69" t="n">
        <f aca="false">IF(BF532&gt;0,IF(BF532&gt;BH532,1,BF532/BH532),0)</f>
        <v>0</v>
      </c>
      <c r="CD532" s="72" t="n">
        <f aca="false">IF(BD532=0,0,IF(BF532&gt;0,ROUND(IF(CB532&lt;&gt;0,BZ532*BT532*1/CB532*CC532,0),0),0))</f>
        <v>0</v>
      </c>
      <c r="CE532" s="73" t="str">
        <f aca="false">IF(BF532&gt;0,IF(BF532&gt;BH532,CD532/BF532,CD532/BH532),"")</f>
        <v/>
      </c>
      <c r="CF532" s="69" t="n">
        <f aca="false">'Vstupní data'!AM532</f>
        <v>0</v>
      </c>
      <c r="CG532" s="69" t="n">
        <f aca="false">'Vstupní data'!AN532</f>
        <v>0</v>
      </c>
      <c r="CH532" s="69" t="n">
        <f aca="false">'Vstupní data'!AO532</f>
        <v>0</v>
      </c>
      <c r="CI532" s="69" t="n">
        <f aca="false">'Vstupní data'!AP532</f>
        <v>0</v>
      </c>
      <c r="CJ532" s="72" t="n">
        <f aca="false">ROUND(CH532*CI532,0)</f>
        <v>0</v>
      </c>
      <c r="CK532" s="74" t="str">
        <f aca="false">IF(OR(AA532&gt;0,BB532&gt;0,CD532&gt;0,CJ532&gt;0),AA532+BB532+CD532+CJ532,"")</f>
        <v/>
      </c>
    </row>
    <row r="533" customFormat="false" ht="12.8" hidden="false" customHeight="false" outlineLevel="0" collapsed="false">
      <c r="A533" s="66" t="n">
        <f aca="false">'Vstupní data'!A533</f>
        <v>0</v>
      </c>
      <c r="F533" s="66" t="str">
        <f aca="false">CONCATENATE('Vstupní data'!F533,'Vstupní data'!G533,'Vstupní data'!H533,'Vstupní data'!I533)</f>
        <v/>
      </c>
      <c r="G533" s="66"/>
      <c r="H533" s="66" t="n">
        <f aca="false">'Vstupní data'!K533</f>
        <v>0</v>
      </c>
      <c r="I533" s="66" t="n">
        <f aca="false">'Vstupní data'!L533</f>
        <v>0</v>
      </c>
      <c r="J533" s="66" t="n">
        <f aca="false">'Vstupní data'!K533*'Vstupní data'!M533/100</f>
        <v>0</v>
      </c>
      <c r="L533" s="66" t="n">
        <f aca="false">IF('Vstupní data'!N533="prostokořenný",0,IF('Vstupní data'!N533="krytokořenný","k",IF('Vstupní data'!N533="poloodrostky nebo odrostky, prostokořenné i krytokořenné","po",0)))</f>
        <v>0</v>
      </c>
      <c r="N533" s="66"/>
      <c r="O533" s="66" t="n">
        <f aca="false">'Vstupní data'!O533</f>
        <v>0</v>
      </c>
      <c r="P533" s="66" t="n">
        <f aca="false">IF(O533&gt;0,VLOOKUP(CONCATENATE(VLOOKUP(I533,'Pril3-drev'!$H$5:$K$83,4,0),"-",'Vstupní data'!R533),K2!$C$15:$D$23,2,0),0)</f>
        <v>0</v>
      </c>
      <c r="Q533" s="66" t="n">
        <f aca="false">IF(O533&gt;0,VLOOKUP(I533,'Pril3-drev'!$H$5:$I$83,2,0),0)</f>
        <v>0</v>
      </c>
      <c r="R533" s="66" t="n">
        <f aca="false">IF(Q533&gt;0,VLOOKUP(Q533,'Pril6-okus'!$A$5:$B$17,2,0),0)</f>
        <v>0</v>
      </c>
      <c r="S533" s="66" t="n">
        <f aca="false">IF(O533&gt;0,VLOOKUP(I533,'Pril3-drev'!$H$5:$J$83,3,0),0)</f>
        <v>0</v>
      </c>
      <c r="T533" s="66" t="str">
        <f aca="false">IF(O533&gt;0,IF(L533="k",0.9*VLOOKUP(S533,'ha-pocty-vyhl'!$A$5:$B$20,2,0),IF(L533="po",0.8*VLOOKUP(S533,'ha-pocty-vyhl'!$A$5:$B$20,2,0),VLOOKUP(S533,'ha-pocty-vyhl'!$A$5:$B$20,2,0))),"")</f>
        <v/>
      </c>
      <c r="U533" s="66" t="n">
        <f aca="false">'Vstupní data'!P533</f>
        <v>0</v>
      </c>
      <c r="V533" s="66" t="n">
        <f aca="false">IF(O533&gt;0,1.3*T533*1000*Z533/10000,0)</f>
        <v>0</v>
      </c>
      <c r="W533" s="66" t="n">
        <f aca="false">IF(O533&gt;0,1.3*T533*1000*Z533/10000,0)</f>
        <v>0</v>
      </c>
      <c r="X533" s="66" t="n">
        <f aca="false">IF(O533&gt;0,IF(O533&gt;V533,V533,O533),0)</f>
        <v>0</v>
      </c>
      <c r="Y533" s="66" t="n">
        <f aca="false">IF(O533&gt;0,IF(IF(U533&gt;W533,W533,U533)&lt;X533,W533,IF(U533&gt;W533,W533,U533)),0)</f>
        <v>0</v>
      </c>
      <c r="Z533" s="66" t="n">
        <f aca="false">IF(O533&gt;0,IF(J533&gt;0,J533,K533*H533/100),0)</f>
        <v>0</v>
      </c>
      <c r="AA533" s="67" t="n">
        <f aca="false">IF(O533&gt;0,CEILING(R533*P533*X533/Y533*Z533,1),0)</f>
        <v>0</v>
      </c>
      <c r="AB533" s="68" t="n">
        <f aca="false">IF(O533&gt;0,AA533/O533,0)</f>
        <v>0</v>
      </c>
      <c r="AC533" s="66" t="n">
        <f aca="false">'Vstupní data'!W533</f>
        <v>0</v>
      </c>
      <c r="AI533" s="66" t="str">
        <f aca="false">IF(OR('Vstupní data'!T533&gt;0,'Vstupní data'!U533&gt;0),VLOOKUP(I533,'Pril3-drev'!$H$5:$J$83,3,0),"")</f>
        <v/>
      </c>
      <c r="AJ533" s="66" t="n">
        <f aca="false">IF('Vstupní data'!V533="prostokořenný",0,IF('Vstupní data'!V533="krytokořenný","k",IF('Vstupní data'!V533="poloodrostky nebo odrostky, prostokořenné i krytokořenné","po",0)))</f>
        <v>0</v>
      </c>
      <c r="AK533" s="66" t="n">
        <f aca="false">IF(OR('Vstupní data'!T533&gt;0,'Vstupní data'!U533&gt;0),IF(AJ533="k",0.9*VLOOKUP(AI533,'ha-pocty-vyhl'!$A$5:$B$20,2,0),IF(AJ533="po",0.8*VLOOKUP(AI533,'ha-pocty-vyhl'!$A$5:$B$20,2,0),VLOOKUP(AI533,'ha-pocty-vyhl'!$A$5:$B$20,2,0))),0)</f>
        <v>0</v>
      </c>
      <c r="AL533" s="66" t="n">
        <f aca="false">IF(OR('Vstupní data'!T533&gt;0,'Vstupní data'!U533&gt;0),'Vstupní data'!K533*'Vstupní data'!M533/100,0)</f>
        <v>0</v>
      </c>
      <c r="AM533" s="66" t="n">
        <f aca="false">IF(OR('Vstupní data'!T533&gt;0,'Vstupní data'!U533&gt;0),IF('Vstupní data'!T533&gt;0,'Vstupní data'!T533,ROUND(10*'Vstupní data'!U533/AK533,0)),0)</f>
        <v>0</v>
      </c>
      <c r="AN533" s="69" t="n">
        <f aca="false">IF('Vstupní data'!T533&gt;0,   IF('Vstupní data'!T533&lt;=AL533,'Vstupní data'!T533,AL533),   IF(AM533&lt;AL533,AM533,AL533))</f>
        <v>0</v>
      </c>
      <c r="AO533" s="69" t="n">
        <f aca="false">'Vstupní data'!X533</f>
        <v>0</v>
      </c>
      <c r="AP533" s="66" t="n">
        <f aca="false">IF(OR('Vstupní data'!T533&gt;0,'Vstupní data'!U533&gt;0),IF(I533&lt;&gt;0,VLOOKUP(I533,'Pril3-drev'!$H$5:$I$83,2,0),0),0)</f>
        <v>0</v>
      </c>
      <c r="AQ533" s="66" t="n">
        <f aca="false">'Vstupní data'!Y533</f>
        <v>0</v>
      </c>
      <c r="AR533" s="66" t="str">
        <f aca="false">IF(AC533&gt;5,   IF('Vstupní data'!Y533&gt;0,   VLOOKUP(VLOOKUP(CONCATENATE(VLOOKUP(I533,'Pril3-drev'!$H$4:$L$83,5,0),AC533),'Pril3-drev'!$Q$4:$R$2803,2,0),'AVB-BS'!$C$5:$S$29 ,LOOKUP(AQ533,'AVB-BS'!$D$3:$S$3,'AVB-BS'!$D$1:$S$1) ,0 )   ,   IF('Vstupní data'!Z533&gt;0,'Vstupní data'!Z533,0)) , "")</f>
        <v/>
      </c>
      <c r="AS533" s="70" t="str">
        <f aca="false">IF(AC533&gt;5,VLOOKUP(CONCATENATE(AP533,AR533),'Pril1-THLPa'!$H$6:$N$96,4,0),"")</f>
        <v/>
      </c>
      <c r="AT533" s="70" t="str">
        <f aca="false">IF(AC533&gt;5,VLOOKUP(CONCATENATE(AP533,AR533),'Pril1-THLPa'!$H$6:$N$96,5,0),"")</f>
        <v/>
      </c>
      <c r="AU533" s="70" t="str">
        <f aca="false">IF(AC533&gt;5,VLOOKUP(CONCATENATE(AP533,AR533),'Pril1-THLPa'!$H$6:$N$96,6,0),"")</f>
        <v/>
      </c>
      <c r="AV533" s="70" t="str">
        <f aca="false">IF(AC533&gt;5,VLOOKUP(CONCATENATE(AP533,AR533),'Pril1-THLPa'!$H$6:$N$96,7,0),"")</f>
        <v/>
      </c>
      <c r="AW533" s="70" t="str">
        <f aca="false">IF(AC533&gt;5,VLOOKUP(CONCATENATE(AP533,AR533),'Pril1-THLPa'!$H$6:$O$96,8,0),"")</f>
        <v/>
      </c>
      <c r="AX533" s="66" t="n">
        <f aca="false">IF(AC533&gt;0,IF(AND(AC533&gt;0,AC533&lt;=5),VLOOKUP(AP533,'Pril1-THLPa'!$A$6:$F$18,LOOKUP(AC533,'Pril1-THLPa'!$B$5:$F$5,'Pril1-THLPa'!$B$4:$F$4),0),AS533+AT533*(AC533-5)+AU533*POWER(AC533-5,2)+AV533*POWER(AC533-5,3)+AW533*POWER(AC533-5,4)),0)</f>
        <v>0</v>
      </c>
      <c r="AY533" s="71"/>
      <c r="AZ533" s="66" t="n">
        <f aca="false">'Vstupní data'!AA533</f>
        <v>0</v>
      </c>
      <c r="BA533" s="66" t="n">
        <f aca="false">IF(OR('Vstupní data'!T533&gt;0,'Vstupní data'!U533&gt;0),IF(AC533&lt;&gt;"",AX533*AO533/10*(100+AZ533)/100,0),0)</f>
        <v>0</v>
      </c>
      <c r="BB533" s="67" t="n">
        <f aca="false">IF(AC533&lt;&gt;"",ROUND(BA533*AN533,0),0)</f>
        <v>0</v>
      </c>
      <c r="BC533" s="68" t="str">
        <f aca="false">IF(AE533&gt;0,BB533/AE533,"")</f>
        <v/>
      </c>
      <c r="BD533" s="66" t="n">
        <f aca="false">'Vstupní data'!AE533</f>
        <v>0</v>
      </c>
      <c r="BF533" s="66" t="n">
        <f aca="false">'Vstupní data'!AC533</f>
        <v>0</v>
      </c>
      <c r="BH533" s="66" t="n">
        <f aca="false">'Vstupní data'!AD533</f>
        <v>0</v>
      </c>
      <c r="BI533" s="66" t="n">
        <f aca="false">'Vstupní data'!AF533</f>
        <v>0</v>
      </c>
      <c r="BJ533" s="69" t="n">
        <f aca="false">'Vstupní data'!AG533</f>
        <v>0</v>
      </c>
      <c r="BK533" s="69" t="n">
        <f aca="false">IF(BF533&lt;&gt;0,VLOOKUP(I533,'Pril3-drev'!$H$5:$I$83,2,0),0)</f>
        <v>0</v>
      </c>
      <c r="BL533" s="69" t="n">
        <f aca="false">IF(BF533&lt;&gt;0,VLOOKUP(BK533,'Pril3-drev'!$A$5:$C$17,3,0),0)</f>
        <v>0</v>
      </c>
      <c r="BM533" s="69" t="n">
        <f aca="false">'Vstupní data'!AH533</f>
        <v>0</v>
      </c>
      <c r="BN533" s="69" t="n">
        <f aca="false">IF('Vstupní data'!AH533&gt;0,   VLOOKUP(VLOOKUP(CONCATENATE(VLOOKUP(I533,'Pril3-drev'!$H$4:$L$83,5,0),BD533),'Pril3-drev'!$Q$4:$R$2803,2,0),'AVB-BS'!$C$5:$S$29 ,LOOKUP(BM533,'AVB-BS'!$D$3:$S$3,'AVB-BS'!$D$1:$S$1) ,0 )   ,   IF('Vstupní data'!AI533&gt;0,'Vstupní data'!AI533,0))</f>
        <v>0</v>
      </c>
      <c r="BO533" s="69" t="str">
        <f aca="false">IF(BX533&gt;5,VLOOKUP(CONCATENATE(BK533,BN533),'Pril1-THLPa'!$H$6:$N$96,4,0),"")</f>
        <v/>
      </c>
      <c r="BP533" s="69" t="str">
        <f aca="false">IF(BX533&gt;5,VLOOKUP(CONCATENATE(BK533,BN533),'Pril1-THLPa'!$H$6:$N$96,5,0),"")</f>
        <v/>
      </c>
      <c r="BQ533" s="69" t="str">
        <f aca="false">IF(BX533&gt;5,VLOOKUP(CONCATENATE(BK533,BN533),'Pril1-THLPa'!$H$6:$N$96,6,0),"")</f>
        <v/>
      </c>
      <c r="BR533" s="69" t="str">
        <f aca="false">IF(BX533&gt;5,VLOOKUP(CONCATENATE(BK533,BN533),'Pril1-THLPa'!$H$6:$N$96,7,0),"")</f>
        <v/>
      </c>
      <c r="BS533" s="69" t="str">
        <f aca="false">IF(BX533&gt;5,VLOOKUP(CONCATENATE(BK533,BN533),'Pril1-THLPa'!$H$6:$O$96,8,0),"")</f>
        <v/>
      </c>
      <c r="BT533" s="69" t="str">
        <f aca="false">IF(BF533&gt;0, IF(BK533="smrk",  VLOOKUP(VLOOKUP(BD533,'Pril9-K3'!$L$8:$M$207,2,0),'Pril9-K3'!$A$8:$J$16,LOOKUP(BN533,'Pril9-K3'!$A$7:$J$7,'Pril9-K3'!$A$5:$J$5),0), IF(AND(BK533&lt;&gt;"smrk",'Vstupní data'!AK533&lt;&gt;""),'Vstupní data'!AK533,   VLOOKUP(VLOOKUP(BD533,'Pril9-K3'!$L$8:$M$207,2,0),'Pril9-K3'!$A$8:$J$16,LOOKUP(BN533,'Pril9-K3'!$A$7:$J$7,'Pril9-K3'!$A$5:$J$5),0)   )),   "")</f>
        <v/>
      </c>
      <c r="BV533" s="69" t="n">
        <f aca="false">'Vstupní data'!AJ533</f>
        <v>0</v>
      </c>
      <c r="BW533" s="69" t="n">
        <f aca="false">IF(BF533&gt;0,IF(J533&gt;0,J533,K533*H533/100),0)</f>
        <v>0</v>
      </c>
      <c r="BX533" s="69" t="n">
        <f aca="false">IF(BF533&gt;0,IF(BJ533&gt;BL533,BL533,BJ533),0)</f>
        <v>0</v>
      </c>
      <c r="BY533" s="69" t="n">
        <f aca="false">IF(BD533=0,0,IF(AND(BX533&gt;0,BX533&lt;=5),  IF(AND(BX533&gt;0,BX533&lt;=5),VLOOKUP(BK533,'Pril1-THLPa'!$A$6:$F$18,IF(AND(BX533&gt;0,BX533&lt;=5),LOOKUP(BX533,'Pril1-THLPa'!$B$5:$F$5,'Pril1-THLPa'!$B$4:$F$4),""),0),""),  IF(BX533&gt;5,BO533+BP533*(BX533-5)+BQ533*POWER(BX533-5,2)+BR533*POWER(BX533-5,3)+BS533*POWER(BX533-5,4),"")))</f>
        <v>0</v>
      </c>
      <c r="BZ533" s="69" t="n">
        <f aca="false">IF(BY533&gt;0,BY533*BI533/10*BW533*(100+BV533)/100,0)</f>
        <v>0</v>
      </c>
      <c r="CA533" s="69" t="n">
        <f aca="false">IF(BD533&gt;0,BX533-IF(BD533&gt;BX533,BX533,BD533),0)</f>
        <v>0</v>
      </c>
      <c r="CB533" s="69" t="n">
        <f aca="false">POWER(1.01,CA533)</f>
        <v>1</v>
      </c>
      <c r="CC533" s="69" t="n">
        <f aca="false">IF(BF533&gt;0,IF(BF533&gt;BH533,1,BF533/BH533),0)</f>
        <v>0</v>
      </c>
      <c r="CD533" s="72" t="n">
        <f aca="false">IF(BD533=0,0,IF(BF533&gt;0,ROUND(IF(CB533&lt;&gt;0,BZ533*BT533*1/CB533*CC533,0),0),0))</f>
        <v>0</v>
      </c>
      <c r="CE533" s="73" t="str">
        <f aca="false">IF(BF533&gt;0,IF(BF533&gt;BH533,CD533/BF533,CD533/BH533),"")</f>
        <v/>
      </c>
      <c r="CF533" s="69" t="n">
        <f aca="false">'Vstupní data'!AM533</f>
        <v>0</v>
      </c>
      <c r="CG533" s="69" t="n">
        <f aca="false">'Vstupní data'!AN533</f>
        <v>0</v>
      </c>
      <c r="CH533" s="69" t="n">
        <f aca="false">'Vstupní data'!AO533</f>
        <v>0</v>
      </c>
      <c r="CI533" s="69" t="n">
        <f aca="false">'Vstupní data'!AP533</f>
        <v>0</v>
      </c>
      <c r="CJ533" s="72" t="n">
        <f aca="false">ROUND(CH533*CI533,0)</f>
        <v>0</v>
      </c>
      <c r="CK533" s="74" t="str">
        <f aca="false">IF(OR(AA533&gt;0,BB533&gt;0,CD533&gt;0,CJ533&gt;0),AA533+BB533+CD533+CJ533,"")</f>
        <v/>
      </c>
    </row>
    <row r="534" customFormat="false" ht="12.8" hidden="false" customHeight="false" outlineLevel="0" collapsed="false">
      <c r="A534" s="66" t="n">
        <f aca="false">'Vstupní data'!A534</f>
        <v>0</v>
      </c>
      <c r="F534" s="66" t="str">
        <f aca="false">CONCATENATE('Vstupní data'!F534,'Vstupní data'!G534,'Vstupní data'!H534,'Vstupní data'!I534)</f>
        <v/>
      </c>
      <c r="G534" s="66"/>
      <c r="H534" s="66" t="n">
        <f aca="false">'Vstupní data'!K534</f>
        <v>0</v>
      </c>
      <c r="I534" s="66" t="n">
        <f aca="false">'Vstupní data'!L534</f>
        <v>0</v>
      </c>
      <c r="J534" s="66" t="n">
        <f aca="false">'Vstupní data'!K534*'Vstupní data'!M534/100</f>
        <v>0</v>
      </c>
      <c r="L534" s="66" t="n">
        <f aca="false">IF('Vstupní data'!N534="prostokořenný",0,IF('Vstupní data'!N534="krytokořenný","k",IF('Vstupní data'!N534="poloodrostky nebo odrostky, prostokořenné i krytokořenné","po",0)))</f>
        <v>0</v>
      </c>
      <c r="N534" s="66"/>
      <c r="O534" s="66" t="n">
        <f aca="false">'Vstupní data'!O534</f>
        <v>0</v>
      </c>
      <c r="P534" s="66" t="n">
        <f aca="false">IF(O534&gt;0,VLOOKUP(CONCATENATE(VLOOKUP(I534,'Pril3-drev'!$H$5:$K$83,4,0),"-",'Vstupní data'!R534),K2!$C$15:$D$23,2,0),0)</f>
        <v>0</v>
      </c>
      <c r="Q534" s="66" t="n">
        <f aca="false">IF(O534&gt;0,VLOOKUP(I534,'Pril3-drev'!$H$5:$I$83,2,0),0)</f>
        <v>0</v>
      </c>
      <c r="R534" s="66" t="n">
        <f aca="false">IF(Q534&gt;0,VLOOKUP(Q534,'Pril6-okus'!$A$5:$B$17,2,0),0)</f>
        <v>0</v>
      </c>
      <c r="S534" s="66" t="n">
        <f aca="false">IF(O534&gt;0,VLOOKUP(I534,'Pril3-drev'!$H$5:$J$83,3,0),0)</f>
        <v>0</v>
      </c>
      <c r="T534" s="66" t="str">
        <f aca="false">IF(O534&gt;0,IF(L534="k",0.9*VLOOKUP(S534,'ha-pocty-vyhl'!$A$5:$B$20,2,0),IF(L534="po",0.8*VLOOKUP(S534,'ha-pocty-vyhl'!$A$5:$B$20,2,0),VLOOKUP(S534,'ha-pocty-vyhl'!$A$5:$B$20,2,0))),"")</f>
        <v/>
      </c>
      <c r="U534" s="66" t="n">
        <f aca="false">'Vstupní data'!P534</f>
        <v>0</v>
      </c>
      <c r="V534" s="66" t="n">
        <f aca="false">IF(O534&gt;0,1.3*T534*1000*Z534/10000,0)</f>
        <v>0</v>
      </c>
      <c r="W534" s="66" t="n">
        <f aca="false">IF(O534&gt;0,1.3*T534*1000*Z534/10000,0)</f>
        <v>0</v>
      </c>
      <c r="X534" s="66" t="n">
        <f aca="false">IF(O534&gt;0,IF(O534&gt;V534,V534,O534),0)</f>
        <v>0</v>
      </c>
      <c r="Y534" s="66" t="n">
        <f aca="false">IF(O534&gt;0,IF(IF(U534&gt;W534,W534,U534)&lt;X534,W534,IF(U534&gt;W534,W534,U534)),0)</f>
        <v>0</v>
      </c>
      <c r="Z534" s="66" t="n">
        <f aca="false">IF(O534&gt;0,IF(J534&gt;0,J534,K534*H534/100),0)</f>
        <v>0</v>
      </c>
      <c r="AA534" s="67" t="n">
        <f aca="false">IF(O534&gt;0,CEILING(R534*P534*X534/Y534*Z534,1),0)</f>
        <v>0</v>
      </c>
      <c r="AB534" s="68" t="n">
        <f aca="false">IF(O534&gt;0,AA534/O534,0)</f>
        <v>0</v>
      </c>
      <c r="AC534" s="66" t="n">
        <f aca="false">'Vstupní data'!W534</f>
        <v>0</v>
      </c>
      <c r="AI534" s="66" t="str">
        <f aca="false">IF(OR('Vstupní data'!T534&gt;0,'Vstupní data'!U534&gt;0),VLOOKUP(I534,'Pril3-drev'!$H$5:$J$83,3,0),"")</f>
        <v/>
      </c>
      <c r="AJ534" s="66" t="n">
        <f aca="false">IF('Vstupní data'!V534="prostokořenný",0,IF('Vstupní data'!V534="krytokořenný","k",IF('Vstupní data'!V534="poloodrostky nebo odrostky, prostokořenné i krytokořenné","po",0)))</f>
        <v>0</v>
      </c>
      <c r="AK534" s="66" t="n">
        <f aca="false">IF(OR('Vstupní data'!T534&gt;0,'Vstupní data'!U534&gt;0),IF(AJ534="k",0.9*VLOOKUP(AI534,'ha-pocty-vyhl'!$A$5:$B$20,2,0),IF(AJ534="po",0.8*VLOOKUP(AI534,'ha-pocty-vyhl'!$A$5:$B$20,2,0),VLOOKUP(AI534,'ha-pocty-vyhl'!$A$5:$B$20,2,0))),0)</f>
        <v>0</v>
      </c>
      <c r="AL534" s="66" t="n">
        <f aca="false">IF(OR('Vstupní data'!T534&gt;0,'Vstupní data'!U534&gt;0),'Vstupní data'!K534*'Vstupní data'!M534/100,0)</f>
        <v>0</v>
      </c>
      <c r="AM534" s="66" t="n">
        <f aca="false">IF(OR('Vstupní data'!T534&gt;0,'Vstupní data'!U534&gt;0),IF('Vstupní data'!T534&gt;0,'Vstupní data'!T534,ROUND(10*'Vstupní data'!U534/AK534,0)),0)</f>
        <v>0</v>
      </c>
      <c r="AN534" s="69" t="n">
        <f aca="false">IF('Vstupní data'!T534&gt;0,   IF('Vstupní data'!T534&lt;=AL534,'Vstupní data'!T534,AL534),   IF(AM534&lt;AL534,AM534,AL534))</f>
        <v>0</v>
      </c>
      <c r="AO534" s="69" t="n">
        <f aca="false">'Vstupní data'!X534</f>
        <v>0</v>
      </c>
      <c r="AP534" s="66" t="n">
        <f aca="false">IF(OR('Vstupní data'!T534&gt;0,'Vstupní data'!U534&gt;0),IF(I534&lt;&gt;0,VLOOKUP(I534,'Pril3-drev'!$H$5:$I$83,2,0),0),0)</f>
        <v>0</v>
      </c>
      <c r="AQ534" s="66" t="n">
        <f aca="false">'Vstupní data'!Y534</f>
        <v>0</v>
      </c>
      <c r="AR534" s="66" t="str">
        <f aca="false">IF(AC534&gt;5,   IF('Vstupní data'!Y534&gt;0,   VLOOKUP(VLOOKUP(CONCATENATE(VLOOKUP(I534,'Pril3-drev'!$H$4:$L$83,5,0),AC534),'Pril3-drev'!$Q$4:$R$2803,2,0),'AVB-BS'!$C$5:$S$29 ,LOOKUP(AQ534,'AVB-BS'!$D$3:$S$3,'AVB-BS'!$D$1:$S$1) ,0 )   ,   IF('Vstupní data'!Z534&gt;0,'Vstupní data'!Z534,0)) , "")</f>
        <v/>
      </c>
      <c r="AS534" s="70" t="str">
        <f aca="false">IF(AC534&gt;5,VLOOKUP(CONCATENATE(AP534,AR534),'Pril1-THLPa'!$H$6:$N$96,4,0),"")</f>
        <v/>
      </c>
      <c r="AT534" s="70" t="str">
        <f aca="false">IF(AC534&gt;5,VLOOKUP(CONCATENATE(AP534,AR534),'Pril1-THLPa'!$H$6:$N$96,5,0),"")</f>
        <v/>
      </c>
      <c r="AU534" s="70" t="str">
        <f aca="false">IF(AC534&gt;5,VLOOKUP(CONCATENATE(AP534,AR534),'Pril1-THLPa'!$H$6:$N$96,6,0),"")</f>
        <v/>
      </c>
      <c r="AV534" s="70" t="str">
        <f aca="false">IF(AC534&gt;5,VLOOKUP(CONCATENATE(AP534,AR534),'Pril1-THLPa'!$H$6:$N$96,7,0),"")</f>
        <v/>
      </c>
      <c r="AW534" s="70" t="str">
        <f aca="false">IF(AC534&gt;5,VLOOKUP(CONCATENATE(AP534,AR534),'Pril1-THLPa'!$H$6:$O$96,8,0),"")</f>
        <v/>
      </c>
      <c r="AX534" s="66" t="n">
        <f aca="false">IF(AC534&gt;0,IF(AND(AC534&gt;0,AC534&lt;=5),VLOOKUP(AP534,'Pril1-THLPa'!$A$6:$F$18,LOOKUP(AC534,'Pril1-THLPa'!$B$5:$F$5,'Pril1-THLPa'!$B$4:$F$4),0),AS534+AT534*(AC534-5)+AU534*POWER(AC534-5,2)+AV534*POWER(AC534-5,3)+AW534*POWER(AC534-5,4)),0)</f>
        <v>0</v>
      </c>
      <c r="AY534" s="71"/>
      <c r="AZ534" s="66" t="n">
        <f aca="false">'Vstupní data'!AA534</f>
        <v>0</v>
      </c>
      <c r="BA534" s="66" t="n">
        <f aca="false">IF(OR('Vstupní data'!T534&gt;0,'Vstupní data'!U534&gt;0),IF(AC534&lt;&gt;"",AX534*AO534/10*(100+AZ534)/100,0),0)</f>
        <v>0</v>
      </c>
      <c r="BB534" s="67" t="n">
        <f aca="false">IF(AC534&lt;&gt;"",ROUND(BA534*AN534,0),0)</f>
        <v>0</v>
      </c>
      <c r="BC534" s="68" t="str">
        <f aca="false">IF(AE534&gt;0,BB534/AE534,"")</f>
        <v/>
      </c>
      <c r="BD534" s="66" t="n">
        <f aca="false">'Vstupní data'!AE534</f>
        <v>0</v>
      </c>
      <c r="BF534" s="66" t="n">
        <f aca="false">'Vstupní data'!AC534</f>
        <v>0</v>
      </c>
      <c r="BH534" s="66" t="n">
        <f aca="false">'Vstupní data'!AD534</f>
        <v>0</v>
      </c>
      <c r="BI534" s="66" t="n">
        <f aca="false">'Vstupní data'!AF534</f>
        <v>0</v>
      </c>
      <c r="BJ534" s="69" t="n">
        <f aca="false">'Vstupní data'!AG534</f>
        <v>0</v>
      </c>
      <c r="BK534" s="69" t="n">
        <f aca="false">IF(BF534&lt;&gt;0,VLOOKUP(I534,'Pril3-drev'!$H$5:$I$83,2,0),0)</f>
        <v>0</v>
      </c>
      <c r="BL534" s="69" t="n">
        <f aca="false">IF(BF534&lt;&gt;0,VLOOKUP(BK534,'Pril3-drev'!$A$5:$C$17,3,0),0)</f>
        <v>0</v>
      </c>
      <c r="BM534" s="69" t="n">
        <f aca="false">'Vstupní data'!AH534</f>
        <v>0</v>
      </c>
      <c r="BN534" s="69" t="n">
        <f aca="false">IF('Vstupní data'!AH534&gt;0,   VLOOKUP(VLOOKUP(CONCATENATE(VLOOKUP(I534,'Pril3-drev'!$H$4:$L$83,5,0),BD534),'Pril3-drev'!$Q$4:$R$2803,2,0),'AVB-BS'!$C$5:$S$29 ,LOOKUP(BM534,'AVB-BS'!$D$3:$S$3,'AVB-BS'!$D$1:$S$1) ,0 )   ,   IF('Vstupní data'!AI534&gt;0,'Vstupní data'!AI534,0))</f>
        <v>0</v>
      </c>
      <c r="BO534" s="69" t="str">
        <f aca="false">IF(BX534&gt;5,VLOOKUP(CONCATENATE(BK534,BN534),'Pril1-THLPa'!$H$6:$N$96,4,0),"")</f>
        <v/>
      </c>
      <c r="BP534" s="69" t="str">
        <f aca="false">IF(BX534&gt;5,VLOOKUP(CONCATENATE(BK534,BN534),'Pril1-THLPa'!$H$6:$N$96,5,0),"")</f>
        <v/>
      </c>
      <c r="BQ534" s="69" t="str">
        <f aca="false">IF(BX534&gt;5,VLOOKUP(CONCATENATE(BK534,BN534),'Pril1-THLPa'!$H$6:$N$96,6,0),"")</f>
        <v/>
      </c>
      <c r="BR534" s="69" t="str">
        <f aca="false">IF(BX534&gt;5,VLOOKUP(CONCATENATE(BK534,BN534),'Pril1-THLPa'!$H$6:$N$96,7,0),"")</f>
        <v/>
      </c>
      <c r="BS534" s="69" t="str">
        <f aca="false">IF(BX534&gt;5,VLOOKUP(CONCATENATE(BK534,BN534),'Pril1-THLPa'!$H$6:$O$96,8,0),"")</f>
        <v/>
      </c>
      <c r="BT534" s="69" t="str">
        <f aca="false">IF(BF534&gt;0, IF(BK534="smrk",  VLOOKUP(VLOOKUP(BD534,'Pril9-K3'!$L$8:$M$207,2,0),'Pril9-K3'!$A$8:$J$16,LOOKUP(BN534,'Pril9-K3'!$A$7:$J$7,'Pril9-K3'!$A$5:$J$5),0), IF(AND(BK534&lt;&gt;"smrk",'Vstupní data'!AK534&lt;&gt;""),'Vstupní data'!AK534,   VLOOKUP(VLOOKUP(BD534,'Pril9-K3'!$L$8:$M$207,2,0),'Pril9-K3'!$A$8:$J$16,LOOKUP(BN534,'Pril9-K3'!$A$7:$J$7,'Pril9-K3'!$A$5:$J$5),0)   )),   "")</f>
        <v/>
      </c>
      <c r="BV534" s="69" t="n">
        <f aca="false">'Vstupní data'!AJ534</f>
        <v>0</v>
      </c>
      <c r="BW534" s="69" t="n">
        <f aca="false">IF(BF534&gt;0,IF(J534&gt;0,J534,K534*H534/100),0)</f>
        <v>0</v>
      </c>
      <c r="BX534" s="69" t="n">
        <f aca="false">IF(BF534&gt;0,IF(BJ534&gt;BL534,BL534,BJ534),0)</f>
        <v>0</v>
      </c>
      <c r="BY534" s="69" t="n">
        <f aca="false">IF(BD534=0,0,IF(AND(BX534&gt;0,BX534&lt;=5),  IF(AND(BX534&gt;0,BX534&lt;=5),VLOOKUP(BK534,'Pril1-THLPa'!$A$6:$F$18,IF(AND(BX534&gt;0,BX534&lt;=5),LOOKUP(BX534,'Pril1-THLPa'!$B$5:$F$5,'Pril1-THLPa'!$B$4:$F$4),""),0),""),  IF(BX534&gt;5,BO534+BP534*(BX534-5)+BQ534*POWER(BX534-5,2)+BR534*POWER(BX534-5,3)+BS534*POWER(BX534-5,4),"")))</f>
        <v>0</v>
      </c>
      <c r="BZ534" s="69" t="n">
        <f aca="false">IF(BY534&gt;0,BY534*BI534/10*BW534*(100+BV534)/100,0)</f>
        <v>0</v>
      </c>
      <c r="CA534" s="69" t="n">
        <f aca="false">IF(BD534&gt;0,BX534-IF(BD534&gt;BX534,BX534,BD534),0)</f>
        <v>0</v>
      </c>
      <c r="CB534" s="69" t="n">
        <f aca="false">POWER(1.01,CA534)</f>
        <v>1</v>
      </c>
      <c r="CC534" s="69" t="n">
        <f aca="false">IF(BF534&gt;0,IF(BF534&gt;BH534,1,BF534/BH534),0)</f>
        <v>0</v>
      </c>
      <c r="CD534" s="72" t="n">
        <f aca="false">IF(BD534=0,0,IF(BF534&gt;0,ROUND(IF(CB534&lt;&gt;0,BZ534*BT534*1/CB534*CC534,0),0),0))</f>
        <v>0</v>
      </c>
      <c r="CE534" s="73" t="str">
        <f aca="false">IF(BF534&gt;0,IF(BF534&gt;BH534,CD534/BF534,CD534/BH534),"")</f>
        <v/>
      </c>
      <c r="CF534" s="69" t="n">
        <f aca="false">'Vstupní data'!AM534</f>
        <v>0</v>
      </c>
      <c r="CG534" s="69" t="n">
        <f aca="false">'Vstupní data'!AN534</f>
        <v>0</v>
      </c>
      <c r="CH534" s="69" t="n">
        <f aca="false">'Vstupní data'!AO534</f>
        <v>0</v>
      </c>
      <c r="CI534" s="69" t="n">
        <f aca="false">'Vstupní data'!AP534</f>
        <v>0</v>
      </c>
      <c r="CJ534" s="72" t="n">
        <f aca="false">ROUND(CH534*CI534,0)</f>
        <v>0</v>
      </c>
      <c r="CK534" s="74" t="str">
        <f aca="false">IF(OR(AA534&gt;0,BB534&gt;0,CD534&gt;0,CJ534&gt;0),AA534+BB534+CD534+CJ534,"")</f>
        <v/>
      </c>
    </row>
    <row r="535" customFormat="false" ht="12.8" hidden="false" customHeight="false" outlineLevel="0" collapsed="false">
      <c r="A535" s="66" t="n">
        <f aca="false">'Vstupní data'!A535</f>
        <v>0</v>
      </c>
      <c r="F535" s="66" t="str">
        <f aca="false">CONCATENATE('Vstupní data'!F535,'Vstupní data'!G535,'Vstupní data'!H535,'Vstupní data'!I535)</f>
        <v/>
      </c>
      <c r="G535" s="66"/>
      <c r="H535" s="66" t="n">
        <f aca="false">'Vstupní data'!K535</f>
        <v>0</v>
      </c>
      <c r="I535" s="66" t="n">
        <f aca="false">'Vstupní data'!L535</f>
        <v>0</v>
      </c>
      <c r="J535" s="66" t="n">
        <f aca="false">'Vstupní data'!K535*'Vstupní data'!M535/100</f>
        <v>0</v>
      </c>
      <c r="L535" s="66" t="n">
        <f aca="false">IF('Vstupní data'!N535="prostokořenný",0,IF('Vstupní data'!N535="krytokořenný","k",IF('Vstupní data'!N535="poloodrostky nebo odrostky, prostokořenné i krytokořenné","po",0)))</f>
        <v>0</v>
      </c>
      <c r="N535" s="66"/>
      <c r="O535" s="66" t="n">
        <f aca="false">'Vstupní data'!O535</f>
        <v>0</v>
      </c>
      <c r="P535" s="66" t="n">
        <f aca="false">IF(O535&gt;0,VLOOKUP(CONCATENATE(VLOOKUP(I535,'Pril3-drev'!$H$5:$K$83,4,0),"-",'Vstupní data'!R535),K2!$C$15:$D$23,2,0),0)</f>
        <v>0</v>
      </c>
      <c r="Q535" s="66" t="n">
        <f aca="false">IF(O535&gt;0,VLOOKUP(I535,'Pril3-drev'!$H$5:$I$83,2,0),0)</f>
        <v>0</v>
      </c>
      <c r="R535" s="66" t="n">
        <f aca="false">IF(Q535&gt;0,VLOOKUP(Q535,'Pril6-okus'!$A$5:$B$17,2,0),0)</f>
        <v>0</v>
      </c>
      <c r="S535" s="66" t="n">
        <f aca="false">IF(O535&gt;0,VLOOKUP(I535,'Pril3-drev'!$H$5:$J$83,3,0),0)</f>
        <v>0</v>
      </c>
      <c r="T535" s="66" t="str">
        <f aca="false">IF(O535&gt;0,IF(L535="k",0.9*VLOOKUP(S535,'ha-pocty-vyhl'!$A$5:$B$20,2,0),IF(L535="po",0.8*VLOOKUP(S535,'ha-pocty-vyhl'!$A$5:$B$20,2,0),VLOOKUP(S535,'ha-pocty-vyhl'!$A$5:$B$20,2,0))),"")</f>
        <v/>
      </c>
      <c r="U535" s="66" t="n">
        <f aca="false">'Vstupní data'!P535</f>
        <v>0</v>
      </c>
      <c r="V535" s="66" t="n">
        <f aca="false">IF(O535&gt;0,1.3*T535*1000*Z535/10000,0)</f>
        <v>0</v>
      </c>
      <c r="W535" s="66" t="n">
        <f aca="false">IF(O535&gt;0,1.3*T535*1000*Z535/10000,0)</f>
        <v>0</v>
      </c>
      <c r="X535" s="66" t="n">
        <f aca="false">IF(O535&gt;0,IF(O535&gt;V535,V535,O535),0)</f>
        <v>0</v>
      </c>
      <c r="Y535" s="66" t="n">
        <f aca="false">IF(O535&gt;0,IF(IF(U535&gt;W535,W535,U535)&lt;X535,W535,IF(U535&gt;W535,W535,U535)),0)</f>
        <v>0</v>
      </c>
      <c r="Z535" s="66" t="n">
        <f aca="false">IF(O535&gt;0,IF(J535&gt;0,J535,K535*H535/100),0)</f>
        <v>0</v>
      </c>
      <c r="AA535" s="67" t="n">
        <f aca="false">IF(O535&gt;0,CEILING(R535*P535*X535/Y535*Z535,1),0)</f>
        <v>0</v>
      </c>
      <c r="AB535" s="68" t="n">
        <f aca="false">IF(O535&gt;0,AA535/O535,0)</f>
        <v>0</v>
      </c>
      <c r="AC535" s="66" t="n">
        <f aca="false">'Vstupní data'!W535</f>
        <v>0</v>
      </c>
      <c r="AI535" s="66" t="str">
        <f aca="false">IF(OR('Vstupní data'!T535&gt;0,'Vstupní data'!U535&gt;0),VLOOKUP(I535,'Pril3-drev'!$H$5:$J$83,3,0),"")</f>
        <v/>
      </c>
      <c r="AJ535" s="66" t="n">
        <f aca="false">IF('Vstupní data'!V535="prostokořenný",0,IF('Vstupní data'!V535="krytokořenný","k",IF('Vstupní data'!V535="poloodrostky nebo odrostky, prostokořenné i krytokořenné","po",0)))</f>
        <v>0</v>
      </c>
      <c r="AK535" s="66" t="n">
        <f aca="false">IF(OR('Vstupní data'!T535&gt;0,'Vstupní data'!U535&gt;0),IF(AJ535="k",0.9*VLOOKUP(AI535,'ha-pocty-vyhl'!$A$5:$B$20,2,0),IF(AJ535="po",0.8*VLOOKUP(AI535,'ha-pocty-vyhl'!$A$5:$B$20,2,0),VLOOKUP(AI535,'ha-pocty-vyhl'!$A$5:$B$20,2,0))),0)</f>
        <v>0</v>
      </c>
      <c r="AL535" s="66" t="n">
        <f aca="false">IF(OR('Vstupní data'!T535&gt;0,'Vstupní data'!U535&gt;0),'Vstupní data'!K535*'Vstupní data'!M535/100,0)</f>
        <v>0</v>
      </c>
      <c r="AM535" s="66" t="n">
        <f aca="false">IF(OR('Vstupní data'!T535&gt;0,'Vstupní data'!U535&gt;0),IF('Vstupní data'!T535&gt;0,'Vstupní data'!T535,ROUND(10*'Vstupní data'!U535/AK535,0)),0)</f>
        <v>0</v>
      </c>
      <c r="AN535" s="69" t="n">
        <f aca="false">IF('Vstupní data'!T535&gt;0,   IF('Vstupní data'!T535&lt;=AL535,'Vstupní data'!T535,AL535),   IF(AM535&lt;AL535,AM535,AL535))</f>
        <v>0</v>
      </c>
      <c r="AO535" s="69" t="n">
        <f aca="false">'Vstupní data'!X535</f>
        <v>0</v>
      </c>
      <c r="AP535" s="66" t="n">
        <f aca="false">IF(OR('Vstupní data'!T535&gt;0,'Vstupní data'!U535&gt;0),IF(I535&lt;&gt;0,VLOOKUP(I535,'Pril3-drev'!$H$5:$I$83,2,0),0),0)</f>
        <v>0</v>
      </c>
      <c r="AQ535" s="66" t="n">
        <f aca="false">'Vstupní data'!Y535</f>
        <v>0</v>
      </c>
      <c r="AR535" s="66" t="str">
        <f aca="false">IF(AC535&gt;5,   IF('Vstupní data'!Y535&gt;0,   VLOOKUP(VLOOKUP(CONCATENATE(VLOOKUP(I535,'Pril3-drev'!$H$4:$L$83,5,0),AC535),'Pril3-drev'!$Q$4:$R$2803,2,0),'AVB-BS'!$C$5:$S$29 ,LOOKUP(AQ535,'AVB-BS'!$D$3:$S$3,'AVB-BS'!$D$1:$S$1) ,0 )   ,   IF('Vstupní data'!Z535&gt;0,'Vstupní data'!Z535,0)) , "")</f>
        <v/>
      </c>
      <c r="AS535" s="70" t="str">
        <f aca="false">IF(AC535&gt;5,VLOOKUP(CONCATENATE(AP535,AR535),'Pril1-THLPa'!$H$6:$N$96,4,0),"")</f>
        <v/>
      </c>
      <c r="AT535" s="70" t="str">
        <f aca="false">IF(AC535&gt;5,VLOOKUP(CONCATENATE(AP535,AR535),'Pril1-THLPa'!$H$6:$N$96,5,0),"")</f>
        <v/>
      </c>
      <c r="AU535" s="70" t="str">
        <f aca="false">IF(AC535&gt;5,VLOOKUP(CONCATENATE(AP535,AR535),'Pril1-THLPa'!$H$6:$N$96,6,0),"")</f>
        <v/>
      </c>
      <c r="AV535" s="70" t="str">
        <f aca="false">IF(AC535&gt;5,VLOOKUP(CONCATENATE(AP535,AR535),'Pril1-THLPa'!$H$6:$N$96,7,0),"")</f>
        <v/>
      </c>
      <c r="AW535" s="70" t="str">
        <f aca="false">IF(AC535&gt;5,VLOOKUP(CONCATENATE(AP535,AR535),'Pril1-THLPa'!$H$6:$O$96,8,0),"")</f>
        <v/>
      </c>
      <c r="AX535" s="66" t="n">
        <f aca="false">IF(AC535&gt;0,IF(AND(AC535&gt;0,AC535&lt;=5),VLOOKUP(AP535,'Pril1-THLPa'!$A$6:$F$18,LOOKUP(AC535,'Pril1-THLPa'!$B$5:$F$5,'Pril1-THLPa'!$B$4:$F$4),0),AS535+AT535*(AC535-5)+AU535*POWER(AC535-5,2)+AV535*POWER(AC535-5,3)+AW535*POWER(AC535-5,4)),0)</f>
        <v>0</v>
      </c>
      <c r="AY535" s="71"/>
      <c r="AZ535" s="66" t="n">
        <f aca="false">'Vstupní data'!AA535</f>
        <v>0</v>
      </c>
      <c r="BA535" s="66" t="n">
        <f aca="false">IF(OR('Vstupní data'!T535&gt;0,'Vstupní data'!U535&gt;0),IF(AC535&lt;&gt;"",AX535*AO535/10*(100+AZ535)/100,0),0)</f>
        <v>0</v>
      </c>
      <c r="BB535" s="67" t="n">
        <f aca="false">IF(AC535&lt;&gt;"",ROUND(BA535*AN535,0),0)</f>
        <v>0</v>
      </c>
      <c r="BC535" s="68" t="str">
        <f aca="false">IF(AE535&gt;0,BB535/AE535,"")</f>
        <v/>
      </c>
      <c r="BD535" s="66" t="n">
        <f aca="false">'Vstupní data'!AE535</f>
        <v>0</v>
      </c>
      <c r="BF535" s="66" t="n">
        <f aca="false">'Vstupní data'!AC535</f>
        <v>0</v>
      </c>
      <c r="BH535" s="66" t="n">
        <f aca="false">'Vstupní data'!AD535</f>
        <v>0</v>
      </c>
      <c r="BI535" s="66" t="n">
        <f aca="false">'Vstupní data'!AF535</f>
        <v>0</v>
      </c>
      <c r="BJ535" s="69" t="n">
        <f aca="false">'Vstupní data'!AG535</f>
        <v>0</v>
      </c>
      <c r="BK535" s="69" t="n">
        <f aca="false">IF(BF535&lt;&gt;0,VLOOKUP(I535,'Pril3-drev'!$H$5:$I$83,2,0),0)</f>
        <v>0</v>
      </c>
      <c r="BL535" s="69" t="n">
        <f aca="false">IF(BF535&lt;&gt;0,VLOOKUP(BK535,'Pril3-drev'!$A$5:$C$17,3,0),0)</f>
        <v>0</v>
      </c>
      <c r="BM535" s="69" t="n">
        <f aca="false">'Vstupní data'!AH535</f>
        <v>0</v>
      </c>
      <c r="BN535" s="69" t="n">
        <f aca="false">IF('Vstupní data'!AH535&gt;0,   VLOOKUP(VLOOKUP(CONCATENATE(VLOOKUP(I535,'Pril3-drev'!$H$4:$L$83,5,0),BD535),'Pril3-drev'!$Q$4:$R$2803,2,0),'AVB-BS'!$C$5:$S$29 ,LOOKUP(BM535,'AVB-BS'!$D$3:$S$3,'AVB-BS'!$D$1:$S$1) ,0 )   ,   IF('Vstupní data'!AI535&gt;0,'Vstupní data'!AI535,0))</f>
        <v>0</v>
      </c>
      <c r="BO535" s="69" t="str">
        <f aca="false">IF(BX535&gt;5,VLOOKUP(CONCATENATE(BK535,BN535),'Pril1-THLPa'!$H$6:$N$96,4,0),"")</f>
        <v/>
      </c>
      <c r="BP535" s="69" t="str">
        <f aca="false">IF(BX535&gt;5,VLOOKUP(CONCATENATE(BK535,BN535),'Pril1-THLPa'!$H$6:$N$96,5,0),"")</f>
        <v/>
      </c>
      <c r="BQ535" s="69" t="str">
        <f aca="false">IF(BX535&gt;5,VLOOKUP(CONCATENATE(BK535,BN535),'Pril1-THLPa'!$H$6:$N$96,6,0),"")</f>
        <v/>
      </c>
      <c r="BR535" s="69" t="str">
        <f aca="false">IF(BX535&gt;5,VLOOKUP(CONCATENATE(BK535,BN535),'Pril1-THLPa'!$H$6:$N$96,7,0),"")</f>
        <v/>
      </c>
      <c r="BS535" s="69" t="str">
        <f aca="false">IF(BX535&gt;5,VLOOKUP(CONCATENATE(BK535,BN535),'Pril1-THLPa'!$H$6:$O$96,8,0),"")</f>
        <v/>
      </c>
      <c r="BT535" s="69" t="str">
        <f aca="false">IF(BF535&gt;0, IF(BK535="smrk",  VLOOKUP(VLOOKUP(BD535,'Pril9-K3'!$L$8:$M$207,2,0),'Pril9-K3'!$A$8:$J$16,LOOKUP(BN535,'Pril9-K3'!$A$7:$J$7,'Pril9-K3'!$A$5:$J$5),0), IF(AND(BK535&lt;&gt;"smrk",'Vstupní data'!AK535&lt;&gt;""),'Vstupní data'!AK535,   VLOOKUP(VLOOKUP(BD535,'Pril9-K3'!$L$8:$M$207,2,0),'Pril9-K3'!$A$8:$J$16,LOOKUP(BN535,'Pril9-K3'!$A$7:$J$7,'Pril9-K3'!$A$5:$J$5),0)   )),   "")</f>
        <v/>
      </c>
      <c r="BV535" s="69" t="n">
        <f aca="false">'Vstupní data'!AJ535</f>
        <v>0</v>
      </c>
      <c r="BW535" s="69" t="n">
        <f aca="false">IF(BF535&gt;0,IF(J535&gt;0,J535,K535*H535/100),0)</f>
        <v>0</v>
      </c>
      <c r="BX535" s="69" t="n">
        <f aca="false">IF(BF535&gt;0,IF(BJ535&gt;BL535,BL535,BJ535),0)</f>
        <v>0</v>
      </c>
      <c r="BY535" s="69" t="n">
        <f aca="false">IF(BD535=0,0,IF(AND(BX535&gt;0,BX535&lt;=5),  IF(AND(BX535&gt;0,BX535&lt;=5),VLOOKUP(BK535,'Pril1-THLPa'!$A$6:$F$18,IF(AND(BX535&gt;0,BX535&lt;=5),LOOKUP(BX535,'Pril1-THLPa'!$B$5:$F$5,'Pril1-THLPa'!$B$4:$F$4),""),0),""),  IF(BX535&gt;5,BO535+BP535*(BX535-5)+BQ535*POWER(BX535-5,2)+BR535*POWER(BX535-5,3)+BS535*POWER(BX535-5,4),"")))</f>
        <v>0</v>
      </c>
      <c r="BZ535" s="69" t="n">
        <f aca="false">IF(BY535&gt;0,BY535*BI535/10*BW535*(100+BV535)/100,0)</f>
        <v>0</v>
      </c>
      <c r="CA535" s="69" t="n">
        <f aca="false">IF(BD535&gt;0,BX535-IF(BD535&gt;BX535,BX535,BD535),0)</f>
        <v>0</v>
      </c>
      <c r="CB535" s="69" t="n">
        <f aca="false">POWER(1.01,CA535)</f>
        <v>1</v>
      </c>
      <c r="CC535" s="69" t="n">
        <f aca="false">IF(BF535&gt;0,IF(BF535&gt;BH535,1,BF535/BH535),0)</f>
        <v>0</v>
      </c>
      <c r="CD535" s="72" t="n">
        <f aca="false">IF(BD535=0,0,IF(BF535&gt;0,ROUND(IF(CB535&lt;&gt;0,BZ535*BT535*1/CB535*CC535,0),0),0))</f>
        <v>0</v>
      </c>
      <c r="CE535" s="73" t="str">
        <f aca="false">IF(BF535&gt;0,IF(BF535&gt;BH535,CD535/BF535,CD535/BH535),"")</f>
        <v/>
      </c>
      <c r="CF535" s="69" t="n">
        <f aca="false">'Vstupní data'!AM535</f>
        <v>0</v>
      </c>
      <c r="CG535" s="69" t="n">
        <f aca="false">'Vstupní data'!AN535</f>
        <v>0</v>
      </c>
      <c r="CH535" s="69" t="n">
        <f aca="false">'Vstupní data'!AO535</f>
        <v>0</v>
      </c>
      <c r="CI535" s="69" t="n">
        <f aca="false">'Vstupní data'!AP535</f>
        <v>0</v>
      </c>
      <c r="CJ535" s="72" t="n">
        <f aca="false">ROUND(CH535*CI535,0)</f>
        <v>0</v>
      </c>
      <c r="CK535" s="74" t="str">
        <f aca="false">IF(OR(AA535&gt;0,BB535&gt;0,CD535&gt;0,CJ535&gt;0),AA535+BB535+CD535+CJ535,"")</f>
        <v/>
      </c>
    </row>
    <row r="536" customFormat="false" ht="12.8" hidden="false" customHeight="false" outlineLevel="0" collapsed="false">
      <c r="A536" s="66" t="n">
        <f aca="false">'Vstupní data'!A536</f>
        <v>0</v>
      </c>
      <c r="F536" s="66" t="str">
        <f aca="false">CONCATENATE('Vstupní data'!F536,'Vstupní data'!G536,'Vstupní data'!H536,'Vstupní data'!I536)</f>
        <v/>
      </c>
      <c r="G536" s="66"/>
      <c r="H536" s="66" t="n">
        <f aca="false">'Vstupní data'!K536</f>
        <v>0</v>
      </c>
      <c r="I536" s="66" t="n">
        <f aca="false">'Vstupní data'!L536</f>
        <v>0</v>
      </c>
      <c r="J536" s="66" t="n">
        <f aca="false">'Vstupní data'!K536*'Vstupní data'!M536/100</f>
        <v>0</v>
      </c>
      <c r="L536" s="66" t="n">
        <f aca="false">IF('Vstupní data'!N536="prostokořenný",0,IF('Vstupní data'!N536="krytokořenný","k",IF('Vstupní data'!N536="poloodrostky nebo odrostky, prostokořenné i krytokořenné","po",0)))</f>
        <v>0</v>
      </c>
      <c r="N536" s="66"/>
      <c r="O536" s="66" t="n">
        <f aca="false">'Vstupní data'!O536</f>
        <v>0</v>
      </c>
      <c r="P536" s="66" t="n">
        <f aca="false">IF(O536&gt;0,VLOOKUP(CONCATENATE(VLOOKUP(I536,'Pril3-drev'!$H$5:$K$83,4,0),"-",'Vstupní data'!R536),K2!$C$15:$D$23,2,0),0)</f>
        <v>0</v>
      </c>
      <c r="Q536" s="66" t="n">
        <f aca="false">IF(O536&gt;0,VLOOKUP(I536,'Pril3-drev'!$H$5:$I$83,2,0),0)</f>
        <v>0</v>
      </c>
      <c r="R536" s="66" t="n">
        <f aca="false">IF(Q536&gt;0,VLOOKUP(Q536,'Pril6-okus'!$A$5:$B$17,2,0),0)</f>
        <v>0</v>
      </c>
      <c r="S536" s="66" t="n">
        <f aca="false">IF(O536&gt;0,VLOOKUP(I536,'Pril3-drev'!$H$5:$J$83,3,0),0)</f>
        <v>0</v>
      </c>
      <c r="T536" s="66" t="str">
        <f aca="false">IF(O536&gt;0,IF(L536="k",0.9*VLOOKUP(S536,'ha-pocty-vyhl'!$A$5:$B$20,2,0),IF(L536="po",0.8*VLOOKUP(S536,'ha-pocty-vyhl'!$A$5:$B$20,2,0),VLOOKUP(S536,'ha-pocty-vyhl'!$A$5:$B$20,2,0))),"")</f>
        <v/>
      </c>
      <c r="U536" s="66" t="n">
        <f aca="false">'Vstupní data'!P536</f>
        <v>0</v>
      </c>
      <c r="V536" s="66" t="n">
        <f aca="false">IF(O536&gt;0,1.3*T536*1000*Z536/10000,0)</f>
        <v>0</v>
      </c>
      <c r="W536" s="66" t="n">
        <f aca="false">IF(O536&gt;0,1.3*T536*1000*Z536/10000,0)</f>
        <v>0</v>
      </c>
      <c r="X536" s="66" t="n">
        <f aca="false">IF(O536&gt;0,IF(O536&gt;V536,V536,O536),0)</f>
        <v>0</v>
      </c>
      <c r="Y536" s="66" t="n">
        <f aca="false">IF(O536&gt;0,IF(IF(U536&gt;W536,W536,U536)&lt;X536,W536,IF(U536&gt;W536,W536,U536)),0)</f>
        <v>0</v>
      </c>
      <c r="Z536" s="66" t="n">
        <f aca="false">IF(O536&gt;0,IF(J536&gt;0,J536,K536*H536/100),0)</f>
        <v>0</v>
      </c>
      <c r="AA536" s="67" t="n">
        <f aca="false">IF(O536&gt;0,CEILING(R536*P536*X536/Y536*Z536,1),0)</f>
        <v>0</v>
      </c>
      <c r="AB536" s="68" t="n">
        <f aca="false">IF(O536&gt;0,AA536/O536,0)</f>
        <v>0</v>
      </c>
      <c r="AC536" s="66" t="n">
        <f aca="false">'Vstupní data'!W536</f>
        <v>0</v>
      </c>
      <c r="AI536" s="66" t="str">
        <f aca="false">IF(OR('Vstupní data'!T536&gt;0,'Vstupní data'!U536&gt;0),VLOOKUP(I536,'Pril3-drev'!$H$5:$J$83,3,0),"")</f>
        <v/>
      </c>
      <c r="AJ536" s="66" t="n">
        <f aca="false">IF('Vstupní data'!V536="prostokořenný",0,IF('Vstupní data'!V536="krytokořenný","k",IF('Vstupní data'!V536="poloodrostky nebo odrostky, prostokořenné i krytokořenné","po",0)))</f>
        <v>0</v>
      </c>
      <c r="AK536" s="66" t="n">
        <f aca="false">IF(OR('Vstupní data'!T536&gt;0,'Vstupní data'!U536&gt;0),IF(AJ536="k",0.9*VLOOKUP(AI536,'ha-pocty-vyhl'!$A$5:$B$20,2,0),IF(AJ536="po",0.8*VLOOKUP(AI536,'ha-pocty-vyhl'!$A$5:$B$20,2,0),VLOOKUP(AI536,'ha-pocty-vyhl'!$A$5:$B$20,2,0))),0)</f>
        <v>0</v>
      </c>
      <c r="AL536" s="66" t="n">
        <f aca="false">IF(OR('Vstupní data'!T536&gt;0,'Vstupní data'!U536&gt;0),'Vstupní data'!K536*'Vstupní data'!M536/100,0)</f>
        <v>0</v>
      </c>
      <c r="AM536" s="66" t="n">
        <f aca="false">IF(OR('Vstupní data'!T536&gt;0,'Vstupní data'!U536&gt;0),IF('Vstupní data'!T536&gt;0,'Vstupní data'!T536,ROUND(10*'Vstupní data'!U536/AK536,0)),0)</f>
        <v>0</v>
      </c>
      <c r="AN536" s="69" t="n">
        <f aca="false">IF('Vstupní data'!T536&gt;0,   IF('Vstupní data'!T536&lt;=AL536,'Vstupní data'!T536,AL536),   IF(AM536&lt;AL536,AM536,AL536))</f>
        <v>0</v>
      </c>
      <c r="AO536" s="69" t="n">
        <f aca="false">'Vstupní data'!X536</f>
        <v>0</v>
      </c>
      <c r="AP536" s="66" t="n">
        <f aca="false">IF(OR('Vstupní data'!T536&gt;0,'Vstupní data'!U536&gt;0),IF(I536&lt;&gt;0,VLOOKUP(I536,'Pril3-drev'!$H$5:$I$83,2,0),0),0)</f>
        <v>0</v>
      </c>
      <c r="AQ536" s="66" t="n">
        <f aca="false">'Vstupní data'!Y536</f>
        <v>0</v>
      </c>
      <c r="AR536" s="66" t="str">
        <f aca="false">IF(AC536&gt;5,   IF('Vstupní data'!Y536&gt;0,   VLOOKUP(VLOOKUP(CONCATENATE(VLOOKUP(I536,'Pril3-drev'!$H$4:$L$83,5,0),AC536),'Pril3-drev'!$Q$4:$R$2803,2,0),'AVB-BS'!$C$5:$S$29 ,LOOKUP(AQ536,'AVB-BS'!$D$3:$S$3,'AVB-BS'!$D$1:$S$1) ,0 )   ,   IF('Vstupní data'!Z536&gt;0,'Vstupní data'!Z536,0)) , "")</f>
        <v/>
      </c>
      <c r="AS536" s="70" t="str">
        <f aca="false">IF(AC536&gt;5,VLOOKUP(CONCATENATE(AP536,AR536),'Pril1-THLPa'!$H$6:$N$96,4,0),"")</f>
        <v/>
      </c>
      <c r="AT536" s="70" t="str">
        <f aca="false">IF(AC536&gt;5,VLOOKUP(CONCATENATE(AP536,AR536),'Pril1-THLPa'!$H$6:$N$96,5,0),"")</f>
        <v/>
      </c>
      <c r="AU536" s="70" t="str">
        <f aca="false">IF(AC536&gt;5,VLOOKUP(CONCATENATE(AP536,AR536),'Pril1-THLPa'!$H$6:$N$96,6,0),"")</f>
        <v/>
      </c>
      <c r="AV536" s="70" t="str">
        <f aca="false">IF(AC536&gt;5,VLOOKUP(CONCATENATE(AP536,AR536),'Pril1-THLPa'!$H$6:$N$96,7,0),"")</f>
        <v/>
      </c>
      <c r="AW536" s="70" t="str">
        <f aca="false">IF(AC536&gt;5,VLOOKUP(CONCATENATE(AP536,AR536),'Pril1-THLPa'!$H$6:$O$96,8,0),"")</f>
        <v/>
      </c>
      <c r="AX536" s="66" t="n">
        <f aca="false">IF(AC536&gt;0,IF(AND(AC536&gt;0,AC536&lt;=5),VLOOKUP(AP536,'Pril1-THLPa'!$A$6:$F$18,LOOKUP(AC536,'Pril1-THLPa'!$B$5:$F$5,'Pril1-THLPa'!$B$4:$F$4),0),AS536+AT536*(AC536-5)+AU536*POWER(AC536-5,2)+AV536*POWER(AC536-5,3)+AW536*POWER(AC536-5,4)),0)</f>
        <v>0</v>
      </c>
      <c r="AY536" s="71"/>
      <c r="AZ536" s="66" t="n">
        <f aca="false">'Vstupní data'!AA536</f>
        <v>0</v>
      </c>
      <c r="BA536" s="66" t="n">
        <f aca="false">IF(OR('Vstupní data'!T536&gt;0,'Vstupní data'!U536&gt;0),IF(AC536&lt;&gt;"",AX536*AO536/10*(100+AZ536)/100,0),0)</f>
        <v>0</v>
      </c>
      <c r="BB536" s="67" t="n">
        <f aca="false">IF(AC536&lt;&gt;"",ROUND(BA536*AN536,0),0)</f>
        <v>0</v>
      </c>
      <c r="BC536" s="68" t="str">
        <f aca="false">IF(AE536&gt;0,BB536/AE536,"")</f>
        <v/>
      </c>
      <c r="BD536" s="66" t="n">
        <f aca="false">'Vstupní data'!AE536</f>
        <v>0</v>
      </c>
      <c r="BF536" s="66" t="n">
        <f aca="false">'Vstupní data'!AC536</f>
        <v>0</v>
      </c>
      <c r="BH536" s="66" t="n">
        <f aca="false">'Vstupní data'!AD536</f>
        <v>0</v>
      </c>
      <c r="BI536" s="66" t="n">
        <f aca="false">'Vstupní data'!AF536</f>
        <v>0</v>
      </c>
      <c r="BJ536" s="69" t="n">
        <f aca="false">'Vstupní data'!AG536</f>
        <v>0</v>
      </c>
      <c r="BK536" s="69" t="n">
        <f aca="false">IF(BF536&lt;&gt;0,VLOOKUP(I536,'Pril3-drev'!$H$5:$I$83,2,0),0)</f>
        <v>0</v>
      </c>
      <c r="BL536" s="69" t="n">
        <f aca="false">IF(BF536&lt;&gt;0,VLOOKUP(BK536,'Pril3-drev'!$A$5:$C$17,3,0),0)</f>
        <v>0</v>
      </c>
      <c r="BM536" s="69" t="n">
        <f aca="false">'Vstupní data'!AH536</f>
        <v>0</v>
      </c>
      <c r="BN536" s="69" t="n">
        <f aca="false">IF('Vstupní data'!AH536&gt;0,   VLOOKUP(VLOOKUP(CONCATENATE(VLOOKUP(I536,'Pril3-drev'!$H$4:$L$83,5,0),BD536),'Pril3-drev'!$Q$4:$R$2803,2,0),'AVB-BS'!$C$5:$S$29 ,LOOKUP(BM536,'AVB-BS'!$D$3:$S$3,'AVB-BS'!$D$1:$S$1) ,0 )   ,   IF('Vstupní data'!AI536&gt;0,'Vstupní data'!AI536,0))</f>
        <v>0</v>
      </c>
      <c r="BO536" s="69" t="str">
        <f aca="false">IF(BX536&gt;5,VLOOKUP(CONCATENATE(BK536,BN536),'Pril1-THLPa'!$H$6:$N$96,4,0),"")</f>
        <v/>
      </c>
      <c r="BP536" s="69" t="str">
        <f aca="false">IF(BX536&gt;5,VLOOKUP(CONCATENATE(BK536,BN536),'Pril1-THLPa'!$H$6:$N$96,5,0),"")</f>
        <v/>
      </c>
      <c r="BQ536" s="69" t="str">
        <f aca="false">IF(BX536&gt;5,VLOOKUP(CONCATENATE(BK536,BN536),'Pril1-THLPa'!$H$6:$N$96,6,0),"")</f>
        <v/>
      </c>
      <c r="BR536" s="69" t="str">
        <f aca="false">IF(BX536&gt;5,VLOOKUP(CONCATENATE(BK536,BN536),'Pril1-THLPa'!$H$6:$N$96,7,0),"")</f>
        <v/>
      </c>
      <c r="BS536" s="69" t="str">
        <f aca="false">IF(BX536&gt;5,VLOOKUP(CONCATENATE(BK536,BN536),'Pril1-THLPa'!$H$6:$O$96,8,0),"")</f>
        <v/>
      </c>
      <c r="BT536" s="69" t="str">
        <f aca="false">IF(BF536&gt;0, IF(BK536="smrk",  VLOOKUP(VLOOKUP(BD536,'Pril9-K3'!$L$8:$M$207,2,0),'Pril9-K3'!$A$8:$J$16,LOOKUP(BN536,'Pril9-K3'!$A$7:$J$7,'Pril9-K3'!$A$5:$J$5),0), IF(AND(BK536&lt;&gt;"smrk",'Vstupní data'!AK536&lt;&gt;""),'Vstupní data'!AK536,   VLOOKUP(VLOOKUP(BD536,'Pril9-K3'!$L$8:$M$207,2,0),'Pril9-K3'!$A$8:$J$16,LOOKUP(BN536,'Pril9-K3'!$A$7:$J$7,'Pril9-K3'!$A$5:$J$5),0)   )),   "")</f>
        <v/>
      </c>
      <c r="BV536" s="69" t="n">
        <f aca="false">'Vstupní data'!AJ536</f>
        <v>0</v>
      </c>
      <c r="BW536" s="69" t="n">
        <f aca="false">IF(BF536&gt;0,IF(J536&gt;0,J536,K536*H536/100),0)</f>
        <v>0</v>
      </c>
      <c r="BX536" s="69" t="n">
        <f aca="false">IF(BF536&gt;0,IF(BJ536&gt;BL536,BL536,BJ536),0)</f>
        <v>0</v>
      </c>
      <c r="BY536" s="69" t="n">
        <f aca="false">IF(BD536=0,0,IF(AND(BX536&gt;0,BX536&lt;=5),  IF(AND(BX536&gt;0,BX536&lt;=5),VLOOKUP(BK536,'Pril1-THLPa'!$A$6:$F$18,IF(AND(BX536&gt;0,BX536&lt;=5),LOOKUP(BX536,'Pril1-THLPa'!$B$5:$F$5,'Pril1-THLPa'!$B$4:$F$4),""),0),""),  IF(BX536&gt;5,BO536+BP536*(BX536-5)+BQ536*POWER(BX536-5,2)+BR536*POWER(BX536-5,3)+BS536*POWER(BX536-5,4),"")))</f>
        <v>0</v>
      </c>
      <c r="BZ536" s="69" t="n">
        <f aca="false">IF(BY536&gt;0,BY536*BI536/10*BW536*(100+BV536)/100,0)</f>
        <v>0</v>
      </c>
      <c r="CA536" s="69" t="n">
        <f aca="false">IF(BD536&gt;0,BX536-IF(BD536&gt;BX536,BX536,BD536),0)</f>
        <v>0</v>
      </c>
      <c r="CB536" s="69" t="n">
        <f aca="false">POWER(1.01,CA536)</f>
        <v>1</v>
      </c>
      <c r="CC536" s="69" t="n">
        <f aca="false">IF(BF536&gt;0,IF(BF536&gt;BH536,1,BF536/BH536),0)</f>
        <v>0</v>
      </c>
      <c r="CD536" s="72" t="n">
        <f aca="false">IF(BD536=0,0,IF(BF536&gt;0,ROUND(IF(CB536&lt;&gt;0,BZ536*BT536*1/CB536*CC536,0),0),0))</f>
        <v>0</v>
      </c>
      <c r="CE536" s="73" t="str">
        <f aca="false">IF(BF536&gt;0,IF(BF536&gt;BH536,CD536/BF536,CD536/BH536),"")</f>
        <v/>
      </c>
      <c r="CF536" s="69" t="n">
        <f aca="false">'Vstupní data'!AM536</f>
        <v>0</v>
      </c>
      <c r="CG536" s="69" t="n">
        <f aca="false">'Vstupní data'!AN536</f>
        <v>0</v>
      </c>
      <c r="CH536" s="69" t="n">
        <f aca="false">'Vstupní data'!AO536</f>
        <v>0</v>
      </c>
      <c r="CI536" s="69" t="n">
        <f aca="false">'Vstupní data'!AP536</f>
        <v>0</v>
      </c>
      <c r="CJ536" s="72" t="n">
        <f aca="false">ROUND(CH536*CI536,0)</f>
        <v>0</v>
      </c>
      <c r="CK536" s="74" t="str">
        <f aca="false">IF(OR(AA536&gt;0,BB536&gt;0,CD536&gt;0,CJ536&gt;0),AA536+BB536+CD536+CJ536,"")</f>
        <v/>
      </c>
    </row>
    <row r="537" customFormat="false" ht="12.8" hidden="false" customHeight="false" outlineLevel="0" collapsed="false">
      <c r="A537" s="66" t="n">
        <f aca="false">'Vstupní data'!A537</f>
        <v>0</v>
      </c>
      <c r="F537" s="66" t="str">
        <f aca="false">CONCATENATE('Vstupní data'!F537,'Vstupní data'!G537,'Vstupní data'!H537,'Vstupní data'!I537)</f>
        <v/>
      </c>
      <c r="G537" s="66"/>
      <c r="H537" s="66" t="n">
        <f aca="false">'Vstupní data'!K537</f>
        <v>0</v>
      </c>
      <c r="I537" s="66" t="n">
        <f aca="false">'Vstupní data'!L537</f>
        <v>0</v>
      </c>
      <c r="J537" s="66" t="n">
        <f aca="false">'Vstupní data'!K537*'Vstupní data'!M537/100</f>
        <v>0</v>
      </c>
      <c r="L537" s="66" t="n">
        <f aca="false">IF('Vstupní data'!N537="prostokořenný",0,IF('Vstupní data'!N537="krytokořenný","k",IF('Vstupní data'!N537="poloodrostky nebo odrostky, prostokořenné i krytokořenné","po",0)))</f>
        <v>0</v>
      </c>
      <c r="N537" s="66"/>
      <c r="O537" s="66" t="n">
        <f aca="false">'Vstupní data'!O537</f>
        <v>0</v>
      </c>
      <c r="P537" s="66" t="n">
        <f aca="false">IF(O537&gt;0,VLOOKUP(CONCATENATE(VLOOKUP(I537,'Pril3-drev'!$H$5:$K$83,4,0),"-",'Vstupní data'!R537),K2!$C$15:$D$23,2,0),0)</f>
        <v>0</v>
      </c>
      <c r="Q537" s="66" t="n">
        <f aca="false">IF(O537&gt;0,VLOOKUP(I537,'Pril3-drev'!$H$5:$I$83,2,0),0)</f>
        <v>0</v>
      </c>
      <c r="R537" s="66" t="n">
        <f aca="false">IF(Q537&gt;0,VLOOKUP(Q537,'Pril6-okus'!$A$5:$B$17,2,0),0)</f>
        <v>0</v>
      </c>
      <c r="S537" s="66" t="n">
        <f aca="false">IF(O537&gt;0,VLOOKUP(I537,'Pril3-drev'!$H$5:$J$83,3,0),0)</f>
        <v>0</v>
      </c>
      <c r="T537" s="66" t="str">
        <f aca="false">IF(O537&gt;0,IF(L537="k",0.9*VLOOKUP(S537,'ha-pocty-vyhl'!$A$5:$B$20,2,0),IF(L537="po",0.8*VLOOKUP(S537,'ha-pocty-vyhl'!$A$5:$B$20,2,0),VLOOKUP(S537,'ha-pocty-vyhl'!$A$5:$B$20,2,0))),"")</f>
        <v/>
      </c>
      <c r="U537" s="66" t="n">
        <f aca="false">'Vstupní data'!P537</f>
        <v>0</v>
      </c>
      <c r="V537" s="66" t="n">
        <f aca="false">IF(O537&gt;0,1.3*T537*1000*Z537/10000,0)</f>
        <v>0</v>
      </c>
      <c r="W537" s="66" t="n">
        <f aca="false">IF(O537&gt;0,1.3*T537*1000*Z537/10000,0)</f>
        <v>0</v>
      </c>
      <c r="X537" s="66" t="n">
        <f aca="false">IF(O537&gt;0,IF(O537&gt;V537,V537,O537),0)</f>
        <v>0</v>
      </c>
      <c r="Y537" s="66" t="n">
        <f aca="false">IF(O537&gt;0,IF(IF(U537&gt;W537,W537,U537)&lt;X537,W537,IF(U537&gt;W537,W537,U537)),0)</f>
        <v>0</v>
      </c>
      <c r="Z537" s="66" t="n">
        <f aca="false">IF(O537&gt;0,IF(J537&gt;0,J537,K537*H537/100),0)</f>
        <v>0</v>
      </c>
      <c r="AA537" s="67" t="n">
        <f aca="false">IF(O537&gt;0,CEILING(R537*P537*X537/Y537*Z537,1),0)</f>
        <v>0</v>
      </c>
      <c r="AB537" s="68" t="n">
        <f aca="false">IF(O537&gt;0,AA537/O537,0)</f>
        <v>0</v>
      </c>
      <c r="AC537" s="66" t="n">
        <f aca="false">'Vstupní data'!W537</f>
        <v>0</v>
      </c>
      <c r="AI537" s="66" t="str">
        <f aca="false">IF(OR('Vstupní data'!T537&gt;0,'Vstupní data'!U537&gt;0),VLOOKUP(I537,'Pril3-drev'!$H$5:$J$83,3,0),"")</f>
        <v/>
      </c>
      <c r="AJ537" s="66" t="n">
        <f aca="false">IF('Vstupní data'!V537="prostokořenný",0,IF('Vstupní data'!V537="krytokořenný","k",IF('Vstupní data'!V537="poloodrostky nebo odrostky, prostokořenné i krytokořenné","po",0)))</f>
        <v>0</v>
      </c>
      <c r="AK537" s="66" t="n">
        <f aca="false">IF(OR('Vstupní data'!T537&gt;0,'Vstupní data'!U537&gt;0),IF(AJ537="k",0.9*VLOOKUP(AI537,'ha-pocty-vyhl'!$A$5:$B$20,2,0),IF(AJ537="po",0.8*VLOOKUP(AI537,'ha-pocty-vyhl'!$A$5:$B$20,2,0),VLOOKUP(AI537,'ha-pocty-vyhl'!$A$5:$B$20,2,0))),0)</f>
        <v>0</v>
      </c>
      <c r="AL537" s="66" t="n">
        <f aca="false">IF(OR('Vstupní data'!T537&gt;0,'Vstupní data'!U537&gt;0),'Vstupní data'!K537*'Vstupní data'!M537/100,0)</f>
        <v>0</v>
      </c>
      <c r="AM537" s="66" t="n">
        <f aca="false">IF(OR('Vstupní data'!T537&gt;0,'Vstupní data'!U537&gt;0),IF('Vstupní data'!T537&gt;0,'Vstupní data'!T537,ROUND(10*'Vstupní data'!U537/AK537,0)),0)</f>
        <v>0</v>
      </c>
      <c r="AN537" s="69" t="n">
        <f aca="false">IF('Vstupní data'!T537&gt;0,   IF('Vstupní data'!T537&lt;=AL537,'Vstupní data'!T537,AL537),   IF(AM537&lt;AL537,AM537,AL537))</f>
        <v>0</v>
      </c>
      <c r="AO537" s="69" t="n">
        <f aca="false">'Vstupní data'!X537</f>
        <v>0</v>
      </c>
      <c r="AP537" s="66" t="n">
        <f aca="false">IF(OR('Vstupní data'!T537&gt;0,'Vstupní data'!U537&gt;0),IF(I537&lt;&gt;0,VLOOKUP(I537,'Pril3-drev'!$H$5:$I$83,2,0),0),0)</f>
        <v>0</v>
      </c>
      <c r="AQ537" s="66" t="n">
        <f aca="false">'Vstupní data'!Y537</f>
        <v>0</v>
      </c>
      <c r="AR537" s="66" t="str">
        <f aca="false">IF(AC537&gt;5,   IF('Vstupní data'!Y537&gt;0,   VLOOKUP(VLOOKUP(CONCATENATE(VLOOKUP(I537,'Pril3-drev'!$H$4:$L$83,5,0),AC537),'Pril3-drev'!$Q$4:$R$2803,2,0),'AVB-BS'!$C$5:$S$29 ,LOOKUP(AQ537,'AVB-BS'!$D$3:$S$3,'AVB-BS'!$D$1:$S$1) ,0 )   ,   IF('Vstupní data'!Z537&gt;0,'Vstupní data'!Z537,0)) , "")</f>
        <v/>
      </c>
      <c r="AS537" s="70" t="str">
        <f aca="false">IF(AC537&gt;5,VLOOKUP(CONCATENATE(AP537,AR537),'Pril1-THLPa'!$H$6:$N$96,4,0),"")</f>
        <v/>
      </c>
      <c r="AT537" s="70" t="str">
        <f aca="false">IF(AC537&gt;5,VLOOKUP(CONCATENATE(AP537,AR537),'Pril1-THLPa'!$H$6:$N$96,5,0),"")</f>
        <v/>
      </c>
      <c r="AU537" s="70" t="str">
        <f aca="false">IF(AC537&gt;5,VLOOKUP(CONCATENATE(AP537,AR537),'Pril1-THLPa'!$H$6:$N$96,6,0),"")</f>
        <v/>
      </c>
      <c r="AV537" s="70" t="str">
        <f aca="false">IF(AC537&gt;5,VLOOKUP(CONCATENATE(AP537,AR537),'Pril1-THLPa'!$H$6:$N$96,7,0),"")</f>
        <v/>
      </c>
      <c r="AW537" s="70" t="str">
        <f aca="false">IF(AC537&gt;5,VLOOKUP(CONCATENATE(AP537,AR537),'Pril1-THLPa'!$H$6:$O$96,8,0),"")</f>
        <v/>
      </c>
      <c r="AX537" s="66" t="n">
        <f aca="false">IF(AC537&gt;0,IF(AND(AC537&gt;0,AC537&lt;=5),VLOOKUP(AP537,'Pril1-THLPa'!$A$6:$F$18,LOOKUP(AC537,'Pril1-THLPa'!$B$5:$F$5,'Pril1-THLPa'!$B$4:$F$4),0),AS537+AT537*(AC537-5)+AU537*POWER(AC537-5,2)+AV537*POWER(AC537-5,3)+AW537*POWER(AC537-5,4)),0)</f>
        <v>0</v>
      </c>
      <c r="AY537" s="71"/>
      <c r="AZ537" s="66" t="n">
        <f aca="false">'Vstupní data'!AA537</f>
        <v>0</v>
      </c>
      <c r="BA537" s="66" t="n">
        <f aca="false">IF(OR('Vstupní data'!T537&gt;0,'Vstupní data'!U537&gt;0),IF(AC537&lt;&gt;"",AX537*AO537/10*(100+AZ537)/100,0),0)</f>
        <v>0</v>
      </c>
      <c r="BB537" s="67" t="n">
        <f aca="false">IF(AC537&lt;&gt;"",ROUND(BA537*AN537,0),0)</f>
        <v>0</v>
      </c>
      <c r="BC537" s="68" t="str">
        <f aca="false">IF(AE537&gt;0,BB537/AE537,"")</f>
        <v/>
      </c>
      <c r="BD537" s="66" t="n">
        <f aca="false">'Vstupní data'!AE537</f>
        <v>0</v>
      </c>
      <c r="BF537" s="66" t="n">
        <f aca="false">'Vstupní data'!AC537</f>
        <v>0</v>
      </c>
      <c r="BH537" s="66" t="n">
        <f aca="false">'Vstupní data'!AD537</f>
        <v>0</v>
      </c>
      <c r="BI537" s="66" t="n">
        <f aca="false">'Vstupní data'!AF537</f>
        <v>0</v>
      </c>
      <c r="BJ537" s="69" t="n">
        <f aca="false">'Vstupní data'!AG537</f>
        <v>0</v>
      </c>
      <c r="BK537" s="69" t="n">
        <f aca="false">IF(BF537&lt;&gt;0,VLOOKUP(I537,'Pril3-drev'!$H$5:$I$83,2,0),0)</f>
        <v>0</v>
      </c>
      <c r="BL537" s="69" t="n">
        <f aca="false">IF(BF537&lt;&gt;0,VLOOKUP(BK537,'Pril3-drev'!$A$5:$C$17,3,0),0)</f>
        <v>0</v>
      </c>
      <c r="BM537" s="69" t="n">
        <f aca="false">'Vstupní data'!AH537</f>
        <v>0</v>
      </c>
      <c r="BN537" s="69" t="n">
        <f aca="false">IF('Vstupní data'!AH537&gt;0,   VLOOKUP(VLOOKUP(CONCATENATE(VLOOKUP(I537,'Pril3-drev'!$H$4:$L$83,5,0),BD537),'Pril3-drev'!$Q$4:$R$2803,2,0),'AVB-BS'!$C$5:$S$29 ,LOOKUP(BM537,'AVB-BS'!$D$3:$S$3,'AVB-BS'!$D$1:$S$1) ,0 )   ,   IF('Vstupní data'!AI537&gt;0,'Vstupní data'!AI537,0))</f>
        <v>0</v>
      </c>
      <c r="BO537" s="69" t="str">
        <f aca="false">IF(BX537&gt;5,VLOOKUP(CONCATENATE(BK537,BN537),'Pril1-THLPa'!$H$6:$N$96,4,0),"")</f>
        <v/>
      </c>
      <c r="BP537" s="69" t="str">
        <f aca="false">IF(BX537&gt;5,VLOOKUP(CONCATENATE(BK537,BN537),'Pril1-THLPa'!$H$6:$N$96,5,0),"")</f>
        <v/>
      </c>
      <c r="BQ537" s="69" t="str">
        <f aca="false">IF(BX537&gt;5,VLOOKUP(CONCATENATE(BK537,BN537),'Pril1-THLPa'!$H$6:$N$96,6,0),"")</f>
        <v/>
      </c>
      <c r="BR537" s="69" t="str">
        <f aca="false">IF(BX537&gt;5,VLOOKUP(CONCATENATE(BK537,BN537),'Pril1-THLPa'!$H$6:$N$96,7,0),"")</f>
        <v/>
      </c>
      <c r="BS537" s="69" t="str">
        <f aca="false">IF(BX537&gt;5,VLOOKUP(CONCATENATE(BK537,BN537),'Pril1-THLPa'!$H$6:$O$96,8,0),"")</f>
        <v/>
      </c>
      <c r="BT537" s="69" t="str">
        <f aca="false">IF(BF537&gt;0, IF(BK537="smrk",  VLOOKUP(VLOOKUP(BD537,'Pril9-K3'!$L$8:$M$207,2,0),'Pril9-K3'!$A$8:$J$16,LOOKUP(BN537,'Pril9-K3'!$A$7:$J$7,'Pril9-K3'!$A$5:$J$5),0), IF(AND(BK537&lt;&gt;"smrk",'Vstupní data'!AK537&lt;&gt;""),'Vstupní data'!AK537,   VLOOKUP(VLOOKUP(BD537,'Pril9-K3'!$L$8:$M$207,2,0),'Pril9-K3'!$A$8:$J$16,LOOKUP(BN537,'Pril9-K3'!$A$7:$J$7,'Pril9-K3'!$A$5:$J$5),0)   )),   "")</f>
        <v/>
      </c>
      <c r="BV537" s="69" t="n">
        <f aca="false">'Vstupní data'!AJ537</f>
        <v>0</v>
      </c>
      <c r="BW537" s="69" t="n">
        <f aca="false">IF(BF537&gt;0,IF(J537&gt;0,J537,K537*H537/100),0)</f>
        <v>0</v>
      </c>
      <c r="BX537" s="69" t="n">
        <f aca="false">IF(BF537&gt;0,IF(BJ537&gt;BL537,BL537,BJ537),0)</f>
        <v>0</v>
      </c>
      <c r="BY537" s="69" t="n">
        <f aca="false">IF(BD537=0,0,IF(AND(BX537&gt;0,BX537&lt;=5),  IF(AND(BX537&gt;0,BX537&lt;=5),VLOOKUP(BK537,'Pril1-THLPa'!$A$6:$F$18,IF(AND(BX537&gt;0,BX537&lt;=5),LOOKUP(BX537,'Pril1-THLPa'!$B$5:$F$5,'Pril1-THLPa'!$B$4:$F$4),""),0),""),  IF(BX537&gt;5,BO537+BP537*(BX537-5)+BQ537*POWER(BX537-5,2)+BR537*POWER(BX537-5,3)+BS537*POWER(BX537-5,4),"")))</f>
        <v>0</v>
      </c>
      <c r="BZ537" s="69" t="n">
        <f aca="false">IF(BY537&gt;0,BY537*BI537/10*BW537*(100+BV537)/100,0)</f>
        <v>0</v>
      </c>
      <c r="CA537" s="69" t="n">
        <f aca="false">IF(BD537&gt;0,BX537-IF(BD537&gt;BX537,BX537,BD537),0)</f>
        <v>0</v>
      </c>
      <c r="CB537" s="69" t="n">
        <f aca="false">POWER(1.01,CA537)</f>
        <v>1</v>
      </c>
      <c r="CC537" s="69" t="n">
        <f aca="false">IF(BF537&gt;0,IF(BF537&gt;BH537,1,BF537/BH537),0)</f>
        <v>0</v>
      </c>
      <c r="CD537" s="72" t="n">
        <f aca="false">IF(BD537=0,0,IF(BF537&gt;0,ROUND(IF(CB537&lt;&gt;0,BZ537*BT537*1/CB537*CC537,0),0),0))</f>
        <v>0</v>
      </c>
      <c r="CE537" s="73" t="str">
        <f aca="false">IF(BF537&gt;0,IF(BF537&gt;BH537,CD537/BF537,CD537/BH537),"")</f>
        <v/>
      </c>
      <c r="CF537" s="69" t="n">
        <f aca="false">'Vstupní data'!AM537</f>
        <v>0</v>
      </c>
      <c r="CG537" s="69" t="n">
        <f aca="false">'Vstupní data'!AN537</f>
        <v>0</v>
      </c>
      <c r="CH537" s="69" t="n">
        <f aca="false">'Vstupní data'!AO537</f>
        <v>0</v>
      </c>
      <c r="CI537" s="69" t="n">
        <f aca="false">'Vstupní data'!AP537</f>
        <v>0</v>
      </c>
      <c r="CJ537" s="72" t="n">
        <f aca="false">ROUND(CH537*CI537,0)</f>
        <v>0</v>
      </c>
      <c r="CK537" s="74" t="str">
        <f aca="false">IF(OR(AA537&gt;0,BB537&gt;0,CD537&gt;0,CJ537&gt;0),AA537+BB537+CD537+CJ537,"")</f>
        <v/>
      </c>
    </row>
    <row r="538" customFormat="false" ht="12.8" hidden="false" customHeight="false" outlineLevel="0" collapsed="false">
      <c r="A538" s="66" t="n">
        <f aca="false">'Vstupní data'!A538</f>
        <v>0</v>
      </c>
      <c r="F538" s="66" t="str">
        <f aca="false">CONCATENATE('Vstupní data'!F538,'Vstupní data'!G538,'Vstupní data'!H538,'Vstupní data'!I538)</f>
        <v/>
      </c>
      <c r="G538" s="66"/>
      <c r="H538" s="66" t="n">
        <f aca="false">'Vstupní data'!K538</f>
        <v>0</v>
      </c>
      <c r="I538" s="66" t="n">
        <f aca="false">'Vstupní data'!L538</f>
        <v>0</v>
      </c>
      <c r="J538" s="66" t="n">
        <f aca="false">'Vstupní data'!K538*'Vstupní data'!M538/100</f>
        <v>0</v>
      </c>
      <c r="L538" s="66" t="n">
        <f aca="false">IF('Vstupní data'!N538="prostokořenný",0,IF('Vstupní data'!N538="krytokořenný","k",IF('Vstupní data'!N538="poloodrostky nebo odrostky, prostokořenné i krytokořenné","po",0)))</f>
        <v>0</v>
      </c>
      <c r="N538" s="66"/>
      <c r="O538" s="66" t="n">
        <f aca="false">'Vstupní data'!O538</f>
        <v>0</v>
      </c>
      <c r="P538" s="66" t="n">
        <f aca="false">IF(O538&gt;0,VLOOKUP(CONCATENATE(VLOOKUP(I538,'Pril3-drev'!$H$5:$K$83,4,0),"-",'Vstupní data'!R538),K2!$C$15:$D$23,2,0),0)</f>
        <v>0</v>
      </c>
      <c r="Q538" s="66" t="n">
        <f aca="false">IF(O538&gt;0,VLOOKUP(I538,'Pril3-drev'!$H$5:$I$83,2,0),0)</f>
        <v>0</v>
      </c>
      <c r="R538" s="66" t="n">
        <f aca="false">IF(Q538&gt;0,VLOOKUP(Q538,'Pril6-okus'!$A$5:$B$17,2,0),0)</f>
        <v>0</v>
      </c>
      <c r="S538" s="66" t="n">
        <f aca="false">IF(O538&gt;0,VLOOKUP(I538,'Pril3-drev'!$H$5:$J$83,3,0),0)</f>
        <v>0</v>
      </c>
      <c r="T538" s="66" t="str">
        <f aca="false">IF(O538&gt;0,IF(L538="k",0.9*VLOOKUP(S538,'ha-pocty-vyhl'!$A$5:$B$20,2,0),IF(L538="po",0.8*VLOOKUP(S538,'ha-pocty-vyhl'!$A$5:$B$20,2,0),VLOOKUP(S538,'ha-pocty-vyhl'!$A$5:$B$20,2,0))),"")</f>
        <v/>
      </c>
      <c r="U538" s="66" t="n">
        <f aca="false">'Vstupní data'!P538</f>
        <v>0</v>
      </c>
      <c r="V538" s="66" t="n">
        <f aca="false">IF(O538&gt;0,1.3*T538*1000*Z538/10000,0)</f>
        <v>0</v>
      </c>
      <c r="W538" s="66" t="n">
        <f aca="false">IF(O538&gt;0,1.3*T538*1000*Z538/10000,0)</f>
        <v>0</v>
      </c>
      <c r="X538" s="66" t="n">
        <f aca="false">IF(O538&gt;0,IF(O538&gt;V538,V538,O538),0)</f>
        <v>0</v>
      </c>
      <c r="Y538" s="66" t="n">
        <f aca="false">IF(O538&gt;0,IF(IF(U538&gt;W538,W538,U538)&lt;X538,W538,IF(U538&gt;W538,W538,U538)),0)</f>
        <v>0</v>
      </c>
      <c r="Z538" s="66" t="n">
        <f aca="false">IF(O538&gt;0,IF(J538&gt;0,J538,K538*H538/100),0)</f>
        <v>0</v>
      </c>
      <c r="AA538" s="67" t="n">
        <f aca="false">IF(O538&gt;0,CEILING(R538*P538*X538/Y538*Z538,1),0)</f>
        <v>0</v>
      </c>
      <c r="AB538" s="68" t="n">
        <f aca="false">IF(O538&gt;0,AA538/O538,0)</f>
        <v>0</v>
      </c>
      <c r="AC538" s="66" t="n">
        <f aca="false">'Vstupní data'!W538</f>
        <v>0</v>
      </c>
      <c r="AI538" s="66" t="str">
        <f aca="false">IF(OR('Vstupní data'!T538&gt;0,'Vstupní data'!U538&gt;0),VLOOKUP(I538,'Pril3-drev'!$H$5:$J$83,3,0),"")</f>
        <v/>
      </c>
      <c r="AJ538" s="66" t="n">
        <f aca="false">IF('Vstupní data'!V538="prostokořenný",0,IF('Vstupní data'!V538="krytokořenný","k",IF('Vstupní data'!V538="poloodrostky nebo odrostky, prostokořenné i krytokořenné","po",0)))</f>
        <v>0</v>
      </c>
      <c r="AK538" s="66" t="n">
        <f aca="false">IF(OR('Vstupní data'!T538&gt;0,'Vstupní data'!U538&gt;0),IF(AJ538="k",0.9*VLOOKUP(AI538,'ha-pocty-vyhl'!$A$5:$B$20,2,0),IF(AJ538="po",0.8*VLOOKUP(AI538,'ha-pocty-vyhl'!$A$5:$B$20,2,0),VLOOKUP(AI538,'ha-pocty-vyhl'!$A$5:$B$20,2,0))),0)</f>
        <v>0</v>
      </c>
      <c r="AL538" s="66" t="n">
        <f aca="false">IF(OR('Vstupní data'!T538&gt;0,'Vstupní data'!U538&gt;0),'Vstupní data'!K538*'Vstupní data'!M538/100,0)</f>
        <v>0</v>
      </c>
      <c r="AM538" s="66" t="n">
        <f aca="false">IF(OR('Vstupní data'!T538&gt;0,'Vstupní data'!U538&gt;0),IF('Vstupní data'!T538&gt;0,'Vstupní data'!T538,ROUND(10*'Vstupní data'!U538/AK538,0)),0)</f>
        <v>0</v>
      </c>
      <c r="AN538" s="69" t="n">
        <f aca="false">IF('Vstupní data'!T538&gt;0,   IF('Vstupní data'!T538&lt;=AL538,'Vstupní data'!T538,AL538),   IF(AM538&lt;AL538,AM538,AL538))</f>
        <v>0</v>
      </c>
      <c r="AO538" s="69" t="n">
        <f aca="false">'Vstupní data'!X538</f>
        <v>0</v>
      </c>
      <c r="AP538" s="66" t="n">
        <f aca="false">IF(OR('Vstupní data'!T538&gt;0,'Vstupní data'!U538&gt;0),IF(I538&lt;&gt;0,VLOOKUP(I538,'Pril3-drev'!$H$5:$I$83,2,0),0),0)</f>
        <v>0</v>
      </c>
      <c r="AQ538" s="66" t="n">
        <f aca="false">'Vstupní data'!Y538</f>
        <v>0</v>
      </c>
      <c r="AR538" s="66" t="str">
        <f aca="false">IF(AC538&gt;5,   IF('Vstupní data'!Y538&gt;0,   VLOOKUP(VLOOKUP(CONCATENATE(VLOOKUP(I538,'Pril3-drev'!$H$4:$L$83,5,0),AC538),'Pril3-drev'!$Q$4:$R$2803,2,0),'AVB-BS'!$C$5:$S$29 ,LOOKUP(AQ538,'AVB-BS'!$D$3:$S$3,'AVB-BS'!$D$1:$S$1) ,0 )   ,   IF('Vstupní data'!Z538&gt;0,'Vstupní data'!Z538,0)) , "")</f>
        <v/>
      </c>
      <c r="AS538" s="70" t="str">
        <f aca="false">IF(AC538&gt;5,VLOOKUP(CONCATENATE(AP538,AR538),'Pril1-THLPa'!$H$6:$N$96,4,0),"")</f>
        <v/>
      </c>
      <c r="AT538" s="70" t="str">
        <f aca="false">IF(AC538&gt;5,VLOOKUP(CONCATENATE(AP538,AR538),'Pril1-THLPa'!$H$6:$N$96,5,0),"")</f>
        <v/>
      </c>
      <c r="AU538" s="70" t="str">
        <f aca="false">IF(AC538&gt;5,VLOOKUP(CONCATENATE(AP538,AR538),'Pril1-THLPa'!$H$6:$N$96,6,0),"")</f>
        <v/>
      </c>
      <c r="AV538" s="70" t="str">
        <f aca="false">IF(AC538&gt;5,VLOOKUP(CONCATENATE(AP538,AR538),'Pril1-THLPa'!$H$6:$N$96,7,0),"")</f>
        <v/>
      </c>
      <c r="AW538" s="70" t="str">
        <f aca="false">IF(AC538&gt;5,VLOOKUP(CONCATENATE(AP538,AR538),'Pril1-THLPa'!$H$6:$O$96,8,0),"")</f>
        <v/>
      </c>
      <c r="AX538" s="66" t="n">
        <f aca="false">IF(AC538&gt;0,IF(AND(AC538&gt;0,AC538&lt;=5),VLOOKUP(AP538,'Pril1-THLPa'!$A$6:$F$18,LOOKUP(AC538,'Pril1-THLPa'!$B$5:$F$5,'Pril1-THLPa'!$B$4:$F$4),0),AS538+AT538*(AC538-5)+AU538*POWER(AC538-5,2)+AV538*POWER(AC538-5,3)+AW538*POWER(AC538-5,4)),0)</f>
        <v>0</v>
      </c>
      <c r="AY538" s="71"/>
      <c r="AZ538" s="66" t="n">
        <f aca="false">'Vstupní data'!AA538</f>
        <v>0</v>
      </c>
      <c r="BA538" s="66" t="n">
        <f aca="false">IF(OR('Vstupní data'!T538&gt;0,'Vstupní data'!U538&gt;0),IF(AC538&lt;&gt;"",AX538*AO538/10*(100+AZ538)/100,0),0)</f>
        <v>0</v>
      </c>
      <c r="BB538" s="67" t="n">
        <f aca="false">IF(AC538&lt;&gt;"",ROUND(BA538*AN538,0),0)</f>
        <v>0</v>
      </c>
      <c r="BC538" s="68" t="str">
        <f aca="false">IF(AE538&gt;0,BB538/AE538,"")</f>
        <v/>
      </c>
      <c r="BD538" s="66" t="n">
        <f aca="false">'Vstupní data'!AE538</f>
        <v>0</v>
      </c>
      <c r="BF538" s="66" t="n">
        <f aca="false">'Vstupní data'!AC538</f>
        <v>0</v>
      </c>
      <c r="BH538" s="66" t="n">
        <f aca="false">'Vstupní data'!AD538</f>
        <v>0</v>
      </c>
      <c r="BI538" s="66" t="n">
        <f aca="false">'Vstupní data'!AF538</f>
        <v>0</v>
      </c>
      <c r="BJ538" s="69" t="n">
        <f aca="false">'Vstupní data'!AG538</f>
        <v>0</v>
      </c>
      <c r="BK538" s="69" t="n">
        <f aca="false">IF(BF538&lt;&gt;0,VLOOKUP(I538,'Pril3-drev'!$H$5:$I$83,2,0),0)</f>
        <v>0</v>
      </c>
      <c r="BL538" s="69" t="n">
        <f aca="false">IF(BF538&lt;&gt;0,VLOOKUP(BK538,'Pril3-drev'!$A$5:$C$17,3,0),0)</f>
        <v>0</v>
      </c>
      <c r="BM538" s="69" t="n">
        <f aca="false">'Vstupní data'!AH538</f>
        <v>0</v>
      </c>
      <c r="BN538" s="69" t="n">
        <f aca="false">IF('Vstupní data'!AH538&gt;0,   VLOOKUP(VLOOKUP(CONCATENATE(VLOOKUP(I538,'Pril3-drev'!$H$4:$L$83,5,0),BD538),'Pril3-drev'!$Q$4:$R$2803,2,0),'AVB-BS'!$C$5:$S$29 ,LOOKUP(BM538,'AVB-BS'!$D$3:$S$3,'AVB-BS'!$D$1:$S$1) ,0 )   ,   IF('Vstupní data'!AI538&gt;0,'Vstupní data'!AI538,0))</f>
        <v>0</v>
      </c>
      <c r="BO538" s="69" t="str">
        <f aca="false">IF(BX538&gt;5,VLOOKUP(CONCATENATE(BK538,BN538),'Pril1-THLPa'!$H$6:$N$96,4,0),"")</f>
        <v/>
      </c>
      <c r="BP538" s="69" t="str">
        <f aca="false">IF(BX538&gt;5,VLOOKUP(CONCATENATE(BK538,BN538),'Pril1-THLPa'!$H$6:$N$96,5,0),"")</f>
        <v/>
      </c>
      <c r="BQ538" s="69" t="str">
        <f aca="false">IF(BX538&gt;5,VLOOKUP(CONCATENATE(BK538,BN538),'Pril1-THLPa'!$H$6:$N$96,6,0),"")</f>
        <v/>
      </c>
      <c r="BR538" s="69" t="str">
        <f aca="false">IF(BX538&gt;5,VLOOKUP(CONCATENATE(BK538,BN538),'Pril1-THLPa'!$H$6:$N$96,7,0),"")</f>
        <v/>
      </c>
      <c r="BS538" s="69" t="str">
        <f aca="false">IF(BX538&gt;5,VLOOKUP(CONCATENATE(BK538,BN538),'Pril1-THLPa'!$H$6:$O$96,8,0),"")</f>
        <v/>
      </c>
      <c r="BT538" s="69" t="str">
        <f aca="false">IF(BF538&gt;0, IF(BK538="smrk",  VLOOKUP(VLOOKUP(BD538,'Pril9-K3'!$L$8:$M$207,2,0),'Pril9-K3'!$A$8:$J$16,LOOKUP(BN538,'Pril9-K3'!$A$7:$J$7,'Pril9-K3'!$A$5:$J$5),0), IF(AND(BK538&lt;&gt;"smrk",'Vstupní data'!AK538&lt;&gt;""),'Vstupní data'!AK538,   VLOOKUP(VLOOKUP(BD538,'Pril9-K3'!$L$8:$M$207,2,0),'Pril9-K3'!$A$8:$J$16,LOOKUP(BN538,'Pril9-K3'!$A$7:$J$7,'Pril9-K3'!$A$5:$J$5),0)   )),   "")</f>
        <v/>
      </c>
      <c r="BV538" s="69" t="n">
        <f aca="false">'Vstupní data'!AJ538</f>
        <v>0</v>
      </c>
      <c r="BW538" s="69" t="n">
        <f aca="false">IF(BF538&gt;0,IF(J538&gt;0,J538,K538*H538/100),0)</f>
        <v>0</v>
      </c>
      <c r="BX538" s="69" t="n">
        <f aca="false">IF(BF538&gt;0,IF(BJ538&gt;BL538,BL538,BJ538),0)</f>
        <v>0</v>
      </c>
      <c r="BY538" s="69" t="n">
        <f aca="false">IF(BD538=0,0,IF(AND(BX538&gt;0,BX538&lt;=5),  IF(AND(BX538&gt;0,BX538&lt;=5),VLOOKUP(BK538,'Pril1-THLPa'!$A$6:$F$18,IF(AND(BX538&gt;0,BX538&lt;=5),LOOKUP(BX538,'Pril1-THLPa'!$B$5:$F$5,'Pril1-THLPa'!$B$4:$F$4),""),0),""),  IF(BX538&gt;5,BO538+BP538*(BX538-5)+BQ538*POWER(BX538-5,2)+BR538*POWER(BX538-5,3)+BS538*POWER(BX538-5,4),"")))</f>
        <v>0</v>
      </c>
      <c r="BZ538" s="69" t="n">
        <f aca="false">IF(BY538&gt;0,BY538*BI538/10*BW538*(100+BV538)/100,0)</f>
        <v>0</v>
      </c>
      <c r="CA538" s="69" t="n">
        <f aca="false">IF(BD538&gt;0,BX538-IF(BD538&gt;BX538,BX538,BD538),0)</f>
        <v>0</v>
      </c>
      <c r="CB538" s="69" t="n">
        <f aca="false">POWER(1.01,CA538)</f>
        <v>1</v>
      </c>
      <c r="CC538" s="69" t="n">
        <f aca="false">IF(BF538&gt;0,IF(BF538&gt;BH538,1,BF538/BH538),0)</f>
        <v>0</v>
      </c>
      <c r="CD538" s="72" t="n">
        <f aca="false">IF(BD538=0,0,IF(BF538&gt;0,ROUND(IF(CB538&lt;&gt;0,BZ538*BT538*1/CB538*CC538,0),0),0))</f>
        <v>0</v>
      </c>
      <c r="CE538" s="73" t="str">
        <f aca="false">IF(BF538&gt;0,IF(BF538&gt;BH538,CD538/BF538,CD538/BH538),"")</f>
        <v/>
      </c>
      <c r="CF538" s="69" t="n">
        <f aca="false">'Vstupní data'!AM538</f>
        <v>0</v>
      </c>
      <c r="CG538" s="69" t="n">
        <f aca="false">'Vstupní data'!AN538</f>
        <v>0</v>
      </c>
      <c r="CH538" s="69" t="n">
        <f aca="false">'Vstupní data'!AO538</f>
        <v>0</v>
      </c>
      <c r="CI538" s="69" t="n">
        <f aca="false">'Vstupní data'!AP538</f>
        <v>0</v>
      </c>
      <c r="CJ538" s="72" t="n">
        <f aca="false">ROUND(CH538*CI538,0)</f>
        <v>0</v>
      </c>
      <c r="CK538" s="74" t="str">
        <f aca="false">IF(OR(AA538&gt;0,BB538&gt;0,CD538&gt;0,CJ538&gt;0),AA538+BB538+CD538+CJ538,"")</f>
        <v/>
      </c>
    </row>
    <row r="539" customFormat="false" ht="12.8" hidden="false" customHeight="false" outlineLevel="0" collapsed="false">
      <c r="A539" s="66" t="n">
        <f aca="false">'Vstupní data'!A539</f>
        <v>0</v>
      </c>
      <c r="F539" s="66" t="str">
        <f aca="false">CONCATENATE('Vstupní data'!F539,'Vstupní data'!G539,'Vstupní data'!H539,'Vstupní data'!I539)</f>
        <v/>
      </c>
      <c r="G539" s="66"/>
      <c r="H539" s="66" t="n">
        <f aca="false">'Vstupní data'!K539</f>
        <v>0</v>
      </c>
      <c r="I539" s="66" t="n">
        <f aca="false">'Vstupní data'!L539</f>
        <v>0</v>
      </c>
      <c r="J539" s="66" t="n">
        <f aca="false">'Vstupní data'!K539*'Vstupní data'!M539/100</f>
        <v>0</v>
      </c>
      <c r="L539" s="66" t="n">
        <f aca="false">IF('Vstupní data'!N539="prostokořenný",0,IF('Vstupní data'!N539="krytokořenný","k",IF('Vstupní data'!N539="poloodrostky nebo odrostky, prostokořenné i krytokořenné","po",0)))</f>
        <v>0</v>
      </c>
      <c r="N539" s="66"/>
      <c r="O539" s="66" t="n">
        <f aca="false">'Vstupní data'!O539</f>
        <v>0</v>
      </c>
      <c r="P539" s="66" t="n">
        <f aca="false">IF(O539&gt;0,VLOOKUP(CONCATENATE(VLOOKUP(I539,'Pril3-drev'!$H$5:$K$83,4,0),"-",'Vstupní data'!R539),K2!$C$15:$D$23,2,0),0)</f>
        <v>0</v>
      </c>
      <c r="Q539" s="66" t="n">
        <f aca="false">IF(O539&gt;0,VLOOKUP(I539,'Pril3-drev'!$H$5:$I$83,2,0),0)</f>
        <v>0</v>
      </c>
      <c r="R539" s="66" t="n">
        <f aca="false">IF(Q539&gt;0,VLOOKUP(Q539,'Pril6-okus'!$A$5:$B$17,2,0),0)</f>
        <v>0</v>
      </c>
      <c r="S539" s="66" t="n">
        <f aca="false">IF(O539&gt;0,VLOOKUP(I539,'Pril3-drev'!$H$5:$J$83,3,0),0)</f>
        <v>0</v>
      </c>
      <c r="T539" s="66" t="str">
        <f aca="false">IF(O539&gt;0,IF(L539="k",0.9*VLOOKUP(S539,'ha-pocty-vyhl'!$A$5:$B$20,2,0),IF(L539="po",0.8*VLOOKUP(S539,'ha-pocty-vyhl'!$A$5:$B$20,2,0),VLOOKUP(S539,'ha-pocty-vyhl'!$A$5:$B$20,2,0))),"")</f>
        <v/>
      </c>
      <c r="U539" s="66" t="n">
        <f aca="false">'Vstupní data'!P539</f>
        <v>0</v>
      </c>
      <c r="V539" s="66" t="n">
        <f aca="false">IF(O539&gt;0,1.3*T539*1000*Z539/10000,0)</f>
        <v>0</v>
      </c>
      <c r="W539" s="66" t="n">
        <f aca="false">IF(O539&gt;0,1.3*T539*1000*Z539/10000,0)</f>
        <v>0</v>
      </c>
      <c r="X539" s="66" t="n">
        <f aca="false">IF(O539&gt;0,IF(O539&gt;V539,V539,O539),0)</f>
        <v>0</v>
      </c>
      <c r="Y539" s="66" t="n">
        <f aca="false">IF(O539&gt;0,IF(IF(U539&gt;W539,W539,U539)&lt;X539,W539,IF(U539&gt;W539,W539,U539)),0)</f>
        <v>0</v>
      </c>
      <c r="Z539" s="66" t="n">
        <f aca="false">IF(O539&gt;0,IF(J539&gt;0,J539,K539*H539/100),0)</f>
        <v>0</v>
      </c>
      <c r="AA539" s="67" t="n">
        <f aca="false">IF(O539&gt;0,CEILING(R539*P539*X539/Y539*Z539,1),0)</f>
        <v>0</v>
      </c>
      <c r="AB539" s="68" t="n">
        <f aca="false">IF(O539&gt;0,AA539/O539,0)</f>
        <v>0</v>
      </c>
      <c r="AC539" s="66" t="n">
        <f aca="false">'Vstupní data'!W539</f>
        <v>0</v>
      </c>
      <c r="AI539" s="66" t="str">
        <f aca="false">IF(OR('Vstupní data'!T539&gt;0,'Vstupní data'!U539&gt;0),VLOOKUP(I539,'Pril3-drev'!$H$5:$J$83,3,0),"")</f>
        <v/>
      </c>
      <c r="AJ539" s="66" t="n">
        <f aca="false">IF('Vstupní data'!V539="prostokořenný",0,IF('Vstupní data'!V539="krytokořenný","k",IF('Vstupní data'!V539="poloodrostky nebo odrostky, prostokořenné i krytokořenné","po",0)))</f>
        <v>0</v>
      </c>
      <c r="AK539" s="66" t="n">
        <f aca="false">IF(OR('Vstupní data'!T539&gt;0,'Vstupní data'!U539&gt;0),IF(AJ539="k",0.9*VLOOKUP(AI539,'ha-pocty-vyhl'!$A$5:$B$20,2,0),IF(AJ539="po",0.8*VLOOKUP(AI539,'ha-pocty-vyhl'!$A$5:$B$20,2,0),VLOOKUP(AI539,'ha-pocty-vyhl'!$A$5:$B$20,2,0))),0)</f>
        <v>0</v>
      </c>
      <c r="AL539" s="66" t="n">
        <f aca="false">IF(OR('Vstupní data'!T539&gt;0,'Vstupní data'!U539&gt;0),'Vstupní data'!K539*'Vstupní data'!M539/100,0)</f>
        <v>0</v>
      </c>
      <c r="AM539" s="66" t="n">
        <f aca="false">IF(OR('Vstupní data'!T539&gt;0,'Vstupní data'!U539&gt;0),IF('Vstupní data'!T539&gt;0,'Vstupní data'!T539,ROUND(10*'Vstupní data'!U539/AK539,0)),0)</f>
        <v>0</v>
      </c>
      <c r="AN539" s="69" t="n">
        <f aca="false">IF('Vstupní data'!T539&gt;0,   IF('Vstupní data'!T539&lt;=AL539,'Vstupní data'!T539,AL539),   IF(AM539&lt;AL539,AM539,AL539))</f>
        <v>0</v>
      </c>
      <c r="AO539" s="69" t="n">
        <f aca="false">'Vstupní data'!X539</f>
        <v>0</v>
      </c>
      <c r="AP539" s="66" t="n">
        <f aca="false">IF(OR('Vstupní data'!T539&gt;0,'Vstupní data'!U539&gt;0),IF(I539&lt;&gt;0,VLOOKUP(I539,'Pril3-drev'!$H$5:$I$83,2,0),0),0)</f>
        <v>0</v>
      </c>
      <c r="AQ539" s="66" t="n">
        <f aca="false">'Vstupní data'!Y539</f>
        <v>0</v>
      </c>
      <c r="AR539" s="66" t="str">
        <f aca="false">IF(AC539&gt;5,   IF('Vstupní data'!Y539&gt;0,   VLOOKUP(VLOOKUP(CONCATENATE(VLOOKUP(I539,'Pril3-drev'!$H$4:$L$83,5,0),AC539),'Pril3-drev'!$Q$4:$R$2803,2,0),'AVB-BS'!$C$5:$S$29 ,LOOKUP(AQ539,'AVB-BS'!$D$3:$S$3,'AVB-BS'!$D$1:$S$1) ,0 )   ,   IF('Vstupní data'!Z539&gt;0,'Vstupní data'!Z539,0)) , "")</f>
        <v/>
      </c>
      <c r="AS539" s="70" t="str">
        <f aca="false">IF(AC539&gt;5,VLOOKUP(CONCATENATE(AP539,AR539),'Pril1-THLPa'!$H$6:$N$96,4,0),"")</f>
        <v/>
      </c>
      <c r="AT539" s="70" t="str">
        <f aca="false">IF(AC539&gt;5,VLOOKUP(CONCATENATE(AP539,AR539),'Pril1-THLPa'!$H$6:$N$96,5,0),"")</f>
        <v/>
      </c>
      <c r="AU539" s="70" t="str">
        <f aca="false">IF(AC539&gt;5,VLOOKUP(CONCATENATE(AP539,AR539),'Pril1-THLPa'!$H$6:$N$96,6,0),"")</f>
        <v/>
      </c>
      <c r="AV539" s="70" t="str">
        <f aca="false">IF(AC539&gt;5,VLOOKUP(CONCATENATE(AP539,AR539),'Pril1-THLPa'!$H$6:$N$96,7,0),"")</f>
        <v/>
      </c>
      <c r="AW539" s="70" t="str">
        <f aca="false">IF(AC539&gt;5,VLOOKUP(CONCATENATE(AP539,AR539),'Pril1-THLPa'!$H$6:$O$96,8,0),"")</f>
        <v/>
      </c>
      <c r="AX539" s="66" t="n">
        <f aca="false">IF(AC539&gt;0,IF(AND(AC539&gt;0,AC539&lt;=5),VLOOKUP(AP539,'Pril1-THLPa'!$A$6:$F$18,LOOKUP(AC539,'Pril1-THLPa'!$B$5:$F$5,'Pril1-THLPa'!$B$4:$F$4),0),AS539+AT539*(AC539-5)+AU539*POWER(AC539-5,2)+AV539*POWER(AC539-5,3)+AW539*POWER(AC539-5,4)),0)</f>
        <v>0</v>
      </c>
      <c r="AY539" s="71"/>
      <c r="AZ539" s="66" t="n">
        <f aca="false">'Vstupní data'!AA539</f>
        <v>0</v>
      </c>
      <c r="BA539" s="66" t="n">
        <f aca="false">IF(OR('Vstupní data'!T539&gt;0,'Vstupní data'!U539&gt;0),IF(AC539&lt;&gt;"",AX539*AO539/10*(100+AZ539)/100,0),0)</f>
        <v>0</v>
      </c>
      <c r="BB539" s="67" t="n">
        <f aca="false">IF(AC539&lt;&gt;"",ROUND(BA539*AN539,0),0)</f>
        <v>0</v>
      </c>
      <c r="BC539" s="68" t="str">
        <f aca="false">IF(AE539&gt;0,BB539/AE539,"")</f>
        <v/>
      </c>
      <c r="BD539" s="66" t="n">
        <f aca="false">'Vstupní data'!AE539</f>
        <v>0</v>
      </c>
      <c r="BF539" s="66" t="n">
        <f aca="false">'Vstupní data'!AC539</f>
        <v>0</v>
      </c>
      <c r="BH539" s="66" t="n">
        <f aca="false">'Vstupní data'!AD539</f>
        <v>0</v>
      </c>
      <c r="BI539" s="66" t="n">
        <f aca="false">'Vstupní data'!AF539</f>
        <v>0</v>
      </c>
      <c r="BJ539" s="69" t="n">
        <f aca="false">'Vstupní data'!AG539</f>
        <v>0</v>
      </c>
      <c r="BK539" s="69" t="n">
        <f aca="false">IF(BF539&lt;&gt;0,VLOOKUP(I539,'Pril3-drev'!$H$5:$I$83,2,0),0)</f>
        <v>0</v>
      </c>
      <c r="BL539" s="69" t="n">
        <f aca="false">IF(BF539&lt;&gt;0,VLOOKUP(BK539,'Pril3-drev'!$A$5:$C$17,3,0),0)</f>
        <v>0</v>
      </c>
      <c r="BM539" s="69" t="n">
        <f aca="false">'Vstupní data'!AH539</f>
        <v>0</v>
      </c>
      <c r="BN539" s="69" t="n">
        <f aca="false">IF('Vstupní data'!AH539&gt;0,   VLOOKUP(VLOOKUP(CONCATENATE(VLOOKUP(I539,'Pril3-drev'!$H$4:$L$83,5,0),BD539),'Pril3-drev'!$Q$4:$R$2803,2,0),'AVB-BS'!$C$5:$S$29 ,LOOKUP(BM539,'AVB-BS'!$D$3:$S$3,'AVB-BS'!$D$1:$S$1) ,0 )   ,   IF('Vstupní data'!AI539&gt;0,'Vstupní data'!AI539,0))</f>
        <v>0</v>
      </c>
      <c r="BO539" s="69" t="str">
        <f aca="false">IF(BX539&gt;5,VLOOKUP(CONCATENATE(BK539,BN539),'Pril1-THLPa'!$H$6:$N$96,4,0),"")</f>
        <v/>
      </c>
      <c r="BP539" s="69" t="str">
        <f aca="false">IF(BX539&gt;5,VLOOKUP(CONCATENATE(BK539,BN539),'Pril1-THLPa'!$H$6:$N$96,5,0),"")</f>
        <v/>
      </c>
      <c r="BQ539" s="69" t="str">
        <f aca="false">IF(BX539&gt;5,VLOOKUP(CONCATENATE(BK539,BN539),'Pril1-THLPa'!$H$6:$N$96,6,0),"")</f>
        <v/>
      </c>
      <c r="BR539" s="69" t="str">
        <f aca="false">IF(BX539&gt;5,VLOOKUP(CONCATENATE(BK539,BN539),'Pril1-THLPa'!$H$6:$N$96,7,0),"")</f>
        <v/>
      </c>
      <c r="BS539" s="69" t="str">
        <f aca="false">IF(BX539&gt;5,VLOOKUP(CONCATENATE(BK539,BN539),'Pril1-THLPa'!$H$6:$O$96,8,0),"")</f>
        <v/>
      </c>
      <c r="BT539" s="69" t="str">
        <f aca="false">IF(BF539&gt;0, IF(BK539="smrk",  VLOOKUP(VLOOKUP(BD539,'Pril9-K3'!$L$8:$M$207,2,0),'Pril9-K3'!$A$8:$J$16,LOOKUP(BN539,'Pril9-K3'!$A$7:$J$7,'Pril9-K3'!$A$5:$J$5),0), IF(AND(BK539&lt;&gt;"smrk",'Vstupní data'!AK539&lt;&gt;""),'Vstupní data'!AK539,   VLOOKUP(VLOOKUP(BD539,'Pril9-K3'!$L$8:$M$207,2,0),'Pril9-K3'!$A$8:$J$16,LOOKUP(BN539,'Pril9-K3'!$A$7:$J$7,'Pril9-K3'!$A$5:$J$5),0)   )),   "")</f>
        <v/>
      </c>
      <c r="BV539" s="69" t="n">
        <f aca="false">'Vstupní data'!AJ539</f>
        <v>0</v>
      </c>
      <c r="BW539" s="69" t="n">
        <f aca="false">IF(BF539&gt;0,IF(J539&gt;0,J539,K539*H539/100),0)</f>
        <v>0</v>
      </c>
      <c r="BX539" s="69" t="n">
        <f aca="false">IF(BF539&gt;0,IF(BJ539&gt;BL539,BL539,BJ539),0)</f>
        <v>0</v>
      </c>
      <c r="BY539" s="69" t="n">
        <f aca="false">IF(BD539=0,0,IF(AND(BX539&gt;0,BX539&lt;=5),  IF(AND(BX539&gt;0,BX539&lt;=5),VLOOKUP(BK539,'Pril1-THLPa'!$A$6:$F$18,IF(AND(BX539&gt;0,BX539&lt;=5),LOOKUP(BX539,'Pril1-THLPa'!$B$5:$F$5,'Pril1-THLPa'!$B$4:$F$4),""),0),""),  IF(BX539&gt;5,BO539+BP539*(BX539-5)+BQ539*POWER(BX539-5,2)+BR539*POWER(BX539-5,3)+BS539*POWER(BX539-5,4),"")))</f>
        <v>0</v>
      </c>
      <c r="BZ539" s="69" t="n">
        <f aca="false">IF(BY539&gt;0,BY539*BI539/10*BW539*(100+BV539)/100,0)</f>
        <v>0</v>
      </c>
      <c r="CA539" s="69" t="n">
        <f aca="false">IF(BD539&gt;0,BX539-IF(BD539&gt;BX539,BX539,BD539),0)</f>
        <v>0</v>
      </c>
      <c r="CB539" s="69" t="n">
        <f aca="false">POWER(1.01,CA539)</f>
        <v>1</v>
      </c>
      <c r="CC539" s="69" t="n">
        <f aca="false">IF(BF539&gt;0,IF(BF539&gt;BH539,1,BF539/BH539),0)</f>
        <v>0</v>
      </c>
      <c r="CD539" s="72" t="n">
        <f aca="false">IF(BD539=0,0,IF(BF539&gt;0,ROUND(IF(CB539&lt;&gt;0,BZ539*BT539*1/CB539*CC539,0),0),0))</f>
        <v>0</v>
      </c>
      <c r="CE539" s="73" t="str">
        <f aca="false">IF(BF539&gt;0,IF(BF539&gt;BH539,CD539/BF539,CD539/BH539),"")</f>
        <v/>
      </c>
      <c r="CF539" s="69" t="n">
        <f aca="false">'Vstupní data'!AM539</f>
        <v>0</v>
      </c>
      <c r="CG539" s="69" t="n">
        <f aca="false">'Vstupní data'!AN539</f>
        <v>0</v>
      </c>
      <c r="CH539" s="69" t="n">
        <f aca="false">'Vstupní data'!AO539</f>
        <v>0</v>
      </c>
      <c r="CI539" s="69" t="n">
        <f aca="false">'Vstupní data'!AP539</f>
        <v>0</v>
      </c>
      <c r="CJ539" s="72" t="n">
        <f aca="false">ROUND(CH539*CI539,0)</f>
        <v>0</v>
      </c>
      <c r="CK539" s="74" t="str">
        <f aca="false">IF(OR(AA539&gt;0,BB539&gt;0,CD539&gt;0,CJ539&gt;0),AA539+BB539+CD539+CJ539,"")</f>
        <v/>
      </c>
    </row>
    <row r="540" customFormat="false" ht="12.8" hidden="false" customHeight="false" outlineLevel="0" collapsed="false">
      <c r="A540" s="66" t="n">
        <f aca="false">'Vstupní data'!A540</f>
        <v>0</v>
      </c>
      <c r="F540" s="66" t="str">
        <f aca="false">CONCATENATE('Vstupní data'!F540,'Vstupní data'!G540,'Vstupní data'!H540,'Vstupní data'!I540)</f>
        <v/>
      </c>
      <c r="G540" s="66"/>
      <c r="H540" s="66" t="n">
        <f aca="false">'Vstupní data'!K540</f>
        <v>0</v>
      </c>
      <c r="I540" s="66" t="n">
        <f aca="false">'Vstupní data'!L540</f>
        <v>0</v>
      </c>
      <c r="J540" s="66" t="n">
        <f aca="false">'Vstupní data'!K540*'Vstupní data'!M540/100</f>
        <v>0</v>
      </c>
      <c r="L540" s="66" t="n">
        <f aca="false">IF('Vstupní data'!N540="prostokořenný",0,IF('Vstupní data'!N540="krytokořenný","k",IF('Vstupní data'!N540="poloodrostky nebo odrostky, prostokořenné i krytokořenné","po",0)))</f>
        <v>0</v>
      </c>
      <c r="N540" s="66"/>
      <c r="O540" s="66" t="n">
        <f aca="false">'Vstupní data'!O540</f>
        <v>0</v>
      </c>
      <c r="P540" s="66" t="n">
        <f aca="false">IF(O540&gt;0,VLOOKUP(CONCATENATE(VLOOKUP(I540,'Pril3-drev'!$H$5:$K$83,4,0),"-",'Vstupní data'!R540),K2!$C$15:$D$23,2,0),0)</f>
        <v>0</v>
      </c>
      <c r="Q540" s="66" t="n">
        <f aca="false">IF(O540&gt;0,VLOOKUP(I540,'Pril3-drev'!$H$5:$I$83,2,0),0)</f>
        <v>0</v>
      </c>
      <c r="R540" s="66" t="n">
        <f aca="false">IF(Q540&gt;0,VLOOKUP(Q540,'Pril6-okus'!$A$5:$B$17,2,0),0)</f>
        <v>0</v>
      </c>
      <c r="S540" s="66" t="n">
        <f aca="false">IF(O540&gt;0,VLOOKUP(I540,'Pril3-drev'!$H$5:$J$83,3,0),0)</f>
        <v>0</v>
      </c>
      <c r="T540" s="66" t="str">
        <f aca="false">IF(O540&gt;0,IF(L540="k",0.9*VLOOKUP(S540,'ha-pocty-vyhl'!$A$5:$B$20,2,0),IF(L540="po",0.8*VLOOKUP(S540,'ha-pocty-vyhl'!$A$5:$B$20,2,0),VLOOKUP(S540,'ha-pocty-vyhl'!$A$5:$B$20,2,0))),"")</f>
        <v/>
      </c>
      <c r="U540" s="66" t="n">
        <f aca="false">'Vstupní data'!P540</f>
        <v>0</v>
      </c>
      <c r="V540" s="66" t="n">
        <f aca="false">IF(O540&gt;0,1.3*T540*1000*Z540/10000,0)</f>
        <v>0</v>
      </c>
      <c r="W540" s="66" t="n">
        <f aca="false">IF(O540&gt;0,1.3*T540*1000*Z540/10000,0)</f>
        <v>0</v>
      </c>
      <c r="X540" s="66" t="n">
        <f aca="false">IF(O540&gt;0,IF(O540&gt;V540,V540,O540),0)</f>
        <v>0</v>
      </c>
      <c r="Y540" s="66" t="n">
        <f aca="false">IF(O540&gt;0,IF(IF(U540&gt;W540,W540,U540)&lt;X540,W540,IF(U540&gt;W540,W540,U540)),0)</f>
        <v>0</v>
      </c>
      <c r="Z540" s="66" t="n">
        <f aca="false">IF(O540&gt;0,IF(J540&gt;0,J540,K540*H540/100),0)</f>
        <v>0</v>
      </c>
      <c r="AA540" s="67" t="n">
        <f aca="false">IF(O540&gt;0,CEILING(R540*P540*X540/Y540*Z540,1),0)</f>
        <v>0</v>
      </c>
      <c r="AB540" s="68" t="n">
        <f aca="false">IF(O540&gt;0,AA540/O540,0)</f>
        <v>0</v>
      </c>
      <c r="AC540" s="66" t="n">
        <f aca="false">'Vstupní data'!W540</f>
        <v>0</v>
      </c>
      <c r="AI540" s="66" t="str">
        <f aca="false">IF(OR('Vstupní data'!T540&gt;0,'Vstupní data'!U540&gt;0),VLOOKUP(I540,'Pril3-drev'!$H$5:$J$83,3,0),"")</f>
        <v/>
      </c>
      <c r="AJ540" s="66" t="n">
        <f aca="false">IF('Vstupní data'!V540="prostokořenný",0,IF('Vstupní data'!V540="krytokořenný","k",IF('Vstupní data'!V540="poloodrostky nebo odrostky, prostokořenné i krytokořenné","po",0)))</f>
        <v>0</v>
      </c>
      <c r="AK540" s="66" t="n">
        <f aca="false">IF(OR('Vstupní data'!T540&gt;0,'Vstupní data'!U540&gt;0),IF(AJ540="k",0.9*VLOOKUP(AI540,'ha-pocty-vyhl'!$A$5:$B$20,2,0),IF(AJ540="po",0.8*VLOOKUP(AI540,'ha-pocty-vyhl'!$A$5:$B$20,2,0),VLOOKUP(AI540,'ha-pocty-vyhl'!$A$5:$B$20,2,0))),0)</f>
        <v>0</v>
      </c>
      <c r="AL540" s="66" t="n">
        <f aca="false">IF(OR('Vstupní data'!T540&gt;0,'Vstupní data'!U540&gt;0),'Vstupní data'!K540*'Vstupní data'!M540/100,0)</f>
        <v>0</v>
      </c>
      <c r="AM540" s="66" t="n">
        <f aca="false">IF(OR('Vstupní data'!T540&gt;0,'Vstupní data'!U540&gt;0),IF('Vstupní data'!T540&gt;0,'Vstupní data'!T540,ROUND(10*'Vstupní data'!U540/AK540,0)),0)</f>
        <v>0</v>
      </c>
      <c r="AN540" s="69" t="n">
        <f aca="false">IF('Vstupní data'!T540&gt;0,   IF('Vstupní data'!T540&lt;=AL540,'Vstupní data'!T540,AL540),   IF(AM540&lt;AL540,AM540,AL540))</f>
        <v>0</v>
      </c>
      <c r="AO540" s="69" t="n">
        <f aca="false">'Vstupní data'!X540</f>
        <v>0</v>
      </c>
      <c r="AP540" s="66" t="n">
        <f aca="false">IF(OR('Vstupní data'!T540&gt;0,'Vstupní data'!U540&gt;0),IF(I540&lt;&gt;0,VLOOKUP(I540,'Pril3-drev'!$H$5:$I$83,2,0),0),0)</f>
        <v>0</v>
      </c>
      <c r="AQ540" s="66" t="n">
        <f aca="false">'Vstupní data'!Y540</f>
        <v>0</v>
      </c>
      <c r="AR540" s="66" t="str">
        <f aca="false">IF(AC540&gt;5,   IF('Vstupní data'!Y540&gt;0,   VLOOKUP(VLOOKUP(CONCATENATE(VLOOKUP(I540,'Pril3-drev'!$H$4:$L$83,5,0),AC540),'Pril3-drev'!$Q$4:$R$2803,2,0),'AVB-BS'!$C$5:$S$29 ,LOOKUP(AQ540,'AVB-BS'!$D$3:$S$3,'AVB-BS'!$D$1:$S$1) ,0 )   ,   IF('Vstupní data'!Z540&gt;0,'Vstupní data'!Z540,0)) , "")</f>
        <v/>
      </c>
      <c r="AS540" s="70" t="str">
        <f aca="false">IF(AC540&gt;5,VLOOKUP(CONCATENATE(AP540,AR540),'Pril1-THLPa'!$H$6:$N$96,4,0),"")</f>
        <v/>
      </c>
      <c r="AT540" s="70" t="str">
        <f aca="false">IF(AC540&gt;5,VLOOKUP(CONCATENATE(AP540,AR540),'Pril1-THLPa'!$H$6:$N$96,5,0),"")</f>
        <v/>
      </c>
      <c r="AU540" s="70" t="str">
        <f aca="false">IF(AC540&gt;5,VLOOKUP(CONCATENATE(AP540,AR540),'Pril1-THLPa'!$H$6:$N$96,6,0),"")</f>
        <v/>
      </c>
      <c r="AV540" s="70" t="str">
        <f aca="false">IF(AC540&gt;5,VLOOKUP(CONCATENATE(AP540,AR540),'Pril1-THLPa'!$H$6:$N$96,7,0),"")</f>
        <v/>
      </c>
      <c r="AW540" s="70" t="str">
        <f aca="false">IF(AC540&gt;5,VLOOKUP(CONCATENATE(AP540,AR540),'Pril1-THLPa'!$H$6:$O$96,8,0),"")</f>
        <v/>
      </c>
      <c r="AX540" s="66" t="n">
        <f aca="false">IF(AC540&gt;0,IF(AND(AC540&gt;0,AC540&lt;=5),VLOOKUP(AP540,'Pril1-THLPa'!$A$6:$F$18,LOOKUP(AC540,'Pril1-THLPa'!$B$5:$F$5,'Pril1-THLPa'!$B$4:$F$4),0),AS540+AT540*(AC540-5)+AU540*POWER(AC540-5,2)+AV540*POWER(AC540-5,3)+AW540*POWER(AC540-5,4)),0)</f>
        <v>0</v>
      </c>
      <c r="AY540" s="71"/>
      <c r="AZ540" s="66" t="n">
        <f aca="false">'Vstupní data'!AA540</f>
        <v>0</v>
      </c>
      <c r="BA540" s="66" t="n">
        <f aca="false">IF(OR('Vstupní data'!T540&gt;0,'Vstupní data'!U540&gt;0),IF(AC540&lt;&gt;"",AX540*AO540/10*(100+AZ540)/100,0),0)</f>
        <v>0</v>
      </c>
      <c r="BB540" s="67" t="n">
        <f aca="false">IF(AC540&lt;&gt;"",ROUND(BA540*AN540,0),0)</f>
        <v>0</v>
      </c>
      <c r="BC540" s="68" t="str">
        <f aca="false">IF(AE540&gt;0,BB540/AE540,"")</f>
        <v/>
      </c>
      <c r="BD540" s="66" t="n">
        <f aca="false">'Vstupní data'!AE540</f>
        <v>0</v>
      </c>
      <c r="BF540" s="66" t="n">
        <f aca="false">'Vstupní data'!AC540</f>
        <v>0</v>
      </c>
      <c r="BH540" s="66" t="n">
        <f aca="false">'Vstupní data'!AD540</f>
        <v>0</v>
      </c>
      <c r="BI540" s="66" t="n">
        <f aca="false">'Vstupní data'!AF540</f>
        <v>0</v>
      </c>
      <c r="BJ540" s="69" t="n">
        <f aca="false">'Vstupní data'!AG540</f>
        <v>0</v>
      </c>
      <c r="BK540" s="69" t="n">
        <f aca="false">IF(BF540&lt;&gt;0,VLOOKUP(I540,'Pril3-drev'!$H$5:$I$83,2,0),0)</f>
        <v>0</v>
      </c>
      <c r="BL540" s="69" t="n">
        <f aca="false">IF(BF540&lt;&gt;0,VLOOKUP(BK540,'Pril3-drev'!$A$5:$C$17,3,0),0)</f>
        <v>0</v>
      </c>
      <c r="BM540" s="69" t="n">
        <f aca="false">'Vstupní data'!AH540</f>
        <v>0</v>
      </c>
      <c r="BN540" s="69" t="n">
        <f aca="false">IF('Vstupní data'!AH540&gt;0,   VLOOKUP(VLOOKUP(CONCATENATE(VLOOKUP(I540,'Pril3-drev'!$H$4:$L$83,5,0),BD540),'Pril3-drev'!$Q$4:$R$2803,2,0),'AVB-BS'!$C$5:$S$29 ,LOOKUP(BM540,'AVB-BS'!$D$3:$S$3,'AVB-BS'!$D$1:$S$1) ,0 )   ,   IF('Vstupní data'!AI540&gt;0,'Vstupní data'!AI540,0))</f>
        <v>0</v>
      </c>
      <c r="BO540" s="69" t="str">
        <f aca="false">IF(BX540&gt;5,VLOOKUP(CONCATENATE(BK540,BN540),'Pril1-THLPa'!$H$6:$N$96,4,0),"")</f>
        <v/>
      </c>
      <c r="BP540" s="69" t="str">
        <f aca="false">IF(BX540&gt;5,VLOOKUP(CONCATENATE(BK540,BN540),'Pril1-THLPa'!$H$6:$N$96,5,0),"")</f>
        <v/>
      </c>
      <c r="BQ540" s="69" t="str">
        <f aca="false">IF(BX540&gt;5,VLOOKUP(CONCATENATE(BK540,BN540),'Pril1-THLPa'!$H$6:$N$96,6,0),"")</f>
        <v/>
      </c>
      <c r="BR540" s="69" t="str">
        <f aca="false">IF(BX540&gt;5,VLOOKUP(CONCATENATE(BK540,BN540),'Pril1-THLPa'!$H$6:$N$96,7,0),"")</f>
        <v/>
      </c>
      <c r="BS540" s="69" t="str">
        <f aca="false">IF(BX540&gt;5,VLOOKUP(CONCATENATE(BK540,BN540),'Pril1-THLPa'!$H$6:$O$96,8,0),"")</f>
        <v/>
      </c>
      <c r="BT540" s="69" t="str">
        <f aca="false">IF(BF540&gt;0, IF(BK540="smrk",  VLOOKUP(VLOOKUP(BD540,'Pril9-K3'!$L$8:$M$207,2,0),'Pril9-K3'!$A$8:$J$16,LOOKUP(BN540,'Pril9-K3'!$A$7:$J$7,'Pril9-K3'!$A$5:$J$5),0), IF(AND(BK540&lt;&gt;"smrk",'Vstupní data'!AK540&lt;&gt;""),'Vstupní data'!AK540,   VLOOKUP(VLOOKUP(BD540,'Pril9-K3'!$L$8:$M$207,2,0),'Pril9-K3'!$A$8:$J$16,LOOKUP(BN540,'Pril9-K3'!$A$7:$J$7,'Pril9-K3'!$A$5:$J$5),0)   )),   "")</f>
        <v/>
      </c>
      <c r="BV540" s="69" t="n">
        <f aca="false">'Vstupní data'!AJ540</f>
        <v>0</v>
      </c>
      <c r="BW540" s="69" t="n">
        <f aca="false">IF(BF540&gt;0,IF(J540&gt;0,J540,K540*H540/100),0)</f>
        <v>0</v>
      </c>
      <c r="BX540" s="69" t="n">
        <f aca="false">IF(BF540&gt;0,IF(BJ540&gt;BL540,BL540,BJ540),0)</f>
        <v>0</v>
      </c>
      <c r="BY540" s="69" t="n">
        <f aca="false">IF(BD540=0,0,IF(AND(BX540&gt;0,BX540&lt;=5),  IF(AND(BX540&gt;0,BX540&lt;=5),VLOOKUP(BK540,'Pril1-THLPa'!$A$6:$F$18,IF(AND(BX540&gt;0,BX540&lt;=5),LOOKUP(BX540,'Pril1-THLPa'!$B$5:$F$5,'Pril1-THLPa'!$B$4:$F$4),""),0),""),  IF(BX540&gt;5,BO540+BP540*(BX540-5)+BQ540*POWER(BX540-5,2)+BR540*POWER(BX540-5,3)+BS540*POWER(BX540-5,4),"")))</f>
        <v>0</v>
      </c>
      <c r="BZ540" s="69" t="n">
        <f aca="false">IF(BY540&gt;0,BY540*BI540/10*BW540*(100+BV540)/100,0)</f>
        <v>0</v>
      </c>
      <c r="CA540" s="69" t="n">
        <f aca="false">IF(BD540&gt;0,BX540-IF(BD540&gt;BX540,BX540,BD540),0)</f>
        <v>0</v>
      </c>
      <c r="CB540" s="69" t="n">
        <f aca="false">POWER(1.01,CA540)</f>
        <v>1</v>
      </c>
      <c r="CC540" s="69" t="n">
        <f aca="false">IF(BF540&gt;0,IF(BF540&gt;BH540,1,BF540/BH540),0)</f>
        <v>0</v>
      </c>
      <c r="CD540" s="72" t="n">
        <f aca="false">IF(BD540=0,0,IF(BF540&gt;0,ROUND(IF(CB540&lt;&gt;0,BZ540*BT540*1/CB540*CC540,0),0),0))</f>
        <v>0</v>
      </c>
      <c r="CE540" s="73" t="str">
        <f aca="false">IF(BF540&gt;0,IF(BF540&gt;BH540,CD540/BF540,CD540/BH540),"")</f>
        <v/>
      </c>
      <c r="CF540" s="69" t="n">
        <f aca="false">'Vstupní data'!AM540</f>
        <v>0</v>
      </c>
      <c r="CG540" s="69" t="n">
        <f aca="false">'Vstupní data'!AN540</f>
        <v>0</v>
      </c>
      <c r="CH540" s="69" t="n">
        <f aca="false">'Vstupní data'!AO540</f>
        <v>0</v>
      </c>
      <c r="CI540" s="69" t="n">
        <f aca="false">'Vstupní data'!AP540</f>
        <v>0</v>
      </c>
      <c r="CJ540" s="72" t="n">
        <f aca="false">ROUND(CH540*CI540,0)</f>
        <v>0</v>
      </c>
      <c r="CK540" s="74" t="str">
        <f aca="false">IF(OR(AA540&gt;0,BB540&gt;0,CD540&gt;0,CJ540&gt;0),AA540+BB540+CD540+CJ540,"")</f>
        <v/>
      </c>
    </row>
    <row r="541" customFormat="false" ht="12.8" hidden="false" customHeight="false" outlineLevel="0" collapsed="false">
      <c r="A541" s="66" t="n">
        <f aca="false">'Vstupní data'!A541</f>
        <v>0</v>
      </c>
      <c r="F541" s="66" t="str">
        <f aca="false">CONCATENATE('Vstupní data'!F541,'Vstupní data'!G541,'Vstupní data'!H541,'Vstupní data'!I541)</f>
        <v/>
      </c>
      <c r="G541" s="66"/>
      <c r="H541" s="66" t="n">
        <f aca="false">'Vstupní data'!K541</f>
        <v>0</v>
      </c>
      <c r="I541" s="66" t="n">
        <f aca="false">'Vstupní data'!L541</f>
        <v>0</v>
      </c>
      <c r="J541" s="66" t="n">
        <f aca="false">'Vstupní data'!K541*'Vstupní data'!M541/100</f>
        <v>0</v>
      </c>
      <c r="L541" s="66" t="n">
        <f aca="false">IF('Vstupní data'!N541="prostokořenný",0,IF('Vstupní data'!N541="krytokořenný","k",IF('Vstupní data'!N541="poloodrostky nebo odrostky, prostokořenné i krytokořenné","po",0)))</f>
        <v>0</v>
      </c>
      <c r="N541" s="66"/>
      <c r="O541" s="66" t="n">
        <f aca="false">'Vstupní data'!O541</f>
        <v>0</v>
      </c>
      <c r="P541" s="66" t="n">
        <f aca="false">IF(O541&gt;0,VLOOKUP(CONCATENATE(VLOOKUP(I541,'Pril3-drev'!$H$5:$K$83,4,0),"-",'Vstupní data'!R541),K2!$C$15:$D$23,2,0),0)</f>
        <v>0</v>
      </c>
      <c r="Q541" s="66" t="n">
        <f aca="false">IF(O541&gt;0,VLOOKUP(I541,'Pril3-drev'!$H$5:$I$83,2,0),0)</f>
        <v>0</v>
      </c>
      <c r="R541" s="66" t="n">
        <f aca="false">IF(Q541&gt;0,VLOOKUP(Q541,'Pril6-okus'!$A$5:$B$17,2,0),0)</f>
        <v>0</v>
      </c>
      <c r="S541" s="66" t="n">
        <f aca="false">IF(O541&gt;0,VLOOKUP(I541,'Pril3-drev'!$H$5:$J$83,3,0),0)</f>
        <v>0</v>
      </c>
      <c r="T541" s="66" t="str">
        <f aca="false">IF(O541&gt;0,IF(L541="k",0.9*VLOOKUP(S541,'ha-pocty-vyhl'!$A$5:$B$20,2,0),IF(L541="po",0.8*VLOOKUP(S541,'ha-pocty-vyhl'!$A$5:$B$20,2,0),VLOOKUP(S541,'ha-pocty-vyhl'!$A$5:$B$20,2,0))),"")</f>
        <v/>
      </c>
      <c r="U541" s="66" t="n">
        <f aca="false">'Vstupní data'!P541</f>
        <v>0</v>
      </c>
      <c r="V541" s="66" t="n">
        <f aca="false">IF(O541&gt;0,1.3*T541*1000*Z541/10000,0)</f>
        <v>0</v>
      </c>
      <c r="W541" s="66" t="n">
        <f aca="false">IF(O541&gt;0,1.3*T541*1000*Z541/10000,0)</f>
        <v>0</v>
      </c>
      <c r="X541" s="66" t="n">
        <f aca="false">IF(O541&gt;0,IF(O541&gt;V541,V541,O541),0)</f>
        <v>0</v>
      </c>
      <c r="Y541" s="66" t="n">
        <f aca="false">IF(O541&gt;0,IF(IF(U541&gt;W541,W541,U541)&lt;X541,W541,IF(U541&gt;W541,W541,U541)),0)</f>
        <v>0</v>
      </c>
      <c r="Z541" s="66" t="n">
        <f aca="false">IF(O541&gt;0,IF(J541&gt;0,J541,K541*H541/100),0)</f>
        <v>0</v>
      </c>
      <c r="AA541" s="67" t="n">
        <f aca="false">IF(O541&gt;0,CEILING(R541*P541*X541/Y541*Z541,1),0)</f>
        <v>0</v>
      </c>
      <c r="AB541" s="68" t="n">
        <f aca="false">IF(O541&gt;0,AA541/O541,0)</f>
        <v>0</v>
      </c>
      <c r="AC541" s="66" t="n">
        <f aca="false">'Vstupní data'!W541</f>
        <v>0</v>
      </c>
      <c r="AI541" s="66" t="str">
        <f aca="false">IF(OR('Vstupní data'!T541&gt;0,'Vstupní data'!U541&gt;0),VLOOKUP(I541,'Pril3-drev'!$H$5:$J$83,3,0),"")</f>
        <v/>
      </c>
      <c r="AJ541" s="66" t="n">
        <f aca="false">IF('Vstupní data'!V541="prostokořenný",0,IF('Vstupní data'!V541="krytokořenný","k",IF('Vstupní data'!V541="poloodrostky nebo odrostky, prostokořenné i krytokořenné","po",0)))</f>
        <v>0</v>
      </c>
      <c r="AK541" s="66" t="n">
        <f aca="false">IF(OR('Vstupní data'!T541&gt;0,'Vstupní data'!U541&gt;0),IF(AJ541="k",0.9*VLOOKUP(AI541,'ha-pocty-vyhl'!$A$5:$B$20,2,0),IF(AJ541="po",0.8*VLOOKUP(AI541,'ha-pocty-vyhl'!$A$5:$B$20,2,0),VLOOKUP(AI541,'ha-pocty-vyhl'!$A$5:$B$20,2,0))),0)</f>
        <v>0</v>
      </c>
      <c r="AL541" s="66" t="n">
        <f aca="false">IF(OR('Vstupní data'!T541&gt;0,'Vstupní data'!U541&gt;0),'Vstupní data'!K541*'Vstupní data'!M541/100,0)</f>
        <v>0</v>
      </c>
      <c r="AM541" s="66" t="n">
        <f aca="false">IF(OR('Vstupní data'!T541&gt;0,'Vstupní data'!U541&gt;0),IF('Vstupní data'!T541&gt;0,'Vstupní data'!T541,ROUND(10*'Vstupní data'!U541/AK541,0)),0)</f>
        <v>0</v>
      </c>
      <c r="AN541" s="69" t="n">
        <f aca="false">IF('Vstupní data'!T541&gt;0,   IF('Vstupní data'!T541&lt;=AL541,'Vstupní data'!T541,AL541),   IF(AM541&lt;AL541,AM541,AL541))</f>
        <v>0</v>
      </c>
      <c r="AO541" s="69" t="n">
        <f aca="false">'Vstupní data'!X541</f>
        <v>0</v>
      </c>
      <c r="AP541" s="66" t="n">
        <f aca="false">IF(OR('Vstupní data'!T541&gt;0,'Vstupní data'!U541&gt;0),IF(I541&lt;&gt;0,VLOOKUP(I541,'Pril3-drev'!$H$5:$I$83,2,0),0),0)</f>
        <v>0</v>
      </c>
      <c r="AQ541" s="66" t="n">
        <f aca="false">'Vstupní data'!Y541</f>
        <v>0</v>
      </c>
      <c r="AR541" s="66" t="str">
        <f aca="false">IF(AC541&gt;5,   IF('Vstupní data'!Y541&gt;0,   VLOOKUP(VLOOKUP(CONCATENATE(VLOOKUP(I541,'Pril3-drev'!$H$4:$L$83,5,0),AC541),'Pril3-drev'!$Q$4:$R$2803,2,0),'AVB-BS'!$C$5:$S$29 ,LOOKUP(AQ541,'AVB-BS'!$D$3:$S$3,'AVB-BS'!$D$1:$S$1) ,0 )   ,   IF('Vstupní data'!Z541&gt;0,'Vstupní data'!Z541,0)) , "")</f>
        <v/>
      </c>
      <c r="AS541" s="70" t="str">
        <f aca="false">IF(AC541&gt;5,VLOOKUP(CONCATENATE(AP541,AR541),'Pril1-THLPa'!$H$6:$N$96,4,0),"")</f>
        <v/>
      </c>
      <c r="AT541" s="70" t="str">
        <f aca="false">IF(AC541&gt;5,VLOOKUP(CONCATENATE(AP541,AR541),'Pril1-THLPa'!$H$6:$N$96,5,0),"")</f>
        <v/>
      </c>
      <c r="AU541" s="70" t="str">
        <f aca="false">IF(AC541&gt;5,VLOOKUP(CONCATENATE(AP541,AR541),'Pril1-THLPa'!$H$6:$N$96,6,0),"")</f>
        <v/>
      </c>
      <c r="AV541" s="70" t="str">
        <f aca="false">IF(AC541&gt;5,VLOOKUP(CONCATENATE(AP541,AR541),'Pril1-THLPa'!$H$6:$N$96,7,0),"")</f>
        <v/>
      </c>
      <c r="AW541" s="70" t="str">
        <f aca="false">IF(AC541&gt;5,VLOOKUP(CONCATENATE(AP541,AR541),'Pril1-THLPa'!$H$6:$O$96,8,0),"")</f>
        <v/>
      </c>
      <c r="AX541" s="66" t="n">
        <f aca="false">IF(AC541&gt;0,IF(AND(AC541&gt;0,AC541&lt;=5),VLOOKUP(AP541,'Pril1-THLPa'!$A$6:$F$18,LOOKUP(AC541,'Pril1-THLPa'!$B$5:$F$5,'Pril1-THLPa'!$B$4:$F$4),0),AS541+AT541*(AC541-5)+AU541*POWER(AC541-5,2)+AV541*POWER(AC541-5,3)+AW541*POWER(AC541-5,4)),0)</f>
        <v>0</v>
      </c>
      <c r="AY541" s="71"/>
      <c r="AZ541" s="66" t="n">
        <f aca="false">'Vstupní data'!AA541</f>
        <v>0</v>
      </c>
      <c r="BA541" s="66" t="n">
        <f aca="false">IF(OR('Vstupní data'!T541&gt;0,'Vstupní data'!U541&gt;0),IF(AC541&lt;&gt;"",AX541*AO541/10*(100+AZ541)/100,0),0)</f>
        <v>0</v>
      </c>
      <c r="BB541" s="67" t="n">
        <f aca="false">IF(AC541&lt;&gt;"",ROUND(BA541*AN541,0),0)</f>
        <v>0</v>
      </c>
      <c r="BC541" s="68" t="str">
        <f aca="false">IF(AE541&gt;0,BB541/AE541,"")</f>
        <v/>
      </c>
      <c r="BD541" s="66" t="n">
        <f aca="false">'Vstupní data'!AE541</f>
        <v>0</v>
      </c>
      <c r="BF541" s="66" t="n">
        <f aca="false">'Vstupní data'!AC541</f>
        <v>0</v>
      </c>
      <c r="BH541" s="66" t="n">
        <f aca="false">'Vstupní data'!AD541</f>
        <v>0</v>
      </c>
      <c r="BI541" s="66" t="n">
        <f aca="false">'Vstupní data'!AF541</f>
        <v>0</v>
      </c>
      <c r="BJ541" s="69" t="n">
        <f aca="false">'Vstupní data'!AG541</f>
        <v>0</v>
      </c>
      <c r="BK541" s="69" t="n">
        <f aca="false">IF(BF541&lt;&gt;0,VLOOKUP(I541,'Pril3-drev'!$H$5:$I$83,2,0),0)</f>
        <v>0</v>
      </c>
      <c r="BL541" s="69" t="n">
        <f aca="false">IF(BF541&lt;&gt;0,VLOOKUP(BK541,'Pril3-drev'!$A$5:$C$17,3,0),0)</f>
        <v>0</v>
      </c>
      <c r="BM541" s="69" t="n">
        <f aca="false">'Vstupní data'!AH541</f>
        <v>0</v>
      </c>
      <c r="BN541" s="69" t="n">
        <f aca="false">IF('Vstupní data'!AH541&gt;0,   VLOOKUP(VLOOKUP(CONCATENATE(VLOOKUP(I541,'Pril3-drev'!$H$4:$L$83,5,0),BD541),'Pril3-drev'!$Q$4:$R$2803,2,0),'AVB-BS'!$C$5:$S$29 ,LOOKUP(BM541,'AVB-BS'!$D$3:$S$3,'AVB-BS'!$D$1:$S$1) ,0 )   ,   IF('Vstupní data'!AI541&gt;0,'Vstupní data'!AI541,0))</f>
        <v>0</v>
      </c>
      <c r="BO541" s="69" t="str">
        <f aca="false">IF(BX541&gt;5,VLOOKUP(CONCATENATE(BK541,BN541),'Pril1-THLPa'!$H$6:$N$96,4,0),"")</f>
        <v/>
      </c>
      <c r="BP541" s="69" t="str">
        <f aca="false">IF(BX541&gt;5,VLOOKUP(CONCATENATE(BK541,BN541),'Pril1-THLPa'!$H$6:$N$96,5,0),"")</f>
        <v/>
      </c>
      <c r="BQ541" s="69" t="str">
        <f aca="false">IF(BX541&gt;5,VLOOKUP(CONCATENATE(BK541,BN541),'Pril1-THLPa'!$H$6:$N$96,6,0),"")</f>
        <v/>
      </c>
      <c r="BR541" s="69" t="str">
        <f aca="false">IF(BX541&gt;5,VLOOKUP(CONCATENATE(BK541,BN541),'Pril1-THLPa'!$H$6:$N$96,7,0),"")</f>
        <v/>
      </c>
      <c r="BS541" s="69" t="str">
        <f aca="false">IF(BX541&gt;5,VLOOKUP(CONCATENATE(BK541,BN541),'Pril1-THLPa'!$H$6:$O$96,8,0),"")</f>
        <v/>
      </c>
      <c r="BT541" s="69" t="str">
        <f aca="false">IF(BF541&gt;0, IF(BK541="smrk",  VLOOKUP(VLOOKUP(BD541,'Pril9-K3'!$L$8:$M$207,2,0),'Pril9-K3'!$A$8:$J$16,LOOKUP(BN541,'Pril9-K3'!$A$7:$J$7,'Pril9-K3'!$A$5:$J$5),0), IF(AND(BK541&lt;&gt;"smrk",'Vstupní data'!AK541&lt;&gt;""),'Vstupní data'!AK541,   VLOOKUP(VLOOKUP(BD541,'Pril9-K3'!$L$8:$M$207,2,0),'Pril9-K3'!$A$8:$J$16,LOOKUP(BN541,'Pril9-K3'!$A$7:$J$7,'Pril9-K3'!$A$5:$J$5),0)   )),   "")</f>
        <v/>
      </c>
      <c r="BV541" s="69" t="n">
        <f aca="false">'Vstupní data'!AJ541</f>
        <v>0</v>
      </c>
      <c r="BW541" s="69" t="n">
        <f aca="false">IF(BF541&gt;0,IF(J541&gt;0,J541,K541*H541/100),0)</f>
        <v>0</v>
      </c>
      <c r="BX541" s="69" t="n">
        <f aca="false">IF(BF541&gt;0,IF(BJ541&gt;BL541,BL541,BJ541),0)</f>
        <v>0</v>
      </c>
      <c r="BY541" s="69" t="n">
        <f aca="false">IF(BD541=0,0,IF(AND(BX541&gt;0,BX541&lt;=5),  IF(AND(BX541&gt;0,BX541&lt;=5),VLOOKUP(BK541,'Pril1-THLPa'!$A$6:$F$18,IF(AND(BX541&gt;0,BX541&lt;=5),LOOKUP(BX541,'Pril1-THLPa'!$B$5:$F$5,'Pril1-THLPa'!$B$4:$F$4),""),0),""),  IF(BX541&gt;5,BO541+BP541*(BX541-5)+BQ541*POWER(BX541-5,2)+BR541*POWER(BX541-5,3)+BS541*POWER(BX541-5,4),"")))</f>
        <v>0</v>
      </c>
      <c r="BZ541" s="69" t="n">
        <f aca="false">IF(BY541&gt;0,BY541*BI541/10*BW541*(100+BV541)/100,0)</f>
        <v>0</v>
      </c>
      <c r="CA541" s="69" t="n">
        <f aca="false">IF(BD541&gt;0,BX541-IF(BD541&gt;BX541,BX541,BD541),0)</f>
        <v>0</v>
      </c>
      <c r="CB541" s="69" t="n">
        <f aca="false">POWER(1.01,CA541)</f>
        <v>1</v>
      </c>
      <c r="CC541" s="69" t="n">
        <f aca="false">IF(BF541&gt;0,IF(BF541&gt;BH541,1,BF541/BH541),0)</f>
        <v>0</v>
      </c>
      <c r="CD541" s="72" t="n">
        <f aca="false">IF(BD541=0,0,IF(BF541&gt;0,ROUND(IF(CB541&lt;&gt;0,BZ541*BT541*1/CB541*CC541,0),0),0))</f>
        <v>0</v>
      </c>
      <c r="CE541" s="73" t="str">
        <f aca="false">IF(BF541&gt;0,IF(BF541&gt;BH541,CD541/BF541,CD541/BH541),"")</f>
        <v/>
      </c>
      <c r="CF541" s="69" t="n">
        <f aca="false">'Vstupní data'!AM541</f>
        <v>0</v>
      </c>
      <c r="CG541" s="69" t="n">
        <f aca="false">'Vstupní data'!AN541</f>
        <v>0</v>
      </c>
      <c r="CH541" s="69" t="n">
        <f aca="false">'Vstupní data'!AO541</f>
        <v>0</v>
      </c>
      <c r="CI541" s="69" t="n">
        <f aca="false">'Vstupní data'!AP541</f>
        <v>0</v>
      </c>
      <c r="CJ541" s="72" t="n">
        <f aca="false">ROUND(CH541*CI541,0)</f>
        <v>0</v>
      </c>
      <c r="CK541" s="74" t="str">
        <f aca="false">IF(OR(AA541&gt;0,BB541&gt;0,CD541&gt;0,CJ541&gt;0),AA541+BB541+CD541+CJ541,"")</f>
        <v/>
      </c>
    </row>
    <row r="542" customFormat="false" ht="12.8" hidden="false" customHeight="false" outlineLevel="0" collapsed="false">
      <c r="A542" s="66" t="n">
        <f aca="false">'Vstupní data'!A542</f>
        <v>0</v>
      </c>
      <c r="F542" s="66" t="str">
        <f aca="false">CONCATENATE('Vstupní data'!F542,'Vstupní data'!G542,'Vstupní data'!H542,'Vstupní data'!I542)</f>
        <v/>
      </c>
      <c r="G542" s="66"/>
      <c r="H542" s="66" t="n">
        <f aca="false">'Vstupní data'!K542</f>
        <v>0</v>
      </c>
      <c r="I542" s="66" t="n">
        <f aca="false">'Vstupní data'!L542</f>
        <v>0</v>
      </c>
      <c r="J542" s="66" t="n">
        <f aca="false">'Vstupní data'!K542*'Vstupní data'!M542/100</f>
        <v>0</v>
      </c>
      <c r="L542" s="66" t="n">
        <f aca="false">IF('Vstupní data'!N542="prostokořenný",0,IF('Vstupní data'!N542="krytokořenný","k",IF('Vstupní data'!N542="poloodrostky nebo odrostky, prostokořenné i krytokořenné","po",0)))</f>
        <v>0</v>
      </c>
      <c r="N542" s="66"/>
      <c r="O542" s="66" t="n">
        <f aca="false">'Vstupní data'!O542</f>
        <v>0</v>
      </c>
      <c r="P542" s="66" t="n">
        <f aca="false">IF(O542&gt;0,VLOOKUP(CONCATENATE(VLOOKUP(I542,'Pril3-drev'!$H$5:$K$83,4,0),"-",'Vstupní data'!R542),K2!$C$15:$D$23,2,0),0)</f>
        <v>0</v>
      </c>
      <c r="Q542" s="66" t="n">
        <f aca="false">IF(O542&gt;0,VLOOKUP(I542,'Pril3-drev'!$H$5:$I$83,2,0),0)</f>
        <v>0</v>
      </c>
      <c r="R542" s="66" t="n">
        <f aca="false">IF(Q542&gt;0,VLOOKUP(Q542,'Pril6-okus'!$A$5:$B$17,2,0),0)</f>
        <v>0</v>
      </c>
      <c r="S542" s="66" t="n">
        <f aca="false">IF(O542&gt;0,VLOOKUP(I542,'Pril3-drev'!$H$5:$J$83,3,0),0)</f>
        <v>0</v>
      </c>
      <c r="T542" s="66" t="str">
        <f aca="false">IF(O542&gt;0,IF(L542="k",0.9*VLOOKUP(S542,'ha-pocty-vyhl'!$A$5:$B$20,2,0),IF(L542="po",0.8*VLOOKUP(S542,'ha-pocty-vyhl'!$A$5:$B$20,2,0),VLOOKUP(S542,'ha-pocty-vyhl'!$A$5:$B$20,2,0))),"")</f>
        <v/>
      </c>
      <c r="U542" s="66" t="n">
        <f aca="false">'Vstupní data'!P542</f>
        <v>0</v>
      </c>
      <c r="V542" s="66" t="n">
        <f aca="false">IF(O542&gt;0,1.3*T542*1000*Z542/10000,0)</f>
        <v>0</v>
      </c>
      <c r="W542" s="66" t="n">
        <f aca="false">IF(O542&gt;0,1.3*T542*1000*Z542/10000,0)</f>
        <v>0</v>
      </c>
      <c r="X542" s="66" t="n">
        <f aca="false">IF(O542&gt;0,IF(O542&gt;V542,V542,O542),0)</f>
        <v>0</v>
      </c>
      <c r="Y542" s="66" t="n">
        <f aca="false">IF(O542&gt;0,IF(IF(U542&gt;W542,W542,U542)&lt;X542,W542,IF(U542&gt;W542,W542,U542)),0)</f>
        <v>0</v>
      </c>
      <c r="Z542" s="66" t="n">
        <f aca="false">IF(O542&gt;0,IF(J542&gt;0,J542,K542*H542/100),0)</f>
        <v>0</v>
      </c>
      <c r="AA542" s="67" t="n">
        <f aca="false">IF(O542&gt;0,CEILING(R542*P542*X542/Y542*Z542,1),0)</f>
        <v>0</v>
      </c>
      <c r="AB542" s="68" t="n">
        <f aca="false">IF(O542&gt;0,AA542/O542,0)</f>
        <v>0</v>
      </c>
      <c r="AC542" s="66" t="n">
        <f aca="false">'Vstupní data'!W542</f>
        <v>0</v>
      </c>
      <c r="AI542" s="66" t="str">
        <f aca="false">IF(OR('Vstupní data'!T542&gt;0,'Vstupní data'!U542&gt;0),VLOOKUP(I542,'Pril3-drev'!$H$5:$J$83,3,0),"")</f>
        <v/>
      </c>
      <c r="AJ542" s="66" t="n">
        <f aca="false">IF('Vstupní data'!V542="prostokořenný",0,IF('Vstupní data'!V542="krytokořenný","k",IF('Vstupní data'!V542="poloodrostky nebo odrostky, prostokořenné i krytokořenné","po",0)))</f>
        <v>0</v>
      </c>
      <c r="AK542" s="66" t="n">
        <f aca="false">IF(OR('Vstupní data'!T542&gt;0,'Vstupní data'!U542&gt;0),IF(AJ542="k",0.9*VLOOKUP(AI542,'ha-pocty-vyhl'!$A$5:$B$20,2,0),IF(AJ542="po",0.8*VLOOKUP(AI542,'ha-pocty-vyhl'!$A$5:$B$20,2,0),VLOOKUP(AI542,'ha-pocty-vyhl'!$A$5:$B$20,2,0))),0)</f>
        <v>0</v>
      </c>
      <c r="AL542" s="66" t="n">
        <f aca="false">IF(OR('Vstupní data'!T542&gt;0,'Vstupní data'!U542&gt;0),'Vstupní data'!K542*'Vstupní data'!M542/100,0)</f>
        <v>0</v>
      </c>
      <c r="AM542" s="66" t="n">
        <f aca="false">IF(OR('Vstupní data'!T542&gt;0,'Vstupní data'!U542&gt;0),IF('Vstupní data'!T542&gt;0,'Vstupní data'!T542,ROUND(10*'Vstupní data'!U542/AK542,0)),0)</f>
        <v>0</v>
      </c>
      <c r="AN542" s="69" t="n">
        <f aca="false">IF('Vstupní data'!T542&gt;0,   IF('Vstupní data'!T542&lt;=AL542,'Vstupní data'!T542,AL542),   IF(AM542&lt;AL542,AM542,AL542))</f>
        <v>0</v>
      </c>
      <c r="AO542" s="69" t="n">
        <f aca="false">'Vstupní data'!X542</f>
        <v>0</v>
      </c>
      <c r="AP542" s="66" t="n">
        <f aca="false">IF(OR('Vstupní data'!T542&gt;0,'Vstupní data'!U542&gt;0),IF(I542&lt;&gt;0,VLOOKUP(I542,'Pril3-drev'!$H$5:$I$83,2,0),0),0)</f>
        <v>0</v>
      </c>
      <c r="AQ542" s="66" t="n">
        <f aca="false">'Vstupní data'!Y542</f>
        <v>0</v>
      </c>
      <c r="AR542" s="66" t="str">
        <f aca="false">IF(AC542&gt;5,   IF('Vstupní data'!Y542&gt;0,   VLOOKUP(VLOOKUP(CONCATENATE(VLOOKUP(I542,'Pril3-drev'!$H$4:$L$83,5,0),AC542),'Pril3-drev'!$Q$4:$R$2803,2,0),'AVB-BS'!$C$5:$S$29 ,LOOKUP(AQ542,'AVB-BS'!$D$3:$S$3,'AVB-BS'!$D$1:$S$1) ,0 )   ,   IF('Vstupní data'!Z542&gt;0,'Vstupní data'!Z542,0)) , "")</f>
        <v/>
      </c>
      <c r="AS542" s="70" t="str">
        <f aca="false">IF(AC542&gt;5,VLOOKUP(CONCATENATE(AP542,AR542),'Pril1-THLPa'!$H$6:$N$96,4,0),"")</f>
        <v/>
      </c>
      <c r="AT542" s="70" t="str">
        <f aca="false">IF(AC542&gt;5,VLOOKUP(CONCATENATE(AP542,AR542),'Pril1-THLPa'!$H$6:$N$96,5,0),"")</f>
        <v/>
      </c>
      <c r="AU542" s="70" t="str">
        <f aca="false">IF(AC542&gt;5,VLOOKUP(CONCATENATE(AP542,AR542),'Pril1-THLPa'!$H$6:$N$96,6,0),"")</f>
        <v/>
      </c>
      <c r="AV542" s="70" t="str">
        <f aca="false">IF(AC542&gt;5,VLOOKUP(CONCATENATE(AP542,AR542),'Pril1-THLPa'!$H$6:$N$96,7,0),"")</f>
        <v/>
      </c>
      <c r="AW542" s="70" t="str">
        <f aca="false">IF(AC542&gt;5,VLOOKUP(CONCATENATE(AP542,AR542),'Pril1-THLPa'!$H$6:$O$96,8,0),"")</f>
        <v/>
      </c>
      <c r="AX542" s="66" t="n">
        <f aca="false">IF(AC542&gt;0,IF(AND(AC542&gt;0,AC542&lt;=5),VLOOKUP(AP542,'Pril1-THLPa'!$A$6:$F$18,LOOKUP(AC542,'Pril1-THLPa'!$B$5:$F$5,'Pril1-THLPa'!$B$4:$F$4),0),AS542+AT542*(AC542-5)+AU542*POWER(AC542-5,2)+AV542*POWER(AC542-5,3)+AW542*POWER(AC542-5,4)),0)</f>
        <v>0</v>
      </c>
      <c r="AY542" s="71"/>
      <c r="AZ542" s="66" t="n">
        <f aca="false">'Vstupní data'!AA542</f>
        <v>0</v>
      </c>
      <c r="BA542" s="66" t="n">
        <f aca="false">IF(OR('Vstupní data'!T542&gt;0,'Vstupní data'!U542&gt;0),IF(AC542&lt;&gt;"",AX542*AO542/10*(100+AZ542)/100,0),0)</f>
        <v>0</v>
      </c>
      <c r="BB542" s="67" t="n">
        <f aca="false">IF(AC542&lt;&gt;"",ROUND(BA542*AN542,0),0)</f>
        <v>0</v>
      </c>
      <c r="BC542" s="68" t="str">
        <f aca="false">IF(AE542&gt;0,BB542/AE542,"")</f>
        <v/>
      </c>
      <c r="BD542" s="66" t="n">
        <f aca="false">'Vstupní data'!AE542</f>
        <v>0</v>
      </c>
      <c r="BF542" s="66" t="n">
        <f aca="false">'Vstupní data'!AC542</f>
        <v>0</v>
      </c>
      <c r="BH542" s="66" t="n">
        <f aca="false">'Vstupní data'!AD542</f>
        <v>0</v>
      </c>
      <c r="BI542" s="66" t="n">
        <f aca="false">'Vstupní data'!AF542</f>
        <v>0</v>
      </c>
      <c r="BJ542" s="69" t="n">
        <f aca="false">'Vstupní data'!AG542</f>
        <v>0</v>
      </c>
      <c r="BK542" s="69" t="n">
        <f aca="false">IF(BF542&lt;&gt;0,VLOOKUP(I542,'Pril3-drev'!$H$5:$I$83,2,0),0)</f>
        <v>0</v>
      </c>
      <c r="BL542" s="69" t="n">
        <f aca="false">IF(BF542&lt;&gt;0,VLOOKUP(BK542,'Pril3-drev'!$A$5:$C$17,3,0),0)</f>
        <v>0</v>
      </c>
      <c r="BM542" s="69" t="n">
        <f aca="false">'Vstupní data'!AH542</f>
        <v>0</v>
      </c>
      <c r="BN542" s="69" t="n">
        <f aca="false">IF('Vstupní data'!AH542&gt;0,   VLOOKUP(VLOOKUP(CONCATENATE(VLOOKUP(I542,'Pril3-drev'!$H$4:$L$83,5,0),BD542),'Pril3-drev'!$Q$4:$R$2803,2,0),'AVB-BS'!$C$5:$S$29 ,LOOKUP(BM542,'AVB-BS'!$D$3:$S$3,'AVB-BS'!$D$1:$S$1) ,0 )   ,   IF('Vstupní data'!AI542&gt;0,'Vstupní data'!AI542,0))</f>
        <v>0</v>
      </c>
      <c r="BO542" s="69" t="str">
        <f aca="false">IF(BX542&gt;5,VLOOKUP(CONCATENATE(BK542,BN542),'Pril1-THLPa'!$H$6:$N$96,4,0),"")</f>
        <v/>
      </c>
      <c r="BP542" s="69" t="str">
        <f aca="false">IF(BX542&gt;5,VLOOKUP(CONCATENATE(BK542,BN542),'Pril1-THLPa'!$H$6:$N$96,5,0),"")</f>
        <v/>
      </c>
      <c r="BQ542" s="69" t="str">
        <f aca="false">IF(BX542&gt;5,VLOOKUP(CONCATENATE(BK542,BN542),'Pril1-THLPa'!$H$6:$N$96,6,0),"")</f>
        <v/>
      </c>
      <c r="BR542" s="69" t="str">
        <f aca="false">IF(BX542&gt;5,VLOOKUP(CONCATENATE(BK542,BN542),'Pril1-THLPa'!$H$6:$N$96,7,0),"")</f>
        <v/>
      </c>
      <c r="BS542" s="69" t="str">
        <f aca="false">IF(BX542&gt;5,VLOOKUP(CONCATENATE(BK542,BN542),'Pril1-THLPa'!$H$6:$O$96,8,0),"")</f>
        <v/>
      </c>
      <c r="BT542" s="69" t="str">
        <f aca="false">IF(BF542&gt;0, IF(BK542="smrk",  VLOOKUP(VLOOKUP(BD542,'Pril9-K3'!$L$8:$M$207,2,0),'Pril9-K3'!$A$8:$J$16,LOOKUP(BN542,'Pril9-K3'!$A$7:$J$7,'Pril9-K3'!$A$5:$J$5),0), IF(AND(BK542&lt;&gt;"smrk",'Vstupní data'!AK542&lt;&gt;""),'Vstupní data'!AK542,   VLOOKUP(VLOOKUP(BD542,'Pril9-K3'!$L$8:$M$207,2,0),'Pril9-K3'!$A$8:$J$16,LOOKUP(BN542,'Pril9-K3'!$A$7:$J$7,'Pril9-K3'!$A$5:$J$5),0)   )),   "")</f>
        <v/>
      </c>
      <c r="BV542" s="69" t="n">
        <f aca="false">'Vstupní data'!AJ542</f>
        <v>0</v>
      </c>
      <c r="BW542" s="69" t="n">
        <f aca="false">IF(BF542&gt;0,IF(J542&gt;0,J542,K542*H542/100),0)</f>
        <v>0</v>
      </c>
      <c r="BX542" s="69" t="n">
        <f aca="false">IF(BF542&gt;0,IF(BJ542&gt;BL542,BL542,BJ542),0)</f>
        <v>0</v>
      </c>
      <c r="BY542" s="69" t="n">
        <f aca="false">IF(BD542=0,0,IF(AND(BX542&gt;0,BX542&lt;=5),  IF(AND(BX542&gt;0,BX542&lt;=5),VLOOKUP(BK542,'Pril1-THLPa'!$A$6:$F$18,IF(AND(BX542&gt;0,BX542&lt;=5),LOOKUP(BX542,'Pril1-THLPa'!$B$5:$F$5,'Pril1-THLPa'!$B$4:$F$4),""),0),""),  IF(BX542&gt;5,BO542+BP542*(BX542-5)+BQ542*POWER(BX542-5,2)+BR542*POWER(BX542-5,3)+BS542*POWER(BX542-5,4),"")))</f>
        <v>0</v>
      </c>
      <c r="BZ542" s="69" t="n">
        <f aca="false">IF(BY542&gt;0,BY542*BI542/10*BW542*(100+BV542)/100,0)</f>
        <v>0</v>
      </c>
      <c r="CA542" s="69" t="n">
        <f aca="false">IF(BD542&gt;0,BX542-IF(BD542&gt;BX542,BX542,BD542),0)</f>
        <v>0</v>
      </c>
      <c r="CB542" s="69" t="n">
        <f aca="false">POWER(1.01,CA542)</f>
        <v>1</v>
      </c>
      <c r="CC542" s="69" t="n">
        <f aca="false">IF(BF542&gt;0,IF(BF542&gt;BH542,1,BF542/BH542),0)</f>
        <v>0</v>
      </c>
      <c r="CD542" s="72" t="n">
        <f aca="false">IF(BD542=0,0,IF(BF542&gt;0,ROUND(IF(CB542&lt;&gt;0,BZ542*BT542*1/CB542*CC542,0),0),0))</f>
        <v>0</v>
      </c>
      <c r="CE542" s="73" t="str">
        <f aca="false">IF(BF542&gt;0,IF(BF542&gt;BH542,CD542/BF542,CD542/BH542),"")</f>
        <v/>
      </c>
      <c r="CF542" s="69" t="n">
        <f aca="false">'Vstupní data'!AM542</f>
        <v>0</v>
      </c>
      <c r="CG542" s="69" t="n">
        <f aca="false">'Vstupní data'!AN542</f>
        <v>0</v>
      </c>
      <c r="CH542" s="69" t="n">
        <f aca="false">'Vstupní data'!AO542</f>
        <v>0</v>
      </c>
      <c r="CI542" s="69" t="n">
        <f aca="false">'Vstupní data'!AP542</f>
        <v>0</v>
      </c>
      <c r="CJ542" s="72" t="n">
        <f aca="false">ROUND(CH542*CI542,0)</f>
        <v>0</v>
      </c>
      <c r="CK542" s="74" t="str">
        <f aca="false">IF(OR(AA542&gt;0,BB542&gt;0,CD542&gt;0,CJ542&gt;0),AA542+BB542+CD542+CJ542,"")</f>
        <v/>
      </c>
    </row>
    <row r="543" customFormat="false" ht="12.8" hidden="false" customHeight="false" outlineLevel="0" collapsed="false">
      <c r="A543" s="66" t="n">
        <f aca="false">'Vstupní data'!A543</f>
        <v>0</v>
      </c>
      <c r="F543" s="66" t="str">
        <f aca="false">CONCATENATE('Vstupní data'!F543,'Vstupní data'!G543,'Vstupní data'!H543,'Vstupní data'!I543)</f>
        <v/>
      </c>
      <c r="G543" s="66"/>
      <c r="H543" s="66" t="n">
        <f aca="false">'Vstupní data'!K543</f>
        <v>0</v>
      </c>
      <c r="I543" s="66" t="n">
        <f aca="false">'Vstupní data'!L543</f>
        <v>0</v>
      </c>
      <c r="J543" s="66" t="n">
        <f aca="false">'Vstupní data'!K543*'Vstupní data'!M543/100</f>
        <v>0</v>
      </c>
      <c r="L543" s="66" t="n">
        <f aca="false">IF('Vstupní data'!N543="prostokořenný",0,IF('Vstupní data'!N543="krytokořenný","k",IF('Vstupní data'!N543="poloodrostky nebo odrostky, prostokořenné i krytokořenné","po",0)))</f>
        <v>0</v>
      </c>
      <c r="N543" s="66"/>
      <c r="O543" s="66" t="n">
        <f aca="false">'Vstupní data'!O543</f>
        <v>0</v>
      </c>
      <c r="P543" s="66" t="n">
        <f aca="false">IF(O543&gt;0,VLOOKUP(CONCATENATE(VLOOKUP(I543,'Pril3-drev'!$H$5:$K$83,4,0),"-",'Vstupní data'!R543),K2!$C$15:$D$23,2,0),0)</f>
        <v>0</v>
      </c>
      <c r="Q543" s="66" t="n">
        <f aca="false">IF(O543&gt;0,VLOOKUP(I543,'Pril3-drev'!$H$5:$I$83,2,0),0)</f>
        <v>0</v>
      </c>
      <c r="R543" s="66" t="n">
        <f aca="false">IF(Q543&gt;0,VLOOKUP(Q543,'Pril6-okus'!$A$5:$B$17,2,0),0)</f>
        <v>0</v>
      </c>
      <c r="S543" s="66" t="n">
        <f aca="false">IF(O543&gt;0,VLOOKUP(I543,'Pril3-drev'!$H$5:$J$83,3,0),0)</f>
        <v>0</v>
      </c>
      <c r="T543" s="66" t="str">
        <f aca="false">IF(O543&gt;0,IF(L543="k",0.9*VLOOKUP(S543,'ha-pocty-vyhl'!$A$5:$B$20,2,0),IF(L543="po",0.8*VLOOKUP(S543,'ha-pocty-vyhl'!$A$5:$B$20,2,0),VLOOKUP(S543,'ha-pocty-vyhl'!$A$5:$B$20,2,0))),"")</f>
        <v/>
      </c>
      <c r="U543" s="66" t="n">
        <f aca="false">'Vstupní data'!P543</f>
        <v>0</v>
      </c>
      <c r="V543" s="66" t="n">
        <f aca="false">IF(O543&gt;0,1.3*T543*1000*Z543/10000,0)</f>
        <v>0</v>
      </c>
      <c r="W543" s="66" t="n">
        <f aca="false">IF(O543&gt;0,1.3*T543*1000*Z543/10000,0)</f>
        <v>0</v>
      </c>
      <c r="X543" s="66" t="n">
        <f aca="false">IF(O543&gt;0,IF(O543&gt;V543,V543,O543),0)</f>
        <v>0</v>
      </c>
      <c r="Y543" s="66" t="n">
        <f aca="false">IF(O543&gt;0,IF(IF(U543&gt;W543,W543,U543)&lt;X543,W543,IF(U543&gt;W543,W543,U543)),0)</f>
        <v>0</v>
      </c>
      <c r="Z543" s="66" t="n">
        <f aca="false">IF(O543&gt;0,IF(J543&gt;0,J543,K543*H543/100),0)</f>
        <v>0</v>
      </c>
      <c r="AA543" s="67" t="n">
        <f aca="false">IF(O543&gt;0,CEILING(R543*P543*X543/Y543*Z543,1),0)</f>
        <v>0</v>
      </c>
      <c r="AB543" s="68" t="n">
        <f aca="false">IF(O543&gt;0,AA543/O543,0)</f>
        <v>0</v>
      </c>
      <c r="AC543" s="66" t="n">
        <f aca="false">'Vstupní data'!W543</f>
        <v>0</v>
      </c>
      <c r="AI543" s="66" t="str">
        <f aca="false">IF(OR('Vstupní data'!T543&gt;0,'Vstupní data'!U543&gt;0),VLOOKUP(I543,'Pril3-drev'!$H$5:$J$83,3,0),"")</f>
        <v/>
      </c>
      <c r="AJ543" s="66" t="n">
        <f aca="false">IF('Vstupní data'!V543="prostokořenný",0,IF('Vstupní data'!V543="krytokořenný","k",IF('Vstupní data'!V543="poloodrostky nebo odrostky, prostokořenné i krytokořenné","po",0)))</f>
        <v>0</v>
      </c>
      <c r="AK543" s="66" t="n">
        <f aca="false">IF(OR('Vstupní data'!T543&gt;0,'Vstupní data'!U543&gt;0),IF(AJ543="k",0.9*VLOOKUP(AI543,'ha-pocty-vyhl'!$A$5:$B$20,2,0),IF(AJ543="po",0.8*VLOOKUP(AI543,'ha-pocty-vyhl'!$A$5:$B$20,2,0),VLOOKUP(AI543,'ha-pocty-vyhl'!$A$5:$B$20,2,0))),0)</f>
        <v>0</v>
      </c>
      <c r="AL543" s="66" t="n">
        <f aca="false">IF(OR('Vstupní data'!T543&gt;0,'Vstupní data'!U543&gt;0),'Vstupní data'!K543*'Vstupní data'!M543/100,0)</f>
        <v>0</v>
      </c>
      <c r="AM543" s="66" t="n">
        <f aca="false">IF(OR('Vstupní data'!T543&gt;0,'Vstupní data'!U543&gt;0),IF('Vstupní data'!T543&gt;0,'Vstupní data'!T543,ROUND(10*'Vstupní data'!U543/AK543,0)),0)</f>
        <v>0</v>
      </c>
      <c r="AN543" s="69" t="n">
        <f aca="false">IF('Vstupní data'!T543&gt;0,   IF('Vstupní data'!T543&lt;=AL543,'Vstupní data'!T543,AL543),   IF(AM543&lt;AL543,AM543,AL543))</f>
        <v>0</v>
      </c>
      <c r="AO543" s="69" t="n">
        <f aca="false">'Vstupní data'!X543</f>
        <v>0</v>
      </c>
      <c r="AP543" s="66" t="n">
        <f aca="false">IF(OR('Vstupní data'!T543&gt;0,'Vstupní data'!U543&gt;0),IF(I543&lt;&gt;0,VLOOKUP(I543,'Pril3-drev'!$H$5:$I$83,2,0),0),0)</f>
        <v>0</v>
      </c>
      <c r="AQ543" s="66" t="n">
        <f aca="false">'Vstupní data'!Y543</f>
        <v>0</v>
      </c>
      <c r="AR543" s="66" t="str">
        <f aca="false">IF(AC543&gt;5,   IF('Vstupní data'!Y543&gt;0,   VLOOKUP(VLOOKUP(CONCATENATE(VLOOKUP(I543,'Pril3-drev'!$H$4:$L$83,5,0),AC543),'Pril3-drev'!$Q$4:$R$2803,2,0),'AVB-BS'!$C$5:$S$29 ,LOOKUP(AQ543,'AVB-BS'!$D$3:$S$3,'AVB-BS'!$D$1:$S$1) ,0 )   ,   IF('Vstupní data'!Z543&gt;0,'Vstupní data'!Z543,0)) , "")</f>
        <v/>
      </c>
      <c r="AS543" s="70" t="str">
        <f aca="false">IF(AC543&gt;5,VLOOKUP(CONCATENATE(AP543,AR543),'Pril1-THLPa'!$H$6:$N$96,4,0),"")</f>
        <v/>
      </c>
      <c r="AT543" s="70" t="str">
        <f aca="false">IF(AC543&gt;5,VLOOKUP(CONCATENATE(AP543,AR543),'Pril1-THLPa'!$H$6:$N$96,5,0),"")</f>
        <v/>
      </c>
      <c r="AU543" s="70" t="str">
        <f aca="false">IF(AC543&gt;5,VLOOKUP(CONCATENATE(AP543,AR543),'Pril1-THLPa'!$H$6:$N$96,6,0),"")</f>
        <v/>
      </c>
      <c r="AV543" s="70" t="str">
        <f aca="false">IF(AC543&gt;5,VLOOKUP(CONCATENATE(AP543,AR543),'Pril1-THLPa'!$H$6:$N$96,7,0),"")</f>
        <v/>
      </c>
      <c r="AW543" s="70" t="str">
        <f aca="false">IF(AC543&gt;5,VLOOKUP(CONCATENATE(AP543,AR543),'Pril1-THLPa'!$H$6:$O$96,8,0),"")</f>
        <v/>
      </c>
      <c r="AX543" s="66" t="n">
        <f aca="false">IF(AC543&gt;0,IF(AND(AC543&gt;0,AC543&lt;=5),VLOOKUP(AP543,'Pril1-THLPa'!$A$6:$F$18,LOOKUP(AC543,'Pril1-THLPa'!$B$5:$F$5,'Pril1-THLPa'!$B$4:$F$4),0),AS543+AT543*(AC543-5)+AU543*POWER(AC543-5,2)+AV543*POWER(AC543-5,3)+AW543*POWER(AC543-5,4)),0)</f>
        <v>0</v>
      </c>
      <c r="AY543" s="71"/>
      <c r="AZ543" s="66" t="n">
        <f aca="false">'Vstupní data'!AA543</f>
        <v>0</v>
      </c>
      <c r="BA543" s="66" t="n">
        <f aca="false">IF(OR('Vstupní data'!T543&gt;0,'Vstupní data'!U543&gt;0),IF(AC543&lt;&gt;"",AX543*AO543/10*(100+AZ543)/100,0),0)</f>
        <v>0</v>
      </c>
      <c r="BB543" s="67" t="n">
        <f aca="false">IF(AC543&lt;&gt;"",ROUND(BA543*AN543,0),0)</f>
        <v>0</v>
      </c>
      <c r="BC543" s="68" t="str">
        <f aca="false">IF(AE543&gt;0,BB543/AE543,"")</f>
        <v/>
      </c>
      <c r="BD543" s="66" t="n">
        <f aca="false">'Vstupní data'!AE543</f>
        <v>0</v>
      </c>
      <c r="BF543" s="66" t="n">
        <f aca="false">'Vstupní data'!AC543</f>
        <v>0</v>
      </c>
      <c r="BH543" s="66" t="n">
        <f aca="false">'Vstupní data'!AD543</f>
        <v>0</v>
      </c>
      <c r="BI543" s="66" t="n">
        <f aca="false">'Vstupní data'!AF543</f>
        <v>0</v>
      </c>
      <c r="BJ543" s="69" t="n">
        <f aca="false">'Vstupní data'!AG543</f>
        <v>0</v>
      </c>
      <c r="BK543" s="69" t="n">
        <f aca="false">IF(BF543&lt;&gt;0,VLOOKUP(I543,'Pril3-drev'!$H$5:$I$83,2,0),0)</f>
        <v>0</v>
      </c>
      <c r="BL543" s="69" t="n">
        <f aca="false">IF(BF543&lt;&gt;0,VLOOKUP(BK543,'Pril3-drev'!$A$5:$C$17,3,0),0)</f>
        <v>0</v>
      </c>
      <c r="BM543" s="69" t="n">
        <f aca="false">'Vstupní data'!AH543</f>
        <v>0</v>
      </c>
      <c r="BN543" s="69" t="n">
        <f aca="false">IF('Vstupní data'!AH543&gt;0,   VLOOKUP(VLOOKUP(CONCATENATE(VLOOKUP(I543,'Pril3-drev'!$H$4:$L$83,5,0),BD543),'Pril3-drev'!$Q$4:$R$2803,2,0),'AVB-BS'!$C$5:$S$29 ,LOOKUP(BM543,'AVB-BS'!$D$3:$S$3,'AVB-BS'!$D$1:$S$1) ,0 )   ,   IF('Vstupní data'!AI543&gt;0,'Vstupní data'!AI543,0))</f>
        <v>0</v>
      </c>
      <c r="BO543" s="69" t="str">
        <f aca="false">IF(BX543&gt;5,VLOOKUP(CONCATENATE(BK543,BN543),'Pril1-THLPa'!$H$6:$N$96,4,0),"")</f>
        <v/>
      </c>
      <c r="BP543" s="69" t="str">
        <f aca="false">IF(BX543&gt;5,VLOOKUP(CONCATENATE(BK543,BN543),'Pril1-THLPa'!$H$6:$N$96,5,0),"")</f>
        <v/>
      </c>
      <c r="BQ543" s="69" t="str">
        <f aca="false">IF(BX543&gt;5,VLOOKUP(CONCATENATE(BK543,BN543),'Pril1-THLPa'!$H$6:$N$96,6,0),"")</f>
        <v/>
      </c>
      <c r="BR543" s="69" t="str">
        <f aca="false">IF(BX543&gt;5,VLOOKUP(CONCATENATE(BK543,BN543),'Pril1-THLPa'!$H$6:$N$96,7,0),"")</f>
        <v/>
      </c>
      <c r="BS543" s="69" t="str">
        <f aca="false">IF(BX543&gt;5,VLOOKUP(CONCATENATE(BK543,BN543),'Pril1-THLPa'!$H$6:$O$96,8,0),"")</f>
        <v/>
      </c>
      <c r="BT543" s="69" t="str">
        <f aca="false">IF(BF543&gt;0, IF(BK543="smrk",  VLOOKUP(VLOOKUP(BD543,'Pril9-K3'!$L$8:$M$207,2,0),'Pril9-K3'!$A$8:$J$16,LOOKUP(BN543,'Pril9-K3'!$A$7:$J$7,'Pril9-K3'!$A$5:$J$5),0), IF(AND(BK543&lt;&gt;"smrk",'Vstupní data'!AK543&lt;&gt;""),'Vstupní data'!AK543,   VLOOKUP(VLOOKUP(BD543,'Pril9-K3'!$L$8:$M$207,2,0),'Pril9-K3'!$A$8:$J$16,LOOKUP(BN543,'Pril9-K3'!$A$7:$J$7,'Pril9-K3'!$A$5:$J$5),0)   )),   "")</f>
        <v/>
      </c>
      <c r="BV543" s="69" t="n">
        <f aca="false">'Vstupní data'!AJ543</f>
        <v>0</v>
      </c>
      <c r="BW543" s="69" t="n">
        <f aca="false">IF(BF543&gt;0,IF(J543&gt;0,J543,K543*H543/100),0)</f>
        <v>0</v>
      </c>
      <c r="BX543" s="69" t="n">
        <f aca="false">IF(BF543&gt;0,IF(BJ543&gt;BL543,BL543,BJ543),0)</f>
        <v>0</v>
      </c>
      <c r="BY543" s="69" t="n">
        <f aca="false">IF(BD543=0,0,IF(AND(BX543&gt;0,BX543&lt;=5),  IF(AND(BX543&gt;0,BX543&lt;=5),VLOOKUP(BK543,'Pril1-THLPa'!$A$6:$F$18,IF(AND(BX543&gt;0,BX543&lt;=5),LOOKUP(BX543,'Pril1-THLPa'!$B$5:$F$5,'Pril1-THLPa'!$B$4:$F$4),""),0),""),  IF(BX543&gt;5,BO543+BP543*(BX543-5)+BQ543*POWER(BX543-5,2)+BR543*POWER(BX543-5,3)+BS543*POWER(BX543-5,4),"")))</f>
        <v>0</v>
      </c>
      <c r="BZ543" s="69" t="n">
        <f aca="false">IF(BY543&gt;0,BY543*BI543/10*BW543*(100+BV543)/100,0)</f>
        <v>0</v>
      </c>
      <c r="CA543" s="69" t="n">
        <f aca="false">IF(BD543&gt;0,BX543-IF(BD543&gt;BX543,BX543,BD543),0)</f>
        <v>0</v>
      </c>
      <c r="CB543" s="69" t="n">
        <f aca="false">POWER(1.01,CA543)</f>
        <v>1</v>
      </c>
      <c r="CC543" s="69" t="n">
        <f aca="false">IF(BF543&gt;0,IF(BF543&gt;BH543,1,BF543/BH543),0)</f>
        <v>0</v>
      </c>
      <c r="CD543" s="72" t="n">
        <f aca="false">IF(BD543=0,0,IF(BF543&gt;0,ROUND(IF(CB543&lt;&gt;0,BZ543*BT543*1/CB543*CC543,0),0),0))</f>
        <v>0</v>
      </c>
      <c r="CE543" s="73" t="str">
        <f aca="false">IF(BF543&gt;0,IF(BF543&gt;BH543,CD543/BF543,CD543/BH543),"")</f>
        <v/>
      </c>
      <c r="CF543" s="69" t="n">
        <f aca="false">'Vstupní data'!AM543</f>
        <v>0</v>
      </c>
      <c r="CG543" s="69" t="n">
        <f aca="false">'Vstupní data'!AN543</f>
        <v>0</v>
      </c>
      <c r="CH543" s="69" t="n">
        <f aca="false">'Vstupní data'!AO543</f>
        <v>0</v>
      </c>
      <c r="CI543" s="69" t="n">
        <f aca="false">'Vstupní data'!AP543</f>
        <v>0</v>
      </c>
      <c r="CJ543" s="72" t="n">
        <f aca="false">ROUND(CH543*CI543,0)</f>
        <v>0</v>
      </c>
      <c r="CK543" s="74" t="str">
        <f aca="false">IF(OR(AA543&gt;0,BB543&gt;0,CD543&gt;0,CJ543&gt;0),AA543+BB543+CD543+CJ543,"")</f>
        <v/>
      </c>
    </row>
    <row r="544" customFormat="false" ht="12.8" hidden="false" customHeight="false" outlineLevel="0" collapsed="false">
      <c r="A544" s="66" t="n">
        <f aca="false">'Vstupní data'!A544</f>
        <v>0</v>
      </c>
      <c r="F544" s="66" t="str">
        <f aca="false">CONCATENATE('Vstupní data'!F544,'Vstupní data'!G544,'Vstupní data'!H544,'Vstupní data'!I544)</f>
        <v/>
      </c>
      <c r="G544" s="66"/>
      <c r="H544" s="66" t="n">
        <f aca="false">'Vstupní data'!K544</f>
        <v>0</v>
      </c>
      <c r="I544" s="66" t="n">
        <f aca="false">'Vstupní data'!L544</f>
        <v>0</v>
      </c>
      <c r="J544" s="66" t="n">
        <f aca="false">'Vstupní data'!K544*'Vstupní data'!M544/100</f>
        <v>0</v>
      </c>
      <c r="L544" s="66" t="n">
        <f aca="false">IF('Vstupní data'!N544="prostokořenný",0,IF('Vstupní data'!N544="krytokořenný","k",IF('Vstupní data'!N544="poloodrostky nebo odrostky, prostokořenné i krytokořenné","po",0)))</f>
        <v>0</v>
      </c>
      <c r="N544" s="66"/>
      <c r="O544" s="66" t="n">
        <f aca="false">'Vstupní data'!O544</f>
        <v>0</v>
      </c>
      <c r="P544" s="66" t="n">
        <f aca="false">IF(O544&gt;0,VLOOKUP(CONCATENATE(VLOOKUP(I544,'Pril3-drev'!$H$5:$K$83,4,0),"-",'Vstupní data'!R544),K2!$C$15:$D$23,2,0),0)</f>
        <v>0</v>
      </c>
      <c r="Q544" s="66" t="n">
        <f aca="false">IF(O544&gt;0,VLOOKUP(I544,'Pril3-drev'!$H$5:$I$83,2,0),0)</f>
        <v>0</v>
      </c>
      <c r="R544" s="66" t="n">
        <f aca="false">IF(Q544&gt;0,VLOOKUP(Q544,'Pril6-okus'!$A$5:$B$17,2,0),0)</f>
        <v>0</v>
      </c>
      <c r="S544" s="66" t="n">
        <f aca="false">IF(O544&gt;0,VLOOKUP(I544,'Pril3-drev'!$H$5:$J$83,3,0),0)</f>
        <v>0</v>
      </c>
      <c r="T544" s="66" t="str">
        <f aca="false">IF(O544&gt;0,IF(L544="k",0.9*VLOOKUP(S544,'ha-pocty-vyhl'!$A$5:$B$20,2,0),IF(L544="po",0.8*VLOOKUP(S544,'ha-pocty-vyhl'!$A$5:$B$20,2,0),VLOOKUP(S544,'ha-pocty-vyhl'!$A$5:$B$20,2,0))),"")</f>
        <v/>
      </c>
      <c r="U544" s="66" t="n">
        <f aca="false">'Vstupní data'!P544</f>
        <v>0</v>
      </c>
      <c r="V544" s="66" t="n">
        <f aca="false">IF(O544&gt;0,1.3*T544*1000*Z544/10000,0)</f>
        <v>0</v>
      </c>
      <c r="W544" s="66" t="n">
        <f aca="false">IF(O544&gt;0,1.3*T544*1000*Z544/10000,0)</f>
        <v>0</v>
      </c>
      <c r="X544" s="66" t="n">
        <f aca="false">IF(O544&gt;0,IF(O544&gt;V544,V544,O544),0)</f>
        <v>0</v>
      </c>
      <c r="Y544" s="66" t="n">
        <f aca="false">IF(O544&gt;0,IF(IF(U544&gt;W544,W544,U544)&lt;X544,W544,IF(U544&gt;W544,W544,U544)),0)</f>
        <v>0</v>
      </c>
      <c r="Z544" s="66" t="n">
        <f aca="false">IF(O544&gt;0,IF(J544&gt;0,J544,K544*H544/100),0)</f>
        <v>0</v>
      </c>
      <c r="AA544" s="67" t="n">
        <f aca="false">IF(O544&gt;0,CEILING(R544*P544*X544/Y544*Z544,1),0)</f>
        <v>0</v>
      </c>
      <c r="AB544" s="68" t="n">
        <f aca="false">IF(O544&gt;0,AA544/O544,0)</f>
        <v>0</v>
      </c>
      <c r="AC544" s="66" t="n">
        <f aca="false">'Vstupní data'!W544</f>
        <v>0</v>
      </c>
      <c r="AI544" s="66" t="str">
        <f aca="false">IF(OR('Vstupní data'!T544&gt;0,'Vstupní data'!U544&gt;0),VLOOKUP(I544,'Pril3-drev'!$H$5:$J$83,3,0),"")</f>
        <v/>
      </c>
      <c r="AJ544" s="66" t="n">
        <f aca="false">IF('Vstupní data'!V544="prostokořenný",0,IF('Vstupní data'!V544="krytokořenný","k",IF('Vstupní data'!V544="poloodrostky nebo odrostky, prostokořenné i krytokořenné","po",0)))</f>
        <v>0</v>
      </c>
      <c r="AK544" s="66" t="n">
        <f aca="false">IF(OR('Vstupní data'!T544&gt;0,'Vstupní data'!U544&gt;0),IF(AJ544="k",0.9*VLOOKUP(AI544,'ha-pocty-vyhl'!$A$5:$B$20,2,0),IF(AJ544="po",0.8*VLOOKUP(AI544,'ha-pocty-vyhl'!$A$5:$B$20,2,0),VLOOKUP(AI544,'ha-pocty-vyhl'!$A$5:$B$20,2,0))),0)</f>
        <v>0</v>
      </c>
      <c r="AL544" s="66" t="n">
        <f aca="false">IF(OR('Vstupní data'!T544&gt;0,'Vstupní data'!U544&gt;0),'Vstupní data'!K544*'Vstupní data'!M544/100,0)</f>
        <v>0</v>
      </c>
      <c r="AM544" s="66" t="n">
        <f aca="false">IF(OR('Vstupní data'!T544&gt;0,'Vstupní data'!U544&gt;0),IF('Vstupní data'!T544&gt;0,'Vstupní data'!T544,ROUND(10*'Vstupní data'!U544/AK544,0)),0)</f>
        <v>0</v>
      </c>
      <c r="AN544" s="69" t="n">
        <f aca="false">IF('Vstupní data'!T544&gt;0,   IF('Vstupní data'!T544&lt;=AL544,'Vstupní data'!T544,AL544),   IF(AM544&lt;AL544,AM544,AL544))</f>
        <v>0</v>
      </c>
      <c r="AO544" s="69" t="n">
        <f aca="false">'Vstupní data'!X544</f>
        <v>0</v>
      </c>
      <c r="AP544" s="66" t="n">
        <f aca="false">IF(OR('Vstupní data'!T544&gt;0,'Vstupní data'!U544&gt;0),IF(I544&lt;&gt;0,VLOOKUP(I544,'Pril3-drev'!$H$5:$I$83,2,0),0),0)</f>
        <v>0</v>
      </c>
      <c r="AQ544" s="66" t="n">
        <f aca="false">'Vstupní data'!Y544</f>
        <v>0</v>
      </c>
      <c r="AR544" s="66" t="str">
        <f aca="false">IF(AC544&gt;5,   IF('Vstupní data'!Y544&gt;0,   VLOOKUP(VLOOKUP(CONCATENATE(VLOOKUP(I544,'Pril3-drev'!$H$4:$L$83,5,0),AC544),'Pril3-drev'!$Q$4:$R$2803,2,0),'AVB-BS'!$C$5:$S$29 ,LOOKUP(AQ544,'AVB-BS'!$D$3:$S$3,'AVB-BS'!$D$1:$S$1) ,0 )   ,   IF('Vstupní data'!Z544&gt;0,'Vstupní data'!Z544,0)) , "")</f>
        <v/>
      </c>
      <c r="AS544" s="70" t="str">
        <f aca="false">IF(AC544&gt;5,VLOOKUP(CONCATENATE(AP544,AR544),'Pril1-THLPa'!$H$6:$N$96,4,0),"")</f>
        <v/>
      </c>
      <c r="AT544" s="70" t="str">
        <f aca="false">IF(AC544&gt;5,VLOOKUP(CONCATENATE(AP544,AR544),'Pril1-THLPa'!$H$6:$N$96,5,0),"")</f>
        <v/>
      </c>
      <c r="AU544" s="70" t="str">
        <f aca="false">IF(AC544&gt;5,VLOOKUP(CONCATENATE(AP544,AR544),'Pril1-THLPa'!$H$6:$N$96,6,0),"")</f>
        <v/>
      </c>
      <c r="AV544" s="70" t="str">
        <f aca="false">IF(AC544&gt;5,VLOOKUP(CONCATENATE(AP544,AR544),'Pril1-THLPa'!$H$6:$N$96,7,0),"")</f>
        <v/>
      </c>
      <c r="AW544" s="70" t="str">
        <f aca="false">IF(AC544&gt;5,VLOOKUP(CONCATENATE(AP544,AR544),'Pril1-THLPa'!$H$6:$O$96,8,0),"")</f>
        <v/>
      </c>
      <c r="AX544" s="66" t="n">
        <f aca="false">IF(AC544&gt;0,IF(AND(AC544&gt;0,AC544&lt;=5),VLOOKUP(AP544,'Pril1-THLPa'!$A$6:$F$18,LOOKUP(AC544,'Pril1-THLPa'!$B$5:$F$5,'Pril1-THLPa'!$B$4:$F$4),0),AS544+AT544*(AC544-5)+AU544*POWER(AC544-5,2)+AV544*POWER(AC544-5,3)+AW544*POWER(AC544-5,4)),0)</f>
        <v>0</v>
      </c>
      <c r="AY544" s="71"/>
      <c r="AZ544" s="66" t="n">
        <f aca="false">'Vstupní data'!AA544</f>
        <v>0</v>
      </c>
      <c r="BA544" s="66" t="n">
        <f aca="false">IF(OR('Vstupní data'!T544&gt;0,'Vstupní data'!U544&gt;0),IF(AC544&lt;&gt;"",AX544*AO544/10*(100+AZ544)/100,0),0)</f>
        <v>0</v>
      </c>
      <c r="BB544" s="67" t="n">
        <f aca="false">IF(AC544&lt;&gt;"",ROUND(BA544*AN544,0),0)</f>
        <v>0</v>
      </c>
      <c r="BC544" s="68" t="str">
        <f aca="false">IF(AE544&gt;0,BB544/AE544,"")</f>
        <v/>
      </c>
      <c r="BD544" s="66" t="n">
        <f aca="false">'Vstupní data'!AE544</f>
        <v>0</v>
      </c>
      <c r="BF544" s="66" t="n">
        <f aca="false">'Vstupní data'!AC544</f>
        <v>0</v>
      </c>
      <c r="BH544" s="66" t="n">
        <f aca="false">'Vstupní data'!AD544</f>
        <v>0</v>
      </c>
      <c r="BI544" s="66" t="n">
        <f aca="false">'Vstupní data'!AF544</f>
        <v>0</v>
      </c>
      <c r="BJ544" s="69" t="n">
        <f aca="false">'Vstupní data'!AG544</f>
        <v>0</v>
      </c>
      <c r="BK544" s="69" t="n">
        <f aca="false">IF(BF544&lt;&gt;0,VLOOKUP(I544,'Pril3-drev'!$H$5:$I$83,2,0),0)</f>
        <v>0</v>
      </c>
      <c r="BL544" s="69" t="n">
        <f aca="false">IF(BF544&lt;&gt;0,VLOOKUP(BK544,'Pril3-drev'!$A$5:$C$17,3,0),0)</f>
        <v>0</v>
      </c>
      <c r="BM544" s="69" t="n">
        <f aca="false">'Vstupní data'!AH544</f>
        <v>0</v>
      </c>
      <c r="BN544" s="69" t="n">
        <f aca="false">IF('Vstupní data'!AH544&gt;0,   VLOOKUP(VLOOKUP(CONCATENATE(VLOOKUP(I544,'Pril3-drev'!$H$4:$L$83,5,0),BD544),'Pril3-drev'!$Q$4:$R$2803,2,0),'AVB-BS'!$C$5:$S$29 ,LOOKUP(BM544,'AVB-BS'!$D$3:$S$3,'AVB-BS'!$D$1:$S$1) ,0 )   ,   IF('Vstupní data'!AI544&gt;0,'Vstupní data'!AI544,0))</f>
        <v>0</v>
      </c>
      <c r="BO544" s="69" t="str">
        <f aca="false">IF(BX544&gt;5,VLOOKUP(CONCATENATE(BK544,BN544),'Pril1-THLPa'!$H$6:$N$96,4,0),"")</f>
        <v/>
      </c>
      <c r="BP544" s="69" t="str">
        <f aca="false">IF(BX544&gt;5,VLOOKUP(CONCATENATE(BK544,BN544),'Pril1-THLPa'!$H$6:$N$96,5,0),"")</f>
        <v/>
      </c>
      <c r="BQ544" s="69" t="str">
        <f aca="false">IF(BX544&gt;5,VLOOKUP(CONCATENATE(BK544,BN544),'Pril1-THLPa'!$H$6:$N$96,6,0),"")</f>
        <v/>
      </c>
      <c r="BR544" s="69" t="str">
        <f aca="false">IF(BX544&gt;5,VLOOKUP(CONCATENATE(BK544,BN544),'Pril1-THLPa'!$H$6:$N$96,7,0),"")</f>
        <v/>
      </c>
      <c r="BS544" s="69" t="str">
        <f aca="false">IF(BX544&gt;5,VLOOKUP(CONCATENATE(BK544,BN544),'Pril1-THLPa'!$H$6:$O$96,8,0),"")</f>
        <v/>
      </c>
      <c r="BT544" s="69" t="str">
        <f aca="false">IF(BF544&gt;0, IF(BK544="smrk",  VLOOKUP(VLOOKUP(BD544,'Pril9-K3'!$L$8:$M$207,2,0),'Pril9-K3'!$A$8:$J$16,LOOKUP(BN544,'Pril9-K3'!$A$7:$J$7,'Pril9-K3'!$A$5:$J$5),0), IF(AND(BK544&lt;&gt;"smrk",'Vstupní data'!AK544&lt;&gt;""),'Vstupní data'!AK544,   VLOOKUP(VLOOKUP(BD544,'Pril9-K3'!$L$8:$M$207,2,0),'Pril9-K3'!$A$8:$J$16,LOOKUP(BN544,'Pril9-K3'!$A$7:$J$7,'Pril9-K3'!$A$5:$J$5),0)   )),   "")</f>
        <v/>
      </c>
      <c r="BV544" s="69" t="n">
        <f aca="false">'Vstupní data'!AJ544</f>
        <v>0</v>
      </c>
      <c r="BW544" s="69" t="n">
        <f aca="false">IF(BF544&gt;0,IF(J544&gt;0,J544,K544*H544/100),0)</f>
        <v>0</v>
      </c>
      <c r="BX544" s="69" t="n">
        <f aca="false">IF(BF544&gt;0,IF(BJ544&gt;BL544,BL544,BJ544),0)</f>
        <v>0</v>
      </c>
      <c r="BY544" s="69" t="n">
        <f aca="false">IF(BD544=0,0,IF(AND(BX544&gt;0,BX544&lt;=5),  IF(AND(BX544&gt;0,BX544&lt;=5),VLOOKUP(BK544,'Pril1-THLPa'!$A$6:$F$18,IF(AND(BX544&gt;0,BX544&lt;=5),LOOKUP(BX544,'Pril1-THLPa'!$B$5:$F$5,'Pril1-THLPa'!$B$4:$F$4),""),0),""),  IF(BX544&gt;5,BO544+BP544*(BX544-5)+BQ544*POWER(BX544-5,2)+BR544*POWER(BX544-5,3)+BS544*POWER(BX544-5,4),"")))</f>
        <v>0</v>
      </c>
      <c r="BZ544" s="69" t="n">
        <f aca="false">IF(BY544&gt;0,BY544*BI544/10*BW544*(100+BV544)/100,0)</f>
        <v>0</v>
      </c>
      <c r="CA544" s="69" t="n">
        <f aca="false">IF(BD544&gt;0,BX544-IF(BD544&gt;BX544,BX544,BD544),0)</f>
        <v>0</v>
      </c>
      <c r="CB544" s="69" t="n">
        <f aca="false">POWER(1.01,CA544)</f>
        <v>1</v>
      </c>
      <c r="CC544" s="69" t="n">
        <f aca="false">IF(BF544&gt;0,IF(BF544&gt;BH544,1,BF544/BH544),0)</f>
        <v>0</v>
      </c>
      <c r="CD544" s="72" t="n">
        <f aca="false">IF(BD544=0,0,IF(BF544&gt;0,ROUND(IF(CB544&lt;&gt;0,BZ544*BT544*1/CB544*CC544,0),0),0))</f>
        <v>0</v>
      </c>
      <c r="CE544" s="73" t="str">
        <f aca="false">IF(BF544&gt;0,IF(BF544&gt;BH544,CD544/BF544,CD544/BH544),"")</f>
        <v/>
      </c>
      <c r="CF544" s="69" t="n">
        <f aca="false">'Vstupní data'!AM544</f>
        <v>0</v>
      </c>
      <c r="CG544" s="69" t="n">
        <f aca="false">'Vstupní data'!AN544</f>
        <v>0</v>
      </c>
      <c r="CH544" s="69" t="n">
        <f aca="false">'Vstupní data'!AO544</f>
        <v>0</v>
      </c>
      <c r="CI544" s="69" t="n">
        <f aca="false">'Vstupní data'!AP544</f>
        <v>0</v>
      </c>
      <c r="CJ544" s="72" t="n">
        <f aca="false">ROUND(CH544*CI544,0)</f>
        <v>0</v>
      </c>
      <c r="CK544" s="74" t="str">
        <f aca="false">IF(OR(AA544&gt;0,BB544&gt;0,CD544&gt;0,CJ544&gt;0),AA544+BB544+CD544+CJ544,"")</f>
        <v/>
      </c>
    </row>
    <row r="545" customFormat="false" ht="12.8" hidden="false" customHeight="false" outlineLevel="0" collapsed="false">
      <c r="A545" s="66" t="n">
        <f aca="false">'Vstupní data'!A545</f>
        <v>0</v>
      </c>
      <c r="F545" s="66" t="str">
        <f aca="false">CONCATENATE('Vstupní data'!F545,'Vstupní data'!G545,'Vstupní data'!H545,'Vstupní data'!I545)</f>
        <v/>
      </c>
      <c r="G545" s="66"/>
      <c r="H545" s="66" t="n">
        <f aca="false">'Vstupní data'!K545</f>
        <v>0</v>
      </c>
      <c r="I545" s="66" t="n">
        <f aca="false">'Vstupní data'!L545</f>
        <v>0</v>
      </c>
      <c r="J545" s="66" t="n">
        <f aca="false">'Vstupní data'!K545*'Vstupní data'!M545/100</f>
        <v>0</v>
      </c>
      <c r="L545" s="66" t="n">
        <f aca="false">IF('Vstupní data'!N545="prostokořenný",0,IF('Vstupní data'!N545="krytokořenný","k",IF('Vstupní data'!N545="poloodrostky nebo odrostky, prostokořenné i krytokořenné","po",0)))</f>
        <v>0</v>
      </c>
      <c r="N545" s="66"/>
      <c r="O545" s="66" t="n">
        <f aca="false">'Vstupní data'!O545</f>
        <v>0</v>
      </c>
      <c r="P545" s="66" t="n">
        <f aca="false">IF(O545&gt;0,VLOOKUP(CONCATENATE(VLOOKUP(I545,'Pril3-drev'!$H$5:$K$83,4,0),"-",'Vstupní data'!R545),K2!$C$15:$D$23,2,0),0)</f>
        <v>0</v>
      </c>
      <c r="Q545" s="66" t="n">
        <f aca="false">IF(O545&gt;0,VLOOKUP(I545,'Pril3-drev'!$H$5:$I$83,2,0),0)</f>
        <v>0</v>
      </c>
      <c r="R545" s="66" t="n">
        <f aca="false">IF(Q545&gt;0,VLOOKUP(Q545,'Pril6-okus'!$A$5:$B$17,2,0),0)</f>
        <v>0</v>
      </c>
      <c r="S545" s="66" t="n">
        <f aca="false">IF(O545&gt;0,VLOOKUP(I545,'Pril3-drev'!$H$5:$J$83,3,0),0)</f>
        <v>0</v>
      </c>
      <c r="T545" s="66" t="str">
        <f aca="false">IF(O545&gt;0,IF(L545="k",0.9*VLOOKUP(S545,'ha-pocty-vyhl'!$A$5:$B$20,2,0),IF(L545="po",0.8*VLOOKUP(S545,'ha-pocty-vyhl'!$A$5:$B$20,2,0),VLOOKUP(S545,'ha-pocty-vyhl'!$A$5:$B$20,2,0))),"")</f>
        <v/>
      </c>
      <c r="U545" s="66" t="n">
        <f aca="false">'Vstupní data'!P545</f>
        <v>0</v>
      </c>
      <c r="V545" s="66" t="n">
        <f aca="false">IF(O545&gt;0,1.3*T545*1000*Z545/10000,0)</f>
        <v>0</v>
      </c>
      <c r="W545" s="66" t="n">
        <f aca="false">IF(O545&gt;0,1.3*T545*1000*Z545/10000,0)</f>
        <v>0</v>
      </c>
      <c r="X545" s="66" t="n">
        <f aca="false">IF(O545&gt;0,IF(O545&gt;V545,V545,O545),0)</f>
        <v>0</v>
      </c>
      <c r="Y545" s="66" t="n">
        <f aca="false">IF(O545&gt;0,IF(IF(U545&gt;W545,W545,U545)&lt;X545,W545,IF(U545&gt;W545,W545,U545)),0)</f>
        <v>0</v>
      </c>
      <c r="Z545" s="66" t="n">
        <f aca="false">IF(O545&gt;0,IF(J545&gt;0,J545,K545*H545/100),0)</f>
        <v>0</v>
      </c>
      <c r="AA545" s="67" t="n">
        <f aca="false">IF(O545&gt;0,CEILING(R545*P545*X545/Y545*Z545,1),0)</f>
        <v>0</v>
      </c>
      <c r="AB545" s="68" t="n">
        <f aca="false">IF(O545&gt;0,AA545/O545,0)</f>
        <v>0</v>
      </c>
      <c r="AC545" s="66" t="n">
        <f aca="false">'Vstupní data'!W545</f>
        <v>0</v>
      </c>
      <c r="AI545" s="66" t="str">
        <f aca="false">IF(OR('Vstupní data'!T545&gt;0,'Vstupní data'!U545&gt;0),VLOOKUP(I545,'Pril3-drev'!$H$5:$J$83,3,0),"")</f>
        <v/>
      </c>
      <c r="AJ545" s="66" t="n">
        <f aca="false">IF('Vstupní data'!V545="prostokořenný",0,IF('Vstupní data'!V545="krytokořenný","k",IF('Vstupní data'!V545="poloodrostky nebo odrostky, prostokořenné i krytokořenné","po",0)))</f>
        <v>0</v>
      </c>
      <c r="AK545" s="66" t="n">
        <f aca="false">IF(OR('Vstupní data'!T545&gt;0,'Vstupní data'!U545&gt;0),IF(AJ545="k",0.9*VLOOKUP(AI545,'ha-pocty-vyhl'!$A$5:$B$20,2,0),IF(AJ545="po",0.8*VLOOKUP(AI545,'ha-pocty-vyhl'!$A$5:$B$20,2,0),VLOOKUP(AI545,'ha-pocty-vyhl'!$A$5:$B$20,2,0))),0)</f>
        <v>0</v>
      </c>
      <c r="AL545" s="66" t="n">
        <f aca="false">IF(OR('Vstupní data'!T545&gt;0,'Vstupní data'!U545&gt;0),'Vstupní data'!K545*'Vstupní data'!M545/100,0)</f>
        <v>0</v>
      </c>
      <c r="AM545" s="66" t="n">
        <f aca="false">IF(OR('Vstupní data'!T545&gt;0,'Vstupní data'!U545&gt;0),IF('Vstupní data'!T545&gt;0,'Vstupní data'!T545,ROUND(10*'Vstupní data'!U545/AK545,0)),0)</f>
        <v>0</v>
      </c>
      <c r="AN545" s="69" t="n">
        <f aca="false">IF('Vstupní data'!T545&gt;0,   IF('Vstupní data'!T545&lt;=AL545,'Vstupní data'!T545,AL545),   IF(AM545&lt;AL545,AM545,AL545))</f>
        <v>0</v>
      </c>
      <c r="AO545" s="69" t="n">
        <f aca="false">'Vstupní data'!X545</f>
        <v>0</v>
      </c>
      <c r="AP545" s="66" t="n">
        <f aca="false">IF(OR('Vstupní data'!T545&gt;0,'Vstupní data'!U545&gt;0),IF(I545&lt;&gt;0,VLOOKUP(I545,'Pril3-drev'!$H$5:$I$83,2,0),0),0)</f>
        <v>0</v>
      </c>
      <c r="AQ545" s="66" t="n">
        <f aca="false">'Vstupní data'!Y545</f>
        <v>0</v>
      </c>
      <c r="AR545" s="66" t="str">
        <f aca="false">IF(AC545&gt;5,   IF('Vstupní data'!Y545&gt;0,   VLOOKUP(VLOOKUP(CONCATENATE(VLOOKUP(I545,'Pril3-drev'!$H$4:$L$83,5,0),AC545),'Pril3-drev'!$Q$4:$R$2803,2,0),'AVB-BS'!$C$5:$S$29 ,LOOKUP(AQ545,'AVB-BS'!$D$3:$S$3,'AVB-BS'!$D$1:$S$1) ,0 )   ,   IF('Vstupní data'!Z545&gt;0,'Vstupní data'!Z545,0)) , "")</f>
        <v/>
      </c>
      <c r="AS545" s="70" t="str">
        <f aca="false">IF(AC545&gt;5,VLOOKUP(CONCATENATE(AP545,AR545),'Pril1-THLPa'!$H$6:$N$96,4,0),"")</f>
        <v/>
      </c>
      <c r="AT545" s="70" t="str">
        <f aca="false">IF(AC545&gt;5,VLOOKUP(CONCATENATE(AP545,AR545),'Pril1-THLPa'!$H$6:$N$96,5,0),"")</f>
        <v/>
      </c>
      <c r="AU545" s="70" t="str">
        <f aca="false">IF(AC545&gt;5,VLOOKUP(CONCATENATE(AP545,AR545),'Pril1-THLPa'!$H$6:$N$96,6,0),"")</f>
        <v/>
      </c>
      <c r="AV545" s="70" t="str">
        <f aca="false">IF(AC545&gt;5,VLOOKUP(CONCATENATE(AP545,AR545),'Pril1-THLPa'!$H$6:$N$96,7,0),"")</f>
        <v/>
      </c>
      <c r="AW545" s="70" t="str">
        <f aca="false">IF(AC545&gt;5,VLOOKUP(CONCATENATE(AP545,AR545),'Pril1-THLPa'!$H$6:$O$96,8,0),"")</f>
        <v/>
      </c>
      <c r="AX545" s="66" t="n">
        <f aca="false">IF(AC545&gt;0,IF(AND(AC545&gt;0,AC545&lt;=5),VLOOKUP(AP545,'Pril1-THLPa'!$A$6:$F$18,LOOKUP(AC545,'Pril1-THLPa'!$B$5:$F$5,'Pril1-THLPa'!$B$4:$F$4),0),AS545+AT545*(AC545-5)+AU545*POWER(AC545-5,2)+AV545*POWER(AC545-5,3)+AW545*POWER(AC545-5,4)),0)</f>
        <v>0</v>
      </c>
      <c r="AY545" s="71"/>
      <c r="AZ545" s="66" t="n">
        <f aca="false">'Vstupní data'!AA545</f>
        <v>0</v>
      </c>
      <c r="BA545" s="66" t="n">
        <f aca="false">IF(OR('Vstupní data'!T545&gt;0,'Vstupní data'!U545&gt;0),IF(AC545&lt;&gt;"",AX545*AO545/10*(100+AZ545)/100,0),0)</f>
        <v>0</v>
      </c>
      <c r="BB545" s="67" t="n">
        <f aca="false">IF(AC545&lt;&gt;"",ROUND(BA545*AN545,0),0)</f>
        <v>0</v>
      </c>
      <c r="BC545" s="68" t="str">
        <f aca="false">IF(AE545&gt;0,BB545/AE545,"")</f>
        <v/>
      </c>
      <c r="BD545" s="66" t="n">
        <f aca="false">'Vstupní data'!AE545</f>
        <v>0</v>
      </c>
      <c r="BF545" s="66" t="n">
        <f aca="false">'Vstupní data'!AC545</f>
        <v>0</v>
      </c>
      <c r="BH545" s="66" t="n">
        <f aca="false">'Vstupní data'!AD545</f>
        <v>0</v>
      </c>
      <c r="BI545" s="66" t="n">
        <f aca="false">'Vstupní data'!AF545</f>
        <v>0</v>
      </c>
      <c r="BJ545" s="69" t="n">
        <f aca="false">'Vstupní data'!AG545</f>
        <v>0</v>
      </c>
      <c r="BK545" s="69" t="n">
        <f aca="false">IF(BF545&lt;&gt;0,VLOOKUP(I545,'Pril3-drev'!$H$5:$I$83,2,0),0)</f>
        <v>0</v>
      </c>
      <c r="BL545" s="69" t="n">
        <f aca="false">IF(BF545&lt;&gt;0,VLOOKUP(BK545,'Pril3-drev'!$A$5:$C$17,3,0),0)</f>
        <v>0</v>
      </c>
      <c r="BM545" s="69" t="n">
        <f aca="false">'Vstupní data'!AH545</f>
        <v>0</v>
      </c>
      <c r="BN545" s="69" t="n">
        <f aca="false">IF('Vstupní data'!AH545&gt;0,   VLOOKUP(VLOOKUP(CONCATENATE(VLOOKUP(I545,'Pril3-drev'!$H$4:$L$83,5,0),BD545),'Pril3-drev'!$Q$4:$R$2803,2,0),'AVB-BS'!$C$5:$S$29 ,LOOKUP(BM545,'AVB-BS'!$D$3:$S$3,'AVB-BS'!$D$1:$S$1) ,0 )   ,   IF('Vstupní data'!AI545&gt;0,'Vstupní data'!AI545,0))</f>
        <v>0</v>
      </c>
      <c r="BO545" s="69" t="str">
        <f aca="false">IF(BX545&gt;5,VLOOKUP(CONCATENATE(BK545,BN545),'Pril1-THLPa'!$H$6:$N$96,4,0),"")</f>
        <v/>
      </c>
      <c r="BP545" s="69" t="str">
        <f aca="false">IF(BX545&gt;5,VLOOKUP(CONCATENATE(BK545,BN545),'Pril1-THLPa'!$H$6:$N$96,5,0),"")</f>
        <v/>
      </c>
      <c r="BQ545" s="69" t="str">
        <f aca="false">IF(BX545&gt;5,VLOOKUP(CONCATENATE(BK545,BN545),'Pril1-THLPa'!$H$6:$N$96,6,0),"")</f>
        <v/>
      </c>
      <c r="BR545" s="69" t="str">
        <f aca="false">IF(BX545&gt;5,VLOOKUP(CONCATENATE(BK545,BN545),'Pril1-THLPa'!$H$6:$N$96,7,0),"")</f>
        <v/>
      </c>
      <c r="BS545" s="69" t="str">
        <f aca="false">IF(BX545&gt;5,VLOOKUP(CONCATENATE(BK545,BN545),'Pril1-THLPa'!$H$6:$O$96,8,0),"")</f>
        <v/>
      </c>
      <c r="BT545" s="69" t="str">
        <f aca="false">IF(BF545&gt;0, IF(BK545="smrk",  VLOOKUP(VLOOKUP(BD545,'Pril9-K3'!$L$8:$M$207,2,0),'Pril9-K3'!$A$8:$J$16,LOOKUP(BN545,'Pril9-K3'!$A$7:$J$7,'Pril9-K3'!$A$5:$J$5),0), IF(AND(BK545&lt;&gt;"smrk",'Vstupní data'!AK545&lt;&gt;""),'Vstupní data'!AK545,   VLOOKUP(VLOOKUP(BD545,'Pril9-K3'!$L$8:$M$207,2,0),'Pril9-K3'!$A$8:$J$16,LOOKUP(BN545,'Pril9-K3'!$A$7:$J$7,'Pril9-K3'!$A$5:$J$5),0)   )),   "")</f>
        <v/>
      </c>
      <c r="BV545" s="69" t="n">
        <f aca="false">'Vstupní data'!AJ545</f>
        <v>0</v>
      </c>
      <c r="BW545" s="69" t="n">
        <f aca="false">IF(BF545&gt;0,IF(J545&gt;0,J545,K545*H545/100),0)</f>
        <v>0</v>
      </c>
      <c r="BX545" s="69" t="n">
        <f aca="false">IF(BF545&gt;0,IF(BJ545&gt;BL545,BL545,BJ545),0)</f>
        <v>0</v>
      </c>
      <c r="BY545" s="69" t="n">
        <f aca="false">IF(BD545=0,0,IF(AND(BX545&gt;0,BX545&lt;=5),  IF(AND(BX545&gt;0,BX545&lt;=5),VLOOKUP(BK545,'Pril1-THLPa'!$A$6:$F$18,IF(AND(BX545&gt;0,BX545&lt;=5),LOOKUP(BX545,'Pril1-THLPa'!$B$5:$F$5,'Pril1-THLPa'!$B$4:$F$4),""),0),""),  IF(BX545&gt;5,BO545+BP545*(BX545-5)+BQ545*POWER(BX545-5,2)+BR545*POWER(BX545-5,3)+BS545*POWER(BX545-5,4),"")))</f>
        <v>0</v>
      </c>
      <c r="BZ545" s="69" t="n">
        <f aca="false">IF(BY545&gt;0,BY545*BI545/10*BW545*(100+BV545)/100,0)</f>
        <v>0</v>
      </c>
      <c r="CA545" s="69" t="n">
        <f aca="false">IF(BD545&gt;0,BX545-IF(BD545&gt;BX545,BX545,BD545),0)</f>
        <v>0</v>
      </c>
      <c r="CB545" s="69" t="n">
        <f aca="false">POWER(1.01,CA545)</f>
        <v>1</v>
      </c>
      <c r="CC545" s="69" t="n">
        <f aca="false">IF(BF545&gt;0,IF(BF545&gt;BH545,1,BF545/BH545),0)</f>
        <v>0</v>
      </c>
      <c r="CD545" s="72" t="n">
        <f aca="false">IF(BD545=0,0,IF(BF545&gt;0,ROUND(IF(CB545&lt;&gt;0,BZ545*BT545*1/CB545*CC545,0),0),0))</f>
        <v>0</v>
      </c>
      <c r="CE545" s="73" t="str">
        <f aca="false">IF(BF545&gt;0,IF(BF545&gt;BH545,CD545/BF545,CD545/BH545),"")</f>
        <v/>
      </c>
      <c r="CF545" s="69" t="n">
        <f aca="false">'Vstupní data'!AM545</f>
        <v>0</v>
      </c>
      <c r="CG545" s="69" t="n">
        <f aca="false">'Vstupní data'!AN545</f>
        <v>0</v>
      </c>
      <c r="CH545" s="69" t="n">
        <f aca="false">'Vstupní data'!AO545</f>
        <v>0</v>
      </c>
      <c r="CI545" s="69" t="n">
        <f aca="false">'Vstupní data'!AP545</f>
        <v>0</v>
      </c>
      <c r="CJ545" s="72" t="n">
        <f aca="false">ROUND(CH545*CI545,0)</f>
        <v>0</v>
      </c>
      <c r="CK545" s="74" t="str">
        <f aca="false">IF(OR(AA545&gt;0,BB545&gt;0,CD545&gt;0,CJ545&gt;0),AA545+BB545+CD545+CJ545,"")</f>
        <v/>
      </c>
    </row>
    <row r="546" customFormat="false" ht="12.8" hidden="false" customHeight="false" outlineLevel="0" collapsed="false">
      <c r="A546" s="66" t="n">
        <f aca="false">'Vstupní data'!A546</f>
        <v>0</v>
      </c>
      <c r="F546" s="66" t="str">
        <f aca="false">CONCATENATE('Vstupní data'!F546,'Vstupní data'!G546,'Vstupní data'!H546,'Vstupní data'!I546)</f>
        <v/>
      </c>
      <c r="G546" s="66"/>
      <c r="H546" s="66" t="n">
        <f aca="false">'Vstupní data'!K546</f>
        <v>0</v>
      </c>
      <c r="I546" s="66" t="n">
        <f aca="false">'Vstupní data'!L546</f>
        <v>0</v>
      </c>
      <c r="J546" s="66" t="n">
        <f aca="false">'Vstupní data'!K546*'Vstupní data'!M546/100</f>
        <v>0</v>
      </c>
      <c r="L546" s="66" t="n">
        <f aca="false">IF('Vstupní data'!N546="prostokořenný",0,IF('Vstupní data'!N546="krytokořenný","k",IF('Vstupní data'!N546="poloodrostky nebo odrostky, prostokořenné i krytokořenné","po",0)))</f>
        <v>0</v>
      </c>
      <c r="N546" s="66"/>
      <c r="O546" s="66" t="n">
        <f aca="false">'Vstupní data'!O546</f>
        <v>0</v>
      </c>
      <c r="P546" s="66" t="n">
        <f aca="false">IF(O546&gt;0,VLOOKUP(CONCATENATE(VLOOKUP(I546,'Pril3-drev'!$H$5:$K$83,4,0),"-",'Vstupní data'!R546),K2!$C$15:$D$23,2,0),0)</f>
        <v>0</v>
      </c>
      <c r="Q546" s="66" t="n">
        <f aca="false">IF(O546&gt;0,VLOOKUP(I546,'Pril3-drev'!$H$5:$I$83,2,0),0)</f>
        <v>0</v>
      </c>
      <c r="R546" s="66" t="n">
        <f aca="false">IF(Q546&gt;0,VLOOKUP(Q546,'Pril6-okus'!$A$5:$B$17,2,0),0)</f>
        <v>0</v>
      </c>
      <c r="S546" s="66" t="n">
        <f aca="false">IF(O546&gt;0,VLOOKUP(I546,'Pril3-drev'!$H$5:$J$83,3,0),0)</f>
        <v>0</v>
      </c>
      <c r="T546" s="66" t="str">
        <f aca="false">IF(O546&gt;0,IF(L546="k",0.9*VLOOKUP(S546,'ha-pocty-vyhl'!$A$5:$B$20,2,0),IF(L546="po",0.8*VLOOKUP(S546,'ha-pocty-vyhl'!$A$5:$B$20,2,0),VLOOKUP(S546,'ha-pocty-vyhl'!$A$5:$B$20,2,0))),"")</f>
        <v/>
      </c>
      <c r="U546" s="66" t="n">
        <f aca="false">'Vstupní data'!P546</f>
        <v>0</v>
      </c>
      <c r="V546" s="66" t="n">
        <f aca="false">IF(O546&gt;0,1.3*T546*1000*Z546/10000,0)</f>
        <v>0</v>
      </c>
      <c r="W546" s="66" t="n">
        <f aca="false">IF(O546&gt;0,1.3*T546*1000*Z546/10000,0)</f>
        <v>0</v>
      </c>
      <c r="X546" s="66" t="n">
        <f aca="false">IF(O546&gt;0,IF(O546&gt;V546,V546,O546),0)</f>
        <v>0</v>
      </c>
      <c r="Y546" s="66" t="n">
        <f aca="false">IF(O546&gt;0,IF(IF(U546&gt;W546,W546,U546)&lt;X546,W546,IF(U546&gt;W546,W546,U546)),0)</f>
        <v>0</v>
      </c>
      <c r="Z546" s="66" t="n">
        <f aca="false">IF(O546&gt;0,IF(J546&gt;0,J546,K546*H546/100),0)</f>
        <v>0</v>
      </c>
      <c r="AA546" s="67" t="n">
        <f aca="false">IF(O546&gt;0,CEILING(R546*P546*X546/Y546*Z546,1),0)</f>
        <v>0</v>
      </c>
      <c r="AB546" s="68" t="n">
        <f aca="false">IF(O546&gt;0,AA546/O546,0)</f>
        <v>0</v>
      </c>
      <c r="AC546" s="66" t="n">
        <f aca="false">'Vstupní data'!W546</f>
        <v>0</v>
      </c>
      <c r="AI546" s="66" t="str">
        <f aca="false">IF(OR('Vstupní data'!T546&gt;0,'Vstupní data'!U546&gt;0),VLOOKUP(I546,'Pril3-drev'!$H$5:$J$83,3,0),"")</f>
        <v/>
      </c>
      <c r="AJ546" s="66" t="n">
        <f aca="false">IF('Vstupní data'!V546="prostokořenný",0,IF('Vstupní data'!V546="krytokořenný","k",IF('Vstupní data'!V546="poloodrostky nebo odrostky, prostokořenné i krytokořenné","po",0)))</f>
        <v>0</v>
      </c>
      <c r="AK546" s="66" t="n">
        <f aca="false">IF(OR('Vstupní data'!T546&gt;0,'Vstupní data'!U546&gt;0),IF(AJ546="k",0.9*VLOOKUP(AI546,'ha-pocty-vyhl'!$A$5:$B$20,2,0),IF(AJ546="po",0.8*VLOOKUP(AI546,'ha-pocty-vyhl'!$A$5:$B$20,2,0),VLOOKUP(AI546,'ha-pocty-vyhl'!$A$5:$B$20,2,0))),0)</f>
        <v>0</v>
      </c>
      <c r="AL546" s="66" t="n">
        <f aca="false">IF(OR('Vstupní data'!T546&gt;0,'Vstupní data'!U546&gt;0),'Vstupní data'!K546*'Vstupní data'!M546/100,0)</f>
        <v>0</v>
      </c>
      <c r="AM546" s="66" t="n">
        <f aca="false">IF(OR('Vstupní data'!T546&gt;0,'Vstupní data'!U546&gt;0),IF('Vstupní data'!T546&gt;0,'Vstupní data'!T546,ROUND(10*'Vstupní data'!U546/AK546,0)),0)</f>
        <v>0</v>
      </c>
      <c r="AN546" s="69" t="n">
        <f aca="false">IF('Vstupní data'!T546&gt;0,   IF('Vstupní data'!T546&lt;=AL546,'Vstupní data'!T546,AL546),   IF(AM546&lt;AL546,AM546,AL546))</f>
        <v>0</v>
      </c>
      <c r="AO546" s="69" t="n">
        <f aca="false">'Vstupní data'!X546</f>
        <v>0</v>
      </c>
      <c r="AP546" s="66" t="n">
        <f aca="false">IF(OR('Vstupní data'!T546&gt;0,'Vstupní data'!U546&gt;0),IF(I546&lt;&gt;0,VLOOKUP(I546,'Pril3-drev'!$H$5:$I$83,2,0),0),0)</f>
        <v>0</v>
      </c>
      <c r="AQ546" s="66" t="n">
        <f aca="false">'Vstupní data'!Y546</f>
        <v>0</v>
      </c>
      <c r="AR546" s="66" t="str">
        <f aca="false">IF(AC546&gt;5,   IF('Vstupní data'!Y546&gt;0,   VLOOKUP(VLOOKUP(CONCATENATE(VLOOKUP(I546,'Pril3-drev'!$H$4:$L$83,5,0),AC546),'Pril3-drev'!$Q$4:$R$2803,2,0),'AVB-BS'!$C$5:$S$29 ,LOOKUP(AQ546,'AVB-BS'!$D$3:$S$3,'AVB-BS'!$D$1:$S$1) ,0 )   ,   IF('Vstupní data'!Z546&gt;0,'Vstupní data'!Z546,0)) , "")</f>
        <v/>
      </c>
      <c r="AS546" s="70" t="str">
        <f aca="false">IF(AC546&gt;5,VLOOKUP(CONCATENATE(AP546,AR546),'Pril1-THLPa'!$H$6:$N$96,4,0),"")</f>
        <v/>
      </c>
      <c r="AT546" s="70" t="str">
        <f aca="false">IF(AC546&gt;5,VLOOKUP(CONCATENATE(AP546,AR546),'Pril1-THLPa'!$H$6:$N$96,5,0),"")</f>
        <v/>
      </c>
      <c r="AU546" s="70" t="str">
        <f aca="false">IF(AC546&gt;5,VLOOKUP(CONCATENATE(AP546,AR546),'Pril1-THLPa'!$H$6:$N$96,6,0),"")</f>
        <v/>
      </c>
      <c r="AV546" s="70" t="str">
        <f aca="false">IF(AC546&gt;5,VLOOKUP(CONCATENATE(AP546,AR546),'Pril1-THLPa'!$H$6:$N$96,7,0),"")</f>
        <v/>
      </c>
      <c r="AW546" s="70" t="str">
        <f aca="false">IF(AC546&gt;5,VLOOKUP(CONCATENATE(AP546,AR546),'Pril1-THLPa'!$H$6:$O$96,8,0),"")</f>
        <v/>
      </c>
      <c r="AX546" s="66" t="n">
        <f aca="false">IF(AC546&gt;0,IF(AND(AC546&gt;0,AC546&lt;=5),VLOOKUP(AP546,'Pril1-THLPa'!$A$6:$F$18,LOOKUP(AC546,'Pril1-THLPa'!$B$5:$F$5,'Pril1-THLPa'!$B$4:$F$4),0),AS546+AT546*(AC546-5)+AU546*POWER(AC546-5,2)+AV546*POWER(AC546-5,3)+AW546*POWER(AC546-5,4)),0)</f>
        <v>0</v>
      </c>
      <c r="AY546" s="71"/>
      <c r="AZ546" s="66" t="n">
        <f aca="false">'Vstupní data'!AA546</f>
        <v>0</v>
      </c>
      <c r="BA546" s="66" t="n">
        <f aca="false">IF(OR('Vstupní data'!T546&gt;0,'Vstupní data'!U546&gt;0),IF(AC546&lt;&gt;"",AX546*AO546/10*(100+AZ546)/100,0),0)</f>
        <v>0</v>
      </c>
      <c r="BB546" s="67" t="n">
        <f aca="false">IF(AC546&lt;&gt;"",ROUND(BA546*AN546,0),0)</f>
        <v>0</v>
      </c>
      <c r="BC546" s="68" t="str">
        <f aca="false">IF(AE546&gt;0,BB546/AE546,"")</f>
        <v/>
      </c>
      <c r="BD546" s="66" t="n">
        <f aca="false">'Vstupní data'!AE546</f>
        <v>0</v>
      </c>
      <c r="BF546" s="66" t="n">
        <f aca="false">'Vstupní data'!AC546</f>
        <v>0</v>
      </c>
      <c r="BH546" s="66" t="n">
        <f aca="false">'Vstupní data'!AD546</f>
        <v>0</v>
      </c>
      <c r="BI546" s="66" t="n">
        <f aca="false">'Vstupní data'!AF546</f>
        <v>0</v>
      </c>
      <c r="BJ546" s="69" t="n">
        <f aca="false">'Vstupní data'!AG546</f>
        <v>0</v>
      </c>
      <c r="BK546" s="69" t="n">
        <f aca="false">IF(BF546&lt;&gt;0,VLOOKUP(I546,'Pril3-drev'!$H$5:$I$83,2,0),0)</f>
        <v>0</v>
      </c>
      <c r="BL546" s="69" t="n">
        <f aca="false">IF(BF546&lt;&gt;0,VLOOKUP(BK546,'Pril3-drev'!$A$5:$C$17,3,0),0)</f>
        <v>0</v>
      </c>
      <c r="BM546" s="69" t="n">
        <f aca="false">'Vstupní data'!AH546</f>
        <v>0</v>
      </c>
      <c r="BN546" s="69" t="n">
        <f aca="false">IF('Vstupní data'!AH546&gt;0,   VLOOKUP(VLOOKUP(CONCATENATE(VLOOKUP(I546,'Pril3-drev'!$H$4:$L$83,5,0),BD546),'Pril3-drev'!$Q$4:$R$2803,2,0),'AVB-BS'!$C$5:$S$29 ,LOOKUP(BM546,'AVB-BS'!$D$3:$S$3,'AVB-BS'!$D$1:$S$1) ,0 )   ,   IF('Vstupní data'!AI546&gt;0,'Vstupní data'!AI546,0))</f>
        <v>0</v>
      </c>
      <c r="BO546" s="69" t="str">
        <f aca="false">IF(BX546&gt;5,VLOOKUP(CONCATENATE(BK546,BN546),'Pril1-THLPa'!$H$6:$N$96,4,0),"")</f>
        <v/>
      </c>
      <c r="BP546" s="69" t="str">
        <f aca="false">IF(BX546&gt;5,VLOOKUP(CONCATENATE(BK546,BN546),'Pril1-THLPa'!$H$6:$N$96,5,0),"")</f>
        <v/>
      </c>
      <c r="BQ546" s="69" t="str">
        <f aca="false">IF(BX546&gt;5,VLOOKUP(CONCATENATE(BK546,BN546),'Pril1-THLPa'!$H$6:$N$96,6,0),"")</f>
        <v/>
      </c>
      <c r="BR546" s="69" t="str">
        <f aca="false">IF(BX546&gt;5,VLOOKUP(CONCATENATE(BK546,BN546),'Pril1-THLPa'!$H$6:$N$96,7,0),"")</f>
        <v/>
      </c>
      <c r="BS546" s="69" t="str">
        <f aca="false">IF(BX546&gt;5,VLOOKUP(CONCATENATE(BK546,BN546),'Pril1-THLPa'!$H$6:$O$96,8,0),"")</f>
        <v/>
      </c>
      <c r="BT546" s="69" t="str">
        <f aca="false">IF(BF546&gt;0, IF(BK546="smrk",  VLOOKUP(VLOOKUP(BD546,'Pril9-K3'!$L$8:$M$207,2,0),'Pril9-K3'!$A$8:$J$16,LOOKUP(BN546,'Pril9-K3'!$A$7:$J$7,'Pril9-K3'!$A$5:$J$5),0), IF(AND(BK546&lt;&gt;"smrk",'Vstupní data'!AK546&lt;&gt;""),'Vstupní data'!AK546,   VLOOKUP(VLOOKUP(BD546,'Pril9-K3'!$L$8:$M$207,2,0),'Pril9-K3'!$A$8:$J$16,LOOKUP(BN546,'Pril9-K3'!$A$7:$J$7,'Pril9-K3'!$A$5:$J$5),0)   )),   "")</f>
        <v/>
      </c>
      <c r="BV546" s="69" t="n">
        <f aca="false">'Vstupní data'!AJ546</f>
        <v>0</v>
      </c>
      <c r="BW546" s="69" t="n">
        <f aca="false">IF(BF546&gt;0,IF(J546&gt;0,J546,K546*H546/100),0)</f>
        <v>0</v>
      </c>
      <c r="BX546" s="69" t="n">
        <f aca="false">IF(BF546&gt;0,IF(BJ546&gt;BL546,BL546,BJ546),0)</f>
        <v>0</v>
      </c>
      <c r="BY546" s="69" t="n">
        <f aca="false">IF(BD546=0,0,IF(AND(BX546&gt;0,BX546&lt;=5),  IF(AND(BX546&gt;0,BX546&lt;=5),VLOOKUP(BK546,'Pril1-THLPa'!$A$6:$F$18,IF(AND(BX546&gt;0,BX546&lt;=5),LOOKUP(BX546,'Pril1-THLPa'!$B$5:$F$5,'Pril1-THLPa'!$B$4:$F$4),""),0),""),  IF(BX546&gt;5,BO546+BP546*(BX546-5)+BQ546*POWER(BX546-5,2)+BR546*POWER(BX546-5,3)+BS546*POWER(BX546-5,4),"")))</f>
        <v>0</v>
      </c>
      <c r="BZ546" s="69" t="n">
        <f aca="false">IF(BY546&gt;0,BY546*BI546/10*BW546*(100+BV546)/100,0)</f>
        <v>0</v>
      </c>
      <c r="CA546" s="69" t="n">
        <f aca="false">IF(BD546&gt;0,BX546-IF(BD546&gt;BX546,BX546,BD546),0)</f>
        <v>0</v>
      </c>
      <c r="CB546" s="69" t="n">
        <f aca="false">POWER(1.01,CA546)</f>
        <v>1</v>
      </c>
      <c r="CC546" s="69" t="n">
        <f aca="false">IF(BF546&gt;0,IF(BF546&gt;BH546,1,BF546/BH546),0)</f>
        <v>0</v>
      </c>
      <c r="CD546" s="72" t="n">
        <f aca="false">IF(BD546=0,0,IF(BF546&gt;0,ROUND(IF(CB546&lt;&gt;0,BZ546*BT546*1/CB546*CC546,0),0),0))</f>
        <v>0</v>
      </c>
      <c r="CE546" s="73" t="str">
        <f aca="false">IF(BF546&gt;0,IF(BF546&gt;BH546,CD546/BF546,CD546/BH546),"")</f>
        <v/>
      </c>
      <c r="CF546" s="69" t="n">
        <f aca="false">'Vstupní data'!AM546</f>
        <v>0</v>
      </c>
      <c r="CG546" s="69" t="n">
        <f aca="false">'Vstupní data'!AN546</f>
        <v>0</v>
      </c>
      <c r="CH546" s="69" t="n">
        <f aca="false">'Vstupní data'!AO546</f>
        <v>0</v>
      </c>
      <c r="CI546" s="69" t="n">
        <f aca="false">'Vstupní data'!AP546</f>
        <v>0</v>
      </c>
      <c r="CJ546" s="72" t="n">
        <f aca="false">ROUND(CH546*CI546,0)</f>
        <v>0</v>
      </c>
      <c r="CK546" s="74" t="str">
        <f aca="false">IF(OR(AA546&gt;0,BB546&gt;0,CD546&gt;0,CJ546&gt;0),AA546+BB546+CD546+CJ546,"")</f>
        <v/>
      </c>
    </row>
    <row r="547" customFormat="false" ht="12.8" hidden="false" customHeight="false" outlineLevel="0" collapsed="false">
      <c r="A547" s="66" t="n">
        <f aca="false">'Vstupní data'!A547</f>
        <v>0</v>
      </c>
      <c r="F547" s="66" t="str">
        <f aca="false">CONCATENATE('Vstupní data'!F547,'Vstupní data'!G547,'Vstupní data'!H547,'Vstupní data'!I547)</f>
        <v/>
      </c>
      <c r="G547" s="66"/>
      <c r="H547" s="66" t="n">
        <f aca="false">'Vstupní data'!K547</f>
        <v>0</v>
      </c>
      <c r="I547" s="66" t="n">
        <f aca="false">'Vstupní data'!L547</f>
        <v>0</v>
      </c>
      <c r="J547" s="66" t="n">
        <f aca="false">'Vstupní data'!K547*'Vstupní data'!M547/100</f>
        <v>0</v>
      </c>
      <c r="L547" s="66" t="n">
        <f aca="false">IF('Vstupní data'!N547="prostokořenný",0,IF('Vstupní data'!N547="krytokořenný","k",IF('Vstupní data'!N547="poloodrostky nebo odrostky, prostokořenné i krytokořenné","po",0)))</f>
        <v>0</v>
      </c>
      <c r="N547" s="66"/>
      <c r="O547" s="66" t="n">
        <f aca="false">'Vstupní data'!O547</f>
        <v>0</v>
      </c>
      <c r="P547" s="66" t="n">
        <f aca="false">IF(O547&gt;0,VLOOKUP(CONCATENATE(VLOOKUP(I547,'Pril3-drev'!$H$5:$K$83,4,0),"-",'Vstupní data'!R547),K2!$C$15:$D$23,2,0),0)</f>
        <v>0</v>
      </c>
      <c r="Q547" s="66" t="n">
        <f aca="false">IF(O547&gt;0,VLOOKUP(I547,'Pril3-drev'!$H$5:$I$83,2,0),0)</f>
        <v>0</v>
      </c>
      <c r="R547" s="66" t="n">
        <f aca="false">IF(Q547&gt;0,VLOOKUP(Q547,'Pril6-okus'!$A$5:$B$17,2,0),0)</f>
        <v>0</v>
      </c>
      <c r="S547" s="66" t="n">
        <f aca="false">IF(O547&gt;0,VLOOKUP(I547,'Pril3-drev'!$H$5:$J$83,3,0),0)</f>
        <v>0</v>
      </c>
      <c r="T547" s="66" t="str">
        <f aca="false">IF(O547&gt;0,IF(L547="k",0.9*VLOOKUP(S547,'ha-pocty-vyhl'!$A$5:$B$20,2,0),IF(L547="po",0.8*VLOOKUP(S547,'ha-pocty-vyhl'!$A$5:$B$20,2,0),VLOOKUP(S547,'ha-pocty-vyhl'!$A$5:$B$20,2,0))),"")</f>
        <v/>
      </c>
      <c r="U547" s="66" t="n">
        <f aca="false">'Vstupní data'!P547</f>
        <v>0</v>
      </c>
      <c r="V547" s="66" t="n">
        <f aca="false">IF(O547&gt;0,1.3*T547*1000*Z547/10000,0)</f>
        <v>0</v>
      </c>
      <c r="W547" s="66" t="n">
        <f aca="false">IF(O547&gt;0,1.3*T547*1000*Z547/10000,0)</f>
        <v>0</v>
      </c>
      <c r="X547" s="66" t="n">
        <f aca="false">IF(O547&gt;0,IF(O547&gt;V547,V547,O547),0)</f>
        <v>0</v>
      </c>
      <c r="Y547" s="66" t="n">
        <f aca="false">IF(O547&gt;0,IF(IF(U547&gt;W547,W547,U547)&lt;X547,W547,IF(U547&gt;W547,W547,U547)),0)</f>
        <v>0</v>
      </c>
      <c r="Z547" s="66" t="n">
        <f aca="false">IF(O547&gt;0,IF(J547&gt;0,J547,K547*H547/100),0)</f>
        <v>0</v>
      </c>
      <c r="AA547" s="67" t="n">
        <f aca="false">IF(O547&gt;0,CEILING(R547*P547*X547/Y547*Z547,1),0)</f>
        <v>0</v>
      </c>
      <c r="AB547" s="68" t="n">
        <f aca="false">IF(O547&gt;0,AA547/O547,0)</f>
        <v>0</v>
      </c>
      <c r="AC547" s="66" t="n">
        <f aca="false">'Vstupní data'!W547</f>
        <v>0</v>
      </c>
      <c r="AI547" s="66" t="str">
        <f aca="false">IF(OR('Vstupní data'!T547&gt;0,'Vstupní data'!U547&gt;0),VLOOKUP(I547,'Pril3-drev'!$H$5:$J$83,3,0),"")</f>
        <v/>
      </c>
      <c r="AJ547" s="66" t="n">
        <f aca="false">IF('Vstupní data'!V547="prostokořenný",0,IF('Vstupní data'!V547="krytokořenný","k",IF('Vstupní data'!V547="poloodrostky nebo odrostky, prostokořenné i krytokořenné","po",0)))</f>
        <v>0</v>
      </c>
      <c r="AK547" s="66" t="n">
        <f aca="false">IF(OR('Vstupní data'!T547&gt;0,'Vstupní data'!U547&gt;0),IF(AJ547="k",0.9*VLOOKUP(AI547,'ha-pocty-vyhl'!$A$5:$B$20,2,0),IF(AJ547="po",0.8*VLOOKUP(AI547,'ha-pocty-vyhl'!$A$5:$B$20,2,0),VLOOKUP(AI547,'ha-pocty-vyhl'!$A$5:$B$20,2,0))),0)</f>
        <v>0</v>
      </c>
      <c r="AL547" s="66" t="n">
        <f aca="false">IF(OR('Vstupní data'!T547&gt;0,'Vstupní data'!U547&gt;0),'Vstupní data'!K547*'Vstupní data'!M547/100,0)</f>
        <v>0</v>
      </c>
      <c r="AM547" s="66" t="n">
        <f aca="false">IF(OR('Vstupní data'!T547&gt;0,'Vstupní data'!U547&gt;0),IF('Vstupní data'!T547&gt;0,'Vstupní data'!T547,ROUND(10*'Vstupní data'!U547/AK547,0)),0)</f>
        <v>0</v>
      </c>
      <c r="AN547" s="69" t="n">
        <f aca="false">IF('Vstupní data'!T547&gt;0,   IF('Vstupní data'!T547&lt;=AL547,'Vstupní data'!T547,AL547),   IF(AM547&lt;AL547,AM547,AL547))</f>
        <v>0</v>
      </c>
      <c r="AO547" s="69" t="n">
        <f aca="false">'Vstupní data'!X547</f>
        <v>0</v>
      </c>
      <c r="AP547" s="66" t="n">
        <f aca="false">IF(OR('Vstupní data'!T547&gt;0,'Vstupní data'!U547&gt;0),IF(I547&lt;&gt;0,VLOOKUP(I547,'Pril3-drev'!$H$5:$I$83,2,0),0),0)</f>
        <v>0</v>
      </c>
      <c r="AQ547" s="66" t="n">
        <f aca="false">'Vstupní data'!Y547</f>
        <v>0</v>
      </c>
      <c r="AR547" s="66" t="str">
        <f aca="false">IF(AC547&gt;5,   IF('Vstupní data'!Y547&gt;0,   VLOOKUP(VLOOKUP(CONCATENATE(VLOOKUP(I547,'Pril3-drev'!$H$4:$L$83,5,0),AC547),'Pril3-drev'!$Q$4:$R$2803,2,0),'AVB-BS'!$C$5:$S$29 ,LOOKUP(AQ547,'AVB-BS'!$D$3:$S$3,'AVB-BS'!$D$1:$S$1) ,0 )   ,   IF('Vstupní data'!Z547&gt;0,'Vstupní data'!Z547,0)) , "")</f>
        <v/>
      </c>
      <c r="AS547" s="70" t="str">
        <f aca="false">IF(AC547&gt;5,VLOOKUP(CONCATENATE(AP547,AR547),'Pril1-THLPa'!$H$6:$N$96,4,0),"")</f>
        <v/>
      </c>
      <c r="AT547" s="70" t="str">
        <f aca="false">IF(AC547&gt;5,VLOOKUP(CONCATENATE(AP547,AR547),'Pril1-THLPa'!$H$6:$N$96,5,0),"")</f>
        <v/>
      </c>
      <c r="AU547" s="70" t="str">
        <f aca="false">IF(AC547&gt;5,VLOOKUP(CONCATENATE(AP547,AR547),'Pril1-THLPa'!$H$6:$N$96,6,0),"")</f>
        <v/>
      </c>
      <c r="AV547" s="70" t="str">
        <f aca="false">IF(AC547&gt;5,VLOOKUP(CONCATENATE(AP547,AR547),'Pril1-THLPa'!$H$6:$N$96,7,0),"")</f>
        <v/>
      </c>
      <c r="AW547" s="70" t="str">
        <f aca="false">IF(AC547&gt;5,VLOOKUP(CONCATENATE(AP547,AR547),'Pril1-THLPa'!$H$6:$O$96,8,0),"")</f>
        <v/>
      </c>
      <c r="AX547" s="66" t="n">
        <f aca="false">IF(AC547&gt;0,IF(AND(AC547&gt;0,AC547&lt;=5),VLOOKUP(AP547,'Pril1-THLPa'!$A$6:$F$18,LOOKUP(AC547,'Pril1-THLPa'!$B$5:$F$5,'Pril1-THLPa'!$B$4:$F$4),0),AS547+AT547*(AC547-5)+AU547*POWER(AC547-5,2)+AV547*POWER(AC547-5,3)+AW547*POWER(AC547-5,4)),0)</f>
        <v>0</v>
      </c>
      <c r="AY547" s="71"/>
      <c r="AZ547" s="66" t="n">
        <f aca="false">'Vstupní data'!AA547</f>
        <v>0</v>
      </c>
      <c r="BA547" s="66" t="n">
        <f aca="false">IF(OR('Vstupní data'!T547&gt;0,'Vstupní data'!U547&gt;0),IF(AC547&lt;&gt;"",AX547*AO547/10*(100+AZ547)/100,0),0)</f>
        <v>0</v>
      </c>
      <c r="BB547" s="67" t="n">
        <f aca="false">IF(AC547&lt;&gt;"",ROUND(BA547*AN547,0),0)</f>
        <v>0</v>
      </c>
      <c r="BC547" s="68" t="str">
        <f aca="false">IF(AE547&gt;0,BB547/AE547,"")</f>
        <v/>
      </c>
      <c r="BD547" s="66" t="n">
        <f aca="false">'Vstupní data'!AE547</f>
        <v>0</v>
      </c>
      <c r="BF547" s="66" t="n">
        <f aca="false">'Vstupní data'!AC547</f>
        <v>0</v>
      </c>
      <c r="BH547" s="66" t="n">
        <f aca="false">'Vstupní data'!AD547</f>
        <v>0</v>
      </c>
      <c r="BI547" s="66" t="n">
        <f aca="false">'Vstupní data'!AF547</f>
        <v>0</v>
      </c>
      <c r="BJ547" s="69" t="n">
        <f aca="false">'Vstupní data'!AG547</f>
        <v>0</v>
      </c>
      <c r="BK547" s="69" t="n">
        <f aca="false">IF(BF547&lt;&gt;0,VLOOKUP(I547,'Pril3-drev'!$H$5:$I$83,2,0),0)</f>
        <v>0</v>
      </c>
      <c r="BL547" s="69" t="n">
        <f aca="false">IF(BF547&lt;&gt;0,VLOOKUP(BK547,'Pril3-drev'!$A$5:$C$17,3,0),0)</f>
        <v>0</v>
      </c>
      <c r="BM547" s="69" t="n">
        <f aca="false">'Vstupní data'!AH547</f>
        <v>0</v>
      </c>
      <c r="BN547" s="69" t="n">
        <f aca="false">IF('Vstupní data'!AH547&gt;0,   VLOOKUP(VLOOKUP(CONCATENATE(VLOOKUP(I547,'Pril3-drev'!$H$4:$L$83,5,0),BD547),'Pril3-drev'!$Q$4:$R$2803,2,0),'AVB-BS'!$C$5:$S$29 ,LOOKUP(BM547,'AVB-BS'!$D$3:$S$3,'AVB-BS'!$D$1:$S$1) ,0 )   ,   IF('Vstupní data'!AI547&gt;0,'Vstupní data'!AI547,0))</f>
        <v>0</v>
      </c>
      <c r="BO547" s="69" t="str">
        <f aca="false">IF(BX547&gt;5,VLOOKUP(CONCATENATE(BK547,BN547),'Pril1-THLPa'!$H$6:$N$96,4,0),"")</f>
        <v/>
      </c>
      <c r="BP547" s="69" t="str">
        <f aca="false">IF(BX547&gt;5,VLOOKUP(CONCATENATE(BK547,BN547),'Pril1-THLPa'!$H$6:$N$96,5,0),"")</f>
        <v/>
      </c>
      <c r="BQ547" s="69" t="str">
        <f aca="false">IF(BX547&gt;5,VLOOKUP(CONCATENATE(BK547,BN547),'Pril1-THLPa'!$H$6:$N$96,6,0),"")</f>
        <v/>
      </c>
      <c r="BR547" s="69" t="str">
        <f aca="false">IF(BX547&gt;5,VLOOKUP(CONCATENATE(BK547,BN547),'Pril1-THLPa'!$H$6:$N$96,7,0),"")</f>
        <v/>
      </c>
      <c r="BS547" s="69" t="str">
        <f aca="false">IF(BX547&gt;5,VLOOKUP(CONCATENATE(BK547,BN547),'Pril1-THLPa'!$H$6:$O$96,8,0),"")</f>
        <v/>
      </c>
      <c r="BT547" s="69" t="str">
        <f aca="false">IF(BF547&gt;0, IF(BK547="smrk",  VLOOKUP(VLOOKUP(BD547,'Pril9-K3'!$L$8:$M$207,2,0),'Pril9-K3'!$A$8:$J$16,LOOKUP(BN547,'Pril9-K3'!$A$7:$J$7,'Pril9-K3'!$A$5:$J$5),0), IF(AND(BK547&lt;&gt;"smrk",'Vstupní data'!AK547&lt;&gt;""),'Vstupní data'!AK547,   VLOOKUP(VLOOKUP(BD547,'Pril9-K3'!$L$8:$M$207,2,0),'Pril9-K3'!$A$8:$J$16,LOOKUP(BN547,'Pril9-K3'!$A$7:$J$7,'Pril9-K3'!$A$5:$J$5),0)   )),   "")</f>
        <v/>
      </c>
      <c r="BV547" s="69" t="n">
        <f aca="false">'Vstupní data'!AJ547</f>
        <v>0</v>
      </c>
      <c r="BW547" s="69" t="n">
        <f aca="false">IF(BF547&gt;0,IF(J547&gt;0,J547,K547*H547/100),0)</f>
        <v>0</v>
      </c>
      <c r="BX547" s="69" t="n">
        <f aca="false">IF(BF547&gt;0,IF(BJ547&gt;BL547,BL547,BJ547),0)</f>
        <v>0</v>
      </c>
      <c r="BY547" s="69" t="n">
        <f aca="false">IF(BD547=0,0,IF(AND(BX547&gt;0,BX547&lt;=5),  IF(AND(BX547&gt;0,BX547&lt;=5),VLOOKUP(BK547,'Pril1-THLPa'!$A$6:$F$18,IF(AND(BX547&gt;0,BX547&lt;=5),LOOKUP(BX547,'Pril1-THLPa'!$B$5:$F$5,'Pril1-THLPa'!$B$4:$F$4),""),0),""),  IF(BX547&gt;5,BO547+BP547*(BX547-5)+BQ547*POWER(BX547-5,2)+BR547*POWER(BX547-5,3)+BS547*POWER(BX547-5,4),"")))</f>
        <v>0</v>
      </c>
      <c r="BZ547" s="69" t="n">
        <f aca="false">IF(BY547&gt;0,BY547*BI547/10*BW547*(100+BV547)/100,0)</f>
        <v>0</v>
      </c>
      <c r="CA547" s="69" t="n">
        <f aca="false">IF(BD547&gt;0,BX547-IF(BD547&gt;BX547,BX547,BD547),0)</f>
        <v>0</v>
      </c>
      <c r="CB547" s="69" t="n">
        <f aca="false">POWER(1.01,CA547)</f>
        <v>1</v>
      </c>
      <c r="CC547" s="69" t="n">
        <f aca="false">IF(BF547&gt;0,IF(BF547&gt;BH547,1,BF547/BH547),0)</f>
        <v>0</v>
      </c>
      <c r="CD547" s="72" t="n">
        <f aca="false">IF(BD547=0,0,IF(BF547&gt;0,ROUND(IF(CB547&lt;&gt;0,BZ547*BT547*1/CB547*CC547,0),0),0))</f>
        <v>0</v>
      </c>
      <c r="CE547" s="73" t="str">
        <f aca="false">IF(BF547&gt;0,IF(BF547&gt;BH547,CD547/BF547,CD547/BH547),"")</f>
        <v/>
      </c>
      <c r="CF547" s="69" t="n">
        <f aca="false">'Vstupní data'!AM547</f>
        <v>0</v>
      </c>
      <c r="CG547" s="69" t="n">
        <f aca="false">'Vstupní data'!AN547</f>
        <v>0</v>
      </c>
      <c r="CH547" s="69" t="n">
        <f aca="false">'Vstupní data'!AO547</f>
        <v>0</v>
      </c>
      <c r="CI547" s="69" t="n">
        <f aca="false">'Vstupní data'!AP547</f>
        <v>0</v>
      </c>
      <c r="CJ547" s="72" t="n">
        <f aca="false">ROUND(CH547*CI547,0)</f>
        <v>0</v>
      </c>
      <c r="CK547" s="74" t="str">
        <f aca="false">IF(OR(AA547&gt;0,BB547&gt;0,CD547&gt;0,CJ547&gt;0),AA547+BB547+CD547+CJ547,"")</f>
        <v/>
      </c>
    </row>
    <row r="548" customFormat="false" ht="12.8" hidden="false" customHeight="false" outlineLevel="0" collapsed="false">
      <c r="A548" s="66" t="n">
        <f aca="false">'Vstupní data'!A548</f>
        <v>0</v>
      </c>
      <c r="F548" s="66" t="str">
        <f aca="false">CONCATENATE('Vstupní data'!F548,'Vstupní data'!G548,'Vstupní data'!H548,'Vstupní data'!I548)</f>
        <v/>
      </c>
      <c r="G548" s="66"/>
      <c r="H548" s="66" t="n">
        <f aca="false">'Vstupní data'!K548</f>
        <v>0</v>
      </c>
      <c r="I548" s="66" t="n">
        <f aca="false">'Vstupní data'!L548</f>
        <v>0</v>
      </c>
      <c r="J548" s="66" t="n">
        <f aca="false">'Vstupní data'!K548*'Vstupní data'!M548/100</f>
        <v>0</v>
      </c>
      <c r="L548" s="66" t="n">
        <f aca="false">IF('Vstupní data'!N548="prostokořenný",0,IF('Vstupní data'!N548="krytokořenný","k",IF('Vstupní data'!N548="poloodrostky nebo odrostky, prostokořenné i krytokořenné","po",0)))</f>
        <v>0</v>
      </c>
      <c r="N548" s="66"/>
      <c r="O548" s="66" t="n">
        <f aca="false">'Vstupní data'!O548</f>
        <v>0</v>
      </c>
      <c r="P548" s="66" t="n">
        <f aca="false">IF(O548&gt;0,VLOOKUP(CONCATENATE(VLOOKUP(I548,'Pril3-drev'!$H$5:$K$83,4,0),"-",'Vstupní data'!R548),K2!$C$15:$D$23,2,0),0)</f>
        <v>0</v>
      </c>
      <c r="Q548" s="66" t="n">
        <f aca="false">IF(O548&gt;0,VLOOKUP(I548,'Pril3-drev'!$H$5:$I$83,2,0),0)</f>
        <v>0</v>
      </c>
      <c r="R548" s="66" t="n">
        <f aca="false">IF(Q548&gt;0,VLOOKUP(Q548,'Pril6-okus'!$A$5:$B$17,2,0),0)</f>
        <v>0</v>
      </c>
      <c r="S548" s="66" t="n">
        <f aca="false">IF(O548&gt;0,VLOOKUP(I548,'Pril3-drev'!$H$5:$J$83,3,0),0)</f>
        <v>0</v>
      </c>
      <c r="T548" s="66" t="str">
        <f aca="false">IF(O548&gt;0,IF(L548="k",0.9*VLOOKUP(S548,'ha-pocty-vyhl'!$A$5:$B$20,2,0),IF(L548="po",0.8*VLOOKUP(S548,'ha-pocty-vyhl'!$A$5:$B$20,2,0),VLOOKUP(S548,'ha-pocty-vyhl'!$A$5:$B$20,2,0))),"")</f>
        <v/>
      </c>
      <c r="U548" s="66" t="n">
        <f aca="false">'Vstupní data'!P548</f>
        <v>0</v>
      </c>
      <c r="V548" s="66" t="n">
        <f aca="false">IF(O548&gt;0,1.3*T548*1000*Z548/10000,0)</f>
        <v>0</v>
      </c>
      <c r="W548" s="66" t="n">
        <f aca="false">IF(O548&gt;0,1.3*T548*1000*Z548/10000,0)</f>
        <v>0</v>
      </c>
      <c r="X548" s="66" t="n">
        <f aca="false">IF(O548&gt;0,IF(O548&gt;V548,V548,O548),0)</f>
        <v>0</v>
      </c>
      <c r="Y548" s="66" t="n">
        <f aca="false">IF(O548&gt;0,IF(IF(U548&gt;W548,W548,U548)&lt;X548,W548,IF(U548&gt;W548,W548,U548)),0)</f>
        <v>0</v>
      </c>
      <c r="Z548" s="66" t="n">
        <f aca="false">IF(O548&gt;0,IF(J548&gt;0,J548,K548*H548/100),0)</f>
        <v>0</v>
      </c>
      <c r="AA548" s="67" t="n">
        <f aca="false">IF(O548&gt;0,CEILING(R548*P548*X548/Y548*Z548,1),0)</f>
        <v>0</v>
      </c>
      <c r="AB548" s="68" t="n">
        <f aca="false">IF(O548&gt;0,AA548/O548,0)</f>
        <v>0</v>
      </c>
      <c r="AC548" s="66" t="n">
        <f aca="false">'Vstupní data'!W548</f>
        <v>0</v>
      </c>
      <c r="AI548" s="66" t="str">
        <f aca="false">IF(OR('Vstupní data'!T548&gt;0,'Vstupní data'!U548&gt;0),VLOOKUP(I548,'Pril3-drev'!$H$5:$J$83,3,0),"")</f>
        <v/>
      </c>
      <c r="AJ548" s="66" t="n">
        <f aca="false">IF('Vstupní data'!V548="prostokořenný",0,IF('Vstupní data'!V548="krytokořenný","k",IF('Vstupní data'!V548="poloodrostky nebo odrostky, prostokořenné i krytokořenné","po",0)))</f>
        <v>0</v>
      </c>
      <c r="AK548" s="66" t="n">
        <f aca="false">IF(OR('Vstupní data'!T548&gt;0,'Vstupní data'!U548&gt;0),IF(AJ548="k",0.9*VLOOKUP(AI548,'ha-pocty-vyhl'!$A$5:$B$20,2,0),IF(AJ548="po",0.8*VLOOKUP(AI548,'ha-pocty-vyhl'!$A$5:$B$20,2,0),VLOOKUP(AI548,'ha-pocty-vyhl'!$A$5:$B$20,2,0))),0)</f>
        <v>0</v>
      </c>
      <c r="AL548" s="66" t="n">
        <f aca="false">IF(OR('Vstupní data'!T548&gt;0,'Vstupní data'!U548&gt;0),'Vstupní data'!K548*'Vstupní data'!M548/100,0)</f>
        <v>0</v>
      </c>
      <c r="AM548" s="66" t="n">
        <f aca="false">IF(OR('Vstupní data'!T548&gt;0,'Vstupní data'!U548&gt;0),IF('Vstupní data'!T548&gt;0,'Vstupní data'!T548,ROUND(10*'Vstupní data'!U548/AK548,0)),0)</f>
        <v>0</v>
      </c>
      <c r="AN548" s="69" t="n">
        <f aca="false">IF('Vstupní data'!T548&gt;0,   IF('Vstupní data'!T548&lt;=AL548,'Vstupní data'!T548,AL548),   IF(AM548&lt;AL548,AM548,AL548))</f>
        <v>0</v>
      </c>
      <c r="AO548" s="69" t="n">
        <f aca="false">'Vstupní data'!X548</f>
        <v>0</v>
      </c>
      <c r="AP548" s="66" t="n">
        <f aca="false">IF(OR('Vstupní data'!T548&gt;0,'Vstupní data'!U548&gt;0),IF(I548&lt;&gt;0,VLOOKUP(I548,'Pril3-drev'!$H$5:$I$83,2,0),0),0)</f>
        <v>0</v>
      </c>
      <c r="AQ548" s="66" t="n">
        <f aca="false">'Vstupní data'!Y548</f>
        <v>0</v>
      </c>
      <c r="AR548" s="66" t="str">
        <f aca="false">IF(AC548&gt;5,   IF('Vstupní data'!Y548&gt;0,   VLOOKUP(VLOOKUP(CONCATENATE(VLOOKUP(I548,'Pril3-drev'!$H$4:$L$83,5,0),AC548),'Pril3-drev'!$Q$4:$R$2803,2,0),'AVB-BS'!$C$5:$S$29 ,LOOKUP(AQ548,'AVB-BS'!$D$3:$S$3,'AVB-BS'!$D$1:$S$1) ,0 )   ,   IF('Vstupní data'!Z548&gt;0,'Vstupní data'!Z548,0)) , "")</f>
        <v/>
      </c>
      <c r="AS548" s="70" t="str">
        <f aca="false">IF(AC548&gt;5,VLOOKUP(CONCATENATE(AP548,AR548),'Pril1-THLPa'!$H$6:$N$96,4,0),"")</f>
        <v/>
      </c>
      <c r="AT548" s="70" t="str">
        <f aca="false">IF(AC548&gt;5,VLOOKUP(CONCATENATE(AP548,AR548),'Pril1-THLPa'!$H$6:$N$96,5,0),"")</f>
        <v/>
      </c>
      <c r="AU548" s="70" t="str">
        <f aca="false">IF(AC548&gt;5,VLOOKUP(CONCATENATE(AP548,AR548),'Pril1-THLPa'!$H$6:$N$96,6,0),"")</f>
        <v/>
      </c>
      <c r="AV548" s="70" t="str">
        <f aca="false">IF(AC548&gt;5,VLOOKUP(CONCATENATE(AP548,AR548),'Pril1-THLPa'!$H$6:$N$96,7,0),"")</f>
        <v/>
      </c>
      <c r="AW548" s="70" t="str">
        <f aca="false">IF(AC548&gt;5,VLOOKUP(CONCATENATE(AP548,AR548),'Pril1-THLPa'!$H$6:$O$96,8,0),"")</f>
        <v/>
      </c>
      <c r="AX548" s="66" t="n">
        <f aca="false">IF(AC548&gt;0,IF(AND(AC548&gt;0,AC548&lt;=5),VLOOKUP(AP548,'Pril1-THLPa'!$A$6:$F$18,LOOKUP(AC548,'Pril1-THLPa'!$B$5:$F$5,'Pril1-THLPa'!$B$4:$F$4),0),AS548+AT548*(AC548-5)+AU548*POWER(AC548-5,2)+AV548*POWER(AC548-5,3)+AW548*POWER(AC548-5,4)),0)</f>
        <v>0</v>
      </c>
      <c r="AY548" s="71"/>
      <c r="AZ548" s="66" t="n">
        <f aca="false">'Vstupní data'!AA548</f>
        <v>0</v>
      </c>
      <c r="BA548" s="66" t="n">
        <f aca="false">IF(OR('Vstupní data'!T548&gt;0,'Vstupní data'!U548&gt;0),IF(AC548&lt;&gt;"",AX548*AO548/10*(100+AZ548)/100,0),0)</f>
        <v>0</v>
      </c>
      <c r="BB548" s="67" t="n">
        <f aca="false">IF(AC548&lt;&gt;"",ROUND(BA548*AN548,0),0)</f>
        <v>0</v>
      </c>
      <c r="BC548" s="68" t="str">
        <f aca="false">IF(AE548&gt;0,BB548/AE548,"")</f>
        <v/>
      </c>
      <c r="BD548" s="66" t="n">
        <f aca="false">'Vstupní data'!AE548</f>
        <v>0</v>
      </c>
      <c r="BF548" s="66" t="n">
        <f aca="false">'Vstupní data'!AC548</f>
        <v>0</v>
      </c>
      <c r="BH548" s="66" t="n">
        <f aca="false">'Vstupní data'!AD548</f>
        <v>0</v>
      </c>
      <c r="BI548" s="66" t="n">
        <f aca="false">'Vstupní data'!AF548</f>
        <v>0</v>
      </c>
      <c r="BJ548" s="69" t="n">
        <f aca="false">'Vstupní data'!AG548</f>
        <v>0</v>
      </c>
      <c r="BK548" s="69" t="n">
        <f aca="false">IF(BF548&lt;&gt;0,VLOOKUP(I548,'Pril3-drev'!$H$5:$I$83,2,0),0)</f>
        <v>0</v>
      </c>
      <c r="BL548" s="69" t="n">
        <f aca="false">IF(BF548&lt;&gt;0,VLOOKUP(BK548,'Pril3-drev'!$A$5:$C$17,3,0),0)</f>
        <v>0</v>
      </c>
      <c r="BM548" s="69" t="n">
        <f aca="false">'Vstupní data'!AH548</f>
        <v>0</v>
      </c>
      <c r="BN548" s="69" t="n">
        <f aca="false">IF('Vstupní data'!AH548&gt;0,   VLOOKUP(VLOOKUP(CONCATENATE(VLOOKUP(I548,'Pril3-drev'!$H$4:$L$83,5,0),BD548),'Pril3-drev'!$Q$4:$R$2803,2,0),'AVB-BS'!$C$5:$S$29 ,LOOKUP(BM548,'AVB-BS'!$D$3:$S$3,'AVB-BS'!$D$1:$S$1) ,0 )   ,   IF('Vstupní data'!AI548&gt;0,'Vstupní data'!AI548,0))</f>
        <v>0</v>
      </c>
      <c r="BO548" s="69" t="str">
        <f aca="false">IF(BX548&gt;5,VLOOKUP(CONCATENATE(BK548,BN548),'Pril1-THLPa'!$H$6:$N$96,4,0),"")</f>
        <v/>
      </c>
      <c r="BP548" s="69" t="str">
        <f aca="false">IF(BX548&gt;5,VLOOKUP(CONCATENATE(BK548,BN548),'Pril1-THLPa'!$H$6:$N$96,5,0),"")</f>
        <v/>
      </c>
      <c r="BQ548" s="69" t="str">
        <f aca="false">IF(BX548&gt;5,VLOOKUP(CONCATENATE(BK548,BN548),'Pril1-THLPa'!$H$6:$N$96,6,0),"")</f>
        <v/>
      </c>
      <c r="BR548" s="69" t="str">
        <f aca="false">IF(BX548&gt;5,VLOOKUP(CONCATENATE(BK548,BN548),'Pril1-THLPa'!$H$6:$N$96,7,0),"")</f>
        <v/>
      </c>
      <c r="BS548" s="69" t="str">
        <f aca="false">IF(BX548&gt;5,VLOOKUP(CONCATENATE(BK548,BN548),'Pril1-THLPa'!$H$6:$O$96,8,0),"")</f>
        <v/>
      </c>
      <c r="BT548" s="69" t="str">
        <f aca="false">IF(BF548&gt;0, IF(BK548="smrk",  VLOOKUP(VLOOKUP(BD548,'Pril9-K3'!$L$8:$M$207,2,0),'Pril9-K3'!$A$8:$J$16,LOOKUP(BN548,'Pril9-K3'!$A$7:$J$7,'Pril9-K3'!$A$5:$J$5),0), IF(AND(BK548&lt;&gt;"smrk",'Vstupní data'!AK548&lt;&gt;""),'Vstupní data'!AK548,   VLOOKUP(VLOOKUP(BD548,'Pril9-K3'!$L$8:$M$207,2,0),'Pril9-K3'!$A$8:$J$16,LOOKUP(BN548,'Pril9-K3'!$A$7:$J$7,'Pril9-K3'!$A$5:$J$5),0)   )),   "")</f>
        <v/>
      </c>
      <c r="BV548" s="69" t="n">
        <f aca="false">'Vstupní data'!AJ548</f>
        <v>0</v>
      </c>
      <c r="BW548" s="69" t="n">
        <f aca="false">IF(BF548&gt;0,IF(J548&gt;0,J548,K548*H548/100),0)</f>
        <v>0</v>
      </c>
      <c r="BX548" s="69" t="n">
        <f aca="false">IF(BF548&gt;0,IF(BJ548&gt;BL548,BL548,BJ548),0)</f>
        <v>0</v>
      </c>
      <c r="BY548" s="69" t="n">
        <f aca="false">IF(BD548=0,0,IF(AND(BX548&gt;0,BX548&lt;=5),  IF(AND(BX548&gt;0,BX548&lt;=5),VLOOKUP(BK548,'Pril1-THLPa'!$A$6:$F$18,IF(AND(BX548&gt;0,BX548&lt;=5),LOOKUP(BX548,'Pril1-THLPa'!$B$5:$F$5,'Pril1-THLPa'!$B$4:$F$4),""),0),""),  IF(BX548&gt;5,BO548+BP548*(BX548-5)+BQ548*POWER(BX548-5,2)+BR548*POWER(BX548-5,3)+BS548*POWER(BX548-5,4),"")))</f>
        <v>0</v>
      </c>
      <c r="BZ548" s="69" t="n">
        <f aca="false">IF(BY548&gt;0,BY548*BI548/10*BW548*(100+BV548)/100,0)</f>
        <v>0</v>
      </c>
      <c r="CA548" s="69" t="n">
        <f aca="false">IF(BD548&gt;0,BX548-IF(BD548&gt;BX548,BX548,BD548),0)</f>
        <v>0</v>
      </c>
      <c r="CB548" s="69" t="n">
        <f aca="false">POWER(1.01,CA548)</f>
        <v>1</v>
      </c>
      <c r="CC548" s="69" t="n">
        <f aca="false">IF(BF548&gt;0,IF(BF548&gt;BH548,1,BF548/BH548),0)</f>
        <v>0</v>
      </c>
      <c r="CD548" s="72" t="n">
        <f aca="false">IF(BD548=0,0,IF(BF548&gt;0,ROUND(IF(CB548&lt;&gt;0,BZ548*BT548*1/CB548*CC548,0),0),0))</f>
        <v>0</v>
      </c>
      <c r="CE548" s="73" t="str">
        <f aca="false">IF(BF548&gt;0,IF(BF548&gt;BH548,CD548/BF548,CD548/BH548),"")</f>
        <v/>
      </c>
      <c r="CF548" s="69" t="n">
        <f aca="false">'Vstupní data'!AM548</f>
        <v>0</v>
      </c>
      <c r="CG548" s="69" t="n">
        <f aca="false">'Vstupní data'!AN548</f>
        <v>0</v>
      </c>
      <c r="CH548" s="69" t="n">
        <f aca="false">'Vstupní data'!AO548</f>
        <v>0</v>
      </c>
      <c r="CI548" s="69" t="n">
        <f aca="false">'Vstupní data'!AP548</f>
        <v>0</v>
      </c>
      <c r="CJ548" s="72" t="n">
        <f aca="false">ROUND(CH548*CI548,0)</f>
        <v>0</v>
      </c>
      <c r="CK548" s="74" t="str">
        <f aca="false">IF(OR(AA548&gt;0,BB548&gt;0,CD548&gt;0,CJ548&gt;0),AA548+BB548+CD548+CJ548,"")</f>
        <v/>
      </c>
    </row>
    <row r="549" customFormat="false" ht="12.8" hidden="false" customHeight="false" outlineLevel="0" collapsed="false">
      <c r="A549" s="66" t="n">
        <f aca="false">'Vstupní data'!A549</f>
        <v>0</v>
      </c>
      <c r="F549" s="66" t="str">
        <f aca="false">CONCATENATE('Vstupní data'!F549,'Vstupní data'!G549,'Vstupní data'!H549,'Vstupní data'!I549)</f>
        <v/>
      </c>
      <c r="G549" s="66"/>
      <c r="H549" s="66" t="n">
        <f aca="false">'Vstupní data'!K549</f>
        <v>0</v>
      </c>
      <c r="I549" s="66" t="n">
        <f aca="false">'Vstupní data'!L549</f>
        <v>0</v>
      </c>
      <c r="J549" s="66" t="n">
        <f aca="false">'Vstupní data'!K549*'Vstupní data'!M549/100</f>
        <v>0</v>
      </c>
      <c r="L549" s="66" t="n">
        <f aca="false">IF('Vstupní data'!N549="prostokořenný",0,IF('Vstupní data'!N549="krytokořenný","k",IF('Vstupní data'!N549="poloodrostky nebo odrostky, prostokořenné i krytokořenné","po",0)))</f>
        <v>0</v>
      </c>
      <c r="N549" s="66"/>
      <c r="O549" s="66" t="n">
        <f aca="false">'Vstupní data'!O549</f>
        <v>0</v>
      </c>
      <c r="P549" s="66" t="n">
        <f aca="false">IF(O549&gt;0,VLOOKUP(CONCATENATE(VLOOKUP(I549,'Pril3-drev'!$H$5:$K$83,4,0),"-",'Vstupní data'!R549),K2!$C$15:$D$23,2,0),0)</f>
        <v>0</v>
      </c>
      <c r="Q549" s="66" t="n">
        <f aca="false">IF(O549&gt;0,VLOOKUP(I549,'Pril3-drev'!$H$5:$I$83,2,0),0)</f>
        <v>0</v>
      </c>
      <c r="R549" s="66" t="n">
        <f aca="false">IF(Q549&gt;0,VLOOKUP(Q549,'Pril6-okus'!$A$5:$B$17,2,0),0)</f>
        <v>0</v>
      </c>
      <c r="S549" s="66" t="n">
        <f aca="false">IF(O549&gt;0,VLOOKUP(I549,'Pril3-drev'!$H$5:$J$83,3,0),0)</f>
        <v>0</v>
      </c>
      <c r="T549" s="66" t="str">
        <f aca="false">IF(O549&gt;0,IF(L549="k",0.9*VLOOKUP(S549,'ha-pocty-vyhl'!$A$5:$B$20,2,0),IF(L549="po",0.8*VLOOKUP(S549,'ha-pocty-vyhl'!$A$5:$B$20,2,0),VLOOKUP(S549,'ha-pocty-vyhl'!$A$5:$B$20,2,0))),"")</f>
        <v/>
      </c>
      <c r="U549" s="66" t="n">
        <f aca="false">'Vstupní data'!P549</f>
        <v>0</v>
      </c>
      <c r="V549" s="66" t="n">
        <f aca="false">IF(O549&gt;0,1.3*T549*1000*Z549/10000,0)</f>
        <v>0</v>
      </c>
      <c r="W549" s="66" t="n">
        <f aca="false">IF(O549&gt;0,1.3*T549*1000*Z549/10000,0)</f>
        <v>0</v>
      </c>
      <c r="X549" s="66" t="n">
        <f aca="false">IF(O549&gt;0,IF(O549&gt;V549,V549,O549),0)</f>
        <v>0</v>
      </c>
      <c r="Y549" s="66" t="n">
        <f aca="false">IF(O549&gt;0,IF(IF(U549&gt;W549,W549,U549)&lt;X549,W549,IF(U549&gt;W549,W549,U549)),0)</f>
        <v>0</v>
      </c>
      <c r="Z549" s="66" t="n">
        <f aca="false">IF(O549&gt;0,IF(J549&gt;0,J549,K549*H549/100),0)</f>
        <v>0</v>
      </c>
      <c r="AA549" s="67" t="n">
        <f aca="false">IF(O549&gt;0,CEILING(R549*P549*X549/Y549*Z549,1),0)</f>
        <v>0</v>
      </c>
      <c r="AB549" s="68" t="n">
        <f aca="false">IF(O549&gt;0,AA549/O549,0)</f>
        <v>0</v>
      </c>
      <c r="AC549" s="66" t="n">
        <f aca="false">'Vstupní data'!W549</f>
        <v>0</v>
      </c>
      <c r="AI549" s="66" t="str">
        <f aca="false">IF(OR('Vstupní data'!T549&gt;0,'Vstupní data'!U549&gt;0),VLOOKUP(I549,'Pril3-drev'!$H$5:$J$83,3,0),"")</f>
        <v/>
      </c>
      <c r="AJ549" s="66" t="n">
        <f aca="false">IF('Vstupní data'!V549="prostokořenný",0,IF('Vstupní data'!V549="krytokořenný","k",IF('Vstupní data'!V549="poloodrostky nebo odrostky, prostokořenné i krytokořenné","po",0)))</f>
        <v>0</v>
      </c>
      <c r="AK549" s="66" t="n">
        <f aca="false">IF(OR('Vstupní data'!T549&gt;0,'Vstupní data'!U549&gt;0),IF(AJ549="k",0.9*VLOOKUP(AI549,'ha-pocty-vyhl'!$A$5:$B$20,2,0),IF(AJ549="po",0.8*VLOOKUP(AI549,'ha-pocty-vyhl'!$A$5:$B$20,2,0),VLOOKUP(AI549,'ha-pocty-vyhl'!$A$5:$B$20,2,0))),0)</f>
        <v>0</v>
      </c>
      <c r="AL549" s="66" t="n">
        <f aca="false">IF(OR('Vstupní data'!T549&gt;0,'Vstupní data'!U549&gt;0),'Vstupní data'!K549*'Vstupní data'!M549/100,0)</f>
        <v>0</v>
      </c>
      <c r="AM549" s="66" t="n">
        <f aca="false">IF(OR('Vstupní data'!T549&gt;0,'Vstupní data'!U549&gt;0),IF('Vstupní data'!T549&gt;0,'Vstupní data'!T549,ROUND(10*'Vstupní data'!U549/AK549,0)),0)</f>
        <v>0</v>
      </c>
      <c r="AN549" s="69" t="n">
        <f aca="false">IF('Vstupní data'!T549&gt;0,   IF('Vstupní data'!T549&lt;=AL549,'Vstupní data'!T549,AL549),   IF(AM549&lt;AL549,AM549,AL549))</f>
        <v>0</v>
      </c>
      <c r="AO549" s="69" t="n">
        <f aca="false">'Vstupní data'!X549</f>
        <v>0</v>
      </c>
      <c r="AP549" s="66" t="n">
        <f aca="false">IF(OR('Vstupní data'!T549&gt;0,'Vstupní data'!U549&gt;0),IF(I549&lt;&gt;0,VLOOKUP(I549,'Pril3-drev'!$H$5:$I$83,2,0),0),0)</f>
        <v>0</v>
      </c>
      <c r="AQ549" s="66" t="n">
        <f aca="false">'Vstupní data'!Y549</f>
        <v>0</v>
      </c>
      <c r="AR549" s="66" t="str">
        <f aca="false">IF(AC549&gt;5,   IF('Vstupní data'!Y549&gt;0,   VLOOKUP(VLOOKUP(CONCATENATE(VLOOKUP(I549,'Pril3-drev'!$H$4:$L$83,5,0),AC549),'Pril3-drev'!$Q$4:$R$2803,2,0),'AVB-BS'!$C$5:$S$29 ,LOOKUP(AQ549,'AVB-BS'!$D$3:$S$3,'AVB-BS'!$D$1:$S$1) ,0 )   ,   IF('Vstupní data'!Z549&gt;0,'Vstupní data'!Z549,0)) , "")</f>
        <v/>
      </c>
      <c r="AS549" s="70" t="str">
        <f aca="false">IF(AC549&gt;5,VLOOKUP(CONCATENATE(AP549,AR549),'Pril1-THLPa'!$H$6:$N$96,4,0),"")</f>
        <v/>
      </c>
      <c r="AT549" s="70" t="str">
        <f aca="false">IF(AC549&gt;5,VLOOKUP(CONCATENATE(AP549,AR549),'Pril1-THLPa'!$H$6:$N$96,5,0),"")</f>
        <v/>
      </c>
      <c r="AU549" s="70" t="str">
        <f aca="false">IF(AC549&gt;5,VLOOKUP(CONCATENATE(AP549,AR549),'Pril1-THLPa'!$H$6:$N$96,6,0),"")</f>
        <v/>
      </c>
      <c r="AV549" s="70" t="str">
        <f aca="false">IF(AC549&gt;5,VLOOKUP(CONCATENATE(AP549,AR549),'Pril1-THLPa'!$H$6:$N$96,7,0),"")</f>
        <v/>
      </c>
      <c r="AW549" s="70" t="str">
        <f aca="false">IF(AC549&gt;5,VLOOKUP(CONCATENATE(AP549,AR549),'Pril1-THLPa'!$H$6:$O$96,8,0),"")</f>
        <v/>
      </c>
      <c r="AX549" s="66" t="n">
        <f aca="false">IF(AC549&gt;0,IF(AND(AC549&gt;0,AC549&lt;=5),VLOOKUP(AP549,'Pril1-THLPa'!$A$6:$F$18,LOOKUP(AC549,'Pril1-THLPa'!$B$5:$F$5,'Pril1-THLPa'!$B$4:$F$4),0),AS549+AT549*(AC549-5)+AU549*POWER(AC549-5,2)+AV549*POWER(AC549-5,3)+AW549*POWER(AC549-5,4)),0)</f>
        <v>0</v>
      </c>
      <c r="AY549" s="71"/>
      <c r="AZ549" s="66" t="n">
        <f aca="false">'Vstupní data'!AA549</f>
        <v>0</v>
      </c>
      <c r="BA549" s="66" t="n">
        <f aca="false">IF(OR('Vstupní data'!T549&gt;0,'Vstupní data'!U549&gt;0),IF(AC549&lt;&gt;"",AX549*AO549/10*(100+AZ549)/100,0),0)</f>
        <v>0</v>
      </c>
      <c r="BB549" s="67" t="n">
        <f aca="false">IF(AC549&lt;&gt;"",ROUND(BA549*AN549,0),0)</f>
        <v>0</v>
      </c>
      <c r="BC549" s="68" t="str">
        <f aca="false">IF(AE549&gt;0,BB549/AE549,"")</f>
        <v/>
      </c>
      <c r="BD549" s="66" t="n">
        <f aca="false">'Vstupní data'!AE549</f>
        <v>0</v>
      </c>
      <c r="BF549" s="66" t="n">
        <f aca="false">'Vstupní data'!AC549</f>
        <v>0</v>
      </c>
      <c r="BH549" s="66" t="n">
        <f aca="false">'Vstupní data'!AD549</f>
        <v>0</v>
      </c>
      <c r="BI549" s="66" t="n">
        <f aca="false">'Vstupní data'!AF549</f>
        <v>0</v>
      </c>
      <c r="BJ549" s="69" t="n">
        <f aca="false">'Vstupní data'!AG549</f>
        <v>0</v>
      </c>
      <c r="BK549" s="69" t="n">
        <f aca="false">IF(BF549&lt;&gt;0,VLOOKUP(I549,'Pril3-drev'!$H$5:$I$83,2,0),0)</f>
        <v>0</v>
      </c>
      <c r="BL549" s="69" t="n">
        <f aca="false">IF(BF549&lt;&gt;0,VLOOKUP(BK549,'Pril3-drev'!$A$5:$C$17,3,0),0)</f>
        <v>0</v>
      </c>
      <c r="BM549" s="69" t="n">
        <f aca="false">'Vstupní data'!AH549</f>
        <v>0</v>
      </c>
      <c r="BN549" s="69" t="n">
        <f aca="false">IF('Vstupní data'!AH549&gt;0,   VLOOKUP(VLOOKUP(CONCATENATE(VLOOKUP(I549,'Pril3-drev'!$H$4:$L$83,5,0),BD549),'Pril3-drev'!$Q$4:$R$2803,2,0),'AVB-BS'!$C$5:$S$29 ,LOOKUP(BM549,'AVB-BS'!$D$3:$S$3,'AVB-BS'!$D$1:$S$1) ,0 )   ,   IF('Vstupní data'!AI549&gt;0,'Vstupní data'!AI549,0))</f>
        <v>0</v>
      </c>
      <c r="BO549" s="69" t="str">
        <f aca="false">IF(BX549&gt;5,VLOOKUP(CONCATENATE(BK549,BN549),'Pril1-THLPa'!$H$6:$N$96,4,0),"")</f>
        <v/>
      </c>
      <c r="BP549" s="69" t="str">
        <f aca="false">IF(BX549&gt;5,VLOOKUP(CONCATENATE(BK549,BN549),'Pril1-THLPa'!$H$6:$N$96,5,0),"")</f>
        <v/>
      </c>
      <c r="BQ549" s="69" t="str">
        <f aca="false">IF(BX549&gt;5,VLOOKUP(CONCATENATE(BK549,BN549),'Pril1-THLPa'!$H$6:$N$96,6,0),"")</f>
        <v/>
      </c>
      <c r="BR549" s="69" t="str">
        <f aca="false">IF(BX549&gt;5,VLOOKUP(CONCATENATE(BK549,BN549),'Pril1-THLPa'!$H$6:$N$96,7,0),"")</f>
        <v/>
      </c>
      <c r="BS549" s="69" t="str">
        <f aca="false">IF(BX549&gt;5,VLOOKUP(CONCATENATE(BK549,BN549),'Pril1-THLPa'!$H$6:$O$96,8,0),"")</f>
        <v/>
      </c>
      <c r="BT549" s="69" t="str">
        <f aca="false">IF(BF549&gt;0, IF(BK549="smrk",  VLOOKUP(VLOOKUP(BD549,'Pril9-K3'!$L$8:$M$207,2,0),'Pril9-K3'!$A$8:$J$16,LOOKUP(BN549,'Pril9-K3'!$A$7:$J$7,'Pril9-K3'!$A$5:$J$5),0), IF(AND(BK549&lt;&gt;"smrk",'Vstupní data'!AK549&lt;&gt;""),'Vstupní data'!AK549,   VLOOKUP(VLOOKUP(BD549,'Pril9-K3'!$L$8:$M$207,2,0),'Pril9-K3'!$A$8:$J$16,LOOKUP(BN549,'Pril9-K3'!$A$7:$J$7,'Pril9-K3'!$A$5:$J$5),0)   )),   "")</f>
        <v/>
      </c>
      <c r="BV549" s="69" t="n">
        <f aca="false">'Vstupní data'!AJ549</f>
        <v>0</v>
      </c>
      <c r="BW549" s="69" t="n">
        <f aca="false">IF(BF549&gt;0,IF(J549&gt;0,J549,K549*H549/100),0)</f>
        <v>0</v>
      </c>
      <c r="BX549" s="69" t="n">
        <f aca="false">IF(BF549&gt;0,IF(BJ549&gt;BL549,BL549,BJ549),0)</f>
        <v>0</v>
      </c>
      <c r="BY549" s="69" t="n">
        <f aca="false">IF(BD549=0,0,IF(AND(BX549&gt;0,BX549&lt;=5),  IF(AND(BX549&gt;0,BX549&lt;=5),VLOOKUP(BK549,'Pril1-THLPa'!$A$6:$F$18,IF(AND(BX549&gt;0,BX549&lt;=5),LOOKUP(BX549,'Pril1-THLPa'!$B$5:$F$5,'Pril1-THLPa'!$B$4:$F$4),""),0),""),  IF(BX549&gt;5,BO549+BP549*(BX549-5)+BQ549*POWER(BX549-5,2)+BR549*POWER(BX549-5,3)+BS549*POWER(BX549-5,4),"")))</f>
        <v>0</v>
      </c>
      <c r="BZ549" s="69" t="n">
        <f aca="false">IF(BY549&gt;0,BY549*BI549/10*BW549*(100+BV549)/100,0)</f>
        <v>0</v>
      </c>
      <c r="CA549" s="69" t="n">
        <f aca="false">IF(BD549&gt;0,BX549-IF(BD549&gt;BX549,BX549,BD549),0)</f>
        <v>0</v>
      </c>
      <c r="CB549" s="69" t="n">
        <f aca="false">POWER(1.01,CA549)</f>
        <v>1</v>
      </c>
      <c r="CC549" s="69" t="n">
        <f aca="false">IF(BF549&gt;0,IF(BF549&gt;BH549,1,BF549/BH549),0)</f>
        <v>0</v>
      </c>
      <c r="CD549" s="72" t="n">
        <f aca="false">IF(BD549=0,0,IF(BF549&gt;0,ROUND(IF(CB549&lt;&gt;0,BZ549*BT549*1/CB549*CC549,0),0),0))</f>
        <v>0</v>
      </c>
      <c r="CE549" s="73" t="str">
        <f aca="false">IF(BF549&gt;0,IF(BF549&gt;BH549,CD549/BF549,CD549/BH549),"")</f>
        <v/>
      </c>
      <c r="CF549" s="69" t="n">
        <f aca="false">'Vstupní data'!AM549</f>
        <v>0</v>
      </c>
      <c r="CG549" s="69" t="n">
        <f aca="false">'Vstupní data'!AN549</f>
        <v>0</v>
      </c>
      <c r="CH549" s="69" t="n">
        <f aca="false">'Vstupní data'!AO549</f>
        <v>0</v>
      </c>
      <c r="CI549" s="69" t="n">
        <f aca="false">'Vstupní data'!AP549</f>
        <v>0</v>
      </c>
      <c r="CJ549" s="72" t="n">
        <f aca="false">ROUND(CH549*CI549,0)</f>
        <v>0</v>
      </c>
      <c r="CK549" s="74" t="str">
        <f aca="false">IF(OR(AA549&gt;0,BB549&gt;0,CD549&gt;0,CJ549&gt;0),AA549+BB549+CD549+CJ549,"")</f>
        <v/>
      </c>
    </row>
    <row r="550" customFormat="false" ht="12.8" hidden="false" customHeight="false" outlineLevel="0" collapsed="false">
      <c r="A550" s="66" t="n">
        <f aca="false">'Vstupní data'!A550</f>
        <v>0</v>
      </c>
      <c r="F550" s="66" t="str">
        <f aca="false">CONCATENATE('Vstupní data'!F550,'Vstupní data'!G550,'Vstupní data'!H550,'Vstupní data'!I550)</f>
        <v/>
      </c>
      <c r="G550" s="66"/>
      <c r="H550" s="66" t="n">
        <f aca="false">'Vstupní data'!K550</f>
        <v>0</v>
      </c>
      <c r="I550" s="66" t="n">
        <f aca="false">'Vstupní data'!L550</f>
        <v>0</v>
      </c>
      <c r="J550" s="66" t="n">
        <f aca="false">'Vstupní data'!K550*'Vstupní data'!M550/100</f>
        <v>0</v>
      </c>
      <c r="L550" s="66" t="n">
        <f aca="false">IF('Vstupní data'!N550="prostokořenný",0,IF('Vstupní data'!N550="krytokořenný","k",IF('Vstupní data'!N550="poloodrostky nebo odrostky, prostokořenné i krytokořenné","po",0)))</f>
        <v>0</v>
      </c>
      <c r="N550" s="66"/>
      <c r="O550" s="66" t="n">
        <f aca="false">'Vstupní data'!O550</f>
        <v>0</v>
      </c>
      <c r="P550" s="66" t="n">
        <f aca="false">IF(O550&gt;0,VLOOKUP(CONCATENATE(VLOOKUP(I550,'Pril3-drev'!$H$5:$K$83,4,0),"-",'Vstupní data'!R550),K2!$C$15:$D$23,2,0),0)</f>
        <v>0</v>
      </c>
      <c r="Q550" s="66" t="n">
        <f aca="false">IF(O550&gt;0,VLOOKUP(I550,'Pril3-drev'!$H$5:$I$83,2,0),0)</f>
        <v>0</v>
      </c>
      <c r="R550" s="66" t="n">
        <f aca="false">IF(Q550&gt;0,VLOOKUP(Q550,'Pril6-okus'!$A$5:$B$17,2,0),0)</f>
        <v>0</v>
      </c>
      <c r="S550" s="66" t="n">
        <f aca="false">IF(O550&gt;0,VLOOKUP(I550,'Pril3-drev'!$H$5:$J$83,3,0),0)</f>
        <v>0</v>
      </c>
      <c r="T550" s="66" t="str">
        <f aca="false">IF(O550&gt;0,IF(L550="k",0.9*VLOOKUP(S550,'ha-pocty-vyhl'!$A$5:$B$20,2,0),IF(L550="po",0.8*VLOOKUP(S550,'ha-pocty-vyhl'!$A$5:$B$20,2,0),VLOOKUP(S550,'ha-pocty-vyhl'!$A$5:$B$20,2,0))),"")</f>
        <v/>
      </c>
      <c r="U550" s="66" t="n">
        <f aca="false">'Vstupní data'!P550</f>
        <v>0</v>
      </c>
      <c r="V550" s="66" t="n">
        <f aca="false">IF(O550&gt;0,1.3*T550*1000*Z550/10000,0)</f>
        <v>0</v>
      </c>
      <c r="W550" s="66" t="n">
        <f aca="false">IF(O550&gt;0,1.3*T550*1000*Z550/10000,0)</f>
        <v>0</v>
      </c>
      <c r="X550" s="66" t="n">
        <f aca="false">IF(O550&gt;0,IF(O550&gt;V550,V550,O550),0)</f>
        <v>0</v>
      </c>
      <c r="Y550" s="66" t="n">
        <f aca="false">IF(O550&gt;0,IF(IF(U550&gt;W550,W550,U550)&lt;X550,W550,IF(U550&gt;W550,W550,U550)),0)</f>
        <v>0</v>
      </c>
      <c r="Z550" s="66" t="n">
        <f aca="false">IF(O550&gt;0,IF(J550&gt;0,J550,K550*H550/100),0)</f>
        <v>0</v>
      </c>
      <c r="AA550" s="67" t="n">
        <f aca="false">IF(O550&gt;0,CEILING(R550*P550*X550/Y550*Z550,1),0)</f>
        <v>0</v>
      </c>
      <c r="AB550" s="68" t="n">
        <f aca="false">IF(O550&gt;0,AA550/O550,0)</f>
        <v>0</v>
      </c>
      <c r="AC550" s="66" t="n">
        <f aca="false">'Vstupní data'!W550</f>
        <v>0</v>
      </c>
      <c r="AI550" s="66" t="str">
        <f aca="false">IF(OR('Vstupní data'!T550&gt;0,'Vstupní data'!U550&gt;0),VLOOKUP(I550,'Pril3-drev'!$H$5:$J$83,3,0),"")</f>
        <v/>
      </c>
      <c r="AJ550" s="66" t="n">
        <f aca="false">IF('Vstupní data'!V550="prostokořenný",0,IF('Vstupní data'!V550="krytokořenný","k",IF('Vstupní data'!V550="poloodrostky nebo odrostky, prostokořenné i krytokořenné","po",0)))</f>
        <v>0</v>
      </c>
      <c r="AK550" s="66" t="n">
        <f aca="false">IF(OR('Vstupní data'!T550&gt;0,'Vstupní data'!U550&gt;0),IF(AJ550="k",0.9*VLOOKUP(AI550,'ha-pocty-vyhl'!$A$5:$B$20,2,0),IF(AJ550="po",0.8*VLOOKUP(AI550,'ha-pocty-vyhl'!$A$5:$B$20,2,0),VLOOKUP(AI550,'ha-pocty-vyhl'!$A$5:$B$20,2,0))),0)</f>
        <v>0</v>
      </c>
      <c r="AL550" s="66" t="n">
        <f aca="false">IF(OR('Vstupní data'!T550&gt;0,'Vstupní data'!U550&gt;0),'Vstupní data'!K550*'Vstupní data'!M550/100,0)</f>
        <v>0</v>
      </c>
      <c r="AM550" s="66" t="n">
        <f aca="false">IF(OR('Vstupní data'!T550&gt;0,'Vstupní data'!U550&gt;0),IF('Vstupní data'!T550&gt;0,'Vstupní data'!T550,ROUND(10*'Vstupní data'!U550/AK550,0)),0)</f>
        <v>0</v>
      </c>
      <c r="AN550" s="69" t="n">
        <f aca="false">IF('Vstupní data'!T550&gt;0,   IF('Vstupní data'!T550&lt;=AL550,'Vstupní data'!T550,AL550),   IF(AM550&lt;AL550,AM550,AL550))</f>
        <v>0</v>
      </c>
      <c r="AO550" s="69" t="n">
        <f aca="false">'Vstupní data'!X550</f>
        <v>0</v>
      </c>
      <c r="AP550" s="66" t="n">
        <f aca="false">IF(OR('Vstupní data'!T550&gt;0,'Vstupní data'!U550&gt;0),IF(I550&lt;&gt;0,VLOOKUP(I550,'Pril3-drev'!$H$5:$I$83,2,0),0),0)</f>
        <v>0</v>
      </c>
      <c r="AQ550" s="66" t="n">
        <f aca="false">'Vstupní data'!Y550</f>
        <v>0</v>
      </c>
      <c r="AR550" s="66" t="str">
        <f aca="false">IF(AC550&gt;5,   IF('Vstupní data'!Y550&gt;0,   VLOOKUP(VLOOKUP(CONCATENATE(VLOOKUP(I550,'Pril3-drev'!$H$4:$L$83,5,0),AC550),'Pril3-drev'!$Q$4:$R$2803,2,0),'AVB-BS'!$C$5:$S$29 ,LOOKUP(AQ550,'AVB-BS'!$D$3:$S$3,'AVB-BS'!$D$1:$S$1) ,0 )   ,   IF('Vstupní data'!Z550&gt;0,'Vstupní data'!Z550,0)) , "")</f>
        <v/>
      </c>
      <c r="AS550" s="70" t="str">
        <f aca="false">IF(AC550&gt;5,VLOOKUP(CONCATENATE(AP550,AR550),'Pril1-THLPa'!$H$6:$N$96,4,0),"")</f>
        <v/>
      </c>
      <c r="AT550" s="70" t="str">
        <f aca="false">IF(AC550&gt;5,VLOOKUP(CONCATENATE(AP550,AR550),'Pril1-THLPa'!$H$6:$N$96,5,0),"")</f>
        <v/>
      </c>
      <c r="AU550" s="70" t="str">
        <f aca="false">IF(AC550&gt;5,VLOOKUP(CONCATENATE(AP550,AR550),'Pril1-THLPa'!$H$6:$N$96,6,0),"")</f>
        <v/>
      </c>
      <c r="AV550" s="70" t="str">
        <f aca="false">IF(AC550&gt;5,VLOOKUP(CONCATENATE(AP550,AR550),'Pril1-THLPa'!$H$6:$N$96,7,0),"")</f>
        <v/>
      </c>
      <c r="AW550" s="70" t="str">
        <f aca="false">IF(AC550&gt;5,VLOOKUP(CONCATENATE(AP550,AR550),'Pril1-THLPa'!$H$6:$O$96,8,0),"")</f>
        <v/>
      </c>
      <c r="AX550" s="66" t="n">
        <f aca="false">IF(AC550&gt;0,IF(AND(AC550&gt;0,AC550&lt;=5),VLOOKUP(AP550,'Pril1-THLPa'!$A$6:$F$18,LOOKUP(AC550,'Pril1-THLPa'!$B$5:$F$5,'Pril1-THLPa'!$B$4:$F$4),0),AS550+AT550*(AC550-5)+AU550*POWER(AC550-5,2)+AV550*POWER(AC550-5,3)+AW550*POWER(AC550-5,4)),0)</f>
        <v>0</v>
      </c>
      <c r="AY550" s="71"/>
      <c r="AZ550" s="66" t="n">
        <f aca="false">'Vstupní data'!AA550</f>
        <v>0</v>
      </c>
      <c r="BA550" s="66" t="n">
        <f aca="false">IF(OR('Vstupní data'!T550&gt;0,'Vstupní data'!U550&gt;0),IF(AC550&lt;&gt;"",AX550*AO550/10*(100+AZ550)/100,0),0)</f>
        <v>0</v>
      </c>
      <c r="BB550" s="67" t="n">
        <f aca="false">IF(AC550&lt;&gt;"",ROUND(BA550*AN550,0),0)</f>
        <v>0</v>
      </c>
      <c r="BC550" s="68" t="str">
        <f aca="false">IF(AE550&gt;0,BB550/AE550,"")</f>
        <v/>
      </c>
      <c r="BD550" s="66" t="n">
        <f aca="false">'Vstupní data'!AE550</f>
        <v>0</v>
      </c>
      <c r="BF550" s="66" t="n">
        <f aca="false">'Vstupní data'!AC550</f>
        <v>0</v>
      </c>
      <c r="BH550" s="66" t="n">
        <f aca="false">'Vstupní data'!AD550</f>
        <v>0</v>
      </c>
      <c r="BI550" s="66" t="n">
        <f aca="false">'Vstupní data'!AF550</f>
        <v>0</v>
      </c>
      <c r="BJ550" s="69" t="n">
        <f aca="false">'Vstupní data'!AG550</f>
        <v>0</v>
      </c>
      <c r="BK550" s="69" t="n">
        <f aca="false">IF(BF550&lt;&gt;0,VLOOKUP(I550,'Pril3-drev'!$H$5:$I$83,2,0),0)</f>
        <v>0</v>
      </c>
      <c r="BL550" s="69" t="n">
        <f aca="false">IF(BF550&lt;&gt;0,VLOOKUP(BK550,'Pril3-drev'!$A$5:$C$17,3,0),0)</f>
        <v>0</v>
      </c>
      <c r="BM550" s="69" t="n">
        <f aca="false">'Vstupní data'!AH550</f>
        <v>0</v>
      </c>
      <c r="BN550" s="69" t="n">
        <f aca="false">IF('Vstupní data'!AH550&gt;0,   VLOOKUP(VLOOKUP(CONCATENATE(VLOOKUP(I550,'Pril3-drev'!$H$4:$L$83,5,0),BD550),'Pril3-drev'!$Q$4:$R$2803,2,0),'AVB-BS'!$C$5:$S$29 ,LOOKUP(BM550,'AVB-BS'!$D$3:$S$3,'AVB-BS'!$D$1:$S$1) ,0 )   ,   IF('Vstupní data'!AI550&gt;0,'Vstupní data'!AI550,0))</f>
        <v>0</v>
      </c>
      <c r="BO550" s="69" t="str">
        <f aca="false">IF(BX550&gt;5,VLOOKUP(CONCATENATE(BK550,BN550),'Pril1-THLPa'!$H$6:$N$96,4,0),"")</f>
        <v/>
      </c>
      <c r="BP550" s="69" t="str">
        <f aca="false">IF(BX550&gt;5,VLOOKUP(CONCATENATE(BK550,BN550),'Pril1-THLPa'!$H$6:$N$96,5,0),"")</f>
        <v/>
      </c>
      <c r="BQ550" s="69" t="str">
        <f aca="false">IF(BX550&gt;5,VLOOKUP(CONCATENATE(BK550,BN550),'Pril1-THLPa'!$H$6:$N$96,6,0),"")</f>
        <v/>
      </c>
      <c r="BR550" s="69" t="str">
        <f aca="false">IF(BX550&gt;5,VLOOKUP(CONCATENATE(BK550,BN550),'Pril1-THLPa'!$H$6:$N$96,7,0),"")</f>
        <v/>
      </c>
      <c r="BS550" s="69" t="str">
        <f aca="false">IF(BX550&gt;5,VLOOKUP(CONCATENATE(BK550,BN550),'Pril1-THLPa'!$H$6:$O$96,8,0),"")</f>
        <v/>
      </c>
      <c r="BT550" s="69" t="str">
        <f aca="false">IF(BF550&gt;0, IF(BK550="smrk",  VLOOKUP(VLOOKUP(BD550,'Pril9-K3'!$L$8:$M$207,2,0),'Pril9-K3'!$A$8:$J$16,LOOKUP(BN550,'Pril9-K3'!$A$7:$J$7,'Pril9-K3'!$A$5:$J$5),0), IF(AND(BK550&lt;&gt;"smrk",'Vstupní data'!AK550&lt;&gt;""),'Vstupní data'!AK550,   VLOOKUP(VLOOKUP(BD550,'Pril9-K3'!$L$8:$M$207,2,0),'Pril9-K3'!$A$8:$J$16,LOOKUP(BN550,'Pril9-K3'!$A$7:$J$7,'Pril9-K3'!$A$5:$J$5),0)   )),   "")</f>
        <v/>
      </c>
      <c r="BV550" s="69" t="n">
        <f aca="false">'Vstupní data'!AJ550</f>
        <v>0</v>
      </c>
      <c r="BW550" s="69" t="n">
        <f aca="false">IF(BF550&gt;0,IF(J550&gt;0,J550,K550*H550/100),0)</f>
        <v>0</v>
      </c>
      <c r="BX550" s="69" t="n">
        <f aca="false">IF(BF550&gt;0,IF(BJ550&gt;BL550,BL550,BJ550),0)</f>
        <v>0</v>
      </c>
      <c r="BY550" s="69" t="n">
        <f aca="false">IF(BD550=0,0,IF(AND(BX550&gt;0,BX550&lt;=5),  IF(AND(BX550&gt;0,BX550&lt;=5),VLOOKUP(BK550,'Pril1-THLPa'!$A$6:$F$18,IF(AND(BX550&gt;0,BX550&lt;=5),LOOKUP(BX550,'Pril1-THLPa'!$B$5:$F$5,'Pril1-THLPa'!$B$4:$F$4),""),0),""),  IF(BX550&gt;5,BO550+BP550*(BX550-5)+BQ550*POWER(BX550-5,2)+BR550*POWER(BX550-5,3)+BS550*POWER(BX550-5,4),"")))</f>
        <v>0</v>
      </c>
      <c r="BZ550" s="69" t="n">
        <f aca="false">IF(BY550&gt;0,BY550*BI550/10*BW550*(100+BV550)/100,0)</f>
        <v>0</v>
      </c>
      <c r="CA550" s="69" t="n">
        <f aca="false">IF(BD550&gt;0,BX550-IF(BD550&gt;BX550,BX550,BD550),0)</f>
        <v>0</v>
      </c>
      <c r="CB550" s="69" t="n">
        <f aca="false">POWER(1.01,CA550)</f>
        <v>1</v>
      </c>
      <c r="CC550" s="69" t="n">
        <f aca="false">IF(BF550&gt;0,IF(BF550&gt;BH550,1,BF550/BH550),0)</f>
        <v>0</v>
      </c>
      <c r="CD550" s="72" t="n">
        <f aca="false">IF(BD550=0,0,IF(BF550&gt;0,ROUND(IF(CB550&lt;&gt;0,BZ550*BT550*1/CB550*CC550,0),0),0))</f>
        <v>0</v>
      </c>
      <c r="CE550" s="73" t="str">
        <f aca="false">IF(BF550&gt;0,IF(BF550&gt;BH550,CD550/BF550,CD550/BH550),"")</f>
        <v/>
      </c>
      <c r="CF550" s="69" t="n">
        <f aca="false">'Vstupní data'!AM550</f>
        <v>0</v>
      </c>
      <c r="CG550" s="69" t="n">
        <f aca="false">'Vstupní data'!AN550</f>
        <v>0</v>
      </c>
      <c r="CH550" s="69" t="n">
        <f aca="false">'Vstupní data'!AO550</f>
        <v>0</v>
      </c>
      <c r="CI550" s="69" t="n">
        <f aca="false">'Vstupní data'!AP550</f>
        <v>0</v>
      </c>
      <c r="CJ550" s="72" t="n">
        <f aca="false">ROUND(CH550*CI550,0)</f>
        <v>0</v>
      </c>
      <c r="CK550" s="74" t="str">
        <f aca="false">IF(OR(AA550&gt;0,BB550&gt;0,CD550&gt;0,CJ550&gt;0),AA550+BB550+CD550+CJ550,"")</f>
        <v/>
      </c>
    </row>
    <row r="551" customFormat="false" ht="12.8" hidden="false" customHeight="false" outlineLevel="0" collapsed="false">
      <c r="A551" s="66" t="n">
        <f aca="false">'Vstupní data'!A551</f>
        <v>0</v>
      </c>
      <c r="F551" s="66" t="str">
        <f aca="false">CONCATENATE('Vstupní data'!F551,'Vstupní data'!G551,'Vstupní data'!H551,'Vstupní data'!I551)</f>
        <v/>
      </c>
      <c r="G551" s="66"/>
      <c r="H551" s="66" t="n">
        <f aca="false">'Vstupní data'!K551</f>
        <v>0</v>
      </c>
      <c r="I551" s="66" t="n">
        <f aca="false">'Vstupní data'!L551</f>
        <v>0</v>
      </c>
      <c r="J551" s="66" t="n">
        <f aca="false">'Vstupní data'!K551*'Vstupní data'!M551/100</f>
        <v>0</v>
      </c>
      <c r="L551" s="66" t="n">
        <f aca="false">IF('Vstupní data'!N551="prostokořenný",0,IF('Vstupní data'!N551="krytokořenný","k",IF('Vstupní data'!N551="poloodrostky nebo odrostky, prostokořenné i krytokořenné","po",0)))</f>
        <v>0</v>
      </c>
      <c r="N551" s="66"/>
      <c r="O551" s="66" t="n">
        <f aca="false">'Vstupní data'!O551</f>
        <v>0</v>
      </c>
      <c r="P551" s="66" t="n">
        <f aca="false">IF(O551&gt;0,VLOOKUP(CONCATENATE(VLOOKUP(I551,'Pril3-drev'!$H$5:$K$83,4,0),"-",'Vstupní data'!R551),K2!$C$15:$D$23,2,0),0)</f>
        <v>0</v>
      </c>
      <c r="Q551" s="66" t="n">
        <f aca="false">IF(O551&gt;0,VLOOKUP(I551,'Pril3-drev'!$H$5:$I$83,2,0),0)</f>
        <v>0</v>
      </c>
      <c r="R551" s="66" t="n">
        <f aca="false">IF(Q551&gt;0,VLOOKUP(Q551,'Pril6-okus'!$A$5:$B$17,2,0),0)</f>
        <v>0</v>
      </c>
      <c r="S551" s="66" t="n">
        <f aca="false">IF(O551&gt;0,VLOOKUP(I551,'Pril3-drev'!$H$5:$J$83,3,0),0)</f>
        <v>0</v>
      </c>
      <c r="T551" s="66" t="str">
        <f aca="false">IF(O551&gt;0,IF(L551="k",0.9*VLOOKUP(S551,'ha-pocty-vyhl'!$A$5:$B$20,2,0),IF(L551="po",0.8*VLOOKUP(S551,'ha-pocty-vyhl'!$A$5:$B$20,2,0),VLOOKUP(S551,'ha-pocty-vyhl'!$A$5:$B$20,2,0))),"")</f>
        <v/>
      </c>
      <c r="U551" s="66" t="n">
        <f aca="false">'Vstupní data'!P551</f>
        <v>0</v>
      </c>
      <c r="V551" s="66" t="n">
        <f aca="false">IF(O551&gt;0,1.3*T551*1000*Z551/10000,0)</f>
        <v>0</v>
      </c>
      <c r="W551" s="66" t="n">
        <f aca="false">IF(O551&gt;0,1.3*T551*1000*Z551/10000,0)</f>
        <v>0</v>
      </c>
      <c r="X551" s="66" t="n">
        <f aca="false">IF(O551&gt;0,IF(O551&gt;V551,V551,O551),0)</f>
        <v>0</v>
      </c>
      <c r="Y551" s="66" t="n">
        <f aca="false">IF(O551&gt;0,IF(IF(U551&gt;W551,W551,U551)&lt;X551,W551,IF(U551&gt;W551,W551,U551)),0)</f>
        <v>0</v>
      </c>
      <c r="Z551" s="66" t="n">
        <f aca="false">IF(O551&gt;0,IF(J551&gt;0,J551,K551*H551/100),0)</f>
        <v>0</v>
      </c>
      <c r="AA551" s="67" t="n">
        <f aca="false">IF(O551&gt;0,CEILING(R551*P551*X551/Y551*Z551,1),0)</f>
        <v>0</v>
      </c>
      <c r="AB551" s="68" t="n">
        <f aca="false">IF(O551&gt;0,AA551/O551,0)</f>
        <v>0</v>
      </c>
      <c r="AC551" s="66" t="n">
        <f aca="false">'Vstupní data'!W551</f>
        <v>0</v>
      </c>
      <c r="AI551" s="66" t="str">
        <f aca="false">IF(OR('Vstupní data'!T551&gt;0,'Vstupní data'!U551&gt;0),VLOOKUP(I551,'Pril3-drev'!$H$5:$J$83,3,0),"")</f>
        <v/>
      </c>
      <c r="AJ551" s="66" t="n">
        <f aca="false">IF('Vstupní data'!V551="prostokořenný",0,IF('Vstupní data'!V551="krytokořenný","k",IF('Vstupní data'!V551="poloodrostky nebo odrostky, prostokořenné i krytokořenné","po",0)))</f>
        <v>0</v>
      </c>
      <c r="AK551" s="66" t="n">
        <f aca="false">IF(OR('Vstupní data'!T551&gt;0,'Vstupní data'!U551&gt;0),IF(AJ551="k",0.9*VLOOKUP(AI551,'ha-pocty-vyhl'!$A$5:$B$20,2,0),IF(AJ551="po",0.8*VLOOKUP(AI551,'ha-pocty-vyhl'!$A$5:$B$20,2,0),VLOOKUP(AI551,'ha-pocty-vyhl'!$A$5:$B$20,2,0))),0)</f>
        <v>0</v>
      </c>
      <c r="AL551" s="66" t="n">
        <f aca="false">IF(OR('Vstupní data'!T551&gt;0,'Vstupní data'!U551&gt;0),'Vstupní data'!K551*'Vstupní data'!M551/100,0)</f>
        <v>0</v>
      </c>
      <c r="AM551" s="66" t="n">
        <f aca="false">IF(OR('Vstupní data'!T551&gt;0,'Vstupní data'!U551&gt;0),IF('Vstupní data'!T551&gt;0,'Vstupní data'!T551,ROUND(10*'Vstupní data'!U551/AK551,0)),0)</f>
        <v>0</v>
      </c>
      <c r="AN551" s="69" t="n">
        <f aca="false">IF('Vstupní data'!T551&gt;0,   IF('Vstupní data'!T551&lt;=AL551,'Vstupní data'!T551,AL551),   IF(AM551&lt;AL551,AM551,AL551))</f>
        <v>0</v>
      </c>
      <c r="AO551" s="69" t="n">
        <f aca="false">'Vstupní data'!X551</f>
        <v>0</v>
      </c>
      <c r="AP551" s="66" t="n">
        <f aca="false">IF(OR('Vstupní data'!T551&gt;0,'Vstupní data'!U551&gt;0),IF(I551&lt;&gt;0,VLOOKUP(I551,'Pril3-drev'!$H$5:$I$83,2,0),0),0)</f>
        <v>0</v>
      </c>
      <c r="AQ551" s="66" t="n">
        <f aca="false">'Vstupní data'!Y551</f>
        <v>0</v>
      </c>
      <c r="AR551" s="66" t="str">
        <f aca="false">IF(AC551&gt;5,   IF('Vstupní data'!Y551&gt;0,   VLOOKUP(VLOOKUP(CONCATENATE(VLOOKUP(I551,'Pril3-drev'!$H$4:$L$83,5,0),AC551),'Pril3-drev'!$Q$4:$R$2803,2,0),'AVB-BS'!$C$5:$S$29 ,LOOKUP(AQ551,'AVB-BS'!$D$3:$S$3,'AVB-BS'!$D$1:$S$1) ,0 )   ,   IF('Vstupní data'!Z551&gt;0,'Vstupní data'!Z551,0)) , "")</f>
        <v/>
      </c>
      <c r="AS551" s="70" t="str">
        <f aca="false">IF(AC551&gt;5,VLOOKUP(CONCATENATE(AP551,AR551),'Pril1-THLPa'!$H$6:$N$96,4,0),"")</f>
        <v/>
      </c>
      <c r="AT551" s="70" t="str">
        <f aca="false">IF(AC551&gt;5,VLOOKUP(CONCATENATE(AP551,AR551),'Pril1-THLPa'!$H$6:$N$96,5,0),"")</f>
        <v/>
      </c>
      <c r="AU551" s="70" t="str">
        <f aca="false">IF(AC551&gt;5,VLOOKUP(CONCATENATE(AP551,AR551),'Pril1-THLPa'!$H$6:$N$96,6,0),"")</f>
        <v/>
      </c>
      <c r="AV551" s="70" t="str">
        <f aca="false">IF(AC551&gt;5,VLOOKUP(CONCATENATE(AP551,AR551),'Pril1-THLPa'!$H$6:$N$96,7,0),"")</f>
        <v/>
      </c>
      <c r="AW551" s="70" t="str">
        <f aca="false">IF(AC551&gt;5,VLOOKUP(CONCATENATE(AP551,AR551),'Pril1-THLPa'!$H$6:$O$96,8,0),"")</f>
        <v/>
      </c>
      <c r="AX551" s="66" t="n">
        <f aca="false">IF(AC551&gt;0,IF(AND(AC551&gt;0,AC551&lt;=5),VLOOKUP(AP551,'Pril1-THLPa'!$A$6:$F$18,LOOKUP(AC551,'Pril1-THLPa'!$B$5:$F$5,'Pril1-THLPa'!$B$4:$F$4),0),AS551+AT551*(AC551-5)+AU551*POWER(AC551-5,2)+AV551*POWER(AC551-5,3)+AW551*POWER(AC551-5,4)),0)</f>
        <v>0</v>
      </c>
      <c r="AY551" s="71"/>
      <c r="AZ551" s="66" t="n">
        <f aca="false">'Vstupní data'!AA551</f>
        <v>0</v>
      </c>
      <c r="BA551" s="66" t="n">
        <f aca="false">IF(OR('Vstupní data'!T551&gt;0,'Vstupní data'!U551&gt;0),IF(AC551&lt;&gt;"",AX551*AO551/10*(100+AZ551)/100,0),0)</f>
        <v>0</v>
      </c>
      <c r="BB551" s="67" t="n">
        <f aca="false">IF(AC551&lt;&gt;"",ROUND(BA551*AN551,0),0)</f>
        <v>0</v>
      </c>
      <c r="BC551" s="68" t="str">
        <f aca="false">IF(AE551&gt;0,BB551/AE551,"")</f>
        <v/>
      </c>
      <c r="BD551" s="66" t="n">
        <f aca="false">'Vstupní data'!AE551</f>
        <v>0</v>
      </c>
      <c r="BF551" s="66" t="n">
        <f aca="false">'Vstupní data'!AC551</f>
        <v>0</v>
      </c>
      <c r="BH551" s="66" t="n">
        <f aca="false">'Vstupní data'!AD551</f>
        <v>0</v>
      </c>
      <c r="BI551" s="66" t="n">
        <f aca="false">'Vstupní data'!AF551</f>
        <v>0</v>
      </c>
      <c r="BJ551" s="69" t="n">
        <f aca="false">'Vstupní data'!AG551</f>
        <v>0</v>
      </c>
      <c r="BK551" s="69" t="n">
        <f aca="false">IF(BF551&lt;&gt;0,VLOOKUP(I551,'Pril3-drev'!$H$5:$I$83,2,0),0)</f>
        <v>0</v>
      </c>
      <c r="BL551" s="69" t="n">
        <f aca="false">IF(BF551&lt;&gt;0,VLOOKUP(BK551,'Pril3-drev'!$A$5:$C$17,3,0),0)</f>
        <v>0</v>
      </c>
      <c r="BM551" s="69" t="n">
        <f aca="false">'Vstupní data'!AH551</f>
        <v>0</v>
      </c>
      <c r="BN551" s="69" t="n">
        <f aca="false">IF('Vstupní data'!AH551&gt;0,   VLOOKUP(VLOOKUP(CONCATENATE(VLOOKUP(I551,'Pril3-drev'!$H$4:$L$83,5,0),BD551),'Pril3-drev'!$Q$4:$R$2803,2,0),'AVB-BS'!$C$5:$S$29 ,LOOKUP(BM551,'AVB-BS'!$D$3:$S$3,'AVB-BS'!$D$1:$S$1) ,0 )   ,   IF('Vstupní data'!AI551&gt;0,'Vstupní data'!AI551,0))</f>
        <v>0</v>
      </c>
      <c r="BO551" s="69" t="str">
        <f aca="false">IF(BX551&gt;5,VLOOKUP(CONCATENATE(BK551,BN551),'Pril1-THLPa'!$H$6:$N$96,4,0),"")</f>
        <v/>
      </c>
      <c r="BP551" s="69" t="str">
        <f aca="false">IF(BX551&gt;5,VLOOKUP(CONCATENATE(BK551,BN551),'Pril1-THLPa'!$H$6:$N$96,5,0),"")</f>
        <v/>
      </c>
      <c r="BQ551" s="69" t="str">
        <f aca="false">IF(BX551&gt;5,VLOOKUP(CONCATENATE(BK551,BN551),'Pril1-THLPa'!$H$6:$N$96,6,0),"")</f>
        <v/>
      </c>
      <c r="BR551" s="69" t="str">
        <f aca="false">IF(BX551&gt;5,VLOOKUP(CONCATENATE(BK551,BN551),'Pril1-THLPa'!$H$6:$N$96,7,0),"")</f>
        <v/>
      </c>
      <c r="BS551" s="69" t="str">
        <f aca="false">IF(BX551&gt;5,VLOOKUP(CONCATENATE(BK551,BN551),'Pril1-THLPa'!$H$6:$O$96,8,0),"")</f>
        <v/>
      </c>
      <c r="BT551" s="69" t="str">
        <f aca="false">IF(BF551&gt;0, IF(BK551="smrk",  VLOOKUP(VLOOKUP(BD551,'Pril9-K3'!$L$8:$M$207,2,0),'Pril9-K3'!$A$8:$J$16,LOOKUP(BN551,'Pril9-K3'!$A$7:$J$7,'Pril9-K3'!$A$5:$J$5),0), IF(AND(BK551&lt;&gt;"smrk",'Vstupní data'!AK551&lt;&gt;""),'Vstupní data'!AK551,   VLOOKUP(VLOOKUP(BD551,'Pril9-K3'!$L$8:$M$207,2,0),'Pril9-K3'!$A$8:$J$16,LOOKUP(BN551,'Pril9-K3'!$A$7:$J$7,'Pril9-K3'!$A$5:$J$5),0)   )),   "")</f>
        <v/>
      </c>
      <c r="BV551" s="69" t="n">
        <f aca="false">'Vstupní data'!AJ551</f>
        <v>0</v>
      </c>
      <c r="BW551" s="69" t="n">
        <f aca="false">IF(BF551&gt;0,IF(J551&gt;0,J551,K551*H551/100),0)</f>
        <v>0</v>
      </c>
      <c r="BX551" s="69" t="n">
        <f aca="false">IF(BF551&gt;0,IF(BJ551&gt;BL551,BL551,BJ551),0)</f>
        <v>0</v>
      </c>
      <c r="BY551" s="69" t="n">
        <f aca="false">IF(BD551=0,0,IF(AND(BX551&gt;0,BX551&lt;=5),  IF(AND(BX551&gt;0,BX551&lt;=5),VLOOKUP(BK551,'Pril1-THLPa'!$A$6:$F$18,IF(AND(BX551&gt;0,BX551&lt;=5),LOOKUP(BX551,'Pril1-THLPa'!$B$5:$F$5,'Pril1-THLPa'!$B$4:$F$4),""),0),""),  IF(BX551&gt;5,BO551+BP551*(BX551-5)+BQ551*POWER(BX551-5,2)+BR551*POWER(BX551-5,3)+BS551*POWER(BX551-5,4),"")))</f>
        <v>0</v>
      </c>
      <c r="BZ551" s="69" t="n">
        <f aca="false">IF(BY551&gt;0,BY551*BI551/10*BW551*(100+BV551)/100,0)</f>
        <v>0</v>
      </c>
      <c r="CA551" s="69" t="n">
        <f aca="false">IF(BD551&gt;0,BX551-IF(BD551&gt;BX551,BX551,BD551),0)</f>
        <v>0</v>
      </c>
      <c r="CB551" s="69" t="n">
        <f aca="false">POWER(1.01,CA551)</f>
        <v>1</v>
      </c>
      <c r="CC551" s="69" t="n">
        <f aca="false">IF(BF551&gt;0,IF(BF551&gt;BH551,1,BF551/BH551),0)</f>
        <v>0</v>
      </c>
      <c r="CD551" s="72" t="n">
        <f aca="false">IF(BD551=0,0,IF(BF551&gt;0,ROUND(IF(CB551&lt;&gt;0,BZ551*BT551*1/CB551*CC551,0),0),0))</f>
        <v>0</v>
      </c>
      <c r="CE551" s="73" t="str">
        <f aca="false">IF(BF551&gt;0,IF(BF551&gt;BH551,CD551/BF551,CD551/BH551),"")</f>
        <v/>
      </c>
      <c r="CF551" s="69" t="n">
        <f aca="false">'Vstupní data'!AM551</f>
        <v>0</v>
      </c>
      <c r="CG551" s="69" t="n">
        <f aca="false">'Vstupní data'!AN551</f>
        <v>0</v>
      </c>
      <c r="CH551" s="69" t="n">
        <f aca="false">'Vstupní data'!AO551</f>
        <v>0</v>
      </c>
      <c r="CI551" s="69" t="n">
        <f aca="false">'Vstupní data'!AP551</f>
        <v>0</v>
      </c>
      <c r="CJ551" s="72" t="n">
        <f aca="false">ROUND(CH551*CI551,0)</f>
        <v>0</v>
      </c>
      <c r="CK551" s="74" t="str">
        <f aca="false">IF(OR(AA551&gt;0,BB551&gt;0,CD551&gt;0,CJ551&gt;0),AA551+BB551+CD551+CJ551,"")</f>
        <v/>
      </c>
    </row>
    <row r="552" customFormat="false" ht="12.8" hidden="false" customHeight="false" outlineLevel="0" collapsed="false">
      <c r="A552" s="66" t="n">
        <f aca="false">'Vstupní data'!A552</f>
        <v>0</v>
      </c>
      <c r="F552" s="66" t="str">
        <f aca="false">CONCATENATE('Vstupní data'!F552,'Vstupní data'!G552,'Vstupní data'!H552,'Vstupní data'!I552)</f>
        <v/>
      </c>
      <c r="G552" s="66"/>
      <c r="H552" s="66" t="n">
        <f aca="false">'Vstupní data'!K552</f>
        <v>0</v>
      </c>
      <c r="I552" s="66" t="n">
        <f aca="false">'Vstupní data'!L552</f>
        <v>0</v>
      </c>
      <c r="J552" s="66" t="n">
        <f aca="false">'Vstupní data'!K552*'Vstupní data'!M552/100</f>
        <v>0</v>
      </c>
      <c r="L552" s="66" t="n">
        <f aca="false">IF('Vstupní data'!N552="prostokořenný",0,IF('Vstupní data'!N552="krytokořenný","k",IF('Vstupní data'!N552="poloodrostky nebo odrostky, prostokořenné i krytokořenné","po",0)))</f>
        <v>0</v>
      </c>
      <c r="N552" s="66"/>
      <c r="O552" s="66" t="n">
        <f aca="false">'Vstupní data'!O552</f>
        <v>0</v>
      </c>
      <c r="P552" s="66" t="n">
        <f aca="false">IF(O552&gt;0,VLOOKUP(CONCATENATE(VLOOKUP(I552,'Pril3-drev'!$H$5:$K$83,4,0),"-",'Vstupní data'!R552),K2!$C$15:$D$23,2,0),0)</f>
        <v>0</v>
      </c>
      <c r="Q552" s="66" t="n">
        <f aca="false">IF(O552&gt;0,VLOOKUP(I552,'Pril3-drev'!$H$5:$I$83,2,0),0)</f>
        <v>0</v>
      </c>
      <c r="R552" s="66" t="n">
        <f aca="false">IF(Q552&gt;0,VLOOKUP(Q552,'Pril6-okus'!$A$5:$B$17,2,0),0)</f>
        <v>0</v>
      </c>
      <c r="S552" s="66" t="n">
        <f aca="false">IF(O552&gt;0,VLOOKUP(I552,'Pril3-drev'!$H$5:$J$83,3,0),0)</f>
        <v>0</v>
      </c>
      <c r="T552" s="66" t="str">
        <f aca="false">IF(O552&gt;0,IF(L552="k",0.9*VLOOKUP(S552,'ha-pocty-vyhl'!$A$5:$B$20,2,0),IF(L552="po",0.8*VLOOKUP(S552,'ha-pocty-vyhl'!$A$5:$B$20,2,0),VLOOKUP(S552,'ha-pocty-vyhl'!$A$5:$B$20,2,0))),"")</f>
        <v/>
      </c>
      <c r="U552" s="66" t="n">
        <f aca="false">'Vstupní data'!P552</f>
        <v>0</v>
      </c>
      <c r="V552" s="66" t="n">
        <f aca="false">IF(O552&gt;0,1.3*T552*1000*Z552/10000,0)</f>
        <v>0</v>
      </c>
      <c r="W552" s="66" t="n">
        <f aca="false">IF(O552&gt;0,1.3*T552*1000*Z552/10000,0)</f>
        <v>0</v>
      </c>
      <c r="X552" s="66" t="n">
        <f aca="false">IF(O552&gt;0,IF(O552&gt;V552,V552,O552),0)</f>
        <v>0</v>
      </c>
      <c r="Y552" s="66" t="n">
        <f aca="false">IF(O552&gt;0,IF(IF(U552&gt;W552,W552,U552)&lt;X552,W552,IF(U552&gt;W552,W552,U552)),0)</f>
        <v>0</v>
      </c>
      <c r="Z552" s="66" t="n">
        <f aca="false">IF(O552&gt;0,IF(J552&gt;0,J552,K552*H552/100),0)</f>
        <v>0</v>
      </c>
      <c r="AA552" s="67" t="n">
        <f aca="false">IF(O552&gt;0,CEILING(R552*P552*X552/Y552*Z552,1),0)</f>
        <v>0</v>
      </c>
      <c r="AB552" s="68" t="n">
        <f aca="false">IF(O552&gt;0,AA552/O552,0)</f>
        <v>0</v>
      </c>
      <c r="AC552" s="66" t="n">
        <f aca="false">'Vstupní data'!W552</f>
        <v>0</v>
      </c>
      <c r="AI552" s="66" t="str">
        <f aca="false">IF(OR('Vstupní data'!T552&gt;0,'Vstupní data'!U552&gt;0),VLOOKUP(I552,'Pril3-drev'!$H$5:$J$83,3,0),"")</f>
        <v/>
      </c>
      <c r="AJ552" s="66" t="n">
        <f aca="false">IF('Vstupní data'!V552="prostokořenný",0,IF('Vstupní data'!V552="krytokořenný","k",IF('Vstupní data'!V552="poloodrostky nebo odrostky, prostokořenné i krytokořenné","po",0)))</f>
        <v>0</v>
      </c>
      <c r="AK552" s="66" t="n">
        <f aca="false">IF(OR('Vstupní data'!T552&gt;0,'Vstupní data'!U552&gt;0),IF(AJ552="k",0.9*VLOOKUP(AI552,'ha-pocty-vyhl'!$A$5:$B$20,2,0),IF(AJ552="po",0.8*VLOOKUP(AI552,'ha-pocty-vyhl'!$A$5:$B$20,2,0),VLOOKUP(AI552,'ha-pocty-vyhl'!$A$5:$B$20,2,0))),0)</f>
        <v>0</v>
      </c>
      <c r="AL552" s="66" t="n">
        <f aca="false">IF(OR('Vstupní data'!T552&gt;0,'Vstupní data'!U552&gt;0),'Vstupní data'!K552*'Vstupní data'!M552/100,0)</f>
        <v>0</v>
      </c>
      <c r="AM552" s="66" t="n">
        <f aca="false">IF(OR('Vstupní data'!T552&gt;0,'Vstupní data'!U552&gt;0),IF('Vstupní data'!T552&gt;0,'Vstupní data'!T552,ROUND(10*'Vstupní data'!U552/AK552,0)),0)</f>
        <v>0</v>
      </c>
      <c r="AN552" s="69" t="n">
        <f aca="false">IF('Vstupní data'!T552&gt;0,   IF('Vstupní data'!T552&lt;=AL552,'Vstupní data'!T552,AL552),   IF(AM552&lt;AL552,AM552,AL552))</f>
        <v>0</v>
      </c>
      <c r="AO552" s="69" t="n">
        <f aca="false">'Vstupní data'!X552</f>
        <v>0</v>
      </c>
      <c r="AP552" s="66" t="n">
        <f aca="false">IF(OR('Vstupní data'!T552&gt;0,'Vstupní data'!U552&gt;0),IF(I552&lt;&gt;0,VLOOKUP(I552,'Pril3-drev'!$H$5:$I$83,2,0),0),0)</f>
        <v>0</v>
      </c>
      <c r="AQ552" s="66" t="n">
        <f aca="false">'Vstupní data'!Y552</f>
        <v>0</v>
      </c>
      <c r="AR552" s="66" t="str">
        <f aca="false">IF(AC552&gt;5,   IF('Vstupní data'!Y552&gt;0,   VLOOKUP(VLOOKUP(CONCATENATE(VLOOKUP(I552,'Pril3-drev'!$H$4:$L$83,5,0),AC552),'Pril3-drev'!$Q$4:$R$2803,2,0),'AVB-BS'!$C$5:$S$29 ,LOOKUP(AQ552,'AVB-BS'!$D$3:$S$3,'AVB-BS'!$D$1:$S$1) ,0 )   ,   IF('Vstupní data'!Z552&gt;0,'Vstupní data'!Z552,0)) , "")</f>
        <v/>
      </c>
      <c r="AS552" s="70" t="str">
        <f aca="false">IF(AC552&gt;5,VLOOKUP(CONCATENATE(AP552,AR552),'Pril1-THLPa'!$H$6:$N$96,4,0),"")</f>
        <v/>
      </c>
      <c r="AT552" s="70" t="str">
        <f aca="false">IF(AC552&gt;5,VLOOKUP(CONCATENATE(AP552,AR552),'Pril1-THLPa'!$H$6:$N$96,5,0),"")</f>
        <v/>
      </c>
      <c r="AU552" s="70" t="str">
        <f aca="false">IF(AC552&gt;5,VLOOKUP(CONCATENATE(AP552,AR552),'Pril1-THLPa'!$H$6:$N$96,6,0),"")</f>
        <v/>
      </c>
      <c r="AV552" s="70" t="str">
        <f aca="false">IF(AC552&gt;5,VLOOKUP(CONCATENATE(AP552,AR552),'Pril1-THLPa'!$H$6:$N$96,7,0),"")</f>
        <v/>
      </c>
      <c r="AW552" s="70" t="str">
        <f aca="false">IF(AC552&gt;5,VLOOKUP(CONCATENATE(AP552,AR552),'Pril1-THLPa'!$H$6:$O$96,8,0),"")</f>
        <v/>
      </c>
      <c r="AX552" s="66" t="n">
        <f aca="false">IF(AC552&gt;0,IF(AND(AC552&gt;0,AC552&lt;=5),VLOOKUP(AP552,'Pril1-THLPa'!$A$6:$F$18,LOOKUP(AC552,'Pril1-THLPa'!$B$5:$F$5,'Pril1-THLPa'!$B$4:$F$4),0),AS552+AT552*(AC552-5)+AU552*POWER(AC552-5,2)+AV552*POWER(AC552-5,3)+AW552*POWER(AC552-5,4)),0)</f>
        <v>0</v>
      </c>
      <c r="AY552" s="71"/>
      <c r="AZ552" s="66" t="n">
        <f aca="false">'Vstupní data'!AA552</f>
        <v>0</v>
      </c>
      <c r="BA552" s="66" t="n">
        <f aca="false">IF(OR('Vstupní data'!T552&gt;0,'Vstupní data'!U552&gt;0),IF(AC552&lt;&gt;"",AX552*AO552/10*(100+AZ552)/100,0),0)</f>
        <v>0</v>
      </c>
      <c r="BB552" s="67" t="n">
        <f aca="false">IF(AC552&lt;&gt;"",ROUND(BA552*AN552,0),0)</f>
        <v>0</v>
      </c>
      <c r="BC552" s="68" t="str">
        <f aca="false">IF(AE552&gt;0,BB552/AE552,"")</f>
        <v/>
      </c>
      <c r="BD552" s="66" t="n">
        <f aca="false">'Vstupní data'!AE552</f>
        <v>0</v>
      </c>
      <c r="BF552" s="66" t="n">
        <f aca="false">'Vstupní data'!AC552</f>
        <v>0</v>
      </c>
      <c r="BH552" s="66" t="n">
        <f aca="false">'Vstupní data'!AD552</f>
        <v>0</v>
      </c>
      <c r="BI552" s="66" t="n">
        <f aca="false">'Vstupní data'!AF552</f>
        <v>0</v>
      </c>
      <c r="BJ552" s="69" t="n">
        <f aca="false">'Vstupní data'!AG552</f>
        <v>0</v>
      </c>
      <c r="BK552" s="69" t="n">
        <f aca="false">IF(BF552&lt;&gt;0,VLOOKUP(I552,'Pril3-drev'!$H$5:$I$83,2,0),0)</f>
        <v>0</v>
      </c>
      <c r="BL552" s="69" t="n">
        <f aca="false">IF(BF552&lt;&gt;0,VLOOKUP(BK552,'Pril3-drev'!$A$5:$C$17,3,0),0)</f>
        <v>0</v>
      </c>
      <c r="BM552" s="69" t="n">
        <f aca="false">'Vstupní data'!AH552</f>
        <v>0</v>
      </c>
      <c r="BN552" s="69" t="n">
        <f aca="false">IF('Vstupní data'!AH552&gt;0,   VLOOKUP(VLOOKUP(CONCATENATE(VLOOKUP(I552,'Pril3-drev'!$H$4:$L$83,5,0),BD552),'Pril3-drev'!$Q$4:$R$2803,2,0),'AVB-BS'!$C$5:$S$29 ,LOOKUP(BM552,'AVB-BS'!$D$3:$S$3,'AVB-BS'!$D$1:$S$1) ,0 )   ,   IF('Vstupní data'!AI552&gt;0,'Vstupní data'!AI552,0))</f>
        <v>0</v>
      </c>
      <c r="BO552" s="69" t="str">
        <f aca="false">IF(BX552&gt;5,VLOOKUP(CONCATENATE(BK552,BN552),'Pril1-THLPa'!$H$6:$N$96,4,0),"")</f>
        <v/>
      </c>
      <c r="BP552" s="69" t="str">
        <f aca="false">IF(BX552&gt;5,VLOOKUP(CONCATENATE(BK552,BN552),'Pril1-THLPa'!$H$6:$N$96,5,0),"")</f>
        <v/>
      </c>
      <c r="BQ552" s="69" t="str">
        <f aca="false">IF(BX552&gt;5,VLOOKUP(CONCATENATE(BK552,BN552),'Pril1-THLPa'!$H$6:$N$96,6,0),"")</f>
        <v/>
      </c>
      <c r="BR552" s="69" t="str">
        <f aca="false">IF(BX552&gt;5,VLOOKUP(CONCATENATE(BK552,BN552),'Pril1-THLPa'!$H$6:$N$96,7,0),"")</f>
        <v/>
      </c>
      <c r="BS552" s="69" t="str">
        <f aca="false">IF(BX552&gt;5,VLOOKUP(CONCATENATE(BK552,BN552),'Pril1-THLPa'!$H$6:$O$96,8,0),"")</f>
        <v/>
      </c>
      <c r="BT552" s="69" t="str">
        <f aca="false">IF(BF552&gt;0, IF(BK552="smrk",  VLOOKUP(VLOOKUP(BD552,'Pril9-K3'!$L$8:$M$207,2,0),'Pril9-K3'!$A$8:$J$16,LOOKUP(BN552,'Pril9-K3'!$A$7:$J$7,'Pril9-K3'!$A$5:$J$5),0), IF(AND(BK552&lt;&gt;"smrk",'Vstupní data'!AK552&lt;&gt;""),'Vstupní data'!AK552,   VLOOKUP(VLOOKUP(BD552,'Pril9-K3'!$L$8:$M$207,2,0),'Pril9-K3'!$A$8:$J$16,LOOKUP(BN552,'Pril9-K3'!$A$7:$J$7,'Pril9-K3'!$A$5:$J$5),0)   )),   "")</f>
        <v/>
      </c>
      <c r="BV552" s="69" t="n">
        <f aca="false">'Vstupní data'!AJ552</f>
        <v>0</v>
      </c>
      <c r="BW552" s="69" t="n">
        <f aca="false">IF(BF552&gt;0,IF(J552&gt;0,J552,K552*H552/100),0)</f>
        <v>0</v>
      </c>
      <c r="BX552" s="69" t="n">
        <f aca="false">IF(BF552&gt;0,IF(BJ552&gt;BL552,BL552,BJ552),0)</f>
        <v>0</v>
      </c>
      <c r="BY552" s="69" t="n">
        <f aca="false">IF(BD552=0,0,IF(AND(BX552&gt;0,BX552&lt;=5),  IF(AND(BX552&gt;0,BX552&lt;=5),VLOOKUP(BK552,'Pril1-THLPa'!$A$6:$F$18,IF(AND(BX552&gt;0,BX552&lt;=5),LOOKUP(BX552,'Pril1-THLPa'!$B$5:$F$5,'Pril1-THLPa'!$B$4:$F$4),""),0),""),  IF(BX552&gt;5,BO552+BP552*(BX552-5)+BQ552*POWER(BX552-5,2)+BR552*POWER(BX552-5,3)+BS552*POWER(BX552-5,4),"")))</f>
        <v>0</v>
      </c>
      <c r="BZ552" s="69" t="n">
        <f aca="false">IF(BY552&gt;0,BY552*BI552/10*BW552*(100+BV552)/100,0)</f>
        <v>0</v>
      </c>
      <c r="CA552" s="69" t="n">
        <f aca="false">IF(BD552&gt;0,BX552-IF(BD552&gt;BX552,BX552,BD552),0)</f>
        <v>0</v>
      </c>
      <c r="CB552" s="69" t="n">
        <f aca="false">POWER(1.01,CA552)</f>
        <v>1</v>
      </c>
      <c r="CC552" s="69" t="n">
        <f aca="false">IF(BF552&gt;0,IF(BF552&gt;BH552,1,BF552/BH552),0)</f>
        <v>0</v>
      </c>
      <c r="CD552" s="72" t="n">
        <f aca="false">IF(BD552=0,0,IF(BF552&gt;0,ROUND(IF(CB552&lt;&gt;0,BZ552*BT552*1/CB552*CC552,0),0),0))</f>
        <v>0</v>
      </c>
      <c r="CE552" s="73" t="str">
        <f aca="false">IF(BF552&gt;0,IF(BF552&gt;BH552,CD552/BF552,CD552/BH552),"")</f>
        <v/>
      </c>
      <c r="CF552" s="69" t="n">
        <f aca="false">'Vstupní data'!AM552</f>
        <v>0</v>
      </c>
      <c r="CG552" s="69" t="n">
        <f aca="false">'Vstupní data'!AN552</f>
        <v>0</v>
      </c>
      <c r="CH552" s="69" t="n">
        <f aca="false">'Vstupní data'!AO552</f>
        <v>0</v>
      </c>
      <c r="CI552" s="69" t="n">
        <f aca="false">'Vstupní data'!AP552</f>
        <v>0</v>
      </c>
      <c r="CJ552" s="72" t="n">
        <f aca="false">ROUND(CH552*CI552,0)</f>
        <v>0</v>
      </c>
      <c r="CK552" s="74" t="str">
        <f aca="false">IF(OR(AA552&gt;0,BB552&gt;0,CD552&gt;0,CJ552&gt;0),AA552+BB552+CD552+CJ552,"")</f>
        <v/>
      </c>
    </row>
    <row r="553" customFormat="false" ht="12.8" hidden="false" customHeight="false" outlineLevel="0" collapsed="false">
      <c r="A553" s="66" t="n">
        <f aca="false">'Vstupní data'!A553</f>
        <v>0</v>
      </c>
      <c r="F553" s="66" t="str">
        <f aca="false">CONCATENATE('Vstupní data'!F553,'Vstupní data'!G553,'Vstupní data'!H553,'Vstupní data'!I553)</f>
        <v/>
      </c>
      <c r="G553" s="66"/>
      <c r="H553" s="66" t="n">
        <f aca="false">'Vstupní data'!K553</f>
        <v>0</v>
      </c>
      <c r="I553" s="66" t="n">
        <f aca="false">'Vstupní data'!L553</f>
        <v>0</v>
      </c>
      <c r="J553" s="66" t="n">
        <f aca="false">'Vstupní data'!K553*'Vstupní data'!M553/100</f>
        <v>0</v>
      </c>
      <c r="L553" s="66" t="n">
        <f aca="false">IF('Vstupní data'!N553="prostokořenný",0,IF('Vstupní data'!N553="krytokořenný","k",IF('Vstupní data'!N553="poloodrostky nebo odrostky, prostokořenné i krytokořenné","po",0)))</f>
        <v>0</v>
      </c>
      <c r="N553" s="66"/>
      <c r="O553" s="66" t="n">
        <f aca="false">'Vstupní data'!O553</f>
        <v>0</v>
      </c>
      <c r="P553" s="66" t="n">
        <f aca="false">IF(O553&gt;0,VLOOKUP(CONCATENATE(VLOOKUP(I553,'Pril3-drev'!$H$5:$K$83,4,0),"-",'Vstupní data'!R553),K2!$C$15:$D$23,2,0),0)</f>
        <v>0</v>
      </c>
      <c r="Q553" s="66" t="n">
        <f aca="false">IF(O553&gt;0,VLOOKUP(I553,'Pril3-drev'!$H$5:$I$83,2,0),0)</f>
        <v>0</v>
      </c>
      <c r="R553" s="66" t="n">
        <f aca="false">IF(Q553&gt;0,VLOOKUP(Q553,'Pril6-okus'!$A$5:$B$17,2,0),0)</f>
        <v>0</v>
      </c>
      <c r="S553" s="66" t="n">
        <f aca="false">IF(O553&gt;0,VLOOKUP(I553,'Pril3-drev'!$H$5:$J$83,3,0),0)</f>
        <v>0</v>
      </c>
      <c r="T553" s="66" t="str">
        <f aca="false">IF(O553&gt;0,IF(L553="k",0.9*VLOOKUP(S553,'ha-pocty-vyhl'!$A$5:$B$20,2,0),IF(L553="po",0.8*VLOOKUP(S553,'ha-pocty-vyhl'!$A$5:$B$20,2,0),VLOOKUP(S553,'ha-pocty-vyhl'!$A$5:$B$20,2,0))),"")</f>
        <v/>
      </c>
      <c r="U553" s="66" t="n">
        <f aca="false">'Vstupní data'!P553</f>
        <v>0</v>
      </c>
      <c r="V553" s="66" t="n">
        <f aca="false">IF(O553&gt;0,1.3*T553*1000*Z553/10000,0)</f>
        <v>0</v>
      </c>
      <c r="W553" s="66" t="n">
        <f aca="false">IF(O553&gt;0,1.3*T553*1000*Z553/10000,0)</f>
        <v>0</v>
      </c>
      <c r="X553" s="66" t="n">
        <f aca="false">IF(O553&gt;0,IF(O553&gt;V553,V553,O553),0)</f>
        <v>0</v>
      </c>
      <c r="Y553" s="66" t="n">
        <f aca="false">IF(O553&gt;0,IF(IF(U553&gt;W553,W553,U553)&lt;X553,W553,IF(U553&gt;W553,W553,U553)),0)</f>
        <v>0</v>
      </c>
      <c r="Z553" s="66" t="n">
        <f aca="false">IF(O553&gt;0,IF(J553&gt;0,J553,K553*H553/100),0)</f>
        <v>0</v>
      </c>
      <c r="AA553" s="67" t="n">
        <f aca="false">IF(O553&gt;0,CEILING(R553*P553*X553/Y553*Z553,1),0)</f>
        <v>0</v>
      </c>
      <c r="AB553" s="68" t="n">
        <f aca="false">IF(O553&gt;0,AA553/O553,0)</f>
        <v>0</v>
      </c>
      <c r="AC553" s="66" t="n">
        <f aca="false">'Vstupní data'!W553</f>
        <v>0</v>
      </c>
      <c r="AI553" s="66" t="str">
        <f aca="false">IF(OR('Vstupní data'!T553&gt;0,'Vstupní data'!U553&gt;0),VLOOKUP(I553,'Pril3-drev'!$H$5:$J$83,3,0),"")</f>
        <v/>
      </c>
      <c r="AJ553" s="66" t="n">
        <f aca="false">IF('Vstupní data'!V553="prostokořenný",0,IF('Vstupní data'!V553="krytokořenný","k",IF('Vstupní data'!V553="poloodrostky nebo odrostky, prostokořenné i krytokořenné","po",0)))</f>
        <v>0</v>
      </c>
      <c r="AK553" s="66" t="n">
        <f aca="false">IF(OR('Vstupní data'!T553&gt;0,'Vstupní data'!U553&gt;0),IF(AJ553="k",0.9*VLOOKUP(AI553,'ha-pocty-vyhl'!$A$5:$B$20,2,0),IF(AJ553="po",0.8*VLOOKUP(AI553,'ha-pocty-vyhl'!$A$5:$B$20,2,0),VLOOKUP(AI553,'ha-pocty-vyhl'!$A$5:$B$20,2,0))),0)</f>
        <v>0</v>
      </c>
      <c r="AL553" s="66" t="n">
        <f aca="false">IF(OR('Vstupní data'!T553&gt;0,'Vstupní data'!U553&gt;0),'Vstupní data'!K553*'Vstupní data'!M553/100,0)</f>
        <v>0</v>
      </c>
      <c r="AM553" s="66" t="n">
        <f aca="false">IF(OR('Vstupní data'!T553&gt;0,'Vstupní data'!U553&gt;0),IF('Vstupní data'!T553&gt;0,'Vstupní data'!T553,ROUND(10*'Vstupní data'!U553/AK553,0)),0)</f>
        <v>0</v>
      </c>
      <c r="AN553" s="69" t="n">
        <f aca="false">IF('Vstupní data'!T553&gt;0,   IF('Vstupní data'!T553&lt;=AL553,'Vstupní data'!T553,AL553),   IF(AM553&lt;AL553,AM553,AL553))</f>
        <v>0</v>
      </c>
      <c r="AO553" s="69" t="n">
        <f aca="false">'Vstupní data'!X553</f>
        <v>0</v>
      </c>
      <c r="AP553" s="66" t="n">
        <f aca="false">IF(OR('Vstupní data'!T553&gt;0,'Vstupní data'!U553&gt;0),IF(I553&lt;&gt;0,VLOOKUP(I553,'Pril3-drev'!$H$5:$I$83,2,0),0),0)</f>
        <v>0</v>
      </c>
      <c r="AQ553" s="66" t="n">
        <f aca="false">'Vstupní data'!Y553</f>
        <v>0</v>
      </c>
      <c r="AR553" s="66" t="str">
        <f aca="false">IF(AC553&gt;5,   IF('Vstupní data'!Y553&gt;0,   VLOOKUP(VLOOKUP(CONCATENATE(VLOOKUP(I553,'Pril3-drev'!$H$4:$L$83,5,0),AC553),'Pril3-drev'!$Q$4:$R$2803,2,0),'AVB-BS'!$C$5:$S$29 ,LOOKUP(AQ553,'AVB-BS'!$D$3:$S$3,'AVB-BS'!$D$1:$S$1) ,0 )   ,   IF('Vstupní data'!Z553&gt;0,'Vstupní data'!Z553,0)) , "")</f>
        <v/>
      </c>
      <c r="AS553" s="70" t="str">
        <f aca="false">IF(AC553&gt;5,VLOOKUP(CONCATENATE(AP553,AR553),'Pril1-THLPa'!$H$6:$N$96,4,0),"")</f>
        <v/>
      </c>
      <c r="AT553" s="70" t="str">
        <f aca="false">IF(AC553&gt;5,VLOOKUP(CONCATENATE(AP553,AR553),'Pril1-THLPa'!$H$6:$N$96,5,0),"")</f>
        <v/>
      </c>
      <c r="AU553" s="70" t="str">
        <f aca="false">IF(AC553&gt;5,VLOOKUP(CONCATENATE(AP553,AR553),'Pril1-THLPa'!$H$6:$N$96,6,0),"")</f>
        <v/>
      </c>
      <c r="AV553" s="70" t="str">
        <f aca="false">IF(AC553&gt;5,VLOOKUP(CONCATENATE(AP553,AR553),'Pril1-THLPa'!$H$6:$N$96,7,0),"")</f>
        <v/>
      </c>
      <c r="AW553" s="70" t="str">
        <f aca="false">IF(AC553&gt;5,VLOOKUP(CONCATENATE(AP553,AR553),'Pril1-THLPa'!$H$6:$O$96,8,0),"")</f>
        <v/>
      </c>
      <c r="AX553" s="66" t="n">
        <f aca="false">IF(AC553&gt;0,IF(AND(AC553&gt;0,AC553&lt;=5),VLOOKUP(AP553,'Pril1-THLPa'!$A$6:$F$18,LOOKUP(AC553,'Pril1-THLPa'!$B$5:$F$5,'Pril1-THLPa'!$B$4:$F$4),0),AS553+AT553*(AC553-5)+AU553*POWER(AC553-5,2)+AV553*POWER(AC553-5,3)+AW553*POWER(AC553-5,4)),0)</f>
        <v>0</v>
      </c>
      <c r="AY553" s="71"/>
      <c r="AZ553" s="66" t="n">
        <f aca="false">'Vstupní data'!AA553</f>
        <v>0</v>
      </c>
      <c r="BA553" s="66" t="n">
        <f aca="false">IF(OR('Vstupní data'!T553&gt;0,'Vstupní data'!U553&gt;0),IF(AC553&lt;&gt;"",AX553*AO553/10*(100+AZ553)/100,0),0)</f>
        <v>0</v>
      </c>
      <c r="BB553" s="67" t="n">
        <f aca="false">IF(AC553&lt;&gt;"",ROUND(BA553*AN553,0),0)</f>
        <v>0</v>
      </c>
      <c r="BC553" s="68" t="str">
        <f aca="false">IF(AE553&gt;0,BB553/AE553,"")</f>
        <v/>
      </c>
      <c r="BD553" s="66" t="n">
        <f aca="false">'Vstupní data'!AE553</f>
        <v>0</v>
      </c>
      <c r="BF553" s="66" t="n">
        <f aca="false">'Vstupní data'!AC553</f>
        <v>0</v>
      </c>
      <c r="BH553" s="66" t="n">
        <f aca="false">'Vstupní data'!AD553</f>
        <v>0</v>
      </c>
      <c r="BI553" s="66" t="n">
        <f aca="false">'Vstupní data'!AF553</f>
        <v>0</v>
      </c>
      <c r="BJ553" s="69" t="n">
        <f aca="false">'Vstupní data'!AG553</f>
        <v>0</v>
      </c>
      <c r="BK553" s="69" t="n">
        <f aca="false">IF(BF553&lt;&gt;0,VLOOKUP(I553,'Pril3-drev'!$H$5:$I$83,2,0),0)</f>
        <v>0</v>
      </c>
      <c r="BL553" s="69" t="n">
        <f aca="false">IF(BF553&lt;&gt;0,VLOOKUP(BK553,'Pril3-drev'!$A$5:$C$17,3,0),0)</f>
        <v>0</v>
      </c>
      <c r="BM553" s="69" t="n">
        <f aca="false">'Vstupní data'!AH553</f>
        <v>0</v>
      </c>
      <c r="BN553" s="69" t="n">
        <f aca="false">IF('Vstupní data'!AH553&gt;0,   VLOOKUP(VLOOKUP(CONCATENATE(VLOOKUP(I553,'Pril3-drev'!$H$4:$L$83,5,0),BD553),'Pril3-drev'!$Q$4:$R$2803,2,0),'AVB-BS'!$C$5:$S$29 ,LOOKUP(BM553,'AVB-BS'!$D$3:$S$3,'AVB-BS'!$D$1:$S$1) ,0 )   ,   IF('Vstupní data'!AI553&gt;0,'Vstupní data'!AI553,0))</f>
        <v>0</v>
      </c>
      <c r="BO553" s="69" t="str">
        <f aca="false">IF(BX553&gt;5,VLOOKUP(CONCATENATE(BK553,BN553),'Pril1-THLPa'!$H$6:$N$96,4,0),"")</f>
        <v/>
      </c>
      <c r="BP553" s="69" t="str">
        <f aca="false">IF(BX553&gt;5,VLOOKUP(CONCATENATE(BK553,BN553),'Pril1-THLPa'!$H$6:$N$96,5,0),"")</f>
        <v/>
      </c>
      <c r="BQ553" s="69" t="str">
        <f aca="false">IF(BX553&gt;5,VLOOKUP(CONCATENATE(BK553,BN553),'Pril1-THLPa'!$H$6:$N$96,6,0),"")</f>
        <v/>
      </c>
      <c r="BR553" s="69" t="str">
        <f aca="false">IF(BX553&gt;5,VLOOKUP(CONCATENATE(BK553,BN553),'Pril1-THLPa'!$H$6:$N$96,7,0),"")</f>
        <v/>
      </c>
      <c r="BS553" s="69" t="str">
        <f aca="false">IF(BX553&gt;5,VLOOKUP(CONCATENATE(BK553,BN553),'Pril1-THLPa'!$H$6:$O$96,8,0),"")</f>
        <v/>
      </c>
      <c r="BT553" s="69" t="str">
        <f aca="false">IF(BF553&gt;0, IF(BK553="smrk",  VLOOKUP(VLOOKUP(BD553,'Pril9-K3'!$L$8:$M$207,2,0),'Pril9-K3'!$A$8:$J$16,LOOKUP(BN553,'Pril9-K3'!$A$7:$J$7,'Pril9-K3'!$A$5:$J$5),0), IF(AND(BK553&lt;&gt;"smrk",'Vstupní data'!AK553&lt;&gt;""),'Vstupní data'!AK553,   VLOOKUP(VLOOKUP(BD553,'Pril9-K3'!$L$8:$M$207,2,0),'Pril9-K3'!$A$8:$J$16,LOOKUP(BN553,'Pril9-K3'!$A$7:$J$7,'Pril9-K3'!$A$5:$J$5),0)   )),   "")</f>
        <v/>
      </c>
      <c r="BV553" s="69" t="n">
        <f aca="false">'Vstupní data'!AJ553</f>
        <v>0</v>
      </c>
      <c r="BW553" s="69" t="n">
        <f aca="false">IF(BF553&gt;0,IF(J553&gt;0,J553,K553*H553/100),0)</f>
        <v>0</v>
      </c>
      <c r="BX553" s="69" t="n">
        <f aca="false">IF(BF553&gt;0,IF(BJ553&gt;BL553,BL553,BJ553),0)</f>
        <v>0</v>
      </c>
      <c r="BY553" s="69" t="n">
        <f aca="false">IF(BD553=0,0,IF(AND(BX553&gt;0,BX553&lt;=5),  IF(AND(BX553&gt;0,BX553&lt;=5),VLOOKUP(BK553,'Pril1-THLPa'!$A$6:$F$18,IF(AND(BX553&gt;0,BX553&lt;=5),LOOKUP(BX553,'Pril1-THLPa'!$B$5:$F$5,'Pril1-THLPa'!$B$4:$F$4),""),0),""),  IF(BX553&gt;5,BO553+BP553*(BX553-5)+BQ553*POWER(BX553-5,2)+BR553*POWER(BX553-5,3)+BS553*POWER(BX553-5,4),"")))</f>
        <v>0</v>
      </c>
      <c r="BZ553" s="69" t="n">
        <f aca="false">IF(BY553&gt;0,BY553*BI553/10*BW553*(100+BV553)/100,0)</f>
        <v>0</v>
      </c>
      <c r="CA553" s="69" t="n">
        <f aca="false">IF(BD553&gt;0,BX553-IF(BD553&gt;BX553,BX553,BD553),0)</f>
        <v>0</v>
      </c>
      <c r="CB553" s="69" t="n">
        <f aca="false">POWER(1.01,CA553)</f>
        <v>1</v>
      </c>
      <c r="CC553" s="69" t="n">
        <f aca="false">IF(BF553&gt;0,IF(BF553&gt;BH553,1,BF553/BH553),0)</f>
        <v>0</v>
      </c>
      <c r="CD553" s="72" t="n">
        <f aca="false">IF(BD553=0,0,IF(BF553&gt;0,ROUND(IF(CB553&lt;&gt;0,BZ553*BT553*1/CB553*CC553,0),0),0))</f>
        <v>0</v>
      </c>
      <c r="CE553" s="73" t="str">
        <f aca="false">IF(BF553&gt;0,IF(BF553&gt;BH553,CD553/BF553,CD553/BH553),"")</f>
        <v/>
      </c>
      <c r="CF553" s="69" t="n">
        <f aca="false">'Vstupní data'!AM553</f>
        <v>0</v>
      </c>
      <c r="CG553" s="69" t="n">
        <f aca="false">'Vstupní data'!AN553</f>
        <v>0</v>
      </c>
      <c r="CH553" s="69" t="n">
        <f aca="false">'Vstupní data'!AO553</f>
        <v>0</v>
      </c>
      <c r="CI553" s="69" t="n">
        <f aca="false">'Vstupní data'!AP553</f>
        <v>0</v>
      </c>
      <c r="CJ553" s="72" t="n">
        <f aca="false">ROUND(CH553*CI553,0)</f>
        <v>0</v>
      </c>
      <c r="CK553" s="74" t="str">
        <f aca="false">IF(OR(AA553&gt;0,BB553&gt;0,CD553&gt;0,CJ553&gt;0),AA553+BB553+CD553+CJ553,"")</f>
        <v/>
      </c>
    </row>
    <row r="554" customFormat="false" ht="12.8" hidden="false" customHeight="false" outlineLevel="0" collapsed="false">
      <c r="A554" s="66" t="n">
        <f aca="false">'Vstupní data'!A554</f>
        <v>0</v>
      </c>
      <c r="F554" s="66" t="str">
        <f aca="false">CONCATENATE('Vstupní data'!F554,'Vstupní data'!G554,'Vstupní data'!H554,'Vstupní data'!I554)</f>
        <v/>
      </c>
      <c r="G554" s="66"/>
      <c r="H554" s="66" t="n">
        <f aca="false">'Vstupní data'!K554</f>
        <v>0</v>
      </c>
      <c r="I554" s="66" t="n">
        <f aca="false">'Vstupní data'!L554</f>
        <v>0</v>
      </c>
      <c r="J554" s="66" t="n">
        <f aca="false">'Vstupní data'!K554*'Vstupní data'!M554/100</f>
        <v>0</v>
      </c>
      <c r="L554" s="66" t="n">
        <f aca="false">IF('Vstupní data'!N554="prostokořenný",0,IF('Vstupní data'!N554="krytokořenný","k",IF('Vstupní data'!N554="poloodrostky nebo odrostky, prostokořenné i krytokořenné","po",0)))</f>
        <v>0</v>
      </c>
      <c r="N554" s="66"/>
      <c r="O554" s="66" t="n">
        <f aca="false">'Vstupní data'!O554</f>
        <v>0</v>
      </c>
      <c r="P554" s="66" t="n">
        <f aca="false">IF(O554&gt;0,VLOOKUP(CONCATENATE(VLOOKUP(I554,'Pril3-drev'!$H$5:$K$83,4,0),"-",'Vstupní data'!R554),K2!$C$15:$D$23,2,0),0)</f>
        <v>0</v>
      </c>
      <c r="Q554" s="66" t="n">
        <f aca="false">IF(O554&gt;0,VLOOKUP(I554,'Pril3-drev'!$H$5:$I$83,2,0),0)</f>
        <v>0</v>
      </c>
      <c r="R554" s="66" t="n">
        <f aca="false">IF(Q554&gt;0,VLOOKUP(Q554,'Pril6-okus'!$A$5:$B$17,2,0),0)</f>
        <v>0</v>
      </c>
      <c r="S554" s="66" t="n">
        <f aca="false">IF(O554&gt;0,VLOOKUP(I554,'Pril3-drev'!$H$5:$J$83,3,0),0)</f>
        <v>0</v>
      </c>
      <c r="T554" s="66" t="str">
        <f aca="false">IF(O554&gt;0,IF(L554="k",0.9*VLOOKUP(S554,'ha-pocty-vyhl'!$A$5:$B$20,2,0),IF(L554="po",0.8*VLOOKUP(S554,'ha-pocty-vyhl'!$A$5:$B$20,2,0),VLOOKUP(S554,'ha-pocty-vyhl'!$A$5:$B$20,2,0))),"")</f>
        <v/>
      </c>
      <c r="U554" s="66" t="n">
        <f aca="false">'Vstupní data'!P554</f>
        <v>0</v>
      </c>
      <c r="V554" s="66" t="n">
        <f aca="false">IF(O554&gt;0,1.3*T554*1000*Z554/10000,0)</f>
        <v>0</v>
      </c>
      <c r="W554" s="66" t="n">
        <f aca="false">IF(O554&gt;0,1.3*T554*1000*Z554/10000,0)</f>
        <v>0</v>
      </c>
      <c r="X554" s="66" t="n">
        <f aca="false">IF(O554&gt;0,IF(O554&gt;V554,V554,O554),0)</f>
        <v>0</v>
      </c>
      <c r="Y554" s="66" t="n">
        <f aca="false">IF(O554&gt;0,IF(IF(U554&gt;W554,W554,U554)&lt;X554,W554,IF(U554&gt;W554,W554,U554)),0)</f>
        <v>0</v>
      </c>
      <c r="Z554" s="66" t="n">
        <f aca="false">IF(O554&gt;0,IF(J554&gt;0,J554,K554*H554/100),0)</f>
        <v>0</v>
      </c>
      <c r="AA554" s="67" t="n">
        <f aca="false">IF(O554&gt;0,CEILING(R554*P554*X554/Y554*Z554,1),0)</f>
        <v>0</v>
      </c>
      <c r="AB554" s="68" t="n">
        <f aca="false">IF(O554&gt;0,AA554/O554,0)</f>
        <v>0</v>
      </c>
      <c r="AC554" s="66" t="n">
        <f aca="false">'Vstupní data'!W554</f>
        <v>0</v>
      </c>
      <c r="AI554" s="66" t="str">
        <f aca="false">IF(OR('Vstupní data'!T554&gt;0,'Vstupní data'!U554&gt;0),VLOOKUP(I554,'Pril3-drev'!$H$5:$J$83,3,0),"")</f>
        <v/>
      </c>
      <c r="AJ554" s="66" t="n">
        <f aca="false">IF('Vstupní data'!V554="prostokořenný",0,IF('Vstupní data'!V554="krytokořenný","k",IF('Vstupní data'!V554="poloodrostky nebo odrostky, prostokořenné i krytokořenné","po",0)))</f>
        <v>0</v>
      </c>
      <c r="AK554" s="66" t="n">
        <f aca="false">IF(OR('Vstupní data'!T554&gt;0,'Vstupní data'!U554&gt;0),IF(AJ554="k",0.9*VLOOKUP(AI554,'ha-pocty-vyhl'!$A$5:$B$20,2,0),IF(AJ554="po",0.8*VLOOKUP(AI554,'ha-pocty-vyhl'!$A$5:$B$20,2,0),VLOOKUP(AI554,'ha-pocty-vyhl'!$A$5:$B$20,2,0))),0)</f>
        <v>0</v>
      </c>
      <c r="AL554" s="66" t="n">
        <f aca="false">IF(OR('Vstupní data'!T554&gt;0,'Vstupní data'!U554&gt;0),'Vstupní data'!K554*'Vstupní data'!M554/100,0)</f>
        <v>0</v>
      </c>
      <c r="AM554" s="66" t="n">
        <f aca="false">IF(OR('Vstupní data'!T554&gt;0,'Vstupní data'!U554&gt;0),IF('Vstupní data'!T554&gt;0,'Vstupní data'!T554,ROUND(10*'Vstupní data'!U554/AK554,0)),0)</f>
        <v>0</v>
      </c>
      <c r="AN554" s="69" t="n">
        <f aca="false">IF('Vstupní data'!T554&gt;0,   IF('Vstupní data'!T554&lt;=AL554,'Vstupní data'!T554,AL554),   IF(AM554&lt;AL554,AM554,AL554))</f>
        <v>0</v>
      </c>
      <c r="AO554" s="69" t="n">
        <f aca="false">'Vstupní data'!X554</f>
        <v>0</v>
      </c>
      <c r="AP554" s="66" t="n">
        <f aca="false">IF(OR('Vstupní data'!T554&gt;0,'Vstupní data'!U554&gt;0),IF(I554&lt;&gt;0,VLOOKUP(I554,'Pril3-drev'!$H$5:$I$83,2,0),0),0)</f>
        <v>0</v>
      </c>
      <c r="AQ554" s="66" t="n">
        <f aca="false">'Vstupní data'!Y554</f>
        <v>0</v>
      </c>
      <c r="AR554" s="66" t="str">
        <f aca="false">IF(AC554&gt;5,   IF('Vstupní data'!Y554&gt;0,   VLOOKUP(VLOOKUP(CONCATENATE(VLOOKUP(I554,'Pril3-drev'!$H$4:$L$83,5,0),AC554),'Pril3-drev'!$Q$4:$R$2803,2,0),'AVB-BS'!$C$5:$S$29 ,LOOKUP(AQ554,'AVB-BS'!$D$3:$S$3,'AVB-BS'!$D$1:$S$1) ,0 )   ,   IF('Vstupní data'!Z554&gt;0,'Vstupní data'!Z554,0)) , "")</f>
        <v/>
      </c>
      <c r="AS554" s="70" t="str">
        <f aca="false">IF(AC554&gt;5,VLOOKUP(CONCATENATE(AP554,AR554),'Pril1-THLPa'!$H$6:$N$96,4,0),"")</f>
        <v/>
      </c>
      <c r="AT554" s="70" t="str">
        <f aca="false">IF(AC554&gt;5,VLOOKUP(CONCATENATE(AP554,AR554),'Pril1-THLPa'!$H$6:$N$96,5,0),"")</f>
        <v/>
      </c>
      <c r="AU554" s="70" t="str">
        <f aca="false">IF(AC554&gt;5,VLOOKUP(CONCATENATE(AP554,AR554),'Pril1-THLPa'!$H$6:$N$96,6,0),"")</f>
        <v/>
      </c>
      <c r="AV554" s="70" t="str">
        <f aca="false">IF(AC554&gt;5,VLOOKUP(CONCATENATE(AP554,AR554),'Pril1-THLPa'!$H$6:$N$96,7,0),"")</f>
        <v/>
      </c>
      <c r="AW554" s="70" t="str">
        <f aca="false">IF(AC554&gt;5,VLOOKUP(CONCATENATE(AP554,AR554),'Pril1-THLPa'!$H$6:$O$96,8,0),"")</f>
        <v/>
      </c>
      <c r="AX554" s="66" t="n">
        <f aca="false">IF(AC554&gt;0,IF(AND(AC554&gt;0,AC554&lt;=5),VLOOKUP(AP554,'Pril1-THLPa'!$A$6:$F$18,LOOKUP(AC554,'Pril1-THLPa'!$B$5:$F$5,'Pril1-THLPa'!$B$4:$F$4),0),AS554+AT554*(AC554-5)+AU554*POWER(AC554-5,2)+AV554*POWER(AC554-5,3)+AW554*POWER(AC554-5,4)),0)</f>
        <v>0</v>
      </c>
      <c r="AY554" s="71"/>
      <c r="AZ554" s="66" t="n">
        <f aca="false">'Vstupní data'!AA554</f>
        <v>0</v>
      </c>
      <c r="BA554" s="66" t="n">
        <f aca="false">IF(OR('Vstupní data'!T554&gt;0,'Vstupní data'!U554&gt;0),IF(AC554&lt;&gt;"",AX554*AO554/10*(100+AZ554)/100,0),0)</f>
        <v>0</v>
      </c>
      <c r="BB554" s="67" t="n">
        <f aca="false">IF(AC554&lt;&gt;"",ROUND(BA554*AN554,0),0)</f>
        <v>0</v>
      </c>
      <c r="BC554" s="68" t="str">
        <f aca="false">IF(AE554&gt;0,BB554/AE554,"")</f>
        <v/>
      </c>
      <c r="BD554" s="66" t="n">
        <f aca="false">'Vstupní data'!AE554</f>
        <v>0</v>
      </c>
      <c r="BF554" s="66" t="n">
        <f aca="false">'Vstupní data'!AC554</f>
        <v>0</v>
      </c>
      <c r="BH554" s="66" t="n">
        <f aca="false">'Vstupní data'!AD554</f>
        <v>0</v>
      </c>
      <c r="BI554" s="66" t="n">
        <f aca="false">'Vstupní data'!AF554</f>
        <v>0</v>
      </c>
      <c r="BJ554" s="69" t="n">
        <f aca="false">'Vstupní data'!AG554</f>
        <v>0</v>
      </c>
      <c r="BK554" s="69" t="n">
        <f aca="false">IF(BF554&lt;&gt;0,VLOOKUP(I554,'Pril3-drev'!$H$5:$I$83,2,0),0)</f>
        <v>0</v>
      </c>
      <c r="BL554" s="69" t="n">
        <f aca="false">IF(BF554&lt;&gt;0,VLOOKUP(BK554,'Pril3-drev'!$A$5:$C$17,3,0),0)</f>
        <v>0</v>
      </c>
      <c r="BM554" s="69" t="n">
        <f aca="false">'Vstupní data'!AH554</f>
        <v>0</v>
      </c>
      <c r="BN554" s="69" t="n">
        <f aca="false">IF('Vstupní data'!AH554&gt;0,   VLOOKUP(VLOOKUP(CONCATENATE(VLOOKUP(I554,'Pril3-drev'!$H$4:$L$83,5,0),BD554),'Pril3-drev'!$Q$4:$R$2803,2,0),'AVB-BS'!$C$5:$S$29 ,LOOKUP(BM554,'AVB-BS'!$D$3:$S$3,'AVB-BS'!$D$1:$S$1) ,0 )   ,   IF('Vstupní data'!AI554&gt;0,'Vstupní data'!AI554,0))</f>
        <v>0</v>
      </c>
      <c r="BO554" s="69" t="str">
        <f aca="false">IF(BX554&gt;5,VLOOKUP(CONCATENATE(BK554,BN554),'Pril1-THLPa'!$H$6:$N$96,4,0),"")</f>
        <v/>
      </c>
      <c r="BP554" s="69" t="str">
        <f aca="false">IF(BX554&gt;5,VLOOKUP(CONCATENATE(BK554,BN554),'Pril1-THLPa'!$H$6:$N$96,5,0),"")</f>
        <v/>
      </c>
      <c r="BQ554" s="69" t="str">
        <f aca="false">IF(BX554&gt;5,VLOOKUP(CONCATENATE(BK554,BN554),'Pril1-THLPa'!$H$6:$N$96,6,0),"")</f>
        <v/>
      </c>
      <c r="BR554" s="69" t="str">
        <f aca="false">IF(BX554&gt;5,VLOOKUP(CONCATENATE(BK554,BN554),'Pril1-THLPa'!$H$6:$N$96,7,0),"")</f>
        <v/>
      </c>
      <c r="BS554" s="69" t="str">
        <f aca="false">IF(BX554&gt;5,VLOOKUP(CONCATENATE(BK554,BN554),'Pril1-THLPa'!$H$6:$O$96,8,0),"")</f>
        <v/>
      </c>
      <c r="BT554" s="69" t="str">
        <f aca="false">IF(BF554&gt;0, IF(BK554="smrk",  VLOOKUP(VLOOKUP(BD554,'Pril9-K3'!$L$8:$M$207,2,0),'Pril9-K3'!$A$8:$J$16,LOOKUP(BN554,'Pril9-K3'!$A$7:$J$7,'Pril9-K3'!$A$5:$J$5),0), IF(AND(BK554&lt;&gt;"smrk",'Vstupní data'!AK554&lt;&gt;""),'Vstupní data'!AK554,   VLOOKUP(VLOOKUP(BD554,'Pril9-K3'!$L$8:$M$207,2,0),'Pril9-K3'!$A$8:$J$16,LOOKUP(BN554,'Pril9-K3'!$A$7:$J$7,'Pril9-K3'!$A$5:$J$5),0)   )),   "")</f>
        <v/>
      </c>
      <c r="BV554" s="69" t="n">
        <f aca="false">'Vstupní data'!AJ554</f>
        <v>0</v>
      </c>
      <c r="BW554" s="69" t="n">
        <f aca="false">IF(BF554&gt;0,IF(J554&gt;0,J554,K554*H554/100),0)</f>
        <v>0</v>
      </c>
      <c r="BX554" s="69" t="n">
        <f aca="false">IF(BF554&gt;0,IF(BJ554&gt;BL554,BL554,BJ554),0)</f>
        <v>0</v>
      </c>
      <c r="BY554" s="69" t="n">
        <f aca="false">IF(BD554=0,0,IF(AND(BX554&gt;0,BX554&lt;=5),  IF(AND(BX554&gt;0,BX554&lt;=5),VLOOKUP(BK554,'Pril1-THLPa'!$A$6:$F$18,IF(AND(BX554&gt;0,BX554&lt;=5),LOOKUP(BX554,'Pril1-THLPa'!$B$5:$F$5,'Pril1-THLPa'!$B$4:$F$4),""),0),""),  IF(BX554&gt;5,BO554+BP554*(BX554-5)+BQ554*POWER(BX554-5,2)+BR554*POWER(BX554-5,3)+BS554*POWER(BX554-5,4),"")))</f>
        <v>0</v>
      </c>
      <c r="BZ554" s="69" t="n">
        <f aca="false">IF(BY554&gt;0,BY554*BI554/10*BW554*(100+BV554)/100,0)</f>
        <v>0</v>
      </c>
      <c r="CA554" s="69" t="n">
        <f aca="false">IF(BD554&gt;0,BX554-IF(BD554&gt;BX554,BX554,BD554),0)</f>
        <v>0</v>
      </c>
      <c r="CB554" s="69" t="n">
        <f aca="false">POWER(1.01,CA554)</f>
        <v>1</v>
      </c>
      <c r="CC554" s="69" t="n">
        <f aca="false">IF(BF554&gt;0,IF(BF554&gt;BH554,1,BF554/BH554),0)</f>
        <v>0</v>
      </c>
      <c r="CD554" s="72" t="n">
        <f aca="false">IF(BD554=0,0,IF(BF554&gt;0,ROUND(IF(CB554&lt;&gt;0,BZ554*BT554*1/CB554*CC554,0),0),0))</f>
        <v>0</v>
      </c>
      <c r="CE554" s="73" t="str">
        <f aca="false">IF(BF554&gt;0,IF(BF554&gt;BH554,CD554/BF554,CD554/BH554),"")</f>
        <v/>
      </c>
      <c r="CF554" s="69" t="n">
        <f aca="false">'Vstupní data'!AM554</f>
        <v>0</v>
      </c>
      <c r="CG554" s="69" t="n">
        <f aca="false">'Vstupní data'!AN554</f>
        <v>0</v>
      </c>
      <c r="CH554" s="69" t="n">
        <f aca="false">'Vstupní data'!AO554</f>
        <v>0</v>
      </c>
      <c r="CI554" s="69" t="n">
        <f aca="false">'Vstupní data'!AP554</f>
        <v>0</v>
      </c>
      <c r="CJ554" s="72" t="n">
        <f aca="false">ROUND(CH554*CI554,0)</f>
        <v>0</v>
      </c>
      <c r="CK554" s="74" t="str">
        <f aca="false">IF(OR(AA554&gt;0,BB554&gt;0,CD554&gt;0,CJ554&gt;0),AA554+BB554+CD554+CJ554,"")</f>
        <v/>
      </c>
    </row>
    <row r="555" customFormat="false" ht="12.8" hidden="false" customHeight="false" outlineLevel="0" collapsed="false">
      <c r="A555" s="66" t="n">
        <f aca="false">'Vstupní data'!A555</f>
        <v>0</v>
      </c>
      <c r="F555" s="66" t="str">
        <f aca="false">CONCATENATE('Vstupní data'!F555,'Vstupní data'!G555,'Vstupní data'!H555,'Vstupní data'!I555)</f>
        <v/>
      </c>
      <c r="G555" s="66"/>
      <c r="H555" s="66" t="n">
        <f aca="false">'Vstupní data'!K555</f>
        <v>0</v>
      </c>
      <c r="I555" s="66" t="n">
        <f aca="false">'Vstupní data'!L555</f>
        <v>0</v>
      </c>
      <c r="J555" s="66" t="n">
        <f aca="false">'Vstupní data'!K555*'Vstupní data'!M555/100</f>
        <v>0</v>
      </c>
      <c r="L555" s="66" t="n">
        <f aca="false">IF('Vstupní data'!N555="prostokořenný",0,IF('Vstupní data'!N555="krytokořenný","k",IF('Vstupní data'!N555="poloodrostky nebo odrostky, prostokořenné i krytokořenné","po",0)))</f>
        <v>0</v>
      </c>
      <c r="N555" s="66"/>
      <c r="O555" s="66" t="n">
        <f aca="false">'Vstupní data'!O555</f>
        <v>0</v>
      </c>
      <c r="P555" s="66" t="n">
        <f aca="false">IF(O555&gt;0,VLOOKUP(CONCATENATE(VLOOKUP(I555,'Pril3-drev'!$H$5:$K$83,4,0),"-",'Vstupní data'!R555),K2!$C$15:$D$23,2,0),0)</f>
        <v>0</v>
      </c>
      <c r="Q555" s="66" t="n">
        <f aca="false">IF(O555&gt;0,VLOOKUP(I555,'Pril3-drev'!$H$5:$I$83,2,0),0)</f>
        <v>0</v>
      </c>
      <c r="R555" s="66" t="n">
        <f aca="false">IF(Q555&gt;0,VLOOKUP(Q555,'Pril6-okus'!$A$5:$B$17,2,0),0)</f>
        <v>0</v>
      </c>
      <c r="S555" s="66" t="n">
        <f aca="false">IF(O555&gt;0,VLOOKUP(I555,'Pril3-drev'!$H$5:$J$83,3,0),0)</f>
        <v>0</v>
      </c>
      <c r="T555" s="66" t="str">
        <f aca="false">IF(O555&gt;0,IF(L555="k",0.9*VLOOKUP(S555,'ha-pocty-vyhl'!$A$5:$B$20,2,0),IF(L555="po",0.8*VLOOKUP(S555,'ha-pocty-vyhl'!$A$5:$B$20,2,0),VLOOKUP(S555,'ha-pocty-vyhl'!$A$5:$B$20,2,0))),"")</f>
        <v/>
      </c>
      <c r="U555" s="66" t="n">
        <f aca="false">'Vstupní data'!P555</f>
        <v>0</v>
      </c>
      <c r="V555" s="66" t="n">
        <f aca="false">IF(O555&gt;0,1.3*T555*1000*Z555/10000,0)</f>
        <v>0</v>
      </c>
      <c r="W555" s="66" t="n">
        <f aca="false">IF(O555&gt;0,1.3*T555*1000*Z555/10000,0)</f>
        <v>0</v>
      </c>
      <c r="X555" s="66" t="n">
        <f aca="false">IF(O555&gt;0,IF(O555&gt;V555,V555,O555),0)</f>
        <v>0</v>
      </c>
      <c r="Y555" s="66" t="n">
        <f aca="false">IF(O555&gt;0,IF(IF(U555&gt;W555,W555,U555)&lt;X555,W555,IF(U555&gt;W555,W555,U555)),0)</f>
        <v>0</v>
      </c>
      <c r="Z555" s="66" t="n">
        <f aca="false">IF(O555&gt;0,IF(J555&gt;0,J555,K555*H555/100),0)</f>
        <v>0</v>
      </c>
      <c r="AA555" s="67" t="n">
        <f aca="false">IF(O555&gt;0,CEILING(R555*P555*X555/Y555*Z555,1),0)</f>
        <v>0</v>
      </c>
      <c r="AB555" s="68" t="n">
        <f aca="false">IF(O555&gt;0,AA555/O555,0)</f>
        <v>0</v>
      </c>
      <c r="AC555" s="66" t="n">
        <f aca="false">'Vstupní data'!W555</f>
        <v>0</v>
      </c>
      <c r="AI555" s="66" t="str">
        <f aca="false">IF(OR('Vstupní data'!T555&gt;0,'Vstupní data'!U555&gt;0),VLOOKUP(I555,'Pril3-drev'!$H$5:$J$83,3,0),"")</f>
        <v/>
      </c>
      <c r="AJ555" s="66" t="n">
        <f aca="false">IF('Vstupní data'!V555="prostokořenný",0,IF('Vstupní data'!V555="krytokořenný","k",IF('Vstupní data'!V555="poloodrostky nebo odrostky, prostokořenné i krytokořenné","po",0)))</f>
        <v>0</v>
      </c>
      <c r="AK555" s="66" t="n">
        <f aca="false">IF(OR('Vstupní data'!T555&gt;0,'Vstupní data'!U555&gt;0),IF(AJ555="k",0.9*VLOOKUP(AI555,'ha-pocty-vyhl'!$A$5:$B$20,2,0),IF(AJ555="po",0.8*VLOOKUP(AI555,'ha-pocty-vyhl'!$A$5:$B$20,2,0),VLOOKUP(AI555,'ha-pocty-vyhl'!$A$5:$B$20,2,0))),0)</f>
        <v>0</v>
      </c>
      <c r="AL555" s="66" t="n">
        <f aca="false">IF(OR('Vstupní data'!T555&gt;0,'Vstupní data'!U555&gt;0),'Vstupní data'!K555*'Vstupní data'!M555/100,0)</f>
        <v>0</v>
      </c>
      <c r="AM555" s="66" t="n">
        <f aca="false">IF(OR('Vstupní data'!T555&gt;0,'Vstupní data'!U555&gt;0),IF('Vstupní data'!T555&gt;0,'Vstupní data'!T555,ROUND(10*'Vstupní data'!U555/AK555,0)),0)</f>
        <v>0</v>
      </c>
      <c r="AN555" s="69" t="n">
        <f aca="false">IF('Vstupní data'!T555&gt;0,   IF('Vstupní data'!T555&lt;=AL555,'Vstupní data'!T555,AL555),   IF(AM555&lt;AL555,AM555,AL555))</f>
        <v>0</v>
      </c>
      <c r="AO555" s="69" t="n">
        <f aca="false">'Vstupní data'!X555</f>
        <v>0</v>
      </c>
      <c r="AP555" s="66" t="n">
        <f aca="false">IF(OR('Vstupní data'!T555&gt;0,'Vstupní data'!U555&gt;0),IF(I555&lt;&gt;0,VLOOKUP(I555,'Pril3-drev'!$H$5:$I$83,2,0),0),0)</f>
        <v>0</v>
      </c>
      <c r="AQ555" s="66" t="n">
        <f aca="false">'Vstupní data'!Y555</f>
        <v>0</v>
      </c>
      <c r="AR555" s="66" t="str">
        <f aca="false">IF(AC555&gt;5,   IF('Vstupní data'!Y555&gt;0,   VLOOKUP(VLOOKUP(CONCATENATE(VLOOKUP(I555,'Pril3-drev'!$H$4:$L$83,5,0),AC555),'Pril3-drev'!$Q$4:$R$2803,2,0),'AVB-BS'!$C$5:$S$29 ,LOOKUP(AQ555,'AVB-BS'!$D$3:$S$3,'AVB-BS'!$D$1:$S$1) ,0 )   ,   IF('Vstupní data'!Z555&gt;0,'Vstupní data'!Z555,0)) , "")</f>
        <v/>
      </c>
      <c r="AS555" s="70" t="str">
        <f aca="false">IF(AC555&gt;5,VLOOKUP(CONCATENATE(AP555,AR555),'Pril1-THLPa'!$H$6:$N$96,4,0),"")</f>
        <v/>
      </c>
      <c r="AT555" s="70" t="str">
        <f aca="false">IF(AC555&gt;5,VLOOKUP(CONCATENATE(AP555,AR555),'Pril1-THLPa'!$H$6:$N$96,5,0),"")</f>
        <v/>
      </c>
      <c r="AU555" s="70" t="str">
        <f aca="false">IF(AC555&gt;5,VLOOKUP(CONCATENATE(AP555,AR555),'Pril1-THLPa'!$H$6:$N$96,6,0),"")</f>
        <v/>
      </c>
      <c r="AV555" s="70" t="str">
        <f aca="false">IF(AC555&gt;5,VLOOKUP(CONCATENATE(AP555,AR555),'Pril1-THLPa'!$H$6:$N$96,7,0),"")</f>
        <v/>
      </c>
      <c r="AW555" s="70" t="str">
        <f aca="false">IF(AC555&gt;5,VLOOKUP(CONCATENATE(AP555,AR555),'Pril1-THLPa'!$H$6:$O$96,8,0),"")</f>
        <v/>
      </c>
      <c r="AX555" s="66" t="n">
        <f aca="false">IF(AC555&gt;0,IF(AND(AC555&gt;0,AC555&lt;=5),VLOOKUP(AP555,'Pril1-THLPa'!$A$6:$F$18,LOOKUP(AC555,'Pril1-THLPa'!$B$5:$F$5,'Pril1-THLPa'!$B$4:$F$4),0),AS555+AT555*(AC555-5)+AU555*POWER(AC555-5,2)+AV555*POWER(AC555-5,3)+AW555*POWER(AC555-5,4)),0)</f>
        <v>0</v>
      </c>
      <c r="AY555" s="71"/>
      <c r="AZ555" s="66" t="n">
        <f aca="false">'Vstupní data'!AA555</f>
        <v>0</v>
      </c>
      <c r="BA555" s="66" t="n">
        <f aca="false">IF(OR('Vstupní data'!T555&gt;0,'Vstupní data'!U555&gt;0),IF(AC555&lt;&gt;"",AX555*AO555/10*(100+AZ555)/100,0),0)</f>
        <v>0</v>
      </c>
      <c r="BB555" s="67" t="n">
        <f aca="false">IF(AC555&lt;&gt;"",ROUND(BA555*AN555,0),0)</f>
        <v>0</v>
      </c>
      <c r="BC555" s="68" t="str">
        <f aca="false">IF(AE555&gt;0,BB555/AE555,"")</f>
        <v/>
      </c>
      <c r="BD555" s="66" t="n">
        <f aca="false">'Vstupní data'!AE555</f>
        <v>0</v>
      </c>
      <c r="BF555" s="66" t="n">
        <f aca="false">'Vstupní data'!AC555</f>
        <v>0</v>
      </c>
      <c r="BH555" s="66" t="n">
        <f aca="false">'Vstupní data'!AD555</f>
        <v>0</v>
      </c>
      <c r="BI555" s="66" t="n">
        <f aca="false">'Vstupní data'!AF555</f>
        <v>0</v>
      </c>
      <c r="BJ555" s="69" t="n">
        <f aca="false">'Vstupní data'!AG555</f>
        <v>0</v>
      </c>
      <c r="BK555" s="69" t="n">
        <f aca="false">IF(BF555&lt;&gt;0,VLOOKUP(I555,'Pril3-drev'!$H$5:$I$83,2,0),0)</f>
        <v>0</v>
      </c>
      <c r="BL555" s="69" t="n">
        <f aca="false">IF(BF555&lt;&gt;0,VLOOKUP(BK555,'Pril3-drev'!$A$5:$C$17,3,0),0)</f>
        <v>0</v>
      </c>
      <c r="BM555" s="69" t="n">
        <f aca="false">'Vstupní data'!AH555</f>
        <v>0</v>
      </c>
      <c r="BN555" s="69" t="n">
        <f aca="false">IF('Vstupní data'!AH555&gt;0,   VLOOKUP(VLOOKUP(CONCATENATE(VLOOKUP(I555,'Pril3-drev'!$H$4:$L$83,5,0),BD555),'Pril3-drev'!$Q$4:$R$2803,2,0),'AVB-BS'!$C$5:$S$29 ,LOOKUP(BM555,'AVB-BS'!$D$3:$S$3,'AVB-BS'!$D$1:$S$1) ,0 )   ,   IF('Vstupní data'!AI555&gt;0,'Vstupní data'!AI555,0))</f>
        <v>0</v>
      </c>
      <c r="BO555" s="69" t="str">
        <f aca="false">IF(BX555&gt;5,VLOOKUP(CONCATENATE(BK555,BN555),'Pril1-THLPa'!$H$6:$N$96,4,0),"")</f>
        <v/>
      </c>
      <c r="BP555" s="69" t="str">
        <f aca="false">IF(BX555&gt;5,VLOOKUP(CONCATENATE(BK555,BN555),'Pril1-THLPa'!$H$6:$N$96,5,0),"")</f>
        <v/>
      </c>
      <c r="BQ555" s="69" t="str">
        <f aca="false">IF(BX555&gt;5,VLOOKUP(CONCATENATE(BK555,BN555),'Pril1-THLPa'!$H$6:$N$96,6,0),"")</f>
        <v/>
      </c>
      <c r="BR555" s="69" t="str">
        <f aca="false">IF(BX555&gt;5,VLOOKUP(CONCATENATE(BK555,BN555),'Pril1-THLPa'!$H$6:$N$96,7,0),"")</f>
        <v/>
      </c>
      <c r="BS555" s="69" t="str">
        <f aca="false">IF(BX555&gt;5,VLOOKUP(CONCATENATE(BK555,BN555),'Pril1-THLPa'!$H$6:$O$96,8,0),"")</f>
        <v/>
      </c>
      <c r="BT555" s="69" t="str">
        <f aca="false">IF(BF555&gt;0, IF(BK555="smrk",  VLOOKUP(VLOOKUP(BD555,'Pril9-K3'!$L$8:$M$207,2,0),'Pril9-K3'!$A$8:$J$16,LOOKUP(BN555,'Pril9-K3'!$A$7:$J$7,'Pril9-K3'!$A$5:$J$5),0), IF(AND(BK555&lt;&gt;"smrk",'Vstupní data'!AK555&lt;&gt;""),'Vstupní data'!AK555,   VLOOKUP(VLOOKUP(BD555,'Pril9-K3'!$L$8:$M$207,2,0),'Pril9-K3'!$A$8:$J$16,LOOKUP(BN555,'Pril9-K3'!$A$7:$J$7,'Pril9-K3'!$A$5:$J$5),0)   )),   "")</f>
        <v/>
      </c>
      <c r="BV555" s="69" t="n">
        <f aca="false">'Vstupní data'!AJ555</f>
        <v>0</v>
      </c>
      <c r="BW555" s="69" t="n">
        <f aca="false">IF(BF555&gt;0,IF(J555&gt;0,J555,K555*H555/100),0)</f>
        <v>0</v>
      </c>
      <c r="BX555" s="69" t="n">
        <f aca="false">IF(BF555&gt;0,IF(BJ555&gt;BL555,BL555,BJ555),0)</f>
        <v>0</v>
      </c>
      <c r="BY555" s="69" t="n">
        <f aca="false">IF(BD555=0,0,IF(AND(BX555&gt;0,BX555&lt;=5),  IF(AND(BX555&gt;0,BX555&lt;=5),VLOOKUP(BK555,'Pril1-THLPa'!$A$6:$F$18,IF(AND(BX555&gt;0,BX555&lt;=5),LOOKUP(BX555,'Pril1-THLPa'!$B$5:$F$5,'Pril1-THLPa'!$B$4:$F$4),""),0),""),  IF(BX555&gt;5,BO555+BP555*(BX555-5)+BQ555*POWER(BX555-5,2)+BR555*POWER(BX555-5,3)+BS555*POWER(BX555-5,4),"")))</f>
        <v>0</v>
      </c>
      <c r="BZ555" s="69" t="n">
        <f aca="false">IF(BY555&gt;0,BY555*BI555/10*BW555*(100+BV555)/100,0)</f>
        <v>0</v>
      </c>
      <c r="CA555" s="69" t="n">
        <f aca="false">IF(BD555&gt;0,BX555-IF(BD555&gt;BX555,BX555,BD555),0)</f>
        <v>0</v>
      </c>
      <c r="CB555" s="69" t="n">
        <f aca="false">POWER(1.01,CA555)</f>
        <v>1</v>
      </c>
      <c r="CC555" s="69" t="n">
        <f aca="false">IF(BF555&gt;0,IF(BF555&gt;BH555,1,BF555/BH555),0)</f>
        <v>0</v>
      </c>
      <c r="CD555" s="72" t="n">
        <f aca="false">IF(BD555=0,0,IF(BF555&gt;0,ROUND(IF(CB555&lt;&gt;0,BZ555*BT555*1/CB555*CC555,0),0),0))</f>
        <v>0</v>
      </c>
      <c r="CE555" s="73" t="str">
        <f aca="false">IF(BF555&gt;0,IF(BF555&gt;BH555,CD555/BF555,CD555/BH555),"")</f>
        <v/>
      </c>
      <c r="CF555" s="69" t="n">
        <f aca="false">'Vstupní data'!AM555</f>
        <v>0</v>
      </c>
      <c r="CG555" s="69" t="n">
        <f aca="false">'Vstupní data'!AN555</f>
        <v>0</v>
      </c>
      <c r="CH555" s="69" t="n">
        <f aca="false">'Vstupní data'!AO555</f>
        <v>0</v>
      </c>
      <c r="CI555" s="69" t="n">
        <f aca="false">'Vstupní data'!AP555</f>
        <v>0</v>
      </c>
      <c r="CJ555" s="72" t="n">
        <f aca="false">ROUND(CH555*CI555,0)</f>
        <v>0</v>
      </c>
      <c r="CK555" s="74" t="str">
        <f aca="false">IF(OR(AA555&gt;0,BB555&gt;0,CD555&gt;0,CJ555&gt;0),AA555+BB555+CD555+CJ555,"")</f>
        <v/>
      </c>
    </row>
    <row r="556" customFormat="false" ht="12.8" hidden="false" customHeight="false" outlineLevel="0" collapsed="false">
      <c r="A556" s="66" t="n">
        <f aca="false">'Vstupní data'!A556</f>
        <v>0</v>
      </c>
      <c r="F556" s="66" t="str">
        <f aca="false">CONCATENATE('Vstupní data'!F556,'Vstupní data'!G556,'Vstupní data'!H556,'Vstupní data'!I556)</f>
        <v/>
      </c>
      <c r="G556" s="66"/>
      <c r="H556" s="66" t="n">
        <f aca="false">'Vstupní data'!K556</f>
        <v>0</v>
      </c>
      <c r="I556" s="66" t="n">
        <f aca="false">'Vstupní data'!L556</f>
        <v>0</v>
      </c>
      <c r="J556" s="66" t="n">
        <f aca="false">'Vstupní data'!K556*'Vstupní data'!M556/100</f>
        <v>0</v>
      </c>
      <c r="L556" s="66" t="n">
        <f aca="false">IF('Vstupní data'!N556="prostokořenný",0,IF('Vstupní data'!N556="krytokořenný","k",IF('Vstupní data'!N556="poloodrostky nebo odrostky, prostokořenné i krytokořenné","po",0)))</f>
        <v>0</v>
      </c>
      <c r="N556" s="66"/>
      <c r="O556" s="66" t="n">
        <f aca="false">'Vstupní data'!O556</f>
        <v>0</v>
      </c>
      <c r="P556" s="66" t="n">
        <f aca="false">IF(O556&gt;0,VLOOKUP(CONCATENATE(VLOOKUP(I556,'Pril3-drev'!$H$5:$K$83,4,0),"-",'Vstupní data'!R556),K2!$C$15:$D$23,2,0),0)</f>
        <v>0</v>
      </c>
      <c r="Q556" s="66" t="n">
        <f aca="false">IF(O556&gt;0,VLOOKUP(I556,'Pril3-drev'!$H$5:$I$83,2,0),0)</f>
        <v>0</v>
      </c>
      <c r="R556" s="66" t="n">
        <f aca="false">IF(Q556&gt;0,VLOOKUP(Q556,'Pril6-okus'!$A$5:$B$17,2,0),0)</f>
        <v>0</v>
      </c>
      <c r="S556" s="66" t="n">
        <f aca="false">IF(O556&gt;0,VLOOKUP(I556,'Pril3-drev'!$H$5:$J$83,3,0),0)</f>
        <v>0</v>
      </c>
      <c r="T556" s="66" t="str">
        <f aca="false">IF(O556&gt;0,IF(L556="k",0.9*VLOOKUP(S556,'ha-pocty-vyhl'!$A$5:$B$20,2,0),IF(L556="po",0.8*VLOOKUP(S556,'ha-pocty-vyhl'!$A$5:$B$20,2,0),VLOOKUP(S556,'ha-pocty-vyhl'!$A$5:$B$20,2,0))),"")</f>
        <v/>
      </c>
      <c r="U556" s="66" t="n">
        <f aca="false">'Vstupní data'!P556</f>
        <v>0</v>
      </c>
      <c r="V556" s="66" t="n">
        <f aca="false">IF(O556&gt;0,1.3*T556*1000*Z556/10000,0)</f>
        <v>0</v>
      </c>
      <c r="W556" s="66" t="n">
        <f aca="false">IF(O556&gt;0,1.3*T556*1000*Z556/10000,0)</f>
        <v>0</v>
      </c>
      <c r="X556" s="66" t="n">
        <f aca="false">IF(O556&gt;0,IF(O556&gt;V556,V556,O556),0)</f>
        <v>0</v>
      </c>
      <c r="Y556" s="66" t="n">
        <f aca="false">IF(O556&gt;0,IF(IF(U556&gt;W556,W556,U556)&lt;X556,W556,IF(U556&gt;W556,W556,U556)),0)</f>
        <v>0</v>
      </c>
      <c r="Z556" s="66" t="n">
        <f aca="false">IF(O556&gt;0,IF(J556&gt;0,J556,K556*H556/100),0)</f>
        <v>0</v>
      </c>
      <c r="AA556" s="67" t="n">
        <f aca="false">IF(O556&gt;0,CEILING(R556*P556*X556/Y556*Z556,1),0)</f>
        <v>0</v>
      </c>
      <c r="AB556" s="68" t="n">
        <f aca="false">IF(O556&gt;0,AA556/O556,0)</f>
        <v>0</v>
      </c>
      <c r="AC556" s="66" t="n">
        <f aca="false">'Vstupní data'!W556</f>
        <v>0</v>
      </c>
      <c r="AI556" s="66" t="str">
        <f aca="false">IF(OR('Vstupní data'!T556&gt;0,'Vstupní data'!U556&gt;0),VLOOKUP(I556,'Pril3-drev'!$H$5:$J$83,3,0),"")</f>
        <v/>
      </c>
      <c r="AJ556" s="66" t="n">
        <f aca="false">IF('Vstupní data'!V556="prostokořenný",0,IF('Vstupní data'!V556="krytokořenný","k",IF('Vstupní data'!V556="poloodrostky nebo odrostky, prostokořenné i krytokořenné","po",0)))</f>
        <v>0</v>
      </c>
      <c r="AK556" s="66" t="n">
        <f aca="false">IF(OR('Vstupní data'!T556&gt;0,'Vstupní data'!U556&gt;0),IF(AJ556="k",0.9*VLOOKUP(AI556,'ha-pocty-vyhl'!$A$5:$B$20,2,0),IF(AJ556="po",0.8*VLOOKUP(AI556,'ha-pocty-vyhl'!$A$5:$B$20,2,0),VLOOKUP(AI556,'ha-pocty-vyhl'!$A$5:$B$20,2,0))),0)</f>
        <v>0</v>
      </c>
      <c r="AL556" s="66" t="n">
        <f aca="false">IF(OR('Vstupní data'!T556&gt;0,'Vstupní data'!U556&gt;0),'Vstupní data'!K556*'Vstupní data'!M556/100,0)</f>
        <v>0</v>
      </c>
      <c r="AM556" s="66" t="n">
        <f aca="false">IF(OR('Vstupní data'!T556&gt;0,'Vstupní data'!U556&gt;0),IF('Vstupní data'!T556&gt;0,'Vstupní data'!T556,ROUND(10*'Vstupní data'!U556/AK556,0)),0)</f>
        <v>0</v>
      </c>
      <c r="AN556" s="69" t="n">
        <f aca="false">IF('Vstupní data'!T556&gt;0,   IF('Vstupní data'!T556&lt;=AL556,'Vstupní data'!T556,AL556),   IF(AM556&lt;AL556,AM556,AL556))</f>
        <v>0</v>
      </c>
      <c r="AO556" s="69" t="n">
        <f aca="false">'Vstupní data'!X556</f>
        <v>0</v>
      </c>
      <c r="AP556" s="66" t="n">
        <f aca="false">IF(OR('Vstupní data'!T556&gt;0,'Vstupní data'!U556&gt;0),IF(I556&lt;&gt;0,VLOOKUP(I556,'Pril3-drev'!$H$5:$I$83,2,0),0),0)</f>
        <v>0</v>
      </c>
      <c r="AQ556" s="66" t="n">
        <f aca="false">'Vstupní data'!Y556</f>
        <v>0</v>
      </c>
      <c r="AR556" s="66" t="str">
        <f aca="false">IF(AC556&gt;5,   IF('Vstupní data'!Y556&gt;0,   VLOOKUP(VLOOKUP(CONCATENATE(VLOOKUP(I556,'Pril3-drev'!$H$4:$L$83,5,0),AC556),'Pril3-drev'!$Q$4:$R$2803,2,0),'AVB-BS'!$C$5:$S$29 ,LOOKUP(AQ556,'AVB-BS'!$D$3:$S$3,'AVB-BS'!$D$1:$S$1) ,0 )   ,   IF('Vstupní data'!Z556&gt;0,'Vstupní data'!Z556,0)) , "")</f>
        <v/>
      </c>
      <c r="AS556" s="70" t="str">
        <f aca="false">IF(AC556&gt;5,VLOOKUP(CONCATENATE(AP556,AR556),'Pril1-THLPa'!$H$6:$N$96,4,0),"")</f>
        <v/>
      </c>
      <c r="AT556" s="70" t="str">
        <f aca="false">IF(AC556&gt;5,VLOOKUP(CONCATENATE(AP556,AR556),'Pril1-THLPa'!$H$6:$N$96,5,0),"")</f>
        <v/>
      </c>
      <c r="AU556" s="70" t="str">
        <f aca="false">IF(AC556&gt;5,VLOOKUP(CONCATENATE(AP556,AR556),'Pril1-THLPa'!$H$6:$N$96,6,0),"")</f>
        <v/>
      </c>
      <c r="AV556" s="70" t="str">
        <f aca="false">IF(AC556&gt;5,VLOOKUP(CONCATENATE(AP556,AR556),'Pril1-THLPa'!$H$6:$N$96,7,0),"")</f>
        <v/>
      </c>
      <c r="AW556" s="70" t="str">
        <f aca="false">IF(AC556&gt;5,VLOOKUP(CONCATENATE(AP556,AR556),'Pril1-THLPa'!$H$6:$O$96,8,0),"")</f>
        <v/>
      </c>
      <c r="AX556" s="66" t="n">
        <f aca="false">IF(AC556&gt;0,IF(AND(AC556&gt;0,AC556&lt;=5),VLOOKUP(AP556,'Pril1-THLPa'!$A$6:$F$18,LOOKUP(AC556,'Pril1-THLPa'!$B$5:$F$5,'Pril1-THLPa'!$B$4:$F$4),0),AS556+AT556*(AC556-5)+AU556*POWER(AC556-5,2)+AV556*POWER(AC556-5,3)+AW556*POWER(AC556-5,4)),0)</f>
        <v>0</v>
      </c>
      <c r="AY556" s="71"/>
      <c r="AZ556" s="66" t="n">
        <f aca="false">'Vstupní data'!AA556</f>
        <v>0</v>
      </c>
      <c r="BA556" s="66" t="n">
        <f aca="false">IF(OR('Vstupní data'!T556&gt;0,'Vstupní data'!U556&gt;0),IF(AC556&lt;&gt;"",AX556*AO556/10*(100+AZ556)/100,0),0)</f>
        <v>0</v>
      </c>
      <c r="BB556" s="67" t="n">
        <f aca="false">IF(AC556&lt;&gt;"",ROUND(BA556*AN556,0),0)</f>
        <v>0</v>
      </c>
      <c r="BC556" s="68" t="str">
        <f aca="false">IF(AE556&gt;0,BB556/AE556,"")</f>
        <v/>
      </c>
      <c r="BD556" s="66" t="n">
        <f aca="false">'Vstupní data'!AE556</f>
        <v>0</v>
      </c>
      <c r="BF556" s="66" t="n">
        <f aca="false">'Vstupní data'!AC556</f>
        <v>0</v>
      </c>
      <c r="BH556" s="66" t="n">
        <f aca="false">'Vstupní data'!AD556</f>
        <v>0</v>
      </c>
      <c r="BI556" s="66" t="n">
        <f aca="false">'Vstupní data'!AF556</f>
        <v>0</v>
      </c>
      <c r="BJ556" s="69" t="n">
        <f aca="false">'Vstupní data'!AG556</f>
        <v>0</v>
      </c>
      <c r="BK556" s="69" t="n">
        <f aca="false">IF(BF556&lt;&gt;0,VLOOKUP(I556,'Pril3-drev'!$H$5:$I$83,2,0),0)</f>
        <v>0</v>
      </c>
      <c r="BL556" s="69" t="n">
        <f aca="false">IF(BF556&lt;&gt;0,VLOOKUP(BK556,'Pril3-drev'!$A$5:$C$17,3,0),0)</f>
        <v>0</v>
      </c>
      <c r="BM556" s="69" t="n">
        <f aca="false">'Vstupní data'!AH556</f>
        <v>0</v>
      </c>
      <c r="BN556" s="69" t="n">
        <f aca="false">IF('Vstupní data'!AH556&gt;0,   VLOOKUP(VLOOKUP(CONCATENATE(VLOOKUP(I556,'Pril3-drev'!$H$4:$L$83,5,0),BD556),'Pril3-drev'!$Q$4:$R$2803,2,0),'AVB-BS'!$C$5:$S$29 ,LOOKUP(BM556,'AVB-BS'!$D$3:$S$3,'AVB-BS'!$D$1:$S$1) ,0 )   ,   IF('Vstupní data'!AI556&gt;0,'Vstupní data'!AI556,0))</f>
        <v>0</v>
      </c>
      <c r="BO556" s="69" t="str">
        <f aca="false">IF(BX556&gt;5,VLOOKUP(CONCATENATE(BK556,BN556),'Pril1-THLPa'!$H$6:$N$96,4,0),"")</f>
        <v/>
      </c>
      <c r="BP556" s="69" t="str">
        <f aca="false">IF(BX556&gt;5,VLOOKUP(CONCATENATE(BK556,BN556),'Pril1-THLPa'!$H$6:$N$96,5,0),"")</f>
        <v/>
      </c>
      <c r="BQ556" s="69" t="str">
        <f aca="false">IF(BX556&gt;5,VLOOKUP(CONCATENATE(BK556,BN556),'Pril1-THLPa'!$H$6:$N$96,6,0),"")</f>
        <v/>
      </c>
      <c r="BR556" s="69" t="str">
        <f aca="false">IF(BX556&gt;5,VLOOKUP(CONCATENATE(BK556,BN556),'Pril1-THLPa'!$H$6:$N$96,7,0),"")</f>
        <v/>
      </c>
      <c r="BS556" s="69" t="str">
        <f aca="false">IF(BX556&gt;5,VLOOKUP(CONCATENATE(BK556,BN556),'Pril1-THLPa'!$H$6:$O$96,8,0),"")</f>
        <v/>
      </c>
      <c r="BT556" s="69" t="str">
        <f aca="false">IF(BF556&gt;0, IF(BK556="smrk",  VLOOKUP(VLOOKUP(BD556,'Pril9-K3'!$L$8:$M$207,2,0),'Pril9-K3'!$A$8:$J$16,LOOKUP(BN556,'Pril9-K3'!$A$7:$J$7,'Pril9-K3'!$A$5:$J$5),0), IF(AND(BK556&lt;&gt;"smrk",'Vstupní data'!AK556&lt;&gt;""),'Vstupní data'!AK556,   VLOOKUP(VLOOKUP(BD556,'Pril9-K3'!$L$8:$M$207,2,0),'Pril9-K3'!$A$8:$J$16,LOOKUP(BN556,'Pril9-K3'!$A$7:$J$7,'Pril9-K3'!$A$5:$J$5),0)   )),   "")</f>
        <v/>
      </c>
      <c r="BV556" s="69" t="n">
        <f aca="false">'Vstupní data'!AJ556</f>
        <v>0</v>
      </c>
      <c r="BW556" s="69" t="n">
        <f aca="false">IF(BF556&gt;0,IF(J556&gt;0,J556,K556*H556/100),0)</f>
        <v>0</v>
      </c>
      <c r="BX556" s="69" t="n">
        <f aca="false">IF(BF556&gt;0,IF(BJ556&gt;BL556,BL556,BJ556),0)</f>
        <v>0</v>
      </c>
      <c r="BY556" s="69" t="n">
        <f aca="false">IF(BD556=0,0,IF(AND(BX556&gt;0,BX556&lt;=5),  IF(AND(BX556&gt;0,BX556&lt;=5),VLOOKUP(BK556,'Pril1-THLPa'!$A$6:$F$18,IF(AND(BX556&gt;0,BX556&lt;=5),LOOKUP(BX556,'Pril1-THLPa'!$B$5:$F$5,'Pril1-THLPa'!$B$4:$F$4),""),0),""),  IF(BX556&gt;5,BO556+BP556*(BX556-5)+BQ556*POWER(BX556-5,2)+BR556*POWER(BX556-5,3)+BS556*POWER(BX556-5,4),"")))</f>
        <v>0</v>
      </c>
      <c r="BZ556" s="69" t="n">
        <f aca="false">IF(BY556&gt;0,BY556*BI556/10*BW556*(100+BV556)/100,0)</f>
        <v>0</v>
      </c>
      <c r="CA556" s="69" t="n">
        <f aca="false">IF(BD556&gt;0,BX556-IF(BD556&gt;BX556,BX556,BD556),0)</f>
        <v>0</v>
      </c>
      <c r="CB556" s="69" t="n">
        <f aca="false">POWER(1.01,CA556)</f>
        <v>1</v>
      </c>
      <c r="CC556" s="69" t="n">
        <f aca="false">IF(BF556&gt;0,IF(BF556&gt;BH556,1,BF556/BH556),0)</f>
        <v>0</v>
      </c>
      <c r="CD556" s="72" t="n">
        <f aca="false">IF(BD556=0,0,IF(BF556&gt;0,ROUND(IF(CB556&lt;&gt;0,BZ556*BT556*1/CB556*CC556,0),0),0))</f>
        <v>0</v>
      </c>
      <c r="CE556" s="73" t="str">
        <f aca="false">IF(BF556&gt;0,IF(BF556&gt;BH556,CD556/BF556,CD556/BH556),"")</f>
        <v/>
      </c>
      <c r="CF556" s="69" t="n">
        <f aca="false">'Vstupní data'!AM556</f>
        <v>0</v>
      </c>
      <c r="CG556" s="69" t="n">
        <f aca="false">'Vstupní data'!AN556</f>
        <v>0</v>
      </c>
      <c r="CH556" s="69" t="n">
        <f aca="false">'Vstupní data'!AO556</f>
        <v>0</v>
      </c>
      <c r="CI556" s="69" t="n">
        <f aca="false">'Vstupní data'!AP556</f>
        <v>0</v>
      </c>
      <c r="CJ556" s="72" t="n">
        <f aca="false">ROUND(CH556*CI556,0)</f>
        <v>0</v>
      </c>
      <c r="CK556" s="74" t="str">
        <f aca="false">IF(OR(AA556&gt;0,BB556&gt;0,CD556&gt;0,CJ556&gt;0),AA556+BB556+CD556+CJ556,"")</f>
        <v/>
      </c>
    </row>
    <row r="557" customFormat="false" ht="12.8" hidden="false" customHeight="false" outlineLevel="0" collapsed="false">
      <c r="A557" s="66" t="n">
        <f aca="false">'Vstupní data'!A557</f>
        <v>0</v>
      </c>
      <c r="F557" s="66" t="str">
        <f aca="false">CONCATENATE('Vstupní data'!F557,'Vstupní data'!G557,'Vstupní data'!H557,'Vstupní data'!I557)</f>
        <v/>
      </c>
      <c r="G557" s="66"/>
      <c r="H557" s="66" t="n">
        <f aca="false">'Vstupní data'!K557</f>
        <v>0</v>
      </c>
      <c r="I557" s="66" t="n">
        <f aca="false">'Vstupní data'!L557</f>
        <v>0</v>
      </c>
      <c r="J557" s="66" t="n">
        <f aca="false">'Vstupní data'!K557*'Vstupní data'!M557/100</f>
        <v>0</v>
      </c>
      <c r="L557" s="66" t="n">
        <f aca="false">IF('Vstupní data'!N557="prostokořenný",0,IF('Vstupní data'!N557="krytokořenný","k",IF('Vstupní data'!N557="poloodrostky nebo odrostky, prostokořenné i krytokořenné","po",0)))</f>
        <v>0</v>
      </c>
      <c r="N557" s="66"/>
      <c r="O557" s="66" t="n">
        <f aca="false">'Vstupní data'!O557</f>
        <v>0</v>
      </c>
      <c r="P557" s="66" t="n">
        <f aca="false">IF(O557&gt;0,VLOOKUP(CONCATENATE(VLOOKUP(I557,'Pril3-drev'!$H$5:$K$83,4,0),"-",'Vstupní data'!R557),K2!$C$15:$D$23,2,0),0)</f>
        <v>0</v>
      </c>
      <c r="Q557" s="66" t="n">
        <f aca="false">IF(O557&gt;0,VLOOKUP(I557,'Pril3-drev'!$H$5:$I$83,2,0),0)</f>
        <v>0</v>
      </c>
      <c r="R557" s="66" t="n">
        <f aca="false">IF(Q557&gt;0,VLOOKUP(Q557,'Pril6-okus'!$A$5:$B$17,2,0),0)</f>
        <v>0</v>
      </c>
      <c r="S557" s="66" t="n">
        <f aca="false">IF(O557&gt;0,VLOOKUP(I557,'Pril3-drev'!$H$5:$J$83,3,0),0)</f>
        <v>0</v>
      </c>
      <c r="T557" s="66" t="str">
        <f aca="false">IF(O557&gt;0,IF(L557="k",0.9*VLOOKUP(S557,'ha-pocty-vyhl'!$A$5:$B$20,2,0),IF(L557="po",0.8*VLOOKUP(S557,'ha-pocty-vyhl'!$A$5:$B$20,2,0),VLOOKUP(S557,'ha-pocty-vyhl'!$A$5:$B$20,2,0))),"")</f>
        <v/>
      </c>
      <c r="U557" s="66" t="n">
        <f aca="false">'Vstupní data'!P557</f>
        <v>0</v>
      </c>
      <c r="V557" s="66" t="n">
        <f aca="false">IF(O557&gt;0,1.3*T557*1000*Z557/10000,0)</f>
        <v>0</v>
      </c>
      <c r="W557" s="66" t="n">
        <f aca="false">IF(O557&gt;0,1.3*T557*1000*Z557/10000,0)</f>
        <v>0</v>
      </c>
      <c r="X557" s="66" t="n">
        <f aca="false">IF(O557&gt;0,IF(O557&gt;V557,V557,O557),0)</f>
        <v>0</v>
      </c>
      <c r="Y557" s="66" t="n">
        <f aca="false">IF(O557&gt;0,IF(IF(U557&gt;W557,W557,U557)&lt;X557,W557,IF(U557&gt;W557,W557,U557)),0)</f>
        <v>0</v>
      </c>
      <c r="Z557" s="66" t="n">
        <f aca="false">IF(O557&gt;0,IF(J557&gt;0,J557,K557*H557/100),0)</f>
        <v>0</v>
      </c>
      <c r="AA557" s="67" t="n">
        <f aca="false">IF(O557&gt;0,CEILING(R557*P557*X557/Y557*Z557,1),0)</f>
        <v>0</v>
      </c>
      <c r="AB557" s="68" t="n">
        <f aca="false">IF(O557&gt;0,AA557/O557,0)</f>
        <v>0</v>
      </c>
      <c r="AC557" s="66" t="n">
        <f aca="false">'Vstupní data'!W557</f>
        <v>0</v>
      </c>
      <c r="AI557" s="66" t="str">
        <f aca="false">IF(OR('Vstupní data'!T557&gt;0,'Vstupní data'!U557&gt;0),VLOOKUP(I557,'Pril3-drev'!$H$5:$J$83,3,0),"")</f>
        <v/>
      </c>
      <c r="AJ557" s="66" t="n">
        <f aca="false">IF('Vstupní data'!V557="prostokořenný",0,IF('Vstupní data'!V557="krytokořenný","k",IF('Vstupní data'!V557="poloodrostky nebo odrostky, prostokořenné i krytokořenné","po",0)))</f>
        <v>0</v>
      </c>
      <c r="AK557" s="66" t="n">
        <f aca="false">IF(OR('Vstupní data'!T557&gt;0,'Vstupní data'!U557&gt;0),IF(AJ557="k",0.9*VLOOKUP(AI557,'ha-pocty-vyhl'!$A$5:$B$20,2,0),IF(AJ557="po",0.8*VLOOKUP(AI557,'ha-pocty-vyhl'!$A$5:$B$20,2,0),VLOOKUP(AI557,'ha-pocty-vyhl'!$A$5:$B$20,2,0))),0)</f>
        <v>0</v>
      </c>
      <c r="AL557" s="66" t="n">
        <f aca="false">IF(OR('Vstupní data'!T557&gt;0,'Vstupní data'!U557&gt;0),'Vstupní data'!K557*'Vstupní data'!M557/100,0)</f>
        <v>0</v>
      </c>
      <c r="AM557" s="66" t="n">
        <f aca="false">IF(OR('Vstupní data'!T557&gt;0,'Vstupní data'!U557&gt;0),IF('Vstupní data'!T557&gt;0,'Vstupní data'!T557,ROUND(10*'Vstupní data'!U557/AK557,0)),0)</f>
        <v>0</v>
      </c>
      <c r="AN557" s="69" t="n">
        <f aca="false">IF('Vstupní data'!T557&gt;0,   IF('Vstupní data'!T557&lt;=AL557,'Vstupní data'!T557,AL557),   IF(AM557&lt;AL557,AM557,AL557))</f>
        <v>0</v>
      </c>
      <c r="AO557" s="69" t="n">
        <f aca="false">'Vstupní data'!X557</f>
        <v>0</v>
      </c>
      <c r="AP557" s="66" t="n">
        <f aca="false">IF(OR('Vstupní data'!T557&gt;0,'Vstupní data'!U557&gt;0),IF(I557&lt;&gt;0,VLOOKUP(I557,'Pril3-drev'!$H$5:$I$83,2,0),0),0)</f>
        <v>0</v>
      </c>
      <c r="AQ557" s="66" t="n">
        <f aca="false">'Vstupní data'!Y557</f>
        <v>0</v>
      </c>
      <c r="AR557" s="66" t="str">
        <f aca="false">IF(AC557&gt;5,   IF('Vstupní data'!Y557&gt;0,   VLOOKUP(VLOOKUP(CONCATENATE(VLOOKUP(I557,'Pril3-drev'!$H$4:$L$83,5,0),AC557),'Pril3-drev'!$Q$4:$R$2803,2,0),'AVB-BS'!$C$5:$S$29 ,LOOKUP(AQ557,'AVB-BS'!$D$3:$S$3,'AVB-BS'!$D$1:$S$1) ,0 )   ,   IF('Vstupní data'!Z557&gt;0,'Vstupní data'!Z557,0)) , "")</f>
        <v/>
      </c>
      <c r="AS557" s="70" t="str">
        <f aca="false">IF(AC557&gt;5,VLOOKUP(CONCATENATE(AP557,AR557),'Pril1-THLPa'!$H$6:$N$96,4,0),"")</f>
        <v/>
      </c>
      <c r="AT557" s="70" t="str">
        <f aca="false">IF(AC557&gt;5,VLOOKUP(CONCATENATE(AP557,AR557),'Pril1-THLPa'!$H$6:$N$96,5,0),"")</f>
        <v/>
      </c>
      <c r="AU557" s="70" t="str">
        <f aca="false">IF(AC557&gt;5,VLOOKUP(CONCATENATE(AP557,AR557),'Pril1-THLPa'!$H$6:$N$96,6,0),"")</f>
        <v/>
      </c>
      <c r="AV557" s="70" t="str">
        <f aca="false">IF(AC557&gt;5,VLOOKUP(CONCATENATE(AP557,AR557),'Pril1-THLPa'!$H$6:$N$96,7,0),"")</f>
        <v/>
      </c>
      <c r="AW557" s="70" t="str">
        <f aca="false">IF(AC557&gt;5,VLOOKUP(CONCATENATE(AP557,AR557),'Pril1-THLPa'!$H$6:$O$96,8,0),"")</f>
        <v/>
      </c>
      <c r="AX557" s="66" t="n">
        <f aca="false">IF(AC557&gt;0,IF(AND(AC557&gt;0,AC557&lt;=5),VLOOKUP(AP557,'Pril1-THLPa'!$A$6:$F$18,LOOKUP(AC557,'Pril1-THLPa'!$B$5:$F$5,'Pril1-THLPa'!$B$4:$F$4),0),AS557+AT557*(AC557-5)+AU557*POWER(AC557-5,2)+AV557*POWER(AC557-5,3)+AW557*POWER(AC557-5,4)),0)</f>
        <v>0</v>
      </c>
      <c r="AY557" s="71"/>
      <c r="AZ557" s="66" t="n">
        <f aca="false">'Vstupní data'!AA557</f>
        <v>0</v>
      </c>
      <c r="BA557" s="66" t="n">
        <f aca="false">IF(OR('Vstupní data'!T557&gt;0,'Vstupní data'!U557&gt;0),IF(AC557&lt;&gt;"",AX557*AO557/10*(100+AZ557)/100,0),0)</f>
        <v>0</v>
      </c>
      <c r="BB557" s="67" t="n">
        <f aca="false">IF(AC557&lt;&gt;"",ROUND(BA557*AN557,0),0)</f>
        <v>0</v>
      </c>
      <c r="BC557" s="68" t="str">
        <f aca="false">IF(AE557&gt;0,BB557/AE557,"")</f>
        <v/>
      </c>
      <c r="BD557" s="66" t="n">
        <f aca="false">'Vstupní data'!AE557</f>
        <v>0</v>
      </c>
      <c r="BF557" s="66" t="n">
        <f aca="false">'Vstupní data'!AC557</f>
        <v>0</v>
      </c>
      <c r="BH557" s="66" t="n">
        <f aca="false">'Vstupní data'!AD557</f>
        <v>0</v>
      </c>
      <c r="BI557" s="66" t="n">
        <f aca="false">'Vstupní data'!AF557</f>
        <v>0</v>
      </c>
      <c r="BJ557" s="69" t="n">
        <f aca="false">'Vstupní data'!AG557</f>
        <v>0</v>
      </c>
      <c r="BK557" s="69" t="n">
        <f aca="false">IF(BF557&lt;&gt;0,VLOOKUP(I557,'Pril3-drev'!$H$5:$I$83,2,0),0)</f>
        <v>0</v>
      </c>
      <c r="BL557" s="69" t="n">
        <f aca="false">IF(BF557&lt;&gt;0,VLOOKUP(BK557,'Pril3-drev'!$A$5:$C$17,3,0),0)</f>
        <v>0</v>
      </c>
      <c r="BM557" s="69" t="n">
        <f aca="false">'Vstupní data'!AH557</f>
        <v>0</v>
      </c>
      <c r="BN557" s="69" t="n">
        <f aca="false">IF('Vstupní data'!AH557&gt;0,   VLOOKUP(VLOOKUP(CONCATENATE(VLOOKUP(I557,'Pril3-drev'!$H$4:$L$83,5,0),BD557),'Pril3-drev'!$Q$4:$R$2803,2,0),'AVB-BS'!$C$5:$S$29 ,LOOKUP(BM557,'AVB-BS'!$D$3:$S$3,'AVB-BS'!$D$1:$S$1) ,0 )   ,   IF('Vstupní data'!AI557&gt;0,'Vstupní data'!AI557,0))</f>
        <v>0</v>
      </c>
      <c r="BO557" s="69" t="str">
        <f aca="false">IF(BX557&gt;5,VLOOKUP(CONCATENATE(BK557,BN557),'Pril1-THLPa'!$H$6:$N$96,4,0),"")</f>
        <v/>
      </c>
      <c r="BP557" s="69" t="str">
        <f aca="false">IF(BX557&gt;5,VLOOKUP(CONCATENATE(BK557,BN557),'Pril1-THLPa'!$H$6:$N$96,5,0),"")</f>
        <v/>
      </c>
      <c r="BQ557" s="69" t="str">
        <f aca="false">IF(BX557&gt;5,VLOOKUP(CONCATENATE(BK557,BN557),'Pril1-THLPa'!$H$6:$N$96,6,0),"")</f>
        <v/>
      </c>
      <c r="BR557" s="69" t="str">
        <f aca="false">IF(BX557&gt;5,VLOOKUP(CONCATENATE(BK557,BN557),'Pril1-THLPa'!$H$6:$N$96,7,0),"")</f>
        <v/>
      </c>
      <c r="BS557" s="69" t="str">
        <f aca="false">IF(BX557&gt;5,VLOOKUP(CONCATENATE(BK557,BN557),'Pril1-THLPa'!$H$6:$O$96,8,0),"")</f>
        <v/>
      </c>
      <c r="BT557" s="69" t="str">
        <f aca="false">IF(BF557&gt;0, IF(BK557="smrk",  VLOOKUP(VLOOKUP(BD557,'Pril9-K3'!$L$8:$M$207,2,0),'Pril9-K3'!$A$8:$J$16,LOOKUP(BN557,'Pril9-K3'!$A$7:$J$7,'Pril9-K3'!$A$5:$J$5),0), IF(AND(BK557&lt;&gt;"smrk",'Vstupní data'!AK557&lt;&gt;""),'Vstupní data'!AK557,   VLOOKUP(VLOOKUP(BD557,'Pril9-K3'!$L$8:$M$207,2,0),'Pril9-K3'!$A$8:$J$16,LOOKUP(BN557,'Pril9-K3'!$A$7:$J$7,'Pril9-K3'!$A$5:$J$5),0)   )),   "")</f>
        <v/>
      </c>
      <c r="BV557" s="69" t="n">
        <f aca="false">'Vstupní data'!AJ557</f>
        <v>0</v>
      </c>
      <c r="BW557" s="69" t="n">
        <f aca="false">IF(BF557&gt;0,IF(J557&gt;0,J557,K557*H557/100),0)</f>
        <v>0</v>
      </c>
      <c r="BX557" s="69" t="n">
        <f aca="false">IF(BF557&gt;0,IF(BJ557&gt;BL557,BL557,BJ557),0)</f>
        <v>0</v>
      </c>
      <c r="BY557" s="69" t="n">
        <f aca="false">IF(BD557=0,0,IF(AND(BX557&gt;0,BX557&lt;=5),  IF(AND(BX557&gt;0,BX557&lt;=5),VLOOKUP(BK557,'Pril1-THLPa'!$A$6:$F$18,IF(AND(BX557&gt;0,BX557&lt;=5),LOOKUP(BX557,'Pril1-THLPa'!$B$5:$F$5,'Pril1-THLPa'!$B$4:$F$4),""),0),""),  IF(BX557&gt;5,BO557+BP557*(BX557-5)+BQ557*POWER(BX557-5,2)+BR557*POWER(BX557-5,3)+BS557*POWER(BX557-5,4),"")))</f>
        <v>0</v>
      </c>
      <c r="BZ557" s="69" t="n">
        <f aca="false">IF(BY557&gt;0,BY557*BI557/10*BW557*(100+BV557)/100,0)</f>
        <v>0</v>
      </c>
      <c r="CA557" s="69" t="n">
        <f aca="false">IF(BD557&gt;0,BX557-IF(BD557&gt;BX557,BX557,BD557),0)</f>
        <v>0</v>
      </c>
      <c r="CB557" s="69" t="n">
        <f aca="false">POWER(1.01,CA557)</f>
        <v>1</v>
      </c>
      <c r="CC557" s="69" t="n">
        <f aca="false">IF(BF557&gt;0,IF(BF557&gt;BH557,1,BF557/BH557),0)</f>
        <v>0</v>
      </c>
      <c r="CD557" s="72" t="n">
        <f aca="false">IF(BD557=0,0,IF(BF557&gt;0,ROUND(IF(CB557&lt;&gt;0,BZ557*BT557*1/CB557*CC557,0),0),0))</f>
        <v>0</v>
      </c>
      <c r="CE557" s="73" t="str">
        <f aca="false">IF(BF557&gt;0,IF(BF557&gt;BH557,CD557/BF557,CD557/BH557),"")</f>
        <v/>
      </c>
      <c r="CF557" s="69" t="n">
        <f aca="false">'Vstupní data'!AM557</f>
        <v>0</v>
      </c>
      <c r="CG557" s="69" t="n">
        <f aca="false">'Vstupní data'!AN557</f>
        <v>0</v>
      </c>
      <c r="CH557" s="69" t="n">
        <f aca="false">'Vstupní data'!AO557</f>
        <v>0</v>
      </c>
      <c r="CI557" s="69" t="n">
        <f aca="false">'Vstupní data'!AP557</f>
        <v>0</v>
      </c>
      <c r="CJ557" s="72" t="n">
        <f aca="false">ROUND(CH557*CI557,0)</f>
        <v>0</v>
      </c>
      <c r="CK557" s="74" t="str">
        <f aca="false">IF(OR(AA557&gt;0,BB557&gt;0,CD557&gt;0,CJ557&gt;0),AA557+BB557+CD557+CJ557,"")</f>
        <v/>
      </c>
    </row>
    <row r="558" customFormat="false" ht="12.8" hidden="false" customHeight="false" outlineLevel="0" collapsed="false">
      <c r="A558" s="66" t="n">
        <f aca="false">'Vstupní data'!A558</f>
        <v>0</v>
      </c>
      <c r="F558" s="66" t="str">
        <f aca="false">CONCATENATE('Vstupní data'!F558,'Vstupní data'!G558,'Vstupní data'!H558,'Vstupní data'!I558)</f>
        <v/>
      </c>
      <c r="G558" s="66"/>
      <c r="H558" s="66" t="n">
        <f aca="false">'Vstupní data'!K558</f>
        <v>0</v>
      </c>
      <c r="I558" s="66" t="n">
        <f aca="false">'Vstupní data'!L558</f>
        <v>0</v>
      </c>
      <c r="J558" s="66" t="n">
        <f aca="false">'Vstupní data'!K558*'Vstupní data'!M558/100</f>
        <v>0</v>
      </c>
      <c r="L558" s="66" t="n">
        <f aca="false">IF('Vstupní data'!N558="prostokořenný",0,IF('Vstupní data'!N558="krytokořenný","k",IF('Vstupní data'!N558="poloodrostky nebo odrostky, prostokořenné i krytokořenné","po",0)))</f>
        <v>0</v>
      </c>
      <c r="N558" s="66"/>
      <c r="O558" s="66" t="n">
        <f aca="false">'Vstupní data'!O558</f>
        <v>0</v>
      </c>
      <c r="P558" s="66" t="n">
        <f aca="false">IF(O558&gt;0,VLOOKUP(CONCATENATE(VLOOKUP(I558,'Pril3-drev'!$H$5:$K$83,4,0),"-",'Vstupní data'!R558),K2!$C$15:$D$23,2,0),0)</f>
        <v>0</v>
      </c>
      <c r="Q558" s="66" t="n">
        <f aca="false">IF(O558&gt;0,VLOOKUP(I558,'Pril3-drev'!$H$5:$I$83,2,0),0)</f>
        <v>0</v>
      </c>
      <c r="R558" s="66" t="n">
        <f aca="false">IF(Q558&gt;0,VLOOKUP(Q558,'Pril6-okus'!$A$5:$B$17,2,0),0)</f>
        <v>0</v>
      </c>
      <c r="S558" s="66" t="n">
        <f aca="false">IF(O558&gt;0,VLOOKUP(I558,'Pril3-drev'!$H$5:$J$83,3,0),0)</f>
        <v>0</v>
      </c>
      <c r="T558" s="66" t="str">
        <f aca="false">IF(O558&gt;0,IF(L558="k",0.9*VLOOKUP(S558,'ha-pocty-vyhl'!$A$5:$B$20,2,0),IF(L558="po",0.8*VLOOKUP(S558,'ha-pocty-vyhl'!$A$5:$B$20,2,0),VLOOKUP(S558,'ha-pocty-vyhl'!$A$5:$B$20,2,0))),"")</f>
        <v/>
      </c>
      <c r="U558" s="66" t="n">
        <f aca="false">'Vstupní data'!P558</f>
        <v>0</v>
      </c>
      <c r="V558" s="66" t="n">
        <f aca="false">IF(O558&gt;0,1.3*T558*1000*Z558/10000,0)</f>
        <v>0</v>
      </c>
      <c r="W558" s="66" t="n">
        <f aca="false">IF(O558&gt;0,1.3*T558*1000*Z558/10000,0)</f>
        <v>0</v>
      </c>
      <c r="X558" s="66" t="n">
        <f aca="false">IF(O558&gt;0,IF(O558&gt;V558,V558,O558),0)</f>
        <v>0</v>
      </c>
      <c r="Y558" s="66" t="n">
        <f aca="false">IF(O558&gt;0,IF(IF(U558&gt;W558,W558,U558)&lt;X558,W558,IF(U558&gt;W558,W558,U558)),0)</f>
        <v>0</v>
      </c>
      <c r="Z558" s="66" t="n">
        <f aca="false">IF(O558&gt;0,IF(J558&gt;0,J558,K558*H558/100),0)</f>
        <v>0</v>
      </c>
      <c r="AA558" s="67" t="n">
        <f aca="false">IF(O558&gt;0,CEILING(R558*P558*X558/Y558*Z558,1),0)</f>
        <v>0</v>
      </c>
      <c r="AB558" s="68" t="n">
        <f aca="false">IF(O558&gt;0,AA558/O558,0)</f>
        <v>0</v>
      </c>
      <c r="AC558" s="66" t="n">
        <f aca="false">'Vstupní data'!W558</f>
        <v>0</v>
      </c>
      <c r="AI558" s="66" t="str">
        <f aca="false">IF(OR('Vstupní data'!T558&gt;0,'Vstupní data'!U558&gt;0),VLOOKUP(I558,'Pril3-drev'!$H$5:$J$83,3,0),"")</f>
        <v/>
      </c>
      <c r="AJ558" s="66" t="n">
        <f aca="false">IF('Vstupní data'!V558="prostokořenný",0,IF('Vstupní data'!V558="krytokořenný","k",IF('Vstupní data'!V558="poloodrostky nebo odrostky, prostokořenné i krytokořenné","po",0)))</f>
        <v>0</v>
      </c>
      <c r="AK558" s="66" t="n">
        <f aca="false">IF(OR('Vstupní data'!T558&gt;0,'Vstupní data'!U558&gt;0),IF(AJ558="k",0.9*VLOOKUP(AI558,'ha-pocty-vyhl'!$A$5:$B$20,2,0),IF(AJ558="po",0.8*VLOOKUP(AI558,'ha-pocty-vyhl'!$A$5:$B$20,2,0),VLOOKUP(AI558,'ha-pocty-vyhl'!$A$5:$B$20,2,0))),0)</f>
        <v>0</v>
      </c>
      <c r="AL558" s="66" t="n">
        <f aca="false">IF(OR('Vstupní data'!T558&gt;0,'Vstupní data'!U558&gt;0),'Vstupní data'!K558*'Vstupní data'!M558/100,0)</f>
        <v>0</v>
      </c>
      <c r="AM558" s="66" t="n">
        <f aca="false">IF(OR('Vstupní data'!T558&gt;0,'Vstupní data'!U558&gt;0),IF('Vstupní data'!T558&gt;0,'Vstupní data'!T558,ROUND(10*'Vstupní data'!U558/AK558,0)),0)</f>
        <v>0</v>
      </c>
      <c r="AN558" s="69" t="n">
        <f aca="false">IF('Vstupní data'!T558&gt;0,   IF('Vstupní data'!T558&lt;=AL558,'Vstupní data'!T558,AL558),   IF(AM558&lt;AL558,AM558,AL558))</f>
        <v>0</v>
      </c>
      <c r="AO558" s="69" t="n">
        <f aca="false">'Vstupní data'!X558</f>
        <v>0</v>
      </c>
      <c r="AP558" s="66" t="n">
        <f aca="false">IF(OR('Vstupní data'!T558&gt;0,'Vstupní data'!U558&gt;0),IF(I558&lt;&gt;0,VLOOKUP(I558,'Pril3-drev'!$H$5:$I$83,2,0),0),0)</f>
        <v>0</v>
      </c>
      <c r="AQ558" s="66" t="n">
        <f aca="false">'Vstupní data'!Y558</f>
        <v>0</v>
      </c>
      <c r="AR558" s="66" t="str">
        <f aca="false">IF(AC558&gt;5,   IF('Vstupní data'!Y558&gt;0,   VLOOKUP(VLOOKUP(CONCATENATE(VLOOKUP(I558,'Pril3-drev'!$H$4:$L$83,5,0),AC558),'Pril3-drev'!$Q$4:$R$2803,2,0),'AVB-BS'!$C$5:$S$29 ,LOOKUP(AQ558,'AVB-BS'!$D$3:$S$3,'AVB-BS'!$D$1:$S$1) ,0 )   ,   IF('Vstupní data'!Z558&gt;0,'Vstupní data'!Z558,0)) , "")</f>
        <v/>
      </c>
      <c r="AS558" s="70" t="str">
        <f aca="false">IF(AC558&gt;5,VLOOKUP(CONCATENATE(AP558,AR558),'Pril1-THLPa'!$H$6:$N$96,4,0),"")</f>
        <v/>
      </c>
      <c r="AT558" s="70" t="str">
        <f aca="false">IF(AC558&gt;5,VLOOKUP(CONCATENATE(AP558,AR558),'Pril1-THLPa'!$H$6:$N$96,5,0),"")</f>
        <v/>
      </c>
      <c r="AU558" s="70" t="str">
        <f aca="false">IF(AC558&gt;5,VLOOKUP(CONCATENATE(AP558,AR558),'Pril1-THLPa'!$H$6:$N$96,6,0),"")</f>
        <v/>
      </c>
      <c r="AV558" s="70" t="str">
        <f aca="false">IF(AC558&gt;5,VLOOKUP(CONCATENATE(AP558,AR558),'Pril1-THLPa'!$H$6:$N$96,7,0),"")</f>
        <v/>
      </c>
      <c r="AW558" s="70" t="str">
        <f aca="false">IF(AC558&gt;5,VLOOKUP(CONCATENATE(AP558,AR558),'Pril1-THLPa'!$H$6:$O$96,8,0),"")</f>
        <v/>
      </c>
      <c r="AX558" s="66" t="n">
        <f aca="false">IF(AC558&gt;0,IF(AND(AC558&gt;0,AC558&lt;=5),VLOOKUP(AP558,'Pril1-THLPa'!$A$6:$F$18,LOOKUP(AC558,'Pril1-THLPa'!$B$5:$F$5,'Pril1-THLPa'!$B$4:$F$4),0),AS558+AT558*(AC558-5)+AU558*POWER(AC558-5,2)+AV558*POWER(AC558-5,3)+AW558*POWER(AC558-5,4)),0)</f>
        <v>0</v>
      </c>
      <c r="AY558" s="71"/>
      <c r="AZ558" s="66" t="n">
        <f aca="false">'Vstupní data'!AA558</f>
        <v>0</v>
      </c>
      <c r="BA558" s="66" t="n">
        <f aca="false">IF(OR('Vstupní data'!T558&gt;0,'Vstupní data'!U558&gt;0),IF(AC558&lt;&gt;"",AX558*AO558/10*(100+AZ558)/100,0),0)</f>
        <v>0</v>
      </c>
      <c r="BB558" s="67" t="n">
        <f aca="false">IF(AC558&lt;&gt;"",ROUND(BA558*AN558,0),0)</f>
        <v>0</v>
      </c>
      <c r="BC558" s="68" t="str">
        <f aca="false">IF(AE558&gt;0,BB558/AE558,"")</f>
        <v/>
      </c>
      <c r="BD558" s="66" t="n">
        <f aca="false">'Vstupní data'!AE558</f>
        <v>0</v>
      </c>
      <c r="BF558" s="66" t="n">
        <f aca="false">'Vstupní data'!AC558</f>
        <v>0</v>
      </c>
      <c r="BH558" s="66" t="n">
        <f aca="false">'Vstupní data'!AD558</f>
        <v>0</v>
      </c>
      <c r="BI558" s="66" t="n">
        <f aca="false">'Vstupní data'!AF558</f>
        <v>0</v>
      </c>
      <c r="BJ558" s="69" t="n">
        <f aca="false">'Vstupní data'!AG558</f>
        <v>0</v>
      </c>
      <c r="BK558" s="69" t="n">
        <f aca="false">IF(BF558&lt;&gt;0,VLOOKUP(I558,'Pril3-drev'!$H$5:$I$83,2,0),0)</f>
        <v>0</v>
      </c>
      <c r="BL558" s="69" t="n">
        <f aca="false">IF(BF558&lt;&gt;0,VLOOKUP(BK558,'Pril3-drev'!$A$5:$C$17,3,0),0)</f>
        <v>0</v>
      </c>
      <c r="BM558" s="69" t="n">
        <f aca="false">'Vstupní data'!AH558</f>
        <v>0</v>
      </c>
      <c r="BN558" s="69" t="n">
        <f aca="false">IF('Vstupní data'!AH558&gt;0,   VLOOKUP(VLOOKUP(CONCATENATE(VLOOKUP(I558,'Pril3-drev'!$H$4:$L$83,5,0),BD558),'Pril3-drev'!$Q$4:$R$2803,2,0),'AVB-BS'!$C$5:$S$29 ,LOOKUP(BM558,'AVB-BS'!$D$3:$S$3,'AVB-BS'!$D$1:$S$1) ,0 )   ,   IF('Vstupní data'!AI558&gt;0,'Vstupní data'!AI558,0))</f>
        <v>0</v>
      </c>
      <c r="BO558" s="69" t="str">
        <f aca="false">IF(BX558&gt;5,VLOOKUP(CONCATENATE(BK558,BN558),'Pril1-THLPa'!$H$6:$N$96,4,0),"")</f>
        <v/>
      </c>
      <c r="BP558" s="69" t="str">
        <f aca="false">IF(BX558&gt;5,VLOOKUP(CONCATENATE(BK558,BN558),'Pril1-THLPa'!$H$6:$N$96,5,0),"")</f>
        <v/>
      </c>
      <c r="BQ558" s="69" t="str">
        <f aca="false">IF(BX558&gt;5,VLOOKUP(CONCATENATE(BK558,BN558),'Pril1-THLPa'!$H$6:$N$96,6,0),"")</f>
        <v/>
      </c>
      <c r="BR558" s="69" t="str">
        <f aca="false">IF(BX558&gt;5,VLOOKUP(CONCATENATE(BK558,BN558),'Pril1-THLPa'!$H$6:$N$96,7,0),"")</f>
        <v/>
      </c>
      <c r="BS558" s="69" t="str">
        <f aca="false">IF(BX558&gt;5,VLOOKUP(CONCATENATE(BK558,BN558),'Pril1-THLPa'!$H$6:$O$96,8,0),"")</f>
        <v/>
      </c>
      <c r="BT558" s="69" t="str">
        <f aca="false">IF(BF558&gt;0, IF(BK558="smrk",  VLOOKUP(VLOOKUP(BD558,'Pril9-K3'!$L$8:$M$207,2,0),'Pril9-K3'!$A$8:$J$16,LOOKUP(BN558,'Pril9-K3'!$A$7:$J$7,'Pril9-K3'!$A$5:$J$5),0), IF(AND(BK558&lt;&gt;"smrk",'Vstupní data'!AK558&lt;&gt;""),'Vstupní data'!AK558,   VLOOKUP(VLOOKUP(BD558,'Pril9-K3'!$L$8:$M$207,2,0),'Pril9-K3'!$A$8:$J$16,LOOKUP(BN558,'Pril9-K3'!$A$7:$J$7,'Pril9-K3'!$A$5:$J$5),0)   )),   "")</f>
        <v/>
      </c>
      <c r="BV558" s="69" t="n">
        <f aca="false">'Vstupní data'!AJ558</f>
        <v>0</v>
      </c>
      <c r="BW558" s="69" t="n">
        <f aca="false">IF(BF558&gt;0,IF(J558&gt;0,J558,K558*H558/100),0)</f>
        <v>0</v>
      </c>
      <c r="BX558" s="69" t="n">
        <f aca="false">IF(BF558&gt;0,IF(BJ558&gt;BL558,BL558,BJ558),0)</f>
        <v>0</v>
      </c>
      <c r="BY558" s="69" t="n">
        <f aca="false">IF(BD558=0,0,IF(AND(BX558&gt;0,BX558&lt;=5),  IF(AND(BX558&gt;0,BX558&lt;=5),VLOOKUP(BK558,'Pril1-THLPa'!$A$6:$F$18,IF(AND(BX558&gt;0,BX558&lt;=5),LOOKUP(BX558,'Pril1-THLPa'!$B$5:$F$5,'Pril1-THLPa'!$B$4:$F$4),""),0),""),  IF(BX558&gt;5,BO558+BP558*(BX558-5)+BQ558*POWER(BX558-5,2)+BR558*POWER(BX558-5,3)+BS558*POWER(BX558-5,4),"")))</f>
        <v>0</v>
      </c>
      <c r="BZ558" s="69" t="n">
        <f aca="false">IF(BY558&gt;0,BY558*BI558/10*BW558*(100+BV558)/100,0)</f>
        <v>0</v>
      </c>
      <c r="CA558" s="69" t="n">
        <f aca="false">IF(BD558&gt;0,BX558-IF(BD558&gt;BX558,BX558,BD558),0)</f>
        <v>0</v>
      </c>
      <c r="CB558" s="69" t="n">
        <f aca="false">POWER(1.01,CA558)</f>
        <v>1</v>
      </c>
      <c r="CC558" s="69" t="n">
        <f aca="false">IF(BF558&gt;0,IF(BF558&gt;BH558,1,BF558/BH558),0)</f>
        <v>0</v>
      </c>
      <c r="CD558" s="72" t="n">
        <f aca="false">IF(BD558=0,0,IF(BF558&gt;0,ROUND(IF(CB558&lt;&gt;0,BZ558*BT558*1/CB558*CC558,0),0),0))</f>
        <v>0</v>
      </c>
      <c r="CE558" s="73" t="str">
        <f aca="false">IF(BF558&gt;0,IF(BF558&gt;BH558,CD558/BF558,CD558/BH558),"")</f>
        <v/>
      </c>
      <c r="CF558" s="69" t="n">
        <f aca="false">'Vstupní data'!AM558</f>
        <v>0</v>
      </c>
      <c r="CG558" s="69" t="n">
        <f aca="false">'Vstupní data'!AN558</f>
        <v>0</v>
      </c>
      <c r="CH558" s="69" t="n">
        <f aca="false">'Vstupní data'!AO558</f>
        <v>0</v>
      </c>
      <c r="CI558" s="69" t="n">
        <f aca="false">'Vstupní data'!AP558</f>
        <v>0</v>
      </c>
      <c r="CJ558" s="72" t="n">
        <f aca="false">ROUND(CH558*CI558,0)</f>
        <v>0</v>
      </c>
      <c r="CK558" s="74" t="str">
        <f aca="false">IF(OR(AA558&gt;0,BB558&gt;0,CD558&gt;0,CJ558&gt;0),AA558+BB558+CD558+CJ558,"")</f>
        <v/>
      </c>
    </row>
    <row r="559" customFormat="false" ht="12.8" hidden="false" customHeight="false" outlineLevel="0" collapsed="false">
      <c r="A559" s="66" t="n">
        <f aca="false">'Vstupní data'!A559</f>
        <v>0</v>
      </c>
      <c r="F559" s="66" t="str">
        <f aca="false">CONCATENATE('Vstupní data'!F559,'Vstupní data'!G559,'Vstupní data'!H559,'Vstupní data'!I559)</f>
        <v/>
      </c>
      <c r="G559" s="66"/>
      <c r="H559" s="66" t="n">
        <f aca="false">'Vstupní data'!K559</f>
        <v>0</v>
      </c>
      <c r="I559" s="66" t="n">
        <f aca="false">'Vstupní data'!L559</f>
        <v>0</v>
      </c>
      <c r="J559" s="66" t="n">
        <f aca="false">'Vstupní data'!K559*'Vstupní data'!M559/100</f>
        <v>0</v>
      </c>
      <c r="L559" s="66" t="n">
        <f aca="false">IF('Vstupní data'!N559="prostokořenný",0,IF('Vstupní data'!N559="krytokořenný","k",IF('Vstupní data'!N559="poloodrostky nebo odrostky, prostokořenné i krytokořenné","po",0)))</f>
        <v>0</v>
      </c>
      <c r="N559" s="66"/>
      <c r="O559" s="66" t="n">
        <f aca="false">'Vstupní data'!O559</f>
        <v>0</v>
      </c>
      <c r="P559" s="66" t="n">
        <f aca="false">IF(O559&gt;0,VLOOKUP(CONCATENATE(VLOOKUP(I559,'Pril3-drev'!$H$5:$K$83,4,0),"-",'Vstupní data'!R559),K2!$C$15:$D$23,2,0),0)</f>
        <v>0</v>
      </c>
      <c r="Q559" s="66" t="n">
        <f aca="false">IF(O559&gt;0,VLOOKUP(I559,'Pril3-drev'!$H$5:$I$83,2,0),0)</f>
        <v>0</v>
      </c>
      <c r="R559" s="66" t="n">
        <f aca="false">IF(Q559&gt;0,VLOOKUP(Q559,'Pril6-okus'!$A$5:$B$17,2,0),0)</f>
        <v>0</v>
      </c>
      <c r="S559" s="66" t="n">
        <f aca="false">IF(O559&gt;0,VLOOKUP(I559,'Pril3-drev'!$H$5:$J$83,3,0),0)</f>
        <v>0</v>
      </c>
      <c r="T559" s="66" t="str">
        <f aca="false">IF(O559&gt;0,IF(L559="k",0.9*VLOOKUP(S559,'ha-pocty-vyhl'!$A$5:$B$20,2,0),IF(L559="po",0.8*VLOOKUP(S559,'ha-pocty-vyhl'!$A$5:$B$20,2,0),VLOOKUP(S559,'ha-pocty-vyhl'!$A$5:$B$20,2,0))),"")</f>
        <v/>
      </c>
      <c r="U559" s="66" t="n">
        <f aca="false">'Vstupní data'!P559</f>
        <v>0</v>
      </c>
      <c r="V559" s="66" t="n">
        <f aca="false">IF(O559&gt;0,1.3*T559*1000*Z559/10000,0)</f>
        <v>0</v>
      </c>
      <c r="W559" s="66" t="n">
        <f aca="false">IF(O559&gt;0,1.3*T559*1000*Z559/10000,0)</f>
        <v>0</v>
      </c>
      <c r="X559" s="66" t="n">
        <f aca="false">IF(O559&gt;0,IF(O559&gt;V559,V559,O559),0)</f>
        <v>0</v>
      </c>
      <c r="Y559" s="66" t="n">
        <f aca="false">IF(O559&gt;0,IF(IF(U559&gt;W559,W559,U559)&lt;X559,W559,IF(U559&gt;W559,W559,U559)),0)</f>
        <v>0</v>
      </c>
      <c r="Z559" s="66" t="n">
        <f aca="false">IF(O559&gt;0,IF(J559&gt;0,J559,K559*H559/100),0)</f>
        <v>0</v>
      </c>
      <c r="AA559" s="67" t="n">
        <f aca="false">IF(O559&gt;0,CEILING(R559*P559*X559/Y559*Z559,1),0)</f>
        <v>0</v>
      </c>
      <c r="AB559" s="68" t="n">
        <f aca="false">IF(O559&gt;0,AA559/O559,0)</f>
        <v>0</v>
      </c>
      <c r="AC559" s="66" t="n">
        <f aca="false">'Vstupní data'!W559</f>
        <v>0</v>
      </c>
      <c r="AI559" s="66" t="str">
        <f aca="false">IF(OR('Vstupní data'!T559&gt;0,'Vstupní data'!U559&gt;0),VLOOKUP(I559,'Pril3-drev'!$H$5:$J$83,3,0),"")</f>
        <v/>
      </c>
      <c r="AJ559" s="66" t="n">
        <f aca="false">IF('Vstupní data'!V559="prostokořenný",0,IF('Vstupní data'!V559="krytokořenný","k",IF('Vstupní data'!V559="poloodrostky nebo odrostky, prostokořenné i krytokořenné","po",0)))</f>
        <v>0</v>
      </c>
      <c r="AK559" s="66" t="n">
        <f aca="false">IF(OR('Vstupní data'!T559&gt;0,'Vstupní data'!U559&gt;0),IF(AJ559="k",0.9*VLOOKUP(AI559,'ha-pocty-vyhl'!$A$5:$B$20,2,0),IF(AJ559="po",0.8*VLOOKUP(AI559,'ha-pocty-vyhl'!$A$5:$B$20,2,0),VLOOKUP(AI559,'ha-pocty-vyhl'!$A$5:$B$20,2,0))),0)</f>
        <v>0</v>
      </c>
      <c r="AL559" s="66" t="n">
        <f aca="false">IF(OR('Vstupní data'!T559&gt;0,'Vstupní data'!U559&gt;0),'Vstupní data'!K559*'Vstupní data'!M559/100,0)</f>
        <v>0</v>
      </c>
      <c r="AM559" s="66" t="n">
        <f aca="false">IF(OR('Vstupní data'!T559&gt;0,'Vstupní data'!U559&gt;0),IF('Vstupní data'!T559&gt;0,'Vstupní data'!T559,ROUND(10*'Vstupní data'!U559/AK559,0)),0)</f>
        <v>0</v>
      </c>
      <c r="AN559" s="69" t="n">
        <f aca="false">IF('Vstupní data'!T559&gt;0,   IF('Vstupní data'!T559&lt;=AL559,'Vstupní data'!T559,AL559),   IF(AM559&lt;AL559,AM559,AL559))</f>
        <v>0</v>
      </c>
      <c r="AO559" s="69" t="n">
        <f aca="false">'Vstupní data'!X559</f>
        <v>0</v>
      </c>
      <c r="AP559" s="66" t="n">
        <f aca="false">IF(OR('Vstupní data'!T559&gt;0,'Vstupní data'!U559&gt;0),IF(I559&lt;&gt;0,VLOOKUP(I559,'Pril3-drev'!$H$5:$I$83,2,0),0),0)</f>
        <v>0</v>
      </c>
      <c r="AQ559" s="66" t="n">
        <f aca="false">'Vstupní data'!Y559</f>
        <v>0</v>
      </c>
      <c r="AR559" s="66" t="str">
        <f aca="false">IF(AC559&gt;5,   IF('Vstupní data'!Y559&gt;0,   VLOOKUP(VLOOKUP(CONCATENATE(VLOOKUP(I559,'Pril3-drev'!$H$4:$L$83,5,0),AC559),'Pril3-drev'!$Q$4:$R$2803,2,0),'AVB-BS'!$C$5:$S$29 ,LOOKUP(AQ559,'AVB-BS'!$D$3:$S$3,'AVB-BS'!$D$1:$S$1) ,0 )   ,   IF('Vstupní data'!Z559&gt;0,'Vstupní data'!Z559,0)) , "")</f>
        <v/>
      </c>
      <c r="AS559" s="70" t="str">
        <f aca="false">IF(AC559&gt;5,VLOOKUP(CONCATENATE(AP559,AR559),'Pril1-THLPa'!$H$6:$N$96,4,0),"")</f>
        <v/>
      </c>
      <c r="AT559" s="70" t="str">
        <f aca="false">IF(AC559&gt;5,VLOOKUP(CONCATENATE(AP559,AR559),'Pril1-THLPa'!$H$6:$N$96,5,0),"")</f>
        <v/>
      </c>
      <c r="AU559" s="70" t="str">
        <f aca="false">IF(AC559&gt;5,VLOOKUP(CONCATENATE(AP559,AR559),'Pril1-THLPa'!$H$6:$N$96,6,0),"")</f>
        <v/>
      </c>
      <c r="AV559" s="70" t="str">
        <f aca="false">IF(AC559&gt;5,VLOOKUP(CONCATENATE(AP559,AR559),'Pril1-THLPa'!$H$6:$N$96,7,0),"")</f>
        <v/>
      </c>
      <c r="AW559" s="70" t="str">
        <f aca="false">IF(AC559&gt;5,VLOOKUP(CONCATENATE(AP559,AR559),'Pril1-THLPa'!$H$6:$O$96,8,0),"")</f>
        <v/>
      </c>
      <c r="AX559" s="66" t="n">
        <f aca="false">IF(AC559&gt;0,IF(AND(AC559&gt;0,AC559&lt;=5),VLOOKUP(AP559,'Pril1-THLPa'!$A$6:$F$18,LOOKUP(AC559,'Pril1-THLPa'!$B$5:$F$5,'Pril1-THLPa'!$B$4:$F$4),0),AS559+AT559*(AC559-5)+AU559*POWER(AC559-5,2)+AV559*POWER(AC559-5,3)+AW559*POWER(AC559-5,4)),0)</f>
        <v>0</v>
      </c>
      <c r="AY559" s="71"/>
      <c r="AZ559" s="66" t="n">
        <f aca="false">'Vstupní data'!AA559</f>
        <v>0</v>
      </c>
      <c r="BA559" s="66" t="n">
        <f aca="false">IF(OR('Vstupní data'!T559&gt;0,'Vstupní data'!U559&gt;0),IF(AC559&lt;&gt;"",AX559*AO559/10*(100+AZ559)/100,0),0)</f>
        <v>0</v>
      </c>
      <c r="BB559" s="67" t="n">
        <f aca="false">IF(AC559&lt;&gt;"",ROUND(BA559*AN559,0),0)</f>
        <v>0</v>
      </c>
      <c r="BC559" s="68" t="str">
        <f aca="false">IF(AE559&gt;0,BB559/AE559,"")</f>
        <v/>
      </c>
      <c r="BD559" s="66" t="n">
        <f aca="false">'Vstupní data'!AE559</f>
        <v>0</v>
      </c>
      <c r="BF559" s="66" t="n">
        <f aca="false">'Vstupní data'!AC559</f>
        <v>0</v>
      </c>
      <c r="BH559" s="66" t="n">
        <f aca="false">'Vstupní data'!AD559</f>
        <v>0</v>
      </c>
      <c r="BI559" s="66" t="n">
        <f aca="false">'Vstupní data'!AF559</f>
        <v>0</v>
      </c>
      <c r="BJ559" s="69" t="n">
        <f aca="false">'Vstupní data'!AG559</f>
        <v>0</v>
      </c>
      <c r="BK559" s="69" t="n">
        <f aca="false">IF(BF559&lt;&gt;0,VLOOKUP(I559,'Pril3-drev'!$H$5:$I$83,2,0),0)</f>
        <v>0</v>
      </c>
      <c r="BL559" s="69" t="n">
        <f aca="false">IF(BF559&lt;&gt;0,VLOOKUP(BK559,'Pril3-drev'!$A$5:$C$17,3,0),0)</f>
        <v>0</v>
      </c>
      <c r="BM559" s="69" t="n">
        <f aca="false">'Vstupní data'!AH559</f>
        <v>0</v>
      </c>
      <c r="BN559" s="69" t="n">
        <f aca="false">IF('Vstupní data'!AH559&gt;0,   VLOOKUP(VLOOKUP(CONCATENATE(VLOOKUP(I559,'Pril3-drev'!$H$4:$L$83,5,0),BD559),'Pril3-drev'!$Q$4:$R$2803,2,0),'AVB-BS'!$C$5:$S$29 ,LOOKUP(BM559,'AVB-BS'!$D$3:$S$3,'AVB-BS'!$D$1:$S$1) ,0 )   ,   IF('Vstupní data'!AI559&gt;0,'Vstupní data'!AI559,0))</f>
        <v>0</v>
      </c>
      <c r="BO559" s="69" t="str">
        <f aca="false">IF(BX559&gt;5,VLOOKUP(CONCATENATE(BK559,BN559),'Pril1-THLPa'!$H$6:$N$96,4,0),"")</f>
        <v/>
      </c>
      <c r="BP559" s="69" t="str">
        <f aca="false">IF(BX559&gt;5,VLOOKUP(CONCATENATE(BK559,BN559),'Pril1-THLPa'!$H$6:$N$96,5,0),"")</f>
        <v/>
      </c>
      <c r="BQ559" s="69" t="str">
        <f aca="false">IF(BX559&gt;5,VLOOKUP(CONCATENATE(BK559,BN559),'Pril1-THLPa'!$H$6:$N$96,6,0),"")</f>
        <v/>
      </c>
      <c r="BR559" s="69" t="str">
        <f aca="false">IF(BX559&gt;5,VLOOKUP(CONCATENATE(BK559,BN559),'Pril1-THLPa'!$H$6:$N$96,7,0),"")</f>
        <v/>
      </c>
      <c r="BS559" s="69" t="str">
        <f aca="false">IF(BX559&gt;5,VLOOKUP(CONCATENATE(BK559,BN559),'Pril1-THLPa'!$H$6:$O$96,8,0),"")</f>
        <v/>
      </c>
      <c r="BT559" s="69" t="str">
        <f aca="false">IF(BF559&gt;0, IF(BK559="smrk",  VLOOKUP(VLOOKUP(BD559,'Pril9-K3'!$L$8:$M$207,2,0),'Pril9-K3'!$A$8:$J$16,LOOKUP(BN559,'Pril9-K3'!$A$7:$J$7,'Pril9-K3'!$A$5:$J$5),0), IF(AND(BK559&lt;&gt;"smrk",'Vstupní data'!AK559&lt;&gt;""),'Vstupní data'!AK559,   VLOOKUP(VLOOKUP(BD559,'Pril9-K3'!$L$8:$M$207,2,0),'Pril9-K3'!$A$8:$J$16,LOOKUP(BN559,'Pril9-K3'!$A$7:$J$7,'Pril9-K3'!$A$5:$J$5),0)   )),   "")</f>
        <v/>
      </c>
      <c r="BV559" s="69" t="n">
        <f aca="false">'Vstupní data'!AJ559</f>
        <v>0</v>
      </c>
      <c r="BW559" s="69" t="n">
        <f aca="false">IF(BF559&gt;0,IF(J559&gt;0,J559,K559*H559/100),0)</f>
        <v>0</v>
      </c>
      <c r="BX559" s="69" t="n">
        <f aca="false">IF(BF559&gt;0,IF(BJ559&gt;BL559,BL559,BJ559),0)</f>
        <v>0</v>
      </c>
      <c r="BY559" s="69" t="n">
        <f aca="false">IF(BD559=0,0,IF(AND(BX559&gt;0,BX559&lt;=5),  IF(AND(BX559&gt;0,BX559&lt;=5),VLOOKUP(BK559,'Pril1-THLPa'!$A$6:$F$18,IF(AND(BX559&gt;0,BX559&lt;=5),LOOKUP(BX559,'Pril1-THLPa'!$B$5:$F$5,'Pril1-THLPa'!$B$4:$F$4),""),0),""),  IF(BX559&gt;5,BO559+BP559*(BX559-5)+BQ559*POWER(BX559-5,2)+BR559*POWER(BX559-5,3)+BS559*POWER(BX559-5,4),"")))</f>
        <v>0</v>
      </c>
      <c r="BZ559" s="69" t="n">
        <f aca="false">IF(BY559&gt;0,BY559*BI559/10*BW559*(100+BV559)/100,0)</f>
        <v>0</v>
      </c>
      <c r="CA559" s="69" t="n">
        <f aca="false">IF(BD559&gt;0,BX559-IF(BD559&gt;BX559,BX559,BD559),0)</f>
        <v>0</v>
      </c>
      <c r="CB559" s="69" t="n">
        <f aca="false">POWER(1.01,CA559)</f>
        <v>1</v>
      </c>
      <c r="CC559" s="69" t="n">
        <f aca="false">IF(BF559&gt;0,IF(BF559&gt;BH559,1,BF559/BH559),0)</f>
        <v>0</v>
      </c>
      <c r="CD559" s="72" t="n">
        <f aca="false">IF(BD559=0,0,IF(BF559&gt;0,ROUND(IF(CB559&lt;&gt;0,BZ559*BT559*1/CB559*CC559,0),0),0))</f>
        <v>0</v>
      </c>
      <c r="CE559" s="73" t="str">
        <f aca="false">IF(BF559&gt;0,IF(BF559&gt;BH559,CD559/BF559,CD559/BH559),"")</f>
        <v/>
      </c>
      <c r="CF559" s="69" t="n">
        <f aca="false">'Vstupní data'!AM559</f>
        <v>0</v>
      </c>
      <c r="CG559" s="69" t="n">
        <f aca="false">'Vstupní data'!AN559</f>
        <v>0</v>
      </c>
      <c r="CH559" s="69" t="n">
        <f aca="false">'Vstupní data'!AO559</f>
        <v>0</v>
      </c>
      <c r="CI559" s="69" t="n">
        <f aca="false">'Vstupní data'!AP559</f>
        <v>0</v>
      </c>
      <c r="CJ559" s="72" t="n">
        <f aca="false">ROUND(CH559*CI559,0)</f>
        <v>0</v>
      </c>
      <c r="CK559" s="74" t="str">
        <f aca="false">IF(OR(AA559&gt;0,BB559&gt;0,CD559&gt;0,CJ559&gt;0),AA559+BB559+CD559+CJ559,"")</f>
        <v/>
      </c>
    </row>
    <row r="560" customFormat="false" ht="12.8" hidden="false" customHeight="false" outlineLevel="0" collapsed="false">
      <c r="A560" s="66" t="n">
        <f aca="false">'Vstupní data'!A560</f>
        <v>0</v>
      </c>
      <c r="F560" s="66" t="str">
        <f aca="false">CONCATENATE('Vstupní data'!F560,'Vstupní data'!G560,'Vstupní data'!H560,'Vstupní data'!I560)</f>
        <v/>
      </c>
      <c r="G560" s="66"/>
      <c r="H560" s="66" t="n">
        <f aca="false">'Vstupní data'!K560</f>
        <v>0</v>
      </c>
      <c r="I560" s="66" t="n">
        <f aca="false">'Vstupní data'!L560</f>
        <v>0</v>
      </c>
      <c r="J560" s="66" t="n">
        <f aca="false">'Vstupní data'!K560*'Vstupní data'!M560/100</f>
        <v>0</v>
      </c>
      <c r="L560" s="66" t="n">
        <f aca="false">IF('Vstupní data'!N560="prostokořenný",0,IF('Vstupní data'!N560="krytokořenný","k",IF('Vstupní data'!N560="poloodrostky nebo odrostky, prostokořenné i krytokořenné","po",0)))</f>
        <v>0</v>
      </c>
      <c r="N560" s="66"/>
      <c r="O560" s="66" t="n">
        <f aca="false">'Vstupní data'!O560</f>
        <v>0</v>
      </c>
      <c r="P560" s="66" t="n">
        <f aca="false">IF(O560&gt;0,VLOOKUP(CONCATENATE(VLOOKUP(I560,'Pril3-drev'!$H$5:$K$83,4,0),"-",'Vstupní data'!R560),K2!$C$15:$D$23,2,0),0)</f>
        <v>0</v>
      </c>
      <c r="Q560" s="66" t="n">
        <f aca="false">IF(O560&gt;0,VLOOKUP(I560,'Pril3-drev'!$H$5:$I$83,2,0),0)</f>
        <v>0</v>
      </c>
      <c r="R560" s="66" t="n">
        <f aca="false">IF(Q560&gt;0,VLOOKUP(Q560,'Pril6-okus'!$A$5:$B$17,2,0),0)</f>
        <v>0</v>
      </c>
      <c r="S560" s="66" t="n">
        <f aca="false">IF(O560&gt;0,VLOOKUP(I560,'Pril3-drev'!$H$5:$J$83,3,0),0)</f>
        <v>0</v>
      </c>
      <c r="T560" s="66" t="str">
        <f aca="false">IF(O560&gt;0,IF(L560="k",0.9*VLOOKUP(S560,'ha-pocty-vyhl'!$A$5:$B$20,2,0),IF(L560="po",0.8*VLOOKUP(S560,'ha-pocty-vyhl'!$A$5:$B$20,2,0),VLOOKUP(S560,'ha-pocty-vyhl'!$A$5:$B$20,2,0))),"")</f>
        <v/>
      </c>
      <c r="U560" s="66" t="n">
        <f aca="false">'Vstupní data'!P560</f>
        <v>0</v>
      </c>
      <c r="V560" s="66" t="n">
        <f aca="false">IF(O560&gt;0,1.3*T560*1000*Z560/10000,0)</f>
        <v>0</v>
      </c>
      <c r="W560" s="66" t="n">
        <f aca="false">IF(O560&gt;0,1.3*T560*1000*Z560/10000,0)</f>
        <v>0</v>
      </c>
      <c r="X560" s="66" t="n">
        <f aca="false">IF(O560&gt;0,IF(O560&gt;V560,V560,O560),0)</f>
        <v>0</v>
      </c>
      <c r="Y560" s="66" t="n">
        <f aca="false">IF(O560&gt;0,IF(IF(U560&gt;W560,W560,U560)&lt;X560,W560,IF(U560&gt;W560,W560,U560)),0)</f>
        <v>0</v>
      </c>
      <c r="Z560" s="66" t="n">
        <f aca="false">IF(O560&gt;0,IF(J560&gt;0,J560,K560*H560/100),0)</f>
        <v>0</v>
      </c>
      <c r="AA560" s="67" t="n">
        <f aca="false">IF(O560&gt;0,CEILING(R560*P560*X560/Y560*Z560,1),0)</f>
        <v>0</v>
      </c>
      <c r="AB560" s="68" t="n">
        <f aca="false">IF(O560&gt;0,AA560/O560,0)</f>
        <v>0</v>
      </c>
      <c r="AC560" s="66" t="n">
        <f aca="false">'Vstupní data'!W560</f>
        <v>0</v>
      </c>
      <c r="AI560" s="66" t="str">
        <f aca="false">IF(OR('Vstupní data'!T560&gt;0,'Vstupní data'!U560&gt;0),VLOOKUP(I560,'Pril3-drev'!$H$5:$J$83,3,0),"")</f>
        <v/>
      </c>
      <c r="AJ560" s="66" t="n">
        <f aca="false">IF('Vstupní data'!V560="prostokořenný",0,IF('Vstupní data'!V560="krytokořenný","k",IF('Vstupní data'!V560="poloodrostky nebo odrostky, prostokořenné i krytokořenné","po",0)))</f>
        <v>0</v>
      </c>
      <c r="AK560" s="66" t="n">
        <f aca="false">IF(OR('Vstupní data'!T560&gt;0,'Vstupní data'!U560&gt;0),IF(AJ560="k",0.9*VLOOKUP(AI560,'ha-pocty-vyhl'!$A$5:$B$20,2,0),IF(AJ560="po",0.8*VLOOKUP(AI560,'ha-pocty-vyhl'!$A$5:$B$20,2,0),VLOOKUP(AI560,'ha-pocty-vyhl'!$A$5:$B$20,2,0))),0)</f>
        <v>0</v>
      </c>
      <c r="AL560" s="66" t="n">
        <f aca="false">IF(OR('Vstupní data'!T560&gt;0,'Vstupní data'!U560&gt;0),'Vstupní data'!K560*'Vstupní data'!M560/100,0)</f>
        <v>0</v>
      </c>
      <c r="AM560" s="66" t="n">
        <f aca="false">IF(OR('Vstupní data'!T560&gt;0,'Vstupní data'!U560&gt;0),IF('Vstupní data'!T560&gt;0,'Vstupní data'!T560,ROUND(10*'Vstupní data'!U560/AK560,0)),0)</f>
        <v>0</v>
      </c>
      <c r="AN560" s="69" t="n">
        <f aca="false">IF('Vstupní data'!T560&gt;0,   IF('Vstupní data'!T560&lt;=AL560,'Vstupní data'!T560,AL560),   IF(AM560&lt;AL560,AM560,AL560))</f>
        <v>0</v>
      </c>
      <c r="AO560" s="69" t="n">
        <f aca="false">'Vstupní data'!X560</f>
        <v>0</v>
      </c>
      <c r="AP560" s="66" t="n">
        <f aca="false">IF(OR('Vstupní data'!T560&gt;0,'Vstupní data'!U560&gt;0),IF(I560&lt;&gt;0,VLOOKUP(I560,'Pril3-drev'!$H$5:$I$83,2,0),0),0)</f>
        <v>0</v>
      </c>
      <c r="AQ560" s="66" t="n">
        <f aca="false">'Vstupní data'!Y560</f>
        <v>0</v>
      </c>
      <c r="AR560" s="66" t="str">
        <f aca="false">IF(AC560&gt;5,   IF('Vstupní data'!Y560&gt;0,   VLOOKUP(VLOOKUP(CONCATENATE(VLOOKUP(I560,'Pril3-drev'!$H$4:$L$83,5,0),AC560),'Pril3-drev'!$Q$4:$R$2803,2,0),'AVB-BS'!$C$5:$S$29 ,LOOKUP(AQ560,'AVB-BS'!$D$3:$S$3,'AVB-BS'!$D$1:$S$1) ,0 )   ,   IF('Vstupní data'!Z560&gt;0,'Vstupní data'!Z560,0)) , "")</f>
        <v/>
      </c>
      <c r="AS560" s="70" t="str">
        <f aca="false">IF(AC560&gt;5,VLOOKUP(CONCATENATE(AP560,AR560),'Pril1-THLPa'!$H$6:$N$96,4,0),"")</f>
        <v/>
      </c>
      <c r="AT560" s="70" t="str">
        <f aca="false">IF(AC560&gt;5,VLOOKUP(CONCATENATE(AP560,AR560),'Pril1-THLPa'!$H$6:$N$96,5,0),"")</f>
        <v/>
      </c>
      <c r="AU560" s="70" t="str">
        <f aca="false">IF(AC560&gt;5,VLOOKUP(CONCATENATE(AP560,AR560),'Pril1-THLPa'!$H$6:$N$96,6,0),"")</f>
        <v/>
      </c>
      <c r="AV560" s="70" t="str">
        <f aca="false">IF(AC560&gt;5,VLOOKUP(CONCATENATE(AP560,AR560),'Pril1-THLPa'!$H$6:$N$96,7,0),"")</f>
        <v/>
      </c>
      <c r="AW560" s="70" t="str">
        <f aca="false">IF(AC560&gt;5,VLOOKUP(CONCATENATE(AP560,AR560),'Pril1-THLPa'!$H$6:$O$96,8,0),"")</f>
        <v/>
      </c>
      <c r="AX560" s="66" t="n">
        <f aca="false">IF(AC560&gt;0,IF(AND(AC560&gt;0,AC560&lt;=5),VLOOKUP(AP560,'Pril1-THLPa'!$A$6:$F$18,LOOKUP(AC560,'Pril1-THLPa'!$B$5:$F$5,'Pril1-THLPa'!$B$4:$F$4),0),AS560+AT560*(AC560-5)+AU560*POWER(AC560-5,2)+AV560*POWER(AC560-5,3)+AW560*POWER(AC560-5,4)),0)</f>
        <v>0</v>
      </c>
      <c r="AY560" s="71"/>
      <c r="AZ560" s="66" t="n">
        <f aca="false">'Vstupní data'!AA560</f>
        <v>0</v>
      </c>
      <c r="BA560" s="66" t="n">
        <f aca="false">IF(OR('Vstupní data'!T560&gt;0,'Vstupní data'!U560&gt;0),IF(AC560&lt;&gt;"",AX560*AO560/10*(100+AZ560)/100,0),0)</f>
        <v>0</v>
      </c>
      <c r="BB560" s="67" t="n">
        <f aca="false">IF(AC560&lt;&gt;"",ROUND(BA560*AN560,0),0)</f>
        <v>0</v>
      </c>
      <c r="BC560" s="68" t="str">
        <f aca="false">IF(AE560&gt;0,BB560/AE560,"")</f>
        <v/>
      </c>
      <c r="BD560" s="66" t="n">
        <f aca="false">'Vstupní data'!AE560</f>
        <v>0</v>
      </c>
      <c r="BF560" s="66" t="n">
        <f aca="false">'Vstupní data'!AC560</f>
        <v>0</v>
      </c>
      <c r="BH560" s="66" t="n">
        <f aca="false">'Vstupní data'!AD560</f>
        <v>0</v>
      </c>
      <c r="BI560" s="66" t="n">
        <f aca="false">'Vstupní data'!AF560</f>
        <v>0</v>
      </c>
      <c r="BJ560" s="69" t="n">
        <f aca="false">'Vstupní data'!AG560</f>
        <v>0</v>
      </c>
      <c r="BK560" s="69" t="n">
        <f aca="false">IF(BF560&lt;&gt;0,VLOOKUP(I560,'Pril3-drev'!$H$5:$I$83,2,0),0)</f>
        <v>0</v>
      </c>
      <c r="BL560" s="69" t="n">
        <f aca="false">IF(BF560&lt;&gt;0,VLOOKUP(BK560,'Pril3-drev'!$A$5:$C$17,3,0),0)</f>
        <v>0</v>
      </c>
      <c r="BM560" s="69" t="n">
        <f aca="false">'Vstupní data'!AH560</f>
        <v>0</v>
      </c>
      <c r="BN560" s="69" t="n">
        <f aca="false">IF('Vstupní data'!AH560&gt;0,   VLOOKUP(VLOOKUP(CONCATENATE(VLOOKUP(I560,'Pril3-drev'!$H$4:$L$83,5,0),BD560),'Pril3-drev'!$Q$4:$R$2803,2,0),'AVB-BS'!$C$5:$S$29 ,LOOKUP(BM560,'AVB-BS'!$D$3:$S$3,'AVB-BS'!$D$1:$S$1) ,0 )   ,   IF('Vstupní data'!AI560&gt;0,'Vstupní data'!AI560,0))</f>
        <v>0</v>
      </c>
      <c r="BO560" s="69" t="str">
        <f aca="false">IF(BX560&gt;5,VLOOKUP(CONCATENATE(BK560,BN560),'Pril1-THLPa'!$H$6:$N$96,4,0),"")</f>
        <v/>
      </c>
      <c r="BP560" s="69" t="str">
        <f aca="false">IF(BX560&gt;5,VLOOKUP(CONCATENATE(BK560,BN560),'Pril1-THLPa'!$H$6:$N$96,5,0),"")</f>
        <v/>
      </c>
      <c r="BQ560" s="69" t="str">
        <f aca="false">IF(BX560&gt;5,VLOOKUP(CONCATENATE(BK560,BN560),'Pril1-THLPa'!$H$6:$N$96,6,0),"")</f>
        <v/>
      </c>
      <c r="BR560" s="69" t="str">
        <f aca="false">IF(BX560&gt;5,VLOOKUP(CONCATENATE(BK560,BN560),'Pril1-THLPa'!$H$6:$N$96,7,0),"")</f>
        <v/>
      </c>
      <c r="BS560" s="69" t="str">
        <f aca="false">IF(BX560&gt;5,VLOOKUP(CONCATENATE(BK560,BN560),'Pril1-THLPa'!$H$6:$O$96,8,0),"")</f>
        <v/>
      </c>
      <c r="BT560" s="69" t="str">
        <f aca="false">IF(BF560&gt;0, IF(BK560="smrk",  VLOOKUP(VLOOKUP(BD560,'Pril9-K3'!$L$8:$M$207,2,0),'Pril9-K3'!$A$8:$J$16,LOOKUP(BN560,'Pril9-K3'!$A$7:$J$7,'Pril9-K3'!$A$5:$J$5),0), IF(AND(BK560&lt;&gt;"smrk",'Vstupní data'!AK560&lt;&gt;""),'Vstupní data'!AK560,   VLOOKUP(VLOOKUP(BD560,'Pril9-K3'!$L$8:$M$207,2,0),'Pril9-K3'!$A$8:$J$16,LOOKUP(BN560,'Pril9-K3'!$A$7:$J$7,'Pril9-K3'!$A$5:$J$5),0)   )),   "")</f>
        <v/>
      </c>
      <c r="BV560" s="69" t="n">
        <f aca="false">'Vstupní data'!AJ560</f>
        <v>0</v>
      </c>
      <c r="BW560" s="69" t="n">
        <f aca="false">IF(BF560&gt;0,IF(J560&gt;0,J560,K560*H560/100),0)</f>
        <v>0</v>
      </c>
      <c r="BX560" s="69" t="n">
        <f aca="false">IF(BF560&gt;0,IF(BJ560&gt;BL560,BL560,BJ560),0)</f>
        <v>0</v>
      </c>
      <c r="BY560" s="69" t="n">
        <f aca="false">IF(BD560=0,0,IF(AND(BX560&gt;0,BX560&lt;=5),  IF(AND(BX560&gt;0,BX560&lt;=5),VLOOKUP(BK560,'Pril1-THLPa'!$A$6:$F$18,IF(AND(BX560&gt;0,BX560&lt;=5),LOOKUP(BX560,'Pril1-THLPa'!$B$5:$F$5,'Pril1-THLPa'!$B$4:$F$4),""),0),""),  IF(BX560&gt;5,BO560+BP560*(BX560-5)+BQ560*POWER(BX560-5,2)+BR560*POWER(BX560-5,3)+BS560*POWER(BX560-5,4),"")))</f>
        <v>0</v>
      </c>
      <c r="BZ560" s="69" t="n">
        <f aca="false">IF(BY560&gt;0,BY560*BI560/10*BW560*(100+BV560)/100,0)</f>
        <v>0</v>
      </c>
      <c r="CA560" s="69" t="n">
        <f aca="false">IF(BD560&gt;0,BX560-IF(BD560&gt;BX560,BX560,BD560),0)</f>
        <v>0</v>
      </c>
      <c r="CB560" s="69" t="n">
        <f aca="false">POWER(1.01,CA560)</f>
        <v>1</v>
      </c>
      <c r="CC560" s="69" t="n">
        <f aca="false">IF(BF560&gt;0,IF(BF560&gt;BH560,1,BF560/BH560),0)</f>
        <v>0</v>
      </c>
      <c r="CD560" s="72" t="n">
        <f aca="false">IF(BD560=0,0,IF(BF560&gt;0,ROUND(IF(CB560&lt;&gt;0,BZ560*BT560*1/CB560*CC560,0),0),0))</f>
        <v>0</v>
      </c>
      <c r="CE560" s="73" t="str">
        <f aca="false">IF(BF560&gt;0,IF(BF560&gt;BH560,CD560/BF560,CD560/BH560),"")</f>
        <v/>
      </c>
      <c r="CF560" s="69" t="n">
        <f aca="false">'Vstupní data'!AM560</f>
        <v>0</v>
      </c>
      <c r="CG560" s="69" t="n">
        <f aca="false">'Vstupní data'!AN560</f>
        <v>0</v>
      </c>
      <c r="CH560" s="69" t="n">
        <f aca="false">'Vstupní data'!AO560</f>
        <v>0</v>
      </c>
      <c r="CI560" s="69" t="n">
        <f aca="false">'Vstupní data'!AP560</f>
        <v>0</v>
      </c>
      <c r="CJ560" s="72" t="n">
        <f aca="false">ROUND(CH560*CI560,0)</f>
        <v>0</v>
      </c>
      <c r="CK560" s="74" t="str">
        <f aca="false">IF(OR(AA560&gt;0,BB560&gt;0,CD560&gt;0,CJ560&gt;0),AA560+BB560+CD560+CJ560,"")</f>
        <v/>
      </c>
    </row>
    <row r="561" customFormat="false" ht="12.8" hidden="false" customHeight="false" outlineLevel="0" collapsed="false">
      <c r="A561" s="66" t="n">
        <f aca="false">'Vstupní data'!A561</f>
        <v>0</v>
      </c>
      <c r="F561" s="66" t="str">
        <f aca="false">CONCATENATE('Vstupní data'!F561,'Vstupní data'!G561,'Vstupní data'!H561,'Vstupní data'!I561)</f>
        <v/>
      </c>
      <c r="G561" s="66"/>
      <c r="H561" s="66" t="n">
        <f aca="false">'Vstupní data'!K561</f>
        <v>0</v>
      </c>
      <c r="I561" s="66" t="n">
        <f aca="false">'Vstupní data'!L561</f>
        <v>0</v>
      </c>
      <c r="J561" s="66" t="n">
        <f aca="false">'Vstupní data'!K561*'Vstupní data'!M561/100</f>
        <v>0</v>
      </c>
      <c r="L561" s="66" t="n">
        <f aca="false">IF('Vstupní data'!N561="prostokořenný",0,IF('Vstupní data'!N561="krytokořenný","k",IF('Vstupní data'!N561="poloodrostky nebo odrostky, prostokořenné i krytokořenné","po",0)))</f>
        <v>0</v>
      </c>
      <c r="N561" s="66"/>
      <c r="O561" s="66" t="n">
        <f aca="false">'Vstupní data'!O561</f>
        <v>0</v>
      </c>
      <c r="P561" s="66" t="n">
        <f aca="false">IF(O561&gt;0,VLOOKUP(CONCATENATE(VLOOKUP(I561,'Pril3-drev'!$H$5:$K$83,4,0),"-",'Vstupní data'!R561),K2!$C$15:$D$23,2,0),0)</f>
        <v>0</v>
      </c>
      <c r="Q561" s="66" t="n">
        <f aca="false">IF(O561&gt;0,VLOOKUP(I561,'Pril3-drev'!$H$5:$I$83,2,0),0)</f>
        <v>0</v>
      </c>
      <c r="R561" s="66" t="n">
        <f aca="false">IF(Q561&gt;0,VLOOKUP(Q561,'Pril6-okus'!$A$5:$B$17,2,0),0)</f>
        <v>0</v>
      </c>
      <c r="S561" s="66" t="n">
        <f aca="false">IF(O561&gt;0,VLOOKUP(I561,'Pril3-drev'!$H$5:$J$83,3,0),0)</f>
        <v>0</v>
      </c>
      <c r="T561" s="66" t="str">
        <f aca="false">IF(O561&gt;0,IF(L561="k",0.9*VLOOKUP(S561,'ha-pocty-vyhl'!$A$5:$B$20,2,0),IF(L561="po",0.8*VLOOKUP(S561,'ha-pocty-vyhl'!$A$5:$B$20,2,0),VLOOKUP(S561,'ha-pocty-vyhl'!$A$5:$B$20,2,0))),"")</f>
        <v/>
      </c>
      <c r="U561" s="66" t="n">
        <f aca="false">'Vstupní data'!P561</f>
        <v>0</v>
      </c>
      <c r="V561" s="66" t="n">
        <f aca="false">IF(O561&gt;0,1.3*T561*1000*Z561/10000,0)</f>
        <v>0</v>
      </c>
      <c r="W561" s="66" t="n">
        <f aca="false">IF(O561&gt;0,1.3*T561*1000*Z561/10000,0)</f>
        <v>0</v>
      </c>
      <c r="X561" s="66" t="n">
        <f aca="false">IF(O561&gt;0,IF(O561&gt;V561,V561,O561),0)</f>
        <v>0</v>
      </c>
      <c r="Y561" s="66" t="n">
        <f aca="false">IF(O561&gt;0,IF(IF(U561&gt;W561,W561,U561)&lt;X561,W561,IF(U561&gt;W561,W561,U561)),0)</f>
        <v>0</v>
      </c>
      <c r="Z561" s="66" t="n">
        <f aca="false">IF(O561&gt;0,IF(J561&gt;0,J561,K561*H561/100),0)</f>
        <v>0</v>
      </c>
      <c r="AA561" s="67" t="n">
        <f aca="false">IF(O561&gt;0,CEILING(R561*P561*X561/Y561*Z561,1),0)</f>
        <v>0</v>
      </c>
      <c r="AB561" s="68" t="n">
        <f aca="false">IF(O561&gt;0,AA561/O561,0)</f>
        <v>0</v>
      </c>
      <c r="AC561" s="66" t="n">
        <f aca="false">'Vstupní data'!W561</f>
        <v>0</v>
      </c>
      <c r="AI561" s="66" t="str">
        <f aca="false">IF(OR('Vstupní data'!T561&gt;0,'Vstupní data'!U561&gt;0),VLOOKUP(I561,'Pril3-drev'!$H$5:$J$83,3,0),"")</f>
        <v/>
      </c>
      <c r="AJ561" s="66" t="n">
        <f aca="false">IF('Vstupní data'!V561="prostokořenný",0,IF('Vstupní data'!V561="krytokořenný","k",IF('Vstupní data'!V561="poloodrostky nebo odrostky, prostokořenné i krytokořenné","po",0)))</f>
        <v>0</v>
      </c>
      <c r="AK561" s="66" t="n">
        <f aca="false">IF(OR('Vstupní data'!T561&gt;0,'Vstupní data'!U561&gt;0),IF(AJ561="k",0.9*VLOOKUP(AI561,'ha-pocty-vyhl'!$A$5:$B$20,2,0),IF(AJ561="po",0.8*VLOOKUP(AI561,'ha-pocty-vyhl'!$A$5:$B$20,2,0),VLOOKUP(AI561,'ha-pocty-vyhl'!$A$5:$B$20,2,0))),0)</f>
        <v>0</v>
      </c>
      <c r="AL561" s="66" t="n">
        <f aca="false">IF(OR('Vstupní data'!T561&gt;0,'Vstupní data'!U561&gt;0),'Vstupní data'!K561*'Vstupní data'!M561/100,0)</f>
        <v>0</v>
      </c>
      <c r="AM561" s="66" t="n">
        <f aca="false">IF(OR('Vstupní data'!T561&gt;0,'Vstupní data'!U561&gt;0),IF('Vstupní data'!T561&gt;0,'Vstupní data'!T561,ROUND(10*'Vstupní data'!U561/AK561,0)),0)</f>
        <v>0</v>
      </c>
      <c r="AN561" s="69" t="n">
        <f aca="false">IF('Vstupní data'!T561&gt;0,   IF('Vstupní data'!T561&lt;=AL561,'Vstupní data'!T561,AL561),   IF(AM561&lt;AL561,AM561,AL561))</f>
        <v>0</v>
      </c>
      <c r="AO561" s="69" t="n">
        <f aca="false">'Vstupní data'!X561</f>
        <v>0</v>
      </c>
      <c r="AP561" s="66" t="n">
        <f aca="false">IF(OR('Vstupní data'!T561&gt;0,'Vstupní data'!U561&gt;0),IF(I561&lt;&gt;0,VLOOKUP(I561,'Pril3-drev'!$H$5:$I$83,2,0),0),0)</f>
        <v>0</v>
      </c>
      <c r="AQ561" s="66" t="n">
        <f aca="false">'Vstupní data'!Y561</f>
        <v>0</v>
      </c>
      <c r="AR561" s="66" t="str">
        <f aca="false">IF(AC561&gt;5,   IF('Vstupní data'!Y561&gt;0,   VLOOKUP(VLOOKUP(CONCATENATE(VLOOKUP(I561,'Pril3-drev'!$H$4:$L$83,5,0),AC561),'Pril3-drev'!$Q$4:$R$2803,2,0),'AVB-BS'!$C$5:$S$29 ,LOOKUP(AQ561,'AVB-BS'!$D$3:$S$3,'AVB-BS'!$D$1:$S$1) ,0 )   ,   IF('Vstupní data'!Z561&gt;0,'Vstupní data'!Z561,0)) , "")</f>
        <v/>
      </c>
      <c r="AS561" s="70" t="str">
        <f aca="false">IF(AC561&gt;5,VLOOKUP(CONCATENATE(AP561,AR561),'Pril1-THLPa'!$H$6:$N$96,4,0),"")</f>
        <v/>
      </c>
      <c r="AT561" s="70" t="str">
        <f aca="false">IF(AC561&gt;5,VLOOKUP(CONCATENATE(AP561,AR561),'Pril1-THLPa'!$H$6:$N$96,5,0),"")</f>
        <v/>
      </c>
      <c r="AU561" s="70" t="str">
        <f aca="false">IF(AC561&gt;5,VLOOKUP(CONCATENATE(AP561,AR561),'Pril1-THLPa'!$H$6:$N$96,6,0),"")</f>
        <v/>
      </c>
      <c r="AV561" s="70" t="str">
        <f aca="false">IF(AC561&gt;5,VLOOKUP(CONCATENATE(AP561,AR561),'Pril1-THLPa'!$H$6:$N$96,7,0),"")</f>
        <v/>
      </c>
      <c r="AW561" s="70" t="str">
        <f aca="false">IF(AC561&gt;5,VLOOKUP(CONCATENATE(AP561,AR561),'Pril1-THLPa'!$H$6:$O$96,8,0),"")</f>
        <v/>
      </c>
      <c r="AX561" s="66" t="n">
        <f aca="false">IF(AC561&gt;0,IF(AND(AC561&gt;0,AC561&lt;=5),VLOOKUP(AP561,'Pril1-THLPa'!$A$6:$F$18,LOOKUP(AC561,'Pril1-THLPa'!$B$5:$F$5,'Pril1-THLPa'!$B$4:$F$4),0),AS561+AT561*(AC561-5)+AU561*POWER(AC561-5,2)+AV561*POWER(AC561-5,3)+AW561*POWER(AC561-5,4)),0)</f>
        <v>0</v>
      </c>
      <c r="AY561" s="71"/>
      <c r="AZ561" s="66" t="n">
        <f aca="false">'Vstupní data'!AA561</f>
        <v>0</v>
      </c>
      <c r="BA561" s="66" t="n">
        <f aca="false">IF(OR('Vstupní data'!T561&gt;0,'Vstupní data'!U561&gt;0),IF(AC561&lt;&gt;"",AX561*AO561/10*(100+AZ561)/100,0),0)</f>
        <v>0</v>
      </c>
      <c r="BB561" s="67" t="n">
        <f aca="false">IF(AC561&lt;&gt;"",ROUND(BA561*AN561,0),0)</f>
        <v>0</v>
      </c>
      <c r="BC561" s="68" t="str">
        <f aca="false">IF(AE561&gt;0,BB561/AE561,"")</f>
        <v/>
      </c>
      <c r="BD561" s="66" t="n">
        <f aca="false">'Vstupní data'!AE561</f>
        <v>0</v>
      </c>
      <c r="BF561" s="66" t="n">
        <f aca="false">'Vstupní data'!AC561</f>
        <v>0</v>
      </c>
      <c r="BH561" s="66" t="n">
        <f aca="false">'Vstupní data'!AD561</f>
        <v>0</v>
      </c>
      <c r="BI561" s="66" t="n">
        <f aca="false">'Vstupní data'!AF561</f>
        <v>0</v>
      </c>
      <c r="BJ561" s="69" t="n">
        <f aca="false">'Vstupní data'!AG561</f>
        <v>0</v>
      </c>
      <c r="BK561" s="69" t="n">
        <f aca="false">IF(BF561&lt;&gt;0,VLOOKUP(I561,'Pril3-drev'!$H$5:$I$83,2,0),0)</f>
        <v>0</v>
      </c>
      <c r="BL561" s="69" t="n">
        <f aca="false">IF(BF561&lt;&gt;0,VLOOKUP(BK561,'Pril3-drev'!$A$5:$C$17,3,0),0)</f>
        <v>0</v>
      </c>
      <c r="BM561" s="69" t="n">
        <f aca="false">'Vstupní data'!AH561</f>
        <v>0</v>
      </c>
      <c r="BN561" s="69" t="n">
        <f aca="false">IF('Vstupní data'!AH561&gt;0,   VLOOKUP(VLOOKUP(CONCATENATE(VLOOKUP(I561,'Pril3-drev'!$H$4:$L$83,5,0),BD561),'Pril3-drev'!$Q$4:$R$2803,2,0),'AVB-BS'!$C$5:$S$29 ,LOOKUP(BM561,'AVB-BS'!$D$3:$S$3,'AVB-BS'!$D$1:$S$1) ,0 )   ,   IF('Vstupní data'!AI561&gt;0,'Vstupní data'!AI561,0))</f>
        <v>0</v>
      </c>
      <c r="BO561" s="69" t="str">
        <f aca="false">IF(BX561&gt;5,VLOOKUP(CONCATENATE(BK561,BN561),'Pril1-THLPa'!$H$6:$N$96,4,0),"")</f>
        <v/>
      </c>
      <c r="BP561" s="69" t="str">
        <f aca="false">IF(BX561&gt;5,VLOOKUP(CONCATENATE(BK561,BN561),'Pril1-THLPa'!$H$6:$N$96,5,0),"")</f>
        <v/>
      </c>
      <c r="BQ561" s="69" t="str">
        <f aca="false">IF(BX561&gt;5,VLOOKUP(CONCATENATE(BK561,BN561),'Pril1-THLPa'!$H$6:$N$96,6,0),"")</f>
        <v/>
      </c>
      <c r="BR561" s="69" t="str">
        <f aca="false">IF(BX561&gt;5,VLOOKUP(CONCATENATE(BK561,BN561),'Pril1-THLPa'!$H$6:$N$96,7,0),"")</f>
        <v/>
      </c>
      <c r="BS561" s="69" t="str">
        <f aca="false">IF(BX561&gt;5,VLOOKUP(CONCATENATE(BK561,BN561),'Pril1-THLPa'!$H$6:$O$96,8,0),"")</f>
        <v/>
      </c>
      <c r="BT561" s="69" t="str">
        <f aca="false">IF(BF561&gt;0, IF(BK561="smrk",  VLOOKUP(VLOOKUP(BD561,'Pril9-K3'!$L$8:$M$207,2,0),'Pril9-K3'!$A$8:$J$16,LOOKUP(BN561,'Pril9-K3'!$A$7:$J$7,'Pril9-K3'!$A$5:$J$5),0), IF(AND(BK561&lt;&gt;"smrk",'Vstupní data'!AK561&lt;&gt;""),'Vstupní data'!AK561,   VLOOKUP(VLOOKUP(BD561,'Pril9-K3'!$L$8:$M$207,2,0),'Pril9-K3'!$A$8:$J$16,LOOKUP(BN561,'Pril9-K3'!$A$7:$J$7,'Pril9-K3'!$A$5:$J$5),0)   )),   "")</f>
        <v/>
      </c>
      <c r="BV561" s="69" t="n">
        <f aca="false">'Vstupní data'!AJ561</f>
        <v>0</v>
      </c>
      <c r="BW561" s="69" t="n">
        <f aca="false">IF(BF561&gt;0,IF(J561&gt;0,J561,K561*H561/100),0)</f>
        <v>0</v>
      </c>
      <c r="BX561" s="69" t="n">
        <f aca="false">IF(BF561&gt;0,IF(BJ561&gt;BL561,BL561,BJ561),0)</f>
        <v>0</v>
      </c>
      <c r="BY561" s="69" t="n">
        <f aca="false">IF(BD561=0,0,IF(AND(BX561&gt;0,BX561&lt;=5),  IF(AND(BX561&gt;0,BX561&lt;=5),VLOOKUP(BK561,'Pril1-THLPa'!$A$6:$F$18,IF(AND(BX561&gt;0,BX561&lt;=5),LOOKUP(BX561,'Pril1-THLPa'!$B$5:$F$5,'Pril1-THLPa'!$B$4:$F$4),""),0),""),  IF(BX561&gt;5,BO561+BP561*(BX561-5)+BQ561*POWER(BX561-5,2)+BR561*POWER(BX561-5,3)+BS561*POWER(BX561-5,4),"")))</f>
        <v>0</v>
      </c>
      <c r="BZ561" s="69" t="n">
        <f aca="false">IF(BY561&gt;0,BY561*BI561/10*BW561*(100+BV561)/100,0)</f>
        <v>0</v>
      </c>
      <c r="CA561" s="69" t="n">
        <f aca="false">IF(BD561&gt;0,BX561-IF(BD561&gt;BX561,BX561,BD561),0)</f>
        <v>0</v>
      </c>
      <c r="CB561" s="69" t="n">
        <f aca="false">POWER(1.01,CA561)</f>
        <v>1</v>
      </c>
      <c r="CC561" s="69" t="n">
        <f aca="false">IF(BF561&gt;0,IF(BF561&gt;BH561,1,BF561/BH561),0)</f>
        <v>0</v>
      </c>
      <c r="CD561" s="72" t="n">
        <f aca="false">IF(BD561=0,0,IF(BF561&gt;0,ROUND(IF(CB561&lt;&gt;0,BZ561*BT561*1/CB561*CC561,0),0),0))</f>
        <v>0</v>
      </c>
      <c r="CE561" s="73" t="str">
        <f aca="false">IF(BF561&gt;0,IF(BF561&gt;BH561,CD561/BF561,CD561/BH561),"")</f>
        <v/>
      </c>
      <c r="CF561" s="69" t="n">
        <f aca="false">'Vstupní data'!AM561</f>
        <v>0</v>
      </c>
      <c r="CG561" s="69" t="n">
        <f aca="false">'Vstupní data'!AN561</f>
        <v>0</v>
      </c>
      <c r="CH561" s="69" t="n">
        <f aca="false">'Vstupní data'!AO561</f>
        <v>0</v>
      </c>
      <c r="CI561" s="69" t="n">
        <f aca="false">'Vstupní data'!AP561</f>
        <v>0</v>
      </c>
      <c r="CJ561" s="72" t="n">
        <f aca="false">ROUND(CH561*CI561,0)</f>
        <v>0</v>
      </c>
      <c r="CK561" s="74" t="str">
        <f aca="false">IF(OR(AA561&gt;0,BB561&gt;0,CD561&gt;0,CJ561&gt;0),AA561+BB561+CD561+CJ561,"")</f>
        <v/>
      </c>
    </row>
    <row r="562" customFormat="false" ht="12.8" hidden="false" customHeight="false" outlineLevel="0" collapsed="false">
      <c r="A562" s="66" t="n">
        <f aca="false">'Vstupní data'!A562</f>
        <v>0</v>
      </c>
      <c r="F562" s="66" t="str">
        <f aca="false">CONCATENATE('Vstupní data'!F562,'Vstupní data'!G562,'Vstupní data'!H562,'Vstupní data'!I562)</f>
        <v/>
      </c>
      <c r="G562" s="66"/>
      <c r="H562" s="66" t="n">
        <f aca="false">'Vstupní data'!K562</f>
        <v>0</v>
      </c>
      <c r="I562" s="66" t="n">
        <f aca="false">'Vstupní data'!L562</f>
        <v>0</v>
      </c>
      <c r="J562" s="66" t="n">
        <f aca="false">'Vstupní data'!K562*'Vstupní data'!M562/100</f>
        <v>0</v>
      </c>
      <c r="L562" s="66" t="n">
        <f aca="false">IF('Vstupní data'!N562="prostokořenný",0,IF('Vstupní data'!N562="krytokořenný","k",IF('Vstupní data'!N562="poloodrostky nebo odrostky, prostokořenné i krytokořenné","po",0)))</f>
        <v>0</v>
      </c>
      <c r="N562" s="66"/>
      <c r="O562" s="66" t="n">
        <f aca="false">'Vstupní data'!O562</f>
        <v>0</v>
      </c>
      <c r="P562" s="66" t="n">
        <f aca="false">IF(O562&gt;0,VLOOKUP(CONCATENATE(VLOOKUP(I562,'Pril3-drev'!$H$5:$K$83,4,0),"-",'Vstupní data'!R562),K2!$C$15:$D$23,2,0),0)</f>
        <v>0</v>
      </c>
      <c r="Q562" s="66" t="n">
        <f aca="false">IF(O562&gt;0,VLOOKUP(I562,'Pril3-drev'!$H$5:$I$83,2,0),0)</f>
        <v>0</v>
      </c>
      <c r="R562" s="66" t="n">
        <f aca="false">IF(Q562&gt;0,VLOOKUP(Q562,'Pril6-okus'!$A$5:$B$17,2,0),0)</f>
        <v>0</v>
      </c>
      <c r="S562" s="66" t="n">
        <f aca="false">IF(O562&gt;0,VLOOKUP(I562,'Pril3-drev'!$H$5:$J$83,3,0),0)</f>
        <v>0</v>
      </c>
      <c r="T562" s="66" t="str">
        <f aca="false">IF(O562&gt;0,IF(L562="k",0.9*VLOOKUP(S562,'ha-pocty-vyhl'!$A$5:$B$20,2,0),IF(L562="po",0.8*VLOOKUP(S562,'ha-pocty-vyhl'!$A$5:$B$20,2,0),VLOOKUP(S562,'ha-pocty-vyhl'!$A$5:$B$20,2,0))),"")</f>
        <v/>
      </c>
      <c r="U562" s="66" t="n">
        <f aca="false">'Vstupní data'!P562</f>
        <v>0</v>
      </c>
      <c r="V562" s="66" t="n">
        <f aca="false">IF(O562&gt;0,1.3*T562*1000*Z562/10000,0)</f>
        <v>0</v>
      </c>
      <c r="W562" s="66" t="n">
        <f aca="false">IF(O562&gt;0,1.3*T562*1000*Z562/10000,0)</f>
        <v>0</v>
      </c>
      <c r="X562" s="66" t="n">
        <f aca="false">IF(O562&gt;0,IF(O562&gt;V562,V562,O562),0)</f>
        <v>0</v>
      </c>
      <c r="Y562" s="66" t="n">
        <f aca="false">IF(O562&gt;0,IF(IF(U562&gt;W562,W562,U562)&lt;X562,W562,IF(U562&gt;W562,W562,U562)),0)</f>
        <v>0</v>
      </c>
      <c r="Z562" s="66" t="n">
        <f aca="false">IF(O562&gt;0,IF(J562&gt;0,J562,K562*H562/100),0)</f>
        <v>0</v>
      </c>
      <c r="AA562" s="67" t="n">
        <f aca="false">IF(O562&gt;0,CEILING(R562*P562*X562/Y562*Z562,1),0)</f>
        <v>0</v>
      </c>
      <c r="AB562" s="68" t="n">
        <f aca="false">IF(O562&gt;0,AA562/O562,0)</f>
        <v>0</v>
      </c>
      <c r="AC562" s="66" t="n">
        <f aca="false">'Vstupní data'!W562</f>
        <v>0</v>
      </c>
      <c r="AI562" s="66" t="str">
        <f aca="false">IF(OR('Vstupní data'!T562&gt;0,'Vstupní data'!U562&gt;0),VLOOKUP(I562,'Pril3-drev'!$H$5:$J$83,3,0),"")</f>
        <v/>
      </c>
      <c r="AJ562" s="66" t="n">
        <f aca="false">IF('Vstupní data'!V562="prostokořenný",0,IF('Vstupní data'!V562="krytokořenný","k",IF('Vstupní data'!V562="poloodrostky nebo odrostky, prostokořenné i krytokořenné","po",0)))</f>
        <v>0</v>
      </c>
      <c r="AK562" s="66" t="n">
        <f aca="false">IF(OR('Vstupní data'!T562&gt;0,'Vstupní data'!U562&gt;0),IF(AJ562="k",0.9*VLOOKUP(AI562,'ha-pocty-vyhl'!$A$5:$B$20,2,0),IF(AJ562="po",0.8*VLOOKUP(AI562,'ha-pocty-vyhl'!$A$5:$B$20,2,0),VLOOKUP(AI562,'ha-pocty-vyhl'!$A$5:$B$20,2,0))),0)</f>
        <v>0</v>
      </c>
      <c r="AL562" s="66" t="n">
        <f aca="false">IF(OR('Vstupní data'!T562&gt;0,'Vstupní data'!U562&gt;0),'Vstupní data'!K562*'Vstupní data'!M562/100,0)</f>
        <v>0</v>
      </c>
      <c r="AM562" s="66" t="n">
        <f aca="false">IF(OR('Vstupní data'!T562&gt;0,'Vstupní data'!U562&gt;0),IF('Vstupní data'!T562&gt;0,'Vstupní data'!T562,ROUND(10*'Vstupní data'!U562/AK562,0)),0)</f>
        <v>0</v>
      </c>
      <c r="AN562" s="69" t="n">
        <f aca="false">IF('Vstupní data'!T562&gt;0,   IF('Vstupní data'!T562&lt;=AL562,'Vstupní data'!T562,AL562),   IF(AM562&lt;AL562,AM562,AL562))</f>
        <v>0</v>
      </c>
      <c r="AO562" s="69" t="n">
        <f aca="false">'Vstupní data'!X562</f>
        <v>0</v>
      </c>
      <c r="AP562" s="66" t="n">
        <f aca="false">IF(OR('Vstupní data'!T562&gt;0,'Vstupní data'!U562&gt;0),IF(I562&lt;&gt;0,VLOOKUP(I562,'Pril3-drev'!$H$5:$I$83,2,0),0),0)</f>
        <v>0</v>
      </c>
      <c r="AQ562" s="66" t="n">
        <f aca="false">'Vstupní data'!Y562</f>
        <v>0</v>
      </c>
      <c r="AR562" s="66" t="str">
        <f aca="false">IF(AC562&gt;5,   IF('Vstupní data'!Y562&gt;0,   VLOOKUP(VLOOKUP(CONCATENATE(VLOOKUP(I562,'Pril3-drev'!$H$4:$L$83,5,0),AC562),'Pril3-drev'!$Q$4:$R$2803,2,0),'AVB-BS'!$C$5:$S$29 ,LOOKUP(AQ562,'AVB-BS'!$D$3:$S$3,'AVB-BS'!$D$1:$S$1) ,0 )   ,   IF('Vstupní data'!Z562&gt;0,'Vstupní data'!Z562,0)) , "")</f>
        <v/>
      </c>
      <c r="AS562" s="70" t="str">
        <f aca="false">IF(AC562&gt;5,VLOOKUP(CONCATENATE(AP562,AR562),'Pril1-THLPa'!$H$6:$N$96,4,0),"")</f>
        <v/>
      </c>
      <c r="AT562" s="70" t="str">
        <f aca="false">IF(AC562&gt;5,VLOOKUP(CONCATENATE(AP562,AR562),'Pril1-THLPa'!$H$6:$N$96,5,0),"")</f>
        <v/>
      </c>
      <c r="AU562" s="70" t="str">
        <f aca="false">IF(AC562&gt;5,VLOOKUP(CONCATENATE(AP562,AR562),'Pril1-THLPa'!$H$6:$N$96,6,0),"")</f>
        <v/>
      </c>
      <c r="AV562" s="70" t="str">
        <f aca="false">IF(AC562&gt;5,VLOOKUP(CONCATENATE(AP562,AR562),'Pril1-THLPa'!$H$6:$N$96,7,0),"")</f>
        <v/>
      </c>
      <c r="AW562" s="70" t="str">
        <f aca="false">IF(AC562&gt;5,VLOOKUP(CONCATENATE(AP562,AR562),'Pril1-THLPa'!$H$6:$O$96,8,0),"")</f>
        <v/>
      </c>
      <c r="AX562" s="66" t="n">
        <f aca="false">IF(AC562&gt;0,IF(AND(AC562&gt;0,AC562&lt;=5),VLOOKUP(AP562,'Pril1-THLPa'!$A$6:$F$18,LOOKUP(AC562,'Pril1-THLPa'!$B$5:$F$5,'Pril1-THLPa'!$B$4:$F$4),0),AS562+AT562*(AC562-5)+AU562*POWER(AC562-5,2)+AV562*POWER(AC562-5,3)+AW562*POWER(AC562-5,4)),0)</f>
        <v>0</v>
      </c>
      <c r="AY562" s="71"/>
      <c r="AZ562" s="66" t="n">
        <f aca="false">'Vstupní data'!AA562</f>
        <v>0</v>
      </c>
      <c r="BA562" s="66" t="n">
        <f aca="false">IF(OR('Vstupní data'!T562&gt;0,'Vstupní data'!U562&gt;0),IF(AC562&lt;&gt;"",AX562*AO562/10*(100+AZ562)/100,0),0)</f>
        <v>0</v>
      </c>
      <c r="BB562" s="67" t="n">
        <f aca="false">IF(AC562&lt;&gt;"",ROUND(BA562*AN562,0),0)</f>
        <v>0</v>
      </c>
      <c r="BC562" s="68" t="str">
        <f aca="false">IF(AE562&gt;0,BB562/AE562,"")</f>
        <v/>
      </c>
      <c r="BD562" s="66" t="n">
        <f aca="false">'Vstupní data'!AE562</f>
        <v>0</v>
      </c>
      <c r="BF562" s="66" t="n">
        <f aca="false">'Vstupní data'!AC562</f>
        <v>0</v>
      </c>
      <c r="BH562" s="66" t="n">
        <f aca="false">'Vstupní data'!AD562</f>
        <v>0</v>
      </c>
      <c r="BI562" s="66" t="n">
        <f aca="false">'Vstupní data'!AF562</f>
        <v>0</v>
      </c>
      <c r="BJ562" s="69" t="n">
        <f aca="false">'Vstupní data'!AG562</f>
        <v>0</v>
      </c>
      <c r="BK562" s="69" t="n">
        <f aca="false">IF(BF562&lt;&gt;0,VLOOKUP(I562,'Pril3-drev'!$H$5:$I$83,2,0),0)</f>
        <v>0</v>
      </c>
      <c r="BL562" s="69" t="n">
        <f aca="false">IF(BF562&lt;&gt;0,VLOOKUP(BK562,'Pril3-drev'!$A$5:$C$17,3,0),0)</f>
        <v>0</v>
      </c>
      <c r="BM562" s="69" t="n">
        <f aca="false">'Vstupní data'!AH562</f>
        <v>0</v>
      </c>
      <c r="BN562" s="69" t="n">
        <f aca="false">IF('Vstupní data'!AH562&gt;0,   VLOOKUP(VLOOKUP(CONCATENATE(VLOOKUP(I562,'Pril3-drev'!$H$4:$L$83,5,0),BD562),'Pril3-drev'!$Q$4:$R$2803,2,0),'AVB-BS'!$C$5:$S$29 ,LOOKUP(BM562,'AVB-BS'!$D$3:$S$3,'AVB-BS'!$D$1:$S$1) ,0 )   ,   IF('Vstupní data'!AI562&gt;0,'Vstupní data'!AI562,0))</f>
        <v>0</v>
      </c>
      <c r="BO562" s="69" t="str">
        <f aca="false">IF(BX562&gt;5,VLOOKUP(CONCATENATE(BK562,BN562),'Pril1-THLPa'!$H$6:$N$96,4,0),"")</f>
        <v/>
      </c>
      <c r="BP562" s="69" t="str">
        <f aca="false">IF(BX562&gt;5,VLOOKUP(CONCATENATE(BK562,BN562),'Pril1-THLPa'!$H$6:$N$96,5,0),"")</f>
        <v/>
      </c>
      <c r="BQ562" s="69" t="str">
        <f aca="false">IF(BX562&gt;5,VLOOKUP(CONCATENATE(BK562,BN562),'Pril1-THLPa'!$H$6:$N$96,6,0),"")</f>
        <v/>
      </c>
      <c r="BR562" s="69" t="str">
        <f aca="false">IF(BX562&gt;5,VLOOKUP(CONCATENATE(BK562,BN562),'Pril1-THLPa'!$H$6:$N$96,7,0),"")</f>
        <v/>
      </c>
      <c r="BS562" s="69" t="str">
        <f aca="false">IF(BX562&gt;5,VLOOKUP(CONCATENATE(BK562,BN562),'Pril1-THLPa'!$H$6:$O$96,8,0),"")</f>
        <v/>
      </c>
      <c r="BT562" s="69" t="str">
        <f aca="false">IF(BF562&gt;0, IF(BK562="smrk",  VLOOKUP(VLOOKUP(BD562,'Pril9-K3'!$L$8:$M$207,2,0),'Pril9-K3'!$A$8:$J$16,LOOKUP(BN562,'Pril9-K3'!$A$7:$J$7,'Pril9-K3'!$A$5:$J$5),0), IF(AND(BK562&lt;&gt;"smrk",'Vstupní data'!AK562&lt;&gt;""),'Vstupní data'!AK562,   VLOOKUP(VLOOKUP(BD562,'Pril9-K3'!$L$8:$M$207,2,0),'Pril9-K3'!$A$8:$J$16,LOOKUP(BN562,'Pril9-K3'!$A$7:$J$7,'Pril9-K3'!$A$5:$J$5),0)   )),   "")</f>
        <v/>
      </c>
      <c r="BV562" s="69" t="n">
        <f aca="false">'Vstupní data'!AJ562</f>
        <v>0</v>
      </c>
      <c r="BW562" s="69" t="n">
        <f aca="false">IF(BF562&gt;0,IF(J562&gt;0,J562,K562*H562/100),0)</f>
        <v>0</v>
      </c>
      <c r="BX562" s="69" t="n">
        <f aca="false">IF(BF562&gt;0,IF(BJ562&gt;BL562,BL562,BJ562),0)</f>
        <v>0</v>
      </c>
      <c r="BY562" s="69" t="n">
        <f aca="false">IF(BD562=0,0,IF(AND(BX562&gt;0,BX562&lt;=5),  IF(AND(BX562&gt;0,BX562&lt;=5),VLOOKUP(BK562,'Pril1-THLPa'!$A$6:$F$18,IF(AND(BX562&gt;0,BX562&lt;=5),LOOKUP(BX562,'Pril1-THLPa'!$B$5:$F$5,'Pril1-THLPa'!$B$4:$F$4),""),0),""),  IF(BX562&gt;5,BO562+BP562*(BX562-5)+BQ562*POWER(BX562-5,2)+BR562*POWER(BX562-5,3)+BS562*POWER(BX562-5,4),"")))</f>
        <v>0</v>
      </c>
      <c r="BZ562" s="69" t="n">
        <f aca="false">IF(BY562&gt;0,BY562*BI562/10*BW562*(100+BV562)/100,0)</f>
        <v>0</v>
      </c>
      <c r="CA562" s="69" t="n">
        <f aca="false">IF(BD562&gt;0,BX562-IF(BD562&gt;BX562,BX562,BD562),0)</f>
        <v>0</v>
      </c>
      <c r="CB562" s="69" t="n">
        <f aca="false">POWER(1.01,CA562)</f>
        <v>1</v>
      </c>
      <c r="CC562" s="69" t="n">
        <f aca="false">IF(BF562&gt;0,IF(BF562&gt;BH562,1,BF562/BH562),0)</f>
        <v>0</v>
      </c>
      <c r="CD562" s="72" t="n">
        <f aca="false">IF(BD562=0,0,IF(BF562&gt;0,ROUND(IF(CB562&lt;&gt;0,BZ562*BT562*1/CB562*CC562,0),0),0))</f>
        <v>0</v>
      </c>
      <c r="CE562" s="73" t="str">
        <f aca="false">IF(BF562&gt;0,IF(BF562&gt;BH562,CD562/BF562,CD562/BH562),"")</f>
        <v/>
      </c>
      <c r="CF562" s="69" t="n">
        <f aca="false">'Vstupní data'!AM562</f>
        <v>0</v>
      </c>
      <c r="CG562" s="69" t="n">
        <f aca="false">'Vstupní data'!AN562</f>
        <v>0</v>
      </c>
      <c r="CH562" s="69" t="n">
        <f aca="false">'Vstupní data'!AO562</f>
        <v>0</v>
      </c>
      <c r="CI562" s="69" t="n">
        <f aca="false">'Vstupní data'!AP562</f>
        <v>0</v>
      </c>
      <c r="CJ562" s="72" t="n">
        <f aca="false">ROUND(CH562*CI562,0)</f>
        <v>0</v>
      </c>
      <c r="CK562" s="74" t="str">
        <f aca="false">IF(OR(AA562&gt;0,BB562&gt;0,CD562&gt;0,CJ562&gt;0),AA562+BB562+CD562+CJ562,"")</f>
        <v/>
      </c>
    </row>
    <row r="563" customFormat="false" ht="12.8" hidden="false" customHeight="false" outlineLevel="0" collapsed="false">
      <c r="A563" s="66" t="n">
        <f aca="false">'Vstupní data'!A563</f>
        <v>0</v>
      </c>
      <c r="F563" s="66" t="str">
        <f aca="false">CONCATENATE('Vstupní data'!F563,'Vstupní data'!G563,'Vstupní data'!H563,'Vstupní data'!I563)</f>
        <v/>
      </c>
      <c r="G563" s="66"/>
      <c r="H563" s="66" t="n">
        <f aca="false">'Vstupní data'!K563</f>
        <v>0</v>
      </c>
      <c r="I563" s="66" t="n">
        <f aca="false">'Vstupní data'!L563</f>
        <v>0</v>
      </c>
      <c r="J563" s="66" t="n">
        <f aca="false">'Vstupní data'!K563*'Vstupní data'!M563/100</f>
        <v>0</v>
      </c>
      <c r="L563" s="66" t="n">
        <f aca="false">IF('Vstupní data'!N563="prostokořenný",0,IF('Vstupní data'!N563="krytokořenný","k",IF('Vstupní data'!N563="poloodrostky nebo odrostky, prostokořenné i krytokořenné","po",0)))</f>
        <v>0</v>
      </c>
      <c r="N563" s="66"/>
      <c r="O563" s="66" t="n">
        <f aca="false">'Vstupní data'!O563</f>
        <v>0</v>
      </c>
      <c r="P563" s="66" t="n">
        <f aca="false">IF(O563&gt;0,VLOOKUP(CONCATENATE(VLOOKUP(I563,'Pril3-drev'!$H$5:$K$83,4,0),"-",'Vstupní data'!R563),K2!$C$15:$D$23,2,0),0)</f>
        <v>0</v>
      </c>
      <c r="Q563" s="66" t="n">
        <f aca="false">IF(O563&gt;0,VLOOKUP(I563,'Pril3-drev'!$H$5:$I$83,2,0),0)</f>
        <v>0</v>
      </c>
      <c r="R563" s="66" t="n">
        <f aca="false">IF(Q563&gt;0,VLOOKUP(Q563,'Pril6-okus'!$A$5:$B$17,2,0),0)</f>
        <v>0</v>
      </c>
      <c r="S563" s="66" t="n">
        <f aca="false">IF(O563&gt;0,VLOOKUP(I563,'Pril3-drev'!$H$5:$J$83,3,0),0)</f>
        <v>0</v>
      </c>
      <c r="T563" s="66" t="str">
        <f aca="false">IF(O563&gt;0,IF(L563="k",0.9*VLOOKUP(S563,'ha-pocty-vyhl'!$A$5:$B$20,2,0),IF(L563="po",0.8*VLOOKUP(S563,'ha-pocty-vyhl'!$A$5:$B$20,2,0),VLOOKUP(S563,'ha-pocty-vyhl'!$A$5:$B$20,2,0))),"")</f>
        <v/>
      </c>
      <c r="U563" s="66" t="n">
        <f aca="false">'Vstupní data'!P563</f>
        <v>0</v>
      </c>
      <c r="V563" s="66" t="n">
        <f aca="false">IF(O563&gt;0,1.3*T563*1000*Z563/10000,0)</f>
        <v>0</v>
      </c>
      <c r="W563" s="66" t="n">
        <f aca="false">IF(O563&gt;0,1.3*T563*1000*Z563/10000,0)</f>
        <v>0</v>
      </c>
      <c r="X563" s="66" t="n">
        <f aca="false">IF(O563&gt;0,IF(O563&gt;V563,V563,O563),0)</f>
        <v>0</v>
      </c>
      <c r="Y563" s="66" t="n">
        <f aca="false">IF(O563&gt;0,IF(IF(U563&gt;W563,W563,U563)&lt;X563,W563,IF(U563&gt;W563,W563,U563)),0)</f>
        <v>0</v>
      </c>
      <c r="Z563" s="66" t="n">
        <f aca="false">IF(O563&gt;0,IF(J563&gt;0,J563,K563*H563/100),0)</f>
        <v>0</v>
      </c>
      <c r="AA563" s="67" t="n">
        <f aca="false">IF(O563&gt;0,CEILING(R563*P563*X563/Y563*Z563,1),0)</f>
        <v>0</v>
      </c>
      <c r="AB563" s="68" t="n">
        <f aca="false">IF(O563&gt;0,AA563/O563,0)</f>
        <v>0</v>
      </c>
      <c r="AC563" s="66" t="n">
        <f aca="false">'Vstupní data'!W563</f>
        <v>0</v>
      </c>
      <c r="AI563" s="66" t="str">
        <f aca="false">IF(OR('Vstupní data'!T563&gt;0,'Vstupní data'!U563&gt;0),VLOOKUP(I563,'Pril3-drev'!$H$5:$J$83,3,0),"")</f>
        <v/>
      </c>
      <c r="AJ563" s="66" t="n">
        <f aca="false">IF('Vstupní data'!V563="prostokořenný",0,IF('Vstupní data'!V563="krytokořenný","k",IF('Vstupní data'!V563="poloodrostky nebo odrostky, prostokořenné i krytokořenné","po",0)))</f>
        <v>0</v>
      </c>
      <c r="AK563" s="66" t="n">
        <f aca="false">IF(OR('Vstupní data'!T563&gt;0,'Vstupní data'!U563&gt;0),IF(AJ563="k",0.9*VLOOKUP(AI563,'ha-pocty-vyhl'!$A$5:$B$20,2,0),IF(AJ563="po",0.8*VLOOKUP(AI563,'ha-pocty-vyhl'!$A$5:$B$20,2,0),VLOOKUP(AI563,'ha-pocty-vyhl'!$A$5:$B$20,2,0))),0)</f>
        <v>0</v>
      </c>
      <c r="AL563" s="66" t="n">
        <f aca="false">IF(OR('Vstupní data'!T563&gt;0,'Vstupní data'!U563&gt;0),'Vstupní data'!K563*'Vstupní data'!M563/100,0)</f>
        <v>0</v>
      </c>
      <c r="AM563" s="66" t="n">
        <f aca="false">IF(OR('Vstupní data'!T563&gt;0,'Vstupní data'!U563&gt;0),IF('Vstupní data'!T563&gt;0,'Vstupní data'!T563,ROUND(10*'Vstupní data'!U563/AK563,0)),0)</f>
        <v>0</v>
      </c>
      <c r="AN563" s="69" t="n">
        <f aca="false">IF('Vstupní data'!T563&gt;0,   IF('Vstupní data'!T563&lt;=AL563,'Vstupní data'!T563,AL563),   IF(AM563&lt;AL563,AM563,AL563))</f>
        <v>0</v>
      </c>
      <c r="AO563" s="69" t="n">
        <f aca="false">'Vstupní data'!X563</f>
        <v>0</v>
      </c>
      <c r="AP563" s="66" t="n">
        <f aca="false">IF(OR('Vstupní data'!T563&gt;0,'Vstupní data'!U563&gt;0),IF(I563&lt;&gt;0,VLOOKUP(I563,'Pril3-drev'!$H$5:$I$83,2,0),0),0)</f>
        <v>0</v>
      </c>
      <c r="AQ563" s="66" t="n">
        <f aca="false">'Vstupní data'!Y563</f>
        <v>0</v>
      </c>
      <c r="AR563" s="66" t="str">
        <f aca="false">IF(AC563&gt;5,   IF('Vstupní data'!Y563&gt;0,   VLOOKUP(VLOOKUP(CONCATENATE(VLOOKUP(I563,'Pril3-drev'!$H$4:$L$83,5,0),AC563),'Pril3-drev'!$Q$4:$R$2803,2,0),'AVB-BS'!$C$5:$S$29 ,LOOKUP(AQ563,'AVB-BS'!$D$3:$S$3,'AVB-BS'!$D$1:$S$1) ,0 )   ,   IF('Vstupní data'!Z563&gt;0,'Vstupní data'!Z563,0)) , "")</f>
        <v/>
      </c>
      <c r="AS563" s="70" t="str">
        <f aca="false">IF(AC563&gt;5,VLOOKUP(CONCATENATE(AP563,AR563),'Pril1-THLPa'!$H$6:$N$96,4,0),"")</f>
        <v/>
      </c>
      <c r="AT563" s="70" t="str">
        <f aca="false">IF(AC563&gt;5,VLOOKUP(CONCATENATE(AP563,AR563),'Pril1-THLPa'!$H$6:$N$96,5,0),"")</f>
        <v/>
      </c>
      <c r="AU563" s="70" t="str">
        <f aca="false">IF(AC563&gt;5,VLOOKUP(CONCATENATE(AP563,AR563),'Pril1-THLPa'!$H$6:$N$96,6,0),"")</f>
        <v/>
      </c>
      <c r="AV563" s="70" t="str">
        <f aca="false">IF(AC563&gt;5,VLOOKUP(CONCATENATE(AP563,AR563),'Pril1-THLPa'!$H$6:$N$96,7,0),"")</f>
        <v/>
      </c>
      <c r="AW563" s="70" t="str">
        <f aca="false">IF(AC563&gt;5,VLOOKUP(CONCATENATE(AP563,AR563),'Pril1-THLPa'!$H$6:$O$96,8,0),"")</f>
        <v/>
      </c>
      <c r="AX563" s="66" t="n">
        <f aca="false">IF(AC563&gt;0,IF(AND(AC563&gt;0,AC563&lt;=5),VLOOKUP(AP563,'Pril1-THLPa'!$A$6:$F$18,LOOKUP(AC563,'Pril1-THLPa'!$B$5:$F$5,'Pril1-THLPa'!$B$4:$F$4),0),AS563+AT563*(AC563-5)+AU563*POWER(AC563-5,2)+AV563*POWER(AC563-5,3)+AW563*POWER(AC563-5,4)),0)</f>
        <v>0</v>
      </c>
      <c r="AY563" s="71"/>
      <c r="AZ563" s="66" t="n">
        <f aca="false">'Vstupní data'!AA563</f>
        <v>0</v>
      </c>
      <c r="BA563" s="66" t="n">
        <f aca="false">IF(OR('Vstupní data'!T563&gt;0,'Vstupní data'!U563&gt;0),IF(AC563&lt;&gt;"",AX563*AO563/10*(100+AZ563)/100,0),0)</f>
        <v>0</v>
      </c>
      <c r="BB563" s="67" t="n">
        <f aca="false">IF(AC563&lt;&gt;"",ROUND(BA563*AN563,0),0)</f>
        <v>0</v>
      </c>
      <c r="BC563" s="68" t="str">
        <f aca="false">IF(AE563&gt;0,BB563/AE563,"")</f>
        <v/>
      </c>
      <c r="BD563" s="66" t="n">
        <f aca="false">'Vstupní data'!AE563</f>
        <v>0</v>
      </c>
      <c r="BF563" s="66" t="n">
        <f aca="false">'Vstupní data'!AC563</f>
        <v>0</v>
      </c>
      <c r="BH563" s="66" t="n">
        <f aca="false">'Vstupní data'!AD563</f>
        <v>0</v>
      </c>
      <c r="BI563" s="66" t="n">
        <f aca="false">'Vstupní data'!AF563</f>
        <v>0</v>
      </c>
      <c r="BJ563" s="69" t="n">
        <f aca="false">'Vstupní data'!AG563</f>
        <v>0</v>
      </c>
      <c r="BK563" s="69" t="n">
        <f aca="false">IF(BF563&lt;&gt;0,VLOOKUP(I563,'Pril3-drev'!$H$5:$I$83,2,0),0)</f>
        <v>0</v>
      </c>
      <c r="BL563" s="69" t="n">
        <f aca="false">IF(BF563&lt;&gt;0,VLOOKUP(BK563,'Pril3-drev'!$A$5:$C$17,3,0),0)</f>
        <v>0</v>
      </c>
      <c r="BM563" s="69" t="n">
        <f aca="false">'Vstupní data'!AH563</f>
        <v>0</v>
      </c>
      <c r="BN563" s="69" t="n">
        <f aca="false">IF('Vstupní data'!AH563&gt;0,   VLOOKUP(VLOOKUP(CONCATENATE(VLOOKUP(I563,'Pril3-drev'!$H$4:$L$83,5,0),BD563),'Pril3-drev'!$Q$4:$R$2803,2,0),'AVB-BS'!$C$5:$S$29 ,LOOKUP(BM563,'AVB-BS'!$D$3:$S$3,'AVB-BS'!$D$1:$S$1) ,0 )   ,   IF('Vstupní data'!AI563&gt;0,'Vstupní data'!AI563,0))</f>
        <v>0</v>
      </c>
      <c r="BO563" s="69" t="str">
        <f aca="false">IF(BX563&gt;5,VLOOKUP(CONCATENATE(BK563,BN563),'Pril1-THLPa'!$H$6:$N$96,4,0),"")</f>
        <v/>
      </c>
      <c r="BP563" s="69" t="str">
        <f aca="false">IF(BX563&gt;5,VLOOKUP(CONCATENATE(BK563,BN563),'Pril1-THLPa'!$H$6:$N$96,5,0),"")</f>
        <v/>
      </c>
      <c r="BQ563" s="69" t="str">
        <f aca="false">IF(BX563&gt;5,VLOOKUP(CONCATENATE(BK563,BN563),'Pril1-THLPa'!$H$6:$N$96,6,0),"")</f>
        <v/>
      </c>
      <c r="BR563" s="69" t="str">
        <f aca="false">IF(BX563&gt;5,VLOOKUP(CONCATENATE(BK563,BN563),'Pril1-THLPa'!$H$6:$N$96,7,0),"")</f>
        <v/>
      </c>
      <c r="BS563" s="69" t="str">
        <f aca="false">IF(BX563&gt;5,VLOOKUP(CONCATENATE(BK563,BN563),'Pril1-THLPa'!$H$6:$O$96,8,0),"")</f>
        <v/>
      </c>
      <c r="BT563" s="69" t="str">
        <f aca="false">IF(BF563&gt;0, IF(BK563="smrk",  VLOOKUP(VLOOKUP(BD563,'Pril9-K3'!$L$8:$M$207,2,0),'Pril9-K3'!$A$8:$J$16,LOOKUP(BN563,'Pril9-K3'!$A$7:$J$7,'Pril9-K3'!$A$5:$J$5),0), IF(AND(BK563&lt;&gt;"smrk",'Vstupní data'!AK563&lt;&gt;""),'Vstupní data'!AK563,   VLOOKUP(VLOOKUP(BD563,'Pril9-K3'!$L$8:$M$207,2,0),'Pril9-K3'!$A$8:$J$16,LOOKUP(BN563,'Pril9-K3'!$A$7:$J$7,'Pril9-K3'!$A$5:$J$5),0)   )),   "")</f>
        <v/>
      </c>
      <c r="BV563" s="69" t="n">
        <f aca="false">'Vstupní data'!AJ563</f>
        <v>0</v>
      </c>
      <c r="BW563" s="69" t="n">
        <f aca="false">IF(BF563&gt;0,IF(J563&gt;0,J563,K563*H563/100),0)</f>
        <v>0</v>
      </c>
      <c r="BX563" s="69" t="n">
        <f aca="false">IF(BF563&gt;0,IF(BJ563&gt;BL563,BL563,BJ563),0)</f>
        <v>0</v>
      </c>
      <c r="BY563" s="69" t="n">
        <f aca="false">IF(BD563=0,0,IF(AND(BX563&gt;0,BX563&lt;=5),  IF(AND(BX563&gt;0,BX563&lt;=5),VLOOKUP(BK563,'Pril1-THLPa'!$A$6:$F$18,IF(AND(BX563&gt;0,BX563&lt;=5),LOOKUP(BX563,'Pril1-THLPa'!$B$5:$F$5,'Pril1-THLPa'!$B$4:$F$4),""),0),""),  IF(BX563&gt;5,BO563+BP563*(BX563-5)+BQ563*POWER(BX563-5,2)+BR563*POWER(BX563-5,3)+BS563*POWER(BX563-5,4),"")))</f>
        <v>0</v>
      </c>
      <c r="BZ563" s="69" t="n">
        <f aca="false">IF(BY563&gt;0,BY563*BI563/10*BW563*(100+BV563)/100,0)</f>
        <v>0</v>
      </c>
      <c r="CA563" s="69" t="n">
        <f aca="false">IF(BD563&gt;0,BX563-IF(BD563&gt;BX563,BX563,BD563),0)</f>
        <v>0</v>
      </c>
      <c r="CB563" s="69" t="n">
        <f aca="false">POWER(1.01,CA563)</f>
        <v>1</v>
      </c>
      <c r="CC563" s="69" t="n">
        <f aca="false">IF(BF563&gt;0,IF(BF563&gt;BH563,1,BF563/BH563),0)</f>
        <v>0</v>
      </c>
      <c r="CD563" s="72" t="n">
        <f aca="false">IF(BD563=0,0,IF(BF563&gt;0,ROUND(IF(CB563&lt;&gt;0,BZ563*BT563*1/CB563*CC563,0),0),0))</f>
        <v>0</v>
      </c>
      <c r="CE563" s="73" t="str">
        <f aca="false">IF(BF563&gt;0,IF(BF563&gt;BH563,CD563/BF563,CD563/BH563),"")</f>
        <v/>
      </c>
      <c r="CF563" s="69" t="n">
        <f aca="false">'Vstupní data'!AM563</f>
        <v>0</v>
      </c>
      <c r="CG563" s="69" t="n">
        <f aca="false">'Vstupní data'!AN563</f>
        <v>0</v>
      </c>
      <c r="CH563" s="69" t="n">
        <f aca="false">'Vstupní data'!AO563</f>
        <v>0</v>
      </c>
      <c r="CI563" s="69" t="n">
        <f aca="false">'Vstupní data'!AP563</f>
        <v>0</v>
      </c>
      <c r="CJ563" s="72" t="n">
        <f aca="false">ROUND(CH563*CI563,0)</f>
        <v>0</v>
      </c>
      <c r="CK563" s="74" t="str">
        <f aca="false">IF(OR(AA563&gt;0,BB563&gt;0,CD563&gt;0,CJ563&gt;0),AA563+BB563+CD563+CJ563,"")</f>
        <v/>
      </c>
    </row>
    <row r="564" customFormat="false" ht="12.8" hidden="false" customHeight="false" outlineLevel="0" collapsed="false">
      <c r="A564" s="66" t="n">
        <f aca="false">'Vstupní data'!A564</f>
        <v>0</v>
      </c>
      <c r="F564" s="66" t="str">
        <f aca="false">CONCATENATE('Vstupní data'!F564,'Vstupní data'!G564,'Vstupní data'!H564,'Vstupní data'!I564)</f>
        <v/>
      </c>
      <c r="G564" s="66"/>
      <c r="H564" s="66" t="n">
        <f aca="false">'Vstupní data'!K564</f>
        <v>0</v>
      </c>
      <c r="I564" s="66" t="n">
        <f aca="false">'Vstupní data'!L564</f>
        <v>0</v>
      </c>
      <c r="J564" s="66" t="n">
        <f aca="false">'Vstupní data'!K564*'Vstupní data'!M564/100</f>
        <v>0</v>
      </c>
      <c r="L564" s="66" t="n">
        <f aca="false">IF('Vstupní data'!N564="prostokořenný",0,IF('Vstupní data'!N564="krytokořenný","k",IF('Vstupní data'!N564="poloodrostky nebo odrostky, prostokořenné i krytokořenné","po",0)))</f>
        <v>0</v>
      </c>
      <c r="N564" s="66"/>
      <c r="O564" s="66" t="n">
        <f aca="false">'Vstupní data'!O564</f>
        <v>0</v>
      </c>
      <c r="P564" s="66" t="n">
        <f aca="false">IF(O564&gt;0,VLOOKUP(CONCATENATE(VLOOKUP(I564,'Pril3-drev'!$H$5:$K$83,4,0),"-",'Vstupní data'!R564),K2!$C$15:$D$23,2,0),0)</f>
        <v>0</v>
      </c>
      <c r="Q564" s="66" t="n">
        <f aca="false">IF(O564&gt;0,VLOOKUP(I564,'Pril3-drev'!$H$5:$I$83,2,0),0)</f>
        <v>0</v>
      </c>
      <c r="R564" s="66" t="n">
        <f aca="false">IF(Q564&gt;0,VLOOKUP(Q564,'Pril6-okus'!$A$5:$B$17,2,0),0)</f>
        <v>0</v>
      </c>
      <c r="S564" s="66" t="n">
        <f aca="false">IF(O564&gt;0,VLOOKUP(I564,'Pril3-drev'!$H$5:$J$83,3,0),0)</f>
        <v>0</v>
      </c>
      <c r="T564" s="66" t="str">
        <f aca="false">IF(O564&gt;0,IF(L564="k",0.9*VLOOKUP(S564,'ha-pocty-vyhl'!$A$5:$B$20,2,0),IF(L564="po",0.8*VLOOKUP(S564,'ha-pocty-vyhl'!$A$5:$B$20,2,0),VLOOKUP(S564,'ha-pocty-vyhl'!$A$5:$B$20,2,0))),"")</f>
        <v/>
      </c>
      <c r="U564" s="66" t="n">
        <f aca="false">'Vstupní data'!P564</f>
        <v>0</v>
      </c>
      <c r="V564" s="66" t="n">
        <f aca="false">IF(O564&gt;0,1.3*T564*1000*Z564/10000,0)</f>
        <v>0</v>
      </c>
      <c r="W564" s="66" t="n">
        <f aca="false">IF(O564&gt;0,1.3*T564*1000*Z564/10000,0)</f>
        <v>0</v>
      </c>
      <c r="X564" s="66" t="n">
        <f aca="false">IF(O564&gt;0,IF(O564&gt;V564,V564,O564),0)</f>
        <v>0</v>
      </c>
      <c r="Y564" s="66" t="n">
        <f aca="false">IF(O564&gt;0,IF(IF(U564&gt;W564,W564,U564)&lt;X564,W564,IF(U564&gt;W564,W564,U564)),0)</f>
        <v>0</v>
      </c>
      <c r="Z564" s="66" t="n">
        <f aca="false">IF(O564&gt;0,IF(J564&gt;0,J564,K564*H564/100),0)</f>
        <v>0</v>
      </c>
      <c r="AA564" s="67" t="n">
        <f aca="false">IF(O564&gt;0,CEILING(R564*P564*X564/Y564*Z564,1),0)</f>
        <v>0</v>
      </c>
      <c r="AB564" s="68" t="n">
        <f aca="false">IF(O564&gt;0,AA564/O564,0)</f>
        <v>0</v>
      </c>
      <c r="AC564" s="66" t="n">
        <f aca="false">'Vstupní data'!W564</f>
        <v>0</v>
      </c>
      <c r="AI564" s="66" t="str">
        <f aca="false">IF(OR('Vstupní data'!T564&gt;0,'Vstupní data'!U564&gt;0),VLOOKUP(I564,'Pril3-drev'!$H$5:$J$83,3,0),"")</f>
        <v/>
      </c>
      <c r="AJ564" s="66" t="n">
        <f aca="false">IF('Vstupní data'!V564="prostokořenný",0,IF('Vstupní data'!V564="krytokořenný","k",IF('Vstupní data'!V564="poloodrostky nebo odrostky, prostokořenné i krytokořenné","po",0)))</f>
        <v>0</v>
      </c>
      <c r="AK564" s="66" t="n">
        <f aca="false">IF(OR('Vstupní data'!T564&gt;0,'Vstupní data'!U564&gt;0),IF(AJ564="k",0.9*VLOOKUP(AI564,'ha-pocty-vyhl'!$A$5:$B$20,2,0),IF(AJ564="po",0.8*VLOOKUP(AI564,'ha-pocty-vyhl'!$A$5:$B$20,2,0),VLOOKUP(AI564,'ha-pocty-vyhl'!$A$5:$B$20,2,0))),0)</f>
        <v>0</v>
      </c>
      <c r="AL564" s="66" t="n">
        <f aca="false">IF(OR('Vstupní data'!T564&gt;0,'Vstupní data'!U564&gt;0),'Vstupní data'!K564*'Vstupní data'!M564/100,0)</f>
        <v>0</v>
      </c>
      <c r="AM564" s="66" t="n">
        <f aca="false">IF(OR('Vstupní data'!T564&gt;0,'Vstupní data'!U564&gt;0),IF('Vstupní data'!T564&gt;0,'Vstupní data'!T564,ROUND(10*'Vstupní data'!U564/AK564,0)),0)</f>
        <v>0</v>
      </c>
      <c r="AN564" s="69" t="n">
        <f aca="false">IF('Vstupní data'!T564&gt;0,   IF('Vstupní data'!T564&lt;=AL564,'Vstupní data'!T564,AL564),   IF(AM564&lt;AL564,AM564,AL564))</f>
        <v>0</v>
      </c>
      <c r="AO564" s="69" t="n">
        <f aca="false">'Vstupní data'!X564</f>
        <v>0</v>
      </c>
      <c r="AP564" s="66" t="n">
        <f aca="false">IF(OR('Vstupní data'!T564&gt;0,'Vstupní data'!U564&gt;0),IF(I564&lt;&gt;0,VLOOKUP(I564,'Pril3-drev'!$H$5:$I$83,2,0),0),0)</f>
        <v>0</v>
      </c>
      <c r="AQ564" s="66" t="n">
        <f aca="false">'Vstupní data'!Y564</f>
        <v>0</v>
      </c>
      <c r="AR564" s="66" t="str">
        <f aca="false">IF(AC564&gt;5,   IF('Vstupní data'!Y564&gt;0,   VLOOKUP(VLOOKUP(CONCATENATE(VLOOKUP(I564,'Pril3-drev'!$H$4:$L$83,5,0),AC564),'Pril3-drev'!$Q$4:$R$2803,2,0),'AVB-BS'!$C$5:$S$29 ,LOOKUP(AQ564,'AVB-BS'!$D$3:$S$3,'AVB-BS'!$D$1:$S$1) ,0 )   ,   IF('Vstupní data'!Z564&gt;0,'Vstupní data'!Z564,0)) , "")</f>
        <v/>
      </c>
      <c r="AS564" s="70" t="str">
        <f aca="false">IF(AC564&gt;5,VLOOKUP(CONCATENATE(AP564,AR564),'Pril1-THLPa'!$H$6:$N$96,4,0),"")</f>
        <v/>
      </c>
      <c r="AT564" s="70" t="str">
        <f aca="false">IF(AC564&gt;5,VLOOKUP(CONCATENATE(AP564,AR564),'Pril1-THLPa'!$H$6:$N$96,5,0),"")</f>
        <v/>
      </c>
      <c r="AU564" s="70" t="str">
        <f aca="false">IF(AC564&gt;5,VLOOKUP(CONCATENATE(AP564,AR564),'Pril1-THLPa'!$H$6:$N$96,6,0),"")</f>
        <v/>
      </c>
      <c r="AV564" s="70" t="str">
        <f aca="false">IF(AC564&gt;5,VLOOKUP(CONCATENATE(AP564,AR564),'Pril1-THLPa'!$H$6:$N$96,7,0),"")</f>
        <v/>
      </c>
      <c r="AW564" s="70" t="str">
        <f aca="false">IF(AC564&gt;5,VLOOKUP(CONCATENATE(AP564,AR564),'Pril1-THLPa'!$H$6:$O$96,8,0),"")</f>
        <v/>
      </c>
      <c r="AX564" s="66" t="n">
        <f aca="false">IF(AC564&gt;0,IF(AND(AC564&gt;0,AC564&lt;=5),VLOOKUP(AP564,'Pril1-THLPa'!$A$6:$F$18,LOOKUP(AC564,'Pril1-THLPa'!$B$5:$F$5,'Pril1-THLPa'!$B$4:$F$4),0),AS564+AT564*(AC564-5)+AU564*POWER(AC564-5,2)+AV564*POWER(AC564-5,3)+AW564*POWER(AC564-5,4)),0)</f>
        <v>0</v>
      </c>
      <c r="AY564" s="71"/>
      <c r="AZ564" s="66" t="n">
        <f aca="false">'Vstupní data'!AA564</f>
        <v>0</v>
      </c>
      <c r="BA564" s="66" t="n">
        <f aca="false">IF(OR('Vstupní data'!T564&gt;0,'Vstupní data'!U564&gt;0),IF(AC564&lt;&gt;"",AX564*AO564/10*(100+AZ564)/100,0),0)</f>
        <v>0</v>
      </c>
      <c r="BB564" s="67" t="n">
        <f aca="false">IF(AC564&lt;&gt;"",ROUND(BA564*AN564,0),0)</f>
        <v>0</v>
      </c>
      <c r="BC564" s="68" t="str">
        <f aca="false">IF(AE564&gt;0,BB564/AE564,"")</f>
        <v/>
      </c>
      <c r="BD564" s="66" t="n">
        <f aca="false">'Vstupní data'!AE564</f>
        <v>0</v>
      </c>
      <c r="BF564" s="66" t="n">
        <f aca="false">'Vstupní data'!AC564</f>
        <v>0</v>
      </c>
      <c r="BH564" s="66" t="n">
        <f aca="false">'Vstupní data'!AD564</f>
        <v>0</v>
      </c>
      <c r="BI564" s="66" t="n">
        <f aca="false">'Vstupní data'!AF564</f>
        <v>0</v>
      </c>
      <c r="BJ564" s="69" t="n">
        <f aca="false">'Vstupní data'!AG564</f>
        <v>0</v>
      </c>
      <c r="BK564" s="69" t="n">
        <f aca="false">IF(BF564&lt;&gt;0,VLOOKUP(I564,'Pril3-drev'!$H$5:$I$83,2,0),0)</f>
        <v>0</v>
      </c>
      <c r="BL564" s="69" t="n">
        <f aca="false">IF(BF564&lt;&gt;0,VLOOKUP(BK564,'Pril3-drev'!$A$5:$C$17,3,0),0)</f>
        <v>0</v>
      </c>
      <c r="BM564" s="69" t="n">
        <f aca="false">'Vstupní data'!AH564</f>
        <v>0</v>
      </c>
      <c r="BN564" s="69" t="n">
        <f aca="false">IF('Vstupní data'!AH564&gt;0,   VLOOKUP(VLOOKUP(CONCATENATE(VLOOKUP(I564,'Pril3-drev'!$H$4:$L$83,5,0),BD564),'Pril3-drev'!$Q$4:$R$2803,2,0),'AVB-BS'!$C$5:$S$29 ,LOOKUP(BM564,'AVB-BS'!$D$3:$S$3,'AVB-BS'!$D$1:$S$1) ,0 )   ,   IF('Vstupní data'!AI564&gt;0,'Vstupní data'!AI564,0))</f>
        <v>0</v>
      </c>
      <c r="BO564" s="69" t="str">
        <f aca="false">IF(BX564&gt;5,VLOOKUP(CONCATENATE(BK564,BN564),'Pril1-THLPa'!$H$6:$N$96,4,0),"")</f>
        <v/>
      </c>
      <c r="BP564" s="69" t="str">
        <f aca="false">IF(BX564&gt;5,VLOOKUP(CONCATENATE(BK564,BN564),'Pril1-THLPa'!$H$6:$N$96,5,0),"")</f>
        <v/>
      </c>
      <c r="BQ564" s="69" t="str">
        <f aca="false">IF(BX564&gt;5,VLOOKUP(CONCATENATE(BK564,BN564),'Pril1-THLPa'!$H$6:$N$96,6,0),"")</f>
        <v/>
      </c>
      <c r="BR564" s="69" t="str">
        <f aca="false">IF(BX564&gt;5,VLOOKUP(CONCATENATE(BK564,BN564),'Pril1-THLPa'!$H$6:$N$96,7,0),"")</f>
        <v/>
      </c>
      <c r="BS564" s="69" t="str">
        <f aca="false">IF(BX564&gt;5,VLOOKUP(CONCATENATE(BK564,BN564),'Pril1-THLPa'!$H$6:$O$96,8,0),"")</f>
        <v/>
      </c>
      <c r="BT564" s="69" t="str">
        <f aca="false">IF(BF564&gt;0, IF(BK564="smrk",  VLOOKUP(VLOOKUP(BD564,'Pril9-K3'!$L$8:$M$207,2,0),'Pril9-K3'!$A$8:$J$16,LOOKUP(BN564,'Pril9-K3'!$A$7:$J$7,'Pril9-K3'!$A$5:$J$5),0), IF(AND(BK564&lt;&gt;"smrk",'Vstupní data'!AK564&lt;&gt;""),'Vstupní data'!AK564,   VLOOKUP(VLOOKUP(BD564,'Pril9-K3'!$L$8:$M$207,2,0),'Pril9-K3'!$A$8:$J$16,LOOKUP(BN564,'Pril9-K3'!$A$7:$J$7,'Pril9-K3'!$A$5:$J$5),0)   )),   "")</f>
        <v/>
      </c>
      <c r="BV564" s="69" t="n">
        <f aca="false">'Vstupní data'!AJ564</f>
        <v>0</v>
      </c>
      <c r="BW564" s="69" t="n">
        <f aca="false">IF(BF564&gt;0,IF(J564&gt;0,J564,K564*H564/100),0)</f>
        <v>0</v>
      </c>
      <c r="BX564" s="69" t="n">
        <f aca="false">IF(BF564&gt;0,IF(BJ564&gt;BL564,BL564,BJ564),0)</f>
        <v>0</v>
      </c>
      <c r="BY564" s="69" t="n">
        <f aca="false">IF(BD564=0,0,IF(AND(BX564&gt;0,BX564&lt;=5),  IF(AND(BX564&gt;0,BX564&lt;=5),VLOOKUP(BK564,'Pril1-THLPa'!$A$6:$F$18,IF(AND(BX564&gt;0,BX564&lt;=5),LOOKUP(BX564,'Pril1-THLPa'!$B$5:$F$5,'Pril1-THLPa'!$B$4:$F$4),""),0),""),  IF(BX564&gt;5,BO564+BP564*(BX564-5)+BQ564*POWER(BX564-5,2)+BR564*POWER(BX564-5,3)+BS564*POWER(BX564-5,4),"")))</f>
        <v>0</v>
      </c>
      <c r="BZ564" s="69" t="n">
        <f aca="false">IF(BY564&gt;0,BY564*BI564/10*BW564*(100+BV564)/100,0)</f>
        <v>0</v>
      </c>
      <c r="CA564" s="69" t="n">
        <f aca="false">IF(BD564&gt;0,BX564-IF(BD564&gt;BX564,BX564,BD564),0)</f>
        <v>0</v>
      </c>
      <c r="CB564" s="69" t="n">
        <f aca="false">POWER(1.01,CA564)</f>
        <v>1</v>
      </c>
      <c r="CC564" s="69" t="n">
        <f aca="false">IF(BF564&gt;0,IF(BF564&gt;BH564,1,BF564/BH564),0)</f>
        <v>0</v>
      </c>
      <c r="CD564" s="72" t="n">
        <f aca="false">IF(BD564=0,0,IF(BF564&gt;0,ROUND(IF(CB564&lt;&gt;0,BZ564*BT564*1/CB564*CC564,0),0),0))</f>
        <v>0</v>
      </c>
      <c r="CE564" s="73" t="str">
        <f aca="false">IF(BF564&gt;0,IF(BF564&gt;BH564,CD564/BF564,CD564/BH564),"")</f>
        <v/>
      </c>
      <c r="CF564" s="69" t="n">
        <f aca="false">'Vstupní data'!AM564</f>
        <v>0</v>
      </c>
      <c r="CG564" s="69" t="n">
        <f aca="false">'Vstupní data'!AN564</f>
        <v>0</v>
      </c>
      <c r="CH564" s="69" t="n">
        <f aca="false">'Vstupní data'!AO564</f>
        <v>0</v>
      </c>
      <c r="CI564" s="69" t="n">
        <f aca="false">'Vstupní data'!AP564</f>
        <v>0</v>
      </c>
      <c r="CJ564" s="72" t="n">
        <f aca="false">ROUND(CH564*CI564,0)</f>
        <v>0</v>
      </c>
      <c r="CK564" s="74" t="str">
        <f aca="false">IF(OR(AA564&gt;0,BB564&gt;0,CD564&gt;0,CJ564&gt;0),AA564+BB564+CD564+CJ564,"")</f>
        <v/>
      </c>
    </row>
    <row r="565" customFormat="false" ht="12.8" hidden="false" customHeight="false" outlineLevel="0" collapsed="false">
      <c r="A565" s="66" t="n">
        <f aca="false">'Vstupní data'!A565</f>
        <v>0</v>
      </c>
      <c r="F565" s="66" t="str">
        <f aca="false">CONCATENATE('Vstupní data'!F565,'Vstupní data'!G565,'Vstupní data'!H565,'Vstupní data'!I565)</f>
        <v/>
      </c>
      <c r="G565" s="66"/>
      <c r="H565" s="66" t="n">
        <f aca="false">'Vstupní data'!K565</f>
        <v>0</v>
      </c>
      <c r="I565" s="66" t="n">
        <f aca="false">'Vstupní data'!L565</f>
        <v>0</v>
      </c>
      <c r="J565" s="66" t="n">
        <f aca="false">'Vstupní data'!K565*'Vstupní data'!M565/100</f>
        <v>0</v>
      </c>
      <c r="L565" s="66" t="n">
        <f aca="false">IF('Vstupní data'!N565="prostokořenný",0,IF('Vstupní data'!N565="krytokořenný","k",IF('Vstupní data'!N565="poloodrostky nebo odrostky, prostokořenné i krytokořenné","po",0)))</f>
        <v>0</v>
      </c>
      <c r="N565" s="66"/>
      <c r="O565" s="66" t="n">
        <f aca="false">'Vstupní data'!O565</f>
        <v>0</v>
      </c>
      <c r="P565" s="66" t="n">
        <f aca="false">IF(O565&gt;0,VLOOKUP(CONCATENATE(VLOOKUP(I565,'Pril3-drev'!$H$5:$K$83,4,0),"-",'Vstupní data'!R565),K2!$C$15:$D$23,2,0),0)</f>
        <v>0</v>
      </c>
      <c r="Q565" s="66" t="n">
        <f aca="false">IF(O565&gt;0,VLOOKUP(I565,'Pril3-drev'!$H$5:$I$83,2,0),0)</f>
        <v>0</v>
      </c>
      <c r="R565" s="66" t="n">
        <f aca="false">IF(Q565&gt;0,VLOOKUP(Q565,'Pril6-okus'!$A$5:$B$17,2,0),0)</f>
        <v>0</v>
      </c>
      <c r="S565" s="66" t="n">
        <f aca="false">IF(O565&gt;0,VLOOKUP(I565,'Pril3-drev'!$H$5:$J$83,3,0),0)</f>
        <v>0</v>
      </c>
      <c r="T565" s="66" t="str">
        <f aca="false">IF(O565&gt;0,IF(L565="k",0.9*VLOOKUP(S565,'ha-pocty-vyhl'!$A$5:$B$20,2,0),IF(L565="po",0.8*VLOOKUP(S565,'ha-pocty-vyhl'!$A$5:$B$20,2,0),VLOOKUP(S565,'ha-pocty-vyhl'!$A$5:$B$20,2,0))),"")</f>
        <v/>
      </c>
      <c r="U565" s="66" t="n">
        <f aca="false">'Vstupní data'!P565</f>
        <v>0</v>
      </c>
      <c r="V565" s="66" t="n">
        <f aca="false">IF(O565&gt;0,1.3*T565*1000*Z565/10000,0)</f>
        <v>0</v>
      </c>
      <c r="W565" s="66" t="n">
        <f aca="false">IF(O565&gt;0,1.3*T565*1000*Z565/10000,0)</f>
        <v>0</v>
      </c>
      <c r="X565" s="66" t="n">
        <f aca="false">IF(O565&gt;0,IF(O565&gt;V565,V565,O565),0)</f>
        <v>0</v>
      </c>
      <c r="Y565" s="66" t="n">
        <f aca="false">IF(O565&gt;0,IF(IF(U565&gt;W565,W565,U565)&lt;X565,W565,IF(U565&gt;W565,W565,U565)),0)</f>
        <v>0</v>
      </c>
      <c r="Z565" s="66" t="n">
        <f aca="false">IF(O565&gt;0,IF(J565&gt;0,J565,K565*H565/100),0)</f>
        <v>0</v>
      </c>
      <c r="AA565" s="67" t="n">
        <f aca="false">IF(O565&gt;0,CEILING(R565*P565*X565/Y565*Z565,1),0)</f>
        <v>0</v>
      </c>
      <c r="AB565" s="68" t="n">
        <f aca="false">IF(O565&gt;0,AA565/O565,0)</f>
        <v>0</v>
      </c>
      <c r="AC565" s="66" t="n">
        <f aca="false">'Vstupní data'!W565</f>
        <v>0</v>
      </c>
      <c r="AI565" s="66" t="str">
        <f aca="false">IF(OR('Vstupní data'!T565&gt;0,'Vstupní data'!U565&gt;0),VLOOKUP(I565,'Pril3-drev'!$H$5:$J$83,3,0),"")</f>
        <v/>
      </c>
      <c r="AJ565" s="66" t="n">
        <f aca="false">IF('Vstupní data'!V565="prostokořenný",0,IF('Vstupní data'!V565="krytokořenný","k",IF('Vstupní data'!V565="poloodrostky nebo odrostky, prostokořenné i krytokořenné","po",0)))</f>
        <v>0</v>
      </c>
      <c r="AK565" s="66" t="n">
        <f aca="false">IF(OR('Vstupní data'!T565&gt;0,'Vstupní data'!U565&gt;0),IF(AJ565="k",0.9*VLOOKUP(AI565,'ha-pocty-vyhl'!$A$5:$B$20,2,0),IF(AJ565="po",0.8*VLOOKUP(AI565,'ha-pocty-vyhl'!$A$5:$B$20,2,0),VLOOKUP(AI565,'ha-pocty-vyhl'!$A$5:$B$20,2,0))),0)</f>
        <v>0</v>
      </c>
      <c r="AL565" s="66" t="n">
        <f aca="false">IF(OR('Vstupní data'!T565&gt;0,'Vstupní data'!U565&gt;0),'Vstupní data'!K565*'Vstupní data'!M565/100,0)</f>
        <v>0</v>
      </c>
      <c r="AM565" s="66" t="n">
        <f aca="false">IF(OR('Vstupní data'!T565&gt;0,'Vstupní data'!U565&gt;0),IF('Vstupní data'!T565&gt;0,'Vstupní data'!T565,ROUND(10*'Vstupní data'!U565/AK565,0)),0)</f>
        <v>0</v>
      </c>
      <c r="AN565" s="69" t="n">
        <f aca="false">IF('Vstupní data'!T565&gt;0,   IF('Vstupní data'!T565&lt;=AL565,'Vstupní data'!T565,AL565),   IF(AM565&lt;AL565,AM565,AL565))</f>
        <v>0</v>
      </c>
      <c r="AO565" s="69" t="n">
        <f aca="false">'Vstupní data'!X565</f>
        <v>0</v>
      </c>
      <c r="AP565" s="66" t="n">
        <f aca="false">IF(OR('Vstupní data'!T565&gt;0,'Vstupní data'!U565&gt;0),IF(I565&lt;&gt;0,VLOOKUP(I565,'Pril3-drev'!$H$5:$I$83,2,0),0),0)</f>
        <v>0</v>
      </c>
      <c r="AQ565" s="66" t="n">
        <f aca="false">'Vstupní data'!Y565</f>
        <v>0</v>
      </c>
      <c r="AR565" s="66" t="str">
        <f aca="false">IF(AC565&gt;5,   IF('Vstupní data'!Y565&gt;0,   VLOOKUP(VLOOKUP(CONCATENATE(VLOOKUP(I565,'Pril3-drev'!$H$4:$L$83,5,0),AC565),'Pril3-drev'!$Q$4:$R$2803,2,0),'AVB-BS'!$C$5:$S$29 ,LOOKUP(AQ565,'AVB-BS'!$D$3:$S$3,'AVB-BS'!$D$1:$S$1) ,0 )   ,   IF('Vstupní data'!Z565&gt;0,'Vstupní data'!Z565,0)) , "")</f>
        <v/>
      </c>
      <c r="AS565" s="70" t="str">
        <f aca="false">IF(AC565&gt;5,VLOOKUP(CONCATENATE(AP565,AR565),'Pril1-THLPa'!$H$6:$N$96,4,0),"")</f>
        <v/>
      </c>
      <c r="AT565" s="70" t="str">
        <f aca="false">IF(AC565&gt;5,VLOOKUP(CONCATENATE(AP565,AR565),'Pril1-THLPa'!$H$6:$N$96,5,0),"")</f>
        <v/>
      </c>
      <c r="AU565" s="70" t="str">
        <f aca="false">IF(AC565&gt;5,VLOOKUP(CONCATENATE(AP565,AR565),'Pril1-THLPa'!$H$6:$N$96,6,0),"")</f>
        <v/>
      </c>
      <c r="AV565" s="70" t="str">
        <f aca="false">IF(AC565&gt;5,VLOOKUP(CONCATENATE(AP565,AR565),'Pril1-THLPa'!$H$6:$N$96,7,0),"")</f>
        <v/>
      </c>
      <c r="AW565" s="70" t="str">
        <f aca="false">IF(AC565&gt;5,VLOOKUP(CONCATENATE(AP565,AR565),'Pril1-THLPa'!$H$6:$O$96,8,0),"")</f>
        <v/>
      </c>
      <c r="AX565" s="66" t="n">
        <f aca="false">IF(AC565&gt;0,IF(AND(AC565&gt;0,AC565&lt;=5),VLOOKUP(AP565,'Pril1-THLPa'!$A$6:$F$18,LOOKUP(AC565,'Pril1-THLPa'!$B$5:$F$5,'Pril1-THLPa'!$B$4:$F$4),0),AS565+AT565*(AC565-5)+AU565*POWER(AC565-5,2)+AV565*POWER(AC565-5,3)+AW565*POWER(AC565-5,4)),0)</f>
        <v>0</v>
      </c>
      <c r="AY565" s="71"/>
      <c r="AZ565" s="66" t="n">
        <f aca="false">'Vstupní data'!AA565</f>
        <v>0</v>
      </c>
      <c r="BA565" s="66" t="n">
        <f aca="false">IF(OR('Vstupní data'!T565&gt;0,'Vstupní data'!U565&gt;0),IF(AC565&lt;&gt;"",AX565*AO565/10*(100+AZ565)/100,0),0)</f>
        <v>0</v>
      </c>
      <c r="BB565" s="67" t="n">
        <f aca="false">IF(AC565&lt;&gt;"",ROUND(BA565*AN565,0),0)</f>
        <v>0</v>
      </c>
      <c r="BC565" s="68" t="str">
        <f aca="false">IF(AE565&gt;0,BB565/AE565,"")</f>
        <v/>
      </c>
      <c r="BD565" s="66" t="n">
        <f aca="false">'Vstupní data'!AE565</f>
        <v>0</v>
      </c>
      <c r="BF565" s="66" t="n">
        <f aca="false">'Vstupní data'!AC565</f>
        <v>0</v>
      </c>
      <c r="BH565" s="66" t="n">
        <f aca="false">'Vstupní data'!AD565</f>
        <v>0</v>
      </c>
      <c r="BI565" s="66" t="n">
        <f aca="false">'Vstupní data'!AF565</f>
        <v>0</v>
      </c>
      <c r="BJ565" s="69" t="n">
        <f aca="false">'Vstupní data'!AG565</f>
        <v>0</v>
      </c>
      <c r="BK565" s="69" t="n">
        <f aca="false">IF(BF565&lt;&gt;0,VLOOKUP(I565,'Pril3-drev'!$H$5:$I$83,2,0),0)</f>
        <v>0</v>
      </c>
      <c r="BL565" s="69" t="n">
        <f aca="false">IF(BF565&lt;&gt;0,VLOOKUP(BK565,'Pril3-drev'!$A$5:$C$17,3,0),0)</f>
        <v>0</v>
      </c>
      <c r="BM565" s="69" t="n">
        <f aca="false">'Vstupní data'!AH565</f>
        <v>0</v>
      </c>
      <c r="BN565" s="69" t="n">
        <f aca="false">IF('Vstupní data'!AH565&gt;0,   VLOOKUP(VLOOKUP(CONCATENATE(VLOOKUP(I565,'Pril3-drev'!$H$4:$L$83,5,0),BD565),'Pril3-drev'!$Q$4:$R$2803,2,0),'AVB-BS'!$C$5:$S$29 ,LOOKUP(BM565,'AVB-BS'!$D$3:$S$3,'AVB-BS'!$D$1:$S$1) ,0 )   ,   IF('Vstupní data'!AI565&gt;0,'Vstupní data'!AI565,0))</f>
        <v>0</v>
      </c>
      <c r="BO565" s="69" t="str">
        <f aca="false">IF(BX565&gt;5,VLOOKUP(CONCATENATE(BK565,BN565),'Pril1-THLPa'!$H$6:$N$96,4,0),"")</f>
        <v/>
      </c>
      <c r="BP565" s="69" t="str">
        <f aca="false">IF(BX565&gt;5,VLOOKUP(CONCATENATE(BK565,BN565),'Pril1-THLPa'!$H$6:$N$96,5,0),"")</f>
        <v/>
      </c>
      <c r="BQ565" s="69" t="str">
        <f aca="false">IF(BX565&gt;5,VLOOKUP(CONCATENATE(BK565,BN565),'Pril1-THLPa'!$H$6:$N$96,6,0),"")</f>
        <v/>
      </c>
      <c r="BR565" s="69" t="str">
        <f aca="false">IF(BX565&gt;5,VLOOKUP(CONCATENATE(BK565,BN565),'Pril1-THLPa'!$H$6:$N$96,7,0),"")</f>
        <v/>
      </c>
      <c r="BS565" s="69" t="str">
        <f aca="false">IF(BX565&gt;5,VLOOKUP(CONCATENATE(BK565,BN565),'Pril1-THLPa'!$H$6:$O$96,8,0),"")</f>
        <v/>
      </c>
      <c r="BT565" s="69" t="str">
        <f aca="false">IF(BF565&gt;0, IF(BK565="smrk",  VLOOKUP(VLOOKUP(BD565,'Pril9-K3'!$L$8:$M$207,2,0),'Pril9-K3'!$A$8:$J$16,LOOKUP(BN565,'Pril9-K3'!$A$7:$J$7,'Pril9-K3'!$A$5:$J$5),0), IF(AND(BK565&lt;&gt;"smrk",'Vstupní data'!AK565&lt;&gt;""),'Vstupní data'!AK565,   VLOOKUP(VLOOKUP(BD565,'Pril9-K3'!$L$8:$M$207,2,0),'Pril9-K3'!$A$8:$J$16,LOOKUP(BN565,'Pril9-K3'!$A$7:$J$7,'Pril9-K3'!$A$5:$J$5),0)   )),   "")</f>
        <v/>
      </c>
      <c r="BV565" s="69" t="n">
        <f aca="false">'Vstupní data'!AJ565</f>
        <v>0</v>
      </c>
      <c r="BW565" s="69" t="n">
        <f aca="false">IF(BF565&gt;0,IF(J565&gt;0,J565,K565*H565/100),0)</f>
        <v>0</v>
      </c>
      <c r="BX565" s="69" t="n">
        <f aca="false">IF(BF565&gt;0,IF(BJ565&gt;BL565,BL565,BJ565),0)</f>
        <v>0</v>
      </c>
      <c r="BY565" s="69" t="n">
        <f aca="false">IF(BD565=0,0,IF(AND(BX565&gt;0,BX565&lt;=5),  IF(AND(BX565&gt;0,BX565&lt;=5),VLOOKUP(BK565,'Pril1-THLPa'!$A$6:$F$18,IF(AND(BX565&gt;0,BX565&lt;=5),LOOKUP(BX565,'Pril1-THLPa'!$B$5:$F$5,'Pril1-THLPa'!$B$4:$F$4),""),0),""),  IF(BX565&gt;5,BO565+BP565*(BX565-5)+BQ565*POWER(BX565-5,2)+BR565*POWER(BX565-5,3)+BS565*POWER(BX565-5,4),"")))</f>
        <v>0</v>
      </c>
      <c r="BZ565" s="69" t="n">
        <f aca="false">IF(BY565&gt;0,BY565*BI565/10*BW565*(100+BV565)/100,0)</f>
        <v>0</v>
      </c>
      <c r="CA565" s="69" t="n">
        <f aca="false">IF(BD565&gt;0,BX565-IF(BD565&gt;BX565,BX565,BD565),0)</f>
        <v>0</v>
      </c>
      <c r="CB565" s="69" t="n">
        <f aca="false">POWER(1.01,CA565)</f>
        <v>1</v>
      </c>
      <c r="CC565" s="69" t="n">
        <f aca="false">IF(BF565&gt;0,IF(BF565&gt;BH565,1,BF565/BH565),0)</f>
        <v>0</v>
      </c>
      <c r="CD565" s="72" t="n">
        <f aca="false">IF(BD565=0,0,IF(BF565&gt;0,ROUND(IF(CB565&lt;&gt;0,BZ565*BT565*1/CB565*CC565,0),0),0))</f>
        <v>0</v>
      </c>
      <c r="CE565" s="73" t="str">
        <f aca="false">IF(BF565&gt;0,IF(BF565&gt;BH565,CD565/BF565,CD565/BH565),"")</f>
        <v/>
      </c>
      <c r="CF565" s="69" t="n">
        <f aca="false">'Vstupní data'!AM565</f>
        <v>0</v>
      </c>
      <c r="CG565" s="69" t="n">
        <f aca="false">'Vstupní data'!AN565</f>
        <v>0</v>
      </c>
      <c r="CH565" s="69" t="n">
        <f aca="false">'Vstupní data'!AO565</f>
        <v>0</v>
      </c>
      <c r="CI565" s="69" t="n">
        <f aca="false">'Vstupní data'!AP565</f>
        <v>0</v>
      </c>
      <c r="CJ565" s="72" t="n">
        <f aca="false">ROUND(CH565*CI565,0)</f>
        <v>0</v>
      </c>
      <c r="CK565" s="74" t="str">
        <f aca="false">IF(OR(AA565&gt;0,BB565&gt;0,CD565&gt;0,CJ565&gt;0),AA565+BB565+CD565+CJ565,"")</f>
        <v/>
      </c>
    </row>
    <row r="566" customFormat="false" ht="12.8" hidden="false" customHeight="false" outlineLevel="0" collapsed="false">
      <c r="A566" s="66" t="n">
        <f aca="false">'Vstupní data'!A566</f>
        <v>0</v>
      </c>
      <c r="F566" s="66" t="str">
        <f aca="false">CONCATENATE('Vstupní data'!F566,'Vstupní data'!G566,'Vstupní data'!H566,'Vstupní data'!I566)</f>
        <v/>
      </c>
      <c r="G566" s="66"/>
      <c r="H566" s="66" t="n">
        <f aca="false">'Vstupní data'!K566</f>
        <v>0</v>
      </c>
      <c r="I566" s="66" t="n">
        <f aca="false">'Vstupní data'!L566</f>
        <v>0</v>
      </c>
      <c r="J566" s="66" t="n">
        <f aca="false">'Vstupní data'!K566*'Vstupní data'!M566/100</f>
        <v>0</v>
      </c>
      <c r="L566" s="66" t="n">
        <f aca="false">IF('Vstupní data'!N566="prostokořenný",0,IF('Vstupní data'!N566="krytokořenný","k",IF('Vstupní data'!N566="poloodrostky nebo odrostky, prostokořenné i krytokořenné","po",0)))</f>
        <v>0</v>
      </c>
      <c r="N566" s="66"/>
      <c r="O566" s="66" t="n">
        <f aca="false">'Vstupní data'!O566</f>
        <v>0</v>
      </c>
      <c r="P566" s="66" t="n">
        <f aca="false">IF(O566&gt;0,VLOOKUP(CONCATENATE(VLOOKUP(I566,'Pril3-drev'!$H$5:$K$83,4,0),"-",'Vstupní data'!R566),K2!$C$15:$D$23,2,0),0)</f>
        <v>0</v>
      </c>
      <c r="Q566" s="66" t="n">
        <f aca="false">IF(O566&gt;0,VLOOKUP(I566,'Pril3-drev'!$H$5:$I$83,2,0),0)</f>
        <v>0</v>
      </c>
      <c r="R566" s="66" t="n">
        <f aca="false">IF(Q566&gt;0,VLOOKUP(Q566,'Pril6-okus'!$A$5:$B$17,2,0),0)</f>
        <v>0</v>
      </c>
      <c r="S566" s="66" t="n">
        <f aca="false">IF(O566&gt;0,VLOOKUP(I566,'Pril3-drev'!$H$5:$J$83,3,0),0)</f>
        <v>0</v>
      </c>
      <c r="T566" s="66" t="str">
        <f aca="false">IF(O566&gt;0,IF(L566="k",0.9*VLOOKUP(S566,'ha-pocty-vyhl'!$A$5:$B$20,2,0),IF(L566="po",0.8*VLOOKUP(S566,'ha-pocty-vyhl'!$A$5:$B$20,2,0),VLOOKUP(S566,'ha-pocty-vyhl'!$A$5:$B$20,2,0))),"")</f>
        <v/>
      </c>
      <c r="U566" s="66" t="n">
        <f aca="false">'Vstupní data'!P566</f>
        <v>0</v>
      </c>
      <c r="V566" s="66" t="n">
        <f aca="false">IF(O566&gt;0,1.3*T566*1000*Z566/10000,0)</f>
        <v>0</v>
      </c>
      <c r="W566" s="66" t="n">
        <f aca="false">IF(O566&gt;0,1.3*T566*1000*Z566/10000,0)</f>
        <v>0</v>
      </c>
      <c r="X566" s="66" t="n">
        <f aca="false">IF(O566&gt;0,IF(O566&gt;V566,V566,O566),0)</f>
        <v>0</v>
      </c>
      <c r="Y566" s="66" t="n">
        <f aca="false">IF(O566&gt;0,IF(IF(U566&gt;W566,W566,U566)&lt;X566,W566,IF(U566&gt;W566,W566,U566)),0)</f>
        <v>0</v>
      </c>
      <c r="Z566" s="66" t="n">
        <f aca="false">IF(O566&gt;0,IF(J566&gt;0,J566,K566*H566/100),0)</f>
        <v>0</v>
      </c>
      <c r="AA566" s="67" t="n">
        <f aca="false">IF(O566&gt;0,CEILING(R566*P566*X566/Y566*Z566,1),0)</f>
        <v>0</v>
      </c>
      <c r="AB566" s="68" t="n">
        <f aca="false">IF(O566&gt;0,AA566/O566,0)</f>
        <v>0</v>
      </c>
      <c r="AC566" s="66" t="n">
        <f aca="false">'Vstupní data'!W566</f>
        <v>0</v>
      </c>
      <c r="AI566" s="66" t="str">
        <f aca="false">IF(OR('Vstupní data'!T566&gt;0,'Vstupní data'!U566&gt;0),VLOOKUP(I566,'Pril3-drev'!$H$5:$J$83,3,0),"")</f>
        <v/>
      </c>
      <c r="AJ566" s="66" t="n">
        <f aca="false">IF('Vstupní data'!V566="prostokořenný",0,IF('Vstupní data'!V566="krytokořenný","k",IF('Vstupní data'!V566="poloodrostky nebo odrostky, prostokořenné i krytokořenné","po",0)))</f>
        <v>0</v>
      </c>
      <c r="AK566" s="66" t="n">
        <f aca="false">IF(OR('Vstupní data'!T566&gt;0,'Vstupní data'!U566&gt;0),IF(AJ566="k",0.9*VLOOKUP(AI566,'ha-pocty-vyhl'!$A$5:$B$20,2,0),IF(AJ566="po",0.8*VLOOKUP(AI566,'ha-pocty-vyhl'!$A$5:$B$20,2,0),VLOOKUP(AI566,'ha-pocty-vyhl'!$A$5:$B$20,2,0))),0)</f>
        <v>0</v>
      </c>
      <c r="AL566" s="66" t="n">
        <f aca="false">IF(OR('Vstupní data'!T566&gt;0,'Vstupní data'!U566&gt;0),'Vstupní data'!K566*'Vstupní data'!M566/100,0)</f>
        <v>0</v>
      </c>
      <c r="AM566" s="66" t="n">
        <f aca="false">IF(OR('Vstupní data'!T566&gt;0,'Vstupní data'!U566&gt;0),IF('Vstupní data'!T566&gt;0,'Vstupní data'!T566,ROUND(10*'Vstupní data'!U566/AK566,0)),0)</f>
        <v>0</v>
      </c>
      <c r="AN566" s="69" t="n">
        <f aca="false">IF('Vstupní data'!T566&gt;0,   IF('Vstupní data'!T566&lt;=AL566,'Vstupní data'!T566,AL566),   IF(AM566&lt;AL566,AM566,AL566))</f>
        <v>0</v>
      </c>
      <c r="AO566" s="69" t="n">
        <f aca="false">'Vstupní data'!X566</f>
        <v>0</v>
      </c>
      <c r="AP566" s="66" t="n">
        <f aca="false">IF(OR('Vstupní data'!T566&gt;0,'Vstupní data'!U566&gt;0),IF(I566&lt;&gt;0,VLOOKUP(I566,'Pril3-drev'!$H$5:$I$83,2,0),0),0)</f>
        <v>0</v>
      </c>
      <c r="AQ566" s="66" t="n">
        <f aca="false">'Vstupní data'!Y566</f>
        <v>0</v>
      </c>
      <c r="AR566" s="66" t="str">
        <f aca="false">IF(AC566&gt;5,   IF('Vstupní data'!Y566&gt;0,   VLOOKUP(VLOOKUP(CONCATENATE(VLOOKUP(I566,'Pril3-drev'!$H$4:$L$83,5,0),AC566),'Pril3-drev'!$Q$4:$R$2803,2,0),'AVB-BS'!$C$5:$S$29 ,LOOKUP(AQ566,'AVB-BS'!$D$3:$S$3,'AVB-BS'!$D$1:$S$1) ,0 )   ,   IF('Vstupní data'!Z566&gt;0,'Vstupní data'!Z566,0)) , "")</f>
        <v/>
      </c>
      <c r="AS566" s="70" t="str">
        <f aca="false">IF(AC566&gt;5,VLOOKUP(CONCATENATE(AP566,AR566),'Pril1-THLPa'!$H$6:$N$96,4,0),"")</f>
        <v/>
      </c>
      <c r="AT566" s="70" t="str">
        <f aca="false">IF(AC566&gt;5,VLOOKUP(CONCATENATE(AP566,AR566),'Pril1-THLPa'!$H$6:$N$96,5,0),"")</f>
        <v/>
      </c>
      <c r="AU566" s="70" t="str">
        <f aca="false">IF(AC566&gt;5,VLOOKUP(CONCATENATE(AP566,AR566),'Pril1-THLPa'!$H$6:$N$96,6,0),"")</f>
        <v/>
      </c>
      <c r="AV566" s="70" t="str">
        <f aca="false">IF(AC566&gt;5,VLOOKUP(CONCATENATE(AP566,AR566),'Pril1-THLPa'!$H$6:$N$96,7,0),"")</f>
        <v/>
      </c>
      <c r="AW566" s="70" t="str">
        <f aca="false">IF(AC566&gt;5,VLOOKUP(CONCATENATE(AP566,AR566),'Pril1-THLPa'!$H$6:$O$96,8,0),"")</f>
        <v/>
      </c>
      <c r="AX566" s="66" t="n">
        <f aca="false">IF(AC566&gt;0,IF(AND(AC566&gt;0,AC566&lt;=5),VLOOKUP(AP566,'Pril1-THLPa'!$A$6:$F$18,LOOKUP(AC566,'Pril1-THLPa'!$B$5:$F$5,'Pril1-THLPa'!$B$4:$F$4),0),AS566+AT566*(AC566-5)+AU566*POWER(AC566-5,2)+AV566*POWER(AC566-5,3)+AW566*POWER(AC566-5,4)),0)</f>
        <v>0</v>
      </c>
      <c r="AY566" s="71"/>
      <c r="AZ566" s="66" t="n">
        <f aca="false">'Vstupní data'!AA566</f>
        <v>0</v>
      </c>
      <c r="BA566" s="66" t="n">
        <f aca="false">IF(OR('Vstupní data'!T566&gt;0,'Vstupní data'!U566&gt;0),IF(AC566&lt;&gt;"",AX566*AO566/10*(100+AZ566)/100,0),0)</f>
        <v>0</v>
      </c>
      <c r="BB566" s="67" t="n">
        <f aca="false">IF(AC566&lt;&gt;"",ROUND(BA566*AN566,0),0)</f>
        <v>0</v>
      </c>
      <c r="BC566" s="68" t="str">
        <f aca="false">IF(AE566&gt;0,BB566/AE566,"")</f>
        <v/>
      </c>
      <c r="BD566" s="66" t="n">
        <f aca="false">'Vstupní data'!AE566</f>
        <v>0</v>
      </c>
      <c r="BF566" s="66" t="n">
        <f aca="false">'Vstupní data'!AC566</f>
        <v>0</v>
      </c>
      <c r="BH566" s="66" t="n">
        <f aca="false">'Vstupní data'!AD566</f>
        <v>0</v>
      </c>
      <c r="BI566" s="66" t="n">
        <f aca="false">'Vstupní data'!AF566</f>
        <v>0</v>
      </c>
      <c r="BJ566" s="69" t="n">
        <f aca="false">'Vstupní data'!AG566</f>
        <v>0</v>
      </c>
      <c r="BK566" s="69" t="n">
        <f aca="false">IF(BF566&lt;&gt;0,VLOOKUP(I566,'Pril3-drev'!$H$5:$I$83,2,0),0)</f>
        <v>0</v>
      </c>
      <c r="BL566" s="69" t="n">
        <f aca="false">IF(BF566&lt;&gt;0,VLOOKUP(BK566,'Pril3-drev'!$A$5:$C$17,3,0),0)</f>
        <v>0</v>
      </c>
      <c r="BM566" s="69" t="n">
        <f aca="false">'Vstupní data'!AH566</f>
        <v>0</v>
      </c>
      <c r="BN566" s="69" t="n">
        <f aca="false">IF('Vstupní data'!AH566&gt;0,   VLOOKUP(VLOOKUP(CONCATENATE(VLOOKUP(I566,'Pril3-drev'!$H$4:$L$83,5,0),BD566),'Pril3-drev'!$Q$4:$R$2803,2,0),'AVB-BS'!$C$5:$S$29 ,LOOKUP(BM566,'AVB-BS'!$D$3:$S$3,'AVB-BS'!$D$1:$S$1) ,0 )   ,   IF('Vstupní data'!AI566&gt;0,'Vstupní data'!AI566,0))</f>
        <v>0</v>
      </c>
      <c r="BO566" s="69" t="str">
        <f aca="false">IF(BX566&gt;5,VLOOKUP(CONCATENATE(BK566,BN566),'Pril1-THLPa'!$H$6:$N$96,4,0),"")</f>
        <v/>
      </c>
      <c r="BP566" s="69" t="str">
        <f aca="false">IF(BX566&gt;5,VLOOKUP(CONCATENATE(BK566,BN566),'Pril1-THLPa'!$H$6:$N$96,5,0),"")</f>
        <v/>
      </c>
      <c r="BQ566" s="69" t="str">
        <f aca="false">IF(BX566&gt;5,VLOOKUP(CONCATENATE(BK566,BN566),'Pril1-THLPa'!$H$6:$N$96,6,0),"")</f>
        <v/>
      </c>
      <c r="BR566" s="69" t="str">
        <f aca="false">IF(BX566&gt;5,VLOOKUP(CONCATENATE(BK566,BN566),'Pril1-THLPa'!$H$6:$N$96,7,0),"")</f>
        <v/>
      </c>
      <c r="BS566" s="69" t="str">
        <f aca="false">IF(BX566&gt;5,VLOOKUP(CONCATENATE(BK566,BN566),'Pril1-THLPa'!$H$6:$O$96,8,0),"")</f>
        <v/>
      </c>
      <c r="BT566" s="69" t="str">
        <f aca="false">IF(BF566&gt;0, IF(BK566="smrk",  VLOOKUP(VLOOKUP(BD566,'Pril9-K3'!$L$8:$M$207,2,0),'Pril9-K3'!$A$8:$J$16,LOOKUP(BN566,'Pril9-K3'!$A$7:$J$7,'Pril9-K3'!$A$5:$J$5),0), IF(AND(BK566&lt;&gt;"smrk",'Vstupní data'!AK566&lt;&gt;""),'Vstupní data'!AK566,   VLOOKUP(VLOOKUP(BD566,'Pril9-K3'!$L$8:$M$207,2,0),'Pril9-K3'!$A$8:$J$16,LOOKUP(BN566,'Pril9-K3'!$A$7:$J$7,'Pril9-K3'!$A$5:$J$5),0)   )),   "")</f>
        <v/>
      </c>
      <c r="BV566" s="69" t="n">
        <f aca="false">'Vstupní data'!AJ566</f>
        <v>0</v>
      </c>
      <c r="BW566" s="69" t="n">
        <f aca="false">IF(BF566&gt;0,IF(J566&gt;0,J566,K566*H566/100),0)</f>
        <v>0</v>
      </c>
      <c r="BX566" s="69" t="n">
        <f aca="false">IF(BF566&gt;0,IF(BJ566&gt;BL566,BL566,BJ566),0)</f>
        <v>0</v>
      </c>
      <c r="BY566" s="69" t="n">
        <f aca="false">IF(BD566=0,0,IF(AND(BX566&gt;0,BX566&lt;=5),  IF(AND(BX566&gt;0,BX566&lt;=5),VLOOKUP(BK566,'Pril1-THLPa'!$A$6:$F$18,IF(AND(BX566&gt;0,BX566&lt;=5),LOOKUP(BX566,'Pril1-THLPa'!$B$5:$F$5,'Pril1-THLPa'!$B$4:$F$4),""),0),""),  IF(BX566&gt;5,BO566+BP566*(BX566-5)+BQ566*POWER(BX566-5,2)+BR566*POWER(BX566-5,3)+BS566*POWER(BX566-5,4),"")))</f>
        <v>0</v>
      </c>
      <c r="BZ566" s="69" t="n">
        <f aca="false">IF(BY566&gt;0,BY566*BI566/10*BW566*(100+BV566)/100,0)</f>
        <v>0</v>
      </c>
      <c r="CA566" s="69" t="n">
        <f aca="false">IF(BD566&gt;0,BX566-IF(BD566&gt;BX566,BX566,BD566),0)</f>
        <v>0</v>
      </c>
      <c r="CB566" s="69" t="n">
        <f aca="false">POWER(1.01,CA566)</f>
        <v>1</v>
      </c>
      <c r="CC566" s="69" t="n">
        <f aca="false">IF(BF566&gt;0,IF(BF566&gt;BH566,1,BF566/BH566),0)</f>
        <v>0</v>
      </c>
      <c r="CD566" s="72" t="n">
        <f aca="false">IF(BD566=0,0,IF(BF566&gt;0,ROUND(IF(CB566&lt;&gt;0,BZ566*BT566*1/CB566*CC566,0),0),0))</f>
        <v>0</v>
      </c>
      <c r="CE566" s="73" t="str">
        <f aca="false">IF(BF566&gt;0,IF(BF566&gt;BH566,CD566/BF566,CD566/BH566),"")</f>
        <v/>
      </c>
      <c r="CF566" s="69" t="n">
        <f aca="false">'Vstupní data'!AM566</f>
        <v>0</v>
      </c>
      <c r="CG566" s="69" t="n">
        <f aca="false">'Vstupní data'!AN566</f>
        <v>0</v>
      </c>
      <c r="CH566" s="69" t="n">
        <f aca="false">'Vstupní data'!AO566</f>
        <v>0</v>
      </c>
      <c r="CI566" s="69" t="n">
        <f aca="false">'Vstupní data'!AP566</f>
        <v>0</v>
      </c>
      <c r="CJ566" s="72" t="n">
        <f aca="false">ROUND(CH566*CI566,0)</f>
        <v>0</v>
      </c>
      <c r="CK566" s="74" t="str">
        <f aca="false">IF(OR(AA566&gt;0,BB566&gt;0,CD566&gt;0,CJ566&gt;0),AA566+BB566+CD566+CJ566,"")</f>
        <v/>
      </c>
    </row>
    <row r="567" customFormat="false" ht="12.8" hidden="false" customHeight="false" outlineLevel="0" collapsed="false">
      <c r="A567" s="66" t="n">
        <f aca="false">'Vstupní data'!A567</f>
        <v>0</v>
      </c>
      <c r="F567" s="66" t="str">
        <f aca="false">CONCATENATE('Vstupní data'!F567,'Vstupní data'!G567,'Vstupní data'!H567,'Vstupní data'!I567)</f>
        <v/>
      </c>
      <c r="G567" s="66"/>
      <c r="H567" s="66" t="n">
        <f aca="false">'Vstupní data'!K567</f>
        <v>0</v>
      </c>
      <c r="I567" s="66" t="n">
        <f aca="false">'Vstupní data'!L567</f>
        <v>0</v>
      </c>
      <c r="J567" s="66" t="n">
        <f aca="false">'Vstupní data'!K567*'Vstupní data'!M567/100</f>
        <v>0</v>
      </c>
      <c r="L567" s="66" t="n">
        <f aca="false">IF('Vstupní data'!N567="prostokořenný",0,IF('Vstupní data'!N567="krytokořenný","k",IF('Vstupní data'!N567="poloodrostky nebo odrostky, prostokořenné i krytokořenné","po",0)))</f>
        <v>0</v>
      </c>
      <c r="N567" s="66"/>
      <c r="O567" s="66" t="n">
        <f aca="false">'Vstupní data'!O567</f>
        <v>0</v>
      </c>
      <c r="P567" s="66" t="n">
        <f aca="false">IF(O567&gt;0,VLOOKUP(CONCATENATE(VLOOKUP(I567,'Pril3-drev'!$H$5:$K$83,4,0),"-",'Vstupní data'!R567),K2!$C$15:$D$23,2,0),0)</f>
        <v>0</v>
      </c>
      <c r="Q567" s="66" t="n">
        <f aca="false">IF(O567&gt;0,VLOOKUP(I567,'Pril3-drev'!$H$5:$I$83,2,0),0)</f>
        <v>0</v>
      </c>
      <c r="R567" s="66" t="n">
        <f aca="false">IF(Q567&gt;0,VLOOKUP(Q567,'Pril6-okus'!$A$5:$B$17,2,0),0)</f>
        <v>0</v>
      </c>
      <c r="S567" s="66" t="n">
        <f aca="false">IF(O567&gt;0,VLOOKUP(I567,'Pril3-drev'!$H$5:$J$83,3,0),0)</f>
        <v>0</v>
      </c>
      <c r="T567" s="66" t="str">
        <f aca="false">IF(O567&gt;0,IF(L567="k",0.9*VLOOKUP(S567,'ha-pocty-vyhl'!$A$5:$B$20,2,0),IF(L567="po",0.8*VLOOKUP(S567,'ha-pocty-vyhl'!$A$5:$B$20,2,0),VLOOKUP(S567,'ha-pocty-vyhl'!$A$5:$B$20,2,0))),"")</f>
        <v/>
      </c>
      <c r="U567" s="66" t="n">
        <f aca="false">'Vstupní data'!P567</f>
        <v>0</v>
      </c>
      <c r="V567" s="66" t="n">
        <f aca="false">IF(O567&gt;0,1.3*T567*1000*Z567/10000,0)</f>
        <v>0</v>
      </c>
      <c r="W567" s="66" t="n">
        <f aca="false">IF(O567&gt;0,1.3*T567*1000*Z567/10000,0)</f>
        <v>0</v>
      </c>
      <c r="X567" s="66" t="n">
        <f aca="false">IF(O567&gt;0,IF(O567&gt;V567,V567,O567),0)</f>
        <v>0</v>
      </c>
      <c r="Y567" s="66" t="n">
        <f aca="false">IF(O567&gt;0,IF(IF(U567&gt;W567,W567,U567)&lt;X567,W567,IF(U567&gt;W567,W567,U567)),0)</f>
        <v>0</v>
      </c>
      <c r="Z567" s="66" t="n">
        <f aca="false">IF(O567&gt;0,IF(J567&gt;0,J567,K567*H567/100),0)</f>
        <v>0</v>
      </c>
      <c r="AA567" s="67" t="n">
        <f aca="false">IF(O567&gt;0,CEILING(R567*P567*X567/Y567*Z567,1),0)</f>
        <v>0</v>
      </c>
      <c r="AB567" s="68" t="n">
        <f aca="false">IF(O567&gt;0,AA567/O567,0)</f>
        <v>0</v>
      </c>
      <c r="AC567" s="66" t="n">
        <f aca="false">'Vstupní data'!W567</f>
        <v>0</v>
      </c>
      <c r="AI567" s="66" t="str">
        <f aca="false">IF(OR('Vstupní data'!T567&gt;0,'Vstupní data'!U567&gt;0),VLOOKUP(I567,'Pril3-drev'!$H$5:$J$83,3,0),"")</f>
        <v/>
      </c>
      <c r="AJ567" s="66" t="n">
        <f aca="false">IF('Vstupní data'!V567="prostokořenný",0,IF('Vstupní data'!V567="krytokořenný","k",IF('Vstupní data'!V567="poloodrostky nebo odrostky, prostokořenné i krytokořenné","po",0)))</f>
        <v>0</v>
      </c>
      <c r="AK567" s="66" t="n">
        <f aca="false">IF(OR('Vstupní data'!T567&gt;0,'Vstupní data'!U567&gt;0),IF(AJ567="k",0.9*VLOOKUP(AI567,'ha-pocty-vyhl'!$A$5:$B$20,2,0),IF(AJ567="po",0.8*VLOOKUP(AI567,'ha-pocty-vyhl'!$A$5:$B$20,2,0),VLOOKUP(AI567,'ha-pocty-vyhl'!$A$5:$B$20,2,0))),0)</f>
        <v>0</v>
      </c>
      <c r="AL567" s="66" t="n">
        <f aca="false">IF(OR('Vstupní data'!T567&gt;0,'Vstupní data'!U567&gt;0),'Vstupní data'!K567*'Vstupní data'!M567/100,0)</f>
        <v>0</v>
      </c>
      <c r="AM567" s="66" t="n">
        <f aca="false">IF(OR('Vstupní data'!T567&gt;0,'Vstupní data'!U567&gt;0),IF('Vstupní data'!T567&gt;0,'Vstupní data'!T567,ROUND(10*'Vstupní data'!U567/AK567,0)),0)</f>
        <v>0</v>
      </c>
      <c r="AN567" s="69" t="n">
        <f aca="false">IF('Vstupní data'!T567&gt;0,   IF('Vstupní data'!T567&lt;=AL567,'Vstupní data'!T567,AL567),   IF(AM567&lt;AL567,AM567,AL567))</f>
        <v>0</v>
      </c>
      <c r="AO567" s="69" t="n">
        <f aca="false">'Vstupní data'!X567</f>
        <v>0</v>
      </c>
      <c r="AP567" s="66" t="n">
        <f aca="false">IF(OR('Vstupní data'!T567&gt;0,'Vstupní data'!U567&gt;0),IF(I567&lt;&gt;0,VLOOKUP(I567,'Pril3-drev'!$H$5:$I$83,2,0),0),0)</f>
        <v>0</v>
      </c>
      <c r="AQ567" s="66" t="n">
        <f aca="false">'Vstupní data'!Y567</f>
        <v>0</v>
      </c>
      <c r="AR567" s="66" t="str">
        <f aca="false">IF(AC567&gt;5,   IF('Vstupní data'!Y567&gt;0,   VLOOKUP(VLOOKUP(CONCATENATE(VLOOKUP(I567,'Pril3-drev'!$H$4:$L$83,5,0),AC567),'Pril3-drev'!$Q$4:$R$2803,2,0),'AVB-BS'!$C$5:$S$29 ,LOOKUP(AQ567,'AVB-BS'!$D$3:$S$3,'AVB-BS'!$D$1:$S$1) ,0 )   ,   IF('Vstupní data'!Z567&gt;0,'Vstupní data'!Z567,0)) , "")</f>
        <v/>
      </c>
      <c r="AS567" s="70" t="str">
        <f aca="false">IF(AC567&gt;5,VLOOKUP(CONCATENATE(AP567,AR567),'Pril1-THLPa'!$H$6:$N$96,4,0),"")</f>
        <v/>
      </c>
      <c r="AT567" s="70" t="str">
        <f aca="false">IF(AC567&gt;5,VLOOKUP(CONCATENATE(AP567,AR567),'Pril1-THLPa'!$H$6:$N$96,5,0),"")</f>
        <v/>
      </c>
      <c r="AU567" s="70" t="str">
        <f aca="false">IF(AC567&gt;5,VLOOKUP(CONCATENATE(AP567,AR567),'Pril1-THLPa'!$H$6:$N$96,6,0),"")</f>
        <v/>
      </c>
      <c r="AV567" s="70" t="str">
        <f aca="false">IF(AC567&gt;5,VLOOKUP(CONCATENATE(AP567,AR567),'Pril1-THLPa'!$H$6:$N$96,7,0),"")</f>
        <v/>
      </c>
      <c r="AW567" s="70" t="str">
        <f aca="false">IF(AC567&gt;5,VLOOKUP(CONCATENATE(AP567,AR567),'Pril1-THLPa'!$H$6:$O$96,8,0),"")</f>
        <v/>
      </c>
      <c r="AX567" s="66" t="n">
        <f aca="false">IF(AC567&gt;0,IF(AND(AC567&gt;0,AC567&lt;=5),VLOOKUP(AP567,'Pril1-THLPa'!$A$6:$F$18,LOOKUP(AC567,'Pril1-THLPa'!$B$5:$F$5,'Pril1-THLPa'!$B$4:$F$4),0),AS567+AT567*(AC567-5)+AU567*POWER(AC567-5,2)+AV567*POWER(AC567-5,3)+AW567*POWER(AC567-5,4)),0)</f>
        <v>0</v>
      </c>
      <c r="AY567" s="71"/>
      <c r="AZ567" s="66" t="n">
        <f aca="false">'Vstupní data'!AA567</f>
        <v>0</v>
      </c>
      <c r="BA567" s="66" t="n">
        <f aca="false">IF(OR('Vstupní data'!T567&gt;0,'Vstupní data'!U567&gt;0),IF(AC567&lt;&gt;"",AX567*AO567/10*(100+AZ567)/100,0),0)</f>
        <v>0</v>
      </c>
      <c r="BB567" s="67" t="n">
        <f aca="false">IF(AC567&lt;&gt;"",ROUND(BA567*AN567,0),0)</f>
        <v>0</v>
      </c>
      <c r="BC567" s="68" t="str">
        <f aca="false">IF(AE567&gt;0,BB567/AE567,"")</f>
        <v/>
      </c>
      <c r="BD567" s="66" t="n">
        <f aca="false">'Vstupní data'!AE567</f>
        <v>0</v>
      </c>
      <c r="BF567" s="66" t="n">
        <f aca="false">'Vstupní data'!AC567</f>
        <v>0</v>
      </c>
      <c r="BH567" s="66" t="n">
        <f aca="false">'Vstupní data'!AD567</f>
        <v>0</v>
      </c>
      <c r="BI567" s="66" t="n">
        <f aca="false">'Vstupní data'!AF567</f>
        <v>0</v>
      </c>
      <c r="BJ567" s="69" t="n">
        <f aca="false">'Vstupní data'!AG567</f>
        <v>0</v>
      </c>
      <c r="BK567" s="69" t="n">
        <f aca="false">IF(BF567&lt;&gt;0,VLOOKUP(I567,'Pril3-drev'!$H$5:$I$83,2,0),0)</f>
        <v>0</v>
      </c>
      <c r="BL567" s="69" t="n">
        <f aca="false">IF(BF567&lt;&gt;0,VLOOKUP(BK567,'Pril3-drev'!$A$5:$C$17,3,0),0)</f>
        <v>0</v>
      </c>
      <c r="BM567" s="69" t="n">
        <f aca="false">'Vstupní data'!AH567</f>
        <v>0</v>
      </c>
      <c r="BN567" s="69" t="n">
        <f aca="false">IF('Vstupní data'!AH567&gt;0,   VLOOKUP(VLOOKUP(CONCATENATE(VLOOKUP(I567,'Pril3-drev'!$H$4:$L$83,5,0),BD567),'Pril3-drev'!$Q$4:$R$2803,2,0),'AVB-BS'!$C$5:$S$29 ,LOOKUP(BM567,'AVB-BS'!$D$3:$S$3,'AVB-BS'!$D$1:$S$1) ,0 )   ,   IF('Vstupní data'!AI567&gt;0,'Vstupní data'!AI567,0))</f>
        <v>0</v>
      </c>
      <c r="BO567" s="69" t="str">
        <f aca="false">IF(BX567&gt;5,VLOOKUP(CONCATENATE(BK567,BN567),'Pril1-THLPa'!$H$6:$N$96,4,0),"")</f>
        <v/>
      </c>
      <c r="BP567" s="69" t="str">
        <f aca="false">IF(BX567&gt;5,VLOOKUP(CONCATENATE(BK567,BN567),'Pril1-THLPa'!$H$6:$N$96,5,0),"")</f>
        <v/>
      </c>
      <c r="BQ567" s="69" t="str">
        <f aca="false">IF(BX567&gt;5,VLOOKUP(CONCATENATE(BK567,BN567),'Pril1-THLPa'!$H$6:$N$96,6,0),"")</f>
        <v/>
      </c>
      <c r="BR567" s="69" t="str">
        <f aca="false">IF(BX567&gt;5,VLOOKUP(CONCATENATE(BK567,BN567),'Pril1-THLPa'!$H$6:$N$96,7,0),"")</f>
        <v/>
      </c>
      <c r="BS567" s="69" t="str">
        <f aca="false">IF(BX567&gt;5,VLOOKUP(CONCATENATE(BK567,BN567),'Pril1-THLPa'!$H$6:$O$96,8,0),"")</f>
        <v/>
      </c>
      <c r="BT567" s="69" t="str">
        <f aca="false">IF(BF567&gt;0, IF(BK567="smrk",  VLOOKUP(VLOOKUP(BD567,'Pril9-K3'!$L$8:$M$207,2,0),'Pril9-K3'!$A$8:$J$16,LOOKUP(BN567,'Pril9-K3'!$A$7:$J$7,'Pril9-K3'!$A$5:$J$5),0), IF(AND(BK567&lt;&gt;"smrk",'Vstupní data'!AK567&lt;&gt;""),'Vstupní data'!AK567,   VLOOKUP(VLOOKUP(BD567,'Pril9-K3'!$L$8:$M$207,2,0),'Pril9-K3'!$A$8:$J$16,LOOKUP(BN567,'Pril9-K3'!$A$7:$J$7,'Pril9-K3'!$A$5:$J$5),0)   )),   "")</f>
        <v/>
      </c>
      <c r="BV567" s="69" t="n">
        <f aca="false">'Vstupní data'!AJ567</f>
        <v>0</v>
      </c>
      <c r="BW567" s="69" t="n">
        <f aca="false">IF(BF567&gt;0,IF(J567&gt;0,J567,K567*H567/100),0)</f>
        <v>0</v>
      </c>
      <c r="BX567" s="69" t="n">
        <f aca="false">IF(BF567&gt;0,IF(BJ567&gt;BL567,BL567,BJ567),0)</f>
        <v>0</v>
      </c>
      <c r="BY567" s="69" t="n">
        <f aca="false">IF(BD567=0,0,IF(AND(BX567&gt;0,BX567&lt;=5),  IF(AND(BX567&gt;0,BX567&lt;=5),VLOOKUP(BK567,'Pril1-THLPa'!$A$6:$F$18,IF(AND(BX567&gt;0,BX567&lt;=5),LOOKUP(BX567,'Pril1-THLPa'!$B$5:$F$5,'Pril1-THLPa'!$B$4:$F$4),""),0),""),  IF(BX567&gt;5,BO567+BP567*(BX567-5)+BQ567*POWER(BX567-5,2)+BR567*POWER(BX567-5,3)+BS567*POWER(BX567-5,4),"")))</f>
        <v>0</v>
      </c>
      <c r="BZ567" s="69" t="n">
        <f aca="false">IF(BY567&gt;0,BY567*BI567/10*BW567*(100+BV567)/100,0)</f>
        <v>0</v>
      </c>
      <c r="CA567" s="69" t="n">
        <f aca="false">IF(BD567&gt;0,BX567-IF(BD567&gt;BX567,BX567,BD567),0)</f>
        <v>0</v>
      </c>
      <c r="CB567" s="69" t="n">
        <f aca="false">POWER(1.01,CA567)</f>
        <v>1</v>
      </c>
      <c r="CC567" s="69" t="n">
        <f aca="false">IF(BF567&gt;0,IF(BF567&gt;BH567,1,BF567/BH567),0)</f>
        <v>0</v>
      </c>
      <c r="CD567" s="72" t="n">
        <f aca="false">IF(BD567=0,0,IF(BF567&gt;0,ROUND(IF(CB567&lt;&gt;0,BZ567*BT567*1/CB567*CC567,0),0),0))</f>
        <v>0</v>
      </c>
      <c r="CE567" s="73" t="str">
        <f aca="false">IF(BF567&gt;0,IF(BF567&gt;BH567,CD567/BF567,CD567/BH567),"")</f>
        <v/>
      </c>
      <c r="CF567" s="69" t="n">
        <f aca="false">'Vstupní data'!AM567</f>
        <v>0</v>
      </c>
      <c r="CG567" s="69" t="n">
        <f aca="false">'Vstupní data'!AN567</f>
        <v>0</v>
      </c>
      <c r="CH567" s="69" t="n">
        <f aca="false">'Vstupní data'!AO567</f>
        <v>0</v>
      </c>
      <c r="CI567" s="69" t="n">
        <f aca="false">'Vstupní data'!AP567</f>
        <v>0</v>
      </c>
      <c r="CJ567" s="72" t="n">
        <f aca="false">ROUND(CH567*CI567,0)</f>
        <v>0</v>
      </c>
      <c r="CK567" s="74" t="str">
        <f aca="false">IF(OR(AA567&gt;0,BB567&gt;0,CD567&gt;0,CJ567&gt;0),AA567+BB567+CD567+CJ567,"")</f>
        <v/>
      </c>
    </row>
    <row r="568" customFormat="false" ht="12.8" hidden="false" customHeight="false" outlineLevel="0" collapsed="false">
      <c r="A568" s="66" t="n">
        <f aca="false">'Vstupní data'!A568</f>
        <v>0</v>
      </c>
      <c r="F568" s="66" t="str">
        <f aca="false">CONCATENATE('Vstupní data'!F568,'Vstupní data'!G568,'Vstupní data'!H568,'Vstupní data'!I568)</f>
        <v/>
      </c>
      <c r="G568" s="66"/>
      <c r="H568" s="66" t="n">
        <f aca="false">'Vstupní data'!K568</f>
        <v>0</v>
      </c>
      <c r="I568" s="66" t="n">
        <f aca="false">'Vstupní data'!L568</f>
        <v>0</v>
      </c>
      <c r="J568" s="66" t="n">
        <f aca="false">'Vstupní data'!K568*'Vstupní data'!M568/100</f>
        <v>0</v>
      </c>
      <c r="L568" s="66" t="n">
        <f aca="false">IF('Vstupní data'!N568="prostokořenný",0,IF('Vstupní data'!N568="krytokořenný","k",IF('Vstupní data'!N568="poloodrostky nebo odrostky, prostokořenné i krytokořenné","po",0)))</f>
        <v>0</v>
      </c>
      <c r="N568" s="66"/>
      <c r="O568" s="66" t="n">
        <f aca="false">'Vstupní data'!O568</f>
        <v>0</v>
      </c>
      <c r="P568" s="66" t="n">
        <f aca="false">IF(O568&gt;0,VLOOKUP(CONCATENATE(VLOOKUP(I568,'Pril3-drev'!$H$5:$K$83,4,0),"-",'Vstupní data'!R568),K2!$C$15:$D$23,2,0),0)</f>
        <v>0</v>
      </c>
      <c r="Q568" s="66" t="n">
        <f aca="false">IF(O568&gt;0,VLOOKUP(I568,'Pril3-drev'!$H$5:$I$83,2,0),0)</f>
        <v>0</v>
      </c>
      <c r="R568" s="66" t="n">
        <f aca="false">IF(Q568&gt;0,VLOOKUP(Q568,'Pril6-okus'!$A$5:$B$17,2,0),0)</f>
        <v>0</v>
      </c>
      <c r="S568" s="66" t="n">
        <f aca="false">IF(O568&gt;0,VLOOKUP(I568,'Pril3-drev'!$H$5:$J$83,3,0),0)</f>
        <v>0</v>
      </c>
      <c r="T568" s="66" t="str">
        <f aca="false">IF(O568&gt;0,IF(L568="k",0.9*VLOOKUP(S568,'ha-pocty-vyhl'!$A$5:$B$20,2,0),IF(L568="po",0.8*VLOOKUP(S568,'ha-pocty-vyhl'!$A$5:$B$20,2,0),VLOOKUP(S568,'ha-pocty-vyhl'!$A$5:$B$20,2,0))),"")</f>
        <v/>
      </c>
      <c r="U568" s="66" t="n">
        <f aca="false">'Vstupní data'!P568</f>
        <v>0</v>
      </c>
      <c r="V568" s="66" t="n">
        <f aca="false">IF(O568&gt;0,1.3*T568*1000*Z568/10000,0)</f>
        <v>0</v>
      </c>
      <c r="W568" s="66" t="n">
        <f aca="false">IF(O568&gt;0,1.3*T568*1000*Z568/10000,0)</f>
        <v>0</v>
      </c>
      <c r="X568" s="66" t="n">
        <f aca="false">IF(O568&gt;0,IF(O568&gt;V568,V568,O568),0)</f>
        <v>0</v>
      </c>
      <c r="Y568" s="66" t="n">
        <f aca="false">IF(O568&gt;0,IF(IF(U568&gt;W568,W568,U568)&lt;X568,W568,IF(U568&gt;W568,W568,U568)),0)</f>
        <v>0</v>
      </c>
      <c r="Z568" s="66" t="n">
        <f aca="false">IF(O568&gt;0,IF(J568&gt;0,J568,K568*H568/100),0)</f>
        <v>0</v>
      </c>
      <c r="AA568" s="67" t="n">
        <f aca="false">IF(O568&gt;0,CEILING(R568*P568*X568/Y568*Z568,1),0)</f>
        <v>0</v>
      </c>
      <c r="AB568" s="68" t="n">
        <f aca="false">IF(O568&gt;0,AA568/O568,0)</f>
        <v>0</v>
      </c>
      <c r="AC568" s="66" t="n">
        <f aca="false">'Vstupní data'!W568</f>
        <v>0</v>
      </c>
      <c r="AI568" s="66" t="str">
        <f aca="false">IF(OR('Vstupní data'!T568&gt;0,'Vstupní data'!U568&gt;0),VLOOKUP(I568,'Pril3-drev'!$H$5:$J$83,3,0),"")</f>
        <v/>
      </c>
      <c r="AJ568" s="66" t="n">
        <f aca="false">IF('Vstupní data'!V568="prostokořenný",0,IF('Vstupní data'!V568="krytokořenný","k",IF('Vstupní data'!V568="poloodrostky nebo odrostky, prostokořenné i krytokořenné","po",0)))</f>
        <v>0</v>
      </c>
      <c r="AK568" s="66" t="n">
        <f aca="false">IF(OR('Vstupní data'!T568&gt;0,'Vstupní data'!U568&gt;0),IF(AJ568="k",0.9*VLOOKUP(AI568,'ha-pocty-vyhl'!$A$5:$B$20,2,0),IF(AJ568="po",0.8*VLOOKUP(AI568,'ha-pocty-vyhl'!$A$5:$B$20,2,0),VLOOKUP(AI568,'ha-pocty-vyhl'!$A$5:$B$20,2,0))),0)</f>
        <v>0</v>
      </c>
      <c r="AL568" s="66" t="n">
        <f aca="false">IF(OR('Vstupní data'!T568&gt;0,'Vstupní data'!U568&gt;0),'Vstupní data'!K568*'Vstupní data'!M568/100,0)</f>
        <v>0</v>
      </c>
      <c r="AM568" s="66" t="n">
        <f aca="false">IF(OR('Vstupní data'!T568&gt;0,'Vstupní data'!U568&gt;0),IF('Vstupní data'!T568&gt;0,'Vstupní data'!T568,ROUND(10*'Vstupní data'!U568/AK568,0)),0)</f>
        <v>0</v>
      </c>
      <c r="AN568" s="69" t="n">
        <f aca="false">IF('Vstupní data'!T568&gt;0,   IF('Vstupní data'!T568&lt;=AL568,'Vstupní data'!T568,AL568),   IF(AM568&lt;AL568,AM568,AL568))</f>
        <v>0</v>
      </c>
      <c r="AO568" s="69" t="n">
        <f aca="false">'Vstupní data'!X568</f>
        <v>0</v>
      </c>
      <c r="AP568" s="66" t="n">
        <f aca="false">IF(OR('Vstupní data'!T568&gt;0,'Vstupní data'!U568&gt;0),IF(I568&lt;&gt;0,VLOOKUP(I568,'Pril3-drev'!$H$5:$I$83,2,0),0),0)</f>
        <v>0</v>
      </c>
      <c r="AQ568" s="66" t="n">
        <f aca="false">'Vstupní data'!Y568</f>
        <v>0</v>
      </c>
      <c r="AR568" s="66" t="str">
        <f aca="false">IF(AC568&gt;5,   IF('Vstupní data'!Y568&gt;0,   VLOOKUP(VLOOKUP(CONCATENATE(VLOOKUP(I568,'Pril3-drev'!$H$4:$L$83,5,0),AC568),'Pril3-drev'!$Q$4:$R$2803,2,0),'AVB-BS'!$C$5:$S$29 ,LOOKUP(AQ568,'AVB-BS'!$D$3:$S$3,'AVB-BS'!$D$1:$S$1) ,0 )   ,   IF('Vstupní data'!Z568&gt;0,'Vstupní data'!Z568,0)) , "")</f>
        <v/>
      </c>
      <c r="AS568" s="70" t="str">
        <f aca="false">IF(AC568&gt;5,VLOOKUP(CONCATENATE(AP568,AR568),'Pril1-THLPa'!$H$6:$N$96,4,0),"")</f>
        <v/>
      </c>
      <c r="AT568" s="70" t="str">
        <f aca="false">IF(AC568&gt;5,VLOOKUP(CONCATENATE(AP568,AR568),'Pril1-THLPa'!$H$6:$N$96,5,0),"")</f>
        <v/>
      </c>
      <c r="AU568" s="70" t="str">
        <f aca="false">IF(AC568&gt;5,VLOOKUP(CONCATENATE(AP568,AR568),'Pril1-THLPa'!$H$6:$N$96,6,0),"")</f>
        <v/>
      </c>
      <c r="AV568" s="70" t="str">
        <f aca="false">IF(AC568&gt;5,VLOOKUP(CONCATENATE(AP568,AR568),'Pril1-THLPa'!$H$6:$N$96,7,0),"")</f>
        <v/>
      </c>
      <c r="AW568" s="70" t="str">
        <f aca="false">IF(AC568&gt;5,VLOOKUP(CONCATENATE(AP568,AR568),'Pril1-THLPa'!$H$6:$O$96,8,0),"")</f>
        <v/>
      </c>
      <c r="AX568" s="66" t="n">
        <f aca="false">IF(AC568&gt;0,IF(AND(AC568&gt;0,AC568&lt;=5),VLOOKUP(AP568,'Pril1-THLPa'!$A$6:$F$18,LOOKUP(AC568,'Pril1-THLPa'!$B$5:$F$5,'Pril1-THLPa'!$B$4:$F$4),0),AS568+AT568*(AC568-5)+AU568*POWER(AC568-5,2)+AV568*POWER(AC568-5,3)+AW568*POWER(AC568-5,4)),0)</f>
        <v>0</v>
      </c>
      <c r="AY568" s="71"/>
      <c r="AZ568" s="66" t="n">
        <f aca="false">'Vstupní data'!AA568</f>
        <v>0</v>
      </c>
      <c r="BA568" s="66" t="n">
        <f aca="false">IF(OR('Vstupní data'!T568&gt;0,'Vstupní data'!U568&gt;0),IF(AC568&lt;&gt;"",AX568*AO568/10*(100+AZ568)/100,0),0)</f>
        <v>0</v>
      </c>
      <c r="BB568" s="67" t="n">
        <f aca="false">IF(AC568&lt;&gt;"",ROUND(BA568*AN568,0),0)</f>
        <v>0</v>
      </c>
      <c r="BC568" s="68" t="str">
        <f aca="false">IF(AE568&gt;0,BB568/AE568,"")</f>
        <v/>
      </c>
      <c r="BD568" s="66" t="n">
        <f aca="false">'Vstupní data'!AE568</f>
        <v>0</v>
      </c>
      <c r="BF568" s="66" t="n">
        <f aca="false">'Vstupní data'!AC568</f>
        <v>0</v>
      </c>
      <c r="BH568" s="66" t="n">
        <f aca="false">'Vstupní data'!AD568</f>
        <v>0</v>
      </c>
      <c r="BI568" s="66" t="n">
        <f aca="false">'Vstupní data'!AF568</f>
        <v>0</v>
      </c>
      <c r="BJ568" s="69" t="n">
        <f aca="false">'Vstupní data'!AG568</f>
        <v>0</v>
      </c>
      <c r="BK568" s="69" t="n">
        <f aca="false">IF(BF568&lt;&gt;0,VLOOKUP(I568,'Pril3-drev'!$H$5:$I$83,2,0),0)</f>
        <v>0</v>
      </c>
      <c r="BL568" s="69" t="n">
        <f aca="false">IF(BF568&lt;&gt;0,VLOOKUP(BK568,'Pril3-drev'!$A$5:$C$17,3,0),0)</f>
        <v>0</v>
      </c>
      <c r="BM568" s="69" t="n">
        <f aca="false">'Vstupní data'!AH568</f>
        <v>0</v>
      </c>
      <c r="BN568" s="69" t="n">
        <f aca="false">IF('Vstupní data'!AH568&gt;0,   VLOOKUP(VLOOKUP(CONCATENATE(VLOOKUP(I568,'Pril3-drev'!$H$4:$L$83,5,0),BD568),'Pril3-drev'!$Q$4:$R$2803,2,0),'AVB-BS'!$C$5:$S$29 ,LOOKUP(BM568,'AVB-BS'!$D$3:$S$3,'AVB-BS'!$D$1:$S$1) ,0 )   ,   IF('Vstupní data'!AI568&gt;0,'Vstupní data'!AI568,0))</f>
        <v>0</v>
      </c>
      <c r="BO568" s="69" t="str">
        <f aca="false">IF(BX568&gt;5,VLOOKUP(CONCATENATE(BK568,BN568),'Pril1-THLPa'!$H$6:$N$96,4,0),"")</f>
        <v/>
      </c>
      <c r="BP568" s="69" t="str">
        <f aca="false">IF(BX568&gt;5,VLOOKUP(CONCATENATE(BK568,BN568),'Pril1-THLPa'!$H$6:$N$96,5,0),"")</f>
        <v/>
      </c>
      <c r="BQ568" s="69" t="str">
        <f aca="false">IF(BX568&gt;5,VLOOKUP(CONCATENATE(BK568,BN568),'Pril1-THLPa'!$H$6:$N$96,6,0),"")</f>
        <v/>
      </c>
      <c r="BR568" s="69" t="str">
        <f aca="false">IF(BX568&gt;5,VLOOKUP(CONCATENATE(BK568,BN568),'Pril1-THLPa'!$H$6:$N$96,7,0),"")</f>
        <v/>
      </c>
      <c r="BS568" s="69" t="str">
        <f aca="false">IF(BX568&gt;5,VLOOKUP(CONCATENATE(BK568,BN568),'Pril1-THLPa'!$H$6:$O$96,8,0),"")</f>
        <v/>
      </c>
      <c r="BT568" s="69" t="str">
        <f aca="false">IF(BF568&gt;0, IF(BK568="smrk",  VLOOKUP(VLOOKUP(BD568,'Pril9-K3'!$L$8:$M$207,2,0),'Pril9-K3'!$A$8:$J$16,LOOKUP(BN568,'Pril9-K3'!$A$7:$J$7,'Pril9-K3'!$A$5:$J$5),0), IF(AND(BK568&lt;&gt;"smrk",'Vstupní data'!AK568&lt;&gt;""),'Vstupní data'!AK568,   VLOOKUP(VLOOKUP(BD568,'Pril9-K3'!$L$8:$M$207,2,0),'Pril9-K3'!$A$8:$J$16,LOOKUP(BN568,'Pril9-K3'!$A$7:$J$7,'Pril9-K3'!$A$5:$J$5),0)   )),   "")</f>
        <v/>
      </c>
      <c r="BV568" s="69" t="n">
        <f aca="false">'Vstupní data'!AJ568</f>
        <v>0</v>
      </c>
      <c r="BW568" s="69" t="n">
        <f aca="false">IF(BF568&gt;0,IF(J568&gt;0,J568,K568*H568/100),0)</f>
        <v>0</v>
      </c>
      <c r="BX568" s="69" t="n">
        <f aca="false">IF(BF568&gt;0,IF(BJ568&gt;BL568,BL568,BJ568),0)</f>
        <v>0</v>
      </c>
      <c r="BY568" s="69" t="n">
        <f aca="false">IF(BD568=0,0,IF(AND(BX568&gt;0,BX568&lt;=5),  IF(AND(BX568&gt;0,BX568&lt;=5),VLOOKUP(BK568,'Pril1-THLPa'!$A$6:$F$18,IF(AND(BX568&gt;0,BX568&lt;=5),LOOKUP(BX568,'Pril1-THLPa'!$B$5:$F$5,'Pril1-THLPa'!$B$4:$F$4),""),0),""),  IF(BX568&gt;5,BO568+BP568*(BX568-5)+BQ568*POWER(BX568-5,2)+BR568*POWER(BX568-5,3)+BS568*POWER(BX568-5,4),"")))</f>
        <v>0</v>
      </c>
      <c r="BZ568" s="69" t="n">
        <f aca="false">IF(BY568&gt;0,BY568*BI568/10*BW568*(100+BV568)/100,0)</f>
        <v>0</v>
      </c>
      <c r="CA568" s="69" t="n">
        <f aca="false">IF(BD568&gt;0,BX568-IF(BD568&gt;BX568,BX568,BD568),0)</f>
        <v>0</v>
      </c>
      <c r="CB568" s="69" t="n">
        <f aca="false">POWER(1.01,CA568)</f>
        <v>1</v>
      </c>
      <c r="CC568" s="69" t="n">
        <f aca="false">IF(BF568&gt;0,IF(BF568&gt;BH568,1,BF568/BH568),0)</f>
        <v>0</v>
      </c>
      <c r="CD568" s="72" t="n">
        <f aca="false">IF(BD568=0,0,IF(BF568&gt;0,ROUND(IF(CB568&lt;&gt;0,BZ568*BT568*1/CB568*CC568,0),0),0))</f>
        <v>0</v>
      </c>
      <c r="CE568" s="73" t="str">
        <f aca="false">IF(BF568&gt;0,IF(BF568&gt;BH568,CD568/BF568,CD568/BH568),"")</f>
        <v/>
      </c>
      <c r="CF568" s="69" t="n">
        <f aca="false">'Vstupní data'!AM568</f>
        <v>0</v>
      </c>
      <c r="CG568" s="69" t="n">
        <f aca="false">'Vstupní data'!AN568</f>
        <v>0</v>
      </c>
      <c r="CH568" s="69" t="n">
        <f aca="false">'Vstupní data'!AO568</f>
        <v>0</v>
      </c>
      <c r="CI568" s="69" t="n">
        <f aca="false">'Vstupní data'!AP568</f>
        <v>0</v>
      </c>
      <c r="CJ568" s="72" t="n">
        <f aca="false">ROUND(CH568*CI568,0)</f>
        <v>0</v>
      </c>
      <c r="CK568" s="74" t="str">
        <f aca="false">IF(OR(AA568&gt;0,BB568&gt;0,CD568&gt;0,CJ568&gt;0),AA568+BB568+CD568+CJ568,"")</f>
        <v/>
      </c>
    </row>
    <row r="569" customFormat="false" ht="12.8" hidden="false" customHeight="false" outlineLevel="0" collapsed="false">
      <c r="A569" s="66" t="n">
        <f aca="false">'Vstupní data'!A569</f>
        <v>0</v>
      </c>
      <c r="F569" s="66" t="str">
        <f aca="false">CONCATENATE('Vstupní data'!F569,'Vstupní data'!G569,'Vstupní data'!H569,'Vstupní data'!I569)</f>
        <v/>
      </c>
      <c r="G569" s="66"/>
      <c r="H569" s="66" t="n">
        <f aca="false">'Vstupní data'!K569</f>
        <v>0</v>
      </c>
      <c r="I569" s="66" t="n">
        <f aca="false">'Vstupní data'!L569</f>
        <v>0</v>
      </c>
      <c r="J569" s="66" t="n">
        <f aca="false">'Vstupní data'!K569*'Vstupní data'!M569/100</f>
        <v>0</v>
      </c>
      <c r="L569" s="66" t="n">
        <f aca="false">IF('Vstupní data'!N569="prostokořenný",0,IF('Vstupní data'!N569="krytokořenný","k",IF('Vstupní data'!N569="poloodrostky nebo odrostky, prostokořenné i krytokořenné","po",0)))</f>
        <v>0</v>
      </c>
      <c r="N569" s="66"/>
      <c r="O569" s="66" t="n">
        <f aca="false">'Vstupní data'!O569</f>
        <v>0</v>
      </c>
      <c r="P569" s="66" t="n">
        <f aca="false">IF(O569&gt;0,VLOOKUP(CONCATENATE(VLOOKUP(I569,'Pril3-drev'!$H$5:$K$83,4,0),"-",'Vstupní data'!R569),K2!$C$15:$D$23,2,0),0)</f>
        <v>0</v>
      </c>
      <c r="Q569" s="66" t="n">
        <f aca="false">IF(O569&gt;0,VLOOKUP(I569,'Pril3-drev'!$H$5:$I$83,2,0),0)</f>
        <v>0</v>
      </c>
      <c r="R569" s="66" t="n">
        <f aca="false">IF(Q569&gt;0,VLOOKUP(Q569,'Pril6-okus'!$A$5:$B$17,2,0),0)</f>
        <v>0</v>
      </c>
      <c r="S569" s="66" t="n">
        <f aca="false">IF(O569&gt;0,VLOOKUP(I569,'Pril3-drev'!$H$5:$J$83,3,0),0)</f>
        <v>0</v>
      </c>
      <c r="T569" s="66" t="str">
        <f aca="false">IF(O569&gt;0,IF(L569="k",0.9*VLOOKUP(S569,'ha-pocty-vyhl'!$A$5:$B$20,2,0),IF(L569="po",0.8*VLOOKUP(S569,'ha-pocty-vyhl'!$A$5:$B$20,2,0),VLOOKUP(S569,'ha-pocty-vyhl'!$A$5:$B$20,2,0))),"")</f>
        <v/>
      </c>
      <c r="U569" s="66" t="n">
        <f aca="false">'Vstupní data'!P569</f>
        <v>0</v>
      </c>
      <c r="V569" s="66" t="n">
        <f aca="false">IF(O569&gt;0,1.3*T569*1000*Z569/10000,0)</f>
        <v>0</v>
      </c>
      <c r="W569" s="66" t="n">
        <f aca="false">IF(O569&gt;0,1.3*T569*1000*Z569/10000,0)</f>
        <v>0</v>
      </c>
      <c r="X569" s="66" t="n">
        <f aca="false">IF(O569&gt;0,IF(O569&gt;V569,V569,O569),0)</f>
        <v>0</v>
      </c>
      <c r="Y569" s="66" t="n">
        <f aca="false">IF(O569&gt;0,IF(IF(U569&gt;W569,W569,U569)&lt;X569,W569,IF(U569&gt;W569,W569,U569)),0)</f>
        <v>0</v>
      </c>
      <c r="Z569" s="66" t="n">
        <f aca="false">IF(O569&gt;0,IF(J569&gt;0,J569,K569*H569/100),0)</f>
        <v>0</v>
      </c>
      <c r="AA569" s="67" t="n">
        <f aca="false">IF(O569&gt;0,CEILING(R569*P569*X569/Y569*Z569,1),0)</f>
        <v>0</v>
      </c>
      <c r="AB569" s="68" t="n">
        <f aca="false">IF(O569&gt;0,AA569/O569,0)</f>
        <v>0</v>
      </c>
      <c r="AC569" s="66" t="n">
        <f aca="false">'Vstupní data'!W569</f>
        <v>0</v>
      </c>
      <c r="AI569" s="66" t="str">
        <f aca="false">IF(OR('Vstupní data'!T569&gt;0,'Vstupní data'!U569&gt;0),VLOOKUP(I569,'Pril3-drev'!$H$5:$J$83,3,0),"")</f>
        <v/>
      </c>
      <c r="AJ569" s="66" t="n">
        <f aca="false">IF('Vstupní data'!V569="prostokořenný",0,IF('Vstupní data'!V569="krytokořenný","k",IF('Vstupní data'!V569="poloodrostky nebo odrostky, prostokořenné i krytokořenné","po",0)))</f>
        <v>0</v>
      </c>
      <c r="AK569" s="66" t="n">
        <f aca="false">IF(OR('Vstupní data'!T569&gt;0,'Vstupní data'!U569&gt;0),IF(AJ569="k",0.9*VLOOKUP(AI569,'ha-pocty-vyhl'!$A$5:$B$20,2,0),IF(AJ569="po",0.8*VLOOKUP(AI569,'ha-pocty-vyhl'!$A$5:$B$20,2,0),VLOOKUP(AI569,'ha-pocty-vyhl'!$A$5:$B$20,2,0))),0)</f>
        <v>0</v>
      </c>
      <c r="AL569" s="66" t="n">
        <f aca="false">IF(OR('Vstupní data'!T569&gt;0,'Vstupní data'!U569&gt;0),'Vstupní data'!K569*'Vstupní data'!M569/100,0)</f>
        <v>0</v>
      </c>
      <c r="AM569" s="66" t="n">
        <f aca="false">IF(OR('Vstupní data'!T569&gt;0,'Vstupní data'!U569&gt;0),IF('Vstupní data'!T569&gt;0,'Vstupní data'!T569,ROUND(10*'Vstupní data'!U569/AK569,0)),0)</f>
        <v>0</v>
      </c>
      <c r="AN569" s="69" t="n">
        <f aca="false">IF('Vstupní data'!T569&gt;0,   IF('Vstupní data'!T569&lt;=AL569,'Vstupní data'!T569,AL569),   IF(AM569&lt;AL569,AM569,AL569))</f>
        <v>0</v>
      </c>
      <c r="AO569" s="69" t="n">
        <f aca="false">'Vstupní data'!X569</f>
        <v>0</v>
      </c>
      <c r="AP569" s="66" t="n">
        <f aca="false">IF(OR('Vstupní data'!T569&gt;0,'Vstupní data'!U569&gt;0),IF(I569&lt;&gt;0,VLOOKUP(I569,'Pril3-drev'!$H$5:$I$83,2,0),0),0)</f>
        <v>0</v>
      </c>
      <c r="AQ569" s="66" t="n">
        <f aca="false">'Vstupní data'!Y569</f>
        <v>0</v>
      </c>
      <c r="AR569" s="66" t="str">
        <f aca="false">IF(AC569&gt;5,   IF('Vstupní data'!Y569&gt;0,   VLOOKUP(VLOOKUP(CONCATENATE(VLOOKUP(I569,'Pril3-drev'!$H$4:$L$83,5,0),AC569),'Pril3-drev'!$Q$4:$R$2803,2,0),'AVB-BS'!$C$5:$S$29 ,LOOKUP(AQ569,'AVB-BS'!$D$3:$S$3,'AVB-BS'!$D$1:$S$1) ,0 )   ,   IF('Vstupní data'!Z569&gt;0,'Vstupní data'!Z569,0)) , "")</f>
        <v/>
      </c>
      <c r="AS569" s="70" t="str">
        <f aca="false">IF(AC569&gt;5,VLOOKUP(CONCATENATE(AP569,AR569),'Pril1-THLPa'!$H$6:$N$96,4,0),"")</f>
        <v/>
      </c>
      <c r="AT569" s="70" t="str">
        <f aca="false">IF(AC569&gt;5,VLOOKUP(CONCATENATE(AP569,AR569),'Pril1-THLPa'!$H$6:$N$96,5,0),"")</f>
        <v/>
      </c>
      <c r="AU569" s="70" t="str">
        <f aca="false">IF(AC569&gt;5,VLOOKUP(CONCATENATE(AP569,AR569),'Pril1-THLPa'!$H$6:$N$96,6,0),"")</f>
        <v/>
      </c>
      <c r="AV569" s="70" t="str">
        <f aca="false">IF(AC569&gt;5,VLOOKUP(CONCATENATE(AP569,AR569),'Pril1-THLPa'!$H$6:$N$96,7,0),"")</f>
        <v/>
      </c>
      <c r="AW569" s="70" t="str">
        <f aca="false">IF(AC569&gt;5,VLOOKUP(CONCATENATE(AP569,AR569),'Pril1-THLPa'!$H$6:$O$96,8,0),"")</f>
        <v/>
      </c>
      <c r="AX569" s="66" t="n">
        <f aca="false">IF(AC569&gt;0,IF(AND(AC569&gt;0,AC569&lt;=5),VLOOKUP(AP569,'Pril1-THLPa'!$A$6:$F$18,LOOKUP(AC569,'Pril1-THLPa'!$B$5:$F$5,'Pril1-THLPa'!$B$4:$F$4),0),AS569+AT569*(AC569-5)+AU569*POWER(AC569-5,2)+AV569*POWER(AC569-5,3)+AW569*POWER(AC569-5,4)),0)</f>
        <v>0</v>
      </c>
      <c r="AY569" s="71"/>
      <c r="AZ569" s="66" t="n">
        <f aca="false">'Vstupní data'!AA569</f>
        <v>0</v>
      </c>
      <c r="BA569" s="66" t="n">
        <f aca="false">IF(OR('Vstupní data'!T569&gt;0,'Vstupní data'!U569&gt;0),IF(AC569&lt;&gt;"",AX569*AO569/10*(100+AZ569)/100,0),0)</f>
        <v>0</v>
      </c>
      <c r="BB569" s="67" t="n">
        <f aca="false">IF(AC569&lt;&gt;"",ROUND(BA569*AN569,0),0)</f>
        <v>0</v>
      </c>
      <c r="BC569" s="68" t="str">
        <f aca="false">IF(AE569&gt;0,BB569/AE569,"")</f>
        <v/>
      </c>
      <c r="BD569" s="66" t="n">
        <f aca="false">'Vstupní data'!AE569</f>
        <v>0</v>
      </c>
      <c r="BF569" s="66" t="n">
        <f aca="false">'Vstupní data'!AC569</f>
        <v>0</v>
      </c>
      <c r="BH569" s="66" t="n">
        <f aca="false">'Vstupní data'!AD569</f>
        <v>0</v>
      </c>
      <c r="BI569" s="66" t="n">
        <f aca="false">'Vstupní data'!AF569</f>
        <v>0</v>
      </c>
      <c r="BJ569" s="69" t="n">
        <f aca="false">'Vstupní data'!AG569</f>
        <v>0</v>
      </c>
      <c r="BK569" s="69" t="n">
        <f aca="false">IF(BF569&lt;&gt;0,VLOOKUP(I569,'Pril3-drev'!$H$5:$I$83,2,0),0)</f>
        <v>0</v>
      </c>
      <c r="BL569" s="69" t="n">
        <f aca="false">IF(BF569&lt;&gt;0,VLOOKUP(BK569,'Pril3-drev'!$A$5:$C$17,3,0),0)</f>
        <v>0</v>
      </c>
      <c r="BM569" s="69" t="n">
        <f aca="false">'Vstupní data'!AH569</f>
        <v>0</v>
      </c>
      <c r="BN569" s="69" t="n">
        <f aca="false">IF('Vstupní data'!AH569&gt;0,   VLOOKUP(VLOOKUP(CONCATENATE(VLOOKUP(I569,'Pril3-drev'!$H$4:$L$83,5,0),BD569),'Pril3-drev'!$Q$4:$R$2803,2,0),'AVB-BS'!$C$5:$S$29 ,LOOKUP(BM569,'AVB-BS'!$D$3:$S$3,'AVB-BS'!$D$1:$S$1) ,0 )   ,   IF('Vstupní data'!AI569&gt;0,'Vstupní data'!AI569,0))</f>
        <v>0</v>
      </c>
      <c r="BO569" s="69" t="str">
        <f aca="false">IF(BX569&gt;5,VLOOKUP(CONCATENATE(BK569,BN569),'Pril1-THLPa'!$H$6:$N$96,4,0),"")</f>
        <v/>
      </c>
      <c r="BP569" s="69" t="str">
        <f aca="false">IF(BX569&gt;5,VLOOKUP(CONCATENATE(BK569,BN569),'Pril1-THLPa'!$H$6:$N$96,5,0),"")</f>
        <v/>
      </c>
      <c r="BQ569" s="69" t="str">
        <f aca="false">IF(BX569&gt;5,VLOOKUP(CONCATENATE(BK569,BN569),'Pril1-THLPa'!$H$6:$N$96,6,0),"")</f>
        <v/>
      </c>
      <c r="BR569" s="69" t="str">
        <f aca="false">IF(BX569&gt;5,VLOOKUP(CONCATENATE(BK569,BN569),'Pril1-THLPa'!$H$6:$N$96,7,0),"")</f>
        <v/>
      </c>
      <c r="BS569" s="69" t="str">
        <f aca="false">IF(BX569&gt;5,VLOOKUP(CONCATENATE(BK569,BN569),'Pril1-THLPa'!$H$6:$O$96,8,0),"")</f>
        <v/>
      </c>
      <c r="BT569" s="69" t="str">
        <f aca="false">IF(BF569&gt;0, IF(BK569="smrk",  VLOOKUP(VLOOKUP(BD569,'Pril9-K3'!$L$8:$M$207,2,0),'Pril9-K3'!$A$8:$J$16,LOOKUP(BN569,'Pril9-K3'!$A$7:$J$7,'Pril9-K3'!$A$5:$J$5),0), IF(AND(BK569&lt;&gt;"smrk",'Vstupní data'!AK569&lt;&gt;""),'Vstupní data'!AK569,   VLOOKUP(VLOOKUP(BD569,'Pril9-K3'!$L$8:$M$207,2,0),'Pril9-K3'!$A$8:$J$16,LOOKUP(BN569,'Pril9-K3'!$A$7:$J$7,'Pril9-K3'!$A$5:$J$5),0)   )),   "")</f>
        <v/>
      </c>
      <c r="BV569" s="69" t="n">
        <f aca="false">'Vstupní data'!AJ569</f>
        <v>0</v>
      </c>
      <c r="BW569" s="69" t="n">
        <f aca="false">IF(BF569&gt;0,IF(J569&gt;0,J569,K569*H569/100),0)</f>
        <v>0</v>
      </c>
      <c r="BX569" s="69" t="n">
        <f aca="false">IF(BF569&gt;0,IF(BJ569&gt;BL569,BL569,BJ569),0)</f>
        <v>0</v>
      </c>
      <c r="BY569" s="69" t="n">
        <f aca="false">IF(BD569=0,0,IF(AND(BX569&gt;0,BX569&lt;=5),  IF(AND(BX569&gt;0,BX569&lt;=5),VLOOKUP(BK569,'Pril1-THLPa'!$A$6:$F$18,IF(AND(BX569&gt;0,BX569&lt;=5),LOOKUP(BX569,'Pril1-THLPa'!$B$5:$F$5,'Pril1-THLPa'!$B$4:$F$4),""),0),""),  IF(BX569&gt;5,BO569+BP569*(BX569-5)+BQ569*POWER(BX569-5,2)+BR569*POWER(BX569-5,3)+BS569*POWER(BX569-5,4),"")))</f>
        <v>0</v>
      </c>
      <c r="BZ569" s="69" t="n">
        <f aca="false">IF(BY569&gt;0,BY569*BI569/10*BW569*(100+BV569)/100,0)</f>
        <v>0</v>
      </c>
      <c r="CA569" s="69" t="n">
        <f aca="false">IF(BD569&gt;0,BX569-IF(BD569&gt;BX569,BX569,BD569),0)</f>
        <v>0</v>
      </c>
      <c r="CB569" s="69" t="n">
        <f aca="false">POWER(1.01,CA569)</f>
        <v>1</v>
      </c>
      <c r="CC569" s="69" t="n">
        <f aca="false">IF(BF569&gt;0,IF(BF569&gt;BH569,1,BF569/BH569),0)</f>
        <v>0</v>
      </c>
      <c r="CD569" s="72" t="n">
        <f aca="false">IF(BD569=0,0,IF(BF569&gt;0,ROUND(IF(CB569&lt;&gt;0,BZ569*BT569*1/CB569*CC569,0),0),0))</f>
        <v>0</v>
      </c>
      <c r="CE569" s="73" t="str">
        <f aca="false">IF(BF569&gt;0,IF(BF569&gt;BH569,CD569/BF569,CD569/BH569),"")</f>
        <v/>
      </c>
      <c r="CF569" s="69" t="n">
        <f aca="false">'Vstupní data'!AM569</f>
        <v>0</v>
      </c>
      <c r="CG569" s="69" t="n">
        <f aca="false">'Vstupní data'!AN569</f>
        <v>0</v>
      </c>
      <c r="CH569" s="69" t="n">
        <f aca="false">'Vstupní data'!AO569</f>
        <v>0</v>
      </c>
      <c r="CI569" s="69" t="n">
        <f aca="false">'Vstupní data'!AP569</f>
        <v>0</v>
      </c>
      <c r="CJ569" s="72" t="n">
        <f aca="false">ROUND(CH569*CI569,0)</f>
        <v>0</v>
      </c>
      <c r="CK569" s="74" t="str">
        <f aca="false">IF(OR(AA569&gt;0,BB569&gt;0,CD569&gt;0,CJ569&gt;0),AA569+BB569+CD569+CJ569,"")</f>
        <v/>
      </c>
    </row>
    <row r="570" customFormat="false" ht="12.8" hidden="false" customHeight="false" outlineLevel="0" collapsed="false">
      <c r="A570" s="66" t="n">
        <f aca="false">'Vstupní data'!A570</f>
        <v>0</v>
      </c>
      <c r="F570" s="66" t="str">
        <f aca="false">CONCATENATE('Vstupní data'!F570,'Vstupní data'!G570,'Vstupní data'!H570,'Vstupní data'!I570)</f>
        <v/>
      </c>
      <c r="G570" s="66"/>
      <c r="H570" s="66" t="n">
        <f aca="false">'Vstupní data'!K570</f>
        <v>0</v>
      </c>
      <c r="I570" s="66" t="n">
        <f aca="false">'Vstupní data'!L570</f>
        <v>0</v>
      </c>
      <c r="J570" s="66" t="n">
        <f aca="false">'Vstupní data'!K570*'Vstupní data'!M570/100</f>
        <v>0</v>
      </c>
      <c r="L570" s="66" t="n">
        <f aca="false">IF('Vstupní data'!N570="prostokořenný",0,IF('Vstupní data'!N570="krytokořenný","k",IF('Vstupní data'!N570="poloodrostky nebo odrostky, prostokořenné i krytokořenné","po",0)))</f>
        <v>0</v>
      </c>
      <c r="N570" s="66"/>
      <c r="O570" s="66" t="n">
        <f aca="false">'Vstupní data'!O570</f>
        <v>0</v>
      </c>
      <c r="P570" s="66" t="n">
        <f aca="false">IF(O570&gt;0,VLOOKUP(CONCATENATE(VLOOKUP(I570,'Pril3-drev'!$H$5:$K$83,4,0),"-",'Vstupní data'!R570),K2!$C$15:$D$23,2,0),0)</f>
        <v>0</v>
      </c>
      <c r="Q570" s="66" t="n">
        <f aca="false">IF(O570&gt;0,VLOOKUP(I570,'Pril3-drev'!$H$5:$I$83,2,0),0)</f>
        <v>0</v>
      </c>
      <c r="R570" s="66" t="n">
        <f aca="false">IF(Q570&gt;0,VLOOKUP(Q570,'Pril6-okus'!$A$5:$B$17,2,0),0)</f>
        <v>0</v>
      </c>
      <c r="S570" s="66" t="n">
        <f aca="false">IF(O570&gt;0,VLOOKUP(I570,'Pril3-drev'!$H$5:$J$83,3,0),0)</f>
        <v>0</v>
      </c>
      <c r="T570" s="66" t="str">
        <f aca="false">IF(O570&gt;0,IF(L570="k",0.9*VLOOKUP(S570,'ha-pocty-vyhl'!$A$5:$B$20,2,0),IF(L570="po",0.8*VLOOKUP(S570,'ha-pocty-vyhl'!$A$5:$B$20,2,0),VLOOKUP(S570,'ha-pocty-vyhl'!$A$5:$B$20,2,0))),"")</f>
        <v/>
      </c>
      <c r="U570" s="66" t="n">
        <f aca="false">'Vstupní data'!P570</f>
        <v>0</v>
      </c>
      <c r="V570" s="66" t="n">
        <f aca="false">IF(O570&gt;0,1.3*T570*1000*Z570/10000,0)</f>
        <v>0</v>
      </c>
      <c r="W570" s="66" t="n">
        <f aca="false">IF(O570&gt;0,1.3*T570*1000*Z570/10000,0)</f>
        <v>0</v>
      </c>
      <c r="X570" s="66" t="n">
        <f aca="false">IF(O570&gt;0,IF(O570&gt;V570,V570,O570),0)</f>
        <v>0</v>
      </c>
      <c r="Y570" s="66" t="n">
        <f aca="false">IF(O570&gt;0,IF(IF(U570&gt;W570,W570,U570)&lt;X570,W570,IF(U570&gt;W570,W570,U570)),0)</f>
        <v>0</v>
      </c>
      <c r="Z570" s="66" t="n">
        <f aca="false">IF(O570&gt;0,IF(J570&gt;0,J570,K570*H570/100),0)</f>
        <v>0</v>
      </c>
      <c r="AA570" s="67" t="n">
        <f aca="false">IF(O570&gt;0,CEILING(R570*P570*X570/Y570*Z570,1),0)</f>
        <v>0</v>
      </c>
      <c r="AB570" s="68" t="n">
        <f aca="false">IF(O570&gt;0,AA570/O570,0)</f>
        <v>0</v>
      </c>
      <c r="AC570" s="66" t="n">
        <f aca="false">'Vstupní data'!W570</f>
        <v>0</v>
      </c>
      <c r="AI570" s="66" t="str">
        <f aca="false">IF(OR('Vstupní data'!T570&gt;0,'Vstupní data'!U570&gt;0),VLOOKUP(I570,'Pril3-drev'!$H$5:$J$83,3,0),"")</f>
        <v/>
      </c>
      <c r="AJ570" s="66" t="n">
        <f aca="false">IF('Vstupní data'!V570="prostokořenný",0,IF('Vstupní data'!V570="krytokořenný","k",IF('Vstupní data'!V570="poloodrostky nebo odrostky, prostokořenné i krytokořenné","po",0)))</f>
        <v>0</v>
      </c>
      <c r="AK570" s="66" t="n">
        <f aca="false">IF(OR('Vstupní data'!T570&gt;0,'Vstupní data'!U570&gt;0),IF(AJ570="k",0.9*VLOOKUP(AI570,'ha-pocty-vyhl'!$A$5:$B$20,2,0),IF(AJ570="po",0.8*VLOOKUP(AI570,'ha-pocty-vyhl'!$A$5:$B$20,2,0),VLOOKUP(AI570,'ha-pocty-vyhl'!$A$5:$B$20,2,0))),0)</f>
        <v>0</v>
      </c>
      <c r="AL570" s="66" t="n">
        <f aca="false">IF(OR('Vstupní data'!T570&gt;0,'Vstupní data'!U570&gt;0),'Vstupní data'!K570*'Vstupní data'!M570/100,0)</f>
        <v>0</v>
      </c>
      <c r="AM570" s="66" t="n">
        <f aca="false">IF(OR('Vstupní data'!T570&gt;0,'Vstupní data'!U570&gt;0),IF('Vstupní data'!T570&gt;0,'Vstupní data'!T570,ROUND(10*'Vstupní data'!U570/AK570,0)),0)</f>
        <v>0</v>
      </c>
      <c r="AN570" s="69" t="n">
        <f aca="false">IF('Vstupní data'!T570&gt;0,   IF('Vstupní data'!T570&lt;=AL570,'Vstupní data'!T570,AL570),   IF(AM570&lt;AL570,AM570,AL570))</f>
        <v>0</v>
      </c>
      <c r="AO570" s="69" t="n">
        <f aca="false">'Vstupní data'!X570</f>
        <v>0</v>
      </c>
      <c r="AP570" s="66" t="n">
        <f aca="false">IF(OR('Vstupní data'!T570&gt;0,'Vstupní data'!U570&gt;0),IF(I570&lt;&gt;0,VLOOKUP(I570,'Pril3-drev'!$H$5:$I$83,2,0),0),0)</f>
        <v>0</v>
      </c>
      <c r="AQ570" s="66" t="n">
        <f aca="false">'Vstupní data'!Y570</f>
        <v>0</v>
      </c>
      <c r="AR570" s="66" t="str">
        <f aca="false">IF(AC570&gt;5,   IF('Vstupní data'!Y570&gt;0,   VLOOKUP(VLOOKUP(CONCATENATE(VLOOKUP(I570,'Pril3-drev'!$H$4:$L$83,5,0),AC570),'Pril3-drev'!$Q$4:$R$2803,2,0),'AVB-BS'!$C$5:$S$29 ,LOOKUP(AQ570,'AVB-BS'!$D$3:$S$3,'AVB-BS'!$D$1:$S$1) ,0 )   ,   IF('Vstupní data'!Z570&gt;0,'Vstupní data'!Z570,0)) , "")</f>
        <v/>
      </c>
      <c r="AS570" s="70" t="str">
        <f aca="false">IF(AC570&gt;5,VLOOKUP(CONCATENATE(AP570,AR570),'Pril1-THLPa'!$H$6:$N$96,4,0),"")</f>
        <v/>
      </c>
      <c r="AT570" s="70" t="str">
        <f aca="false">IF(AC570&gt;5,VLOOKUP(CONCATENATE(AP570,AR570),'Pril1-THLPa'!$H$6:$N$96,5,0),"")</f>
        <v/>
      </c>
      <c r="AU570" s="70" t="str">
        <f aca="false">IF(AC570&gt;5,VLOOKUP(CONCATENATE(AP570,AR570),'Pril1-THLPa'!$H$6:$N$96,6,0),"")</f>
        <v/>
      </c>
      <c r="AV570" s="70" t="str">
        <f aca="false">IF(AC570&gt;5,VLOOKUP(CONCATENATE(AP570,AR570),'Pril1-THLPa'!$H$6:$N$96,7,0),"")</f>
        <v/>
      </c>
      <c r="AW570" s="70" t="str">
        <f aca="false">IF(AC570&gt;5,VLOOKUP(CONCATENATE(AP570,AR570),'Pril1-THLPa'!$H$6:$O$96,8,0),"")</f>
        <v/>
      </c>
      <c r="AX570" s="66" t="n">
        <f aca="false">IF(AC570&gt;0,IF(AND(AC570&gt;0,AC570&lt;=5),VLOOKUP(AP570,'Pril1-THLPa'!$A$6:$F$18,LOOKUP(AC570,'Pril1-THLPa'!$B$5:$F$5,'Pril1-THLPa'!$B$4:$F$4),0),AS570+AT570*(AC570-5)+AU570*POWER(AC570-5,2)+AV570*POWER(AC570-5,3)+AW570*POWER(AC570-5,4)),0)</f>
        <v>0</v>
      </c>
      <c r="AY570" s="71"/>
      <c r="AZ570" s="66" t="n">
        <f aca="false">'Vstupní data'!AA570</f>
        <v>0</v>
      </c>
      <c r="BA570" s="66" t="n">
        <f aca="false">IF(OR('Vstupní data'!T570&gt;0,'Vstupní data'!U570&gt;0),IF(AC570&lt;&gt;"",AX570*AO570/10*(100+AZ570)/100,0),0)</f>
        <v>0</v>
      </c>
      <c r="BB570" s="67" t="n">
        <f aca="false">IF(AC570&lt;&gt;"",ROUND(BA570*AN570,0),0)</f>
        <v>0</v>
      </c>
      <c r="BC570" s="68" t="str">
        <f aca="false">IF(AE570&gt;0,BB570/AE570,"")</f>
        <v/>
      </c>
      <c r="BD570" s="66" t="n">
        <f aca="false">'Vstupní data'!AE570</f>
        <v>0</v>
      </c>
      <c r="BF570" s="66" t="n">
        <f aca="false">'Vstupní data'!AC570</f>
        <v>0</v>
      </c>
      <c r="BH570" s="66" t="n">
        <f aca="false">'Vstupní data'!AD570</f>
        <v>0</v>
      </c>
      <c r="BI570" s="66" t="n">
        <f aca="false">'Vstupní data'!AF570</f>
        <v>0</v>
      </c>
      <c r="BJ570" s="69" t="n">
        <f aca="false">'Vstupní data'!AG570</f>
        <v>0</v>
      </c>
      <c r="BK570" s="69" t="n">
        <f aca="false">IF(BF570&lt;&gt;0,VLOOKUP(I570,'Pril3-drev'!$H$5:$I$83,2,0),0)</f>
        <v>0</v>
      </c>
      <c r="BL570" s="69" t="n">
        <f aca="false">IF(BF570&lt;&gt;0,VLOOKUP(BK570,'Pril3-drev'!$A$5:$C$17,3,0),0)</f>
        <v>0</v>
      </c>
      <c r="BM570" s="69" t="n">
        <f aca="false">'Vstupní data'!AH570</f>
        <v>0</v>
      </c>
      <c r="BN570" s="69" t="n">
        <f aca="false">IF('Vstupní data'!AH570&gt;0,   VLOOKUP(VLOOKUP(CONCATENATE(VLOOKUP(I570,'Pril3-drev'!$H$4:$L$83,5,0),BD570),'Pril3-drev'!$Q$4:$R$2803,2,0),'AVB-BS'!$C$5:$S$29 ,LOOKUP(BM570,'AVB-BS'!$D$3:$S$3,'AVB-BS'!$D$1:$S$1) ,0 )   ,   IF('Vstupní data'!AI570&gt;0,'Vstupní data'!AI570,0))</f>
        <v>0</v>
      </c>
      <c r="BO570" s="69" t="str">
        <f aca="false">IF(BX570&gt;5,VLOOKUP(CONCATENATE(BK570,BN570),'Pril1-THLPa'!$H$6:$N$96,4,0),"")</f>
        <v/>
      </c>
      <c r="BP570" s="69" t="str">
        <f aca="false">IF(BX570&gt;5,VLOOKUP(CONCATENATE(BK570,BN570),'Pril1-THLPa'!$H$6:$N$96,5,0),"")</f>
        <v/>
      </c>
      <c r="BQ570" s="69" t="str">
        <f aca="false">IF(BX570&gt;5,VLOOKUP(CONCATENATE(BK570,BN570),'Pril1-THLPa'!$H$6:$N$96,6,0),"")</f>
        <v/>
      </c>
      <c r="BR570" s="69" t="str">
        <f aca="false">IF(BX570&gt;5,VLOOKUP(CONCATENATE(BK570,BN570),'Pril1-THLPa'!$H$6:$N$96,7,0),"")</f>
        <v/>
      </c>
      <c r="BS570" s="69" t="str">
        <f aca="false">IF(BX570&gt;5,VLOOKUP(CONCATENATE(BK570,BN570),'Pril1-THLPa'!$H$6:$O$96,8,0),"")</f>
        <v/>
      </c>
      <c r="BT570" s="69" t="str">
        <f aca="false">IF(BF570&gt;0, IF(BK570="smrk",  VLOOKUP(VLOOKUP(BD570,'Pril9-K3'!$L$8:$M$207,2,0),'Pril9-K3'!$A$8:$J$16,LOOKUP(BN570,'Pril9-K3'!$A$7:$J$7,'Pril9-K3'!$A$5:$J$5),0), IF(AND(BK570&lt;&gt;"smrk",'Vstupní data'!AK570&lt;&gt;""),'Vstupní data'!AK570,   VLOOKUP(VLOOKUP(BD570,'Pril9-K3'!$L$8:$M$207,2,0),'Pril9-K3'!$A$8:$J$16,LOOKUP(BN570,'Pril9-K3'!$A$7:$J$7,'Pril9-K3'!$A$5:$J$5),0)   )),   "")</f>
        <v/>
      </c>
      <c r="BV570" s="69" t="n">
        <f aca="false">'Vstupní data'!AJ570</f>
        <v>0</v>
      </c>
      <c r="BW570" s="69" t="n">
        <f aca="false">IF(BF570&gt;0,IF(J570&gt;0,J570,K570*H570/100),0)</f>
        <v>0</v>
      </c>
      <c r="BX570" s="69" t="n">
        <f aca="false">IF(BF570&gt;0,IF(BJ570&gt;BL570,BL570,BJ570),0)</f>
        <v>0</v>
      </c>
      <c r="BY570" s="69" t="n">
        <f aca="false">IF(BD570=0,0,IF(AND(BX570&gt;0,BX570&lt;=5),  IF(AND(BX570&gt;0,BX570&lt;=5),VLOOKUP(BK570,'Pril1-THLPa'!$A$6:$F$18,IF(AND(BX570&gt;0,BX570&lt;=5),LOOKUP(BX570,'Pril1-THLPa'!$B$5:$F$5,'Pril1-THLPa'!$B$4:$F$4),""),0),""),  IF(BX570&gt;5,BO570+BP570*(BX570-5)+BQ570*POWER(BX570-5,2)+BR570*POWER(BX570-5,3)+BS570*POWER(BX570-5,4),"")))</f>
        <v>0</v>
      </c>
      <c r="BZ570" s="69" t="n">
        <f aca="false">IF(BY570&gt;0,BY570*BI570/10*BW570*(100+BV570)/100,0)</f>
        <v>0</v>
      </c>
      <c r="CA570" s="69" t="n">
        <f aca="false">IF(BD570&gt;0,BX570-IF(BD570&gt;BX570,BX570,BD570),0)</f>
        <v>0</v>
      </c>
      <c r="CB570" s="69" t="n">
        <f aca="false">POWER(1.01,CA570)</f>
        <v>1</v>
      </c>
      <c r="CC570" s="69" t="n">
        <f aca="false">IF(BF570&gt;0,IF(BF570&gt;BH570,1,BF570/BH570),0)</f>
        <v>0</v>
      </c>
      <c r="CD570" s="72" t="n">
        <f aca="false">IF(BD570=0,0,IF(BF570&gt;0,ROUND(IF(CB570&lt;&gt;0,BZ570*BT570*1/CB570*CC570,0),0),0))</f>
        <v>0</v>
      </c>
      <c r="CE570" s="73" t="str">
        <f aca="false">IF(BF570&gt;0,IF(BF570&gt;BH570,CD570/BF570,CD570/BH570),"")</f>
        <v/>
      </c>
      <c r="CF570" s="69" t="n">
        <f aca="false">'Vstupní data'!AM570</f>
        <v>0</v>
      </c>
      <c r="CG570" s="69" t="n">
        <f aca="false">'Vstupní data'!AN570</f>
        <v>0</v>
      </c>
      <c r="CH570" s="69" t="n">
        <f aca="false">'Vstupní data'!AO570</f>
        <v>0</v>
      </c>
      <c r="CI570" s="69" t="n">
        <f aca="false">'Vstupní data'!AP570</f>
        <v>0</v>
      </c>
      <c r="CJ570" s="72" t="n">
        <f aca="false">ROUND(CH570*CI570,0)</f>
        <v>0</v>
      </c>
      <c r="CK570" s="74" t="str">
        <f aca="false">IF(OR(AA570&gt;0,BB570&gt;0,CD570&gt;0,CJ570&gt;0),AA570+BB570+CD570+CJ570,"")</f>
        <v/>
      </c>
    </row>
    <row r="571" customFormat="false" ht="12.8" hidden="false" customHeight="false" outlineLevel="0" collapsed="false">
      <c r="A571" s="66" t="n">
        <f aca="false">'Vstupní data'!A571</f>
        <v>0</v>
      </c>
      <c r="F571" s="66" t="str">
        <f aca="false">CONCATENATE('Vstupní data'!F571,'Vstupní data'!G571,'Vstupní data'!H571,'Vstupní data'!I571)</f>
        <v/>
      </c>
      <c r="G571" s="66"/>
      <c r="H571" s="66" t="n">
        <f aca="false">'Vstupní data'!K571</f>
        <v>0</v>
      </c>
      <c r="I571" s="66" t="n">
        <f aca="false">'Vstupní data'!L571</f>
        <v>0</v>
      </c>
      <c r="J571" s="66" t="n">
        <f aca="false">'Vstupní data'!K571*'Vstupní data'!M571/100</f>
        <v>0</v>
      </c>
      <c r="L571" s="66" t="n">
        <f aca="false">IF('Vstupní data'!N571="prostokořenný",0,IF('Vstupní data'!N571="krytokořenný","k",IF('Vstupní data'!N571="poloodrostky nebo odrostky, prostokořenné i krytokořenné","po",0)))</f>
        <v>0</v>
      </c>
      <c r="N571" s="66"/>
      <c r="O571" s="66" t="n">
        <f aca="false">'Vstupní data'!O571</f>
        <v>0</v>
      </c>
      <c r="P571" s="66" t="n">
        <f aca="false">IF(O571&gt;0,VLOOKUP(CONCATENATE(VLOOKUP(I571,'Pril3-drev'!$H$5:$K$83,4,0),"-",'Vstupní data'!R571),K2!$C$15:$D$23,2,0),0)</f>
        <v>0</v>
      </c>
      <c r="Q571" s="66" t="n">
        <f aca="false">IF(O571&gt;0,VLOOKUP(I571,'Pril3-drev'!$H$5:$I$83,2,0),0)</f>
        <v>0</v>
      </c>
      <c r="R571" s="66" t="n">
        <f aca="false">IF(Q571&gt;0,VLOOKUP(Q571,'Pril6-okus'!$A$5:$B$17,2,0),0)</f>
        <v>0</v>
      </c>
      <c r="S571" s="66" t="n">
        <f aca="false">IF(O571&gt;0,VLOOKUP(I571,'Pril3-drev'!$H$5:$J$83,3,0),0)</f>
        <v>0</v>
      </c>
      <c r="T571" s="66" t="str">
        <f aca="false">IF(O571&gt;0,IF(L571="k",0.9*VLOOKUP(S571,'ha-pocty-vyhl'!$A$5:$B$20,2,0),IF(L571="po",0.8*VLOOKUP(S571,'ha-pocty-vyhl'!$A$5:$B$20,2,0),VLOOKUP(S571,'ha-pocty-vyhl'!$A$5:$B$20,2,0))),"")</f>
        <v/>
      </c>
      <c r="U571" s="66" t="n">
        <f aca="false">'Vstupní data'!P571</f>
        <v>0</v>
      </c>
      <c r="V571" s="66" t="n">
        <f aca="false">IF(O571&gt;0,1.3*T571*1000*Z571/10000,0)</f>
        <v>0</v>
      </c>
      <c r="W571" s="66" t="n">
        <f aca="false">IF(O571&gt;0,1.3*T571*1000*Z571/10000,0)</f>
        <v>0</v>
      </c>
      <c r="X571" s="66" t="n">
        <f aca="false">IF(O571&gt;0,IF(O571&gt;V571,V571,O571),0)</f>
        <v>0</v>
      </c>
      <c r="Y571" s="66" t="n">
        <f aca="false">IF(O571&gt;0,IF(IF(U571&gt;W571,W571,U571)&lt;X571,W571,IF(U571&gt;W571,W571,U571)),0)</f>
        <v>0</v>
      </c>
      <c r="Z571" s="66" t="n">
        <f aca="false">IF(O571&gt;0,IF(J571&gt;0,J571,K571*H571/100),0)</f>
        <v>0</v>
      </c>
      <c r="AA571" s="67" t="n">
        <f aca="false">IF(O571&gt;0,CEILING(R571*P571*X571/Y571*Z571,1),0)</f>
        <v>0</v>
      </c>
      <c r="AB571" s="68" t="n">
        <f aca="false">IF(O571&gt;0,AA571/O571,0)</f>
        <v>0</v>
      </c>
      <c r="AC571" s="66" t="n">
        <f aca="false">'Vstupní data'!W571</f>
        <v>0</v>
      </c>
      <c r="AI571" s="66" t="str">
        <f aca="false">IF(OR('Vstupní data'!T571&gt;0,'Vstupní data'!U571&gt;0),VLOOKUP(I571,'Pril3-drev'!$H$5:$J$83,3,0),"")</f>
        <v/>
      </c>
      <c r="AJ571" s="66" t="n">
        <f aca="false">IF('Vstupní data'!V571="prostokořenný",0,IF('Vstupní data'!V571="krytokořenný","k",IF('Vstupní data'!V571="poloodrostky nebo odrostky, prostokořenné i krytokořenné","po",0)))</f>
        <v>0</v>
      </c>
      <c r="AK571" s="66" t="n">
        <f aca="false">IF(OR('Vstupní data'!T571&gt;0,'Vstupní data'!U571&gt;0),IF(AJ571="k",0.9*VLOOKUP(AI571,'ha-pocty-vyhl'!$A$5:$B$20,2,0),IF(AJ571="po",0.8*VLOOKUP(AI571,'ha-pocty-vyhl'!$A$5:$B$20,2,0),VLOOKUP(AI571,'ha-pocty-vyhl'!$A$5:$B$20,2,0))),0)</f>
        <v>0</v>
      </c>
      <c r="AL571" s="66" t="n">
        <f aca="false">IF(OR('Vstupní data'!T571&gt;0,'Vstupní data'!U571&gt;0),'Vstupní data'!K571*'Vstupní data'!M571/100,0)</f>
        <v>0</v>
      </c>
      <c r="AM571" s="66" t="n">
        <f aca="false">IF(OR('Vstupní data'!T571&gt;0,'Vstupní data'!U571&gt;0),IF('Vstupní data'!T571&gt;0,'Vstupní data'!T571,ROUND(10*'Vstupní data'!U571/AK571,0)),0)</f>
        <v>0</v>
      </c>
      <c r="AN571" s="69" t="n">
        <f aca="false">IF('Vstupní data'!T571&gt;0,   IF('Vstupní data'!T571&lt;=AL571,'Vstupní data'!T571,AL571),   IF(AM571&lt;AL571,AM571,AL571))</f>
        <v>0</v>
      </c>
      <c r="AO571" s="69" t="n">
        <f aca="false">'Vstupní data'!X571</f>
        <v>0</v>
      </c>
      <c r="AP571" s="66" t="n">
        <f aca="false">IF(OR('Vstupní data'!T571&gt;0,'Vstupní data'!U571&gt;0),IF(I571&lt;&gt;0,VLOOKUP(I571,'Pril3-drev'!$H$5:$I$83,2,0),0),0)</f>
        <v>0</v>
      </c>
      <c r="AQ571" s="66" t="n">
        <f aca="false">'Vstupní data'!Y571</f>
        <v>0</v>
      </c>
      <c r="AR571" s="66" t="str">
        <f aca="false">IF(AC571&gt;5,   IF('Vstupní data'!Y571&gt;0,   VLOOKUP(VLOOKUP(CONCATENATE(VLOOKUP(I571,'Pril3-drev'!$H$4:$L$83,5,0),AC571),'Pril3-drev'!$Q$4:$R$2803,2,0),'AVB-BS'!$C$5:$S$29 ,LOOKUP(AQ571,'AVB-BS'!$D$3:$S$3,'AVB-BS'!$D$1:$S$1) ,0 )   ,   IF('Vstupní data'!Z571&gt;0,'Vstupní data'!Z571,0)) , "")</f>
        <v/>
      </c>
      <c r="AS571" s="70" t="str">
        <f aca="false">IF(AC571&gt;5,VLOOKUP(CONCATENATE(AP571,AR571),'Pril1-THLPa'!$H$6:$N$96,4,0),"")</f>
        <v/>
      </c>
      <c r="AT571" s="70" t="str">
        <f aca="false">IF(AC571&gt;5,VLOOKUP(CONCATENATE(AP571,AR571),'Pril1-THLPa'!$H$6:$N$96,5,0),"")</f>
        <v/>
      </c>
      <c r="AU571" s="70" t="str">
        <f aca="false">IF(AC571&gt;5,VLOOKUP(CONCATENATE(AP571,AR571),'Pril1-THLPa'!$H$6:$N$96,6,0),"")</f>
        <v/>
      </c>
      <c r="AV571" s="70" t="str">
        <f aca="false">IF(AC571&gt;5,VLOOKUP(CONCATENATE(AP571,AR571),'Pril1-THLPa'!$H$6:$N$96,7,0),"")</f>
        <v/>
      </c>
      <c r="AW571" s="70" t="str">
        <f aca="false">IF(AC571&gt;5,VLOOKUP(CONCATENATE(AP571,AR571),'Pril1-THLPa'!$H$6:$O$96,8,0),"")</f>
        <v/>
      </c>
      <c r="AX571" s="66" t="n">
        <f aca="false">IF(AC571&gt;0,IF(AND(AC571&gt;0,AC571&lt;=5),VLOOKUP(AP571,'Pril1-THLPa'!$A$6:$F$18,LOOKUP(AC571,'Pril1-THLPa'!$B$5:$F$5,'Pril1-THLPa'!$B$4:$F$4),0),AS571+AT571*(AC571-5)+AU571*POWER(AC571-5,2)+AV571*POWER(AC571-5,3)+AW571*POWER(AC571-5,4)),0)</f>
        <v>0</v>
      </c>
      <c r="AY571" s="71"/>
      <c r="AZ571" s="66" t="n">
        <f aca="false">'Vstupní data'!AA571</f>
        <v>0</v>
      </c>
      <c r="BA571" s="66" t="n">
        <f aca="false">IF(OR('Vstupní data'!T571&gt;0,'Vstupní data'!U571&gt;0),IF(AC571&lt;&gt;"",AX571*AO571/10*(100+AZ571)/100,0),0)</f>
        <v>0</v>
      </c>
      <c r="BB571" s="67" t="n">
        <f aca="false">IF(AC571&lt;&gt;"",ROUND(BA571*AN571,0),0)</f>
        <v>0</v>
      </c>
      <c r="BC571" s="68" t="str">
        <f aca="false">IF(AE571&gt;0,BB571/AE571,"")</f>
        <v/>
      </c>
      <c r="BD571" s="66" t="n">
        <f aca="false">'Vstupní data'!AE571</f>
        <v>0</v>
      </c>
      <c r="BF571" s="66" t="n">
        <f aca="false">'Vstupní data'!AC571</f>
        <v>0</v>
      </c>
      <c r="BH571" s="66" t="n">
        <f aca="false">'Vstupní data'!AD571</f>
        <v>0</v>
      </c>
      <c r="BI571" s="66" t="n">
        <f aca="false">'Vstupní data'!AF571</f>
        <v>0</v>
      </c>
      <c r="BJ571" s="69" t="n">
        <f aca="false">'Vstupní data'!AG571</f>
        <v>0</v>
      </c>
      <c r="BK571" s="69" t="n">
        <f aca="false">IF(BF571&lt;&gt;0,VLOOKUP(I571,'Pril3-drev'!$H$5:$I$83,2,0),0)</f>
        <v>0</v>
      </c>
      <c r="BL571" s="69" t="n">
        <f aca="false">IF(BF571&lt;&gt;0,VLOOKUP(BK571,'Pril3-drev'!$A$5:$C$17,3,0),0)</f>
        <v>0</v>
      </c>
      <c r="BM571" s="69" t="n">
        <f aca="false">'Vstupní data'!AH571</f>
        <v>0</v>
      </c>
      <c r="BN571" s="69" t="n">
        <f aca="false">IF('Vstupní data'!AH571&gt;0,   VLOOKUP(VLOOKUP(CONCATENATE(VLOOKUP(I571,'Pril3-drev'!$H$4:$L$83,5,0),BD571),'Pril3-drev'!$Q$4:$R$2803,2,0),'AVB-BS'!$C$5:$S$29 ,LOOKUP(BM571,'AVB-BS'!$D$3:$S$3,'AVB-BS'!$D$1:$S$1) ,0 )   ,   IF('Vstupní data'!AI571&gt;0,'Vstupní data'!AI571,0))</f>
        <v>0</v>
      </c>
      <c r="BO571" s="69" t="str">
        <f aca="false">IF(BX571&gt;5,VLOOKUP(CONCATENATE(BK571,BN571),'Pril1-THLPa'!$H$6:$N$96,4,0),"")</f>
        <v/>
      </c>
      <c r="BP571" s="69" t="str">
        <f aca="false">IF(BX571&gt;5,VLOOKUP(CONCATENATE(BK571,BN571),'Pril1-THLPa'!$H$6:$N$96,5,0),"")</f>
        <v/>
      </c>
      <c r="BQ571" s="69" t="str">
        <f aca="false">IF(BX571&gt;5,VLOOKUP(CONCATENATE(BK571,BN571),'Pril1-THLPa'!$H$6:$N$96,6,0),"")</f>
        <v/>
      </c>
      <c r="BR571" s="69" t="str">
        <f aca="false">IF(BX571&gt;5,VLOOKUP(CONCATENATE(BK571,BN571),'Pril1-THLPa'!$H$6:$N$96,7,0),"")</f>
        <v/>
      </c>
      <c r="BS571" s="69" t="str">
        <f aca="false">IF(BX571&gt;5,VLOOKUP(CONCATENATE(BK571,BN571),'Pril1-THLPa'!$H$6:$O$96,8,0),"")</f>
        <v/>
      </c>
      <c r="BT571" s="69" t="str">
        <f aca="false">IF(BF571&gt;0, IF(BK571="smrk",  VLOOKUP(VLOOKUP(BD571,'Pril9-K3'!$L$8:$M$207,2,0),'Pril9-K3'!$A$8:$J$16,LOOKUP(BN571,'Pril9-K3'!$A$7:$J$7,'Pril9-K3'!$A$5:$J$5),0), IF(AND(BK571&lt;&gt;"smrk",'Vstupní data'!AK571&lt;&gt;""),'Vstupní data'!AK571,   VLOOKUP(VLOOKUP(BD571,'Pril9-K3'!$L$8:$M$207,2,0),'Pril9-K3'!$A$8:$J$16,LOOKUP(BN571,'Pril9-K3'!$A$7:$J$7,'Pril9-K3'!$A$5:$J$5),0)   )),   "")</f>
        <v/>
      </c>
      <c r="BV571" s="69" t="n">
        <f aca="false">'Vstupní data'!AJ571</f>
        <v>0</v>
      </c>
      <c r="BW571" s="69" t="n">
        <f aca="false">IF(BF571&gt;0,IF(J571&gt;0,J571,K571*H571/100),0)</f>
        <v>0</v>
      </c>
      <c r="BX571" s="69" t="n">
        <f aca="false">IF(BF571&gt;0,IF(BJ571&gt;BL571,BL571,BJ571),0)</f>
        <v>0</v>
      </c>
      <c r="BY571" s="69" t="n">
        <f aca="false">IF(BD571=0,0,IF(AND(BX571&gt;0,BX571&lt;=5),  IF(AND(BX571&gt;0,BX571&lt;=5),VLOOKUP(BK571,'Pril1-THLPa'!$A$6:$F$18,IF(AND(BX571&gt;0,BX571&lt;=5),LOOKUP(BX571,'Pril1-THLPa'!$B$5:$F$5,'Pril1-THLPa'!$B$4:$F$4),""),0),""),  IF(BX571&gt;5,BO571+BP571*(BX571-5)+BQ571*POWER(BX571-5,2)+BR571*POWER(BX571-5,3)+BS571*POWER(BX571-5,4),"")))</f>
        <v>0</v>
      </c>
      <c r="BZ571" s="69" t="n">
        <f aca="false">IF(BY571&gt;0,BY571*BI571/10*BW571*(100+BV571)/100,0)</f>
        <v>0</v>
      </c>
      <c r="CA571" s="69" t="n">
        <f aca="false">IF(BD571&gt;0,BX571-IF(BD571&gt;BX571,BX571,BD571),0)</f>
        <v>0</v>
      </c>
      <c r="CB571" s="69" t="n">
        <f aca="false">POWER(1.01,CA571)</f>
        <v>1</v>
      </c>
      <c r="CC571" s="69" t="n">
        <f aca="false">IF(BF571&gt;0,IF(BF571&gt;BH571,1,BF571/BH571),0)</f>
        <v>0</v>
      </c>
      <c r="CD571" s="72" t="n">
        <f aca="false">IF(BD571=0,0,IF(BF571&gt;0,ROUND(IF(CB571&lt;&gt;0,BZ571*BT571*1/CB571*CC571,0),0),0))</f>
        <v>0</v>
      </c>
      <c r="CE571" s="73" t="str">
        <f aca="false">IF(BF571&gt;0,IF(BF571&gt;BH571,CD571/BF571,CD571/BH571),"")</f>
        <v/>
      </c>
      <c r="CF571" s="69" t="n">
        <f aca="false">'Vstupní data'!AM571</f>
        <v>0</v>
      </c>
      <c r="CG571" s="69" t="n">
        <f aca="false">'Vstupní data'!AN571</f>
        <v>0</v>
      </c>
      <c r="CH571" s="69" t="n">
        <f aca="false">'Vstupní data'!AO571</f>
        <v>0</v>
      </c>
      <c r="CI571" s="69" t="n">
        <f aca="false">'Vstupní data'!AP571</f>
        <v>0</v>
      </c>
      <c r="CJ571" s="72" t="n">
        <f aca="false">ROUND(CH571*CI571,0)</f>
        <v>0</v>
      </c>
      <c r="CK571" s="74" t="str">
        <f aca="false">IF(OR(AA571&gt;0,BB571&gt;0,CD571&gt;0,CJ571&gt;0),AA571+BB571+CD571+CJ571,"")</f>
        <v/>
      </c>
    </row>
    <row r="572" customFormat="false" ht="12.8" hidden="false" customHeight="false" outlineLevel="0" collapsed="false">
      <c r="A572" s="66" t="n">
        <f aca="false">'Vstupní data'!A572</f>
        <v>0</v>
      </c>
      <c r="F572" s="66" t="str">
        <f aca="false">CONCATENATE('Vstupní data'!F572,'Vstupní data'!G572,'Vstupní data'!H572,'Vstupní data'!I572)</f>
        <v/>
      </c>
      <c r="G572" s="66"/>
      <c r="H572" s="66" t="n">
        <f aca="false">'Vstupní data'!K572</f>
        <v>0</v>
      </c>
      <c r="I572" s="66" t="n">
        <f aca="false">'Vstupní data'!L572</f>
        <v>0</v>
      </c>
      <c r="J572" s="66" t="n">
        <f aca="false">'Vstupní data'!K572*'Vstupní data'!M572/100</f>
        <v>0</v>
      </c>
      <c r="L572" s="66" t="n">
        <f aca="false">IF('Vstupní data'!N572="prostokořenný",0,IF('Vstupní data'!N572="krytokořenný","k",IF('Vstupní data'!N572="poloodrostky nebo odrostky, prostokořenné i krytokořenné","po",0)))</f>
        <v>0</v>
      </c>
      <c r="N572" s="66"/>
      <c r="O572" s="66" t="n">
        <f aca="false">'Vstupní data'!O572</f>
        <v>0</v>
      </c>
      <c r="P572" s="66" t="n">
        <f aca="false">IF(O572&gt;0,VLOOKUP(CONCATENATE(VLOOKUP(I572,'Pril3-drev'!$H$5:$K$83,4,0),"-",'Vstupní data'!R572),K2!$C$15:$D$23,2,0),0)</f>
        <v>0</v>
      </c>
      <c r="Q572" s="66" t="n">
        <f aca="false">IF(O572&gt;0,VLOOKUP(I572,'Pril3-drev'!$H$5:$I$83,2,0),0)</f>
        <v>0</v>
      </c>
      <c r="R572" s="66" t="n">
        <f aca="false">IF(Q572&gt;0,VLOOKUP(Q572,'Pril6-okus'!$A$5:$B$17,2,0),0)</f>
        <v>0</v>
      </c>
      <c r="S572" s="66" t="n">
        <f aca="false">IF(O572&gt;0,VLOOKUP(I572,'Pril3-drev'!$H$5:$J$83,3,0),0)</f>
        <v>0</v>
      </c>
      <c r="T572" s="66" t="str">
        <f aca="false">IF(O572&gt;0,IF(L572="k",0.9*VLOOKUP(S572,'ha-pocty-vyhl'!$A$5:$B$20,2,0),IF(L572="po",0.8*VLOOKUP(S572,'ha-pocty-vyhl'!$A$5:$B$20,2,0),VLOOKUP(S572,'ha-pocty-vyhl'!$A$5:$B$20,2,0))),"")</f>
        <v/>
      </c>
      <c r="U572" s="66" t="n">
        <f aca="false">'Vstupní data'!P572</f>
        <v>0</v>
      </c>
      <c r="V572" s="66" t="n">
        <f aca="false">IF(O572&gt;0,1.3*T572*1000*Z572/10000,0)</f>
        <v>0</v>
      </c>
      <c r="W572" s="66" t="n">
        <f aca="false">IF(O572&gt;0,1.3*T572*1000*Z572/10000,0)</f>
        <v>0</v>
      </c>
      <c r="X572" s="66" t="n">
        <f aca="false">IF(O572&gt;0,IF(O572&gt;V572,V572,O572),0)</f>
        <v>0</v>
      </c>
      <c r="Y572" s="66" t="n">
        <f aca="false">IF(O572&gt;0,IF(IF(U572&gt;W572,W572,U572)&lt;X572,W572,IF(U572&gt;W572,W572,U572)),0)</f>
        <v>0</v>
      </c>
      <c r="Z572" s="66" t="n">
        <f aca="false">IF(O572&gt;0,IF(J572&gt;0,J572,K572*H572/100),0)</f>
        <v>0</v>
      </c>
      <c r="AA572" s="67" t="n">
        <f aca="false">IF(O572&gt;0,CEILING(R572*P572*X572/Y572*Z572,1),0)</f>
        <v>0</v>
      </c>
      <c r="AB572" s="68" t="n">
        <f aca="false">IF(O572&gt;0,AA572/O572,0)</f>
        <v>0</v>
      </c>
      <c r="AC572" s="66" t="n">
        <f aca="false">'Vstupní data'!W572</f>
        <v>0</v>
      </c>
      <c r="AI572" s="66" t="str">
        <f aca="false">IF(OR('Vstupní data'!T572&gt;0,'Vstupní data'!U572&gt;0),VLOOKUP(I572,'Pril3-drev'!$H$5:$J$83,3,0),"")</f>
        <v/>
      </c>
      <c r="AJ572" s="66" t="n">
        <f aca="false">IF('Vstupní data'!V572="prostokořenný",0,IF('Vstupní data'!V572="krytokořenný","k",IF('Vstupní data'!V572="poloodrostky nebo odrostky, prostokořenné i krytokořenné","po",0)))</f>
        <v>0</v>
      </c>
      <c r="AK572" s="66" t="n">
        <f aca="false">IF(OR('Vstupní data'!T572&gt;0,'Vstupní data'!U572&gt;0),IF(AJ572="k",0.9*VLOOKUP(AI572,'ha-pocty-vyhl'!$A$5:$B$20,2,0),IF(AJ572="po",0.8*VLOOKUP(AI572,'ha-pocty-vyhl'!$A$5:$B$20,2,0),VLOOKUP(AI572,'ha-pocty-vyhl'!$A$5:$B$20,2,0))),0)</f>
        <v>0</v>
      </c>
      <c r="AL572" s="66" t="n">
        <f aca="false">IF(OR('Vstupní data'!T572&gt;0,'Vstupní data'!U572&gt;0),'Vstupní data'!K572*'Vstupní data'!M572/100,0)</f>
        <v>0</v>
      </c>
      <c r="AM572" s="66" t="n">
        <f aca="false">IF(OR('Vstupní data'!T572&gt;0,'Vstupní data'!U572&gt;0),IF('Vstupní data'!T572&gt;0,'Vstupní data'!T572,ROUND(10*'Vstupní data'!U572/AK572,0)),0)</f>
        <v>0</v>
      </c>
      <c r="AN572" s="69" t="n">
        <f aca="false">IF('Vstupní data'!T572&gt;0,   IF('Vstupní data'!T572&lt;=AL572,'Vstupní data'!T572,AL572),   IF(AM572&lt;AL572,AM572,AL572))</f>
        <v>0</v>
      </c>
      <c r="AO572" s="69" t="n">
        <f aca="false">'Vstupní data'!X572</f>
        <v>0</v>
      </c>
      <c r="AP572" s="66" t="n">
        <f aca="false">IF(OR('Vstupní data'!T572&gt;0,'Vstupní data'!U572&gt;0),IF(I572&lt;&gt;0,VLOOKUP(I572,'Pril3-drev'!$H$5:$I$83,2,0),0),0)</f>
        <v>0</v>
      </c>
      <c r="AQ572" s="66" t="n">
        <f aca="false">'Vstupní data'!Y572</f>
        <v>0</v>
      </c>
      <c r="AR572" s="66" t="str">
        <f aca="false">IF(AC572&gt;5,   IF('Vstupní data'!Y572&gt;0,   VLOOKUP(VLOOKUP(CONCATENATE(VLOOKUP(I572,'Pril3-drev'!$H$4:$L$83,5,0),AC572),'Pril3-drev'!$Q$4:$R$2803,2,0),'AVB-BS'!$C$5:$S$29 ,LOOKUP(AQ572,'AVB-BS'!$D$3:$S$3,'AVB-BS'!$D$1:$S$1) ,0 )   ,   IF('Vstupní data'!Z572&gt;0,'Vstupní data'!Z572,0)) , "")</f>
        <v/>
      </c>
      <c r="AS572" s="70" t="str">
        <f aca="false">IF(AC572&gt;5,VLOOKUP(CONCATENATE(AP572,AR572),'Pril1-THLPa'!$H$6:$N$96,4,0),"")</f>
        <v/>
      </c>
      <c r="AT572" s="70" t="str">
        <f aca="false">IF(AC572&gt;5,VLOOKUP(CONCATENATE(AP572,AR572),'Pril1-THLPa'!$H$6:$N$96,5,0),"")</f>
        <v/>
      </c>
      <c r="AU572" s="70" t="str">
        <f aca="false">IF(AC572&gt;5,VLOOKUP(CONCATENATE(AP572,AR572),'Pril1-THLPa'!$H$6:$N$96,6,0),"")</f>
        <v/>
      </c>
      <c r="AV572" s="70" t="str">
        <f aca="false">IF(AC572&gt;5,VLOOKUP(CONCATENATE(AP572,AR572),'Pril1-THLPa'!$H$6:$N$96,7,0),"")</f>
        <v/>
      </c>
      <c r="AW572" s="70" t="str">
        <f aca="false">IF(AC572&gt;5,VLOOKUP(CONCATENATE(AP572,AR572),'Pril1-THLPa'!$H$6:$O$96,8,0),"")</f>
        <v/>
      </c>
      <c r="AX572" s="66" t="n">
        <f aca="false">IF(AC572&gt;0,IF(AND(AC572&gt;0,AC572&lt;=5),VLOOKUP(AP572,'Pril1-THLPa'!$A$6:$F$18,LOOKUP(AC572,'Pril1-THLPa'!$B$5:$F$5,'Pril1-THLPa'!$B$4:$F$4),0),AS572+AT572*(AC572-5)+AU572*POWER(AC572-5,2)+AV572*POWER(AC572-5,3)+AW572*POWER(AC572-5,4)),0)</f>
        <v>0</v>
      </c>
      <c r="AY572" s="71"/>
      <c r="AZ572" s="66" t="n">
        <f aca="false">'Vstupní data'!AA572</f>
        <v>0</v>
      </c>
      <c r="BA572" s="66" t="n">
        <f aca="false">IF(OR('Vstupní data'!T572&gt;0,'Vstupní data'!U572&gt;0),IF(AC572&lt;&gt;"",AX572*AO572/10*(100+AZ572)/100,0),0)</f>
        <v>0</v>
      </c>
      <c r="BB572" s="67" t="n">
        <f aca="false">IF(AC572&lt;&gt;"",ROUND(BA572*AN572,0),0)</f>
        <v>0</v>
      </c>
      <c r="BC572" s="68" t="str">
        <f aca="false">IF(AE572&gt;0,BB572/AE572,"")</f>
        <v/>
      </c>
      <c r="BD572" s="66" t="n">
        <f aca="false">'Vstupní data'!AE572</f>
        <v>0</v>
      </c>
      <c r="BF572" s="66" t="n">
        <f aca="false">'Vstupní data'!AC572</f>
        <v>0</v>
      </c>
      <c r="BH572" s="66" t="n">
        <f aca="false">'Vstupní data'!AD572</f>
        <v>0</v>
      </c>
      <c r="BI572" s="66" t="n">
        <f aca="false">'Vstupní data'!AF572</f>
        <v>0</v>
      </c>
      <c r="BJ572" s="69" t="n">
        <f aca="false">'Vstupní data'!AG572</f>
        <v>0</v>
      </c>
      <c r="BK572" s="69" t="n">
        <f aca="false">IF(BF572&lt;&gt;0,VLOOKUP(I572,'Pril3-drev'!$H$5:$I$83,2,0),0)</f>
        <v>0</v>
      </c>
      <c r="BL572" s="69" t="n">
        <f aca="false">IF(BF572&lt;&gt;0,VLOOKUP(BK572,'Pril3-drev'!$A$5:$C$17,3,0),0)</f>
        <v>0</v>
      </c>
      <c r="BM572" s="69" t="n">
        <f aca="false">'Vstupní data'!AH572</f>
        <v>0</v>
      </c>
      <c r="BN572" s="69" t="n">
        <f aca="false">IF('Vstupní data'!AH572&gt;0,   VLOOKUP(VLOOKUP(CONCATENATE(VLOOKUP(I572,'Pril3-drev'!$H$4:$L$83,5,0),BD572),'Pril3-drev'!$Q$4:$R$2803,2,0),'AVB-BS'!$C$5:$S$29 ,LOOKUP(BM572,'AVB-BS'!$D$3:$S$3,'AVB-BS'!$D$1:$S$1) ,0 )   ,   IF('Vstupní data'!AI572&gt;0,'Vstupní data'!AI572,0))</f>
        <v>0</v>
      </c>
      <c r="BO572" s="69" t="str">
        <f aca="false">IF(BX572&gt;5,VLOOKUP(CONCATENATE(BK572,BN572),'Pril1-THLPa'!$H$6:$N$96,4,0),"")</f>
        <v/>
      </c>
      <c r="BP572" s="69" t="str">
        <f aca="false">IF(BX572&gt;5,VLOOKUP(CONCATENATE(BK572,BN572),'Pril1-THLPa'!$H$6:$N$96,5,0),"")</f>
        <v/>
      </c>
      <c r="BQ572" s="69" t="str">
        <f aca="false">IF(BX572&gt;5,VLOOKUP(CONCATENATE(BK572,BN572),'Pril1-THLPa'!$H$6:$N$96,6,0),"")</f>
        <v/>
      </c>
      <c r="BR572" s="69" t="str">
        <f aca="false">IF(BX572&gt;5,VLOOKUP(CONCATENATE(BK572,BN572),'Pril1-THLPa'!$H$6:$N$96,7,0),"")</f>
        <v/>
      </c>
      <c r="BS572" s="69" t="str">
        <f aca="false">IF(BX572&gt;5,VLOOKUP(CONCATENATE(BK572,BN572),'Pril1-THLPa'!$H$6:$O$96,8,0),"")</f>
        <v/>
      </c>
      <c r="BT572" s="69" t="str">
        <f aca="false">IF(BF572&gt;0, IF(BK572="smrk",  VLOOKUP(VLOOKUP(BD572,'Pril9-K3'!$L$8:$M$207,2,0),'Pril9-K3'!$A$8:$J$16,LOOKUP(BN572,'Pril9-K3'!$A$7:$J$7,'Pril9-K3'!$A$5:$J$5),0), IF(AND(BK572&lt;&gt;"smrk",'Vstupní data'!AK572&lt;&gt;""),'Vstupní data'!AK572,   VLOOKUP(VLOOKUP(BD572,'Pril9-K3'!$L$8:$M$207,2,0),'Pril9-K3'!$A$8:$J$16,LOOKUP(BN572,'Pril9-K3'!$A$7:$J$7,'Pril9-K3'!$A$5:$J$5),0)   )),   "")</f>
        <v/>
      </c>
      <c r="BV572" s="69" t="n">
        <f aca="false">'Vstupní data'!AJ572</f>
        <v>0</v>
      </c>
      <c r="BW572" s="69" t="n">
        <f aca="false">IF(BF572&gt;0,IF(J572&gt;0,J572,K572*H572/100),0)</f>
        <v>0</v>
      </c>
      <c r="BX572" s="69" t="n">
        <f aca="false">IF(BF572&gt;0,IF(BJ572&gt;BL572,BL572,BJ572),0)</f>
        <v>0</v>
      </c>
      <c r="BY572" s="69" t="n">
        <f aca="false">IF(BD572=0,0,IF(AND(BX572&gt;0,BX572&lt;=5),  IF(AND(BX572&gt;0,BX572&lt;=5),VLOOKUP(BK572,'Pril1-THLPa'!$A$6:$F$18,IF(AND(BX572&gt;0,BX572&lt;=5),LOOKUP(BX572,'Pril1-THLPa'!$B$5:$F$5,'Pril1-THLPa'!$B$4:$F$4),""),0),""),  IF(BX572&gt;5,BO572+BP572*(BX572-5)+BQ572*POWER(BX572-5,2)+BR572*POWER(BX572-5,3)+BS572*POWER(BX572-5,4),"")))</f>
        <v>0</v>
      </c>
      <c r="BZ572" s="69" t="n">
        <f aca="false">IF(BY572&gt;0,BY572*BI572/10*BW572*(100+BV572)/100,0)</f>
        <v>0</v>
      </c>
      <c r="CA572" s="69" t="n">
        <f aca="false">IF(BD572&gt;0,BX572-IF(BD572&gt;BX572,BX572,BD572),0)</f>
        <v>0</v>
      </c>
      <c r="CB572" s="69" t="n">
        <f aca="false">POWER(1.01,CA572)</f>
        <v>1</v>
      </c>
      <c r="CC572" s="69" t="n">
        <f aca="false">IF(BF572&gt;0,IF(BF572&gt;BH572,1,BF572/BH572),0)</f>
        <v>0</v>
      </c>
      <c r="CD572" s="72" t="n">
        <f aca="false">IF(BD572=0,0,IF(BF572&gt;0,ROUND(IF(CB572&lt;&gt;0,BZ572*BT572*1/CB572*CC572,0),0),0))</f>
        <v>0</v>
      </c>
      <c r="CE572" s="73" t="str">
        <f aca="false">IF(BF572&gt;0,IF(BF572&gt;BH572,CD572/BF572,CD572/BH572),"")</f>
        <v/>
      </c>
      <c r="CF572" s="69" t="n">
        <f aca="false">'Vstupní data'!AM572</f>
        <v>0</v>
      </c>
      <c r="CG572" s="69" t="n">
        <f aca="false">'Vstupní data'!AN572</f>
        <v>0</v>
      </c>
      <c r="CH572" s="69" t="n">
        <f aca="false">'Vstupní data'!AO572</f>
        <v>0</v>
      </c>
      <c r="CI572" s="69" t="n">
        <f aca="false">'Vstupní data'!AP572</f>
        <v>0</v>
      </c>
      <c r="CJ572" s="72" t="n">
        <f aca="false">ROUND(CH572*CI572,0)</f>
        <v>0</v>
      </c>
      <c r="CK572" s="74" t="str">
        <f aca="false">IF(OR(AA572&gt;0,BB572&gt;0,CD572&gt;0,CJ572&gt;0),AA572+BB572+CD572+CJ572,"")</f>
        <v/>
      </c>
    </row>
    <row r="573" customFormat="false" ht="12.8" hidden="false" customHeight="false" outlineLevel="0" collapsed="false">
      <c r="A573" s="66" t="n">
        <f aca="false">'Vstupní data'!A573</f>
        <v>0</v>
      </c>
      <c r="F573" s="66" t="str">
        <f aca="false">CONCATENATE('Vstupní data'!F573,'Vstupní data'!G573,'Vstupní data'!H573,'Vstupní data'!I573)</f>
        <v/>
      </c>
      <c r="G573" s="66"/>
      <c r="H573" s="66" t="n">
        <f aca="false">'Vstupní data'!K573</f>
        <v>0</v>
      </c>
      <c r="I573" s="66" t="n">
        <f aca="false">'Vstupní data'!L573</f>
        <v>0</v>
      </c>
      <c r="J573" s="66" t="n">
        <f aca="false">'Vstupní data'!K573*'Vstupní data'!M573/100</f>
        <v>0</v>
      </c>
      <c r="L573" s="66" t="n">
        <f aca="false">IF('Vstupní data'!N573="prostokořenný",0,IF('Vstupní data'!N573="krytokořenný","k",IF('Vstupní data'!N573="poloodrostky nebo odrostky, prostokořenné i krytokořenné","po",0)))</f>
        <v>0</v>
      </c>
      <c r="N573" s="66"/>
      <c r="O573" s="66" t="n">
        <f aca="false">'Vstupní data'!O573</f>
        <v>0</v>
      </c>
      <c r="P573" s="66" t="n">
        <f aca="false">IF(O573&gt;0,VLOOKUP(CONCATENATE(VLOOKUP(I573,'Pril3-drev'!$H$5:$K$83,4,0),"-",'Vstupní data'!R573),K2!$C$15:$D$23,2,0),0)</f>
        <v>0</v>
      </c>
      <c r="Q573" s="66" t="n">
        <f aca="false">IF(O573&gt;0,VLOOKUP(I573,'Pril3-drev'!$H$5:$I$83,2,0),0)</f>
        <v>0</v>
      </c>
      <c r="R573" s="66" t="n">
        <f aca="false">IF(Q573&gt;0,VLOOKUP(Q573,'Pril6-okus'!$A$5:$B$17,2,0),0)</f>
        <v>0</v>
      </c>
      <c r="S573" s="66" t="n">
        <f aca="false">IF(O573&gt;0,VLOOKUP(I573,'Pril3-drev'!$H$5:$J$83,3,0),0)</f>
        <v>0</v>
      </c>
      <c r="T573" s="66" t="str">
        <f aca="false">IF(O573&gt;0,IF(L573="k",0.9*VLOOKUP(S573,'ha-pocty-vyhl'!$A$5:$B$20,2,0),IF(L573="po",0.8*VLOOKUP(S573,'ha-pocty-vyhl'!$A$5:$B$20,2,0),VLOOKUP(S573,'ha-pocty-vyhl'!$A$5:$B$20,2,0))),"")</f>
        <v/>
      </c>
      <c r="U573" s="66" t="n">
        <f aca="false">'Vstupní data'!P573</f>
        <v>0</v>
      </c>
      <c r="V573" s="66" t="n">
        <f aca="false">IF(O573&gt;0,1.3*T573*1000*Z573/10000,0)</f>
        <v>0</v>
      </c>
      <c r="W573" s="66" t="n">
        <f aca="false">IF(O573&gt;0,1.3*T573*1000*Z573/10000,0)</f>
        <v>0</v>
      </c>
      <c r="X573" s="66" t="n">
        <f aca="false">IF(O573&gt;0,IF(O573&gt;V573,V573,O573),0)</f>
        <v>0</v>
      </c>
      <c r="Y573" s="66" t="n">
        <f aca="false">IF(O573&gt;0,IF(IF(U573&gt;W573,W573,U573)&lt;X573,W573,IF(U573&gt;W573,W573,U573)),0)</f>
        <v>0</v>
      </c>
      <c r="Z573" s="66" t="n">
        <f aca="false">IF(O573&gt;0,IF(J573&gt;0,J573,K573*H573/100),0)</f>
        <v>0</v>
      </c>
      <c r="AA573" s="67" t="n">
        <f aca="false">IF(O573&gt;0,CEILING(R573*P573*X573/Y573*Z573,1),0)</f>
        <v>0</v>
      </c>
      <c r="AB573" s="68" t="n">
        <f aca="false">IF(O573&gt;0,AA573/O573,0)</f>
        <v>0</v>
      </c>
      <c r="AC573" s="66" t="n">
        <f aca="false">'Vstupní data'!W573</f>
        <v>0</v>
      </c>
      <c r="AI573" s="66" t="str">
        <f aca="false">IF(OR('Vstupní data'!T573&gt;0,'Vstupní data'!U573&gt;0),VLOOKUP(I573,'Pril3-drev'!$H$5:$J$83,3,0),"")</f>
        <v/>
      </c>
      <c r="AJ573" s="66" t="n">
        <f aca="false">IF('Vstupní data'!V573="prostokořenný",0,IF('Vstupní data'!V573="krytokořenný","k",IF('Vstupní data'!V573="poloodrostky nebo odrostky, prostokořenné i krytokořenné","po",0)))</f>
        <v>0</v>
      </c>
      <c r="AK573" s="66" t="n">
        <f aca="false">IF(OR('Vstupní data'!T573&gt;0,'Vstupní data'!U573&gt;0),IF(AJ573="k",0.9*VLOOKUP(AI573,'ha-pocty-vyhl'!$A$5:$B$20,2,0),IF(AJ573="po",0.8*VLOOKUP(AI573,'ha-pocty-vyhl'!$A$5:$B$20,2,0),VLOOKUP(AI573,'ha-pocty-vyhl'!$A$5:$B$20,2,0))),0)</f>
        <v>0</v>
      </c>
      <c r="AL573" s="66" t="n">
        <f aca="false">IF(OR('Vstupní data'!T573&gt;0,'Vstupní data'!U573&gt;0),'Vstupní data'!K573*'Vstupní data'!M573/100,0)</f>
        <v>0</v>
      </c>
      <c r="AM573" s="66" t="n">
        <f aca="false">IF(OR('Vstupní data'!T573&gt;0,'Vstupní data'!U573&gt;0),IF('Vstupní data'!T573&gt;0,'Vstupní data'!T573,ROUND(10*'Vstupní data'!U573/AK573,0)),0)</f>
        <v>0</v>
      </c>
      <c r="AN573" s="69" t="n">
        <f aca="false">IF('Vstupní data'!T573&gt;0,   IF('Vstupní data'!T573&lt;=AL573,'Vstupní data'!T573,AL573),   IF(AM573&lt;AL573,AM573,AL573))</f>
        <v>0</v>
      </c>
      <c r="AO573" s="69" t="n">
        <f aca="false">'Vstupní data'!X573</f>
        <v>0</v>
      </c>
      <c r="AP573" s="66" t="n">
        <f aca="false">IF(OR('Vstupní data'!T573&gt;0,'Vstupní data'!U573&gt;0),IF(I573&lt;&gt;0,VLOOKUP(I573,'Pril3-drev'!$H$5:$I$83,2,0),0),0)</f>
        <v>0</v>
      </c>
      <c r="AQ573" s="66" t="n">
        <f aca="false">'Vstupní data'!Y573</f>
        <v>0</v>
      </c>
      <c r="AR573" s="66" t="str">
        <f aca="false">IF(AC573&gt;5,   IF('Vstupní data'!Y573&gt;0,   VLOOKUP(VLOOKUP(CONCATENATE(VLOOKUP(I573,'Pril3-drev'!$H$4:$L$83,5,0),AC573),'Pril3-drev'!$Q$4:$R$2803,2,0),'AVB-BS'!$C$5:$S$29 ,LOOKUP(AQ573,'AVB-BS'!$D$3:$S$3,'AVB-BS'!$D$1:$S$1) ,0 )   ,   IF('Vstupní data'!Z573&gt;0,'Vstupní data'!Z573,0)) , "")</f>
        <v/>
      </c>
      <c r="AS573" s="70" t="str">
        <f aca="false">IF(AC573&gt;5,VLOOKUP(CONCATENATE(AP573,AR573),'Pril1-THLPa'!$H$6:$N$96,4,0),"")</f>
        <v/>
      </c>
      <c r="AT573" s="70" t="str">
        <f aca="false">IF(AC573&gt;5,VLOOKUP(CONCATENATE(AP573,AR573),'Pril1-THLPa'!$H$6:$N$96,5,0),"")</f>
        <v/>
      </c>
      <c r="AU573" s="70" t="str">
        <f aca="false">IF(AC573&gt;5,VLOOKUP(CONCATENATE(AP573,AR573),'Pril1-THLPa'!$H$6:$N$96,6,0),"")</f>
        <v/>
      </c>
      <c r="AV573" s="70" t="str">
        <f aca="false">IF(AC573&gt;5,VLOOKUP(CONCATENATE(AP573,AR573),'Pril1-THLPa'!$H$6:$N$96,7,0),"")</f>
        <v/>
      </c>
      <c r="AW573" s="70" t="str">
        <f aca="false">IF(AC573&gt;5,VLOOKUP(CONCATENATE(AP573,AR573),'Pril1-THLPa'!$H$6:$O$96,8,0),"")</f>
        <v/>
      </c>
      <c r="AX573" s="66" t="n">
        <f aca="false">IF(AC573&gt;0,IF(AND(AC573&gt;0,AC573&lt;=5),VLOOKUP(AP573,'Pril1-THLPa'!$A$6:$F$18,LOOKUP(AC573,'Pril1-THLPa'!$B$5:$F$5,'Pril1-THLPa'!$B$4:$F$4),0),AS573+AT573*(AC573-5)+AU573*POWER(AC573-5,2)+AV573*POWER(AC573-5,3)+AW573*POWER(AC573-5,4)),0)</f>
        <v>0</v>
      </c>
      <c r="AY573" s="71"/>
      <c r="AZ573" s="66" t="n">
        <f aca="false">'Vstupní data'!AA573</f>
        <v>0</v>
      </c>
      <c r="BA573" s="66" t="n">
        <f aca="false">IF(OR('Vstupní data'!T573&gt;0,'Vstupní data'!U573&gt;0),IF(AC573&lt;&gt;"",AX573*AO573/10*(100+AZ573)/100,0),0)</f>
        <v>0</v>
      </c>
      <c r="BB573" s="67" t="n">
        <f aca="false">IF(AC573&lt;&gt;"",ROUND(BA573*AN573,0),0)</f>
        <v>0</v>
      </c>
      <c r="BC573" s="68" t="str">
        <f aca="false">IF(AE573&gt;0,BB573/AE573,"")</f>
        <v/>
      </c>
      <c r="BD573" s="66" t="n">
        <f aca="false">'Vstupní data'!AE573</f>
        <v>0</v>
      </c>
      <c r="BF573" s="66" t="n">
        <f aca="false">'Vstupní data'!AC573</f>
        <v>0</v>
      </c>
      <c r="BH573" s="66" t="n">
        <f aca="false">'Vstupní data'!AD573</f>
        <v>0</v>
      </c>
      <c r="BI573" s="66" t="n">
        <f aca="false">'Vstupní data'!AF573</f>
        <v>0</v>
      </c>
      <c r="BJ573" s="69" t="n">
        <f aca="false">'Vstupní data'!AG573</f>
        <v>0</v>
      </c>
      <c r="BK573" s="69" t="n">
        <f aca="false">IF(BF573&lt;&gt;0,VLOOKUP(I573,'Pril3-drev'!$H$5:$I$83,2,0),0)</f>
        <v>0</v>
      </c>
      <c r="BL573" s="69" t="n">
        <f aca="false">IF(BF573&lt;&gt;0,VLOOKUP(BK573,'Pril3-drev'!$A$5:$C$17,3,0),0)</f>
        <v>0</v>
      </c>
      <c r="BM573" s="69" t="n">
        <f aca="false">'Vstupní data'!AH573</f>
        <v>0</v>
      </c>
      <c r="BN573" s="69" t="n">
        <f aca="false">IF('Vstupní data'!AH573&gt;0,   VLOOKUP(VLOOKUP(CONCATENATE(VLOOKUP(I573,'Pril3-drev'!$H$4:$L$83,5,0),BD573),'Pril3-drev'!$Q$4:$R$2803,2,0),'AVB-BS'!$C$5:$S$29 ,LOOKUP(BM573,'AVB-BS'!$D$3:$S$3,'AVB-BS'!$D$1:$S$1) ,0 )   ,   IF('Vstupní data'!AI573&gt;0,'Vstupní data'!AI573,0))</f>
        <v>0</v>
      </c>
      <c r="BO573" s="69" t="str">
        <f aca="false">IF(BX573&gt;5,VLOOKUP(CONCATENATE(BK573,BN573),'Pril1-THLPa'!$H$6:$N$96,4,0),"")</f>
        <v/>
      </c>
      <c r="BP573" s="69" t="str">
        <f aca="false">IF(BX573&gt;5,VLOOKUP(CONCATENATE(BK573,BN573),'Pril1-THLPa'!$H$6:$N$96,5,0),"")</f>
        <v/>
      </c>
      <c r="BQ573" s="69" t="str">
        <f aca="false">IF(BX573&gt;5,VLOOKUP(CONCATENATE(BK573,BN573),'Pril1-THLPa'!$H$6:$N$96,6,0),"")</f>
        <v/>
      </c>
      <c r="BR573" s="69" t="str">
        <f aca="false">IF(BX573&gt;5,VLOOKUP(CONCATENATE(BK573,BN573),'Pril1-THLPa'!$H$6:$N$96,7,0),"")</f>
        <v/>
      </c>
      <c r="BS573" s="69" t="str">
        <f aca="false">IF(BX573&gt;5,VLOOKUP(CONCATENATE(BK573,BN573),'Pril1-THLPa'!$H$6:$O$96,8,0),"")</f>
        <v/>
      </c>
      <c r="BT573" s="69" t="str">
        <f aca="false">IF(BF573&gt;0, IF(BK573="smrk",  VLOOKUP(VLOOKUP(BD573,'Pril9-K3'!$L$8:$M$207,2,0),'Pril9-K3'!$A$8:$J$16,LOOKUP(BN573,'Pril9-K3'!$A$7:$J$7,'Pril9-K3'!$A$5:$J$5),0), IF(AND(BK573&lt;&gt;"smrk",'Vstupní data'!AK573&lt;&gt;""),'Vstupní data'!AK573,   VLOOKUP(VLOOKUP(BD573,'Pril9-K3'!$L$8:$M$207,2,0),'Pril9-K3'!$A$8:$J$16,LOOKUP(BN573,'Pril9-K3'!$A$7:$J$7,'Pril9-K3'!$A$5:$J$5),0)   )),   "")</f>
        <v/>
      </c>
      <c r="BV573" s="69" t="n">
        <f aca="false">'Vstupní data'!AJ573</f>
        <v>0</v>
      </c>
      <c r="BW573" s="69" t="n">
        <f aca="false">IF(BF573&gt;0,IF(J573&gt;0,J573,K573*H573/100),0)</f>
        <v>0</v>
      </c>
      <c r="BX573" s="69" t="n">
        <f aca="false">IF(BF573&gt;0,IF(BJ573&gt;BL573,BL573,BJ573),0)</f>
        <v>0</v>
      </c>
      <c r="BY573" s="69" t="n">
        <f aca="false">IF(BD573=0,0,IF(AND(BX573&gt;0,BX573&lt;=5),  IF(AND(BX573&gt;0,BX573&lt;=5),VLOOKUP(BK573,'Pril1-THLPa'!$A$6:$F$18,IF(AND(BX573&gt;0,BX573&lt;=5),LOOKUP(BX573,'Pril1-THLPa'!$B$5:$F$5,'Pril1-THLPa'!$B$4:$F$4),""),0),""),  IF(BX573&gt;5,BO573+BP573*(BX573-5)+BQ573*POWER(BX573-5,2)+BR573*POWER(BX573-5,3)+BS573*POWER(BX573-5,4),"")))</f>
        <v>0</v>
      </c>
      <c r="BZ573" s="69" t="n">
        <f aca="false">IF(BY573&gt;0,BY573*BI573/10*BW573*(100+BV573)/100,0)</f>
        <v>0</v>
      </c>
      <c r="CA573" s="69" t="n">
        <f aca="false">IF(BD573&gt;0,BX573-IF(BD573&gt;BX573,BX573,BD573),0)</f>
        <v>0</v>
      </c>
      <c r="CB573" s="69" t="n">
        <f aca="false">POWER(1.01,CA573)</f>
        <v>1</v>
      </c>
      <c r="CC573" s="69" t="n">
        <f aca="false">IF(BF573&gt;0,IF(BF573&gt;BH573,1,BF573/BH573),0)</f>
        <v>0</v>
      </c>
      <c r="CD573" s="72" t="n">
        <f aca="false">IF(BD573=0,0,IF(BF573&gt;0,ROUND(IF(CB573&lt;&gt;0,BZ573*BT573*1/CB573*CC573,0),0),0))</f>
        <v>0</v>
      </c>
      <c r="CE573" s="73" t="str">
        <f aca="false">IF(BF573&gt;0,IF(BF573&gt;BH573,CD573/BF573,CD573/BH573),"")</f>
        <v/>
      </c>
      <c r="CF573" s="69" t="n">
        <f aca="false">'Vstupní data'!AM573</f>
        <v>0</v>
      </c>
      <c r="CG573" s="69" t="n">
        <f aca="false">'Vstupní data'!AN573</f>
        <v>0</v>
      </c>
      <c r="CH573" s="69" t="n">
        <f aca="false">'Vstupní data'!AO573</f>
        <v>0</v>
      </c>
      <c r="CI573" s="69" t="n">
        <f aca="false">'Vstupní data'!AP573</f>
        <v>0</v>
      </c>
      <c r="CJ573" s="72" t="n">
        <f aca="false">ROUND(CH573*CI573,0)</f>
        <v>0</v>
      </c>
      <c r="CK573" s="74" t="str">
        <f aca="false">IF(OR(AA573&gt;0,BB573&gt;0,CD573&gt;0,CJ573&gt;0),AA573+BB573+CD573+CJ573,"")</f>
        <v/>
      </c>
    </row>
    <row r="574" customFormat="false" ht="12.8" hidden="false" customHeight="false" outlineLevel="0" collapsed="false">
      <c r="A574" s="66" t="n">
        <f aca="false">'Vstupní data'!A574</f>
        <v>0</v>
      </c>
      <c r="F574" s="66" t="str">
        <f aca="false">CONCATENATE('Vstupní data'!F574,'Vstupní data'!G574,'Vstupní data'!H574,'Vstupní data'!I574)</f>
        <v/>
      </c>
      <c r="G574" s="66"/>
      <c r="H574" s="66" t="n">
        <f aca="false">'Vstupní data'!K574</f>
        <v>0</v>
      </c>
      <c r="I574" s="66" t="n">
        <f aca="false">'Vstupní data'!L574</f>
        <v>0</v>
      </c>
      <c r="J574" s="66" t="n">
        <f aca="false">'Vstupní data'!K574*'Vstupní data'!M574/100</f>
        <v>0</v>
      </c>
      <c r="L574" s="66" t="n">
        <f aca="false">IF('Vstupní data'!N574="prostokořenný",0,IF('Vstupní data'!N574="krytokořenný","k",IF('Vstupní data'!N574="poloodrostky nebo odrostky, prostokořenné i krytokořenné","po",0)))</f>
        <v>0</v>
      </c>
      <c r="N574" s="66"/>
      <c r="O574" s="66" t="n">
        <f aca="false">'Vstupní data'!O574</f>
        <v>0</v>
      </c>
      <c r="P574" s="66" t="n">
        <f aca="false">IF(O574&gt;0,VLOOKUP(CONCATENATE(VLOOKUP(I574,'Pril3-drev'!$H$5:$K$83,4,0),"-",'Vstupní data'!R574),K2!$C$15:$D$23,2,0),0)</f>
        <v>0</v>
      </c>
      <c r="Q574" s="66" t="n">
        <f aca="false">IF(O574&gt;0,VLOOKUP(I574,'Pril3-drev'!$H$5:$I$83,2,0),0)</f>
        <v>0</v>
      </c>
      <c r="R574" s="66" t="n">
        <f aca="false">IF(Q574&gt;0,VLOOKUP(Q574,'Pril6-okus'!$A$5:$B$17,2,0),0)</f>
        <v>0</v>
      </c>
      <c r="S574" s="66" t="n">
        <f aca="false">IF(O574&gt;0,VLOOKUP(I574,'Pril3-drev'!$H$5:$J$83,3,0),0)</f>
        <v>0</v>
      </c>
      <c r="T574" s="66" t="str">
        <f aca="false">IF(O574&gt;0,IF(L574="k",0.9*VLOOKUP(S574,'ha-pocty-vyhl'!$A$5:$B$20,2,0),IF(L574="po",0.8*VLOOKUP(S574,'ha-pocty-vyhl'!$A$5:$B$20,2,0),VLOOKUP(S574,'ha-pocty-vyhl'!$A$5:$B$20,2,0))),"")</f>
        <v/>
      </c>
      <c r="U574" s="66" t="n">
        <f aca="false">'Vstupní data'!P574</f>
        <v>0</v>
      </c>
      <c r="V574" s="66" t="n">
        <f aca="false">IF(O574&gt;0,1.3*T574*1000*Z574/10000,0)</f>
        <v>0</v>
      </c>
      <c r="W574" s="66" t="n">
        <f aca="false">IF(O574&gt;0,1.3*T574*1000*Z574/10000,0)</f>
        <v>0</v>
      </c>
      <c r="X574" s="66" t="n">
        <f aca="false">IF(O574&gt;0,IF(O574&gt;V574,V574,O574),0)</f>
        <v>0</v>
      </c>
      <c r="Y574" s="66" t="n">
        <f aca="false">IF(O574&gt;0,IF(IF(U574&gt;W574,W574,U574)&lt;X574,W574,IF(U574&gt;W574,W574,U574)),0)</f>
        <v>0</v>
      </c>
      <c r="Z574" s="66" t="n">
        <f aca="false">IF(O574&gt;0,IF(J574&gt;0,J574,K574*H574/100),0)</f>
        <v>0</v>
      </c>
      <c r="AA574" s="67" t="n">
        <f aca="false">IF(O574&gt;0,CEILING(R574*P574*X574/Y574*Z574,1),0)</f>
        <v>0</v>
      </c>
      <c r="AB574" s="68" t="n">
        <f aca="false">IF(O574&gt;0,AA574/O574,0)</f>
        <v>0</v>
      </c>
      <c r="AC574" s="66" t="n">
        <f aca="false">'Vstupní data'!W574</f>
        <v>0</v>
      </c>
      <c r="AI574" s="66" t="str">
        <f aca="false">IF(OR('Vstupní data'!T574&gt;0,'Vstupní data'!U574&gt;0),VLOOKUP(I574,'Pril3-drev'!$H$5:$J$83,3,0),"")</f>
        <v/>
      </c>
      <c r="AJ574" s="66" t="n">
        <f aca="false">IF('Vstupní data'!V574="prostokořenný",0,IF('Vstupní data'!V574="krytokořenný","k",IF('Vstupní data'!V574="poloodrostky nebo odrostky, prostokořenné i krytokořenné","po",0)))</f>
        <v>0</v>
      </c>
      <c r="AK574" s="66" t="n">
        <f aca="false">IF(OR('Vstupní data'!T574&gt;0,'Vstupní data'!U574&gt;0),IF(AJ574="k",0.9*VLOOKUP(AI574,'ha-pocty-vyhl'!$A$5:$B$20,2,0),IF(AJ574="po",0.8*VLOOKUP(AI574,'ha-pocty-vyhl'!$A$5:$B$20,2,0),VLOOKUP(AI574,'ha-pocty-vyhl'!$A$5:$B$20,2,0))),0)</f>
        <v>0</v>
      </c>
      <c r="AL574" s="66" t="n">
        <f aca="false">IF(OR('Vstupní data'!T574&gt;0,'Vstupní data'!U574&gt;0),'Vstupní data'!K574*'Vstupní data'!M574/100,0)</f>
        <v>0</v>
      </c>
      <c r="AM574" s="66" t="n">
        <f aca="false">IF(OR('Vstupní data'!T574&gt;0,'Vstupní data'!U574&gt;0),IF('Vstupní data'!T574&gt;0,'Vstupní data'!T574,ROUND(10*'Vstupní data'!U574/AK574,0)),0)</f>
        <v>0</v>
      </c>
      <c r="AN574" s="69" t="n">
        <f aca="false">IF('Vstupní data'!T574&gt;0,   IF('Vstupní data'!T574&lt;=AL574,'Vstupní data'!T574,AL574),   IF(AM574&lt;AL574,AM574,AL574))</f>
        <v>0</v>
      </c>
      <c r="AO574" s="69" t="n">
        <f aca="false">'Vstupní data'!X574</f>
        <v>0</v>
      </c>
      <c r="AP574" s="66" t="n">
        <f aca="false">IF(OR('Vstupní data'!T574&gt;0,'Vstupní data'!U574&gt;0),IF(I574&lt;&gt;0,VLOOKUP(I574,'Pril3-drev'!$H$5:$I$83,2,0),0),0)</f>
        <v>0</v>
      </c>
      <c r="AQ574" s="66" t="n">
        <f aca="false">'Vstupní data'!Y574</f>
        <v>0</v>
      </c>
      <c r="AR574" s="66" t="str">
        <f aca="false">IF(AC574&gt;5,   IF('Vstupní data'!Y574&gt;0,   VLOOKUP(VLOOKUP(CONCATENATE(VLOOKUP(I574,'Pril3-drev'!$H$4:$L$83,5,0),AC574),'Pril3-drev'!$Q$4:$R$2803,2,0),'AVB-BS'!$C$5:$S$29 ,LOOKUP(AQ574,'AVB-BS'!$D$3:$S$3,'AVB-BS'!$D$1:$S$1) ,0 )   ,   IF('Vstupní data'!Z574&gt;0,'Vstupní data'!Z574,0)) , "")</f>
        <v/>
      </c>
      <c r="AS574" s="70" t="str">
        <f aca="false">IF(AC574&gt;5,VLOOKUP(CONCATENATE(AP574,AR574),'Pril1-THLPa'!$H$6:$N$96,4,0),"")</f>
        <v/>
      </c>
      <c r="AT574" s="70" t="str">
        <f aca="false">IF(AC574&gt;5,VLOOKUP(CONCATENATE(AP574,AR574),'Pril1-THLPa'!$H$6:$N$96,5,0),"")</f>
        <v/>
      </c>
      <c r="AU574" s="70" t="str">
        <f aca="false">IF(AC574&gt;5,VLOOKUP(CONCATENATE(AP574,AR574),'Pril1-THLPa'!$H$6:$N$96,6,0),"")</f>
        <v/>
      </c>
      <c r="AV574" s="70" t="str">
        <f aca="false">IF(AC574&gt;5,VLOOKUP(CONCATENATE(AP574,AR574),'Pril1-THLPa'!$H$6:$N$96,7,0),"")</f>
        <v/>
      </c>
      <c r="AW574" s="70" t="str">
        <f aca="false">IF(AC574&gt;5,VLOOKUP(CONCATENATE(AP574,AR574),'Pril1-THLPa'!$H$6:$O$96,8,0),"")</f>
        <v/>
      </c>
      <c r="AX574" s="66" t="n">
        <f aca="false">IF(AC574&gt;0,IF(AND(AC574&gt;0,AC574&lt;=5),VLOOKUP(AP574,'Pril1-THLPa'!$A$6:$F$18,LOOKUP(AC574,'Pril1-THLPa'!$B$5:$F$5,'Pril1-THLPa'!$B$4:$F$4),0),AS574+AT574*(AC574-5)+AU574*POWER(AC574-5,2)+AV574*POWER(AC574-5,3)+AW574*POWER(AC574-5,4)),0)</f>
        <v>0</v>
      </c>
      <c r="AY574" s="71"/>
      <c r="AZ574" s="66" t="n">
        <f aca="false">'Vstupní data'!AA574</f>
        <v>0</v>
      </c>
      <c r="BA574" s="66" t="n">
        <f aca="false">IF(OR('Vstupní data'!T574&gt;0,'Vstupní data'!U574&gt;0),IF(AC574&lt;&gt;"",AX574*AO574/10*(100+AZ574)/100,0),0)</f>
        <v>0</v>
      </c>
      <c r="BB574" s="67" t="n">
        <f aca="false">IF(AC574&lt;&gt;"",ROUND(BA574*AN574,0),0)</f>
        <v>0</v>
      </c>
      <c r="BC574" s="68" t="str">
        <f aca="false">IF(AE574&gt;0,BB574/AE574,"")</f>
        <v/>
      </c>
      <c r="BD574" s="66" t="n">
        <f aca="false">'Vstupní data'!AE574</f>
        <v>0</v>
      </c>
      <c r="BF574" s="66" t="n">
        <f aca="false">'Vstupní data'!AC574</f>
        <v>0</v>
      </c>
      <c r="BH574" s="66" t="n">
        <f aca="false">'Vstupní data'!AD574</f>
        <v>0</v>
      </c>
      <c r="BI574" s="66" t="n">
        <f aca="false">'Vstupní data'!AF574</f>
        <v>0</v>
      </c>
      <c r="BJ574" s="69" t="n">
        <f aca="false">'Vstupní data'!AG574</f>
        <v>0</v>
      </c>
      <c r="BK574" s="69" t="n">
        <f aca="false">IF(BF574&lt;&gt;0,VLOOKUP(I574,'Pril3-drev'!$H$5:$I$83,2,0),0)</f>
        <v>0</v>
      </c>
      <c r="BL574" s="69" t="n">
        <f aca="false">IF(BF574&lt;&gt;0,VLOOKUP(BK574,'Pril3-drev'!$A$5:$C$17,3,0),0)</f>
        <v>0</v>
      </c>
      <c r="BM574" s="69" t="n">
        <f aca="false">'Vstupní data'!AH574</f>
        <v>0</v>
      </c>
      <c r="BN574" s="69" t="n">
        <f aca="false">IF('Vstupní data'!AH574&gt;0,   VLOOKUP(VLOOKUP(CONCATENATE(VLOOKUP(I574,'Pril3-drev'!$H$4:$L$83,5,0),BD574),'Pril3-drev'!$Q$4:$R$2803,2,0),'AVB-BS'!$C$5:$S$29 ,LOOKUP(BM574,'AVB-BS'!$D$3:$S$3,'AVB-BS'!$D$1:$S$1) ,0 )   ,   IF('Vstupní data'!AI574&gt;0,'Vstupní data'!AI574,0))</f>
        <v>0</v>
      </c>
      <c r="BO574" s="69" t="str">
        <f aca="false">IF(BX574&gt;5,VLOOKUP(CONCATENATE(BK574,BN574),'Pril1-THLPa'!$H$6:$N$96,4,0),"")</f>
        <v/>
      </c>
      <c r="BP574" s="69" t="str">
        <f aca="false">IF(BX574&gt;5,VLOOKUP(CONCATENATE(BK574,BN574),'Pril1-THLPa'!$H$6:$N$96,5,0),"")</f>
        <v/>
      </c>
      <c r="BQ574" s="69" t="str">
        <f aca="false">IF(BX574&gt;5,VLOOKUP(CONCATENATE(BK574,BN574),'Pril1-THLPa'!$H$6:$N$96,6,0),"")</f>
        <v/>
      </c>
      <c r="BR574" s="69" t="str">
        <f aca="false">IF(BX574&gt;5,VLOOKUP(CONCATENATE(BK574,BN574),'Pril1-THLPa'!$H$6:$N$96,7,0),"")</f>
        <v/>
      </c>
      <c r="BS574" s="69" t="str">
        <f aca="false">IF(BX574&gt;5,VLOOKUP(CONCATENATE(BK574,BN574),'Pril1-THLPa'!$H$6:$O$96,8,0),"")</f>
        <v/>
      </c>
      <c r="BT574" s="69" t="str">
        <f aca="false">IF(BF574&gt;0, IF(BK574="smrk",  VLOOKUP(VLOOKUP(BD574,'Pril9-K3'!$L$8:$M$207,2,0),'Pril9-K3'!$A$8:$J$16,LOOKUP(BN574,'Pril9-K3'!$A$7:$J$7,'Pril9-K3'!$A$5:$J$5),0), IF(AND(BK574&lt;&gt;"smrk",'Vstupní data'!AK574&lt;&gt;""),'Vstupní data'!AK574,   VLOOKUP(VLOOKUP(BD574,'Pril9-K3'!$L$8:$M$207,2,0),'Pril9-K3'!$A$8:$J$16,LOOKUP(BN574,'Pril9-K3'!$A$7:$J$7,'Pril9-K3'!$A$5:$J$5),0)   )),   "")</f>
        <v/>
      </c>
      <c r="BV574" s="69" t="n">
        <f aca="false">'Vstupní data'!AJ574</f>
        <v>0</v>
      </c>
      <c r="BW574" s="69" t="n">
        <f aca="false">IF(BF574&gt;0,IF(J574&gt;0,J574,K574*H574/100),0)</f>
        <v>0</v>
      </c>
      <c r="BX574" s="69" t="n">
        <f aca="false">IF(BF574&gt;0,IF(BJ574&gt;BL574,BL574,BJ574),0)</f>
        <v>0</v>
      </c>
      <c r="BY574" s="69" t="n">
        <f aca="false">IF(BD574=0,0,IF(AND(BX574&gt;0,BX574&lt;=5),  IF(AND(BX574&gt;0,BX574&lt;=5),VLOOKUP(BK574,'Pril1-THLPa'!$A$6:$F$18,IF(AND(BX574&gt;0,BX574&lt;=5),LOOKUP(BX574,'Pril1-THLPa'!$B$5:$F$5,'Pril1-THLPa'!$B$4:$F$4),""),0),""),  IF(BX574&gt;5,BO574+BP574*(BX574-5)+BQ574*POWER(BX574-5,2)+BR574*POWER(BX574-5,3)+BS574*POWER(BX574-5,4),"")))</f>
        <v>0</v>
      </c>
      <c r="BZ574" s="69" t="n">
        <f aca="false">IF(BY574&gt;0,BY574*BI574/10*BW574*(100+BV574)/100,0)</f>
        <v>0</v>
      </c>
      <c r="CA574" s="69" t="n">
        <f aca="false">IF(BD574&gt;0,BX574-IF(BD574&gt;BX574,BX574,BD574),0)</f>
        <v>0</v>
      </c>
      <c r="CB574" s="69" t="n">
        <f aca="false">POWER(1.01,CA574)</f>
        <v>1</v>
      </c>
      <c r="CC574" s="69" t="n">
        <f aca="false">IF(BF574&gt;0,IF(BF574&gt;BH574,1,BF574/BH574),0)</f>
        <v>0</v>
      </c>
      <c r="CD574" s="72" t="n">
        <f aca="false">IF(BD574=0,0,IF(BF574&gt;0,ROUND(IF(CB574&lt;&gt;0,BZ574*BT574*1/CB574*CC574,0),0),0))</f>
        <v>0</v>
      </c>
      <c r="CE574" s="73" t="str">
        <f aca="false">IF(BF574&gt;0,IF(BF574&gt;BH574,CD574/BF574,CD574/BH574),"")</f>
        <v/>
      </c>
      <c r="CF574" s="69" t="n">
        <f aca="false">'Vstupní data'!AM574</f>
        <v>0</v>
      </c>
      <c r="CG574" s="69" t="n">
        <f aca="false">'Vstupní data'!AN574</f>
        <v>0</v>
      </c>
      <c r="CH574" s="69" t="n">
        <f aca="false">'Vstupní data'!AO574</f>
        <v>0</v>
      </c>
      <c r="CI574" s="69" t="n">
        <f aca="false">'Vstupní data'!AP574</f>
        <v>0</v>
      </c>
      <c r="CJ574" s="72" t="n">
        <f aca="false">ROUND(CH574*CI574,0)</f>
        <v>0</v>
      </c>
      <c r="CK574" s="74" t="str">
        <f aca="false">IF(OR(AA574&gt;0,BB574&gt;0,CD574&gt;0,CJ574&gt;0),AA574+BB574+CD574+CJ574,"")</f>
        <v/>
      </c>
    </row>
    <row r="575" customFormat="false" ht="12.8" hidden="false" customHeight="false" outlineLevel="0" collapsed="false">
      <c r="A575" s="66" t="n">
        <f aca="false">'Vstupní data'!A575</f>
        <v>0</v>
      </c>
      <c r="F575" s="66" t="str">
        <f aca="false">CONCATENATE('Vstupní data'!F575,'Vstupní data'!G575,'Vstupní data'!H575,'Vstupní data'!I575)</f>
        <v/>
      </c>
      <c r="G575" s="66"/>
      <c r="H575" s="66" t="n">
        <f aca="false">'Vstupní data'!K575</f>
        <v>0</v>
      </c>
      <c r="I575" s="66" t="n">
        <f aca="false">'Vstupní data'!L575</f>
        <v>0</v>
      </c>
      <c r="J575" s="66" t="n">
        <f aca="false">'Vstupní data'!K575*'Vstupní data'!M575/100</f>
        <v>0</v>
      </c>
      <c r="L575" s="66" t="n">
        <f aca="false">IF('Vstupní data'!N575="prostokořenný",0,IF('Vstupní data'!N575="krytokořenný","k",IF('Vstupní data'!N575="poloodrostky nebo odrostky, prostokořenné i krytokořenné","po",0)))</f>
        <v>0</v>
      </c>
      <c r="N575" s="66"/>
      <c r="O575" s="66" t="n">
        <f aca="false">'Vstupní data'!O575</f>
        <v>0</v>
      </c>
      <c r="P575" s="66" t="n">
        <f aca="false">IF(O575&gt;0,VLOOKUP(CONCATENATE(VLOOKUP(I575,'Pril3-drev'!$H$5:$K$83,4,0),"-",'Vstupní data'!R575),K2!$C$15:$D$23,2,0),0)</f>
        <v>0</v>
      </c>
      <c r="Q575" s="66" t="n">
        <f aca="false">IF(O575&gt;0,VLOOKUP(I575,'Pril3-drev'!$H$5:$I$83,2,0),0)</f>
        <v>0</v>
      </c>
      <c r="R575" s="66" t="n">
        <f aca="false">IF(Q575&gt;0,VLOOKUP(Q575,'Pril6-okus'!$A$5:$B$17,2,0),0)</f>
        <v>0</v>
      </c>
      <c r="S575" s="66" t="n">
        <f aca="false">IF(O575&gt;0,VLOOKUP(I575,'Pril3-drev'!$H$5:$J$83,3,0),0)</f>
        <v>0</v>
      </c>
      <c r="T575" s="66" t="str">
        <f aca="false">IF(O575&gt;0,IF(L575="k",0.9*VLOOKUP(S575,'ha-pocty-vyhl'!$A$5:$B$20,2,0),IF(L575="po",0.8*VLOOKUP(S575,'ha-pocty-vyhl'!$A$5:$B$20,2,0),VLOOKUP(S575,'ha-pocty-vyhl'!$A$5:$B$20,2,0))),"")</f>
        <v/>
      </c>
      <c r="U575" s="66" t="n">
        <f aca="false">'Vstupní data'!P575</f>
        <v>0</v>
      </c>
      <c r="V575" s="66" t="n">
        <f aca="false">IF(O575&gt;0,1.3*T575*1000*Z575/10000,0)</f>
        <v>0</v>
      </c>
      <c r="W575" s="66" t="n">
        <f aca="false">IF(O575&gt;0,1.3*T575*1000*Z575/10000,0)</f>
        <v>0</v>
      </c>
      <c r="X575" s="66" t="n">
        <f aca="false">IF(O575&gt;0,IF(O575&gt;V575,V575,O575),0)</f>
        <v>0</v>
      </c>
      <c r="Y575" s="66" t="n">
        <f aca="false">IF(O575&gt;0,IF(IF(U575&gt;W575,W575,U575)&lt;X575,W575,IF(U575&gt;W575,W575,U575)),0)</f>
        <v>0</v>
      </c>
      <c r="Z575" s="66" t="n">
        <f aca="false">IF(O575&gt;0,IF(J575&gt;0,J575,K575*H575/100),0)</f>
        <v>0</v>
      </c>
      <c r="AA575" s="67" t="n">
        <f aca="false">IF(O575&gt;0,CEILING(R575*P575*X575/Y575*Z575,1),0)</f>
        <v>0</v>
      </c>
      <c r="AB575" s="68" t="n">
        <f aca="false">IF(O575&gt;0,AA575/O575,0)</f>
        <v>0</v>
      </c>
      <c r="AC575" s="66" t="n">
        <f aca="false">'Vstupní data'!W575</f>
        <v>0</v>
      </c>
      <c r="AI575" s="66" t="str">
        <f aca="false">IF(OR('Vstupní data'!T575&gt;0,'Vstupní data'!U575&gt;0),VLOOKUP(I575,'Pril3-drev'!$H$5:$J$83,3,0),"")</f>
        <v/>
      </c>
      <c r="AJ575" s="66" t="n">
        <f aca="false">IF('Vstupní data'!V575="prostokořenný",0,IF('Vstupní data'!V575="krytokořenný","k",IF('Vstupní data'!V575="poloodrostky nebo odrostky, prostokořenné i krytokořenné","po",0)))</f>
        <v>0</v>
      </c>
      <c r="AK575" s="66" t="n">
        <f aca="false">IF(OR('Vstupní data'!T575&gt;0,'Vstupní data'!U575&gt;0),IF(AJ575="k",0.9*VLOOKUP(AI575,'ha-pocty-vyhl'!$A$5:$B$20,2,0),IF(AJ575="po",0.8*VLOOKUP(AI575,'ha-pocty-vyhl'!$A$5:$B$20,2,0),VLOOKUP(AI575,'ha-pocty-vyhl'!$A$5:$B$20,2,0))),0)</f>
        <v>0</v>
      </c>
      <c r="AL575" s="66" t="n">
        <f aca="false">IF(OR('Vstupní data'!T575&gt;0,'Vstupní data'!U575&gt;0),'Vstupní data'!K575*'Vstupní data'!M575/100,0)</f>
        <v>0</v>
      </c>
      <c r="AM575" s="66" t="n">
        <f aca="false">IF(OR('Vstupní data'!T575&gt;0,'Vstupní data'!U575&gt;0),IF('Vstupní data'!T575&gt;0,'Vstupní data'!T575,ROUND(10*'Vstupní data'!U575/AK575,0)),0)</f>
        <v>0</v>
      </c>
      <c r="AN575" s="69" t="n">
        <f aca="false">IF('Vstupní data'!T575&gt;0,   IF('Vstupní data'!T575&lt;=AL575,'Vstupní data'!T575,AL575),   IF(AM575&lt;AL575,AM575,AL575))</f>
        <v>0</v>
      </c>
      <c r="AO575" s="69" t="n">
        <f aca="false">'Vstupní data'!X575</f>
        <v>0</v>
      </c>
      <c r="AP575" s="66" t="n">
        <f aca="false">IF(OR('Vstupní data'!T575&gt;0,'Vstupní data'!U575&gt;0),IF(I575&lt;&gt;0,VLOOKUP(I575,'Pril3-drev'!$H$5:$I$83,2,0),0),0)</f>
        <v>0</v>
      </c>
      <c r="AQ575" s="66" t="n">
        <f aca="false">'Vstupní data'!Y575</f>
        <v>0</v>
      </c>
      <c r="AR575" s="66" t="str">
        <f aca="false">IF(AC575&gt;5,   IF('Vstupní data'!Y575&gt;0,   VLOOKUP(VLOOKUP(CONCATENATE(VLOOKUP(I575,'Pril3-drev'!$H$4:$L$83,5,0),AC575),'Pril3-drev'!$Q$4:$R$2803,2,0),'AVB-BS'!$C$5:$S$29 ,LOOKUP(AQ575,'AVB-BS'!$D$3:$S$3,'AVB-BS'!$D$1:$S$1) ,0 )   ,   IF('Vstupní data'!Z575&gt;0,'Vstupní data'!Z575,0)) , "")</f>
        <v/>
      </c>
      <c r="AS575" s="70" t="str">
        <f aca="false">IF(AC575&gt;5,VLOOKUP(CONCATENATE(AP575,AR575),'Pril1-THLPa'!$H$6:$N$96,4,0),"")</f>
        <v/>
      </c>
      <c r="AT575" s="70" t="str">
        <f aca="false">IF(AC575&gt;5,VLOOKUP(CONCATENATE(AP575,AR575),'Pril1-THLPa'!$H$6:$N$96,5,0),"")</f>
        <v/>
      </c>
      <c r="AU575" s="70" t="str">
        <f aca="false">IF(AC575&gt;5,VLOOKUP(CONCATENATE(AP575,AR575),'Pril1-THLPa'!$H$6:$N$96,6,0),"")</f>
        <v/>
      </c>
      <c r="AV575" s="70" t="str">
        <f aca="false">IF(AC575&gt;5,VLOOKUP(CONCATENATE(AP575,AR575),'Pril1-THLPa'!$H$6:$N$96,7,0),"")</f>
        <v/>
      </c>
      <c r="AW575" s="70" t="str">
        <f aca="false">IF(AC575&gt;5,VLOOKUP(CONCATENATE(AP575,AR575),'Pril1-THLPa'!$H$6:$O$96,8,0),"")</f>
        <v/>
      </c>
      <c r="AX575" s="66" t="n">
        <f aca="false">IF(AC575&gt;0,IF(AND(AC575&gt;0,AC575&lt;=5),VLOOKUP(AP575,'Pril1-THLPa'!$A$6:$F$18,LOOKUP(AC575,'Pril1-THLPa'!$B$5:$F$5,'Pril1-THLPa'!$B$4:$F$4),0),AS575+AT575*(AC575-5)+AU575*POWER(AC575-5,2)+AV575*POWER(AC575-5,3)+AW575*POWER(AC575-5,4)),0)</f>
        <v>0</v>
      </c>
      <c r="AY575" s="71"/>
      <c r="AZ575" s="66" t="n">
        <f aca="false">'Vstupní data'!AA575</f>
        <v>0</v>
      </c>
      <c r="BA575" s="66" t="n">
        <f aca="false">IF(OR('Vstupní data'!T575&gt;0,'Vstupní data'!U575&gt;0),IF(AC575&lt;&gt;"",AX575*AO575/10*(100+AZ575)/100,0),0)</f>
        <v>0</v>
      </c>
      <c r="BB575" s="67" t="n">
        <f aca="false">IF(AC575&lt;&gt;"",ROUND(BA575*AN575,0),0)</f>
        <v>0</v>
      </c>
      <c r="BC575" s="68" t="str">
        <f aca="false">IF(AE575&gt;0,BB575/AE575,"")</f>
        <v/>
      </c>
      <c r="BD575" s="66" t="n">
        <f aca="false">'Vstupní data'!AE575</f>
        <v>0</v>
      </c>
      <c r="BF575" s="66" t="n">
        <f aca="false">'Vstupní data'!AC575</f>
        <v>0</v>
      </c>
      <c r="BH575" s="66" t="n">
        <f aca="false">'Vstupní data'!AD575</f>
        <v>0</v>
      </c>
      <c r="BI575" s="66" t="n">
        <f aca="false">'Vstupní data'!AF575</f>
        <v>0</v>
      </c>
      <c r="BJ575" s="69" t="n">
        <f aca="false">'Vstupní data'!AG575</f>
        <v>0</v>
      </c>
      <c r="BK575" s="69" t="n">
        <f aca="false">IF(BF575&lt;&gt;0,VLOOKUP(I575,'Pril3-drev'!$H$5:$I$83,2,0),0)</f>
        <v>0</v>
      </c>
      <c r="BL575" s="69" t="n">
        <f aca="false">IF(BF575&lt;&gt;0,VLOOKUP(BK575,'Pril3-drev'!$A$5:$C$17,3,0),0)</f>
        <v>0</v>
      </c>
      <c r="BM575" s="69" t="n">
        <f aca="false">'Vstupní data'!AH575</f>
        <v>0</v>
      </c>
      <c r="BN575" s="69" t="n">
        <f aca="false">IF('Vstupní data'!AH575&gt;0,   VLOOKUP(VLOOKUP(CONCATENATE(VLOOKUP(I575,'Pril3-drev'!$H$4:$L$83,5,0),BD575),'Pril3-drev'!$Q$4:$R$2803,2,0),'AVB-BS'!$C$5:$S$29 ,LOOKUP(BM575,'AVB-BS'!$D$3:$S$3,'AVB-BS'!$D$1:$S$1) ,0 )   ,   IF('Vstupní data'!AI575&gt;0,'Vstupní data'!AI575,0))</f>
        <v>0</v>
      </c>
      <c r="BO575" s="69" t="str">
        <f aca="false">IF(BX575&gt;5,VLOOKUP(CONCATENATE(BK575,BN575),'Pril1-THLPa'!$H$6:$N$96,4,0),"")</f>
        <v/>
      </c>
      <c r="BP575" s="69" t="str">
        <f aca="false">IF(BX575&gt;5,VLOOKUP(CONCATENATE(BK575,BN575),'Pril1-THLPa'!$H$6:$N$96,5,0),"")</f>
        <v/>
      </c>
      <c r="BQ575" s="69" t="str">
        <f aca="false">IF(BX575&gt;5,VLOOKUP(CONCATENATE(BK575,BN575),'Pril1-THLPa'!$H$6:$N$96,6,0),"")</f>
        <v/>
      </c>
      <c r="BR575" s="69" t="str">
        <f aca="false">IF(BX575&gt;5,VLOOKUP(CONCATENATE(BK575,BN575),'Pril1-THLPa'!$H$6:$N$96,7,0),"")</f>
        <v/>
      </c>
      <c r="BS575" s="69" t="str">
        <f aca="false">IF(BX575&gt;5,VLOOKUP(CONCATENATE(BK575,BN575),'Pril1-THLPa'!$H$6:$O$96,8,0),"")</f>
        <v/>
      </c>
      <c r="BT575" s="69" t="str">
        <f aca="false">IF(BF575&gt;0, IF(BK575="smrk",  VLOOKUP(VLOOKUP(BD575,'Pril9-K3'!$L$8:$M$207,2,0),'Pril9-K3'!$A$8:$J$16,LOOKUP(BN575,'Pril9-K3'!$A$7:$J$7,'Pril9-K3'!$A$5:$J$5),0), IF(AND(BK575&lt;&gt;"smrk",'Vstupní data'!AK575&lt;&gt;""),'Vstupní data'!AK575,   VLOOKUP(VLOOKUP(BD575,'Pril9-K3'!$L$8:$M$207,2,0),'Pril9-K3'!$A$8:$J$16,LOOKUP(BN575,'Pril9-K3'!$A$7:$J$7,'Pril9-K3'!$A$5:$J$5),0)   )),   "")</f>
        <v/>
      </c>
      <c r="BV575" s="69" t="n">
        <f aca="false">'Vstupní data'!AJ575</f>
        <v>0</v>
      </c>
      <c r="BW575" s="69" t="n">
        <f aca="false">IF(BF575&gt;0,IF(J575&gt;0,J575,K575*H575/100),0)</f>
        <v>0</v>
      </c>
      <c r="BX575" s="69" t="n">
        <f aca="false">IF(BF575&gt;0,IF(BJ575&gt;BL575,BL575,BJ575),0)</f>
        <v>0</v>
      </c>
      <c r="BY575" s="69" t="n">
        <f aca="false">IF(BD575=0,0,IF(AND(BX575&gt;0,BX575&lt;=5),  IF(AND(BX575&gt;0,BX575&lt;=5),VLOOKUP(BK575,'Pril1-THLPa'!$A$6:$F$18,IF(AND(BX575&gt;0,BX575&lt;=5),LOOKUP(BX575,'Pril1-THLPa'!$B$5:$F$5,'Pril1-THLPa'!$B$4:$F$4),""),0),""),  IF(BX575&gt;5,BO575+BP575*(BX575-5)+BQ575*POWER(BX575-5,2)+BR575*POWER(BX575-5,3)+BS575*POWER(BX575-5,4),"")))</f>
        <v>0</v>
      </c>
      <c r="BZ575" s="69" t="n">
        <f aca="false">IF(BY575&gt;0,BY575*BI575/10*BW575*(100+BV575)/100,0)</f>
        <v>0</v>
      </c>
      <c r="CA575" s="69" t="n">
        <f aca="false">IF(BD575&gt;0,BX575-IF(BD575&gt;BX575,BX575,BD575),0)</f>
        <v>0</v>
      </c>
      <c r="CB575" s="69" t="n">
        <f aca="false">POWER(1.01,CA575)</f>
        <v>1</v>
      </c>
      <c r="CC575" s="69" t="n">
        <f aca="false">IF(BF575&gt;0,IF(BF575&gt;BH575,1,BF575/BH575),0)</f>
        <v>0</v>
      </c>
      <c r="CD575" s="72" t="n">
        <f aca="false">IF(BD575=0,0,IF(BF575&gt;0,ROUND(IF(CB575&lt;&gt;0,BZ575*BT575*1/CB575*CC575,0),0),0))</f>
        <v>0</v>
      </c>
      <c r="CE575" s="73" t="str">
        <f aca="false">IF(BF575&gt;0,IF(BF575&gt;BH575,CD575/BF575,CD575/BH575),"")</f>
        <v/>
      </c>
      <c r="CF575" s="69" t="n">
        <f aca="false">'Vstupní data'!AM575</f>
        <v>0</v>
      </c>
      <c r="CG575" s="69" t="n">
        <f aca="false">'Vstupní data'!AN575</f>
        <v>0</v>
      </c>
      <c r="CH575" s="69" t="n">
        <f aca="false">'Vstupní data'!AO575</f>
        <v>0</v>
      </c>
      <c r="CI575" s="69" t="n">
        <f aca="false">'Vstupní data'!AP575</f>
        <v>0</v>
      </c>
      <c r="CJ575" s="72" t="n">
        <f aca="false">ROUND(CH575*CI575,0)</f>
        <v>0</v>
      </c>
      <c r="CK575" s="74" t="str">
        <f aca="false">IF(OR(AA575&gt;0,BB575&gt;0,CD575&gt;0,CJ575&gt;0),AA575+BB575+CD575+CJ575,"")</f>
        <v/>
      </c>
    </row>
    <row r="576" customFormat="false" ht="12.8" hidden="false" customHeight="false" outlineLevel="0" collapsed="false">
      <c r="A576" s="66" t="n">
        <f aca="false">'Vstupní data'!A576</f>
        <v>0</v>
      </c>
      <c r="F576" s="66" t="str">
        <f aca="false">CONCATENATE('Vstupní data'!F576,'Vstupní data'!G576,'Vstupní data'!H576,'Vstupní data'!I576)</f>
        <v/>
      </c>
      <c r="G576" s="66"/>
      <c r="H576" s="66" t="n">
        <f aca="false">'Vstupní data'!K576</f>
        <v>0</v>
      </c>
      <c r="I576" s="66" t="n">
        <f aca="false">'Vstupní data'!L576</f>
        <v>0</v>
      </c>
      <c r="J576" s="66" t="n">
        <f aca="false">'Vstupní data'!K576*'Vstupní data'!M576/100</f>
        <v>0</v>
      </c>
      <c r="L576" s="66" t="n">
        <f aca="false">IF('Vstupní data'!N576="prostokořenný",0,IF('Vstupní data'!N576="krytokořenný","k",IF('Vstupní data'!N576="poloodrostky nebo odrostky, prostokořenné i krytokořenné","po",0)))</f>
        <v>0</v>
      </c>
      <c r="N576" s="66"/>
      <c r="O576" s="66" t="n">
        <f aca="false">'Vstupní data'!O576</f>
        <v>0</v>
      </c>
      <c r="P576" s="66" t="n">
        <f aca="false">IF(O576&gt;0,VLOOKUP(CONCATENATE(VLOOKUP(I576,'Pril3-drev'!$H$5:$K$83,4,0),"-",'Vstupní data'!R576),K2!$C$15:$D$23,2,0),0)</f>
        <v>0</v>
      </c>
      <c r="Q576" s="66" t="n">
        <f aca="false">IF(O576&gt;0,VLOOKUP(I576,'Pril3-drev'!$H$5:$I$83,2,0),0)</f>
        <v>0</v>
      </c>
      <c r="R576" s="66" t="n">
        <f aca="false">IF(Q576&gt;0,VLOOKUP(Q576,'Pril6-okus'!$A$5:$B$17,2,0),0)</f>
        <v>0</v>
      </c>
      <c r="S576" s="66" t="n">
        <f aca="false">IF(O576&gt;0,VLOOKUP(I576,'Pril3-drev'!$H$5:$J$83,3,0),0)</f>
        <v>0</v>
      </c>
      <c r="T576" s="66" t="str">
        <f aca="false">IF(O576&gt;0,IF(L576="k",0.9*VLOOKUP(S576,'ha-pocty-vyhl'!$A$5:$B$20,2,0),IF(L576="po",0.8*VLOOKUP(S576,'ha-pocty-vyhl'!$A$5:$B$20,2,0),VLOOKUP(S576,'ha-pocty-vyhl'!$A$5:$B$20,2,0))),"")</f>
        <v/>
      </c>
      <c r="U576" s="66" t="n">
        <f aca="false">'Vstupní data'!P576</f>
        <v>0</v>
      </c>
      <c r="V576" s="66" t="n">
        <f aca="false">IF(O576&gt;0,1.3*T576*1000*Z576/10000,0)</f>
        <v>0</v>
      </c>
      <c r="W576" s="66" t="n">
        <f aca="false">IF(O576&gt;0,1.3*T576*1000*Z576/10000,0)</f>
        <v>0</v>
      </c>
      <c r="X576" s="66" t="n">
        <f aca="false">IF(O576&gt;0,IF(O576&gt;V576,V576,O576),0)</f>
        <v>0</v>
      </c>
      <c r="Y576" s="66" t="n">
        <f aca="false">IF(O576&gt;0,IF(IF(U576&gt;W576,W576,U576)&lt;X576,W576,IF(U576&gt;W576,W576,U576)),0)</f>
        <v>0</v>
      </c>
      <c r="Z576" s="66" t="n">
        <f aca="false">IF(O576&gt;0,IF(J576&gt;0,J576,K576*H576/100),0)</f>
        <v>0</v>
      </c>
      <c r="AA576" s="67" t="n">
        <f aca="false">IF(O576&gt;0,CEILING(R576*P576*X576/Y576*Z576,1),0)</f>
        <v>0</v>
      </c>
      <c r="AB576" s="68" t="n">
        <f aca="false">IF(O576&gt;0,AA576/O576,0)</f>
        <v>0</v>
      </c>
      <c r="AC576" s="66" t="n">
        <f aca="false">'Vstupní data'!W576</f>
        <v>0</v>
      </c>
      <c r="AI576" s="66" t="str">
        <f aca="false">IF(OR('Vstupní data'!T576&gt;0,'Vstupní data'!U576&gt;0),VLOOKUP(I576,'Pril3-drev'!$H$5:$J$83,3,0),"")</f>
        <v/>
      </c>
      <c r="AJ576" s="66" t="n">
        <f aca="false">IF('Vstupní data'!V576="prostokořenný",0,IF('Vstupní data'!V576="krytokořenný","k",IF('Vstupní data'!V576="poloodrostky nebo odrostky, prostokořenné i krytokořenné","po",0)))</f>
        <v>0</v>
      </c>
      <c r="AK576" s="66" t="n">
        <f aca="false">IF(OR('Vstupní data'!T576&gt;0,'Vstupní data'!U576&gt;0),IF(AJ576="k",0.9*VLOOKUP(AI576,'ha-pocty-vyhl'!$A$5:$B$20,2,0),IF(AJ576="po",0.8*VLOOKUP(AI576,'ha-pocty-vyhl'!$A$5:$B$20,2,0),VLOOKUP(AI576,'ha-pocty-vyhl'!$A$5:$B$20,2,0))),0)</f>
        <v>0</v>
      </c>
      <c r="AL576" s="66" t="n">
        <f aca="false">IF(OR('Vstupní data'!T576&gt;0,'Vstupní data'!U576&gt;0),'Vstupní data'!K576*'Vstupní data'!M576/100,0)</f>
        <v>0</v>
      </c>
      <c r="AM576" s="66" t="n">
        <f aca="false">IF(OR('Vstupní data'!T576&gt;0,'Vstupní data'!U576&gt;0),IF('Vstupní data'!T576&gt;0,'Vstupní data'!T576,ROUND(10*'Vstupní data'!U576/AK576,0)),0)</f>
        <v>0</v>
      </c>
      <c r="AN576" s="69" t="n">
        <f aca="false">IF('Vstupní data'!T576&gt;0,   IF('Vstupní data'!T576&lt;=AL576,'Vstupní data'!T576,AL576),   IF(AM576&lt;AL576,AM576,AL576))</f>
        <v>0</v>
      </c>
      <c r="AO576" s="69" t="n">
        <f aca="false">'Vstupní data'!X576</f>
        <v>0</v>
      </c>
      <c r="AP576" s="66" t="n">
        <f aca="false">IF(OR('Vstupní data'!T576&gt;0,'Vstupní data'!U576&gt;0),IF(I576&lt;&gt;0,VLOOKUP(I576,'Pril3-drev'!$H$5:$I$83,2,0),0),0)</f>
        <v>0</v>
      </c>
      <c r="AQ576" s="66" t="n">
        <f aca="false">'Vstupní data'!Y576</f>
        <v>0</v>
      </c>
      <c r="AR576" s="66" t="str">
        <f aca="false">IF(AC576&gt;5,   IF('Vstupní data'!Y576&gt;0,   VLOOKUP(VLOOKUP(CONCATENATE(VLOOKUP(I576,'Pril3-drev'!$H$4:$L$83,5,0),AC576),'Pril3-drev'!$Q$4:$R$2803,2,0),'AVB-BS'!$C$5:$S$29 ,LOOKUP(AQ576,'AVB-BS'!$D$3:$S$3,'AVB-BS'!$D$1:$S$1) ,0 )   ,   IF('Vstupní data'!Z576&gt;0,'Vstupní data'!Z576,0)) , "")</f>
        <v/>
      </c>
      <c r="AS576" s="70" t="str">
        <f aca="false">IF(AC576&gt;5,VLOOKUP(CONCATENATE(AP576,AR576),'Pril1-THLPa'!$H$6:$N$96,4,0),"")</f>
        <v/>
      </c>
      <c r="AT576" s="70" t="str">
        <f aca="false">IF(AC576&gt;5,VLOOKUP(CONCATENATE(AP576,AR576),'Pril1-THLPa'!$H$6:$N$96,5,0),"")</f>
        <v/>
      </c>
      <c r="AU576" s="70" t="str">
        <f aca="false">IF(AC576&gt;5,VLOOKUP(CONCATENATE(AP576,AR576),'Pril1-THLPa'!$H$6:$N$96,6,0),"")</f>
        <v/>
      </c>
      <c r="AV576" s="70" t="str">
        <f aca="false">IF(AC576&gt;5,VLOOKUP(CONCATENATE(AP576,AR576),'Pril1-THLPa'!$H$6:$N$96,7,0),"")</f>
        <v/>
      </c>
      <c r="AW576" s="70" t="str">
        <f aca="false">IF(AC576&gt;5,VLOOKUP(CONCATENATE(AP576,AR576),'Pril1-THLPa'!$H$6:$O$96,8,0),"")</f>
        <v/>
      </c>
      <c r="AX576" s="66" t="n">
        <f aca="false">IF(AC576&gt;0,IF(AND(AC576&gt;0,AC576&lt;=5),VLOOKUP(AP576,'Pril1-THLPa'!$A$6:$F$18,LOOKUP(AC576,'Pril1-THLPa'!$B$5:$F$5,'Pril1-THLPa'!$B$4:$F$4),0),AS576+AT576*(AC576-5)+AU576*POWER(AC576-5,2)+AV576*POWER(AC576-5,3)+AW576*POWER(AC576-5,4)),0)</f>
        <v>0</v>
      </c>
      <c r="AY576" s="71"/>
      <c r="AZ576" s="66" t="n">
        <f aca="false">'Vstupní data'!AA576</f>
        <v>0</v>
      </c>
      <c r="BA576" s="66" t="n">
        <f aca="false">IF(OR('Vstupní data'!T576&gt;0,'Vstupní data'!U576&gt;0),IF(AC576&lt;&gt;"",AX576*AO576/10*(100+AZ576)/100,0),0)</f>
        <v>0</v>
      </c>
      <c r="BB576" s="67" t="n">
        <f aca="false">IF(AC576&lt;&gt;"",ROUND(BA576*AN576,0),0)</f>
        <v>0</v>
      </c>
      <c r="BC576" s="68" t="str">
        <f aca="false">IF(AE576&gt;0,BB576/AE576,"")</f>
        <v/>
      </c>
      <c r="BD576" s="66" t="n">
        <f aca="false">'Vstupní data'!AE576</f>
        <v>0</v>
      </c>
      <c r="BF576" s="66" t="n">
        <f aca="false">'Vstupní data'!AC576</f>
        <v>0</v>
      </c>
      <c r="BH576" s="66" t="n">
        <f aca="false">'Vstupní data'!AD576</f>
        <v>0</v>
      </c>
      <c r="BI576" s="66" t="n">
        <f aca="false">'Vstupní data'!AF576</f>
        <v>0</v>
      </c>
      <c r="BJ576" s="69" t="n">
        <f aca="false">'Vstupní data'!AG576</f>
        <v>0</v>
      </c>
      <c r="BK576" s="69" t="n">
        <f aca="false">IF(BF576&lt;&gt;0,VLOOKUP(I576,'Pril3-drev'!$H$5:$I$83,2,0),0)</f>
        <v>0</v>
      </c>
      <c r="BL576" s="69" t="n">
        <f aca="false">IF(BF576&lt;&gt;0,VLOOKUP(BK576,'Pril3-drev'!$A$5:$C$17,3,0),0)</f>
        <v>0</v>
      </c>
      <c r="BM576" s="69" t="n">
        <f aca="false">'Vstupní data'!AH576</f>
        <v>0</v>
      </c>
      <c r="BN576" s="69" t="n">
        <f aca="false">IF('Vstupní data'!AH576&gt;0,   VLOOKUP(VLOOKUP(CONCATENATE(VLOOKUP(I576,'Pril3-drev'!$H$4:$L$83,5,0),BD576),'Pril3-drev'!$Q$4:$R$2803,2,0),'AVB-BS'!$C$5:$S$29 ,LOOKUP(BM576,'AVB-BS'!$D$3:$S$3,'AVB-BS'!$D$1:$S$1) ,0 )   ,   IF('Vstupní data'!AI576&gt;0,'Vstupní data'!AI576,0))</f>
        <v>0</v>
      </c>
      <c r="BO576" s="69" t="str">
        <f aca="false">IF(BX576&gt;5,VLOOKUP(CONCATENATE(BK576,BN576),'Pril1-THLPa'!$H$6:$N$96,4,0),"")</f>
        <v/>
      </c>
      <c r="BP576" s="69" t="str">
        <f aca="false">IF(BX576&gt;5,VLOOKUP(CONCATENATE(BK576,BN576),'Pril1-THLPa'!$H$6:$N$96,5,0),"")</f>
        <v/>
      </c>
      <c r="BQ576" s="69" t="str">
        <f aca="false">IF(BX576&gt;5,VLOOKUP(CONCATENATE(BK576,BN576),'Pril1-THLPa'!$H$6:$N$96,6,0),"")</f>
        <v/>
      </c>
      <c r="BR576" s="69" t="str">
        <f aca="false">IF(BX576&gt;5,VLOOKUP(CONCATENATE(BK576,BN576),'Pril1-THLPa'!$H$6:$N$96,7,0),"")</f>
        <v/>
      </c>
      <c r="BS576" s="69" t="str">
        <f aca="false">IF(BX576&gt;5,VLOOKUP(CONCATENATE(BK576,BN576),'Pril1-THLPa'!$H$6:$O$96,8,0),"")</f>
        <v/>
      </c>
      <c r="BT576" s="69" t="str">
        <f aca="false">IF(BF576&gt;0, IF(BK576="smrk",  VLOOKUP(VLOOKUP(BD576,'Pril9-K3'!$L$8:$M$207,2,0),'Pril9-K3'!$A$8:$J$16,LOOKUP(BN576,'Pril9-K3'!$A$7:$J$7,'Pril9-K3'!$A$5:$J$5),0), IF(AND(BK576&lt;&gt;"smrk",'Vstupní data'!AK576&lt;&gt;""),'Vstupní data'!AK576,   VLOOKUP(VLOOKUP(BD576,'Pril9-K3'!$L$8:$M$207,2,0),'Pril9-K3'!$A$8:$J$16,LOOKUP(BN576,'Pril9-K3'!$A$7:$J$7,'Pril9-K3'!$A$5:$J$5),0)   )),   "")</f>
        <v/>
      </c>
      <c r="BV576" s="69" t="n">
        <f aca="false">'Vstupní data'!AJ576</f>
        <v>0</v>
      </c>
      <c r="BW576" s="69" t="n">
        <f aca="false">IF(BF576&gt;0,IF(J576&gt;0,J576,K576*H576/100),0)</f>
        <v>0</v>
      </c>
      <c r="BX576" s="69" t="n">
        <f aca="false">IF(BF576&gt;0,IF(BJ576&gt;BL576,BL576,BJ576),0)</f>
        <v>0</v>
      </c>
      <c r="BY576" s="69" t="n">
        <f aca="false">IF(BD576=0,0,IF(AND(BX576&gt;0,BX576&lt;=5),  IF(AND(BX576&gt;0,BX576&lt;=5),VLOOKUP(BK576,'Pril1-THLPa'!$A$6:$F$18,IF(AND(BX576&gt;0,BX576&lt;=5),LOOKUP(BX576,'Pril1-THLPa'!$B$5:$F$5,'Pril1-THLPa'!$B$4:$F$4),""),0),""),  IF(BX576&gt;5,BO576+BP576*(BX576-5)+BQ576*POWER(BX576-5,2)+BR576*POWER(BX576-5,3)+BS576*POWER(BX576-5,4),"")))</f>
        <v>0</v>
      </c>
      <c r="BZ576" s="69" t="n">
        <f aca="false">IF(BY576&gt;0,BY576*BI576/10*BW576*(100+BV576)/100,0)</f>
        <v>0</v>
      </c>
      <c r="CA576" s="69" t="n">
        <f aca="false">IF(BD576&gt;0,BX576-IF(BD576&gt;BX576,BX576,BD576),0)</f>
        <v>0</v>
      </c>
      <c r="CB576" s="69" t="n">
        <f aca="false">POWER(1.01,CA576)</f>
        <v>1</v>
      </c>
      <c r="CC576" s="69" t="n">
        <f aca="false">IF(BF576&gt;0,IF(BF576&gt;BH576,1,BF576/BH576),0)</f>
        <v>0</v>
      </c>
      <c r="CD576" s="72" t="n">
        <f aca="false">IF(BD576=0,0,IF(BF576&gt;0,ROUND(IF(CB576&lt;&gt;0,BZ576*BT576*1/CB576*CC576,0),0),0))</f>
        <v>0</v>
      </c>
      <c r="CE576" s="73" t="str">
        <f aca="false">IF(BF576&gt;0,IF(BF576&gt;BH576,CD576/BF576,CD576/BH576),"")</f>
        <v/>
      </c>
      <c r="CF576" s="69" t="n">
        <f aca="false">'Vstupní data'!AM576</f>
        <v>0</v>
      </c>
      <c r="CG576" s="69" t="n">
        <f aca="false">'Vstupní data'!AN576</f>
        <v>0</v>
      </c>
      <c r="CH576" s="69" t="n">
        <f aca="false">'Vstupní data'!AO576</f>
        <v>0</v>
      </c>
      <c r="CI576" s="69" t="n">
        <f aca="false">'Vstupní data'!AP576</f>
        <v>0</v>
      </c>
      <c r="CJ576" s="72" t="n">
        <f aca="false">ROUND(CH576*CI576,0)</f>
        <v>0</v>
      </c>
      <c r="CK576" s="74" t="str">
        <f aca="false">IF(OR(AA576&gt;0,BB576&gt;0,CD576&gt;0,CJ576&gt;0),AA576+BB576+CD576+CJ576,"")</f>
        <v/>
      </c>
    </row>
    <row r="577" customFormat="false" ht="12.8" hidden="false" customHeight="false" outlineLevel="0" collapsed="false">
      <c r="A577" s="66" t="n">
        <f aca="false">'Vstupní data'!A577</f>
        <v>0</v>
      </c>
      <c r="F577" s="66" t="str">
        <f aca="false">CONCATENATE('Vstupní data'!F577,'Vstupní data'!G577,'Vstupní data'!H577,'Vstupní data'!I577)</f>
        <v/>
      </c>
      <c r="G577" s="66"/>
      <c r="H577" s="66" t="n">
        <f aca="false">'Vstupní data'!K577</f>
        <v>0</v>
      </c>
      <c r="I577" s="66" t="n">
        <f aca="false">'Vstupní data'!L577</f>
        <v>0</v>
      </c>
      <c r="J577" s="66" t="n">
        <f aca="false">'Vstupní data'!K577*'Vstupní data'!M577/100</f>
        <v>0</v>
      </c>
      <c r="L577" s="66" t="n">
        <f aca="false">IF('Vstupní data'!N577="prostokořenný",0,IF('Vstupní data'!N577="krytokořenný","k",IF('Vstupní data'!N577="poloodrostky nebo odrostky, prostokořenné i krytokořenné","po",0)))</f>
        <v>0</v>
      </c>
      <c r="N577" s="66"/>
      <c r="O577" s="66" t="n">
        <f aca="false">'Vstupní data'!O577</f>
        <v>0</v>
      </c>
      <c r="P577" s="66" t="n">
        <f aca="false">IF(O577&gt;0,VLOOKUP(CONCATENATE(VLOOKUP(I577,'Pril3-drev'!$H$5:$K$83,4,0),"-",'Vstupní data'!R577),K2!$C$15:$D$23,2,0),0)</f>
        <v>0</v>
      </c>
      <c r="Q577" s="66" t="n">
        <f aca="false">IF(O577&gt;0,VLOOKUP(I577,'Pril3-drev'!$H$5:$I$83,2,0),0)</f>
        <v>0</v>
      </c>
      <c r="R577" s="66" t="n">
        <f aca="false">IF(Q577&gt;0,VLOOKUP(Q577,'Pril6-okus'!$A$5:$B$17,2,0),0)</f>
        <v>0</v>
      </c>
      <c r="S577" s="66" t="n">
        <f aca="false">IF(O577&gt;0,VLOOKUP(I577,'Pril3-drev'!$H$5:$J$83,3,0),0)</f>
        <v>0</v>
      </c>
      <c r="T577" s="66" t="str">
        <f aca="false">IF(O577&gt;0,IF(L577="k",0.9*VLOOKUP(S577,'ha-pocty-vyhl'!$A$5:$B$20,2,0),IF(L577="po",0.8*VLOOKUP(S577,'ha-pocty-vyhl'!$A$5:$B$20,2,0),VLOOKUP(S577,'ha-pocty-vyhl'!$A$5:$B$20,2,0))),"")</f>
        <v/>
      </c>
      <c r="U577" s="66" t="n">
        <f aca="false">'Vstupní data'!P577</f>
        <v>0</v>
      </c>
      <c r="V577" s="66" t="n">
        <f aca="false">IF(O577&gt;0,1.3*T577*1000*Z577/10000,0)</f>
        <v>0</v>
      </c>
      <c r="W577" s="66" t="n">
        <f aca="false">IF(O577&gt;0,1.3*T577*1000*Z577/10000,0)</f>
        <v>0</v>
      </c>
      <c r="X577" s="66" t="n">
        <f aca="false">IF(O577&gt;0,IF(O577&gt;V577,V577,O577),0)</f>
        <v>0</v>
      </c>
      <c r="Y577" s="66" t="n">
        <f aca="false">IF(O577&gt;0,IF(IF(U577&gt;W577,W577,U577)&lt;X577,W577,IF(U577&gt;W577,W577,U577)),0)</f>
        <v>0</v>
      </c>
      <c r="Z577" s="66" t="n">
        <f aca="false">IF(O577&gt;0,IF(J577&gt;0,J577,K577*H577/100),0)</f>
        <v>0</v>
      </c>
      <c r="AA577" s="67" t="n">
        <f aca="false">IF(O577&gt;0,CEILING(R577*P577*X577/Y577*Z577,1),0)</f>
        <v>0</v>
      </c>
      <c r="AB577" s="68" t="n">
        <f aca="false">IF(O577&gt;0,AA577/O577,0)</f>
        <v>0</v>
      </c>
      <c r="AC577" s="66" t="n">
        <f aca="false">'Vstupní data'!W577</f>
        <v>0</v>
      </c>
      <c r="AI577" s="66" t="str">
        <f aca="false">IF(OR('Vstupní data'!T577&gt;0,'Vstupní data'!U577&gt;0),VLOOKUP(I577,'Pril3-drev'!$H$5:$J$83,3,0),"")</f>
        <v/>
      </c>
      <c r="AJ577" s="66" t="n">
        <f aca="false">IF('Vstupní data'!V577="prostokořenný",0,IF('Vstupní data'!V577="krytokořenný","k",IF('Vstupní data'!V577="poloodrostky nebo odrostky, prostokořenné i krytokořenné","po",0)))</f>
        <v>0</v>
      </c>
      <c r="AK577" s="66" t="n">
        <f aca="false">IF(OR('Vstupní data'!T577&gt;0,'Vstupní data'!U577&gt;0),IF(AJ577="k",0.9*VLOOKUP(AI577,'ha-pocty-vyhl'!$A$5:$B$20,2,0),IF(AJ577="po",0.8*VLOOKUP(AI577,'ha-pocty-vyhl'!$A$5:$B$20,2,0),VLOOKUP(AI577,'ha-pocty-vyhl'!$A$5:$B$20,2,0))),0)</f>
        <v>0</v>
      </c>
      <c r="AL577" s="66" t="n">
        <f aca="false">IF(OR('Vstupní data'!T577&gt;0,'Vstupní data'!U577&gt;0),'Vstupní data'!K577*'Vstupní data'!M577/100,0)</f>
        <v>0</v>
      </c>
      <c r="AM577" s="66" t="n">
        <f aca="false">IF(OR('Vstupní data'!T577&gt;0,'Vstupní data'!U577&gt;0),IF('Vstupní data'!T577&gt;0,'Vstupní data'!T577,ROUND(10*'Vstupní data'!U577/AK577,0)),0)</f>
        <v>0</v>
      </c>
      <c r="AN577" s="69" t="n">
        <f aca="false">IF('Vstupní data'!T577&gt;0,   IF('Vstupní data'!T577&lt;=AL577,'Vstupní data'!T577,AL577),   IF(AM577&lt;AL577,AM577,AL577))</f>
        <v>0</v>
      </c>
      <c r="AO577" s="69" t="n">
        <f aca="false">'Vstupní data'!X577</f>
        <v>0</v>
      </c>
      <c r="AP577" s="66" t="n">
        <f aca="false">IF(OR('Vstupní data'!T577&gt;0,'Vstupní data'!U577&gt;0),IF(I577&lt;&gt;0,VLOOKUP(I577,'Pril3-drev'!$H$5:$I$83,2,0),0),0)</f>
        <v>0</v>
      </c>
      <c r="AQ577" s="66" t="n">
        <f aca="false">'Vstupní data'!Y577</f>
        <v>0</v>
      </c>
      <c r="AR577" s="66" t="str">
        <f aca="false">IF(AC577&gt;5,   IF('Vstupní data'!Y577&gt;0,   VLOOKUP(VLOOKUP(CONCATENATE(VLOOKUP(I577,'Pril3-drev'!$H$4:$L$83,5,0),AC577),'Pril3-drev'!$Q$4:$R$2803,2,0),'AVB-BS'!$C$5:$S$29 ,LOOKUP(AQ577,'AVB-BS'!$D$3:$S$3,'AVB-BS'!$D$1:$S$1) ,0 )   ,   IF('Vstupní data'!Z577&gt;0,'Vstupní data'!Z577,0)) , "")</f>
        <v/>
      </c>
      <c r="AS577" s="70" t="str">
        <f aca="false">IF(AC577&gt;5,VLOOKUP(CONCATENATE(AP577,AR577),'Pril1-THLPa'!$H$6:$N$96,4,0),"")</f>
        <v/>
      </c>
      <c r="AT577" s="70" t="str">
        <f aca="false">IF(AC577&gt;5,VLOOKUP(CONCATENATE(AP577,AR577),'Pril1-THLPa'!$H$6:$N$96,5,0),"")</f>
        <v/>
      </c>
      <c r="AU577" s="70" t="str">
        <f aca="false">IF(AC577&gt;5,VLOOKUP(CONCATENATE(AP577,AR577),'Pril1-THLPa'!$H$6:$N$96,6,0),"")</f>
        <v/>
      </c>
      <c r="AV577" s="70" t="str">
        <f aca="false">IF(AC577&gt;5,VLOOKUP(CONCATENATE(AP577,AR577),'Pril1-THLPa'!$H$6:$N$96,7,0),"")</f>
        <v/>
      </c>
      <c r="AW577" s="70" t="str">
        <f aca="false">IF(AC577&gt;5,VLOOKUP(CONCATENATE(AP577,AR577),'Pril1-THLPa'!$H$6:$O$96,8,0),"")</f>
        <v/>
      </c>
      <c r="AX577" s="66" t="n">
        <f aca="false">IF(AC577&gt;0,IF(AND(AC577&gt;0,AC577&lt;=5),VLOOKUP(AP577,'Pril1-THLPa'!$A$6:$F$18,LOOKUP(AC577,'Pril1-THLPa'!$B$5:$F$5,'Pril1-THLPa'!$B$4:$F$4),0),AS577+AT577*(AC577-5)+AU577*POWER(AC577-5,2)+AV577*POWER(AC577-5,3)+AW577*POWER(AC577-5,4)),0)</f>
        <v>0</v>
      </c>
      <c r="AY577" s="71"/>
      <c r="AZ577" s="66" t="n">
        <f aca="false">'Vstupní data'!AA577</f>
        <v>0</v>
      </c>
      <c r="BA577" s="66" t="n">
        <f aca="false">IF(OR('Vstupní data'!T577&gt;0,'Vstupní data'!U577&gt;0),IF(AC577&lt;&gt;"",AX577*AO577/10*(100+AZ577)/100,0),0)</f>
        <v>0</v>
      </c>
      <c r="BB577" s="67" t="n">
        <f aca="false">IF(AC577&lt;&gt;"",ROUND(BA577*AN577,0),0)</f>
        <v>0</v>
      </c>
      <c r="BC577" s="68" t="str">
        <f aca="false">IF(AE577&gt;0,BB577/AE577,"")</f>
        <v/>
      </c>
      <c r="BD577" s="66" t="n">
        <f aca="false">'Vstupní data'!AE577</f>
        <v>0</v>
      </c>
      <c r="BF577" s="66" t="n">
        <f aca="false">'Vstupní data'!AC577</f>
        <v>0</v>
      </c>
      <c r="BH577" s="66" t="n">
        <f aca="false">'Vstupní data'!AD577</f>
        <v>0</v>
      </c>
      <c r="BI577" s="66" t="n">
        <f aca="false">'Vstupní data'!AF577</f>
        <v>0</v>
      </c>
      <c r="BJ577" s="69" t="n">
        <f aca="false">'Vstupní data'!AG577</f>
        <v>0</v>
      </c>
      <c r="BK577" s="69" t="n">
        <f aca="false">IF(BF577&lt;&gt;0,VLOOKUP(I577,'Pril3-drev'!$H$5:$I$83,2,0),0)</f>
        <v>0</v>
      </c>
      <c r="BL577" s="69" t="n">
        <f aca="false">IF(BF577&lt;&gt;0,VLOOKUP(BK577,'Pril3-drev'!$A$5:$C$17,3,0),0)</f>
        <v>0</v>
      </c>
      <c r="BM577" s="69" t="n">
        <f aca="false">'Vstupní data'!AH577</f>
        <v>0</v>
      </c>
      <c r="BN577" s="69" t="n">
        <f aca="false">IF('Vstupní data'!AH577&gt;0,   VLOOKUP(VLOOKUP(CONCATENATE(VLOOKUP(I577,'Pril3-drev'!$H$4:$L$83,5,0),BD577),'Pril3-drev'!$Q$4:$R$2803,2,0),'AVB-BS'!$C$5:$S$29 ,LOOKUP(BM577,'AVB-BS'!$D$3:$S$3,'AVB-BS'!$D$1:$S$1) ,0 )   ,   IF('Vstupní data'!AI577&gt;0,'Vstupní data'!AI577,0))</f>
        <v>0</v>
      </c>
      <c r="BO577" s="69" t="str">
        <f aca="false">IF(BX577&gt;5,VLOOKUP(CONCATENATE(BK577,BN577),'Pril1-THLPa'!$H$6:$N$96,4,0),"")</f>
        <v/>
      </c>
      <c r="BP577" s="69" t="str">
        <f aca="false">IF(BX577&gt;5,VLOOKUP(CONCATENATE(BK577,BN577),'Pril1-THLPa'!$H$6:$N$96,5,0),"")</f>
        <v/>
      </c>
      <c r="BQ577" s="69" t="str">
        <f aca="false">IF(BX577&gt;5,VLOOKUP(CONCATENATE(BK577,BN577),'Pril1-THLPa'!$H$6:$N$96,6,0),"")</f>
        <v/>
      </c>
      <c r="BR577" s="69" t="str">
        <f aca="false">IF(BX577&gt;5,VLOOKUP(CONCATENATE(BK577,BN577),'Pril1-THLPa'!$H$6:$N$96,7,0),"")</f>
        <v/>
      </c>
      <c r="BS577" s="69" t="str">
        <f aca="false">IF(BX577&gt;5,VLOOKUP(CONCATENATE(BK577,BN577),'Pril1-THLPa'!$H$6:$O$96,8,0),"")</f>
        <v/>
      </c>
      <c r="BT577" s="69" t="str">
        <f aca="false">IF(BF577&gt;0, IF(BK577="smrk",  VLOOKUP(VLOOKUP(BD577,'Pril9-K3'!$L$8:$M$207,2,0),'Pril9-K3'!$A$8:$J$16,LOOKUP(BN577,'Pril9-K3'!$A$7:$J$7,'Pril9-K3'!$A$5:$J$5),0), IF(AND(BK577&lt;&gt;"smrk",'Vstupní data'!AK577&lt;&gt;""),'Vstupní data'!AK577,   VLOOKUP(VLOOKUP(BD577,'Pril9-K3'!$L$8:$M$207,2,0),'Pril9-K3'!$A$8:$J$16,LOOKUP(BN577,'Pril9-K3'!$A$7:$J$7,'Pril9-K3'!$A$5:$J$5),0)   )),   "")</f>
        <v/>
      </c>
      <c r="BV577" s="69" t="n">
        <f aca="false">'Vstupní data'!AJ577</f>
        <v>0</v>
      </c>
      <c r="BW577" s="69" t="n">
        <f aca="false">IF(BF577&gt;0,IF(J577&gt;0,J577,K577*H577/100),0)</f>
        <v>0</v>
      </c>
      <c r="BX577" s="69" t="n">
        <f aca="false">IF(BF577&gt;0,IF(BJ577&gt;BL577,BL577,BJ577),0)</f>
        <v>0</v>
      </c>
      <c r="BY577" s="69" t="n">
        <f aca="false">IF(BD577=0,0,IF(AND(BX577&gt;0,BX577&lt;=5),  IF(AND(BX577&gt;0,BX577&lt;=5),VLOOKUP(BK577,'Pril1-THLPa'!$A$6:$F$18,IF(AND(BX577&gt;0,BX577&lt;=5),LOOKUP(BX577,'Pril1-THLPa'!$B$5:$F$5,'Pril1-THLPa'!$B$4:$F$4),""),0),""),  IF(BX577&gt;5,BO577+BP577*(BX577-5)+BQ577*POWER(BX577-5,2)+BR577*POWER(BX577-5,3)+BS577*POWER(BX577-5,4),"")))</f>
        <v>0</v>
      </c>
      <c r="BZ577" s="69" t="n">
        <f aca="false">IF(BY577&gt;0,BY577*BI577/10*BW577*(100+BV577)/100,0)</f>
        <v>0</v>
      </c>
      <c r="CA577" s="69" t="n">
        <f aca="false">IF(BD577&gt;0,BX577-IF(BD577&gt;BX577,BX577,BD577),0)</f>
        <v>0</v>
      </c>
      <c r="CB577" s="69" t="n">
        <f aca="false">POWER(1.01,CA577)</f>
        <v>1</v>
      </c>
      <c r="CC577" s="69" t="n">
        <f aca="false">IF(BF577&gt;0,IF(BF577&gt;BH577,1,BF577/BH577),0)</f>
        <v>0</v>
      </c>
      <c r="CD577" s="72" t="n">
        <f aca="false">IF(BD577=0,0,IF(BF577&gt;0,ROUND(IF(CB577&lt;&gt;0,BZ577*BT577*1/CB577*CC577,0),0),0))</f>
        <v>0</v>
      </c>
      <c r="CE577" s="73" t="str">
        <f aca="false">IF(BF577&gt;0,IF(BF577&gt;BH577,CD577/BF577,CD577/BH577),"")</f>
        <v/>
      </c>
      <c r="CF577" s="69" t="n">
        <f aca="false">'Vstupní data'!AM577</f>
        <v>0</v>
      </c>
      <c r="CG577" s="69" t="n">
        <f aca="false">'Vstupní data'!AN577</f>
        <v>0</v>
      </c>
      <c r="CH577" s="69" t="n">
        <f aca="false">'Vstupní data'!AO577</f>
        <v>0</v>
      </c>
      <c r="CI577" s="69" t="n">
        <f aca="false">'Vstupní data'!AP577</f>
        <v>0</v>
      </c>
      <c r="CJ577" s="72" t="n">
        <f aca="false">ROUND(CH577*CI577,0)</f>
        <v>0</v>
      </c>
      <c r="CK577" s="74" t="str">
        <f aca="false">IF(OR(AA577&gt;0,BB577&gt;0,CD577&gt;0,CJ577&gt;0),AA577+BB577+CD577+CJ577,"")</f>
        <v/>
      </c>
    </row>
    <row r="578" customFormat="false" ht="12.8" hidden="false" customHeight="false" outlineLevel="0" collapsed="false">
      <c r="A578" s="66" t="n">
        <f aca="false">'Vstupní data'!A578</f>
        <v>0</v>
      </c>
      <c r="F578" s="66" t="str">
        <f aca="false">CONCATENATE('Vstupní data'!F578,'Vstupní data'!G578,'Vstupní data'!H578,'Vstupní data'!I578)</f>
        <v/>
      </c>
      <c r="G578" s="66"/>
      <c r="H578" s="66" t="n">
        <f aca="false">'Vstupní data'!K578</f>
        <v>0</v>
      </c>
      <c r="I578" s="66" t="n">
        <f aca="false">'Vstupní data'!L578</f>
        <v>0</v>
      </c>
      <c r="J578" s="66" t="n">
        <f aca="false">'Vstupní data'!K578*'Vstupní data'!M578/100</f>
        <v>0</v>
      </c>
      <c r="L578" s="66" t="n">
        <f aca="false">IF('Vstupní data'!N578="prostokořenný",0,IF('Vstupní data'!N578="krytokořenný","k",IF('Vstupní data'!N578="poloodrostky nebo odrostky, prostokořenné i krytokořenné","po",0)))</f>
        <v>0</v>
      </c>
      <c r="N578" s="66"/>
      <c r="O578" s="66" t="n">
        <f aca="false">'Vstupní data'!O578</f>
        <v>0</v>
      </c>
      <c r="P578" s="66" t="n">
        <f aca="false">IF(O578&gt;0,VLOOKUP(CONCATENATE(VLOOKUP(I578,'Pril3-drev'!$H$5:$K$83,4,0),"-",'Vstupní data'!R578),K2!$C$15:$D$23,2,0),0)</f>
        <v>0</v>
      </c>
      <c r="Q578" s="66" t="n">
        <f aca="false">IF(O578&gt;0,VLOOKUP(I578,'Pril3-drev'!$H$5:$I$83,2,0),0)</f>
        <v>0</v>
      </c>
      <c r="R578" s="66" t="n">
        <f aca="false">IF(Q578&gt;0,VLOOKUP(Q578,'Pril6-okus'!$A$5:$B$17,2,0),0)</f>
        <v>0</v>
      </c>
      <c r="S578" s="66" t="n">
        <f aca="false">IF(O578&gt;0,VLOOKUP(I578,'Pril3-drev'!$H$5:$J$83,3,0),0)</f>
        <v>0</v>
      </c>
      <c r="T578" s="66" t="str">
        <f aca="false">IF(O578&gt;0,IF(L578="k",0.9*VLOOKUP(S578,'ha-pocty-vyhl'!$A$5:$B$20,2,0),IF(L578="po",0.8*VLOOKUP(S578,'ha-pocty-vyhl'!$A$5:$B$20,2,0),VLOOKUP(S578,'ha-pocty-vyhl'!$A$5:$B$20,2,0))),"")</f>
        <v/>
      </c>
      <c r="U578" s="66" t="n">
        <f aca="false">'Vstupní data'!P578</f>
        <v>0</v>
      </c>
      <c r="V578" s="66" t="n">
        <f aca="false">IF(O578&gt;0,1.3*T578*1000*Z578/10000,0)</f>
        <v>0</v>
      </c>
      <c r="W578" s="66" t="n">
        <f aca="false">IF(O578&gt;0,1.3*T578*1000*Z578/10000,0)</f>
        <v>0</v>
      </c>
      <c r="X578" s="66" t="n">
        <f aca="false">IF(O578&gt;0,IF(O578&gt;V578,V578,O578),0)</f>
        <v>0</v>
      </c>
      <c r="Y578" s="66" t="n">
        <f aca="false">IF(O578&gt;0,IF(IF(U578&gt;W578,W578,U578)&lt;X578,W578,IF(U578&gt;W578,W578,U578)),0)</f>
        <v>0</v>
      </c>
      <c r="Z578" s="66" t="n">
        <f aca="false">IF(O578&gt;0,IF(J578&gt;0,J578,K578*H578/100),0)</f>
        <v>0</v>
      </c>
      <c r="AA578" s="67" t="n">
        <f aca="false">IF(O578&gt;0,CEILING(R578*P578*X578/Y578*Z578,1),0)</f>
        <v>0</v>
      </c>
      <c r="AB578" s="68" t="n">
        <f aca="false">IF(O578&gt;0,AA578/O578,0)</f>
        <v>0</v>
      </c>
      <c r="AC578" s="66" t="n">
        <f aca="false">'Vstupní data'!W578</f>
        <v>0</v>
      </c>
      <c r="AI578" s="66" t="str">
        <f aca="false">IF(OR('Vstupní data'!T578&gt;0,'Vstupní data'!U578&gt;0),VLOOKUP(I578,'Pril3-drev'!$H$5:$J$83,3,0),"")</f>
        <v/>
      </c>
      <c r="AJ578" s="66" t="n">
        <f aca="false">IF('Vstupní data'!V578="prostokořenný",0,IF('Vstupní data'!V578="krytokořenný","k",IF('Vstupní data'!V578="poloodrostky nebo odrostky, prostokořenné i krytokořenné","po",0)))</f>
        <v>0</v>
      </c>
      <c r="AK578" s="66" t="n">
        <f aca="false">IF(OR('Vstupní data'!T578&gt;0,'Vstupní data'!U578&gt;0),IF(AJ578="k",0.9*VLOOKUP(AI578,'ha-pocty-vyhl'!$A$5:$B$20,2,0),IF(AJ578="po",0.8*VLOOKUP(AI578,'ha-pocty-vyhl'!$A$5:$B$20,2,0),VLOOKUP(AI578,'ha-pocty-vyhl'!$A$5:$B$20,2,0))),0)</f>
        <v>0</v>
      </c>
      <c r="AL578" s="66" t="n">
        <f aca="false">IF(OR('Vstupní data'!T578&gt;0,'Vstupní data'!U578&gt;0),'Vstupní data'!K578*'Vstupní data'!M578/100,0)</f>
        <v>0</v>
      </c>
      <c r="AM578" s="66" t="n">
        <f aca="false">IF(OR('Vstupní data'!T578&gt;0,'Vstupní data'!U578&gt;0),IF('Vstupní data'!T578&gt;0,'Vstupní data'!T578,ROUND(10*'Vstupní data'!U578/AK578,0)),0)</f>
        <v>0</v>
      </c>
      <c r="AN578" s="69" t="n">
        <f aca="false">IF('Vstupní data'!T578&gt;0,   IF('Vstupní data'!T578&lt;=AL578,'Vstupní data'!T578,AL578),   IF(AM578&lt;AL578,AM578,AL578))</f>
        <v>0</v>
      </c>
      <c r="AO578" s="69" t="n">
        <f aca="false">'Vstupní data'!X578</f>
        <v>0</v>
      </c>
      <c r="AP578" s="66" t="n">
        <f aca="false">IF(OR('Vstupní data'!T578&gt;0,'Vstupní data'!U578&gt;0),IF(I578&lt;&gt;0,VLOOKUP(I578,'Pril3-drev'!$H$5:$I$83,2,0),0),0)</f>
        <v>0</v>
      </c>
      <c r="AQ578" s="66" t="n">
        <f aca="false">'Vstupní data'!Y578</f>
        <v>0</v>
      </c>
      <c r="AR578" s="66" t="str">
        <f aca="false">IF(AC578&gt;5,   IF('Vstupní data'!Y578&gt;0,   VLOOKUP(VLOOKUP(CONCATENATE(VLOOKUP(I578,'Pril3-drev'!$H$4:$L$83,5,0),AC578),'Pril3-drev'!$Q$4:$R$2803,2,0),'AVB-BS'!$C$5:$S$29 ,LOOKUP(AQ578,'AVB-BS'!$D$3:$S$3,'AVB-BS'!$D$1:$S$1) ,0 )   ,   IF('Vstupní data'!Z578&gt;0,'Vstupní data'!Z578,0)) , "")</f>
        <v/>
      </c>
      <c r="AS578" s="70" t="str">
        <f aca="false">IF(AC578&gt;5,VLOOKUP(CONCATENATE(AP578,AR578),'Pril1-THLPa'!$H$6:$N$96,4,0),"")</f>
        <v/>
      </c>
      <c r="AT578" s="70" t="str">
        <f aca="false">IF(AC578&gt;5,VLOOKUP(CONCATENATE(AP578,AR578),'Pril1-THLPa'!$H$6:$N$96,5,0),"")</f>
        <v/>
      </c>
      <c r="AU578" s="70" t="str">
        <f aca="false">IF(AC578&gt;5,VLOOKUP(CONCATENATE(AP578,AR578),'Pril1-THLPa'!$H$6:$N$96,6,0),"")</f>
        <v/>
      </c>
      <c r="AV578" s="70" t="str">
        <f aca="false">IF(AC578&gt;5,VLOOKUP(CONCATENATE(AP578,AR578),'Pril1-THLPa'!$H$6:$N$96,7,0),"")</f>
        <v/>
      </c>
      <c r="AW578" s="70" t="str">
        <f aca="false">IF(AC578&gt;5,VLOOKUP(CONCATENATE(AP578,AR578),'Pril1-THLPa'!$H$6:$O$96,8,0),"")</f>
        <v/>
      </c>
      <c r="AX578" s="66" t="n">
        <f aca="false">IF(AC578&gt;0,IF(AND(AC578&gt;0,AC578&lt;=5),VLOOKUP(AP578,'Pril1-THLPa'!$A$6:$F$18,LOOKUP(AC578,'Pril1-THLPa'!$B$5:$F$5,'Pril1-THLPa'!$B$4:$F$4),0),AS578+AT578*(AC578-5)+AU578*POWER(AC578-5,2)+AV578*POWER(AC578-5,3)+AW578*POWER(AC578-5,4)),0)</f>
        <v>0</v>
      </c>
      <c r="AY578" s="71"/>
      <c r="AZ578" s="66" t="n">
        <f aca="false">'Vstupní data'!AA578</f>
        <v>0</v>
      </c>
      <c r="BA578" s="66" t="n">
        <f aca="false">IF(OR('Vstupní data'!T578&gt;0,'Vstupní data'!U578&gt;0),IF(AC578&lt;&gt;"",AX578*AO578/10*(100+AZ578)/100,0),0)</f>
        <v>0</v>
      </c>
      <c r="BB578" s="67" t="n">
        <f aca="false">IF(AC578&lt;&gt;"",ROUND(BA578*AN578,0),0)</f>
        <v>0</v>
      </c>
      <c r="BC578" s="68" t="str">
        <f aca="false">IF(AE578&gt;0,BB578/AE578,"")</f>
        <v/>
      </c>
      <c r="BD578" s="66" t="n">
        <f aca="false">'Vstupní data'!AE578</f>
        <v>0</v>
      </c>
      <c r="BF578" s="66" t="n">
        <f aca="false">'Vstupní data'!AC578</f>
        <v>0</v>
      </c>
      <c r="BH578" s="66" t="n">
        <f aca="false">'Vstupní data'!AD578</f>
        <v>0</v>
      </c>
      <c r="BI578" s="66" t="n">
        <f aca="false">'Vstupní data'!AF578</f>
        <v>0</v>
      </c>
      <c r="BJ578" s="69" t="n">
        <f aca="false">'Vstupní data'!AG578</f>
        <v>0</v>
      </c>
      <c r="BK578" s="69" t="n">
        <f aca="false">IF(BF578&lt;&gt;0,VLOOKUP(I578,'Pril3-drev'!$H$5:$I$83,2,0),0)</f>
        <v>0</v>
      </c>
      <c r="BL578" s="69" t="n">
        <f aca="false">IF(BF578&lt;&gt;0,VLOOKUP(BK578,'Pril3-drev'!$A$5:$C$17,3,0),0)</f>
        <v>0</v>
      </c>
      <c r="BM578" s="69" t="n">
        <f aca="false">'Vstupní data'!AH578</f>
        <v>0</v>
      </c>
      <c r="BN578" s="69" t="n">
        <f aca="false">IF('Vstupní data'!AH578&gt;0,   VLOOKUP(VLOOKUP(CONCATENATE(VLOOKUP(I578,'Pril3-drev'!$H$4:$L$83,5,0),BD578),'Pril3-drev'!$Q$4:$R$2803,2,0),'AVB-BS'!$C$5:$S$29 ,LOOKUP(BM578,'AVB-BS'!$D$3:$S$3,'AVB-BS'!$D$1:$S$1) ,0 )   ,   IF('Vstupní data'!AI578&gt;0,'Vstupní data'!AI578,0))</f>
        <v>0</v>
      </c>
      <c r="BO578" s="69" t="str">
        <f aca="false">IF(BX578&gt;5,VLOOKUP(CONCATENATE(BK578,BN578),'Pril1-THLPa'!$H$6:$N$96,4,0),"")</f>
        <v/>
      </c>
      <c r="BP578" s="69" t="str">
        <f aca="false">IF(BX578&gt;5,VLOOKUP(CONCATENATE(BK578,BN578),'Pril1-THLPa'!$H$6:$N$96,5,0),"")</f>
        <v/>
      </c>
      <c r="BQ578" s="69" t="str">
        <f aca="false">IF(BX578&gt;5,VLOOKUP(CONCATENATE(BK578,BN578),'Pril1-THLPa'!$H$6:$N$96,6,0),"")</f>
        <v/>
      </c>
      <c r="BR578" s="69" t="str">
        <f aca="false">IF(BX578&gt;5,VLOOKUP(CONCATENATE(BK578,BN578),'Pril1-THLPa'!$H$6:$N$96,7,0),"")</f>
        <v/>
      </c>
      <c r="BS578" s="69" t="str">
        <f aca="false">IF(BX578&gt;5,VLOOKUP(CONCATENATE(BK578,BN578),'Pril1-THLPa'!$H$6:$O$96,8,0),"")</f>
        <v/>
      </c>
      <c r="BT578" s="69" t="str">
        <f aca="false">IF(BF578&gt;0, IF(BK578="smrk",  VLOOKUP(VLOOKUP(BD578,'Pril9-K3'!$L$8:$M$207,2,0),'Pril9-K3'!$A$8:$J$16,LOOKUP(BN578,'Pril9-K3'!$A$7:$J$7,'Pril9-K3'!$A$5:$J$5),0), IF(AND(BK578&lt;&gt;"smrk",'Vstupní data'!AK578&lt;&gt;""),'Vstupní data'!AK578,   VLOOKUP(VLOOKUP(BD578,'Pril9-K3'!$L$8:$M$207,2,0),'Pril9-K3'!$A$8:$J$16,LOOKUP(BN578,'Pril9-K3'!$A$7:$J$7,'Pril9-K3'!$A$5:$J$5),0)   )),   "")</f>
        <v/>
      </c>
      <c r="BV578" s="69" t="n">
        <f aca="false">'Vstupní data'!AJ578</f>
        <v>0</v>
      </c>
      <c r="BW578" s="69" t="n">
        <f aca="false">IF(BF578&gt;0,IF(J578&gt;0,J578,K578*H578/100),0)</f>
        <v>0</v>
      </c>
      <c r="BX578" s="69" t="n">
        <f aca="false">IF(BF578&gt;0,IF(BJ578&gt;BL578,BL578,BJ578),0)</f>
        <v>0</v>
      </c>
      <c r="BY578" s="69" t="n">
        <f aca="false">IF(BD578=0,0,IF(AND(BX578&gt;0,BX578&lt;=5),  IF(AND(BX578&gt;0,BX578&lt;=5),VLOOKUP(BK578,'Pril1-THLPa'!$A$6:$F$18,IF(AND(BX578&gt;0,BX578&lt;=5),LOOKUP(BX578,'Pril1-THLPa'!$B$5:$F$5,'Pril1-THLPa'!$B$4:$F$4),""),0),""),  IF(BX578&gt;5,BO578+BP578*(BX578-5)+BQ578*POWER(BX578-5,2)+BR578*POWER(BX578-5,3)+BS578*POWER(BX578-5,4),"")))</f>
        <v>0</v>
      </c>
      <c r="BZ578" s="69" t="n">
        <f aca="false">IF(BY578&gt;0,BY578*BI578/10*BW578*(100+BV578)/100,0)</f>
        <v>0</v>
      </c>
      <c r="CA578" s="69" t="n">
        <f aca="false">IF(BD578&gt;0,BX578-IF(BD578&gt;BX578,BX578,BD578),0)</f>
        <v>0</v>
      </c>
      <c r="CB578" s="69" t="n">
        <f aca="false">POWER(1.01,CA578)</f>
        <v>1</v>
      </c>
      <c r="CC578" s="69" t="n">
        <f aca="false">IF(BF578&gt;0,IF(BF578&gt;BH578,1,BF578/BH578),0)</f>
        <v>0</v>
      </c>
      <c r="CD578" s="72" t="n">
        <f aca="false">IF(BD578=0,0,IF(BF578&gt;0,ROUND(IF(CB578&lt;&gt;0,BZ578*BT578*1/CB578*CC578,0),0),0))</f>
        <v>0</v>
      </c>
      <c r="CE578" s="73" t="str">
        <f aca="false">IF(BF578&gt;0,IF(BF578&gt;BH578,CD578/BF578,CD578/BH578),"")</f>
        <v/>
      </c>
      <c r="CF578" s="69" t="n">
        <f aca="false">'Vstupní data'!AM578</f>
        <v>0</v>
      </c>
      <c r="CG578" s="69" t="n">
        <f aca="false">'Vstupní data'!AN578</f>
        <v>0</v>
      </c>
      <c r="CH578" s="69" t="n">
        <f aca="false">'Vstupní data'!AO578</f>
        <v>0</v>
      </c>
      <c r="CI578" s="69" t="n">
        <f aca="false">'Vstupní data'!AP578</f>
        <v>0</v>
      </c>
      <c r="CJ578" s="72" t="n">
        <f aca="false">ROUND(CH578*CI578,0)</f>
        <v>0</v>
      </c>
      <c r="CK578" s="74" t="str">
        <f aca="false">IF(OR(AA578&gt;0,BB578&gt;0,CD578&gt;0,CJ578&gt;0),AA578+BB578+CD578+CJ578,"")</f>
        <v/>
      </c>
    </row>
    <row r="579" customFormat="false" ht="12.8" hidden="false" customHeight="false" outlineLevel="0" collapsed="false">
      <c r="A579" s="66" t="n">
        <f aca="false">'Vstupní data'!A579</f>
        <v>0</v>
      </c>
      <c r="F579" s="66" t="str">
        <f aca="false">CONCATENATE('Vstupní data'!F579,'Vstupní data'!G579,'Vstupní data'!H579,'Vstupní data'!I579)</f>
        <v/>
      </c>
      <c r="G579" s="66"/>
      <c r="H579" s="66" t="n">
        <f aca="false">'Vstupní data'!K579</f>
        <v>0</v>
      </c>
      <c r="I579" s="66" t="n">
        <f aca="false">'Vstupní data'!L579</f>
        <v>0</v>
      </c>
      <c r="J579" s="66" t="n">
        <f aca="false">'Vstupní data'!K579*'Vstupní data'!M579/100</f>
        <v>0</v>
      </c>
      <c r="L579" s="66" t="n">
        <f aca="false">IF('Vstupní data'!N579="prostokořenný",0,IF('Vstupní data'!N579="krytokořenný","k",IF('Vstupní data'!N579="poloodrostky nebo odrostky, prostokořenné i krytokořenné","po",0)))</f>
        <v>0</v>
      </c>
      <c r="N579" s="66"/>
      <c r="O579" s="66" t="n">
        <f aca="false">'Vstupní data'!O579</f>
        <v>0</v>
      </c>
      <c r="P579" s="66" t="n">
        <f aca="false">IF(O579&gt;0,VLOOKUP(CONCATENATE(VLOOKUP(I579,'Pril3-drev'!$H$5:$K$83,4,0),"-",'Vstupní data'!R579),K2!$C$15:$D$23,2,0),0)</f>
        <v>0</v>
      </c>
      <c r="Q579" s="66" t="n">
        <f aca="false">IF(O579&gt;0,VLOOKUP(I579,'Pril3-drev'!$H$5:$I$83,2,0),0)</f>
        <v>0</v>
      </c>
      <c r="R579" s="66" t="n">
        <f aca="false">IF(Q579&gt;0,VLOOKUP(Q579,'Pril6-okus'!$A$5:$B$17,2,0),0)</f>
        <v>0</v>
      </c>
      <c r="S579" s="66" t="n">
        <f aca="false">IF(O579&gt;0,VLOOKUP(I579,'Pril3-drev'!$H$5:$J$83,3,0),0)</f>
        <v>0</v>
      </c>
      <c r="T579" s="66" t="str">
        <f aca="false">IF(O579&gt;0,IF(L579="k",0.9*VLOOKUP(S579,'ha-pocty-vyhl'!$A$5:$B$20,2,0),IF(L579="po",0.8*VLOOKUP(S579,'ha-pocty-vyhl'!$A$5:$B$20,2,0),VLOOKUP(S579,'ha-pocty-vyhl'!$A$5:$B$20,2,0))),"")</f>
        <v/>
      </c>
      <c r="U579" s="66" t="n">
        <f aca="false">'Vstupní data'!P579</f>
        <v>0</v>
      </c>
      <c r="V579" s="66" t="n">
        <f aca="false">IF(O579&gt;0,1.3*T579*1000*Z579/10000,0)</f>
        <v>0</v>
      </c>
      <c r="W579" s="66" t="n">
        <f aca="false">IF(O579&gt;0,1.3*T579*1000*Z579/10000,0)</f>
        <v>0</v>
      </c>
      <c r="X579" s="66" t="n">
        <f aca="false">IF(O579&gt;0,IF(O579&gt;V579,V579,O579),0)</f>
        <v>0</v>
      </c>
      <c r="Y579" s="66" t="n">
        <f aca="false">IF(O579&gt;0,IF(IF(U579&gt;W579,W579,U579)&lt;X579,W579,IF(U579&gt;W579,W579,U579)),0)</f>
        <v>0</v>
      </c>
      <c r="Z579" s="66" t="n">
        <f aca="false">IF(O579&gt;0,IF(J579&gt;0,J579,K579*H579/100),0)</f>
        <v>0</v>
      </c>
      <c r="AA579" s="67" t="n">
        <f aca="false">IF(O579&gt;0,CEILING(R579*P579*X579/Y579*Z579,1),0)</f>
        <v>0</v>
      </c>
      <c r="AB579" s="68" t="n">
        <f aca="false">IF(O579&gt;0,AA579/O579,0)</f>
        <v>0</v>
      </c>
      <c r="AC579" s="66" t="n">
        <f aca="false">'Vstupní data'!W579</f>
        <v>0</v>
      </c>
      <c r="AI579" s="66" t="str">
        <f aca="false">IF(OR('Vstupní data'!T579&gt;0,'Vstupní data'!U579&gt;0),VLOOKUP(I579,'Pril3-drev'!$H$5:$J$83,3,0),"")</f>
        <v/>
      </c>
      <c r="AJ579" s="66" t="n">
        <f aca="false">IF('Vstupní data'!V579="prostokořenný",0,IF('Vstupní data'!V579="krytokořenný","k",IF('Vstupní data'!V579="poloodrostky nebo odrostky, prostokořenné i krytokořenné","po",0)))</f>
        <v>0</v>
      </c>
      <c r="AK579" s="66" t="n">
        <f aca="false">IF(OR('Vstupní data'!T579&gt;0,'Vstupní data'!U579&gt;0),IF(AJ579="k",0.9*VLOOKUP(AI579,'ha-pocty-vyhl'!$A$5:$B$20,2,0),IF(AJ579="po",0.8*VLOOKUP(AI579,'ha-pocty-vyhl'!$A$5:$B$20,2,0),VLOOKUP(AI579,'ha-pocty-vyhl'!$A$5:$B$20,2,0))),0)</f>
        <v>0</v>
      </c>
      <c r="AL579" s="66" t="n">
        <f aca="false">IF(OR('Vstupní data'!T579&gt;0,'Vstupní data'!U579&gt;0),'Vstupní data'!K579*'Vstupní data'!M579/100,0)</f>
        <v>0</v>
      </c>
      <c r="AM579" s="66" t="n">
        <f aca="false">IF(OR('Vstupní data'!T579&gt;0,'Vstupní data'!U579&gt;0),IF('Vstupní data'!T579&gt;0,'Vstupní data'!T579,ROUND(10*'Vstupní data'!U579/AK579,0)),0)</f>
        <v>0</v>
      </c>
      <c r="AN579" s="69" t="n">
        <f aca="false">IF('Vstupní data'!T579&gt;0,   IF('Vstupní data'!T579&lt;=AL579,'Vstupní data'!T579,AL579),   IF(AM579&lt;AL579,AM579,AL579))</f>
        <v>0</v>
      </c>
      <c r="AO579" s="69" t="n">
        <f aca="false">'Vstupní data'!X579</f>
        <v>0</v>
      </c>
      <c r="AP579" s="66" t="n">
        <f aca="false">IF(OR('Vstupní data'!T579&gt;0,'Vstupní data'!U579&gt;0),IF(I579&lt;&gt;0,VLOOKUP(I579,'Pril3-drev'!$H$5:$I$83,2,0),0),0)</f>
        <v>0</v>
      </c>
      <c r="AQ579" s="66" t="n">
        <f aca="false">'Vstupní data'!Y579</f>
        <v>0</v>
      </c>
      <c r="AR579" s="66" t="str">
        <f aca="false">IF(AC579&gt;5,   IF('Vstupní data'!Y579&gt;0,   VLOOKUP(VLOOKUP(CONCATENATE(VLOOKUP(I579,'Pril3-drev'!$H$4:$L$83,5,0),AC579),'Pril3-drev'!$Q$4:$R$2803,2,0),'AVB-BS'!$C$5:$S$29 ,LOOKUP(AQ579,'AVB-BS'!$D$3:$S$3,'AVB-BS'!$D$1:$S$1) ,0 )   ,   IF('Vstupní data'!Z579&gt;0,'Vstupní data'!Z579,0)) , "")</f>
        <v/>
      </c>
      <c r="AS579" s="70" t="str">
        <f aca="false">IF(AC579&gt;5,VLOOKUP(CONCATENATE(AP579,AR579),'Pril1-THLPa'!$H$6:$N$96,4,0),"")</f>
        <v/>
      </c>
      <c r="AT579" s="70" t="str">
        <f aca="false">IF(AC579&gt;5,VLOOKUP(CONCATENATE(AP579,AR579),'Pril1-THLPa'!$H$6:$N$96,5,0),"")</f>
        <v/>
      </c>
      <c r="AU579" s="70" t="str">
        <f aca="false">IF(AC579&gt;5,VLOOKUP(CONCATENATE(AP579,AR579),'Pril1-THLPa'!$H$6:$N$96,6,0),"")</f>
        <v/>
      </c>
      <c r="AV579" s="70" t="str">
        <f aca="false">IF(AC579&gt;5,VLOOKUP(CONCATENATE(AP579,AR579),'Pril1-THLPa'!$H$6:$N$96,7,0),"")</f>
        <v/>
      </c>
      <c r="AW579" s="70" t="str">
        <f aca="false">IF(AC579&gt;5,VLOOKUP(CONCATENATE(AP579,AR579),'Pril1-THLPa'!$H$6:$O$96,8,0),"")</f>
        <v/>
      </c>
      <c r="AX579" s="66" t="n">
        <f aca="false">IF(AC579&gt;0,IF(AND(AC579&gt;0,AC579&lt;=5),VLOOKUP(AP579,'Pril1-THLPa'!$A$6:$F$18,LOOKUP(AC579,'Pril1-THLPa'!$B$5:$F$5,'Pril1-THLPa'!$B$4:$F$4),0),AS579+AT579*(AC579-5)+AU579*POWER(AC579-5,2)+AV579*POWER(AC579-5,3)+AW579*POWER(AC579-5,4)),0)</f>
        <v>0</v>
      </c>
      <c r="AY579" s="71"/>
      <c r="AZ579" s="66" t="n">
        <f aca="false">'Vstupní data'!AA579</f>
        <v>0</v>
      </c>
      <c r="BA579" s="66" t="n">
        <f aca="false">IF(OR('Vstupní data'!T579&gt;0,'Vstupní data'!U579&gt;0),IF(AC579&lt;&gt;"",AX579*AO579/10*(100+AZ579)/100,0),0)</f>
        <v>0</v>
      </c>
      <c r="BB579" s="67" t="n">
        <f aca="false">IF(AC579&lt;&gt;"",ROUND(BA579*AN579,0),0)</f>
        <v>0</v>
      </c>
      <c r="BC579" s="68" t="str">
        <f aca="false">IF(AE579&gt;0,BB579/AE579,"")</f>
        <v/>
      </c>
      <c r="BD579" s="66" t="n">
        <f aca="false">'Vstupní data'!AE579</f>
        <v>0</v>
      </c>
      <c r="BF579" s="66" t="n">
        <f aca="false">'Vstupní data'!AC579</f>
        <v>0</v>
      </c>
      <c r="BH579" s="66" t="n">
        <f aca="false">'Vstupní data'!AD579</f>
        <v>0</v>
      </c>
      <c r="BI579" s="66" t="n">
        <f aca="false">'Vstupní data'!AF579</f>
        <v>0</v>
      </c>
      <c r="BJ579" s="69" t="n">
        <f aca="false">'Vstupní data'!AG579</f>
        <v>0</v>
      </c>
      <c r="BK579" s="69" t="n">
        <f aca="false">IF(BF579&lt;&gt;0,VLOOKUP(I579,'Pril3-drev'!$H$5:$I$83,2,0),0)</f>
        <v>0</v>
      </c>
      <c r="BL579" s="69" t="n">
        <f aca="false">IF(BF579&lt;&gt;0,VLOOKUP(BK579,'Pril3-drev'!$A$5:$C$17,3,0),0)</f>
        <v>0</v>
      </c>
      <c r="BM579" s="69" t="n">
        <f aca="false">'Vstupní data'!AH579</f>
        <v>0</v>
      </c>
      <c r="BN579" s="69" t="n">
        <f aca="false">IF('Vstupní data'!AH579&gt;0,   VLOOKUP(VLOOKUP(CONCATENATE(VLOOKUP(I579,'Pril3-drev'!$H$4:$L$83,5,0),BD579),'Pril3-drev'!$Q$4:$R$2803,2,0),'AVB-BS'!$C$5:$S$29 ,LOOKUP(BM579,'AVB-BS'!$D$3:$S$3,'AVB-BS'!$D$1:$S$1) ,0 )   ,   IF('Vstupní data'!AI579&gt;0,'Vstupní data'!AI579,0))</f>
        <v>0</v>
      </c>
      <c r="BO579" s="69" t="str">
        <f aca="false">IF(BX579&gt;5,VLOOKUP(CONCATENATE(BK579,BN579),'Pril1-THLPa'!$H$6:$N$96,4,0),"")</f>
        <v/>
      </c>
      <c r="BP579" s="69" t="str">
        <f aca="false">IF(BX579&gt;5,VLOOKUP(CONCATENATE(BK579,BN579),'Pril1-THLPa'!$H$6:$N$96,5,0),"")</f>
        <v/>
      </c>
      <c r="BQ579" s="69" t="str">
        <f aca="false">IF(BX579&gt;5,VLOOKUP(CONCATENATE(BK579,BN579),'Pril1-THLPa'!$H$6:$N$96,6,0),"")</f>
        <v/>
      </c>
      <c r="BR579" s="69" t="str">
        <f aca="false">IF(BX579&gt;5,VLOOKUP(CONCATENATE(BK579,BN579),'Pril1-THLPa'!$H$6:$N$96,7,0),"")</f>
        <v/>
      </c>
      <c r="BS579" s="69" t="str">
        <f aca="false">IF(BX579&gt;5,VLOOKUP(CONCATENATE(BK579,BN579),'Pril1-THLPa'!$H$6:$O$96,8,0),"")</f>
        <v/>
      </c>
      <c r="BT579" s="69" t="str">
        <f aca="false">IF(BF579&gt;0, IF(BK579="smrk",  VLOOKUP(VLOOKUP(BD579,'Pril9-K3'!$L$8:$M$207,2,0),'Pril9-K3'!$A$8:$J$16,LOOKUP(BN579,'Pril9-K3'!$A$7:$J$7,'Pril9-K3'!$A$5:$J$5),0), IF(AND(BK579&lt;&gt;"smrk",'Vstupní data'!AK579&lt;&gt;""),'Vstupní data'!AK579,   VLOOKUP(VLOOKUP(BD579,'Pril9-K3'!$L$8:$M$207,2,0),'Pril9-K3'!$A$8:$J$16,LOOKUP(BN579,'Pril9-K3'!$A$7:$J$7,'Pril9-K3'!$A$5:$J$5),0)   )),   "")</f>
        <v/>
      </c>
      <c r="BV579" s="69" t="n">
        <f aca="false">'Vstupní data'!AJ579</f>
        <v>0</v>
      </c>
      <c r="BW579" s="69" t="n">
        <f aca="false">IF(BF579&gt;0,IF(J579&gt;0,J579,K579*H579/100),0)</f>
        <v>0</v>
      </c>
      <c r="BX579" s="69" t="n">
        <f aca="false">IF(BF579&gt;0,IF(BJ579&gt;BL579,BL579,BJ579),0)</f>
        <v>0</v>
      </c>
      <c r="BY579" s="69" t="n">
        <f aca="false">IF(BD579=0,0,IF(AND(BX579&gt;0,BX579&lt;=5),  IF(AND(BX579&gt;0,BX579&lt;=5),VLOOKUP(BK579,'Pril1-THLPa'!$A$6:$F$18,IF(AND(BX579&gt;0,BX579&lt;=5),LOOKUP(BX579,'Pril1-THLPa'!$B$5:$F$5,'Pril1-THLPa'!$B$4:$F$4),""),0),""),  IF(BX579&gt;5,BO579+BP579*(BX579-5)+BQ579*POWER(BX579-5,2)+BR579*POWER(BX579-5,3)+BS579*POWER(BX579-5,4),"")))</f>
        <v>0</v>
      </c>
      <c r="BZ579" s="69" t="n">
        <f aca="false">IF(BY579&gt;0,BY579*BI579/10*BW579*(100+BV579)/100,0)</f>
        <v>0</v>
      </c>
      <c r="CA579" s="69" t="n">
        <f aca="false">IF(BD579&gt;0,BX579-IF(BD579&gt;BX579,BX579,BD579),0)</f>
        <v>0</v>
      </c>
      <c r="CB579" s="69" t="n">
        <f aca="false">POWER(1.01,CA579)</f>
        <v>1</v>
      </c>
      <c r="CC579" s="69" t="n">
        <f aca="false">IF(BF579&gt;0,IF(BF579&gt;BH579,1,BF579/BH579),0)</f>
        <v>0</v>
      </c>
      <c r="CD579" s="72" t="n">
        <f aca="false">IF(BD579=0,0,IF(BF579&gt;0,ROUND(IF(CB579&lt;&gt;0,BZ579*BT579*1/CB579*CC579,0),0),0))</f>
        <v>0</v>
      </c>
      <c r="CE579" s="73" t="str">
        <f aca="false">IF(BF579&gt;0,IF(BF579&gt;BH579,CD579/BF579,CD579/BH579),"")</f>
        <v/>
      </c>
      <c r="CF579" s="69" t="n">
        <f aca="false">'Vstupní data'!AM579</f>
        <v>0</v>
      </c>
      <c r="CG579" s="69" t="n">
        <f aca="false">'Vstupní data'!AN579</f>
        <v>0</v>
      </c>
      <c r="CH579" s="69" t="n">
        <f aca="false">'Vstupní data'!AO579</f>
        <v>0</v>
      </c>
      <c r="CI579" s="69" t="n">
        <f aca="false">'Vstupní data'!AP579</f>
        <v>0</v>
      </c>
      <c r="CJ579" s="72" t="n">
        <f aca="false">ROUND(CH579*CI579,0)</f>
        <v>0</v>
      </c>
      <c r="CK579" s="74" t="str">
        <f aca="false">IF(OR(AA579&gt;0,BB579&gt;0,CD579&gt;0,CJ579&gt;0),AA579+BB579+CD579+CJ579,"")</f>
        <v/>
      </c>
    </row>
    <row r="580" customFormat="false" ht="12.8" hidden="false" customHeight="false" outlineLevel="0" collapsed="false">
      <c r="A580" s="66" t="n">
        <f aca="false">'Vstupní data'!A580</f>
        <v>0</v>
      </c>
      <c r="F580" s="66" t="str">
        <f aca="false">CONCATENATE('Vstupní data'!F580,'Vstupní data'!G580,'Vstupní data'!H580,'Vstupní data'!I580)</f>
        <v/>
      </c>
      <c r="G580" s="66"/>
      <c r="H580" s="66" t="n">
        <f aca="false">'Vstupní data'!K580</f>
        <v>0</v>
      </c>
      <c r="I580" s="66" t="n">
        <f aca="false">'Vstupní data'!L580</f>
        <v>0</v>
      </c>
      <c r="J580" s="66" t="n">
        <f aca="false">'Vstupní data'!K580*'Vstupní data'!M580/100</f>
        <v>0</v>
      </c>
      <c r="L580" s="66" t="n">
        <f aca="false">IF('Vstupní data'!N580="prostokořenný",0,IF('Vstupní data'!N580="krytokořenný","k",IF('Vstupní data'!N580="poloodrostky nebo odrostky, prostokořenné i krytokořenné","po",0)))</f>
        <v>0</v>
      </c>
      <c r="N580" s="66"/>
      <c r="O580" s="66" t="n">
        <f aca="false">'Vstupní data'!O580</f>
        <v>0</v>
      </c>
      <c r="P580" s="66" t="n">
        <f aca="false">IF(O580&gt;0,VLOOKUP(CONCATENATE(VLOOKUP(I580,'Pril3-drev'!$H$5:$K$83,4,0),"-",'Vstupní data'!R580),K2!$C$15:$D$23,2,0),0)</f>
        <v>0</v>
      </c>
      <c r="Q580" s="66" t="n">
        <f aca="false">IF(O580&gt;0,VLOOKUP(I580,'Pril3-drev'!$H$5:$I$83,2,0),0)</f>
        <v>0</v>
      </c>
      <c r="R580" s="66" t="n">
        <f aca="false">IF(Q580&gt;0,VLOOKUP(Q580,'Pril6-okus'!$A$5:$B$17,2,0),0)</f>
        <v>0</v>
      </c>
      <c r="S580" s="66" t="n">
        <f aca="false">IF(O580&gt;0,VLOOKUP(I580,'Pril3-drev'!$H$5:$J$83,3,0),0)</f>
        <v>0</v>
      </c>
      <c r="T580" s="66" t="str">
        <f aca="false">IF(O580&gt;0,IF(L580="k",0.9*VLOOKUP(S580,'ha-pocty-vyhl'!$A$5:$B$20,2,0),IF(L580="po",0.8*VLOOKUP(S580,'ha-pocty-vyhl'!$A$5:$B$20,2,0),VLOOKUP(S580,'ha-pocty-vyhl'!$A$5:$B$20,2,0))),"")</f>
        <v/>
      </c>
      <c r="U580" s="66" t="n">
        <f aca="false">'Vstupní data'!P580</f>
        <v>0</v>
      </c>
      <c r="V580" s="66" t="n">
        <f aca="false">IF(O580&gt;0,1.3*T580*1000*Z580/10000,0)</f>
        <v>0</v>
      </c>
      <c r="W580" s="66" t="n">
        <f aca="false">IF(O580&gt;0,1.3*T580*1000*Z580/10000,0)</f>
        <v>0</v>
      </c>
      <c r="X580" s="66" t="n">
        <f aca="false">IF(O580&gt;0,IF(O580&gt;V580,V580,O580),0)</f>
        <v>0</v>
      </c>
      <c r="Y580" s="66" t="n">
        <f aca="false">IF(O580&gt;0,IF(IF(U580&gt;W580,W580,U580)&lt;X580,W580,IF(U580&gt;W580,W580,U580)),0)</f>
        <v>0</v>
      </c>
      <c r="Z580" s="66" t="n">
        <f aca="false">IF(O580&gt;0,IF(J580&gt;0,J580,K580*H580/100),0)</f>
        <v>0</v>
      </c>
      <c r="AA580" s="67" t="n">
        <f aca="false">IF(O580&gt;0,CEILING(R580*P580*X580/Y580*Z580,1),0)</f>
        <v>0</v>
      </c>
      <c r="AB580" s="68" t="n">
        <f aca="false">IF(O580&gt;0,AA580/O580,0)</f>
        <v>0</v>
      </c>
      <c r="AC580" s="66" t="n">
        <f aca="false">'Vstupní data'!W580</f>
        <v>0</v>
      </c>
      <c r="AI580" s="66" t="str">
        <f aca="false">IF(OR('Vstupní data'!T580&gt;0,'Vstupní data'!U580&gt;0),VLOOKUP(I580,'Pril3-drev'!$H$5:$J$83,3,0),"")</f>
        <v/>
      </c>
      <c r="AJ580" s="66" t="n">
        <f aca="false">IF('Vstupní data'!V580="prostokořenný",0,IF('Vstupní data'!V580="krytokořenný","k",IF('Vstupní data'!V580="poloodrostky nebo odrostky, prostokořenné i krytokořenné","po",0)))</f>
        <v>0</v>
      </c>
      <c r="AK580" s="66" t="n">
        <f aca="false">IF(OR('Vstupní data'!T580&gt;0,'Vstupní data'!U580&gt;0),IF(AJ580="k",0.9*VLOOKUP(AI580,'ha-pocty-vyhl'!$A$5:$B$20,2,0),IF(AJ580="po",0.8*VLOOKUP(AI580,'ha-pocty-vyhl'!$A$5:$B$20,2,0),VLOOKUP(AI580,'ha-pocty-vyhl'!$A$5:$B$20,2,0))),0)</f>
        <v>0</v>
      </c>
      <c r="AL580" s="66" t="n">
        <f aca="false">IF(OR('Vstupní data'!T580&gt;0,'Vstupní data'!U580&gt;0),'Vstupní data'!K580*'Vstupní data'!M580/100,0)</f>
        <v>0</v>
      </c>
      <c r="AM580" s="66" t="n">
        <f aca="false">IF(OR('Vstupní data'!T580&gt;0,'Vstupní data'!U580&gt;0),IF('Vstupní data'!T580&gt;0,'Vstupní data'!T580,ROUND(10*'Vstupní data'!U580/AK580,0)),0)</f>
        <v>0</v>
      </c>
      <c r="AN580" s="69" t="n">
        <f aca="false">IF('Vstupní data'!T580&gt;0,   IF('Vstupní data'!T580&lt;=AL580,'Vstupní data'!T580,AL580),   IF(AM580&lt;AL580,AM580,AL580))</f>
        <v>0</v>
      </c>
      <c r="AO580" s="69" t="n">
        <f aca="false">'Vstupní data'!X580</f>
        <v>0</v>
      </c>
      <c r="AP580" s="66" t="n">
        <f aca="false">IF(OR('Vstupní data'!T580&gt;0,'Vstupní data'!U580&gt;0),IF(I580&lt;&gt;0,VLOOKUP(I580,'Pril3-drev'!$H$5:$I$83,2,0),0),0)</f>
        <v>0</v>
      </c>
      <c r="AQ580" s="66" t="n">
        <f aca="false">'Vstupní data'!Y580</f>
        <v>0</v>
      </c>
      <c r="AR580" s="66" t="str">
        <f aca="false">IF(AC580&gt;5,   IF('Vstupní data'!Y580&gt;0,   VLOOKUP(VLOOKUP(CONCATENATE(VLOOKUP(I580,'Pril3-drev'!$H$4:$L$83,5,0),AC580),'Pril3-drev'!$Q$4:$R$2803,2,0),'AVB-BS'!$C$5:$S$29 ,LOOKUP(AQ580,'AVB-BS'!$D$3:$S$3,'AVB-BS'!$D$1:$S$1) ,0 )   ,   IF('Vstupní data'!Z580&gt;0,'Vstupní data'!Z580,0)) , "")</f>
        <v/>
      </c>
      <c r="AS580" s="70" t="str">
        <f aca="false">IF(AC580&gt;5,VLOOKUP(CONCATENATE(AP580,AR580),'Pril1-THLPa'!$H$6:$N$96,4,0),"")</f>
        <v/>
      </c>
      <c r="AT580" s="70" t="str">
        <f aca="false">IF(AC580&gt;5,VLOOKUP(CONCATENATE(AP580,AR580),'Pril1-THLPa'!$H$6:$N$96,5,0),"")</f>
        <v/>
      </c>
      <c r="AU580" s="70" t="str">
        <f aca="false">IF(AC580&gt;5,VLOOKUP(CONCATENATE(AP580,AR580),'Pril1-THLPa'!$H$6:$N$96,6,0),"")</f>
        <v/>
      </c>
      <c r="AV580" s="70" t="str">
        <f aca="false">IF(AC580&gt;5,VLOOKUP(CONCATENATE(AP580,AR580),'Pril1-THLPa'!$H$6:$N$96,7,0),"")</f>
        <v/>
      </c>
      <c r="AW580" s="70" t="str">
        <f aca="false">IF(AC580&gt;5,VLOOKUP(CONCATENATE(AP580,AR580),'Pril1-THLPa'!$H$6:$O$96,8,0),"")</f>
        <v/>
      </c>
      <c r="AX580" s="66" t="n">
        <f aca="false">IF(AC580&gt;0,IF(AND(AC580&gt;0,AC580&lt;=5),VLOOKUP(AP580,'Pril1-THLPa'!$A$6:$F$18,LOOKUP(AC580,'Pril1-THLPa'!$B$5:$F$5,'Pril1-THLPa'!$B$4:$F$4),0),AS580+AT580*(AC580-5)+AU580*POWER(AC580-5,2)+AV580*POWER(AC580-5,3)+AW580*POWER(AC580-5,4)),0)</f>
        <v>0</v>
      </c>
      <c r="AY580" s="71"/>
      <c r="AZ580" s="66" t="n">
        <f aca="false">'Vstupní data'!AA580</f>
        <v>0</v>
      </c>
      <c r="BA580" s="66" t="n">
        <f aca="false">IF(OR('Vstupní data'!T580&gt;0,'Vstupní data'!U580&gt;0),IF(AC580&lt;&gt;"",AX580*AO580/10*(100+AZ580)/100,0),0)</f>
        <v>0</v>
      </c>
      <c r="BB580" s="67" t="n">
        <f aca="false">IF(AC580&lt;&gt;"",ROUND(BA580*AN580,0),0)</f>
        <v>0</v>
      </c>
      <c r="BC580" s="68" t="str">
        <f aca="false">IF(AE580&gt;0,BB580/AE580,"")</f>
        <v/>
      </c>
      <c r="BD580" s="66" t="n">
        <f aca="false">'Vstupní data'!AE580</f>
        <v>0</v>
      </c>
      <c r="BF580" s="66" t="n">
        <f aca="false">'Vstupní data'!AC580</f>
        <v>0</v>
      </c>
      <c r="BH580" s="66" t="n">
        <f aca="false">'Vstupní data'!AD580</f>
        <v>0</v>
      </c>
      <c r="BI580" s="66" t="n">
        <f aca="false">'Vstupní data'!AF580</f>
        <v>0</v>
      </c>
      <c r="BJ580" s="69" t="n">
        <f aca="false">'Vstupní data'!AG580</f>
        <v>0</v>
      </c>
      <c r="BK580" s="69" t="n">
        <f aca="false">IF(BF580&lt;&gt;0,VLOOKUP(I580,'Pril3-drev'!$H$5:$I$83,2,0),0)</f>
        <v>0</v>
      </c>
      <c r="BL580" s="69" t="n">
        <f aca="false">IF(BF580&lt;&gt;0,VLOOKUP(BK580,'Pril3-drev'!$A$5:$C$17,3,0),0)</f>
        <v>0</v>
      </c>
      <c r="BM580" s="69" t="n">
        <f aca="false">'Vstupní data'!AH580</f>
        <v>0</v>
      </c>
      <c r="BN580" s="69" t="n">
        <f aca="false">IF('Vstupní data'!AH580&gt;0,   VLOOKUP(VLOOKUP(CONCATENATE(VLOOKUP(I580,'Pril3-drev'!$H$4:$L$83,5,0),BD580),'Pril3-drev'!$Q$4:$R$2803,2,0),'AVB-BS'!$C$5:$S$29 ,LOOKUP(BM580,'AVB-BS'!$D$3:$S$3,'AVB-BS'!$D$1:$S$1) ,0 )   ,   IF('Vstupní data'!AI580&gt;0,'Vstupní data'!AI580,0))</f>
        <v>0</v>
      </c>
      <c r="BO580" s="69" t="str">
        <f aca="false">IF(BX580&gt;5,VLOOKUP(CONCATENATE(BK580,BN580),'Pril1-THLPa'!$H$6:$N$96,4,0),"")</f>
        <v/>
      </c>
      <c r="BP580" s="69" t="str">
        <f aca="false">IF(BX580&gt;5,VLOOKUP(CONCATENATE(BK580,BN580),'Pril1-THLPa'!$H$6:$N$96,5,0),"")</f>
        <v/>
      </c>
      <c r="BQ580" s="69" t="str">
        <f aca="false">IF(BX580&gt;5,VLOOKUP(CONCATENATE(BK580,BN580),'Pril1-THLPa'!$H$6:$N$96,6,0),"")</f>
        <v/>
      </c>
      <c r="BR580" s="69" t="str">
        <f aca="false">IF(BX580&gt;5,VLOOKUP(CONCATENATE(BK580,BN580),'Pril1-THLPa'!$H$6:$N$96,7,0),"")</f>
        <v/>
      </c>
      <c r="BS580" s="69" t="str">
        <f aca="false">IF(BX580&gt;5,VLOOKUP(CONCATENATE(BK580,BN580),'Pril1-THLPa'!$H$6:$O$96,8,0),"")</f>
        <v/>
      </c>
      <c r="BT580" s="69" t="str">
        <f aca="false">IF(BF580&gt;0, IF(BK580="smrk",  VLOOKUP(VLOOKUP(BD580,'Pril9-K3'!$L$8:$M$207,2,0),'Pril9-K3'!$A$8:$J$16,LOOKUP(BN580,'Pril9-K3'!$A$7:$J$7,'Pril9-K3'!$A$5:$J$5),0), IF(AND(BK580&lt;&gt;"smrk",'Vstupní data'!AK580&lt;&gt;""),'Vstupní data'!AK580,   VLOOKUP(VLOOKUP(BD580,'Pril9-K3'!$L$8:$M$207,2,0),'Pril9-K3'!$A$8:$J$16,LOOKUP(BN580,'Pril9-K3'!$A$7:$J$7,'Pril9-K3'!$A$5:$J$5),0)   )),   "")</f>
        <v/>
      </c>
      <c r="BV580" s="69" t="n">
        <f aca="false">'Vstupní data'!AJ580</f>
        <v>0</v>
      </c>
      <c r="BW580" s="69" t="n">
        <f aca="false">IF(BF580&gt;0,IF(J580&gt;0,J580,K580*H580/100),0)</f>
        <v>0</v>
      </c>
      <c r="BX580" s="69" t="n">
        <f aca="false">IF(BF580&gt;0,IF(BJ580&gt;BL580,BL580,BJ580),0)</f>
        <v>0</v>
      </c>
      <c r="BY580" s="69" t="n">
        <f aca="false">IF(BD580=0,0,IF(AND(BX580&gt;0,BX580&lt;=5),  IF(AND(BX580&gt;0,BX580&lt;=5),VLOOKUP(BK580,'Pril1-THLPa'!$A$6:$F$18,IF(AND(BX580&gt;0,BX580&lt;=5),LOOKUP(BX580,'Pril1-THLPa'!$B$5:$F$5,'Pril1-THLPa'!$B$4:$F$4),""),0),""),  IF(BX580&gt;5,BO580+BP580*(BX580-5)+BQ580*POWER(BX580-5,2)+BR580*POWER(BX580-5,3)+BS580*POWER(BX580-5,4),"")))</f>
        <v>0</v>
      </c>
      <c r="BZ580" s="69" t="n">
        <f aca="false">IF(BY580&gt;0,BY580*BI580/10*BW580*(100+BV580)/100,0)</f>
        <v>0</v>
      </c>
      <c r="CA580" s="69" t="n">
        <f aca="false">IF(BD580&gt;0,BX580-IF(BD580&gt;BX580,BX580,BD580),0)</f>
        <v>0</v>
      </c>
      <c r="CB580" s="69" t="n">
        <f aca="false">POWER(1.01,CA580)</f>
        <v>1</v>
      </c>
      <c r="CC580" s="69" t="n">
        <f aca="false">IF(BF580&gt;0,IF(BF580&gt;BH580,1,BF580/BH580),0)</f>
        <v>0</v>
      </c>
      <c r="CD580" s="72" t="n">
        <f aca="false">IF(BD580=0,0,IF(BF580&gt;0,ROUND(IF(CB580&lt;&gt;0,BZ580*BT580*1/CB580*CC580,0),0),0))</f>
        <v>0</v>
      </c>
      <c r="CE580" s="73" t="str">
        <f aca="false">IF(BF580&gt;0,IF(BF580&gt;BH580,CD580/BF580,CD580/BH580),"")</f>
        <v/>
      </c>
      <c r="CF580" s="69" t="n">
        <f aca="false">'Vstupní data'!AM580</f>
        <v>0</v>
      </c>
      <c r="CG580" s="69" t="n">
        <f aca="false">'Vstupní data'!AN580</f>
        <v>0</v>
      </c>
      <c r="CH580" s="69" t="n">
        <f aca="false">'Vstupní data'!AO580</f>
        <v>0</v>
      </c>
      <c r="CI580" s="69" t="n">
        <f aca="false">'Vstupní data'!AP580</f>
        <v>0</v>
      </c>
      <c r="CJ580" s="72" t="n">
        <f aca="false">ROUND(CH580*CI580,0)</f>
        <v>0</v>
      </c>
      <c r="CK580" s="74" t="str">
        <f aca="false">IF(OR(AA580&gt;0,BB580&gt;0,CD580&gt;0,CJ580&gt;0),AA580+BB580+CD580+CJ580,"")</f>
        <v/>
      </c>
    </row>
    <row r="581" customFormat="false" ht="12.8" hidden="false" customHeight="false" outlineLevel="0" collapsed="false">
      <c r="A581" s="66" t="n">
        <f aca="false">'Vstupní data'!A581</f>
        <v>0</v>
      </c>
      <c r="F581" s="66" t="str">
        <f aca="false">CONCATENATE('Vstupní data'!F581,'Vstupní data'!G581,'Vstupní data'!H581,'Vstupní data'!I581)</f>
        <v/>
      </c>
      <c r="G581" s="66"/>
      <c r="H581" s="66" t="n">
        <f aca="false">'Vstupní data'!K581</f>
        <v>0</v>
      </c>
      <c r="I581" s="66" t="n">
        <f aca="false">'Vstupní data'!L581</f>
        <v>0</v>
      </c>
      <c r="J581" s="66" t="n">
        <f aca="false">'Vstupní data'!K581*'Vstupní data'!M581/100</f>
        <v>0</v>
      </c>
      <c r="L581" s="66" t="n">
        <f aca="false">IF('Vstupní data'!N581="prostokořenný",0,IF('Vstupní data'!N581="krytokořenný","k",IF('Vstupní data'!N581="poloodrostky nebo odrostky, prostokořenné i krytokořenné","po",0)))</f>
        <v>0</v>
      </c>
      <c r="N581" s="66"/>
      <c r="O581" s="66" t="n">
        <f aca="false">'Vstupní data'!O581</f>
        <v>0</v>
      </c>
      <c r="P581" s="66" t="n">
        <f aca="false">IF(O581&gt;0,VLOOKUP(CONCATENATE(VLOOKUP(I581,'Pril3-drev'!$H$5:$K$83,4,0),"-",'Vstupní data'!R581),K2!$C$15:$D$23,2,0),0)</f>
        <v>0</v>
      </c>
      <c r="Q581" s="66" t="n">
        <f aca="false">IF(O581&gt;0,VLOOKUP(I581,'Pril3-drev'!$H$5:$I$83,2,0),0)</f>
        <v>0</v>
      </c>
      <c r="R581" s="66" t="n">
        <f aca="false">IF(Q581&gt;0,VLOOKUP(Q581,'Pril6-okus'!$A$5:$B$17,2,0),0)</f>
        <v>0</v>
      </c>
      <c r="S581" s="66" t="n">
        <f aca="false">IF(O581&gt;0,VLOOKUP(I581,'Pril3-drev'!$H$5:$J$83,3,0),0)</f>
        <v>0</v>
      </c>
      <c r="T581" s="66" t="str">
        <f aca="false">IF(O581&gt;0,IF(L581="k",0.9*VLOOKUP(S581,'ha-pocty-vyhl'!$A$5:$B$20,2,0),IF(L581="po",0.8*VLOOKUP(S581,'ha-pocty-vyhl'!$A$5:$B$20,2,0),VLOOKUP(S581,'ha-pocty-vyhl'!$A$5:$B$20,2,0))),"")</f>
        <v/>
      </c>
      <c r="U581" s="66" t="n">
        <f aca="false">'Vstupní data'!P581</f>
        <v>0</v>
      </c>
      <c r="V581" s="66" t="n">
        <f aca="false">IF(O581&gt;0,1.3*T581*1000*Z581/10000,0)</f>
        <v>0</v>
      </c>
      <c r="W581" s="66" t="n">
        <f aca="false">IF(O581&gt;0,1.3*T581*1000*Z581/10000,0)</f>
        <v>0</v>
      </c>
      <c r="X581" s="66" t="n">
        <f aca="false">IF(O581&gt;0,IF(O581&gt;V581,V581,O581),0)</f>
        <v>0</v>
      </c>
      <c r="Y581" s="66" t="n">
        <f aca="false">IF(O581&gt;0,IF(IF(U581&gt;W581,W581,U581)&lt;X581,W581,IF(U581&gt;W581,W581,U581)),0)</f>
        <v>0</v>
      </c>
      <c r="Z581" s="66" t="n">
        <f aca="false">IF(O581&gt;0,IF(J581&gt;0,J581,K581*H581/100),0)</f>
        <v>0</v>
      </c>
      <c r="AA581" s="67" t="n">
        <f aca="false">IF(O581&gt;0,CEILING(R581*P581*X581/Y581*Z581,1),0)</f>
        <v>0</v>
      </c>
      <c r="AB581" s="68" t="n">
        <f aca="false">IF(O581&gt;0,AA581/O581,0)</f>
        <v>0</v>
      </c>
      <c r="AC581" s="66" t="n">
        <f aca="false">'Vstupní data'!W581</f>
        <v>0</v>
      </c>
      <c r="AI581" s="66" t="str">
        <f aca="false">IF(OR('Vstupní data'!T581&gt;0,'Vstupní data'!U581&gt;0),VLOOKUP(I581,'Pril3-drev'!$H$5:$J$83,3,0),"")</f>
        <v/>
      </c>
      <c r="AJ581" s="66" t="n">
        <f aca="false">IF('Vstupní data'!V581="prostokořenný",0,IF('Vstupní data'!V581="krytokořenný","k",IF('Vstupní data'!V581="poloodrostky nebo odrostky, prostokořenné i krytokořenné","po",0)))</f>
        <v>0</v>
      </c>
      <c r="AK581" s="66" t="n">
        <f aca="false">IF(OR('Vstupní data'!T581&gt;0,'Vstupní data'!U581&gt;0),IF(AJ581="k",0.9*VLOOKUP(AI581,'ha-pocty-vyhl'!$A$5:$B$20,2,0),IF(AJ581="po",0.8*VLOOKUP(AI581,'ha-pocty-vyhl'!$A$5:$B$20,2,0),VLOOKUP(AI581,'ha-pocty-vyhl'!$A$5:$B$20,2,0))),0)</f>
        <v>0</v>
      </c>
      <c r="AL581" s="66" t="n">
        <f aca="false">IF(OR('Vstupní data'!T581&gt;0,'Vstupní data'!U581&gt;0),'Vstupní data'!K581*'Vstupní data'!M581/100,0)</f>
        <v>0</v>
      </c>
      <c r="AM581" s="66" t="n">
        <f aca="false">IF(OR('Vstupní data'!T581&gt;0,'Vstupní data'!U581&gt;0),IF('Vstupní data'!T581&gt;0,'Vstupní data'!T581,ROUND(10*'Vstupní data'!U581/AK581,0)),0)</f>
        <v>0</v>
      </c>
      <c r="AN581" s="69" t="n">
        <f aca="false">IF('Vstupní data'!T581&gt;0,   IF('Vstupní data'!T581&lt;=AL581,'Vstupní data'!T581,AL581),   IF(AM581&lt;AL581,AM581,AL581))</f>
        <v>0</v>
      </c>
      <c r="AO581" s="69" t="n">
        <f aca="false">'Vstupní data'!X581</f>
        <v>0</v>
      </c>
      <c r="AP581" s="66" t="n">
        <f aca="false">IF(OR('Vstupní data'!T581&gt;0,'Vstupní data'!U581&gt;0),IF(I581&lt;&gt;0,VLOOKUP(I581,'Pril3-drev'!$H$5:$I$83,2,0),0),0)</f>
        <v>0</v>
      </c>
      <c r="AQ581" s="66" t="n">
        <f aca="false">'Vstupní data'!Y581</f>
        <v>0</v>
      </c>
      <c r="AR581" s="66" t="str">
        <f aca="false">IF(AC581&gt;5,   IF('Vstupní data'!Y581&gt;0,   VLOOKUP(VLOOKUP(CONCATENATE(VLOOKUP(I581,'Pril3-drev'!$H$4:$L$83,5,0),AC581),'Pril3-drev'!$Q$4:$R$2803,2,0),'AVB-BS'!$C$5:$S$29 ,LOOKUP(AQ581,'AVB-BS'!$D$3:$S$3,'AVB-BS'!$D$1:$S$1) ,0 )   ,   IF('Vstupní data'!Z581&gt;0,'Vstupní data'!Z581,0)) , "")</f>
        <v/>
      </c>
      <c r="AS581" s="70" t="str">
        <f aca="false">IF(AC581&gt;5,VLOOKUP(CONCATENATE(AP581,AR581),'Pril1-THLPa'!$H$6:$N$96,4,0),"")</f>
        <v/>
      </c>
      <c r="AT581" s="70" t="str">
        <f aca="false">IF(AC581&gt;5,VLOOKUP(CONCATENATE(AP581,AR581),'Pril1-THLPa'!$H$6:$N$96,5,0),"")</f>
        <v/>
      </c>
      <c r="AU581" s="70" t="str">
        <f aca="false">IF(AC581&gt;5,VLOOKUP(CONCATENATE(AP581,AR581),'Pril1-THLPa'!$H$6:$N$96,6,0),"")</f>
        <v/>
      </c>
      <c r="AV581" s="70" t="str">
        <f aca="false">IF(AC581&gt;5,VLOOKUP(CONCATENATE(AP581,AR581),'Pril1-THLPa'!$H$6:$N$96,7,0),"")</f>
        <v/>
      </c>
      <c r="AW581" s="70" t="str">
        <f aca="false">IF(AC581&gt;5,VLOOKUP(CONCATENATE(AP581,AR581),'Pril1-THLPa'!$H$6:$O$96,8,0),"")</f>
        <v/>
      </c>
      <c r="AX581" s="66" t="n">
        <f aca="false">IF(AC581&gt;0,IF(AND(AC581&gt;0,AC581&lt;=5),VLOOKUP(AP581,'Pril1-THLPa'!$A$6:$F$18,LOOKUP(AC581,'Pril1-THLPa'!$B$5:$F$5,'Pril1-THLPa'!$B$4:$F$4),0),AS581+AT581*(AC581-5)+AU581*POWER(AC581-5,2)+AV581*POWER(AC581-5,3)+AW581*POWER(AC581-5,4)),0)</f>
        <v>0</v>
      </c>
      <c r="AY581" s="71"/>
      <c r="AZ581" s="66" t="n">
        <f aca="false">'Vstupní data'!AA581</f>
        <v>0</v>
      </c>
      <c r="BA581" s="66" t="n">
        <f aca="false">IF(OR('Vstupní data'!T581&gt;0,'Vstupní data'!U581&gt;0),IF(AC581&lt;&gt;"",AX581*AO581/10*(100+AZ581)/100,0),0)</f>
        <v>0</v>
      </c>
      <c r="BB581" s="67" t="n">
        <f aca="false">IF(AC581&lt;&gt;"",ROUND(BA581*AN581,0),0)</f>
        <v>0</v>
      </c>
      <c r="BC581" s="68" t="str">
        <f aca="false">IF(AE581&gt;0,BB581/AE581,"")</f>
        <v/>
      </c>
      <c r="BD581" s="66" t="n">
        <f aca="false">'Vstupní data'!AE581</f>
        <v>0</v>
      </c>
      <c r="BF581" s="66" t="n">
        <f aca="false">'Vstupní data'!AC581</f>
        <v>0</v>
      </c>
      <c r="BH581" s="66" t="n">
        <f aca="false">'Vstupní data'!AD581</f>
        <v>0</v>
      </c>
      <c r="BI581" s="66" t="n">
        <f aca="false">'Vstupní data'!AF581</f>
        <v>0</v>
      </c>
      <c r="BJ581" s="69" t="n">
        <f aca="false">'Vstupní data'!AG581</f>
        <v>0</v>
      </c>
      <c r="BK581" s="69" t="n">
        <f aca="false">IF(BF581&lt;&gt;0,VLOOKUP(I581,'Pril3-drev'!$H$5:$I$83,2,0),0)</f>
        <v>0</v>
      </c>
      <c r="BL581" s="69" t="n">
        <f aca="false">IF(BF581&lt;&gt;0,VLOOKUP(BK581,'Pril3-drev'!$A$5:$C$17,3,0),0)</f>
        <v>0</v>
      </c>
      <c r="BM581" s="69" t="n">
        <f aca="false">'Vstupní data'!AH581</f>
        <v>0</v>
      </c>
      <c r="BN581" s="69" t="n">
        <f aca="false">IF('Vstupní data'!AH581&gt;0,   VLOOKUP(VLOOKUP(CONCATENATE(VLOOKUP(I581,'Pril3-drev'!$H$4:$L$83,5,0),BD581),'Pril3-drev'!$Q$4:$R$2803,2,0),'AVB-BS'!$C$5:$S$29 ,LOOKUP(BM581,'AVB-BS'!$D$3:$S$3,'AVB-BS'!$D$1:$S$1) ,0 )   ,   IF('Vstupní data'!AI581&gt;0,'Vstupní data'!AI581,0))</f>
        <v>0</v>
      </c>
      <c r="BO581" s="69" t="str">
        <f aca="false">IF(BX581&gt;5,VLOOKUP(CONCATENATE(BK581,BN581),'Pril1-THLPa'!$H$6:$N$96,4,0),"")</f>
        <v/>
      </c>
      <c r="BP581" s="69" t="str">
        <f aca="false">IF(BX581&gt;5,VLOOKUP(CONCATENATE(BK581,BN581),'Pril1-THLPa'!$H$6:$N$96,5,0),"")</f>
        <v/>
      </c>
      <c r="BQ581" s="69" t="str">
        <f aca="false">IF(BX581&gt;5,VLOOKUP(CONCATENATE(BK581,BN581),'Pril1-THLPa'!$H$6:$N$96,6,0),"")</f>
        <v/>
      </c>
      <c r="BR581" s="69" t="str">
        <f aca="false">IF(BX581&gt;5,VLOOKUP(CONCATENATE(BK581,BN581),'Pril1-THLPa'!$H$6:$N$96,7,0),"")</f>
        <v/>
      </c>
      <c r="BS581" s="69" t="str">
        <f aca="false">IF(BX581&gt;5,VLOOKUP(CONCATENATE(BK581,BN581),'Pril1-THLPa'!$H$6:$O$96,8,0),"")</f>
        <v/>
      </c>
      <c r="BT581" s="69" t="str">
        <f aca="false">IF(BF581&gt;0, IF(BK581="smrk",  VLOOKUP(VLOOKUP(BD581,'Pril9-K3'!$L$8:$M$207,2,0),'Pril9-K3'!$A$8:$J$16,LOOKUP(BN581,'Pril9-K3'!$A$7:$J$7,'Pril9-K3'!$A$5:$J$5),0), IF(AND(BK581&lt;&gt;"smrk",'Vstupní data'!AK581&lt;&gt;""),'Vstupní data'!AK581,   VLOOKUP(VLOOKUP(BD581,'Pril9-K3'!$L$8:$M$207,2,0),'Pril9-K3'!$A$8:$J$16,LOOKUP(BN581,'Pril9-K3'!$A$7:$J$7,'Pril9-K3'!$A$5:$J$5),0)   )),   "")</f>
        <v/>
      </c>
      <c r="BV581" s="69" t="n">
        <f aca="false">'Vstupní data'!AJ581</f>
        <v>0</v>
      </c>
      <c r="BW581" s="69" t="n">
        <f aca="false">IF(BF581&gt;0,IF(J581&gt;0,J581,K581*H581/100),0)</f>
        <v>0</v>
      </c>
      <c r="BX581" s="69" t="n">
        <f aca="false">IF(BF581&gt;0,IF(BJ581&gt;BL581,BL581,BJ581),0)</f>
        <v>0</v>
      </c>
      <c r="BY581" s="69" t="n">
        <f aca="false">IF(BD581=0,0,IF(AND(BX581&gt;0,BX581&lt;=5),  IF(AND(BX581&gt;0,BX581&lt;=5),VLOOKUP(BK581,'Pril1-THLPa'!$A$6:$F$18,IF(AND(BX581&gt;0,BX581&lt;=5),LOOKUP(BX581,'Pril1-THLPa'!$B$5:$F$5,'Pril1-THLPa'!$B$4:$F$4),""),0),""),  IF(BX581&gt;5,BO581+BP581*(BX581-5)+BQ581*POWER(BX581-5,2)+BR581*POWER(BX581-5,3)+BS581*POWER(BX581-5,4),"")))</f>
        <v>0</v>
      </c>
      <c r="BZ581" s="69" t="n">
        <f aca="false">IF(BY581&gt;0,BY581*BI581/10*BW581*(100+BV581)/100,0)</f>
        <v>0</v>
      </c>
      <c r="CA581" s="69" t="n">
        <f aca="false">IF(BD581&gt;0,BX581-IF(BD581&gt;BX581,BX581,BD581),0)</f>
        <v>0</v>
      </c>
      <c r="CB581" s="69" t="n">
        <f aca="false">POWER(1.01,CA581)</f>
        <v>1</v>
      </c>
      <c r="CC581" s="69" t="n">
        <f aca="false">IF(BF581&gt;0,IF(BF581&gt;BH581,1,BF581/BH581),0)</f>
        <v>0</v>
      </c>
      <c r="CD581" s="72" t="n">
        <f aca="false">IF(BD581=0,0,IF(BF581&gt;0,ROUND(IF(CB581&lt;&gt;0,BZ581*BT581*1/CB581*CC581,0),0),0))</f>
        <v>0</v>
      </c>
      <c r="CE581" s="73" t="str">
        <f aca="false">IF(BF581&gt;0,IF(BF581&gt;BH581,CD581/BF581,CD581/BH581),"")</f>
        <v/>
      </c>
      <c r="CF581" s="69" t="n">
        <f aca="false">'Vstupní data'!AM581</f>
        <v>0</v>
      </c>
      <c r="CG581" s="69" t="n">
        <f aca="false">'Vstupní data'!AN581</f>
        <v>0</v>
      </c>
      <c r="CH581" s="69" t="n">
        <f aca="false">'Vstupní data'!AO581</f>
        <v>0</v>
      </c>
      <c r="CI581" s="69" t="n">
        <f aca="false">'Vstupní data'!AP581</f>
        <v>0</v>
      </c>
      <c r="CJ581" s="72" t="n">
        <f aca="false">ROUND(CH581*CI581,0)</f>
        <v>0</v>
      </c>
      <c r="CK581" s="74" t="str">
        <f aca="false">IF(OR(AA581&gt;0,BB581&gt;0,CD581&gt;0,CJ581&gt;0),AA581+BB581+CD581+CJ581,"")</f>
        <v/>
      </c>
    </row>
    <row r="582" customFormat="false" ht="12.8" hidden="false" customHeight="false" outlineLevel="0" collapsed="false">
      <c r="A582" s="66" t="n">
        <f aca="false">'Vstupní data'!A582</f>
        <v>0</v>
      </c>
      <c r="F582" s="66" t="str">
        <f aca="false">CONCATENATE('Vstupní data'!F582,'Vstupní data'!G582,'Vstupní data'!H582,'Vstupní data'!I582)</f>
        <v/>
      </c>
      <c r="G582" s="66"/>
      <c r="H582" s="66" t="n">
        <f aca="false">'Vstupní data'!K582</f>
        <v>0</v>
      </c>
      <c r="I582" s="66" t="n">
        <f aca="false">'Vstupní data'!L582</f>
        <v>0</v>
      </c>
      <c r="J582" s="66" t="n">
        <f aca="false">'Vstupní data'!K582*'Vstupní data'!M582/100</f>
        <v>0</v>
      </c>
      <c r="L582" s="66" t="n">
        <f aca="false">IF('Vstupní data'!N582="prostokořenný",0,IF('Vstupní data'!N582="krytokořenný","k",IF('Vstupní data'!N582="poloodrostky nebo odrostky, prostokořenné i krytokořenné","po",0)))</f>
        <v>0</v>
      </c>
      <c r="N582" s="66"/>
      <c r="O582" s="66" t="n">
        <f aca="false">'Vstupní data'!O582</f>
        <v>0</v>
      </c>
      <c r="P582" s="66" t="n">
        <f aca="false">IF(O582&gt;0,VLOOKUP(CONCATENATE(VLOOKUP(I582,'Pril3-drev'!$H$5:$K$83,4,0),"-",'Vstupní data'!R582),K2!$C$15:$D$23,2,0),0)</f>
        <v>0</v>
      </c>
      <c r="Q582" s="66" t="n">
        <f aca="false">IF(O582&gt;0,VLOOKUP(I582,'Pril3-drev'!$H$5:$I$83,2,0),0)</f>
        <v>0</v>
      </c>
      <c r="R582" s="66" t="n">
        <f aca="false">IF(Q582&gt;0,VLOOKUP(Q582,'Pril6-okus'!$A$5:$B$17,2,0),0)</f>
        <v>0</v>
      </c>
      <c r="S582" s="66" t="n">
        <f aca="false">IF(O582&gt;0,VLOOKUP(I582,'Pril3-drev'!$H$5:$J$83,3,0),0)</f>
        <v>0</v>
      </c>
      <c r="T582" s="66" t="str">
        <f aca="false">IF(O582&gt;0,IF(L582="k",0.9*VLOOKUP(S582,'ha-pocty-vyhl'!$A$5:$B$20,2,0),IF(L582="po",0.8*VLOOKUP(S582,'ha-pocty-vyhl'!$A$5:$B$20,2,0),VLOOKUP(S582,'ha-pocty-vyhl'!$A$5:$B$20,2,0))),"")</f>
        <v/>
      </c>
      <c r="U582" s="66" t="n">
        <f aca="false">'Vstupní data'!P582</f>
        <v>0</v>
      </c>
      <c r="V582" s="66" t="n">
        <f aca="false">IF(O582&gt;0,1.3*T582*1000*Z582/10000,0)</f>
        <v>0</v>
      </c>
      <c r="W582" s="66" t="n">
        <f aca="false">IF(O582&gt;0,1.3*T582*1000*Z582/10000,0)</f>
        <v>0</v>
      </c>
      <c r="X582" s="66" t="n">
        <f aca="false">IF(O582&gt;0,IF(O582&gt;V582,V582,O582),0)</f>
        <v>0</v>
      </c>
      <c r="Y582" s="66" t="n">
        <f aca="false">IF(O582&gt;0,IF(IF(U582&gt;W582,W582,U582)&lt;X582,W582,IF(U582&gt;W582,W582,U582)),0)</f>
        <v>0</v>
      </c>
      <c r="Z582" s="66" t="n">
        <f aca="false">IF(O582&gt;0,IF(J582&gt;0,J582,K582*H582/100),0)</f>
        <v>0</v>
      </c>
      <c r="AA582" s="67" t="n">
        <f aca="false">IF(O582&gt;0,CEILING(R582*P582*X582/Y582*Z582,1),0)</f>
        <v>0</v>
      </c>
      <c r="AB582" s="68" t="n">
        <f aca="false">IF(O582&gt;0,AA582/O582,0)</f>
        <v>0</v>
      </c>
      <c r="AC582" s="66" t="n">
        <f aca="false">'Vstupní data'!W582</f>
        <v>0</v>
      </c>
      <c r="AI582" s="66" t="str">
        <f aca="false">IF(OR('Vstupní data'!T582&gt;0,'Vstupní data'!U582&gt;0),VLOOKUP(I582,'Pril3-drev'!$H$5:$J$83,3,0),"")</f>
        <v/>
      </c>
      <c r="AJ582" s="66" t="n">
        <f aca="false">IF('Vstupní data'!V582="prostokořenný",0,IF('Vstupní data'!V582="krytokořenný","k",IF('Vstupní data'!V582="poloodrostky nebo odrostky, prostokořenné i krytokořenné","po",0)))</f>
        <v>0</v>
      </c>
      <c r="AK582" s="66" t="n">
        <f aca="false">IF(OR('Vstupní data'!T582&gt;0,'Vstupní data'!U582&gt;0),IF(AJ582="k",0.9*VLOOKUP(AI582,'ha-pocty-vyhl'!$A$5:$B$20,2,0),IF(AJ582="po",0.8*VLOOKUP(AI582,'ha-pocty-vyhl'!$A$5:$B$20,2,0),VLOOKUP(AI582,'ha-pocty-vyhl'!$A$5:$B$20,2,0))),0)</f>
        <v>0</v>
      </c>
      <c r="AL582" s="66" t="n">
        <f aca="false">IF(OR('Vstupní data'!T582&gt;0,'Vstupní data'!U582&gt;0),'Vstupní data'!K582*'Vstupní data'!M582/100,0)</f>
        <v>0</v>
      </c>
      <c r="AM582" s="66" t="n">
        <f aca="false">IF(OR('Vstupní data'!T582&gt;0,'Vstupní data'!U582&gt;0),IF('Vstupní data'!T582&gt;0,'Vstupní data'!T582,ROUND(10*'Vstupní data'!U582/AK582,0)),0)</f>
        <v>0</v>
      </c>
      <c r="AN582" s="69" t="n">
        <f aca="false">IF('Vstupní data'!T582&gt;0,   IF('Vstupní data'!T582&lt;=AL582,'Vstupní data'!T582,AL582),   IF(AM582&lt;AL582,AM582,AL582))</f>
        <v>0</v>
      </c>
      <c r="AO582" s="69" t="n">
        <f aca="false">'Vstupní data'!X582</f>
        <v>0</v>
      </c>
      <c r="AP582" s="66" t="n">
        <f aca="false">IF(OR('Vstupní data'!T582&gt;0,'Vstupní data'!U582&gt;0),IF(I582&lt;&gt;0,VLOOKUP(I582,'Pril3-drev'!$H$5:$I$83,2,0),0),0)</f>
        <v>0</v>
      </c>
      <c r="AQ582" s="66" t="n">
        <f aca="false">'Vstupní data'!Y582</f>
        <v>0</v>
      </c>
      <c r="AR582" s="66" t="str">
        <f aca="false">IF(AC582&gt;5,   IF('Vstupní data'!Y582&gt;0,   VLOOKUP(VLOOKUP(CONCATENATE(VLOOKUP(I582,'Pril3-drev'!$H$4:$L$83,5,0),AC582),'Pril3-drev'!$Q$4:$R$2803,2,0),'AVB-BS'!$C$5:$S$29 ,LOOKUP(AQ582,'AVB-BS'!$D$3:$S$3,'AVB-BS'!$D$1:$S$1) ,0 )   ,   IF('Vstupní data'!Z582&gt;0,'Vstupní data'!Z582,0)) , "")</f>
        <v/>
      </c>
      <c r="AS582" s="70" t="str">
        <f aca="false">IF(AC582&gt;5,VLOOKUP(CONCATENATE(AP582,AR582),'Pril1-THLPa'!$H$6:$N$96,4,0),"")</f>
        <v/>
      </c>
      <c r="AT582" s="70" t="str">
        <f aca="false">IF(AC582&gt;5,VLOOKUP(CONCATENATE(AP582,AR582),'Pril1-THLPa'!$H$6:$N$96,5,0),"")</f>
        <v/>
      </c>
      <c r="AU582" s="70" t="str">
        <f aca="false">IF(AC582&gt;5,VLOOKUP(CONCATENATE(AP582,AR582),'Pril1-THLPa'!$H$6:$N$96,6,0),"")</f>
        <v/>
      </c>
      <c r="AV582" s="70" t="str">
        <f aca="false">IF(AC582&gt;5,VLOOKUP(CONCATENATE(AP582,AR582),'Pril1-THLPa'!$H$6:$N$96,7,0),"")</f>
        <v/>
      </c>
      <c r="AW582" s="70" t="str">
        <f aca="false">IF(AC582&gt;5,VLOOKUP(CONCATENATE(AP582,AR582),'Pril1-THLPa'!$H$6:$O$96,8,0),"")</f>
        <v/>
      </c>
      <c r="AX582" s="66" t="n">
        <f aca="false">IF(AC582&gt;0,IF(AND(AC582&gt;0,AC582&lt;=5),VLOOKUP(AP582,'Pril1-THLPa'!$A$6:$F$18,LOOKUP(AC582,'Pril1-THLPa'!$B$5:$F$5,'Pril1-THLPa'!$B$4:$F$4),0),AS582+AT582*(AC582-5)+AU582*POWER(AC582-5,2)+AV582*POWER(AC582-5,3)+AW582*POWER(AC582-5,4)),0)</f>
        <v>0</v>
      </c>
      <c r="AY582" s="71"/>
      <c r="AZ582" s="66" t="n">
        <f aca="false">'Vstupní data'!AA582</f>
        <v>0</v>
      </c>
      <c r="BA582" s="66" t="n">
        <f aca="false">IF(OR('Vstupní data'!T582&gt;0,'Vstupní data'!U582&gt;0),IF(AC582&lt;&gt;"",AX582*AO582/10*(100+AZ582)/100,0),0)</f>
        <v>0</v>
      </c>
      <c r="BB582" s="67" t="n">
        <f aca="false">IF(AC582&lt;&gt;"",ROUND(BA582*AN582,0),0)</f>
        <v>0</v>
      </c>
      <c r="BC582" s="68" t="str">
        <f aca="false">IF(AE582&gt;0,BB582/AE582,"")</f>
        <v/>
      </c>
      <c r="BD582" s="66" t="n">
        <f aca="false">'Vstupní data'!AE582</f>
        <v>0</v>
      </c>
      <c r="BF582" s="66" t="n">
        <f aca="false">'Vstupní data'!AC582</f>
        <v>0</v>
      </c>
      <c r="BH582" s="66" t="n">
        <f aca="false">'Vstupní data'!AD582</f>
        <v>0</v>
      </c>
      <c r="BI582" s="66" t="n">
        <f aca="false">'Vstupní data'!AF582</f>
        <v>0</v>
      </c>
      <c r="BJ582" s="69" t="n">
        <f aca="false">'Vstupní data'!AG582</f>
        <v>0</v>
      </c>
      <c r="BK582" s="69" t="n">
        <f aca="false">IF(BF582&lt;&gt;0,VLOOKUP(I582,'Pril3-drev'!$H$5:$I$83,2,0),0)</f>
        <v>0</v>
      </c>
      <c r="BL582" s="69" t="n">
        <f aca="false">IF(BF582&lt;&gt;0,VLOOKUP(BK582,'Pril3-drev'!$A$5:$C$17,3,0),0)</f>
        <v>0</v>
      </c>
      <c r="BM582" s="69" t="n">
        <f aca="false">'Vstupní data'!AH582</f>
        <v>0</v>
      </c>
      <c r="BN582" s="69" t="n">
        <f aca="false">IF('Vstupní data'!AH582&gt;0,   VLOOKUP(VLOOKUP(CONCATENATE(VLOOKUP(I582,'Pril3-drev'!$H$4:$L$83,5,0),BD582),'Pril3-drev'!$Q$4:$R$2803,2,0),'AVB-BS'!$C$5:$S$29 ,LOOKUP(BM582,'AVB-BS'!$D$3:$S$3,'AVB-BS'!$D$1:$S$1) ,0 )   ,   IF('Vstupní data'!AI582&gt;0,'Vstupní data'!AI582,0))</f>
        <v>0</v>
      </c>
      <c r="BO582" s="69" t="str">
        <f aca="false">IF(BX582&gt;5,VLOOKUP(CONCATENATE(BK582,BN582),'Pril1-THLPa'!$H$6:$N$96,4,0),"")</f>
        <v/>
      </c>
      <c r="BP582" s="69" t="str">
        <f aca="false">IF(BX582&gt;5,VLOOKUP(CONCATENATE(BK582,BN582),'Pril1-THLPa'!$H$6:$N$96,5,0),"")</f>
        <v/>
      </c>
      <c r="BQ582" s="69" t="str">
        <f aca="false">IF(BX582&gt;5,VLOOKUP(CONCATENATE(BK582,BN582),'Pril1-THLPa'!$H$6:$N$96,6,0),"")</f>
        <v/>
      </c>
      <c r="BR582" s="69" t="str">
        <f aca="false">IF(BX582&gt;5,VLOOKUP(CONCATENATE(BK582,BN582),'Pril1-THLPa'!$H$6:$N$96,7,0),"")</f>
        <v/>
      </c>
      <c r="BS582" s="69" t="str">
        <f aca="false">IF(BX582&gt;5,VLOOKUP(CONCATENATE(BK582,BN582),'Pril1-THLPa'!$H$6:$O$96,8,0),"")</f>
        <v/>
      </c>
      <c r="BT582" s="69" t="str">
        <f aca="false">IF(BF582&gt;0, IF(BK582="smrk",  VLOOKUP(VLOOKUP(BD582,'Pril9-K3'!$L$8:$M$207,2,0),'Pril9-K3'!$A$8:$J$16,LOOKUP(BN582,'Pril9-K3'!$A$7:$J$7,'Pril9-K3'!$A$5:$J$5),0), IF(AND(BK582&lt;&gt;"smrk",'Vstupní data'!AK582&lt;&gt;""),'Vstupní data'!AK582,   VLOOKUP(VLOOKUP(BD582,'Pril9-K3'!$L$8:$M$207,2,0),'Pril9-K3'!$A$8:$J$16,LOOKUP(BN582,'Pril9-K3'!$A$7:$J$7,'Pril9-K3'!$A$5:$J$5),0)   )),   "")</f>
        <v/>
      </c>
      <c r="BV582" s="69" t="n">
        <f aca="false">'Vstupní data'!AJ582</f>
        <v>0</v>
      </c>
      <c r="BW582" s="69" t="n">
        <f aca="false">IF(BF582&gt;0,IF(J582&gt;0,J582,K582*H582/100),0)</f>
        <v>0</v>
      </c>
      <c r="BX582" s="69" t="n">
        <f aca="false">IF(BF582&gt;0,IF(BJ582&gt;BL582,BL582,BJ582),0)</f>
        <v>0</v>
      </c>
      <c r="BY582" s="69" t="n">
        <f aca="false">IF(BD582=0,0,IF(AND(BX582&gt;0,BX582&lt;=5),  IF(AND(BX582&gt;0,BX582&lt;=5),VLOOKUP(BK582,'Pril1-THLPa'!$A$6:$F$18,IF(AND(BX582&gt;0,BX582&lt;=5),LOOKUP(BX582,'Pril1-THLPa'!$B$5:$F$5,'Pril1-THLPa'!$B$4:$F$4),""),0),""),  IF(BX582&gt;5,BO582+BP582*(BX582-5)+BQ582*POWER(BX582-5,2)+BR582*POWER(BX582-5,3)+BS582*POWER(BX582-5,4),"")))</f>
        <v>0</v>
      </c>
      <c r="BZ582" s="69" t="n">
        <f aca="false">IF(BY582&gt;0,BY582*BI582/10*BW582*(100+BV582)/100,0)</f>
        <v>0</v>
      </c>
      <c r="CA582" s="69" t="n">
        <f aca="false">IF(BD582&gt;0,BX582-IF(BD582&gt;BX582,BX582,BD582),0)</f>
        <v>0</v>
      </c>
      <c r="CB582" s="69" t="n">
        <f aca="false">POWER(1.01,CA582)</f>
        <v>1</v>
      </c>
      <c r="CC582" s="69" t="n">
        <f aca="false">IF(BF582&gt;0,IF(BF582&gt;BH582,1,BF582/BH582),0)</f>
        <v>0</v>
      </c>
      <c r="CD582" s="72" t="n">
        <f aca="false">IF(BD582=0,0,IF(BF582&gt;0,ROUND(IF(CB582&lt;&gt;0,BZ582*BT582*1/CB582*CC582,0),0),0))</f>
        <v>0</v>
      </c>
      <c r="CE582" s="73" t="str">
        <f aca="false">IF(BF582&gt;0,IF(BF582&gt;BH582,CD582/BF582,CD582/BH582),"")</f>
        <v/>
      </c>
      <c r="CF582" s="69" t="n">
        <f aca="false">'Vstupní data'!AM582</f>
        <v>0</v>
      </c>
      <c r="CG582" s="69" t="n">
        <f aca="false">'Vstupní data'!AN582</f>
        <v>0</v>
      </c>
      <c r="CH582" s="69" t="n">
        <f aca="false">'Vstupní data'!AO582</f>
        <v>0</v>
      </c>
      <c r="CI582" s="69" t="n">
        <f aca="false">'Vstupní data'!AP582</f>
        <v>0</v>
      </c>
      <c r="CJ582" s="72" t="n">
        <f aca="false">ROUND(CH582*CI582,0)</f>
        <v>0</v>
      </c>
      <c r="CK582" s="74" t="str">
        <f aca="false">IF(OR(AA582&gt;0,BB582&gt;0,CD582&gt;0,CJ582&gt;0),AA582+BB582+CD582+CJ582,"")</f>
        <v/>
      </c>
    </row>
    <row r="583" customFormat="false" ht="12.8" hidden="false" customHeight="false" outlineLevel="0" collapsed="false">
      <c r="A583" s="66" t="n">
        <f aca="false">'Vstupní data'!A583</f>
        <v>0</v>
      </c>
      <c r="F583" s="66" t="str">
        <f aca="false">CONCATENATE('Vstupní data'!F583,'Vstupní data'!G583,'Vstupní data'!H583,'Vstupní data'!I583)</f>
        <v/>
      </c>
      <c r="G583" s="66"/>
      <c r="H583" s="66" t="n">
        <f aca="false">'Vstupní data'!K583</f>
        <v>0</v>
      </c>
      <c r="I583" s="66" t="n">
        <f aca="false">'Vstupní data'!L583</f>
        <v>0</v>
      </c>
      <c r="J583" s="66" t="n">
        <f aca="false">'Vstupní data'!K583*'Vstupní data'!M583/100</f>
        <v>0</v>
      </c>
      <c r="L583" s="66" t="n">
        <f aca="false">IF('Vstupní data'!N583="prostokořenný",0,IF('Vstupní data'!N583="krytokořenný","k",IF('Vstupní data'!N583="poloodrostky nebo odrostky, prostokořenné i krytokořenné","po",0)))</f>
        <v>0</v>
      </c>
      <c r="N583" s="66"/>
      <c r="O583" s="66" t="n">
        <f aca="false">'Vstupní data'!O583</f>
        <v>0</v>
      </c>
      <c r="P583" s="66" t="n">
        <f aca="false">IF(O583&gt;0,VLOOKUP(CONCATENATE(VLOOKUP(I583,'Pril3-drev'!$H$5:$K$83,4,0),"-",'Vstupní data'!R583),K2!$C$15:$D$23,2,0),0)</f>
        <v>0</v>
      </c>
      <c r="Q583" s="66" t="n">
        <f aca="false">IF(O583&gt;0,VLOOKUP(I583,'Pril3-drev'!$H$5:$I$83,2,0),0)</f>
        <v>0</v>
      </c>
      <c r="R583" s="66" t="n">
        <f aca="false">IF(Q583&gt;0,VLOOKUP(Q583,'Pril6-okus'!$A$5:$B$17,2,0),0)</f>
        <v>0</v>
      </c>
      <c r="S583" s="66" t="n">
        <f aca="false">IF(O583&gt;0,VLOOKUP(I583,'Pril3-drev'!$H$5:$J$83,3,0),0)</f>
        <v>0</v>
      </c>
      <c r="T583" s="66" t="str">
        <f aca="false">IF(O583&gt;0,IF(L583="k",0.9*VLOOKUP(S583,'ha-pocty-vyhl'!$A$5:$B$20,2,0),IF(L583="po",0.8*VLOOKUP(S583,'ha-pocty-vyhl'!$A$5:$B$20,2,0),VLOOKUP(S583,'ha-pocty-vyhl'!$A$5:$B$20,2,0))),"")</f>
        <v/>
      </c>
      <c r="U583" s="66" t="n">
        <f aca="false">'Vstupní data'!P583</f>
        <v>0</v>
      </c>
      <c r="V583" s="66" t="n">
        <f aca="false">IF(O583&gt;0,1.3*T583*1000*Z583/10000,0)</f>
        <v>0</v>
      </c>
      <c r="W583" s="66" t="n">
        <f aca="false">IF(O583&gt;0,1.3*T583*1000*Z583/10000,0)</f>
        <v>0</v>
      </c>
      <c r="X583" s="66" t="n">
        <f aca="false">IF(O583&gt;0,IF(O583&gt;V583,V583,O583),0)</f>
        <v>0</v>
      </c>
      <c r="Y583" s="66" t="n">
        <f aca="false">IF(O583&gt;0,IF(IF(U583&gt;W583,W583,U583)&lt;X583,W583,IF(U583&gt;W583,W583,U583)),0)</f>
        <v>0</v>
      </c>
      <c r="Z583" s="66" t="n">
        <f aca="false">IF(O583&gt;0,IF(J583&gt;0,J583,K583*H583/100),0)</f>
        <v>0</v>
      </c>
      <c r="AA583" s="67" t="n">
        <f aca="false">IF(O583&gt;0,CEILING(R583*P583*X583/Y583*Z583,1),0)</f>
        <v>0</v>
      </c>
      <c r="AB583" s="68" t="n">
        <f aca="false">IF(O583&gt;0,AA583/O583,0)</f>
        <v>0</v>
      </c>
      <c r="AC583" s="66" t="n">
        <f aca="false">'Vstupní data'!W583</f>
        <v>0</v>
      </c>
      <c r="AI583" s="66" t="str">
        <f aca="false">IF(OR('Vstupní data'!T583&gt;0,'Vstupní data'!U583&gt;0),VLOOKUP(I583,'Pril3-drev'!$H$5:$J$83,3,0),"")</f>
        <v/>
      </c>
      <c r="AJ583" s="66" t="n">
        <f aca="false">IF('Vstupní data'!V583="prostokořenný",0,IF('Vstupní data'!V583="krytokořenný","k",IF('Vstupní data'!V583="poloodrostky nebo odrostky, prostokořenné i krytokořenné","po",0)))</f>
        <v>0</v>
      </c>
      <c r="AK583" s="66" t="n">
        <f aca="false">IF(OR('Vstupní data'!T583&gt;0,'Vstupní data'!U583&gt;0),IF(AJ583="k",0.9*VLOOKUP(AI583,'ha-pocty-vyhl'!$A$5:$B$20,2,0),IF(AJ583="po",0.8*VLOOKUP(AI583,'ha-pocty-vyhl'!$A$5:$B$20,2,0),VLOOKUP(AI583,'ha-pocty-vyhl'!$A$5:$B$20,2,0))),0)</f>
        <v>0</v>
      </c>
      <c r="AL583" s="66" t="n">
        <f aca="false">IF(OR('Vstupní data'!T583&gt;0,'Vstupní data'!U583&gt;0),'Vstupní data'!K583*'Vstupní data'!M583/100,0)</f>
        <v>0</v>
      </c>
      <c r="AM583" s="66" t="n">
        <f aca="false">IF(OR('Vstupní data'!T583&gt;0,'Vstupní data'!U583&gt;0),IF('Vstupní data'!T583&gt;0,'Vstupní data'!T583,ROUND(10*'Vstupní data'!U583/AK583,0)),0)</f>
        <v>0</v>
      </c>
      <c r="AN583" s="69" t="n">
        <f aca="false">IF('Vstupní data'!T583&gt;0,   IF('Vstupní data'!T583&lt;=AL583,'Vstupní data'!T583,AL583),   IF(AM583&lt;AL583,AM583,AL583))</f>
        <v>0</v>
      </c>
      <c r="AO583" s="69" t="n">
        <f aca="false">'Vstupní data'!X583</f>
        <v>0</v>
      </c>
      <c r="AP583" s="66" t="n">
        <f aca="false">IF(OR('Vstupní data'!T583&gt;0,'Vstupní data'!U583&gt;0),IF(I583&lt;&gt;0,VLOOKUP(I583,'Pril3-drev'!$H$5:$I$83,2,0),0),0)</f>
        <v>0</v>
      </c>
      <c r="AQ583" s="66" t="n">
        <f aca="false">'Vstupní data'!Y583</f>
        <v>0</v>
      </c>
      <c r="AR583" s="66" t="str">
        <f aca="false">IF(AC583&gt;5,   IF('Vstupní data'!Y583&gt;0,   VLOOKUP(VLOOKUP(CONCATENATE(VLOOKUP(I583,'Pril3-drev'!$H$4:$L$83,5,0),AC583),'Pril3-drev'!$Q$4:$R$2803,2,0),'AVB-BS'!$C$5:$S$29 ,LOOKUP(AQ583,'AVB-BS'!$D$3:$S$3,'AVB-BS'!$D$1:$S$1) ,0 )   ,   IF('Vstupní data'!Z583&gt;0,'Vstupní data'!Z583,0)) , "")</f>
        <v/>
      </c>
      <c r="AS583" s="70" t="str">
        <f aca="false">IF(AC583&gt;5,VLOOKUP(CONCATENATE(AP583,AR583),'Pril1-THLPa'!$H$6:$N$96,4,0),"")</f>
        <v/>
      </c>
      <c r="AT583" s="70" t="str">
        <f aca="false">IF(AC583&gt;5,VLOOKUP(CONCATENATE(AP583,AR583),'Pril1-THLPa'!$H$6:$N$96,5,0),"")</f>
        <v/>
      </c>
      <c r="AU583" s="70" t="str">
        <f aca="false">IF(AC583&gt;5,VLOOKUP(CONCATENATE(AP583,AR583),'Pril1-THLPa'!$H$6:$N$96,6,0),"")</f>
        <v/>
      </c>
      <c r="AV583" s="70" t="str">
        <f aca="false">IF(AC583&gt;5,VLOOKUP(CONCATENATE(AP583,AR583),'Pril1-THLPa'!$H$6:$N$96,7,0),"")</f>
        <v/>
      </c>
      <c r="AW583" s="70" t="str">
        <f aca="false">IF(AC583&gt;5,VLOOKUP(CONCATENATE(AP583,AR583),'Pril1-THLPa'!$H$6:$O$96,8,0),"")</f>
        <v/>
      </c>
      <c r="AX583" s="66" t="n">
        <f aca="false">IF(AC583&gt;0,IF(AND(AC583&gt;0,AC583&lt;=5),VLOOKUP(AP583,'Pril1-THLPa'!$A$6:$F$18,LOOKUP(AC583,'Pril1-THLPa'!$B$5:$F$5,'Pril1-THLPa'!$B$4:$F$4),0),AS583+AT583*(AC583-5)+AU583*POWER(AC583-5,2)+AV583*POWER(AC583-5,3)+AW583*POWER(AC583-5,4)),0)</f>
        <v>0</v>
      </c>
      <c r="AY583" s="71"/>
      <c r="AZ583" s="66" t="n">
        <f aca="false">'Vstupní data'!AA583</f>
        <v>0</v>
      </c>
      <c r="BA583" s="66" t="n">
        <f aca="false">IF(OR('Vstupní data'!T583&gt;0,'Vstupní data'!U583&gt;0),IF(AC583&lt;&gt;"",AX583*AO583/10*(100+AZ583)/100,0),0)</f>
        <v>0</v>
      </c>
      <c r="BB583" s="67" t="n">
        <f aca="false">IF(AC583&lt;&gt;"",ROUND(BA583*AN583,0),0)</f>
        <v>0</v>
      </c>
      <c r="BC583" s="68" t="str">
        <f aca="false">IF(AE583&gt;0,BB583/AE583,"")</f>
        <v/>
      </c>
      <c r="BD583" s="66" t="n">
        <f aca="false">'Vstupní data'!AE583</f>
        <v>0</v>
      </c>
      <c r="BF583" s="66" t="n">
        <f aca="false">'Vstupní data'!AC583</f>
        <v>0</v>
      </c>
      <c r="BH583" s="66" t="n">
        <f aca="false">'Vstupní data'!AD583</f>
        <v>0</v>
      </c>
      <c r="BI583" s="66" t="n">
        <f aca="false">'Vstupní data'!AF583</f>
        <v>0</v>
      </c>
      <c r="BJ583" s="69" t="n">
        <f aca="false">'Vstupní data'!AG583</f>
        <v>0</v>
      </c>
      <c r="BK583" s="69" t="n">
        <f aca="false">IF(BF583&lt;&gt;0,VLOOKUP(I583,'Pril3-drev'!$H$5:$I$83,2,0),0)</f>
        <v>0</v>
      </c>
      <c r="BL583" s="69" t="n">
        <f aca="false">IF(BF583&lt;&gt;0,VLOOKUP(BK583,'Pril3-drev'!$A$5:$C$17,3,0),0)</f>
        <v>0</v>
      </c>
      <c r="BM583" s="69" t="n">
        <f aca="false">'Vstupní data'!AH583</f>
        <v>0</v>
      </c>
      <c r="BN583" s="69" t="n">
        <f aca="false">IF('Vstupní data'!AH583&gt;0,   VLOOKUP(VLOOKUP(CONCATENATE(VLOOKUP(I583,'Pril3-drev'!$H$4:$L$83,5,0),BD583),'Pril3-drev'!$Q$4:$R$2803,2,0),'AVB-BS'!$C$5:$S$29 ,LOOKUP(BM583,'AVB-BS'!$D$3:$S$3,'AVB-BS'!$D$1:$S$1) ,0 )   ,   IF('Vstupní data'!AI583&gt;0,'Vstupní data'!AI583,0))</f>
        <v>0</v>
      </c>
      <c r="BO583" s="69" t="str">
        <f aca="false">IF(BX583&gt;5,VLOOKUP(CONCATENATE(BK583,BN583),'Pril1-THLPa'!$H$6:$N$96,4,0),"")</f>
        <v/>
      </c>
      <c r="BP583" s="69" t="str">
        <f aca="false">IF(BX583&gt;5,VLOOKUP(CONCATENATE(BK583,BN583),'Pril1-THLPa'!$H$6:$N$96,5,0),"")</f>
        <v/>
      </c>
      <c r="BQ583" s="69" t="str">
        <f aca="false">IF(BX583&gt;5,VLOOKUP(CONCATENATE(BK583,BN583),'Pril1-THLPa'!$H$6:$N$96,6,0),"")</f>
        <v/>
      </c>
      <c r="BR583" s="69" t="str">
        <f aca="false">IF(BX583&gt;5,VLOOKUP(CONCATENATE(BK583,BN583),'Pril1-THLPa'!$H$6:$N$96,7,0),"")</f>
        <v/>
      </c>
      <c r="BS583" s="69" t="str">
        <f aca="false">IF(BX583&gt;5,VLOOKUP(CONCATENATE(BK583,BN583),'Pril1-THLPa'!$H$6:$O$96,8,0),"")</f>
        <v/>
      </c>
      <c r="BT583" s="69" t="str">
        <f aca="false">IF(BF583&gt;0, IF(BK583="smrk",  VLOOKUP(VLOOKUP(BD583,'Pril9-K3'!$L$8:$M$207,2,0),'Pril9-K3'!$A$8:$J$16,LOOKUP(BN583,'Pril9-K3'!$A$7:$J$7,'Pril9-K3'!$A$5:$J$5),0), IF(AND(BK583&lt;&gt;"smrk",'Vstupní data'!AK583&lt;&gt;""),'Vstupní data'!AK583,   VLOOKUP(VLOOKUP(BD583,'Pril9-K3'!$L$8:$M$207,2,0),'Pril9-K3'!$A$8:$J$16,LOOKUP(BN583,'Pril9-K3'!$A$7:$J$7,'Pril9-K3'!$A$5:$J$5),0)   )),   "")</f>
        <v/>
      </c>
      <c r="BV583" s="69" t="n">
        <f aca="false">'Vstupní data'!AJ583</f>
        <v>0</v>
      </c>
      <c r="BW583" s="69" t="n">
        <f aca="false">IF(BF583&gt;0,IF(J583&gt;0,J583,K583*H583/100),0)</f>
        <v>0</v>
      </c>
      <c r="BX583" s="69" t="n">
        <f aca="false">IF(BF583&gt;0,IF(BJ583&gt;BL583,BL583,BJ583),0)</f>
        <v>0</v>
      </c>
      <c r="BY583" s="69" t="n">
        <f aca="false">IF(BD583=0,0,IF(AND(BX583&gt;0,BX583&lt;=5),  IF(AND(BX583&gt;0,BX583&lt;=5),VLOOKUP(BK583,'Pril1-THLPa'!$A$6:$F$18,IF(AND(BX583&gt;0,BX583&lt;=5),LOOKUP(BX583,'Pril1-THLPa'!$B$5:$F$5,'Pril1-THLPa'!$B$4:$F$4),""),0),""),  IF(BX583&gt;5,BO583+BP583*(BX583-5)+BQ583*POWER(BX583-5,2)+BR583*POWER(BX583-5,3)+BS583*POWER(BX583-5,4),"")))</f>
        <v>0</v>
      </c>
      <c r="BZ583" s="69" t="n">
        <f aca="false">IF(BY583&gt;0,BY583*BI583/10*BW583*(100+BV583)/100,0)</f>
        <v>0</v>
      </c>
      <c r="CA583" s="69" t="n">
        <f aca="false">IF(BD583&gt;0,BX583-IF(BD583&gt;BX583,BX583,BD583),0)</f>
        <v>0</v>
      </c>
      <c r="CB583" s="69" t="n">
        <f aca="false">POWER(1.01,CA583)</f>
        <v>1</v>
      </c>
      <c r="CC583" s="69" t="n">
        <f aca="false">IF(BF583&gt;0,IF(BF583&gt;BH583,1,BF583/BH583),0)</f>
        <v>0</v>
      </c>
      <c r="CD583" s="72" t="n">
        <f aca="false">IF(BD583=0,0,IF(BF583&gt;0,ROUND(IF(CB583&lt;&gt;0,BZ583*BT583*1/CB583*CC583,0),0),0))</f>
        <v>0</v>
      </c>
      <c r="CE583" s="73" t="str">
        <f aca="false">IF(BF583&gt;0,IF(BF583&gt;BH583,CD583/BF583,CD583/BH583),"")</f>
        <v/>
      </c>
      <c r="CF583" s="69" t="n">
        <f aca="false">'Vstupní data'!AM583</f>
        <v>0</v>
      </c>
      <c r="CG583" s="69" t="n">
        <f aca="false">'Vstupní data'!AN583</f>
        <v>0</v>
      </c>
      <c r="CH583" s="69" t="n">
        <f aca="false">'Vstupní data'!AO583</f>
        <v>0</v>
      </c>
      <c r="CI583" s="69" t="n">
        <f aca="false">'Vstupní data'!AP583</f>
        <v>0</v>
      </c>
      <c r="CJ583" s="72" t="n">
        <f aca="false">ROUND(CH583*CI583,0)</f>
        <v>0</v>
      </c>
      <c r="CK583" s="74" t="str">
        <f aca="false">IF(OR(AA583&gt;0,BB583&gt;0,CD583&gt;0,CJ583&gt;0),AA583+BB583+CD583+CJ583,"")</f>
        <v/>
      </c>
    </row>
    <row r="584" customFormat="false" ht="12.8" hidden="false" customHeight="false" outlineLevel="0" collapsed="false">
      <c r="A584" s="66" t="n">
        <f aca="false">'Vstupní data'!A584</f>
        <v>0</v>
      </c>
      <c r="F584" s="66" t="str">
        <f aca="false">CONCATENATE('Vstupní data'!F584,'Vstupní data'!G584,'Vstupní data'!H584,'Vstupní data'!I584)</f>
        <v/>
      </c>
      <c r="G584" s="66"/>
      <c r="H584" s="66" t="n">
        <f aca="false">'Vstupní data'!K584</f>
        <v>0</v>
      </c>
      <c r="I584" s="66" t="n">
        <f aca="false">'Vstupní data'!L584</f>
        <v>0</v>
      </c>
      <c r="J584" s="66" t="n">
        <f aca="false">'Vstupní data'!K584*'Vstupní data'!M584/100</f>
        <v>0</v>
      </c>
      <c r="L584" s="66" t="n">
        <f aca="false">IF('Vstupní data'!N584="prostokořenný",0,IF('Vstupní data'!N584="krytokořenný","k",IF('Vstupní data'!N584="poloodrostky nebo odrostky, prostokořenné i krytokořenné","po",0)))</f>
        <v>0</v>
      </c>
      <c r="N584" s="66"/>
      <c r="O584" s="66" t="n">
        <f aca="false">'Vstupní data'!O584</f>
        <v>0</v>
      </c>
      <c r="P584" s="66" t="n">
        <f aca="false">IF(O584&gt;0,VLOOKUP(CONCATENATE(VLOOKUP(I584,'Pril3-drev'!$H$5:$K$83,4,0),"-",'Vstupní data'!R584),K2!$C$15:$D$23,2,0),0)</f>
        <v>0</v>
      </c>
      <c r="Q584" s="66" t="n">
        <f aca="false">IF(O584&gt;0,VLOOKUP(I584,'Pril3-drev'!$H$5:$I$83,2,0),0)</f>
        <v>0</v>
      </c>
      <c r="R584" s="66" t="n">
        <f aca="false">IF(Q584&gt;0,VLOOKUP(Q584,'Pril6-okus'!$A$5:$B$17,2,0),0)</f>
        <v>0</v>
      </c>
      <c r="S584" s="66" t="n">
        <f aca="false">IF(O584&gt;0,VLOOKUP(I584,'Pril3-drev'!$H$5:$J$83,3,0),0)</f>
        <v>0</v>
      </c>
      <c r="T584" s="66" t="str">
        <f aca="false">IF(O584&gt;0,IF(L584="k",0.9*VLOOKUP(S584,'ha-pocty-vyhl'!$A$5:$B$20,2,0),IF(L584="po",0.8*VLOOKUP(S584,'ha-pocty-vyhl'!$A$5:$B$20,2,0),VLOOKUP(S584,'ha-pocty-vyhl'!$A$5:$B$20,2,0))),"")</f>
        <v/>
      </c>
      <c r="U584" s="66" t="n">
        <f aca="false">'Vstupní data'!P584</f>
        <v>0</v>
      </c>
      <c r="V584" s="66" t="n">
        <f aca="false">IF(O584&gt;0,1.3*T584*1000*Z584/10000,0)</f>
        <v>0</v>
      </c>
      <c r="W584" s="66" t="n">
        <f aca="false">IF(O584&gt;0,1.3*T584*1000*Z584/10000,0)</f>
        <v>0</v>
      </c>
      <c r="X584" s="66" t="n">
        <f aca="false">IF(O584&gt;0,IF(O584&gt;V584,V584,O584),0)</f>
        <v>0</v>
      </c>
      <c r="Y584" s="66" t="n">
        <f aca="false">IF(O584&gt;0,IF(IF(U584&gt;W584,W584,U584)&lt;X584,W584,IF(U584&gt;W584,W584,U584)),0)</f>
        <v>0</v>
      </c>
      <c r="Z584" s="66" t="n">
        <f aca="false">IF(O584&gt;0,IF(J584&gt;0,J584,K584*H584/100),0)</f>
        <v>0</v>
      </c>
      <c r="AA584" s="67" t="n">
        <f aca="false">IF(O584&gt;0,CEILING(R584*P584*X584/Y584*Z584,1),0)</f>
        <v>0</v>
      </c>
      <c r="AB584" s="68" t="n">
        <f aca="false">IF(O584&gt;0,AA584/O584,0)</f>
        <v>0</v>
      </c>
      <c r="AC584" s="66" t="n">
        <f aca="false">'Vstupní data'!W584</f>
        <v>0</v>
      </c>
      <c r="AI584" s="66" t="str">
        <f aca="false">IF(OR('Vstupní data'!T584&gt;0,'Vstupní data'!U584&gt;0),VLOOKUP(I584,'Pril3-drev'!$H$5:$J$83,3,0),"")</f>
        <v/>
      </c>
      <c r="AJ584" s="66" t="n">
        <f aca="false">IF('Vstupní data'!V584="prostokořenný",0,IF('Vstupní data'!V584="krytokořenný","k",IF('Vstupní data'!V584="poloodrostky nebo odrostky, prostokořenné i krytokořenné","po",0)))</f>
        <v>0</v>
      </c>
      <c r="AK584" s="66" t="n">
        <f aca="false">IF(OR('Vstupní data'!T584&gt;0,'Vstupní data'!U584&gt;0),IF(AJ584="k",0.9*VLOOKUP(AI584,'ha-pocty-vyhl'!$A$5:$B$20,2,0),IF(AJ584="po",0.8*VLOOKUP(AI584,'ha-pocty-vyhl'!$A$5:$B$20,2,0),VLOOKUP(AI584,'ha-pocty-vyhl'!$A$5:$B$20,2,0))),0)</f>
        <v>0</v>
      </c>
      <c r="AL584" s="66" t="n">
        <f aca="false">IF(OR('Vstupní data'!T584&gt;0,'Vstupní data'!U584&gt;0),'Vstupní data'!K584*'Vstupní data'!M584/100,0)</f>
        <v>0</v>
      </c>
      <c r="AM584" s="66" t="n">
        <f aca="false">IF(OR('Vstupní data'!T584&gt;0,'Vstupní data'!U584&gt;0),IF('Vstupní data'!T584&gt;0,'Vstupní data'!T584,ROUND(10*'Vstupní data'!U584/AK584,0)),0)</f>
        <v>0</v>
      </c>
      <c r="AN584" s="69" t="n">
        <f aca="false">IF('Vstupní data'!T584&gt;0,   IF('Vstupní data'!T584&lt;=AL584,'Vstupní data'!T584,AL584),   IF(AM584&lt;AL584,AM584,AL584))</f>
        <v>0</v>
      </c>
      <c r="AO584" s="69" t="n">
        <f aca="false">'Vstupní data'!X584</f>
        <v>0</v>
      </c>
      <c r="AP584" s="66" t="n">
        <f aca="false">IF(OR('Vstupní data'!T584&gt;0,'Vstupní data'!U584&gt;0),IF(I584&lt;&gt;0,VLOOKUP(I584,'Pril3-drev'!$H$5:$I$83,2,0),0),0)</f>
        <v>0</v>
      </c>
      <c r="AQ584" s="66" t="n">
        <f aca="false">'Vstupní data'!Y584</f>
        <v>0</v>
      </c>
      <c r="AR584" s="66" t="str">
        <f aca="false">IF(AC584&gt;5,   IF('Vstupní data'!Y584&gt;0,   VLOOKUP(VLOOKUP(CONCATENATE(VLOOKUP(I584,'Pril3-drev'!$H$4:$L$83,5,0),AC584),'Pril3-drev'!$Q$4:$R$2803,2,0),'AVB-BS'!$C$5:$S$29 ,LOOKUP(AQ584,'AVB-BS'!$D$3:$S$3,'AVB-BS'!$D$1:$S$1) ,0 )   ,   IF('Vstupní data'!Z584&gt;0,'Vstupní data'!Z584,0)) , "")</f>
        <v/>
      </c>
      <c r="AS584" s="70" t="str">
        <f aca="false">IF(AC584&gt;5,VLOOKUP(CONCATENATE(AP584,AR584),'Pril1-THLPa'!$H$6:$N$96,4,0),"")</f>
        <v/>
      </c>
      <c r="AT584" s="70" t="str">
        <f aca="false">IF(AC584&gt;5,VLOOKUP(CONCATENATE(AP584,AR584),'Pril1-THLPa'!$H$6:$N$96,5,0),"")</f>
        <v/>
      </c>
      <c r="AU584" s="70" t="str">
        <f aca="false">IF(AC584&gt;5,VLOOKUP(CONCATENATE(AP584,AR584),'Pril1-THLPa'!$H$6:$N$96,6,0),"")</f>
        <v/>
      </c>
      <c r="AV584" s="70" t="str">
        <f aca="false">IF(AC584&gt;5,VLOOKUP(CONCATENATE(AP584,AR584),'Pril1-THLPa'!$H$6:$N$96,7,0),"")</f>
        <v/>
      </c>
      <c r="AW584" s="70" t="str">
        <f aca="false">IF(AC584&gt;5,VLOOKUP(CONCATENATE(AP584,AR584),'Pril1-THLPa'!$H$6:$O$96,8,0),"")</f>
        <v/>
      </c>
      <c r="AX584" s="66" t="n">
        <f aca="false">IF(AC584&gt;0,IF(AND(AC584&gt;0,AC584&lt;=5),VLOOKUP(AP584,'Pril1-THLPa'!$A$6:$F$18,LOOKUP(AC584,'Pril1-THLPa'!$B$5:$F$5,'Pril1-THLPa'!$B$4:$F$4),0),AS584+AT584*(AC584-5)+AU584*POWER(AC584-5,2)+AV584*POWER(AC584-5,3)+AW584*POWER(AC584-5,4)),0)</f>
        <v>0</v>
      </c>
      <c r="AY584" s="71"/>
      <c r="AZ584" s="66" t="n">
        <f aca="false">'Vstupní data'!AA584</f>
        <v>0</v>
      </c>
      <c r="BA584" s="66" t="n">
        <f aca="false">IF(OR('Vstupní data'!T584&gt;0,'Vstupní data'!U584&gt;0),IF(AC584&lt;&gt;"",AX584*AO584/10*(100+AZ584)/100,0),0)</f>
        <v>0</v>
      </c>
      <c r="BB584" s="67" t="n">
        <f aca="false">IF(AC584&lt;&gt;"",ROUND(BA584*AN584,0),0)</f>
        <v>0</v>
      </c>
      <c r="BC584" s="68" t="str">
        <f aca="false">IF(AE584&gt;0,BB584/AE584,"")</f>
        <v/>
      </c>
      <c r="BD584" s="66" t="n">
        <f aca="false">'Vstupní data'!AE584</f>
        <v>0</v>
      </c>
      <c r="BF584" s="66" t="n">
        <f aca="false">'Vstupní data'!AC584</f>
        <v>0</v>
      </c>
      <c r="BH584" s="66" t="n">
        <f aca="false">'Vstupní data'!AD584</f>
        <v>0</v>
      </c>
      <c r="BI584" s="66" t="n">
        <f aca="false">'Vstupní data'!AF584</f>
        <v>0</v>
      </c>
      <c r="BJ584" s="69" t="n">
        <f aca="false">'Vstupní data'!AG584</f>
        <v>0</v>
      </c>
      <c r="BK584" s="69" t="n">
        <f aca="false">IF(BF584&lt;&gt;0,VLOOKUP(I584,'Pril3-drev'!$H$5:$I$83,2,0),0)</f>
        <v>0</v>
      </c>
      <c r="BL584" s="69" t="n">
        <f aca="false">IF(BF584&lt;&gt;0,VLOOKUP(BK584,'Pril3-drev'!$A$5:$C$17,3,0),0)</f>
        <v>0</v>
      </c>
      <c r="BM584" s="69" t="n">
        <f aca="false">'Vstupní data'!AH584</f>
        <v>0</v>
      </c>
      <c r="BN584" s="69" t="n">
        <f aca="false">IF('Vstupní data'!AH584&gt;0,   VLOOKUP(VLOOKUP(CONCATENATE(VLOOKUP(I584,'Pril3-drev'!$H$4:$L$83,5,0),BD584),'Pril3-drev'!$Q$4:$R$2803,2,0),'AVB-BS'!$C$5:$S$29 ,LOOKUP(BM584,'AVB-BS'!$D$3:$S$3,'AVB-BS'!$D$1:$S$1) ,0 )   ,   IF('Vstupní data'!AI584&gt;0,'Vstupní data'!AI584,0))</f>
        <v>0</v>
      </c>
      <c r="BO584" s="69" t="str">
        <f aca="false">IF(BX584&gt;5,VLOOKUP(CONCATENATE(BK584,BN584),'Pril1-THLPa'!$H$6:$N$96,4,0),"")</f>
        <v/>
      </c>
      <c r="BP584" s="69" t="str">
        <f aca="false">IF(BX584&gt;5,VLOOKUP(CONCATENATE(BK584,BN584),'Pril1-THLPa'!$H$6:$N$96,5,0),"")</f>
        <v/>
      </c>
      <c r="BQ584" s="69" t="str">
        <f aca="false">IF(BX584&gt;5,VLOOKUP(CONCATENATE(BK584,BN584),'Pril1-THLPa'!$H$6:$N$96,6,0),"")</f>
        <v/>
      </c>
      <c r="BR584" s="69" t="str">
        <f aca="false">IF(BX584&gt;5,VLOOKUP(CONCATENATE(BK584,BN584),'Pril1-THLPa'!$H$6:$N$96,7,0),"")</f>
        <v/>
      </c>
      <c r="BS584" s="69" t="str">
        <f aca="false">IF(BX584&gt;5,VLOOKUP(CONCATENATE(BK584,BN584),'Pril1-THLPa'!$H$6:$O$96,8,0),"")</f>
        <v/>
      </c>
      <c r="BT584" s="69" t="str">
        <f aca="false">IF(BF584&gt;0, IF(BK584="smrk",  VLOOKUP(VLOOKUP(BD584,'Pril9-K3'!$L$8:$M$207,2,0),'Pril9-K3'!$A$8:$J$16,LOOKUP(BN584,'Pril9-K3'!$A$7:$J$7,'Pril9-K3'!$A$5:$J$5),0), IF(AND(BK584&lt;&gt;"smrk",'Vstupní data'!AK584&lt;&gt;""),'Vstupní data'!AK584,   VLOOKUP(VLOOKUP(BD584,'Pril9-K3'!$L$8:$M$207,2,0),'Pril9-K3'!$A$8:$J$16,LOOKUP(BN584,'Pril9-K3'!$A$7:$J$7,'Pril9-K3'!$A$5:$J$5),0)   )),   "")</f>
        <v/>
      </c>
      <c r="BV584" s="69" t="n">
        <f aca="false">'Vstupní data'!AJ584</f>
        <v>0</v>
      </c>
      <c r="BW584" s="69" t="n">
        <f aca="false">IF(BF584&gt;0,IF(J584&gt;0,J584,K584*H584/100),0)</f>
        <v>0</v>
      </c>
      <c r="BX584" s="69" t="n">
        <f aca="false">IF(BF584&gt;0,IF(BJ584&gt;BL584,BL584,BJ584),0)</f>
        <v>0</v>
      </c>
      <c r="BY584" s="69" t="n">
        <f aca="false">IF(BD584=0,0,IF(AND(BX584&gt;0,BX584&lt;=5),  IF(AND(BX584&gt;0,BX584&lt;=5),VLOOKUP(BK584,'Pril1-THLPa'!$A$6:$F$18,IF(AND(BX584&gt;0,BX584&lt;=5),LOOKUP(BX584,'Pril1-THLPa'!$B$5:$F$5,'Pril1-THLPa'!$B$4:$F$4),""),0),""),  IF(BX584&gt;5,BO584+BP584*(BX584-5)+BQ584*POWER(BX584-5,2)+BR584*POWER(BX584-5,3)+BS584*POWER(BX584-5,4),"")))</f>
        <v>0</v>
      </c>
      <c r="BZ584" s="69" t="n">
        <f aca="false">IF(BY584&gt;0,BY584*BI584/10*BW584*(100+BV584)/100,0)</f>
        <v>0</v>
      </c>
      <c r="CA584" s="69" t="n">
        <f aca="false">IF(BD584&gt;0,BX584-IF(BD584&gt;BX584,BX584,BD584),0)</f>
        <v>0</v>
      </c>
      <c r="CB584" s="69" t="n">
        <f aca="false">POWER(1.01,CA584)</f>
        <v>1</v>
      </c>
      <c r="CC584" s="69" t="n">
        <f aca="false">IF(BF584&gt;0,IF(BF584&gt;BH584,1,BF584/BH584),0)</f>
        <v>0</v>
      </c>
      <c r="CD584" s="72" t="n">
        <f aca="false">IF(BD584=0,0,IF(BF584&gt;0,ROUND(IF(CB584&lt;&gt;0,BZ584*BT584*1/CB584*CC584,0),0),0))</f>
        <v>0</v>
      </c>
      <c r="CE584" s="73" t="str">
        <f aca="false">IF(BF584&gt;0,IF(BF584&gt;BH584,CD584/BF584,CD584/BH584),"")</f>
        <v/>
      </c>
      <c r="CF584" s="69" t="n">
        <f aca="false">'Vstupní data'!AM584</f>
        <v>0</v>
      </c>
      <c r="CG584" s="69" t="n">
        <f aca="false">'Vstupní data'!AN584</f>
        <v>0</v>
      </c>
      <c r="CH584" s="69" t="n">
        <f aca="false">'Vstupní data'!AO584</f>
        <v>0</v>
      </c>
      <c r="CI584" s="69" t="n">
        <f aca="false">'Vstupní data'!AP584</f>
        <v>0</v>
      </c>
      <c r="CJ584" s="72" t="n">
        <f aca="false">ROUND(CH584*CI584,0)</f>
        <v>0</v>
      </c>
      <c r="CK584" s="74" t="str">
        <f aca="false">IF(OR(AA584&gt;0,BB584&gt;0,CD584&gt;0,CJ584&gt;0),AA584+BB584+CD584+CJ584,"")</f>
        <v/>
      </c>
    </row>
    <row r="585" customFormat="false" ht="12.8" hidden="false" customHeight="false" outlineLevel="0" collapsed="false">
      <c r="A585" s="66" t="n">
        <f aca="false">'Vstupní data'!A585</f>
        <v>0</v>
      </c>
      <c r="F585" s="66" t="str">
        <f aca="false">CONCATENATE('Vstupní data'!F585,'Vstupní data'!G585,'Vstupní data'!H585,'Vstupní data'!I585)</f>
        <v/>
      </c>
      <c r="G585" s="66"/>
      <c r="H585" s="66" t="n">
        <f aca="false">'Vstupní data'!K585</f>
        <v>0</v>
      </c>
      <c r="I585" s="66" t="n">
        <f aca="false">'Vstupní data'!L585</f>
        <v>0</v>
      </c>
      <c r="J585" s="66" t="n">
        <f aca="false">'Vstupní data'!K585*'Vstupní data'!M585/100</f>
        <v>0</v>
      </c>
      <c r="L585" s="66" t="n">
        <f aca="false">IF('Vstupní data'!N585="prostokořenný",0,IF('Vstupní data'!N585="krytokořenný","k",IF('Vstupní data'!N585="poloodrostky nebo odrostky, prostokořenné i krytokořenné","po",0)))</f>
        <v>0</v>
      </c>
      <c r="N585" s="66"/>
      <c r="O585" s="66" t="n">
        <f aca="false">'Vstupní data'!O585</f>
        <v>0</v>
      </c>
      <c r="P585" s="66" t="n">
        <f aca="false">IF(O585&gt;0,VLOOKUP(CONCATENATE(VLOOKUP(I585,'Pril3-drev'!$H$5:$K$83,4,0),"-",'Vstupní data'!R585),K2!$C$15:$D$23,2,0),0)</f>
        <v>0</v>
      </c>
      <c r="Q585" s="66" t="n">
        <f aca="false">IF(O585&gt;0,VLOOKUP(I585,'Pril3-drev'!$H$5:$I$83,2,0),0)</f>
        <v>0</v>
      </c>
      <c r="R585" s="66" t="n">
        <f aca="false">IF(Q585&gt;0,VLOOKUP(Q585,'Pril6-okus'!$A$5:$B$17,2,0),0)</f>
        <v>0</v>
      </c>
      <c r="S585" s="66" t="n">
        <f aca="false">IF(O585&gt;0,VLOOKUP(I585,'Pril3-drev'!$H$5:$J$83,3,0),0)</f>
        <v>0</v>
      </c>
      <c r="T585" s="66" t="str">
        <f aca="false">IF(O585&gt;0,IF(L585="k",0.9*VLOOKUP(S585,'ha-pocty-vyhl'!$A$5:$B$20,2,0),IF(L585="po",0.8*VLOOKUP(S585,'ha-pocty-vyhl'!$A$5:$B$20,2,0),VLOOKUP(S585,'ha-pocty-vyhl'!$A$5:$B$20,2,0))),"")</f>
        <v/>
      </c>
      <c r="U585" s="66" t="n">
        <f aca="false">'Vstupní data'!P585</f>
        <v>0</v>
      </c>
      <c r="V585" s="66" t="n">
        <f aca="false">IF(O585&gt;0,1.3*T585*1000*Z585/10000,0)</f>
        <v>0</v>
      </c>
      <c r="W585" s="66" t="n">
        <f aca="false">IF(O585&gt;0,1.3*T585*1000*Z585/10000,0)</f>
        <v>0</v>
      </c>
      <c r="X585" s="66" t="n">
        <f aca="false">IF(O585&gt;0,IF(O585&gt;V585,V585,O585),0)</f>
        <v>0</v>
      </c>
      <c r="Y585" s="66" t="n">
        <f aca="false">IF(O585&gt;0,IF(IF(U585&gt;W585,W585,U585)&lt;X585,W585,IF(U585&gt;W585,W585,U585)),0)</f>
        <v>0</v>
      </c>
      <c r="Z585" s="66" t="n">
        <f aca="false">IF(O585&gt;0,IF(J585&gt;0,J585,K585*H585/100),0)</f>
        <v>0</v>
      </c>
      <c r="AA585" s="67" t="n">
        <f aca="false">IF(O585&gt;0,CEILING(R585*P585*X585/Y585*Z585,1),0)</f>
        <v>0</v>
      </c>
      <c r="AB585" s="68" t="n">
        <f aca="false">IF(O585&gt;0,AA585/O585,0)</f>
        <v>0</v>
      </c>
      <c r="AC585" s="66" t="n">
        <f aca="false">'Vstupní data'!W585</f>
        <v>0</v>
      </c>
      <c r="AI585" s="66" t="str">
        <f aca="false">IF(OR('Vstupní data'!T585&gt;0,'Vstupní data'!U585&gt;0),VLOOKUP(I585,'Pril3-drev'!$H$5:$J$83,3,0),"")</f>
        <v/>
      </c>
      <c r="AJ585" s="66" t="n">
        <f aca="false">IF('Vstupní data'!V585="prostokořenný",0,IF('Vstupní data'!V585="krytokořenný","k",IF('Vstupní data'!V585="poloodrostky nebo odrostky, prostokořenné i krytokořenné","po",0)))</f>
        <v>0</v>
      </c>
      <c r="AK585" s="66" t="n">
        <f aca="false">IF(OR('Vstupní data'!T585&gt;0,'Vstupní data'!U585&gt;0),IF(AJ585="k",0.9*VLOOKUP(AI585,'ha-pocty-vyhl'!$A$5:$B$20,2,0),IF(AJ585="po",0.8*VLOOKUP(AI585,'ha-pocty-vyhl'!$A$5:$B$20,2,0),VLOOKUP(AI585,'ha-pocty-vyhl'!$A$5:$B$20,2,0))),0)</f>
        <v>0</v>
      </c>
      <c r="AL585" s="66" t="n">
        <f aca="false">IF(OR('Vstupní data'!T585&gt;0,'Vstupní data'!U585&gt;0),'Vstupní data'!K585*'Vstupní data'!M585/100,0)</f>
        <v>0</v>
      </c>
      <c r="AM585" s="66" t="n">
        <f aca="false">IF(OR('Vstupní data'!T585&gt;0,'Vstupní data'!U585&gt;0),IF('Vstupní data'!T585&gt;0,'Vstupní data'!T585,ROUND(10*'Vstupní data'!U585/AK585,0)),0)</f>
        <v>0</v>
      </c>
      <c r="AN585" s="69" t="n">
        <f aca="false">IF('Vstupní data'!T585&gt;0,   IF('Vstupní data'!T585&lt;=AL585,'Vstupní data'!T585,AL585),   IF(AM585&lt;AL585,AM585,AL585))</f>
        <v>0</v>
      </c>
      <c r="AO585" s="69" t="n">
        <f aca="false">'Vstupní data'!X585</f>
        <v>0</v>
      </c>
      <c r="AP585" s="66" t="n">
        <f aca="false">IF(OR('Vstupní data'!T585&gt;0,'Vstupní data'!U585&gt;0),IF(I585&lt;&gt;0,VLOOKUP(I585,'Pril3-drev'!$H$5:$I$83,2,0),0),0)</f>
        <v>0</v>
      </c>
      <c r="AQ585" s="66" t="n">
        <f aca="false">'Vstupní data'!Y585</f>
        <v>0</v>
      </c>
      <c r="AR585" s="66" t="str">
        <f aca="false">IF(AC585&gt;5,   IF('Vstupní data'!Y585&gt;0,   VLOOKUP(VLOOKUP(CONCATENATE(VLOOKUP(I585,'Pril3-drev'!$H$4:$L$83,5,0),AC585),'Pril3-drev'!$Q$4:$R$2803,2,0),'AVB-BS'!$C$5:$S$29 ,LOOKUP(AQ585,'AVB-BS'!$D$3:$S$3,'AVB-BS'!$D$1:$S$1) ,0 )   ,   IF('Vstupní data'!Z585&gt;0,'Vstupní data'!Z585,0)) , "")</f>
        <v/>
      </c>
      <c r="AS585" s="70" t="str">
        <f aca="false">IF(AC585&gt;5,VLOOKUP(CONCATENATE(AP585,AR585),'Pril1-THLPa'!$H$6:$N$96,4,0),"")</f>
        <v/>
      </c>
      <c r="AT585" s="70" t="str">
        <f aca="false">IF(AC585&gt;5,VLOOKUP(CONCATENATE(AP585,AR585),'Pril1-THLPa'!$H$6:$N$96,5,0),"")</f>
        <v/>
      </c>
      <c r="AU585" s="70" t="str">
        <f aca="false">IF(AC585&gt;5,VLOOKUP(CONCATENATE(AP585,AR585),'Pril1-THLPa'!$H$6:$N$96,6,0),"")</f>
        <v/>
      </c>
      <c r="AV585" s="70" t="str">
        <f aca="false">IF(AC585&gt;5,VLOOKUP(CONCATENATE(AP585,AR585),'Pril1-THLPa'!$H$6:$N$96,7,0),"")</f>
        <v/>
      </c>
      <c r="AW585" s="70" t="str">
        <f aca="false">IF(AC585&gt;5,VLOOKUP(CONCATENATE(AP585,AR585),'Pril1-THLPa'!$H$6:$O$96,8,0),"")</f>
        <v/>
      </c>
      <c r="AX585" s="66" t="n">
        <f aca="false">IF(AC585&gt;0,IF(AND(AC585&gt;0,AC585&lt;=5),VLOOKUP(AP585,'Pril1-THLPa'!$A$6:$F$18,LOOKUP(AC585,'Pril1-THLPa'!$B$5:$F$5,'Pril1-THLPa'!$B$4:$F$4),0),AS585+AT585*(AC585-5)+AU585*POWER(AC585-5,2)+AV585*POWER(AC585-5,3)+AW585*POWER(AC585-5,4)),0)</f>
        <v>0</v>
      </c>
      <c r="AY585" s="71"/>
      <c r="AZ585" s="66" t="n">
        <f aca="false">'Vstupní data'!AA585</f>
        <v>0</v>
      </c>
      <c r="BA585" s="66" t="n">
        <f aca="false">IF(OR('Vstupní data'!T585&gt;0,'Vstupní data'!U585&gt;0),IF(AC585&lt;&gt;"",AX585*AO585/10*(100+AZ585)/100,0),0)</f>
        <v>0</v>
      </c>
      <c r="BB585" s="67" t="n">
        <f aca="false">IF(AC585&lt;&gt;"",ROUND(BA585*AN585,0),0)</f>
        <v>0</v>
      </c>
      <c r="BC585" s="68" t="str">
        <f aca="false">IF(AE585&gt;0,BB585/AE585,"")</f>
        <v/>
      </c>
      <c r="BD585" s="66" t="n">
        <f aca="false">'Vstupní data'!AE585</f>
        <v>0</v>
      </c>
      <c r="BF585" s="66" t="n">
        <f aca="false">'Vstupní data'!AC585</f>
        <v>0</v>
      </c>
      <c r="BH585" s="66" t="n">
        <f aca="false">'Vstupní data'!AD585</f>
        <v>0</v>
      </c>
      <c r="BI585" s="66" t="n">
        <f aca="false">'Vstupní data'!AF585</f>
        <v>0</v>
      </c>
      <c r="BJ585" s="69" t="n">
        <f aca="false">'Vstupní data'!AG585</f>
        <v>0</v>
      </c>
      <c r="BK585" s="69" t="n">
        <f aca="false">IF(BF585&lt;&gt;0,VLOOKUP(I585,'Pril3-drev'!$H$5:$I$83,2,0),0)</f>
        <v>0</v>
      </c>
      <c r="BL585" s="69" t="n">
        <f aca="false">IF(BF585&lt;&gt;0,VLOOKUP(BK585,'Pril3-drev'!$A$5:$C$17,3,0),0)</f>
        <v>0</v>
      </c>
      <c r="BM585" s="69" t="n">
        <f aca="false">'Vstupní data'!AH585</f>
        <v>0</v>
      </c>
      <c r="BN585" s="69" t="n">
        <f aca="false">IF('Vstupní data'!AH585&gt;0,   VLOOKUP(VLOOKUP(CONCATENATE(VLOOKUP(I585,'Pril3-drev'!$H$4:$L$83,5,0),BD585),'Pril3-drev'!$Q$4:$R$2803,2,0),'AVB-BS'!$C$5:$S$29 ,LOOKUP(BM585,'AVB-BS'!$D$3:$S$3,'AVB-BS'!$D$1:$S$1) ,0 )   ,   IF('Vstupní data'!AI585&gt;0,'Vstupní data'!AI585,0))</f>
        <v>0</v>
      </c>
      <c r="BO585" s="69" t="str">
        <f aca="false">IF(BX585&gt;5,VLOOKUP(CONCATENATE(BK585,BN585),'Pril1-THLPa'!$H$6:$N$96,4,0),"")</f>
        <v/>
      </c>
      <c r="BP585" s="69" t="str">
        <f aca="false">IF(BX585&gt;5,VLOOKUP(CONCATENATE(BK585,BN585),'Pril1-THLPa'!$H$6:$N$96,5,0),"")</f>
        <v/>
      </c>
      <c r="BQ585" s="69" t="str">
        <f aca="false">IF(BX585&gt;5,VLOOKUP(CONCATENATE(BK585,BN585),'Pril1-THLPa'!$H$6:$N$96,6,0),"")</f>
        <v/>
      </c>
      <c r="BR585" s="69" t="str">
        <f aca="false">IF(BX585&gt;5,VLOOKUP(CONCATENATE(BK585,BN585),'Pril1-THLPa'!$H$6:$N$96,7,0),"")</f>
        <v/>
      </c>
      <c r="BS585" s="69" t="str">
        <f aca="false">IF(BX585&gt;5,VLOOKUP(CONCATENATE(BK585,BN585),'Pril1-THLPa'!$H$6:$O$96,8,0),"")</f>
        <v/>
      </c>
      <c r="BT585" s="69" t="str">
        <f aca="false">IF(BF585&gt;0, IF(BK585="smrk",  VLOOKUP(VLOOKUP(BD585,'Pril9-K3'!$L$8:$M$207,2,0),'Pril9-K3'!$A$8:$J$16,LOOKUP(BN585,'Pril9-K3'!$A$7:$J$7,'Pril9-K3'!$A$5:$J$5),0), IF(AND(BK585&lt;&gt;"smrk",'Vstupní data'!AK585&lt;&gt;""),'Vstupní data'!AK585,   VLOOKUP(VLOOKUP(BD585,'Pril9-K3'!$L$8:$M$207,2,0),'Pril9-K3'!$A$8:$J$16,LOOKUP(BN585,'Pril9-K3'!$A$7:$J$7,'Pril9-K3'!$A$5:$J$5),0)   )),   "")</f>
        <v/>
      </c>
      <c r="BV585" s="69" t="n">
        <f aca="false">'Vstupní data'!AJ585</f>
        <v>0</v>
      </c>
      <c r="BW585" s="69" t="n">
        <f aca="false">IF(BF585&gt;0,IF(J585&gt;0,J585,K585*H585/100),0)</f>
        <v>0</v>
      </c>
      <c r="BX585" s="69" t="n">
        <f aca="false">IF(BF585&gt;0,IF(BJ585&gt;BL585,BL585,BJ585),0)</f>
        <v>0</v>
      </c>
      <c r="BY585" s="69" t="n">
        <f aca="false">IF(BD585=0,0,IF(AND(BX585&gt;0,BX585&lt;=5),  IF(AND(BX585&gt;0,BX585&lt;=5),VLOOKUP(BK585,'Pril1-THLPa'!$A$6:$F$18,IF(AND(BX585&gt;0,BX585&lt;=5),LOOKUP(BX585,'Pril1-THLPa'!$B$5:$F$5,'Pril1-THLPa'!$B$4:$F$4),""),0),""),  IF(BX585&gt;5,BO585+BP585*(BX585-5)+BQ585*POWER(BX585-5,2)+BR585*POWER(BX585-5,3)+BS585*POWER(BX585-5,4),"")))</f>
        <v>0</v>
      </c>
      <c r="BZ585" s="69" t="n">
        <f aca="false">IF(BY585&gt;0,BY585*BI585/10*BW585*(100+BV585)/100,0)</f>
        <v>0</v>
      </c>
      <c r="CA585" s="69" t="n">
        <f aca="false">IF(BD585&gt;0,BX585-IF(BD585&gt;BX585,BX585,BD585),0)</f>
        <v>0</v>
      </c>
      <c r="CB585" s="69" t="n">
        <f aca="false">POWER(1.01,CA585)</f>
        <v>1</v>
      </c>
      <c r="CC585" s="69" t="n">
        <f aca="false">IF(BF585&gt;0,IF(BF585&gt;BH585,1,BF585/BH585),0)</f>
        <v>0</v>
      </c>
      <c r="CD585" s="72" t="n">
        <f aca="false">IF(BD585=0,0,IF(BF585&gt;0,ROUND(IF(CB585&lt;&gt;0,BZ585*BT585*1/CB585*CC585,0),0),0))</f>
        <v>0</v>
      </c>
      <c r="CE585" s="73" t="str">
        <f aca="false">IF(BF585&gt;0,IF(BF585&gt;BH585,CD585/BF585,CD585/BH585),"")</f>
        <v/>
      </c>
      <c r="CF585" s="69" t="n">
        <f aca="false">'Vstupní data'!AM585</f>
        <v>0</v>
      </c>
      <c r="CG585" s="69" t="n">
        <f aca="false">'Vstupní data'!AN585</f>
        <v>0</v>
      </c>
      <c r="CH585" s="69" t="n">
        <f aca="false">'Vstupní data'!AO585</f>
        <v>0</v>
      </c>
      <c r="CI585" s="69" t="n">
        <f aca="false">'Vstupní data'!AP585</f>
        <v>0</v>
      </c>
      <c r="CJ585" s="72" t="n">
        <f aca="false">ROUND(CH585*CI585,0)</f>
        <v>0</v>
      </c>
      <c r="CK585" s="74" t="str">
        <f aca="false">IF(OR(AA585&gt;0,BB585&gt;0,CD585&gt;0,CJ585&gt;0),AA585+BB585+CD585+CJ585,"")</f>
        <v/>
      </c>
    </row>
    <row r="586" customFormat="false" ht="12.8" hidden="false" customHeight="false" outlineLevel="0" collapsed="false">
      <c r="A586" s="66" t="n">
        <f aca="false">'Vstupní data'!A586</f>
        <v>0</v>
      </c>
      <c r="F586" s="66" t="str">
        <f aca="false">CONCATENATE('Vstupní data'!F586,'Vstupní data'!G586,'Vstupní data'!H586,'Vstupní data'!I586)</f>
        <v/>
      </c>
      <c r="G586" s="66"/>
      <c r="H586" s="66" t="n">
        <f aca="false">'Vstupní data'!K586</f>
        <v>0</v>
      </c>
      <c r="I586" s="66" t="n">
        <f aca="false">'Vstupní data'!L586</f>
        <v>0</v>
      </c>
      <c r="J586" s="66" t="n">
        <f aca="false">'Vstupní data'!K586*'Vstupní data'!M586/100</f>
        <v>0</v>
      </c>
      <c r="L586" s="66" t="n">
        <f aca="false">IF('Vstupní data'!N586="prostokořenný",0,IF('Vstupní data'!N586="krytokořenný","k",IF('Vstupní data'!N586="poloodrostky nebo odrostky, prostokořenné i krytokořenné","po",0)))</f>
        <v>0</v>
      </c>
      <c r="N586" s="66"/>
      <c r="O586" s="66" t="n">
        <f aca="false">'Vstupní data'!O586</f>
        <v>0</v>
      </c>
      <c r="P586" s="66" t="n">
        <f aca="false">IF(O586&gt;0,VLOOKUP(CONCATENATE(VLOOKUP(I586,'Pril3-drev'!$H$5:$K$83,4,0),"-",'Vstupní data'!R586),K2!$C$15:$D$23,2,0),0)</f>
        <v>0</v>
      </c>
      <c r="Q586" s="66" t="n">
        <f aca="false">IF(O586&gt;0,VLOOKUP(I586,'Pril3-drev'!$H$5:$I$83,2,0),0)</f>
        <v>0</v>
      </c>
      <c r="R586" s="66" t="n">
        <f aca="false">IF(Q586&gt;0,VLOOKUP(Q586,'Pril6-okus'!$A$5:$B$17,2,0),0)</f>
        <v>0</v>
      </c>
      <c r="S586" s="66" t="n">
        <f aca="false">IF(O586&gt;0,VLOOKUP(I586,'Pril3-drev'!$H$5:$J$83,3,0),0)</f>
        <v>0</v>
      </c>
      <c r="T586" s="66" t="str">
        <f aca="false">IF(O586&gt;0,IF(L586="k",0.9*VLOOKUP(S586,'ha-pocty-vyhl'!$A$5:$B$20,2,0),IF(L586="po",0.8*VLOOKUP(S586,'ha-pocty-vyhl'!$A$5:$B$20,2,0),VLOOKUP(S586,'ha-pocty-vyhl'!$A$5:$B$20,2,0))),"")</f>
        <v/>
      </c>
      <c r="U586" s="66" t="n">
        <f aca="false">'Vstupní data'!P586</f>
        <v>0</v>
      </c>
      <c r="V586" s="66" t="n">
        <f aca="false">IF(O586&gt;0,1.3*T586*1000*Z586/10000,0)</f>
        <v>0</v>
      </c>
      <c r="W586" s="66" t="n">
        <f aca="false">IF(O586&gt;0,1.3*T586*1000*Z586/10000,0)</f>
        <v>0</v>
      </c>
      <c r="X586" s="66" t="n">
        <f aca="false">IF(O586&gt;0,IF(O586&gt;V586,V586,O586),0)</f>
        <v>0</v>
      </c>
      <c r="Y586" s="66" t="n">
        <f aca="false">IF(O586&gt;0,IF(IF(U586&gt;W586,W586,U586)&lt;X586,W586,IF(U586&gt;W586,W586,U586)),0)</f>
        <v>0</v>
      </c>
      <c r="Z586" s="66" t="n">
        <f aca="false">IF(O586&gt;0,IF(J586&gt;0,J586,K586*H586/100),0)</f>
        <v>0</v>
      </c>
      <c r="AA586" s="67" t="n">
        <f aca="false">IF(O586&gt;0,CEILING(R586*P586*X586/Y586*Z586,1),0)</f>
        <v>0</v>
      </c>
      <c r="AB586" s="68" t="n">
        <f aca="false">IF(O586&gt;0,AA586/O586,0)</f>
        <v>0</v>
      </c>
      <c r="AC586" s="66" t="n">
        <f aca="false">'Vstupní data'!W586</f>
        <v>0</v>
      </c>
      <c r="AI586" s="66" t="str">
        <f aca="false">IF(OR('Vstupní data'!T586&gt;0,'Vstupní data'!U586&gt;0),VLOOKUP(I586,'Pril3-drev'!$H$5:$J$83,3,0),"")</f>
        <v/>
      </c>
      <c r="AJ586" s="66" t="n">
        <f aca="false">IF('Vstupní data'!V586="prostokořenný",0,IF('Vstupní data'!V586="krytokořenný","k",IF('Vstupní data'!V586="poloodrostky nebo odrostky, prostokořenné i krytokořenné","po",0)))</f>
        <v>0</v>
      </c>
      <c r="AK586" s="66" t="n">
        <f aca="false">IF(OR('Vstupní data'!T586&gt;0,'Vstupní data'!U586&gt;0),IF(AJ586="k",0.9*VLOOKUP(AI586,'ha-pocty-vyhl'!$A$5:$B$20,2,0),IF(AJ586="po",0.8*VLOOKUP(AI586,'ha-pocty-vyhl'!$A$5:$B$20,2,0),VLOOKUP(AI586,'ha-pocty-vyhl'!$A$5:$B$20,2,0))),0)</f>
        <v>0</v>
      </c>
      <c r="AL586" s="66" t="n">
        <f aca="false">IF(OR('Vstupní data'!T586&gt;0,'Vstupní data'!U586&gt;0),'Vstupní data'!K586*'Vstupní data'!M586/100,0)</f>
        <v>0</v>
      </c>
      <c r="AM586" s="66" t="n">
        <f aca="false">IF(OR('Vstupní data'!T586&gt;0,'Vstupní data'!U586&gt;0),IF('Vstupní data'!T586&gt;0,'Vstupní data'!T586,ROUND(10*'Vstupní data'!U586/AK586,0)),0)</f>
        <v>0</v>
      </c>
      <c r="AN586" s="69" t="n">
        <f aca="false">IF('Vstupní data'!T586&gt;0,   IF('Vstupní data'!T586&lt;=AL586,'Vstupní data'!T586,AL586),   IF(AM586&lt;AL586,AM586,AL586))</f>
        <v>0</v>
      </c>
      <c r="AO586" s="69" t="n">
        <f aca="false">'Vstupní data'!X586</f>
        <v>0</v>
      </c>
      <c r="AP586" s="66" t="n">
        <f aca="false">IF(OR('Vstupní data'!T586&gt;0,'Vstupní data'!U586&gt;0),IF(I586&lt;&gt;0,VLOOKUP(I586,'Pril3-drev'!$H$5:$I$83,2,0),0),0)</f>
        <v>0</v>
      </c>
      <c r="AQ586" s="66" t="n">
        <f aca="false">'Vstupní data'!Y586</f>
        <v>0</v>
      </c>
      <c r="AR586" s="66" t="str">
        <f aca="false">IF(AC586&gt;5,   IF('Vstupní data'!Y586&gt;0,   VLOOKUP(VLOOKUP(CONCATENATE(VLOOKUP(I586,'Pril3-drev'!$H$4:$L$83,5,0),AC586),'Pril3-drev'!$Q$4:$R$2803,2,0),'AVB-BS'!$C$5:$S$29 ,LOOKUP(AQ586,'AVB-BS'!$D$3:$S$3,'AVB-BS'!$D$1:$S$1) ,0 )   ,   IF('Vstupní data'!Z586&gt;0,'Vstupní data'!Z586,0)) , "")</f>
        <v/>
      </c>
      <c r="AS586" s="70" t="str">
        <f aca="false">IF(AC586&gt;5,VLOOKUP(CONCATENATE(AP586,AR586),'Pril1-THLPa'!$H$6:$N$96,4,0),"")</f>
        <v/>
      </c>
      <c r="AT586" s="70" t="str">
        <f aca="false">IF(AC586&gt;5,VLOOKUP(CONCATENATE(AP586,AR586),'Pril1-THLPa'!$H$6:$N$96,5,0),"")</f>
        <v/>
      </c>
      <c r="AU586" s="70" t="str">
        <f aca="false">IF(AC586&gt;5,VLOOKUP(CONCATENATE(AP586,AR586),'Pril1-THLPa'!$H$6:$N$96,6,0),"")</f>
        <v/>
      </c>
      <c r="AV586" s="70" t="str">
        <f aca="false">IF(AC586&gt;5,VLOOKUP(CONCATENATE(AP586,AR586),'Pril1-THLPa'!$H$6:$N$96,7,0),"")</f>
        <v/>
      </c>
      <c r="AW586" s="70" t="str">
        <f aca="false">IF(AC586&gt;5,VLOOKUP(CONCATENATE(AP586,AR586),'Pril1-THLPa'!$H$6:$O$96,8,0),"")</f>
        <v/>
      </c>
      <c r="AX586" s="66" t="n">
        <f aca="false">IF(AC586&gt;0,IF(AND(AC586&gt;0,AC586&lt;=5),VLOOKUP(AP586,'Pril1-THLPa'!$A$6:$F$18,LOOKUP(AC586,'Pril1-THLPa'!$B$5:$F$5,'Pril1-THLPa'!$B$4:$F$4),0),AS586+AT586*(AC586-5)+AU586*POWER(AC586-5,2)+AV586*POWER(AC586-5,3)+AW586*POWER(AC586-5,4)),0)</f>
        <v>0</v>
      </c>
      <c r="AY586" s="71"/>
      <c r="AZ586" s="66" t="n">
        <f aca="false">'Vstupní data'!AA586</f>
        <v>0</v>
      </c>
      <c r="BA586" s="66" t="n">
        <f aca="false">IF(OR('Vstupní data'!T586&gt;0,'Vstupní data'!U586&gt;0),IF(AC586&lt;&gt;"",AX586*AO586/10*(100+AZ586)/100,0),0)</f>
        <v>0</v>
      </c>
      <c r="BB586" s="67" t="n">
        <f aca="false">IF(AC586&lt;&gt;"",ROUND(BA586*AN586,0),0)</f>
        <v>0</v>
      </c>
      <c r="BC586" s="68" t="str">
        <f aca="false">IF(AE586&gt;0,BB586/AE586,"")</f>
        <v/>
      </c>
      <c r="BD586" s="66" t="n">
        <f aca="false">'Vstupní data'!AE586</f>
        <v>0</v>
      </c>
      <c r="BF586" s="66" t="n">
        <f aca="false">'Vstupní data'!AC586</f>
        <v>0</v>
      </c>
      <c r="BH586" s="66" t="n">
        <f aca="false">'Vstupní data'!AD586</f>
        <v>0</v>
      </c>
      <c r="BI586" s="66" t="n">
        <f aca="false">'Vstupní data'!AF586</f>
        <v>0</v>
      </c>
      <c r="BJ586" s="69" t="n">
        <f aca="false">'Vstupní data'!AG586</f>
        <v>0</v>
      </c>
      <c r="BK586" s="69" t="n">
        <f aca="false">IF(BF586&lt;&gt;0,VLOOKUP(I586,'Pril3-drev'!$H$5:$I$83,2,0),0)</f>
        <v>0</v>
      </c>
      <c r="BL586" s="69" t="n">
        <f aca="false">IF(BF586&lt;&gt;0,VLOOKUP(BK586,'Pril3-drev'!$A$5:$C$17,3,0),0)</f>
        <v>0</v>
      </c>
      <c r="BM586" s="69" t="n">
        <f aca="false">'Vstupní data'!AH586</f>
        <v>0</v>
      </c>
      <c r="BN586" s="69" t="n">
        <f aca="false">IF('Vstupní data'!AH586&gt;0,   VLOOKUP(VLOOKUP(CONCATENATE(VLOOKUP(I586,'Pril3-drev'!$H$4:$L$83,5,0),BD586),'Pril3-drev'!$Q$4:$R$2803,2,0),'AVB-BS'!$C$5:$S$29 ,LOOKUP(BM586,'AVB-BS'!$D$3:$S$3,'AVB-BS'!$D$1:$S$1) ,0 )   ,   IF('Vstupní data'!AI586&gt;0,'Vstupní data'!AI586,0))</f>
        <v>0</v>
      </c>
      <c r="BO586" s="69" t="str">
        <f aca="false">IF(BX586&gt;5,VLOOKUP(CONCATENATE(BK586,BN586),'Pril1-THLPa'!$H$6:$N$96,4,0),"")</f>
        <v/>
      </c>
      <c r="BP586" s="69" t="str">
        <f aca="false">IF(BX586&gt;5,VLOOKUP(CONCATENATE(BK586,BN586),'Pril1-THLPa'!$H$6:$N$96,5,0),"")</f>
        <v/>
      </c>
      <c r="BQ586" s="69" t="str">
        <f aca="false">IF(BX586&gt;5,VLOOKUP(CONCATENATE(BK586,BN586),'Pril1-THLPa'!$H$6:$N$96,6,0),"")</f>
        <v/>
      </c>
      <c r="BR586" s="69" t="str">
        <f aca="false">IF(BX586&gt;5,VLOOKUP(CONCATENATE(BK586,BN586),'Pril1-THLPa'!$H$6:$N$96,7,0),"")</f>
        <v/>
      </c>
      <c r="BS586" s="69" t="str">
        <f aca="false">IF(BX586&gt;5,VLOOKUP(CONCATENATE(BK586,BN586),'Pril1-THLPa'!$H$6:$O$96,8,0),"")</f>
        <v/>
      </c>
      <c r="BT586" s="69" t="str">
        <f aca="false">IF(BF586&gt;0, IF(BK586="smrk",  VLOOKUP(VLOOKUP(BD586,'Pril9-K3'!$L$8:$M$207,2,0),'Pril9-K3'!$A$8:$J$16,LOOKUP(BN586,'Pril9-K3'!$A$7:$J$7,'Pril9-K3'!$A$5:$J$5),0), IF(AND(BK586&lt;&gt;"smrk",'Vstupní data'!AK586&lt;&gt;""),'Vstupní data'!AK586,   VLOOKUP(VLOOKUP(BD586,'Pril9-K3'!$L$8:$M$207,2,0),'Pril9-K3'!$A$8:$J$16,LOOKUP(BN586,'Pril9-K3'!$A$7:$J$7,'Pril9-K3'!$A$5:$J$5),0)   )),   "")</f>
        <v/>
      </c>
      <c r="BV586" s="69" t="n">
        <f aca="false">'Vstupní data'!AJ586</f>
        <v>0</v>
      </c>
      <c r="BW586" s="69" t="n">
        <f aca="false">IF(BF586&gt;0,IF(J586&gt;0,J586,K586*H586/100),0)</f>
        <v>0</v>
      </c>
      <c r="BX586" s="69" t="n">
        <f aca="false">IF(BF586&gt;0,IF(BJ586&gt;BL586,BL586,BJ586),0)</f>
        <v>0</v>
      </c>
      <c r="BY586" s="69" t="n">
        <f aca="false">IF(BD586=0,0,IF(AND(BX586&gt;0,BX586&lt;=5),  IF(AND(BX586&gt;0,BX586&lt;=5),VLOOKUP(BK586,'Pril1-THLPa'!$A$6:$F$18,IF(AND(BX586&gt;0,BX586&lt;=5),LOOKUP(BX586,'Pril1-THLPa'!$B$5:$F$5,'Pril1-THLPa'!$B$4:$F$4),""),0),""),  IF(BX586&gt;5,BO586+BP586*(BX586-5)+BQ586*POWER(BX586-5,2)+BR586*POWER(BX586-5,3)+BS586*POWER(BX586-5,4),"")))</f>
        <v>0</v>
      </c>
      <c r="BZ586" s="69" t="n">
        <f aca="false">IF(BY586&gt;0,BY586*BI586/10*BW586*(100+BV586)/100,0)</f>
        <v>0</v>
      </c>
      <c r="CA586" s="69" t="n">
        <f aca="false">IF(BD586&gt;0,BX586-IF(BD586&gt;BX586,BX586,BD586),0)</f>
        <v>0</v>
      </c>
      <c r="CB586" s="69" t="n">
        <f aca="false">POWER(1.01,CA586)</f>
        <v>1</v>
      </c>
      <c r="CC586" s="69" t="n">
        <f aca="false">IF(BF586&gt;0,IF(BF586&gt;BH586,1,BF586/BH586),0)</f>
        <v>0</v>
      </c>
      <c r="CD586" s="72" t="n">
        <f aca="false">IF(BD586=0,0,IF(BF586&gt;0,ROUND(IF(CB586&lt;&gt;0,BZ586*BT586*1/CB586*CC586,0),0),0))</f>
        <v>0</v>
      </c>
      <c r="CE586" s="73" t="str">
        <f aca="false">IF(BF586&gt;0,IF(BF586&gt;BH586,CD586/BF586,CD586/BH586),"")</f>
        <v/>
      </c>
      <c r="CF586" s="69" t="n">
        <f aca="false">'Vstupní data'!AM586</f>
        <v>0</v>
      </c>
      <c r="CG586" s="69" t="n">
        <f aca="false">'Vstupní data'!AN586</f>
        <v>0</v>
      </c>
      <c r="CH586" s="69" t="n">
        <f aca="false">'Vstupní data'!AO586</f>
        <v>0</v>
      </c>
      <c r="CI586" s="69" t="n">
        <f aca="false">'Vstupní data'!AP586</f>
        <v>0</v>
      </c>
      <c r="CJ586" s="72" t="n">
        <f aca="false">ROUND(CH586*CI586,0)</f>
        <v>0</v>
      </c>
      <c r="CK586" s="74" t="str">
        <f aca="false">IF(OR(AA586&gt;0,BB586&gt;0,CD586&gt;0,CJ586&gt;0),AA586+BB586+CD586+CJ586,"")</f>
        <v/>
      </c>
    </row>
    <row r="587" customFormat="false" ht="12.8" hidden="false" customHeight="false" outlineLevel="0" collapsed="false">
      <c r="A587" s="66" t="n">
        <f aca="false">'Vstupní data'!A587</f>
        <v>0</v>
      </c>
      <c r="F587" s="66" t="str">
        <f aca="false">CONCATENATE('Vstupní data'!F587,'Vstupní data'!G587,'Vstupní data'!H587,'Vstupní data'!I587)</f>
        <v/>
      </c>
      <c r="G587" s="66"/>
      <c r="H587" s="66" t="n">
        <f aca="false">'Vstupní data'!K587</f>
        <v>0</v>
      </c>
      <c r="I587" s="66" t="n">
        <f aca="false">'Vstupní data'!L587</f>
        <v>0</v>
      </c>
      <c r="J587" s="66" t="n">
        <f aca="false">'Vstupní data'!K587*'Vstupní data'!M587/100</f>
        <v>0</v>
      </c>
      <c r="L587" s="66" t="n">
        <f aca="false">IF('Vstupní data'!N587="prostokořenný",0,IF('Vstupní data'!N587="krytokořenný","k",IF('Vstupní data'!N587="poloodrostky nebo odrostky, prostokořenné i krytokořenné","po",0)))</f>
        <v>0</v>
      </c>
      <c r="N587" s="66"/>
      <c r="O587" s="66" t="n">
        <f aca="false">'Vstupní data'!O587</f>
        <v>0</v>
      </c>
      <c r="P587" s="66" t="n">
        <f aca="false">IF(O587&gt;0,VLOOKUP(CONCATENATE(VLOOKUP(I587,'Pril3-drev'!$H$5:$K$83,4,0),"-",'Vstupní data'!R587),K2!$C$15:$D$23,2,0),0)</f>
        <v>0</v>
      </c>
      <c r="Q587" s="66" t="n">
        <f aca="false">IF(O587&gt;0,VLOOKUP(I587,'Pril3-drev'!$H$5:$I$83,2,0),0)</f>
        <v>0</v>
      </c>
      <c r="R587" s="66" t="n">
        <f aca="false">IF(Q587&gt;0,VLOOKUP(Q587,'Pril6-okus'!$A$5:$B$17,2,0),0)</f>
        <v>0</v>
      </c>
      <c r="S587" s="66" t="n">
        <f aca="false">IF(O587&gt;0,VLOOKUP(I587,'Pril3-drev'!$H$5:$J$83,3,0),0)</f>
        <v>0</v>
      </c>
      <c r="T587" s="66" t="str">
        <f aca="false">IF(O587&gt;0,IF(L587="k",0.9*VLOOKUP(S587,'ha-pocty-vyhl'!$A$5:$B$20,2,0),IF(L587="po",0.8*VLOOKUP(S587,'ha-pocty-vyhl'!$A$5:$B$20,2,0),VLOOKUP(S587,'ha-pocty-vyhl'!$A$5:$B$20,2,0))),"")</f>
        <v/>
      </c>
      <c r="U587" s="66" t="n">
        <f aca="false">'Vstupní data'!P587</f>
        <v>0</v>
      </c>
      <c r="V587" s="66" t="n">
        <f aca="false">IF(O587&gt;0,1.3*T587*1000*Z587/10000,0)</f>
        <v>0</v>
      </c>
      <c r="W587" s="66" t="n">
        <f aca="false">IF(O587&gt;0,1.3*T587*1000*Z587/10000,0)</f>
        <v>0</v>
      </c>
      <c r="X587" s="66" t="n">
        <f aca="false">IF(O587&gt;0,IF(O587&gt;V587,V587,O587),0)</f>
        <v>0</v>
      </c>
      <c r="Y587" s="66" t="n">
        <f aca="false">IF(O587&gt;0,IF(IF(U587&gt;W587,W587,U587)&lt;X587,W587,IF(U587&gt;W587,W587,U587)),0)</f>
        <v>0</v>
      </c>
      <c r="Z587" s="66" t="n">
        <f aca="false">IF(O587&gt;0,IF(J587&gt;0,J587,K587*H587/100),0)</f>
        <v>0</v>
      </c>
      <c r="AA587" s="67" t="n">
        <f aca="false">IF(O587&gt;0,CEILING(R587*P587*X587/Y587*Z587,1),0)</f>
        <v>0</v>
      </c>
      <c r="AB587" s="68" t="n">
        <f aca="false">IF(O587&gt;0,AA587/O587,0)</f>
        <v>0</v>
      </c>
      <c r="AC587" s="66" t="n">
        <f aca="false">'Vstupní data'!W587</f>
        <v>0</v>
      </c>
      <c r="AI587" s="66" t="str">
        <f aca="false">IF(OR('Vstupní data'!T587&gt;0,'Vstupní data'!U587&gt;0),VLOOKUP(I587,'Pril3-drev'!$H$5:$J$83,3,0),"")</f>
        <v/>
      </c>
      <c r="AJ587" s="66" t="n">
        <f aca="false">IF('Vstupní data'!V587="prostokořenný",0,IF('Vstupní data'!V587="krytokořenný","k",IF('Vstupní data'!V587="poloodrostky nebo odrostky, prostokořenné i krytokořenné","po",0)))</f>
        <v>0</v>
      </c>
      <c r="AK587" s="66" t="n">
        <f aca="false">IF(OR('Vstupní data'!T587&gt;0,'Vstupní data'!U587&gt;0),IF(AJ587="k",0.9*VLOOKUP(AI587,'ha-pocty-vyhl'!$A$5:$B$20,2,0),IF(AJ587="po",0.8*VLOOKUP(AI587,'ha-pocty-vyhl'!$A$5:$B$20,2,0),VLOOKUP(AI587,'ha-pocty-vyhl'!$A$5:$B$20,2,0))),0)</f>
        <v>0</v>
      </c>
      <c r="AL587" s="66" t="n">
        <f aca="false">IF(OR('Vstupní data'!T587&gt;0,'Vstupní data'!U587&gt;0),'Vstupní data'!K587*'Vstupní data'!M587/100,0)</f>
        <v>0</v>
      </c>
      <c r="AM587" s="66" t="n">
        <f aca="false">IF(OR('Vstupní data'!T587&gt;0,'Vstupní data'!U587&gt;0),IF('Vstupní data'!T587&gt;0,'Vstupní data'!T587,ROUND(10*'Vstupní data'!U587/AK587,0)),0)</f>
        <v>0</v>
      </c>
      <c r="AN587" s="69" t="n">
        <f aca="false">IF('Vstupní data'!T587&gt;0,   IF('Vstupní data'!T587&lt;=AL587,'Vstupní data'!T587,AL587),   IF(AM587&lt;AL587,AM587,AL587))</f>
        <v>0</v>
      </c>
      <c r="AO587" s="69" t="n">
        <f aca="false">'Vstupní data'!X587</f>
        <v>0</v>
      </c>
      <c r="AP587" s="66" t="n">
        <f aca="false">IF(OR('Vstupní data'!T587&gt;0,'Vstupní data'!U587&gt;0),IF(I587&lt;&gt;0,VLOOKUP(I587,'Pril3-drev'!$H$5:$I$83,2,0),0),0)</f>
        <v>0</v>
      </c>
      <c r="AQ587" s="66" t="n">
        <f aca="false">'Vstupní data'!Y587</f>
        <v>0</v>
      </c>
      <c r="AR587" s="66" t="str">
        <f aca="false">IF(AC587&gt;5,   IF('Vstupní data'!Y587&gt;0,   VLOOKUP(VLOOKUP(CONCATENATE(VLOOKUP(I587,'Pril3-drev'!$H$4:$L$83,5,0),AC587),'Pril3-drev'!$Q$4:$R$2803,2,0),'AVB-BS'!$C$5:$S$29 ,LOOKUP(AQ587,'AVB-BS'!$D$3:$S$3,'AVB-BS'!$D$1:$S$1) ,0 )   ,   IF('Vstupní data'!Z587&gt;0,'Vstupní data'!Z587,0)) , "")</f>
        <v/>
      </c>
      <c r="AS587" s="70" t="str">
        <f aca="false">IF(AC587&gt;5,VLOOKUP(CONCATENATE(AP587,AR587),'Pril1-THLPa'!$H$6:$N$96,4,0),"")</f>
        <v/>
      </c>
      <c r="AT587" s="70" t="str">
        <f aca="false">IF(AC587&gt;5,VLOOKUP(CONCATENATE(AP587,AR587),'Pril1-THLPa'!$H$6:$N$96,5,0),"")</f>
        <v/>
      </c>
      <c r="AU587" s="70" t="str">
        <f aca="false">IF(AC587&gt;5,VLOOKUP(CONCATENATE(AP587,AR587),'Pril1-THLPa'!$H$6:$N$96,6,0),"")</f>
        <v/>
      </c>
      <c r="AV587" s="70" t="str">
        <f aca="false">IF(AC587&gt;5,VLOOKUP(CONCATENATE(AP587,AR587),'Pril1-THLPa'!$H$6:$N$96,7,0),"")</f>
        <v/>
      </c>
      <c r="AW587" s="70" t="str">
        <f aca="false">IF(AC587&gt;5,VLOOKUP(CONCATENATE(AP587,AR587),'Pril1-THLPa'!$H$6:$O$96,8,0),"")</f>
        <v/>
      </c>
      <c r="AX587" s="66" t="n">
        <f aca="false">IF(AC587&gt;0,IF(AND(AC587&gt;0,AC587&lt;=5),VLOOKUP(AP587,'Pril1-THLPa'!$A$6:$F$18,LOOKUP(AC587,'Pril1-THLPa'!$B$5:$F$5,'Pril1-THLPa'!$B$4:$F$4),0),AS587+AT587*(AC587-5)+AU587*POWER(AC587-5,2)+AV587*POWER(AC587-5,3)+AW587*POWER(AC587-5,4)),0)</f>
        <v>0</v>
      </c>
      <c r="AY587" s="71"/>
      <c r="AZ587" s="66" t="n">
        <f aca="false">'Vstupní data'!AA587</f>
        <v>0</v>
      </c>
      <c r="BA587" s="66" t="n">
        <f aca="false">IF(OR('Vstupní data'!T587&gt;0,'Vstupní data'!U587&gt;0),IF(AC587&lt;&gt;"",AX587*AO587/10*(100+AZ587)/100,0),0)</f>
        <v>0</v>
      </c>
      <c r="BB587" s="67" t="n">
        <f aca="false">IF(AC587&lt;&gt;"",ROUND(BA587*AN587,0),0)</f>
        <v>0</v>
      </c>
      <c r="BC587" s="68" t="str">
        <f aca="false">IF(AE587&gt;0,BB587/AE587,"")</f>
        <v/>
      </c>
      <c r="BD587" s="66" t="n">
        <f aca="false">'Vstupní data'!AE587</f>
        <v>0</v>
      </c>
      <c r="BF587" s="66" t="n">
        <f aca="false">'Vstupní data'!AC587</f>
        <v>0</v>
      </c>
      <c r="BH587" s="66" t="n">
        <f aca="false">'Vstupní data'!AD587</f>
        <v>0</v>
      </c>
      <c r="BI587" s="66" t="n">
        <f aca="false">'Vstupní data'!AF587</f>
        <v>0</v>
      </c>
      <c r="BJ587" s="69" t="n">
        <f aca="false">'Vstupní data'!AG587</f>
        <v>0</v>
      </c>
      <c r="BK587" s="69" t="n">
        <f aca="false">IF(BF587&lt;&gt;0,VLOOKUP(I587,'Pril3-drev'!$H$5:$I$83,2,0),0)</f>
        <v>0</v>
      </c>
      <c r="BL587" s="69" t="n">
        <f aca="false">IF(BF587&lt;&gt;0,VLOOKUP(BK587,'Pril3-drev'!$A$5:$C$17,3,0),0)</f>
        <v>0</v>
      </c>
      <c r="BM587" s="69" t="n">
        <f aca="false">'Vstupní data'!AH587</f>
        <v>0</v>
      </c>
      <c r="BN587" s="69" t="n">
        <f aca="false">IF('Vstupní data'!AH587&gt;0,   VLOOKUP(VLOOKUP(CONCATENATE(VLOOKUP(I587,'Pril3-drev'!$H$4:$L$83,5,0),BD587),'Pril3-drev'!$Q$4:$R$2803,2,0),'AVB-BS'!$C$5:$S$29 ,LOOKUP(BM587,'AVB-BS'!$D$3:$S$3,'AVB-BS'!$D$1:$S$1) ,0 )   ,   IF('Vstupní data'!AI587&gt;0,'Vstupní data'!AI587,0))</f>
        <v>0</v>
      </c>
      <c r="BO587" s="69" t="str">
        <f aca="false">IF(BX587&gt;5,VLOOKUP(CONCATENATE(BK587,BN587),'Pril1-THLPa'!$H$6:$N$96,4,0),"")</f>
        <v/>
      </c>
      <c r="BP587" s="69" t="str">
        <f aca="false">IF(BX587&gt;5,VLOOKUP(CONCATENATE(BK587,BN587),'Pril1-THLPa'!$H$6:$N$96,5,0),"")</f>
        <v/>
      </c>
      <c r="BQ587" s="69" t="str">
        <f aca="false">IF(BX587&gt;5,VLOOKUP(CONCATENATE(BK587,BN587),'Pril1-THLPa'!$H$6:$N$96,6,0),"")</f>
        <v/>
      </c>
      <c r="BR587" s="69" t="str">
        <f aca="false">IF(BX587&gt;5,VLOOKUP(CONCATENATE(BK587,BN587),'Pril1-THLPa'!$H$6:$N$96,7,0),"")</f>
        <v/>
      </c>
      <c r="BS587" s="69" t="str">
        <f aca="false">IF(BX587&gt;5,VLOOKUP(CONCATENATE(BK587,BN587),'Pril1-THLPa'!$H$6:$O$96,8,0),"")</f>
        <v/>
      </c>
      <c r="BT587" s="69" t="str">
        <f aca="false">IF(BF587&gt;0, IF(BK587="smrk",  VLOOKUP(VLOOKUP(BD587,'Pril9-K3'!$L$8:$M$207,2,0),'Pril9-K3'!$A$8:$J$16,LOOKUP(BN587,'Pril9-K3'!$A$7:$J$7,'Pril9-K3'!$A$5:$J$5),0), IF(AND(BK587&lt;&gt;"smrk",'Vstupní data'!AK587&lt;&gt;""),'Vstupní data'!AK587,   VLOOKUP(VLOOKUP(BD587,'Pril9-K3'!$L$8:$M$207,2,0),'Pril9-K3'!$A$8:$J$16,LOOKUP(BN587,'Pril9-K3'!$A$7:$J$7,'Pril9-K3'!$A$5:$J$5),0)   )),   "")</f>
        <v/>
      </c>
      <c r="BV587" s="69" t="n">
        <f aca="false">'Vstupní data'!AJ587</f>
        <v>0</v>
      </c>
      <c r="BW587" s="69" t="n">
        <f aca="false">IF(BF587&gt;0,IF(J587&gt;0,J587,K587*H587/100),0)</f>
        <v>0</v>
      </c>
      <c r="BX587" s="69" t="n">
        <f aca="false">IF(BF587&gt;0,IF(BJ587&gt;BL587,BL587,BJ587),0)</f>
        <v>0</v>
      </c>
      <c r="BY587" s="69" t="n">
        <f aca="false">IF(BD587=0,0,IF(AND(BX587&gt;0,BX587&lt;=5),  IF(AND(BX587&gt;0,BX587&lt;=5),VLOOKUP(BK587,'Pril1-THLPa'!$A$6:$F$18,IF(AND(BX587&gt;0,BX587&lt;=5),LOOKUP(BX587,'Pril1-THLPa'!$B$5:$F$5,'Pril1-THLPa'!$B$4:$F$4),""),0),""),  IF(BX587&gt;5,BO587+BP587*(BX587-5)+BQ587*POWER(BX587-5,2)+BR587*POWER(BX587-5,3)+BS587*POWER(BX587-5,4),"")))</f>
        <v>0</v>
      </c>
      <c r="BZ587" s="69" t="n">
        <f aca="false">IF(BY587&gt;0,BY587*BI587/10*BW587*(100+BV587)/100,0)</f>
        <v>0</v>
      </c>
      <c r="CA587" s="69" t="n">
        <f aca="false">IF(BD587&gt;0,BX587-IF(BD587&gt;BX587,BX587,BD587),0)</f>
        <v>0</v>
      </c>
      <c r="CB587" s="69" t="n">
        <f aca="false">POWER(1.01,CA587)</f>
        <v>1</v>
      </c>
      <c r="CC587" s="69" t="n">
        <f aca="false">IF(BF587&gt;0,IF(BF587&gt;BH587,1,BF587/BH587),0)</f>
        <v>0</v>
      </c>
      <c r="CD587" s="72" t="n">
        <f aca="false">IF(BD587=0,0,IF(BF587&gt;0,ROUND(IF(CB587&lt;&gt;0,BZ587*BT587*1/CB587*CC587,0),0),0))</f>
        <v>0</v>
      </c>
      <c r="CE587" s="73" t="str">
        <f aca="false">IF(BF587&gt;0,IF(BF587&gt;BH587,CD587/BF587,CD587/BH587),"")</f>
        <v/>
      </c>
      <c r="CF587" s="69" t="n">
        <f aca="false">'Vstupní data'!AM587</f>
        <v>0</v>
      </c>
      <c r="CG587" s="69" t="n">
        <f aca="false">'Vstupní data'!AN587</f>
        <v>0</v>
      </c>
      <c r="CH587" s="69" t="n">
        <f aca="false">'Vstupní data'!AO587</f>
        <v>0</v>
      </c>
      <c r="CI587" s="69" t="n">
        <f aca="false">'Vstupní data'!AP587</f>
        <v>0</v>
      </c>
      <c r="CJ587" s="72" t="n">
        <f aca="false">ROUND(CH587*CI587,0)</f>
        <v>0</v>
      </c>
      <c r="CK587" s="74" t="str">
        <f aca="false">IF(OR(AA587&gt;0,BB587&gt;0,CD587&gt;0,CJ587&gt;0),AA587+BB587+CD587+CJ587,"")</f>
        <v/>
      </c>
    </row>
    <row r="588" customFormat="false" ht="12.8" hidden="false" customHeight="false" outlineLevel="0" collapsed="false">
      <c r="A588" s="66" t="n">
        <f aca="false">'Vstupní data'!A588</f>
        <v>0</v>
      </c>
      <c r="F588" s="66" t="str">
        <f aca="false">CONCATENATE('Vstupní data'!F588,'Vstupní data'!G588,'Vstupní data'!H588,'Vstupní data'!I588)</f>
        <v/>
      </c>
      <c r="G588" s="66"/>
      <c r="H588" s="66" t="n">
        <f aca="false">'Vstupní data'!K588</f>
        <v>0</v>
      </c>
      <c r="I588" s="66" t="n">
        <f aca="false">'Vstupní data'!L588</f>
        <v>0</v>
      </c>
      <c r="J588" s="66" t="n">
        <f aca="false">'Vstupní data'!K588*'Vstupní data'!M588/100</f>
        <v>0</v>
      </c>
      <c r="L588" s="66" t="n">
        <f aca="false">IF('Vstupní data'!N588="prostokořenný",0,IF('Vstupní data'!N588="krytokořenný","k",IF('Vstupní data'!N588="poloodrostky nebo odrostky, prostokořenné i krytokořenné","po",0)))</f>
        <v>0</v>
      </c>
      <c r="N588" s="66"/>
      <c r="O588" s="66" t="n">
        <f aca="false">'Vstupní data'!O588</f>
        <v>0</v>
      </c>
      <c r="P588" s="66" t="n">
        <f aca="false">IF(O588&gt;0,VLOOKUP(CONCATENATE(VLOOKUP(I588,'Pril3-drev'!$H$5:$K$83,4,0),"-",'Vstupní data'!R588),K2!$C$15:$D$23,2,0),0)</f>
        <v>0</v>
      </c>
      <c r="Q588" s="66" t="n">
        <f aca="false">IF(O588&gt;0,VLOOKUP(I588,'Pril3-drev'!$H$5:$I$83,2,0),0)</f>
        <v>0</v>
      </c>
      <c r="R588" s="66" t="n">
        <f aca="false">IF(Q588&gt;0,VLOOKUP(Q588,'Pril6-okus'!$A$5:$B$17,2,0),0)</f>
        <v>0</v>
      </c>
      <c r="S588" s="66" t="n">
        <f aca="false">IF(O588&gt;0,VLOOKUP(I588,'Pril3-drev'!$H$5:$J$83,3,0),0)</f>
        <v>0</v>
      </c>
      <c r="T588" s="66" t="str">
        <f aca="false">IF(O588&gt;0,IF(L588="k",0.9*VLOOKUP(S588,'ha-pocty-vyhl'!$A$5:$B$20,2,0),IF(L588="po",0.8*VLOOKUP(S588,'ha-pocty-vyhl'!$A$5:$B$20,2,0),VLOOKUP(S588,'ha-pocty-vyhl'!$A$5:$B$20,2,0))),"")</f>
        <v/>
      </c>
      <c r="U588" s="66" t="n">
        <f aca="false">'Vstupní data'!P588</f>
        <v>0</v>
      </c>
      <c r="V588" s="66" t="n">
        <f aca="false">IF(O588&gt;0,1.3*T588*1000*Z588/10000,0)</f>
        <v>0</v>
      </c>
      <c r="W588" s="66" t="n">
        <f aca="false">IF(O588&gt;0,1.3*T588*1000*Z588/10000,0)</f>
        <v>0</v>
      </c>
      <c r="X588" s="66" t="n">
        <f aca="false">IF(O588&gt;0,IF(O588&gt;V588,V588,O588),0)</f>
        <v>0</v>
      </c>
      <c r="Y588" s="66" t="n">
        <f aca="false">IF(O588&gt;0,IF(IF(U588&gt;W588,W588,U588)&lt;X588,W588,IF(U588&gt;W588,W588,U588)),0)</f>
        <v>0</v>
      </c>
      <c r="Z588" s="66" t="n">
        <f aca="false">IF(O588&gt;0,IF(J588&gt;0,J588,K588*H588/100),0)</f>
        <v>0</v>
      </c>
      <c r="AA588" s="67" t="n">
        <f aca="false">IF(O588&gt;0,CEILING(R588*P588*X588/Y588*Z588,1),0)</f>
        <v>0</v>
      </c>
      <c r="AB588" s="68" t="n">
        <f aca="false">IF(O588&gt;0,AA588/O588,0)</f>
        <v>0</v>
      </c>
      <c r="AC588" s="66" t="n">
        <f aca="false">'Vstupní data'!W588</f>
        <v>0</v>
      </c>
      <c r="AI588" s="66" t="str">
        <f aca="false">IF(OR('Vstupní data'!T588&gt;0,'Vstupní data'!U588&gt;0),VLOOKUP(I588,'Pril3-drev'!$H$5:$J$83,3,0),"")</f>
        <v/>
      </c>
      <c r="AJ588" s="66" t="n">
        <f aca="false">IF('Vstupní data'!V588="prostokořenný",0,IF('Vstupní data'!V588="krytokořenný","k",IF('Vstupní data'!V588="poloodrostky nebo odrostky, prostokořenné i krytokořenné","po",0)))</f>
        <v>0</v>
      </c>
      <c r="AK588" s="66" t="n">
        <f aca="false">IF(OR('Vstupní data'!T588&gt;0,'Vstupní data'!U588&gt;0),IF(AJ588="k",0.9*VLOOKUP(AI588,'ha-pocty-vyhl'!$A$5:$B$20,2,0),IF(AJ588="po",0.8*VLOOKUP(AI588,'ha-pocty-vyhl'!$A$5:$B$20,2,0),VLOOKUP(AI588,'ha-pocty-vyhl'!$A$5:$B$20,2,0))),0)</f>
        <v>0</v>
      </c>
      <c r="AL588" s="66" t="n">
        <f aca="false">IF(OR('Vstupní data'!T588&gt;0,'Vstupní data'!U588&gt;0),'Vstupní data'!K588*'Vstupní data'!M588/100,0)</f>
        <v>0</v>
      </c>
      <c r="AM588" s="66" t="n">
        <f aca="false">IF(OR('Vstupní data'!T588&gt;0,'Vstupní data'!U588&gt;0),IF('Vstupní data'!T588&gt;0,'Vstupní data'!T588,ROUND(10*'Vstupní data'!U588/AK588,0)),0)</f>
        <v>0</v>
      </c>
      <c r="AN588" s="69" t="n">
        <f aca="false">IF('Vstupní data'!T588&gt;0,   IF('Vstupní data'!T588&lt;=AL588,'Vstupní data'!T588,AL588),   IF(AM588&lt;AL588,AM588,AL588))</f>
        <v>0</v>
      </c>
      <c r="AO588" s="69" t="n">
        <f aca="false">'Vstupní data'!X588</f>
        <v>0</v>
      </c>
      <c r="AP588" s="66" t="n">
        <f aca="false">IF(OR('Vstupní data'!T588&gt;0,'Vstupní data'!U588&gt;0),IF(I588&lt;&gt;0,VLOOKUP(I588,'Pril3-drev'!$H$5:$I$83,2,0),0),0)</f>
        <v>0</v>
      </c>
      <c r="AQ588" s="66" t="n">
        <f aca="false">'Vstupní data'!Y588</f>
        <v>0</v>
      </c>
      <c r="AR588" s="66" t="str">
        <f aca="false">IF(AC588&gt;5,   IF('Vstupní data'!Y588&gt;0,   VLOOKUP(VLOOKUP(CONCATENATE(VLOOKUP(I588,'Pril3-drev'!$H$4:$L$83,5,0),AC588),'Pril3-drev'!$Q$4:$R$2803,2,0),'AVB-BS'!$C$5:$S$29 ,LOOKUP(AQ588,'AVB-BS'!$D$3:$S$3,'AVB-BS'!$D$1:$S$1) ,0 )   ,   IF('Vstupní data'!Z588&gt;0,'Vstupní data'!Z588,0)) , "")</f>
        <v/>
      </c>
      <c r="AS588" s="70" t="str">
        <f aca="false">IF(AC588&gt;5,VLOOKUP(CONCATENATE(AP588,AR588),'Pril1-THLPa'!$H$6:$N$96,4,0),"")</f>
        <v/>
      </c>
      <c r="AT588" s="70" t="str">
        <f aca="false">IF(AC588&gt;5,VLOOKUP(CONCATENATE(AP588,AR588),'Pril1-THLPa'!$H$6:$N$96,5,0),"")</f>
        <v/>
      </c>
      <c r="AU588" s="70" t="str">
        <f aca="false">IF(AC588&gt;5,VLOOKUP(CONCATENATE(AP588,AR588),'Pril1-THLPa'!$H$6:$N$96,6,0),"")</f>
        <v/>
      </c>
      <c r="AV588" s="70" t="str">
        <f aca="false">IF(AC588&gt;5,VLOOKUP(CONCATENATE(AP588,AR588),'Pril1-THLPa'!$H$6:$N$96,7,0),"")</f>
        <v/>
      </c>
      <c r="AW588" s="70" t="str">
        <f aca="false">IF(AC588&gt;5,VLOOKUP(CONCATENATE(AP588,AR588),'Pril1-THLPa'!$H$6:$O$96,8,0),"")</f>
        <v/>
      </c>
      <c r="AX588" s="66" t="n">
        <f aca="false">IF(AC588&gt;0,IF(AND(AC588&gt;0,AC588&lt;=5),VLOOKUP(AP588,'Pril1-THLPa'!$A$6:$F$18,LOOKUP(AC588,'Pril1-THLPa'!$B$5:$F$5,'Pril1-THLPa'!$B$4:$F$4),0),AS588+AT588*(AC588-5)+AU588*POWER(AC588-5,2)+AV588*POWER(AC588-5,3)+AW588*POWER(AC588-5,4)),0)</f>
        <v>0</v>
      </c>
      <c r="AY588" s="71"/>
      <c r="AZ588" s="66" t="n">
        <f aca="false">'Vstupní data'!AA588</f>
        <v>0</v>
      </c>
      <c r="BA588" s="66" t="n">
        <f aca="false">IF(OR('Vstupní data'!T588&gt;0,'Vstupní data'!U588&gt;0),IF(AC588&lt;&gt;"",AX588*AO588/10*(100+AZ588)/100,0),0)</f>
        <v>0</v>
      </c>
      <c r="BB588" s="67" t="n">
        <f aca="false">IF(AC588&lt;&gt;"",ROUND(BA588*AN588,0),0)</f>
        <v>0</v>
      </c>
      <c r="BC588" s="68" t="str">
        <f aca="false">IF(AE588&gt;0,BB588/AE588,"")</f>
        <v/>
      </c>
      <c r="BD588" s="66" t="n">
        <f aca="false">'Vstupní data'!AE588</f>
        <v>0</v>
      </c>
      <c r="BF588" s="66" t="n">
        <f aca="false">'Vstupní data'!AC588</f>
        <v>0</v>
      </c>
      <c r="BH588" s="66" t="n">
        <f aca="false">'Vstupní data'!AD588</f>
        <v>0</v>
      </c>
      <c r="BI588" s="66" t="n">
        <f aca="false">'Vstupní data'!AF588</f>
        <v>0</v>
      </c>
      <c r="BJ588" s="69" t="n">
        <f aca="false">'Vstupní data'!AG588</f>
        <v>0</v>
      </c>
      <c r="BK588" s="69" t="n">
        <f aca="false">IF(BF588&lt;&gt;0,VLOOKUP(I588,'Pril3-drev'!$H$5:$I$83,2,0),0)</f>
        <v>0</v>
      </c>
      <c r="BL588" s="69" t="n">
        <f aca="false">IF(BF588&lt;&gt;0,VLOOKUP(BK588,'Pril3-drev'!$A$5:$C$17,3,0),0)</f>
        <v>0</v>
      </c>
      <c r="BM588" s="69" t="n">
        <f aca="false">'Vstupní data'!AH588</f>
        <v>0</v>
      </c>
      <c r="BN588" s="69" t="n">
        <f aca="false">IF('Vstupní data'!AH588&gt;0,   VLOOKUP(VLOOKUP(CONCATENATE(VLOOKUP(I588,'Pril3-drev'!$H$4:$L$83,5,0),BD588),'Pril3-drev'!$Q$4:$R$2803,2,0),'AVB-BS'!$C$5:$S$29 ,LOOKUP(BM588,'AVB-BS'!$D$3:$S$3,'AVB-BS'!$D$1:$S$1) ,0 )   ,   IF('Vstupní data'!AI588&gt;0,'Vstupní data'!AI588,0))</f>
        <v>0</v>
      </c>
      <c r="BO588" s="69" t="str">
        <f aca="false">IF(BX588&gt;5,VLOOKUP(CONCATENATE(BK588,BN588),'Pril1-THLPa'!$H$6:$N$96,4,0),"")</f>
        <v/>
      </c>
      <c r="BP588" s="69" t="str">
        <f aca="false">IF(BX588&gt;5,VLOOKUP(CONCATENATE(BK588,BN588),'Pril1-THLPa'!$H$6:$N$96,5,0),"")</f>
        <v/>
      </c>
      <c r="BQ588" s="69" t="str">
        <f aca="false">IF(BX588&gt;5,VLOOKUP(CONCATENATE(BK588,BN588),'Pril1-THLPa'!$H$6:$N$96,6,0),"")</f>
        <v/>
      </c>
      <c r="BR588" s="69" t="str">
        <f aca="false">IF(BX588&gt;5,VLOOKUP(CONCATENATE(BK588,BN588),'Pril1-THLPa'!$H$6:$N$96,7,0),"")</f>
        <v/>
      </c>
      <c r="BS588" s="69" t="str">
        <f aca="false">IF(BX588&gt;5,VLOOKUP(CONCATENATE(BK588,BN588),'Pril1-THLPa'!$H$6:$O$96,8,0),"")</f>
        <v/>
      </c>
      <c r="BT588" s="69" t="str">
        <f aca="false">IF(BF588&gt;0, IF(BK588="smrk",  VLOOKUP(VLOOKUP(BD588,'Pril9-K3'!$L$8:$M$207,2,0),'Pril9-K3'!$A$8:$J$16,LOOKUP(BN588,'Pril9-K3'!$A$7:$J$7,'Pril9-K3'!$A$5:$J$5),0), IF(AND(BK588&lt;&gt;"smrk",'Vstupní data'!AK588&lt;&gt;""),'Vstupní data'!AK588,   VLOOKUP(VLOOKUP(BD588,'Pril9-K3'!$L$8:$M$207,2,0),'Pril9-K3'!$A$8:$J$16,LOOKUP(BN588,'Pril9-K3'!$A$7:$J$7,'Pril9-K3'!$A$5:$J$5),0)   )),   "")</f>
        <v/>
      </c>
      <c r="BV588" s="69" t="n">
        <f aca="false">'Vstupní data'!AJ588</f>
        <v>0</v>
      </c>
      <c r="BW588" s="69" t="n">
        <f aca="false">IF(BF588&gt;0,IF(J588&gt;0,J588,K588*H588/100),0)</f>
        <v>0</v>
      </c>
      <c r="BX588" s="69" t="n">
        <f aca="false">IF(BF588&gt;0,IF(BJ588&gt;BL588,BL588,BJ588),0)</f>
        <v>0</v>
      </c>
      <c r="BY588" s="69" t="n">
        <f aca="false">IF(BD588=0,0,IF(AND(BX588&gt;0,BX588&lt;=5),  IF(AND(BX588&gt;0,BX588&lt;=5),VLOOKUP(BK588,'Pril1-THLPa'!$A$6:$F$18,IF(AND(BX588&gt;0,BX588&lt;=5),LOOKUP(BX588,'Pril1-THLPa'!$B$5:$F$5,'Pril1-THLPa'!$B$4:$F$4),""),0),""),  IF(BX588&gt;5,BO588+BP588*(BX588-5)+BQ588*POWER(BX588-5,2)+BR588*POWER(BX588-5,3)+BS588*POWER(BX588-5,4),"")))</f>
        <v>0</v>
      </c>
      <c r="BZ588" s="69" t="n">
        <f aca="false">IF(BY588&gt;0,BY588*BI588/10*BW588*(100+BV588)/100,0)</f>
        <v>0</v>
      </c>
      <c r="CA588" s="69" t="n">
        <f aca="false">IF(BD588&gt;0,BX588-IF(BD588&gt;BX588,BX588,BD588),0)</f>
        <v>0</v>
      </c>
      <c r="CB588" s="69" t="n">
        <f aca="false">POWER(1.01,CA588)</f>
        <v>1</v>
      </c>
      <c r="CC588" s="69" t="n">
        <f aca="false">IF(BF588&gt;0,IF(BF588&gt;BH588,1,BF588/BH588),0)</f>
        <v>0</v>
      </c>
      <c r="CD588" s="72" t="n">
        <f aca="false">IF(BD588=0,0,IF(BF588&gt;0,ROUND(IF(CB588&lt;&gt;0,BZ588*BT588*1/CB588*CC588,0),0),0))</f>
        <v>0</v>
      </c>
      <c r="CE588" s="73" t="str">
        <f aca="false">IF(BF588&gt;0,IF(BF588&gt;BH588,CD588/BF588,CD588/BH588),"")</f>
        <v/>
      </c>
      <c r="CF588" s="69" t="n">
        <f aca="false">'Vstupní data'!AM588</f>
        <v>0</v>
      </c>
      <c r="CG588" s="69" t="n">
        <f aca="false">'Vstupní data'!AN588</f>
        <v>0</v>
      </c>
      <c r="CH588" s="69" t="n">
        <f aca="false">'Vstupní data'!AO588</f>
        <v>0</v>
      </c>
      <c r="CI588" s="69" t="n">
        <f aca="false">'Vstupní data'!AP588</f>
        <v>0</v>
      </c>
      <c r="CJ588" s="72" t="n">
        <f aca="false">ROUND(CH588*CI588,0)</f>
        <v>0</v>
      </c>
      <c r="CK588" s="74" t="str">
        <f aca="false">IF(OR(AA588&gt;0,BB588&gt;0,CD588&gt;0,CJ588&gt;0),AA588+BB588+CD588+CJ588,"")</f>
        <v/>
      </c>
    </row>
    <row r="589" customFormat="false" ht="12.8" hidden="false" customHeight="false" outlineLevel="0" collapsed="false">
      <c r="A589" s="66" t="n">
        <f aca="false">'Vstupní data'!A589</f>
        <v>0</v>
      </c>
      <c r="F589" s="66" t="str">
        <f aca="false">CONCATENATE('Vstupní data'!F589,'Vstupní data'!G589,'Vstupní data'!H589,'Vstupní data'!I589)</f>
        <v/>
      </c>
      <c r="G589" s="66"/>
      <c r="H589" s="66" t="n">
        <f aca="false">'Vstupní data'!K589</f>
        <v>0</v>
      </c>
      <c r="I589" s="66" t="n">
        <f aca="false">'Vstupní data'!L589</f>
        <v>0</v>
      </c>
      <c r="J589" s="66" t="n">
        <f aca="false">'Vstupní data'!K589*'Vstupní data'!M589/100</f>
        <v>0</v>
      </c>
      <c r="L589" s="66" t="n">
        <f aca="false">IF('Vstupní data'!N589="prostokořenný",0,IF('Vstupní data'!N589="krytokořenný","k",IF('Vstupní data'!N589="poloodrostky nebo odrostky, prostokořenné i krytokořenné","po",0)))</f>
        <v>0</v>
      </c>
      <c r="N589" s="66"/>
      <c r="O589" s="66" t="n">
        <f aca="false">'Vstupní data'!O589</f>
        <v>0</v>
      </c>
      <c r="P589" s="66" t="n">
        <f aca="false">IF(O589&gt;0,VLOOKUP(CONCATENATE(VLOOKUP(I589,'Pril3-drev'!$H$5:$K$83,4,0),"-",'Vstupní data'!R589),K2!$C$15:$D$23,2,0),0)</f>
        <v>0</v>
      </c>
      <c r="Q589" s="66" t="n">
        <f aca="false">IF(O589&gt;0,VLOOKUP(I589,'Pril3-drev'!$H$5:$I$83,2,0),0)</f>
        <v>0</v>
      </c>
      <c r="R589" s="66" t="n">
        <f aca="false">IF(Q589&gt;0,VLOOKUP(Q589,'Pril6-okus'!$A$5:$B$17,2,0),0)</f>
        <v>0</v>
      </c>
      <c r="S589" s="66" t="n">
        <f aca="false">IF(O589&gt;0,VLOOKUP(I589,'Pril3-drev'!$H$5:$J$83,3,0),0)</f>
        <v>0</v>
      </c>
      <c r="T589" s="66" t="str">
        <f aca="false">IF(O589&gt;0,IF(L589="k",0.9*VLOOKUP(S589,'ha-pocty-vyhl'!$A$5:$B$20,2,0),IF(L589="po",0.8*VLOOKUP(S589,'ha-pocty-vyhl'!$A$5:$B$20,2,0),VLOOKUP(S589,'ha-pocty-vyhl'!$A$5:$B$20,2,0))),"")</f>
        <v/>
      </c>
      <c r="U589" s="66" t="n">
        <f aca="false">'Vstupní data'!P589</f>
        <v>0</v>
      </c>
      <c r="V589" s="66" t="n">
        <f aca="false">IF(O589&gt;0,1.3*T589*1000*Z589/10000,0)</f>
        <v>0</v>
      </c>
      <c r="W589" s="66" t="n">
        <f aca="false">IF(O589&gt;0,1.3*T589*1000*Z589/10000,0)</f>
        <v>0</v>
      </c>
      <c r="X589" s="66" t="n">
        <f aca="false">IF(O589&gt;0,IF(O589&gt;V589,V589,O589),0)</f>
        <v>0</v>
      </c>
      <c r="Y589" s="66" t="n">
        <f aca="false">IF(O589&gt;0,IF(IF(U589&gt;W589,W589,U589)&lt;X589,W589,IF(U589&gt;W589,W589,U589)),0)</f>
        <v>0</v>
      </c>
      <c r="Z589" s="66" t="n">
        <f aca="false">IF(O589&gt;0,IF(J589&gt;0,J589,K589*H589/100),0)</f>
        <v>0</v>
      </c>
      <c r="AA589" s="67" t="n">
        <f aca="false">IF(O589&gt;0,CEILING(R589*P589*X589/Y589*Z589,1),0)</f>
        <v>0</v>
      </c>
      <c r="AB589" s="68" t="n">
        <f aca="false">IF(O589&gt;0,AA589/O589,0)</f>
        <v>0</v>
      </c>
      <c r="AC589" s="66" t="n">
        <f aca="false">'Vstupní data'!W589</f>
        <v>0</v>
      </c>
      <c r="AI589" s="66" t="str">
        <f aca="false">IF(OR('Vstupní data'!T589&gt;0,'Vstupní data'!U589&gt;0),VLOOKUP(I589,'Pril3-drev'!$H$5:$J$83,3,0),"")</f>
        <v/>
      </c>
      <c r="AJ589" s="66" t="n">
        <f aca="false">IF('Vstupní data'!V589="prostokořenný",0,IF('Vstupní data'!V589="krytokořenný","k",IF('Vstupní data'!V589="poloodrostky nebo odrostky, prostokořenné i krytokořenné","po",0)))</f>
        <v>0</v>
      </c>
      <c r="AK589" s="66" t="n">
        <f aca="false">IF(OR('Vstupní data'!T589&gt;0,'Vstupní data'!U589&gt;0),IF(AJ589="k",0.9*VLOOKUP(AI589,'ha-pocty-vyhl'!$A$5:$B$20,2,0),IF(AJ589="po",0.8*VLOOKUP(AI589,'ha-pocty-vyhl'!$A$5:$B$20,2,0),VLOOKUP(AI589,'ha-pocty-vyhl'!$A$5:$B$20,2,0))),0)</f>
        <v>0</v>
      </c>
      <c r="AL589" s="66" t="n">
        <f aca="false">IF(OR('Vstupní data'!T589&gt;0,'Vstupní data'!U589&gt;0),'Vstupní data'!K589*'Vstupní data'!M589/100,0)</f>
        <v>0</v>
      </c>
      <c r="AM589" s="66" t="n">
        <f aca="false">IF(OR('Vstupní data'!T589&gt;0,'Vstupní data'!U589&gt;0),IF('Vstupní data'!T589&gt;0,'Vstupní data'!T589,ROUND(10*'Vstupní data'!U589/AK589,0)),0)</f>
        <v>0</v>
      </c>
      <c r="AN589" s="69" t="n">
        <f aca="false">IF('Vstupní data'!T589&gt;0,   IF('Vstupní data'!T589&lt;=AL589,'Vstupní data'!T589,AL589),   IF(AM589&lt;AL589,AM589,AL589))</f>
        <v>0</v>
      </c>
      <c r="AO589" s="69" t="n">
        <f aca="false">'Vstupní data'!X589</f>
        <v>0</v>
      </c>
      <c r="AP589" s="66" t="n">
        <f aca="false">IF(OR('Vstupní data'!T589&gt;0,'Vstupní data'!U589&gt;0),IF(I589&lt;&gt;0,VLOOKUP(I589,'Pril3-drev'!$H$5:$I$83,2,0),0),0)</f>
        <v>0</v>
      </c>
      <c r="AQ589" s="66" t="n">
        <f aca="false">'Vstupní data'!Y589</f>
        <v>0</v>
      </c>
      <c r="AR589" s="66" t="str">
        <f aca="false">IF(AC589&gt;5,   IF('Vstupní data'!Y589&gt;0,   VLOOKUP(VLOOKUP(CONCATENATE(VLOOKUP(I589,'Pril3-drev'!$H$4:$L$83,5,0),AC589),'Pril3-drev'!$Q$4:$R$2803,2,0),'AVB-BS'!$C$5:$S$29 ,LOOKUP(AQ589,'AVB-BS'!$D$3:$S$3,'AVB-BS'!$D$1:$S$1) ,0 )   ,   IF('Vstupní data'!Z589&gt;0,'Vstupní data'!Z589,0)) , "")</f>
        <v/>
      </c>
      <c r="AS589" s="70" t="str">
        <f aca="false">IF(AC589&gt;5,VLOOKUP(CONCATENATE(AP589,AR589),'Pril1-THLPa'!$H$6:$N$96,4,0),"")</f>
        <v/>
      </c>
      <c r="AT589" s="70" t="str">
        <f aca="false">IF(AC589&gt;5,VLOOKUP(CONCATENATE(AP589,AR589),'Pril1-THLPa'!$H$6:$N$96,5,0),"")</f>
        <v/>
      </c>
      <c r="AU589" s="70" t="str">
        <f aca="false">IF(AC589&gt;5,VLOOKUP(CONCATENATE(AP589,AR589),'Pril1-THLPa'!$H$6:$N$96,6,0),"")</f>
        <v/>
      </c>
      <c r="AV589" s="70" t="str">
        <f aca="false">IF(AC589&gt;5,VLOOKUP(CONCATENATE(AP589,AR589),'Pril1-THLPa'!$H$6:$N$96,7,0),"")</f>
        <v/>
      </c>
      <c r="AW589" s="70" t="str">
        <f aca="false">IF(AC589&gt;5,VLOOKUP(CONCATENATE(AP589,AR589),'Pril1-THLPa'!$H$6:$O$96,8,0),"")</f>
        <v/>
      </c>
      <c r="AX589" s="66" t="n">
        <f aca="false">IF(AC589&gt;0,IF(AND(AC589&gt;0,AC589&lt;=5),VLOOKUP(AP589,'Pril1-THLPa'!$A$6:$F$18,LOOKUP(AC589,'Pril1-THLPa'!$B$5:$F$5,'Pril1-THLPa'!$B$4:$F$4),0),AS589+AT589*(AC589-5)+AU589*POWER(AC589-5,2)+AV589*POWER(AC589-5,3)+AW589*POWER(AC589-5,4)),0)</f>
        <v>0</v>
      </c>
      <c r="AY589" s="71"/>
      <c r="AZ589" s="66" t="n">
        <f aca="false">'Vstupní data'!AA589</f>
        <v>0</v>
      </c>
      <c r="BA589" s="66" t="n">
        <f aca="false">IF(OR('Vstupní data'!T589&gt;0,'Vstupní data'!U589&gt;0),IF(AC589&lt;&gt;"",AX589*AO589/10*(100+AZ589)/100,0),0)</f>
        <v>0</v>
      </c>
      <c r="BB589" s="67" t="n">
        <f aca="false">IF(AC589&lt;&gt;"",ROUND(BA589*AN589,0),0)</f>
        <v>0</v>
      </c>
      <c r="BC589" s="68" t="str">
        <f aca="false">IF(AE589&gt;0,BB589/AE589,"")</f>
        <v/>
      </c>
      <c r="BD589" s="66" t="n">
        <f aca="false">'Vstupní data'!AE589</f>
        <v>0</v>
      </c>
      <c r="BF589" s="66" t="n">
        <f aca="false">'Vstupní data'!AC589</f>
        <v>0</v>
      </c>
      <c r="BH589" s="66" t="n">
        <f aca="false">'Vstupní data'!AD589</f>
        <v>0</v>
      </c>
      <c r="BI589" s="66" t="n">
        <f aca="false">'Vstupní data'!AF589</f>
        <v>0</v>
      </c>
      <c r="BJ589" s="69" t="n">
        <f aca="false">'Vstupní data'!AG589</f>
        <v>0</v>
      </c>
      <c r="BK589" s="69" t="n">
        <f aca="false">IF(BF589&lt;&gt;0,VLOOKUP(I589,'Pril3-drev'!$H$5:$I$83,2,0),0)</f>
        <v>0</v>
      </c>
      <c r="BL589" s="69" t="n">
        <f aca="false">IF(BF589&lt;&gt;0,VLOOKUP(BK589,'Pril3-drev'!$A$5:$C$17,3,0),0)</f>
        <v>0</v>
      </c>
      <c r="BM589" s="69" t="n">
        <f aca="false">'Vstupní data'!AH589</f>
        <v>0</v>
      </c>
      <c r="BN589" s="69" t="n">
        <f aca="false">IF('Vstupní data'!AH589&gt;0,   VLOOKUP(VLOOKUP(CONCATENATE(VLOOKUP(I589,'Pril3-drev'!$H$4:$L$83,5,0),BD589),'Pril3-drev'!$Q$4:$R$2803,2,0),'AVB-BS'!$C$5:$S$29 ,LOOKUP(BM589,'AVB-BS'!$D$3:$S$3,'AVB-BS'!$D$1:$S$1) ,0 )   ,   IF('Vstupní data'!AI589&gt;0,'Vstupní data'!AI589,0))</f>
        <v>0</v>
      </c>
      <c r="BO589" s="69" t="str">
        <f aca="false">IF(BX589&gt;5,VLOOKUP(CONCATENATE(BK589,BN589),'Pril1-THLPa'!$H$6:$N$96,4,0),"")</f>
        <v/>
      </c>
      <c r="BP589" s="69" t="str">
        <f aca="false">IF(BX589&gt;5,VLOOKUP(CONCATENATE(BK589,BN589),'Pril1-THLPa'!$H$6:$N$96,5,0),"")</f>
        <v/>
      </c>
      <c r="BQ589" s="69" t="str">
        <f aca="false">IF(BX589&gt;5,VLOOKUP(CONCATENATE(BK589,BN589),'Pril1-THLPa'!$H$6:$N$96,6,0),"")</f>
        <v/>
      </c>
      <c r="BR589" s="69" t="str">
        <f aca="false">IF(BX589&gt;5,VLOOKUP(CONCATENATE(BK589,BN589),'Pril1-THLPa'!$H$6:$N$96,7,0),"")</f>
        <v/>
      </c>
      <c r="BS589" s="69" t="str">
        <f aca="false">IF(BX589&gt;5,VLOOKUP(CONCATENATE(BK589,BN589),'Pril1-THLPa'!$H$6:$O$96,8,0),"")</f>
        <v/>
      </c>
      <c r="BT589" s="69" t="str">
        <f aca="false">IF(BF589&gt;0, IF(BK589="smrk",  VLOOKUP(VLOOKUP(BD589,'Pril9-K3'!$L$8:$M$207,2,0),'Pril9-K3'!$A$8:$J$16,LOOKUP(BN589,'Pril9-K3'!$A$7:$J$7,'Pril9-K3'!$A$5:$J$5),0), IF(AND(BK589&lt;&gt;"smrk",'Vstupní data'!AK589&lt;&gt;""),'Vstupní data'!AK589,   VLOOKUP(VLOOKUP(BD589,'Pril9-K3'!$L$8:$M$207,2,0),'Pril9-K3'!$A$8:$J$16,LOOKUP(BN589,'Pril9-K3'!$A$7:$J$7,'Pril9-K3'!$A$5:$J$5),0)   )),   "")</f>
        <v/>
      </c>
      <c r="BV589" s="69" t="n">
        <f aca="false">'Vstupní data'!AJ589</f>
        <v>0</v>
      </c>
      <c r="BW589" s="69" t="n">
        <f aca="false">IF(BF589&gt;0,IF(J589&gt;0,J589,K589*H589/100),0)</f>
        <v>0</v>
      </c>
      <c r="BX589" s="69" t="n">
        <f aca="false">IF(BF589&gt;0,IF(BJ589&gt;BL589,BL589,BJ589),0)</f>
        <v>0</v>
      </c>
      <c r="BY589" s="69" t="n">
        <f aca="false">IF(BD589=0,0,IF(AND(BX589&gt;0,BX589&lt;=5),  IF(AND(BX589&gt;0,BX589&lt;=5),VLOOKUP(BK589,'Pril1-THLPa'!$A$6:$F$18,IF(AND(BX589&gt;0,BX589&lt;=5),LOOKUP(BX589,'Pril1-THLPa'!$B$5:$F$5,'Pril1-THLPa'!$B$4:$F$4),""),0),""),  IF(BX589&gt;5,BO589+BP589*(BX589-5)+BQ589*POWER(BX589-5,2)+BR589*POWER(BX589-5,3)+BS589*POWER(BX589-5,4),"")))</f>
        <v>0</v>
      </c>
      <c r="BZ589" s="69" t="n">
        <f aca="false">IF(BY589&gt;0,BY589*BI589/10*BW589*(100+BV589)/100,0)</f>
        <v>0</v>
      </c>
      <c r="CA589" s="69" t="n">
        <f aca="false">IF(BD589&gt;0,BX589-IF(BD589&gt;BX589,BX589,BD589),0)</f>
        <v>0</v>
      </c>
      <c r="CB589" s="69" t="n">
        <f aca="false">POWER(1.01,CA589)</f>
        <v>1</v>
      </c>
      <c r="CC589" s="69" t="n">
        <f aca="false">IF(BF589&gt;0,IF(BF589&gt;BH589,1,BF589/BH589),0)</f>
        <v>0</v>
      </c>
      <c r="CD589" s="72" t="n">
        <f aca="false">IF(BD589=0,0,IF(BF589&gt;0,ROUND(IF(CB589&lt;&gt;0,BZ589*BT589*1/CB589*CC589,0),0),0))</f>
        <v>0</v>
      </c>
      <c r="CE589" s="73" t="str">
        <f aca="false">IF(BF589&gt;0,IF(BF589&gt;BH589,CD589/BF589,CD589/BH589),"")</f>
        <v/>
      </c>
      <c r="CF589" s="69" t="n">
        <f aca="false">'Vstupní data'!AM589</f>
        <v>0</v>
      </c>
      <c r="CG589" s="69" t="n">
        <f aca="false">'Vstupní data'!AN589</f>
        <v>0</v>
      </c>
      <c r="CH589" s="69" t="n">
        <f aca="false">'Vstupní data'!AO589</f>
        <v>0</v>
      </c>
      <c r="CI589" s="69" t="n">
        <f aca="false">'Vstupní data'!AP589</f>
        <v>0</v>
      </c>
      <c r="CJ589" s="72" t="n">
        <f aca="false">ROUND(CH589*CI589,0)</f>
        <v>0</v>
      </c>
      <c r="CK589" s="74" t="str">
        <f aca="false">IF(OR(AA589&gt;0,BB589&gt;0,CD589&gt;0,CJ589&gt;0),AA589+BB589+CD589+CJ589,"")</f>
        <v/>
      </c>
    </row>
    <row r="590" customFormat="false" ht="12.8" hidden="false" customHeight="false" outlineLevel="0" collapsed="false">
      <c r="A590" s="66" t="n">
        <f aca="false">'Vstupní data'!A590</f>
        <v>0</v>
      </c>
      <c r="F590" s="66" t="str">
        <f aca="false">CONCATENATE('Vstupní data'!F590,'Vstupní data'!G590,'Vstupní data'!H590,'Vstupní data'!I590)</f>
        <v/>
      </c>
      <c r="G590" s="66"/>
      <c r="H590" s="66" t="n">
        <f aca="false">'Vstupní data'!K590</f>
        <v>0</v>
      </c>
      <c r="I590" s="66" t="n">
        <f aca="false">'Vstupní data'!L590</f>
        <v>0</v>
      </c>
      <c r="J590" s="66" t="n">
        <f aca="false">'Vstupní data'!K590*'Vstupní data'!M590/100</f>
        <v>0</v>
      </c>
      <c r="L590" s="66" t="n">
        <f aca="false">IF('Vstupní data'!N590="prostokořenný",0,IF('Vstupní data'!N590="krytokořenný","k",IF('Vstupní data'!N590="poloodrostky nebo odrostky, prostokořenné i krytokořenné","po",0)))</f>
        <v>0</v>
      </c>
      <c r="N590" s="66"/>
      <c r="O590" s="66" t="n">
        <f aca="false">'Vstupní data'!O590</f>
        <v>0</v>
      </c>
      <c r="P590" s="66" t="n">
        <f aca="false">IF(O590&gt;0,VLOOKUP(CONCATENATE(VLOOKUP(I590,'Pril3-drev'!$H$5:$K$83,4,0),"-",'Vstupní data'!R590),K2!$C$15:$D$23,2,0),0)</f>
        <v>0</v>
      </c>
      <c r="Q590" s="66" t="n">
        <f aca="false">IF(O590&gt;0,VLOOKUP(I590,'Pril3-drev'!$H$5:$I$83,2,0),0)</f>
        <v>0</v>
      </c>
      <c r="R590" s="66" t="n">
        <f aca="false">IF(Q590&gt;0,VLOOKUP(Q590,'Pril6-okus'!$A$5:$B$17,2,0),0)</f>
        <v>0</v>
      </c>
      <c r="S590" s="66" t="n">
        <f aca="false">IF(O590&gt;0,VLOOKUP(I590,'Pril3-drev'!$H$5:$J$83,3,0),0)</f>
        <v>0</v>
      </c>
      <c r="T590" s="66" t="str">
        <f aca="false">IF(O590&gt;0,IF(L590="k",0.9*VLOOKUP(S590,'ha-pocty-vyhl'!$A$5:$B$20,2,0),IF(L590="po",0.8*VLOOKUP(S590,'ha-pocty-vyhl'!$A$5:$B$20,2,0),VLOOKUP(S590,'ha-pocty-vyhl'!$A$5:$B$20,2,0))),"")</f>
        <v/>
      </c>
      <c r="U590" s="66" t="n">
        <f aca="false">'Vstupní data'!P590</f>
        <v>0</v>
      </c>
      <c r="V590" s="66" t="n">
        <f aca="false">IF(O590&gt;0,1.3*T590*1000*Z590/10000,0)</f>
        <v>0</v>
      </c>
      <c r="W590" s="66" t="n">
        <f aca="false">IF(O590&gt;0,1.3*T590*1000*Z590/10000,0)</f>
        <v>0</v>
      </c>
      <c r="X590" s="66" t="n">
        <f aca="false">IF(O590&gt;0,IF(O590&gt;V590,V590,O590),0)</f>
        <v>0</v>
      </c>
      <c r="Y590" s="66" t="n">
        <f aca="false">IF(O590&gt;0,IF(IF(U590&gt;W590,W590,U590)&lt;X590,W590,IF(U590&gt;W590,W590,U590)),0)</f>
        <v>0</v>
      </c>
      <c r="Z590" s="66" t="n">
        <f aca="false">IF(O590&gt;0,IF(J590&gt;0,J590,K590*H590/100),0)</f>
        <v>0</v>
      </c>
      <c r="AA590" s="67" t="n">
        <f aca="false">IF(O590&gt;0,CEILING(R590*P590*X590/Y590*Z590,1),0)</f>
        <v>0</v>
      </c>
      <c r="AB590" s="68" t="n">
        <f aca="false">IF(O590&gt;0,AA590/O590,0)</f>
        <v>0</v>
      </c>
      <c r="AC590" s="66" t="n">
        <f aca="false">'Vstupní data'!W590</f>
        <v>0</v>
      </c>
      <c r="AI590" s="66" t="str">
        <f aca="false">IF(OR('Vstupní data'!T590&gt;0,'Vstupní data'!U590&gt;0),VLOOKUP(I590,'Pril3-drev'!$H$5:$J$83,3,0),"")</f>
        <v/>
      </c>
      <c r="AJ590" s="66" t="n">
        <f aca="false">IF('Vstupní data'!V590="prostokořenný",0,IF('Vstupní data'!V590="krytokořenný","k",IF('Vstupní data'!V590="poloodrostky nebo odrostky, prostokořenné i krytokořenné","po",0)))</f>
        <v>0</v>
      </c>
      <c r="AK590" s="66" t="n">
        <f aca="false">IF(OR('Vstupní data'!T590&gt;0,'Vstupní data'!U590&gt;0),IF(AJ590="k",0.9*VLOOKUP(AI590,'ha-pocty-vyhl'!$A$5:$B$20,2,0),IF(AJ590="po",0.8*VLOOKUP(AI590,'ha-pocty-vyhl'!$A$5:$B$20,2,0),VLOOKUP(AI590,'ha-pocty-vyhl'!$A$5:$B$20,2,0))),0)</f>
        <v>0</v>
      </c>
      <c r="AL590" s="66" t="n">
        <f aca="false">IF(OR('Vstupní data'!T590&gt;0,'Vstupní data'!U590&gt;0),'Vstupní data'!K590*'Vstupní data'!M590/100,0)</f>
        <v>0</v>
      </c>
      <c r="AM590" s="66" t="n">
        <f aca="false">IF(OR('Vstupní data'!T590&gt;0,'Vstupní data'!U590&gt;0),IF('Vstupní data'!T590&gt;0,'Vstupní data'!T590,ROUND(10*'Vstupní data'!U590/AK590,0)),0)</f>
        <v>0</v>
      </c>
      <c r="AN590" s="69" t="n">
        <f aca="false">IF('Vstupní data'!T590&gt;0,   IF('Vstupní data'!T590&lt;=AL590,'Vstupní data'!T590,AL590),   IF(AM590&lt;AL590,AM590,AL590))</f>
        <v>0</v>
      </c>
      <c r="AO590" s="69" t="n">
        <f aca="false">'Vstupní data'!X590</f>
        <v>0</v>
      </c>
      <c r="AP590" s="66" t="n">
        <f aca="false">IF(OR('Vstupní data'!T590&gt;0,'Vstupní data'!U590&gt;0),IF(I590&lt;&gt;0,VLOOKUP(I590,'Pril3-drev'!$H$5:$I$83,2,0),0),0)</f>
        <v>0</v>
      </c>
      <c r="AQ590" s="66" t="n">
        <f aca="false">'Vstupní data'!Y590</f>
        <v>0</v>
      </c>
      <c r="AR590" s="66" t="str">
        <f aca="false">IF(AC590&gt;5,   IF('Vstupní data'!Y590&gt;0,   VLOOKUP(VLOOKUP(CONCATENATE(VLOOKUP(I590,'Pril3-drev'!$H$4:$L$83,5,0),AC590),'Pril3-drev'!$Q$4:$R$2803,2,0),'AVB-BS'!$C$5:$S$29 ,LOOKUP(AQ590,'AVB-BS'!$D$3:$S$3,'AVB-BS'!$D$1:$S$1) ,0 )   ,   IF('Vstupní data'!Z590&gt;0,'Vstupní data'!Z590,0)) , "")</f>
        <v/>
      </c>
      <c r="AS590" s="70" t="str">
        <f aca="false">IF(AC590&gt;5,VLOOKUP(CONCATENATE(AP590,AR590),'Pril1-THLPa'!$H$6:$N$96,4,0),"")</f>
        <v/>
      </c>
      <c r="AT590" s="70" t="str">
        <f aca="false">IF(AC590&gt;5,VLOOKUP(CONCATENATE(AP590,AR590),'Pril1-THLPa'!$H$6:$N$96,5,0),"")</f>
        <v/>
      </c>
      <c r="AU590" s="70" t="str">
        <f aca="false">IF(AC590&gt;5,VLOOKUP(CONCATENATE(AP590,AR590),'Pril1-THLPa'!$H$6:$N$96,6,0),"")</f>
        <v/>
      </c>
      <c r="AV590" s="70" t="str">
        <f aca="false">IF(AC590&gt;5,VLOOKUP(CONCATENATE(AP590,AR590),'Pril1-THLPa'!$H$6:$N$96,7,0),"")</f>
        <v/>
      </c>
      <c r="AW590" s="70" t="str">
        <f aca="false">IF(AC590&gt;5,VLOOKUP(CONCATENATE(AP590,AR590),'Pril1-THLPa'!$H$6:$O$96,8,0),"")</f>
        <v/>
      </c>
      <c r="AX590" s="66" t="n">
        <f aca="false">IF(AC590&gt;0,IF(AND(AC590&gt;0,AC590&lt;=5),VLOOKUP(AP590,'Pril1-THLPa'!$A$6:$F$18,LOOKUP(AC590,'Pril1-THLPa'!$B$5:$F$5,'Pril1-THLPa'!$B$4:$F$4),0),AS590+AT590*(AC590-5)+AU590*POWER(AC590-5,2)+AV590*POWER(AC590-5,3)+AW590*POWER(AC590-5,4)),0)</f>
        <v>0</v>
      </c>
      <c r="AY590" s="71"/>
      <c r="AZ590" s="66" t="n">
        <f aca="false">'Vstupní data'!AA590</f>
        <v>0</v>
      </c>
      <c r="BA590" s="66" t="n">
        <f aca="false">IF(OR('Vstupní data'!T590&gt;0,'Vstupní data'!U590&gt;0),IF(AC590&lt;&gt;"",AX590*AO590/10*(100+AZ590)/100,0),0)</f>
        <v>0</v>
      </c>
      <c r="BB590" s="67" t="n">
        <f aca="false">IF(AC590&lt;&gt;"",ROUND(BA590*AN590,0),0)</f>
        <v>0</v>
      </c>
      <c r="BC590" s="68" t="str">
        <f aca="false">IF(AE590&gt;0,BB590/AE590,"")</f>
        <v/>
      </c>
      <c r="BD590" s="66" t="n">
        <f aca="false">'Vstupní data'!AE590</f>
        <v>0</v>
      </c>
      <c r="BF590" s="66" t="n">
        <f aca="false">'Vstupní data'!AC590</f>
        <v>0</v>
      </c>
      <c r="BH590" s="66" t="n">
        <f aca="false">'Vstupní data'!AD590</f>
        <v>0</v>
      </c>
      <c r="BI590" s="66" t="n">
        <f aca="false">'Vstupní data'!AF590</f>
        <v>0</v>
      </c>
      <c r="BJ590" s="69" t="n">
        <f aca="false">'Vstupní data'!AG590</f>
        <v>0</v>
      </c>
      <c r="BK590" s="69" t="n">
        <f aca="false">IF(BF590&lt;&gt;0,VLOOKUP(I590,'Pril3-drev'!$H$5:$I$83,2,0),0)</f>
        <v>0</v>
      </c>
      <c r="BL590" s="69" t="n">
        <f aca="false">IF(BF590&lt;&gt;0,VLOOKUP(BK590,'Pril3-drev'!$A$5:$C$17,3,0),0)</f>
        <v>0</v>
      </c>
      <c r="BM590" s="69" t="n">
        <f aca="false">'Vstupní data'!AH590</f>
        <v>0</v>
      </c>
      <c r="BN590" s="69" t="n">
        <f aca="false">IF('Vstupní data'!AH590&gt;0,   VLOOKUP(VLOOKUP(CONCATENATE(VLOOKUP(I590,'Pril3-drev'!$H$4:$L$83,5,0),BD590),'Pril3-drev'!$Q$4:$R$2803,2,0),'AVB-BS'!$C$5:$S$29 ,LOOKUP(BM590,'AVB-BS'!$D$3:$S$3,'AVB-BS'!$D$1:$S$1) ,0 )   ,   IF('Vstupní data'!AI590&gt;0,'Vstupní data'!AI590,0))</f>
        <v>0</v>
      </c>
      <c r="BO590" s="69" t="str">
        <f aca="false">IF(BX590&gt;5,VLOOKUP(CONCATENATE(BK590,BN590),'Pril1-THLPa'!$H$6:$N$96,4,0),"")</f>
        <v/>
      </c>
      <c r="BP590" s="69" t="str">
        <f aca="false">IF(BX590&gt;5,VLOOKUP(CONCATENATE(BK590,BN590),'Pril1-THLPa'!$H$6:$N$96,5,0),"")</f>
        <v/>
      </c>
      <c r="BQ590" s="69" t="str">
        <f aca="false">IF(BX590&gt;5,VLOOKUP(CONCATENATE(BK590,BN590),'Pril1-THLPa'!$H$6:$N$96,6,0),"")</f>
        <v/>
      </c>
      <c r="BR590" s="69" t="str">
        <f aca="false">IF(BX590&gt;5,VLOOKUP(CONCATENATE(BK590,BN590),'Pril1-THLPa'!$H$6:$N$96,7,0),"")</f>
        <v/>
      </c>
      <c r="BS590" s="69" t="str">
        <f aca="false">IF(BX590&gt;5,VLOOKUP(CONCATENATE(BK590,BN590),'Pril1-THLPa'!$H$6:$O$96,8,0),"")</f>
        <v/>
      </c>
      <c r="BT590" s="69" t="str">
        <f aca="false">IF(BF590&gt;0, IF(BK590="smrk",  VLOOKUP(VLOOKUP(BD590,'Pril9-K3'!$L$8:$M$207,2,0),'Pril9-K3'!$A$8:$J$16,LOOKUP(BN590,'Pril9-K3'!$A$7:$J$7,'Pril9-K3'!$A$5:$J$5),0), IF(AND(BK590&lt;&gt;"smrk",'Vstupní data'!AK590&lt;&gt;""),'Vstupní data'!AK590,   VLOOKUP(VLOOKUP(BD590,'Pril9-K3'!$L$8:$M$207,2,0),'Pril9-K3'!$A$8:$J$16,LOOKUP(BN590,'Pril9-K3'!$A$7:$J$7,'Pril9-K3'!$A$5:$J$5),0)   )),   "")</f>
        <v/>
      </c>
      <c r="BV590" s="69" t="n">
        <f aca="false">'Vstupní data'!AJ590</f>
        <v>0</v>
      </c>
      <c r="BW590" s="69" t="n">
        <f aca="false">IF(BF590&gt;0,IF(J590&gt;0,J590,K590*H590/100),0)</f>
        <v>0</v>
      </c>
      <c r="BX590" s="69" t="n">
        <f aca="false">IF(BF590&gt;0,IF(BJ590&gt;BL590,BL590,BJ590),0)</f>
        <v>0</v>
      </c>
      <c r="BY590" s="69" t="n">
        <f aca="false">IF(BD590=0,0,IF(AND(BX590&gt;0,BX590&lt;=5),  IF(AND(BX590&gt;0,BX590&lt;=5),VLOOKUP(BK590,'Pril1-THLPa'!$A$6:$F$18,IF(AND(BX590&gt;0,BX590&lt;=5),LOOKUP(BX590,'Pril1-THLPa'!$B$5:$F$5,'Pril1-THLPa'!$B$4:$F$4),""),0),""),  IF(BX590&gt;5,BO590+BP590*(BX590-5)+BQ590*POWER(BX590-5,2)+BR590*POWER(BX590-5,3)+BS590*POWER(BX590-5,4),"")))</f>
        <v>0</v>
      </c>
      <c r="BZ590" s="69" t="n">
        <f aca="false">IF(BY590&gt;0,BY590*BI590/10*BW590*(100+BV590)/100,0)</f>
        <v>0</v>
      </c>
      <c r="CA590" s="69" t="n">
        <f aca="false">IF(BD590&gt;0,BX590-IF(BD590&gt;BX590,BX590,BD590),0)</f>
        <v>0</v>
      </c>
      <c r="CB590" s="69" t="n">
        <f aca="false">POWER(1.01,CA590)</f>
        <v>1</v>
      </c>
      <c r="CC590" s="69" t="n">
        <f aca="false">IF(BF590&gt;0,IF(BF590&gt;BH590,1,BF590/BH590),0)</f>
        <v>0</v>
      </c>
      <c r="CD590" s="72" t="n">
        <f aca="false">IF(BD590=0,0,IF(BF590&gt;0,ROUND(IF(CB590&lt;&gt;0,BZ590*BT590*1/CB590*CC590,0),0),0))</f>
        <v>0</v>
      </c>
      <c r="CE590" s="73" t="str">
        <f aca="false">IF(BF590&gt;0,IF(BF590&gt;BH590,CD590/BF590,CD590/BH590),"")</f>
        <v/>
      </c>
      <c r="CF590" s="69" t="n">
        <f aca="false">'Vstupní data'!AM590</f>
        <v>0</v>
      </c>
      <c r="CG590" s="69" t="n">
        <f aca="false">'Vstupní data'!AN590</f>
        <v>0</v>
      </c>
      <c r="CH590" s="69" t="n">
        <f aca="false">'Vstupní data'!AO590</f>
        <v>0</v>
      </c>
      <c r="CI590" s="69" t="n">
        <f aca="false">'Vstupní data'!AP590</f>
        <v>0</v>
      </c>
      <c r="CJ590" s="72" t="n">
        <f aca="false">ROUND(CH590*CI590,0)</f>
        <v>0</v>
      </c>
      <c r="CK590" s="74" t="str">
        <f aca="false">IF(OR(AA590&gt;0,BB590&gt;0,CD590&gt;0,CJ590&gt;0),AA590+BB590+CD590+CJ590,"")</f>
        <v/>
      </c>
    </row>
    <row r="591" customFormat="false" ht="12.8" hidden="false" customHeight="false" outlineLevel="0" collapsed="false">
      <c r="A591" s="66" t="n">
        <f aca="false">'Vstupní data'!A591</f>
        <v>0</v>
      </c>
      <c r="F591" s="66" t="str">
        <f aca="false">CONCATENATE('Vstupní data'!F591,'Vstupní data'!G591,'Vstupní data'!H591,'Vstupní data'!I591)</f>
        <v/>
      </c>
      <c r="G591" s="66"/>
      <c r="H591" s="66" t="n">
        <f aca="false">'Vstupní data'!K591</f>
        <v>0</v>
      </c>
      <c r="I591" s="66" t="n">
        <f aca="false">'Vstupní data'!L591</f>
        <v>0</v>
      </c>
      <c r="J591" s="66" t="n">
        <f aca="false">'Vstupní data'!K591*'Vstupní data'!M591/100</f>
        <v>0</v>
      </c>
      <c r="L591" s="66" t="n">
        <f aca="false">IF('Vstupní data'!N591="prostokořenný",0,IF('Vstupní data'!N591="krytokořenný","k",IF('Vstupní data'!N591="poloodrostky nebo odrostky, prostokořenné i krytokořenné","po",0)))</f>
        <v>0</v>
      </c>
      <c r="N591" s="66"/>
      <c r="O591" s="66" t="n">
        <f aca="false">'Vstupní data'!O591</f>
        <v>0</v>
      </c>
      <c r="P591" s="66" t="n">
        <f aca="false">IF(O591&gt;0,VLOOKUP(CONCATENATE(VLOOKUP(I591,'Pril3-drev'!$H$5:$K$83,4,0),"-",'Vstupní data'!R591),K2!$C$15:$D$23,2,0),0)</f>
        <v>0</v>
      </c>
      <c r="Q591" s="66" t="n">
        <f aca="false">IF(O591&gt;0,VLOOKUP(I591,'Pril3-drev'!$H$5:$I$83,2,0),0)</f>
        <v>0</v>
      </c>
      <c r="R591" s="66" t="n">
        <f aca="false">IF(Q591&gt;0,VLOOKUP(Q591,'Pril6-okus'!$A$5:$B$17,2,0),0)</f>
        <v>0</v>
      </c>
      <c r="S591" s="66" t="n">
        <f aca="false">IF(O591&gt;0,VLOOKUP(I591,'Pril3-drev'!$H$5:$J$83,3,0),0)</f>
        <v>0</v>
      </c>
      <c r="T591" s="66" t="str">
        <f aca="false">IF(O591&gt;0,IF(L591="k",0.9*VLOOKUP(S591,'ha-pocty-vyhl'!$A$5:$B$20,2,0),IF(L591="po",0.8*VLOOKUP(S591,'ha-pocty-vyhl'!$A$5:$B$20,2,0),VLOOKUP(S591,'ha-pocty-vyhl'!$A$5:$B$20,2,0))),"")</f>
        <v/>
      </c>
      <c r="U591" s="66" t="n">
        <f aca="false">'Vstupní data'!P591</f>
        <v>0</v>
      </c>
      <c r="V591" s="66" t="n">
        <f aca="false">IF(O591&gt;0,1.3*T591*1000*Z591/10000,0)</f>
        <v>0</v>
      </c>
      <c r="W591" s="66" t="n">
        <f aca="false">IF(O591&gt;0,1.3*T591*1000*Z591/10000,0)</f>
        <v>0</v>
      </c>
      <c r="X591" s="66" t="n">
        <f aca="false">IF(O591&gt;0,IF(O591&gt;V591,V591,O591),0)</f>
        <v>0</v>
      </c>
      <c r="Y591" s="66" t="n">
        <f aca="false">IF(O591&gt;0,IF(IF(U591&gt;W591,W591,U591)&lt;X591,W591,IF(U591&gt;W591,W591,U591)),0)</f>
        <v>0</v>
      </c>
      <c r="Z591" s="66" t="n">
        <f aca="false">IF(O591&gt;0,IF(J591&gt;0,J591,K591*H591/100),0)</f>
        <v>0</v>
      </c>
      <c r="AA591" s="67" t="n">
        <f aca="false">IF(O591&gt;0,CEILING(R591*P591*X591/Y591*Z591,1),0)</f>
        <v>0</v>
      </c>
      <c r="AB591" s="68" t="n">
        <f aca="false">IF(O591&gt;0,AA591/O591,0)</f>
        <v>0</v>
      </c>
      <c r="AC591" s="66" t="n">
        <f aca="false">'Vstupní data'!W591</f>
        <v>0</v>
      </c>
      <c r="AI591" s="66" t="str">
        <f aca="false">IF(OR('Vstupní data'!T591&gt;0,'Vstupní data'!U591&gt;0),VLOOKUP(I591,'Pril3-drev'!$H$5:$J$83,3,0),"")</f>
        <v/>
      </c>
      <c r="AJ591" s="66" t="n">
        <f aca="false">IF('Vstupní data'!V591="prostokořenný",0,IF('Vstupní data'!V591="krytokořenný","k",IF('Vstupní data'!V591="poloodrostky nebo odrostky, prostokořenné i krytokořenné","po",0)))</f>
        <v>0</v>
      </c>
      <c r="AK591" s="66" t="n">
        <f aca="false">IF(OR('Vstupní data'!T591&gt;0,'Vstupní data'!U591&gt;0),IF(AJ591="k",0.9*VLOOKUP(AI591,'ha-pocty-vyhl'!$A$5:$B$20,2,0),IF(AJ591="po",0.8*VLOOKUP(AI591,'ha-pocty-vyhl'!$A$5:$B$20,2,0),VLOOKUP(AI591,'ha-pocty-vyhl'!$A$5:$B$20,2,0))),0)</f>
        <v>0</v>
      </c>
      <c r="AL591" s="66" t="n">
        <f aca="false">IF(OR('Vstupní data'!T591&gt;0,'Vstupní data'!U591&gt;0),'Vstupní data'!K591*'Vstupní data'!M591/100,0)</f>
        <v>0</v>
      </c>
      <c r="AM591" s="66" t="n">
        <f aca="false">IF(OR('Vstupní data'!T591&gt;0,'Vstupní data'!U591&gt;0),IF('Vstupní data'!T591&gt;0,'Vstupní data'!T591,ROUND(10*'Vstupní data'!U591/AK591,0)),0)</f>
        <v>0</v>
      </c>
      <c r="AN591" s="69" t="n">
        <f aca="false">IF('Vstupní data'!T591&gt;0,   IF('Vstupní data'!T591&lt;=AL591,'Vstupní data'!T591,AL591),   IF(AM591&lt;AL591,AM591,AL591))</f>
        <v>0</v>
      </c>
      <c r="AO591" s="69" t="n">
        <f aca="false">'Vstupní data'!X591</f>
        <v>0</v>
      </c>
      <c r="AP591" s="66" t="n">
        <f aca="false">IF(OR('Vstupní data'!T591&gt;0,'Vstupní data'!U591&gt;0),IF(I591&lt;&gt;0,VLOOKUP(I591,'Pril3-drev'!$H$5:$I$83,2,0),0),0)</f>
        <v>0</v>
      </c>
      <c r="AQ591" s="66" t="n">
        <f aca="false">'Vstupní data'!Y591</f>
        <v>0</v>
      </c>
      <c r="AR591" s="66" t="str">
        <f aca="false">IF(AC591&gt;5,   IF('Vstupní data'!Y591&gt;0,   VLOOKUP(VLOOKUP(CONCATENATE(VLOOKUP(I591,'Pril3-drev'!$H$4:$L$83,5,0),AC591),'Pril3-drev'!$Q$4:$R$2803,2,0),'AVB-BS'!$C$5:$S$29 ,LOOKUP(AQ591,'AVB-BS'!$D$3:$S$3,'AVB-BS'!$D$1:$S$1) ,0 )   ,   IF('Vstupní data'!Z591&gt;0,'Vstupní data'!Z591,0)) , "")</f>
        <v/>
      </c>
      <c r="AS591" s="70" t="str">
        <f aca="false">IF(AC591&gt;5,VLOOKUP(CONCATENATE(AP591,AR591),'Pril1-THLPa'!$H$6:$N$96,4,0),"")</f>
        <v/>
      </c>
      <c r="AT591" s="70" t="str">
        <f aca="false">IF(AC591&gt;5,VLOOKUP(CONCATENATE(AP591,AR591),'Pril1-THLPa'!$H$6:$N$96,5,0),"")</f>
        <v/>
      </c>
      <c r="AU591" s="70" t="str">
        <f aca="false">IF(AC591&gt;5,VLOOKUP(CONCATENATE(AP591,AR591),'Pril1-THLPa'!$H$6:$N$96,6,0),"")</f>
        <v/>
      </c>
      <c r="AV591" s="70" t="str">
        <f aca="false">IF(AC591&gt;5,VLOOKUP(CONCATENATE(AP591,AR591),'Pril1-THLPa'!$H$6:$N$96,7,0),"")</f>
        <v/>
      </c>
      <c r="AW591" s="70" t="str">
        <f aca="false">IF(AC591&gt;5,VLOOKUP(CONCATENATE(AP591,AR591),'Pril1-THLPa'!$H$6:$O$96,8,0),"")</f>
        <v/>
      </c>
      <c r="AX591" s="66" t="n">
        <f aca="false">IF(AC591&gt;0,IF(AND(AC591&gt;0,AC591&lt;=5),VLOOKUP(AP591,'Pril1-THLPa'!$A$6:$F$18,LOOKUP(AC591,'Pril1-THLPa'!$B$5:$F$5,'Pril1-THLPa'!$B$4:$F$4),0),AS591+AT591*(AC591-5)+AU591*POWER(AC591-5,2)+AV591*POWER(AC591-5,3)+AW591*POWER(AC591-5,4)),0)</f>
        <v>0</v>
      </c>
      <c r="AY591" s="71"/>
      <c r="AZ591" s="66" t="n">
        <f aca="false">'Vstupní data'!AA591</f>
        <v>0</v>
      </c>
      <c r="BA591" s="66" t="n">
        <f aca="false">IF(OR('Vstupní data'!T591&gt;0,'Vstupní data'!U591&gt;0),IF(AC591&lt;&gt;"",AX591*AO591/10*(100+AZ591)/100,0),0)</f>
        <v>0</v>
      </c>
      <c r="BB591" s="67" t="n">
        <f aca="false">IF(AC591&lt;&gt;"",ROUND(BA591*AN591,0),0)</f>
        <v>0</v>
      </c>
      <c r="BC591" s="68" t="str">
        <f aca="false">IF(AE591&gt;0,BB591/AE591,"")</f>
        <v/>
      </c>
      <c r="BD591" s="66" t="n">
        <f aca="false">'Vstupní data'!AE591</f>
        <v>0</v>
      </c>
      <c r="BF591" s="66" t="n">
        <f aca="false">'Vstupní data'!AC591</f>
        <v>0</v>
      </c>
      <c r="BH591" s="66" t="n">
        <f aca="false">'Vstupní data'!AD591</f>
        <v>0</v>
      </c>
      <c r="BI591" s="66" t="n">
        <f aca="false">'Vstupní data'!AF591</f>
        <v>0</v>
      </c>
      <c r="BJ591" s="69" t="n">
        <f aca="false">'Vstupní data'!AG591</f>
        <v>0</v>
      </c>
      <c r="BK591" s="69" t="n">
        <f aca="false">IF(BF591&lt;&gt;0,VLOOKUP(I591,'Pril3-drev'!$H$5:$I$83,2,0),0)</f>
        <v>0</v>
      </c>
      <c r="BL591" s="69" t="n">
        <f aca="false">IF(BF591&lt;&gt;0,VLOOKUP(BK591,'Pril3-drev'!$A$5:$C$17,3,0),0)</f>
        <v>0</v>
      </c>
      <c r="BM591" s="69" t="n">
        <f aca="false">'Vstupní data'!AH591</f>
        <v>0</v>
      </c>
      <c r="BN591" s="69" t="n">
        <f aca="false">IF('Vstupní data'!AH591&gt;0,   VLOOKUP(VLOOKUP(CONCATENATE(VLOOKUP(I591,'Pril3-drev'!$H$4:$L$83,5,0),BD591),'Pril3-drev'!$Q$4:$R$2803,2,0),'AVB-BS'!$C$5:$S$29 ,LOOKUP(BM591,'AVB-BS'!$D$3:$S$3,'AVB-BS'!$D$1:$S$1) ,0 )   ,   IF('Vstupní data'!AI591&gt;0,'Vstupní data'!AI591,0))</f>
        <v>0</v>
      </c>
      <c r="BO591" s="69" t="str">
        <f aca="false">IF(BX591&gt;5,VLOOKUP(CONCATENATE(BK591,BN591),'Pril1-THLPa'!$H$6:$N$96,4,0),"")</f>
        <v/>
      </c>
      <c r="BP591" s="69" t="str">
        <f aca="false">IF(BX591&gt;5,VLOOKUP(CONCATENATE(BK591,BN591),'Pril1-THLPa'!$H$6:$N$96,5,0),"")</f>
        <v/>
      </c>
      <c r="BQ591" s="69" t="str">
        <f aca="false">IF(BX591&gt;5,VLOOKUP(CONCATENATE(BK591,BN591),'Pril1-THLPa'!$H$6:$N$96,6,0),"")</f>
        <v/>
      </c>
      <c r="BR591" s="69" t="str">
        <f aca="false">IF(BX591&gt;5,VLOOKUP(CONCATENATE(BK591,BN591),'Pril1-THLPa'!$H$6:$N$96,7,0),"")</f>
        <v/>
      </c>
      <c r="BS591" s="69" t="str">
        <f aca="false">IF(BX591&gt;5,VLOOKUP(CONCATENATE(BK591,BN591),'Pril1-THLPa'!$H$6:$O$96,8,0),"")</f>
        <v/>
      </c>
      <c r="BT591" s="69" t="str">
        <f aca="false">IF(BF591&gt;0, IF(BK591="smrk",  VLOOKUP(VLOOKUP(BD591,'Pril9-K3'!$L$8:$M$207,2,0),'Pril9-K3'!$A$8:$J$16,LOOKUP(BN591,'Pril9-K3'!$A$7:$J$7,'Pril9-K3'!$A$5:$J$5),0), IF(AND(BK591&lt;&gt;"smrk",'Vstupní data'!AK591&lt;&gt;""),'Vstupní data'!AK591,   VLOOKUP(VLOOKUP(BD591,'Pril9-K3'!$L$8:$M$207,2,0),'Pril9-K3'!$A$8:$J$16,LOOKUP(BN591,'Pril9-K3'!$A$7:$J$7,'Pril9-K3'!$A$5:$J$5),0)   )),   "")</f>
        <v/>
      </c>
      <c r="BV591" s="69" t="n">
        <f aca="false">'Vstupní data'!AJ591</f>
        <v>0</v>
      </c>
      <c r="BW591" s="69" t="n">
        <f aca="false">IF(BF591&gt;0,IF(J591&gt;0,J591,K591*H591/100),0)</f>
        <v>0</v>
      </c>
      <c r="BX591" s="69" t="n">
        <f aca="false">IF(BF591&gt;0,IF(BJ591&gt;BL591,BL591,BJ591),0)</f>
        <v>0</v>
      </c>
      <c r="BY591" s="69" t="n">
        <f aca="false">IF(BD591=0,0,IF(AND(BX591&gt;0,BX591&lt;=5),  IF(AND(BX591&gt;0,BX591&lt;=5),VLOOKUP(BK591,'Pril1-THLPa'!$A$6:$F$18,IF(AND(BX591&gt;0,BX591&lt;=5),LOOKUP(BX591,'Pril1-THLPa'!$B$5:$F$5,'Pril1-THLPa'!$B$4:$F$4),""),0),""),  IF(BX591&gt;5,BO591+BP591*(BX591-5)+BQ591*POWER(BX591-5,2)+BR591*POWER(BX591-5,3)+BS591*POWER(BX591-5,4),"")))</f>
        <v>0</v>
      </c>
      <c r="BZ591" s="69" t="n">
        <f aca="false">IF(BY591&gt;0,BY591*BI591/10*BW591*(100+BV591)/100,0)</f>
        <v>0</v>
      </c>
      <c r="CA591" s="69" t="n">
        <f aca="false">IF(BD591&gt;0,BX591-IF(BD591&gt;BX591,BX591,BD591),0)</f>
        <v>0</v>
      </c>
      <c r="CB591" s="69" t="n">
        <f aca="false">POWER(1.01,CA591)</f>
        <v>1</v>
      </c>
      <c r="CC591" s="69" t="n">
        <f aca="false">IF(BF591&gt;0,IF(BF591&gt;BH591,1,BF591/BH591),0)</f>
        <v>0</v>
      </c>
      <c r="CD591" s="72" t="n">
        <f aca="false">IF(BD591=0,0,IF(BF591&gt;0,ROUND(IF(CB591&lt;&gt;0,BZ591*BT591*1/CB591*CC591,0),0),0))</f>
        <v>0</v>
      </c>
      <c r="CE591" s="73" t="str">
        <f aca="false">IF(BF591&gt;0,IF(BF591&gt;BH591,CD591/BF591,CD591/BH591),"")</f>
        <v/>
      </c>
      <c r="CF591" s="69" t="n">
        <f aca="false">'Vstupní data'!AM591</f>
        <v>0</v>
      </c>
      <c r="CG591" s="69" t="n">
        <f aca="false">'Vstupní data'!AN591</f>
        <v>0</v>
      </c>
      <c r="CH591" s="69" t="n">
        <f aca="false">'Vstupní data'!AO591</f>
        <v>0</v>
      </c>
      <c r="CI591" s="69" t="n">
        <f aca="false">'Vstupní data'!AP591</f>
        <v>0</v>
      </c>
      <c r="CJ591" s="72" t="n">
        <f aca="false">ROUND(CH591*CI591,0)</f>
        <v>0</v>
      </c>
      <c r="CK591" s="74" t="str">
        <f aca="false">IF(OR(AA591&gt;0,BB591&gt;0,CD591&gt;0,CJ591&gt;0),AA591+BB591+CD591+CJ591,"")</f>
        <v/>
      </c>
    </row>
    <row r="592" customFormat="false" ht="12.8" hidden="false" customHeight="false" outlineLevel="0" collapsed="false">
      <c r="A592" s="66" t="n">
        <f aca="false">'Vstupní data'!A592</f>
        <v>0</v>
      </c>
      <c r="F592" s="66" t="str">
        <f aca="false">CONCATENATE('Vstupní data'!F592,'Vstupní data'!G592,'Vstupní data'!H592,'Vstupní data'!I592)</f>
        <v/>
      </c>
      <c r="G592" s="66"/>
      <c r="H592" s="66" t="n">
        <f aca="false">'Vstupní data'!K592</f>
        <v>0</v>
      </c>
      <c r="I592" s="66" t="n">
        <f aca="false">'Vstupní data'!L592</f>
        <v>0</v>
      </c>
      <c r="J592" s="66" t="n">
        <f aca="false">'Vstupní data'!K592*'Vstupní data'!M592/100</f>
        <v>0</v>
      </c>
      <c r="L592" s="66" t="n">
        <f aca="false">IF('Vstupní data'!N592="prostokořenný",0,IF('Vstupní data'!N592="krytokořenný","k",IF('Vstupní data'!N592="poloodrostky nebo odrostky, prostokořenné i krytokořenné","po",0)))</f>
        <v>0</v>
      </c>
      <c r="N592" s="66"/>
      <c r="O592" s="66" t="n">
        <f aca="false">'Vstupní data'!O592</f>
        <v>0</v>
      </c>
      <c r="P592" s="66" t="n">
        <f aca="false">IF(O592&gt;0,VLOOKUP(CONCATENATE(VLOOKUP(I592,'Pril3-drev'!$H$5:$K$83,4,0),"-",'Vstupní data'!R592),K2!$C$15:$D$23,2,0),0)</f>
        <v>0</v>
      </c>
      <c r="Q592" s="66" t="n">
        <f aca="false">IF(O592&gt;0,VLOOKUP(I592,'Pril3-drev'!$H$5:$I$83,2,0),0)</f>
        <v>0</v>
      </c>
      <c r="R592" s="66" t="n">
        <f aca="false">IF(Q592&gt;0,VLOOKUP(Q592,'Pril6-okus'!$A$5:$B$17,2,0),0)</f>
        <v>0</v>
      </c>
      <c r="S592" s="66" t="n">
        <f aca="false">IF(O592&gt;0,VLOOKUP(I592,'Pril3-drev'!$H$5:$J$83,3,0),0)</f>
        <v>0</v>
      </c>
      <c r="T592" s="66" t="str">
        <f aca="false">IF(O592&gt;0,IF(L592="k",0.9*VLOOKUP(S592,'ha-pocty-vyhl'!$A$5:$B$20,2,0),IF(L592="po",0.8*VLOOKUP(S592,'ha-pocty-vyhl'!$A$5:$B$20,2,0),VLOOKUP(S592,'ha-pocty-vyhl'!$A$5:$B$20,2,0))),"")</f>
        <v/>
      </c>
      <c r="U592" s="66" t="n">
        <f aca="false">'Vstupní data'!P592</f>
        <v>0</v>
      </c>
      <c r="V592" s="66" t="n">
        <f aca="false">IF(O592&gt;0,1.3*T592*1000*Z592/10000,0)</f>
        <v>0</v>
      </c>
      <c r="W592" s="66" t="n">
        <f aca="false">IF(O592&gt;0,1.3*T592*1000*Z592/10000,0)</f>
        <v>0</v>
      </c>
      <c r="X592" s="66" t="n">
        <f aca="false">IF(O592&gt;0,IF(O592&gt;V592,V592,O592),0)</f>
        <v>0</v>
      </c>
      <c r="Y592" s="66" t="n">
        <f aca="false">IF(O592&gt;0,IF(IF(U592&gt;W592,W592,U592)&lt;X592,W592,IF(U592&gt;W592,W592,U592)),0)</f>
        <v>0</v>
      </c>
      <c r="Z592" s="66" t="n">
        <f aca="false">IF(O592&gt;0,IF(J592&gt;0,J592,K592*H592/100),0)</f>
        <v>0</v>
      </c>
      <c r="AA592" s="67" t="n">
        <f aca="false">IF(O592&gt;0,CEILING(R592*P592*X592/Y592*Z592,1),0)</f>
        <v>0</v>
      </c>
      <c r="AB592" s="68" t="n">
        <f aca="false">IF(O592&gt;0,AA592/O592,0)</f>
        <v>0</v>
      </c>
      <c r="AC592" s="66" t="n">
        <f aca="false">'Vstupní data'!W592</f>
        <v>0</v>
      </c>
      <c r="AI592" s="66" t="str">
        <f aca="false">IF(OR('Vstupní data'!T592&gt;0,'Vstupní data'!U592&gt;0),VLOOKUP(I592,'Pril3-drev'!$H$5:$J$83,3,0),"")</f>
        <v/>
      </c>
      <c r="AJ592" s="66" t="n">
        <f aca="false">IF('Vstupní data'!V592="prostokořenný",0,IF('Vstupní data'!V592="krytokořenný","k",IF('Vstupní data'!V592="poloodrostky nebo odrostky, prostokořenné i krytokořenné","po",0)))</f>
        <v>0</v>
      </c>
      <c r="AK592" s="66" t="n">
        <f aca="false">IF(OR('Vstupní data'!T592&gt;0,'Vstupní data'!U592&gt;0),IF(AJ592="k",0.9*VLOOKUP(AI592,'ha-pocty-vyhl'!$A$5:$B$20,2,0),IF(AJ592="po",0.8*VLOOKUP(AI592,'ha-pocty-vyhl'!$A$5:$B$20,2,0),VLOOKUP(AI592,'ha-pocty-vyhl'!$A$5:$B$20,2,0))),0)</f>
        <v>0</v>
      </c>
      <c r="AL592" s="66" t="n">
        <f aca="false">IF(OR('Vstupní data'!T592&gt;0,'Vstupní data'!U592&gt;0),'Vstupní data'!K592*'Vstupní data'!M592/100,0)</f>
        <v>0</v>
      </c>
      <c r="AM592" s="66" t="n">
        <f aca="false">IF(OR('Vstupní data'!T592&gt;0,'Vstupní data'!U592&gt;0),IF('Vstupní data'!T592&gt;0,'Vstupní data'!T592,ROUND(10*'Vstupní data'!U592/AK592,0)),0)</f>
        <v>0</v>
      </c>
      <c r="AN592" s="69" t="n">
        <f aca="false">IF('Vstupní data'!T592&gt;0,   IF('Vstupní data'!T592&lt;=AL592,'Vstupní data'!T592,AL592),   IF(AM592&lt;AL592,AM592,AL592))</f>
        <v>0</v>
      </c>
      <c r="AO592" s="69" t="n">
        <f aca="false">'Vstupní data'!X592</f>
        <v>0</v>
      </c>
      <c r="AP592" s="66" t="n">
        <f aca="false">IF(OR('Vstupní data'!T592&gt;0,'Vstupní data'!U592&gt;0),IF(I592&lt;&gt;0,VLOOKUP(I592,'Pril3-drev'!$H$5:$I$83,2,0),0),0)</f>
        <v>0</v>
      </c>
      <c r="AQ592" s="66" t="n">
        <f aca="false">'Vstupní data'!Y592</f>
        <v>0</v>
      </c>
      <c r="AR592" s="66" t="str">
        <f aca="false">IF(AC592&gt;5,   IF('Vstupní data'!Y592&gt;0,   VLOOKUP(VLOOKUP(CONCATENATE(VLOOKUP(I592,'Pril3-drev'!$H$4:$L$83,5,0),AC592),'Pril3-drev'!$Q$4:$R$2803,2,0),'AVB-BS'!$C$5:$S$29 ,LOOKUP(AQ592,'AVB-BS'!$D$3:$S$3,'AVB-BS'!$D$1:$S$1) ,0 )   ,   IF('Vstupní data'!Z592&gt;0,'Vstupní data'!Z592,0)) , "")</f>
        <v/>
      </c>
      <c r="AS592" s="70" t="str">
        <f aca="false">IF(AC592&gt;5,VLOOKUP(CONCATENATE(AP592,AR592),'Pril1-THLPa'!$H$6:$N$96,4,0),"")</f>
        <v/>
      </c>
      <c r="AT592" s="70" t="str">
        <f aca="false">IF(AC592&gt;5,VLOOKUP(CONCATENATE(AP592,AR592),'Pril1-THLPa'!$H$6:$N$96,5,0),"")</f>
        <v/>
      </c>
      <c r="AU592" s="70" t="str">
        <f aca="false">IF(AC592&gt;5,VLOOKUP(CONCATENATE(AP592,AR592),'Pril1-THLPa'!$H$6:$N$96,6,0),"")</f>
        <v/>
      </c>
      <c r="AV592" s="70" t="str">
        <f aca="false">IF(AC592&gt;5,VLOOKUP(CONCATENATE(AP592,AR592),'Pril1-THLPa'!$H$6:$N$96,7,0),"")</f>
        <v/>
      </c>
      <c r="AW592" s="70" t="str">
        <f aca="false">IF(AC592&gt;5,VLOOKUP(CONCATENATE(AP592,AR592),'Pril1-THLPa'!$H$6:$O$96,8,0),"")</f>
        <v/>
      </c>
      <c r="AX592" s="66" t="n">
        <f aca="false">IF(AC592&gt;0,IF(AND(AC592&gt;0,AC592&lt;=5),VLOOKUP(AP592,'Pril1-THLPa'!$A$6:$F$18,LOOKUP(AC592,'Pril1-THLPa'!$B$5:$F$5,'Pril1-THLPa'!$B$4:$F$4),0),AS592+AT592*(AC592-5)+AU592*POWER(AC592-5,2)+AV592*POWER(AC592-5,3)+AW592*POWER(AC592-5,4)),0)</f>
        <v>0</v>
      </c>
      <c r="AY592" s="71"/>
      <c r="AZ592" s="66" t="n">
        <f aca="false">'Vstupní data'!AA592</f>
        <v>0</v>
      </c>
      <c r="BA592" s="66" t="n">
        <f aca="false">IF(OR('Vstupní data'!T592&gt;0,'Vstupní data'!U592&gt;0),IF(AC592&lt;&gt;"",AX592*AO592/10*(100+AZ592)/100,0),0)</f>
        <v>0</v>
      </c>
      <c r="BB592" s="67" t="n">
        <f aca="false">IF(AC592&lt;&gt;"",ROUND(BA592*AN592,0),0)</f>
        <v>0</v>
      </c>
      <c r="BC592" s="68" t="str">
        <f aca="false">IF(AE592&gt;0,BB592/AE592,"")</f>
        <v/>
      </c>
      <c r="BD592" s="66" t="n">
        <f aca="false">'Vstupní data'!AE592</f>
        <v>0</v>
      </c>
      <c r="BF592" s="66" t="n">
        <f aca="false">'Vstupní data'!AC592</f>
        <v>0</v>
      </c>
      <c r="BH592" s="66" t="n">
        <f aca="false">'Vstupní data'!AD592</f>
        <v>0</v>
      </c>
      <c r="BI592" s="66" t="n">
        <f aca="false">'Vstupní data'!AF592</f>
        <v>0</v>
      </c>
      <c r="BJ592" s="69" t="n">
        <f aca="false">'Vstupní data'!AG592</f>
        <v>0</v>
      </c>
      <c r="BK592" s="69" t="n">
        <f aca="false">IF(BF592&lt;&gt;0,VLOOKUP(I592,'Pril3-drev'!$H$5:$I$83,2,0),0)</f>
        <v>0</v>
      </c>
      <c r="BL592" s="69" t="n">
        <f aca="false">IF(BF592&lt;&gt;0,VLOOKUP(BK592,'Pril3-drev'!$A$5:$C$17,3,0),0)</f>
        <v>0</v>
      </c>
      <c r="BM592" s="69" t="n">
        <f aca="false">'Vstupní data'!AH592</f>
        <v>0</v>
      </c>
      <c r="BN592" s="69" t="n">
        <f aca="false">IF('Vstupní data'!AH592&gt;0,   VLOOKUP(VLOOKUP(CONCATENATE(VLOOKUP(I592,'Pril3-drev'!$H$4:$L$83,5,0),BD592),'Pril3-drev'!$Q$4:$R$2803,2,0),'AVB-BS'!$C$5:$S$29 ,LOOKUP(BM592,'AVB-BS'!$D$3:$S$3,'AVB-BS'!$D$1:$S$1) ,0 )   ,   IF('Vstupní data'!AI592&gt;0,'Vstupní data'!AI592,0))</f>
        <v>0</v>
      </c>
      <c r="BO592" s="69" t="str">
        <f aca="false">IF(BX592&gt;5,VLOOKUP(CONCATENATE(BK592,BN592),'Pril1-THLPa'!$H$6:$N$96,4,0),"")</f>
        <v/>
      </c>
      <c r="BP592" s="69" t="str">
        <f aca="false">IF(BX592&gt;5,VLOOKUP(CONCATENATE(BK592,BN592),'Pril1-THLPa'!$H$6:$N$96,5,0),"")</f>
        <v/>
      </c>
      <c r="BQ592" s="69" t="str">
        <f aca="false">IF(BX592&gt;5,VLOOKUP(CONCATENATE(BK592,BN592),'Pril1-THLPa'!$H$6:$N$96,6,0),"")</f>
        <v/>
      </c>
      <c r="BR592" s="69" t="str">
        <f aca="false">IF(BX592&gt;5,VLOOKUP(CONCATENATE(BK592,BN592),'Pril1-THLPa'!$H$6:$N$96,7,0),"")</f>
        <v/>
      </c>
      <c r="BS592" s="69" t="str">
        <f aca="false">IF(BX592&gt;5,VLOOKUP(CONCATENATE(BK592,BN592),'Pril1-THLPa'!$H$6:$O$96,8,0),"")</f>
        <v/>
      </c>
      <c r="BT592" s="69" t="str">
        <f aca="false">IF(BF592&gt;0, IF(BK592="smrk",  VLOOKUP(VLOOKUP(BD592,'Pril9-K3'!$L$8:$M$207,2,0),'Pril9-K3'!$A$8:$J$16,LOOKUP(BN592,'Pril9-K3'!$A$7:$J$7,'Pril9-K3'!$A$5:$J$5),0), IF(AND(BK592&lt;&gt;"smrk",'Vstupní data'!AK592&lt;&gt;""),'Vstupní data'!AK592,   VLOOKUP(VLOOKUP(BD592,'Pril9-K3'!$L$8:$M$207,2,0),'Pril9-K3'!$A$8:$J$16,LOOKUP(BN592,'Pril9-K3'!$A$7:$J$7,'Pril9-K3'!$A$5:$J$5),0)   )),   "")</f>
        <v/>
      </c>
      <c r="BV592" s="69" t="n">
        <f aca="false">'Vstupní data'!AJ592</f>
        <v>0</v>
      </c>
      <c r="BW592" s="69" t="n">
        <f aca="false">IF(BF592&gt;0,IF(J592&gt;0,J592,K592*H592/100),0)</f>
        <v>0</v>
      </c>
      <c r="BX592" s="69" t="n">
        <f aca="false">IF(BF592&gt;0,IF(BJ592&gt;BL592,BL592,BJ592),0)</f>
        <v>0</v>
      </c>
      <c r="BY592" s="69" t="n">
        <f aca="false">IF(BD592=0,0,IF(AND(BX592&gt;0,BX592&lt;=5),  IF(AND(BX592&gt;0,BX592&lt;=5),VLOOKUP(BK592,'Pril1-THLPa'!$A$6:$F$18,IF(AND(BX592&gt;0,BX592&lt;=5),LOOKUP(BX592,'Pril1-THLPa'!$B$5:$F$5,'Pril1-THLPa'!$B$4:$F$4),""),0),""),  IF(BX592&gt;5,BO592+BP592*(BX592-5)+BQ592*POWER(BX592-5,2)+BR592*POWER(BX592-5,3)+BS592*POWER(BX592-5,4),"")))</f>
        <v>0</v>
      </c>
      <c r="BZ592" s="69" t="n">
        <f aca="false">IF(BY592&gt;0,BY592*BI592/10*BW592*(100+BV592)/100,0)</f>
        <v>0</v>
      </c>
      <c r="CA592" s="69" t="n">
        <f aca="false">IF(BD592&gt;0,BX592-IF(BD592&gt;BX592,BX592,BD592),0)</f>
        <v>0</v>
      </c>
      <c r="CB592" s="69" t="n">
        <f aca="false">POWER(1.01,CA592)</f>
        <v>1</v>
      </c>
      <c r="CC592" s="69" t="n">
        <f aca="false">IF(BF592&gt;0,IF(BF592&gt;BH592,1,BF592/BH592),0)</f>
        <v>0</v>
      </c>
      <c r="CD592" s="72" t="n">
        <f aca="false">IF(BD592=0,0,IF(BF592&gt;0,ROUND(IF(CB592&lt;&gt;0,BZ592*BT592*1/CB592*CC592,0),0),0))</f>
        <v>0</v>
      </c>
      <c r="CE592" s="73" t="str">
        <f aca="false">IF(BF592&gt;0,IF(BF592&gt;BH592,CD592/BF592,CD592/BH592),"")</f>
        <v/>
      </c>
      <c r="CF592" s="69" t="n">
        <f aca="false">'Vstupní data'!AM592</f>
        <v>0</v>
      </c>
      <c r="CG592" s="69" t="n">
        <f aca="false">'Vstupní data'!AN592</f>
        <v>0</v>
      </c>
      <c r="CH592" s="69" t="n">
        <f aca="false">'Vstupní data'!AO592</f>
        <v>0</v>
      </c>
      <c r="CI592" s="69" t="n">
        <f aca="false">'Vstupní data'!AP592</f>
        <v>0</v>
      </c>
      <c r="CJ592" s="72" t="n">
        <f aca="false">ROUND(CH592*CI592,0)</f>
        <v>0</v>
      </c>
      <c r="CK592" s="74" t="str">
        <f aca="false">IF(OR(AA592&gt;0,BB592&gt;0,CD592&gt;0,CJ592&gt;0),AA592+BB592+CD592+CJ592,"")</f>
        <v/>
      </c>
    </row>
    <row r="593" customFormat="false" ht="12.8" hidden="false" customHeight="false" outlineLevel="0" collapsed="false">
      <c r="A593" s="66" t="n">
        <f aca="false">'Vstupní data'!A593</f>
        <v>0</v>
      </c>
      <c r="F593" s="66" t="str">
        <f aca="false">CONCATENATE('Vstupní data'!F593,'Vstupní data'!G593,'Vstupní data'!H593,'Vstupní data'!I593)</f>
        <v/>
      </c>
      <c r="G593" s="66"/>
      <c r="H593" s="66" t="n">
        <f aca="false">'Vstupní data'!K593</f>
        <v>0</v>
      </c>
      <c r="I593" s="66" t="n">
        <f aca="false">'Vstupní data'!L593</f>
        <v>0</v>
      </c>
      <c r="J593" s="66" t="n">
        <f aca="false">'Vstupní data'!K593*'Vstupní data'!M593/100</f>
        <v>0</v>
      </c>
      <c r="L593" s="66" t="n">
        <f aca="false">IF('Vstupní data'!N593="prostokořenný",0,IF('Vstupní data'!N593="krytokořenný","k",IF('Vstupní data'!N593="poloodrostky nebo odrostky, prostokořenné i krytokořenné","po",0)))</f>
        <v>0</v>
      </c>
      <c r="N593" s="66"/>
      <c r="O593" s="66" t="n">
        <f aca="false">'Vstupní data'!O593</f>
        <v>0</v>
      </c>
      <c r="P593" s="66" t="n">
        <f aca="false">IF(O593&gt;0,VLOOKUP(CONCATENATE(VLOOKUP(I593,'Pril3-drev'!$H$5:$K$83,4,0),"-",'Vstupní data'!R593),K2!$C$15:$D$23,2,0),0)</f>
        <v>0</v>
      </c>
      <c r="Q593" s="66" t="n">
        <f aca="false">IF(O593&gt;0,VLOOKUP(I593,'Pril3-drev'!$H$5:$I$83,2,0),0)</f>
        <v>0</v>
      </c>
      <c r="R593" s="66" t="n">
        <f aca="false">IF(Q593&gt;0,VLOOKUP(Q593,'Pril6-okus'!$A$5:$B$17,2,0),0)</f>
        <v>0</v>
      </c>
      <c r="S593" s="66" t="n">
        <f aca="false">IF(O593&gt;0,VLOOKUP(I593,'Pril3-drev'!$H$5:$J$83,3,0),0)</f>
        <v>0</v>
      </c>
      <c r="T593" s="66" t="str">
        <f aca="false">IF(O593&gt;0,IF(L593="k",0.9*VLOOKUP(S593,'ha-pocty-vyhl'!$A$5:$B$20,2,0),IF(L593="po",0.8*VLOOKUP(S593,'ha-pocty-vyhl'!$A$5:$B$20,2,0),VLOOKUP(S593,'ha-pocty-vyhl'!$A$5:$B$20,2,0))),"")</f>
        <v/>
      </c>
      <c r="U593" s="66" t="n">
        <f aca="false">'Vstupní data'!P593</f>
        <v>0</v>
      </c>
      <c r="V593" s="66" t="n">
        <f aca="false">IF(O593&gt;0,1.3*T593*1000*Z593/10000,0)</f>
        <v>0</v>
      </c>
      <c r="W593" s="66" t="n">
        <f aca="false">IF(O593&gt;0,1.3*T593*1000*Z593/10000,0)</f>
        <v>0</v>
      </c>
      <c r="X593" s="66" t="n">
        <f aca="false">IF(O593&gt;0,IF(O593&gt;V593,V593,O593),0)</f>
        <v>0</v>
      </c>
      <c r="Y593" s="66" t="n">
        <f aca="false">IF(O593&gt;0,IF(IF(U593&gt;W593,W593,U593)&lt;X593,W593,IF(U593&gt;W593,W593,U593)),0)</f>
        <v>0</v>
      </c>
      <c r="Z593" s="66" t="n">
        <f aca="false">IF(O593&gt;0,IF(J593&gt;0,J593,K593*H593/100),0)</f>
        <v>0</v>
      </c>
      <c r="AA593" s="67" t="n">
        <f aca="false">IF(O593&gt;0,CEILING(R593*P593*X593/Y593*Z593,1),0)</f>
        <v>0</v>
      </c>
      <c r="AB593" s="68" t="n">
        <f aca="false">IF(O593&gt;0,AA593/O593,0)</f>
        <v>0</v>
      </c>
      <c r="AC593" s="66" t="n">
        <f aca="false">'Vstupní data'!W593</f>
        <v>0</v>
      </c>
      <c r="AI593" s="66" t="str">
        <f aca="false">IF(OR('Vstupní data'!T593&gt;0,'Vstupní data'!U593&gt;0),VLOOKUP(I593,'Pril3-drev'!$H$5:$J$83,3,0),"")</f>
        <v/>
      </c>
      <c r="AJ593" s="66" t="n">
        <f aca="false">IF('Vstupní data'!V593="prostokořenný",0,IF('Vstupní data'!V593="krytokořenný","k",IF('Vstupní data'!V593="poloodrostky nebo odrostky, prostokořenné i krytokořenné","po",0)))</f>
        <v>0</v>
      </c>
      <c r="AK593" s="66" t="n">
        <f aca="false">IF(OR('Vstupní data'!T593&gt;0,'Vstupní data'!U593&gt;0),IF(AJ593="k",0.9*VLOOKUP(AI593,'ha-pocty-vyhl'!$A$5:$B$20,2,0),IF(AJ593="po",0.8*VLOOKUP(AI593,'ha-pocty-vyhl'!$A$5:$B$20,2,0),VLOOKUP(AI593,'ha-pocty-vyhl'!$A$5:$B$20,2,0))),0)</f>
        <v>0</v>
      </c>
      <c r="AL593" s="66" t="n">
        <f aca="false">IF(OR('Vstupní data'!T593&gt;0,'Vstupní data'!U593&gt;0),'Vstupní data'!K593*'Vstupní data'!M593/100,0)</f>
        <v>0</v>
      </c>
      <c r="AM593" s="66" t="n">
        <f aca="false">IF(OR('Vstupní data'!T593&gt;0,'Vstupní data'!U593&gt;0),IF('Vstupní data'!T593&gt;0,'Vstupní data'!T593,ROUND(10*'Vstupní data'!U593/AK593,0)),0)</f>
        <v>0</v>
      </c>
      <c r="AN593" s="69" t="n">
        <f aca="false">IF('Vstupní data'!T593&gt;0,   IF('Vstupní data'!T593&lt;=AL593,'Vstupní data'!T593,AL593),   IF(AM593&lt;AL593,AM593,AL593))</f>
        <v>0</v>
      </c>
      <c r="AO593" s="69" t="n">
        <f aca="false">'Vstupní data'!X593</f>
        <v>0</v>
      </c>
      <c r="AP593" s="66" t="n">
        <f aca="false">IF(OR('Vstupní data'!T593&gt;0,'Vstupní data'!U593&gt;0),IF(I593&lt;&gt;0,VLOOKUP(I593,'Pril3-drev'!$H$5:$I$83,2,0),0),0)</f>
        <v>0</v>
      </c>
      <c r="AQ593" s="66" t="n">
        <f aca="false">'Vstupní data'!Y593</f>
        <v>0</v>
      </c>
      <c r="AR593" s="66" t="str">
        <f aca="false">IF(AC593&gt;5,   IF('Vstupní data'!Y593&gt;0,   VLOOKUP(VLOOKUP(CONCATENATE(VLOOKUP(I593,'Pril3-drev'!$H$4:$L$83,5,0),AC593),'Pril3-drev'!$Q$4:$R$2803,2,0),'AVB-BS'!$C$5:$S$29 ,LOOKUP(AQ593,'AVB-BS'!$D$3:$S$3,'AVB-BS'!$D$1:$S$1) ,0 )   ,   IF('Vstupní data'!Z593&gt;0,'Vstupní data'!Z593,0)) , "")</f>
        <v/>
      </c>
      <c r="AS593" s="70" t="str">
        <f aca="false">IF(AC593&gt;5,VLOOKUP(CONCATENATE(AP593,AR593),'Pril1-THLPa'!$H$6:$N$96,4,0),"")</f>
        <v/>
      </c>
      <c r="AT593" s="70" t="str">
        <f aca="false">IF(AC593&gt;5,VLOOKUP(CONCATENATE(AP593,AR593),'Pril1-THLPa'!$H$6:$N$96,5,0),"")</f>
        <v/>
      </c>
      <c r="AU593" s="70" t="str">
        <f aca="false">IF(AC593&gt;5,VLOOKUP(CONCATENATE(AP593,AR593),'Pril1-THLPa'!$H$6:$N$96,6,0),"")</f>
        <v/>
      </c>
      <c r="AV593" s="70" t="str">
        <f aca="false">IF(AC593&gt;5,VLOOKUP(CONCATENATE(AP593,AR593),'Pril1-THLPa'!$H$6:$N$96,7,0),"")</f>
        <v/>
      </c>
      <c r="AW593" s="70" t="str">
        <f aca="false">IF(AC593&gt;5,VLOOKUP(CONCATENATE(AP593,AR593),'Pril1-THLPa'!$H$6:$O$96,8,0),"")</f>
        <v/>
      </c>
      <c r="AX593" s="66" t="n">
        <f aca="false">IF(AC593&gt;0,IF(AND(AC593&gt;0,AC593&lt;=5),VLOOKUP(AP593,'Pril1-THLPa'!$A$6:$F$18,LOOKUP(AC593,'Pril1-THLPa'!$B$5:$F$5,'Pril1-THLPa'!$B$4:$F$4),0),AS593+AT593*(AC593-5)+AU593*POWER(AC593-5,2)+AV593*POWER(AC593-5,3)+AW593*POWER(AC593-5,4)),0)</f>
        <v>0</v>
      </c>
      <c r="AY593" s="71"/>
      <c r="AZ593" s="66" t="n">
        <f aca="false">'Vstupní data'!AA593</f>
        <v>0</v>
      </c>
      <c r="BA593" s="66" t="n">
        <f aca="false">IF(OR('Vstupní data'!T593&gt;0,'Vstupní data'!U593&gt;0),IF(AC593&lt;&gt;"",AX593*AO593/10*(100+AZ593)/100,0),0)</f>
        <v>0</v>
      </c>
      <c r="BB593" s="67" t="n">
        <f aca="false">IF(AC593&lt;&gt;"",ROUND(BA593*AN593,0),0)</f>
        <v>0</v>
      </c>
      <c r="BC593" s="68" t="str">
        <f aca="false">IF(AE593&gt;0,BB593/AE593,"")</f>
        <v/>
      </c>
      <c r="BD593" s="66" t="n">
        <f aca="false">'Vstupní data'!AE593</f>
        <v>0</v>
      </c>
      <c r="BF593" s="66" t="n">
        <f aca="false">'Vstupní data'!AC593</f>
        <v>0</v>
      </c>
      <c r="BH593" s="66" t="n">
        <f aca="false">'Vstupní data'!AD593</f>
        <v>0</v>
      </c>
      <c r="BI593" s="66" t="n">
        <f aca="false">'Vstupní data'!AF593</f>
        <v>0</v>
      </c>
      <c r="BJ593" s="69" t="n">
        <f aca="false">'Vstupní data'!AG593</f>
        <v>0</v>
      </c>
      <c r="BK593" s="69" t="n">
        <f aca="false">IF(BF593&lt;&gt;0,VLOOKUP(I593,'Pril3-drev'!$H$5:$I$83,2,0),0)</f>
        <v>0</v>
      </c>
      <c r="BL593" s="69" t="n">
        <f aca="false">IF(BF593&lt;&gt;0,VLOOKUP(BK593,'Pril3-drev'!$A$5:$C$17,3,0),0)</f>
        <v>0</v>
      </c>
      <c r="BM593" s="69" t="n">
        <f aca="false">'Vstupní data'!AH593</f>
        <v>0</v>
      </c>
      <c r="BN593" s="69" t="n">
        <f aca="false">IF('Vstupní data'!AH593&gt;0,   VLOOKUP(VLOOKUP(CONCATENATE(VLOOKUP(I593,'Pril3-drev'!$H$4:$L$83,5,0),BD593),'Pril3-drev'!$Q$4:$R$2803,2,0),'AVB-BS'!$C$5:$S$29 ,LOOKUP(BM593,'AVB-BS'!$D$3:$S$3,'AVB-BS'!$D$1:$S$1) ,0 )   ,   IF('Vstupní data'!AI593&gt;0,'Vstupní data'!AI593,0))</f>
        <v>0</v>
      </c>
      <c r="BO593" s="69" t="str">
        <f aca="false">IF(BX593&gt;5,VLOOKUP(CONCATENATE(BK593,BN593),'Pril1-THLPa'!$H$6:$N$96,4,0),"")</f>
        <v/>
      </c>
      <c r="BP593" s="69" t="str">
        <f aca="false">IF(BX593&gt;5,VLOOKUP(CONCATENATE(BK593,BN593),'Pril1-THLPa'!$H$6:$N$96,5,0),"")</f>
        <v/>
      </c>
      <c r="BQ593" s="69" t="str">
        <f aca="false">IF(BX593&gt;5,VLOOKUP(CONCATENATE(BK593,BN593),'Pril1-THLPa'!$H$6:$N$96,6,0),"")</f>
        <v/>
      </c>
      <c r="BR593" s="69" t="str">
        <f aca="false">IF(BX593&gt;5,VLOOKUP(CONCATENATE(BK593,BN593),'Pril1-THLPa'!$H$6:$N$96,7,0),"")</f>
        <v/>
      </c>
      <c r="BS593" s="69" t="str">
        <f aca="false">IF(BX593&gt;5,VLOOKUP(CONCATENATE(BK593,BN593),'Pril1-THLPa'!$H$6:$O$96,8,0),"")</f>
        <v/>
      </c>
      <c r="BT593" s="69" t="str">
        <f aca="false">IF(BF593&gt;0, IF(BK593="smrk",  VLOOKUP(VLOOKUP(BD593,'Pril9-K3'!$L$8:$M$207,2,0),'Pril9-K3'!$A$8:$J$16,LOOKUP(BN593,'Pril9-K3'!$A$7:$J$7,'Pril9-K3'!$A$5:$J$5),0), IF(AND(BK593&lt;&gt;"smrk",'Vstupní data'!AK593&lt;&gt;""),'Vstupní data'!AK593,   VLOOKUP(VLOOKUP(BD593,'Pril9-K3'!$L$8:$M$207,2,0),'Pril9-K3'!$A$8:$J$16,LOOKUP(BN593,'Pril9-K3'!$A$7:$J$7,'Pril9-K3'!$A$5:$J$5),0)   )),   "")</f>
        <v/>
      </c>
      <c r="BV593" s="69" t="n">
        <f aca="false">'Vstupní data'!AJ593</f>
        <v>0</v>
      </c>
      <c r="BW593" s="69" t="n">
        <f aca="false">IF(BF593&gt;0,IF(J593&gt;0,J593,K593*H593/100),0)</f>
        <v>0</v>
      </c>
      <c r="BX593" s="69" t="n">
        <f aca="false">IF(BF593&gt;0,IF(BJ593&gt;BL593,BL593,BJ593),0)</f>
        <v>0</v>
      </c>
      <c r="BY593" s="69" t="n">
        <f aca="false">IF(BD593=0,0,IF(AND(BX593&gt;0,BX593&lt;=5),  IF(AND(BX593&gt;0,BX593&lt;=5),VLOOKUP(BK593,'Pril1-THLPa'!$A$6:$F$18,IF(AND(BX593&gt;0,BX593&lt;=5),LOOKUP(BX593,'Pril1-THLPa'!$B$5:$F$5,'Pril1-THLPa'!$B$4:$F$4),""),0),""),  IF(BX593&gt;5,BO593+BP593*(BX593-5)+BQ593*POWER(BX593-5,2)+BR593*POWER(BX593-5,3)+BS593*POWER(BX593-5,4),"")))</f>
        <v>0</v>
      </c>
      <c r="BZ593" s="69" t="n">
        <f aca="false">IF(BY593&gt;0,BY593*BI593/10*BW593*(100+BV593)/100,0)</f>
        <v>0</v>
      </c>
      <c r="CA593" s="69" t="n">
        <f aca="false">IF(BD593&gt;0,BX593-IF(BD593&gt;BX593,BX593,BD593),0)</f>
        <v>0</v>
      </c>
      <c r="CB593" s="69" t="n">
        <f aca="false">POWER(1.01,CA593)</f>
        <v>1</v>
      </c>
      <c r="CC593" s="69" t="n">
        <f aca="false">IF(BF593&gt;0,IF(BF593&gt;BH593,1,BF593/BH593),0)</f>
        <v>0</v>
      </c>
      <c r="CD593" s="72" t="n">
        <f aca="false">IF(BD593=0,0,IF(BF593&gt;0,ROUND(IF(CB593&lt;&gt;0,BZ593*BT593*1/CB593*CC593,0),0),0))</f>
        <v>0</v>
      </c>
      <c r="CE593" s="73" t="str">
        <f aca="false">IF(BF593&gt;0,IF(BF593&gt;BH593,CD593/BF593,CD593/BH593),"")</f>
        <v/>
      </c>
      <c r="CF593" s="69" t="n">
        <f aca="false">'Vstupní data'!AM593</f>
        <v>0</v>
      </c>
      <c r="CG593" s="69" t="n">
        <f aca="false">'Vstupní data'!AN593</f>
        <v>0</v>
      </c>
      <c r="CH593" s="69" t="n">
        <f aca="false">'Vstupní data'!AO593</f>
        <v>0</v>
      </c>
      <c r="CI593" s="69" t="n">
        <f aca="false">'Vstupní data'!AP593</f>
        <v>0</v>
      </c>
      <c r="CJ593" s="72" t="n">
        <f aca="false">ROUND(CH593*CI593,0)</f>
        <v>0</v>
      </c>
      <c r="CK593" s="74" t="str">
        <f aca="false">IF(OR(AA593&gt;0,BB593&gt;0,CD593&gt;0,CJ593&gt;0),AA593+BB593+CD593+CJ593,"")</f>
        <v/>
      </c>
    </row>
    <row r="594" customFormat="false" ht="12.8" hidden="false" customHeight="false" outlineLevel="0" collapsed="false">
      <c r="A594" s="66" t="n">
        <f aca="false">'Vstupní data'!A594</f>
        <v>0</v>
      </c>
      <c r="F594" s="66" t="str">
        <f aca="false">CONCATENATE('Vstupní data'!F594,'Vstupní data'!G594,'Vstupní data'!H594,'Vstupní data'!I594)</f>
        <v/>
      </c>
      <c r="G594" s="66"/>
      <c r="H594" s="66" t="n">
        <f aca="false">'Vstupní data'!K594</f>
        <v>0</v>
      </c>
      <c r="I594" s="66" t="n">
        <f aca="false">'Vstupní data'!L594</f>
        <v>0</v>
      </c>
      <c r="J594" s="66" t="n">
        <f aca="false">'Vstupní data'!K594*'Vstupní data'!M594/100</f>
        <v>0</v>
      </c>
      <c r="L594" s="66" t="n">
        <f aca="false">IF('Vstupní data'!N594="prostokořenný",0,IF('Vstupní data'!N594="krytokořenný","k",IF('Vstupní data'!N594="poloodrostky nebo odrostky, prostokořenné i krytokořenné","po",0)))</f>
        <v>0</v>
      </c>
      <c r="N594" s="66"/>
      <c r="O594" s="66" t="n">
        <f aca="false">'Vstupní data'!O594</f>
        <v>0</v>
      </c>
      <c r="P594" s="66" t="n">
        <f aca="false">IF(O594&gt;0,VLOOKUP(CONCATENATE(VLOOKUP(I594,'Pril3-drev'!$H$5:$K$83,4,0),"-",'Vstupní data'!R594),K2!$C$15:$D$23,2,0),0)</f>
        <v>0</v>
      </c>
      <c r="Q594" s="66" t="n">
        <f aca="false">IF(O594&gt;0,VLOOKUP(I594,'Pril3-drev'!$H$5:$I$83,2,0),0)</f>
        <v>0</v>
      </c>
      <c r="R594" s="66" t="n">
        <f aca="false">IF(Q594&gt;0,VLOOKUP(Q594,'Pril6-okus'!$A$5:$B$17,2,0),0)</f>
        <v>0</v>
      </c>
      <c r="S594" s="66" t="n">
        <f aca="false">IF(O594&gt;0,VLOOKUP(I594,'Pril3-drev'!$H$5:$J$83,3,0),0)</f>
        <v>0</v>
      </c>
      <c r="T594" s="66" t="str">
        <f aca="false">IF(O594&gt;0,IF(L594="k",0.9*VLOOKUP(S594,'ha-pocty-vyhl'!$A$5:$B$20,2,0),IF(L594="po",0.8*VLOOKUP(S594,'ha-pocty-vyhl'!$A$5:$B$20,2,0),VLOOKUP(S594,'ha-pocty-vyhl'!$A$5:$B$20,2,0))),"")</f>
        <v/>
      </c>
      <c r="U594" s="66" t="n">
        <f aca="false">'Vstupní data'!P594</f>
        <v>0</v>
      </c>
      <c r="V594" s="66" t="n">
        <f aca="false">IF(O594&gt;0,1.3*T594*1000*Z594/10000,0)</f>
        <v>0</v>
      </c>
      <c r="W594" s="66" t="n">
        <f aca="false">IF(O594&gt;0,1.3*T594*1000*Z594/10000,0)</f>
        <v>0</v>
      </c>
      <c r="X594" s="66" t="n">
        <f aca="false">IF(O594&gt;0,IF(O594&gt;V594,V594,O594),0)</f>
        <v>0</v>
      </c>
      <c r="Y594" s="66" t="n">
        <f aca="false">IF(O594&gt;0,IF(IF(U594&gt;W594,W594,U594)&lt;X594,W594,IF(U594&gt;W594,W594,U594)),0)</f>
        <v>0</v>
      </c>
      <c r="Z594" s="66" t="n">
        <f aca="false">IF(O594&gt;0,IF(J594&gt;0,J594,K594*H594/100),0)</f>
        <v>0</v>
      </c>
      <c r="AA594" s="67" t="n">
        <f aca="false">IF(O594&gt;0,CEILING(R594*P594*X594/Y594*Z594,1),0)</f>
        <v>0</v>
      </c>
      <c r="AB594" s="68" t="n">
        <f aca="false">IF(O594&gt;0,AA594/O594,0)</f>
        <v>0</v>
      </c>
      <c r="AC594" s="66" t="n">
        <f aca="false">'Vstupní data'!W594</f>
        <v>0</v>
      </c>
      <c r="AI594" s="66" t="str">
        <f aca="false">IF(OR('Vstupní data'!T594&gt;0,'Vstupní data'!U594&gt;0),VLOOKUP(I594,'Pril3-drev'!$H$5:$J$83,3,0),"")</f>
        <v/>
      </c>
      <c r="AJ594" s="66" t="n">
        <f aca="false">IF('Vstupní data'!V594="prostokořenný",0,IF('Vstupní data'!V594="krytokořenný","k",IF('Vstupní data'!V594="poloodrostky nebo odrostky, prostokořenné i krytokořenné","po",0)))</f>
        <v>0</v>
      </c>
      <c r="AK594" s="66" t="n">
        <f aca="false">IF(OR('Vstupní data'!T594&gt;0,'Vstupní data'!U594&gt;0),IF(AJ594="k",0.9*VLOOKUP(AI594,'ha-pocty-vyhl'!$A$5:$B$20,2,0),IF(AJ594="po",0.8*VLOOKUP(AI594,'ha-pocty-vyhl'!$A$5:$B$20,2,0),VLOOKUP(AI594,'ha-pocty-vyhl'!$A$5:$B$20,2,0))),0)</f>
        <v>0</v>
      </c>
      <c r="AL594" s="66" t="n">
        <f aca="false">IF(OR('Vstupní data'!T594&gt;0,'Vstupní data'!U594&gt;0),'Vstupní data'!K594*'Vstupní data'!M594/100,0)</f>
        <v>0</v>
      </c>
      <c r="AM594" s="66" t="n">
        <f aca="false">IF(OR('Vstupní data'!T594&gt;0,'Vstupní data'!U594&gt;0),IF('Vstupní data'!T594&gt;0,'Vstupní data'!T594,ROUND(10*'Vstupní data'!U594/AK594,0)),0)</f>
        <v>0</v>
      </c>
      <c r="AN594" s="69" t="n">
        <f aca="false">IF('Vstupní data'!T594&gt;0,   IF('Vstupní data'!T594&lt;=AL594,'Vstupní data'!T594,AL594),   IF(AM594&lt;AL594,AM594,AL594))</f>
        <v>0</v>
      </c>
      <c r="AO594" s="69" t="n">
        <f aca="false">'Vstupní data'!X594</f>
        <v>0</v>
      </c>
      <c r="AP594" s="66" t="n">
        <f aca="false">IF(OR('Vstupní data'!T594&gt;0,'Vstupní data'!U594&gt;0),IF(I594&lt;&gt;0,VLOOKUP(I594,'Pril3-drev'!$H$5:$I$83,2,0),0),0)</f>
        <v>0</v>
      </c>
      <c r="AQ594" s="66" t="n">
        <f aca="false">'Vstupní data'!Y594</f>
        <v>0</v>
      </c>
      <c r="AR594" s="66" t="str">
        <f aca="false">IF(AC594&gt;5,   IF('Vstupní data'!Y594&gt;0,   VLOOKUP(VLOOKUP(CONCATENATE(VLOOKUP(I594,'Pril3-drev'!$H$4:$L$83,5,0),AC594),'Pril3-drev'!$Q$4:$R$2803,2,0),'AVB-BS'!$C$5:$S$29 ,LOOKUP(AQ594,'AVB-BS'!$D$3:$S$3,'AVB-BS'!$D$1:$S$1) ,0 )   ,   IF('Vstupní data'!Z594&gt;0,'Vstupní data'!Z594,0)) , "")</f>
        <v/>
      </c>
      <c r="AS594" s="70" t="str">
        <f aca="false">IF(AC594&gt;5,VLOOKUP(CONCATENATE(AP594,AR594),'Pril1-THLPa'!$H$6:$N$96,4,0),"")</f>
        <v/>
      </c>
      <c r="AT594" s="70" t="str">
        <f aca="false">IF(AC594&gt;5,VLOOKUP(CONCATENATE(AP594,AR594),'Pril1-THLPa'!$H$6:$N$96,5,0),"")</f>
        <v/>
      </c>
      <c r="AU594" s="70" t="str">
        <f aca="false">IF(AC594&gt;5,VLOOKUP(CONCATENATE(AP594,AR594),'Pril1-THLPa'!$H$6:$N$96,6,0),"")</f>
        <v/>
      </c>
      <c r="AV594" s="70" t="str">
        <f aca="false">IF(AC594&gt;5,VLOOKUP(CONCATENATE(AP594,AR594),'Pril1-THLPa'!$H$6:$N$96,7,0),"")</f>
        <v/>
      </c>
      <c r="AW594" s="70" t="str">
        <f aca="false">IF(AC594&gt;5,VLOOKUP(CONCATENATE(AP594,AR594),'Pril1-THLPa'!$H$6:$O$96,8,0),"")</f>
        <v/>
      </c>
      <c r="AX594" s="66" t="n">
        <f aca="false">IF(AC594&gt;0,IF(AND(AC594&gt;0,AC594&lt;=5),VLOOKUP(AP594,'Pril1-THLPa'!$A$6:$F$18,LOOKUP(AC594,'Pril1-THLPa'!$B$5:$F$5,'Pril1-THLPa'!$B$4:$F$4),0),AS594+AT594*(AC594-5)+AU594*POWER(AC594-5,2)+AV594*POWER(AC594-5,3)+AW594*POWER(AC594-5,4)),0)</f>
        <v>0</v>
      </c>
      <c r="AY594" s="71"/>
      <c r="AZ594" s="66" t="n">
        <f aca="false">'Vstupní data'!AA594</f>
        <v>0</v>
      </c>
      <c r="BA594" s="66" t="n">
        <f aca="false">IF(OR('Vstupní data'!T594&gt;0,'Vstupní data'!U594&gt;0),IF(AC594&lt;&gt;"",AX594*AO594/10*(100+AZ594)/100,0),0)</f>
        <v>0</v>
      </c>
      <c r="BB594" s="67" t="n">
        <f aca="false">IF(AC594&lt;&gt;"",ROUND(BA594*AN594,0),0)</f>
        <v>0</v>
      </c>
      <c r="BC594" s="68" t="str">
        <f aca="false">IF(AE594&gt;0,BB594/AE594,"")</f>
        <v/>
      </c>
      <c r="BD594" s="66" t="n">
        <f aca="false">'Vstupní data'!AE594</f>
        <v>0</v>
      </c>
      <c r="BF594" s="66" t="n">
        <f aca="false">'Vstupní data'!AC594</f>
        <v>0</v>
      </c>
      <c r="BH594" s="66" t="n">
        <f aca="false">'Vstupní data'!AD594</f>
        <v>0</v>
      </c>
      <c r="BI594" s="66" t="n">
        <f aca="false">'Vstupní data'!AF594</f>
        <v>0</v>
      </c>
      <c r="BJ594" s="69" t="n">
        <f aca="false">'Vstupní data'!AG594</f>
        <v>0</v>
      </c>
      <c r="BK594" s="69" t="n">
        <f aca="false">IF(BF594&lt;&gt;0,VLOOKUP(I594,'Pril3-drev'!$H$5:$I$83,2,0),0)</f>
        <v>0</v>
      </c>
      <c r="BL594" s="69" t="n">
        <f aca="false">IF(BF594&lt;&gt;0,VLOOKUP(BK594,'Pril3-drev'!$A$5:$C$17,3,0),0)</f>
        <v>0</v>
      </c>
      <c r="BM594" s="69" t="n">
        <f aca="false">'Vstupní data'!AH594</f>
        <v>0</v>
      </c>
      <c r="BN594" s="69" t="n">
        <f aca="false">IF('Vstupní data'!AH594&gt;0,   VLOOKUP(VLOOKUP(CONCATENATE(VLOOKUP(I594,'Pril3-drev'!$H$4:$L$83,5,0),BD594),'Pril3-drev'!$Q$4:$R$2803,2,0),'AVB-BS'!$C$5:$S$29 ,LOOKUP(BM594,'AVB-BS'!$D$3:$S$3,'AVB-BS'!$D$1:$S$1) ,0 )   ,   IF('Vstupní data'!AI594&gt;0,'Vstupní data'!AI594,0))</f>
        <v>0</v>
      </c>
      <c r="BO594" s="69" t="str">
        <f aca="false">IF(BX594&gt;5,VLOOKUP(CONCATENATE(BK594,BN594),'Pril1-THLPa'!$H$6:$N$96,4,0),"")</f>
        <v/>
      </c>
      <c r="BP594" s="69" t="str">
        <f aca="false">IF(BX594&gt;5,VLOOKUP(CONCATENATE(BK594,BN594),'Pril1-THLPa'!$H$6:$N$96,5,0),"")</f>
        <v/>
      </c>
      <c r="BQ594" s="69" t="str">
        <f aca="false">IF(BX594&gt;5,VLOOKUP(CONCATENATE(BK594,BN594),'Pril1-THLPa'!$H$6:$N$96,6,0),"")</f>
        <v/>
      </c>
      <c r="BR594" s="69" t="str">
        <f aca="false">IF(BX594&gt;5,VLOOKUP(CONCATENATE(BK594,BN594),'Pril1-THLPa'!$H$6:$N$96,7,0),"")</f>
        <v/>
      </c>
      <c r="BS594" s="69" t="str">
        <f aca="false">IF(BX594&gt;5,VLOOKUP(CONCATENATE(BK594,BN594),'Pril1-THLPa'!$H$6:$O$96,8,0),"")</f>
        <v/>
      </c>
      <c r="BT594" s="69" t="str">
        <f aca="false">IF(BF594&gt;0, IF(BK594="smrk",  VLOOKUP(VLOOKUP(BD594,'Pril9-K3'!$L$8:$M$207,2,0),'Pril9-K3'!$A$8:$J$16,LOOKUP(BN594,'Pril9-K3'!$A$7:$J$7,'Pril9-K3'!$A$5:$J$5),0), IF(AND(BK594&lt;&gt;"smrk",'Vstupní data'!AK594&lt;&gt;""),'Vstupní data'!AK594,   VLOOKUP(VLOOKUP(BD594,'Pril9-K3'!$L$8:$M$207,2,0),'Pril9-K3'!$A$8:$J$16,LOOKUP(BN594,'Pril9-K3'!$A$7:$J$7,'Pril9-K3'!$A$5:$J$5),0)   )),   "")</f>
        <v/>
      </c>
      <c r="BV594" s="69" t="n">
        <f aca="false">'Vstupní data'!AJ594</f>
        <v>0</v>
      </c>
      <c r="BW594" s="69" t="n">
        <f aca="false">IF(BF594&gt;0,IF(J594&gt;0,J594,K594*H594/100),0)</f>
        <v>0</v>
      </c>
      <c r="BX594" s="69" t="n">
        <f aca="false">IF(BF594&gt;0,IF(BJ594&gt;BL594,BL594,BJ594),0)</f>
        <v>0</v>
      </c>
      <c r="BY594" s="69" t="n">
        <f aca="false">IF(BD594=0,0,IF(AND(BX594&gt;0,BX594&lt;=5),  IF(AND(BX594&gt;0,BX594&lt;=5),VLOOKUP(BK594,'Pril1-THLPa'!$A$6:$F$18,IF(AND(BX594&gt;0,BX594&lt;=5),LOOKUP(BX594,'Pril1-THLPa'!$B$5:$F$5,'Pril1-THLPa'!$B$4:$F$4),""),0),""),  IF(BX594&gt;5,BO594+BP594*(BX594-5)+BQ594*POWER(BX594-5,2)+BR594*POWER(BX594-5,3)+BS594*POWER(BX594-5,4),"")))</f>
        <v>0</v>
      </c>
      <c r="BZ594" s="69" t="n">
        <f aca="false">IF(BY594&gt;0,BY594*BI594/10*BW594*(100+BV594)/100,0)</f>
        <v>0</v>
      </c>
      <c r="CA594" s="69" t="n">
        <f aca="false">IF(BD594&gt;0,BX594-IF(BD594&gt;BX594,BX594,BD594),0)</f>
        <v>0</v>
      </c>
      <c r="CB594" s="69" t="n">
        <f aca="false">POWER(1.01,CA594)</f>
        <v>1</v>
      </c>
      <c r="CC594" s="69" t="n">
        <f aca="false">IF(BF594&gt;0,IF(BF594&gt;BH594,1,BF594/BH594),0)</f>
        <v>0</v>
      </c>
      <c r="CD594" s="72" t="n">
        <f aca="false">IF(BD594=0,0,IF(BF594&gt;0,ROUND(IF(CB594&lt;&gt;0,BZ594*BT594*1/CB594*CC594,0),0),0))</f>
        <v>0</v>
      </c>
      <c r="CE594" s="73" t="str">
        <f aca="false">IF(BF594&gt;0,IF(BF594&gt;BH594,CD594/BF594,CD594/BH594),"")</f>
        <v/>
      </c>
      <c r="CF594" s="69" t="n">
        <f aca="false">'Vstupní data'!AM594</f>
        <v>0</v>
      </c>
      <c r="CG594" s="69" t="n">
        <f aca="false">'Vstupní data'!AN594</f>
        <v>0</v>
      </c>
      <c r="CH594" s="69" t="n">
        <f aca="false">'Vstupní data'!AO594</f>
        <v>0</v>
      </c>
      <c r="CI594" s="69" t="n">
        <f aca="false">'Vstupní data'!AP594</f>
        <v>0</v>
      </c>
      <c r="CJ594" s="72" t="n">
        <f aca="false">ROUND(CH594*CI594,0)</f>
        <v>0</v>
      </c>
      <c r="CK594" s="74" t="str">
        <f aca="false">IF(OR(AA594&gt;0,BB594&gt;0,CD594&gt;0,CJ594&gt;0),AA594+BB594+CD594+CJ594,"")</f>
        <v/>
      </c>
    </row>
    <row r="595" customFormat="false" ht="12.8" hidden="false" customHeight="false" outlineLevel="0" collapsed="false">
      <c r="A595" s="66" t="n">
        <f aca="false">'Vstupní data'!A595</f>
        <v>0</v>
      </c>
      <c r="F595" s="66" t="str">
        <f aca="false">CONCATENATE('Vstupní data'!F595,'Vstupní data'!G595,'Vstupní data'!H595,'Vstupní data'!I595)</f>
        <v/>
      </c>
      <c r="G595" s="66"/>
      <c r="H595" s="66" t="n">
        <f aca="false">'Vstupní data'!K595</f>
        <v>0</v>
      </c>
      <c r="I595" s="66" t="n">
        <f aca="false">'Vstupní data'!L595</f>
        <v>0</v>
      </c>
      <c r="J595" s="66" t="n">
        <f aca="false">'Vstupní data'!K595*'Vstupní data'!M595/100</f>
        <v>0</v>
      </c>
      <c r="L595" s="66" t="n">
        <f aca="false">IF('Vstupní data'!N595="prostokořenný",0,IF('Vstupní data'!N595="krytokořenný","k",IF('Vstupní data'!N595="poloodrostky nebo odrostky, prostokořenné i krytokořenné","po",0)))</f>
        <v>0</v>
      </c>
      <c r="N595" s="66"/>
      <c r="O595" s="66" t="n">
        <f aca="false">'Vstupní data'!O595</f>
        <v>0</v>
      </c>
      <c r="P595" s="66" t="n">
        <f aca="false">IF(O595&gt;0,VLOOKUP(CONCATENATE(VLOOKUP(I595,'Pril3-drev'!$H$5:$K$83,4,0),"-",'Vstupní data'!R595),K2!$C$15:$D$23,2,0),0)</f>
        <v>0</v>
      </c>
      <c r="Q595" s="66" t="n">
        <f aca="false">IF(O595&gt;0,VLOOKUP(I595,'Pril3-drev'!$H$5:$I$83,2,0),0)</f>
        <v>0</v>
      </c>
      <c r="R595" s="66" t="n">
        <f aca="false">IF(Q595&gt;0,VLOOKUP(Q595,'Pril6-okus'!$A$5:$B$17,2,0),0)</f>
        <v>0</v>
      </c>
      <c r="S595" s="66" t="n">
        <f aca="false">IF(O595&gt;0,VLOOKUP(I595,'Pril3-drev'!$H$5:$J$83,3,0),0)</f>
        <v>0</v>
      </c>
      <c r="T595" s="66" t="str">
        <f aca="false">IF(O595&gt;0,IF(L595="k",0.9*VLOOKUP(S595,'ha-pocty-vyhl'!$A$5:$B$20,2,0),IF(L595="po",0.8*VLOOKUP(S595,'ha-pocty-vyhl'!$A$5:$B$20,2,0),VLOOKUP(S595,'ha-pocty-vyhl'!$A$5:$B$20,2,0))),"")</f>
        <v/>
      </c>
      <c r="U595" s="66" t="n">
        <f aca="false">'Vstupní data'!P595</f>
        <v>0</v>
      </c>
      <c r="V595" s="66" t="n">
        <f aca="false">IF(O595&gt;0,1.3*T595*1000*Z595/10000,0)</f>
        <v>0</v>
      </c>
      <c r="W595" s="66" t="n">
        <f aca="false">IF(O595&gt;0,1.3*T595*1000*Z595/10000,0)</f>
        <v>0</v>
      </c>
      <c r="X595" s="66" t="n">
        <f aca="false">IF(O595&gt;0,IF(O595&gt;V595,V595,O595),0)</f>
        <v>0</v>
      </c>
      <c r="Y595" s="66" t="n">
        <f aca="false">IF(O595&gt;0,IF(IF(U595&gt;W595,W595,U595)&lt;X595,W595,IF(U595&gt;W595,W595,U595)),0)</f>
        <v>0</v>
      </c>
      <c r="Z595" s="66" t="n">
        <f aca="false">IF(O595&gt;0,IF(J595&gt;0,J595,K595*H595/100),0)</f>
        <v>0</v>
      </c>
      <c r="AA595" s="67" t="n">
        <f aca="false">IF(O595&gt;0,CEILING(R595*P595*X595/Y595*Z595,1),0)</f>
        <v>0</v>
      </c>
      <c r="AB595" s="68" t="n">
        <f aca="false">IF(O595&gt;0,AA595/O595,0)</f>
        <v>0</v>
      </c>
      <c r="AC595" s="66" t="n">
        <f aca="false">'Vstupní data'!W595</f>
        <v>0</v>
      </c>
      <c r="AI595" s="66" t="str">
        <f aca="false">IF(OR('Vstupní data'!T595&gt;0,'Vstupní data'!U595&gt;0),VLOOKUP(I595,'Pril3-drev'!$H$5:$J$83,3,0),"")</f>
        <v/>
      </c>
      <c r="AJ595" s="66" t="n">
        <f aca="false">IF('Vstupní data'!V595="prostokořenný",0,IF('Vstupní data'!V595="krytokořenný","k",IF('Vstupní data'!V595="poloodrostky nebo odrostky, prostokořenné i krytokořenné","po",0)))</f>
        <v>0</v>
      </c>
      <c r="AK595" s="66" t="n">
        <f aca="false">IF(OR('Vstupní data'!T595&gt;0,'Vstupní data'!U595&gt;0),IF(AJ595="k",0.9*VLOOKUP(AI595,'ha-pocty-vyhl'!$A$5:$B$20,2,0),IF(AJ595="po",0.8*VLOOKUP(AI595,'ha-pocty-vyhl'!$A$5:$B$20,2,0),VLOOKUP(AI595,'ha-pocty-vyhl'!$A$5:$B$20,2,0))),0)</f>
        <v>0</v>
      </c>
      <c r="AL595" s="66" t="n">
        <f aca="false">IF(OR('Vstupní data'!T595&gt;0,'Vstupní data'!U595&gt;0),'Vstupní data'!K595*'Vstupní data'!M595/100,0)</f>
        <v>0</v>
      </c>
      <c r="AM595" s="66" t="n">
        <f aca="false">IF(OR('Vstupní data'!T595&gt;0,'Vstupní data'!U595&gt;0),IF('Vstupní data'!T595&gt;0,'Vstupní data'!T595,ROUND(10*'Vstupní data'!U595/AK595,0)),0)</f>
        <v>0</v>
      </c>
      <c r="AN595" s="69" t="n">
        <f aca="false">IF('Vstupní data'!T595&gt;0,   IF('Vstupní data'!T595&lt;=AL595,'Vstupní data'!T595,AL595),   IF(AM595&lt;AL595,AM595,AL595))</f>
        <v>0</v>
      </c>
      <c r="AO595" s="69" t="n">
        <f aca="false">'Vstupní data'!X595</f>
        <v>0</v>
      </c>
      <c r="AP595" s="66" t="n">
        <f aca="false">IF(OR('Vstupní data'!T595&gt;0,'Vstupní data'!U595&gt;0),IF(I595&lt;&gt;0,VLOOKUP(I595,'Pril3-drev'!$H$5:$I$83,2,0),0),0)</f>
        <v>0</v>
      </c>
      <c r="AQ595" s="66" t="n">
        <f aca="false">'Vstupní data'!Y595</f>
        <v>0</v>
      </c>
      <c r="AR595" s="66" t="str">
        <f aca="false">IF(AC595&gt;5,   IF('Vstupní data'!Y595&gt;0,   VLOOKUP(VLOOKUP(CONCATENATE(VLOOKUP(I595,'Pril3-drev'!$H$4:$L$83,5,0),AC595),'Pril3-drev'!$Q$4:$R$2803,2,0),'AVB-BS'!$C$5:$S$29 ,LOOKUP(AQ595,'AVB-BS'!$D$3:$S$3,'AVB-BS'!$D$1:$S$1) ,0 )   ,   IF('Vstupní data'!Z595&gt;0,'Vstupní data'!Z595,0)) , "")</f>
        <v/>
      </c>
      <c r="AS595" s="70" t="str">
        <f aca="false">IF(AC595&gt;5,VLOOKUP(CONCATENATE(AP595,AR595),'Pril1-THLPa'!$H$6:$N$96,4,0),"")</f>
        <v/>
      </c>
      <c r="AT595" s="70" t="str">
        <f aca="false">IF(AC595&gt;5,VLOOKUP(CONCATENATE(AP595,AR595),'Pril1-THLPa'!$H$6:$N$96,5,0),"")</f>
        <v/>
      </c>
      <c r="AU595" s="70" t="str">
        <f aca="false">IF(AC595&gt;5,VLOOKUP(CONCATENATE(AP595,AR595),'Pril1-THLPa'!$H$6:$N$96,6,0),"")</f>
        <v/>
      </c>
      <c r="AV595" s="70" t="str">
        <f aca="false">IF(AC595&gt;5,VLOOKUP(CONCATENATE(AP595,AR595),'Pril1-THLPa'!$H$6:$N$96,7,0),"")</f>
        <v/>
      </c>
      <c r="AW595" s="70" t="str">
        <f aca="false">IF(AC595&gt;5,VLOOKUP(CONCATENATE(AP595,AR595),'Pril1-THLPa'!$H$6:$O$96,8,0),"")</f>
        <v/>
      </c>
      <c r="AX595" s="66" t="n">
        <f aca="false">IF(AC595&gt;0,IF(AND(AC595&gt;0,AC595&lt;=5),VLOOKUP(AP595,'Pril1-THLPa'!$A$6:$F$18,LOOKUP(AC595,'Pril1-THLPa'!$B$5:$F$5,'Pril1-THLPa'!$B$4:$F$4),0),AS595+AT595*(AC595-5)+AU595*POWER(AC595-5,2)+AV595*POWER(AC595-5,3)+AW595*POWER(AC595-5,4)),0)</f>
        <v>0</v>
      </c>
      <c r="AY595" s="71"/>
      <c r="AZ595" s="66" t="n">
        <f aca="false">'Vstupní data'!AA595</f>
        <v>0</v>
      </c>
      <c r="BA595" s="66" t="n">
        <f aca="false">IF(OR('Vstupní data'!T595&gt;0,'Vstupní data'!U595&gt;0),IF(AC595&lt;&gt;"",AX595*AO595/10*(100+AZ595)/100,0),0)</f>
        <v>0</v>
      </c>
      <c r="BB595" s="67" t="n">
        <f aca="false">IF(AC595&lt;&gt;"",ROUND(BA595*AN595,0),0)</f>
        <v>0</v>
      </c>
      <c r="BC595" s="68" t="str">
        <f aca="false">IF(AE595&gt;0,BB595/AE595,"")</f>
        <v/>
      </c>
      <c r="BD595" s="66" t="n">
        <f aca="false">'Vstupní data'!AE595</f>
        <v>0</v>
      </c>
      <c r="BF595" s="66" t="n">
        <f aca="false">'Vstupní data'!AC595</f>
        <v>0</v>
      </c>
      <c r="BH595" s="66" t="n">
        <f aca="false">'Vstupní data'!AD595</f>
        <v>0</v>
      </c>
      <c r="BI595" s="66" t="n">
        <f aca="false">'Vstupní data'!AF595</f>
        <v>0</v>
      </c>
      <c r="BJ595" s="69" t="n">
        <f aca="false">'Vstupní data'!AG595</f>
        <v>0</v>
      </c>
      <c r="BK595" s="69" t="n">
        <f aca="false">IF(BF595&lt;&gt;0,VLOOKUP(I595,'Pril3-drev'!$H$5:$I$83,2,0),0)</f>
        <v>0</v>
      </c>
      <c r="BL595" s="69" t="n">
        <f aca="false">IF(BF595&lt;&gt;0,VLOOKUP(BK595,'Pril3-drev'!$A$5:$C$17,3,0),0)</f>
        <v>0</v>
      </c>
      <c r="BM595" s="69" t="n">
        <f aca="false">'Vstupní data'!AH595</f>
        <v>0</v>
      </c>
      <c r="BN595" s="69" t="n">
        <f aca="false">IF('Vstupní data'!AH595&gt;0,   VLOOKUP(VLOOKUP(CONCATENATE(VLOOKUP(I595,'Pril3-drev'!$H$4:$L$83,5,0),BD595),'Pril3-drev'!$Q$4:$R$2803,2,0),'AVB-BS'!$C$5:$S$29 ,LOOKUP(BM595,'AVB-BS'!$D$3:$S$3,'AVB-BS'!$D$1:$S$1) ,0 )   ,   IF('Vstupní data'!AI595&gt;0,'Vstupní data'!AI595,0))</f>
        <v>0</v>
      </c>
      <c r="BO595" s="69" t="str">
        <f aca="false">IF(BX595&gt;5,VLOOKUP(CONCATENATE(BK595,BN595),'Pril1-THLPa'!$H$6:$N$96,4,0),"")</f>
        <v/>
      </c>
      <c r="BP595" s="69" t="str">
        <f aca="false">IF(BX595&gt;5,VLOOKUP(CONCATENATE(BK595,BN595),'Pril1-THLPa'!$H$6:$N$96,5,0),"")</f>
        <v/>
      </c>
      <c r="BQ595" s="69" t="str">
        <f aca="false">IF(BX595&gt;5,VLOOKUP(CONCATENATE(BK595,BN595),'Pril1-THLPa'!$H$6:$N$96,6,0),"")</f>
        <v/>
      </c>
      <c r="BR595" s="69" t="str">
        <f aca="false">IF(BX595&gt;5,VLOOKUP(CONCATENATE(BK595,BN595),'Pril1-THLPa'!$H$6:$N$96,7,0),"")</f>
        <v/>
      </c>
      <c r="BS595" s="69" t="str">
        <f aca="false">IF(BX595&gt;5,VLOOKUP(CONCATENATE(BK595,BN595),'Pril1-THLPa'!$H$6:$O$96,8,0),"")</f>
        <v/>
      </c>
      <c r="BT595" s="69" t="str">
        <f aca="false">IF(BF595&gt;0, IF(BK595="smrk",  VLOOKUP(VLOOKUP(BD595,'Pril9-K3'!$L$8:$M$207,2,0),'Pril9-K3'!$A$8:$J$16,LOOKUP(BN595,'Pril9-K3'!$A$7:$J$7,'Pril9-K3'!$A$5:$J$5),0), IF(AND(BK595&lt;&gt;"smrk",'Vstupní data'!AK595&lt;&gt;""),'Vstupní data'!AK595,   VLOOKUP(VLOOKUP(BD595,'Pril9-K3'!$L$8:$M$207,2,0),'Pril9-K3'!$A$8:$J$16,LOOKUP(BN595,'Pril9-K3'!$A$7:$J$7,'Pril9-K3'!$A$5:$J$5),0)   )),   "")</f>
        <v/>
      </c>
      <c r="BV595" s="69" t="n">
        <f aca="false">'Vstupní data'!AJ595</f>
        <v>0</v>
      </c>
      <c r="BW595" s="69" t="n">
        <f aca="false">IF(BF595&gt;0,IF(J595&gt;0,J595,K595*H595/100),0)</f>
        <v>0</v>
      </c>
      <c r="BX595" s="69" t="n">
        <f aca="false">IF(BF595&gt;0,IF(BJ595&gt;BL595,BL595,BJ595),0)</f>
        <v>0</v>
      </c>
      <c r="BY595" s="69" t="n">
        <f aca="false">IF(BD595=0,0,IF(AND(BX595&gt;0,BX595&lt;=5),  IF(AND(BX595&gt;0,BX595&lt;=5),VLOOKUP(BK595,'Pril1-THLPa'!$A$6:$F$18,IF(AND(BX595&gt;0,BX595&lt;=5),LOOKUP(BX595,'Pril1-THLPa'!$B$5:$F$5,'Pril1-THLPa'!$B$4:$F$4),""),0),""),  IF(BX595&gt;5,BO595+BP595*(BX595-5)+BQ595*POWER(BX595-5,2)+BR595*POWER(BX595-5,3)+BS595*POWER(BX595-5,4),"")))</f>
        <v>0</v>
      </c>
      <c r="BZ595" s="69" t="n">
        <f aca="false">IF(BY595&gt;0,BY595*BI595/10*BW595*(100+BV595)/100,0)</f>
        <v>0</v>
      </c>
      <c r="CA595" s="69" t="n">
        <f aca="false">IF(BD595&gt;0,BX595-IF(BD595&gt;BX595,BX595,BD595),0)</f>
        <v>0</v>
      </c>
      <c r="CB595" s="69" t="n">
        <f aca="false">POWER(1.01,CA595)</f>
        <v>1</v>
      </c>
      <c r="CC595" s="69" t="n">
        <f aca="false">IF(BF595&gt;0,IF(BF595&gt;BH595,1,BF595/BH595),0)</f>
        <v>0</v>
      </c>
      <c r="CD595" s="72" t="n">
        <f aca="false">IF(BD595=0,0,IF(BF595&gt;0,ROUND(IF(CB595&lt;&gt;0,BZ595*BT595*1/CB595*CC595,0),0),0))</f>
        <v>0</v>
      </c>
      <c r="CE595" s="73" t="str">
        <f aca="false">IF(BF595&gt;0,IF(BF595&gt;BH595,CD595/BF595,CD595/BH595),"")</f>
        <v/>
      </c>
      <c r="CF595" s="69" t="n">
        <f aca="false">'Vstupní data'!AM595</f>
        <v>0</v>
      </c>
      <c r="CG595" s="69" t="n">
        <f aca="false">'Vstupní data'!AN595</f>
        <v>0</v>
      </c>
      <c r="CH595" s="69" t="n">
        <f aca="false">'Vstupní data'!AO595</f>
        <v>0</v>
      </c>
      <c r="CI595" s="69" t="n">
        <f aca="false">'Vstupní data'!AP595</f>
        <v>0</v>
      </c>
      <c r="CJ595" s="72" t="n">
        <f aca="false">ROUND(CH595*CI595,0)</f>
        <v>0</v>
      </c>
      <c r="CK595" s="74" t="str">
        <f aca="false">IF(OR(AA595&gt;0,BB595&gt;0,CD595&gt;0,CJ595&gt;0),AA595+BB595+CD595+CJ595,"")</f>
        <v/>
      </c>
    </row>
    <row r="596" customFormat="false" ht="12.8" hidden="false" customHeight="false" outlineLevel="0" collapsed="false">
      <c r="A596" s="66" t="n">
        <f aca="false">'Vstupní data'!A596</f>
        <v>0</v>
      </c>
      <c r="F596" s="66" t="str">
        <f aca="false">CONCATENATE('Vstupní data'!F596,'Vstupní data'!G596,'Vstupní data'!H596,'Vstupní data'!I596)</f>
        <v/>
      </c>
      <c r="G596" s="66"/>
      <c r="H596" s="66" t="n">
        <f aca="false">'Vstupní data'!K596</f>
        <v>0</v>
      </c>
      <c r="I596" s="66" t="n">
        <f aca="false">'Vstupní data'!L596</f>
        <v>0</v>
      </c>
      <c r="J596" s="66" t="n">
        <f aca="false">'Vstupní data'!K596*'Vstupní data'!M596/100</f>
        <v>0</v>
      </c>
      <c r="L596" s="66" t="n">
        <f aca="false">IF('Vstupní data'!N596="prostokořenný",0,IF('Vstupní data'!N596="krytokořenný","k",IF('Vstupní data'!N596="poloodrostky nebo odrostky, prostokořenné i krytokořenné","po",0)))</f>
        <v>0</v>
      </c>
      <c r="N596" s="66"/>
      <c r="O596" s="66" t="n">
        <f aca="false">'Vstupní data'!O596</f>
        <v>0</v>
      </c>
      <c r="P596" s="66" t="n">
        <f aca="false">IF(O596&gt;0,VLOOKUP(CONCATENATE(VLOOKUP(I596,'Pril3-drev'!$H$5:$K$83,4,0),"-",'Vstupní data'!R596),K2!$C$15:$D$23,2,0),0)</f>
        <v>0</v>
      </c>
      <c r="Q596" s="66" t="n">
        <f aca="false">IF(O596&gt;0,VLOOKUP(I596,'Pril3-drev'!$H$5:$I$83,2,0),0)</f>
        <v>0</v>
      </c>
      <c r="R596" s="66" t="n">
        <f aca="false">IF(Q596&gt;0,VLOOKUP(Q596,'Pril6-okus'!$A$5:$B$17,2,0),0)</f>
        <v>0</v>
      </c>
      <c r="S596" s="66" t="n">
        <f aca="false">IF(O596&gt;0,VLOOKUP(I596,'Pril3-drev'!$H$5:$J$83,3,0),0)</f>
        <v>0</v>
      </c>
      <c r="T596" s="66" t="str">
        <f aca="false">IF(O596&gt;0,IF(L596="k",0.9*VLOOKUP(S596,'ha-pocty-vyhl'!$A$5:$B$20,2,0),IF(L596="po",0.8*VLOOKUP(S596,'ha-pocty-vyhl'!$A$5:$B$20,2,0),VLOOKUP(S596,'ha-pocty-vyhl'!$A$5:$B$20,2,0))),"")</f>
        <v/>
      </c>
      <c r="U596" s="66" t="n">
        <f aca="false">'Vstupní data'!P596</f>
        <v>0</v>
      </c>
      <c r="V596" s="66" t="n">
        <f aca="false">IF(O596&gt;0,1.3*T596*1000*Z596/10000,0)</f>
        <v>0</v>
      </c>
      <c r="W596" s="66" t="n">
        <f aca="false">IF(O596&gt;0,1.3*T596*1000*Z596/10000,0)</f>
        <v>0</v>
      </c>
      <c r="X596" s="66" t="n">
        <f aca="false">IF(O596&gt;0,IF(O596&gt;V596,V596,O596),0)</f>
        <v>0</v>
      </c>
      <c r="Y596" s="66" t="n">
        <f aca="false">IF(O596&gt;0,IF(IF(U596&gt;W596,W596,U596)&lt;X596,W596,IF(U596&gt;W596,W596,U596)),0)</f>
        <v>0</v>
      </c>
      <c r="Z596" s="66" t="n">
        <f aca="false">IF(O596&gt;0,IF(J596&gt;0,J596,K596*H596/100),0)</f>
        <v>0</v>
      </c>
      <c r="AA596" s="67" t="n">
        <f aca="false">IF(O596&gt;0,CEILING(R596*P596*X596/Y596*Z596,1),0)</f>
        <v>0</v>
      </c>
      <c r="AB596" s="68" t="n">
        <f aca="false">IF(O596&gt;0,AA596/O596,0)</f>
        <v>0</v>
      </c>
      <c r="AC596" s="66" t="n">
        <f aca="false">'Vstupní data'!W596</f>
        <v>0</v>
      </c>
      <c r="AI596" s="66" t="str">
        <f aca="false">IF(OR('Vstupní data'!T596&gt;0,'Vstupní data'!U596&gt;0),VLOOKUP(I596,'Pril3-drev'!$H$5:$J$83,3,0),"")</f>
        <v/>
      </c>
      <c r="AJ596" s="66" t="n">
        <f aca="false">IF('Vstupní data'!V596="prostokořenný",0,IF('Vstupní data'!V596="krytokořenný","k",IF('Vstupní data'!V596="poloodrostky nebo odrostky, prostokořenné i krytokořenné","po",0)))</f>
        <v>0</v>
      </c>
      <c r="AK596" s="66" t="n">
        <f aca="false">IF(OR('Vstupní data'!T596&gt;0,'Vstupní data'!U596&gt;0),IF(AJ596="k",0.9*VLOOKUP(AI596,'ha-pocty-vyhl'!$A$5:$B$20,2,0),IF(AJ596="po",0.8*VLOOKUP(AI596,'ha-pocty-vyhl'!$A$5:$B$20,2,0),VLOOKUP(AI596,'ha-pocty-vyhl'!$A$5:$B$20,2,0))),0)</f>
        <v>0</v>
      </c>
      <c r="AL596" s="66" t="n">
        <f aca="false">IF(OR('Vstupní data'!T596&gt;0,'Vstupní data'!U596&gt;0),'Vstupní data'!K596*'Vstupní data'!M596/100,0)</f>
        <v>0</v>
      </c>
      <c r="AM596" s="66" t="n">
        <f aca="false">IF(OR('Vstupní data'!T596&gt;0,'Vstupní data'!U596&gt;0),IF('Vstupní data'!T596&gt;0,'Vstupní data'!T596,ROUND(10*'Vstupní data'!U596/AK596,0)),0)</f>
        <v>0</v>
      </c>
      <c r="AN596" s="69" t="n">
        <f aca="false">IF('Vstupní data'!T596&gt;0,   IF('Vstupní data'!T596&lt;=AL596,'Vstupní data'!T596,AL596),   IF(AM596&lt;AL596,AM596,AL596))</f>
        <v>0</v>
      </c>
      <c r="AO596" s="69" t="n">
        <f aca="false">'Vstupní data'!X596</f>
        <v>0</v>
      </c>
      <c r="AP596" s="66" t="n">
        <f aca="false">IF(OR('Vstupní data'!T596&gt;0,'Vstupní data'!U596&gt;0),IF(I596&lt;&gt;0,VLOOKUP(I596,'Pril3-drev'!$H$5:$I$83,2,0),0),0)</f>
        <v>0</v>
      </c>
      <c r="AQ596" s="66" t="n">
        <f aca="false">'Vstupní data'!Y596</f>
        <v>0</v>
      </c>
      <c r="AR596" s="66" t="str">
        <f aca="false">IF(AC596&gt;5,   IF('Vstupní data'!Y596&gt;0,   VLOOKUP(VLOOKUP(CONCATENATE(VLOOKUP(I596,'Pril3-drev'!$H$4:$L$83,5,0),AC596),'Pril3-drev'!$Q$4:$R$2803,2,0),'AVB-BS'!$C$5:$S$29 ,LOOKUP(AQ596,'AVB-BS'!$D$3:$S$3,'AVB-BS'!$D$1:$S$1) ,0 )   ,   IF('Vstupní data'!Z596&gt;0,'Vstupní data'!Z596,0)) , "")</f>
        <v/>
      </c>
      <c r="AS596" s="70" t="str">
        <f aca="false">IF(AC596&gt;5,VLOOKUP(CONCATENATE(AP596,AR596),'Pril1-THLPa'!$H$6:$N$96,4,0),"")</f>
        <v/>
      </c>
      <c r="AT596" s="70" t="str">
        <f aca="false">IF(AC596&gt;5,VLOOKUP(CONCATENATE(AP596,AR596),'Pril1-THLPa'!$H$6:$N$96,5,0),"")</f>
        <v/>
      </c>
      <c r="AU596" s="70" t="str">
        <f aca="false">IF(AC596&gt;5,VLOOKUP(CONCATENATE(AP596,AR596),'Pril1-THLPa'!$H$6:$N$96,6,0),"")</f>
        <v/>
      </c>
      <c r="AV596" s="70" t="str">
        <f aca="false">IF(AC596&gt;5,VLOOKUP(CONCATENATE(AP596,AR596),'Pril1-THLPa'!$H$6:$N$96,7,0),"")</f>
        <v/>
      </c>
      <c r="AW596" s="70" t="str">
        <f aca="false">IF(AC596&gt;5,VLOOKUP(CONCATENATE(AP596,AR596),'Pril1-THLPa'!$H$6:$O$96,8,0),"")</f>
        <v/>
      </c>
      <c r="AX596" s="66" t="n">
        <f aca="false">IF(AC596&gt;0,IF(AND(AC596&gt;0,AC596&lt;=5),VLOOKUP(AP596,'Pril1-THLPa'!$A$6:$F$18,LOOKUP(AC596,'Pril1-THLPa'!$B$5:$F$5,'Pril1-THLPa'!$B$4:$F$4),0),AS596+AT596*(AC596-5)+AU596*POWER(AC596-5,2)+AV596*POWER(AC596-5,3)+AW596*POWER(AC596-5,4)),0)</f>
        <v>0</v>
      </c>
      <c r="AY596" s="71"/>
      <c r="AZ596" s="66" t="n">
        <f aca="false">'Vstupní data'!AA596</f>
        <v>0</v>
      </c>
      <c r="BA596" s="66" t="n">
        <f aca="false">IF(OR('Vstupní data'!T596&gt;0,'Vstupní data'!U596&gt;0),IF(AC596&lt;&gt;"",AX596*AO596/10*(100+AZ596)/100,0),0)</f>
        <v>0</v>
      </c>
      <c r="BB596" s="67" t="n">
        <f aca="false">IF(AC596&lt;&gt;"",ROUND(BA596*AN596,0),0)</f>
        <v>0</v>
      </c>
      <c r="BC596" s="68" t="str">
        <f aca="false">IF(AE596&gt;0,BB596/AE596,"")</f>
        <v/>
      </c>
      <c r="BD596" s="66" t="n">
        <f aca="false">'Vstupní data'!AE596</f>
        <v>0</v>
      </c>
      <c r="BF596" s="66" t="n">
        <f aca="false">'Vstupní data'!AC596</f>
        <v>0</v>
      </c>
      <c r="BH596" s="66" t="n">
        <f aca="false">'Vstupní data'!AD596</f>
        <v>0</v>
      </c>
      <c r="BI596" s="66" t="n">
        <f aca="false">'Vstupní data'!AF596</f>
        <v>0</v>
      </c>
      <c r="BJ596" s="69" t="n">
        <f aca="false">'Vstupní data'!AG596</f>
        <v>0</v>
      </c>
      <c r="BK596" s="69" t="n">
        <f aca="false">IF(BF596&lt;&gt;0,VLOOKUP(I596,'Pril3-drev'!$H$5:$I$83,2,0),0)</f>
        <v>0</v>
      </c>
      <c r="BL596" s="69" t="n">
        <f aca="false">IF(BF596&lt;&gt;0,VLOOKUP(BK596,'Pril3-drev'!$A$5:$C$17,3,0),0)</f>
        <v>0</v>
      </c>
      <c r="BM596" s="69" t="n">
        <f aca="false">'Vstupní data'!AH596</f>
        <v>0</v>
      </c>
      <c r="BN596" s="69" t="n">
        <f aca="false">IF('Vstupní data'!AH596&gt;0,   VLOOKUP(VLOOKUP(CONCATENATE(VLOOKUP(I596,'Pril3-drev'!$H$4:$L$83,5,0),BD596),'Pril3-drev'!$Q$4:$R$2803,2,0),'AVB-BS'!$C$5:$S$29 ,LOOKUP(BM596,'AVB-BS'!$D$3:$S$3,'AVB-BS'!$D$1:$S$1) ,0 )   ,   IF('Vstupní data'!AI596&gt;0,'Vstupní data'!AI596,0))</f>
        <v>0</v>
      </c>
      <c r="BO596" s="69" t="str">
        <f aca="false">IF(BX596&gt;5,VLOOKUP(CONCATENATE(BK596,BN596),'Pril1-THLPa'!$H$6:$N$96,4,0),"")</f>
        <v/>
      </c>
      <c r="BP596" s="69" t="str">
        <f aca="false">IF(BX596&gt;5,VLOOKUP(CONCATENATE(BK596,BN596),'Pril1-THLPa'!$H$6:$N$96,5,0),"")</f>
        <v/>
      </c>
      <c r="BQ596" s="69" t="str">
        <f aca="false">IF(BX596&gt;5,VLOOKUP(CONCATENATE(BK596,BN596),'Pril1-THLPa'!$H$6:$N$96,6,0),"")</f>
        <v/>
      </c>
      <c r="BR596" s="69" t="str">
        <f aca="false">IF(BX596&gt;5,VLOOKUP(CONCATENATE(BK596,BN596),'Pril1-THLPa'!$H$6:$N$96,7,0),"")</f>
        <v/>
      </c>
      <c r="BS596" s="69" t="str">
        <f aca="false">IF(BX596&gt;5,VLOOKUP(CONCATENATE(BK596,BN596),'Pril1-THLPa'!$H$6:$O$96,8,0),"")</f>
        <v/>
      </c>
      <c r="BT596" s="69" t="str">
        <f aca="false">IF(BF596&gt;0, IF(BK596="smrk",  VLOOKUP(VLOOKUP(BD596,'Pril9-K3'!$L$8:$M$207,2,0),'Pril9-K3'!$A$8:$J$16,LOOKUP(BN596,'Pril9-K3'!$A$7:$J$7,'Pril9-K3'!$A$5:$J$5),0), IF(AND(BK596&lt;&gt;"smrk",'Vstupní data'!AK596&lt;&gt;""),'Vstupní data'!AK596,   VLOOKUP(VLOOKUP(BD596,'Pril9-K3'!$L$8:$M$207,2,0),'Pril9-K3'!$A$8:$J$16,LOOKUP(BN596,'Pril9-K3'!$A$7:$J$7,'Pril9-K3'!$A$5:$J$5),0)   )),   "")</f>
        <v/>
      </c>
      <c r="BV596" s="69" t="n">
        <f aca="false">'Vstupní data'!AJ596</f>
        <v>0</v>
      </c>
      <c r="BW596" s="69" t="n">
        <f aca="false">IF(BF596&gt;0,IF(J596&gt;0,J596,K596*H596/100),0)</f>
        <v>0</v>
      </c>
      <c r="BX596" s="69" t="n">
        <f aca="false">IF(BF596&gt;0,IF(BJ596&gt;BL596,BL596,BJ596),0)</f>
        <v>0</v>
      </c>
      <c r="BY596" s="69" t="n">
        <f aca="false">IF(BD596=0,0,IF(AND(BX596&gt;0,BX596&lt;=5),  IF(AND(BX596&gt;0,BX596&lt;=5),VLOOKUP(BK596,'Pril1-THLPa'!$A$6:$F$18,IF(AND(BX596&gt;0,BX596&lt;=5),LOOKUP(BX596,'Pril1-THLPa'!$B$5:$F$5,'Pril1-THLPa'!$B$4:$F$4),""),0),""),  IF(BX596&gt;5,BO596+BP596*(BX596-5)+BQ596*POWER(BX596-5,2)+BR596*POWER(BX596-5,3)+BS596*POWER(BX596-5,4),"")))</f>
        <v>0</v>
      </c>
      <c r="BZ596" s="69" t="n">
        <f aca="false">IF(BY596&gt;0,BY596*BI596/10*BW596*(100+BV596)/100,0)</f>
        <v>0</v>
      </c>
      <c r="CA596" s="69" t="n">
        <f aca="false">IF(BD596&gt;0,BX596-IF(BD596&gt;BX596,BX596,BD596),0)</f>
        <v>0</v>
      </c>
      <c r="CB596" s="69" t="n">
        <f aca="false">POWER(1.01,CA596)</f>
        <v>1</v>
      </c>
      <c r="CC596" s="69" t="n">
        <f aca="false">IF(BF596&gt;0,IF(BF596&gt;BH596,1,BF596/BH596),0)</f>
        <v>0</v>
      </c>
      <c r="CD596" s="72" t="n">
        <f aca="false">IF(BD596=0,0,IF(BF596&gt;0,ROUND(IF(CB596&lt;&gt;0,BZ596*BT596*1/CB596*CC596,0),0),0))</f>
        <v>0</v>
      </c>
      <c r="CE596" s="73" t="str">
        <f aca="false">IF(BF596&gt;0,IF(BF596&gt;BH596,CD596/BF596,CD596/BH596),"")</f>
        <v/>
      </c>
      <c r="CF596" s="69" t="n">
        <f aca="false">'Vstupní data'!AM596</f>
        <v>0</v>
      </c>
      <c r="CG596" s="69" t="n">
        <f aca="false">'Vstupní data'!AN596</f>
        <v>0</v>
      </c>
      <c r="CH596" s="69" t="n">
        <f aca="false">'Vstupní data'!AO596</f>
        <v>0</v>
      </c>
      <c r="CI596" s="69" t="n">
        <f aca="false">'Vstupní data'!AP596</f>
        <v>0</v>
      </c>
      <c r="CJ596" s="72" t="n">
        <f aca="false">ROUND(CH596*CI596,0)</f>
        <v>0</v>
      </c>
      <c r="CK596" s="74" t="str">
        <f aca="false">IF(OR(AA596&gt;0,BB596&gt;0,CD596&gt;0,CJ596&gt;0),AA596+BB596+CD596+CJ596,"")</f>
        <v/>
      </c>
    </row>
    <row r="597" customFormat="false" ht="12.8" hidden="false" customHeight="false" outlineLevel="0" collapsed="false">
      <c r="A597" s="66" t="n">
        <f aca="false">'Vstupní data'!A597</f>
        <v>0</v>
      </c>
      <c r="F597" s="66" t="str">
        <f aca="false">CONCATENATE('Vstupní data'!F597,'Vstupní data'!G597,'Vstupní data'!H597,'Vstupní data'!I597)</f>
        <v/>
      </c>
      <c r="G597" s="66"/>
      <c r="H597" s="66" t="n">
        <f aca="false">'Vstupní data'!K597</f>
        <v>0</v>
      </c>
      <c r="I597" s="66" t="n">
        <f aca="false">'Vstupní data'!L597</f>
        <v>0</v>
      </c>
      <c r="J597" s="66" t="n">
        <f aca="false">'Vstupní data'!K597*'Vstupní data'!M597/100</f>
        <v>0</v>
      </c>
      <c r="L597" s="66" t="n">
        <f aca="false">IF('Vstupní data'!N597="prostokořenný",0,IF('Vstupní data'!N597="krytokořenný","k",IF('Vstupní data'!N597="poloodrostky nebo odrostky, prostokořenné i krytokořenné","po",0)))</f>
        <v>0</v>
      </c>
      <c r="N597" s="66"/>
      <c r="O597" s="66" t="n">
        <f aca="false">'Vstupní data'!O597</f>
        <v>0</v>
      </c>
      <c r="P597" s="66" t="n">
        <f aca="false">IF(O597&gt;0,VLOOKUP(CONCATENATE(VLOOKUP(I597,'Pril3-drev'!$H$5:$K$83,4,0),"-",'Vstupní data'!R597),K2!$C$15:$D$23,2,0),0)</f>
        <v>0</v>
      </c>
      <c r="Q597" s="66" t="n">
        <f aca="false">IF(O597&gt;0,VLOOKUP(I597,'Pril3-drev'!$H$5:$I$83,2,0),0)</f>
        <v>0</v>
      </c>
      <c r="R597" s="66" t="n">
        <f aca="false">IF(Q597&gt;0,VLOOKUP(Q597,'Pril6-okus'!$A$5:$B$17,2,0),0)</f>
        <v>0</v>
      </c>
      <c r="S597" s="66" t="n">
        <f aca="false">IF(O597&gt;0,VLOOKUP(I597,'Pril3-drev'!$H$5:$J$83,3,0),0)</f>
        <v>0</v>
      </c>
      <c r="T597" s="66" t="str">
        <f aca="false">IF(O597&gt;0,IF(L597="k",0.9*VLOOKUP(S597,'ha-pocty-vyhl'!$A$5:$B$20,2,0),IF(L597="po",0.8*VLOOKUP(S597,'ha-pocty-vyhl'!$A$5:$B$20,2,0),VLOOKUP(S597,'ha-pocty-vyhl'!$A$5:$B$20,2,0))),"")</f>
        <v/>
      </c>
      <c r="U597" s="66" t="n">
        <f aca="false">'Vstupní data'!P597</f>
        <v>0</v>
      </c>
      <c r="V597" s="66" t="n">
        <f aca="false">IF(O597&gt;0,1.3*T597*1000*Z597/10000,0)</f>
        <v>0</v>
      </c>
      <c r="W597" s="66" t="n">
        <f aca="false">IF(O597&gt;0,1.3*T597*1000*Z597/10000,0)</f>
        <v>0</v>
      </c>
      <c r="X597" s="66" t="n">
        <f aca="false">IF(O597&gt;0,IF(O597&gt;V597,V597,O597),0)</f>
        <v>0</v>
      </c>
      <c r="Y597" s="66" t="n">
        <f aca="false">IF(O597&gt;0,IF(IF(U597&gt;W597,W597,U597)&lt;X597,W597,IF(U597&gt;W597,W597,U597)),0)</f>
        <v>0</v>
      </c>
      <c r="Z597" s="66" t="n">
        <f aca="false">IF(O597&gt;0,IF(J597&gt;0,J597,K597*H597/100),0)</f>
        <v>0</v>
      </c>
      <c r="AA597" s="67" t="n">
        <f aca="false">IF(O597&gt;0,CEILING(R597*P597*X597/Y597*Z597,1),0)</f>
        <v>0</v>
      </c>
      <c r="AB597" s="68" t="n">
        <f aca="false">IF(O597&gt;0,AA597/O597,0)</f>
        <v>0</v>
      </c>
      <c r="AC597" s="66" t="n">
        <f aca="false">'Vstupní data'!W597</f>
        <v>0</v>
      </c>
      <c r="AI597" s="66" t="str">
        <f aca="false">IF(OR('Vstupní data'!T597&gt;0,'Vstupní data'!U597&gt;0),VLOOKUP(I597,'Pril3-drev'!$H$5:$J$83,3,0),"")</f>
        <v/>
      </c>
      <c r="AJ597" s="66" t="n">
        <f aca="false">IF('Vstupní data'!V597="prostokořenný",0,IF('Vstupní data'!V597="krytokořenný","k",IF('Vstupní data'!V597="poloodrostky nebo odrostky, prostokořenné i krytokořenné","po",0)))</f>
        <v>0</v>
      </c>
      <c r="AK597" s="66" t="n">
        <f aca="false">IF(OR('Vstupní data'!T597&gt;0,'Vstupní data'!U597&gt;0),IF(AJ597="k",0.9*VLOOKUP(AI597,'ha-pocty-vyhl'!$A$5:$B$20,2,0),IF(AJ597="po",0.8*VLOOKUP(AI597,'ha-pocty-vyhl'!$A$5:$B$20,2,0),VLOOKUP(AI597,'ha-pocty-vyhl'!$A$5:$B$20,2,0))),0)</f>
        <v>0</v>
      </c>
      <c r="AL597" s="66" t="n">
        <f aca="false">IF(OR('Vstupní data'!T597&gt;0,'Vstupní data'!U597&gt;0),'Vstupní data'!K597*'Vstupní data'!M597/100,0)</f>
        <v>0</v>
      </c>
      <c r="AM597" s="66" t="n">
        <f aca="false">IF(OR('Vstupní data'!T597&gt;0,'Vstupní data'!U597&gt;0),IF('Vstupní data'!T597&gt;0,'Vstupní data'!T597,ROUND(10*'Vstupní data'!U597/AK597,0)),0)</f>
        <v>0</v>
      </c>
      <c r="AN597" s="69" t="n">
        <f aca="false">IF('Vstupní data'!T597&gt;0,   IF('Vstupní data'!T597&lt;=AL597,'Vstupní data'!T597,AL597),   IF(AM597&lt;AL597,AM597,AL597))</f>
        <v>0</v>
      </c>
      <c r="AO597" s="69" t="n">
        <f aca="false">'Vstupní data'!X597</f>
        <v>0</v>
      </c>
      <c r="AP597" s="66" t="n">
        <f aca="false">IF(OR('Vstupní data'!T597&gt;0,'Vstupní data'!U597&gt;0),IF(I597&lt;&gt;0,VLOOKUP(I597,'Pril3-drev'!$H$5:$I$83,2,0),0),0)</f>
        <v>0</v>
      </c>
      <c r="AQ597" s="66" t="n">
        <f aca="false">'Vstupní data'!Y597</f>
        <v>0</v>
      </c>
      <c r="AR597" s="66" t="str">
        <f aca="false">IF(AC597&gt;5,   IF('Vstupní data'!Y597&gt;0,   VLOOKUP(VLOOKUP(CONCATENATE(VLOOKUP(I597,'Pril3-drev'!$H$4:$L$83,5,0),AC597),'Pril3-drev'!$Q$4:$R$2803,2,0),'AVB-BS'!$C$5:$S$29 ,LOOKUP(AQ597,'AVB-BS'!$D$3:$S$3,'AVB-BS'!$D$1:$S$1) ,0 )   ,   IF('Vstupní data'!Z597&gt;0,'Vstupní data'!Z597,0)) , "")</f>
        <v/>
      </c>
      <c r="AS597" s="70" t="str">
        <f aca="false">IF(AC597&gt;5,VLOOKUP(CONCATENATE(AP597,AR597),'Pril1-THLPa'!$H$6:$N$96,4,0),"")</f>
        <v/>
      </c>
      <c r="AT597" s="70" t="str">
        <f aca="false">IF(AC597&gt;5,VLOOKUP(CONCATENATE(AP597,AR597),'Pril1-THLPa'!$H$6:$N$96,5,0),"")</f>
        <v/>
      </c>
      <c r="AU597" s="70" t="str">
        <f aca="false">IF(AC597&gt;5,VLOOKUP(CONCATENATE(AP597,AR597),'Pril1-THLPa'!$H$6:$N$96,6,0),"")</f>
        <v/>
      </c>
      <c r="AV597" s="70" t="str">
        <f aca="false">IF(AC597&gt;5,VLOOKUP(CONCATENATE(AP597,AR597),'Pril1-THLPa'!$H$6:$N$96,7,0),"")</f>
        <v/>
      </c>
      <c r="AW597" s="70" t="str">
        <f aca="false">IF(AC597&gt;5,VLOOKUP(CONCATENATE(AP597,AR597),'Pril1-THLPa'!$H$6:$O$96,8,0),"")</f>
        <v/>
      </c>
      <c r="AX597" s="66" t="n">
        <f aca="false">IF(AC597&gt;0,IF(AND(AC597&gt;0,AC597&lt;=5),VLOOKUP(AP597,'Pril1-THLPa'!$A$6:$F$18,LOOKUP(AC597,'Pril1-THLPa'!$B$5:$F$5,'Pril1-THLPa'!$B$4:$F$4),0),AS597+AT597*(AC597-5)+AU597*POWER(AC597-5,2)+AV597*POWER(AC597-5,3)+AW597*POWER(AC597-5,4)),0)</f>
        <v>0</v>
      </c>
      <c r="AY597" s="71"/>
      <c r="AZ597" s="66" t="n">
        <f aca="false">'Vstupní data'!AA597</f>
        <v>0</v>
      </c>
      <c r="BA597" s="66" t="n">
        <f aca="false">IF(OR('Vstupní data'!T597&gt;0,'Vstupní data'!U597&gt;0),IF(AC597&lt;&gt;"",AX597*AO597/10*(100+AZ597)/100,0),0)</f>
        <v>0</v>
      </c>
      <c r="BB597" s="67" t="n">
        <f aca="false">IF(AC597&lt;&gt;"",ROUND(BA597*AN597,0),0)</f>
        <v>0</v>
      </c>
      <c r="BC597" s="68" t="str">
        <f aca="false">IF(AE597&gt;0,BB597/AE597,"")</f>
        <v/>
      </c>
      <c r="BD597" s="66" t="n">
        <f aca="false">'Vstupní data'!AE597</f>
        <v>0</v>
      </c>
      <c r="BF597" s="66" t="n">
        <f aca="false">'Vstupní data'!AC597</f>
        <v>0</v>
      </c>
      <c r="BH597" s="66" t="n">
        <f aca="false">'Vstupní data'!AD597</f>
        <v>0</v>
      </c>
      <c r="BI597" s="66" t="n">
        <f aca="false">'Vstupní data'!AF597</f>
        <v>0</v>
      </c>
      <c r="BJ597" s="69" t="n">
        <f aca="false">'Vstupní data'!AG597</f>
        <v>0</v>
      </c>
      <c r="BK597" s="69" t="n">
        <f aca="false">IF(BF597&lt;&gt;0,VLOOKUP(I597,'Pril3-drev'!$H$5:$I$83,2,0),0)</f>
        <v>0</v>
      </c>
      <c r="BL597" s="69" t="n">
        <f aca="false">IF(BF597&lt;&gt;0,VLOOKUP(BK597,'Pril3-drev'!$A$5:$C$17,3,0),0)</f>
        <v>0</v>
      </c>
      <c r="BM597" s="69" t="n">
        <f aca="false">'Vstupní data'!AH597</f>
        <v>0</v>
      </c>
      <c r="BN597" s="69" t="n">
        <f aca="false">IF('Vstupní data'!AH597&gt;0,   VLOOKUP(VLOOKUP(CONCATENATE(VLOOKUP(I597,'Pril3-drev'!$H$4:$L$83,5,0),BD597),'Pril3-drev'!$Q$4:$R$2803,2,0),'AVB-BS'!$C$5:$S$29 ,LOOKUP(BM597,'AVB-BS'!$D$3:$S$3,'AVB-BS'!$D$1:$S$1) ,0 )   ,   IF('Vstupní data'!AI597&gt;0,'Vstupní data'!AI597,0))</f>
        <v>0</v>
      </c>
      <c r="BO597" s="69" t="str">
        <f aca="false">IF(BX597&gt;5,VLOOKUP(CONCATENATE(BK597,BN597),'Pril1-THLPa'!$H$6:$N$96,4,0),"")</f>
        <v/>
      </c>
      <c r="BP597" s="69" t="str">
        <f aca="false">IF(BX597&gt;5,VLOOKUP(CONCATENATE(BK597,BN597),'Pril1-THLPa'!$H$6:$N$96,5,0),"")</f>
        <v/>
      </c>
      <c r="BQ597" s="69" t="str">
        <f aca="false">IF(BX597&gt;5,VLOOKUP(CONCATENATE(BK597,BN597),'Pril1-THLPa'!$H$6:$N$96,6,0),"")</f>
        <v/>
      </c>
      <c r="BR597" s="69" t="str">
        <f aca="false">IF(BX597&gt;5,VLOOKUP(CONCATENATE(BK597,BN597),'Pril1-THLPa'!$H$6:$N$96,7,0),"")</f>
        <v/>
      </c>
      <c r="BS597" s="69" t="str">
        <f aca="false">IF(BX597&gt;5,VLOOKUP(CONCATENATE(BK597,BN597),'Pril1-THLPa'!$H$6:$O$96,8,0),"")</f>
        <v/>
      </c>
      <c r="BT597" s="69" t="str">
        <f aca="false">IF(BF597&gt;0, IF(BK597="smrk",  VLOOKUP(VLOOKUP(BD597,'Pril9-K3'!$L$8:$M$207,2,0),'Pril9-K3'!$A$8:$J$16,LOOKUP(BN597,'Pril9-K3'!$A$7:$J$7,'Pril9-K3'!$A$5:$J$5),0), IF(AND(BK597&lt;&gt;"smrk",'Vstupní data'!AK597&lt;&gt;""),'Vstupní data'!AK597,   VLOOKUP(VLOOKUP(BD597,'Pril9-K3'!$L$8:$M$207,2,0),'Pril9-K3'!$A$8:$J$16,LOOKUP(BN597,'Pril9-K3'!$A$7:$J$7,'Pril9-K3'!$A$5:$J$5),0)   )),   "")</f>
        <v/>
      </c>
      <c r="BV597" s="69" t="n">
        <f aca="false">'Vstupní data'!AJ597</f>
        <v>0</v>
      </c>
      <c r="BW597" s="69" t="n">
        <f aca="false">IF(BF597&gt;0,IF(J597&gt;0,J597,K597*H597/100),0)</f>
        <v>0</v>
      </c>
      <c r="BX597" s="69" t="n">
        <f aca="false">IF(BF597&gt;0,IF(BJ597&gt;BL597,BL597,BJ597),0)</f>
        <v>0</v>
      </c>
      <c r="BY597" s="69" t="n">
        <f aca="false">IF(BD597=0,0,IF(AND(BX597&gt;0,BX597&lt;=5),  IF(AND(BX597&gt;0,BX597&lt;=5),VLOOKUP(BK597,'Pril1-THLPa'!$A$6:$F$18,IF(AND(BX597&gt;0,BX597&lt;=5),LOOKUP(BX597,'Pril1-THLPa'!$B$5:$F$5,'Pril1-THLPa'!$B$4:$F$4),""),0),""),  IF(BX597&gt;5,BO597+BP597*(BX597-5)+BQ597*POWER(BX597-5,2)+BR597*POWER(BX597-5,3)+BS597*POWER(BX597-5,4),"")))</f>
        <v>0</v>
      </c>
      <c r="BZ597" s="69" t="n">
        <f aca="false">IF(BY597&gt;0,BY597*BI597/10*BW597*(100+BV597)/100,0)</f>
        <v>0</v>
      </c>
      <c r="CA597" s="69" t="n">
        <f aca="false">IF(BD597&gt;0,BX597-IF(BD597&gt;BX597,BX597,BD597),0)</f>
        <v>0</v>
      </c>
      <c r="CB597" s="69" t="n">
        <f aca="false">POWER(1.01,CA597)</f>
        <v>1</v>
      </c>
      <c r="CC597" s="69" t="n">
        <f aca="false">IF(BF597&gt;0,IF(BF597&gt;BH597,1,BF597/BH597),0)</f>
        <v>0</v>
      </c>
      <c r="CD597" s="72" t="n">
        <f aca="false">IF(BD597=0,0,IF(BF597&gt;0,ROUND(IF(CB597&lt;&gt;0,BZ597*BT597*1/CB597*CC597,0),0),0))</f>
        <v>0</v>
      </c>
      <c r="CE597" s="73" t="str">
        <f aca="false">IF(BF597&gt;0,IF(BF597&gt;BH597,CD597/BF597,CD597/BH597),"")</f>
        <v/>
      </c>
      <c r="CF597" s="69" t="n">
        <f aca="false">'Vstupní data'!AM597</f>
        <v>0</v>
      </c>
      <c r="CG597" s="69" t="n">
        <f aca="false">'Vstupní data'!AN597</f>
        <v>0</v>
      </c>
      <c r="CH597" s="69" t="n">
        <f aca="false">'Vstupní data'!AO597</f>
        <v>0</v>
      </c>
      <c r="CI597" s="69" t="n">
        <f aca="false">'Vstupní data'!AP597</f>
        <v>0</v>
      </c>
      <c r="CJ597" s="72" t="n">
        <f aca="false">ROUND(CH597*CI597,0)</f>
        <v>0</v>
      </c>
      <c r="CK597" s="74" t="str">
        <f aca="false">IF(OR(AA597&gt;0,BB597&gt;0,CD597&gt;0,CJ597&gt;0),AA597+BB597+CD597+CJ597,"")</f>
        <v/>
      </c>
    </row>
    <row r="598" customFormat="false" ht="12.8" hidden="false" customHeight="false" outlineLevel="0" collapsed="false">
      <c r="A598" s="66" t="n">
        <f aca="false">'Vstupní data'!A598</f>
        <v>0</v>
      </c>
      <c r="F598" s="66" t="str">
        <f aca="false">CONCATENATE('Vstupní data'!F598,'Vstupní data'!G598,'Vstupní data'!H598,'Vstupní data'!I598)</f>
        <v/>
      </c>
      <c r="G598" s="66"/>
      <c r="H598" s="66" t="n">
        <f aca="false">'Vstupní data'!K598</f>
        <v>0</v>
      </c>
      <c r="I598" s="66" t="n">
        <f aca="false">'Vstupní data'!L598</f>
        <v>0</v>
      </c>
      <c r="J598" s="66" t="n">
        <f aca="false">'Vstupní data'!K598*'Vstupní data'!M598/100</f>
        <v>0</v>
      </c>
      <c r="L598" s="66" t="n">
        <f aca="false">IF('Vstupní data'!N598="prostokořenný",0,IF('Vstupní data'!N598="krytokořenný","k",IF('Vstupní data'!N598="poloodrostky nebo odrostky, prostokořenné i krytokořenné","po",0)))</f>
        <v>0</v>
      </c>
      <c r="N598" s="66"/>
      <c r="O598" s="66" t="n">
        <f aca="false">'Vstupní data'!O598</f>
        <v>0</v>
      </c>
      <c r="P598" s="66" t="n">
        <f aca="false">IF(O598&gt;0,VLOOKUP(CONCATENATE(VLOOKUP(I598,'Pril3-drev'!$H$5:$K$83,4,0),"-",'Vstupní data'!R598),K2!$C$15:$D$23,2,0),0)</f>
        <v>0</v>
      </c>
      <c r="Q598" s="66" t="n">
        <f aca="false">IF(O598&gt;0,VLOOKUP(I598,'Pril3-drev'!$H$5:$I$83,2,0),0)</f>
        <v>0</v>
      </c>
      <c r="R598" s="66" t="n">
        <f aca="false">IF(Q598&gt;0,VLOOKUP(Q598,'Pril6-okus'!$A$5:$B$17,2,0),0)</f>
        <v>0</v>
      </c>
      <c r="S598" s="66" t="n">
        <f aca="false">IF(O598&gt;0,VLOOKUP(I598,'Pril3-drev'!$H$5:$J$83,3,0),0)</f>
        <v>0</v>
      </c>
      <c r="T598" s="66" t="str">
        <f aca="false">IF(O598&gt;0,IF(L598="k",0.9*VLOOKUP(S598,'ha-pocty-vyhl'!$A$5:$B$20,2,0),IF(L598="po",0.8*VLOOKUP(S598,'ha-pocty-vyhl'!$A$5:$B$20,2,0),VLOOKUP(S598,'ha-pocty-vyhl'!$A$5:$B$20,2,0))),"")</f>
        <v/>
      </c>
      <c r="U598" s="66" t="n">
        <f aca="false">'Vstupní data'!P598</f>
        <v>0</v>
      </c>
      <c r="V598" s="66" t="n">
        <f aca="false">IF(O598&gt;0,1.3*T598*1000*Z598/10000,0)</f>
        <v>0</v>
      </c>
      <c r="W598" s="66" t="n">
        <f aca="false">IF(O598&gt;0,1.3*T598*1000*Z598/10000,0)</f>
        <v>0</v>
      </c>
      <c r="X598" s="66" t="n">
        <f aca="false">IF(O598&gt;0,IF(O598&gt;V598,V598,O598),0)</f>
        <v>0</v>
      </c>
      <c r="Y598" s="66" t="n">
        <f aca="false">IF(O598&gt;0,IF(IF(U598&gt;W598,W598,U598)&lt;X598,W598,IF(U598&gt;W598,W598,U598)),0)</f>
        <v>0</v>
      </c>
      <c r="Z598" s="66" t="n">
        <f aca="false">IF(O598&gt;0,IF(J598&gt;0,J598,K598*H598/100),0)</f>
        <v>0</v>
      </c>
      <c r="AA598" s="67" t="n">
        <f aca="false">IF(O598&gt;0,CEILING(R598*P598*X598/Y598*Z598,1),0)</f>
        <v>0</v>
      </c>
      <c r="AB598" s="68" t="n">
        <f aca="false">IF(O598&gt;0,AA598/O598,0)</f>
        <v>0</v>
      </c>
      <c r="AC598" s="66" t="n">
        <f aca="false">'Vstupní data'!W598</f>
        <v>0</v>
      </c>
      <c r="AI598" s="66" t="str">
        <f aca="false">IF(OR('Vstupní data'!T598&gt;0,'Vstupní data'!U598&gt;0),VLOOKUP(I598,'Pril3-drev'!$H$5:$J$83,3,0),"")</f>
        <v/>
      </c>
      <c r="AJ598" s="66" t="n">
        <f aca="false">IF('Vstupní data'!V598="prostokořenný",0,IF('Vstupní data'!V598="krytokořenný","k",IF('Vstupní data'!V598="poloodrostky nebo odrostky, prostokořenné i krytokořenné","po",0)))</f>
        <v>0</v>
      </c>
      <c r="AK598" s="66" t="n">
        <f aca="false">IF(OR('Vstupní data'!T598&gt;0,'Vstupní data'!U598&gt;0),IF(AJ598="k",0.9*VLOOKUP(AI598,'ha-pocty-vyhl'!$A$5:$B$20,2,0),IF(AJ598="po",0.8*VLOOKUP(AI598,'ha-pocty-vyhl'!$A$5:$B$20,2,0),VLOOKUP(AI598,'ha-pocty-vyhl'!$A$5:$B$20,2,0))),0)</f>
        <v>0</v>
      </c>
      <c r="AL598" s="66" t="n">
        <f aca="false">IF(OR('Vstupní data'!T598&gt;0,'Vstupní data'!U598&gt;0),'Vstupní data'!K598*'Vstupní data'!M598/100,0)</f>
        <v>0</v>
      </c>
      <c r="AM598" s="66" t="n">
        <f aca="false">IF(OR('Vstupní data'!T598&gt;0,'Vstupní data'!U598&gt;0),IF('Vstupní data'!T598&gt;0,'Vstupní data'!T598,ROUND(10*'Vstupní data'!U598/AK598,0)),0)</f>
        <v>0</v>
      </c>
      <c r="AN598" s="69" t="n">
        <f aca="false">IF('Vstupní data'!T598&gt;0,   IF('Vstupní data'!T598&lt;=AL598,'Vstupní data'!T598,AL598),   IF(AM598&lt;AL598,AM598,AL598))</f>
        <v>0</v>
      </c>
      <c r="AO598" s="69" t="n">
        <f aca="false">'Vstupní data'!X598</f>
        <v>0</v>
      </c>
      <c r="AP598" s="66" t="n">
        <f aca="false">IF(OR('Vstupní data'!T598&gt;0,'Vstupní data'!U598&gt;0),IF(I598&lt;&gt;0,VLOOKUP(I598,'Pril3-drev'!$H$5:$I$83,2,0),0),0)</f>
        <v>0</v>
      </c>
      <c r="AQ598" s="66" t="n">
        <f aca="false">'Vstupní data'!Y598</f>
        <v>0</v>
      </c>
      <c r="AR598" s="66" t="str">
        <f aca="false">IF(AC598&gt;5,   IF('Vstupní data'!Y598&gt;0,   VLOOKUP(VLOOKUP(CONCATENATE(VLOOKUP(I598,'Pril3-drev'!$H$4:$L$83,5,0),AC598),'Pril3-drev'!$Q$4:$R$2803,2,0),'AVB-BS'!$C$5:$S$29 ,LOOKUP(AQ598,'AVB-BS'!$D$3:$S$3,'AVB-BS'!$D$1:$S$1) ,0 )   ,   IF('Vstupní data'!Z598&gt;0,'Vstupní data'!Z598,0)) , "")</f>
        <v/>
      </c>
      <c r="AS598" s="70" t="str">
        <f aca="false">IF(AC598&gt;5,VLOOKUP(CONCATENATE(AP598,AR598),'Pril1-THLPa'!$H$6:$N$96,4,0),"")</f>
        <v/>
      </c>
      <c r="AT598" s="70" t="str">
        <f aca="false">IF(AC598&gt;5,VLOOKUP(CONCATENATE(AP598,AR598),'Pril1-THLPa'!$H$6:$N$96,5,0),"")</f>
        <v/>
      </c>
      <c r="AU598" s="70" t="str">
        <f aca="false">IF(AC598&gt;5,VLOOKUP(CONCATENATE(AP598,AR598),'Pril1-THLPa'!$H$6:$N$96,6,0),"")</f>
        <v/>
      </c>
      <c r="AV598" s="70" t="str">
        <f aca="false">IF(AC598&gt;5,VLOOKUP(CONCATENATE(AP598,AR598),'Pril1-THLPa'!$H$6:$N$96,7,0),"")</f>
        <v/>
      </c>
      <c r="AW598" s="70" t="str">
        <f aca="false">IF(AC598&gt;5,VLOOKUP(CONCATENATE(AP598,AR598),'Pril1-THLPa'!$H$6:$O$96,8,0),"")</f>
        <v/>
      </c>
      <c r="AX598" s="66" t="n">
        <f aca="false">IF(AC598&gt;0,IF(AND(AC598&gt;0,AC598&lt;=5),VLOOKUP(AP598,'Pril1-THLPa'!$A$6:$F$18,LOOKUP(AC598,'Pril1-THLPa'!$B$5:$F$5,'Pril1-THLPa'!$B$4:$F$4),0),AS598+AT598*(AC598-5)+AU598*POWER(AC598-5,2)+AV598*POWER(AC598-5,3)+AW598*POWER(AC598-5,4)),0)</f>
        <v>0</v>
      </c>
      <c r="AY598" s="71"/>
      <c r="AZ598" s="66" t="n">
        <f aca="false">'Vstupní data'!AA598</f>
        <v>0</v>
      </c>
      <c r="BA598" s="66" t="n">
        <f aca="false">IF(OR('Vstupní data'!T598&gt;0,'Vstupní data'!U598&gt;0),IF(AC598&lt;&gt;"",AX598*AO598/10*(100+AZ598)/100,0),0)</f>
        <v>0</v>
      </c>
      <c r="BB598" s="67" t="n">
        <f aca="false">IF(AC598&lt;&gt;"",ROUND(BA598*AN598,0),0)</f>
        <v>0</v>
      </c>
      <c r="BC598" s="68" t="str">
        <f aca="false">IF(AE598&gt;0,BB598/AE598,"")</f>
        <v/>
      </c>
      <c r="BD598" s="66" t="n">
        <f aca="false">'Vstupní data'!AE598</f>
        <v>0</v>
      </c>
      <c r="BF598" s="66" t="n">
        <f aca="false">'Vstupní data'!AC598</f>
        <v>0</v>
      </c>
      <c r="BH598" s="66" t="n">
        <f aca="false">'Vstupní data'!AD598</f>
        <v>0</v>
      </c>
      <c r="BI598" s="66" t="n">
        <f aca="false">'Vstupní data'!AF598</f>
        <v>0</v>
      </c>
      <c r="BJ598" s="69" t="n">
        <f aca="false">'Vstupní data'!AG598</f>
        <v>0</v>
      </c>
      <c r="BK598" s="69" t="n">
        <f aca="false">IF(BF598&lt;&gt;0,VLOOKUP(I598,'Pril3-drev'!$H$5:$I$83,2,0),0)</f>
        <v>0</v>
      </c>
      <c r="BL598" s="69" t="n">
        <f aca="false">IF(BF598&lt;&gt;0,VLOOKUP(BK598,'Pril3-drev'!$A$5:$C$17,3,0),0)</f>
        <v>0</v>
      </c>
      <c r="BM598" s="69" t="n">
        <f aca="false">'Vstupní data'!AH598</f>
        <v>0</v>
      </c>
      <c r="BN598" s="69" t="n">
        <f aca="false">IF('Vstupní data'!AH598&gt;0,   VLOOKUP(VLOOKUP(CONCATENATE(VLOOKUP(I598,'Pril3-drev'!$H$4:$L$83,5,0),BD598),'Pril3-drev'!$Q$4:$R$2803,2,0),'AVB-BS'!$C$5:$S$29 ,LOOKUP(BM598,'AVB-BS'!$D$3:$S$3,'AVB-BS'!$D$1:$S$1) ,0 )   ,   IF('Vstupní data'!AI598&gt;0,'Vstupní data'!AI598,0))</f>
        <v>0</v>
      </c>
      <c r="BO598" s="69" t="str">
        <f aca="false">IF(BX598&gt;5,VLOOKUP(CONCATENATE(BK598,BN598),'Pril1-THLPa'!$H$6:$N$96,4,0),"")</f>
        <v/>
      </c>
      <c r="BP598" s="69" t="str">
        <f aca="false">IF(BX598&gt;5,VLOOKUP(CONCATENATE(BK598,BN598),'Pril1-THLPa'!$H$6:$N$96,5,0),"")</f>
        <v/>
      </c>
      <c r="BQ598" s="69" t="str">
        <f aca="false">IF(BX598&gt;5,VLOOKUP(CONCATENATE(BK598,BN598),'Pril1-THLPa'!$H$6:$N$96,6,0),"")</f>
        <v/>
      </c>
      <c r="BR598" s="69" t="str">
        <f aca="false">IF(BX598&gt;5,VLOOKUP(CONCATENATE(BK598,BN598),'Pril1-THLPa'!$H$6:$N$96,7,0),"")</f>
        <v/>
      </c>
      <c r="BS598" s="69" t="str">
        <f aca="false">IF(BX598&gt;5,VLOOKUP(CONCATENATE(BK598,BN598),'Pril1-THLPa'!$H$6:$O$96,8,0),"")</f>
        <v/>
      </c>
      <c r="BT598" s="69" t="str">
        <f aca="false">IF(BF598&gt;0, IF(BK598="smrk",  VLOOKUP(VLOOKUP(BD598,'Pril9-K3'!$L$8:$M$207,2,0),'Pril9-K3'!$A$8:$J$16,LOOKUP(BN598,'Pril9-K3'!$A$7:$J$7,'Pril9-K3'!$A$5:$J$5),0), IF(AND(BK598&lt;&gt;"smrk",'Vstupní data'!AK598&lt;&gt;""),'Vstupní data'!AK598,   VLOOKUP(VLOOKUP(BD598,'Pril9-K3'!$L$8:$M$207,2,0),'Pril9-K3'!$A$8:$J$16,LOOKUP(BN598,'Pril9-K3'!$A$7:$J$7,'Pril9-K3'!$A$5:$J$5),0)   )),   "")</f>
        <v/>
      </c>
      <c r="BV598" s="69" t="n">
        <f aca="false">'Vstupní data'!AJ598</f>
        <v>0</v>
      </c>
      <c r="BW598" s="69" t="n">
        <f aca="false">IF(BF598&gt;0,IF(J598&gt;0,J598,K598*H598/100),0)</f>
        <v>0</v>
      </c>
      <c r="BX598" s="69" t="n">
        <f aca="false">IF(BF598&gt;0,IF(BJ598&gt;BL598,BL598,BJ598),0)</f>
        <v>0</v>
      </c>
      <c r="BY598" s="69" t="n">
        <f aca="false">IF(BD598=0,0,IF(AND(BX598&gt;0,BX598&lt;=5),  IF(AND(BX598&gt;0,BX598&lt;=5),VLOOKUP(BK598,'Pril1-THLPa'!$A$6:$F$18,IF(AND(BX598&gt;0,BX598&lt;=5),LOOKUP(BX598,'Pril1-THLPa'!$B$5:$F$5,'Pril1-THLPa'!$B$4:$F$4),""),0),""),  IF(BX598&gt;5,BO598+BP598*(BX598-5)+BQ598*POWER(BX598-5,2)+BR598*POWER(BX598-5,3)+BS598*POWER(BX598-5,4),"")))</f>
        <v>0</v>
      </c>
      <c r="BZ598" s="69" t="n">
        <f aca="false">IF(BY598&gt;0,BY598*BI598/10*BW598*(100+BV598)/100,0)</f>
        <v>0</v>
      </c>
      <c r="CA598" s="69" t="n">
        <f aca="false">IF(BD598&gt;0,BX598-IF(BD598&gt;BX598,BX598,BD598),0)</f>
        <v>0</v>
      </c>
      <c r="CB598" s="69" t="n">
        <f aca="false">POWER(1.01,CA598)</f>
        <v>1</v>
      </c>
      <c r="CC598" s="69" t="n">
        <f aca="false">IF(BF598&gt;0,IF(BF598&gt;BH598,1,BF598/BH598),0)</f>
        <v>0</v>
      </c>
      <c r="CD598" s="72" t="n">
        <f aca="false">IF(BD598=0,0,IF(BF598&gt;0,ROUND(IF(CB598&lt;&gt;0,BZ598*BT598*1/CB598*CC598,0),0),0))</f>
        <v>0</v>
      </c>
      <c r="CE598" s="73" t="str">
        <f aca="false">IF(BF598&gt;0,IF(BF598&gt;BH598,CD598/BF598,CD598/BH598),"")</f>
        <v/>
      </c>
      <c r="CF598" s="69" t="n">
        <f aca="false">'Vstupní data'!AM598</f>
        <v>0</v>
      </c>
      <c r="CG598" s="69" t="n">
        <f aca="false">'Vstupní data'!AN598</f>
        <v>0</v>
      </c>
      <c r="CH598" s="69" t="n">
        <f aca="false">'Vstupní data'!AO598</f>
        <v>0</v>
      </c>
      <c r="CI598" s="69" t="n">
        <f aca="false">'Vstupní data'!AP598</f>
        <v>0</v>
      </c>
      <c r="CJ598" s="72" t="n">
        <f aca="false">ROUND(CH598*CI598,0)</f>
        <v>0</v>
      </c>
      <c r="CK598" s="74" t="str">
        <f aca="false">IF(OR(AA598&gt;0,BB598&gt;0,CD598&gt;0,CJ598&gt;0),AA598+BB598+CD598+CJ598,"")</f>
        <v/>
      </c>
    </row>
    <row r="599" customFormat="false" ht="12.8" hidden="false" customHeight="false" outlineLevel="0" collapsed="false">
      <c r="A599" s="66" t="n">
        <f aca="false">'Vstupní data'!A599</f>
        <v>0</v>
      </c>
      <c r="F599" s="66" t="str">
        <f aca="false">CONCATENATE('Vstupní data'!F599,'Vstupní data'!G599,'Vstupní data'!H599,'Vstupní data'!I599)</f>
        <v/>
      </c>
      <c r="G599" s="66"/>
      <c r="H599" s="66" t="n">
        <f aca="false">'Vstupní data'!K599</f>
        <v>0</v>
      </c>
      <c r="I599" s="66" t="n">
        <f aca="false">'Vstupní data'!L599</f>
        <v>0</v>
      </c>
      <c r="J599" s="66" t="n">
        <f aca="false">'Vstupní data'!K599*'Vstupní data'!M599/100</f>
        <v>0</v>
      </c>
      <c r="L599" s="66" t="n">
        <f aca="false">IF('Vstupní data'!N599="prostokořenný",0,IF('Vstupní data'!N599="krytokořenný","k",IF('Vstupní data'!N599="poloodrostky nebo odrostky, prostokořenné i krytokořenné","po",0)))</f>
        <v>0</v>
      </c>
      <c r="N599" s="66"/>
      <c r="O599" s="66" t="n">
        <f aca="false">'Vstupní data'!O599</f>
        <v>0</v>
      </c>
      <c r="P599" s="66" t="n">
        <f aca="false">IF(O599&gt;0,VLOOKUP(CONCATENATE(VLOOKUP(I599,'Pril3-drev'!$H$5:$K$83,4,0),"-",'Vstupní data'!R599),K2!$C$15:$D$23,2,0),0)</f>
        <v>0</v>
      </c>
      <c r="Q599" s="66" t="n">
        <f aca="false">IF(O599&gt;0,VLOOKUP(I599,'Pril3-drev'!$H$5:$I$83,2,0),0)</f>
        <v>0</v>
      </c>
      <c r="R599" s="66" t="n">
        <f aca="false">IF(Q599&gt;0,VLOOKUP(Q599,'Pril6-okus'!$A$5:$B$17,2,0),0)</f>
        <v>0</v>
      </c>
      <c r="S599" s="66" t="n">
        <f aca="false">IF(O599&gt;0,VLOOKUP(I599,'Pril3-drev'!$H$5:$J$83,3,0),0)</f>
        <v>0</v>
      </c>
      <c r="T599" s="66" t="str">
        <f aca="false">IF(O599&gt;0,IF(L599="k",0.9*VLOOKUP(S599,'ha-pocty-vyhl'!$A$5:$B$20,2,0),IF(L599="po",0.8*VLOOKUP(S599,'ha-pocty-vyhl'!$A$5:$B$20,2,0),VLOOKUP(S599,'ha-pocty-vyhl'!$A$5:$B$20,2,0))),"")</f>
        <v/>
      </c>
      <c r="U599" s="66" t="n">
        <f aca="false">'Vstupní data'!P599</f>
        <v>0</v>
      </c>
      <c r="V599" s="66" t="n">
        <f aca="false">IF(O599&gt;0,1.3*T599*1000*Z599/10000,0)</f>
        <v>0</v>
      </c>
      <c r="W599" s="66" t="n">
        <f aca="false">IF(O599&gt;0,1.3*T599*1000*Z599/10000,0)</f>
        <v>0</v>
      </c>
      <c r="X599" s="66" t="n">
        <f aca="false">IF(O599&gt;0,IF(O599&gt;V599,V599,O599),0)</f>
        <v>0</v>
      </c>
      <c r="Y599" s="66" t="n">
        <f aca="false">IF(O599&gt;0,IF(IF(U599&gt;W599,W599,U599)&lt;X599,W599,IF(U599&gt;W599,W599,U599)),0)</f>
        <v>0</v>
      </c>
      <c r="Z599" s="66" t="n">
        <f aca="false">IF(O599&gt;0,IF(J599&gt;0,J599,K599*H599/100),0)</f>
        <v>0</v>
      </c>
      <c r="AA599" s="67" t="n">
        <f aca="false">IF(O599&gt;0,CEILING(R599*P599*X599/Y599*Z599,1),0)</f>
        <v>0</v>
      </c>
      <c r="AB599" s="68" t="n">
        <f aca="false">IF(O599&gt;0,AA599/O599,0)</f>
        <v>0</v>
      </c>
      <c r="AC599" s="66" t="n">
        <f aca="false">'Vstupní data'!W599</f>
        <v>0</v>
      </c>
      <c r="AI599" s="66" t="str">
        <f aca="false">IF(OR('Vstupní data'!T599&gt;0,'Vstupní data'!U599&gt;0),VLOOKUP(I599,'Pril3-drev'!$H$5:$J$83,3,0),"")</f>
        <v/>
      </c>
      <c r="AJ599" s="66" t="n">
        <f aca="false">IF('Vstupní data'!V599="prostokořenný",0,IF('Vstupní data'!V599="krytokořenný","k",IF('Vstupní data'!V599="poloodrostky nebo odrostky, prostokořenné i krytokořenné","po",0)))</f>
        <v>0</v>
      </c>
      <c r="AK599" s="66" t="n">
        <f aca="false">IF(OR('Vstupní data'!T599&gt;0,'Vstupní data'!U599&gt;0),IF(AJ599="k",0.9*VLOOKUP(AI599,'ha-pocty-vyhl'!$A$5:$B$20,2,0),IF(AJ599="po",0.8*VLOOKUP(AI599,'ha-pocty-vyhl'!$A$5:$B$20,2,0),VLOOKUP(AI599,'ha-pocty-vyhl'!$A$5:$B$20,2,0))),0)</f>
        <v>0</v>
      </c>
      <c r="AL599" s="66" t="n">
        <f aca="false">IF(OR('Vstupní data'!T599&gt;0,'Vstupní data'!U599&gt;0),'Vstupní data'!K599*'Vstupní data'!M599/100,0)</f>
        <v>0</v>
      </c>
      <c r="AM599" s="66" t="n">
        <f aca="false">IF(OR('Vstupní data'!T599&gt;0,'Vstupní data'!U599&gt;0),IF('Vstupní data'!T599&gt;0,'Vstupní data'!T599,ROUND(10*'Vstupní data'!U599/AK599,0)),0)</f>
        <v>0</v>
      </c>
      <c r="AN599" s="69" t="n">
        <f aca="false">IF('Vstupní data'!T599&gt;0,   IF('Vstupní data'!T599&lt;=AL599,'Vstupní data'!T599,AL599),   IF(AM599&lt;AL599,AM599,AL599))</f>
        <v>0</v>
      </c>
      <c r="AO599" s="69" t="n">
        <f aca="false">'Vstupní data'!X599</f>
        <v>0</v>
      </c>
      <c r="AP599" s="66" t="n">
        <f aca="false">IF(OR('Vstupní data'!T599&gt;0,'Vstupní data'!U599&gt;0),IF(I599&lt;&gt;0,VLOOKUP(I599,'Pril3-drev'!$H$5:$I$83,2,0),0),0)</f>
        <v>0</v>
      </c>
      <c r="AQ599" s="66" t="n">
        <f aca="false">'Vstupní data'!Y599</f>
        <v>0</v>
      </c>
      <c r="AR599" s="66" t="str">
        <f aca="false">IF(AC599&gt;5,   IF('Vstupní data'!Y599&gt;0,   VLOOKUP(VLOOKUP(CONCATENATE(VLOOKUP(I599,'Pril3-drev'!$H$4:$L$83,5,0),AC599),'Pril3-drev'!$Q$4:$R$2803,2,0),'AVB-BS'!$C$5:$S$29 ,LOOKUP(AQ599,'AVB-BS'!$D$3:$S$3,'AVB-BS'!$D$1:$S$1) ,0 )   ,   IF('Vstupní data'!Z599&gt;0,'Vstupní data'!Z599,0)) , "")</f>
        <v/>
      </c>
      <c r="AS599" s="70" t="str">
        <f aca="false">IF(AC599&gt;5,VLOOKUP(CONCATENATE(AP599,AR599),'Pril1-THLPa'!$H$6:$N$96,4,0),"")</f>
        <v/>
      </c>
      <c r="AT599" s="70" t="str">
        <f aca="false">IF(AC599&gt;5,VLOOKUP(CONCATENATE(AP599,AR599),'Pril1-THLPa'!$H$6:$N$96,5,0),"")</f>
        <v/>
      </c>
      <c r="AU599" s="70" t="str">
        <f aca="false">IF(AC599&gt;5,VLOOKUP(CONCATENATE(AP599,AR599),'Pril1-THLPa'!$H$6:$N$96,6,0),"")</f>
        <v/>
      </c>
      <c r="AV599" s="70" t="str">
        <f aca="false">IF(AC599&gt;5,VLOOKUP(CONCATENATE(AP599,AR599),'Pril1-THLPa'!$H$6:$N$96,7,0),"")</f>
        <v/>
      </c>
      <c r="AW599" s="70" t="str">
        <f aca="false">IF(AC599&gt;5,VLOOKUP(CONCATENATE(AP599,AR599),'Pril1-THLPa'!$H$6:$O$96,8,0),"")</f>
        <v/>
      </c>
      <c r="AX599" s="66" t="n">
        <f aca="false">IF(AC599&gt;0,IF(AND(AC599&gt;0,AC599&lt;=5),VLOOKUP(AP599,'Pril1-THLPa'!$A$6:$F$18,LOOKUP(AC599,'Pril1-THLPa'!$B$5:$F$5,'Pril1-THLPa'!$B$4:$F$4),0),AS599+AT599*(AC599-5)+AU599*POWER(AC599-5,2)+AV599*POWER(AC599-5,3)+AW599*POWER(AC599-5,4)),0)</f>
        <v>0</v>
      </c>
      <c r="AY599" s="71"/>
      <c r="AZ599" s="66" t="n">
        <f aca="false">'Vstupní data'!AA599</f>
        <v>0</v>
      </c>
      <c r="BA599" s="66" t="n">
        <f aca="false">IF(OR('Vstupní data'!T599&gt;0,'Vstupní data'!U599&gt;0),IF(AC599&lt;&gt;"",AX599*AO599/10*(100+AZ599)/100,0),0)</f>
        <v>0</v>
      </c>
      <c r="BB599" s="67" t="n">
        <f aca="false">IF(AC599&lt;&gt;"",ROUND(BA599*AN599,0),0)</f>
        <v>0</v>
      </c>
      <c r="BC599" s="68" t="str">
        <f aca="false">IF(AE599&gt;0,BB599/AE599,"")</f>
        <v/>
      </c>
      <c r="BD599" s="66" t="n">
        <f aca="false">'Vstupní data'!AE599</f>
        <v>0</v>
      </c>
      <c r="BF599" s="66" t="n">
        <f aca="false">'Vstupní data'!AC599</f>
        <v>0</v>
      </c>
      <c r="BH599" s="66" t="n">
        <f aca="false">'Vstupní data'!AD599</f>
        <v>0</v>
      </c>
      <c r="BI599" s="66" t="n">
        <f aca="false">'Vstupní data'!AF599</f>
        <v>0</v>
      </c>
      <c r="BJ599" s="69" t="n">
        <f aca="false">'Vstupní data'!AG599</f>
        <v>0</v>
      </c>
      <c r="BK599" s="69" t="n">
        <f aca="false">IF(BF599&lt;&gt;0,VLOOKUP(I599,'Pril3-drev'!$H$5:$I$83,2,0),0)</f>
        <v>0</v>
      </c>
      <c r="BL599" s="69" t="n">
        <f aca="false">IF(BF599&lt;&gt;0,VLOOKUP(BK599,'Pril3-drev'!$A$5:$C$17,3,0),0)</f>
        <v>0</v>
      </c>
      <c r="BM599" s="69" t="n">
        <f aca="false">'Vstupní data'!AH599</f>
        <v>0</v>
      </c>
      <c r="BN599" s="69" t="n">
        <f aca="false">IF('Vstupní data'!AH599&gt;0,   VLOOKUP(VLOOKUP(CONCATENATE(VLOOKUP(I599,'Pril3-drev'!$H$4:$L$83,5,0),BD599),'Pril3-drev'!$Q$4:$R$2803,2,0),'AVB-BS'!$C$5:$S$29 ,LOOKUP(BM599,'AVB-BS'!$D$3:$S$3,'AVB-BS'!$D$1:$S$1) ,0 )   ,   IF('Vstupní data'!AI599&gt;0,'Vstupní data'!AI599,0))</f>
        <v>0</v>
      </c>
      <c r="BO599" s="69" t="str">
        <f aca="false">IF(BX599&gt;5,VLOOKUP(CONCATENATE(BK599,BN599),'Pril1-THLPa'!$H$6:$N$96,4,0),"")</f>
        <v/>
      </c>
      <c r="BP599" s="69" t="str">
        <f aca="false">IF(BX599&gt;5,VLOOKUP(CONCATENATE(BK599,BN599),'Pril1-THLPa'!$H$6:$N$96,5,0),"")</f>
        <v/>
      </c>
      <c r="BQ599" s="69" t="str">
        <f aca="false">IF(BX599&gt;5,VLOOKUP(CONCATENATE(BK599,BN599),'Pril1-THLPa'!$H$6:$N$96,6,0),"")</f>
        <v/>
      </c>
      <c r="BR599" s="69" t="str">
        <f aca="false">IF(BX599&gt;5,VLOOKUP(CONCATENATE(BK599,BN599),'Pril1-THLPa'!$H$6:$N$96,7,0),"")</f>
        <v/>
      </c>
      <c r="BS599" s="69" t="str">
        <f aca="false">IF(BX599&gt;5,VLOOKUP(CONCATENATE(BK599,BN599),'Pril1-THLPa'!$H$6:$O$96,8,0),"")</f>
        <v/>
      </c>
      <c r="BT599" s="69" t="str">
        <f aca="false">IF(BF599&gt;0, IF(BK599="smrk",  VLOOKUP(VLOOKUP(BD599,'Pril9-K3'!$L$8:$M$207,2,0),'Pril9-K3'!$A$8:$J$16,LOOKUP(BN599,'Pril9-K3'!$A$7:$J$7,'Pril9-K3'!$A$5:$J$5),0), IF(AND(BK599&lt;&gt;"smrk",'Vstupní data'!AK599&lt;&gt;""),'Vstupní data'!AK599,   VLOOKUP(VLOOKUP(BD599,'Pril9-K3'!$L$8:$M$207,2,0),'Pril9-K3'!$A$8:$J$16,LOOKUP(BN599,'Pril9-K3'!$A$7:$J$7,'Pril9-K3'!$A$5:$J$5),0)   )),   "")</f>
        <v/>
      </c>
      <c r="BV599" s="69" t="n">
        <f aca="false">'Vstupní data'!AJ599</f>
        <v>0</v>
      </c>
      <c r="BW599" s="69" t="n">
        <f aca="false">IF(BF599&gt;0,IF(J599&gt;0,J599,K599*H599/100),0)</f>
        <v>0</v>
      </c>
      <c r="BX599" s="69" t="n">
        <f aca="false">IF(BF599&gt;0,IF(BJ599&gt;BL599,BL599,BJ599),0)</f>
        <v>0</v>
      </c>
      <c r="BY599" s="69" t="n">
        <f aca="false">IF(BD599=0,0,IF(AND(BX599&gt;0,BX599&lt;=5),  IF(AND(BX599&gt;0,BX599&lt;=5),VLOOKUP(BK599,'Pril1-THLPa'!$A$6:$F$18,IF(AND(BX599&gt;0,BX599&lt;=5),LOOKUP(BX599,'Pril1-THLPa'!$B$5:$F$5,'Pril1-THLPa'!$B$4:$F$4),""),0),""),  IF(BX599&gt;5,BO599+BP599*(BX599-5)+BQ599*POWER(BX599-5,2)+BR599*POWER(BX599-5,3)+BS599*POWER(BX599-5,4),"")))</f>
        <v>0</v>
      </c>
      <c r="BZ599" s="69" t="n">
        <f aca="false">IF(BY599&gt;0,BY599*BI599/10*BW599*(100+BV599)/100,0)</f>
        <v>0</v>
      </c>
      <c r="CA599" s="69" t="n">
        <f aca="false">IF(BD599&gt;0,BX599-IF(BD599&gt;BX599,BX599,BD599),0)</f>
        <v>0</v>
      </c>
      <c r="CB599" s="69" t="n">
        <f aca="false">POWER(1.01,CA599)</f>
        <v>1</v>
      </c>
      <c r="CC599" s="69" t="n">
        <f aca="false">IF(BF599&gt;0,IF(BF599&gt;BH599,1,BF599/BH599),0)</f>
        <v>0</v>
      </c>
      <c r="CD599" s="72" t="n">
        <f aca="false">IF(BD599=0,0,IF(BF599&gt;0,ROUND(IF(CB599&lt;&gt;0,BZ599*BT599*1/CB599*CC599,0),0),0))</f>
        <v>0</v>
      </c>
      <c r="CE599" s="73" t="str">
        <f aca="false">IF(BF599&gt;0,IF(BF599&gt;BH599,CD599/BF599,CD599/BH599),"")</f>
        <v/>
      </c>
      <c r="CF599" s="69" t="n">
        <f aca="false">'Vstupní data'!AM599</f>
        <v>0</v>
      </c>
      <c r="CG599" s="69" t="n">
        <f aca="false">'Vstupní data'!AN599</f>
        <v>0</v>
      </c>
      <c r="CH599" s="69" t="n">
        <f aca="false">'Vstupní data'!AO599</f>
        <v>0</v>
      </c>
      <c r="CI599" s="69" t="n">
        <f aca="false">'Vstupní data'!AP599</f>
        <v>0</v>
      </c>
      <c r="CJ599" s="72" t="n">
        <f aca="false">ROUND(CH599*CI599,0)</f>
        <v>0</v>
      </c>
      <c r="CK599" s="74" t="str">
        <f aca="false">IF(OR(AA599&gt;0,BB599&gt;0,CD599&gt;0,CJ599&gt;0),AA599+BB599+CD599+CJ599,"")</f>
        <v/>
      </c>
    </row>
    <row r="600" customFormat="false" ht="12.8" hidden="false" customHeight="false" outlineLevel="0" collapsed="false">
      <c r="A600" s="66" t="n">
        <f aca="false">'Vstupní data'!A600</f>
        <v>0</v>
      </c>
      <c r="F600" s="66" t="str">
        <f aca="false">CONCATENATE('Vstupní data'!F600,'Vstupní data'!G600,'Vstupní data'!H600,'Vstupní data'!I600)</f>
        <v/>
      </c>
      <c r="G600" s="66"/>
      <c r="H600" s="66" t="n">
        <f aca="false">'Vstupní data'!K600</f>
        <v>0</v>
      </c>
      <c r="I600" s="66" t="n">
        <f aca="false">'Vstupní data'!L600</f>
        <v>0</v>
      </c>
      <c r="J600" s="66" t="n">
        <f aca="false">'Vstupní data'!K600*'Vstupní data'!M600/100</f>
        <v>0</v>
      </c>
      <c r="L600" s="66" t="n">
        <f aca="false">IF('Vstupní data'!N600="prostokořenný",0,IF('Vstupní data'!N600="krytokořenný","k",IF('Vstupní data'!N600="poloodrostky nebo odrostky, prostokořenné i krytokořenné","po",0)))</f>
        <v>0</v>
      </c>
      <c r="N600" s="66"/>
      <c r="O600" s="66" t="n">
        <f aca="false">'Vstupní data'!O600</f>
        <v>0</v>
      </c>
      <c r="P600" s="66" t="n">
        <f aca="false">IF(O600&gt;0,VLOOKUP(CONCATENATE(VLOOKUP(I600,'Pril3-drev'!$H$5:$K$83,4,0),"-",'Vstupní data'!R600),K2!$C$15:$D$23,2,0),0)</f>
        <v>0</v>
      </c>
      <c r="Q600" s="66" t="n">
        <f aca="false">IF(O600&gt;0,VLOOKUP(I600,'Pril3-drev'!$H$5:$I$83,2,0),0)</f>
        <v>0</v>
      </c>
      <c r="R600" s="66" t="n">
        <f aca="false">IF(Q600&gt;0,VLOOKUP(Q600,'Pril6-okus'!$A$5:$B$17,2,0),0)</f>
        <v>0</v>
      </c>
      <c r="S600" s="66" t="n">
        <f aca="false">IF(O600&gt;0,VLOOKUP(I600,'Pril3-drev'!$H$5:$J$83,3,0),0)</f>
        <v>0</v>
      </c>
      <c r="T600" s="66" t="str">
        <f aca="false">IF(O600&gt;0,IF(L600="k",0.9*VLOOKUP(S600,'ha-pocty-vyhl'!$A$5:$B$20,2,0),IF(L600="po",0.8*VLOOKUP(S600,'ha-pocty-vyhl'!$A$5:$B$20,2,0),VLOOKUP(S600,'ha-pocty-vyhl'!$A$5:$B$20,2,0))),"")</f>
        <v/>
      </c>
      <c r="U600" s="66" t="n">
        <f aca="false">'Vstupní data'!P600</f>
        <v>0</v>
      </c>
      <c r="V600" s="66" t="n">
        <f aca="false">IF(O600&gt;0,1.3*T600*1000*Z600/10000,0)</f>
        <v>0</v>
      </c>
      <c r="W600" s="66" t="n">
        <f aca="false">IF(O600&gt;0,1.3*T600*1000*Z600/10000,0)</f>
        <v>0</v>
      </c>
      <c r="X600" s="66" t="n">
        <f aca="false">IF(O600&gt;0,IF(O600&gt;V600,V600,O600),0)</f>
        <v>0</v>
      </c>
      <c r="Y600" s="66" t="n">
        <f aca="false">IF(O600&gt;0,IF(IF(U600&gt;W600,W600,U600)&lt;X600,W600,IF(U600&gt;W600,W600,U600)),0)</f>
        <v>0</v>
      </c>
      <c r="Z600" s="66" t="n">
        <f aca="false">IF(O600&gt;0,IF(J600&gt;0,J600,K600*H600/100),0)</f>
        <v>0</v>
      </c>
      <c r="AA600" s="67" t="n">
        <f aca="false">IF(O600&gt;0,CEILING(R600*P600*X600/Y600*Z600,1),0)</f>
        <v>0</v>
      </c>
      <c r="AB600" s="68" t="n">
        <f aca="false">IF(O600&gt;0,AA600/O600,0)</f>
        <v>0</v>
      </c>
      <c r="AC600" s="66" t="n">
        <f aca="false">'Vstupní data'!W600</f>
        <v>0</v>
      </c>
      <c r="AI600" s="66" t="str">
        <f aca="false">IF(OR('Vstupní data'!T600&gt;0,'Vstupní data'!U600&gt;0),VLOOKUP(I600,'Pril3-drev'!$H$5:$J$83,3,0),"")</f>
        <v/>
      </c>
      <c r="AJ600" s="66" t="n">
        <f aca="false">IF('Vstupní data'!V600="prostokořenný",0,IF('Vstupní data'!V600="krytokořenný","k",IF('Vstupní data'!V600="poloodrostky nebo odrostky, prostokořenné i krytokořenné","po",0)))</f>
        <v>0</v>
      </c>
      <c r="AK600" s="66" t="n">
        <f aca="false">IF(OR('Vstupní data'!T600&gt;0,'Vstupní data'!U600&gt;0),IF(AJ600="k",0.9*VLOOKUP(AI600,'ha-pocty-vyhl'!$A$5:$B$20,2,0),IF(AJ600="po",0.8*VLOOKUP(AI600,'ha-pocty-vyhl'!$A$5:$B$20,2,0),VLOOKUP(AI600,'ha-pocty-vyhl'!$A$5:$B$20,2,0))),0)</f>
        <v>0</v>
      </c>
      <c r="AL600" s="66" t="n">
        <f aca="false">IF(OR('Vstupní data'!T600&gt;0,'Vstupní data'!U600&gt;0),'Vstupní data'!K600*'Vstupní data'!M600/100,0)</f>
        <v>0</v>
      </c>
      <c r="AM600" s="66" t="n">
        <f aca="false">IF(OR('Vstupní data'!T600&gt;0,'Vstupní data'!U600&gt;0),IF('Vstupní data'!T600&gt;0,'Vstupní data'!T600,ROUND(10*'Vstupní data'!U600/AK600,0)),0)</f>
        <v>0</v>
      </c>
      <c r="AN600" s="69" t="n">
        <f aca="false">IF('Vstupní data'!T600&gt;0,   IF('Vstupní data'!T600&lt;=AL600,'Vstupní data'!T600,AL600),   IF(AM600&lt;AL600,AM600,AL600))</f>
        <v>0</v>
      </c>
      <c r="AO600" s="69" t="n">
        <f aca="false">'Vstupní data'!X600</f>
        <v>0</v>
      </c>
      <c r="AP600" s="66" t="n">
        <f aca="false">IF(OR('Vstupní data'!T600&gt;0,'Vstupní data'!U600&gt;0),IF(I600&lt;&gt;0,VLOOKUP(I600,'Pril3-drev'!$H$5:$I$83,2,0),0),0)</f>
        <v>0</v>
      </c>
      <c r="AQ600" s="66" t="n">
        <f aca="false">'Vstupní data'!Y600</f>
        <v>0</v>
      </c>
      <c r="AR600" s="66" t="str">
        <f aca="false">IF(AC600&gt;5,   IF('Vstupní data'!Y600&gt;0,   VLOOKUP(VLOOKUP(CONCATENATE(VLOOKUP(I600,'Pril3-drev'!$H$4:$L$83,5,0),AC600),'Pril3-drev'!$Q$4:$R$2803,2,0),'AVB-BS'!$C$5:$S$29 ,LOOKUP(AQ600,'AVB-BS'!$D$3:$S$3,'AVB-BS'!$D$1:$S$1) ,0 )   ,   IF('Vstupní data'!Z600&gt;0,'Vstupní data'!Z600,0)) , "")</f>
        <v/>
      </c>
      <c r="AS600" s="70" t="str">
        <f aca="false">IF(AC600&gt;5,VLOOKUP(CONCATENATE(AP600,AR600),'Pril1-THLPa'!$H$6:$N$96,4,0),"")</f>
        <v/>
      </c>
      <c r="AT600" s="70" t="str">
        <f aca="false">IF(AC600&gt;5,VLOOKUP(CONCATENATE(AP600,AR600),'Pril1-THLPa'!$H$6:$N$96,5,0),"")</f>
        <v/>
      </c>
      <c r="AU600" s="70" t="str">
        <f aca="false">IF(AC600&gt;5,VLOOKUP(CONCATENATE(AP600,AR600),'Pril1-THLPa'!$H$6:$N$96,6,0),"")</f>
        <v/>
      </c>
      <c r="AV600" s="70" t="str">
        <f aca="false">IF(AC600&gt;5,VLOOKUP(CONCATENATE(AP600,AR600),'Pril1-THLPa'!$H$6:$N$96,7,0),"")</f>
        <v/>
      </c>
      <c r="AW600" s="70" t="str">
        <f aca="false">IF(AC600&gt;5,VLOOKUP(CONCATENATE(AP600,AR600),'Pril1-THLPa'!$H$6:$O$96,8,0),"")</f>
        <v/>
      </c>
      <c r="AX600" s="66" t="n">
        <f aca="false">IF(AC600&gt;0,IF(AND(AC600&gt;0,AC600&lt;=5),VLOOKUP(AP600,'Pril1-THLPa'!$A$6:$F$18,LOOKUP(AC600,'Pril1-THLPa'!$B$5:$F$5,'Pril1-THLPa'!$B$4:$F$4),0),AS600+AT600*(AC600-5)+AU600*POWER(AC600-5,2)+AV600*POWER(AC600-5,3)+AW600*POWER(AC600-5,4)),0)</f>
        <v>0</v>
      </c>
      <c r="AY600" s="71"/>
      <c r="AZ600" s="66" t="n">
        <f aca="false">'Vstupní data'!AA600</f>
        <v>0</v>
      </c>
      <c r="BA600" s="66" t="n">
        <f aca="false">IF(OR('Vstupní data'!T600&gt;0,'Vstupní data'!U600&gt;0),IF(AC600&lt;&gt;"",AX600*AO600/10*(100+AZ600)/100,0),0)</f>
        <v>0</v>
      </c>
      <c r="BB600" s="67" t="n">
        <f aca="false">IF(AC600&lt;&gt;"",ROUND(BA600*AN600,0),0)</f>
        <v>0</v>
      </c>
      <c r="BC600" s="68" t="str">
        <f aca="false">IF(AE600&gt;0,BB600/AE600,"")</f>
        <v/>
      </c>
      <c r="BD600" s="66" t="n">
        <f aca="false">'Vstupní data'!AE600</f>
        <v>0</v>
      </c>
      <c r="BF600" s="66" t="n">
        <f aca="false">'Vstupní data'!AC600</f>
        <v>0</v>
      </c>
      <c r="BH600" s="66" t="n">
        <f aca="false">'Vstupní data'!AD600</f>
        <v>0</v>
      </c>
      <c r="BI600" s="66" t="n">
        <f aca="false">'Vstupní data'!AF600</f>
        <v>0</v>
      </c>
      <c r="BJ600" s="69" t="n">
        <f aca="false">'Vstupní data'!AG600</f>
        <v>0</v>
      </c>
      <c r="BK600" s="69" t="n">
        <f aca="false">IF(BF600&lt;&gt;0,VLOOKUP(I600,'Pril3-drev'!$H$5:$I$83,2,0),0)</f>
        <v>0</v>
      </c>
      <c r="BL600" s="69" t="n">
        <f aca="false">IF(BF600&lt;&gt;0,VLOOKUP(BK600,'Pril3-drev'!$A$5:$C$17,3,0),0)</f>
        <v>0</v>
      </c>
      <c r="BM600" s="69" t="n">
        <f aca="false">'Vstupní data'!AH600</f>
        <v>0</v>
      </c>
      <c r="BN600" s="69" t="n">
        <f aca="false">IF('Vstupní data'!AH600&gt;0,   VLOOKUP(VLOOKUP(CONCATENATE(VLOOKUP(I600,'Pril3-drev'!$H$4:$L$83,5,0),BD600),'Pril3-drev'!$Q$4:$R$2803,2,0),'AVB-BS'!$C$5:$S$29 ,LOOKUP(BM600,'AVB-BS'!$D$3:$S$3,'AVB-BS'!$D$1:$S$1) ,0 )   ,   IF('Vstupní data'!AI600&gt;0,'Vstupní data'!AI600,0))</f>
        <v>0</v>
      </c>
      <c r="BO600" s="69" t="str">
        <f aca="false">IF(BX600&gt;5,VLOOKUP(CONCATENATE(BK600,BN600),'Pril1-THLPa'!$H$6:$N$96,4,0),"")</f>
        <v/>
      </c>
      <c r="BP600" s="69" t="str">
        <f aca="false">IF(BX600&gt;5,VLOOKUP(CONCATENATE(BK600,BN600),'Pril1-THLPa'!$H$6:$N$96,5,0),"")</f>
        <v/>
      </c>
      <c r="BQ600" s="69" t="str">
        <f aca="false">IF(BX600&gt;5,VLOOKUP(CONCATENATE(BK600,BN600),'Pril1-THLPa'!$H$6:$N$96,6,0),"")</f>
        <v/>
      </c>
      <c r="BR600" s="69" t="str">
        <f aca="false">IF(BX600&gt;5,VLOOKUP(CONCATENATE(BK600,BN600),'Pril1-THLPa'!$H$6:$N$96,7,0),"")</f>
        <v/>
      </c>
      <c r="BS600" s="69" t="str">
        <f aca="false">IF(BX600&gt;5,VLOOKUP(CONCATENATE(BK600,BN600),'Pril1-THLPa'!$H$6:$O$96,8,0),"")</f>
        <v/>
      </c>
      <c r="BT600" s="69" t="str">
        <f aca="false">IF(BF600&gt;0, IF(BK600="smrk",  VLOOKUP(VLOOKUP(BD600,'Pril9-K3'!$L$8:$M$207,2,0),'Pril9-K3'!$A$8:$J$16,LOOKUP(BN600,'Pril9-K3'!$A$7:$J$7,'Pril9-K3'!$A$5:$J$5),0), IF(AND(BK600&lt;&gt;"smrk",'Vstupní data'!AK600&lt;&gt;""),'Vstupní data'!AK600,   VLOOKUP(VLOOKUP(BD600,'Pril9-K3'!$L$8:$M$207,2,0),'Pril9-K3'!$A$8:$J$16,LOOKUP(BN600,'Pril9-K3'!$A$7:$J$7,'Pril9-K3'!$A$5:$J$5),0)   )),   "")</f>
        <v/>
      </c>
      <c r="BV600" s="69" t="n">
        <f aca="false">'Vstupní data'!AJ600</f>
        <v>0</v>
      </c>
      <c r="BW600" s="69" t="n">
        <f aca="false">IF(BF600&gt;0,IF(J600&gt;0,J600,K600*H600/100),0)</f>
        <v>0</v>
      </c>
      <c r="BX600" s="69" t="n">
        <f aca="false">IF(BF600&gt;0,IF(BJ600&gt;BL600,BL600,BJ600),0)</f>
        <v>0</v>
      </c>
      <c r="BY600" s="69" t="n">
        <f aca="false">IF(BD600=0,0,IF(AND(BX600&gt;0,BX600&lt;=5),  IF(AND(BX600&gt;0,BX600&lt;=5),VLOOKUP(BK600,'Pril1-THLPa'!$A$6:$F$18,IF(AND(BX600&gt;0,BX600&lt;=5),LOOKUP(BX600,'Pril1-THLPa'!$B$5:$F$5,'Pril1-THLPa'!$B$4:$F$4),""),0),""),  IF(BX600&gt;5,BO600+BP600*(BX600-5)+BQ600*POWER(BX600-5,2)+BR600*POWER(BX600-5,3)+BS600*POWER(BX600-5,4),"")))</f>
        <v>0</v>
      </c>
      <c r="BZ600" s="69" t="n">
        <f aca="false">IF(BY600&gt;0,BY600*BI600/10*BW600*(100+BV600)/100,0)</f>
        <v>0</v>
      </c>
      <c r="CA600" s="69" t="n">
        <f aca="false">IF(BD600&gt;0,BX600-IF(BD600&gt;BX600,BX600,BD600),0)</f>
        <v>0</v>
      </c>
      <c r="CB600" s="69" t="n">
        <f aca="false">POWER(1.01,CA600)</f>
        <v>1</v>
      </c>
      <c r="CC600" s="69" t="n">
        <f aca="false">IF(BF600&gt;0,IF(BF600&gt;BH600,1,BF600/BH600),0)</f>
        <v>0</v>
      </c>
      <c r="CD600" s="72" t="n">
        <f aca="false">IF(BD600=0,0,IF(BF600&gt;0,ROUND(IF(CB600&lt;&gt;0,BZ600*BT600*1/CB600*CC600,0),0),0))</f>
        <v>0</v>
      </c>
      <c r="CE600" s="73" t="str">
        <f aca="false">IF(BF600&gt;0,IF(BF600&gt;BH600,CD600/BF600,CD600/BH600),"")</f>
        <v/>
      </c>
      <c r="CF600" s="69" t="n">
        <f aca="false">'Vstupní data'!AM600</f>
        <v>0</v>
      </c>
      <c r="CG600" s="69" t="n">
        <f aca="false">'Vstupní data'!AN600</f>
        <v>0</v>
      </c>
      <c r="CH600" s="69" t="n">
        <f aca="false">'Vstupní data'!AO600</f>
        <v>0</v>
      </c>
      <c r="CI600" s="69" t="n">
        <f aca="false">'Vstupní data'!AP600</f>
        <v>0</v>
      </c>
      <c r="CJ600" s="72" t="n">
        <f aca="false">ROUND(CH600*CI600,0)</f>
        <v>0</v>
      </c>
      <c r="CK600" s="74" t="str">
        <f aca="false">IF(OR(AA600&gt;0,BB600&gt;0,CD600&gt;0,CJ600&gt;0),AA600+BB600+CD600+CJ600,"")</f>
        <v/>
      </c>
    </row>
    <row r="601" customFormat="false" ht="12.8" hidden="false" customHeight="false" outlineLevel="0" collapsed="false">
      <c r="A601" s="66" t="n">
        <f aca="false">'Vstupní data'!A601</f>
        <v>0</v>
      </c>
      <c r="F601" s="66" t="str">
        <f aca="false">CONCATENATE('Vstupní data'!F601,'Vstupní data'!G601,'Vstupní data'!H601,'Vstupní data'!I601)</f>
        <v/>
      </c>
      <c r="G601" s="66"/>
      <c r="H601" s="66" t="n">
        <f aca="false">'Vstupní data'!K601</f>
        <v>0</v>
      </c>
      <c r="I601" s="66" t="n">
        <f aca="false">'Vstupní data'!L601</f>
        <v>0</v>
      </c>
      <c r="J601" s="66" t="n">
        <f aca="false">'Vstupní data'!K601*'Vstupní data'!M601/100</f>
        <v>0</v>
      </c>
      <c r="L601" s="66" t="n">
        <f aca="false">IF('Vstupní data'!N601="prostokořenný",0,IF('Vstupní data'!N601="krytokořenný","k",IF('Vstupní data'!N601="poloodrostky nebo odrostky, prostokořenné i krytokořenné","po",0)))</f>
        <v>0</v>
      </c>
      <c r="N601" s="66"/>
      <c r="O601" s="66" t="n">
        <f aca="false">'Vstupní data'!O601</f>
        <v>0</v>
      </c>
      <c r="P601" s="66" t="n">
        <f aca="false">IF(O601&gt;0,VLOOKUP(CONCATENATE(VLOOKUP(I601,'Pril3-drev'!$H$5:$K$83,4,0),"-",'Vstupní data'!R601),K2!$C$15:$D$23,2,0),0)</f>
        <v>0</v>
      </c>
      <c r="Q601" s="66" t="n">
        <f aca="false">IF(O601&gt;0,VLOOKUP(I601,'Pril3-drev'!$H$5:$I$83,2,0),0)</f>
        <v>0</v>
      </c>
      <c r="R601" s="66" t="n">
        <f aca="false">IF(Q601&gt;0,VLOOKUP(Q601,'Pril6-okus'!$A$5:$B$17,2,0),0)</f>
        <v>0</v>
      </c>
      <c r="S601" s="66" t="n">
        <f aca="false">IF(O601&gt;0,VLOOKUP(I601,'Pril3-drev'!$H$5:$J$83,3,0),0)</f>
        <v>0</v>
      </c>
      <c r="T601" s="66" t="str">
        <f aca="false">IF(O601&gt;0,IF(L601="k",0.9*VLOOKUP(S601,'ha-pocty-vyhl'!$A$5:$B$20,2,0),IF(L601="po",0.8*VLOOKUP(S601,'ha-pocty-vyhl'!$A$5:$B$20,2,0),VLOOKUP(S601,'ha-pocty-vyhl'!$A$5:$B$20,2,0))),"")</f>
        <v/>
      </c>
      <c r="U601" s="66" t="n">
        <f aca="false">'Vstupní data'!P601</f>
        <v>0</v>
      </c>
      <c r="V601" s="66" t="n">
        <f aca="false">IF(O601&gt;0,1.3*T601*1000*Z601/10000,0)</f>
        <v>0</v>
      </c>
      <c r="W601" s="66" t="n">
        <f aca="false">IF(O601&gt;0,1.3*T601*1000*Z601/10000,0)</f>
        <v>0</v>
      </c>
      <c r="X601" s="66" t="n">
        <f aca="false">IF(O601&gt;0,IF(O601&gt;V601,V601,O601),0)</f>
        <v>0</v>
      </c>
      <c r="Y601" s="66" t="n">
        <f aca="false">IF(O601&gt;0,IF(IF(U601&gt;W601,W601,U601)&lt;X601,W601,IF(U601&gt;W601,W601,U601)),0)</f>
        <v>0</v>
      </c>
      <c r="Z601" s="66" t="n">
        <f aca="false">IF(O601&gt;0,IF(J601&gt;0,J601,K601*H601/100),0)</f>
        <v>0</v>
      </c>
      <c r="AA601" s="67" t="n">
        <f aca="false">IF(O601&gt;0,CEILING(R601*P601*X601/Y601*Z601,1),0)</f>
        <v>0</v>
      </c>
      <c r="AB601" s="68" t="n">
        <f aca="false">IF(O601&gt;0,AA601/O601,0)</f>
        <v>0</v>
      </c>
      <c r="AC601" s="66" t="n">
        <f aca="false">'Vstupní data'!W601</f>
        <v>0</v>
      </c>
      <c r="AI601" s="66" t="str">
        <f aca="false">IF(OR('Vstupní data'!T601&gt;0,'Vstupní data'!U601&gt;0),VLOOKUP(I601,'Pril3-drev'!$H$5:$J$83,3,0),"")</f>
        <v/>
      </c>
      <c r="AJ601" s="66" t="n">
        <f aca="false">IF('Vstupní data'!V601="prostokořenný",0,IF('Vstupní data'!V601="krytokořenný","k",IF('Vstupní data'!V601="poloodrostky nebo odrostky, prostokořenné i krytokořenné","po",0)))</f>
        <v>0</v>
      </c>
      <c r="AK601" s="66" t="n">
        <f aca="false">IF(OR('Vstupní data'!T601&gt;0,'Vstupní data'!U601&gt;0),IF(AJ601="k",0.9*VLOOKUP(AI601,'ha-pocty-vyhl'!$A$5:$B$20,2,0),IF(AJ601="po",0.8*VLOOKUP(AI601,'ha-pocty-vyhl'!$A$5:$B$20,2,0),VLOOKUP(AI601,'ha-pocty-vyhl'!$A$5:$B$20,2,0))),0)</f>
        <v>0</v>
      </c>
      <c r="AL601" s="66" t="n">
        <f aca="false">IF(OR('Vstupní data'!T601&gt;0,'Vstupní data'!U601&gt;0),'Vstupní data'!K601*'Vstupní data'!M601/100,0)</f>
        <v>0</v>
      </c>
      <c r="AM601" s="66" t="n">
        <f aca="false">IF(OR('Vstupní data'!T601&gt;0,'Vstupní data'!U601&gt;0),IF('Vstupní data'!T601&gt;0,'Vstupní data'!T601,ROUND(10*'Vstupní data'!U601/AK601,0)),0)</f>
        <v>0</v>
      </c>
      <c r="AN601" s="69" t="n">
        <f aca="false">IF('Vstupní data'!T601&gt;0,   IF('Vstupní data'!T601&lt;=AL601,'Vstupní data'!T601,AL601),   IF(AM601&lt;AL601,AM601,AL601))</f>
        <v>0</v>
      </c>
      <c r="AO601" s="69" t="n">
        <f aca="false">'Vstupní data'!X601</f>
        <v>0</v>
      </c>
      <c r="AP601" s="66" t="n">
        <f aca="false">IF(OR('Vstupní data'!T601&gt;0,'Vstupní data'!U601&gt;0),IF(I601&lt;&gt;0,VLOOKUP(I601,'Pril3-drev'!$H$5:$I$83,2,0),0),0)</f>
        <v>0</v>
      </c>
      <c r="AQ601" s="66" t="n">
        <f aca="false">'Vstupní data'!Y601</f>
        <v>0</v>
      </c>
      <c r="AR601" s="66" t="str">
        <f aca="false">IF(AC601&gt;5,   IF('Vstupní data'!Y601&gt;0,   VLOOKUP(VLOOKUP(CONCATENATE(VLOOKUP(I601,'Pril3-drev'!$H$4:$L$83,5,0),AC601),'Pril3-drev'!$Q$4:$R$2803,2,0),'AVB-BS'!$C$5:$S$29 ,LOOKUP(AQ601,'AVB-BS'!$D$3:$S$3,'AVB-BS'!$D$1:$S$1) ,0 )   ,   IF('Vstupní data'!Z601&gt;0,'Vstupní data'!Z601,0)) , "")</f>
        <v/>
      </c>
      <c r="AS601" s="70" t="str">
        <f aca="false">IF(AC601&gt;5,VLOOKUP(CONCATENATE(AP601,AR601),'Pril1-THLPa'!$H$6:$N$96,4,0),"")</f>
        <v/>
      </c>
      <c r="AT601" s="70" t="str">
        <f aca="false">IF(AC601&gt;5,VLOOKUP(CONCATENATE(AP601,AR601),'Pril1-THLPa'!$H$6:$N$96,5,0),"")</f>
        <v/>
      </c>
      <c r="AU601" s="70" t="str">
        <f aca="false">IF(AC601&gt;5,VLOOKUP(CONCATENATE(AP601,AR601),'Pril1-THLPa'!$H$6:$N$96,6,0),"")</f>
        <v/>
      </c>
      <c r="AV601" s="70" t="str">
        <f aca="false">IF(AC601&gt;5,VLOOKUP(CONCATENATE(AP601,AR601),'Pril1-THLPa'!$H$6:$N$96,7,0),"")</f>
        <v/>
      </c>
      <c r="AW601" s="70" t="str">
        <f aca="false">IF(AC601&gt;5,VLOOKUP(CONCATENATE(AP601,AR601),'Pril1-THLPa'!$H$6:$O$96,8,0),"")</f>
        <v/>
      </c>
      <c r="AX601" s="66" t="n">
        <f aca="false">IF(AC601&gt;0,IF(AND(AC601&gt;0,AC601&lt;=5),VLOOKUP(AP601,'Pril1-THLPa'!$A$6:$F$18,LOOKUP(AC601,'Pril1-THLPa'!$B$5:$F$5,'Pril1-THLPa'!$B$4:$F$4),0),AS601+AT601*(AC601-5)+AU601*POWER(AC601-5,2)+AV601*POWER(AC601-5,3)+AW601*POWER(AC601-5,4)),0)</f>
        <v>0</v>
      </c>
      <c r="AY601" s="71"/>
      <c r="AZ601" s="66" t="n">
        <f aca="false">'Vstupní data'!AA601</f>
        <v>0</v>
      </c>
      <c r="BA601" s="66" t="n">
        <f aca="false">IF(OR('Vstupní data'!T601&gt;0,'Vstupní data'!U601&gt;0),IF(AC601&lt;&gt;"",AX601*AO601/10*(100+AZ601)/100,0),0)</f>
        <v>0</v>
      </c>
      <c r="BB601" s="67" t="n">
        <f aca="false">IF(AC601&lt;&gt;"",ROUND(BA601*AN601,0),0)</f>
        <v>0</v>
      </c>
      <c r="BC601" s="68" t="str">
        <f aca="false">IF(AE601&gt;0,BB601/AE601,"")</f>
        <v/>
      </c>
      <c r="BD601" s="66" t="n">
        <f aca="false">'Vstupní data'!AE601</f>
        <v>0</v>
      </c>
      <c r="BF601" s="66" t="n">
        <f aca="false">'Vstupní data'!AC601</f>
        <v>0</v>
      </c>
      <c r="BH601" s="66" t="n">
        <f aca="false">'Vstupní data'!AD601</f>
        <v>0</v>
      </c>
      <c r="BI601" s="66" t="n">
        <f aca="false">'Vstupní data'!AF601</f>
        <v>0</v>
      </c>
      <c r="BJ601" s="69" t="n">
        <f aca="false">'Vstupní data'!AG601</f>
        <v>0</v>
      </c>
      <c r="BK601" s="69" t="n">
        <f aca="false">IF(BF601&lt;&gt;0,VLOOKUP(I601,'Pril3-drev'!$H$5:$I$83,2,0),0)</f>
        <v>0</v>
      </c>
      <c r="BL601" s="69" t="n">
        <f aca="false">IF(BF601&lt;&gt;0,VLOOKUP(BK601,'Pril3-drev'!$A$5:$C$17,3,0),0)</f>
        <v>0</v>
      </c>
      <c r="BM601" s="69" t="n">
        <f aca="false">'Vstupní data'!AH601</f>
        <v>0</v>
      </c>
      <c r="BN601" s="69" t="n">
        <f aca="false">IF('Vstupní data'!AH601&gt;0,   VLOOKUP(VLOOKUP(CONCATENATE(VLOOKUP(I601,'Pril3-drev'!$H$4:$L$83,5,0),BD601),'Pril3-drev'!$Q$4:$R$2803,2,0),'AVB-BS'!$C$5:$S$29 ,LOOKUP(BM601,'AVB-BS'!$D$3:$S$3,'AVB-BS'!$D$1:$S$1) ,0 )   ,   IF('Vstupní data'!AI601&gt;0,'Vstupní data'!AI601,0))</f>
        <v>0</v>
      </c>
      <c r="BO601" s="69" t="str">
        <f aca="false">IF(BX601&gt;5,VLOOKUP(CONCATENATE(BK601,BN601),'Pril1-THLPa'!$H$6:$N$96,4,0),"")</f>
        <v/>
      </c>
      <c r="BP601" s="69" t="str">
        <f aca="false">IF(BX601&gt;5,VLOOKUP(CONCATENATE(BK601,BN601),'Pril1-THLPa'!$H$6:$N$96,5,0),"")</f>
        <v/>
      </c>
      <c r="BQ601" s="69" t="str">
        <f aca="false">IF(BX601&gt;5,VLOOKUP(CONCATENATE(BK601,BN601),'Pril1-THLPa'!$H$6:$N$96,6,0),"")</f>
        <v/>
      </c>
      <c r="BR601" s="69" t="str">
        <f aca="false">IF(BX601&gt;5,VLOOKUP(CONCATENATE(BK601,BN601),'Pril1-THLPa'!$H$6:$N$96,7,0),"")</f>
        <v/>
      </c>
      <c r="BS601" s="69" t="str">
        <f aca="false">IF(BX601&gt;5,VLOOKUP(CONCATENATE(BK601,BN601),'Pril1-THLPa'!$H$6:$O$96,8,0),"")</f>
        <v/>
      </c>
      <c r="BT601" s="69" t="str">
        <f aca="false">IF(BF601&gt;0, IF(BK601="smrk",  VLOOKUP(VLOOKUP(BD601,'Pril9-K3'!$L$8:$M$207,2,0),'Pril9-K3'!$A$8:$J$16,LOOKUP(BN601,'Pril9-K3'!$A$7:$J$7,'Pril9-K3'!$A$5:$J$5),0), IF(AND(BK601&lt;&gt;"smrk",'Vstupní data'!AK601&lt;&gt;""),'Vstupní data'!AK601,   VLOOKUP(VLOOKUP(BD601,'Pril9-K3'!$L$8:$M$207,2,0),'Pril9-K3'!$A$8:$J$16,LOOKUP(BN601,'Pril9-K3'!$A$7:$J$7,'Pril9-K3'!$A$5:$J$5),0)   )),   "")</f>
        <v/>
      </c>
      <c r="BV601" s="69" t="n">
        <f aca="false">'Vstupní data'!AJ601</f>
        <v>0</v>
      </c>
      <c r="BW601" s="69" t="n">
        <f aca="false">IF(BF601&gt;0,IF(J601&gt;0,J601,K601*H601/100),0)</f>
        <v>0</v>
      </c>
      <c r="BX601" s="69" t="n">
        <f aca="false">IF(BF601&gt;0,IF(BJ601&gt;BL601,BL601,BJ601),0)</f>
        <v>0</v>
      </c>
      <c r="BY601" s="69" t="n">
        <f aca="false">IF(BD601=0,0,IF(AND(BX601&gt;0,BX601&lt;=5),  IF(AND(BX601&gt;0,BX601&lt;=5),VLOOKUP(BK601,'Pril1-THLPa'!$A$6:$F$18,IF(AND(BX601&gt;0,BX601&lt;=5),LOOKUP(BX601,'Pril1-THLPa'!$B$5:$F$5,'Pril1-THLPa'!$B$4:$F$4),""),0),""),  IF(BX601&gt;5,BO601+BP601*(BX601-5)+BQ601*POWER(BX601-5,2)+BR601*POWER(BX601-5,3)+BS601*POWER(BX601-5,4),"")))</f>
        <v>0</v>
      </c>
      <c r="BZ601" s="69" t="n">
        <f aca="false">IF(BY601&gt;0,BY601*BI601/10*BW601*(100+BV601)/100,0)</f>
        <v>0</v>
      </c>
      <c r="CA601" s="69" t="n">
        <f aca="false">IF(BD601&gt;0,BX601-IF(BD601&gt;BX601,BX601,BD601),0)</f>
        <v>0</v>
      </c>
      <c r="CB601" s="69" t="n">
        <f aca="false">POWER(1.01,CA601)</f>
        <v>1</v>
      </c>
      <c r="CC601" s="69" t="n">
        <f aca="false">IF(BF601&gt;0,IF(BF601&gt;BH601,1,BF601/BH601),0)</f>
        <v>0</v>
      </c>
      <c r="CD601" s="72" t="n">
        <f aca="false">IF(BD601=0,0,IF(BF601&gt;0,ROUND(IF(CB601&lt;&gt;0,BZ601*BT601*1/CB601*CC601,0),0),0))</f>
        <v>0</v>
      </c>
      <c r="CE601" s="73" t="str">
        <f aca="false">IF(BF601&gt;0,IF(BF601&gt;BH601,CD601/BF601,CD601/BH601),"")</f>
        <v/>
      </c>
      <c r="CF601" s="69" t="n">
        <f aca="false">'Vstupní data'!AM601</f>
        <v>0</v>
      </c>
      <c r="CG601" s="69" t="n">
        <f aca="false">'Vstupní data'!AN601</f>
        <v>0</v>
      </c>
      <c r="CH601" s="69" t="n">
        <f aca="false">'Vstupní data'!AO601</f>
        <v>0</v>
      </c>
      <c r="CI601" s="69" t="n">
        <f aca="false">'Vstupní data'!AP601</f>
        <v>0</v>
      </c>
      <c r="CJ601" s="72" t="n">
        <f aca="false">ROUND(CH601*CI601,0)</f>
        <v>0</v>
      </c>
      <c r="CK601" s="74" t="str">
        <f aca="false">IF(OR(AA601&gt;0,BB601&gt;0,CD601&gt;0,CJ601&gt;0),AA601+BB601+CD601+CJ601,"")</f>
        <v/>
      </c>
    </row>
    <row r="602" customFormat="false" ht="12.8" hidden="false" customHeight="false" outlineLevel="0" collapsed="false">
      <c r="A602" s="66" t="n">
        <f aca="false">'Vstupní data'!A602</f>
        <v>0</v>
      </c>
      <c r="F602" s="66" t="str">
        <f aca="false">CONCATENATE('Vstupní data'!F602,'Vstupní data'!G602,'Vstupní data'!H602,'Vstupní data'!I602)</f>
        <v/>
      </c>
      <c r="G602" s="66"/>
      <c r="H602" s="66" t="n">
        <f aca="false">'Vstupní data'!K602</f>
        <v>0</v>
      </c>
      <c r="I602" s="66" t="n">
        <f aca="false">'Vstupní data'!L602</f>
        <v>0</v>
      </c>
      <c r="J602" s="66" t="n">
        <f aca="false">'Vstupní data'!K602*'Vstupní data'!M602/100</f>
        <v>0</v>
      </c>
      <c r="L602" s="66" t="n">
        <f aca="false">IF('Vstupní data'!N602="prostokořenný",0,IF('Vstupní data'!N602="krytokořenný","k",IF('Vstupní data'!N602="poloodrostky nebo odrostky, prostokořenné i krytokořenné","po",0)))</f>
        <v>0</v>
      </c>
      <c r="N602" s="66"/>
      <c r="O602" s="66" t="n">
        <f aca="false">'Vstupní data'!O602</f>
        <v>0</v>
      </c>
      <c r="P602" s="66" t="n">
        <f aca="false">IF(O602&gt;0,VLOOKUP(CONCATENATE(VLOOKUP(I602,'Pril3-drev'!$H$5:$K$83,4,0),"-",'Vstupní data'!R602),K2!$C$15:$D$23,2,0),0)</f>
        <v>0</v>
      </c>
      <c r="Q602" s="66" t="n">
        <f aca="false">IF(O602&gt;0,VLOOKUP(I602,'Pril3-drev'!$H$5:$I$83,2,0),0)</f>
        <v>0</v>
      </c>
      <c r="R602" s="66" t="n">
        <f aca="false">IF(Q602&gt;0,VLOOKUP(Q602,'Pril6-okus'!$A$5:$B$17,2,0),0)</f>
        <v>0</v>
      </c>
      <c r="S602" s="66" t="n">
        <f aca="false">IF(O602&gt;0,VLOOKUP(I602,'Pril3-drev'!$H$5:$J$83,3,0),0)</f>
        <v>0</v>
      </c>
      <c r="T602" s="66" t="str">
        <f aca="false">IF(O602&gt;0,IF(L602="k",0.9*VLOOKUP(S602,'ha-pocty-vyhl'!$A$5:$B$20,2,0),IF(L602="po",0.8*VLOOKUP(S602,'ha-pocty-vyhl'!$A$5:$B$20,2,0),VLOOKUP(S602,'ha-pocty-vyhl'!$A$5:$B$20,2,0))),"")</f>
        <v/>
      </c>
      <c r="U602" s="66" t="n">
        <f aca="false">'Vstupní data'!P602</f>
        <v>0</v>
      </c>
      <c r="V602" s="66" t="n">
        <f aca="false">IF(O602&gt;0,1.3*T602*1000*Z602/10000,0)</f>
        <v>0</v>
      </c>
      <c r="W602" s="66" t="n">
        <f aca="false">IF(O602&gt;0,1.3*T602*1000*Z602/10000,0)</f>
        <v>0</v>
      </c>
      <c r="X602" s="66" t="n">
        <f aca="false">IF(O602&gt;0,IF(O602&gt;V602,V602,O602),0)</f>
        <v>0</v>
      </c>
      <c r="Y602" s="66" t="n">
        <f aca="false">IF(O602&gt;0,IF(IF(U602&gt;W602,W602,U602)&lt;X602,W602,IF(U602&gt;W602,W602,U602)),0)</f>
        <v>0</v>
      </c>
      <c r="Z602" s="66" t="n">
        <f aca="false">IF(O602&gt;0,IF(J602&gt;0,J602,K602*H602/100),0)</f>
        <v>0</v>
      </c>
      <c r="AA602" s="67" t="n">
        <f aca="false">IF(O602&gt;0,CEILING(R602*P602*X602/Y602*Z602,1),0)</f>
        <v>0</v>
      </c>
      <c r="AB602" s="68" t="n">
        <f aca="false">IF(O602&gt;0,AA602/O602,0)</f>
        <v>0</v>
      </c>
      <c r="AC602" s="66" t="n">
        <f aca="false">'Vstupní data'!W602</f>
        <v>0</v>
      </c>
      <c r="AI602" s="66" t="str">
        <f aca="false">IF(OR('Vstupní data'!T602&gt;0,'Vstupní data'!U602&gt;0),VLOOKUP(I602,'Pril3-drev'!$H$5:$J$83,3,0),"")</f>
        <v/>
      </c>
      <c r="AJ602" s="66" t="n">
        <f aca="false">IF('Vstupní data'!V602="prostokořenný",0,IF('Vstupní data'!V602="krytokořenný","k",IF('Vstupní data'!V602="poloodrostky nebo odrostky, prostokořenné i krytokořenné","po",0)))</f>
        <v>0</v>
      </c>
      <c r="AK602" s="66" t="n">
        <f aca="false">IF(OR('Vstupní data'!T602&gt;0,'Vstupní data'!U602&gt;0),IF(AJ602="k",0.9*VLOOKUP(AI602,'ha-pocty-vyhl'!$A$5:$B$20,2,0),IF(AJ602="po",0.8*VLOOKUP(AI602,'ha-pocty-vyhl'!$A$5:$B$20,2,0),VLOOKUP(AI602,'ha-pocty-vyhl'!$A$5:$B$20,2,0))),0)</f>
        <v>0</v>
      </c>
      <c r="AL602" s="66" t="n">
        <f aca="false">IF(OR('Vstupní data'!T602&gt;0,'Vstupní data'!U602&gt;0),'Vstupní data'!K602*'Vstupní data'!M602/100,0)</f>
        <v>0</v>
      </c>
      <c r="AM602" s="66" t="n">
        <f aca="false">IF(OR('Vstupní data'!T602&gt;0,'Vstupní data'!U602&gt;0),IF('Vstupní data'!T602&gt;0,'Vstupní data'!T602,ROUND(10*'Vstupní data'!U602/AK602,0)),0)</f>
        <v>0</v>
      </c>
      <c r="AN602" s="69" t="n">
        <f aca="false">IF('Vstupní data'!T602&gt;0,   IF('Vstupní data'!T602&lt;=AL602,'Vstupní data'!T602,AL602),   IF(AM602&lt;AL602,AM602,AL602))</f>
        <v>0</v>
      </c>
      <c r="AO602" s="69" t="n">
        <f aca="false">'Vstupní data'!X602</f>
        <v>0</v>
      </c>
      <c r="AP602" s="66" t="n">
        <f aca="false">IF(OR('Vstupní data'!T602&gt;0,'Vstupní data'!U602&gt;0),IF(I602&lt;&gt;0,VLOOKUP(I602,'Pril3-drev'!$H$5:$I$83,2,0),0),0)</f>
        <v>0</v>
      </c>
      <c r="AQ602" s="66" t="n">
        <f aca="false">'Vstupní data'!Y602</f>
        <v>0</v>
      </c>
      <c r="AR602" s="66" t="str">
        <f aca="false">IF(AC602&gt;5,   IF('Vstupní data'!Y602&gt;0,   VLOOKUP(VLOOKUP(CONCATENATE(VLOOKUP(I602,'Pril3-drev'!$H$4:$L$83,5,0),AC602),'Pril3-drev'!$Q$4:$R$2803,2,0),'AVB-BS'!$C$5:$S$29 ,LOOKUP(AQ602,'AVB-BS'!$D$3:$S$3,'AVB-BS'!$D$1:$S$1) ,0 )   ,   IF('Vstupní data'!Z602&gt;0,'Vstupní data'!Z602,0)) , "")</f>
        <v/>
      </c>
      <c r="AS602" s="70" t="str">
        <f aca="false">IF(AC602&gt;5,VLOOKUP(CONCATENATE(AP602,AR602),'Pril1-THLPa'!$H$6:$N$96,4,0),"")</f>
        <v/>
      </c>
      <c r="AT602" s="70" t="str">
        <f aca="false">IF(AC602&gt;5,VLOOKUP(CONCATENATE(AP602,AR602),'Pril1-THLPa'!$H$6:$N$96,5,0),"")</f>
        <v/>
      </c>
      <c r="AU602" s="70" t="str">
        <f aca="false">IF(AC602&gt;5,VLOOKUP(CONCATENATE(AP602,AR602),'Pril1-THLPa'!$H$6:$N$96,6,0),"")</f>
        <v/>
      </c>
      <c r="AV602" s="70" t="str">
        <f aca="false">IF(AC602&gt;5,VLOOKUP(CONCATENATE(AP602,AR602),'Pril1-THLPa'!$H$6:$N$96,7,0),"")</f>
        <v/>
      </c>
      <c r="AW602" s="70" t="str">
        <f aca="false">IF(AC602&gt;5,VLOOKUP(CONCATENATE(AP602,AR602),'Pril1-THLPa'!$H$6:$O$96,8,0),"")</f>
        <v/>
      </c>
      <c r="AX602" s="66" t="n">
        <f aca="false">IF(AC602&gt;0,IF(AND(AC602&gt;0,AC602&lt;=5),VLOOKUP(AP602,'Pril1-THLPa'!$A$6:$F$18,LOOKUP(AC602,'Pril1-THLPa'!$B$5:$F$5,'Pril1-THLPa'!$B$4:$F$4),0),AS602+AT602*(AC602-5)+AU602*POWER(AC602-5,2)+AV602*POWER(AC602-5,3)+AW602*POWER(AC602-5,4)),0)</f>
        <v>0</v>
      </c>
      <c r="AY602" s="71"/>
      <c r="AZ602" s="66" t="n">
        <f aca="false">'Vstupní data'!AA602</f>
        <v>0</v>
      </c>
      <c r="BA602" s="66" t="n">
        <f aca="false">IF(OR('Vstupní data'!T602&gt;0,'Vstupní data'!U602&gt;0),IF(AC602&lt;&gt;"",AX602*AO602/10*(100+AZ602)/100,0),0)</f>
        <v>0</v>
      </c>
      <c r="BB602" s="67" t="n">
        <f aca="false">IF(AC602&lt;&gt;"",ROUND(BA602*AN602,0),0)</f>
        <v>0</v>
      </c>
      <c r="BC602" s="68" t="str">
        <f aca="false">IF(AE602&gt;0,BB602/AE602,"")</f>
        <v/>
      </c>
      <c r="BD602" s="66" t="n">
        <f aca="false">'Vstupní data'!AE602</f>
        <v>0</v>
      </c>
      <c r="BF602" s="66" t="n">
        <f aca="false">'Vstupní data'!AC602</f>
        <v>0</v>
      </c>
      <c r="BH602" s="66" t="n">
        <f aca="false">'Vstupní data'!AD602</f>
        <v>0</v>
      </c>
      <c r="BI602" s="66" t="n">
        <f aca="false">'Vstupní data'!AF602</f>
        <v>0</v>
      </c>
      <c r="BJ602" s="69" t="n">
        <f aca="false">'Vstupní data'!AG602</f>
        <v>0</v>
      </c>
      <c r="BK602" s="69" t="n">
        <f aca="false">IF(BF602&lt;&gt;0,VLOOKUP(I602,'Pril3-drev'!$H$5:$I$83,2,0),0)</f>
        <v>0</v>
      </c>
      <c r="BL602" s="69" t="n">
        <f aca="false">IF(BF602&lt;&gt;0,VLOOKUP(BK602,'Pril3-drev'!$A$5:$C$17,3,0),0)</f>
        <v>0</v>
      </c>
      <c r="BM602" s="69" t="n">
        <f aca="false">'Vstupní data'!AH602</f>
        <v>0</v>
      </c>
      <c r="BN602" s="69" t="n">
        <f aca="false">IF('Vstupní data'!AH602&gt;0,   VLOOKUP(VLOOKUP(CONCATENATE(VLOOKUP(I602,'Pril3-drev'!$H$4:$L$83,5,0),BD602),'Pril3-drev'!$Q$4:$R$2803,2,0),'AVB-BS'!$C$5:$S$29 ,LOOKUP(BM602,'AVB-BS'!$D$3:$S$3,'AVB-BS'!$D$1:$S$1) ,0 )   ,   IF('Vstupní data'!AI602&gt;0,'Vstupní data'!AI602,0))</f>
        <v>0</v>
      </c>
      <c r="BO602" s="69" t="str">
        <f aca="false">IF(BX602&gt;5,VLOOKUP(CONCATENATE(BK602,BN602),'Pril1-THLPa'!$H$6:$N$96,4,0),"")</f>
        <v/>
      </c>
      <c r="BP602" s="69" t="str">
        <f aca="false">IF(BX602&gt;5,VLOOKUP(CONCATENATE(BK602,BN602),'Pril1-THLPa'!$H$6:$N$96,5,0),"")</f>
        <v/>
      </c>
      <c r="BQ602" s="69" t="str">
        <f aca="false">IF(BX602&gt;5,VLOOKUP(CONCATENATE(BK602,BN602),'Pril1-THLPa'!$H$6:$N$96,6,0),"")</f>
        <v/>
      </c>
      <c r="BR602" s="69" t="str">
        <f aca="false">IF(BX602&gt;5,VLOOKUP(CONCATENATE(BK602,BN602),'Pril1-THLPa'!$H$6:$N$96,7,0),"")</f>
        <v/>
      </c>
      <c r="BS602" s="69" t="str">
        <f aca="false">IF(BX602&gt;5,VLOOKUP(CONCATENATE(BK602,BN602),'Pril1-THLPa'!$H$6:$O$96,8,0),"")</f>
        <v/>
      </c>
      <c r="BT602" s="69" t="str">
        <f aca="false">IF(BF602&gt;0, IF(BK602="smrk",  VLOOKUP(VLOOKUP(BD602,'Pril9-K3'!$L$8:$M$207,2,0),'Pril9-K3'!$A$8:$J$16,LOOKUP(BN602,'Pril9-K3'!$A$7:$J$7,'Pril9-K3'!$A$5:$J$5),0), IF(AND(BK602&lt;&gt;"smrk",'Vstupní data'!AK602&lt;&gt;""),'Vstupní data'!AK602,   VLOOKUP(VLOOKUP(BD602,'Pril9-K3'!$L$8:$M$207,2,0),'Pril9-K3'!$A$8:$J$16,LOOKUP(BN602,'Pril9-K3'!$A$7:$J$7,'Pril9-K3'!$A$5:$J$5),0)   )),   "")</f>
        <v/>
      </c>
      <c r="BV602" s="69" t="n">
        <f aca="false">'Vstupní data'!AJ602</f>
        <v>0</v>
      </c>
      <c r="BW602" s="69" t="n">
        <f aca="false">IF(BF602&gt;0,IF(J602&gt;0,J602,K602*H602/100),0)</f>
        <v>0</v>
      </c>
      <c r="BX602" s="69" t="n">
        <f aca="false">IF(BF602&gt;0,IF(BJ602&gt;BL602,BL602,BJ602),0)</f>
        <v>0</v>
      </c>
      <c r="BY602" s="69" t="n">
        <f aca="false">IF(BD602=0,0,IF(AND(BX602&gt;0,BX602&lt;=5),  IF(AND(BX602&gt;0,BX602&lt;=5),VLOOKUP(BK602,'Pril1-THLPa'!$A$6:$F$18,IF(AND(BX602&gt;0,BX602&lt;=5),LOOKUP(BX602,'Pril1-THLPa'!$B$5:$F$5,'Pril1-THLPa'!$B$4:$F$4),""),0),""),  IF(BX602&gt;5,BO602+BP602*(BX602-5)+BQ602*POWER(BX602-5,2)+BR602*POWER(BX602-5,3)+BS602*POWER(BX602-5,4),"")))</f>
        <v>0</v>
      </c>
      <c r="BZ602" s="69" t="n">
        <f aca="false">IF(BY602&gt;0,BY602*BI602/10*BW602*(100+BV602)/100,0)</f>
        <v>0</v>
      </c>
      <c r="CA602" s="69" t="n">
        <f aca="false">IF(BD602&gt;0,BX602-IF(BD602&gt;BX602,BX602,BD602),0)</f>
        <v>0</v>
      </c>
      <c r="CB602" s="69" t="n">
        <f aca="false">POWER(1.01,CA602)</f>
        <v>1</v>
      </c>
      <c r="CC602" s="69" t="n">
        <f aca="false">IF(BF602&gt;0,IF(BF602&gt;BH602,1,BF602/BH602),0)</f>
        <v>0</v>
      </c>
      <c r="CD602" s="72" t="n">
        <f aca="false">IF(BD602=0,0,IF(BF602&gt;0,ROUND(IF(CB602&lt;&gt;0,BZ602*BT602*1/CB602*CC602,0),0),0))</f>
        <v>0</v>
      </c>
      <c r="CE602" s="73" t="str">
        <f aca="false">IF(BF602&gt;0,IF(BF602&gt;BH602,CD602/BF602,CD602/BH602),"")</f>
        <v/>
      </c>
      <c r="CF602" s="69" t="n">
        <f aca="false">'Vstupní data'!AM602</f>
        <v>0</v>
      </c>
      <c r="CG602" s="69" t="n">
        <f aca="false">'Vstupní data'!AN602</f>
        <v>0</v>
      </c>
      <c r="CH602" s="69" t="n">
        <f aca="false">'Vstupní data'!AO602</f>
        <v>0</v>
      </c>
      <c r="CI602" s="69" t="n">
        <f aca="false">'Vstupní data'!AP602</f>
        <v>0</v>
      </c>
      <c r="CJ602" s="72" t="n">
        <f aca="false">ROUND(CH602*CI602,0)</f>
        <v>0</v>
      </c>
      <c r="CK602" s="74" t="str">
        <f aca="false">IF(OR(AA602&gt;0,BB602&gt;0,CD602&gt;0,CJ602&gt;0),AA602+BB602+CD602+CJ602,"")</f>
        <v/>
      </c>
    </row>
    <row r="603" customFormat="false" ht="12.8" hidden="false" customHeight="false" outlineLevel="0" collapsed="false">
      <c r="A603" s="66" t="n">
        <f aca="false">'Vstupní data'!A603</f>
        <v>0</v>
      </c>
      <c r="F603" s="66" t="str">
        <f aca="false">CONCATENATE('Vstupní data'!F603,'Vstupní data'!G603,'Vstupní data'!H603,'Vstupní data'!I603)</f>
        <v/>
      </c>
      <c r="G603" s="66"/>
      <c r="H603" s="66" t="n">
        <f aca="false">'Vstupní data'!K603</f>
        <v>0</v>
      </c>
      <c r="I603" s="66" t="n">
        <f aca="false">'Vstupní data'!L603</f>
        <v>0</v>
      </c>
      <c r="J603" s="66" t="n">
        <f aca="false">'Vstupní data'!K603*'Vstupní data'!M603/100</f>
        <v>0</v>
      </c>
      <c r="L603" s="66" t="n">
        <f aca="false">IF('Vstupní data'!N603="prostokořenný",0,IF('Vstupní data'!N603="krytokořenný","k",IF('Vstupní data'!N603="poloodrostky nebo odrostky, prostokořenné i krytokořenné","po",0)))</f>
        <v>0</v>
      </c>
      <c r="N603" s="66"/>
      <c r="O603" s="66" t="n">
        <f aca="false">'Vstupní data'!O603</f>
        <v>0</v>
      </c>
      <c r="P603" s="66" t="n">
        <f aca="false">IF(O603&gt;0,VLOOKUP(CONCATENATE(VLOOKUP(I603,'Pril3-drev'!$H$5:$K$83,4,0),"-",'Vstupní data'!R603),K2!$C$15:$D$23,2,0),0)</f>
        <v>0</v>
      </c>
      <c r="Q603" s="66" t="n">
        <f aca="false">IF(O603&gt;0,VLOOKUP(I603,'Pril3-drev'!$H$5:$I$83,2,0),0)</f>
        <v>0</v>
      </c>
      <c r="R603" s="66" t="n">
        <f aca="false">IF(Q603&gt;0,VLOOKUP(Q603,'Pril6-okus'!$A$5:$B$17,2,0),0)</f>
        <v>0</v>
      </c>
      <c r="S603" s="66" t="n">
        <f aca="false">IF(O603&gt;0,VLOOKUP(I603,'Pril3-drev'!$H$5:$J$83,3,0),0)</f>
        <v>0</v>
      </c>
      <c r="T603" s="66" t="str">
        <f aca="false">IF(O603&gt;0,IF(L603="k",0.9*VLOOKUP(S603,'ha-pocty-vyhl'!$A$5:$B$20,2,0),IF(L603="po",0.8*VLOOKUP(S603,'ha-pocty-vyhl'!$A$5:$B$20,2,0),VLOOKUP(S603,'ha-pocty-vyhl'!$A$5:$B$20,2,0))),"")</f>
        <v/>
      </c>
      <c r="U603" s="66" t="n">
        <f aca="false">'Vstupní data'!P603</f>
        <v>0</v>
      </c>
      <c r="V603" s="66" t="n">
        <f aca="false">IF(O603&gt;0,1.3*T603*1000*Z603/10000,0)</f>
        <v>0</v>
      </c>
      <c r="W603" s="66" t="n">
        <f aca="false">IF(O603&gt;0,1.3*T603*1000*Z603/10000,0)</f>
        <v>0</v>
      </c>
      <c r="X603" s="66" t="n">
        <f aca="false">IF(O603&gt;0,IF(O603&gt;V603,V603,O603),0)</f>
        <v>0</v>
      </c>
      <c r="Y603" s="66" t="n">
        <f aca="false">IF(O603&gt;0,IF(IF(U603&gt;W603,W603,U603)&lt;X603,W603,IF(U603&gt;W603,W603,U603)),0)</f>
        <v>0</v>
      </c>
      <c r="Z603" s="66" t="n">
        <f aca="false">IF(O603&gt;0,IF(J603&gt;0,J603,K603*H603/100),0)</f>
        <v>0</v>
      </c>
      <c r="AA603" s="67" t="n">
        <f aca="false">IF(O603&gt;0,CEILING(R603*P603*X603/Y603*Z603,1),0)</f>
        <v>0</v>
      </c>
      <c r="AB603" s="68" t="n">
        <f aca="false">IF(O603&gt;0,AA603/O603,0)</f>
        <v>0</v>
      </c>
      <c r="AC603" s="66" t="n">
        <f aca="false">'Vstupní data'!W603</f>
        <v>0</v>
      </c>
      <c r="AI603" s="66" t="str">
        <f aca="false">IF(OR('Vstupní data'!T603&gt;0,'Vstupní data'!U603&gt;0),VLOOKUP(I603,'Pril3-drev'!$H$5:$J$83,3,0),"")</f>
        <v/>
      </c>
      <c r="AJ603" s="66" t="n">
        <f aca="false">IF('Vstupní data'!V603="prostokořenný",0,IF('Vstupní data'!V603="krytokořenný","k",IF('Vstupní data'!V603="poloodrostky nebo odrostky, prostokořenné i krytokořenné","po",0)))</f>
        <v>0</v>
      </c>
      <c r="AK603" s="66" t="n">
        <f aca="false">IF(OR('Vstupní data'!T603&gt;0,'Vstupní data'!U603&gt;0),IF(AJ603="k",0.9*VLOOKUP(AI603,'ha-pocty-vyhl'!$A$5:$B$20,2,0),IF(AJ603="po",0.8*VLOOKUP(AI603,'ha-pocty-vyhl'!$A$5:$B$20,2,0),VLOOKUP(AI603,'ha-pocty-vyhl'!$A$5:$B$20,2,0))),0)</f>
        <v>0</v>
      </c>
      <c r="AL603" s="66" t="n">
        <f aca="false">IF(OR('Vstupní data'!T603&gt;0,'Vstupní data'!U603&gt;0),'Vstupní data'!K603*'Vstupní data'!M603/100,0)</f>
        <v>0</v>
      </c>
      <c r="AM603" s="66" t="n">
        <f aca="false">IF(OR('Vstupní data'!T603&gt;0,'Vstupní data'!U603&gt;0),IF('Vstupní data'!T603&gt;0,'Vstupní data'!T603,ROUND(10*'Vstupní data'!U603/AK603,0)),0)</f>
        <v>0</v>
      </c>
      <c r="AN603" s="69" t="n">
        <f aca="false">IF('Vstupní data'!T603&gt;0,   IF('Vstupní data'!T603&lt;=AL603,'Vstupní data'!T603,AL603),   IF(AM603&lt;AL603,AM603,AL603))</f>
        <v>0</v>
      </c>
      <c r="AO603" s="69" t="n">
        <f aca="false">'Vstupní data'!X603</f>
        <v>0</v>
      </c>
      <c r="AP603" s="66" t="n">
        <f aca="false">IF(OR('Vstupní data'!T603&gt;0,'Vstupní data'!U603&gt;0),IF(I603&lt;&gt;0,VLOOKUP(I603,'Pril3-drev'!$H$5:$I$83,2,0),0),0)</f>
        <v>0</v>
      </c>
      <c r="AQ603" s="66" t="n">
        <f aca="false">'Vstupní data'!Y603</f>
        <v>0</v>
      </c>
      <c r="AR603" s="66" t="str">
        <f aca="false">IF(AC603&gt;5,   IF('Vstupní data'!Y603&gt;0,   VLOOKUP(VLOOKUP(CONCATENATE(VLOOKUP(I603,'Pril3-drev'!$H$4:$L$83,5,0),AC603),'Pril3-drev'!$Q$4:$R$2803,2,0),'AVB-BS'!$C$5:$S$29 ,LOOKUP(AQ603,'AVB-BS'!$D$3:$S$3,'AVB-BS'!$D$1:$S$1) ,0 )   ,   IF('Vstupní data'!Z603&gt;0,'Vstupní data'!Z603,0)) , "")</f>
        <v/>
      </c>
      <c r="AS603" s="70" t="str">
        <f aca="false">IF(AC603&gt;5,VLOOKUP(CONCATENATE(AP603,AR603),'Pril1-THLPa'!$H$6:$N$96,4,0),"")</f>
        <v/>
      </c>
      <c r="AT603" s="70" t="str">
        <f aca="false">IF(AC603&gt;5,VLOOKUP(CONCATENATE(AP603,AR603),'Pril1-THLPa'!$H$6:$N$96,5,0),"")</f>
        <v/>
      </c>
      <c r="AU603" s="70" t="str">
        <f aca="false">IF(AC603&gt;5,VLOOKUP(CONCATENATE(AP603,AR603),'Pril1-THLPa'!$H$6:$N$96,6,0),"")</f>
        <v/>
      </c>
      <c r="AV603" s="70" t="str">
        <f aca="false">IF(AC603&gt;5,VLOOKUP(CONCATENATE(AP603,AR603),'Pril1-THLPa'!$H$6:$N$96,7,0),"")</f>
        <v/>
      </c>
      <c r="AW603" s="70" t="str">
        <f aca="false">IF(AC603&gt;5,VLOOKUP(CONCATENATE(AP603,AR603),'Pril1-THLPa'!$H$6:$O$96,8,0),"")</f>
        <v/>
      </c>
      <c r="AX603" s="66" t="n">
        <f aca="false">IF(AC603&gt;0,IF(AND(AC603&gt;0,AC603&lt;=5),VLOOKUP(AP603,'Pril1-THLPa'!$A$6:$F$18,LOOKUP(AC603,'Pril1-THLPa'!$B$5:$F$5,'Pril1-THLPa'!$B$4:$F$4),0),AS603+AT603*(AC603-5)+AU603*POWER(AC603-5,2)+AV603*POWER(AC603-5,3)+AW603*POWER(AC603-5,4)),0)</f>
        <v>0</v>
      </c>
      <c r="AY603" s="71"/>
      <c r="AZ603" s="66" t="n">
        <f aca="false">'Vstupní data'!AA603</f>
        <v>0</v>
      </c>
      <c r="BA603" s="66" t="n">
        <f aca="false">IF(OR('Vstupní data'!T603&gt;0,'Vstupní data'!U603&gt;0),IF(AC603&lt;&gt;"",AX603*AO603/10*(100+AZ603)/100,0),0)</f>
        <v>0</v>
      </c>
      <c r="BB603" s="67" t="n">
        <f aca="false">IF(AC603&lt;&gt;"",ROUND(BA603*AN603,0),0)</f>
        <v>0</v>
      </c>
      <c r="BC603" s="68" t="str">
        <f aca="false">IF(AE603&gt;0,BB603/AE603,"")</f>
        <v/>
      </c>
      <c r="BD603" s="66" t="n">
        <f aca="false">'Vstupní data'!AE603</f>
        <v>0</v>
      </c>
      <c r="BF603" s="66" t="n">
        <f aca="false">'Vstupní data'!AC603</f>
        <v>0</v>
      </c>
      <c r="BH603" s="66" t="n">
        <f aca="false">'Vstupní data'!AD603</f>
        <v>0</v>
      </c>
      <c r="BI603" s="66" t="n">
        <f aca="false">'Vstupní data'!AF603</f>
        <v>0</v>
      </c>
      <c r="BJ603" s="69" t="n">
        <f aca="false">'Vstupní data'!AG603</f>
        <v>0</v>
      </c>
      <c r="BK603" s="69" t="n">
        <f aca="false">IF(BF603&lt;&gt;0,VLOOKUP(I603,'Pril3-drev'!$H$5:$I$83,2,0),0)</f>
        <v>0</v>
      </c>
      <c r="BL603" s="69" t="n">
        <f aca="false">IF(BF603&lt;&gt;0,VLOOKUP(BK603,'Pril3-drev'!$A$5:$C$17,3,0),0)</f>
        <v>0</v>
      </c>
      <c r="BM603" s="69" t="n">
        <f aca="false">'Vstupní data'!AH603</f>
        <v>0</v>
      </c>
      <c r="BN603" s="69" t="n">
        <f aca="false">IF('Vstupní data'!AH603&gt;0,   VLOOKUP(VLOOKUP(CONCATENATE(VLOOKUP(I603,'Pril3-drev'!$H$4:$L$83,5,0),BD603),'Pril3-drev'!$Q$4:$R$2803,2,0),'AVB-BS'!$C$5:$S$29 ,LOOKUP(BM603,'AVB-BS'!$D$3:$S$3,'AVB-BS'!$D$1:$S$1) ,0 )   ,   IF('Vstupní data'!AI603&gt;0,'Vstupní data'!AI603,0))</f>
        <v>0</v>
      </c>
      <c r="BO603" s="69" t="str">
        <f aca="false">IF(BX603&gt;5,VLOOKUP(CONCATENATE(BK603,BN603),'Pril1-THLPa'!$H$6:$N$96,4,0),"")</f>
        <v/>
      </c>
      <c r="BP603" s="69" t="str">
        <f aca="false">IF(BX603&gt;5,VLOOKUP(CONCATENATE(BK603,BN603),'Pril1-THLPa'!$H$6:$N$96,5,0),"")</f>
        <v/>
      </c>
      <c r="BQ603" s="69" t="str">
        <f aca="false">IF(BX603&gt;5,VLOOKUP(CONCATENATE(BK603,BN603),'Pril1-THLPa'!$H$6:$N$96,6,0),"")</f>
        <v/>
      </c>
      <c r="BR603" s="69" t="str">
        <f aca="false">IF(BX603&gt;5,VLOOKUP(CONCATENATE(BK603,BN603),'Pril1-THLPa'!$H$6:$N$96,7,0),"")</f>
        <v/>
      </c>
      <c r="BS603" s="69" t="str">
        <f aca="false">IF(BX603&gt;5,VLOOKUP(CONCATENATE(BK603,BN603),'Pril1-THLPa'!$H$6:$O$96,8,0),"")</f>
        <v/>
      </c>
      <c r="BT603" s="69" t="str">
        <f aca="false">IF(BF603&gt;0, IF(BK603="smrk",  VLOOKUP(VLOOKUP(BD603,'Pril9-K3'!$L$8:$M$207,2,0),'Pril9-K3'!$A$8:$J$16,LOOKUP(BN603,'Pril9-K3'!$A$7:$J$7,'Pril9-K3'!$A$5:$J$5),0), IF(AND(BK603&lt;&gt;"smrk",'Vstupní data'!AK603&lt;&gt;""),'Vstupní data'!AK603,   VLOOKUP(VLOOKUP(BD603,'Pril9-K3'!$L$8:$M$207,2,0),'Pril9-K3'!$A$8:$J$16,LOOKUP(BN603,'Pril9-K3'!$A$7:$J$7,'Pril9-K3'!$A$5:$J$5),0)   )),   "")</f>
        <v/>
      </c>
      <c r="BV603" s="69" t="n">
        <f aca="false">'Vstupní data'!AJ603</f>
        <v>0</v>
      </c>
      <c r="BW603" s="69" t="n">
        <f aca="false">IF(BF603&gt;0,IF(J603&gt;0,J603,K603*H603/100),0)</f>
        <v>0</v>
      </c>
      <c r="BX603" s="69" t="n">
        <f aca="false">IF(BF603&gt;0,IF(BJ603&gt;BL603,BL603,BJ603),0)</f>
        <v>0</v>
      </c>
      <c r="BY603" s="69" t="n">
        <f aca="false">IF(BD603=0,0,IF(AND(BX603&gt;0,BX603&lt;=5),  IF(AND(BX603&gt;0,BX603&lt;=5),VLOOKUP(BK603,'Pril1-THLPa'!$A$6:$F$18,IF(AND(BX603&gt;0,BX603&lt;=5),LOOKUP(BX603,'Pril1-THLPa'!$B$5:$F$5,'Pril1-THLPa'!$B$4:$F$4),""),0),""),  IF(BX603&gt;5,BO603+BP603*(BX603-5)+BQ603*POWER(BX603-5,2)+BR603*POWER(BX603-5,3)+BS603*POWER(BX603-5,4),"")))</f>
        <v>0</v>
      </c>
      <c r="BZ603" s="69" t="n">
        <f aca="false">IF(BY603&gt;0,BY603*BI603/10*BW603*(100+BV603)/100,0)</f>
        <v>0</v>
      </c>
      <c r="CA603" s="69" t="n">
        <f aca="false">IF(BD603&gt;0,BX603-IF(BD603&gt;BX603,BX603,BD603),0)</f>
        <v>0</v>
      </c>
      <c r="CB603" s="69" t="n">
        <f aca="false">POWER(1.01,CA603)</f>
        <v>1</v>
      </c>
      <c r="CC603" s="69" t="n">
        <f aca="false">IF(BF603&gt;0,IF(BF603&gt;BH603,1,BF603/BH603),0)</f>
        <v>0</v>
      </c>
      <c r="CD603" s="72" t="n">
        <f aca="false">IF(BD603=0,0,IF(BF603&gt;0,ROUND(IF(CB603&lt;&gt;0,BZ603*BT603*1/CB603*CC603,0),0),0))</f>
        <v>0</v>
      </c>
      <c r="CE603" s="73" t="str">
        <f aca="false">IF(BF603&gt;0,IF(BF603&gt;BH603,CD603/BF603,CD603/BH603),"")</f>
        <v/>
      </c>
      <c r="CF603" s="69" t="n">
        <f aca="false">'Vstupní data'!AM603</f>
        <v>0</v>
      </c>
      <c r="CG603" s="69" t="n">
        <f aca="false">'Vstupní data'!AN603</f>
        <v>0</v>
      </c>
      <c r="CH603" s="69" t="n">
        <f aca="false">'Vstupní data'!AO603</f>
        <v>0</v>
      </c>
      <c r="CI603" s="69" t="n">
        <f aca="false">'Vstupní data'!AP603</f>
        <v>0</v>
      </c>
      <c r="CJ603" s="72" t="n">
        <f aca="false">ROUND(CH603*CI603,0)</f>
        <v>0</v>
      </c>
      <c r="CK603" s="74" t="str">
        <f aca="false">IF(OR(AA603&gt;0,BB603&gt;0,CD603&gt;0,CJ603&gt;0),AA603+BB603+CD603+CJ603,"")</f>
        <v/>
      </c>
    </row>
    <row r="604" customFormat="false" ht="12.8" hidden="false" customHeight="false" outlineLevel="0" collapsed="false">
      <c r="A604" s="66" t="n">
        <f aca="false">'Vstupní data'!A604</f>
        <v>0</v>
      </c>
      <c r="F604" s="66" t="str">
        <f aca="false">CONCATENATE('Vstupní data'!F604,'Vstupní data'!G604,'Vstupní data'!H604,'Vstupní data'!I604)</f>
        <v/>
      </c>
      <c r="G604" s="66"/>
      <c r="H604" s="66" t="n">
        <f aca="false">'Vstupní data'!K604</f>
        <v>0</v>
      </c>
      <c r="I604" s="66" t="n">
        <f aca="false">'Vstupní data'!L604</f>
        <v>0</v>
      </c>
      <c r="J604" s="66" t="n">
        <f aca="false">'Vstupní data'!K604*'Vstupní data'!M604/100</f>
        <v>0</v>
      </c>
      <c r="L604" s="66" t="n">
        <f aca="false">IF('Vstupní data'!N604="prostokořenný",0,IF('Vstupní data'!N604="krytokořenný","k",IF('Vstupní data'!N604="poloodrostky nebo odrostky, prostokořenné i krytokořenné","po",0)))</f>
        <v>0</v>
      </c>
      <c r="N604" s="66"/>
      <c r="O604" s="66" t="n">
        <f aca="false">'Vstupní data'!O604</f>
        <v>0</v>
      </c>
      <c r="P604" s="66" t="n">
        <f aca="false">IF(O604&gt;0,VLOOKUP(CONCATENATE(VLOOKUP(I604,'Pril3-drev'!$H$5:$K$83,4,0),"-",'Vstupní data'!R604),K2!$C$15:$D$23,2,0),0)</f>
        <v>0</v>
      </c>
      <c r="Q604" s="66" t="n">
        <f aca="false">IF(O604&gt;0,VLOOKUP(I604,'Pril3-drev'!$H$5:$I$83,2,0),0)</f>
        <v>0</v>
      </c>
      <c r="R604" s="66" t="n">
        <f aca="false">IF(Q604&gt;0,VLOOKUP(Q604,'Pril6-okus'!$A$5:$B$17,2,0),0)</f>
        <v>0</v>
      </c>
      <c r="S604" s="66" t="n">
        <f aca="false">IF(O604&gt;0,VLOOKUP(I604,'Pril3-drev'!$H$5:$J$83,3,0),0)</f>
        <v>0</v>
      </c>
      <c r="T604" s="66" t="str">
        <f aca="false">IF(O604&gt;0,IF(L604="k",0.9*VLOOKUP(S604,'ha-pocty-vyhl'!$A$5:$B$20,2,0),IF(L604="po",0.8*VLOOKUP(S604,'ha-pocty-vyhl'!$A$5:$B$20,2,0),VLOOKUP(S604,'ha-pocty-vyhl'!$A$5:$B$20,2,0))),"")</f>
        <v/>
      </c>
      <c r="U604" s="66" t="n">
        <f aca="false">'Vstupní data'!P604</f>
        <v>0</v>
      </c>
      <c r="V604" s="66" t="n">
        <f aca="false">IF(O604&gt;0,1.3*T604*1000*Z604/10000,0)</f>
        <v>0</v>
      </c>
      <c r="W604" s="66" t="n">
        <f aca="false">IF(O604&gt;0,1.3*T604*1000*Z604/10000,0)</f>
        <v>0</v>
      </c>
      <c r="X604" s="66" t="n">
        <f aca="false">IF(O604&gt;0,IF(O604&gt;V604,V604,O604),0)</f>
        <v>0</v>
      </c>
      <c r="Y604" s="66" t="n">
        <f aca="false">IF(O604&gt;0,IF(IF(U604&gt;W604,W604,U604)&lt;X604,W604,IF(U604&gt;W604,W604,U604)),0)</f>
        <v>0</v>
      </c>
      <c r="Z604" s="66" t="n">
        <f aca="false">IF(O604&gt;0,IF(J604&gt;0,J604,K604*H604/100),0)</f>
        <v>0</v>
      </c>
      <c r="AA604" s="67" t="n">
        <f aca="false">IF(O604&gt;0,CEILING(R604*P604*X604/Y604*Z604,1),0)</f>
        <v>0</v>
      </c>
      <c r="AB604" s="68" t="n">
        <f aca="false">IF(O604&gt;0,AA604/O604,0)</f>
        <v>0</v>
      </c>
      <c r="AC604" s="66" t="n">
        <f aca="false">'Vstupní data'!W604</f>
        <v>0</v>
      </c>
      <c r="AI604" s="66" t="str">
        <f aca="false">IF(OR('Vstupní data'!T604&gt;0,'Vstupní data'!U604&gt;0),VLOOKUP(I604,'Pril3-drev'!$H$5:$J$83,3,0),"")</f>
        <v/>
      </c>
      <c r="AJ604" s="66" t="n">
        <f aca="false">IF('Vstupní data'!V604="prostokořenný",0,IF('Vstupní data'!V604="krytokořenný","k",IF('Vstupní data'!V604="poloodrostky nebo odrostky, prostokořenné i krytokořenné","po",0)))</f>
        <v>0</v>
      </c>
      <c r="AK604" s="66" t="n">
        <f aca="false">IF(OR('Vstupní data'!T604&gt;0,'Vstupní data'!U604&gt;0),IF(AJ604="k",0.9*VLOOKUP(AI604,'ha-pocty-vyhl'!$A$5:$B$20,2,0),IF(AJ604="po",0.8*VLOOKUP(AI604,'ha-pocty-vyhl'!$A$5:$B$20,2,0),VLOOKUP(AI604,'ha-pocty-vyhl'!$A$5:$B$20,2,0))),0)</f>
        <v>0</v>
      </c>
      <c r="AL604" s="66" t="n">
        <f aca="false">IF(OR('Vstupní data'!T604&gt;0,'Vstupní data'!U604&gt;0),'Vstupní data'!K604*'Vstupní data'!M604/100,0)</f>
        <v>0</v>
      </c>
      <c r="AM604" s="66" t="n">
        <f aca="false">IF(OR('Vstupní data'!T604&gt;0,'Vstupní data'!U604&gt;0),IF('Vstupní data'!T604&gt;0,'Vstupní data'!T604,ROUND(10*'Vstupní data'!U604/AK604,0)),0)</f>
        <v>0</v>
      </c>
      <c r="AN604" s="69" t="n">
        <f aca="false">IF('Vstupní data'!T604&gt;0,   IF('Vstupní data'!T604&lt;=AL604,'Vstupní data'!T604,AL604),   IF(AM604&lt;AL604,AM604,AL604))</f>
        <v>0</v>
      </c>
      <c r="AO604" s="69" t="n">
        <f aca="false">'Vstupní data'!X604</f>
        <v>0</v>
      </c>
      <c r="AP604" s="66" t="n">
        <f aca="false">IF(OR('Vstupní data'!T604&gt;0,'Vstupní data'!U604&gt;0),IF(I604&lt;&gt;0,VLOOKUP(I604,'Pril3-drev'!$H$5:$I$83,2,0),0),0)</f>
        <v>0</v>
      </c>
      <c r="AQ604" s="66" t="n">
        <f aca="false">'Vstupní data'!Y604</f>
        <v>0</v>
      </c>
      <c r="AR604" s="66" t="str">
        <f aca="false">IF(AC604&gt;5,   IF('Vstupní data'!Y604&gt;0,   VLOOKUP(VLOOKUP(CONCATENATE(VLOOKUP(I604,'Pril3-drev'!$H$4:$L$83,5,0),AC604),'Pril3-drev'!$Q$4:$R$2803,2,0),'AVB-BS'!$C$5:$S$29 ,LOOKUP(AQ604,'AVB-BS'!$D$3:$S$3,'AVB-BS'!$D$1:$S$1) ,0 )   ,   IF('Vstupní data'!Z604&gt;0,'Vstupní data'!Z604,0)) , "")</f>
        <v/>
      </c>
      <c r="AS604" s="70" t="str">
        <f aca="false">IF(AC604&gt;5,VLOOKUP(CONCATENATE(AP604,AR604),'Pril1-THLPa'!$H$6:$N$96,4,0),"")</f>
        <v/>
      </c>
      <c r="AT604" s="70" t="str">
        <f aca="false">IF(AC604&gt;5,VLOOKUP(CONCATENATE(AP604,AR604),'Pril1-THLPa'!$H$6:$N$96,5,0),"")</f>
        <v/>
      </c>
      <c r="AU604" s="70" t="str">
        <f aca="false">IF(AC604&gt;5,VLOOKUP(CONCATENATE(AP604,AR604),'Pril1-THLPa'!$H$6:$N$96,6,0),"")</f>
        <v/>
      </c>
      <c r="AV604" s="70" t="str">
        <f aca="false">IF(AC604&gt;5,VLOOKUP(CONCATENATE(AP604,AR604),'Pril1-THLPa'!$H$6:$N$96,7,0),"")</f>
        <v/>
      </c>
      <c r="AW604" s="70" t="str">
        <f aca="false">IF(AC604&gt;5,VLOOKUP(CONCATENATE(AP604,AR604),'Pril1-THLPa'!$H$6:$O$96,8,0),"")</f>
        <v/>
      </c>
      <c r="AX604" s="66" t="n">
        <f aca="false">IF(AC604&gt;0,IF(AND(AC604&gt;0,AC604&lt;=5),VLOOKUP(AP604,'Pril1-THLPa'!$A$6:$F$18,LOOKUP(AC604,'Pril1-THLPa'!$B$5:$F$5,'Pril1-THLPa'!$B$4:$F$4),0),AS604+AT604*(AC604-5)+AU604*POWER(AC604-5,2)+AV604*POWER(AC604-5,3)+AW604*POWER(AC604-5,4)),0)</f>
        <v>0</v>
      </c>
      <c r="AY604" s="71"/>
      <c r="AZ604" s="66" t="n">
        <f aca="false">'Vstupní data'!AA604</f>
        <v>0</v>
      </c>
      <c r="BA604" s="66" t="n">
        <f aca="false">IF(OR('Vstupní data'!T604&gt;0,'Vstupní data'!U604&gt;0),IF(AC604&lt;&gt;"",AX604*AO604/10*(100+AZ604)/100,0),0)</f>
        <v>0</v>
      </c>
      <c r="BB604" s="67" t="n">
        <f aca="false">IF(AC604&lt;&gt;"",ROUND(BA604*AN604,0),0)</f>
        <v>0</v>
      </c>
      <c r="BC604" s="68" t="str">
        <f aca="false">IF(AE604&gt;0,BB604/AE604,"")</f>
        <v/>
      </c>
      <c r="BD604" s="66" t="n">
        <f aca="false">'Vstupní data'!AE604</f>
        <v>0</v>
      </c>
      <c r="BF604" s="66" t="n">
        <f aca="false">'Vstupní data'!AC604</f>
        <v>0</v>
      </c>
      <c r="BH604" s="66" t="n">
        <f aca="false">'Vstupní data'!AD604</f>
        <v>0</v>
      </c>
      <c r="BI604" s="66" t="n">
        <f aca="false">'Vstupní data'!AF604</f>
        <v>0</v>
      </c>
      <c r="BJ604" s="69" t="n">
        <f aca="false">'Vstupní data'!AG604</f>
        <v>0</v>
      </c>
      <c r="BK604" s="69" t="n">
        <f aca="false">IF(BF604&lt;&gt;0,VLOOKUP(I604,'Pril3-drev'!$H$5:$I$83,2,0),0)</f>
        <v>0</v>
      </c>
      <c r="BL604" s="69" t="n">
        <f aca="false">IF(BF604&lt;&gt;0,VLOOKUP(BK604,'Pril3-drev'!$A$5:$C$17,3,0),0)</f>
        <v>0</v>
      </c>
      <c r="BM604" s="69" t="n">
        <f aca="false">'Vstupní data'!AH604</f>
        <v>0</v>
      </c>
      <c r="BN604" s="69" t="n">
        <f aca="false">IF('Vstupní data'!AH604&gt;0,   VLOOKUP(VLOOKUP(CONCATENATE(VLOOKUP(I604,'Pril3-drev'!$H$4:$L$83,5,0),BD604),'Pril3-drev'!$Q$4:$R$2803,2,0),'AVB-BS'!$C$5:$S$29 ,LOOKUP(BM604,'AVB-BS'!$D$3:$S$3,'AVB-BS'!$D$1:$S$1) ,0 )   ,   IF('Vstupní data'!AI604&gt;0,'Vstupní data'!AI604,0))</f>
        <v>0</v>
      </c>
      <c r="BO604" s="69" t="str">
        <f aca="false">IF(BX604&gt;5,VLOOKUP(CONCATENATE(BK604,BN604),'Pril1-THLPa'!$H$6:$N$96,4,0),"")</f>
        <v/>
      </c>
      <c r="BP604" s="69" t="str">
        <f aca="false">IF(BX604&gt;5,VLOOKUP(CONCATENATE(BK604,BN604),'Pril1-THLPa'!$H$6:$N$96,5,0),"")</f>
        <v/>
      </c>
      <c r="BQ604" s="69" t="str">
        <f aca="false">IF(BX604&gt;5,VLOOKUP(CONCATENATE(BK604,BN604),'Pril1-THLPa'!$H$6:$N$96,6,0),"")</f>
        <v/>
      </c>
      <c r="BR604" s="69" t="str">
        <f aca="false">IF(BX604&gt;5,VLOOKUP(CONCATENATE(BK604,BN604),'Pril1-THLPa'!$H$6:$N$96,7,0),"")</f>
        <v/>
      </c>
      <c r="BS604" s="69" t="str">
        <f aca="false">IF(BX604&gt;5,VLOOKUP(CONCATENATE(BK604,BN604),'Pril1-THLPa'!$H$6:$O$96,8,0),"")</f>
        <v/>
      </c>
      <c r="BT604" s="69" t="str">
        <f aca="false">IF(BF604&gt;0, IF(BK604="smrk",  VLOOKUP(VLOOKUP(BD604,'Pril9-K3'!$L$8:$M$207,2,0),'Pril9-K3'!$A$8:$J$16,LOOKUP(BN604,'Pril9-K3'!$A$7:$J$7,'Pril9-K3'!$A$5:$J$5),0), IF(AND(BK604&lt;&gt;"smrk",'Vstupní data'!AK604&lt;&gt;""),'Vstupní data'!AK604,   VLOOKUP(VLOOKUP(BD604,'Pril9-K3'!$L$8:$M$207,2,0),'Pril9-K3'!$A$8:$J$16,LOOKUP(BN604,'Pril9-K3'!$A$7:$J$7,'Pril9-K3'!$A$5:$J$5),0)   )),   "")</f>
        <v/>
      </c>
      <c r="BV604" s="69" t="n">
        <f aca="false">'Vstupní data'!AJ604</f>
        <v>0</v>
      </c>
      <c r="BW604" s="69" t="n">
        <f aca="false">IF(BF604&gt;0,IF(J604&gt;0,J604,K604*H604/100),0)</f>
        <v>0</v>
      </c>
      <c r="BX604" s="69" t="n">
        <f aca="false">IF(BF604&gt;0,IF(BJ604&gt;BL604,BL604,BJ604),0)</f>
        <v>0</v>
      </c>
      <c r="BY604" s="69" t="n">
        <f aca="false">IF(BD604=0,0,IF(AND(BX604&gt;0,BX604&lt;=5),  IF(AND(BX604&gt;0,BX604&lt;=5),VLOOKUP(BK604,'Pril1-THLPa'!$A$6:$F$18,IF(AND(BX604&gt;0,BX604&lt;=5),LOOKUP(BX604,'Pril1-THLPa'!$B$5:$F$5,'Pril1-THLPa'!$B$4:$F$4),""),0),""),  IF(BX604&gt;5,BO604+BP604*(BX604-5)+BQ604*POWER(BX604-5,2)+BR604*POWER(BX604-5,3)+BS604*POWER(BX604-5,4),"")))</f>
        <v>0</v>
      </c>
      <c r="BZ604" s="69" t="n">
        <f aca="false">IF(BY604&gt;0,BY604*BI604/10*BW604*(100+BV604)/100,0)</f>
        <v>0</v>
      </c>
      <c r="CA604" s="69" t="n">
        <f aca="false">IF(BD604&gt;0,BX604-IF(BD604&gt;BX604,BX604,BD604),0)</f>
        <v>0</v>
      </c>
      <c r="CB604" s="69" t="n">
        <f aca="false">POWER(1.01,CA604)</f>
        <v>1</v>
      </c>
      <c r="CC604" s="69" t="n">
        <f aca="false">IF(BF604&gt;0,IF(BF604&gt;BH604,1,BF604/BH604),0)</f>
        <v>0</v>
      </c>
      <c r="CD604" s="72" t="n">
        <f aca="false">IF(BD604=0,0,IF(BF604&gt;0,ROUND(IF(CB604&lt;&gt;0,BZ604*BT604*1/CB604*CC604,0),0),0))</f>
        <v>0</v>
      </c>
      <c r="CE604" s="73" t="str">
        <f aca="false">IF(BF604&gt;0,IF(BF604&gt;BH604,CD604/BF604,CD604/BH604),"")</f>
        <v/>
      </c>
      <c r="CF604" s="69" t="n">
        <f aca="false">'Vstupní data'!AM604</f>
        <v>0</v>
      </c>
      <c r="CG604" s="69" t="n">
        <f aca="false">'Vstupní data'!AN604</f>
        <v>0</v>
      </c>
      <c r="CH604" s="69" t="n">
        <f aca="false">'Vstupní data'!AO604</f>
        <v>0</v>
      </c>
      <c r="CI604" s="69" t="n">
        <f aca="false">'Vstupní data'!AP604</f>
        <v>0</v>
      </c>
      <c r="CJ604" s="72" t="n">
        <f aca="false">ROUND(CH604*CI604,0)</f>
        <v>0</v>
      </c>
      <c r="CK604" s="74" t="str">
        <f aca="false">IF(OR(AA604&gt;0,BB604&gt;0,CD604&gt;0,CJ604&gt;0),AA604+BB604+CD604+CJ604,"")</f>
        <v/>
      </c>
    </row>
    <row r="605" customFormat="false" ht="12.8" hidden="false" customHeight="false" outlineLevel="0" collapsed="false">
      <c r="A605" s="66" t="n">
        <f aca="false">'Vstupní data'!A605</f>
        <v>0</v>
      </c>
      <c r="F605" s="66" t="str">
        <f aca="false">CONCATENATE('Vstupní data'!F605,'Vstupní data'!G605,'Vstupní data'!H605,'Vstupní data'!I605)</f>
        <v/>
      </c>
      <c r="G605" s="66"/>
      <c r="H605" s="66" t="n">
        <f aca="false">'Vstupní data'!K605</f>
        <v>0</v>
      </c>
      <c r="I605" s="66" t="n">
        <f aca="false">'Vstupní data'!L605</f>
        <v>0</v>
      </c>
      <c r="J605" s="66" t="n">
        <f aca="false">'Vstupní data'!K605*'Vstupní data'!M605/100</f>
        <v>0</v>
      </c>
      <c r="L605" s="66" t="n">
        <f aca="false">IF('Vstupní data'!N605="prostokořenný",0,IF('Vstupní data'!N605="krytokořenný","k",IF('Vstupní data'!N605="poloodrostky nebo odrostky, prostokořenné i krytokořenné","po",0)))</f>
        <v>0</v>
      </c>
      <c r="N605" s="66"/>
      <c r="O605" s="66" t="n">
        <f aca="false">'Vstupní data'!O605</f>
        <v>0</v>
      </c>
      <c r="P605" s="66" t="n">
        <f aca="false">IF(O605&gt;0,VLOOKUP(CONCATENATE(VLOOKUP(I605,'Pril3-drev'!$H$5:$K$83,4,0),"-",'Vstupní data'!R605),K2!$C$15:$D$23,2,0),0)</f>
        <v>0</v>
      </c>
      <c r="Q605" s="66" t="n">
        <f aca="false">IF(O605&gt;0,VLOOKUP(I605,'Pril3-drev'!$H$5:$I$83,2,0),0)</f>
        <v>0</v>
      </c>
      <c r="R605" s="66" t="n">
        <f aca="false">IF(Q605&gt;0,VLOOKUP(Q605,'Pril6-okus'!$A$5:$B$17,2,0),0)</f>
        <v>0</v>
      </c>
      <c r="S605" s="66" t="n">
        <f aca="false">IF(O605&gt;0,VLOOKUP(I605,'Pril3-drev'!$H$5:$J$83,3,0),0)</f>
        <v>0</v>
      </c>
      <c r="T605" s="66" t="str">
        <f aca="false">IF(O605&gt;0,IF(L605="k",0.9*VLOOKUP(S605,'ha-pocty-vyhl'!$A$5:$B$20,2,0),IF(L605="po",0.8*VLOOKUP(S605,'ha-pocty-vyhl'!$A$5:$B$20,2,0),VLOOKUP(S605,'ha-pocty-vyhl'!$A$5:$B$20,2,0))),"")</f>
        <v/>
      </c>
      <c r="U605" s="66" t="n">
        <f aca="false">'Vstupní data'!P605</f>
        <v>0</v>
      </c>
      <c r="V605" s="66" t="n">
        <f aca="false">IF(O605&gt;0,1.3*T605*1000*Z605/10000,0)</f>
        <v>0</v>
      </c>
      <c r="W605" s="66" t="n">
        <f aca="false">IF(O605&gt;0,1.3*T605*1000*Z605/10000,0)</f>
        <v>0</v>
      </c>
      <c r="X605" s="66" t="n">
        <f aca="false">IF(O605&gt;0,IF(O605&gt;V605,V605,O605),0)</f>
        <v>0</v>
      </c>
      <c r="Y605" s="66" t="n">
        <f aca="false">IF(O605&gt;0,IF(IF(U605&gt;W605,W605,U605)&lt;X605,W605,IF(U605&gt;W605,W605,U605)),0)</f>
        <v>0</v>
      </c>
      <c r="Z605" s="66" t="n">
        <f aca="false">IF(O605&gt;0,IF(J605&gt;0,J605,K605*H605/100),0)</f>
        <v>0</v>
      </c>
      <c r="AA605" s="67" t="n">
        <f aca="false">IF(O605&gt;0,CEILING(R605*P605*X605/Y605*Z605,1),0)</f>
        <v>0</v>
      </c>
      <c r="AB605" s="68" t="n">
        <f aca="false">IF(O605&gt;0,AA605/O605,0)</f>
        <v>0</v>
      </c>
      <c r="AC605" s="66" t="n">
        <f aca="false">'Vstupní data'!W605</f>
        <v>0</v>
      </c>
      <c r="AI605" s="66" t="str">
        <f aca="false">IF(OR('Vstupní data'!T605&gt;0,'Vstupní data'!U605&gt;0),VLOOKUP(I605,'Pril3-drev'!$H$5:$J$83,3,0),"")</f>
        <v/>
      </c>
      <c r="AJ605" s="66" t="n">
        <f aca="false">IF('Vstupní data'!V605="prostokořenný",0,IF('Vstupní data'!V605="krytokořenný","k",IF('Vstupní data'!V605="poloodrostky nebo odrostky, prostokořenné i krytokořenné","po",0)))</f>
        <v>0</v>
      </c>
      <c r="AK605" s="66" t="n">
        <f aca="false">IF(OR('Vstupní data'!T605&gt;0,'Vstupní data'!U605&gt;0),IF(AJ605="k",0.9*VLOOKUP(AI605,'ha-pocty-vyhl'!$A$5:$B$20,2,0),IF(AJ605="po",0.8*VLOOKUP(AI605,'ha-pocty-vyhl'!$A$5:$B$20,2,0),VLOOKUP(AI605,'ha-pocty-vyhl'!$A$5:$B$20,2,0))),0)</f>
        <v>0</v>
      </c>
      <c r="AL605" s="66" t="n">
        <f aca="false">IF(OR('Vstupní data'!T605&gt;0,'Vstupní data'!U605&gt;0),'Vstupní data'!K605*'Vstupní data'!M605/100,0)</f>
        <v>0</v>
      </c>
      <c r="AM605" s="66" t="n">
        <f aca="false">IF(OR('Vstupní data'!T605&gt;0,'Vstupní data'!U605&gt;0),IF('Vstupní data'!T605&gt;0,'Vstupní data'!T605,ROUND(10*'Vstupní data'!U605/AK605,0)),0)</f>
        <v>0</v>
      </c>
      <c r="AN605" s="69" t="n">
        <f aca="false">IF('Vstupní data'!T605&gt;0,   IF('Vstupní data'!T605&lt;=AL605,'Vstupní data'!T605,AL605),   IF(AM605&lt;AL605,AM605,AL605))</f>
        <v>0</v>
      </c>
      <c r="AO605" s="69" t="n">
        <f aca="false">'Vstupní data'!X605</f>
        <v>0</v>
      </c>
      <c r="AP605" s="66" t="n">
        <f aca="false">IF(OR('Vstupní data'!T605&gt;0,'Vstupní data'!U605&gt;0),IF(I605&lt;&gt;0,VLOOKUP(I605,'Pril3-drev'!$H$5:$I$83,2,0),0),0)</f>
        <v>0</v>
      </c>
      <c r="AQ605" s="66" t="n">
        <f aca="false">'Vstupní data'!Y605</f>
        <v>0</v>
      </c>
      <c r="AR605" s="66" t="str">
        <f aca="false">IF(AC605&gt;5,   IF('Vstupní data'!Y605&gt;0,   VLOOKUP(VLOOKUP(CONCATENATE(VLOOKUP(I605,'Pril3-drev'!$H$4:$L$83,5,0),AC605),'Pril3-drev'!$Q$4:$R$2803,2,0),'AVB-BS'!$C$5:$S$29 ,LOOKUP(AQ605,'AVB-BS'!$D$3:$S$3,'AVB-BS'!$D$1:$S$1) ,0 )   ,   IF('Vstupní data'!Z605&gt;0,'Vstupní data'!Z605,0)) , "")</f>
        <v/>
      </c>
      <c r="AS605" s="70" t="str">
        <f aca="false">IF(AC605&gt;5,VLOOKUP(CONCATENATE(AP605,AR605),'Pril1-THLPa'!$H$6:$N$96,4,0),"")</f>
        <v/>
      </c>
      <c r="AT605" s="70" t="str">
        <f aca="false">IF(AC605&gt;5,VLOOKUP(CONCATENATE(AP605,AR605),'Pril1-THLPa'!$H$6:$N$96,5,0),"")</f>
        <v/>
      </c>
      <c r="AU605" s="70" t="str">
        <f aca="false">IF(AC605&gt;5,VLOOKUP(CONCATENATE(AP605,AR605),'Pril1-THLPa'!$H$6:$N$96,6,0),"")</f>
        <v/>
      </c>
      <c r="AV605" s="70" t="str">
        <f aca="false">IF(AC605&gt;5,VLOOKUP(CONCATENATE(AP605,AR605),'Pril1-THLPa'!$H$6:$N$96,7,0),"")</f>
        <v/>
      </c>
      <c r="AW605" s="70" t="str">
        <f aca="false">IF(AC605&gt;5,VLOOKUP(CONCATENATE(AP605,AR605),'Pril1-THLPa'!$H$6:$O$96,8,0),"")</f>
        <v/>
      </c>
      <c r="AX605" s="66" t="n">
        <f aca="false">IF(AC605&gt;0,IF(AND(AC605&gt;0,AC605&lt;=5),VLOOKUP(AP605,'Pril1-THLPa'!$A$6:$F$18,LOOKUP(AC605,'Pril1-THLPa'!$B$5:$F$5,'Pril1-THLPa'!$B$4:$F$4),0),AS605+AT605*(AC605-5)+AU605*POWER(AC605-5,2)+AV605*POWER(AC605-5,3)+AW605*POWER(AC605-5,4)),0)</f>
        <v>0</v>
      </c>
      <c r="AY605" s="71"/>
      <c r="AZ605" s="66" t="n">
        <f aca="false">'Vstupní data'!AA605</f>
        <v>0</v>
      </c>
      <c r="BA605" s="66" t="n">
        <f aca="false">IF(OR('Vstupní data'!T605&gt;0,'Vstupní data'!U605&gt;0),IF(AC605&lt;&gt;"",AX605*AO605/10*(100+AZ605)/100,0),0)</f>
        <v>0</v>
      </c>
      <c r="BB605" s="67" t="n">
        <f aca="false">IF(AC605&lt;&gt;"",ROUND(BA605*AN605,0),0)</f>
        <v>0</v>
      </c>
      <c r="BC605" s="68" t="str">
        <f aca="false">IF(AE605&gt;0,BB605/AE605,"")</f>
        <v/>
      </c>
      <c r="BD605" s="66" t="n">
        <f aca="false">'Vstupní data'!AE605</f>
        <v>0</v>
      </c>
      <c r="BF605" s="66" t="n">
        <f aca="false">'Vstupní data'!AC605</f>
        <v>0</v>
      </c>
      <c r="BH605" s="66" t="n">
        <f aca="false">'Vstupní data'!AD605</f>
        <v>0</v>
      </c>
      <c r="BI605" s="66" t="n">
        <f aca="false">'Vstupní data'!AF605</f>
        <v>0</v>
      </c>
      <c r="BJ605" s="69" t="n">
        <f aca="false">'Vstupní data'!AG605</f>
        <v>0</v>
      </c>
      <c r="BK605" s="69" t="n">
        <f aca="false">IF(BF605&lt;&gt;0,VLOOKUP(I605,'Pril3-drev'!$H$5:$I$83,2,0),0)</f>
        <v>0</v>
      </c>
      <c r="BL605" s="69" t="n">
        <f aca="false">IF(BF605&lt;&gt;0,VLOOKUP(BK605,'Pril3-drev'!$A$5:$C$17,3,0),0)</f>
        <v>0</v>
      </c>
      <c r="BM605" s="69" t="n">
        <f aca="false">'Vstupní data'!AH605</f>
        <v>0</v>
      </c>
      <c r="BN605" s="69" t="n">
        <f aca="false">IF('Vstupní data'!AH605&gt;0,   VLOOKUP(VLOOKUP(CONCATENATE(VLOOKUP(I605,'Pril3-drev'!$H$4:$L$83,5,0),BD605),'Pril3-drev'!$Q$4:$R$2803,2,0),'AVB-BS'!$C$5:$S$29 ,LOOKUP(BM605,'AVB-BS'!$D$3:$S$3,'AVB-BS'!$D$1:$S$1) ,0 )   ,   IF('Vstupní data'!AI605&gt;0,'Vstupní data'!AI605,0))</f>
        <v>0</v>
      </c>
      <c r="BO605" s="69" t="str">
        <f aca="false">IF(BX605&gt;5,VLOOKUP(CONCATENATE(BK605,BN605),'Pril1-THLPa'!$H$6:$N$96,4,0),"")</f>
        <v/>
      </c>
      <c r="BP605" s="69" t="str">
        <f aca="false">IF(BX605&gt;5,VLOOKUP(CONCATENATE(BK605,BN605),'Pril1-THLPa'!$H$6:$N$96,5,0),"")</f>
        <v/>
      </c>
      <c r="BQ605" s="69" t="str">
        <f aca="false">IF(BX605&gt;5,VLOOKUP(CONCATENATE(BK605,BN605),'Pril1-THLPa'!$H$6:$N$96,6,0),"")</f>
        <v/>
      </c>
      <c r="BR605" s="69" t="str">
        <f aca="false">IF(BX605&gt;5,VLOOKUP(CONCATENATE(BK605,BN605),'Pril1-THLPa'!$H$6:$N$96,7,0),"")</f>
        <v/>
      </c>
      <c r="BS605" s="69" t="str">
        <f aca="false">IF(BX605&gt;5,VLOOKUP(CONCATENATE(BK605,BN605),'Pril1-THLPa'!$H$6:$O$96,8,0),"")</f>
        <v/>
      </c>
      <c r="BT605" s="69" t="str">
        <f aca="false">IF(BF605&gt;0, IF(BK605="smrk",  VLOOKUP(VLOOKUP(BD605,'Pril9-K3'!$L$8:$M$207,2,0),'Pril9-K3'!$A$8:$J$16,LOOKUP(BN605,'Pril9-K3'!$A$7:$J$7,'Pril9-K3'!$A$5:$J$5),0), IF(AND(BK605&lt;&gt;"smrk",'Vstupní data'!AK605&lt;&gt;""),'Vstupní data'!AK605,   VLOOKUP(VLOOKUP(BD605,'Pril9-K3'!$L$8:$M$207,2,0),'Pril9-K3'!$A$8:$J$16,LOOKUP(BN605,'Pril9-K3'!$A$7:$J$7,'Pril9-K3'!$A$5:$J$5),0)   )),   "")</f>
        <v/>
      </c>
      <c r="BV605" s="69" t="n">
        <f aca="false">'Vstupní data'!AJ605</f>
        <v>0</v>
      </c>
      <c r="BW605" s="69" t="n">
        <f aca="false">IF(BF605&gt;0,IF(J605&gt;0,J605,K605*H605/100),0)</f>
        <v>0</v>
      </c>
      <c r="BX605" s="69" t="n">
        <f aca="false">IF(BF605&gt;0,IF(BJ605&gt;BL605,BL605,BJ605),0)</f>
        <v>0</v>
      </c>
      <c r="BY605" s="69" t="n">
        <f aca="false">IF(BD605=0,0,IF(AND(BX605&gt;0,BX605&lt;=5),  IF(AND(BX605&gt;0,BX605&lt;=5),VLOOKUP(BK605,'Pril1-THLPa'!$A$6:$F$18,IF(AND(BX605&gt;0,BX605&lt;=5),LOOKUP(BX605,'Pril1-THLPa'!$B$5:$F$5,'Pril1-THLPa'!$B$4:$F$4),""),0),""),  IF(BX605&gt;5,BO605+BP605*(BX605-5)+BQ605*POWER(BX605-5,2)+BR605*POWER(BX605-5,3)+BS605*POWER(BX605-5,4),"")))</f>
        <v>0</v>
      </c>
      <c r="BZ605" s="69" t="n">
        <f aca="false">IF(BY605&gt;0,BY605*BI605/10*BW605*(100+BV605)/100,0)</f>
        <v>0</v>
      </c>
      <c r="CA605" s="69" t="n">
        <f aca="false">IF(BD605&gt;0,BX605-IF(BD605&gt;BX605,BX605,BD605),0)</f>
        <v>0</v>
      </c>
      <c r="CB605" s="69" t="n">
        <f aca="false">POWER(1.01,CA605)</f>
        <v>1</v>
      </c>
      <c r="CC605" s="69" t="n">
        <f aca="false">IF(BF605&gt;0,IF(BF605&gt;BH605,1,BF605/BH605),0)</f>
        <v>0</v>
      </c>
      <c r="CD605" s="72" t="n">
        <f aca="false">IF(BD605=0,0,IF(BF605&gt;0,ROUND(IF(CB605&lt;&gt;0,BZ605*BT605*1/CB605*CC605,0),0),0))</f>
        <v>0</v>
      </c>
      <c r="CE605" s="73" t="str">
        <f aca="false">IF(BF605&gt;0,IF(BF605&gt;BH605,CD605/BF605,CD605/BH605),"")</f>
        <v/>
      </c>
      <c r="CF605" s="69" t="n">
        <f aca="false">'Vstupní data'!AM605</f>
        <v>0</v>
      </c>
      <c r="CG605" s="69" t="n">
        <f aca="false">'Vstupní data'!AN605</f>
        <v>0</v>
      </c>
      <c r="CH605" s="69" t="n">
        <f aca="false">'Vstupní data'!AO605</f>
        <v>0</v>
      </c>
      <c r="CI605" s="69" t="n">
        <f aca="false">'Vstupní data'!AP605</f>
        <v>0</v>
      </c>
      <c r="CJ605" s="72" t="n">
        <f aca="false">ROUND(CH605*CI605,0)</f>
        <v>0</v>
      </c>
      <c r="CK605" s="74" t="str">
        <f aca="false">IF(OR(AA605&gt;0,BB605&gt;0,CD605&gt;0,CJ605&gt;0),AA605+BB605+CD605+CJ605,"")</f>
        <v/>
      </c>
    </row>
    <row r="606" customFormat="false" ht="12.8" hidden="false" customHeight="false" outlineLevel="0" collapsed="false">
      <c r="A606" s="66" t="n">
        <f aca="false">'Vstupní data'!A606</f>
        <v>0</v>
      </c>
      <c r="F606" s="66" t="str">
        <f aca="false">CONCATENATE('Vstupní data'!F606,'Vstupní data'!G606,'Vstupní data'!H606,'Vstupní data'!I606)</f>
        <v/>
      </c>
      <c r="G606" s="66"/>
      <c r="H606" s="66" t="n">
        <f aca="false">'Vstupní data'!K606</f>
        <v>0</v>
      </c>
      <c r="I606" s="66" t="n">
        <f aca="false">'Vstupní data'!L606</f>
        <v>0</v>
      </c>
      <c r="J606" s="66" t="n">
        <f aca="false">'Vstupní data'!K606*'Vstupní data'!M606/100</f>
        <v>0</v>
      </c>
      <c r="L606" s="66" t="n">
        <f aca="false">IF('Vstupní data'!N606="prostokořenný",0,IF('Vstupní data'!N606="krytokořenný","k",IF('Vstupní data'!N606="poloodrostky nebo odrostky, prostokořenné i krytokořenné","po",0)))</f>
        <v>0</v>
      </c>
      <c r="N606" s="66"/>
      <c r="O606" s="66" t="n">
        <f aca="false">'Vstupní data'!O606</f>
        <v>0</v>
      </c>
      <c r="P606" s="66" t="n">
        <f aca="false">IF(O606&gt;0,VLOOKUP(CONCATENATE(VLOOKUP(I606,'Pril3-drev'!$H$5:$K$83,4,0),"-",'Vstupní data'!R606),K2!$C$15:$D$23,2,0),0)</f>
        <v>0</v>
      </c>
      <c r="Q606" s="66" t="n">
        <f aca="false">IF(O606&gt;0,VLOOKUP(I606,'Pril3-drev'!$H$5:$I$83,2,0),0)</f>
        <v>0</v>
      </c>
      <c r="R606" s="66" t="n">
        <f aca="false">IF(Q606&gt;0,VLOOKUP(Q606,'Pril6-okus'!$A$5:$B$17,2,0),0)</f>
        <v>0</v>
      </c>
      <c r="S606" s="66" t="n">
        <f aca="false">IF(O606&gt;0,VLOOKUP(I606,'Pril3-drev'!$H$5:$J$83,3,0),0)</f>
        <v>0</v>
      </c>
      <c r="T606" s="66" t="str">
        <f aca="false">IF(O606&gt;0,IF(L606="k",0.9*VLOOKUP(S606,'ha-pocty-vyhl'!$A$5:$B$20,2,0),IF(L606="po",0.8*VLOOKUP(S606,'ha-pocty-vyhl'!$A$5:$B$20,2,0),VLOOKUP(S606,'ha-pocty-vyhl'!$A$5:$B$20,2,0))),"")</f>
        <v/>
      </c>
      <c r="U606" s="66" t="n">
        <f aca="false">'Vstupní data'!P606</f>
        <v>0</v>
      </c>
      <c r="V606" s="66" t="n">
        <f aca="false">IF(O606&gt;0,1.3*T606*1000*Z606/10000,0)</f>
        <v>0</v>
      </c>
      <c r="W606" s="66" t="n">
        <f aca="false">IF(O606&gt;0,1.3*T606*1000*Z606/10000,0)</f>
        <v>0</v>
      </c>
      <c r="X606" s="66" t="n">
        <f aca="false">IF(O606&gt;0,IF(O606&gt;V606,V606,O606),0)</f>
        <v>0</v>
      </c>
      <c r="Y606" s="66" t="n">
        <f aca="false">IF(O606&gt;0,IF(IF(U606&gt;W606,W606,U606)&lt;X606,W606,IF(U606&gt;W606,W606,U606)),0)</f>
        <v>0</v>
      </c>
      <c r="Z606" s="66" t="n">
        <f aca="false">IF(O606&gt;0,IF(J606&gt;0,J606,K606*H606/100),0)</f>
        <v>0</v>
      </c>
      <c r="AA606" s="67" t="n">
        <f aca="false">IF(O606&gt;0,CEILING(R606*P606*X606/Y606*Z606,1),0)</f>
        <v>0</v>
      </c>
      <c r="AB606" s="68" t="n">
        <f aca="false">IF(O606&gt;0,AA606/O606,0)</f>
        <v>0</v>
      </c>
      <c r="AC606" s="66" t="n">
        <f aca="false">'Vstupní data'!W606</f>
        <v>0</v>
      </c>
      <c r="AI606" s="66" t="str">
        <f aca="false">IF(OR('Vstupní data'!T606&gt;0,'Vstupní data'!U606&gt;0),VLOOKUP(I606,'Pril3-drev'!$H$5:$J$83,3,0),"")</f>
        <v/>
      </c>
      <c r="AJ606" s="66" t="n">
        <f aca="false">IF('Vstupní data'!V606="prostokořenný",0,IF('Vstupní data'!V606="krytokořenný","k",IF('Vstupní data'!V606="poloodrostky nebo odrostky, prostokořenné i krytokořenné","po",0)))</f>
        <v>0</v>
      </c>
      <c r="AK606" s="66" t="n">
        <f aca="false">IF(OR('Vstupní data'!T606&gt;0,'Vstupní data'!U606&gt;0),IF(AJ606="k",0.9*VLOOKUP(AI606,'ha-pocty-vyhl'!$A$5:$B$20,2,0),IF(AJ606="po",0.8*VLOOKUP(AI606,'ha-pocty-vyhl'!$A$5:$B$20,2,0),VLOOKUP(AI606,'ha-pocty-vyhl'!$A$5:$B$20,2,0))),0)</f>
        <v>0</v>
      </c>
      <c r="AL606" s="66" t="n">
        <f aca="false">IF(OR('Vstupní data'!T606&gt;0,'Vstupní data'!U606&gt;0),'Vstupní data'!K606*'Vstupní data'!M606/100,0)</f>
        <v>0</v>
      </c>
      <c r="AM606" s="66" t="n">
        <f aca="false">IF(OR('Vstupní data'!T606&gt;0,'Vstupní data'!U606&gt;0),IF('Vstupní data'!T606&gt;0,'Vstupní data'!T606,ROUND(10*'Vstupní data'!U606/AK606,0)),0)</f>
        <v>0</v>
      </c>
      <c r="AN606" s="69" t="n">
        <f aca="false">IF('Vstupní data'!T606&gt;0,   IF('Vstupní data'!T606&lt;=AL606,'Vstupní data'!T606,AL606),   IF(AM606&lt;AL606,AM606,AL606))</f>
        <v>0</v>
      </c>
      <c r="AO606" s="69" t="n">
        <f aca="false">'Vstupní data'!X606</f>
        <v>0</v>
      </c>
      <c r="AP606" s="66" t="n">
        <f aca="false">IF(OR('Vstupní data'!T606&gt;0,'Vstupní data'!U606&gt;0),IF(I606&lt;&gt;0,VLOOKUP(I606,'Pril3-drev'!$H$5:$I$83,2,0),0),0)</f>
        <v>0</v>
      </c>
      <c r="AQ606" s="66" t="n">
        <f aca="false">'Vstupní data'!Y606</f>
        <v>0</v>
      </c>
      <c r="AR606" s="66" t="str">
        <f aca="false">IF(AC606&gt;5,   IF('Vstupní data'!Y606&gt;0,   VLOOKUP(VLOOKUP(CONCATENATE(VLOOKUP(I606,'Pril3-drev'!$H$4:$L$83,5,0),AC606),'Pril3-drev'!$Q$4:$R$2803,2,0),'AVB-BS'!$C$5:$S$29 ,LOOKUP(AQ606,'AVB-BS'!$D$3:$S$3,'AVB-BS'!$D$1:$S$1) ,0 )   ,   IF('Vstupní data'!Z606&gt;0,'Vstupní data'!Z606,0)) , "")</f>
        <v/>
      </c>
      <c r="AS606" s="70" t="str">
        <f aca="false">IF(AC606&gt;5,VLOOKUP(CONCATENATE(AP606,AR606),'Pril1-THLPa'!$H$6:$N$96,4,0),"")</f>
        <v/>
      </c>
      <c r="AT606" s="70" t="str">
        <f aca="false">IF(AC606&gt;5,VLOOKUP(CONCATENATE(AP606,AR606),'Pril1-THLPa'!$H$6:$N$96,5,0),"")</f>
        <v/>
      </c>
      <c r="AU606" s="70" t="str">
        <f aca="false">IF(AC606&gt;5,VLOOKUP(CONCATENATE(AP606,AR606),'Pril1-THLPa'!$H$6:$N$96,6,0),"")</f>
        <v/>
      </c>
      <c r="AV606" s="70" t="str">
        <f aca="false">IF(AC606&gt;5,VLOOKUP(CONCATENATE(AP606,AR606),'Pril1-THLPa'!$H$6:$N$96,7,0),"")</f>
        <v/>
      </c>
      <c r="AW606" s="70" t="str">
        <f aca="false">IF(AC606&gt;5,VLOOKUP(CONCATENATE(AP606,AR606),'Pril1-THLPa'!$H$6:$O$96,8,0),"")</f>
        <v/>
      </c>
      <c r="AX606" s="66" t="n">
        <f aca="false">IF(AC606&gt;0,IF(AND(AC606&gt;0,AC606&lt;=5),VLOOKUP(AP606,'Pril1-THLPa'!$A$6:$F$18,LOOKUP(AC606,'Pril1-THLPa'!$B$5:$F$5,'Pril1-THLPa'!$B$4:$F$4),0),AS606+AT606*(AC606-5)+AU606*POWER(AC606-5,2)+AV606*POWER(AC606-5,3)+AW606*POWER(AC606-5,4)),0)</f>
        <v>0</v>
      </c>
      <c r="AY606" s="71"/>
      <c r="AZ606" s="66" t="n">
        <f aca="false">'Vstupní data'!AA606</f>
        <v>0</v>
      </c>
      <c r="BA606" s="66" t="n">
        <f aca="false">IF(OR('Vstupní data'!T606&gt;0,'Vstupní data'!U606&gt;0),IF(AC606&lt;&gt;"",AX606*AO606/10*(100+AZ606)/100,0),0)</f>
        <v>0</v>
      </c>
      <c r="BB606" s="67" t="n">
        <f aca="false">IF(AC606&lt;&gt;"",ROUND(BA606*AN606,0),0)</f>
        <v>0</v>
      </c>
      <c r="BC606" s="68" t="str">
        <f aca="false">IF(AE606&gt;0,BB606/AE606,"")</f>
        <v/>
      </c>
      <c r="BD606" s="66" t="n">
        <f aca="false">'Vstupní data'!AE606</f>
        <v>0</v>
      </c>
      <c r="BF606" s="66" t="n">
        <f aca="false">'Vstupní data'!AC606</f>
        <v>0</v>
      </c>
      <c r="BH606" s="66" t="n">
        <f aca="false">'Vstupní data'!AD606</f>
        <v>0</v>
      </c>
      <c r="BI606" s="66" t="n">
        <f aca="false">'Vstupní data'!AF606</f>
        <v>0</v>
      </c>
      <c r="BJ606" s="69" t="n">
        <f aca="false">'Vstupní data'!AG606</f>
        <v>0</v>
      </c>
      <c r="BK606" s="69" t="n">
        <f aca="false">IF(BF606&lt;&gt;0,VLOOKUP(I606,'Pril3-drev'!$H$5:$I$83,2,0),0)</f>
        <v>0</v>
      </c>
      <c r="BL606" s="69" t="n">
        <f aca="false">IF(BF606&lt;&gt;0,VLOOKUP(BK606,'Pril3-drev'!$A$5:$C$17,3,0),0)</f>
        <v>0</v>
      </c>
      <c r="BM606" s="69" t="n">
        <f aca="false">'Vstupní data'!AH606</f>
        <v>0</v>
      </c>
      <c r="BN606" s="69" t="n">
        <f aca="false">IF('Vstupní data'!AH606&gt;0,   VLOOKUP(VLOOKUP(CONCATENATE(VLOOKUP(I606,'Pril3-drev'!$H$4:$L$83,5,0),BD606),'Pril3-drev'!$Q$4:$R$2803,2,0),'AVB-BS'!$C$5:$S$29 ,LOOKUP(BM606,'AVB-BS'!$D$3:$S$3,'AVB-BS'!$D$1:$S$1) ,0 )   ,   IF('Vstupní data'!AI606&gt;0,'Vstupní data'!AI606,0))</f>
        <v>0</v>
      </c>
      <c r="BO606" s="69" t="str">
        <f aca="false">IF(BX606&gt;5,VLOOKUP(CONCATENATE(BK606,BN606),'Pril1-THLPa'!$H$6:$N$96,4,0),"")</f>
        <v/>
      </c>
      <c r="BP606" s="69" t="str">
        <f aca="false">IF(BX606&gt;5,VLOOKUP(CONCATENATE(BK606,BN606),'Pril1-THLPa'!$H$6:$N$96,5,0),"")</f>
        <v/>
      </c>
      <c r="BQ606" s="69" t="str">
        <f aca="false">IF(BX606&gt;5,VLOOKUP(CONCATENATE(BK606,BN606),'Pril1-THLPa'!$H$6:$N$96,6,0),"")</f>
        <v/>
      </c>
      <c r="BR606" s="69" t="str">
        <f aca="false">IF(BX606&gt;5,VLOOKUP(CONCATENATE(BK606,BN606),'Pril1-THLPa'!$H$6:$N$96,7,0),"")</f>
        <v/>
      </c>
      <c r="BS606" s="69" t="str">
        <f aca="false">IF(BX606&gt;5,VLOOKUP(CONCATENATE(BK606,BN606),'Pril1-THLPa'!$H$6:$O$96,8,0),"")</f>
        <v/>
      </c>
      <c r="BT606" s="69" t="str">
        <f aca="false">IF(BF606&gt;0, IF(BK606="smrk",  VLOOKUP(VLOOKUP(BD606,'Pril9-K3'!$L$8:$M$207,2,0),'Pril9-K3'!$A$8:$J$16,LOOKUP(BN606,'Pril9-K3'!$A$7:$J$7,'Pril9-K3'!$A$5:$J$5),0), IF(AND(BK606&lt;&gt;"smrk",'Vstupní data'!AK606&lt;&gt;""),'Vstupní data'!AK606,   VLOOKUP(VLOOKUP(BD606,'Pril9-K3'!$L$8:$M$207,2,0),'Pril9-K3'!$A$8:$J$16,LOOKUP(BN606,'Pril9-K3'!$A$7:$J$7,'Pril9-K3'!$A$5:$J$5),0)   )),   "")</f>
        <v/>
      </c>
      <c r="BV606" s="69" t="n">
        <f aca="false">'Vstupní data'!AJ606</f>
        <v>0</v>
      </c>
      <c r="BW606" s="69" t="n">
        <f aca="false">IF(BF606&gt;0,IF(J606&gt;0,J606,K606*H606/100),0)</f>
        <v>0</v>
      </c>
      <c r="BX606" s="69" t="n">
        <f aca="false">IF(BF606&gt;0,IF(BJ606&gt;BL606,BL606,BJ606),0)</f>
        <v>0</v>
      </c>
      <c r="BY606" s="69" t="n">
        <f aca="false">IF(BD606=0,0,IF(AND(BX606&gt;0,BX606&lt;=5),  IF(AND(BX606&gt;0,BX606&lt;=5),VLOOKUP(BK606,'Pril1-THLPa'!$A$6:$F$18,IF(AND(BX606&gt;0,BX606&lt;=5),LOOKUP(BX606,'Pril1-THLPa'!$B$5:$F$5,'Pril1-THLPa'!$B$4:$F$4),""),0),""),  IF(BX606&gt;5,BO606+BP606*(BX606-5)+BQ606*POWER(BX606-5,2)+BR606*POWER(BX606-5,3)+BS606*POWER(BX606-5,4),"")))</f>
        <v>0</v>
      </c>
      <c r="BZ606" s="69" t="n">
        <f aca="false">IF(BY606&gt;0,BY606*BI606/10*BW606*(100+BV606)/100,0)</f>
        <v>0</v>
      </c>
      <c r="CA606" s="69" t="n">
        <f aca="false">IF(BD606&gt;0,BX606-IF(BD606&gt;BX606,BX606,BD606),0)</f>
        <v>0</v>
      </c>
      <c r="CB606" s="69" t="n">
        <f aca="false">POWER(1.01,CA606)</f>
        <v>1</v>
      </c>
      <c r="CC606" s="69" t="n">
        <f aca="false">IF(BF606&gt;0,IF(BF606&gt;BH606,1,BF606/BH606),0)</f>
        <v>0</v>
      </c>
      <c r="CD606" s="72" t="n">
        <f aca="false">IF(BD606=0,0,IF(BF606&gt;0,ROUND(IF(CB606&lt;&gt;0,BZ606*BT606*1/CB606*CC606,0),0),0))</f>
        <v>0</v>
      </c>
      <c r="CE606" s="73" t="str">
        <f aca="false">IF(BF606&gt;0,IF(BF606&gt;BH606,CD606/BF606,CD606/BH606),"")</f>
        <v/>
      </c>
      <c r="CF606" s="69" t="n">
        <f aca="false">'Vstupní data'!AM606</f>
        <v>0</v>
      </c>
      <c r="CG606" s="69" t="n">
        <f aca="false">'Vstupní data'!AN606</f>
        <v>0</v>
      </c>
      <c r="CH606" s="69" t="n">
        <f aca="false">'Vstupní data'!AO606</f>
        <v>0</v>
      </c>
      <c r="CI606" s="69" t="n">
        <f aca="false">'Vstupní data'!AP606</f>
        <v>0</v>
      </c>
      <c r="CJ606" s="72" t="n">
        <f aca="false">ROUND(CH606*CI606,0)</f>
        <v>0</v>
      </c>
      <c r="CK606" s="74" t="str">
        <f aca="false">IF(OR(AA606&gt;0,BB606&gt;0,CD606&gt;0,CJ606&gt;0),AA606+BB606+CD606+CJ606,"")</f>
        <v/>
      </c>
    </row>
    <row r="607" customFormat="false" ht="12.8" hidden="false" customHeight="false" outlineLevel="0" collapsed="false">
      <c r="A607" s="66" t="n">
        <f aca="false">'Vstupní data'!A607</f>
        <v>0</v>
      </c>
      <c r="F607" s="66" t="str">
        <f aca="false">CONCATENATE('Vstupní data'!F607,'Vstupní data'!G607,'Vstupní data'!H607,'Vstupní data'!I607)</f>
        <v/>
      </c>
      <c r="G607" s="66"/>
      <c r="H607" s="66" t="n">
        <f aca="false">'Vstupní data'!K607</f>
        <v>0</v>
      </c>
      <c r="I607" s="66" t="n">
        <f aca="false">'Vstupní data'!L607</f>
        <v>0</v>
      </c>
      <c r="J607" s="66" t="n">
        <f aca="false">'Vstupní data'!K607*'Vstupní data'!M607/100</f>
        <v>0</v>
      </c>
      <c r="L607" s="66" t="n">
        <f aca="false">IF('Vstupní data'!N607="prostokořenný",0,IF('Vstupní data'!N607="krytokořenný","k",IF('Vstupní data'!N607="poloodrostky nebo odrostky, prostokořenné i krytokořenné","po",0)))</f>
        <v>0</v>
      </c>
      <c r="N607" s="66"/>
      <c r="O607" s="66" t="n">
        <f aca="false">'Vstupní data'!O607</f>
        <v>0</v>
      </c>
      <c r="P607" s="66" t="n">
        <f aca="false">IF(O607&gt;0,VLOOKUP(CONCATENATE(VLOOKUP(I607,'Pril3-drev'!$H$5:$K$83,4,0),"-",'Vstupní data'!R607),K2!$C$15:$D$23,2,0),0)</f>
        <v>0</v>
      </c>
      <c r="Q607" s="66" t="n">
        <f aca="false">IF(O607&gt;0,VLOOKUP(I607,'Pril3-drev'!$H$5:$I$83,2,0),0)</f>
        <v>0</v>
      </c>
      <c r="R607" s="66" t="n">
        <f aca="false">IF(Q607&gt;0,VLOOKUP(Q607,'Pril6-okus'!$A$5:$B$17,2,0),0)</f>
        <v>0</v>
      </c>
      <c r="S607" s="66" t="n">
        <f aca="false">IF(O607&gt;0,VLOOKUP(I607,'Pril3-drev'!$H$5:$J$83,3,0),0)</f>
        <v>0</v>
      </c>
      <c r="T607" s="66" t="str">
        <f aca="false">IF(O607&gt;0,IF(L607="k",0.9*VLOOKUP(S607,'ha-pocty-vyhl'!$A$5:$B$20,2,0),IF(L607="po",0.8*VLOOKUP(S607,'ha-pocty-vyhl'!$A$5:$B$20,2,0),VLOOKUP(S607,'ha-pocty-vyhl'!$A$5:$B$20,2,0))),"")</f>
        <v/>
      </c>
      <c r="U607" s="66" t="n">
        <f aca="false">'Vstupní data'!P607</f>
        <v>0</v>
      </c>
      <c r="V607" s="66" t="n">
        <f aca="false">IF(O607&gt;0,1.3*T607*1000*Z607/10000,0)</f>
        <v>0</v>
      </c>
      <c r="W607" s="66" t="n">
        <f aca="false">IF(O607&gt;0,1.3*T607*1000*Z607/10000,0)</f>
        <v>0</v>
      </c>
      <c r="X607" s="66" t="n">
        <f aca="false">IF(O607&gt;0,IF(O607&gt;V607,V607,O607),0)</f>
        <v>0</v>
      </c>
      <c r="Y607" s="66" t="n">
        <f aca="false">IF(O607&gt;0,IF(IF(U607&gt;W607,W607,U607)&lt;X607,W607,IF(U607&gt;W607,W607,U607)),0)</f>
        <v>0</v>
      </c>
      <c r="Z607" s="66" t="n">
        <f aca="false">IF(O607&gt;0,IF(J607&gt;0,J607,K607*H607/100),0)</f>
        <v>0</v>
      </c>
      <c r="AA607" s="67" t="n">
        <f aca="false">IF(O607&gt;0,CEILING(R607*P607*X607/Y607*Z607,1),0)</f>
        <v>0</v>
      </c>
      <c r="AB607" s="68" t="n">
        <f aca="false">IF(O607&gt;0,AA607/O607,0)</f>
        <v>0</v>
      </c>
      <c r="AC607" s="66" t="n">
        <f aca="false">'Vstupní data'!W607</f>
        <v>0</v>
      </c>
      <c r="AI607" s="66" t="str">
        <f aca="false">IF(OR('Vstupní data'!T607&gt;0,'Vstupní data'!U607&gt;0),VLOOKUP(I607,'Pril3-drev'!$H$5:$J$83,3,0),"")</f>
        <v/>
      </c>
      <c r="AJ607" s="66" t="n">
        <f aca="false">IF('Vstupní data'!V607="prostokořenný",0,IF('Vstupní data'!V607="krytokořenný","k",IF('Vstupní data'!V607="poloodrostky nebo odrostky, prostokořenné i krytokořenné","po",0)))</f>
        <v>0</v>
      </c>
      <c r="AK607" s="66" t="n">
        <f aca="false">IF(OR('Vstupní data'!T607&gt;0,'Vstupní data'!U607&gt;0),IF(AJ607="k",0.9*VLOOKUP(AI607,'ha-pocty-vyhl'!$A$5:$B$20,2,0),IF(AJ607="po",0.8*VLOOKUP(AI607,'ha-pocty-vyhl'!$A$5:$B$20,2,0),VLOOKUP(AI607,'ha-pocty-vyhl'!$A$5:$B$20,2,0))),0)</f>
        <v>0</v>
      </c>
      <c r="AL607" s="66" t="n">
        <f aca="false">IF(OR('Vstupní data'!T607&gt;0,'Vstupní data'!U607&gt;0),'Vstupní data'!K607*'Vstupní data'!M607/100,0)</f>
        <v>0</v>
      </c>
      <c r="AM607" s="66" t="n">
        <f aca="false">IF(OR('Vstupní data'!T607&gt;0,'Vstupní data'!U607&gt;0),IF('Vstupní data'!T607&gt;0,'Vstupní data'!T607,ROUND(10*'Vstupní data'!U607/AK607,0)),0)</f>
        <v>0</v>
      </c>
      <c r="AN607" s="69" t="n">
        <f aca="false">IF('Vstupní data'!T607&gt;0,   IF('Vstupní data'!T607&lt;=AL607,'Vstupní data'!T607,AL607),   IF(AM607&lt;AL607,AM607,AL607))</f>
        <v>0</v>
      </c>
      <c r="AO607" s="69" t="n">
        <f aca="false">'Vstupní data'!X607</f>
        <v>0</v>
      </c>
      <c r="AP607" s="66" t="n">
        <f aca="false">IF(OR('Vstupní data'!T607&gt;0,'Vstupní data'!U607&gt;0),IF(I607&lt;&gt;0,VLOOKUP(I607,'Pril3-drev'!$H$5:$I$83,2,0),0),0)</f>
        <v>0</v>
      </c>
      <c r="AQ607" s="66" t="n">
        <f aca="false">'Vstupní data'!Y607</f>
        <v>0</v>
      </c>
      <c r="AR607" s="66" t="str">
        <f aca="false">IF(AC607&gt;5,   IF('Vstupní data'!Y607&gt;0,   VLOOKUP(VLOOKUP(CONCATENATE(VLOOKUP(I607,'Pril3-drev'!$H$4:$L$83,5,0),AC607),'Pril3-drev'!$Q$4:$R$2803,2,0),'AVB-BS'!$C$5:$S$29 ,LOOKUP(AQ607,'AVB-BS'!$D$3:$S$3,'AVB-BS'!$D$1:$S$1) ,0 )   ,   IF('Vstupní data'!Z607&gt;0,'Vstupní data'!Z607,0)) , "")</f>
        <v/>
      </c>
      <c r="AS607" s="70" t="str">
        <f aca="false">IF(AC607&gt;5,VLOOKUP(CONCATENATE(AP607,AR607),'Pril1-THLPa'!$H$6:$N$96,4,0),"")</f>
        <v/>
      </c>
      <c r="AT607" s="70" t="str">
        <f aca="false">IF(AC607&gt;5,VLOOKUP(CONCATENATE(AP607,AR607),'Pril1-THLPa'!$H$6:$N$96,5,0),"")</f>
        <v/>
      </c>
      <c r="AU607" s="70" t="str">
        <f aca="false">IF(AC607&gt;5,VLOOKUP(CONCATENATE(AP607,AR607),'Pril1-THLPa'!$H$6:$N$96,6,0),"")</f>
        <v/>
      </c>
      <c r="AV607" s="70" t="str">
        <f aca="false">IF(AC607&gt;5,VLOOKUP(CONCATENATE(AP607,AR607),'Pril1-THLPa'!$H$6:$N$96,7,0),"")</f>
        <v/>
      </c>
      <c r="AW607" s="70" t="str">
        <f aca="false">IF(AC607&gt;5,VLOOKUP(CONCATENATE(AP607,AR607),'Pril1-THLPa'!$H$6:$O$96,8,0),"")</f>
        <v/>
      </c>
      <c r="AX607" s="66" t="n">
        <f aca="false">IF(AC607&gt;0,IF(AND(AC607&gt;0,AC607&lt;=5),VLOOKUP(AP607,'Pril1-THLPa'!$A$6:$F$18,LOOKUP(AC607,'Pril1-THLPa'!$B$5:$F$5,'Pril1-THLPa'!$B$4:$F$4),0),AS607+AT607*(AC607-5)+AU607*POWER(AC607-5,2)+AV607*POWER(AC607-5,3)+AW607*POWER(AC607-5,4)),0)</f>
        <v>0</v>
      </c>
      <c r="AY607" s="71"/>
      <c r="AZ607" s="66" t="n">
        <f aca="false">'Vstupní data'!AA607</f>
        <v>0</v>
      </c>
      <c r="BA607" s="66" t="n">
        <f aca="false">IF(OR('Vstupní data'!T607&gt;0,'Vstupní data'!U607&gt;0),IF(AC607&lt;&gt;"",AX607*AO607/10*(100+AZ607)/100,0),0)</f>
        <v>0</v>
      </c>
      <c r="BB607" s="67" t="n">
        <f aca="false">IF(AC607&lt;&gt;"",ROUND(BA607*AN607,0),0)</f>
        <v>0</v>
      </c>
      <c r="BC607" s="68" t="str">
        <f aca="false">IF(AE607&gt;0,BB607/AE607,"")</f>
        <v/>
      </c>
      <c r="BD607" s="66" t="n">
        <f aca="false">'Vstupní data'!AE607</f>
        <v>0</v>
      </c>
      <c r="BF607" s="66" t="n">
        <f aca="false">'Vstupní data'!AC607</f>
        <v>0</v>
      </c>
      <c r="BH607" s="66" t="n">
        <f aca="false">'Vstupní data'!AD607</f>
        <v>0</v>
      </c>
      <c r="BI607" s="66" t="n">
        <f aca="false">'Vstupní data'!AF607</f>
        <v>0</v>
      </c>
      <c r="BJ607" s="69" t="n">
        <f aca="false">'Vstupní data'!AG607</f>
        <v>0</v>
      </c>
      <c r="BK607" s="69" t="n">
        <f aca="false">IF(BF607&lt;&gt;0,VLOOKUP(I607,'Pril3-drev'!$H$5:$I$83,2,0),0)</f>
        <v>0</v>
      </c>
      <c r="BL607" s="69" t="n">
        <f aca="false">IF(BF607&lt;&gt;0,VLOOKUP(BK607,'Pril3-drev'!$A$5:$C$17,3,0),0)</f>
        <v>0</v>
      </c>
      <c r="BM607" s="69" t="n">
        <f aca="false">'Vstupní data'!AH607</f>
        <v>0</v>
      </c>
      <c r="BN607" s="69" t="n">
        <f aca="false">IF('Vstupní data'!AH607&gt;0,   VLOOKUP(VLOOKUP(CONCATENATE(VLOOKUP(I607,'Pril3-drev'!$H$4:$L$83,5,0),BD607),'Pril3-drev'!$Q$4:$R$2803,2,0),'AVB-BS'!$C$5:$S$29 ,LOOKUP(BM607,'AVB-BS'!$D$3:$S$3,'AVB-BS'!$D$1:$S$1) ,0 )   ,   IF('Vstupní data'!AI607&gt;0,'Vstupní data'!AI607,0))</f>
        <v>0</v>
      </c>
      <c r="BO607" s="69" t="str">
        <f aca="false">IF(BX607&gt;5,VLOOKUP(CONCATENATE(BK607,BN607),'Pril1-THLPa'!$H$6:$N$96,4,0),"")</f>
        <v/>
      </c>
      <c r="BP607" s="69" t="str">
        <f aca="false">IF(BX607&gt;5,VLOOKUP(CONCATENATE(BK607,BN607),'Pril1-THLPa'!$H$6:$N$96,5,0),"")</f>
        <v/>
      </c>
      <c r="BQ607" s="69" t="str">
        <f aca="false">IF(BX607&gt;5,VLOOKUP(CONCATENATE(BK607,BN607),'Pril1-THLPa'!$H$6:$N$96,6,0),"")</f>
        <v/>
      </c>
      <c r="BR607" s="69" t="str">
        <f aca="false">IF(BX607&gt;5,VLOOKUP(CONCATENATE(BK607,BN607),'Pril1-THLPa'!$H$6:$N$96,7,0),"")</f>
        <v/>
      </c>
      <c r="BS607" s="69" t="str">
        <f aca="false">IF(BX607&gt;5,VLOOKUP(CONCATENATE(BK607,BN607),'Pril1-THLPa'!$H$6:$O$96,8,0),"")</f>
        <v/>
      </c>
      <c r="BT607" s="69" t="str">
        <f aca="false">IF(BF607&gt;0, IF(BK607="smrk",  VLOOKUP(VLOOKUP(BD607,'Pril9-K3'!$L$8:$M$207,2,0),'Pril9-K3'!$A$8:$J$16,LOOKUP(BN607,'Pril9-K3'!$A$7:$J$7,'Pril9-K3'!$A$5:$J$5),0), IF(AND(BK607&lt;&gt;"smrk",'Vstupní data'!AK607&lt;&gt;""),'Vstupní data'!AK607,   VLOOKUP(VLOOKUP(BD607,'Pril9-K3'!$L$8:$M$207,2,0),'Pril9-K3'!$A$8:$J$16,LOOKUP(BN607,'Pril9-K3'!$A$7:$J$7,'Pril9-K3'!$A$5:$J$5),0)   )),   "")</f>
        <v/>
      </c>
      <c r="BV607" s="69" t="n">
        <f aca="false">'Vstupní data'!AJ607</f>
        <v>0</v>
      </c>
      <c r="BW607" s="69" t="n">
        <f aca="false">IF(BF607&gt;0,IF(J607&gt;0,J607,K607*H607/100),0)</f>
        <v>0</v>
      </c>
      <c r="BX607" s="69" t="n">
        <f aca="false">IF(BF607&gt;0,IF(BJ607&gt;BL607,BL607,BJ607),0)</f>
        <v>0</v>
      </c>
      <c r="BY607" s="69" t="n">
        <f aca="false">IF(BD607=0,0,IF(AND(BX607&gt;0,BX607&lt;=5),  IF(AND(BX607&gt;0,BX607&lt;=5),VLOOKUP(BK607,'Pril1-THLPa'!$A$6:$F$18,IF(AND(BX607&gt;0,BX607&lt;=5),LOOKUP(BX607,'Pril1-THLPa'!$B$5:$F$5,'Pril1-THLPa'!$B$4:$F$4),""),0),""),  IF(BX607&gt;5,BO607+BP607*(BX607-5)+BQ607*POWER(BX607-5,2)+BR607*POWER(BX607-5,3)+BS607*POWER(BX607-5,4),"")))</f>
        <v>0</v>
      </c>
      <c r="BZ607" s="69" t="n">
        <f aca="false">IF(BY607&gt;0,BY607*BI607/10*BW607*(100+BV607)/100,0)</f>
        <v>0</v>
      </c>
      <c r="CA607" s="69" t="n">
        <f aca="false">IF(BD607&gt;0,BX607-IF(BD607&gt;BX607,BX607,BD607),0)</f>
        <v>0</v>
      </c>
      <c r="CB607" s="69" t="n">
        <f aca="false">POWER(1.01,CA607)</f>
        <v>1</v>
      </c>
      <c r="CC607" s="69" t="n">
        <f aca="false">IF(BF607&gt;0,IF(BF607&gt;BH607,1,BF607/BH607),0)</f>
        <v>0</v>
      </c>
      <c r="CD607" s="72" t="n">
        <f aca="false">IF(BD607=0,0,IF(BF607&gt;0,ROUND(IF(CB607&lt;&gt;0,BZ607*BT607*1/CB607*CC607,0),0),0))</f>
        <v>0</v>
      </c>
      <c r="CE607" s="73" t="str">
        <f aca="false">IF(BF607&gt;0,IF(BF607&gt;BH607,CD607/BF607,CD607/BH607),"")</f>
        <v/>
      </c>
      <c r="CF607" s="69" t="n">
        <f aca="false">'Vstupní data'!AM607</f>
        <v>0</v>
      </c>
      <c r="CG607" s="69" t="n">
        <f aca="false">'Vstupní data'!AN607</f>
        <v>0</v>
      </c>
      <c r="CH607" s="69" t="n">
        <f aca="false">'Vstupní data'!AO607</f>
        <v>0</v>
      </c>
      <c r="CI607" s="69" t="n">
        <f aca="false">'Vstupní data'!AP607</f>
        <v>0</v>
      </c>
      <c r="CJ607" s="72" t="n">
        <f aca="false">ROUND(CH607*CI607,0)</f>
        <v>0</v>
      </c>
      <c r="CK607" s="74" t="str">
        <f aca="false">IF(OR(AA607&gt;0,BB607&gt;0,CD607&gt;0,CJ607&gt;0),AA607+BB607+CD607+CJ607,"")</f>
        <v/>
      </c>
    </row>
    <row r="608" customFormat="false" ht="12.8" hidden="false" customHeight="false" outlineLevel="0" collapsed="false">
      <c r="A608" s="66" t="n">
        <f aca="false">'Vstupní data'!A608</f>
        <v>0</v>
      </c>
      <c r="F608" s="66" t="str">
        <f aca="false">CONCATENATE('Vstupní data'!F608,'Vstupní data'!G608,'Vstupní data'!H608,'Vstupní data'!I608)</f>
        <v/>
      </c>
      <c r="G608" s="66"/>
      <c r="H608" s="66" t="n">
        <f aca="false">'Vstupní data'!K608</f>
        <v>0</v>
      </c>
      <c r="I608" s="66" t="n">
        <f aca="false">'Vstupní data'!L608</f>
        <v>0</v>
      </c>
      <c r="J608" s="66" t="n">
        <f aca="false">'Vstupní data'!K608*'Vstupní data'!M608/100</f>
        <v>0</v>
      </c>
      <c r="L608" s="66" t="n">
        <f aca="false">IF('Vstupní data'!N608="prostokořenný",0,IF('Vstupní data'!N608="krytokořenný","k",IF('Vstupní data'!N608="poloodrostky nebo odrostky, prostokořenné i krytokořenné","po",0)))</f>
        <v>0</v>
      </c>
      <c r="N608" s="66"/>
      <c r="O608" s="66" t="n">
        <f aca="false">'Vstupní data'!O608</f>
        <v>0</v>
      </c>
      <c r="P608" s="66" t="n">
        <f aca="false">IF(O608&gt;0,VLOOKUP(CONCATENATE(VLOOKUP(I608,'Pril3-drev'!$H$5:$K$83,4,0),"-",'Vstupní data'!R608),K2!$C$15:$D$23,2,0),0)</f>
        <v>0</v>
      </c>
      <c r="Q608" s="66" t="n">
        <f aca="false">IF(O608&gt;0,VLOOKUP(I608,'Pril3-drev'!$H$5:$I$83,2,0),0)</f>
        <v>0</v>
      </c>
      <c r="R608" s="66" t="n">
        <f aca="false">IF(Q608&gt;0,VLOOKUP(Q608,'Pril6-okus'!$A$5:$B$17,2,0),0)</f>
        <v>0</v>
      </c>
      <c r="S608" s="66" t="n">
        <f aca="false">IF(O608&gt;0,VLOOKUP(I608,'Pril3-drev'!$H$5:$J$83,3,0),0)</f>
        <v>0</v>
      </c>
      <c r="T608" s="66" t="str">
        <f aca="false">IF(O608&gt;0,IF(L608="k",0.9*VLOOKUP(S608,'ha-pocty-vyhl'!$A$5:$B$20,2,0),IF(L608="po",0.8*VLOOKUP(S608,'ha-pocty-vyhl'!$A$5:$B$20,2,0),VLOOKUP(S608,'ha-pocty-vyhl'!$A$5:$B$20,2,0))),"")</f>
        <v/>
      </c>
      <c r="U608" s="66" t="n">
        <f aca="false">'Vstupní data'!P608</f>
        <v>0</v>
      </c>
      <c r="V608" s="66" t="n">
        <f aca="false">IF(O608&gt;0,1.3*T608*1000*Z608/10000,0)</f>
        <v>0</v>
      </c>
      <c r="W608" s="66" t="n">
        <f aca="false">IF(O608&gt;0,1.3*T608*1000*Z608/10000,0)</f>
        <v>0</v>
      </c>
      <c r="X608" s="66" t="n">
        <f aca="false">IF(O608&gt;0,IF(O608&gt;V608,V608,O608),0)</f>
        <v>0</v>
      </c>
      <c r="Y608" s="66" t="n">
        <f aca="false">IF(O608&gt;0,IF(IF(U608&gt;W608,W608,U608)&lt;X608,W608,IF(U608&gt;W608,W608,U608)),0)</f>
        <v>0</v>
      </c>
      <c r="Z608" s="66" t="n">
        <f aca="false">IF(O608&gt;0,IF(J608&gt;0,J608,K608*H608/100),0)</f>
        <v>0</v>
      </c>
      <c r="AA608" s="67" t="n">
        <f aca="false">IF(O608&gt;0,CEILING(R608*P608*X608/Y608*Z608,1),0)</f>
        <v>0</v>
      </c>
      <c r="AB608" s="68" t="n">
        <f aca="false">IF(O608&gt;0,AA608/O608,0)</f>
        <v>0</v>
      </c>
      <c r="AC608" s="66" t="n">
        <f aca="false">'Vstupní data'!W608</f>
        <v>0</v>
      </c>
      <c r="AI608" s="66" t="str">
        <f aca="false">IF(OR('Vstupní data'!T608&gt;0,'Vstupní data'!U608&gt;0),VLOOKUP(I608,'Pril3-drev'!$H$5:$J$83,3,0),"")</f>
        <v/>
      </c>
      <c r="AJ608" s="66" t="n">
        <f aca="false">IF('Vstupní data'!V608="prostokořenný",0,IF('Vstupní data'!V608="krytokořenný","k",IF('Vstupní data'!V608="poloodrostky nebo odrostky, prostokořenné i krytokořenné","po",0)))</f>
        <v>0</v>
      </c>
      <c r="AK608" s="66" t="n">
        <f aca="false">IF(OR('Vstupní data'!T608&gt;0,'Vstupní data'!U608&gt;0),IF(AJ608="k",0.9*VLOOKUP(AI608,'ha-pocty-vyhl'!$A$5:$B$20,2,0),IF(AJ608="po",0.8*VLOOKUP(AI608,'ha-pocty-vyhl'!$A$5:$B$20,2,0),VLOOKUP(AI608,'ha-pocty-vyhl'!$A$5:$B$20,2,0))),0)</f>
        <v>0</v>
      </c>
      <c r="AL608" s="66" t="n">
        <f aca="false">IF(OR('Vstupní data'!T608&gt;0,'Vstupní data'!U608&gt;0),'Vstupní data'!K608*'Vstupní data'!M608/100,0)</f>
        <v>0</v>
      </c>
      <c r="AM608" s="66" t="n">
        <f aca="false">IF(OR('Vstupní data'!T608&gt;0,'Vstupní data'!U608&gt;0),IF('Vstupní data'!T608&gt;0,'Vstupní data'!T608,ROUND(10*'Vstupní data'!U608/AK608,0)),0)</f>
        <v>0</v>
      </c>
      <c r="AN608" s="69" t="n">
        <f aca="false">IF('Vstupní data'!T608&gt;0,   IF('Vstupní data'!T608&lt;=AL608,'Vstupní data'!T608,AL608),   IF(AM608&lt;AL608,AM608,AL608))</f>
        <v>0</v>
      </c>
      <c r="AO608" s="69" t="n">
        <f aca="false">'Vstupní data'!X608</f>
        <v>0</v>
      </c>
      <c r="AP608" s="66" t="n">
        <f aca="false">IF(OR('Vstupní data'!T608&gt;0,'Vstupní data'!U608&gt;0),IF(I608&lt;&gt;0,VLOOKUP(I608,'Pril3-drev'!$H$5:$I$83,2,0),0),0)</f>
        <v>0</v>
      </c>
      <c r="AQ608" s="66" t="n">
        <f aca="false">'Vstupní data'!Y608</f>
        <v>0</v>
      </c>
      <c r="AR608" s="66" t="str">
        <f aca="false">IF(AC608&gt;5,   IF('Vstupní data'!Y608&gt;0,   VLOOKUP(VLOOKUP(CONCATENATE(VLOOKUP(I608,'Pril3-drev'!$H$4:$L$83,5,0),AC608),'Pril3-drev'!$Q$4:$R$2803,2,0),'AVB-BS'!$C$5:$S$29 ,LOOKUP(AQ608,'AVB-BS'!$D$3:$S$3,'AVB-BS'!$D$1:$S$1) ,0 )   ,   IF('Vstupní data'!Z608&gt;0,'Vstupní data'!Z608,0)) , "")</f>
        <v/>
      </c>
      <c r="AS608" s="70" t="str">
        <f aca="false">IF(AC608&gt;5,VLOOKUP(CONCATENATE(AP608,AR608),'Pril1-THLPa'!$H$6:$N$96,4,0),"")</f>
        <v/>
      </c>
      <c r="AT608" s="70" t="str">
        <f aca="false">IF(AC608&gt;5,VLOOKUP(CONCATENATE(AP608,AR608),'Pril1-THLPa'!$H$6:$N$96,5,0),"")</f>
        <v/>
      </c>
      <c r="AU608" s="70" t="str">
        <f aca="false">IF(AC608&gt;5,VLOOKUP(CONCATENATE(AP608,AR608),'Pril1-THLPa'!$H$6:$N$96,6,0),"")</f>
        <v/>
      </c>
      <c r="AV608" s="70" t="str">
        <f aca="false">IF(AC608&gt;5,VLOOKUP(CONCATENATE(AP608,AR608),'Pril1-THLPa'!$H$6:$N$96,7,0),"")</f>
        <v/>
      </c>
      <c r="AW608" s="70" t="str">
        <f aca="false">IF(AC608&gt;5,VLOOKUP(CONCATENATE(AP608,AR608),'Pril1-THLPa'!$H$6:$O$96,8,0),"")</f>
        <v/>
      </c>
      <c r="AX608" s="66" t="n">
        <f aca="false">IF(AC608&gt;0,IF(AND(AC608&gt;0,AC608&lt;=5),VLOOKUP(AP608,'Pril1-THLPa'!$A$6:$F$18,LOOKUP(AC608,'Pril1-THLPa'!$B$5:$F$5,'Pril1-THLPa'!$B$4:$F$4),0),AS608+AT608*(AC608-5)+AU608*POWER(AC608-5,2)+AV608*POWER(AC608-5,3)+AW608*POWER(AC608-5,4)),0)</f>
        <v>0</v>
      </c>
      <c r="AY608" s="71"/>
      <c r="AZ608" s="66" t="n">
        <f aca="false">'Vstupní data'!AA608</f>
        <v>0</v>
      </c>
      <c r="BA608" s="66" t="n">
        <f aca="false">IF(OR('Vstupní data'!T608&gt;0,'Vstupní data'!U608&gt;0),IF(AC608&lt;&gt;"",AX608*AO608/10*(100+AZ608)/100,0),0)</f>
        <v>0</v>
      </c>
      <c r="BB608" s="67" t="n">
        <f aca="false">IF(AC608&lt;&gt;"",ROUND(BA608*AN608,0),0)</f>
        <v>0</v>
      </c>
      <c r="BC608" s="68" t="str">
        <f aca="false">IF(AE608&gt;0,BB608/AE608,"")</f>
        <v/>
      </c>
      <c r="BD608" s="66" t="n">
        <f aca="false">'Vstupní data'!AE608</f>
        <v>0</v>
      </c>
      <c r="BF608" s="66" t="n">
        <f aca="false">'Vstupní data'!AC608</f>
        <v>0</v>
      </c>
      <c r="BH608" s="66" t="n">
        <f aca="false">'Vstupní data'!AD608</f>
        <v>0</v>
      </c>
      <c r="BI608" s="66" t="n">
        <f aca="false">'Vstupní data'!AF608</f>
        <v>0</v>
      </c>
      <c r="BJ608" s="69" t="n">
        <f aca="false">'Vstupní data'!AG608</f>
        <v>0</v>
      </c>
      <c r="BK608" s="69" t="n">
        <f aca="false">IF(BF608&lt;&gt;0,VLOOKUP(I608,'Pril3-drev'!$H$5:$I$83,2,0),0)</f>
        <v>0</v>
      </c>
      <c r="BL608" s="69" t="n">
        <f aca="false">IF(BF608&lt;&gt;0,VLOOKUP(BK608,'Pril3-drev'!$A$5:$C$17,3,0),0)</f>
        <v>0</v>
      </c>
      <c r="BM608" s="69" t="n">
        <f aca="false">'Vstupní data'!AH608</f>
        <v>0</v>
      </c>
      <c r="BN608" s="69" t="n">
        <f aca="false">IF('Vstupní data'!AH608&gt;0,   VLOOKUP(VLOOKUP(CONCATENATE(VLOOKUP(I608,'Pril3-drev'!$H$4:$L$83,5,0),BD608),'Pril3-drev'!$Q$4:$R$2803,2,0),'AVB-BS'!$C$5:$S$29 ,LOOKUP(BM608,'AVB-BS'!$D$3:$S$3,'AVB-BS'!$D$1:$S$1) ,0 )   ,   IF('Vstupní data'!AI608&gt;0,'Vstupní data'!AI608,0))</f>
        <v>0</v>
      </c>
      <c r="BO608" s="69" t="str">
        <f aca="false">IF(BX608&gt;5,VLOOKUP(CONCATENATE(BK608,BN608),'Pril1-THLPa'!$H$6:$N$96,4,0),"")</f>
        <v/>
      </c>
      <c r="BP608" s="69" t="str">
        <f aca="false">IF(BX608&gt;5,VLOOKUP(CONCATENATE(BK608,BN608),'Pril1-THLPa'!$H$6:$N$96,5,0),"")</f>
        <v/>
      </c>
      <c r="BQ608" s="69" t="str">
        <f aca="false">IF(BX608&gt;5,VLOOKUP(CONCATENATE(BK608,BN608),'Pril1-THLPa'!$H$6:$N$96,6,0),"")</f>
        <v/>
      </c>
      <c r="BR608" s="69" t="str">
        <f aca="false">IF(BX608&gt;5,VLOOKUP(CONCATENATE(BK608,BN608),'Pril1-THLPa'!$H$6:$N$96,7,0),"")</f>
        <v/>
      </c>
      <c r="BS608" s="69" t="str">
        <f aca="false">IF(BX608&gt;5,VLOOKUP(CONCATENATE(BK608,BN608),'Pril1-THLPa'!$H$6:$O$96,8,0),"")</f>
        <v/>
      </c>
      <c r="BT608" s="69" t="str">
        <f aca="false">IF(BF608&gt;0, IF(BK608="smrk",  VLOOKUP(VLOOKUP(BD608,'Pril9-K3'!$L$8:$M$207,2,0),'Pril9-K3'!$A$8:$J$16,LOOKUP(BN608,'Pril9-K3'!$A$7:$J$7,'Pril9-K3'!$A$5:$J$5),0), IF(AND(BK608&lt;&gt;"smrk",'Vstupní data'!AK608&lt;&gt;""),'Vstupní data'!AK608,   VLOOKUP(VLOOKUP(BD608,'Pril9-K3'!$L$8:$M$207,2,0),'Pril9-K3'!$A$8:$J$16,LOOKUP(BN608,'Pril9-K3'!$A$7:$J$7,'Pril9-K3'!$A$5:$J$5),0)   )),   "")</f>
        <v/>
      </c>
      <c r="BV608" s="69" t="n">
        <f aca="false">'Vstupní data'!AJ608</f>
        <v>0</v>
      </c>
      <c r="BW608" s="69" t="n">
        <f aca="false">IF(BF608&gt;0,IF(J608&gt;0,J608,K608*H608/100),0)</f>
        <v>0</v>
      </c>
      <c r="BX608" s="69" t="n">
        <f aca="false">IF(BF608&gt;0,IF(BJ608&gt;BL608,BL608,BJ608),0)</f>
        <v>0</v>
      </c>
      <c r="BY608" s="69" t="n">
        <f aca="false">IF(BD608=0,0,IF(AND(BX608&gt;0,BX608&lt;=5),  IF(AND(BX608&gt;0,BX608&lt;=5),VLOOKUP(BK608,'Pril1-THLPa'!$A$6:$F$18,IF(AND(BX608&gt;0,BX608&lt;=5),LOOKUP(BX608,'Pril1-THLPa'!$B$5:$F$5,'Pril1-THLPa'!$B$4:$F$4),""),0),""),  IF(BX608&gt;5,BO608+BP608*(BX608-5)+BQ608*POWER(BX608-5,2)+BR608*POWER(BX608-5,3)+BS608*POWER(BX608-5,4),"")))</f>
        <v>0</v>
      </c>
      <c r="BZ608" s="69" t="n">
        <f aca="false">IF(BY608&gt;0,BY608*BI608/10*BW608*(100+BV608)/100,0)</f>
        <v>0</v>
      </c>
      <c r="CA608" s="69" t="n">
        <f aca="false">IF(BD608&gt;0,BX608-IF(BD608&gt;BX608,BX608,BD608),0)</f>
        <v>0</v>
      </c>
      <c r="CB608" s="69" t="n">
        <f aca="false">POWER(1.01,CA608)</f>
        <v>1</v>
      </c>
      <c r="CC608" s="69" t="n">
        <f aca="false">IF(BF608&gt;0,IF(BF608&gt;BH608,1,BF608/BH608),0)</f>
        <v>0</v>
      </c>
      <c r="CD608" s="72" t="n">
        <f aca="false">IF(BD608=0,0,IF(BF608&gt;0,ROUND(IF(CB608&lt;&gt;0,BZ608*BT608*1/CB608*CC608,0),0),0))</f>
        <v>0</v>
      </c>
      <c r="CE608" s="73" t="str">
        <f aca="false">IF(BF608&gt;0,IF(BF608&gt;BH608,CD608/BF608,CD608/BH608),"")</f>
        <v/>
      </c>
      <c r="CF608" s="69" t="n">
        <f aca="false">'Vstupní data'!AM608</f>
        <v>0</v>
      </c>
      <c r="CG608" s="69" t="n">
        <f aca="false">'Vstupní data'!AN608</f>
        <v>0</v>
      </c>
      <c r="CH608" s="69" t="n">
        <f aca="false">'Vstupní data'!AO608</f>
        <v>0</v>
      </c>
      <c r="CI608" s="69" t="n">
        <f aca="false">'Vstupní data'!AP608</f>
        <v>0</v>
      </c>
      <c r="CJ608" s="72" t="n">
        <f aca="false">ROUND(CH608*CI608,0)</f>
        <v>0</v>
      </c>
      <c r="CK608" s="74" t="str">
        <f aca="false">IF(OR(AA608&gt;0,BB608&gt;0,CD608&gt;0,CJ608&gt;0),AA608+BB608+CD608+CJ608,"")</f>
        <v/>
      </c>
    </row>
    <row r="609" customFormat="false" ht="12.8" hidden="false" customHeight="false" outlineLevel="0" collapsed="false">
      <c r="A609" s="66" t="n">
        <f aca="false">'Vstupní data'!A609</f>
        <v>0</v>
      </c>
      <c r="F609" s="66" t="str">
        <f aca="false">CONCATENATE('Vstupní data'!F609,'Vstupní data'!G609,'Vstupní data'!H609,'Vstupní data'!I609)</f>
        <v/>
      </c>
      <c r="G609" s="66"/>
      <c r="H609" s="66" t="n">
        <f aca="false">'Vstupní data'!K609</f>
        <v>0</v>
      </c>
      <c r="I609" s="66" t="n">
        <f aca="false">'Vstupní data'!L609</f>
        <v>0</v>
      </c>
      <c r="J609" s="66" t="n">
        <f aca="false">'Vstupní data'!K609*'Vstupní data'!M609/100</f>
        <v>0</v>
      </c>
      <c r="L609" s="66" t="n">
        <f aca="false">IF('Vstupní data'!N609="prostokořenný",0,IF('Vstupní data'!N609="krytokořenný","k",IF('Vstupní data'!N609="poloodrostky nebo odrostky, prostokořenné i krytokořenné","po",0)))</f>
        <v>0</v>
      </c>
      <c r="N609" s="66"/>
      <c r="O609" s="66" t="n">
        <f aca="false">'Vstupní data'!O609</f>
        <v>0</v>
      </c>
      <c r="P609" s="66" t="n">
        <f aca="false">IF(O609&gt;0,VLOOKUP(CONCATENATE(VLOOKUP(I609,'Pril3-drev'!$H$5:$K$83,4,0),"-",'Vstupní data'!R609),K2!$C$15:$D$23,2,0),0)</f>
        <v>0</v>
      </c>
      <c r="Q609" s="66" t="n">
        <f aca="false">IF(O609&gt;0,VLOOKUP(I609,'Pril3-drev'!$H$5:$I$83,2,0),0)</f>
        <v>0</v>
      </c>
      <c r="R609" s="66" t="n">
        <f aca="false">IF(Q609&gt;0,VLOOKUP(Q609,'Pril6-okus'!$A$5:$B$17,2,0),0)</f>
        <v>0</v>
      </c>
      <c r="S609" s="66" t="n">
        <f aca="false">IF(O609&gt;0,VLOOKUP(I609,'Pril3-drev'!$H$5:$J$83,3,0),0)</f>
        <v>0</v>
      </c>
      <c r="T609" s="66" t="str">
        <f aca="false">IF(O609&gt;0,IF(L609="k",0.9*VLOOKUP(S609,'ha-pocty-vyhl'!$A$5:$B$20,2,0),IF(L609="po",0.8*VLOOKUP(S609,'ha-pocty-vyhl'!$A$5:$B$20,2,0),VLOOKUP(S609,'ha-pocty-vyhl'!$A$5:$B$20,2,0))),"")</f>
        <v/>
      </c>
      <c r="U609" s="66" t="n">
        <f aca="false">'Vstupní data'!P609</f>
        <v>0</v>
      </c>
      <c r="V609" s="66" t="n">
        <f aca="false">IF(O609&gt;0,1.3*T609*1000*Z609/10000,0)</f>
        <v>0</v>
      </c>
      <c r="W609" s="66" t="n">
        <f aca="false">IF(O609&gt;0,1.3*T609*1000*Z609/10000,0)</f>
        <v>0</v>
      </c>
      <c r="X609" s="66" t="n">
        <f aca="false">IF(O609&gt;0,IF(O609&gt;V609,V609,O609),0)</f>
        <v>0</v>
      </c>
      <c r="Y609" s="66" t="n">
        <f aca="false">IF(O609&gt;0,IF(IF(U609&gt;W609,W609,U609)&lt;X609,W609,IF(U609&gt;W609,W609,U609)),0)</f>
        <v>0</v>
      </c>
      <c r="Z609" s="66" t="n">
        <f aca="false">IF(O609&gt;0,IF(J609&gt;0,J609,K609*H609/100),0)</f>
        <v>0</v>
      </c>
      <c r="AA609" s="67" t="n">
        <f aca="false">IF(O609&gt;0,CEILING(R609*P609*X609/Y609*Z609,1),0)</f>
        <v>0</v>
      </c>
      <c r="AB609" s="68" t="n">
        <f aca="false">IF(O609&gt;0,AA609/O609,0)</f>
        <v>0</v>
      </c>
      <c r="AC609" s="66" t="n">
        <f aca="false">'Vstupní data'!W609</f>
        <v>0</v>
      </c>
      <c r="AI609" s="66" t="str">
        <f aca="false">IF(OR('Vstupní data'!T609&gt;0,'Vstupní data'!U609&gt;0),VLOOKUP(I609,'Pril3-drev'!$H$5:$J$83,3,0),"")</f>
        <v/>
      </c>
      <c r="AJ609" s="66" t="n">
        <f aca="false">IF('Vstupní data'!V609="prostokořenný",0,IF('Vstupní data'!V609="krytokořenný","k",IF('Vstupní data'!V609="poloodrostky nebo odrostky, prostokořenné i krytokořenné","po",0)))</f>
        <v>0</v>
      </c>
      <c r="AK609" s="66" t="n">
        <f aca="false">IF(OR('Vstupní data'!T609&gt;0,'Vstupní data'!U609&gt;0),IF(AJ609="k",0.9*VLOOKUP(AI609,'ha-pocty-vyhl'!$A$5:$B$20,2,0),IF(AJ609="po",0.8*VLOOKUP(AI609,'ha-pocty-vyhl'!$A$5:$B$20,2,0),VLOOKUP(AI609,'ha-pocty-vyhl'!$A$5:$B$20,2,0))),0)</f>
        <v>0</v>
      </c>
      <c r="AL609" s="66" t="n">
        <f aca="false">IF(OR('Vstupní data'!T609&gt;0,'Vstupní data'!U609&gt;0),'Vstupní data'!K609*'Vstupní data'!M609/100,0)</f>
        <v>0</v>
      </c>
      <c r="AM609" s="66" t="n">
        <f aca="false">IF(OR('Vstupní data'!T609&gt;0,'Vstupní data'!U609&gt;0),IF('Vstupní data'!T609&gt;0,'Vstupní data'!T609,ROUND(10*'Vstupní data'!U609/AK609,0)),0)</f>
        <v>0</v>
      </c>
      <c r="AN609" s="69" t="n">
        <f aca="false">IF('Vstupní data'!T609&gt;0,   IF('Vstupní data'!T609&lt;=AL609,'Vstupní data'!T609,AL609),   IF(AM609&lt;AL609,AM609,AL609))</f>
        <v>0</v>
      </c>
      <c r="AO609" s="69" t="n">
        <f aca="false">'Vstupní data'!X609</f>
        <v>0</v>
      </c>
      <c r="AP609" s="66" t="n">
        <f aca="false">IF(OR('Vstupní data'!T609&gt;0,'Vstupní data'!U609&gt;0),IF(I609&lt;&gt;0,VLOOKUP(I609,'Pril3-drev'!$H$5:$I$83,2,0),0),0)</f>
        <v>0</v>
      </c>
      <c r="AQ609" s="66" t="n">
        <f aca="false">'Vstupní data'!Y609</f>
        <v>0</v>
      </c>
      <c r="AR609" s="66" t="str">
        <f aca="false">IF(AC609&gt;5,   IF('Vstupní data'!Y609&gt;0,   VLOOKUP(VLOOKUP(CONCATENATE(VLOOKUP(I609,'Pril3-drev'!$H$4:$L$83,5,0),AC609),'Pril3-drev'!$Q$4:$R$2803,2,0),'AVB-BS'!$C$5:$S$29 ,LOOKUP(AQ609,'AVB-BS'!$D$3:$S$3,'AVB-BS'!$D$1:$S$1) ,0 )   ,   IF('Vstupní data'!Z609&gt;0,'Vstupní data'!Z609,0)) , "")</f>
        <v/>
      </c>
      <c r="AS609" s="70" t="str">
        <f aca="false">IF(AC609&gt;5,VLOOKUP(CONCATENATE(AP609,AR609),'Pril1-THLPa'!$H$6:$N$96,4,0),"")</f>
        <v/>
      </c>
      <c r="AT609" s="70" t="str">
        <f aca="false">IF(AC609&gt;5,VLOOKUP(CONCATENATE(AP609,AR609),'Pril1-THLPa'!$H$6:$N$96,5,0),"")</f>
        <v/>
      </c>
      <c r="AU609" s="70" t="str">
        <f aca="false">IF(AC609&gt;5,VLOOKUP(CONCATENATE(AP609,AR609),'Pril1-THLPa'!$H$6:$N$96,6,0),"")</f>
        <v/>
      </c>
      <c r="AV609" s="70" t="str">
        <f aca="false">IF(AC609&gt;5,VLOOKUP(CONCATENATE(AP609,AR609),'Pril1-THLPa'!$H$6:$N$96,7,0),"")</f>
        <v/>
      </c>
      <c r="AW609" s="70" t="str">
        <f aca="false">IF(AC609&gt;5,VLOOKUP(CONCATENATE(AP609,AR609),'Pril1-THLPa'!$H$6:$O$96,8,0),"")</f>
        <v/>
      </c>
      <c r="AX609" s="66" t="n">
        <f aca="false">IF(AC609&gt;0,IF(AND(AC609&gt;0,AC609&lt;=5),VLOOKUP(AP609,'Pril1-THLPa'!$A$6:$F$18,LOOKUP(AC609,'Pril1-THLPa'!$B$5:$F$5,'Pril1-THLPa'!$B$4:$F$4),0),AS609+AT609*(AC609-5)+AU609*POWER(AC609-5,2)+AV609*POWER(AC609-5,3)+AW609*POWER(AC609-5,4)),0)</f>
        <v>0</v>
      </c>
      <c r="AY609" s="71"/>
      <c r="AZ609" s="66" t="n">
        <f aca="false">'Vstupní data'!AA609</f>
        <v>0</v>
      </c>
      <c r="BA609" s="66" t="n">
        <f aca="false">IF(OR('Vstupní data'!T609&gt;0,'Vstupní data'!U609&gt;0),IF(AC609&lt;&gt;"",AX609*AO609/10*(100+AZ609)/100,0),0)</f>
        <v>0</v>
      </c>
      <c r="BB609" s="67" t="n">
        <f aca="false">IF(AC609&lt;&gt;"",ROUND(BA609*AN609,0),0)</f>
        <v>0</v>
      </c>
      <c r="BC609" s="68" t="str">
        <f aca="false">IF(AE609&gt;0,BB609/AE609,"")</f>
        <v/>
      </c>
      <c r="BD609" s="66" t="n">
        <f aca="false">'Vstupní data'!AE609</f>
        <v>0</v>
      </c>
      <c r="BF609" s="66" t="n">
        <f aca="false">'Vstupní data'!AC609</f>
        <v>0</v>
      </c>
      <c r="BH609" s="66" t="n">
        <f aca="false">'Vstupní data'!AD609</f>
        <v>0</v>
      </c>
      <c r="BI609" s="66" t="n">
        <f aca="false">'Vstupní data'!AF609</f>
        <v>0</v>
      </c>
      <c r="BJ609" s="69" t="n">
        <f aca="false">'Vstupní data'!AG609</f>
        <v>0</v>
      </c>
      <c r="BK609" s="69" t="n">
        <f aca="false">IF(BF609&lt;&gt;0,VLOOKUP(I609,'Pril3-drev'!$H$5:$I$83,2,0),0)</f>
        <v>0</v>
      </c>
      <c r="BL609" s="69" t="n">
        <f aca="false">IF(BF609&lt;&gt;0,VLOOKUP(BK609,'Pril3-drev'!$A$5:$C$17,3,0),0)</f>
        <v>0</v>
      </c>
      <c r="BM609" s="69" t="n">
        <f aca="false">'Vstupní data'!AH609</f>
        <v>0</v>
      </c>
      <c r="BN609" s="69" t="n">
        <f aca="false">IF('Vstupní data'!AH609&gt;0,   VLOOKUP(VLOOKUP(CONCATENATE(VLOOKUP(I609,'Pril3-drev'!$H$4:$L$83,5,0),BD609),'Pril3-drev'!$Q$4:$R$2803,2,0),'AVB-BS'!$C$5:$S$29 ,LOOKUP(BM609,'AVB-BS'!$D$3:$S$3,'AVB-BS'!$D$1:$S$1) ,0 )   ,   IF('Vstupní data'!AI609&gt;0,'Vstupní data'!AI609,0))</f>
        <v>0</v>
      </c>
      <c r="BO609" s="69" t="str">
        <f aca="false">IF(BX609&gt;5,VLOOKUP(CONCATENATE(BK609,BN609),'Pril1-THLPa'!$H$6:$N$96,4,0),"")</f>
        <v/>
      </c>
      <c r="BP609" s="69" t="str">
        <f aca="false">IF(BX609&gt;5,VLOOKUP(CONCATENATE(BK609,BN609),'Pril1-THLPa'!$H$6:$N$96,5,0),"")</f>
        <v/>
      </c>
      <c r="BQ609" s="69" t="str">
        <f aca="false">IF(BX609&gt;5,VLOOKUP(CONCATENATE(BK609,BN609),'Pril1-THLPa'!$H$6:$N$96,6,0),"")</f>
        <v/>
      </c>
      <c r="BR609" s="69" t="str">
        <f aca="false">IF(BX609&gt;5,VLOOKUP(CONCATENATE(BK609,BN609),'Pril1-THLPa'!$H$6:$N$96,7,0),"")</f>
        <v/>
      </c>
      <c r="BS609" s="69" t="str">
        <f aca="false">IF(BX609&gt;5,VLOOKUP(CONCATENATE(BK609,BN609),'Pril1-THLPa'!$H$6:$O$96,8,0),"")</f>
        <v/>
      </c>
      <c r="BT609" s="69" t="str">
        <f aca="false">IF(BF609&gt;0, IF(BK609="smrk",  VLOOKUP(VLOOKUP(BD609,'Pril9-K3'!$L$8:$M$207,2,0),'Pril9-K3'!$A$8:$J$16,LOOKUP(BN609,'Pril9-K3'!$A$7:$J$7,'Pril9-K3'!$A$5:$J$5),0), IF(AND(BK609&lt;&gt;"smrk",'Vstupní data'!AK609&lt;&gt;""),'Vstupní data'!AK609,   VLOOKUP(VLOOKUP(BD609,'Pril9-K3'!$L$8:$M$207,2,0),'Pril9-K3'!$A$8:$J$16,LOOKUP(BN609,'Pril9-K3'!$A$7:$J$7,'Pril9-K3'!$A$5:$J$5),0)   )),   "")</f>
        <v/>
      </c>
      <c r="BV609" s="69" t="n">
        <f aca="false">'Vstupní data'!AJ609</f>
        <v>0</v>
      </c>
      <c r="BW609" s="69" t="n">
        <f aca="false">IF(BF609&gt;0,IF(J609&gt;0,J609,K609*H609/100),0)</f>
        <v>0</v>
      </c>
      <c r="BX609" s="69" t="n">
        <f aca="false">IF(BF609&gt;0,IF(BJ609&gt;BL609,BL609,BJ609),0)</f>
        <v>0</v>
      </c>
      <c r="BY609" s="69" t="n">
        <f aca="false">IF(BD609=0,0,IF(AND(BX609&gt;0,BX609&lt;=5),  IF(AND(BX609&gt;0,BX609&lt;=5),VLOOKUP(BK609,'Pril1-THLPa'!$A$6:$F$18,IF(AND(BX609&gt;0,BX609&lt;=5),LOOKUP(BX609,'Pril1-THLPa'!$B$5:$F$5,'Pril1-THLPa'!$B$4:$F$4),""),0),""),  IF(BX609&gt;5,BO609+BP609*(BX609-5)+BQ609*POWER(BX609-5,2)+BR609*POWER(BX609-5,3)+BS609*POWER(BX609-5,4),"")))</f>
        <v>0</v>
      </c>
      <c r="BZ609" s="69" t="n">
        <f aca="false">IF(BY609&gt;0,BY609*BI609/10*BW609*(100+BV609)/100,0)</f>
        <v>0</v>
      </c>
      <c r="CA609" s="69" t="n">
        <f aca="false">IF(BD609&gt;0,BX609-IF(BD609&gt;BX609,BX609,BD609),0)</f>
        <v>0</v>
      </c>
      <c r="CB609" s="69" t="n">
        <f aca="false">POWER(1.01,CA609)</f>
        <v>1</v>
      </c>
      <c r="CC609" s="69" t="n">
        <f aca="false">IF(BF609&gt;0,IF(BF609&gt;BH609,1,BF609/BH609),0)</f>
        <v>0</v>
      </c>
      <c r="CD609" s="72" t="n">
        <f aca="false">IF(BD609=0,0,IF(BF609&gt;0,ROUND(IF(CB609&lt;&gt;0,BZ609*BT609*1/CB609*CC609,0),0),0))</f>
        <v>0</v>
      </c>
      <c r="CE609" s="73" t="str">
        <f aca="false">IF(BF609&gt;0,IF(BF609&gt;BH609,CD609/BF609,CD609/BH609),"")</f>
        <v/>
      </c>
      <c r="CF609" s="69" t="n">
        <f aca="false">'Vstupní data'!AM609</f>
        <v>0</v>
      </c>
      <c r="CG609" s="69" t="n">
        <f aca="false">'Vstupní data'!AN609</f>
        <v>0</v>
      </c>
      <c r="CH609" s="69" t="n">
        <f aca="false">'Vstupní data'!AO609</f>
        <v>0</v>
      </c>
      <c r="CI609" s="69" t="n">
        <f aca="false">'Vstupní data'!AP609</f>
        <v>0</v>
      </c>
      <c r="CJ609" s="72" t="n">
        <f aca="false">ROUND(CH609*CI609,0)</f>
        <v>0</v>
      </c>
      <c r="CK609" s="74" t="str">
        <f aca="false">IF(OR(AA609&gt;0,BB609&gt;0,CD609&gt;0,CJ609&gt;0),AA609+BB609+CD609+CJ609,"")</f>
        <v/>
      </c>
    </row>
    <row r="610" customFormat="false" ht="12.8" hidden="false" customHeight="false" outlineLevel="0" collapsed="false">
      <c r="A610" s="66" t="n">
        <f aca="false">'Vstupní data'!A610</f>
        <v>0</v>
      </c>
      <c r="F610" s="66" t="str">
        <f aca="false">CONCATENATE('Vstupní data'!F610,'Vstupní data'!G610,'Vstupní data'!H610,'Vstupní data'!I610)</f>
        <v/>
      </c>
      <c r="G610" s="66"/>
      <c r="H610" s="66" t="n">
        <f aca="false">'Vstupní data'!K610</f>
        <v>0</v>
      </c>
      <c r="I610" s="66" t="n">
        <f aca="false">'Vstupní data'!L610</f>
        <v>0</v>
      </c>
      <c r="J610" s="66" t="n">
        <f aca="false">'Vstupní data'!K610*'Vstupní data'!M610/100</f>
        <v>0</v>
      </c>
      <c r="L610" s="66" t="n">
        <f aca="false">IF('Vstupní data'!N610="prostokořenný",0,IF('Vstupní data'!N610="krytokořenný","k",IF('Vstupní data'!N610="poloodrostky nebo odrostky, prostokořenné i krytokořenné","po",0)))</f>
        <v>0</v>
      </c>
      <c r="N610" s="66"/>
      <c r="O610" s="66" t="n">
        <f aca="false">'Vstupní data'!O610</f>
        <v>0</v>
      </c>
      <c r="P610" s="66" t="n">
        <f aca="false">IF(O610&gt;0,VLOOKUP(CONCATENATE(VLOOKUP(I610,'Pril3-drev'!$H$5:$K$83,4,0),"-",'Vstupní data'!R610),K2!$C$15:$D$23,2,0),0)</f>
        <v>0</v>
      </c>
      <c r="Q610" s="66" t="n">
        <f aca="false">IF(O610&gt;0,VLOOKUP(I610,'Pril3-drev'!$H$5:$I$83,2,0),0)</f>
        <v>0</v>
      </c>
      <c r="R610" s="66" t="n">
        <f aca="false">IF(Q610&gt;0,VLOOKUP(Q610,'Pril6-okus'!$A$5:$B$17,2,0),0)</f>
        <v>0</v>
      </c>
      <c r="S610" s="66" t="n">
        <f aca="false">IF(O610&gt;0,VLOOKUP(I610,'Pril3-drev'!$H$5:$J$83,3,0),0)</f>
        <v>0</v>
      </c>
      <c r="T610" s="66" t="str">
        <f aca="false">IF(O610&gt;0,IF(L610="k",0.9*VLOOKUP(S610,'ha-pocty-vyhl'!$A$5:$B$20,2,0),IF(L610="po",0.8*VLOOKUP(S610,'ha-pocty-vyhl'!$A$5:$B$20,2,0),VLOOKUP(S610,'ha-pocty-vyhl'!$A$5:$B$20,2,0))),"")</f>
        <v/>
      </c>
      <c r="U610" s="66" t="n">
        <f aca="false">'Vstupní data'!P610</f>
        <v>0</v>
      </c>
      <c r="V610" s="66" t="n">
        <f aca="false">IF(O610&gt;0,1.3*T610*1000*Z610/10000,0)</f>
        <v>0</v>
      </c>
      <c r="W610" s="66" t="n">
        <f aca="false">IF(O610&gt;0,1.3*T610*1000*Z610/10000,0)</f>
        <v>0</v>
      </c>
      <c r="X610" s="66" t="n">
        <f aca="false">IF(O610&gt;0,IF(O610&gt;V610,V610,O610),0)</f>
        <v>0</v>
      </c>
      <c r="Y610" s="66" t="n">
        <f aca="false">IF(O610&gt;0,IF(IF(U610&gt;W610,W610,U610)&lt;X610,W610,IF(U610&gt;W610,W610,U610)),0)</f>
        <v>0</v>
      </c>
      <c r="Z610" s="66" t="n">
        <f aca="false">IF(O610&gt;0,IF(J610&gt;0,J610,K610*H610/100),0)</f>
        <v>0</v>
      </c>
      <c r="AA610" s="67" t="n">
        <f aca="false">IF(O610&gt;0,CEILING(R610*P610*X610/Y610*Z610,1),0)</f>
        <v>0</v>
      </c>
      <c r="AB610" s="68" t="n">
        <f aca="false">IF(O610&gt;0,AA610/O610,0)</f>
        <v>0</v>
      </c>
      <c r="AC610" s="66" t="n">
        <f aca="false">'Vstupní data'!W610</f>
        <v>0</v>
      </c>
      <c r="AI610" s="66" t="str">
        <f aca="false">IF(OR('Vstupní data'!T610&gt;0,'Vstupní data'!U610&gt;0),VLOOKUP(I610,'Pril3-drev'!$H$5:$J$83,3,0),"")</f>
        <v/>
      </c>
      <c r="AJ610" s="66" t="n">
        <f aca="false">IF('Vstupní data'!V610="prostokořenný",0,IF('Vstupní data'!V610="krytokořenný","k",IF('Vstupní data'!V610="poloodrostky nebo odrostky, prostokořenné i krytokořenné","po",0)))</f>
        <v>0</v>
      </c>
      <c r="AK610" s="66" t="n">
        <f aca="false">IF(OR('Vstupní data'!T610&gt;0,'Vstupní data'!U610&gt;0),IF(AJ610="k",0.9*VLOOKUP(AI610,'ha-pocty-vyhl'!$A$5:$B$20,2,0),IF(AJ610="po",0.8*VLOOKUP(AI610,'ha-pocty-vyhl'!$A$5:$B$20,2,0),VLOOKUP(AI610,'ha-pocty-vyhl'!$A$5:$B$20,2,0))),0)</f>
        <v>0</v>
      </c>
      <c r="AL610" s="66" t="n">
        <f aca="false">IF(OR('Vstupní data'!T610&gt;0,'Vstupní data'!U610&gt;0),'Vstupní data'!K610*'Vstupní data'!M610/100,0)</f>
        <v>0</v>
      </c>
      <c r="AM610" s="66" t="n">
        <f aca="false">IF(OR('Vstupní data'!T610&gt;0,'Vstupní data'!U610&gt;0),IF('Vstupní data'!T610&gt;0,'Vstupní data'!T610,ROUND(10*'Vstupní data'!U610/AK610,0)),0)</f>
        <v>0</v>
      </c>
      <c r="AN610" s="69" t="n">
        <f aca="false">IF('Vstupní data'!T610&gt;0,   IF('Vstupní data'!T610&lt;=AL610,'Vstupní data'!T610,AL610),   IF(AM610&lt;AL610,AM610,AL610))</f>
        <v>0</v>
      </c>
      <c r="AO610" s="69" t="n">
        <f aca="false">'Vstupní data'!X610</f>
        <v>0</v>
      </c>
      <c r="AP610" s="66" t="n">
        <f aca="false">IF(OR('Vstupní data'!T610&gt;0,'Vstupní data'!U610&gt;0),IF(I610&lt;&gt;0,VLOOKUP(I610,'Pril3-drev'!$H$5:$I$83,2,0),0),0)</f>
        <v>0</v>
      </c>
      <c r="AQ610" s="66" t="n">
        <f aca="false">'Vstupní data'!Y610</f>
        <v>0</v>
      </c>
      <c r="AR610" s="66" t="str">
        <f aca="false">IF(AC610&gt;5,   IF('Vstupní data'!Y610&gt;0,   VLOOKUP(VLOOKUP(CONCATENATE(VLOOKUP(I610,'Pril3-drev'!$H$4:$L$83,5,0),AC610),'Pril3-drev'!$Q$4:$R$2803,2,0),'AVB-BS'!$C$5:$S$29 ,LOOKUP(AQ610,'AVB-BS'!$D$3:$S$3,'AVB-BS'!$D$1:$S$1) ,0 )   ,   IF('Vstupní data'!Z610&gt;0,'Vstupní data'!Z610,0)) , "")</f>
        <v/>
      </c>
      <c r="AS610" s="70" t="str">
        <f aca="false">IF(AC610&gt;5,VLOOKUP(CONCATENATE(AP610,AR610),'Pril1-THLPa'!$H$6:$N$96,4,0),"")</f>
        <v/>
      </c>
      <c r="AT610" s="70" t="str">
        <f aca="false">IF(AC610&gt;5,VLOOKUP(CONCATENATE(AP610,AR610),'Pril1-THLPa'!$H$6:$N$96,5,0),"")</f>
        <v/>
      </c>
      <c r="AU610" s="70" t="str">
        <f aca="false">IF(AC610&gt;5,VLOOKUP(CONCATENATE(AP610,AR610),'Pril1-THLPa'!$H$6:$N$96,6,0),"")</f>
        <v/>
      </c>
      <c r="AV610" s="70" t="str">
        <f aca="false">IF(AC610&gt;5,VLOOKUP(CONCATENATE(AP610,AR610),'Pril1-THLPa'!$H$6:$N$96,7,0),"")</f>
        <v/>
      </c>
      <c r="AW610" s="70" t="str">
        <f aca="false">IF(AC610&gt;5,VLOOKUP(CONCATENATE(AP610,AR610),'Pril1-THLPa'!$H$6:$O$96,8,0),"")</f>
        <v/>
      </c>
      <c r="AX610" s="66" t="n">
        <f aca="false">IF(AC610&gt;0,IF(AND(AC610&gt;0,AC610&lt;=5),VLOOKUP(AP610,'Pril1-THLPa'!$A$6:$F$18,LOOKUP(AC610,'Pril1-THLPa'!$B$5:$F$5,'Pril1-THLPa'!$B$4:$F$4),0),AS610+AT610*(AC610-5)+AU610*POWER(AC610-5,2)+AV610*POWER(AC610-5,3)+AW610*POWER(AC610-5,4)),0)</f>
        <v>0</v>
      </c>
      <c r="AY610" s="71"/>
      <c r="AZ610" s="66" t="n">
        <f aca="false">'Vstupní data'!AA610</f>
        <v>0</v>
      </c>
      <c r="BA610" s="66" t="n">
        <f aca="false">IF(OR('Vstupní data'!T610&gt;0,'Vstupní data'!U610&gt;0),IF(AC610&lt;&gt;"",AX610*AO610/10*(100+AZ610)/100,0),0)</f>
        <v>0</v>
      </c>
      <c r="BB610" s="67" t="n">
        <f aca="false">IF(AC610&lt;&gt;"",ROUND(BA610*AN610,0),0)</f>
        <v>0</v>
      </c>
      <c r="BC610" s="68" t="str">
        <f aca="false">IF(AE610&gt;0,BB610/AE610,"")</f>
        <v/>
      </c>
      <c r="BD610" s="66" t="n">
        <f aca="false">'Vstupní data'!AE610</f>
        <v>0</v>
      </c>
      <c r="BF610" s="66" t="n">
        <f aca="false">'Vstupní data'!AC610</f>
        <v>0</v>
      </c>
      <c r="BH610" s="66" t="n">
        <f aca="false">'Vstupní data'!AD610</f>
        <v>0</v>
      </c>
      <c r="BI610" s="66" t="n">
        <f aca="false">'Vstupní data'!AF610</f>
        <v>0</v>
      </c>
      <c r="BJ610" s="69" t="n">
        <f aca="false">'Vstupní data'!AG610</f>
        <v>0</v>
      </c>
      <c r="BK610" s="69" t="n">
        <f aca="false">IF(BF610&lt;&gt;0,VLOOKUP(I610,'Pril3-drev'!$H$5:$I$83,2,0),0)</f>
        <v>0</v>
      </c>
      <c r="BL610" s="69" t="n">
        <f aca="false">IF(BF610&lt;&gt;0,VLOOKUP(BK610,'Pril3-drev'!$A$5:$C$17,3,0),0)</f>
        <v>0</v>
      </c>
      <c r="BM610" s="69" t="n">
        <f aca="false">'Vstupní data'!AH610</f>
        <v>0</v>
      </c>
      <c r="BN610" s="69" t="n">
        <f aca="false">IF('Vstupní data'!AH610&gt;0,   VLOOKUP(VLOOKUP(CONCATENATE(VLOOKUP(I610,'Pril3-drev'!$H$4:$L$83,5,0),BD610),'Pril3-drev'!$Q$4:$R$2803,2,0),'AVB-BS'!$C$5:$S$29 ,LOOKUP(BM610,'AVB-BS'!$D$3:$S$3,'AVB-BS'!$D$1:$S$1) ,0 )   ,   IF('Vstupní data'!AI610&gt;0,'Vstupní data'!AI610,0))</f>
        <v>0</v>
      </c>
      <c r="BO610" s="69" t="str">
        <f aca="false">IF(BX610&gt;5,VLOOKUP(CONCATENATE(BK610,BN610),'Pril1-THLPa'!$H$6:$N$96,4,0),"")</f>
        <v/>
      </c>
      <c r="BP610" s="69" t="str">
        <f aca="false">IF(BX610&gt;5,VLOOKUP(CONCATENATE(BK610,BN610),'Pril1-THLPa'!$H$6:$N$96,5,0),"")</f>
        <v/>
      </c>
      <c r="BQ610" s="69" t="str">
        <f aca="false">IF(BX610&gt;5,VLOOKUP(CONCATENATE(BK610,BN610),'Pril1-THLPa'!$H$6:$N$96,6,0),"")</f>
        <v/>
      </c>
      <c r="BR610" s="69" t="str">
        <f aca="false">IF(BX610&gt;5,VLOOKUP(CONCATENATE(BK610,BN610),'Pril1-THLPa'!$H$6:$N$96,7,0),"")</f>
        <v/>
      </c>
      <c r="BS610" s="69" t="str">
        <f aca="false">IF(BX610&gt;5,VLOOKUP(CONCATENATE(BK610,BN610),'Pril1-THLPa'!$H$6:$O$96,8,0),"")</f>
        <v/>
      </c>
      <c r="BT610" s="69" t="str">
        <f aca="false">IF(BF610&gt;0, IF(BK610="smrk",  VLOOKUP(VLOOKUP(BD610,'Pril9-K3'!$L$8:$M$207,2,0),'Pril9-K3'!$A$8:$J$16,LOOKUP(BN610,'Pril9-K3'!$A$7:$J$7,'Pril9-K3'!$A$5:$J$5),0), IF(AND(BK610&lt;&gt;"smrk",'Vstupní data'!AK610&lt;&gt;""),'Vstupní data'!AK610,   VLOOKUP(VLOOKUP(BD610,'Pril9-K3'!$L$8:$M$207,2,0),'Pril9-K3'!$A$8:$J$16,LOOKUP(BN610,'Pril9-K3'!$A$7:$J$7,'Pril9-K3'!$A$5:$J$5),0)   )),   "")</f>
        <v/>
      </c>
      <c r="BV610" s="69" t="n">
        <f aca="false">'Vstupní data'!AJ610</f>
        <v>0</v>
      </c>
      <c r="BW610" s="69" t="n">
        <f aca="false">IF(BF610&gt;0,IF(J610&gt;0,J610,K610*H610/100),0)</f>
        <v>0</v>
      </c>
      <c r="BX610" s="69" t="n">
        <f aca="false">IF(BF610&gt;0,IF(BJ610&gt;BL610,BL610,BJ610),0)</f>
        <v>0</v>
      </c>
      <c r="BY610" s="69" t="n">
        <f aca="false">IF(BD610=0,0,IF(AND(BX610&gt;0,BX610&lt;=5),  IF(AND(BX610&gt;0,BX610&lt;=5),VLOOKUP(BK610,'Pril1-THLPa'!$A$6:$F$18,IF(AND(BX610&gt;0,BX610&lt;=5),LOOKUP(BX610,'Pril1-THLPa'!$B$5:$F$5,'Pril1-THLPa'!$B$4:$F$4),""),0),""),  IF(BX610&gt;5,BO610+BP610*(BX610-5)+BQ610*POWER(BX610-5,2)+BR610*POWER(BX610-5,3)+BS610*POWER(BX610-5,4),"")))</f>
        <v>0</v>
      </c>
      <c r="BZ610" s="69" t="n">
        <f aca="false">IF(BY610&gt;0,BY610*BI610/10*BW610*(100+BV610)/100,0)</f>
        <v>0</v>
      </c>
      <c r="CA610" s="69" t="n">
        <f aca="false">IF(BD610&gt;0,BX610-IF(BD610&gt;BX610,BX610,BD610),0)</f>
        <v>0</v>
      </c>
      <c r="CB610" s="69" t="n">
        <f aca="false">POWER(1.01,CA610)</f>
        <v>1</v>
      </c>
      <c r="CC610" s="69" t="n">
        <f aca="false">IF(BF610&gt;0,IF(BF610&gt;BH610,1,BF610/BH610),0)</f>
        <v>0</v>
      </c>
      <c r="CD610" s="72" t="n">
        <f aca="false">IF(BD610=0,0,IF(BF610&gt;0,ROUND(IF(CB610&lt;&gt;0,BZ610*BT610*1/CB610*CC610,0),0),0))</f>
        <v>0</v>
      </c>
      <c r="CE610" s="73" t="str">
        <f aca="false">IF(BF610&gt;0,IF(BF610&gt;BH610,CD610/BF610,CD610/BH610),"")</f>
        <v/>
      </c>
      <c r="CF610" s="69" t="n">
        <f aca="false">'Vstupní data'!AM610</f>
        <v>0</v>
      </c>
      <c r="CG610" s="69" t="n">
        <f aca="false">'Vstupní data'!AN610</f>
        <v>0</v>
      </c>
      <c r="CH610" s="69" t="n">
        <f aca="false">'Vstupní data'!AO610</f>
        <v>0</v>
      </c>
      <c r="CI610" s="69" t="n">
        <f aca="false">'Vstupní data'!AP610</f>
        <v>0</v>
      </c>
      <c r="CJ610" s="72" t="n">
        <f aca="false">ROUND(CH610*CI610,0)</f>
        <v>0</v>
      </c>
      <c r="CK610" s="74" t="str">
        <f aca="false">IF(OR(AA610&gt;0,BB610&gt;0,CD610&gt;0,CJ610&gt;0),AA610+BB610+CD610+CJ610,"")</f>
        <v/>
      </c>
    </row>
    <row r="611" customFormat="false" ht="12.8" hidden="false" customHeight="false" outlineLevel="0" collapsed="false">
      <c r="A611" s="66" t="n">
        <f aca="false">'Vstupní data'!A611</f>
        <v>0</v>
      </c>
      <c r="F611" s="66" t="str">
        <f aca="false">CONCATENATE('Vstupní data'!F611,'Vstupní data'!G611,'Vstupní data'!H611,'Vstupní data'!I611)</f>
        <v/>
      </c>
      <c r="G611" s="66"/>
      <c r="H611" s="66" t="n">
        <f aca="false">'Vstupní data'!K611</f>
        <v>0</v>
      </c>
      <c r="I611" s="66" t="n">
        <f aca="false">'Vstupní data'!L611</f>
        <v>0</v>
      </c>
      <c r="J611" s="66" t="n">
        <f aca="false">'Vstupní data'!K611*'Vstupní data'!M611/100</f>
        <v>0</v>
      </c>
      <c r="L611" s="66" t="n">
        <f aca="false">IF('Vstupní data'!N611="prostokořenný",0,IF('Vstupní data'!N611="krytokořenný","k",IF('Vstupní data'!N611="poloodrostky nebo odrostky, prostokořenné i krytokořenné","po",0)))</f>
        <v>0</v>
      </c>
      <c r="N611" s="66"/>
      <c r="O611" s="66" t="n">
        <f aca="false">'Vstupní data'!O611</f>
        <v>0</v>
      </c>
      <c r="P611" s="66" t="n">
        <f aca="false">IF(O611&gt;0,VLOOKUP(CONCATENATE(VLOOKUP(I611,'Pril3-drev'!$H$5:$K$83,4,0),"-",'Vstupní data'!R611),K2!$C$15:$D$23,2,0),0)</f>
        <v>0</v>
      </c>
      <c r="Q611" s="66" t="n">
        <f aca="false">IF(O611&gt;0,VLOOKUP(I611,'Pril3-drev'!$H$5:$I$83,2,0),0)</f>
        <v>0</v>
      </c>
      <c r="R611" s="66" t="n">
        <f aca="false">IF(Q611&gt;0,VLOOKUP(Q611,'Pril6-okus'!$A$5:$B$17,2,0),0)</f>
        <v>0</v>
      </c>
      <c r="S611" s="66" t="n">
        <f aca="false">IF(O611&gt;0,VLOOKUP(I611,'Pril3-drev'!$H$5:$J$83,3,0),0)</f>
        <v>0</v>
      </c>
      <c r="T611" s="66" t="str">
        <f aca="false">IF(O611&gt;0,IF(L611="k",0.9*VLOOKUP(S611,'ha-pocty-vyhl'!$A$5:$B$20,2,0),IF(L611="po",0.8*VLOOKUP(S611,'ha-pocty-vyhl'!$A$5:$B$20,2,0),VLOOKUP(S611,'ha-pocty-vyhl'!$A$5:$B$20,2,0))),"")</f>
        <v/>
      </c>
      <c r="U611" s="66" t="n">
        <f aca="false">'Vstupní data'!P611</f>
        <v>0</v>
      </c>
      <c r="V611" s="66" t="n">
        <f aca="false">IF(O611&gt;0,1.3*T611*1000*Z611/10000,0)</f>
        <v>0</v>
      </c>
      <c r="W611" s="66" t="n">
        <f aca="false">IF(O611&gt;0,1.3*T611*1000*Z611/10000,0)</f>
        <v>0</v>
      </c>
      <c r="X611" s="66" t="n">
        <f aca="false">IF(O611&gt;0,IF(O611&gt;V611,V611,O611),0)</f>
        <v>0</v>
      </c>
      <c r="Y611" s="66" t="n">
        <f aca="false">IF(O611&gt;0,IF(IF(U611&gt;W611,W611,U611)&lt;X611,W611,IF(U611&gt;W611,W611,U611)),0)</f>
        <v>0</v>
      </c>
      <c r="Z611" s="66" t="n">
        <f aca="false">IF(O611&gt;0,IF(J611&gt;0,J611,K611*H611/100),0)</f>
        <v>0</v>
      </c>
      <c r="AA611" s="67" t="n">
        <f aca="false">IF(O611&gt;0,CEILING(R611*P611*X611/Y611*Z611,1),0)</f>
        <v>0</v>
      </c>
      <c r="AB611" s="68" t="n">
        <f aca="false">IF(O611&gt;0,AA611/O611,0)</f>
        <v>0</v>
      </c>
      <c r="AC611" s="66" t="n">
        <f aca="false">'Vstupní data'!W611</f>
        <v>0</v>
      </c>
      <c r="AI611" s="66" t="str">
        <f aca="false">IF(OR('Vstupní data'!T611&gt;0,'Vstupní data'!U611&gt;0),VLOOKUP(I611,'Pril3-drev'!$H$5:$J$83,3,0),"")</f>
        <v/>
      </c>
      <c r="AJ611" s="66" t="n">
        <f aca="false">IF('Vstupní data'!V611="prostokořenný",0,IF('Vstupní data'!V611="krytokořenný","k",IF('Vstupní data'!V611="poloodrostky nebo odrostky, prostokořenné i krytokořenné","po",0)))</f>
        <v>0</v>
      </c>
      <c r="AK611" s="66" t="n">
        <f aca="false">IF(OR('Vstupní data'!T611&gt;0,'Vstupní data'!U611&gt;0),IF(AJ611="k",0.9*VLOOKUP(AI611,'ha-pocty-vyhl'!$A$5:$B$20,2,0),IF(AJ611="po",0.8*VLOOKUP(AI611,'ha-pocty-vyhl'!$A$5:$B$20,2,0),VLOOKUP(AI611,'ha-pocty-vyhl'!$A$5:$B$20,2,0))),0)</f>
        <v>0</v>
      </c>
      <c r="AL611" s="66" t="n">
        <f aca="false">IF(OR('Vstupní data'!T611&gt;0,'Vstupní data'!U611&gt;0),'Vstupní data'!K611*'Vstupní data'!M611/100,0)</f>
        <v>0</v>
      </c>
      <c r="AM611" s="66" t="n">
        <f aca="false">IF(OR('Vstupní data'!T611&gt;0,'Vstupní data'!U611&gt;0),IF('Vstupní data'!T611&gt;0,'Vstupní data'!T611,ROUND(10*'Vstupní data'!U611/AK611,0)),0)</f>
        <v>0</v>
      </c>
      <c r="AN611" s="69" t="n">
        <f aca="false">IF('Vstupní data'!T611&gt;0,   IF('Vstupní data'!T611&lt;=AL611,'Vstupní data'!T611,AL611),   IF(AM611&lt;AL611,AM611,AL611))</f>
        <v>0</v>
      </c>
      <c r="AO611" s="69" t="n">
        <f aca="false">'Vstupní data'!X611</f>
        <v>0</v>
      </c>
      <c r="AP611" s="66" t="n">
        <f aca="false">IF(OR('Vstupní data'!T611&gt;0,'Vstupní data'!U611&gt;0),IF(I611&lt;&gt;0,VLOOKUP(I611,'Pril3-drev'!$H$5:$I$83,2,0),0),0)</f>
        <v>0</v>
      </c>
      <c r="AQ611" s="66" t="n">
        <f aca="false">'Vstupní data'!Y611</f>
        <v>0</v>
      </c>
      <c r="AR611" s="66" t="str">
        <f aca="false">IF(AC611&gt;5,   IF('Vstupní data'!Y611&gt;0,   VLOOKUP(VLOOKUP(CONCATENATE(VLOOKUP(I611,'Pril3-drev'!$H$4:$L$83,5,0),AC611),'Pril3-drev'!$Q$4:$R$2803,2,0),'AVB-BS'!$C$5:$S$29 ,LOOKUP(AQ611,'AVB-BS'!$D$3:$S$3,'AVB-BS'!$D$1:$S$1) ,0 )   ,   IF('Vstupní data'!Z611&gt;0,'Vstupní data'!Z611,0)) , "")</f>
        <v/>
      </c>
      <c r="AS611" s="70" t="str">
        <f aca="false">IF(AC611&gt;5,VLOOKUP(CONCATENATE(AP611,AR611),'Pril1-THLPa'!$H$6:$N$96,4,0),"")</f>
        <v/>
      </c>
      <c r="AT611" s="70" t="str">
        <f aca="false">IF(AC611&gt;5,VLOOKUP(CONCATENATE(AP611,AR611),'Pril1-THLPa'!$H$6:$N$96,5,0),"")</f>
        <v/>
      </c>
      <c r="AU611" s="70" t="str">
        <f aca="false">IF(AC611&gt;5,VLOOKUP(CONCATENATE(AP611,AR611),'Pril1-THLPa'!$H$6:$N$96,6,0),"")</f>
        <v/>
      </c>
      <c r="AV611" s="70" t="str">
        <f aca="false">IF(AC611&gt;5,VLOOKUP(CONCATENATE(AP611,AR611),'Pril1-THLPa'!$H$6:$N$96,7,0),"")</f>
        <v/>
      </c>
      <c r="AW611" s="70" t="str">
        <f aca="false">IF(AC611&gt;5,VLOOKUP(CONCATENATE(AP611,AR611),'Pril1-THLPa'!$H$6:$O$96,8,0),"")</f>
        <v/>
      </c>
      <c r="AX611" s="66" t="n">
        <f aca="false">IF(AC611&gt;0,IF(AND(AC611&gt;0,AC611&lt;=5),VLOOKUP(AP611,'Pril1-THLPa'!$A$6:$F$18,LOOKUP(AC611,'Pril1-THLPa'!$B$5:$F$5,'Pril1-THLPa'!$B$4:$F$4),0),AS611+AT611*(AC611-5)+AU611*POWER(AC611-5,2)+AV611*POWER(AC611-5,3)+AW611*POWER(AC611-5,4)),0)</f>
        <v>0</v>
      </c>
      <c r="AY611" s="71"/>
      <c r="AZ611" s="66" t="n">
        <f aca="false">'Vstupní data'!AA611</f>
        <v>0</v>
      </c>
      <c r="BA611" s="66" t="n">
        <f aca="false">IF(OR('Vstupní data'!T611&gt;0,'Vstupní data'!U611&gt;0),IF(AC611&lt;&gt;"",AX611*AO611/10*(100+AZ611)/100,0),0)</f>
        <v>0</v>
      </c>
      <c r="BB611" s="67" t="n">
        <f aca="false">IF(AC611&lt;&gt;"",ROUND(BA611*AN611,0),0)</f>
        <v>0</v>
      </c>
      <c r="BC611" s="68" t="str">
        <f aca="false">IF(AE611&gt;0,BB611/AE611,"")</f>
        <v/>
      </c>
      <c r="BD611" s="66" t="n">
        <f aca="false">'Vstupní data'!AE611</f>
        <v>0</v>
      </c>
      <c r="BF611" s="66" t="n">
        <f aca="false">'Vstupní data'!AC611</f>
        <v>0</v>
      </c>
      <c r="BH611" s="66" t="n">
        <f aca="false">'Vstupní data'!AD611</f>
        <v>0</v>
      </c>
      <c r="BI611" s="66" t="n">
        <f aca="false">'Vstupní data'!AF611</f>
        <v>0</v>
      </c>
      <c r="BJ611" s="69" t="n">
        <f aca="false">'Vstupní data'!AG611</f>
        <v>0</v>
      </c>
      <c r="BK611" s="69" t="n">
        <f aca="false">IF(BF611&lt;&gt;0,VLOOKUP(I611,'Pril3-drev'!$H$5:$I$83,2,0),0)</f>
        <v>0</v>
      </c>
      <c r="BL611" s="69" t="n">
        <f aca="false">IF(BF611&lt;&gt;0,VLOOKUP(BK611,'Pril3-drev'!$A$5:$C$17,3,0),0)</f>
        <v>0</v>
      </c>
      <c r="BM611" s="69" t="n">
        <f aca="false">'Vstupní data'!AH611</f>
        <v>0</v>
      </c>
      <c r="BN611" s="69" t="n">
        <f aca="false">IF('Vstupní data'!AH611&gt;0,   VLOOKUP(VLOOKUP(CONCATENATE(VLOOKUP(I611,'Pril3-drev'!$H$4:$L$83,5,0),BD611),'Pril3-drev'!$Q$4:$R$2803,2,0),'AVB-BS'!$C$5:$S$29 ,LOOKUP(BM611,'AVB-BS'!$D$3:$S$3,'AVB-BS'!$D$1:$S$1) ,0 )   ,   IF('Vstupní data'!AI611&gt;0,'Vstupní data'!AI611,0))</f>
        <v>0</v>
      </c>
      <c r="BO611" s="69" t="str">
        <f aca="false">IF(BX611&gt;5,VLOOKUP(CONCATENATE(BK611,BN611),'Pril1-THLPa'!$H$6:$N$96,4,0),"")</f>
        <v/>
      </c>
      <c r="BP611" s="69" t="str">
        <f aca="false">IF(BX611&gt;5,VLOOKUP(CONCATENATE(BK611,BN611),'Pril1-THLPa'!$H$6:$N$96,5,0),"")</f>
        <v/>
      </c>
      <c r="BQ611" s="69" t="str">
        <f aca="false">IF(BX611&gt;5,VLOOKUP(CONCATENATE(BK611,BN611),'Pril1-THLPa'!$H$6:$N$96,6,0),"")</f>
        <v/>
      </c>
      <c r="BR611" s="69" t="str">
        <f aca="false">IF(BX611&gt;5,VLOOKUP(CONCATENATE(BK611,BN611),'Pril1-THLPa'!$H$6:$N$96,7,0),"")</f>
        <v/>
      </c>
      <c r="BS611" s="69" t="str">
        <f aca="false">IF(BX611&gt;5,VLOOKUP(CONCATENATE(BK611,BN611),'Pril1-THLPa'!$H$6:$O$96,8,0),"")</f>
        <v/>
      </c>
      <c r="BT611" s="69" t="str">
        <f aca="false">IF(BF611&gt;0, IF(BK611="smrk",  VLOOKUP(VLOOKUP(BD611,'Pril9-K3'!$L$8:$M$207,2,0),'Pril9-K3'!$A$8:$J$16,LOOKUP(BN611,'Pril9-K3'!$A$7:$J$7,'Pril9-K3'!$A$5:$J$5),0), IF(AND(BK611&lt;&gt;"smrk",'Vstupní data'!AK611&lt;&gt;""),'Vstupní data'!AK611,   VLOOKUP(VLOOKUP(BD611,'Pril9-K3'!$L$8:$M$207,2,0),'Pril9-K3'!$A$8:$J$16,LOOKUP(BN611,'Pril9-K3'!$A$7:$J$7,'Pril9-K3'!$A$5:$J$5),0)   )),   "")</f>
        <v/>
      </c>
      <c r="BV611" s="69" t="n">
        <f aca="false">'Vstupní data'!AJ611</f>
        <v>0</v>
      </c>
      <c r="BW611" s="69" t="n">
        <f aca="false">IF(BF611&gt;0,IF(J611&gt;0,J611,K611*H611/100),0)</f>
        <v>0</v>
      </c>
      <c r="BX611" s="69" t="n">
        <f aca="false">IF(BF611&gt;0,IF(BJ611&gt;BL611,BL611,BJ611),0)</f>
        <v>0</v>
      </c>
      <c r="BY611" s="69" t="n">
        <f aca="false">IF(BD611=0,0,IF(AND(BX611&gt;0,BX611&lt;=5),  IF(AND(BX611&gt;0,BX611&lt;=5),VLOOKUP(BK611,'Pril1-THLPa'!$A$6:$F$18,IF(AND(BX611&gt;0,BX611&lt;=5),LOOKUP(BX611,'Pril1-THLPa'!$B$5:$F$5,'Pril1-THLPa'!$B$4:$F$4),""),0),""),  IF(BX611&gt;5,BO611+BP611*(BX611-5)+BQ611*POWER(BX611-5,2)+BR611*POWER(BX611-5,3)+BS611*POWER(BX611-5,4),"")))</f>
        <v>0</v>
      </c>
      <c r="BZ611" s="69" t="n">
        <f aca="false">IF(BY611&gt;0,BY611*BI611/10*BW611*(100+BV611)/100,0)</f>
        <v>0</v>
      </c>
      <c r="CA611" s="69" t="n">
        <f aca="false">IF(BD611&gt;0,BX611-IF(BD611&gt;BX611,BX611,BD611),0)</f>
        <v>0</v>
      </c>
      <c r="CB611" s="69" t="n">
        <f aca="false">POWER(1.01,CA611)</f>
        <v>1</v>
      </c>
      <c r="CC611" s="69" t="n">
        <f aca="false">IF(BF611&gt;0,IF(BF611&gt;BH611,1,BF611/BH611),0)</f>
        <v>0</v>
      </c>
      <c r="CD611" s="72" t="n">
        <f aca="false">IF(BD611=0,0,IF(BF611&gt;0,ROUND(IF(CB611&lt;&gt;0,BZ611*BT611*1/CB611*CC611,0),0),0))</f>
        <v>0</v>
      </c>
      <c r="CE611" s="73" t="str">
        <f aca="false">IF(BF611&gt;0,IF(BF611&gt;BH611,CD611/BF611,CD611/BH611),"")</f>
        <v/>
      </c>
      <c r="CF611" s="69" t="n">
        <f aca="false">'Vstupní data'!AM611</f>
        <v>0</v>
      </c>
      <c r="CG611" s="69" t="n">
        <f aca="false">'Vstupní data'!AN611</f>
        <v>0</v>
      </c>
      <c r="CH611" s="69" t="n">
        <f aca="false">'Vstupní data'!AO611</f>
        <v>0</v>
      </c>
      <c r="CI611" s="69" t="n">
        <f aca="false">'Vstupní data'!AP611</f>
        <v>0</v>
      </c>
      <c r="CJ611" s="72" t="n">
        <f aca="false">ROUND(CH611*CI611,0)</f>
        <v>0</v>
      </c>
      <c r="CK611" s="74" t="str">
        <f aca="false">IF(OR(AA611&gt;0,BB611&gt;0,CD611&gt;0,CJ611&gt;0),AA611+BB611+CD611+CJ611,"")</f>
        <v/>
      </c>
    </row>
    <row r="612" customFormat="false" ht="12.8" hidden="false" customHeight="false" outlineLevel="0" collapsed="false">
      <c r="A612" s="66" t="n">
        <f aca="false">'Vstupní data'!A612</f>
        <v>0</v>
      </c>
      <c r="F612" s="66" t="str">
        <f aca="false">CONCATENATE('Vstupní data'!F612,'Vstupní data'!G612,'Vstupní data'!H612,'Vstupní data'!I612)</f>
        <v/>
      </c>
      <c r="G612" s="66"/>
      <c r="H612" s="66" t="n">
        <f aca="false">'Vstupní data'!K612</f>
        <v>0</v>
      </c>
      <c r="I612" s="66" t="n">
        <f aca="false">'Vstupní data'!L612</f>
        <v>0</v>
      </c>
      <c r="J612" s="66" t="n">
        <f aca="false">'Vstupní data'!K612*'Vstupní data'!M612/100</f>
        <v>0</v>
      </c>
      <c r="L612" s="66" t="n">
        <f aca="false">IF('Vstupní data'!N612="prostokořenný",0,IF('Vstupní data'!N612="krytokořenný","k",IF('Vstupní data'!N612="poloodrostky nebo odrostky, prostokořenné i krytokořenné","po",0)))</f>
        <v>0</v>
      </c>
      <c r="N612" s="66"/>
      <c r="O612" s="66" t="n">
        <f aca="false">'Vstupní data'!O612</f>
        <v>0</v>
      </c>
      <c r="P612" s="66" t="n">
        <f aca="false">IF(O612&gt;0,VLOOKUP(CONCATENATE(VLOOKUP(I612,'Pril3-drev'!$H$5:$K$83,4,0),"-",'Vstupní data'!R612),K2!$C$15:$D$23,2,0),0)</f>
        <v>0</v>
      </c>
      <c r="Q612" s="66" t="n">
        <f aca="false">IF(O612&gt;0,VLOOKUP(I612,'Pril3-drev'!$H$5:$I$83,2,0),0)</f>
        <v>0</v>
      </c>
      <c r="R612" s="66" t="n">
        <f aca="false">IF(Q612&gt;0,VLOOKUP(Q612,'Pril6-okus'!$A$5:$B$17,2,0),0)</f>
        <v>0</v>
      </c>
      <c r="S612" s="66" t="n">
        <f aca="false">IF(O612&gt;0,VLOOKUP(I612,'Pril3-drev'!$H$5:$J$83,3,0),0)</f>
        <v>0</v>
      </c>
      <c r="T612" s="66" t="str">
        <f aca="false">IF(O612&gt;0,IF(L612="k",0.9*VLOOKUP(S612,'ha-pocty-vyhl'!$A$5:$B$20,2,0),IF(L612="po",0.8*VLOOKUP(S612,'ha-pocty-vyhl'!$A$5:$B$20,2,0),VLOOKUP(S612,'ha-pocty-vyhl'!$A$5:$B$20,2,0))),"")</f>
        <v/>
      </c>
      <c r="U612" s="66" t="n">
        <f aca="false">'Vstupní data'!P612</f>
        <v>0</v>
      </c>
      <c r="V612" s="66" t="n">
        <f aca="false">IF(O612&gt;0,1.3*T612*1000*Z612/10000,0)</f>
        <v>0</v>
      </c>
      <c r="W612" s="66" t="n">
        <f aca="false">IF(O612&gt;0,1.3*T612*1000*Z612/10000,0)</f>
        <v>0</v>
      </c>
      <c r="X612" s="66" t="n">
        <f aca="false">IF(O612&gt;0,IF(O612&gt;V612,V612,O612),0)</f>
        <v>0</v>
      </c>
      <c r="Y612" s="66" t="n">
        <f aca="false">IF(O612&gt;0,IF(IF(U612&gt;W612,W612,U612)&lt;X612,W612,IF(U612&gt;W612,W612,U612)),0)</f>
        <v>0</v>
      </c>
      <c r="Z612" s="66" t="n">
        <f aca="false">IF(O612&gt;0,IF(J612&gt;0,J612,K612*H612/100),0)</f>
        <v>0</v>
      </c>
      <c r="AA612" s="67" t="n">
        <f aca="false">IF(O612&gt;0,CEILING(R612*P612*X612/Y612*Z612,1),0)</f>
        <v>0</v>
      </c>
      <c r="AB612" s="68" t="n">
        <f aca="false">IF(O612&gt;0,AA612/O612,0)</f>
        <v>0</v>
      </c>
      <c r="AC612" s="66" t="n">
        <f aca="false">'Vstupní data'!W612</f>
        <v>0</v>
      </c>
      <c r="AI612" s="66" t="str">
        <f aca="false">IF(OR('Vstupní data'!T612&gt;0,'Vstupní data'!U612&gt;0),VLOOKUP(I612,'Pril3-drev'!$H$5:$J$83,3,0),"")</f>
        <v/>
      </c>
      <c r="AJ612" s="66" t="n">
        <f aca="false">IF('Vstupní data'!V612="prostokořenný",0,IF('Vstupní data'!V612="krytokořenný","k",IF('Vstupní data'!V612="poloodrostky nebo odrostky, prostokořenné i krytokořenné","po",0)))</f>
        <v>0</v>
      </c>
      <c r="AK612" s="66" t="n">
        <f aca="false">IF(OR('Vstupní data'!T612&gt;0,'Vstupní data'!U612&gt;0),IF(AJ612="k",0.9*VLOOKUP(AI612,'ha-pocty-vyhl'!$A$5:$B$20,2,0),IF(AJ612="po",0.8*VLOOKUP(AI612,'ha-pocty-vyhl'!$A$5:$B$20,2,0),VLOOKUP(AI612,'ha-pocty-vyhl'!$A$5:$B$20,2,0))),0)</f>
        <v>0</v>
      </c>
      <c r="AL612" s="66" t="n">
        <f aca="false">IF(OR('Vstupní data'!T612&gt;0,'Vstupní data'!U612&gt;0),'Vstupní data'!K612*'Vstupní data'!M612/100,0)</f>
        <v>0</v>
      </c>
      <c r="AM612" s="66" t="n">
        <f aca="false">IF(OR('Vstupní data'!T612&gt;0,'Vstupní data'!U612&gt;0),IF('Vstupní data'!T612&gt;0,'Vstupní data'!T612,ROUND(10*'Vstupní data'!U612/AK612,0)),0)</f>
        <v>0</v>
      </c>
      <c r="AN612" s="69" t="n">
        <f aca="false">IF('Vstupní data'!T612&gt;0,   IF('Vstupní data'!T612&lt;=AL612,'Vstupní data'!T612,AL612),   IF(AM612&lt;AL612,AM612,AL612))</f>
        <v>0</v>
      </c>
      <c r="AO612" s="69" t="n">
        <f aca="false">'Vstupní data'!X612</f>
        <v>0</v>
      </c>
      <c r="AP612" s="66" t="n">
        <f aca="false">IF(OR('Vstupní data'!T612&gt;0,'Vstupní data'!U612&gt;0),IF(I612&lt;&gt;0,VLOOKUP(I612,'Pril3-drev'!$H$5:$I$83,2,0),0),0)</f>
        <v>0</v>
      </c>
      <c r="AQ612" s="66" t="n">
        <f aca="false">'Vstupní data'!Y612</f>
        <v>0</v>
      </c>
      <c r="AR612" s="66" t="str">
        <f aca="false">IF(AC612&gt;5,   IF('Vstupní data'!Y612&gt;0,   VLOOKUP(VLOOKUP(CONCATENATE(VLOOKUP(I612,'Pril3-drev'!$H$4:$L$83,5,0),AC612),'Pril3-drev'!$Q$4:$R$2803,2,0),'AVB-BS'!$C$5:$S$29 ,LOOKUP(AQ612,'AVB-BS'!$D$3:$S$3,'AVB-BS'!$D$1:$S$1) ,0 )   ,   IF('Vstupní data'!Z612&gt;0,'Vstupní data'!Z612,0)) , "")</f>
        <v/>
      </c>
      <c r="AS612" s="70" t="str">
        <f aca="false">IF(AC612&gt;5,VLOOKUP(CONCATENATE(AP612,AR612),'Pril1-THLPa'!$H$6:$N$96,4,0),"")</f>
        <v/>
      </c>
      <c r="AT612" s="70" t="str">
        <f aca="false">IF(AC612&gt;5,VLOOKUP(CONCATENATE(AP612,AR612),'Pril1-THLPa'!$H$6:$N$96,5,0),"")</f>
        <v/>
      </c>
      <c r="AU612" s="70" t="str">
        <f aca="false">IF(AC612&gt;5,VLOOKUP(CONCATENATE(AP612,AR612),'Pril1-THLPa'!$H$6:$N$96,6,0),"")</f>
        <v/>
      </c>
      <c r="AV612" s="70" t="str">
        <f aca="false">IF(AC612&gt;5,VLOOKUP(CONCATENATE(AP612,AR612),'Pril1-THLPa'!$H$6:$N$96,7,0),"")</f>
        <v/>
      </c>
      <c r="AW612" s="70" t="str">
        <f aca="false">IF(AC612&gt;5,VLOOKUP(CONCATENATE(AP612,AR612),'Pril1-THLPa'!$H$6:$O$96,8,0),"")</f>
        <v/>
      </c>
      <c r="AX612" s="66" t="n">
        <f aca="false">IF(AC612&gt;0,IF(AND(AC612&gt;0,AC612&lt;=5),VLOOKUP(AP612,'Pril1-THLPa'!$A$6:$F$18,LOOKUP(AC612,'Pril1-THLPa'!$B$5:$F$5,'Pril1-THLPa'!$B$4:$F$4),0),AS612+AT612*(AC612-5)+AU612*POWER(AC612-5,2)+AV612*POWER(AC612-5,3)+AW612*POWER(AC612-5,4)),0)</f>
        <v>0</v>
      </c>
      <c r="AY612" s="71"/>
      <c r="AZ612" s="66" t="n">
        <f aca="false">'Vstupní data'!AA612</f>
        <v>0</v>
      </c>
      <c r="BA612" s="66" t="n">
        <f aca="false">IF(OR('Vstupní data'!T612&gt;0,'Vstupní data'!U612&gt;0),IF(AC612&lt;&gt;"",AX612*AO612/10*(100+AZ612)/100,0),0)</f>
        <v>0</v>
      </c>
      <c r="BB612" s="67" t="n">
        <f aca="false">IF(AC612&lt;&gt;"",ROUND(BA612*AN612,0),0)</f>
        <v>0</v>
      </c>
      <c r="BC612" s="68" t="str">
        <f aca="false">IF(AE612&gt;0,BB612/AE612,"")</f>
        <v/>
      </c>
      <c r="BD612" s="66" t="n">
        <f aca="false">'Vstupní data'!AE612</f>
        <v>0</v>
      </c>
      <c r="BF612" s="66" t="n">
        <f aca="false">'Vstupní data'!AC612</f>
        <v>0</v>
      </c>
      <c r="BH612" s="66" t="n">
        <f aca="false">'Vstupní data'!AD612</f>
        <v>0</v>
      </c>
      <c r="BI612" s="66" t="n">
        <f aca="false">'Vstupní data'!AF612</f>
        <v>0</v>
      </c>
      <c r="BJ612" s="69" t="n">
        <f aca="false">'Vstupní data'!AG612</f>
        <v>0</v>
      </c>
      <c r="BK612" s="69" t="n">
        <f aca="false">IF(BF612&lt;&gt;0,VLOOKUP(I612,'Pril3-drev'!$H$5:$I$83,2,0),0)</f>
        <v>0</v>
      </c>
      <c r="BL612" s="69" t="n">
        <f aca="false">IF(BF612&lt;&gt;0,VLOOKUP(BK612,'Pril3-drev'!$A$5:$C$17,3,0),0)</f>
        <v>0</v>
      </c>
      <c r="BM612" s="69" t="n">
        <f aca="false">'Vstupní data'!AH612</f>
        <v>0</v>
      </c>
      <c r="BN612" s="69" t="n">
        <f aca="false">IF('Vstupní data'!AH612&gt;0,   VLOOKUP(VLOOKUP(CONCATENATE(VLOOKUP(I612,'Pril3-drev'!$H$4:$L$83,5,0),BD612),'Pril3-drev'!$Q$4:$R$2803,2,0),'AVB-BS'!$C$5:$S$29 ,LOOKUP(BM612,'AVB-BS'!$D$3:$S$3,'AVB-BS'!$D$1:$S$1) ,0 )   ,   IF('Vstupní data'!AI612&gt;0,'Vstupní data'!AI612,0))</f>
        <v>0</v>
      </c>
      <c r="BO612" s="69" t="str">
        <f aca="false">IF(BX612&gt;5,VLOOKUP(CONCATENATE(BK612,BN612),'Pril1-THLPa'!$H$6:$N$96,4,0),"")</f>
        <v/>
      </c>
      <c r="BP612" s="69" t="str">
        <f aca="false">IF(BX612&gt;5,VLOOKUP(CONCATENATE(BK612,BN612),'Pril1-THLPa'!$H$6:$N$96,5,0),"")</f>
        <v/>
      </c>
      <c r="BQ612" s="69" t="str">
        <f aca="false">IF(BX612&gt;5,VLOOKUP(CONCATENATE(BK612,BN612),'Pril1-THLPa'!$H$6:$N$96,6,0),"")</f>
        <v/>
      </c>
      <c r="BR612" s="69" t="str">
        <f aca="false">IF(BX612&gt;5,VLOOKUP(CONCATENATE(BK612,BN612),'Pril1-THLPa'!$H$6:$N$96,7,0),"")</f>
        <v/>
      </c>
      <c r="BS612" s="69" t="str">
        <f aca="false">IF(BX612&gt;5,VLOOKUP(CONCATENATE(BK612,BN612),'Pril1-THLPa'!$H$6:$O$96,8,0),"")</f>
        <v/>
      </c>
      <c r="BT612" s="69" t="str">
        <f aca="false">IF(BF612&gt;0, IF(BK612="smrk",  VLOOKUP(VLOOKUP(BD612,'Pril9-K3'!$L$8:$M$207,2,0),'Pril9-K3'!$A$8:$J$16,LOOKUP(BN612,'Pril9-K3'!$A$7:$J$7,'Pril9-K3'!$A$5:$J$5),0), IF(AND(BK612&lt;&gt;"smrk",'Vstupní data'!AK612&lt;&gt;""),'Vstupní data'!AK612,   VLOOKUP(VLOOKUP(BD612,'Pril9-K3'!$L$8:$M$207,2,0),'Pril9-K3'!$A$8:$J$16,LOOKUP(BN612,'Pril9-K3'!$A$7:$J$7,'Pril9-K3'!$A$5:$J$5),0)   )),   "")</f>
        <v/>
      </c>
      <c r="BV612" s="69" t="n">
        <f aca="false">'Vstupní data'!AJ612</f>
        <v>0</v>
      </c>
      <c r="BW612" s="69" t="n">
        <f aca="false">IF(BF612&gt;0,IF(J612&gt;0,J612,K612*H612/100),0)</f>
        <v>0</v>
      </c>
      <c r="BX612" s="69" t="n">
        <f aca="false">IF(BF612&gt;0,IF(BJ612&gt;BL612,BL612,BJ612),0)</f>
        <v>0</v>
      </c>
      <c r="BY612" s="69" t="n">
        <f aca="false">IF(BD612=0,0,IF(AND(BX612&gt;0,BX612&lt;=5),  IF(AND(BX612&gt;0,BX612&lt;=5),VLOOKUP(BK612,'Pril1-THLPa'!$A$6:$F$18,IF(AND(BX612&gt;0,BX612&lt;=5),LOOKUP(BX612,'Pril1-THLPa'!$B$5:$F$5,'Pril1-THLPa'!$B$4:$F$4),""),0),""),  IF(BX612&gt;5,BO612+BP612*(BX612-5)+BQ612*POWER(BX612-5,2)+BR612*POWER(BX612-5,3)+BS612*POWER(BX612-5,4),"")))</f>
        <v>0</v>
      </c>
      <c r="BZ612" s="69" t="n">
        <f aca="false">IF(BY612&gt;0,BY612*BI612/10*BW612*(100+BV612)/100,0)</f>
        <v>0</v>
      </c>
      <c r="CA612" s="69" t="n">
        <f aca="false">IF(BD612&gt;0,BX612-IF(BD612&gt;BX612,BX612,BD612),0)</f>
        <v>0</v>
      </c>
      <c r="CB612" s="69" t="n">
        <f aca="false">POWER(1.01,CA612)</f>
        <v>1</v>
      </c>
      <c r="CC612" s="69" t="n">
        <f aca="false">IF(BF612&gt;0,IF(BF612&gt;BH612,1,BF612/BH612),0)</f>
        <v>0</v>
      </c>
      <c r="CD612" s="72" t="n">
        <f aca="false">IF(BD612=0,0,IF(BF612&gt;0,ROUND(IF(CB612&lt;&gt;0,BZ612*BT612*1/CB612*CC612,0),0),0))</f>
        <v>0</v>
      </c>
      <c r="CE612" s="73" t="str">
        <f aca="false">IF(BF612&gt;0,IF(BF612&gt;BH612,CD612/BF612,CD612/BH612),"")</f>
        <v/>
      </c>
      <c r="CF612" s="69" t="n">
        <f aca="false">'Vstupní data'!AM612</f>
        <v>0</v>
      </c>
      <c r="CG612" s="69" t="n">
        <f aca="false">'Vstupní data'!AN612</f>
        <v>0</v>
      </c>
      <c r="CH612" s="69" t="n">
        <f aca="false">'Vstupní data'!AO612</f>
        <v>0</v>
      </c>
      <c r="CI612" s="69" t="n">
        <f aca="false">'Vstupní data'!AP612</f>
        <v>0</v>
      </c>
      <c r="CJ612" s="72" t="n">
        <f aca="false">ROUND(CH612*CI612,0)</f>
        <v>0</v>
      </c>
      <c r="CK612" s="74" t="str">
        <f aca="false">IF(OR(AA612&gt;0,BB612&gt;0,CD612&gt;0,CJ612&gt;0),AA612+BB612+CD612+CJ612,"")</f>
        <v/>
      </c>
    </row>
    <row r="613" customFormat="false" ht="12.8" hidden="false" customHeight="false" outlineLevel="0" collapsed="false">
      <c r="A613" s="66" t="n">
        <f aca="false">'Vstupní data'!A613</f>
        <v>0</v>
      </c>
      <c r="F613" s="66" t="str">
        <f aca="false">CONCATENATE('Vstupní data'!F613,'Vstupní data'!G613,'Vstupní data'!H613,'Vstupní data'!I613)</f>
        <v/>
      </c>
      <c r="G613" s="66"/>
      <c r="H613" s="66" t="n">
        <f aca="false">'Vstupní data'!K613</f>
        <v>0</v>
      </c>
      <c r="I613" s="66" t="n">
        <f aca="false">'Vstupní data'!L613</f>
        <v>0</v>
      </c>
      <c r="J613" s="66" t="n">
        <f aca="false">'Vstupní data'!K613*'Vstupní data'!M613/100</f>
        <v>0</v>
      </c>
      <c r="L613" s="66" t="n">
        <f aca="false">IF('Vstupní data'!N613="prostokořenný",0,IF('Vstupní data'!N613="krytokořenný","k",IF('Vstupní data'!N613="poloodrostky nebo odrostky, prostokořenné i krytokořenné","po",0)))</f>
        <v>0</v>
      </c>
      <c r="N613" s="66"/>
      <c r="O613" s="66" t="n">
        <f aca="false">'Vstupní data'!O613</f>
        <v>0</v>
      </c>
      <c r="P613" s="66" t="n">
        <f aca="false">IF(O613&gt;0,VLOOKUP(CONCATENATE(VLOOKUP(I613,'Pril3-drev'!$H$5:$K$83,4,0),"-",'Vstupní data'!R613),K2!$C$15:$D$23,2,0),0)</f>
        <v>0</v>
      </c>
      <c r="Q613" s="66" t="n">
        <f aca="false">IF(O613&gt;0,VLOOKUP(I613,'Pril3-drev'!$H$5:$I$83,2,0),0)</f>
        <v>0</v>
      </c>
      <c r="R613" s="66" t="n">
        <f aca="false">IF(Q613&gt;0,VLOOKUP(Q613,'Pril6-okus'!$A$5:$B$17,2,0),0)</f>
        <v>0</v>
      </c>
      <c r="S613" s="66" t="n">
        <f aca="false">IF(O613&gt;0,VLOOKUP(I613,'Pril3-drev'!$H$5:$J$83,3,0),0)</f>
        <v>0</v>
      </c>
      <c r="T613" s="66" t="str">
        <f aca="false">IF(O613&gt;0,IF(L613="k",0.9*VLOOKUP(S613,'ha-pocty-vyhl'!$A$5:$B$20,2,0),IF(L613="po",0.8*VLOOKUP(S613,'ha-pocty-vyhl'!$A$5:$B$20,2,0),VLOOKUP(S613,'ha-pocty-vyhl'!$A$5:$B$20,2,0))),"")</f>
        <v/>
      </c>
      <c r="U613" s="66" t="n">
        <f aca="false">'Vstupní data'!P613</f>
        <v>0</v>
      </c>
      <c r="V613" s="66" t="n">
        <f aca="false">IF(O613&gt;0,1.3*T613*1000*Z613/10000,0)</f>
        <v>0</v>
      </c>
      <c r="W613" s="66" t="n">
        <f aca="false">IF(O613&gt;0,1.3*T613*1000*Z613/10000,0)</f>
        <v>0</v>
      </c>
      <c r="X613" s="66" t="n">
        <f aca="false">IF(O613&gt;0,IF(O613&gt;V613,V613,O613),0)</f>
        <v>0</v>
      </c>
      <c r="Y613" s="66" t="n">
        <f aca="false">IF(O613&gt;0,IF(IF(U613&gt;W613,W613,U613)&lt;X613,W613,IF(U613&gt;W613,W613,U613)),0)</f>
        <v>0</v>
      </c>
      <c r="Z613" s="66" t="n">
        <f aca="false">IF(O613&gt;0,IF(J613&gt;0,J613,K613*H613/100),0)</f>
        <v>0</v>
      </c>
      <c r="AA613" s="67" t="n">
        <f aca="false">IF(O613&gt;0,CEILING(R613*P613*X613/Y613*Z613,1),0)</f>
        <v>0</v>
      </c>
      <c r="AB613" s="68" t="n">
        <f aca="false">IF(O613&gt;0,AA613/O613,0)</f>
        <v>0</v>
      </c>
      <c r="AC613" s="66" t="n">
        <f aca="false">'Vstupní data'!W613</f>
        <v>0</v>
      </c>
      <c r="AI613" s="66" t="str">
        <f aca="false">IF(OR('Vstupní data'!T613&gt;0,'Vstupní data'!U613&gt;0),VLOOKUP(I613,'Pril3-drev'!$H$5:$J$83,3,0),"")</f>
        <v/>
      </c>
      <c r="AJ613" s="66" t="n">
        <f aca="false">IF('Vstupní data'!V613="prostokořenný",0,IF('Vstupní data'!V613="krytokořenný","k",IF('Vstupní data'!V613="poloodrostky nebo odrostky, prostokořenné i krytokořenné","po",0)))</f>
        <v>0</v>
      </c>
      <c r="AK613" s="66" t="n">
        <f aca="false">IF(OR('Vstupní data'!T613&gt;0,'Vstupní data'!U613&gt;0),IF(AJ613="k",0.9*VLOOKUP(AI613,'ha-pocty-vyhl'!$A$5:$B$20,2,0),IF(AJ613="po",0.8*VLOOKUP(AI613,'ha-pocty-vyhl'!$A$5:$B$20,2,0),VLOOKUP(AI613,'ha-pocty-vyhl'!$A$5:$B$20,2,0))),0)</f>
        <v>0</v>
      </c>
      <c r="AL613" s="66" t="n">
        <f aca="false">IF(OR('Vstupní data'!T613&gt;0,'Vstupní data'!U613&gt;0),'Vstupní data'!K613*'Vstupní data'!M613/100,0)</f>
        <v>0</v>
      </c>
      <c r="AM613" s="66" t="n">
        <f aca="false">IF(OR('Vstupní data'!T613&gt;0,'Vstupní data'!U613&gt;0),IF('Vstupní data'!T613&gt;0,'Vstupní data'!T613,ROUND(10*'Vstupní data'!U613/AK613,0)),0)</f>
        <v>0</v>
      </c>
      <c r="AN613" s="69" t="n">
        <f aca="false">IF('Vstupní data'!T613&gt;0,   IF('Vstupní data'!T613&lt;=AL613,'Vstupní data'!T613,AL613),   IF(AM613&lt;AL613,AM613,AL613))</f>
        <v>0</v>
      </c>
      <c r="AO613" s="69" t="n">
        <f aca="false">'Vstupní data'!X613</f>
        <v>0</v>
      </c>
      <c r="AP613" s="66" t="n">
        <f aca="false">IF(OR('Vstupní data'!T613&gt;0,'Vstupní data'!U613&gt;0),IF(I613&lt;&gt;0,VLOOKUP(I613,'Pril3-drev'!$H$5:$I$83,2,0),0),0)</f>
        <v>0</v>
      </c>
      <c r="AQ613" s="66" t="n">
        <f aca="false">'Vstupní data'!Y613</f>
        <v>0</v>
      </c>
      <c r="AR613" s="66" t="str">
        <f aca="false">IF(AC613&gt;5,   IF('Vstupní data'!Y613&gt;0,   VLOOKUP(VLOOKUP(CONCATENATE(VLOOKUP(I613,'Pril3-drev'!$H$4:$L$83,5,0),AC613),'Pril3-drev'!$Q$4:$R$2803,2,0),'AVB-BS'!$C$5:$S$29 ,LOOKUP(AQ613,'AVB-BS'!$D$3:$S$3,'AVB-BS'!$D$1:$S$1) ,0 )   ,   IF('Vstupní data'!Z613&gt;0,'Vstupní data'!Z613,0)) , "")</f>
        <v/>
      </c>
      <c r="AS613" s="70" t="str">
        <f aca="false">IF(AC613&gt;5,VLOOKUP(CONCATENATE(AP613,AR613),'Pril1-THLPa'!$H$6:$N$96,4,0),"")</f>
        <v/>
      </c>
      <c r="AT613" s="70" t="str">
        <f aca="false">IF(AC613&gt;5,VLOOKUP(CONCATENATE(AP613,AR613),'Pril1-THLPa'!$H$6:$N$96,5,0),"")</f>
        <v/>
      </c>
      <c r="AU613" s="70" t="str">
        <f aca="false">IF(AC613&gt;5,VLOOKUP(CONCATENATE(AP613,AR613),'Pril1-THLPa'!$H$6:$N$96,6,0),"")</f>
        <v/>
      </c>
      <c r="AV613" s="70" t="str">
        <f aca="false">IF(AC613&gt;5,VLOOKUP(CONCATENATE(AP613,AR613),'Pril1-THLPa'!$H$6:$N$96,7,0),"")</f>
        <v/>
      </c>
      <c r="AW613" s="70" t="str">
        <f aca="false">IF(AC613&gt;5,VLOOKUP(CONCATENATE(AP613,AR613),'Pril1-THLPa'!$H$6:$O$96,8,0),"")</f>
        <v/>
      </c>
      <c r="AX613" s="66" t="n">
        <f aca="false">IF(AC613&gt;0,IF(AND(AC613&gt;0,AC613&lt;=5),VLOOKUP(AP613,'Pril1-THLPa'!$A$6:$F$18,LOOKUP(AC613,'Pril1-THLPa'!$B$5:$F$5,'Pril1-THLPa'!$B$4:$F$4),0),AS613+AT613*(AC613-5)+AU613*POWER(AC613-5,2)+AV613*POWER(AC613-5,3)+AW613*POWER(AC613-5,4)),0)</f>
        <v>0</v>
      </c>
      <c r="AY613" s="71"/>
      <c r="AZ613" s="66" t="n">
        <f aca="false">'Vstupní data'!AA613</f>
        <v>0</v>
      </c>
      <c r="BA613" s="66" t="n">
        <f aca="false">IF(OR('Vstupní data'!T613&gt;0,'Vstupní data'!U613&gt;0),IF(AC613&lt;&gt;"",AX613*AO613/10*(100+AZ613)/100,0),0)</f>
        <v>0</v>
      </c>
      <c r="BB613" s="67" t="n">
        <f aca="false">IF(AC613&lt;&gt;"",ROUND(BA613*AN613,0),0)</f>
        <v>0</v>
      </c>
      <c r="BC613" s="68" t="str">
        <f aca="false">IF(AE613&gt;0,BB613/AE613,"")</f>
        <v/>
      </c>
      <c r="BD613" s="66" t="n">
        <f aca="false">'Vstupní data'!AE613</f>
        <v>0</v>
      </c>
      <c r="BF613" s="66" t="n">
        <f aca="false">'Vstupní data'!AC613</f>
        <v>0</v>
      </c>
      <c r="BH613" s="66" t="n">
        <f aca="false">'Vstupní data'!AD613</f>
        <v>0</v>
      </c>
      <c r="BI613" s="66" t="n">
        <f aca="false">'Vstupní data'!AF613</f>
        <v>0</v>
      </c>
      <c r="BJ613" s="69" t="n">
        <f aca="false">'Vstupní data'!AG613</f>
        <v>0</v>
      </c>
      <c r="BK613" s="69" t="n">
        <f aca="false">IF(BF613&lt;&gt;0,VLOOKUP(I613,'Pril3-drev'!$H$5:$I$83,2,0),0)</f>
        <v>0</v>
      </c>
      <c r="BL613" s="69" t="n">
        <f aca="false">IF(BF613&lt;&gt;0,VLOOKUP(BK613,'Pril3-drev'!$A$5:$C$17,3,0),0)</f>
        <v>0</v>
      </c>
      <c r="BM613" s="69" t="n">
        <f aca="false">'Vstupní data'!AH613</f>
        <v>0</v>
      </c>
      <c r="BN613" s="69" t="n">
        <f aca="false">IF('Vstupní data'!AH613&gt;0,   VLOOKUP(VLOOKUP(CONCATENATE(VLOOKUP(I613,'Pril3-drev'!$H$4:$L$83,5,0),BD613),'Pril3-drev'!$Q$4:$R$2803,2,0),'AVB-BS'!$C$5:$S$29 ,LOOKUP(BM613,'AVB-BS'!$D$3:$S$3,'AVB-BS'!$D$1:$S$1) ,0 )   ,   IF('Vstupní data'!AI613&gt;0,'Vstupní data'!AI613,0))</f>
        <v>0</v>
      </c>
      <c r="BO613" s="69" t="str">
        <f aca="false">IF(BX613&gt;5,VLOOKUP(CONCATENATE(BK613,BN613),'Pril1-THLPa'!$H$6:$N$96,4,0),"")</f>
        <v/>
      </c>
      <c r="BP613" s="69" t="str">
        <f aca="false">IF(BX613&gt;5,VLOOKUP(CONCATENATE(BK613,BN613),'Pril1-THLPa'!$H$6:$N$96,5,0),"")</f>
        <v/>
      </c>
      <c r="BQ613" s="69" t="str">
        <f aca="false">IF(BX613&gt;5,VLOOKUP(CONCATENATE(BK613,BN613),'Pril1-THLPa'!$H$6:$N$96,6,0),"")</f>
        <v/>
      </c>
      <c r="BR613" s="69" t="str">
        <f aca="false">IF(BX613&gt;5,VLOOKUP(CONCATENATE(BK613,BN613),'Pril1-THLPa'!$H$6:$N$96,7,0),"")</f>
        <v/>
      </c>
      <c r="BS613" s="69" t="str">
        <f aca="false">IF(BX613&gt;5,VLOOKUP(CONCATENATE(BK613,BN613),'Pril1-THLPa'!$H$6:$O$96,8,0),"")</f>
        <v/>
      </c>
      <c r="BT613" s="69" t="str">
        <f aca="false">IF(BF613&gt;0, IF(BK613="smrk",  VLOOKUP(VLOOKUP(BD613,'Pril9-K3'!$L$8:$M$207,2,0),'Pril9-K3'!$A$8:$J$16,LOOKUP(BN613,'Pril9-K3'!$A$7:$J$7,'Pril9-K3'!$A$5:$J$5),0), IF(AND(BK613&lt;&gt;"smrk",'Vstupní data'!AK613&lt;&gt;""),'Vstupní data'!AK613,   VLOOKUP(VLOOKUP(BD613,'Pril9-K3'!$L$8:$M$207,2,0),'Pril9-K3'!$A$8:$J$16,LOOKUP(BN613,'Pril9-K3'!$A$7:$J$7,'Pril9-K3'!$A$5:$J$5),0)   )),   "")</f>
        <v/>
      </c>
      <c r="BV613" s="69" t="n">
        <f aca="false">'Vstupní data'!AJ613</f>
        <v>0</v>
      </c>
      <c r="BW613" s="69" t="n">
        <f aca="false">IF(BF613&gt;0,IF(J613&gt;0,J613,K613*H613/100),0)</f>
        <v>0</v>
      </c>
      <c r="BX613" s="69" t="n">
        <f aca="false">IF(BF613&gt;0,IF(BJ613&gt;BL613,BL613,BJ613),0)</f>
        <v>0</v>
      </c>
      <c r="BY613" s="69" t="n">
        <f aca="false">IF(BD613=0,0,IF(AND(BX613&gt;0,BX613&lt;=5),  IF(AND(BX613&gt;0,BX613&lt;=5),VLOOKUP(BK613,'Pril1-THLPa'!$A$6:$F$18,IF(AND(BX613&gt;0,BX613&lt;=5),LOOKUP(BX613,'Pril1-THLPa'!$B$5:$F$5,'Pril1-THLPa'!$B$4:$F$4),""),0),""),  IF(BX613&gt;5,BO613+BP613*(BX613-5)+BQ613*POWER(BX613-5,2)+BR613*POWER(BX613-5,3)+BS613*POWER(BX613-5,4),"")))</f>
        <v>0</v>
      </c>
      <c r="BZ613" s="69" t="n">
        <f aca="false">IF(BY613&gt;0,BY613*BI613/10*BW613*(100+BV613)/100,0)</f>
        <v>0</v>
      </c>
      <c r="CA613" s="69" t="n">
        <f aca="false">IF(BD613&gt;0,BX613-IF(BD613&gt;BX613,BX613,BD613),0)</f>
        <v>0</v>
      </c>
      <c r="CB613" s="69" t="n">
        <f aca="false">POWER(1.01,CA613)</f>
        <v>1</v>
      </c>
      <c r="CC613" s="69" t="n">
        <f aca="false">IF(BF613&gt;0,IF(BF613&gt;BH613,1,BF613/BH613),0)</f>
        <v>0</v>
      </c>
      <c r="CD613" s="72" t="n">
        <f aca="false">IF(BD613=0,0,IF(BF613&gt;0,ROUND(IF(CB613&lt;&gt;0,BZ613*BT613*1/CB613*CC613,0),0),0))</f>
        <v>0</v>
      </c>
      <c r="CE613" s="73" t="str">
        <f aca="false">IF(BF613&gt;0,IF(BF613&gt;BH613,CD613/BF613,CD613/BH613),"")</f>
        <v/>
      </c>
      <c r="CF613" s="69" t="n">
        <f aca="false">'Vstupní data'!AM613</f>
        <v>0</v>
      </c>
      <c r="CG613" s="69" t="n">
        <f aca="false">'Vstupní data'!AN613</f>
        <v>0</v>
      </c>
      <c r="CH613" s="69" t="n">
        <f aca="false">'Vstupní data'!AO613</f>
        <v>0</v>
      </c>
      <c r="CI613" s="69" t="n">
        <f aca="false">'Vstupní data'!AP613</f>
        <v>0</v>
      </c>
      <c r="CJ613" s="72" t="n">
        <f aca="false">ROUND(CH613*CI613,0)</f>
        <v>0</v>
      </c>
      <c r="CK613" s="74" t="str">
        <f aca="false">IF(OR(AA613&gt;0,BB613&gt;0,CD613&gt;0,CJ613&gt;0),AA613+BB613+CD613+CJ613,"")</f>
        <v/>
      </c>
    </row>
    <row r="614" customFormat="false" ht="12.8" hidden="false" customHeight="false" outlineLevel="0" collapsed="false">
      <c r="A614" s="66" t="n">
        <f aca="false">'Vstupní data'!A614</f>
        <v>0</v>
      </c>
      <c r="F614" s="66" t="str">
        <f aca="false">CONCATENATE('Vstupní data'!F614,'Vstupní data'!G614,'Vstupní data'!H614,'Vstupní data'!I614)</f>
        <v/>
      </c>
      <c r="G614" s="66"/>
      <c r="H614" s="66" t="n">
        <f aca="false">'Vstupní data'!K614</f>
        <v>0</v>
      </c>
      <c r="I614" s="66" t="n">
        <f aca="false">'Vstupní data'!L614</f>
        <v>0</v>
      </c>
      <c r="J614" s="66" t="n">
        <f aca="false">'Vstupní data'!K614*'Vstupní data'!M614/100</f>
        <v>0</v>
      </c>
      <c r="L614" s="66" t="n">
        <f aca="false">IF('Vstupní data'!N614="prostokořenný",0,IF('Vstupní data'!N614="krytokořenný","k",IF('Vstupní data'!N614="poloodrostky nebo odrostky, prostokořenné i krytokořenné","po",0)))</f>
        <v>0</v>
      </c>
      <c r="N614" s="66"/>
      <c r="O614" s="66" t="n">
        <f aca="false">'Vstupní data'!O614</f>
        <v>0</v>
      </c>
      <c r="P614" s="66" t="n">
        <f aca="false">IF(O614&gt;0,VLOOKUP(CONCATENATE(VLOOKUP(I614,'Pril3-drev'!$H$5:$K$83,4,0),"-",'Vstupní data'!R614),K2!$C$15:$D$23,2,0),0)</f>
        <v>0</v>
      </c>
      <c r="Q614" s="66" t="n">
        <f aca="false">IF(O614&gt;0,VLOOKUP(I614,'Pril3-drev'!$H$5:$I$83,2,0),0)</f>
        <v>0</v>
      </c>
      <c r="R614" s="66" t="n">
        <f aca="false">IF(Q614&gt;0,VLOOKUP(Q614,'Pril6-okus'!$A$5:$B$17,2,0),0)</f>
        <v>0</v>
      </c>
      <c r="S614" s="66" t="n">
        <f aca="false">IF(O614&gt;0,VLOOKUP(I614,'Pril3-drev'!$H$5:$J$83,3,0),0)</f>
        <v>0</v>
      </c>
      <c r="T614" s="66" t="str">
        <f aca="false">IF(O614&gt;0,IF(L614="k",0.9*VLOOKUP(S614,'ha-pocty-vyhl'!$A$5:$B$20,2,0),IF(L614="po",0.8*VLOOKUP(S614,'ha-pocty-vyhl'!$A$5:$B$20,2,0),VLOOKUP(S614,'ha-pocty-vyhl'!$A$5:$B$20,2,0))),"")</f>
        <v/>
      </c>
      <c r="U614" s="66" t="n">
        <f aca="false">'Vstupní data'!P614</f>
        <v>0</v>
      </c>
      <c r="V614" s="66" t="n">
        <f aca="false">IF(O614&gt;0,1.3*T614*1000*Z614/10000,0)</f>
        <v>0</v>
      </c>
      <c r="W614" s="66" t="n">
        <f aca="false">IF(O614&gt;0,1.3*T614*1000*Z614/10000,0)</f>
        <v>0</v>
      </c>
      <c r="X614" s="66" t="n">
        <f aca="false">IF(O614&gt;0,IF(O614&gt;V614,V614,O614),0)</f>
        <v>0</v>
      </c>
      <c r="Y614" s="66" t="n">
        <f aca="false">IF(O614&gt;0,IF(IF(U614&gt;W614,W614,U614)&lt;X614,W614,IF(U614&gt;W614,W614,U614)),0)</f>
        <v>0</v>
      </c>
      <c r="Z614" s="66" t="n">
        <f aca="false">IF(O614&gt;0,IF(J614&gt;0,J614,K614*H614/100),0)</f>
        <v>0</v>
      </c>
      <c r="AA614" s="67" t="n">
        <f aca="false">IF(O614&gt;0,CEILING(R614*P614*X614/Y614*Z614,1),0)</f>
        <v>0</v>
      </c>
      <c r="AB614" s="68" t="n">
        <f aca="false">IF(O614&gt;0,AA614/O614,0)</f>
        <v>0</v>
      </c>
      <c r="AC614" s="66" t="n">
        <f aca="false">'Vstupní data'!W614</f>
        <v>0</v>
      </c>
      <c r="AI614" s="66" t="str">
        <f aca="false">IF(OR('Vstupní data'!T614&gt;0,'Vstupní data'!U614&gt;0),VLOOKUP(I614,'Pril3-drev'!$H$5:$J$83,3,0),"")</f>
        <v/>
      </c>
      <c r="AJ614" s="66" t="n">
        <f aca="false">IF('Vstupní data'!V614="prostokořenný",0,IF('Vstupní data'!V614="krytokořenný","k",IF('Vstupní data'!V614="poloodrostky nebo odrostky, prostokořenné i krytokořenné","po",0)))</f>
        <v>0</v>
      </c>
      <c r="AK614" s="66" t="n">
        <f aca="false">IF(OR('Vstupní data'!T614&gt;0,'Vstupní data'!U614&gt;0),IF(AJ614="k",0.9*VLOOKUP(AI614,'ha-pocty-vyhl'!$A$5:$B$20,2,0),IF(AJ614="po",0.8*VLOOKUP(AI614,'ha-pocty-vyhl'!$A$5:$B$20,2,0),VLOOKUP(AI614,'ha-pocty-vyhl'!$A$5:$B$20,2,0))),0)</f>
        <v>0</v>
      </c>
      <c r="AL614" s="66" t="n">
        <f aca="false">IF(OR('Vstupní data'!T614&gt;0,'Vstupní data'!U614&gt;0),'Vstupní data'!K614*'Vstupní data'!M614/100,0)</f>
        <v>0</v>
      </c>
      <c r="AM614" s="66" t="n">
        <f aca="false">IF(OR('Vstupní data'!T614&gt;0,'Vstupní data'!U614&gt;0),IF('Vstupní data'!T614&gt;0,'Vstupní data'!T614,ROUND(10*'Vstupní data'!U614/AK614,0)),0)</f>
        <v>0</v>
      </c>
      <c r="AN614" s="69" t="n">
        <f aca="false">IF('Vstupní data'!T614&gt;0,   IF('Vstupní data'!T614&lt;=AL614,'Vstupní data'!T614,AL614),   IF(AM614&lt;AL614,AM614,AL614))</f>
        <v>0</v>
      </c>
      <c r="AO614" s="69" t="n">
        <f aca="false">'Vstupní data'!X614</f>
        <v>0</v>
      </c>
      <c r="AP614" s="66" t="n">
        <f aca="false">IF(OR('Vstupní data'!T614&gt;0,'Vstupní data'!U614&gt;0),IF(I614&lt;&gt;0,VLOOKUP(I614,'Pril3-drev'!$H$5:$I$83,2,0),0),0)</f>
        <v>0</v>
      </c>
      <c r="AQ614" s="66" t="n">
        <f aca="false">'Vstupní data'!Y614</f>
        <v>0</v>
      </c>
      <c r="AR614" s="66" t="str">
        <f aca="false">IF(AC614&gt;5,   IF('Vstupní data'!Y614&gt;0,   VLOOKUP(VLOOKUP(CONCATENATE(VLOOKUP(I614,'Pril3-drev'!$H$4:$L$83,5,0),AC614),'Pril3-drev'!$Q$4:$R$2803,2,0),'AVB-BS'!$C$5:$S$29 ,LOOKUP(AQ614,'AVB-BS'!$D$3:$S$3,'AVB-BS'!$D$1:$S$1) ,0 )   ,   IF('Vstupní data'!Z614&gt;0,'Vstupní data'!Z614,0)) , "")</f>
        <v/>
      </c>
      <c r="AS614" s="70" t="str">
        <f aca="false">IF(AC614&gt;5,VLOOKUP(CONCATENATE(AP614,AR614),'Pril1-THLPa'!$H$6:$N$96,4,0),"")</f>
        <v/>
      </c>
      <c r="AT614" s="70" t="str">
        <f aca="false">IF(AC614&gt;5,VLOOKUP(CONCATENATE(AP614,AR614),'Pril1-THLPa'!$H$6:$N$96,5,0),"")</f>
        <v/>
      </c>
      <c r="AU614" s="70" t="str">
        <f aca="false">IF(AC614&gt;5,VLOOKUP(CONCATENATE(AP614,AR614),'Pril1-THLPa'!$H$6:$N$96,6,0),"")</f>
        <v/>
      </c>
      <c r="AV614" s="70" t="str">
        <f aca="false">IF(AC614&gt;5,VLOOKUP(CONCATENATE(AP614,AR614),'Pril1-THLPa'!$H$6:$N$96,7,0),"")</f>
        <v/>
      </c>
      <c r="AW614" s="70" t="str">
        <f aca="false">IF(AC614&gt;5,VLOOKUP(CONCATENATE(AP614,AR614),'Pril1-THLPa'!$H$6:$O$96,8,0),"")</f>
        <v/>
      </c>
      <c r="AX614" s="66" t="n">
        <f aca="false">IF(AC614&gt;0,IF(AND(AC614&gt;0,AC614&lt;=5),VLOOKUP(AP614,'Pril1-THLPa'!$A$6:$F$18,LOOKUP(AC614,'Pril1-THLPa'!$B$5:$F$5,'Pril1-THLPa'!$B$4:$F$4),0),AS614+AT614*(AC614-5)+AU614*POWER(AC614-5,2)+AV614*POWER(AC614-5,3)+AW614*POWER(AC614-5,4)),0)</f>
        <v>0</v>
      </c>
      <c r="AY614" s="71"/>
      <c r="AZ614" s="66" t="n">
        <f aca="false">'Vstupní data'!AA614</f>
        <v>0</v>
      </c>
      <c r="BA614" s="66" t="n">
        <f aca="false">IF(OR('Vstupní data'!T614&gt;0,'Vstupní data'!U614&gt;0),IF(AC614&lt;&gt;"",AX614*AO614/10*(100+AZ614)/100,0),0)</f>
        <v>0</v>
      </c>
      <c r="BB614" s="67" t="n">
        <f aca="false">IF(AC614&lt;&gt;"",ROUND(BA614*AN614,0),0)</f>
        <v>0</v>
      </c>
      <c r="BC614" s="68" t="str">
        <f aca="false">IF(AE614&gt;0,BB614/AE614,"")</f>
        <v/>
      </c>
      <c r="BD614" s="66" t="n">
        <f aca="false">'Vstupní data'!AE614</f>
        <v>0</v>
      </c>
      <c r="BF614" s="66" t="n">
        <f aca="false">'Vstupní data'!AC614</f>
        <v>0</v>
      </c>
      <c r="BH614" s="66" t="n">
        <f aca="false">'Vstupní data'!AD614</f>
        <v>0</v>
      </c>
      <c r="BI614" s="66" t="n">
        <f aca="false">'Vstupní data'!AF614</f>
        <v>0</v>
      </c>
      <c r="BJ614" s="69" t="n">
        <f aca="false">'Vstupní data'!AG614</f>
        <v>0</v>
      </c>
      <c r="BK614" s="69" t="n">
        <f aca="false">IF(BF614&lt;&gt;0,VLOOKUP(I614,'Pril3-drev'!$H$5:$I$83,2,0),0)</f>
        <v>0</v>
      </c>
      <c r="BL614" s="69" t="n">
        <f aca="false">IF(BF614&lt;&gt;0,VLOOKUP(BK614,'Pril3-drev'!$A$5:$C$17,3,0),0)</f>
        <v>0</v>
      </c>
      <c r="BM614" s="69" t="n">
        <f aca="false">'Vstupní data'!AH614</f>
        <v>0</v>
      </c>
      <c r="BN614" s="69" t="n">
        <f aca="false">IF('Vstupní data'!AH614&gt;0,   VLOOKUP(VLOOKUP(CONCATENATE(VLOOKUP(I614,'Pril3-drev'!$H$4:$L$83,5,0),BD614),'Pril3-drev'!$Q$4:$R$2803,2,0),'AVB-BS'!$C$5:$S$29 ,LOOKUP(BM614,'AVB-BS'!$D$3:$S$3,'AVB-BS'!$D$1:$S$1) ,0 )   ,   IF('Vstupní data'!AI614&gt;0,'Vstupní data'!AI614,0))</f>
        <v>0</v>
      </c>
      <c r="BO614" s="69" t="str">
        <f aca="false">IF(BX614&gt;5,VLOOKUP(CONCATENATE(BK614,BN614),'Pril1-THLPa'!$H$6:$N$96,4,0),"")</f>
        <v/>
      </c>
      <c r="BP614" s="69" t="str">
        <f aca="false">IF(BX614&gt;5,VLOOKUP(CONCATENATE(BK614,BN614),'Pril1-THLPa'!$H$6:$N$96,5,0),"")</f>
        <v/>
      </c>
      <c r="BQ614" s="69" t="str">
        <f aca="false">IF(BX614&gt;5,VLOOKUP(CONCATENATE(BK614,BN614),'Pril1-THLPa'!$H$6:$N$96,6,0),"")</f>
        <v/>
      </c>
      <c r="BR614" s="69" t="str">
        <f aca="false">IF(BX614&gt;5,VLOOKUP(CONCATENATE(BK614,BN614),'Pril1-THLPa'!$H$6:$N$96,7,0),"")</f>
        <v/>
      </c>
      <c r="BS614" s="69" t="str">
        <f aca="false">IF(BX614&gt;5,VLOOKUP(CONCATENATE(BK614,BN614),'Pril1-THLPa'!$H$6:$O$96,8,0),"")</f>
        <v/>
      </c>
      <c r="BT614" s="69" t="str">
        <f aca="false">IF(BF614&gt;0, IF(BK614="smrk",  VLOOKUP(VLOOKUP(BD614,'Pril9-K3'!$L$8:$M$207,2,0),'Pril9-K3'!$A$8:$J$16,LOOKUP(BN614,'Pril9-K3'!$A$7:$J$7,'Pril9-K3'!$A$5:$J$5),0), IF(AND(BK614&lt;&gt;"smrk",'Vstupní data'!AK614&lt;&gt;""),'Vstupní data'!AK614,   VLOOKUP(VLOOKUP(BD614,'Pril9-K3'!$L$8:$M$207,2,0),'Pril9-K3'!$A$8:$J$16,LOOKUP(BN614,'Pril9-K3'!$A$7:$J$7,'Pril9-K3'!$A$5:$J$5),0)   )),   "")</f>
        <v/>
      </c>
      <c r="BV614" s="69" t="n">
        <f aca="false">'Vstupní data'!AJ614</f>
        <v>0</v>
      </c>
      <c r="BW614" s="69" t="n">
        <f aca="false">IF(BF614&gt;0,IF(J614&gt;0,J614,K614*H614/100),0)</f>
        <v>0</v>
      </c>
      <c r="BX614" s="69" t="n">
        <f aca="false">IF(BF614&gt;0,IF(BJ614&gt;BL614,BL614,BJ614),0)</f>
        <v>0</v>
      </c>
      <c r="BY614" s="69" t="n">
        <f aca="false">IF(BD614=0,0,IF(AND(BX614&gt;0,BX614&lt;=5),  IF(AND(BX614&gt;0,BX614&lt;=5),VLOOKUP(BK614,'Pril1-THLPa'!$A$6:$F$18,IF(AND(BX614&gt;0,BX614&lt;=5),LOOKUP(BX614,'Pril1-THLPa'!$B$5:$F$5,'Pril1-THLPa'!$B$4:$F$4),""),0),""),  IF(BX614&gt;5,BO614+BP614*(BX614-5)+BQ614*POWER(BX614-5,2)+BR614*POWER(BX614-5,3)+BS614*POWER(BX614-5,4),"")))</f>
        <v>0</v>
      </c>
      <c r="BZ614" s="69" t="n">
        <f aca="false">IF(BY614&gt;0,BY614*BI614/10*BW614*(100+BV614)/100,0)</f>
        <v>0</v>
      </c>
      <c r="CA614" s="69" t="n">
        <f aca="false">IF(BD614&gt;0,BX614-IF(BD614&gt;BX614,BX614,BD614),0)</f>
        <v>0</v>
      </c>
      <c r="CB614" s="69" t="n">
        <f aca="false">POWER(1.01,CA614)</f>
        <v>1</v>
      </c>
      <c r="CC614" s="69" t="n">
        <f aca="false">IF(BF614&gt;0,IF(BF614&gt;BH614,1,BF614/BH614),0)</f>
        <v>0</v>
      </c>
      <c r="CD614" s="72" t="n">
        <f aca="false">IF(BD614=0,0,IF(BF614&gt;0,ROUND(IF(CB614&lt;&gt;0,BZ614*BT614*1/CB614*CC614,0),0),0))</f>
        <v>0</v>
      </c>
      <c r="CE614" s="73" t="str">
        <f aca="false">IF(BF614&gt;0,IF(BF614&gt;BH614,CD614/BF614,CD614/BH614),"")</f>
        <v/>
      </c>
      <c r="CF614" s="69" t="n">
        <f aca="false">'Vstupní data'!AM614</f>
        <v>0</v>
      </c>
      <c r="CG614" s="69" t="n">
        <f aca="false">'Vstupní data'!AN614</f>
        <v>0</v>
      </c>
      <c r="CH614" s="69" t="n">
        <f aca="false">'Vstupní data'!AO614</f>
        <v>0</v>
      </c>
      <c r="CI614" s="69" t="n">
        <f aca="false">'Vstupní data'!AP614</f>
        <v>0</v>
      </c>
      <c r="CJ614" s="72" t="n">
        <f aca="false">ROUND(CH614*CI614,0)</f>
        <v>0</v>
      </c>
      <c r="CK614" s="74" t="str">
        <f aca="false">IF(OR(AA614&gt;0,BB614&gt;0,CD614&gt;0,CJ614&gt;0),AA614+BB614+CD614+CJ614,"")</f>
        <v/>
      </c>
    </row>
    <row r="615" customFormat="false" ht="12.8" hidden="false" customHeight="false" outlineLevel="0" collapsed="false">
      <c r="A615" s="66" t="n">
        <f aca="false">'Vstupní data'!A615</f>
        <v>0</v>
      </c>
      <c r="F615" s="66" t="str">
        <f aca="false">CONCATENATE('Vstupní data'!F615,'Vstupní data'!G615,'Vstupní data'!H615,'Vstupní data'!I615)</f>
        <v/>
      </c>
      <c r="G615" s="66"/>
      <c r="H615" s="66" t="n">
        <f aca="false">'Vstupní data'!K615</f>
        <v>0</v>
      </c>
      <c r="I615" s="66" t="n">
        <f aca="false">'Vstupní data'!L615</f>
        <v>0</v>
      </c>
      <c r="J615" s="66" t="n">
        <f aca="false">'Vstupní data'!K615*'Vstupní data'!M615/100</f>
        <v>0</v>
      </c>
      <c r="L615" s="66" t="n">
        <f aca="false">IF('Vstupní data'!N615="prostokořenný",0,IF('Vstupní data'!N615="krytokořenný","k",IF('Vstupní data'!N615="poloodrostky nebo odrostky, prostokořenné i krytokořenné","po",0)))</f>
        <v>0</v>
      </c>
      <c r="N615" s="66"/>
      <c r="O615" s="66" t="n">
        <f aca="false">'Vstupní data'!O615</f>
        <v>0</v>
      </c>
      <c r="P615" s="66" t="n">
        <f aca="false">IF(O615&gt;0,VLOOKUP(CONCATENATE(VLOOKUP(I615,'Pril3-drev'!$H$5:$K$83,4,0),"-",'Vstupní data'!R615),K2!$C$15:$D$23,2,0),0)</f>
        <v>0</v>
      </c>
      <c r="Q615" s="66" t="n">
        <f aca="false">IF(O615&gt;0,VLOOKUP(I615,'Pril3-drev'!$H$5:$I$83,2,0),0)</f>
        <v>0</v>
      </c>
      <c r="R615" s="66" t="n">
        <f aca="false">IF(Q615&gt;0,VLOOKUP(Q615,'Pril6-okus'!$A$5:$B$17,2,0),0)</f>
        <v>0</v>
      </c>
      <c r="S615" s="66" t="n">
        <f aca="false">IF(O615&gt;0,VLOOKUP(I615,'Pril3-drev'!$H$5:$J$83,3,0),0)</f>
        <v>0</v>
      </c>
      <c r="T615" s="66" t="str">
        <f aca="false">IF(O615&gt;0,IF(L615="k",0.9*VLOOKUP(S615,'ha-pocty-vyhl'!$A$5:$B$20,2,0),IF(L615="po",0.8*VLOOKUP(S615,'ha-pocty-vyhl'!$A$5:$B$20,2,0),VLOOKUP(S615,'ha-pocty-vyhl'!$A$5:$B$20,2,0))),"")</f>
        <v/>
      </c>
      <c r="U615" s="66" t="n">
        <f aca="false">'Vstupní data'!P615</f>
        <v>0</v>
      </c>
      <c r="V615" s="66" t="n">
        <f aca="false">IF(O615&gt;0,1.3*T615*1000*Z615/10000,0)</f>
        <v>0</v>
      </c>
      <c r="W615" s="66" t="n">
        <f aca="false">IF(O615&gt;0,1.3*T615*1000*Z615/10000,0)</f>
        <v>0</v>
      </c>
      <c r="X615" s="66" t="n">
        <f aca="false">IF(O615&gt;0,IF(O615&gt;V615,V615,O615),0)</f>
        <v>0</v>
      </c>
      <c r="Y615" s="66" t="n">
        <f aca="false">IF(O615&gt;0,IF(IF(U615&gt;W615,W615,U615)&lt;X615,W615,IF(U615&gt;W615,W615,U615)),0)</f>
        <v>0</v>
      </c>
      <c r="Z615" s="66" t="n">
        <f aca="false">IF(O615&gt;0,IF(J615&gt;0,J615,K615*H615/100),0)</f>
        <v>0</v>
      </c>
      <c r="AA615" s="67" t="n">
        <f aca="false">IF(O615&gt;0,CEILING(R615*P615*X615/Y615*Z615,1),0)</f>
        <v>0</v>
      </c>
      <c r="AB615" s="68" t="n">
        <f aca="false">IF(O615&gt;0,AA615/O615,0)</f>
        <v>0</v>
      </c>
      <c r="AC615" s="66" t="n">
        <f aca="false">'Vstupní data'!W615</f>
        <v>0</v>
      </c>
      <c r="AI615" s="66" t="str">
        <f aca="false">IF(OR('Vstupní data'!T615&gt;0,'Vstupní data'!U615&gt;0),VLOOKUP(I615,'Pril3-drev'!$H$5:$J$83,3,0),"")</f>
        <v/>
      </c>
      <c r="AJ615" s="66" t="n">
        <f aca="false">IF('Vstupní data'!V615="prostokořenný",0,IF('Vstupní data'!V615="krytokořenný","k",IF('Vstupní data'!V615="poloodrostky nebo odrostky, prostokořenné i krytokořenné","po",0)))</f>
        <v>0</v>
      </c>
      <c r="AK615" s="66" t="n">
        <f aca="false">IF(OR('Vstupní data'!T615&gt;0,'Vstupní data'!U615&gt;0),IF(AJ615="k",0.9*VLOOKUP(AI615,'ha-pocty-vyhl'!$A$5:$B$20,2,0),IF(AJ615="po",0.8*VLOOKUP(AI615,'ha-pocty-vyhl'!$A$5:$B$20,2,0),VLOOKUP(AI615,'ha-pocty-vyhl'!$A$5:$B$20,2,0))),0)</f>
        <v>0</v>
      </c>
      <c r="AL615" s="66" t="n">
        <f aca="false">IF(OR('Vstupní data'!T615&gt;0,'Vstupní data'!U615&gt;0),'Vstupní data'!K615*'Vstupní data'!M615/100,0)</f>
        <v>0</v>
      </c>
      <c r="AM615" s="66" t="n">
        <f aca="false">IF(OR('Vstupní data'!T615&gt;0,'Vstupní data'!U615&gt;0),IF('Vstupní data'!T615&gt;0,'Vstupní data'!T615,ROUND(10*'Vstupní data'!U615/AK615,0)),0)</f>
        <v>0</v>
      </c>
      <c r="AN615" s="69" t="n">
        <f aca="false">IF('Vstupní data'!T615&gt;0,   IF('Vstupní data'!T615&lt;=AL615,'Vstupní data'!T615,AL615),   IF(AM615&lt;AL615,AM615,AL615))</f>
        <v>0</v>
      </c>
      <c r="AO615" s="69" t="n">
        <f aca="false">'Vstupní data'!X615</f>
        <v>0</v>
      </c>
      <c r="AP615" s="66" t="n">
        <f aca="false">IF(OR('Vstupní data'!T615&gt;0,'Vstupní data'!U615&gt;0),IF(I615&lt;&gt;0,VLOOKUP(I615,'Pril3-drev'!$H$5:$I$83,2,0),0),0)</f>
        <v>0</v>
      </c>
      <c r="AQ615" s="66" t="n">
        <f aca="false">'Vstupní data'!Y615</f>
        <v>0</v>
      </c>
      <c r="AR615" s="66" t="str">
        <f aca="false">IF(AC615&gt;5,   IF('Vstupní data'!Y615&gt;0,   VLOOKUP(VLOOKUP(CONCATENATE(VLOOKUP(I615,'Pril3-drev'!$H$4:$L$83,5,0),AC615),'Pril3-drev'!$Q$4:$R$2803,2,0),'AVB-BS'!$C$5:$S$29 ,LOOKUP(AQ615,'AVB-BS'!$D$3:$S$3,'AVB-BS'!$D$1:$S$1) ,0 )   ,   IF('Vstupní data'!Z615&gt;0,'Vstupní data'!Z615,0)) , "")</f>
        <v/>
      </c>
      <c r="AS615" s="70" t="str">
        <f aca="false">IF(AC615&gt;5,VLOOKUP(CONCATENATE(AP615,AR615),'Pril1-THLPa'!$H$6:$N$96,4,0),"")</f>
        <v/>
      </c>
      <c r="AT615" s="70" t="str">
        <f aca="false">IF(AC615&gt;5,VLOOKUP(CONCATENATE(AP615,AR615),'Pril1-THLPa'!$H$6:$N$96,5,0),"")</f>
        <v/>
      </c>
      <c r="AU615" s="70" t="str">
        <f aca="false">IF(AC615&gt;5,VLOOKUP(CONCATENATE(AP615,AR615),'Pril1-THLPa'!$H$6:$N$96,6,0),"")</f>
        <v/>
      </c>
      <c r="AV615" s="70" t="str">
        <f aca="false">IF(AC615&gt;5,VLOOKUP(CONCATENATE(AP615,AR615),'Pril1-THLPa'!$H$6:$N$96,7,0),"")</f>
        <v/>
      </c>
      <c r="AW615" s="70" t="str">
        <f aca="false">IF(AC615&gt;5,VLOOKUP(CONCATENATE(AP615,AR615),'Pril1-THLPa'!$H$6:$O$96,8,0),"")</f>
        <v/>
      </c>
      <c r="AX615" s="66" t="n">
        <f aca="false">IF(AC615&gt;0,IF(AND(AC615&gt;0,AC615&lt;=5),VLOOKUP(AP615,'Pril1-THLPa'!$A$6:$F$18,LOOKUP(AC615,'Pril1-THLPa'!$B$5:$F$5,'Pril1-THLPa'!$B$4:$F$4),0),AS615+AT615*(AC615-5)+AU615*POWER(AC615-5,2)+AV615*POWER(AC615-5,3)+AW615*POWER(AC615-5,4)),0)</f>
        <v>0</v>
      </c>
      <c r="AY615" s="71"/>
      <c r="AZ615" s="66" t="n">
        <f aca="false">'Vstupní data'!AA615</f>
        <v>0</v>
      </c>
      <c r="BA615" s="66" t="n">
        <f aca="false">IF(OR('Vstupní data'!T615&gt;0,'Vstupní data'!U615&gt;0),IF(AC615&lt;&gt;"",AX615*AO615/10*(100+AZ615)/100,0),0)</f>
        <v>0</v>
      </c>
      <c r="BB615" s="67" t="n">
        <f aca="false">IF(AC615&lt;&gt;"",ROUND(BA615*AN615,0),0)</f>
        <v>0</v>
      </c>
      <c r="BC615" s="68" t="str">
        <f aca="false">IF(AE615&gt;0,BB615/AE615,"")</f>
        <v/>
      </c>
      <c r="BD615" s="66" t="n">
        <f aca="false">'Vstupní data'!AE615</f>
        <v>0</v>
      </c>
      <c r="BF615" s="66" t="n">
        <f aca="false">'Vstupní data'!AC615</f>
        <v>0</v>
      </c>
      <c r="BH615" s="66" t="n">
        <f aca="false">'Vstupní data'!AD615</f>
        <v>0</v>
      </c>
      <c r="BI615" s="66" t="n">
        <f aca="false">'Vstupní data'!AF615</f>
        <v>0</v>
      </c>
      <c r="BJ615" s="69" t="n">
        <f aca="false">'Vstupní data'!AG615</f>
        <v>0</v>
      </c>
      <c r="BK615" s="69" t="n">
        <f aca="false">IF(BF615&lt;&gt;0,VLOOKUP(I615,'Pril3-drev'!$H$5:$I$83,2,0),0)</f>
        <v>0</v>
      </c>
      <c r="BL615" s="69" t="n">
        <f aca="false">IF(BF615&lt;&gt;0,VLOOKUP(BK615,'Pril3-drev'!$A$5:$C$17,3,0),0)</f>
        <v>0</v>
      </c>
      <c r="BM615" s="69" t="n">
        <f aca="false">'Vstupní data'!AH615</f>
        <v>0</v>
      </c>
      <c r="BN615" s="69" t="n">
        <f aca="false">IF('Vstupní data'!AH615&gt;0,   VLOOKUP(VLOOKUP(CONCATENATE(VLOOKUP(I615,'Pril3-drev'!$H$4:$L$83,5,0),BD615),'Pril3-drev'!$Q$4:$R$2803,2,0),'AVB-BS'!$C$5:$S$29 ,LOOKUP(BM615,'AVB-BS'!$D$3:$S$3,'AVB-BS'!$D$1:$S$1) ,0 )   ,   IF('Vstupní data'!AI615&gt;0,'Vstupní data'!AI615,0))</f>
        <v>0</v>
      </c>
      <c r="BO615" s="69" t="str">
        <f aca="false">IF(BX615&gt;5,VLOOKUP(CONCATENATE(BK615,BN615),'Pril1-THLPa'!$H$6:$N$96,4,0),"")</f>
        <v/>
      </c>
      <c r="BP615" s="69" t="str">
        <f aca="false">IF(BX615&gt;5,VLOOKUP(CONCATENATE(BK615,BN615),'Pril1-THLPa'!$H$6:$N$96,5,0),"")</f>
        <v/>
      </c>
      <c r="BQ615" s="69" t="str">
        <f aca="false">IF(BX615&gt;5,VLOOKUP(CONCATENATE(BK615,BN615),'Pril1-THLPa'!$H$6:$N$96,6,0),"")</f>
        <v/>
      </c>
      <c r="BR615" s="69" t="str">
        <f aca="false">IF(BX615&gt;5,VLOOKUP(CONCATENATE(BK615,BN615),'Pril1-THLPa'!$H$6:$N$96,7,0),"")</f>
        <v/>
      </c>
      <c r="BS615" s="69" t="str">
        <f aca="false">IF(BX615&gt;5,VLOOKUP(CONCATENATE(BK615,BN615),'Pril1-THLPa'!$H$6:$O$96,8,0),"")</f>
        <v/>
      </c>
      <c r="BT615" s="69" t="str">
        <f aca="false">IF(BF615&gt;0, IF(BK615="smrk",  VLOOKUP(VLOOKUP(BD615,'Pril9-K3'!$L$8:$M$207,2,0),'Pril9-K3'!$A$8:$J$16,LOOKUP(BN615,'Pril9-K3'!$A$7:$J$7,'Pril9-K3'!$A$5:$J$5),0), IF(AND(BK615&lt;&gt;"smrk",'Vstupní data'!AK615&lt;&gt;""),'Vstupní data'!AK615,   VLOOKUP(VLOOKUP(BD615,'Pril9-K3'!$L$8:$M$207,2,0),'Pril9-K3'!$A$8:$J$16,LOOKUP(BN615,'Pril9-K3'!$A$7:$J$7,'Pril9-K3'!$A$5:$J$5),0)   )),   "")</f>
        <v/>
      </c>
      <c r="BV615" s="69" t="n">
        <f aca="false">'Vstupní data'!AJ615</f>
        <v>0</v>
      </c>
      <c r="BW615" s="69" t="n">
        <f aca="false">IF(BF615&gt;0,IF(J615&gt;0,J615,K615*H615/100),0)</f>
        <v>0</v>
      </c>
      <c r="BX615" s="69" t="n">
        <f aca="false">IF(BF615&gt;0,IF(BJ615&gt;BL615,BL615,BJ615),0)</f>
        <v>0</v>
      </c>
      <c r="BY615" s="69" t="n">
        <f aca="false">IF(BD615=0,0,IF(AND(BX615&gt;0,BX615&lt;=5),  IF(AND(BX615&gt;0,BX615&lt;=5),VLOOKUP(BK615,'Pril1-THLPa'!$A$6:$F$18,IF(AND(BX615&gt;0,BX615&lt;=5),LOOKUP(BX615,'Pril1-THLPa'!$B$5:$F$5,'Pril1-THLPa'!$B$4:$F$4),""),0),""),  IF(BX615&gt;5,BO615+BP615*(BX615-5)+BQ615*POWER(BX615-5,2)+BR615*POWER(BX615-5,3)+BS615*POWER(BX615-5,4),"")))</f>
        <v>0</v>
      </c>
      <c r="BZ615" s="69" t="n">
        <f aca="false">IF(BY615&gt;0,BY615*BI615/10*BW615*(100+BV615)/100,0)</f>
        <v>0</v>
      </c>
      <c r="CA615" s="69" t="n">
        <f aca="false">IF(BD615&gt;0,BX615-IF(BD615&gt;BX615,BX615,BD615),0)</f>
        <v>0</v>
      </c>
      <c r="CB615" s="69" t="n">
        <f aca="false">POWER(1.01,CA615)</f>
        <v>1</v>
      </c>
      <c r="CC615" s="69" t="n">
        <f aca="false">IF(BF615&gt;0,IF(BF615&gt;BH615,1,BF615/BH615),0)</f>
        <v>0</v>
      </c>
      <c r="CD615" s="72" t="n">
        <f aca="false">IF(BD615=0,0,IF(BF615&gt;0,ROUND(IF(CB615&lt;&gt;0,BZ615*BT615*1/CB615*CC615,0),0),0))</f>
        <v>0</v>
      </c>
      <c r="CE615" s="73" t="str">
        <f aca="false">IF(BF615&gt;0,IF(BF615&gt;BH615,CD615/BF615,CD615/BH615),"")</f>
        <v/>
      </c>
      <c r="CF615" s="69" t="n">
        <f aca="false">'Vstupní data'!AM615</f>
        <v>0</v>
      </c>
      <c r="CG615" s="69" t="n">
        <f aca="false">'Vstupní data'!AN615</f>
        <v>0</v>
      </c>
      <c r="CH615" s="69" t="n">
        <f aca="false">'Vstupní data'!AO615</f>
        <v>0</v>
      </c>
      <c r="CI615" s="69" t="n">
        <f aca="false">'Vstupní data'!AP615</f>
        <v>0</v>
      </c>
      <c r="CJ615" s="72" t="n">
        <f aca="false">ROUND(CH615*CI615,0)</f>
        <v>0</v>
      </c>
      <c r="CK615" s="74" t="str">
        <f aca="false">IF(OR(AA615&gt;0,BB615&gt;0,CD615&gt;0,CJ615&gt;0),AA615+BB615+CD615+CJ615,"")</f>
        <v/>
      </c>
    </row>
    <row r="616" customFormat="false" ht="12.8" hidden="false" customHeight="false" outlineLevel="0" collapsed="false">
      <c r="A616" s="66" t="n">
        <f aca="false">'Vstupní data'!A616</f>
        <v>0</v>
      </c>
      <c r="F616" s="66" t="str">
        <f aca="false">CONCATENATE('Vstupní data'!F616,'Vstupní data'!G616,'Vstupní data'!H616,'Vstupní data'!I616)</f>
        <v/>
      </c>
      <c r="G616" s="66"/>
      <c r="H616" s="66" t="n">
        <f aca="false">'Vstupní data'!K616</f>
        <v>0</v>
      </c>
      <c r="I616" s="66" t="n">
        <f aca="false">'Vstupní data'!L616</f>
        <v>0</v>
      </c>
      <c r="J616" s="66" t="n">
        <f aca="false">'Vstupní data'!K616*'Vstupní data'!M616/100</f>
        <v>0</v>
      </c>
      <c r="L616" s="66" t="n">
        <f aca="false">IF('Vstupní data'!N616="prostokořenný",0,IF('Vstupní data'!N616="krytokořenný","k",IF('Vstupní data'!N616="poloodrostky nebo odrostky, prostokořenné i krytokořenné","po",0)))</f>
        <v>0</v>
      </c>
      <c r="N616" s="66"/>
      <c r="O616" s="66" t="n">
        <f aca="false">'Vstupní data'!O616</f>
        <v>0</v>
      </c>
      <c r="P616" s="66" t="n">
        <f aca="false">IF(O616&gt;0,VLOOKUP(CONCATENATE(VLOOKUP(I616,'Pril3-drev'!$H$5:$K$83,4,0),"-",'Vstupní data'!R616),K2!$C$15:$D$23,2,0),0)</f>
        <v>0</v>
      </c>
      <c r="Q616" s="66" t="n">
        <f aca="false">IF(O616&gt;0,VLOOKUP(I616,'Pril3-drev'!$H$5:$I$83,2,0),0)</f>
        <v>0</v>
      </c>
      <c r="R616" s="66" t="n">
        <f aca="false">IF(Q616&gt;0,VLOOKUP(Q616,'Pril6-okus'!$A$5:$B$17,2,0),0)</f>
        <v>0</v>
      </c>
      <c r="S616" s="66" t="n">
        <f aca="false">IF(O616&gt;0,VLOOKUP(I616,'Pril3-drev'!$H$5:$J$83,3,0),0)</f>
        <v>0</v>
      </c>
      <c r="T616" s="66" t="str">
        <f aca="false">IF(O616&gt;0,IF(L616="k",0.9*VLOOKUP(S616,'ha-pocty-vyhl'!$A$5:$B$20,2,0),IF(L616="po",0.8*VLOOKUP(S616,'ha-pocty-vyhl'!$A$5:$B$20,2,0),VLOOKUP(S616,'ha-pocty-vyhl'!$A$5:$B$20,2,0))),"")</f>
        <v/>
      </c>
      <c r="U616" s="66" t="n">
        <f aca="false">'Vstupní data'!P616</f>
        <v>0</v>
      </c>
      <c r="V616" s="66" t="n">
        <f aca="false">IF(O616&gt;0,1.3*T616*1000*Z616/10000,0)</f>
        <v>0</v>
      </c>
      <c r="W616" s="66" t="n">
        <f aca="false">IF(O616&gt;0,1.3*T616*1000*Z616/10000,0)</f>
        <v>0</v>
      </c>
      <c r="X616" s="66" t="n">
        <f aca="false">IF(O616&gt;0,IF(O616&gt;V616,V616,O616),0)</f>
        <v>0</v>
      </c>
      <c r="Y616" s="66" t="n">
        <f aca="false">IF(O616&gt;0,IF(IF(U616&gt;W616,W616,U616)&lt;X616,W616,IF(U616&gt;W616,W616,U616)),0)</f>
        <v>0</v>
      </c>
      <c r="Z616" s="66" t="n">
        <f aca="false">IF(O616&gt;0,IF(J616&gt;0,J616,K616*H616/100),0)</f>
        <v>0</v>
      </c>
      <c r="AA616" s="67" t="n">
        <f aca="false">IF(O616&gt;0,CEILING(R616*P616*X616/Y616*Z616,1),0)</f>
        <v>0</v>
      </c>
      <c r="AB616" s="68" t="n">
        <f aca="false">IF(O616&gt;0,AA616/O616,0)</f>
        <v>0</v>
      </c>
      <c r="AC616" s="66" t="n">
        <f aca="false">'Vstupní data'!W616</f>
        <v>0</v>
      </c>
      <c r="AI616" s="66" t="str">
        <f aca="false">IF(OR('Vstupní data'!T616&gt;0,'Vstupní data'!U616&gt;0),VLOOKUP(I616,'Pril3-drev'!$H$5:$J$83,3,0),"")</f>
        <v/>
      </c>
      <c r="AJ616" s="66" t="n">
        <f aca="false">IF('Vstupní data'!V616="prostokořenný",0,IF('Vstupní data'!V616="krytokořenný","k",IF('Vstupní data'!V616="poloodrostky nebo odrostky, prostokořenné i krytokořenné","po",0)))</f>
        <v>0</v>
      </c>
      <c r="AK616" s="66" t="n">
        <f aca="false">IF(OR('Vstupní data'!T616&gt;0,'Vstupní data'!U616&gt;0),IF(AJ616="k",0.9*VLOOKUP(AI616,'ha-pocty-vyhl'!$A$5:$B$20,2,0),IF(AJ616="po",0.8*VLOOKUP(AI616,'ha-pocty-vyhl'!$A$5:$B$20,2,0),VLOOKUP(AI616,'ha-pocty-vyhl'!$A$5:$B$20,2,0))),0)</f>
        <v>0</v>
      </c>
      <c r="AL616" s="66" t="n">
        <f aca="false">IF(OR('Vstupní data'!T616&gt;0,'Vstupní data'!U616&gt;0),'Vstupní data'!K616*'Vstupní data'!M616/100,0)</f>
        <v>0</v>
      </c>
      <c r="AM616" s="66" t="n">
        <f aca="false">IF(OR('Vstupní data'!T616&gt;0,'Vstupní data'!U616&gt;0),IF('Vstupní data'!T616&gt;0,'Vstupní data'!T616,ROUND(10*'Vstupní data'!U616/AK616,0)),0)</f>
        <v>0</v>
      </c>
      <c r="AN616" s="69" t="n">
        <f aca="false">IF('Vstupní data'!T616&gt;0,   IF('Vstupní data'!T616&lt;=AL616,'Vstupní data'!T616,AL616),   IF(AM616&lt;AL616,AM616,AL616))</f>
        <v>0</v>
      </c>
      <c r="AO616" s="69" t="n">
        <f aca="false">'Vstupní data'!X616</f>
        <v>0</v>
      </c>
      <c r="AP616" s="66" t="n">
        <f aca="false">IF(OR('Vstupní data'!T616&gt;0,'Vstupní data'!U616&gt;0),IF(I616&lt;&gt;0,VLOOKUP(I616,'Pril3-drev'!$H$5:$I$83,2,0),0),0)</f>
        <v>0</v>
      </c>
      <c r="AQ616" s="66" t="n">
        <f aca="false">'Vstupní data'!Y616</f>
        <v>0</v>
      </c>
      <c r="AR616" s="66" t="str">
        <f aca="false">IF(AC616&gt;5,   IF('Vstupní data'!Y616&gt;0,   VLOOKUP(VLOOKUP(CONCATENATE(VLOOKUP(I616,'Pril3-drev'!$H$4:$L$83,5,0),AC616),'Pril3-drev'!$Q$4:$R$2803,2,0),'AVB-BS'!$C$5:$S$29 ,LOOKUP(AQ616,'AVB-BS'!$D$3:$S$3,'AVB-BS'!$D$1:$S$1) ,0 )   ,   IF('Vstupní data'!Z616&gt;0,'Vstupní data'!Z616,0)) , "")</f>
        <v/>
      </c>
      <c r="AS616" s="70" t="str">
        <f aca="false">IF(AC616&gt;5,VLOOKUP(CONCATENATE(AP616,AR616),'Pril1-THLPa'!$H$6:$N$96,4,0),"")</f>
        <v/>
      </c>
      <c r="AT616" s="70" t="str">
        <f aca="false">IF(AC616&gt;5,VLOOKUP(CONCATENATE(AP616,AR616),'Pril1-THLPa'!$H$6:$N$96,5,0),"")</f>
        <v/>
      </c>
      <c r="AU616" s="70" t="str">
        <f aca="false">IF(AC616&gt;5,VLOOKUP(CONCATENATE(AP616,AR616),'Pril1-THLPa'!$H$6:$N$96,6,0),"")</f>
        <v/>
      </c>
      <c r="AV616" s="70" t="str">
        <f aca="false">IF(AC616&gt;5,VLOOKUP(CONCATENATE(AP616,AR616),'Pril1-THLPa'!$H$6:$N$96,7,0),"")</f>
        <v/>
      </c>
      <c r="AW616" s="70" t="str">
        <f aca="false">IF(AC616&gt;5,VLOOKUP(CONCATENATE(AP616,AR616),'Pril1-THLPa'!$H$6:$O$96,8,0),"")</f>
        <v/>
      </c>
      <c r="AX616" s="66" t="n">
        <f aca="false">IF(AC616&gt;0,IF(AND(AC616&gt;0,AC616&lt;=5),VLOOKUP(AP616,'Pril1-THLPa'!$A$6:$F$18,LOOKUP(AC616,'Pril1-THLPa'!$B$5:$F$5,'Pril1-THLPa'!$B$4:$F$4),0),AS616+AT616*(AC616-5)+AU616*POWER(AC616-5,2)+AV616*POWER(AC616-5,3)+AW616*POWER(AC616-5,4)),0)</f>
        <v>0</v>
      </c>
      <c r="AY616" s="71"/>
      <c r="AZ616" s="66" t="n">
        <f aca="false">'Vstupní data'!AA616</f>
        <v>0</v>
      </c>
      <c r="BA616" s="66" t="n">
        <f aca="false">IF(OR('Vstupní data'!T616&gt;0,'Vstupní data'!U616&gt;0),IF(AC616&lt;&gt;"",AX616*AO616/10*(100+AZ616)/100,0),0)</f>
        <v>0</v>
      </c>
      <c r="BB616" s="67" t="n">
        <f aca="false">IF(AC616&lt;&gt;"",ROUND(BA616*AN616,0),0)</f>
        <v>0</v>
      </c>
      <c r="BC616" s="68" t="str">
        <f aca="false">IF(AE616&gt;0,BB616/AE616,"")</f>
        <v/>
      </c>
      <c r="BD616" s="66" t="n">
        <f aca="false">'Vstupní data'!AE616</f>
        <v>0</v>
      </c>
      <c r="BF616" s="66" t="n">
        <f aca="false">'Vstupní data'!AC616</f>
        <v>0</v>
      </c>
      <c r="BH616" s="66" t="n">
        <f aca="false">'Vstupní data'!AD616</f>
        <v>0</v>
      </c>
      <c r="BI616" s="66" t="n">
        <f aca="false">'Vstupní data'!AF616</f>
        <v>0</v>
      </c>
      <c r="BJ616" s="69" t="n">
        <f aca="false">'Vstupní data'!AG616</f>
        <v>0</v>
      </c>
      <c r="BK616" s="69" t="n">
        <f aca="false">IF(BF616&lt;&gt;0,VLOOKUP(I616,'Pril3-drev'!$H$5:$I$83,2,0),0)</f>
        <v>0</v>
      </c>
      <c r="BL616" s="69" t="n">
        <f aca="false">IF(BF616&lt;&gt;0,VLOOKUP(BK616,'Pril3-drev'!$A$5:$C$17,3,0),0)</f>
        <v>0</v>
      </c>
      <c r="BM616" s="69" t="n">
        <f aca="false">'Vstupní data'!AH616</f>
        <v>0</v>
      </c>
      <c r="BN616" s="69" t="n">
        <f aca="false">IF('Vstupní data'!AH616&gt;0,   VLOOKUP(VLOOKUP(CONCATENATE(VLOOKUP(I616,'Pril3-drev'!$H$4:$L$83,5,0),BD616),'Pril3-drev'!$Q$4:$R$2803,2,0),'AVB-BS'!$C$5:$S$29 ,LOOKUP(BM616,'AVB-BS'!$D$3:$S$3,'AVB-BS'!$D$1:$S$1) ,0 )   ,   IF('Vstupní data'!AI616&gt;0,'Vstupní data'!AI616,0))</f>
        <v>0</v>
      </c>
      <c r="BO616" s="69" t="str">
        <f aca="false">IF(BX616&gt;5,VLOOKUP(CONCATENATE(BK616,BN616),'Pril1-THLPa'!$H$6:$N$96,4,0),"")</f>
        <v/>
      </c>
      <c r="BP616" s="69" t="str">
        <f aca="false">IF(BX616&gt;5,VLOOKUP(CONCATENATE(BK616,BN616),'Pril1-THLPa'!$H$6:$N$96,5,0),"")</f>
        <v/>
      </c>
      <c r="BQ616" s="69" t="str">
        <f aca="false">IF(BX616&gt;5,VLOOKUP(CONCATENATE(BK616,BN616),'Pril1-THLPa'!$H$6:$N$96,6,0),"")</f>
        <v/>
      </c>
      <c r="BR616" s="69" t="str">
        <f aca="false">IF(BX616&gt;5,VLOOKUP(CONCATENATE(BK616,BN616),'Pril1-THLPa'!$H$6:$N$96,7,0),"")</f>
        <v/>
      </c>
      <c r="BS616" s="69" t="str">
        <f aca="false">IF(BX616&gt;5,VLOOKUP(CONCATENATE(BK616,BN616),'Pril1-THLPa'!$H$6:$O$96,8,0),"")</f>
        <v/>
      </c>
      <c r="BT616" s="69" t="str">
        <f aca="false">IF(BF616&gt;0, IF(BK616="smrk",  VLOOKUP(VLOOKUP(BD616,'Pril9-K3'!$L$8:$M$207,2,0),'Pril9-K3'!$A$8:$J$16,LOOKUP(BN616,'Pril9-K3'!$A$7:$J$7,'Pril9-K3'!$A$5:$J$5),0), IF(AND(BK616&lt;&gt;"smrk",'Vstupní data'!AK616&lt;&gt;""),'Vstupní data'!AK616,   VLOOKUP(VLOOKUP(BD616,'Pril9-K3'!$L$8:$M$207,2,0),'Pril9-K3'!$A$8:$J$16,LOOKUP(BN616,'Pril9-K3'!$A$7:$J$7,'Pril9-K3'!$A$5:$J$5),0)   )),   "")</f>
        <v/>
      </c>
      <c r="BV616" s="69" t="n">
        <f aca="false">'Vstupní data'!AJ616</f>
        <v>0</v>
      </c>
      <c r="BW616" s="69" t="n">
        <f aca="false">IF(BF616&gt;0,IF(J616&gt;0,J616,K616*H616/100),0)</f>
        <v>0</v>
      </c>
      <c r="BX616" s="69" t="n">
        <f aca="false">IF(BF616&gt;0,IF(BJ616&gt;BL616,BL616,BJ616),0)</f>
        <v>0</v>
      </c>
      <c r="BY616" s="69" t="n">
        <f aca="false">IF(BD616=0,0,IF(AND(BX616&gt;0,BX616&lt;=5),  IF(AND(BX616&gt;0,BX616&lt;=5),VLOOKUP(BK616,'Pril1-THLPa'!$A$6:$F$18,IF(AND(BX616&gt;0,BX616&lt;=5),LOOKUP(BX616,'Pril1-THLPa'!$B$5:$F$5,'Pril1-THLPa'!$B$4:$F$4),""),0),""),  IF(BX616&gt;5,BO616+BP616*(BX616-5)+BQ616*POWER(BX616-5,2)+BR616*POWER(BX616-5,3)+BS616*POWER(BX616-5,4),"")))</f>
        <v>0</v>
      </c>
      <c r="BZ616" s="69" t="n">
        <f aca="false">IF(BY616&gt;0,BY616*BI616/10*BW616*(100+BV616)/100,0)</f>
        <v>0</v>
      </c>
      <c r="CA616" s="69" t="n">
        <f aca="false">IF(BD616&gt;0,BX616-IF(BD616&gt;BX616,BX616,BD616),0)</f>
        <v>0</v>
      </c>
      <c r="CB616" s="69" t="n">
        <f aca="false">POWER(1.01,CA616)</f>
        <v>1</v>
      </c>
      <c r="CC616" s="69" t="n">
        <f aca="false">IF(BF616&gt;0,IF(BF616&gt;BH616,1,BF616/BH616),0)</f>
        <v>0</v>
      </c>
      <c r="CD616" s="72" t="n">
        <f aca="false">IF(BD616=0,0,IF(BF616&gt;0,ROUND(IF(CB616&lt;&gt;0,BZ616*BT616*1/CB616*CC616,0),0),0))</f>
        <v>0</v>
      </c>
      <c r="CE616" s="73" t="str">
        <f aca="false">IF(BF616&gt;0,IF(BF616&gt;BH616,CD616/BF616,CD616/BH616),"")</f>
        <v/>
      </c>
      <c r="CF616" s="69" t="n">
        <f aca="false">'Vstupní data'!AM616</f>
        <v>0</v>
      </c>
      <c r="CG616" s="69" t="n">
        <f aca="false">'Vstupní data'!AN616</f>
        <v>0</v>
      </c>
      <c r="CH616" s="69" t="n">
        <f aca="false">'Vstupní data'!AO616</f>
        <v>0</v>
      </c>
      <c r="CI616" s="69" t="n">
        <f aca="false">'Vstupní data'!AP616</f>
        <v>0</v>
      </c>
      <c r="CJ616" s="72" t="n">
        <f aca="false">ROUND(CH616*CI616,0)</f>
        <v>0</v>
      </c>
      <c r="CK616" s="74" t="str">
        <f aca="false">IF(OR(AA616&gt;0,BB616&gt;0,CD616&gt;0,CJ616&gt;0),AA616+BB616+CD616+CJ616,"")</f>
        <v/>
      </c>
    </row>
    <row r="617" customFormat="false" ht="12.8" hidden="false" customHeight="false" outlineLevel="0" collapsed="false">
      <c r="A617" s="66" t="n">
        <f aca="false">'Vstupní data'!A617</f>
        <v>0</v>
      </c>
      <c r="F617" s="66" t="str">
        <f aca="false">CONCATENATE('Vstupní data'!F617,'Vstupní data'!G617,'Vstupní data'!H617,'Vstupní data'!I617)</f>
        <v/>
      </c>
      <c r="G617" s="66"/>
      <c r="H617" s="66" t="n">
        <f aca="false">'Vstupní data'!K617</f>
        <v>0</v>
      </c>
      <c r="I617" s="66" t="n">
        <f aca="false">'Vstupní data'!L617</f>
        <v>0</v>
      </c>
      <c r="J617" s="66" t="n">
        <f aca="false">'Vstupní data'!K617*'Vstupní data'!M617/100</f>
        <v>0</v>
      </c>
      <c r="L617" s="66" t="n">
        <f aca="false">IF('Vstupní data'!N617="prostokořenný",0,IF('Vstupní data'!N617="krytokořenný","k",IF('Vstupní data'!N617="poloodrostky nebo odrostky, prostokořenné i krytokořenné","po",0)))</f>
        <v>0</v>
      </c>
      <c r="N617" s="66"/>
      <c r="O617" s="66" t="n">
        <f aca="false">'Vstupní data'!O617</f>
        <v>0</v>
      </c>
      <c r="P617" s="66" t="n">
        <f aca="false">IF(O617&gt;0,VLOOKUP(CONCATENATE(VLOOKUP(I617,'Pril3-drev'!$H$5:$K$83,4,0),"-",'Vstupní data'!R617),K2!$C$15:$D$23,2,0),0)</f>
        <v>0</v>
      </c>
      <c r="Q617" s="66" t="n">
        <f aca="false">IF(O617&gt;0,VLOOKUP(I617,'Pril3-drev'!$H$5:$I$83,2,0),0)</f>
        <v>0</v>
      </c>
      <c r="R617" s="66" t="n">
        <f aca="false">IF(Q617&gt;0,VLOOKUP(Q617,'Pril6-okus'!$A$5:$B$17,2,0),0)</f>
        <v>0</v>
      </c>
      <c r="S617" s="66" t="n">
        <f aca="false">IF(O617&gt;0,VLOOKUP(I617,'Pril3-drev'!$H$5:$J$83,3,0),0)</f>
        <v>0</v>
      </c>
      <c r="T617" s="66" t="str">
        <f aca="false">IF(O617&gt;0,IF(L617="k",0.9*VLOOKUP(S617,'ha-pocty-vyhl'!$A$5:$B$20,2,0),IF(L617="po",0.8*VLOOKUP(S617,'ha-pocty-vyhl'!$A$5:$B$20,2,0),VLOOKUP(S617,'ha-pocty-vyhl'!$A$5:$B$20,2,0))),"")</f>
        <v/>
      </c>
      <c r="U617" s="66" t="n">
        <f aca="false">'Vstupní data'!P617</f>
        <v>0</v>
      </c>
      <c r="V617" s="66" t="n">
        <f aca="false">IF(O617&gt;0,1.3*T617*1000*Z617/10000,0)</f>
        <v>0</v>
      </c>
      <c r="W617" s="66" t="n">
        <f aca="false">IF(O617&gt;0,1.3*T617*1000*Z617/10000,0)</f>
        <v>0</v>
      </c>
      <c r="X617" s="66" t="n">
        <f aca="false">IF(O617&gt;0,IF(O617&gt;V617,V617,O617),0)</f>
        <v>0</v>
      </c>
      <c r="Y617" s="66" t="n">
        <f aca="false">IF(O617&gt;0,IF(IF(U617&gt;W617,W617,U617)&lt;X617,W617,IF(U617&gt;W617,W617,U617)),0)</f>
        <v>0</v>
      </c>
      <c r="Z617" s="66" t="n">
        <f aca="false">IF(O617&gt;0,IF(J617&gt;0,J617,K617*H617/100),0)</f>
        <v>0</v>
      </c>
      <c r="AA617" s="67" t="n">
        <f aca="false">IF(O617&gt;0,CEILING(R617*P617*X617/Y617*Z617,1),0)</f>
        <v>0</v>
      </c>
      <c r="AB617" s="68" t="n">
        <f aca="false">IF(O617&gt;0,AA617/O617,0)</f>
        <v>0</v>
      </c>
      <c r="AC617" s="66" t="n">
        <f aca="false">'Vstupní data'!W617</f>
        <v>0</v>
      </c>
      <c r="AI617" s="66" t="str">
        <f aca="false">IF(OR('Vstupní data'!T617&gt;0,'Vstupní data'!U617&gt;0),VLOOKUP(I617,'Pril3-drev'!$H$5:$J$83,3,0),"")</f>
        <v/>
      </c>
      <c r="AJ617" s="66" t="n">
        <f aca="false">IF('Vstupní data'!V617="prostokořenný",0,IF('Vstupní data'!V617="krytokořenný","k",IF('Vstupní data'!V617="poloodrostky nebo odrostky, prostokořenné i krytokořenné","po",0)))</f>
        <v>0</v>
      </c>
      <c r="AK617" s="66" t="n">
        <f aca="false">IF(OR('Vstupní data'!T617&gt;0,'Vstupní data'!U617&gt;0),IF(AJ617="k",0.9*VLOOKUP(AI617,'ha-pocty-vyhl'!$A$5:$B$20,2,0),IF(AJ617="po",0.8*VLOOKUP(AI617,'ha-pocty-vyhl'!$A$5:$B$20,2,0),VLOOKUP(AI617,'ha-pocty-vyhl'!$A$5:$B$20,2,0))),0)</f>
        <v>0</v>
      </c>
      <c r="AL617" s="66" t="n">
        <f aca="false">IF(OR('Vstupní data'!T617&gt;0,'Vstupní data'!U617&gt;0),'Vstupní data'!K617*'Vstupní data'!M617/100,0)</f>
        <v>0</v>
      </c>
      <c r="AM617" s="66" t="n">
        <f aca="false">IF(OR('Vstupní data'!T617&gt;0,'Vstupní data'!U617&gt;0),IF('Vstupní data'!T617&gt;0,'Vstupní data'!T617,ROUND(10*'Vstupní data'!U617/AK617,0)),0)</f>
        <v>0</v>
      </c>
      <c r="AN617" s="69" t="n">
        <f aca="false">IF('Vstupní data'!T617&gt;0,   IF('Vstupní data'!T617&lt;=AL617,'Vstupní data'!T617,AL617),   IF(AM617&lt;AL617,AM617,AL617))</f>
        <v>0</v>
      </c>
      <c r="AO617" s="69" t="n">
        <f aca="false">'Vstupní data'!X617</f>
        <v>0</v>
      </c>
      <c r="AP617" s="66" t="n">
        <f aca="false">IF(OR('Vstupní data'!T617&gt;0,'Vstupní data'!U617&gt;0),IF(I617&lt;&gt;0,VLOOKUP(I617,'Pril3-drev'!$H$5:$I$83,2,0),0),0)</f>
        <v>0</v>
      </c>
      <c r="AQ617" s="66" t="n">
        <f aca="false">'Vstupní data'!Y617</f>
        <v>0</v>
      </c>
      <c r="AR617" s="66" t="str">
        <f aca="false">IF(AC617&gt;5,   IF('Vstupní data'!Y617&gt;0,   VLOOKUP(VLOOKUP(CONCATENATE(VLOOKUP(I617,'Pril3-drev'!$H$4:$L$83,5,0),AC617),'Pril3-drev'!$Q$4:$R$2803,2,0),'AVB-BS'!$C$5:$S$29 ,LOOKUP(AQ617,'AVB-BS'!$D$3:$S$3,'AVB-BS'!$D$1:$S$1) ,0 )   ,   IF('Vstupní data'!Z617&gt;0,'Vstupní data'!Z617,0)) , "")</f>
        <v/>
      </c>
      <c r="AS617" s="70" t="str">
        <f aca="false">IF(AC617&gt;5,VLOOKUP(CONCATENATE(AP617,AR617),'Pril1-THLPa'!$H$6:$N$96,4,0),"")</f>
        <v/>
      </c>
      <c r="AT617" s="70" t="str">
        <f aca="false">IF(AC617&gt;5,VLOOKUP(CONCATENATE(AP617,AR617),'Pril1-THLPa'!$H$6:$N$96,5,0),"")</f>
        <v/>
      </c>
      <c r="AU617" s="70" t="str">
        <f aca="false">IF(AC617&gt;5,VLOOKUP(CONCATENATE(AP617,AR617),'Pril1-THLPa'!$H$6:$N$96,6,0),"")</f>
        <v/>
      </c>
      <c r="AV617" s="70" t="str">
        <f aca="false">IF(AC617&gt;5,VLOOKUP(CONCATENATE(AP617,AR617),'Pril1-THLPa'!$H$6:$N$96,7,0),"")</f>
        <v/>
      </c>
      <c r="AW617" s="70" t="str">
        <f aca="false">IF(AC617&gt;5,VLOOKUP(CONCATENATE(AP617,AR617),'Pril1-THLPa'!$H$6:$O$96,8,0),"")</f>
        <v/>
      </c>
      <c r="AX617" s="66" t="n">
        <f aca="false">IF(AC617&gt;0,IF(AND(AC617&gt;0,AC617&lt;=5),VLOOKUP(AP617,'Pril1-THLPa'!$A$6:$F$18,LOOKUP(AC617,'Pril1-THLPa'!$B$5:$F$5,'Pril1-THLPa'!$B$4:$F$4),0),AS617+AT617*(AC617-5)+AU617*POWER(AC617-5,2)+AV617*POWER(AC617-5,3)+AW617*POWER(AC617-5,4)),0)</f>
        <v>0</v>
      </c>
      <c r="AY617" s="71"/>
      <c r="AZ617" s="66" t="n">
        <f aca="false">'Vstupní data'!AA617</f>
        <v>0</v>
      </c>
      <c r="BA617" s="66" t="n">
        <f aca="false">IF(OR('Vstupní data'!T617&gt;0,'Vstupní data'!U617&gt;0),IF(AC617&lt;&gt;"",AX617*AO617/10*(100+AZ617)/100,0),0)</f>
        <v>0</v>
      </c>
      <c r="BB617" s="67" t="n">
        <f aca="false">IF(AC617&lt;&gt;"",ROUND(BA617*AN617,0),0)</f>
        <v>0</v>
      </c>
      <c r="BC617" s="68" t="str">
        <f aca="false">IF(AE617&gt;0,BB617/AE617,"")</f>
        <v/>
      </c>
      <c r="BD617" s="66" t="n">
        <f aca="false">'Vstupní data'!AE617</f>
        <v>0</v>
      </c>
      <c r="BF617" s="66" t="n">
        <f aca="false">'Vstupní data'!AC617</f>
        <v>0</v>
      </c>
      <c r="BH617" s="66" t="n">
        <f aca="false">'Vstupní data'!AD617</f>
        <v>0</v>
      </c>
      <c r="BI617" s="66" t="n">
        <f aca="false">'Vstupní data'!AF617</f>
        <v>0</v>
      </c>
      <c r="BJ617" s="69" t="n">
        <f aca="false">'Vstupní data'!AG617</f>
        <v>0</v>
      </c>
      <c r="BK617" s="69" t="n">
        <f aca="false">IF(BF617&lt;&gt;0,VLOOKUP(I617,'Pril3-drev'!$H$5:$I$83,2,0),0)</f>
        <v>0</v>
      </c>
      <c r="BL617" s="69" t="n">
        <f aca="false">IF(BF617&lt;&gt;0,VLOOKUP(BK617,'Pril3-drev'!$A$5:$C$17,3,0),0)</f>
        <v>0</v>
      </c>
      <c r="BM617" s="69" t="n">
        <f aca="false">'Vstupní data'!AH617</f>
        <v>0</v>
      </c>
      <c r="BN617" s="69" t="n">
        <f aca="false">IF('Vstupní data'!AH617&gt;0,   VLOOKUP(VLOOKUP(CONCATENATE(VLOOKUP(I617,'Pril3-drev'!$H$4:$L$83,5,0),BD617),'Pril3-drev'!$Q$4:$R$2803,2,0),'AVB-BS'!$C$5:$S$29 ,LOOKUP(BM617,'AVB-BS'!$D$3:$S$3,'AVB-BS'!$D$1:$S$1) ,0 )   ,   IF('Vstupní data'!AI617&gt;0,'Vstupní data'!AI617,0))</f>
        <v>0</v>
      </c>
      <c r="BO617" s="69" t="str">
        <f aca="false">IF(BX617&gt;5,VLOOKUP(CONCATENATE(BK617,BN617),'Pril1-THLPa'!$H$6:$N$96,4,0),"")</f>
        <v/>
      </c>
      <c r="BP617" s="69" t="str">
        <f aca="false">IF(BX617&gt;5,VLOOKUP(CONCATENATE(BK617,BN617),'Pril1-THLPa'!$H$6:$N$96,5,0),"")</f>
        <v/>
      </c>
      <c r="BQ617" s="69" t="str">
        <f aca="false">IF(BX617&gt;5,VLOOKUP(CONCATENATE(BK617,BN617),'Pril1-THLPa'!$H$6:$N$96,6,0),"")</f>
        <v/>
      </c>
      <c r="BR617" s="69" t="str">
        <f aca="false">IF(BX617&gt;5,VLOOKUP(CONCATENATE(BK617,BN617),'Pril1-THLPa'!$H$6:$N$96,7,0),"")</f>
        <v/>
      </c>
      <c r="BS617" s="69" t="str">
        <f aca="false">IF(BX617&gt;5,VLOOKUP(CONCATENATE(BK617,BN617),'Pril1-THLPa'!$H$6:$O$96,8,0),"")</f>
        <v/>
      </c>
      <c r="BT617" s="69" t="str">
        <f aca="false">IF(BF617&gt;0, IF(BK617="smrk",  VLOOKUP(VLOOKUP(BD617,'Pril9-K3'!$L$8:$M$207,2,0),'Pril9-K3'!$A$8:$J$16,LOOKUP(BN617,'Pril9-K3'!$A$7:$J$7,'Pril9-K3'!$A$5:$J$5),0), IF(AND(BK617&lt;&gt;"smrk",'Vstupní data'!AK617&lt;&gt;""),'Vstupní data'!AK617,   VLOOKUP(VLOOKUP(BD617,'Pril9-K3'!$L$8:$M$207,2,0),'Pril9-K3'!$A$8:$J$16,LOOKUP(BN617,'Pril9-K3'!$A$7:$J$7,'Pril9-K3'!$A$5:$J$5),0)   )),   "")</f>
        <v/>
      </c>
      <c r="BV617" s="69" t="n">
        <f aca="false">'Vstupní data'!AJ617</f>
        <v>0</v>
      </c>
      <c r="BW617" s="69" t="n">
        <f aca="false">IF(BF617&gt;0,IF(J617&gt;0,J617,K617*H617/100),0)</f>
        <v>0</v>
      </c>
      <c r="BX617" s="69" t="n">
        <f aca="false">IF(BF617&gt;0,IF(BJ617&gt;BL617,BL617,BJ617),0)</f>
        <v>0</v>
      </c>
      <c r="BY617" s="69" t="n">
        <f aca="false">IF(BD617=0,0,IF(AND(BX617&gt;0,BX617&lt;=5),  IF(AND(BX617&gt;0,BX617&lt;=5),VLOOKUP(BK617,'Pril1-THLPa'!$A$6:$F$18,IF(AND(BX617&gt;0,BX617&lt;=5),LOOKUP(BX617,'Pril1-THLPa'!$B$5:$F$5,'Pril1-THLPa'!$B$4:$F$4),""),0),""),  IF(BX617&gt;5,BO617+BP617*(BX617-5)+BQ617*POWER(BX617-5,2)+BR617*POWER(BX617-5,3)+BS617*POWER(BX617-5,4),"")))</f>
        <v>0</v>
      </c>
      <c r="BZ617" s="69" t="n">
        <f aca="false">IF(BY617&gt;0,BY617*BI617/10*BW617*(100+BV617)/100,0)</f>
        <v>0</v>
      </c>
      <c r="CA617" s="69" t="n">
        <f aca="false">IF(BD617&gt;0,BX617-IF(BD617&gt;BX617,BX617,BD617),0)</f>
        <v>0</v>
      </c>
      <c r="CB617" s="69" t="n">
        <f aca="false">POWER(1.01,CA617)</f>
        <v>1</v>
      </c>
      <c r="CC617" s="69" t="n">
        <f aca="false">IF(BF617&gt;0,IF(BF617&gt;BH617,1,BF617/BH617),0)</f>
        <v>0</v>
      </c>
      <c r="CD617" s="72" t="n">
        <f aca="false">IF(BD617=0,0,IF(BF617&gt;0,ROUND(IF(CB617&lt;&gt;0,BZ617*BT617*1/CB617*CC617,0),0),0))</f>
        <v>0</v>
      </c>
      <c r="CE617" s="73" t="str">
        <f aca="false">IF(BF617&gt;0,IF(BF617&gt;BH617,CD617/BF617,CD617/BH617),"")</f>
        <v/>
      </c>
      <c r="CF617" s="69" t="n">
        <f aca="false">'Vstupní data'!AM617</f>
        <v>0</v>
      </c>
      <c r="CG617" s="69" t="n">
        <f aca="false">'Vstupní data'!AN617</f>
        <v>0</v>
      </c>
      <c r="CH617" s="69" t="n">
        <f aca="false">'Vstupní data'!AO617</f>
        <v>0</v>
      </c>
      <c r="CI617" s="69" t="n">
        <f aca="false">'Vstupní data'!AP617</f>
        <v>0</v>
      </c>
      <c r="CJ617" s="72" t="n">
        <f aca="false">ROUND(CH617*CI617,0)</f>
        <v>0</v>
      </c>
      <c r="CK617" s="74" t="str">
        <f aca="false">IF(OR(AA617&gt;0,BB617&gt;0,CD617&gt;0,CJ617&gt;0),AA617+BB617+CD617+CJ617,"")</f>
        <v/>
      </c>
    </row>
    <row r="618" customFormat="false" ht="12.8" hidden="false" customHeight="false" outlineLevel="0" collapsed="false">
      <c r="A618" s="66" t="n">
        <f aca="false">'Vstupní data'!A618</f>
        <v>0</v>
      </c>
      <c r="F618" s="66" t="str">
        <f aca="false">CONCATENATE('Vstupní data'!F618,'Vstupní data'!G618,'Vstupní data'!H618,'Vstupní data'!I618)</f>
        <v/>
      </c>
      <c r="G618" s="66"/>
      <c r="H618" s="66" t="n">
        <f aca="false">'Vstupní data'!K618</f>
        <v>0</v>
      </c>
      <c r="I618" s="66" t="n">
        <f aca="false">'Vstupní data'!L618</f>
        <v>0</v>
      </c>
      <c r="J618" s="66" t="n">
        <f aca="false">'Vstupní data'!K618*'Vstupní data'!M618/100</f>
        <v>0</v>
      </c>
      <c r="L618" s="66" t="n">
        <f aca="false">IF('Vstupní data'!N618="prostokořenný",0,IF('Vstupní data'!N618="krytokořenný","k",IF('Vstupní data'!N618="poloodrostky nebo odrostky, prostokořenné i krytokořenné","po",0)))</f>
        <v>0</v>
      </c>
      <c r="N618" s="66"/>
      <c r="O618" s="66" t="n">
        <f aca="false">'Vstupní data'!O618</f>
        <v>0</v>
      </c>
      <c r="P618" s="66" t="n">
        <f aca="false">IF(O618&gt;0,VLOOKUP(CONCATENATE(VLOOKUP(I618,'Pril3-drev'!$H$5:$K$83,4,0),"-",'Vstupní data'!R618),K2!$C$15:$D$23,2,0),0)</f>
        <v>0</v>
      </c>
      <c r="Q618" s="66" t="n">
        <f aca="false">IF(O618&gt;0,VLOOKUP(I618,'Pril3-drev'!$H$5:$I$83,2,0),0)</f>
        <v>0</v>
      </c>
      <c r="R618" s="66" t="n">
        <f aca="false">IF(Q618&gt;0,VLOOKUP(Q618,'Pril6-okus'!$A$5:$B$17,2,0),0)</f>
        <v>0</v>
      </c>
      <c r="S618" s="66" t="n">
        <f aca="false">IF(O618&gt;0,VLOOKUP(I618,'Pril3-drev'!$H$5:$J$83,3,0),0)</f>
        <v>0</v>
      </c>
      <c r="T618" s="66" t="str">
        <f aca="false">IF(O618&gt;0,IF(L618="k",0.9*VLOOKUP(S618,'ha-pocty-vyhl'!$A$5:$B$20,2,0),IF(L618="po",0.8*VLOOKUP(S618,'ha-pocty-vyhl'!$A$5:$B$20,2,0),VLOOKUP(S618,'ha-pocty-vyhl'!$A$5:$B$20,2,0))),"")</f>
        <v/>
      </c>
      <c r="U618" s="66" t="n">
        <f aca="false">'Vstupní data'!P618</f>
        <v>0</v>
      </c>
      <c r="V618" s="66" t="n">
        <f aca="false">IF(O618&gt;0,1.3*T618*1000*Z618/10000,0)</f>
        <v>0</v>
      </c>
      <c r="W618" s="66" t="n">
        <f aca="false">IF(O618&gt;0,1.3*T618*1000*Z618/10000,0)</f>
        <v>0</v>
      </c>
      <c r="X618" s="66" t="n">
        <f aca="false">IF(O618&gt;0,IF(O618&gt;V618,V618,O618),0)</f>
        <v>0</v>
      </c>
      <c r="Y618" s="66" t="n">
        <f aca="false">IF(O618&gt;0,IF(IF(U618&gt;W618,W618,U618)&lt;X618,W618,IF(U618&gt;W618,W618,U618)),0)</f>
        <v>0</v>
      </c>
      <c r="Z618" s="66" t="n">
        <f aca="false">IF(O618&gt;0,IF(J618&gt;0,J618,K618*H618/100),0)</f>
        <v>0</v>
      </c>
      <c r="AA618" s="67" t="n">
        <f aca="false">IF(O618&gt;0,CEILING(R618*P618*X618/Y618*Z618,1),0)</f>
        <v>0</v>
      </c>
      <c r="AB618" s="68" t="n">
        <f aca="false">IF(O618&gt;0,AA618/O618,0)</f>
        <v>0</v>
      </c>
      <c r="AC618" s="66" t="n">
        <f aca="false">'Vstupní data'!W618</f>
        <v>0</v>
      </c>
      <c r="AI618" s="66" t="str">
        <f aca="false">IF(OR('Vstupní data'!T618&gt;0,'Vstupní data'!U618&gt;0),VLOOKUP(I618,'Pril3-drev'!$H$5:$J$83,3,0),"")</f>
        <v/>
      </c>
      <c r="AJ618" s="66" t="n">
        <f aca="false">IF('Vstupní data'!V618="prostokořenný",0,IF('Vstupní data'!V618="krytokořenný","k",IF('Vstupní data'!V618="poloodrostky nebo odrostky, prostokořenné i krytokořenné","po",0)))</f>
        <v>0</v>
      </c>
      <c r="AK618" s="66" t="n">
        <f aca="false">IF(OR('Vstupní data'!T618&gt;0,'Vstupní data'!U618&gt;0),IF(AJ618="k",0.9*VLOOKUP(AI618,'ha-pocty-vyhl'!$A$5:$B$20,2,0),IF(AJ618="po",0.8*VLOOKUP(AI618,'ha-pocty-vyhl'!$A$5:$B$20,2,0),VLOOKUP(AI618,'ha-pocty-vyhl'!$A$5:$B$20,2,0))),0)</f>
        <v>0</v>
      </c>
      <c r="AL618" s="66" t="n">
        <f aca="false">IF(OR('Vstupní data'!T618&gt;0,'Vstupní data'!U618&gt;0),'Vstupní data'!K618*'Vstupní data'!M618/100,0)</f>
        <v>0</v>
      </c>
      <c r="AM618" s="66" t="n">
        <f aca="false">IF(OR('Vstupní data'!T618&gt;0,'Vstupní data'!U618&gt;0),IF('Vstupní data'!T618&gt;0,'Vstupní data'!T618,ROUND(10*'Vstupní data'!U618/AK618,0)),0)</f>
        <v>0</v>
      </c>
      <c r="AN618" s="69" t="n">
        <f aca="false">IF('Vstupní data'!T618&gt;0,   IF('Vstupní data'!T618&lt;=AL618,'Vstupní data'!T618,AL618),   IF(AM618&lt;AL618,AM618,AL618))</f>
        <v>0</v>
      </c>
      <c r="AO618" s="69" t="n">
        <f aca="false">'Vstupní data'!X618</f>
        <v>0</v>
      </c>
      <c r="AP618" s="66" t="n">
        <f aca="false">IF(OR('Vstupní data'!T618&gt;0,'Vstupní data'!U618&gt;0),IF(I618&lt;&gt;0,VLOOKUP(I618,'Pril3-drev'!$H$5:$I$83,2,0),0),0)</f>
        <v>0</v>
      </c>
      <c r="AQ618" s="66" t="n">
        <f aca="false">'Vstupní data'!Y618</f>
        <v>0</v>
      </c>
      <c r="AR618" s="66" t="str">
        <f aca="false">IF(AC618&gt;5,   IF('Vstupní data'!Y618&gt;0,   VLOOKUP(VLOOKUP(CONCATENATE(VLOOKUP(I618,'Pril3-drev'!$H$4:$L$83,5,0),AC618),'Pril3-drev'!$Q$4:$R$2803,2,0),'AVB-BS'!$C$5:$S$29 ,LOOKUP(AQ618,'AVB-BS'!$D$3:$S$3,'AVB-BS'!$D$1:$S$1) ,0 )   ,   IF('Vstupní data'!Z618&gt;0,'Vstupní data'!Z618,0)) , "")</f>
        <v/>
      </c>
      <c r="AS618" s="70" t="str">
        <f aca="false">IF(AC618&gt;5,VLOOKUP(CONCATENATE(AP618,AR618),'Pril1-THLPa'!$H$6:$N$96,4,0),"")</f>
        <v/>
      </c>
      <c r="AT618" s="70" t="str">
        <f aca="false">IF(AC618&gt;5,VLOOKUP(CONCATENATE(AP618,AR618),'Pril1-THLPa'!$H$6:$N$96,5,0),"")</f>
        <v/>
      </c>
      <c r="AU618" s="70" t="str">
        <f aca="false">IF(AC618&gt;5,VLOOKUP(CONCATENATE(AP618,AR618),'Pril1-THLPa'!$H$6:$N$96,6,0),"")</f>
        <v/>
      </c>
      <c r="AV618" s="70" t="str">
        <f aca="false">IF(AC618&gt;5,VLOOKUP(CONCATENATE(AP618,AR618),'Pril1-THLPa'!$H$6:$N$96,7,0),"")</f>
        <v/>
      </c>
      <c r="AW618" s="70" t="str">
        <f aca="false">IF(AC618&gt;5,VLOOKUP(CONCATENATE(AP618,AR618),'Pril1-THLPa'!$H$6:$O$96,8,0),"")</f>
        <v/>
      </c>
      <c r="AX618" s="66" t="n">
        <f aca="false">IF(AC618&gt;0,IF(AND(AC618&gt;0,AC618&lt;=5),VLOOKUP(AP618,'Pril1-THLPa'!$A$6:$F$18,LOOKUP(AC618,'Pril1-THLPa'!$B$5:$F$5,'Pril1-THLPa'!$B$4:$F$4),0),AS618+AT618*(AC618-5)+AU618*POWER(AC618-5,2)+AV618*POWER(AC618-5,3)+AW618*POWER(AC618-5,4)),0)</f>
        <v>0</v>
      </c>
      <c r="AY618" s="71"/>
      <c r="AZ618" s="66" t="n">
        <f aca="false">'Vstupní data'!AA618</f>
        <v>0</v>
      </c>
      <c r="BA618" s="66" t="n">
        <f aca="false">IF(OR('Vstupní data'!T618&gt;0,'Vstupní data'!U618&gt;0),IF(AC618&lt;&gt;"",AX618*AO618/10*(100+AZ618)/100,0),0)</f>
        <v>0</v>
      </c>
      <c r="BB618" s="67" t="n">
        <f aca="false">IF(AC618&lt;&gt;"",ROUND(BA618*AN618,0),0)</f>
        <v>0</v>
      </c>
      <c r="BC618" s="68" t="str">
        <f aca="false">IF(AE618&gt;0,BB618/AE618,"")</f>
        <v/>
      </c>
      <c r="BD618" s="66" t="n">
        <f aca="false">'Vstupní data'!AE618</f>
        <v>0</v>
      </c>
      <c r="BF618" s="66" t="n">
        <f aca="false">'Vstupní data'!AC618</f>
        <v>0</v>
      </c>
      <c r="BH618" s="66" t="n">
        <f aca="false">'Vstupní data'!AD618</f>
        <v>0</v>
      </c>
      <c r="BI618" s="66" t="n">
        <f aca="false">'Vstupní data'!AF618</f>
        <v>0</v>
      </c>
      <c r="BJ618" s="69" t="n">
        <f aca="false">'Vstupní data'!AG618</f>
        <v>0</v>
      </c>
      <c r="BK618" s="69" t="n">
        <f aca="false">IF(BF618&lt;&gt;0,VLOOKUP(I618,'Pril3-drev'!$H$5:$I$83,2,0),0)</f>
        <v>0</v>
      </c>
      <c r="BL618" s="69" t="n">
        <f aca="false">IF(BF618&lt;&gt;0,VLOOKUP(BK618,'Pril3-drev'!$A$5:$C$17,3,0),0)</f>
        <v>0</v>
      </c>
      <c r="BM618" s="69" t="n">
        <f aca="false">'Vstupní data'!AH618</f>
        <v>0</v>
      </c>
      <c r="BN618" s="69" t="n">
        <f aca="false">IF('Vstupní data'!AH618&gt;0,   VLOOKUP(VLOOKUP(CONCATENATE(VLOOKUP(I618,'Pril3-drev'!$H$4:$L$83,5,0),BD618),'Pril3-drev'!$Q$4:$R$2803,2,0),'AVB-BS'!$C$5:$S$29 ,LOOKUP(BM618,'AVB-BS'!$D$3:$S$3,'AVB-BS'!$D$1:$S$1) ,0 )   ,   IF('Vstupní data'!AI618&gt;0,'Vstupní data'!AI618,0))</f>
        <v>0</v>
      </c>
      <c r="BO618" s="69" t="str">
        <f aca="false">IF(BX618&gt;5,VLOOKUP(CONCATENATE(BK618,BN618),'Pril1-THLPa'!$H$6:$N$96,4,0),"")</f>
        <v/>
      </c>
      <c r="BP618" s="69" t="str">
        <f aca="false">IF(BX618&gt;5,VLOOKUP(CONCATENATE(BK618,BN618),'Pril1-THLPa'!$H$6:$N$96,5,0),"")</f>
        <v/>
      </c>
      <c r="BQ618" s="69" t="str">
        <f aca="false">IF(BX618&gt;5,VLOOKUP(CONCATENATE(BK618,BN618),'Pril1-THLPa'!$H$6:$N$96,6,0),"")</f>
        <v/>
      </c>
      <c r="BR618" s="69" t="str">
        <f aca="false">IF(BX618&gt;5,VLOOKUP(CONCATENATE(BK618,BN618),'Pril1-THLPa'!$H$6:$N$96,7,0),"")</f>
        <v/>
      </c>
      <c r="BS618" s="69" t="str">
        <f aca="false">IF(BX618&gt;5,VLOOKUP(CONCATENATE(BK618,BN618),'Pril1-THLPa'!$H$6:$O$96,8,0),"")</f>
        <v/>
      </c>
      <c r="BT618" s="69" t="str">
        <f aca="false">IF(BF618&gt;0, IF(BK618="smrk",  VLOOKUP(VLOOKUP(BD618,'Pril9-K3'!$L$8:$M$207,2,0),'Pril9-K3'!$A$8:$J$16,LOOKUP(BN618,'Pril9-K3'!$A$7:$J$7,'Pril9-K3'!$A$5:$J$5),0), IF(AND(BK618&lt;&gt;"smrk",'Vstupní data'!AK618&lt;&gt;""),'Vstupní data'!AK618,   VLOOKUP(VLOOKUP(BD618,'Pril9-K3'!$L$8:$M$207,2,0),'Pril9-K3'!$A$8:$J$16,LOOKUP(BN618,'Pril9-K3'!$A$7:$J$7,'Pril9-K3'!$A$5:$J$5),0)   )),   "")</f>
        <v/>
      </c>
      <c r="BV618" s="69" t="n">
        <f aca="false">'Vstupní data'!AJ618</f>
        <v>0</v>
      </c>
      <c r="BW618" s="69" t="n">
        <f aca="false">IF(BF618&gt;0,IF(J618&gt;0,J618,K618*H618/100),0)</f>
        <v>0</v>
      </c>
      <c r="BX618" s="69" t="n">
        <f aca="false">IF(BF618&gt;0,IF(BJ618&gt;BL618,BL618,BJ618),0)</f>
        <v>0</v>
      </c>
      <c r="BY618" s="69" t="n">
        <f aca="false">IF(BD618=0,0,IF(AND(BX618&gt;0,BX618&lt;=5),  IF(AND(BX618&gt;0,BX618&lt;=5),VLOOKUP(BK618,'Pril1-THLPa'!$A$6:$F$18,IF(AND(BX618&gt;0,BX618&lt;=5),LOOKUP(BX618,'Pril1-THLPa'!$B$5:$F$5,'Pril1-THLPa'!$B$4:$F$4),""),0),""),  IF(BX618&gt;5,BO618+BP618*(BX618-5)+BQ618*POWER(BX618-5,2)+BR618*POWER(BX618-5,3)+BS618*POWER(BX618-5,4),"")))</f>
        <v>0</v>
      </c>
      <c r="BZ618" s="69" t="n">
        <f aca="false">IF(BY618&gt;0,BY618*BI618/10*BW618*(100+BV618)/100,0)</f>
        <v>0</v>
      </c>
      <c r="CA618" s="69" t="n">
        <f aca="false">IF(BD618&gt;0,BX618-IF(BD618&gt;BX618,BX618,BD618),0)</f>
        <v>0</v>
      </c>
      <c r="CB618" s="69" t="n">
        <f aca="false">POWER(1.01,CA618)</f>
        <v>1</v>
      </c>
      <c r="CC618" s="69" t="n">
        <f aca="false">IF(BF618&gt;0,IF(BF618&gt;BH618,1,BF618/BH618),0)</f>
        <v>0</v>
      </c>
      <c r="CD618" s="72" t="n">
        <f aca="false">IF(BD618=0,0,IF(BF618&gt;0,ROUND(IF(CB618&lt;&gt;0,BZ618*BT618*1/CB618*CC618,0),0),0))</f>
        <v>0</v>
      </c>
      <c r="CE618" s="73" t="str">
        <f aca="false">IF(BF618&gt;0,IF(BF618&gt;BH618,CD618/BF618,CD618/BH618),"")</f>
        <v/>
      </c>
      <c r="CF618" s="69" t="n">
        <f aca="false">'Vstupní data'!AM618</f>
        <v>0</v>
      </c>
      <c r="CG618" s="69" t="n">
        <f aca="false">'Vstupní data'!AN618</f>
        <v>0</v>
      </c>
      <c r="CH618" s="69" t="n">
        <f aca="false">'Vstupní data'!AO618</f>
        <v>0</v>
      </c>
      <c r="CI618" s="69" t="n">
        <f aca="false">'Vstupní data'!AP618</f>
        <v>0</v>
      </c>
      <c r="CJ618" s="72" t="n">
        <f aca="false">ROUND(CH618*CI618,0)</f>
        <v>0</v>
      </c>
      <c r="CK618" s="74" t="str">
        <f aca="false">IF(OR(AA618&gt;0,BB618&gt;0,CD618&gt;0,CJ618&gt;0),AA618+BB618+CD618+CJ618,"")</f>
        <v/>
      </c>
    </row>
    <row r="619" customFormat="false" ht="12.8" hidden="false" customHeight="false" outlineLevel="0" collapsed="false">
      <c r="A619" s="66" t="n">
        <f aca="false">'Vstupní data'!A619</f>
        <v>0</v>
      </c>
      <c r="F619" s="66" t="str">
        <f aca="false">CONCATENATE('Vstupní data'!F619,'Vstupní data'!G619,'Vstupní data'!H619,'Vstupní data'!I619)</f>
        <v/>
      </c>
      <c r="G619" s="66"/>
      <c r="H619" s="66" t="n">
        <f aca="false">'Vstupní data'!K619</f>
        <v>0</v>
      </c>
      <c r="I619" s="66" t="n">
        <f aca="false">'Vstupní data'!L619</f>
        <v>0</v>
      </c>
      <c r="J619" s="66" t="n">
        <f aca="false">'Vstupní data'!K619*'Vstupní data'!M619/100</f>
        <v>0</v>
      </c>
      <c r="L619" s="66" t="n">
        <f aca="false">IF('Vstupní data'!N619="prostokořenný",0,IF('Vstupní data'!N619="krytokořenný","k",IF('Vstupní data'!N619="poloodrostky nebo odrostky, prostokořenné i krytokořenné","po",0)))</f>
        <v>0</v>
      </c>
      <c r="N619" s="66"/>
      <c r="O619" s="66" t="n">
        <f aca="false">'Vstupní data'!O619</f>
        <v>0</v>
      </c>
      <c r="P619" s="66" t="n">
        <f aca="false">IF(O619&gt;0,VLOOKUP(CONCATENATE(VLOOKUP(I619,'Pril3-drev'!$H$5:$K$83,4,0),"-",'Vstupní data'!R619),K2!$C$15:$D$23,2,0),0)</f>
        <v>0</v>
      </c>
      <c r="Q619" s="66" t="n">
        <f aca="false">IF(O619&gt;0,VLOOKUP(I619,'Pril3-drev'!$H$5:$I$83,2,0),0)</f>
        <v>0</v>
      </c>
      <c r="R619" s="66" t="n">
        <f aca="false">IF(Q619&gt;0,VLOOKUP(Q619,'Pril6-okus'!$A$5:$B$17,2,0),0)</f>
        <v>0</v>
      </c>
      <c r="S619" s="66" t="n">
        <f aca="false">IF(O619&gt;0,VLOOKUP(I619,'Pril3-drev'!$H$5:$J$83,3,0),0)</f>
        <v>0</v>
      </c>
      <c r="T619" s="66" t="str">
        <f aca="false">IF(O619&gt;0,IF(L619="k",0.9*VLOOKUP(S619,'ha-pocty-vyhl'!$A$5:$B$20,2,0),IF(L619="po",0.8*VLOOKUP(S619,'ha-pocty-vyhl'!$A$5:$B$20,2,0),VLOOKUP(S619,'ha-pocty-vyhl'!$A$5:$B$20,2,0))),"")</f>
        <v/>
      </c>
      <c r="U619" s="66" t="n">
        <f aca="false">'Vstupní data'!P619</f>
        <v>0</v>
      </c>
      <c r="V619" s="66" t="n">
        <f aca="false">IF(O619&gt;0,1.3*T619*1000*Z619/10000,0)</f>
        <v>0</v>
      </c>
      <c r="W619" s="66" t="n">
        <f aca="false">IF(O619&gt;0,1.3*T619*1000*Z619/10000,0)</f>
        <v>0</v>
      </c>
      <c r="X619" s="66" t="n">
        <f aca="false">IF(O619&gt;0,IF(O619&gt;V619,V619,O619),0)</f>
        <v>0</v>
      </c>
      <c r="Y619" s="66" t="n">
        <f aca="false">IF(O619&gt;0,IF(IF(U619&gt;W619,W619,U619)&lt;X619,W619,IF(U619&gt;W619,W619,U619)),0)</f>
        <v>0</v>
      </c>
      <c r="Z619" s="66" t="n">
        <f aca="false">IF(O619&gt;0,IF(J619&gt;0,J619,K619*H619/100),0)</f>
        <v>0</v>
      </c>
      <c r="AA619" s="67" t="n">
        <f aca="false">IF(O619&gt;0,CEILING(R619*P619*X619/Y619*Z619,1),0)</f>
        <v>0</v>
      </c>
      <c r="AB619" s="68" t="n">
        <f aca="false">IF(O619&gt;0,AA619/O619,0)</f>
        <v>0</v>
      </c>
      <c r="AC619" s="66" t="n">
        <f aca="false">'Vstupní data'!W619</f>
        <v>0</v>
      </c>
      <c r="AI619" s="66" t="str">
        <f aca="false">IF(OR('Vstupní data'!T619&gt;0,'Vstupní data'!U619&gt;0),VLOOKUP(I619,'Pril3-drev'!$H$5:$J$83,3,0),"")</f>
        <v/>
      </c>
      <c r="AJ619" s="66" t="n">
        <f aca="false">IF('Vstupní data'!V619="prostokořenný",0,IF('Vstupní data'!V619="krytokořenný","k",IF('Vstupní data'!V619="poloodrostky nebo odrostky, prostokořenné i krytokořenné","po",0)))</f>
        <v>0</v>
      </c>
      <c r="AK619" s="66" t="n">
        <f aca="false">IF(OR('Vstupní data'!T619&gt;0,'Vstupní data'!U619&gt;0),IF(AJ619="k",0.9*VLOOKUP(AI619,'ha-pocty-vyhl'!$A$5:$B$20,2,0),IF(AJ619="po",0.8*VLOOKUP(AI619,'ha-pocty-vyhl'!$A$5:$B$20,2,0),VLOOKUP(AI619,'ha-pocty-vyhl'!$A$5:$B$20,2,0))),0)</f>
        <v>0</v>
      </c>
      <c r="AL619" s="66" t="n">
        <f aca="false">IF(OR('Vstupní data'!T619&gt;0,'Vstupní data'!U619&gt;0),'Vstupní data'!K619*'Vstupní data'!M619/100,0)</f>
        <v>0</v>
      </c>
      <c r="AM619" s="66" t="n">
        <f aca="false">IF(OR('Vstupní data'!T619&gt;0,'Vstupní data'!U619&gt;0),IF('Vstupní data'!T619&gt;0,'Vstupní data'!T619,ROUND(10*'Vstupní data'!U619/AK619,0)),0)</f>
        <v>0</v>
      </c>
      <c r="AN619" s="69" t="n">
        <f aca="false">IF('Vstupní data'!T619&gt;0,   IF('Vstupní data'!T619&lt;=AL619,'Vstupní data'!T619,AL619),   IF(AM619&lt;AL619,AM619,AL619))</f>
        <v>0</v>
      </c>
      <c r="AO619" s="69" t="n">
        <f aca="false">'Vstupní data'!X619</f>
        <v>0</v>
      </c>
      <c r="AP619" s="66" t="n">
        <f aca="false">IF(OR('Vstupní data'!T619&gt;0,'Vstupní data'!U619&gt;0),IF(I619&lt;&gt;0,VLOOKUP(I619,'Pril3-drev'!$H$5:$I$83,2,0),0),0)</f>
        <v>0</v>
      </c>
      <c r="AQ619" s="66" t="n">
        <f aca="false">'Vstupní data'!Y619</f>
        <v>0</v>
      </c>
      <c r="AR619" s="66" t="str">
        <f aca="false">IF(AC619&gt;5,   IF('Vstupní data'!Y619&gt;0,   VLOOKUP(VLOOKUP(CONCATENATE(VLOOKUP(I619,'Pril3-drev'!$H$4:$L$83,5,0),AC619),'Pril3-drev'!$Q$4:$R$2803,2,0),'AVB-BS'!$C$5:$S$29 ,LOOKUP(AQ619,'AVB-BS'!$D$3:$S$3,'AVB-BS'!$D$1:$S$1) ,0 )   ,   IF('Vstupní data'!Z619&gt;0,'Vstupní data'!Z619,0)) , "")</f>
        <v/>
      </c>
      <c r="AS619" s="70" t="str">
        <f aca="false">IF(AC619&gt;5,VLOOKUP(CONCATENATE(AP619,AR619),'Pril1-THLPa'!$H$6:$N$96,4,0),"")</f>
        <v/>
      </c>
      <c r="AT619" s="70" t="str">
        <f aca="false">IF(AC619&gt;5,VLOOKUP(CONCATENATE(AP619,AR619),'Pril1-THLPa'!$H$6:$N$96,5,0),"")</f>
        <v/>
      </c>
      <c r="AU619" s="70" t="str">
        <f aca="false">IF(AC619&gt;5,VLOOKUP(CONCATENATE(AP619,AR619),'Pril1-THLPa'!$H$6:$N$96,6,0),"")</f>
        <v/>
      </c>
      <c r="AV619" s="70" t="str">
        <f aca="false">IF(AC619&gt;5,VLOOKUP(CONCATENATE(AP619,AR619),'Pril1-THLPa'!$H$6:$N$96,7,0),"")</f>
        <v/>
      </c>
      <c r="AW619" s="70" t="str">
        <f aca="false">IF(AC619&gt;5,VLOOKUP(CONCATENATE(AP619,AR619),'Pril1-THLPa'!$H$6:$O$96,8,0),"")</f>
        <v/>
      </c>
      <c r="AX619" s="66" t="n">
        <f aca="false">IF(AC619&gt;0,IF(AND(AC619&gt;0,AC619&lt;=5),VLOOKUP(AP619,'Pril1-THLPa'!$A$6:$F$18,LOOKUP(AC619,'Pril1-THLPa'!$B$5:$F$5,'Pril1-THLPa'!$B$4:$F$4),0),AS619+AT619*(AC619-5)+AU619*POWER(AC619-5,2)+AV619*POWER(AC619-5,3)+AW619*POWER(AC619-5,4)),0)</f>
        <v>0</v>
      </c>
      <c r="AY619" s="71"/>
      <c r="AZ619" s="66" t="n">
        <f aca="false">'Vstupní data'!AA619</f>
        <v>0</v>
      </c>
      <c r="BA619" s="66" t="n">
        <f aca="false">IF(OR('Vstupní data'!T619&gt;0,'Vstupní data'!U619&gt;0),IF(AC619&lt;&gt;"",AX619*AO619/10*(100+AZ619)/100,0),0)</f>
        <v>0</v>
      </c>
      <c r="BB619" s="67" t="n">
        <f aca="false">IF(AC619&lt;&gt;"",ROUND(BA619*AN619,0),0)</f>
        <v>0</v>
      </c>
      <c r="BC619" s="68" t="str">
        <f aca="false">IF(AE619&gt;0,BB619/AE619,"")</f>
        <v/>
      </c>
      <c r="BD619" s="66" t="n">
        <f aca="false">'Vstupní data'!AE619</f>
        <v>0</v>
      </c>
      <c r="BF619" s="66" t="n">
        <f aca="false">'Vstupní data'!AC619</f>
        <v>0</v>
      </c>
      <c r="BH619" s="66" t="n">
        <f aca="false">'Vstupní data'!AD619</f>
        <v>0</v>
      </c>
      <c r="BI619" s="66" t="n">
        <f aca="false">'Vstupní data'!AF619</f>
        <v>0</v>
      </c>
      <c r="BJ619" s="69" t="n">
        <f aca="false">'Vstupní data'!AG619</f>
        <v>0</v>
      </c>
      <c r="BK619" s="69" t="n">
        <f aca="false">IF(BF619&lt;&gt;0,VLOOKUP(I619,'Pril3-drev'!$H$5:$I$83,2,0),0)</f>
        <v>0</v>
      </c>
      <c r="BL619" s="69" t="n">
        <f aca="false">IF(BF619&lt;&gt;0,VLOOKUP(BK619,'Pril3-drev'!$A$5:$C$17,3,0),0)</f>
        <v>0</v>
      </c>
      <c r="BM619" s="69" t="n">
        <f aca="false">'Vstupní data'!AH619</f>
        <v>0</v>
      </c>
      <c r="BN619" s="69" t="n">
        <f aca="false">IF('Vstupní data'!AH619&gt;0,   VLOOKUP(VLOOKUP(CONCATENATE(VLOOKUP(I619,'Pril3-drev'!$H$4:$L$83,5,0),BD619),'Pril3-drev'!$Q$4:$R$2803,2,0),'AVB-BS'!$C$5:$S$29 ,LOOKUP(BM619,'AVB-BS'!$D$3:$S$3,'AVB-BS'!$D$1:$S$1) ,0 )   ,   IF('Vstupní data'!AI619&gt;0,'Vstupní data'!AI619,0))</f>
        <v>0</v>
      </c>
      <c r="BO619" s="69" t="str">
        <f aca="false">IF(BX619&gt;5,VLOOKUP(CONCATENATE(BK619,BN619),'Pril1-THLPa'!$H$6:$N$96,4,0),"")</f>
        <v/>
      </c>
      <c r="BP619" s="69" t="str">
        <f aca="false">IF(BX619&gt;5,VLOOKUP(CONCATENATE(BK619,BN619),'Pril1-THLPa'!$H$6:$N$96,5,0),"")</f>
        <v/>
      </c>
      <c r="BQ619" s="69" t="str">
        <f aca="false">IF(BX619&gt;5,VLOOKUP(CONCATENATE(BK619,BN619),'Pril1-THLPa'!$H$6:$N$96,6,0),"")</f>
        <v/>
      </c>
      <c r="BR619" s="69" t="str">
        <f aca="false">IF(BX619&gt;5,VLOOKUP(CONCATENATE(BK619,BN619),'Pril1-THLPa'!$H$6:$N$96,7,0),"")</f>
        <v/>
      </c>
      <c r="BS619" s="69" t="str">
        <f aca="false">IF(BX619&gt;5,VLOOKUP(CONCATENATE(BK619,BN619),'Pril1-THLPa'!$H$6:$O$96,8,0),"")</f>
        <v/>
      </c>
      <c r="BT619" s="69" t="str">
        <f aca="false">IF(BF619&gt;0, IF(BK619="smrk",  VLOOKUP(VLOOKUP(BD619,'Pril9-K3'!$L$8:$M$207,2,0),'Pril9-K3'!$A$8:$J$16,LOOKUP(BN619,'Pril9-K3'!$A$7:$J$7,'Pril9-K3'!$A$5:$J$5),0), IF(AND(BK619&lt;&gt;"smrk",'Vstupní data'!AK619&lt;&gt;""),'Vstupní data'!AK619,   VLOOKUP(VLOOKUP(BD619,'Pril9-K3'!$L$8:$M$207,2,0),'Pril9-K3'!$A$8:$J$16,LOOKUP(BN619,'Pril9-K3'!$A$7:$J$7,'Pril9-K3'!$A$5:$J$5),0)   )),   "")</f>
        <v/>
      </c>
      <c r="BV619" s="69" t="n">
        <f aca="false">'Vstupní data'!AJ619</f>
        <v>0</v>
      </c>
      <c r="BW619" s="69" t="n">
        <f aca="false">IF(BF619&gt;0,IF(J619&gt;0,J619,K619*H619/100),0)</f>
        <v>0</v>
      </c>
      <c r="BX619" s="69" t="n">
        <f aca="false">IF(BF619&gt;0,IF(BJ619&gt;BL619,BL619,BJ619),0)</f>
        <v>0</v>
      </c>
      <c r="BY619" s="69" t="n">
        <f aca="false">IF(BD619=0,0,IF(AND(BX619&gt;0,BX619&lt;=5),  IF(AND(BX619&gt;0,BX619&lt;=5),VLOOKUP(BK619,'Pril1-THLPa'!$A$6:$F$18,IF(AND(BX619&gt;0,BX619&lt;=5),LOOKUP(BX619,'Pril1-THLPa'!$B$5:$F$5,'Pril1-THLPa'!$B$4:$F$4),""),0),""),  IF(BX619&gt;5,BO619+BP619*(BX619-5)+BQ619*POWER(BX619-5,2)+BR619*POWER(BX619-5,3)+BS619*POWER(BX619-5,4),"")))</f>
        <v>0</v>
      </c>
      <c r="BZ619" s="69" t="n">
        <f aca="false">IF(BY619&gt;0,BY619*BI619/10*BW619*(100+BV619)/100,0)</f>
        <v>0</v>
      </c>
      <c r="CA619" s="69" t="n">
        <f aca="false">IF(BD619&gt;0,BX619-IF(BD619&gt;BX619,BX619,BD619),0)</f>
        <v>0</v>
      </c>
      <c r="CB619" s="69" t="n">
        <f aca="false">POWER(1.01,CA619)</f>
        <v>1</v>
      </c>
      <c r="CC619" s="69" t="n">
        <f aca="false">IF(BF619&gt;0,IF(BF619&gt;BH619,1,BF619/BH619),0)</f>
        <v>0</v>
      </c>
      <c r="CD619" s="72" t="n">
        <f aca="false">IF(BD619=0,0,IF(BF619&gt;0,ROUND(IF(CB619&lt;&gt;0,BZ619*BT619*1/CB619*CC619,0),0),0))</f>
        <v>0</v>
      </c>
      <c r="CE619" s="73" t="str">
        <f aca="false">IF(BF619&gt;0,IF(BF619&gt;BH619,CD619/BF619,CD619/BH619),"")</f>
        <v/>
      </c>
      <c r="CF619" s="69" t="n">
        <f aca="false">'Vstupní data'!AM619</f>
        <v>0</v>
      </c>
      <c r="CG619" s="69" t="n">
        <f aca="false">'Vstupní data'!AN619</f>
        <v>0</v>
      </c>
      <c r="CH619" s="69" t="n">
        <f aca="false">'Vstupní data'!AO619</f>
        <v>0</v>
      </c>
      <c r="CI619" s="69" t="n">
        <f aca="false">'Vstupní data'!AP619</f>
        <v>0</v>
      </c>
      <c r="CJ619" s="72" t="n">
        <f aca="false">ROUND(CH619*CI619,0)</f>
        <v>0</v>
      </c>
      <c r="CK619" s="74" t="str">
        <f aca="false">IF(OR(AA619&gt;0,BB619&gt;0,CD619&gt;0,CJ619&gt;0),AA619+BB619+CD619+CJ619,"")</f>
        <v/>
      </c>
    </row>
    <row r="620" customFormat="false" ht="12.8" hidden="false" customHeight="false" outlineLevel="0" collapsed="false">
      <c r="A620" s="66" t="n">
        <f aca="false">'Vstupní data'!A620</f>
        <v>0</v>
      </c>
      <c r="F620" s="66" t="str">
        <f aca="false">CONCATENATE('Vstupní data'!F620,'Vstupní data'!G620,'Vstupní data'!H620,'Vstupní data'!I620)</f>
        <v/>
      </c>
      <c r="G620" s="66"/>
      <c r="H620" s="66" t="n">
        <f aca="false">'Vstupní data'!K620</f>
        <v>0</v>
      </c>
      <c r="I620" s="66" t="n">
        <f aca="false">'Vstupní data'!L620</f>
        <v>0</v>
      </c>
      <c r="J620" s="66" t="n">
        <f aca="false">'Vstupní data'!K620*'Vstupní data'!M620/100</f>
        <v>0</v>
      </c>
      <c r="L620" s="66" t="n">
        <f aca="false">IF('Vstupní data'!N620="prostokořenný",0,IF('Vstupní data'!N620="krytokořenný","k",IF('Vstupní data'!N620="poloodrostky nebo odrostky, prostokořenné i krytokořenné","po",0)))</f>
        <v>0</v>
      </c>
      <c r="N620" s="66"/>
      <c r="O620" s="66" t="n">
        <f aca="false">'Vstupní data'!O620</f>
        <v>0</v>
      </c>
      <c r="P620" s="66" t="n">
        <f aca="false">IF(O620&gt;0,VLOOKUP(CONCATENATE(VLOOKUP(I620,'Pril3-drev'!$H$5:$K$83,4,0),"-",'Vstupní data'!R620),K2!$C$15:$D$23,2,0),0)</f>
        <v>0</v>
      </c>
      <c r="Q620" s="66" t="n">
        <f aca="false">IF(O620&gt;0,VLOOKUP(I620,'Pril3-drev'!$H$5:$I$83,2,0),0)</f>
        <v>0</v>
      </c>
      <c r="R620" s="66" t="n">
        <f aca="false">IF(Q620&gt;0,VLOOKUP(Q620,'Pril6-okus'!$A$5:$B$17,2,0),0)</f>
        <v>0</v>
      </c>
      <c r="S620" s="66" t="n">
        <f aca="false">IF(O620&gt;0,VLOOKUP(I620,'Pril3-drev'!$H$5:$J$83,3,0),0)</f>
        <v>0</v>
      </c>
      <c r="T620" s="66" t="str">
        <f aca="false">IF(O620&gt;0,IF(L620="k",0.9*VLOOKUP(S620,'ha-pocty-vyhl'!$A$5:$B$20,2,0),IF(L620="po",0.8*VLOOKUP(S620,'ha-pocty-vyhl'!$A$5:$B$20,2,0),VLOOKUP(S620,'ha-pocty-vyhl'!$A$5:$B$20,2,0))),"")</f>
        <v/>
      </c>
      <c r="U620" s="66" t="n">
        <f aca="false">'Vstupní data'!P620</f>
        <v>0</v>
      </c>
      <c r="V620" s="66" t="n">
        <f aca="false">IF(O620&gt;0,1.3*T620*1000*Z620/10000,0)</f>
        <v>0</v>
      </c>
      <c r="W620" s="66" t="n">
        <f aca="false">IF(O620&gt;0,1.3*T620*1000*Z620/10000,0)</f>
        <v>0</v>
      </c>
      <c r="X620" s="66" t="n">
        <f aca="false">IF(O620&gt;0,IF(O620&gt;V620,V620,O620),0)</f>
        <v>0</v>
      </c>
      <c r="Y620" s="66" t="n">
        <f aca="false">IF(O620&gt;0,IF(IF(U620&gt;W620,W620,U620)&lt;X620,W620,IF(U620&gt;W620,W620,U620)),0)</f>
        <v>0</v>
      </c>
      <c r="Z620" s="66" t="n">
        <f aca="false">IF(O620&gt;0,IF(J620&gt;0,J620,K620*H620/100),0)</f>
        <v>0</v>
      </c>
      <c r="AA620" s="67" t="n">
        <f aca="false">IF(O620&gt;0,CEILING(R620*P620*X620/Y620*Z620,1),0)</f>
        <v>0</v>
      </c>
      <c r="AB620" s="68" t="n">
        <f aca="false">IF(O620&gt;0,AA620/O620,0)</f>
        <v>0</v>
      </c>
      <c r="AC620" s="66" t="n">
        <f aca="false">'Vstupní data'!W620</f>
        <v>0</v>
      </c>
      <c r="AI620" s="66" t="str">
        <f aca="false">IF(OR('Vstupní data'!T620&gt;0,'Vstupní data'!U620&gt;0),VLOOKUP(I620,'Pril3-drev'!$H$5:$J$83,3,0),"")</f>
        <v/>
      </c>
      <c r="AJ620" s="66" t="n">
        <f aca="false">IF('Vstupní data'!V620="prostokořenný",0,IF('Vstupní data'!V620="krytokořenný","k",IF('Vstupní data'!V620="poloodrostky nebo odrostky, prostokořenné i krytokořenné","po",0)))</f>
        <v>0</v>
      </c>
      <c r="AK620" s="66" t="n">
        <f aca="false">IF(OR('Vstupní data'!T620&gt;0,'Vstupní data'!U620&gt;0),IF(AJ620="k",0.9*VLOOKUP(AI620,'ha-pocty-vyhl'!$A$5:$B$20,2,0),IF(AJ620="po",0.8*VLOOKUP(AI620,'ha-pocty-vyhl'!$A$5:$B$20,2,0),VLOOKUP(AI620,'ha-pocty-vyhl'!$A$5:$B$20,2,0))),0)</f>
        <v>0</v>
      </c>
      <c r="AL620" s="66" t="n">
        <f aca="false">IF(OR('Vstupní data'!T620&gt;0,'Vstupní data'!U620&gt;0),'Vstupní data'!K620*'Vstupní data'!M620/100,0)</f>
        <v>0</v>
      </c>
      <c r="AM620" s="66" t="n">
        <f aca="false">IF(OR('Vstupní data'!T620&gt;0,'Vstupní data'!U620&gt;0),IF('Vstupní data'!T620&gt;0,'Vstupní data'!T620,ROUND(10*'Vstupní data'!U620/AK620,0)),0)</f>
        <v>0</v>
      </c>
      <c r="AN620" s="69" t="n">
        <f aca="false">IF('Vstupní data'!T620&gt;0,   IF('Vstupní data'!T620&lt;=AL620,'Vstupní data'!T620,AL620),   IF(AM620&lt;AL620,AM620,AL620))</f>
        <v>0</v>
      </c>
      <c r="AO620" s="69" t="n">
        <f aca="false">'Vstupní data'!X620</f>
        <v>0</v>
      </c>
      <c r="AP620" s="66" t="n">
        <f aca="false">IF(OR('Vstupní data'!T620&gt;0,'Vstupní data'!U620&gt;0),IF(I620&lt;&gt;0,VLOOKUP(I620,'Pril3-drev'!$H$5:$I$83,2,0),0),0)</f>
        <v>0</v>
      </c>
      <c r="AQ620" s="66" t="n">
        <f aca="false">'Vstupní data'!Y620</f>
        <v>0</v>
      </c>
      <c r="AR620" s="66" t="str">
        <f aca="false">IF(AC620&gt;5,   IF('Vstupní data'!Y620&gt;0,   VLOOKUP(VLOOKUP(CONCATENATE(VLOOKUP(I620,'Pril3-drev'!$H$4:$L$83,5,0),AC620),'Pril3-drev'!$Q$4:$R$2803,2,0),'AVB-BS'!$C$5:$S$29 ,LOOKUP(AQ620,'AVB-BS'!$D$3:$S$3,'AVB-BS'!$D$1:$S$1) ,0 )   ,   IF('Vstupní data'!Z620&gt;0,'Vstupní data'!Z620,0)) , "")</f>
        <v/>
      </c>
      <c r="AS620" s="70" t="str">
        <f aca="false">IF(AC620&gt;5,VLOOKUP(CONCATENATE(AP620,AR620),'Pril1-THLPa'!$H$6:$N$96,4,0),"")</f>
        <v/>
      </c>
      <c r="AT620" s="70" t="str">
        <f aca="false">IF(AC620&gt;5,VLOOKUP(CONCATENATE(AP620,AR620),'Pril1-THLPa'!$H$6:$N$96,5,0),"")</f>
        <v/>
      </c>
      <c r="AU620" s="70" t="str">
        <f aca="false">IF(AC620&gt;5,VLOOKUP(CONCATENATE(AP620,AR620),'Pril1-THLPa'!$H$6:$N$96,6,0),"")</f>
        <v/>
      </c>
      <c r="AV620" s="70" t="str">
        <f aca="false">IF(AC620&gt;5,VLOOKUP(CONCATENATE(AP620,AR620),'Pril1-THLPa'!$H$6:$N$96,7,0),"")</f>
        <v/>
      </c>
      <c r="AW620" s="70" t="str">
        <f aca="false">IF(AC620&gt;5,VLOOKUP(CONCATENATE(AP620,AR620),'Pril1-THLPa'!$H$6:$O$96,8,0),"")</f>
        <v/>
      </c>
      <c r="AX620" s="66" t="n">
        <f aca="false">IF(AC620&gt;0,IF(AND(AC620&gt;0,AC620&lt;=5),VLOOKUP(AP620,'Pril1-THLPa'!$A$6:$F$18,LOOKUP(AC620,'Pril1-THLPa'!$B$5:$F$5,'Pril1-THLPa'!$B$4:$F$4),0),AS620+AT620*(AC620-5)+AU620*POWER(AC620-5,2)+AV620*POWER(AC620-5,3)+AW620*POWER(AC620-5,4)),0)</f>
        <v>0</v>
      </c>
      <c r="AY620" s="71"/>
      <c r="AZ620" s="66" t="n">
        <f aca="false">'Vstupní data'!AA620</f>
        <v>0</v>
      </c>
      <c r="BA620" s="66" t="n">
        <f aca="false">IF(OR('Vstupní data'!T620&gt;0,'Vstupní data'!U620&gt;0),IF(AC620&lt;&gt;"",AX620*AO620/10*(100+AZ620)/100,0),0)</f>
        <v>0</v>
      </c>
      <c r="BB620" s="67" t="n">
        <f aca="false">IF(AC620&lt;&gt;"",ROUND(BA620*AN620,0),0)</f>
        <v>0</v>
      </c>
      <c r="BC620" s="68" t="str">
        <f aca="false">IF(AE620&gt;0,BB620/AE620,"")</f>
        <v/>
      </c>
      <c r="BD620" s="66" t="n">
        <f aca="false">'Vstupní data'!AE620</f>
        <v>0</v>
      </c>
      <c r="BF620" s="66" t="n">
        <f aca="false">'Vstupní data'!AC620</f>
        <v>0</v>
      </c>
      <c r="BH620" s="66" t="n">
        <f aca="false">'Vstupní data'!AD620</f>
        <v>0</v>
      </c>
      <c r="BI620" s="66" t="n">
        <f aca="false">'Vstupní data'!AF620</f>
        <v>0</v>
      </c>
      <c r="BJ620" s="69" t="n">
        <f aca="false">'Vstupní data'!AG620</f>
        <v>0</v>
      </c>
      <c r="BK620" s="69" t="n">
        <f aca="false">IF(BF620&lt;&gt;0,VLOOKUP(I620,'Pril3-drev'!$H$5:$I$83,2,0),0)</f>
        <v>0</v>
      </c>
      <c r="BL620" s="69" t="n">
        <f aca="false">IF(BF620&lt;&gt;0,VLOOKUP(BK620,'Pril3-drev'!$A$5:$C$17,3,0),0)</f>
        <v>0</v>
      </c>
      <c r="BM620" s="69" t="n">
        <f aca="false">'Vstupní data'!AH620</f>
        <v>0</v>
      </c>
      <c r="BN620" s="69" t="n">
        <f aca="false">IF('Vstupní data'!AH620&gt;0,   VLOOKUP(VLOOKUP(CONCATENATE(VLOOKUP(I620,'Pril3-drev'!$H$4:$L$83,5,0),BD620),'Pril3-drev'!$Q$4:$R$2803,2,0),'AVB-BS'!$C$5:$S$29 ,LOOKUP(BM620,'AVB-BS'!$D$3:$S$3,'AVB-BS'!$D$1:$S$1) ,0 )   ,   IF('Vstupní data'!AI620&gt;0,'Vstupní data'!AI620,0))</f>
        <v>0</v>
      </c>
      <c r="BO620" s="69" t="str">
        <f aca="false">IF(BX620&gt;5,VLOOKUP(CONCATENATE(BK620,BN620),'Pril1-THLPa'!$H$6:$N$96,4,0),"")</f>
        <v/>
      </c>
      <c r="BP620" s="69" t="str">
        <f aca="false">IF(BX620&gt;5,VLOOKUP(CONCATENATE(BK620,BN620),'Pril1-THLPa'!$H$6:$N$96,5,0),"")</f>
        <v/>
      </c>
      <c r="BQ620" s="69" t="str">
        <f aca="false">IF(BX620&gt;5,VLOOKUP(CONCATENATE(BK620,BN620),'Pril1-THLPa'!$H$6:$N$96,6,0),"")</f>
        <v/>
      </c>
      <c r="BR620" s="69" t="str">
        <f aca="false">IF(BX620&gt;5,VLOOKUP(CONCATENATE(BK620,BN620),'Pril1-THLPa'!$H$6:$N$96,7,0),"")</f>
        <v/>
      </c>
      <c r="BS620" s="69" t="str">
        <f aca="false">IF(BX620&gt;5,VLOOKUP(CONCATENATE(BK620,BN620),'Pril1-THLPa'!$H$6:$O$96,8,0),"")</f>
        <v/>
      </c>
      <c r="BT620" s="69" t="str">
        <f aca="false">IF(BF620&gt;0, IF(BK620="smrk",  VLOOKUP(VLOOKUP(BD620,'Pril9-K3'!$L$8:$M$207,2,0),'Pril9-K3'!$A$8:$J$16,LOOKUP(BN620,'Pril9-K3'!$A$7:$J$7,'Pril9-K3'!$A$5:$J$5),0), IF(AND(BK620&lt;&gt;"smrk",'Vstupní data'!AK620&lt;&gt;""),'Vstupní data'!AK620,   VLOOKUP(VLOOKUP(BD620,'Pril9-K3'!$L$8:$M$207,2,0),'Pril9-K3'!$A$8:$J$16,LOOKUP(BN620,'Pril9-K3'!$A$7:$J$7,'Pril9-K3'!$A$5:$J$5),0)   )),   "")</f>
        <v/>
      </c>
      <c r="BV620" s="69" t="n">
        <f aca="false">'Vstupní data'!AJ620</f>
        <v>0</v>
      </c>
      <c r="BW620" s="69" t="n">
        <f aca="false">IF(BF620&gt;0,IF(J620&gt;0,J620,K620*H620/100),0)</f>
        <v>0</v>
      </c>
      <c r="BX620" s="69" t="n">
        <f aca="false">IF(BF620&gt;0,IF(BJ620&gt;BL620,BL620,BJ620),0)</f>
        <v>0</v>
      </c>
      <c r="BY620" s="69" t="n">
        <f aca="false">IF(BD620=0,0,IF(AND(BX620&gt;0,BX620&lt;=5),  IF(AND(BX620&gt;0,BX620&lt;=5),VLOOKUP(BK620,'Pril1-THLPa'!$A$6:$F$18,IF(AND(BX620&gt;0,BX620&lt;=5),LOOKUP(BX620,'Pril1-THLPa'!$B$5:$F$5,'Pril1-THLPa'!$B$4:$F$4),""),0),""),  IF(BX620&gt;5,BO620+BP620*(BX620-5)+BQ620*POWER(BX620-5,2)+BR620*POWER(BX620-5,3)+BS620*POWER(BX620-5,4),"")))</f>
        <v>0</v>
      </c>
      <c r="BZ620" s="69" t="n">
        <f aca="false">IF(BY620&gt;0,BY620*BI620/10*BW620*(100+BV620)/100,0)</f>
        <v>0</v>
      </c>
      <c r="CA620" s="69" t="n">
        <f aca="false">IF(BD620&gt;0,BX620-IF(BD620&gt;BX620,BX620,BD620),0)</f>
        <v>0</v>
      </c>
      <c r="CB620" s="69" t="n">
        <f aca="false">POWER(1.01,CA620)</f>
        <v>1</v>
      </c>
      <c r="CC620" s="69" t="n">
        <f aca="false">IF(BF620&gt;0,IF(BF620&gt;BH620,1,BF620/BH620),0)</f>
        <v>0</v>
      </c>
      <c r="CD620" s="72" t="n">
        <f aca="false">IF(BD620=0,0,IF(BF620&gt;0,ROUND(IF(CB620&lt;&gt;0,BZ620*BT620*1/CB620*CC620,0),0),0))</f>
        <v>0</v>
      </c>
      <c r="CE620" s="73" t="str">
        <f aca="false">IF(BF620&gt;0,IF(BF620&gt;BH620,CD620/BF620,CD620/BH620),"")</f>
        <v/>
      </c>
      <c r="CF620" s="69" t="n">
        <f aca="false">'Vstupní data'!AM620</f>
        <v>0</v>
      </c>
      <c r="CG620" s="69" t="n">
        <f aca="false">'Vstupní data'!AN620</f>
        <v>0</v>
      </c>
      <c r="CH620" s="69" t="n">
        <f aca="false">'Vstupní data'!AO620</f>
        <v>0</v>
      </c>
      <c r="CI620" s="69" t="n">
        <f aca="false">'Vstupní data'!AP620</f>
        <v>0</v>
      </c>
      <c r="CJ620" s="72" t="n">
        <f aca="false">ROUND(CH620*CI620,0)</f>
        <v>0</v>
      </c>
      <c r="CK620" s="74" t="str">
        <f aca="false">IF(OR(AA620&gt;0,BB620&gt;0,CD620&gt;0,CJ620&gt;0),AA620+BB620+CD620+CJ620,"")</f>
        <v/>
      </c>
    </row>
    <row r="621" customFormat="false" ht="12.8" hidden="false" customHeight="false" outlineLevel="0" collapsed="false">
      <c r="A621" s="66" t="n">
        <f aca="false">'Vstupní data'!A621</f>
        <v>0</v>
      </c>
      <c r="F621" s="66" t="str">
        <f aca="false">CONCATENATE('Vstupní data'!F621,'Vstupní data'!G621,'Vstupní data'!H621,'Vstupní data'!I621)</f>
        <v/>
      </c>
      <c r="G621" s="66"/>
      <c r="H621" s="66" t="n">
        <f aca="false">'Vstupní data'!K621</f>
        <v>0</v>
      </c>
      <c r="I621" s="66" t="n">
        <f aca="false">'Vstupní data'!L621</f>
        <v>0</v>
      </c>
      <c r="J621" s="66" t="n">
        <f aca="false">'Vstupní data'!K621*'Vstupní data'!M621/100</f>
        <v>0</v>
      </c>
      <c r="L621" s="66" t="n">
        <f aca="false">IF('Vstupní data'!N621="prostokořenný",0,IF('Vstupní data'!N621="krytokořenný","k",IF('Vstupní data'!N621="poloodrostky nebo odrostky, prostokořenné i krytokořenné","po",0)))</f>
        <v>0</v>
      </c>
      <c r="N621" s="66"/>
      <c r="O621" s="66" t="n">
        <f aca="false">'Vstupní data'!O621</f>
        <v>0</v>
      </c>
      <c r="P621" s="66" t="n">
        <f aca="false">IF(O621&gt;0,VLOOKUP(CONCATENATE(VLOOKUP(I621,'Pril3-drev'!$H$5:$K$83,4,0),"-",'Vstupní data'!R621),K2!$C$15:$D$23,2,0),0)</f>
        <v>0</v>
      </c>
      <c r="Q621" s="66" t="n">
        <f aca="false">IF(O621&gt;0,VLOOKUP(I621,'Pril3-drev'!$H$5:$I$83,2,0),0)</f>
        <v>0</v>
      </c>
      <c r="R621" s="66" t="n">
        <f aca="false">IF(Q621&gt;0,VLOOKUP(Q621,'Pril6-okus'!$A$5:$B$17,2,0),0)</f>
        <v>0</v>
      </c>
      <c r="S621" s="66" t="n">
        <f aca="false">IF(O621&gt;0,VLOOKUP(I621,'Pril3-drev'!$H$5:$J$83,3,0),0)</f>
        <v>0</v>
      </c>
      <c r="T621" s="66" t="str">
        <f aca="false">IF(O621&gt;0,IF(L621="k",0.9*VLOOKUP(S621,'ha-pocty-vyhl'!$A$5:$B$20,2,0),IF(L621="po",0.8*VLOOKUP(S621,'ha-pocty-vyhl'!$A$5:$B$20,2,0),VLOOKUP(S621,'ha-pocty-vyhl'!$A$5:$B$20,2,0))),"")</f>
        <v/>
      </c>
      <c r="U621" s="66" t="n">
        <f aca="false">'Vstupní data'!P621</f>
        <v>0</v>
      </c>
      <c r="V621" s="66" t="n">
        <f aca="false">IF(O621&gt;0,1.3*T621*1000*Z621/10000,0)</f>
        <v>0</v>
      </c>
      <c r="W621" s="66" t="n">
        <f aca="false">IF(O621&gt;0,1.3*T621*1000*Z621/10000,0)</f>
        <v>0</v>
      </c>
      <c r="X621" s="66" t="n">
        <f aca="false">IF(O621&gt;0,IF(O621&gt;V621,V621,O621),0)</f>
        <v>0</v>
      </c>
      <c r="Y621" s="66" t="n">
        <f aca="false">IF(O621&gt;0,IF(IF(U621&gt;W621,W621,U621)&lt;X621,W621,IF(U621&gt;W621,W621,U621)),0)</f>
        <v>0</v>
      </c>
      <c r="Z621" s="66" t="n">
        <f aca="false">IF(O621&gt;0,IF(J621&gt;0,J621,K621*H621/100),0)</f>
        <v>0</v>
      </c>
      <c r="AA621" s="67" t="n">
        <f aca="false">IF(O621&gt;0,CEILING(R621*P621*X621/Y621*Z621,1),0)</f>
        <v>0</v>
      </c>
      <c r="AB621" s="68" t="n">
        <f aca="false">IF(O621&gt;0,AA621/O621,0)</f>
        <v>0</v>
      </c>
      <c r="AC621" s="66" t="n">
        <f aca="false">'Vstupní data'!W621</f>
        <v>0</v>
      </c>
      <c r="AI621" s="66" t="str">
        <f aca="false">IF(OR('Vstupní data'!T621&gt;0,'Vstupní data'!U621&gt;0),VLOOKUP(I621,'Pril3-drev'!$H$5:$J$83,3,0),"")</f>
        <v/>
      </c>
      <c r="AJ621" s="66" t="n">
        <f aca="false">IF('Vstupní data'!V621="prostokořenný",0,IF('Vstupní data'!V621="krytokořenný","k",IF('Vstupní data'!V621="poloodrostky nebo odrostky, prostokořenné i krytokořenné","po",0)))</f>
        <v>0</v>
      </c>
      <c r="AK621" s="66" t="n">
        <f aca="false">IF(OR('Vstupní data'!T621&gt;0,'Vstupní data'!U621&gt;0),IF(AJ621="k",0.9*VLOOKUP(AI621,'ha-pocty-vyhl'!$A$5:$B$20,2,0),IF(AJ621="po",0.8*VLOOKUP(AI621,'ha-pocty-vyhl'!$A$5:$B$20,2,0),VLOOKUP(AI621,'ha-pocty-vyhl'!$A$5:$B$20,2,0))),0)</f>
        <v>0</v>
      </c>
      <c r="AL621" s="66" t="n">
        <f aca="false">IF(OR('Vstupní data'!T621&gt;0,'Vstupní data'!U621&gt;0),'Vstupní data'!K621*'Vstupní data'!M621/100,0)</f>
        <v>0</v>
      </c>
      <c r="AM621" s="66" t="n">
        <f aca="false">IF(OR('Vstupní data'!T621&gt;0,'Vstupní data'!U621&gt;0),IF('Vstupní data'!T621&gt;0,'Vstupní data'!T621,ROUND(10*'Vstupní data'!U621/AK621,0)),0)</f>
        <v>0</v>
      </c>
      <c r="AN621" s="69" t="n">
        <f aca="false">IF('Vstupní data'!T621&gt;0,   IF('Vstupní data'!T621&lt;=AL621,'Vstupní data'!T621,AL621),   IF(AM621&lt;AL621,AM621,AL621))</f>
        <v>0</v>
      </c>
      <c r="AO621" s="69" t="n">
        <f aca="false">'Vstupní data'!X621</f>
        <v>0</v>
      </c>
      <c r="AP621" s="66" t="n">
        <f aca="false">IF(OR('Vstupní data'!T621&gt;0,'Vstupní data'!U621&gt;0),IF(I621&lt;&gt;0,VLOOKUP(I621,'Pril3-drev'!$H$5:$I$83,2,0),0),0)</f>
        <v>0</v>
      </c>
      <c r="AQ621" s="66" t="n">
        <f aca="false">'Vstupní data'!Y621</f>
        <v>0</v>
      </c>
      <c r="AR621" s="66" t="str">
        <f aca="false">IF(AC621&gt;5,   IF('Vstupní data'!Y621&gt;0,   VLOOKUP(VLOOKUP(CONCATENATE(VLOOKUP(I621,'Pril3-drev'!$H$4:$L$83,5,0),AC621),'Pril3-drev'!$Q$4:$R$2803,2,0),'AVB-BS'!$C$5:$S$29 ,LOOKUP(AQ621,'AVB-BS'!$D$3:$S$3,'AVB-BS'!$D$1:$S$1) ,0 )   ,   IF('Vstupní data'!Z621&gt;0,'Vstupní data'!Z621,0)) , "")</f>
        <v/>
      </c>
      <c r="AS621" s="70" t="str">
        <f aca="false">IF(AC621&gt;5,VLOOKUP(CONCATENATE(AP621,AR621),'Pril1-THLPa'!$H$6:$N$96,4,0),"")</f>
        <v/>
      </c>
      <c r="AT621" s="70" t="str">
        <f aca="false">IF(AC621&gt;5,VLOOKUP(CONCATENATE(AP621,AR621),'Pril1-THLPa'!$H$6:$N$96,5,0),"")</f>
        <v/>
      </c>
      <c r="AU621" s="70" t="str">
        <f aca="false">IF(AC621&gt;5,VLOOKUP(CONCATENATE(AP621,AR621),'Pril1-THLPa'!$H$6:$N$96,6,0),"")</f>
        <v/>
      </c>
      <c r="AV621" s="70" t="str">
        <f aca="false">IF(AC621&gt;5,VLOOKUP(CONCATENATE(AP621,AR621),'Pril1-THLPa'!$H$6:$N$96,7,0),"")</f>
        <v/>
      </c>
      <c r="AW621" s="70" t="str">
        <f aca="false">IF(AC621&gt;5,VLOOKUP(CONCATENATE(AP621,AR621),'Pril1-THLPa'!$H$6:$O$96,8,0),"")</f>
        <v/>
      </c>
      <c r="AX621" s="66" t="n">
        <f aca="false">IF(AC621&gt;0,IF(AND(AC621&gt;0,AC621&lt;=5),VLOOKUP(AP621,'Pril1-THLPa'!$A$6:$F$18,LOOKUP(AC621,'Pril1-THLPa'!$B$5:$F$5,'Pril1-THLPa'!$B$4:$F$4),0),AS621+AT621*(AC621-5)+AU621*POWER(AC621-5,2)+AV621*POWER(AC621-5,3)+AW621*POWER(AC621-5,4)),0)</f>
        <v>0</v>
      </c>
      <c r="AY621" s="71"/>
      <c r="AZ621" s="66" t="n">
        <f aca="false">'Vstupní data'!AA621</f>
        <v>0</v>
      </c>
      <c r="BA621" s="66" t="n">
        <f aca="false">IF(OR('Vstupní data'!T621&gt;0,'Vstupní data'!U621&gt;0),IF(AC621&lt;&gt;"",AX621*AO621/10*(100+AZ621)/100,0),0)</f>
        <v>0</v>
      </c>
      <c r="BB621" s="67" t="n">
        <f aca="false">IF(AC621&lt;&gt;"",ROUND(BA621*AN621,0),0)</f>
        <v>0</v>
      </c>
      <c r="BC621" s="68" t="str">
        <f aca="false">IF(AE621&gt;0,BB621/AE621,"")</f>
        <v/>
      </c>
      <c r="BD621" s="66" t="n">
        <f aca="false">'Vstupní data'!AE621</f>
        <v>0</v>
      </c>
      <c r="BF621" s="66" t="n">
        <f aca="false">'Vstupní data'!AC621</f>
        <v>0</v>
      </c>
      <c r="BH621" s="66" t="n">
        <f aca="false">'Vstupní data'!AD621</f>
        <v>0</v>
      </c>
      <c r="BI621" s="66" t="n">
        <f aca="false">'Vstupní data'!AF621</f>
        <v>0</v>
      </c>
      <c r="BJ621" s="69" t="n">
        <f aca="false">'Vstupní data'!AG621</f>
        <v>0</v>
      </c>
      <c r="BK621" s="69" t="n">
        <f aca="false">IF(BF621&lt;&gt;0,VLOOKUP(I621,'Pril3-drev'!$H$5:$I$83,2,0),0)</f>
        <v>0</v>
      </c>
      <c r="BL621" s="69" t="n">
        <f aca="false">IF(BF621&lt;&gt;0,VLOOKUP(BK621,'Pril3-drev'!$A$5:$C$17,3,0),0)</f>
        <v>0</v>
      </c>
      <c r="BM621" s="69" t="n">
        <f aca="false">'Vstupní data'!AH621</f>
        <v>0</v>
      </c>
      <c r="BN621" s="69" t="n">
        <f aca="false">IF('Vstupní data'!AH621&gt;0,   VLOOKUP(VLOOKUP(CONCATENATE(VLOOKUP(I621,'Pril3-drev'!$H$4:$L$83,5,0),BD621),'Pril3-drev'!$Q$4:$R$2803,2,0),'AVB-BS'!$C$5:$S$29 ,LOOKUP(BM621,'AVB-BS'!$D$3:$S$3,'AVB-BS'!$D$1:$S$1) ,0 )   ,   IF('Vstupní data'!AI621&gt;0,'Vstupní data'!AI621,0))</f>
        <v>0</v>
      </c>
      <c r="BO621" s="69" t="str">
        <f aca="false">IF(BX621&gt;5,VLOOKUP(CONCATENATE(BK621,BN621),'Pril1-THLPa'!$H$6:$N$96,4,0),"")</f>
        <v/>
      </c>
      <c r="BP621" s="69" t="str">
        <f aca="false">IF(BX621&gt;5,VLOOKUP(CONCATENATE(BK621,BN621),'Pril1-THLPa'!$H$6:$N$96,5,0),"")</f>
        <v/>
      </c>
      <c r="BQ621" s="69" t="str">
        <f aca="false">IF(BX621&gt;5,VLOOKUP(CONCATENATE(BK621,BN621),'Pril1-THLPa'!$H$6:$N$96,6,0),"")</f>
        <v/>
      </c>
      <c r="BR621" s="69" t="str">
        <f aca="false">IF(BX621&gt;5,VLOOKUP(CONCATENATE(BK621,BN621),'Pril1-THLPa'!$H$6:$N$96,7,0),"")</f>
        <v/>
      </c>
      <c r="BS621" s="69" t="str">
        <f aca="false">IF(BX621&gt;5,VLOOKUP(CONCATENATE(BK621,BN621),'Pril1-THLPa'!$H$6:$O$96,8,0),"")</f>
        <v/>
      </c>
      <c r="BT621" s="69" t="str">
        <f aca="false">IF(BF621&gt;0, IF(BK621="smrk",  VLOOKUP(VLOOKUP(BD621,'Pril9-K3'!$L$8:$M$207,2,0),'Pril9-K3'!$A$8:$J$16,LOOKUP(BN621,'Pril9-K3'!$A$7:$J$7,'Pril9-K3'!$A$5:$J$5),0), IF(AND(BK621&lt;&gt;"smrk",'Vstupní data'!AK621&lt;&gt;""),'Vstupní data'!AK621,   VLOOKUP(VLOOKUP(BD621,'Pril9-K3'!$L$8:$M$207,2,0),'Pril9-K3'!$A$8:$J$16,LOOKUP(BN621,'Pril9-K3'!$A$7:$J$7,'Pril9-K3'!$A$5:$J$5),0)   )),   "")</f>
        <v/>
      </c>
      <c r="BV621" s="69" t="n">
        <f aca="false">'Vstupní data'!AJ621</f>
        <v>0</v>
      </c>
      <c r="BW621" s="69" t="n">
        <f aca="false">IF(BF621&gt;0,IF(J621&gt;0,J621,K621*H621/100),0)</f>
        <v>0</v>
      </c>
      <c r="BX621" s="69" t="n">
        <f aca="false">IF(BF621&gt;0,IF(BJ621&gt;BL621,BL621,BJ621),0)</f>
        <v>0</v>
      </c>
      <c r="BY621" s="69" t="n">
        <f aca="false">IF(BD621=0,0,IF(AND(BX621&gt;0,BX621&lt;=5),  IF(AND(BX621&gt;0,BX621&lt;=5),VLOOKUP(BK621,'Pril1-THLPa'!$A$6:$F$18,IF(AND(BX621&gt;0,BX621&lt;=5),LOOKUP(BX621,'Pril1-THLPa'!$B$5:$F$5,'Pril1-THLPa'!$B$4:$F$4),""),0),""),  IF(BX621&gt;5,BO621+BP621*(BX621-5)+BQ621*POWER(BX621-5,2)+BR621*POWER(BX621-5,3)+BS621*POWER(BX621-5,4),"")))</f>
        <v>0</v>
      </c>
      <c r="BZ621" s="69" t="n">
        <f aca="false">IF(BY621&gt;0,BY621*BI621/10*BW621*(100+BV621)/100,0)</f>
        <v>0</v>
      </c>
      <c r="CA621" s="69" t="n">
        <f aca="false">IF(BD621&gt;0,BX621-IF(BD621&gt;BX621,BX621,BD621),0)</f>
        <v>0</v>
      </c>
      <c r="CB621" s="69" t="n">
        <f aca="false">POWER(1.01,CA621)</f>
        <v>1</v>
      </c>
      <c r="CC621" s="69" t="n">
        <f aca="false">IF(BF621&gt;0,IF(BF621&gt;BH621,1,BF621/BH621),0)</f>
        <v>0</v>
      </c>
      <c r="CD621" s="72" t="n">
        <f aca="false">IF(BD621=0,0,IF(BF621&gt;0,ROUND(IF(CB621&lt;&gt;0,BZ621*BT621*1/CB621*CC621,0),0),0))</f>
        <v>0</v>
      </c>
      <c r="CE621" s="73" t="str">
        <f aca="false">IF(BF621&gt;0,IF(BF621&gt;BH621,CD621/BF621,CD621/BH621),"")</f>
        <v/>
      </c>
      <c r="CF621" s="69" t="n">
        <f aca="false">'Vstupní data'!AM621</f>
        <v>0</v>
      </c>
      <c r="CG621" s="69" t="n">
        <f aca="false">'Vstupní data'!AN621</f>
        <v>0</v>
      </c>
      <c r="CH621" s="69" t="n">
        <f aca="false">'Vstupní data'!AO621</f>
        <v>0</v>
      </c>
      <c r="CI621" s="69" t="n">
        <f aca="false">'Vstupní data'!AP621</f>
        <v>0</v>
      </c>
      <c r="CJ621" s="72" t="n">
        <f aca="false">ROUND(CH621*CI621,0)</f>
        <v>0</v>
      </c>
      <c r="CK621" s="74" t="str">
        <f aca="false">IF(OR(AA621&gt;0,BB621&gt;0,CD621&gt;0,CJ621&gt;0),AA621+BB621+CD621+CJ621,"")</f>
        <v/>
      </c>
    </row>
    <row r="622" customFormat="false" ht="12.8" hidden="false" customHeight="false" outlineLevel="0" collapsed="false">
      <c r="A622" s="66" t="n">
        <f aca="false">'Vstupní data'!A622</f>
        <v>0</v>
      </c>
      <c r="F622" s="66" t="str">
        <f aca="false">CONCATENATE('Vstupní data'!F622,'Vstupní data'!G622,'Vstupní data'!H622,'Vstupní data'!I622)</f>
        <v/>
      </c>
      <c r="G622" s="66"/>
      <c r="H622" s="66" t="n">
        <f aca="false">'Vstupní data'!K622</f>
        <v>0</v>
      </c>
      <c r="I622" s="66" t="n">
        <f aca="false">'Vstupní data'!L622</f>
        <v>0</v>
      </c>
      <c r="J622" s="66" t="n">
        <f aca="false">'Vstupní data'!K622*'Vstupní data'!M622/100</f>
        <v>0</v>
      </c>
      <c r="L622" s="66" t="n">
        <f aca="false">IF('Vstupní data'!N622="prostokořenný",0,IF('Vstupní data'!N622="krytokořenný","k",IF('Vstupní data'!N622="poloodrostky nebo odrostky, prostokořenné i krytokořenné","po",0)))</f>
        <v>0</v>
      </c>
      <c r="N622" s="66"/>
      <c r="O622" s="66" t="n">
        <f aca="false">'Vstupní data'!O622</f>
        <v>0</v>
      </c>
      <c r="P622" s="66" t="n">
        <f aca="false">IF(O622&gt;0,VLOOKUP(CONCATENATE(VLOOKUP(I622,'Pril3-drev'!$H$5:$K$83,4,0),"-",'Vstupní data'!R622),K2!$C$15:$D$23,2,0),0)</f>
        <v>0</v>
      </c>
      <c r="Q622" s="66" t="n">
        <f aca="false">IF(O622&gt;0,VLOOKUP(I622,'Pril3-drev'!$H$5:$I$83,2,0),0)</f>
        <v>0</v>
      </c>
      <c r="R622" s="66" t="n">
        <f aca="false">IF(Q622&gt;0,VLOOKUP(Q622,'Pril6-okus'!$A$5:$B$17,2,0),0)</f>
        <v>0</v>
      </c>
      <c r="S622" s="66" t="n">
        <f aca="false">IF(O622&gt;0,VLOOKUP(I622,'Pril3-drev'!$H$5:$J$83,3,0),0)</f>
        <v>0</v>
      </c>
      <c r="T622" s="66" t="str">
        <f aca="false">IF(O622&gt;0,IF(L622="k",0.9*VLOOKUP(S622,'ha-pocty-vyhl'!$A$5:$B$20,2,0),IF(L622="po",0.8*VLOOKUP(S622,'ha-pocty-vyhl'!$A$5:$B$20,2,0),VLOOKUP(S622,'ha-pocty-vyhl'!$A$5:$B$20,2,0))),"")</f>
        <v/>
      </c>
      <c r="U622" s="66" t="n">
        <f aca="false">'Vstupní data'!P622</f>
        <v>0</v>
      </c>
      <c r="V622" s="66" t="n">
        <f aca="false">IF(O622&gt;0,1.3*T622*1000*Z622/10000,0)</f>
        <v>0</v>
      </c>
      <c r="W622" s="66" t="n">
        <f aca="false">IF(O622&gt;0,1.3*T622*1000*Z622/10000,0)</f>
        <v>0</v>
      </c>
      <c r="X622" s="66" t="n">
        <f aca="false">IF(O622&gt;0,IF(O622&gt;V622,V622,O622),0)</f>
        <v>0</v>
      </c>
      <c r="Y622" s="66" t="n">
        <f aca="false">IF(O622&gt;0,IF(IF(U622&gt;W622,W622,U622)&lt;X622,W622,IF(U622&gt;W622,W622,U622)),0)</f>
        <v>0</v>
      </c>
      <c r="Z622" s="66" t="n">
        <f aca="false">IF(O622&gt;0,IF(J622&gt;0,J622,K622*H622/100),0)</f>
        <v>0</v>
      </c>
      <c r="AA622" s="67" t="n">
        <f aca="false">IF(O622&gt;0,CEILING(R622*P622*X622/Y622*Z622,1),0)</f>
        <v>0</v>
      </c>
      <c r="AB622" s="68" t="n">
        <f aca="false">IF(O622&gt;0,AA622/O622,0)</f>
        <v>0</v>
      </c>
      <c r="AC622" s="66" t="n">
        <f aca="false">'Vstupní data'!W622</f>
        <v>0</v>
      </c>
      <c r="AI622" s="66" t="str">
        <f aca="false">IF(OR('Vstupní data'!T622&gt;0,'Vstupní data'!U622&gt;0),VLOOKUP(I622,'Pril3-drev'!$H$5:$J$83,3,0),"")</f>
        <v/>
      </c>
      <c r="AJ622" s="66" t="n">
        <f aca="false">IF('Vstupní data'!V622="prostokořenný",0,IF('Vstupní data'!V622="krytokořenný","k",IF('Vstupní data'!V622="poloodrostky nebo odrostky, prostokořenné i krytokořenné","po",0)))</f>
        <v>0</v>
      </c>
      <c r="AK622" s="66" t="n">
        <f aca="false">IF(OR('Vstupní data'!T622&gt;0,'Vstupní data'!U622&gt;0),IF(AJ622="k",0.9*VLOOKUP(AI622,'ha-pocty-vyhl'!$A$5:$B$20,2,0),IF(AJ622="po",0.8*VLOOKUP(AI622,'ha-pocty-vyhl'!$A$5:$B$20,2,0),VLOOKUP(AI622,'ha-pocty-vyhl'!$A$5:$B$20,2,0))),0)</f>
        <v>0</v>
      </c>
      <c r="AL622" s="66" t="n">
        <f aca="false">IF(OR('Vstupní data'!T622&gt;0,'Vstupní data'!U622&gt;0),'Vstupní data'!K622*'Vstupní data'!M622/100,0)</f>
        <v>0</v>
      </c>
      <c r="AM622" s="66" t="n">
        <f aca="false">IF(OR('Vstupní data'!T622&gt;0,'Vstupní data'!U622&gt;0),IF('Vstupní data'!T622&gt;0,'Vstupní data'!T622,ROUND(10*'Vstupní data'!U622/AK622,0)),0)</f>
        <v>0</v>
      </c>
      <c r="AN622" s="69" t="n">
        <f aca="false">IF('Vstupní data'!T622&gt;0,   IF('Vstupní data'!T622&lt;=AL622,'Vstupní data'!T622,AL622),   IF(AM622&lt;AL622,AM622,AL622))</f>
        <v>0</v>
      </c>
      <c r="AO622" s="69" t="n">
        <f aca="false">'Vstupní data'!X622</f>
        <v>0</v>
      </c>
      <c r="AP622" s="66" t="n">
        <f aca="false">IF(OR('Vstupní data'!T622&gt;0,'Vstupní data'!U622&gt;0),IF(I622&lt;&gt;0,VLOOKUP(I622,'Pril3-drev'!$H$5:$I$83,2,0),0),0)</f>
        <v>0</v>
      </c>
      <c r="AQ622" s="66" t="n">
        <f aca="false">'Vstupní data'!Y622</f>
        <v>0</v>
      </c>
      <c r="AR622" s="66" t="str">
        <f aca="false">IF(AC622&gt;5,   IF('Vstupní data'!Y622&gt;0,   VLOOKUP(VLOOKUP(CONCATENATE(VLOOKUP(I622,'Pril3-drev'!$H$4:$L$83,5,0),AC622),'Pril3-drev'!$Q$4:$R$2803,2,0),'AVB-BS'!$C$5:$S$29 ,LOOKUP(AQ622,'AVB-BS'!$D$3:$S$3,'AVB-BS'!$D$1:$S$1) ,0 )   ,   IF('Vstupní data'!Z622&gt;0,'Vstupní data'!Z622,0)) , "")</f>
        <v/>
      </c>
      <c r="AS622" s="70" t="str">
        <f aca="false">IF(AC622&gt;5,VLOOKUP(CONCATENATE(AP622,AR622),'Pril1-THLPa'!$H$6:$N$96,4,0),"")</f>
        <v/>
      </c>
      <c r="AT622" s="70" t="str">
        <f aca="false">IF(AC622&gt;5,VLOOKUP(CONCATENATE(AP622,AR622),'Pril1-THLPa'!$H$6:$N$96,5,0),"")</f>
        <v/>
      </c>
      <c r="AU622" s="70" t="str">
        <f aca="false">IF(AC622&gt;5,VLOOKUP(CONCATENATE(AP622,AR622),'Pril1-THLPa'!$H$6:$N$96,6,0),"")</f>
        <v/>
      </c>
      <c r="AV622" s="70" t="str">
        <f aca="false">IF(AC622&gt;5,VLOOKUP(CONCATENATE(AP622,AR622),'Pril1-THLPa'!$H$6:$N$96,7,0),"")</f>
        <v/>
      </c>
      <c r="AW622" s="70" t="str">
        <f aca="false">IF(AC622&gt;5,VLOOKUP(CONCATENATE(AP622,AR622),'Pril1-THLPa'!$H$6:$O$96,8,0),"")</f>
        <v/>
      </c>
      <c r="AX622" s="66" t="n">
        <f aca="false">IF(AC622&gt;0,IF(AND(AC622&gt;0,AC622&lt;=5),VLOOKUP(AP622,'Pril1-THLPa'!$A$6:$F$18,LOOKUP(AC622,'Pril1-THLPa'!$B$5:$F$5,'Pril1-THLPa'!$B$4:$F$4),0),AS622+AT622*(AC622-5)+AU622*POWER(AC622-5,2)+AV622*POWER(AC622-5,3)+AW622*POWER(AC622-5,4)),0)</f>
        <v>0</v>
      </c>
      <c r="AY622" s="71"/>
      <c r="AZ622" s="66" t="n">
        <f aca="false">'Vstupní data'!AA622</f>
        <v>0</v>
      </c>
      <c r="BA622" s="66" t="n">
        <f aca="false">IF(OR('Vstupní data'!T622&gt;0,'Vstupní data'!U622&gt;0),IF(AC622&lt;&gt;"",AX622*AO622/10*(100+AZ622)/100,0),0)</f>
        <v>0</v>
      </c>
      <c r="BB622" s="67" t="n">
        <f aca="false">IF(AC622&lt;&gt;"",ROUND(BA622*AN622,0),0)</f>
        <v>0</v>
      </c>
      <c r="BC622" s="68" t="str">
        <f aca="false">IF(AE622&gt;0,BB622/AE622,"")</f>
        <v/>
      </c>
      <c r="BD622" s="66" t="n">
        <f aca="false">'Vstupní data'!AE622</f>
        <v>0</v>
      </c>
      <c r="BF622" s="66" t="n">
        <f aca="false">'Vstupní data'!AC622</f>
        <v>0</v>
      </c>
      <c r="BH622" s="66" t="n">
        <f aca="false">'Vstupní data'!AD622</f>
        <v>0</v>
      </c>
      <c r="BI622" s="66" t="n">
        <f aca="false">'Vstupní data'!AF622</f>
        <v>0</v>
      </c>
      <c r="BJ622" s="69" t="n">
        <f aca="false">'Vstupní data'!AG622</f>
        <v>0</v>
      </c>
      <c r="BK622" s="69" t="n">
        <f aca="false">IF(BF622&lt;&gt;0,VLOOKUP(I622,'Pril3-drev'!$H$5:$I$83,2,0),0)</f>
        <v>0</v>
      </c>
      <c r="BL622" s="69" t="n">
        <f aca="false">IF(BF622&lt;&gt;0,VLOOKUP(BK622,'Pril3-drev'!$A$5:$C$17,3,0),0)</f>
        <v>0</v>
      </c>
      <c r="BM622" s="69" t="n">
        <f aca="false">'Vstupní data'!AH622</f>
        <v>0</v>
      </c>
      <c r="BN622" s="69" t="n">
        <f aca="false">IF('Vstupní data'!AH622&gt;0,   VLOOKUP(VLOOKUP(CONCATENATE(VLOOKUP(I622,'Pril3-drev'!$H$4:$L$83,5,0),BD622),'Pril3-drev'!$Q$4:$R$2803,2,0),'AVB-BS'!$C$5:$S$29 ,LOOKUP(BM622,'AVB-BS'!$D$3:$S$3,'AVB-BS'!$D$1:$S$1) ,0 )   ,   IF('Vstupní data'!AI622&gt;0,'Vstupní data'!AI622,0))</f>
        <v>0</v>
      </c>
      <c r="BO622" s="69" t="str">
        <f aca="false">IF(BX622&gt;5,VLOOKUP(CONCATENATE(BK622,BN622),'Pril1-THLPa'!$H$6:$N$96,4,0),"")</f>
        <v/>
      </c>
      <c r="BP622" s="69" t="str">
        <f aca="false">IF(BX622&gt;5,VLOOKUP(CONCATENATE(BK622,BN622),'Pril1-THLPa'!$H$6:$N$96,5,0),"")</f>
        <v/>
      </c>
      <c r="BQ622" s="69" t="str">
        <f aca="false">IF(BX622&gt;5,VLOOKUP(CONCATENATE(BK622,BN622),'Pril1-THLPa'!$H$6:$N$96,6,0),"")</f>
        <v/>
      </c>
      <c r="BR622" s="69" t="str">
        <f aca="false">IF(BX622&gt;5,VLOOKUP(CONCATENATE(BK622,BN622),'Pril1-THLPa'!$H$6:$N$96,7,0),"")</f>
        <v/>
      </c>
      <c r="BS622" s="69" t="str">
        <f aca="false">IF(BX622&gt;5,VLOOKUP(CONCATENATE(BK622,BN622),'Pril1-THLPa'!$H$6:$O$96,8,0),"")</f>
        <v/>
      </c>
      <c r="BT622" s="69" t="str">
        <f aca="false">IF(BF622&gt;0, IF(BK622="smrk",  VLOOKUP(VLOOKUP(BD622,'Pril9-K3'!$L$8:$M$207,2,0),'Pril9-K3'!$A$8:$J$16,LOOKUP(BN622,'Pril9-K3'!$A$7:$J$7,'Pril9-K3'!$A$5:$J$5),0), IF(AND(BK622&lt;&gt;"smrk",'Vstupní data'!AK622&lt;&gt;""),'Vstupní data'!AK622,   VLOOKUP(VLOOKUP(BD622,'Pril9-K3'!$L$8:$M$207,2,0),'Pril9-K3'!$A$8:$J$16,LOOKUP(BN622,'Pril9-K3'!$A$7:$J$7,'Pril9-K3'!$A$5:$J$5),0)   )),   "")</f>
        <v/>
      </c>
      <c r="BV622" s="69" t="n">
        <f aca="false">'Vstupní data'!AJ622</f>
        <v>0</v>
      </c>
      <c r="BW622" s="69" t="n">
        <f aca="false">IF(BF622&gt;0,IF(J622&gt;0,J622,K622*H622/100),0)</f>
        <v>0</v>
      </c>
      <c r="BX622" s="69" t="n">
        <f aca="false">IF(BF622&gt;0,IF(BJ622&gt;BL622,BL622,BJ622),0)</f>
        <v>0</v>
      </c>
      <c r="BY622" s="69" t="n">
        <f aca="false">IF(BD622=0,0,IF(AND(BX622&gt;0,BX622&lt;=5),  IF(AND(BX622&gt;0,BX622&lt;=5),VLOOKUP(BK622,'Pril1-THLPa'!$A$6:$F$18,IF(AND(BX622&gt;0,BX622&lt;=5),LOOKUP(BX622,'Pril1-THLPa'!$B$5:$F$5,'Pril1-THLPa'!$B$4:$F$4),""),0),""),  IF(BX622&gt;5,BO622+BP622*(BX622-5)+BQ622*POWER(BX622-5,2)+BR622*POWER(BX622-5,3)+BS622*POWER(BX622-5,4),"")))</f>
        <v>0</v>
      </c>
      <c r="BZ622" s="69" t="n">
        <f aca="false">IF(BY622&gt;0,BY622*BI622/10*BW622*(100+BV622)/100,0)</f>
        <v>0</v>
      </c>
      <c r="CA622" s="69" t="n">
        <f aca="false">IF(BD622&gt;0,BX622-IF(BD622&gt;BX622,BX622,BD622),0)</f>
        <v>0</v>
      </c>
      <c r="CB622" s="69" t="n">
        <f aca="false">POWER(1.01,CA622)</f>
        <v>1</v>
      </c>
      <c r="CC622" s="69" t="n">
        <f aca="false">IF(BF622&gt;0,IF(BF622&gt;BH622,1,BF622/BH622),0)</f>
        <v>0</v>
      </c>
      <c r="CD622" s="72" t="n">
        <f aca="false">IF(BD622=0,0,IF(BF622&gt;0,ROUND(IF(CB622&lt;&gt;0,BZ622*BT622*1/CB622*CC622,0),0),0))</f>
        <v>0</v>
      </c>
      <c r="CE622" s="73" t="str">
        <f aca="false">IF(BF622&gt;0,IF(BF622&gt;BH622,CD622/BF622,CD622/BH622),"")</f>
        <v/>
      </c>
      <c r="CF622" s="69" t="n">
        <f aca="false">'Vstupní data'!AM622</f>
        <v>0</v>
      </c>
      <c r="CG622" s="69" t="n">
        <f aca="false">'Vstupní data'!AN622</f>
        <v>0</v>
      </c>
      <c r="CH622" s="69" t="n">
        <f aca="false">'Vstupní data'!AO622</f>
        <v>0</v>
      </c>
      <c r="CI622" s="69" t="n">
        <f aca="false">'Vstupní data'!AP622</f>
        <v>0</v>
      </c>
      <c r="CJ622" s="72" t="n">
        <f aca="false">ROUND(CH622*CI622,0)</f>
        <v>0</v>
      </c>
      <c r="CK622" s="74" t="str">
        <f aca="false">IF(OR(AA622&gt;0,BB622&gt;0,CD622&gt;0,CJ622&gt;0),AA622+BB622+CD622+CJ622,"")</f>
        <v/>
      </c>
    </row>
    <row r="623" customFormat="false" ht="12.8" hidden="false" customHeight="false" outlineLevel="0" collapsed="false">
      <c r="A623" s="66" t="n">
        <f aca="false">'Vstupní data'!A623</f>
        <v>0</v>
      </c>
      <c r="F623" s="66" t="str">
        <f aca="false">CONCATENATE('Vstupní data'!F623,'Vstupní data'!G623,'Vstupní data'!H623,'Vstupní data'!I623)</f>
        <v/>
      </c>
      <c r="G623" s="66"/>
      <c r="H623" s="66" t="n">
        <f aca="false">'Vstupní data'!K623</f>
        <v>0</v>
      </c>
      <c r="I623" s="66" t="n">
        <f aca="false">'Vstupní data'!L623</f>
        <v>0</v>
      </c>
      <c r="J623" s="66" t="n">
        <f aca="false">'Vstupní data'!K623*'Vstupní data'!M623/100</f>
        <v>0</v>
      </c>
      <c r="L623" s="66" t="n">
        <f aca="false">IF('Vstupní data'!N623="prostokořenný",0,IF('Vstupní data'!N623="krytokořenný","k",IF('Vstupní data'!N623="poloodrostky nebo odrostky, prostokořenné i krytokořenné","po",0)))</f>
        <v>0</v>
      </c>
      <c r="N623" s="66"/>
      <c r="O623" s="66" t="n">
        <f aca="false">'Vstupní data'!O623</f>
        <v>0</v>
      </c>
      <c r="P623" s="66" t="n">
        <f aca="false">IF(O623&gt;0,VLOOKUP(CONCATENATE(VLOOKUP(I623,'Pril3-drev'!$H$5:$K$83,4,0),"-",'Vstupní data'!R623),K2!$C$15:$D$23,2,0),0)</f>
        <v>0</v>
      </c>
      <c r="Q623" s="66" t="n">
        <f aca="false">IF(O623&gt;0,VLOOKUP(I623,'Pril3-drev'!$H$5:$I$83,2,0),0)</f>
        <v>0</v>
      </c>
      <c r="R623" s="66" t="n">
        <f aca="false">IF(Q623&gt;0,VLOOKUP(Q623,'Pril6-okus'!$A$5:$B$17,2,0),0)</f>
        <v>0</v>
      </c>
      <c r="S623" s="66" t="n">
        <f aca="false">IF(O623&gt;0,VLOOKUP(I623,'Pril3-drev'!$H$5:$J$83,3,0),0)</f>
        <v>0</v>
      </c>
      <c r="T623" s="66" t="str">
        <f aca="false">IF(O623&gt;0,IF(L623="k",0.9*VLOOKUP(S623,'ha-pocty-vyhl'!$A$5:$B$20,2,0),IF(L623="po",0.8*VLOOKUP(S623,'ha-pocty-vyhl'!$A$5:$B$20,2,0),VLOOKUP(S623,'ha-pocty-vyhl'!$A$5:$B$20,2,0))),"")</f>
        <v/>
      </c>
      <c r="U623" s="66" t="n">
        <f aca="false">'Vstupní data'!P623</f>
        <v>0</v>
      </c>
      <c r="V623" s="66" t="n">
        <f aca="false">IF(O623&gt;0,1.3*T623*1000*Z623/10000,0)</f>
        <v>0</v>
      </c>
      <c r="W623" s="66" t="n">
        <f aca="false">IF(O623&gt;0,1.3*T623*1000*Z623/10000,0)</f>
        <v>0</v>
      </c>
      <c r="X623" s="66" t="n">
        <f aca="false">IF(O623&gt;0,IF(O623&gt;V623,V623,O623),0)</f>
        <v>0</v>
      </c>
      <c r="Y623" s="66" t="n">
        <f aca="false">IF(O623&gt;0,IF(IF(U623&gt;W623,W623,U623)&lt;X623,W623,IF(U623&gt;W623,W623,U623)),0)</f>
        <v>0</v>
      </c>
      <c r="Z623" s="66" t="n">
        <f aca="false">IF(O623&gt;0,IF(J623&gt;0,J623,K623*H623/100),0)</f>
        <v>0</v>
      </c>
      <c r="AA623" s="67" t="n">
        <f aca="false">IF(O623&gt;0,CEILING(R623*P623*X623/Y623*Z623,1),0)</f>
        <v>0</v>
      </c>
      <c r="AB623" s="68" t="n">
        <f aca="false">IF(O623&gt;0,AA623/O623,0)</f>
        <v>0</v>
      </c>
      <c r="AC623" s="66" t="n">
        <f aca="false">'Vstupní data'!W623</f>
        <v>0</v>
      </c>
      <c r="AI623" s="66" t="str">
        <f aca="false">IF(OR('Vstupní data'!T623&gt;0,'Vstupní data'!U623&gt;0),VLOOKUP(I623,'Pril3-drev'!$H$5:$J$83,3,0),"")</f>
        <v/>
      </c>
      <c r="AJ623" s="66" t="n">
        <f aca="false">IF('Vstupní data'!V623="prostokořenný",0,IF('Vstupní data'!V623="krytokořenný","k",IF('Vstupní data'!V623="poloodrostky nebo odrostky, prostokořenné i krytokořenné","po",0)))</f>
        <v>0</v>
      </c>
      <c r="AK623" s="66" t="n">
        <f aca="false">IF(OR('Vstupní data'!T623&gt;0,'Vstupní data'!U623&gt;0),IF(AJ623="k",0.9*VLOOKUP(AI623,'ha-pocty-vyhl'!$A$5:$B$20,2,0),IF(AJ623="po",0.8*VLOOKUP(AI623,'ha-pocty-vyhl'!$A$5:$B$20,2,0),VLOOKUP(AI623,'ha-pocty-vyhl'!$A$5:$B$20,2,0))),0)</f>
        <v>0</v>
      </c>
      <c r="AL623" s="66" t="n">
        <f aca="false">IF(OR('Vstupní data'!T623&gt;0,'Vstupní data'!U623&gt;0),'Vstupní data'!K623*'Vstupní data'!M623/100,0)</f>
        <v>0</v>
      </c>
      <c r="AM623" s="66" t="n">
        <f aca="false">IF(OR('Vstupní data'!T623&gt;0,'Vstupní data'!U623&gt;0),IF('Vstupní data'!T623&gt;0,'Vstupní data'!T623,ROUND(10*'Vstupní data'!U623/AK623,0)),0)</f>
        <v>0</v>
      </c>
      <c r="AN623" s="69" t="n">
        <f aca="false">IF('Vstupní data'!T623&gt;0,   IF('Vstupní data'!T623&lt;=AL623,'Vstupní data'!T623,AL623),   IF(AM623&lt;AL623,AM623,AL623))</f>
        <v>0</v>
      </c>
      <c r="AO623" s="69" t="n">
        <f aca="false">'Vstupní data'!X623</f>
        <v>0</v>
      </c>
      <c r="AP623" s="66" t="n">
        <f aca="false">IF(OR('Vstupní data'!T623&gt;0,'Vstupní data'!U623&gt;0),IF(I623&lt;&gt;0,VLOOKUP(I623,'Pril3-drev'!$H$5:$I$83,2,0),0),0)</f>
        <v>0</v>
      </c>
      <c r="AQ623" s="66" t="n">
        <f aca="false">'Vstupní data'!Y623</f>
        <v>0</v>
      </c>
      <c r="AR623" s="66" t="str">
        <f aca="false">IF(AC623&gt;5,   IF('Vstupní data'!Y623&gt;0,   VLOOKUP(VLOOKUP(CONCATENATE(VLOOKUP(I623,'Pril3-drev'!$H$4:$L$83,5,0),AC623),'Pril3-drev'!$Q$4:$R$2803,2,0),'AVB-BS'!$C$5:$S$29 ,LOOKUP(AQ623,'AVB-BS'!$D$3:$S$3,'AVB-BS'!$D$1:$S$1) ,0 )   ,   IF('Vstupní data'!Z623&gt;0,'Vstupní data'!Z623,0)) , "")</f>
        <v/>
      </c>
      <c r="AS623" s="70" t="str">
        <f aca="false">IF(AC623&gt;5,VLOOKUP(CONCATENATE(AP623,AR623),'Pril1-THLPa'!$H$6:$N$96,4,0),"")</f>
        <v/>
      </c>
      <c r="AT623" s="70" t="str">
        <f aca="false">IF(AC623&gt;5,VLOOKUP(CONCATENATE(AP623,AR623),'Pril1-THLPa'!$H$6:$N$96,5,0),"")</f>
        <v/>
      </c>
      <c r="AU623" s="70" t="str">
        <f aca="false">IF(AC623&gt;5,VLOOKUP(CONCATENATE(AP623,AR623),'Pril1-THLPa'!$H$6:$N$96,6,0),"")</f>
        <v/>
      </c>
      <c r="AV623" s="70" t="str">
        <f aca="false">IF(AC623&gt;5,VLOOKUP(CONCATENATE(AP623,AR623),'Pril1-THLPa'!$H$6:$N$96,7,0),"")</f>
        <v/>
      </c>
      <c r="AW623" s="70" t="str">
        <f aca="false">IF(AC623&gt;5,VLOOKUP(CONCATENATE(AP623,AR623),'Pril1-THLPa'!$H$6:$O$96,8,0),"")</f>
        <v/>
      </c>
      <c r="AX623" s="66" t="n">
        <f aca="false">IF(AC623&gt;0,IF(AND(AC623&gt;0,AC623&lt;=5),VLOOKUP(AP623,'Pril1-THLPa'!$A$6:$F$18,LOOKUP(AC623,'Pril1-THLPa'!$B$5:$F$5,'Pril1-THLPa'!$B$4:$F$4),0),AS623+AT623*(AC623-5)+AU623*POWER(AC623-5,2)+AV623*POWER(AC623-5,3)+AW623*POWER(AC623-5,4)),0)</f>
        <v>0</v>
      </c>
      <c r="AY623" s="71"/>
      <c r="AZ623" s="66" t="n">
        <f aca="false">'Vstupní data'!AA623</f>
        <v>0</v>
      </c>
      <c r="BA623" s="66" t="n">
        <f aca="false">IF(OR('Vstupní data'!T623&gt;0,'Vstupní data'!U623&gt;0),IF(AC623&lt;&gt;"",AX623*AO623/10*(100+AZ623)/100,0),0)</f>
        <v>0</v>
      </c>
      <c r="BB623" s="67" t="n">
        <f aca="false">IF(AC623&lt;&gt;"",ROUND(BA623*AN623,0),0)</f>
        <v>0</v>
      </c>
      <c r="BC623" s="68" t="str">
        <f aca="false">IF(AE623&gt;0,BB623/AE623,"")</f>
        <v/>
      </c>
      <c r="BD623" s="66" t="n">
        <f aca="false">'Vstupní data'!AE623</f>
        <v>0</v>
      </c>
      <c r="BF623" s="66" t="n">
        <f aca="false">'Vstupní data'!AC623</f>
        <v>0</v>
      </c>
      <c r="BH623" s="66" t="n">
        <f aca="false">'Vstupní data'!AD623</f>
        <v>0</v>
      </c>
      <c r="BI623" s="66" t="n">
        <f aca="false">'Vstupní data'!AF623</f>
        <v>0</v>
      </c>
      <c r="BJ623" s="69" t="n">
        <f aca="false">'Vstupní data'!AG623</f>
        <v>0</v>
      </c>
      <c r="BK623" s="69" t="n">
        <f aca="false">IF(BF623&lt;&gt;0,VLOOKUP(I623,'Pril3-drev'!$H$5:$I$83,2,0),0)</f>
        <v>0</v>
      </c>
      <c r="BL623" s="69" t="n">
        <f aca="false">IF(BF623&lt;&gt;0,VLOOKUP(BK623,'Pril3-drev'!$A$5:$C$17,3,0),0)</f>
        <v>0</v>
      </c>
      <c r="BM623" s="69" t="n">
        <f aca="false">'Vstupní data'!AH623</f>
        <v>0</v>
      </c>
      <c r="BN623" s="69" t="n">
        <f aca="false">IF('Vstupní data'!AH623&gt;0,   VLOOKUP(VLOOKUP(CONCATENATE(VLOOKUP(I623,'Pril3-drev'!$H$4:$L$83,5,0),BD623),'Pril3-drev'!$Q$4:$R$2803,2,0),'AVB-BS'!$C$5:$S$29 ,LOOKUP(BM623,'AVB-BS'!$D$3:$S$3,'AVB-BS'!$D$1:$S$1) ,0 )   ,   IF('Vstupní data'!AI623&gt;0,'Vstupní data'!AI623,0))</f>
        <v>0</v>
      </c>
      <c r="BO623" s="69" t="str">
        <f aca="false">IF(BX623&gt;5,VLOOKUP(CONCATENATE(BK623,BN623),'Pril1-THLPa'!$H$6:$N$96,4,0),"")</f>
        <v/>
      </c>
      <c r="BP623" s="69" t="str">
        <f aca="false">IF(BX623&gt;5,VLOOKUP(CONCATENATE(BK623,BN623),'Pril1-THLPa'!$H$6:$N$96,5,0),"")</f>
        <v/>
      </c>
      <c r="BQ623" s="69" t="str">
        <f aca="false">IF(BX623&gt;5,VLOOKUP(CONCATENATE(BK623,BN623),'Pril1-THLPa'!$H$6:$N$96,6,0),"")</f>
        <v/>
      </c>
      <c r="BR623" s="69" t="str">
        <f aca="false">IF(BX623&gt;5,VLOOKUP(CONCATENATE(BK623,BN623),'Pril1-THLPa'!$H$6:$N$96,7,0),"")</f>
        <v/>
      </c>
      <c r="BS623" s="69" t="str">
        <f aca="false">IF(BX623&gt;5,VLOOKUP(CONCATENATE(BK623,BN623),'Pril1-THLPa'!$H$6:$O$96,8,0),"")</f>
        <v/>
      </c>
      <c r="BT623" s="69" t="str">
        <f aca="false">IF(BF623&gt;0, IF(BK623="smrk",  VLOOKUP(VLOOKUP(BD623,'Pril9-K3'!$L$8:$M$207,2,0),'Pril9-K3'!$A$8:$J$16,LOOKUP(BN623,'Pril9-K3'!$A$7:$J$7,'Pril9-K3'!$A$5:$J$5),0), IF(AND(BK623&lt;&gt;"smrk",'Vstupní data'!AK623&lt;&gt;""),'Vstupní data'!AK623,   VLOOKUP(VLOOKUP(BD623,'Pril9-K3'!$L$8:$M$207,2,0),'Pril9-K3'!$A$8:$J$16,LOOKUP(BN623,'Pril9-K3'!$A$7:$J$7,'Pril9-K3'!$A$5:$J$5),0)   )),   "")</f>
        <v/>
      </c>
      <c r="BV623" s="69" t="n">
        <f aca="false">'Vstupní data'!AJ623</f>
        <v>0</v>
      </c>
      <c r="BW623" s="69" t="n">
        <f aca="false">IF(BF623&gt;0,IF(J623&gt;0,J623,K623*H623/100),0)</f>
        <v>0</v>
      </c>
      <c r="BX623" s="69" t="n">
        <f aca="false">IF(BF623&gt;0,IF(BJ623&gt;BL623,BL623,BJ623),0)</f>
        <v>0</v>
      </c>
      <c r="BY623" s="69" t="n">
        <f aca="false">IF(BD623=0,0,IF(AND(BX623&gt;0,BX623&lt;=5),  IF(AND(BX623&gt;0,BX623&lt;=5),VLOOKUP(BK623,'Pril1-THLPa'!$A$6:$F$18,IF(AND(BX623&gt;0,BX623&lt;=5),LOOKUP(BX623,'Pril1-THLPa'!$B$5:$F$5,'Pril1-THLPa'!$B$4:$F$4),""),0),""),  IF(BX623&gt;5,BO623+BP623*(BX623-5)+BQ623*POWER(BX623-5,2)+BR623*POWER(BX623-5,3)+BS623*POWER(BX623-5,4),"")))</f>
        <v>0</v>
      </c>
      <c r="BZ623" s="69" t="n">
        <f aca="false">IF(BY623&gt;0,BY623*BI623/10*BW623*(100+BV623)/100,0)</f>
        <v>0</v>
      </c>
      <c r="CA623" s="69" t="n">
        <f aca="false">IF(BD623&gt;0,BX623-IF(BD623&gt;BX623,BX623,BD623),0)</f>
        <v>0</v>
      </c>
      <c r="CB623" s="69" t="n">
        <f aca="false">POWER(1.01,CA623)</f>
        <v>1</v>
      </c>
      <c r="CC623" s="69" t="n">
        <f aca="false">IF(BF623&gt;0,IF(BF623&gt;BH623,1,BF623/BH623),0)</f>
        <v>0</v>
      </c>
      <c r="CD623" s="72" t="n">
        <f aca="false">IF(BD623=0,0,IF(BF623&gt;0,ROUND(IF(CB623&lt;&gt;0,BZ623*BT623*1/CB623*CC623,0),0),0))</f>
        <v>0</v>
      </c>
      <c r="CE623" s="73" t="str">
        <f aca="false">IF(BF623&gt;0,IF(BF623&gt;BH623,CD623/BF623,CD623/BH623),"")</f>
        <v/>
      </c>
      <c r="CF623" s="69" t="n">
        <f aca="false">'Vstupní data'!AM623</f>
        <v>0</v>
      </c>
      <c r="CG623" s="69" t="n">
        <f aca="false">'Vstupní data'!AN623</f>
        <v>0</v>
      </c>
      <c r="CH623" s="69" t="n">
        <f aca="false">'Vstupní data'!AO623</f>
        <v>0</v>
      </c>
      <c r="CI623" s="69" t="n">
        <f aca="false">'Vstupní data'!AP623</f>
        <v>0</v>
      </c>
      <c r="CJ623" s="72" t="n">
        <f aca="false">ROUND(CH623*CI623,0)</f>
        <v>0</v>
      </c>
      <c r="CK623" s="74" t="str">
        <f aca="false">IF(OR(AA623&gt;0,BB623&gt;0,CD623&gt;0,CJ623&gt;0),AA623+BB623+CD623+CJ623,"")</f>
        <v/>
      </c>
    </row>
    <row r="624" customFormat="false" ht="12.8" hidden="false" customHeight="false" outlineLevel="0" collapsed="false">
      <c r="A624" s="66" t="n">
        <f aca="false">'Vstupní data'!A624</f>
        <v>0</v>
      </c>
      <c r="F624" s="66" t="str">
        <f aca="false">CONCATENATE('Vstupní data'!F624,'Vstupní data'!G624,'Vstupní data'!H624,'Vstupní data'!I624)</f>
        <v/>
      </c>
      <c r="G624" s="66"/>
      <c r="H624" s="66" t="n">
        <f aca="false">'Vstupní data'!K624</f>
        <v>0</v>
      </c>
      <c r="I624" s="66" t="n">
        <f aca="false">'Vstupní data'!L624</f>
        <v>0</v>
      </c>
      <c r="J624" s="66" t="n">
        <f aca="false">'Vstupní data'!K624*'Vstupní data'!M624/100</f>
        <v>0</v>
      </c>
      <c r="L624" s="66" t="n">
        <f aca="false">IF('Vstupní data'!N624="prostokořenný",0,IF('Vstupní data'!N624="krytokořenný","k",IF('Vstupní data'!N624="poloodrostky nebo odrostky, prostokořenné i krytokořenné","po",0)))</f>
        <v>0</v>
      </c>
      <c r="N624" s="66"/>
      <c r="O624" s="66" t="n">
        <f aca="false">'Vstupní data'!O624</f>
        <v>0</v>
      </c>
      <c r="P624" s="66" t="n">
        <f aca="false">IF(O624&gt;0,VLOOKUP(CONCATENATE(VLOOKUP(I624,'Pril3-drev'!$H$5:$K$83,4,0),"-",'Vstupní data'!R624),K2!$C$15:$D$23,2,0),0)</f>
        <v>0</v>
      </c>
      <c r="Q624" s="66" t="n">
        <f aca="false">IF(O624&gt;0,VLOOKUP(I624,'Pril3-drev'!$H$5:$I$83,2,0),0)</f>
        <v>0</v>
      </c>
      <c r="R624" s="66" t="n">
        <f aca="false">IF(Q624&gt;0,VLOOKUP(Q624,'Pril6-okus'!$A$5:$B$17,2,0),0)</f>
        <v>0</v>
      </c>
      <c r="S624" s="66" t="n">
        <f aca="false">IF(O624&gt;0,VLOOKUP(I624,'Pril3-drev'!$H$5:$J$83,3,0),0)</f>
        <v>0</v>
      </c>
      <c r="T624" s="66" t="str">
        <f aca="false">IF(O624&gt;0,IF(L624="k",0.9*VLOOKUP(S624,'ha-pocty-vyhl'!$A$5:$B$20,2,0),IF(L624="po",0.8*VLOOKUP(S624,'ha-pocty-vyhl'!$A$5:$B$20,2,0),VLOOKUP(S624,'ha-pocty-vyhl'!$A$5:$B$20,2,0))),"")</f>
        <v/>
      </c>
      <c r="U624" s="66" t="n">
        <f aca="false">'Vstupní data'!P624</f>
        <v>0</v>
      </c>
      <c r="V624" s="66" t="n">
        <f aca="false">IF(O624&gt;0,1.3*T624*1000*Z624/10000,0)</f>
        <v>0</v>
      </c>
      <c r="W624" s="66" t="n">
        <f aca="false">IF(O624&gt;0,1.3*T624*1000*Z624/10000,0)</f>
        <v>0</v>
      </c>
      <c r="X624" s="66" t="n">
        <f aca="false">IF(O624&gt;0,IF(O624&gt;V624,V624,O624),0)</f>
        <v>0</v>
      </c>
      <c r="Y624" s="66" t="n">
        <f aca="false">IF(O624&gt;0,IF(IF(U624&gt;W624,W624,U624)&lt;X624,W624,IF(U624&gt;W624,W624,U624)),0)</f>
        <v>0</v>
      </c>
      <c r="Z624" s="66" t="n">
        <f aca="false">IF(O624&gt;0,IF(J624&gt;0,J624,K624*H624/100),0)</f>
        <v>0</v>
      </c>
      <c r="AA624" s="67" t="n">
        <f aca="false">IF(O624&gt;0,CEILING(R624*P624*X624/Y624*Z624,1),0)</f>
        <v>0</v>
      </c>
      <c r="AB624" s="68" t="n">
        <f aca="false">IF(O624&gt;0,AA624/O624,0)</f>
        <v>0</v>
      </c>
      <c r="AC624" s="66" t="n">
        <f aca="false">'Vstupní data'!W624</f>
        <v>0</v>
      </c>
      <c r="AI624" s="66" t="str">
        <f aca="false">IF(OR('Vstupní data'!T624&gt;0,'Vstupní data'!U624&gt;0),VLOOKUP(I624,'Pril3-drev'!$H$5:$J$83,3,0),"")</f>
        <v/>
      </c>
      <c r="AJ624" s="66" t="n">
        <f aca="false">IF('Vstupní data'!V624="prostokořenný",0,IF('Vstupní data'!V624="krytokořenný","k",IF('Vstupní data'!V624="poloodrostky nebo odrostky, prostokořenné i krytokořenné","po",0)))</f>
        <v>0</v>
      </c>
      <c r="AK624" s="66" t="n">
        <f aca="false">IF(OR('Vstupní data'!T624&gt;0,'Vstupní data'!U624&gt;0),IF(AJ624="k",0.9*VLOOKUP(AI624,'ha-pocty-vyhl'!$A$5:$B$20,2,0),IF(AJ624="po",0.8*VLOOKUP(AI624,'ha-pocty-vyhl'!$A$5:$B$20,2,0),VLOOKUP(AI624,'ha-pocty-vyhl'!$A$5:$B$20,2,0))),0)</f>
        <v>0</v>
      </c>
      <c r="AL624" s="66" t="n">
        <f aca="false">IF(OR('Vstupní data'!T624&gt;0,'Vstupní data'!U624&gt;0),'Vstupní data'!K624*'Vstupní data'!M624/100,0)</f>
        <v>0</v>
      </c>
      <c r="AM624" s="66" t="n">
        <f aca="false">IF(OR('Vstupní data'!T624&gt;0,'Vstupní data'!U624&gt;0),IF('Vstupní data'!T624&gt;0,'Vstupní data'!T624,ROUND(10*'Vstupní data'!U624/AK624,0)),0)</f>
        <v>0</v>
      </c>
      <c r="AN624" s="69" t="n">
        <f aca="false">IF('Vstupní data'!T624&gt;0,   IF('Vstupní data'!T624&lt;=AL624,'Vstupní data'!T624,AL624),   IF(AM624&lt;AL624,AM624,AL624))</f>
        <v>0</v>
      </c>
      <c r="AO624" s="69" t="n">
        <f aca="false">'Vstupní data'!X624</f>
        <v>0</v>
      </c>
      <c r="AP624" s="66" t="n">
        <f aca="false">IF(OR('Vstupní data'!T624&gt;0,'Vstupní data'!U624&gt;0),IF(I624&lt;&gt;0,VLOOKUP(I624,'Pril3-drev'!$H$5:$I$83,2,0),0),0)</f>
        <v>0</v>
      </c>
      <c r="AQ624" s="66" t="n">
        <f aca="false">'Vstupní data'!Y624</f>
        <v>0</v>
      </c>
      <c r="AR624" s="66" t="str">
        <f aca="false">IF(AC624&gt;5,   IF('Vstupní data'!Y624&gt;0,   VLOOKUP(VLOOKUP(CONCATENATE(VLOOKUP(I624,'Pril3-drev'!$H$4:$L$83,5,0),AC624),'Pril3-drev'!$Q$4:$R$2803,2,0),'AVB-BS'!$C$5:$S$29 ,LOOKUP(AQ624,'AVB-BS'!$D$3:$S$3,'AVB-BS'!$D$1:$S$1) ,0 )   ,   IF('Vstupní data'!Z624&gt;0,'Vstupní data'!Z624,0)) , "")</f>
        <v/>
      </c>
      <c r="AS624" s="70" t="str">
        <f aca="false">IF(AC624&gt;5,VLOOKUP(CONCATENATE(AP624,AR624),'Pril1-THLPa'!$H$6:$N$96,4,0),"")</f>
        <v/>
      </c>
      <c r="AT624" s="70" t="str">
        <f aca="false">IF(AC624&gt;5,VLOOKUP(CONCATENATE(AP624,AR624),'Pril1-THLPa'!$H$6:$N$96,5,0),"")</f>
        <v/>
      </c>
      <c r="AU624" s="70" t="str">
        <f aca="false">IF(AC624&gt;5,VLOOKUP(CONCATENATE(AP624,AR624),'Pril1-THLPa'!$H$6:$N$96,6,0),"")</f>
        <v/>
      </c>
      <c r="AV624" s="70" t="str">
        <f aca="false">IF(AC624&gt;5,VLOOKUP(CONCATENATE(AP624,AR624),'Pril1-THLPa'!$H$6:$N$96,7,0),"")</f>
        <v/>
      </c>
      <c r="AW624" s="70" t="str">
        <f aca="false">IF(AC624&gt;5,VLOOKUP(CONCATENATE(AP624,AR624),'Pril1-THLPa'!$H$6:$O$96,8,0),"")</f>
        <v/>
      </c>
      <c r="AX624" s="66" t="n">
        <f aca="false">IF(AC624&gt;0,IF(AND(AC624&gt;0,AC624&lt;=5),VLOOKUP(AP624,'Pril1-THLPa'!$A$6:$F$18,LOOKUP(AC624,'Pril1-THLPa'!$B$5:$F$5,'Pril1-THLPa'!$B$4:$F$4),0),AS624+AT624*(AC624-5)+AU624*POWER(AC624-5,2)+AV624*POWER(AC624-5,3)+AW624*POWER(AC624-5,4)),0)</f>
        <v>0</v>
      </c>
      <c r="AY624" s="71"/>
      <c r="AZ624" s="66" t="n">
        <f aca="false">'Vstupní data'!AA624</f>
        <v>0</v>
      </c>
      <c r="BA624" s="66" t="n">
        <f aca="false">IF(OR('Vstupní data'!T624&gt;0,'Vstupní data'!U624&gt;0),IF(AC624&lt;&gt;"",AX624*AO624/10*(100+AZ624)/100,0),0)</f>
        <v>0</v>
      </c>
      <c r="BB624" s="67" t="n">
        <f aca="false">IF(AC624&lt;&gt;"",ROUND(BA624*AN624,0),0)</f>
        <v>0</v>
      </c>
      <c r="BC624" s="68" t="str">
        <f aca="false">IF(AE624&gt;0,BB624/AE624,"")</f>
        <v/>
      </c>
      <c r="BD624" s="66" t="n">
        <f aca="false">'Vstupní data'!AE624</f>
        <v>0</v>
      </c>
      <c r="BF624" s="66" t="n">
        <f aca="false">'Vstupní data'!AC624</f>
        <v>0</v>
      </c>
      <c r="BH624" s="66" t="n">
        <f aca="false">'Vstupní data'!AD624</f>
        <v>0</v>
      </c>
      <c r="BI624" s="66" t="n">
        <f aca="false">'Vstupní data'!AF624</f>
        <v>0</v>
      </c>
      <c r="BJ624" s="69" t="n">
        <f aca="false">'Vstupní data'!AG624</f>
        <v>0</v>
      </c>
      <c r="BK624" s="69" t="n">
        <f aca="false">IF(BF624&lt;&gt;0,VLOOKUP(I624,'Pril3-drev'!$H$5:$I$83,2,0),0)</f>
        <v>0</v>
      </c>
      <c r="BL624" s="69" t="n">
        <f aca="false">IF(BF624&lt;&gt;0,VLOOKUP(BK624,'Pril3-drev'!$A$5:$C$17,3,0),0)</f>
        <v>0</v>
      </c>
      <c r="BM624" s="69" t="n">
        <f aca="false">'Vstupní data'!AH624</f>
        <v>0</v>
      </c>
      <c r="BN624" s="69" t="n">
        <f aca="false">IF('Vstupní data'!AH624&gt;0,   VLOOKUP(VLOOKUP(CONCATENATE(VLOOKUP(I624,'Pril3-drev'!$H$4:$L$83,5,0),BD624),'Pril3-drev'!$Q$4:$R$2803,2,0),'AVB-BS'!$C$5:$S$29 ,LOOKUP(BM624,'AVB-BS'!$D$3:$S$3,'AVB-BS'!$D$1:$S$1) ,0 )   ,   IF('Vstupní data'!AI624&gt;0,'Vstupní data'!AI624,0))</f>
        <v>0</v>
      </c>
      <c r="BO624" s="69" t="str">
        <f aca="false">IF(BX624&gt;5,VLOOKUP(CONCATENATE(BK624,BN624),'Pril1-THLPa'!$H$6:$N$96,4,0),"")</f>
        <v/>
      </c>
      <c r="BP624" s="69" t="str">
        <f aca="false">IF(BX624&gt;5,VLOOKUP(CONCATENATE(BK624,BN624),'Pril1-THLPa'!$H$6:$N$96,5,0),"")</f>
        <v/>
      </c>
      <c r="BQ624" s="69" t="str">
        <f aca="false">IF(BX624&gt;5,VLOOKUP(CONCATENATE(BK624,BN624),'Pril1-THLPa'!$H$6:$N$96,6,0),"")</f>
        <v/>
      </c>
      <c r="BR624" s="69" t="str">
        <f aca="false">IF(BX624&gt;5,VLOOKUP(CONCATENATE(BK624,BN624),'Pril1-THLPa'!$H$6:$N$96,7,0),"")</f>
        <v/>
      </c>
      <c r="BS624" s="69" t="str">
        <f aca="false">IF(BX624&gt;5,VLOOKUP(CONCATENATE(BK624,BN624),'Pril1-THLPa'!$H$6:$O$96,8,0),"")</f>
        <v/>
      </c>
      <c r="BT624" s="69" t="str">
        <f aca="false">IF(BF624&gt;0, IF(BK624="smrk",  VLOOKUP(VLOOKUP(BD624,'Pril9-K3'!$L$8:$M$207,2,0),'Pril9-K3'!$A$8:$J$16,LOOKUP(BN624,'Pril9-K3'!$A$7:$J$7,'Pril9-K3'!$A$5:$J$5),0), IF(AND(BK624&lt;&gt;"smrk",'Vstupní data'!AK624&lt;&gt;""),'Vstupní data'!AK624,   VLOOKUP(VLOOKUP(BD624,'Pril9-K3'!$L$8:$M$207,2,0),'Pril9-K3'!$A$8:$J$16,LOOKUP(BN624,'Pril9-K3'!$A$7:$J$7,'Pril9-K3'!$A$5:$J$5),0)   )),   "")</f>
        <v/>
      </c>
      <c r="BV624" s="69" t="n">
        <f aca="false">'Vstupní data'!AJ624</f>
        <v>0</v>
      </c>
      <c r="BW624" s="69" t="n">
        <f aca="false">IF(BF624&gt;0,IF(J624&gt;0,J624,K624*H624/100),0)</f>
        <v>0</v>
      </c>
      <c r="BX624" s="69" t="n">
        <f aca="false">IF(BF624&gt;0,IF(BJ624&gt;BL624,BL624,BJ624),0)</f>
        <v>0</v>
      </c>
      <c r="BY624" s="69" t="n">
        <f aca="false">IF(BD624=0,0,IF(AND(BX624&gt;0,BX624&lt;=5),  IF(AND(BX624&gt;0,BX624&lt;=5),VLOOKUP(BK624,'Pril1-THLPa'!$A$6:$F$18,IF(AND(BX624&gt;0,BX624&lt;=5),LOOKUP(BX624,'Pril1-THLPa'!$B$5:$F$5,'Pril1-THLPa'!$B$4:$F$4),""),0),""),  IF(BX624&gt;5,BO624+BP624*(BX624-5)+BQ624*POWER(BX624-5,2)+BR624*POWER(BX624-5,3)+BS624*POWER(BX624-5,4),"")))</f>
        <v>0</v>
      </c>
      <c r="BZ624" s="69" t="n">
        <f aca="false">IF(BY624&gt;0,BY624*BI624/10*BW624*(100+BV624)/100,0)</f>
        <v>0</v>
      </c>
      <c r="CA624" s="69" t="n">
        <f aca="false">IF(BD624&gt;0,BX624-IF(BD624&gt;BX624,BX624,BD624),0)</f>
        <v>0</v>
      </c>
      <c r="CB624" s="69" t="n">
        <f aca="false">POWER(1.01,CA624)</f>
        <v>1</v>
      </c>
      <c r="CC624" s="69" t="n">
        <f aca="false">IF(BF624&gt;0,IF(BF624&gt;BH624,1,BF624/BH624),0)</f>
        <v>0</v>
      </c>
      <c r="CD624" s="72" t="n">
        <f aca="false">IF(BD624=0,0,IF(BF624&gt;0,ROUND(IF(CB624&lt;&gt;0,BZ624*BT624*1/CB624*CC624,0),0),0))</f>
        <v>0</v>
      </c>
      <c r="CE624" s="73" t="str">
        <f aca="false">IF(BF624&gt;0,IF(BF624&gt;BH624,CD624/BF624,CD624/BH624),"")</f>
        <v/>
      </c>
      <c r="CF624" s="69" t="n">
        <f aca="false">'Vstupní data'!AM624</f>
        <v>0</v>
      </c>
      <c r="CG624" s="69" t="n">
        <f aca="false">'Vstupní data'!AN624</f>
        <v>0</v>
      </c>
      <c r="CH624" s="69" t="n">
        <f aca="false">'Vstupní data'!AO624</f>
        <v>0</v>
      </c>
      <c r="CI624" s="69" t="n">
        <f aca="false">'Vstupní data'!AP624</f>
        <v>0</v>
      </c>
      <c r="CJ624" s="72" t="n">
        <f aca="false">ROUND(CH624*CI624,0)</f>
        <v>0</v>
      </c>
      <c r="CK624" s="74" t="str">
        <f aca="false">IF(OR(AA624&gt;0,BB624&gt;0,CD624&gt;0,CJ624&gt;0),AA624+BB624+CD624+CJ624,"")</f>
        <v/>
      </c>
    </row>
    <row r="625" customFormat="false" ht="12.8" hidden="false" customHeight="false" outlineLevel="0" collapsed="false">
      <c r="A625" s="66" t="n">
        <f aca="false">'Vstupní data'!A625</f>
        <v>0</v>
      </c>
      <c r="F625" s="66" t="str">
        <f aca="false">CONCATENATE('Vstupní data'!F625,'Vstupní data'!G625,'Vstupní data'!H625,'Vstupní data'!I625)</f>
        <v/>
      </c>
      <c r="G625" s="66"/>
      <c r="H625" s="66" t="n">
        <f aca="false">'Vstupní data'!K625</f>
        <v>0</v>
      </c>
      <c r="I625" s="66" t="n">
        <f aca="false">'Vstupní data'!L625</f>
        <v>0</v>
      </c>
      <c r="J625" s="66" t="n">
        <f aca="false">'Vstupní data'!K625*'Vstupní data'!M625/100</f>
        <v>0</v>
      </c>
      <c r="L625" s="66" t="n">
        <f aca="false">IF('Vstupní data'!N625="prostokořenný",0,IF('Vstupní data'!N625="krytokořenný","k",IF('Vstupní data'!N625="poloodrostky nebo odrostky, prostokořenné i krytokořenné","po",0)))</f>
        <v>0</v>
      </c>
      <c r="N625" s="66"/>
      <c r="O625" s="66" t="n">
        <f aca="false">'Vstupní data'!O625</f>
        <v>0</v>
      </c>
      <c r="P625" s="66" t="n">
        <f aca="false">IF(O625&gt;0,VLOOKUP(CONCATENATE(VLOOKUP(I625,'Pril3-drev'!$H$5:$K$83,4,0),"-",'Vstupní data'!R625),K2!$C$15:$D$23,2,0),0)</f>
        <v>0</v>
      </c>
      <c r="Q625" s="66" t="n">
        <f aca="false">IF(O625&gt;0,VLOOKUP(I625,'Pril3-drev'!$H$5:$I$83,2,0),0)</f>
        <v>0</v>
      </c>
      <c r="R625" s="66" t="n">
        <f aca="false">IF(Q625&gt;0,VLOOKUP(Q625,'Pril6-okus'!$A$5:$B$17,2,0),0)</f>
        <v>0</v>
      </c>
      <c r="S625" s="66" t="n">
        <f aca="false">IF(O625&gt;0,VLOOKUP(I625,'Pril3-drev'!$H$5:$J$83,3,0),0)</f>
        <v>0</v>
      </c>
      <c r="T625" s="66" t="str">
        <f aca="false">IF(O625&gt;0,IF(L625="k",0.9*VLOOKUP(S625,'ha-pocty-vyhl'!$A$5:$B$20,2,0),IF(L625="po",0.8*VLOOKUP(S625,'ha-pocty-vyhl'!$A$5:$B$20,2,0),VLOOKUP(S625,'ha-pocty-vyhl'!$A$5:$B$20,2,0))),"")</f>
        <v/>
      </c>
      <c r="U625" s="66" t="n">
        <f aca="false">'Vstupní data'!P625</f>
        <v>0</v>
      </c>
      <c r="V625" s="66" t="n">
        <f aca="false">IF(O625&gt;0,1.3*T625*1000*Z625/10000,0)</f>
        <v>0</v>
      </c>
      <c r="W625" s="66" t="n">
        <f aca="false">IF(O625&gt;0,1.3*T625*1000*Z625/10000,0)</f>
        <v>0</v>
      </c>
      <c r="X625" s="66" t="n">
        <f aca="false">IF(O625&gt;0,IF(O625&gt;V625,V625,O625),0)</f>
        <v>0</v>
      </c>
      <c r="Y625" s="66" t="n">
        <f aca="false">IF(O625&gt;0,IF(IF(U625&gt;W625,W625,U625)&lt;X625,W625,IF(U625&gt;W625,W625,U625)),0)</f>
        <v>0</v>
      </c>
      <c r="Z625" s="66" t="n">
        <f aca="false">IF(O625&gt;0,IF(J625&gt;0,J625,K625*H625/100),0)</f>
        <v>0</v>
      </c>
      <c r="AA625" s="67" t="n">
        <f aca="false">IF(O625&gt;0,CEILING(R625*P625*X625/Y625*Z625,1),0)</f>
        <v>0</v>
      </c>
      <c r="AB625" s="68" t="n">
        <f aca="false">IF(O625&gt;0,AA625/O625,0)</f>
        <v>0</v>
      </c>
      <c r="AC625" s="66" t="n">
        <f aca="false">'Vstupní data'!W625</f>
        <v>0</v>
      </c>
      <c r="AI625" s="66" t="str">
        <f aca="false">IF(OR('Vstupní data'!T625&gt;0,'Vstupní data'!U625&gt;0),VLOOKUP(I625,'Pril3-drev'!$H$5:$J$83,3,0),"")</f>
        <v/>
      </c>
      <c r="AJ625" s="66" t="n">
        <f aca="false">IF('Vstupní data'!V625="prostokořenný",0,IF('Vstupní data'!V625="krytokořenný","k",IF('Vstupní data'!V625="poloodrostky nebo odrostky, prostokořenné i krytokořenné","po",0)))</f>
        <v>0</v>
      </c>
      <c r="AK625" s="66" t="n">
        <f aca="false">IF(OR('Vstupní data'!T625&gt;0,'Vstupní data'!U625&gt;0),IF(AJ625="k",0.9*VLOOKUP(AI625,'ha-pocty-vyhl'!$A$5:$B$20,2,0),IF(AJ625="po",0.8*VLOOKUP(AI625,'ha-pocty-vyhl'!$A$5:$B$20,2,0),VLOOKUP(AI625,'ha-pocty-vyhl'!$A$5:$B$20,2,0))),0)</f>
        <v>0</v>
      </c>
      <c r="AL625" s="66" t="n">
        <f aca="false">IF(OR('Vstupní data'!T625&gt;0,'Vstupní data'!U625&gt;0),'Vstupní data'!K625*'Vstupní data'!M625/100,0)</f>
        <v>0</v>
      </c>
      <c r="AM625" s="66" t="n">
        <f aca="false">IF(OR('Vstupní data'!T625&gt;0,'Vstupní data'!U625&gt;0),IF('Vstupní data'!T625&gt;0,'Vstupní data'!T625,ROUND(10*'Vstupní data'!U625/AK625,0)),0)</f>
        <v>0</v>
      </c>
      <c r="AN625" s="69" t="n">
        <f aca="false">IF('Vstupní data'!T625&gt;0,   IF('Vstupní data'!T625&lt;=AL625,'Vstupní data'!T625,AL625),   IF(AM625&lt;AL625,AM625,AL625))</f>
        <v>0</v>
      </c>
      <c r="AO625" s="69" t="n">
        <f aca="false">'Vstupní data'!X625</f>
        <v>0</v>
      </c>
      <c r="AP625" s="66" t="n">
        <f aca="false">IF(OR('Vstupní data'!T625&gt;0,'Vstupní data'!U625&gt;0),IF(I625&lt;&gt;0,VLOOKUP(I625,'Pril3-drev'!$H$5:$I$83,2,0),0),0)</f>
        <v>0</v>
      </c>
      <c r="AQ625" s="66" t="n">
        <f aca="false">'Vstupní data'!Y625</f>
        <v>0</v>
      </c>
      <c r="AR625" s="66" t="str">
        <f aca="false">IF(AC625&gt;5,   IF('Vstupní data'!Y625&gt;0,   VLOOKUP(VLOOKUP(CONCATENATE(VLOOKUP(I625,'Pril3-drev'!$H$4:$L$83,5,0),AC625),'Pril3-drev'!$Q$4:$R$2803,2,0),'AVB-BS'!$C$5:$S$29 ,LOOKUP(AQ625,'AVB-BS'!$D$3:$S$3,'AVB-BS'!$D$1:$S$1) ,0 )   ,   IF('Vstupní data'!Z625&gt;0,'Vstupní data'!Z625,0)) , "")</f>
        <v/>
      </c>
      <c r="AS625" s="70" t="str">
        <f aca="false">IF(AC625&gt;5,VLOOKUP(CONCATENATE(AP625,AR625),'Pril1-THLPa'!$H$6:$N$96,4,0),"")</f>
        <v/>
      </c>
      <c r="AT625" s="70" t="str">
        <f aca="false">IF(AC625&gt;5,VLOOKUP(CONCATENATE(AP625,AR625),'Pril1-THLPa'!$H$6:$N$96,5,0),"")</f>
        <v/>
      </c>
      <c r="AU625" s="70" t="str">
        <f aca="false">IF(AC625&gt;5,VLOOKUP(CONCATENATE(AP625,AR625),'Pril1-THLPa'!$H$6:$N$96,6,0),"")</f>
        <v/>
      </c>
      <c r="AV625" s="70" t="str">
        <f aca="false">IF(AC625&gt;5,VLOOKUP(CONCATENATE(AP625,AR625),'Pril1-THLPa'!$H$6:$N$96,7,0),"")</f>
        <v/>
      </c>
      <c r="AW625" s="70" t="str">
        <f aca="false">IF(AC625&gt;5,VLOOKUP(CONCATENATE(AP625,AR625),'Pril1-THLPa'!$H$6:$O$96,8,0),"")</f>
        <v/>
      </c>
      <c r="AX625" s="66" t="n">
        <f aca="false">IF(AC625&gt;0,IF(AND(AC625&gt;0,AC625&lt;=5),VLOOKUP(AP625,'Pril1-THLPa'!$A$6:$F$18,LOOKUP(AC625,'Pril1-THLPa'!$B$5:$F$5,'Pril1-THLPa'!$B$4:$F$4),0),AS625+AT625*(AC625-5)+AU625*POWER(AC625-5,2)+AV625*POWER(AC625-5,3)+AW625*POWER(AC625-5,4)),0)</f>
        <v>0</v>
      </c>
      <c r="AY625" s="71"/>
      <c r="AZ625" s="66" t="n">
        <f aca="false">'Vstupní data'!AA625</f>
        <v>0</v>
      </c>
      <c r="BA625" s="66" t="n">
        <f aca="false">IF(OR('Vstupní data'!T625&gt;0,'Vstupní data'!U625&gt;0),IF(AC625&lt;&gt;"",AX625*AO625/10*(100+AZ625)/100,0),0)</f>
        <v>0</v>
      </c>
      <c r="BB625" s="67" t="n">
        <f aca="false">IF(AC625&lt;&gt;"",ROUND(BA625*AN625,0),0)</f>
        <v>0</v>
      </c>
      <c r="BC625" s="68" t="str">
        <f aca="false">IF(AE625&gt;0,BB625/AE625,"")</f>
        <v/>
      </c>
      <c r="BD625" s="66" t="n">
        <f aca="false">'Vstupní data'!AE625</f>
        <v>0</v>
      </c>
      <c r="BF625" s="66" t="n">
        <f aca="false">'Vstupní data'!AC625</f>
        <v>0</v>
      </c>
      <c r="BH625" s="66" t="n">
        <f aca="false">'Vstupní data'!AD625</f>
        <v>0</v>
      </c>
      <c r="BI625" s="66" t="n">
        <f aca="false">'Vstupní data'!AF625</f>
        <v>0</v>
      </c>
      <c r="BJ625" s="69" t="n">
        <f aca="false">'Vstupní data'!AG625</f>
        <v>0</v>
      </c>
      <c r="BK625" s="69" t="n">
        <f aca="false">IF(BF625&lt;&gt;0,VLOOKUP(I625,'Pril3-drev'!$H$5:$I$83,2,0),0)</f>
        <v>0</v>
      </c>
      <c r="BL625" s="69" t="n">
        <f aca="false">IF(BF625&lt;&gt;0,VLOOKUP(BK625,'Pril3-drev'!$A$5:$C$17,3,0),0)</f>
        <v>0</v>
      </c>
      <c r="BM625" s="69" t="n">
        <f aca="false">'Vstupní data'!AH625</f>
        <v>0</v>
      </c>
      <c r="BN625" s="69" t="n">
        <f aca="false">IF('Vstupní data'!AH625&gt;0,   VLOOKUP(VLOOKUP(CONCATENATE(VLOOKUP(I625,'Pril3-drev'!$H$4:$L$83,5,0),BD625),'Pril3-drev'!$Q$4:$R$2803,2,0),'AVB-BS'!$C$5:$S$29 ,LOOKUP(BM625,'AVB-BS'!$D$3:$S$3,'AVB-BS'!$D$1:$S$1) ,0 )   ,   IF('Vstupní data'!AI625&gt;0,'Vstupní data'!AI625,0))</f>
        <v>0</v>
      </c>
      <c r="BO625" s="69" t="str">
        <f aca="false">IF(BX625&gt;5,VLOOKUP(CONCATENATE(BK625,BN625),'Pril1-THLPa'!$H$6:$N$96,4,0),"")</f>
        <v/>
      </c>
      <c r="BP625" s="69" t="str">
        <f aca="false">IF(BX625&gt;5,VLOOKUP(CONCATENATE(BK625,BN625),'Pril1-THLPa'!$H$6:$N$96,5,0),"")</f>
        <v/>
      </c>
      <c r="BQ625" s="69" t="str">
        <f aca="false">IF(BX625&gt;5,VLOOKUP(CONCATENATE(BK625,BN625),'Pril1-THLPa'!$H$6:$N$96,6,0),"")</f>
        <v/>
      </c>
      <c r="BR625" s="69" t="str">
        <f aca="false">IF(BX625&gt;5,VLOOKUP(CONCATENATE(BK625,BN625),'Pril1-THLPa'!$H$6:$N$96,7,0),"")</f>
        <v/>
      </c>
      <c r="BS625" s="69" t="str">
        <f aca="false">IF(BX625&gt;5,VLOOKUP(CONCATENATE(BK625,BN625),'Pril1-THLPa'!$H$6:$O$96,8,0),"")</f>
        <v/>
      </c>
      <c r="BT625" s="69" t="str">
        <f aca="false">IF(BF625&gt;0, IF(BK625="smrk",  VLOOKUP(VLOOKUP(BD625,'Pril9-K3'!$L$8:$M$207,2,0),'Pril9-K3'!$A$8:$J$16,LOOKUP(BN625,'Pril9-K3'!$A$7:$J$7,'Pril9-K3'!$A$5:$J$5),0), IF(AND(BK625&lt;&gt;"smrk",'Vstupní data'!AK625&lt;&gt;""),'Vstupní data'!AK625,   VLOOKUP(VLOOKUP(BD625,'Pril9-K3'!$L$8:$M$207,2,0),'Pril9-K3'!$A$8:$J$16,LOOKUP(BN625,'Pril9-K3'!$A$7:$J$7,'Pril9-K3'!$A$5:$J$5),0)   )),   "")</f>
        <v/>
      </c>
      <c r="BV625" s="69" t="n">
        <f aca="false">'Vstupní data'!AJ625</f>
        <v>0</v>
      </c>
      <c r="BW625" s="69" t="n">
        <f aca="false">IF(BF625&gt;0,IF(J625&gt;0,J625,K625*H625/100),0)</f>
        <v>0</v>
      </c>
      <c r="BX625" s="69" t="n">
        <f aca="false">IF(BF625&gt;0,IF(BJ625&gt;BL625,BL625,BJ625),0)</f>
        <v>0</v>
      </c>
      <c r="BY625" s="69" t="n">
        <f aca="false">IF(BD625=0,0,IF(AND(BX625&gt;0,BX625&lt;=5),  IF(AND(BX625&gt;0,BX625&lt;=5),VLOOKUP(BK625,'Pril1-THLPa'!$A$6:$F$18,IF(AND(BX625&gt;0,BX625&lt;=5),LOOKUP(BX625,'Pril1-THLPa'!$B$5:$F$5,'Pril1-THLPa'!$B$4:$F$4),""),0),""),  IF(BX625&gt;5,BO625+BP625*(BX625-5)+BQ625*POWER(BX625-5,2)+BR625*POWER(BX625-5,3)+BS625*POWER(BX625-5,4),"")))</f>
        <v>0</v>
      </c>
      <c r="BZ625" s="69" t="n">
        <f aca="false">IF(BY625&gt;0,BY625*BI625/10*BW625*(100+BV625)/100,0)</f>
        <v>0</v>
      </c>
      <c r="CA625" s="69" t="n">
        <f aca="false">IF(BD625&gt;0,BX625-IF(BD625&gt;BX625,BX625,BD625),0)</f>
        <v>0</v>
      </c>
      <c r="CB625" s="69" t="n">
        <f aca="false">POWER(1.01,CA625)</f>
        <v>1</v>
      </c>
      <c r="CC625" s="69" t="n">
        <f aca="false">IF(BF625&gt;0,IF(BF625&gt;BH625,1,BF625/BH625),0)</f>
        <v>0</v>
      </c>
      <c r="CD625" s="72" t="n">
        <f aca="false">IF(BD625=0,0,IF(BF625&gt;0,ROUND(IF(CB625&lt;&gt;0,BZ625*BT625*1/CB625*CC625,0),0),0))</f>
        <v>0</v>
      </c>
      <c r="CE625" s="73" t="str">
        <f aca="false">IF(BF625&gt;0,IF(BF625&gt;BH625,CD625/BF625,CD625/BH625),"")</f>
        <v/>
      </c>
      <c r="CF625" s="69" t="n">
        <f aca="false">'Vstupní data'!AM625</f>
        <v>0</v>
      </c>
      <c r="CG625" s="69" t="n">
        <f aca="false">'Vstupní data'!AN625</f>
        <v>0</v>
      </c>
      <c r="CH625" s="69" t="n">
        <f aca="false">'Vstupní data'!AO625</f>
        <v>0</v>
      </c>
      <c r="CI625" s="69" t="n">
        <f aca="false">'Vstupní data'!AP625</f>
        <v>0</v>
      </c>
      <c r="CJ625" s="72" t="n">
        <f aca="false">ROUND(CH625*CI625,0)</f>
        <v>0</v>
      </c>
      <c r="CK625" s="74" t="str">
        <f aca="false">IF(OR(AA625&gt;0,BB625&gt;0,CD625&gt;0,CJ625&gt;0),AA625+BB625+CD625+CJ625,"")</f>
        <v/>
      </c>
    </row>
    <row r="626" customFormat="false" ht="12.8" hidden="false" customHeight="false" outlineLevel="0" collapsed="false">
      <c r="A626" s="66" t="n">
        <f aca="false">'Vstupní data'!A626</f>
        <v>0</v>
      </c>
      <c r="F626" s="66" t="str">
        <f aca="false">CONCATENATE('Vstupní data'!F626,'Vstupní data'!G626,'Vstupní data'!H626,'Vstupní data'!I626)</f>
        <v/>
      </c>
      <c r="G626" s="66"/>
      <c r="H626" s="66" t="n">
        <f aca="false">'Vstupní data'!K626</f>
        <v>0</v>
      </c>
      <c r="I626" s="66" t="n">
        <f aca="false">'Vstupní data'!L626</f>
        <v>0</v>
      </c>
      <c r="J626" s="66" t="n">
        <f aca="false">'Vstupní data'!K626*'Vstupní data'!M626/100</f>
        <v>0</v>
      </c>
      <c r="L626" s="66" t="n">
        <f aca="false">IF('Vstupní data'!N626="prostokořenný",0,IF('Vstupní data'!N626="krytokořenný","k",IF('Vstupní data'!N626="poloodrostky nebo odrostky, prostokořenné i krytokořenné","po",0)))</f>
        <v>0</v>
      </c>
      <c r="N626" s="66"/>
      <c r="O626" s="66" t="n">
        <f aca="false">'Vstupní data'!O626</f>
        <v>0</v>
      </c>
      <c r="P626" s="66" t="n">
        <f aca="false">IF(O626&gt;0,VLOOKUP(CONCATENATE(VLOOKUP(I626,'Pril3-drev'!$H$5:$K$83,4,0),"-",'Vstupní data'!R626),K2!$C$15:$D$23,2,0),0)</f>
        <v>0</v>
      </c>
      <c r="Q626" s="66" t="n">
        <f aca="false">IF(O626&gt;0,VLOOKUP(I626,'Pril3-drev'!$H$5:$I$83,2,0),0)</f>
        <v>0</v>
      </c>
      <c r="R626" s="66" t="n">
        <f aca="false">IF(Q626&gt;0,VLOOKUP(Q626,'Pril6-okus'!$A$5:$B$17,2,0),0)</f>
        <v>0</v>
      </c>
      <c r="S626" s="66" t="n">
        <f aca="false">IF(O626&gt;0,VLOOKUP(I626,'Pril3-drev'!$H$5:$J$83,3,0),0)</f>
        <v>0</v>
      </c>
      <c r="T626" s="66" t="str">
        <f aca="false">IF(O626&gt;0,IF(L626="k",0.9*VLOOKUP(S626,'ha-pocty-vyhl'!$A$5:$B$20,2,0),IF(L626="po",0.8*VLOOKUP(S626,'ha-pocty-vyhl'!$A$5:$B$20,2,0),VLOOKUP(S626,'ha-pocty-vyhl'!$A$5:$B$20,2,0))),"")</f>
        <v/>
      </c>
      <c r="U626" s="66" t="n">
        <f aca="false">'Vstupní data'!P626</f>
        <v>0</v>
      </c>
      <c r="V626" s="66" t="n">
        <f aca="false">IF(O626&gt;0,1.3*T626*1000*Z626/10000,0)</f>
        <v>0</v>
      </c>
      <c r="W626" s="66" t="n">
        <f aca="false">IF(O626&gt;0,1.3*T626*1000*Z626/10000,0)</f>
        <v>0</v>
      </c>
      <c r="X626" s="66" t="n">
        <f aca="false">IF(O626&gt;0,IF(O626&gt;V626,V626,O626),0)</f>
        <v>0</v>
      </c>
      <c r="Y626" s="66" t="n">
        <f aca="false">IF(O626&gt;0,IF(IF(U626&gt;W626,W626,U626)&lt;X626,W626,IF(U626&gt;W626,W626,U626)),0)</f>
        <v>0</v>
      </c>
      <c r="Z626" s="66" t="n">
        <f aca="false">IF(O626&gt;0,IF(J626&gt;0,J626,K626*H626/100),0)</f>
        <v>0</v>
      </c>
      <c r="AA626" s="67" t="n">
        <f aca="false">IF(O626&gt;0,CEILING(R626*P626*X626/Y626*Z626,1),0)</f>
        <v>0</v>
      </c>
      <c r="AB626" s="68" t="n">
        <f aca="false">IF(O626&gt;0,AA626/O626,0)</f>
        <v>0</v>
      </c>
      <c r="AC626" s="66" t="n">
        <f aca="false">'Vstupní data'!W626</f>
        <v>0</v>
      </c>
      <c r="AI626" s="66" t="str">
        <f aca="false">IF(OR('Vstupní data'!T626&gt;0,'Vstupní data'!U626&gt;0),VLOOKUP(I626,'Pril3-drev'!$H$5:$J$83,3,0),"")</f>
        <v/>
      </c>
      <c r="AJ626" s="66" t="n">
        <f aca="false">IF('Vstupní data'!V626="prostokořenný",0,IF('Vstupní data'!V626="krytokořenný","k",IF('Vstupní data'!V626="poloodrostky nebo odrostky, prostokořenné i krytokořenné","po",0)))</f>
        <v>0</v>
      </c>
      <c r="AK626" s="66" t="n">
        <f aca="false">IF(OR('Vstupní data'!T626&gt;0,'Vstupní data'!U626&gt;0),IF(AJ626="k",0.9*VLOOKUP(AI626,'ha-pocty-vyhl'!$A$5:$B$20,2,0),IF(AJ626="po",0.8*VLOOKUP(AI626,'ha-pocty-vyhl'!$A$5:$B$20,2,0),VLOOKUP(AI626,'ha-pocty-vyhl'!$A$5:$B$20,2,0))),0)</f>
        <v>0</v>
      </c>
      <c r="AL626" s="66" t="n">
        <f aca="false">IF(OR('Vstupní data'!T626&gt;0,'Vstupní data'!U626&gt;0),'Vstupní data'!K626*'Vstupní data'!M626/100,0)</f>
        <v>0</v>
      </c>
      <c r="AM626" s="66" t="n">
        <f aca="false">IF(OR('Vstupní data'!T626&gt;0,'Vstupní data'!U626&gt;0),IF('Vstupní data'!T626&gt;0,'Vstupní data'!T626,ROUND(10*'Vstupní data'!U626/AK626,0)),0)</f>
        <v>0</v>
      </c>
      <c r="AN626" s="69" t="n">
        <f aca="false">IF('Vstupní data'!T626&gt;0,   IF('Vstupní data'!T626&lt;=AL626,'Vstupní data'!T626,AL626),   IF(AM626&lt;AL626,AM626,AL626))</f>
        <v>0</v>
      </c>
      <c r="AO626" s="69" t="n">
        <f aca="false">'Vstupní data'!X626</f>
        <v>0</v>
      </c>
      <c r="AP626" s="66" t="n">
        <f aca="false">IF(OR('Vstupní data'!T626&gt;0,'Vstupní data'!U626&gt;0),IF(I626&lt;&gt;0,VLOOKUP(I626,'Pril3-drev'!$H$5:$I$83,2,0),0),0)</f>
        <v>0</v>
      </c>
      <c r="AQ626" s="66" t="n">
        <f aca="false">'Vstupní data'!Y626</f>
        <v>0</v>
      </c>
      <c r="AR626" s="66" t="str">
        <f aca="false">IF(AC626&gt;5,   IF('Vstupní data'!Y626&gt;0,   VLOOKUP(VLOOKUP(CONCATENATE(VLOOKUP(I626,'Pril3-drev'!$H$4:$L$83,5,0),AC626),'Pril3-drev'!$Q$4:$R$2803,2,0),'AVB-BS'!$C$5:$S$29 ,LOOKUP(AQ626,'AVB-BS'!$D$3:$S$3,'AVB-BS'!$D$1:$S$1) ,0 )   ,   IF('Vstupní data'!Z626&gt;0,'Vstupní data'!Z626,0)) , "")</f>
        <v/>
      </c>
      <c r="AS626" s="70" t="str">
        <f aca="false">IF(AC626&gt;5,VLOOKUP(CONCATENATE(AP626,AR626),'Pril1-THLPa'!$H$6:$N$96,4,0),"")</f>
        <v/>
      </c>
      <c r="AT626" s="70" t="str">
        <f aca="false">IF(AC626&gt;5,VLOOKUP(CONCATENATE(AP626,AR626),'Pril1-THLPa'!$H$6:$N$96,5,0),"")</f>
        <v/>
      </c>
      <c r="AU626" s="70" t="str">
        <f aca="false">IF(AC626&gt;5,VLOOKUP(CONCATENATE(AP626,AR626),'Pril1-THLPa'!$H$6:$N$96,6,0),"")</f>
        <v/>
      </c>
      <c r="AV626" s="70" t="str">
        <f aca="false">IF(AC626&gt;5,VLOOKUP(CONCATENATE(AP626,AR626),'Pril1-THLPa'!$H$6:$N$96,7,0),"")</f>
        <v/>
      </c>
      <c r="AW626" s="70" t="str">
        <f aca="false">IF(AC626&gt;5,VLOOKUP(CONCATENATE(AP626,AR626),'Pril1-THLPa'!$H$6:$O$96,8,0),"")</f>
        <v/>
      </c>
      <c r="AX626" s="66" t="n">
        <f aca="false">IF(AC626&gt;0,IF(AND(AC626&gt;0,AC626&lt;=5),VLOOKUP(AP626,'Pril1-THLPa'!$A$6:$F$18,LOOKUP(AC626,'Pril1-THLPa'!$B$5:$F$5,'Pril1-THLPa'!$B$4:$F$4),0),AS626+AT626*(AC626-5)+AU626*POWER(AC626-5,2)+AV626*POWER(AC626-5,3)+AW626*POWER(AC626-5,4)),0)</f>
        <v>0</v>
      </c>
      <c r="AY626" s="71"/>
      <c r="AZ626" s="66" t="n">
        <f aca="false">'Vstupní data'!AA626</f>
        <v>0</v>
      </c>
      <c r="BA626" s="66" t="n">
        <f aca="false">IF(OR('Vstupní data'!T626&gt;0,'Vstupní data'!U626&gt;0),IF(AC626&lt;&gt;"",AX626*AO626/10*(100+AZ626)/100,0),0)</f>
        <v>0</v>
      </c>
      <c r="BB626" s="67" t="n">
        <f aca="false">IF(AC626&lt;&gt;"",ROUND(BA626*AN626,0),0)</f>
        <v>0</v>
      </c>
      <c r="BC626" s="68" t="str">
        <f aca="false">IF(AE626&gt;0,BB626/AE626,"")</f>
        <v/>
      </c>
      <c r="BD626" s="66" t="n">
        <f aca="false">'Vstupní data'!AE626</f>
        <v>0</v>
      </c>
      <c r="BF626" s="66" t="n">
        <f aca="false">'Vstupní data'!AC626</f>
        <v>0</v>
      </c>
      <c r="BH626" s="66" t="n">
        <f aca="false">'Vstupní data'!AD626</f>
        <v>0</v>
      </c>
      <c r="BI626" s="66" t="n">
        <f aca="false">'Vstupní data'!AF626</f>
        <v>0</v>
      </c>
      <c r="BJ626" s="69" t="n">
        <f aca="false">'Vstupní data'!AG626</f>
        <v>0</v>
      </c>
      <c r="BK626" s="69" t="n">
        <f aca="false">IF(BF626&lt;&gt;0,VLOOKUP(I626,'Pril3-drev'!$H$5:$I$83,2,0),0)</f>
        <v>0</v>
      </c>
      <c r="BL626" s="69" t="n">
        <f aca="false">IF(BF626&lt;&gt;0,VLOOKUP(BK626,'Pril3-drev'!$A$5:$C$17,3,0),0)</f>
        <v>0</v>
      </c>
      <c r="BM626" s="69" t="n">
        <f aca="false">'Vstupní data'!AH626</f>
        <v>0</v>
      </c>
      <c r="BN626" s="69" t="n">
        <f aca="false">IF('Vstupní data'!AH626&gt;0,   VLOOKUP(VLOOKUP(CONCATENATE(VLOOKUP(I626,'Pril3-drev'!$H$4:$L$83,5,0),BD626),'Pril3-drev'!$Q$4:$R$2803,2,0),'AVB-BS'!$C$5:$S$29 ,LOOKUP(BM626,'AVB-BS'!$D$3:$S$3,'AVB-BS'!$D$1:$S$1) ,0 )   ,   IF('Vstupní data'!AI626&gt;0,'Vstupní data'!AI626,0))</f>
        <v>0</v>
      </c>
      <c r="BO626" s="69" t="str">
        <f aca="false">IF(BX626&gt;5,VLOOKUP(CONCATENATE(BK626,BN626),'Pril1-THLPa'!$H$6:$N$96,4,0),"")</f>
        <v/>
      </c>
      <c r="BP626" s="69" t="str">
        <f aca="false">IF(BX626&gt;5,VLOOKUP(CONCATENATE(BK626,BN626),'Pril1-THLPa'!$H$6:$N$96,5,0),"")</f>
        <v/>
      </c>
      <c r="BQ626" s="69" t="str">
        <f aca="false">IF(BX626&gt;5,VLOOKUP(CONCATENATE(BK626,BN626),'Pril1-THLPa'!$H$6:$N$96,6,0),"")</f>
        <v/>
      </c>
      <c r="BR626" s="69" t="str">
        <f aca="false">IF(BX626&gt;5,VLOOKUP(CONCATENATE(BK626,BN626),'Pril1-THLPa'!$H$6:$N$96,7,0),"")</f>
        <v/>
      </c>
      <c r="BS626" s="69" t="str">
        <f aca="false">IF(BX626&gt;5,VLOOKUP(CONCATENATE(BK626,BN626),'Pril1-THLPa'!$H$6:$O$96,8,0),"")</f>
        <v/>
      </c>
      <c r="BT626" s="69" t="str">
        <f aca="false">IF(BF626&gt;0, IF(BK626="smrk",  VLOOKUP(VLOOKUP(BD626,'Pril9-K3'!$L$8:$M$207,2,0),'Pril9-K3'!$A$8:$J$16,LOOKUP(BN626,'Pril9-K3'!$A$7:$J$7,'Pril9-K3'!$A$5:$J$5),0), IF(AND(BK626&lt;&gt;"smrk",'Vstupní data'!AK626&lt;&gt;""),'Vstupní data'!AK626,   VLOOKUP(VLOOKUP(BD626,'Pril9-K3'!$L$8:$M$207,2,0),'Pril9-K3'!$A$8:$J$16,LOOKUP(BN626,'Pril9-K3'!$A$7:$J$7,'Pril9-K3'!$A$5:$J$5),0)   )),   "")</f>
        <v/>
      </c>
      <c r="BV626" s="69" t="n">
        <f aca="false">'Vstupní data'!AJ626</f>
        <v>0</v>
      </c>
      <c r="BW626" s="69" t="n">
        <f aca="false">IF(BF626&gt;0,IF(J626&gt;0,J626,K626*H626/100),0)</f>
        <v>0</v>
      </c>
      <c r="BX626" s="69" t="n">
        <f aca="false">IF(BF626&gt;0,IF(BJ626&gt;BL626,BL626,BJ626),0)</f>
        <v>0</v>
      </c>
      <c r="BY626" s="69" t="n">
        <f aca="false">IF(BD626=0,0,IF(AND(BX626&gt;0,BX626&lt;=5),  IF(AND(BX626&gt;0,BX626&lt;=5),VLOOKUP(BK626,'Pril1-THLPa'!$A$6:$F$18,IF(AND(BX626&gt;0,BX626&lt;=5),LOOKUP(BX626,'Pril1-THLPa'!$B$5:$F$5,'Pril1-THLPa'!$B$4:$F$4),""),0),""),  IF(BX626&gt;5,BO626+BP626*(BX626-5)+BQ626*POWER(BX626-5,2)+BR626*POWER(BX626-5,3)+BS626*POWER(BX626-5,4),"")))</f>
        <v>0</v>
      </c>
      <c r="BZ626" s="69" t="n">
        <f aca="false">IF(BY626&gt;0,BY626*BI626/10*BW626*(100+BV626)/100,0)</f>
        <v>0</v>
      </c>
      <c r="CA626" s="69" t="n">
        <f aca="false">IF(BD626&gt;0,BX626-IF(BD626&gt;BX626,BX626,BD626),0)</f>
        <v>0</v>
      </c>
      <c r="CB626" s="69" t="n">
        <f aca="false">POWER(1.01,CA626)</f>
        <v>1</v>
      </c>
      <c r="CC626" s="69" t="n">
        <f aca="false">IF(BF626&gt;0,IF(BF626&gt;BH626,1,BF626/BH626),0)</f>
        <v>0</v>
      </c>
      <c r="CD626" s="72" t="n">
        <f aca="false">IF(BD626=0,0,IF(BF626&gt;0,ROUND(IF(CB626&lt;&gt;0,BZ626*BT626*1/CB626*CC626,0),0),0))</f>
        <v>0</v>
      </c>
      <c r="CE626" s="73" t="str">
        <f aca="false">IF(BF626&gt;0,IF(BF626&gt;BH626,CD626/BF626,CD626/BH626),"")</f>
        <v/>
      </c>
      <c r="CF626" s="69" t="n">
        <f aca="false">'Vstupní data'!AM626</f>
        <v>0</v>
      </c>
      <c r="CG626" s="69" t="n">
        <f aca="false">'Vstupní data'!AN626</f>
        <v>0</v>
      </c>
      <c r="CH626" s="69" t="n">
        <f aca="false">'Vstupní data'!AO626</f>
        <v>0</v>
      </c>
      <c r="CI626" s="69" t="n">
        <f aca="false">'Vstupní data'!AP626</f>
        <v>0</v>
      </c>
      <c r="CJ626" s="72" t="n">
        <f aca="false">ROUND(CH626*CI626,0)</f>
        <v>0</v>
      </c>
      <c r="CK626" s="74" t="str">
        <f aca="false">IF(OR(AA626&gt;0,BB626&gt;0,CD626&gt;0,CJ626&gt;0),AA626+BB626+CD626+CJ626,"")</f>
        <v/>
      </c>
    </row>
    <row r="627" customFormat="false" ht="12.8" hidden="false" customHeight="false" outlineLevel="0" collapsed="false">
      <c r="A627" s="66" t="n">
        <f aca="false">'Vstupní data'!A627</f>
        <v>0</v>
      </c>
      <c r="F627" s="66" t="str">
        <f aca="false">CONCATENATE('Vstupní data'!F627,'Vstupní data'!G627,'Vstupní data'!H627,'Vstupní data'!I627)</f>
        <v/>
      </c>
      <c r="G627" s="66"/>
      <c r="H627" s="66" t="n">
        <f aca="false">'Vstupní data'!K627</f>
        <v>0</v>
      </c>
      <c r="I627" s="66" t="n">
        <f aca="false">'Vstupní data'!L627</f>
        <v>0</v>
      </c>
      <c r="J627" s="66" t="n">
        <f aca="false">'Vstupní data'!K627*'Vstupní data'!M627/100</f>
        <v>0</v>
      </c>
      <c r="L627" s="66" t="n">
        <f aca="false">IF('Vstupní data'!N627="prostokořenný",0,IF('Vstupní data'!N627="krytokořenný","k",IF('Vstupní data'!N627="poloodrostky nebo odrostky, prostokořenné i krytokořenné","po",0)))</f>
        <v>0</v>
      </c>
      <c r="N627" s="66"/>
      <c r="O627" s="66" t="n">
        <f aca="false">'Vstupní data'!O627</f>
        <v>0</v>
      </c>
      <c r="P627" s="66" t="n">
        <f aca="false">IF(O627&gt;0,VLOOKUP(CONCATENATE(VLOOKUP(I627,'Pril3-drev'!$H$5:$K$83,4,0),"-",'Vstupní data'!R627),K2!$C$15:$D$23,2,0),0)</f>
        <v>0</v>
      </c>
      <c r="Q627" s="66" t="n">
        <f aca="false">IF(O627&gt;0,VLOOKUP(I627,'Pril3-drev'!$H$5:$I$83,2,0),0)</f>
        <v>0</v>
      </c>
      <c r="R627" s="66" t="n">
        <f aca="false">IF(Q627&gt;0,VLOOKUP(Q627,'Pril6-okus'!$A$5:$B$17,2,0),0)</f>
        <v>0</v>
      </c>
      <c r="S627" s="66" t="n">
        <f aca="false">IF(O627&gt;0,VLOOKUP(I627,'Pril3-drev'!$H$5:$J$83,3,0),0)</f>
        <v>0</v>
      </c>
      <c r="T627" s="66" t="str">
        <f aca="false">IF(O627&gt;0,IF(L627="k",0.9*VLOOKUP(S627,'ha-pocty-vyhl'!$A$5:$B$20,2,0),IF(L627="po",0.8*VLOOKUP(S627,'ha-pocty-vyhl'!$A$5:$B$20,2,0),VLOOKUP(S627,'ha-pocty-vyhl'!$A$5:$B$20,2,0))),"")</f>
        <v/>
      </c>
      <c r="U627" s="66" t="n">
        <f aca="false">'Vstupní data'!P627</f>
        <v>0</v>
      </c>
      <c r="V627" s="66" t="n">
        <f aca="false">IF(O627&gt;0,1.3*T627*1000*Z627/10000,0)</f>
        <v>0</v>
      </c>
      <c r="W627" s="66" t="n">
        <f aca="false">IF(O627&gt;0,1.3*T627*1000*Z627/10000,0)</f>
        <v>0</v>
      </c>
      <c r="X627" s="66" t="n">
        <f aca="false">IF(O627&gt;0,IF(O627&gt;V627,V627,O627),0)</f>
        <v>0</v>
      </c>
      <c r="Y627" s="66" t="n">
        <f aca="false">IF(O627&gt;0,IF(IF(U627&gt;W627,W627,U627)&lt;X627,W627,IF(U627&gt;W627,W627,U627)),0)</f>
        <v>0</v>
      </c>
      <c r="Z627" s="66" t="n">
        <f aca="false">IF(O627&gt;0,IF(J627&gt;0,J627,K627*H627/100),0)</f>
        <v>0</v>
      </c>
      <c r="AA627" s="67" t="n">
        <f aca="false">IF(O627&gt;0,CEILING(R627*P627*X627/Y627*Z627,1),0)</f>
        <v>0</v>
      </c>
      <c r="AB627" s="68" t="n">
        <f aca="false">IF(O627&gt;0,AA627/O627,0)</f>
        <v>0</v>
      </c>
      <c r="AC627" s="66" t="n">
        <f aca="false">'Vstupní data'!W627</f>
        <v>0</v>
      </c>
      <c r="AI627" s="66" t="str">
        <f aca="false">IF(OR('Vstupní data'!T627&gt;0,'Vstupní data'!U627&gt;0),VLOOKUP(I627,'Pril3-drev'!$H$5:$J$83,3,0),"")</f>
        <v/>
      </c>
      <c r="AJ627" s="66" t="n">
        <f aca="false">IF('Vstupní data'!V627="prostokořenný",0,IF('Vstupní data'!V627="krytokořenný","k",IF('Vstupní data'!V627="poloodrostky nebo odrostky, prostokořenné i krytokořenné","po",0)))</f>
        <v>0</v>
      </c>
      <c r="AK627" s="66" t="n">
        <f aca="false">IF(OR('Vstupní data'!T627&gt;0,'Vstupní data'!U627&gt;0),IF(AJ627="k",0.9*VLOOKUP(AI627,'ha-pocty-vyhl'!$A$5:$B$20,2,0),IF(AJ627="po",0.8*VLOOKUP(AI627,'ha-pocty-vyhl'!$A$5:$B$20,2,0),VLOOKUP(AI627,'ha-pocty-vyhl'!$A$5:$B$20,2,0))),0)</f>
        <v>0</v>
      </c>
      <c r="AL627" s="66" t="n">
        <f aca="false">IF(OR('Vstupní data'!T627&gt;0,'Vstupní data'!U627&gt;0),'Vstupní data'!K627*'Vstupní data'!M627/100,0)</f>
        <v>0</v>
      </c>
      <c r="AM627" s="66" t="n">
        <f aca="false">IF(OR('Vstupní data'!T627&gt;0,'Vstupní data'!U627&gt;0),IF('Vstupní data'!T627&gt;0,'Vstupní data'!T627,ROUND(10*'Vstupní data'!U627/AK627,0)),0)</f>
        <v>0</v>
      </c>
      <c r="AN627" s="69" t="n">
        <f aca="false">IF('Vstupní data'!T627&gt;0,   IF('Vstupní data'!T627&lt;=AL627,'Vstupní data'!T627,AL627),   IF(AM627&lt;AL627,AM627,AL627))</f>
        <v>0</v>
      </c>
      <c r="AO627" s="69" t="n">
        <f aca="false">'Vstupní data'!X627</f>
        <v>0</v>
      </c>
      <c r="AP627" s="66" t="n">
        <f aca="false">IF(OR('Vstupní data'!T627&gt;0,'Vstupní data'!U627&gt;0),IF(I627&lt;&gt;0,VLOOKUP(I627,'Pril3-drev'!$H$5:$I$83,2,0),0),0)</f>
        <v>0</v>
      </c>
      <c r="AQ627" s="66" t="n">
        <f aca="false">'Vstupní data'!Y627</f>
        <v>0</v>
      </c>
      <c r="AR627" s="66" t="str">
        <f aca="false">IF(AC627&gt;5,   IF('Vstupní data'!Y627&gt;0,   VLOOKUP(VLOOKUP(CONCATENATE(VLOOKUP(I627,'Pril3-drev'!$H$4:$L$83,5,0),AC627),'Pril3-drev'!$Q$4:$R$2803,2,0),'AVB-BS'!$C$5:$S$29 ,LOOKUP(AQ627,'AVB-BS'!$D$3:$S$3,'AVB-BS'!$D$1:$S$1) ,0 )   ,   IF('Vstupní data'!Z627&gt;0,'Vstupní data'!Z627,0)) , "")</f>
        <v/>
      </c>
      <c r="AS627" s="70" t="str">
        <f aca="false">IF(AC627&gt;5,VLOOKUP(CONCATENATE(AP627,AR627),'Pril1-THLPa'!$H$6:$N$96,4,0),"")</f>
        <v/>
      </c>
      <c r="AT627" s="70" t="str">
        <f aca="false">IF(AC627&gt;5,VLOOKUP(CONCATENATE(AP627,AR627),'Pril1-THLPa'!$H$6:$N$96,5,0),"")</f>
        <v/>
      </c>
      <c r="AU627" s="70" t="str">
        <f aca="false">IF(AC627&gt;5,VLOOKUP(CONCATENATE(AP627,AR627),'Pril1-THLPa'!$H$6:$N$96,6,0),"")</f>
        <v/>
      </c>
      <c r="AV627" s="70" t="str">
        <f aca="false">IF(AC627&gt;5,VLOOKUP(CONCATENATE(AP627,AR627),'Pril1-THLPa'!$H$6:$N$96,7,0),"")</f>
        <v/>
      </c>
      <c r="AW627" s="70" t="str">
        <f aca="false">IF(AC627&gt;5,VLOOKUP(CONCATENATE(AP627,AR627),'Pril1-THLPa'!$H$6:$O$96,8,0),"")</f>
        <v/>
      </c>
      <c r="AX627" s="66" t="n">
        <f aca="false">IF(AC627&gt;0,IF(AND(AC627&gt;0,AC627&lt;=5),VLOOKUP(AP627,'Pril1-THLPa'!$A$6:$F$18,LOOKUP(AC627,'Pril1-THLPa'!$B$5:$F$5,'Pril1-THLPa'!$B$4:$F$4),0),AS627+AT627*(AC627-5)+AU627*POWER(AC627-5,2)+AV627*POWER(AC627-5,3)+AW627*POWER(AC627-5,4)),0)</f>
        <v>0</v>
      </c>
      <c r="AY627" s="71"/>
      <c r="AZ627" s="66" t="n">
        <f aca="false">'Vstupní data'!AA627</f>
        <v>0</v>
      </c>
      <c r="BA627" s="66" t="n">
        <f aca="false">IF(OR('Vstupní data'!T627&gt;0,'Vstupní data'!U627&gt;0),IF(AC627&lt;&gt;"",AX627*AO627/10*(100+AZ627)/100,0),0)</f>
        <v>0</v>
      </c>
      <c r="BB627" s="67" t="n">
        <f aca="false">IF(AC627&lt;&gt;"",ROUND(BA627*AN627,0),0)</f>
        <v>0</v>
      </c>
      <c r="BC627" s="68" t="str">
        <f aca="false">IF(AE627&gt;0,BB627/AE627,"")</f>
        <v/>
      </c>
      <c r="BD627" s="66" t="n">
        <f aca="false">'Vstupní data'!AE627</f>
        <v>0</v>
      </c>
      <c r="BF627" s="66" t="n">
        <f aca="false">'Vstupní data'!AC627</f>
        <v>0</v>
      </c>
      <c r="BH627" s="66" t="n">
        <f aca="false">'Vstupní data'!AD627</f>
        <v>0</v>
      </c>
      <c r="BI627" s="66" t="n">
        <f aca="false">'Vstupní data'!AF627</f>
        <v>0</v>
      </c>
      <c r="BJ627" s="69" t="n">
        <f aca="false">'Vstupní data'!AG627</f>
        <v>0</v>
      </c>
      <c r="BK627" s="69" t="n">
        <f aca="false">IF(BF627&lt;&gt;0,VLOOKUP(I627,'Pril3-drev'!$H$5:$I$83,2,0),0)</f>
        <v>0</v>
      </c>
      <c r="BL627" s="69" t="n">
        <f aca="false">IF(BF627&lt;&gt;0,VLOOKUP(BK627,'Pril3-drev'!$A$5:$C$17,3,0),0)</f>
        <v>0</v>
      </c>
      <c r="BM627" s="69" t="n">
        <f aca="false">'Vstupní data'!AH627</f>
        <v>0</v>
      </c>
      <c r="BN627" s="69" t="n">
        <f aca="false">IF('Vstupní data'!AH627&gt;0,   VLOOKUP(VLOOKUP(CONCATENATE(VLOOKUP(I627,'Pril3-drev'!$H$4:$L$83,5,0),BD627),'Pril3-drev'!$Q$4:$R$2803,2,0),'AVB-BS'!$C$5:$S$29 ,LOOKUP(BM627,'AVB-BS'!$D$3:$S$3,'AVB-BS'!$D$1:$S$1) ,0 )   ,   IF('Vstupní data'!AI627&gt;0,'Vstupní data'!AI627,0))</f>
        <v>0</v>
      </c>
      <c r="BO627" s="69" t="str">
        <f aca="false">IF(BX627&gt;5,VLOOKUP(CONCATENATE(BK627,BN627),'Pril1-THLPa'!$H$6:$N$96,4,0),"")</f>
        <v/>
      </c>
      <c r="BP627" s="69" t="str">
        <f aca="false">IF(BX627&gt;5,VLOOKUP(CONCATENATE(BK627,BN627),'Pril1-THLPa'!$H$6:$N$96,5,0),"")</f>
        <v/>
      </c>
      <c r="BQ627" s="69" t="str">
        <f aca="false">IF(BX627&gt;5,VLOOKUP(CONCATENATE(BK627,BN627),'Pril1-THLPa'!$H$6:$N$96,6,0),"")</f>
        <v/>
      </c>
      <c r="BR627" s="69" t="str">
        <f aca="false">IF(BX627&gt;5,VLOOKUP(CONCATENATE(BK627,BN627),'Pril1-THLPa'!$H$6:$N$96,7,0),"")</f>
        <v/>
      </c>
      <c r="BS627" s="69" t="str">
        <f aca="false">IF(BX627&gt;5,VLOOKUP(CONCATENATE(BK627,BN627),'Pril1-THLPa'!$H$6:$O$96,8,0),"")</f>
        <v/>
      </c>
      <c r="BT627" s="69" t="str">
        <f aca="false">IF(BF627&gt;0, IF(BK627="smrk",  VLOOKUP(VLOOKUP(BD627,'Pril9-K3'!$L$8:$M$207,2,0),'Pril9-K3'!$A$8:$J$16,LOOKUP(BN627,'Pril9-K3'!$A$7:$J$7,'Pril9-K3'!$A$5:$J$5),0), IF(AND(BK627&lt;&gt;"smrk",'Vstupní data'!AK627&lt;&gt;""),'Vstupní data'!AK627,   VLOOKUP(VLOOKUP(BD627,'Pril9-K3'!$L$8:$M$207,2,0),'Pril9-K3'!$A$8:$J$16,LOOKUP(BN627,'Pril9-K3'!$A$7:$J$7,'Pril9-K3'!$A$5:$J$5),0)   )),   "")</f>
        <v/>
      </c>
      <c r="BV627" s="69" t="n">
        <f aca="false">'Vstupní data'!AJ627</f>
        <v>0</v>
      </c>
      <c r="BW627" s="69" t="n">
        <f aca="false">IF(BF627&gt;0,IF(J627&gt;0,J627,K627*H627/100),0)</f>
        <v>0</v>
      </c>
      <c r="BX627" s="69" t="n">
        <f aca="false">IF(BF627&gt;0,IF(BJ627&gt;BL627,BL627,BJ627),0)</f>
        <v>0</v>
      </c>
      <c r="BY627" s="69" t="n">
        <f aca="false">IF(BD627=0,0,IF(AND(BX627&gt;0,BX627&lt;=5),  IF(AND(BX627&gt;0,BX627&lt;=5),VLOOKUP(BK627,'Pril1-THLPa'!$A$6:$F$18,IF(AND(BX627&gt;0,BX627&lt;=5),LOOKUP(BX627,'Pril1-THLPa'!$B$5:$F$5,'Pril1-THLPa'!$B$4:$F$4),""),0),""),  IF(BX627&gt;5,BO627+BP627*(BX627-5)+BQ627*POWER(BX627-5,2)+BR627*POWER(BX627-5,3)+BS627*POWER(BX627-5,4),"")))</f>
        <v>0</v>
      </c>
      <c r="BZ627" s="69" t="n">
        <f aca="false">IF(BY627&gt;0,BY627*BI627/10*BW627*(100+BV627)/100,0)</f>
        <v>0</v>
      </c>
      <c r="CA627" s="69" t="n">
        <f aca="false">IF(BD627&gt;0,BX627-IF(BD627&gt;BX627,BX627,BD627),0)</f>
        <v>0</v>
      </c>
      <c r="CB627" s="69" t="n">
        <f aca="false">POWER(1.01,CA627)</f>
        <v>1</v>
      </c>
      <c r="CC627" s="69" t="n">
        <f aca="false">IF(BF627&gt;0,IF(BF627&gt;BH627,1,BF627/BH627),0)</f>
        <v>0</v>
      </c>
      <c r="CD627" s="72" t="n">
        <f aca="false">IF(BD627=0,0,IF(BF627&gt;0,ROUND(IF(CB627&lt;&gt;0,BZ627*BT627*1/CB627*CC627,0),0),0))</f>
        <v>0</v>
      </c>
      <c r="CE627" s="73" t="str">
        <f aca="false">IF(BF627&gt;0,IF(BF627&gt;BH627,CD627/BF627,CD627/BH627),"")</f>
        <v/>
      </c>
      <c r="CF627" s="69" t="n">
        <f aca="false">'Vstupní data'!AM627</f>
        <v>0</v>
      </c>
      <c r="CG627" s="69" t="n">
        <f aca="false">'Vstupní data'!AN627</f>
        <v>0</v>
      </c>
      <c r="CH627" s="69" t="n">
        <f aca="false">'Vstupní data'!AO627</f>
        <v>0</v>
      </c>
      <c r="CI627" s="69" t="n">
        <f aca="false">'Vstupní data'!AP627</f>
        <v>0</v>
      </c>
      <c r="CJ627" s="72" t="n">
        <f aca="false">ROUND(CH627*CI627,0)</f>
        <v>0</v>
      </c>
      <c r="CK627" s="74" t="str">
        <f aca="false">IF(OR(AA627&gt;0,BB627&gt;0,CD627&gt;0,CJ627&gt;0),AA627+BB627+CD627+CJ627,"")</f>
        <v/>
      </c>
    </row>
    <row r="628" customFormat="false" ht="12.8" hidden="false" customHeight="false" outlineLevel="0" collapsed="false">
      <c r="A628" s="66" t="n">
        <f aca="false">'Vstupní data'!A628</f>
        <v>0</v>
      </c>
      <c r="F628" s="66" t="str">
        <f aca="false">CONCATENATE('Vstupní data'!F628,'Vstupní data'!G628,'Vstupní data'!H628,'Vstupní data'!I628)</f>
        <v/>
      </c>
      <c r="G628" s="66"/>
      <c r="H628" s="66" t="n">
        <f aca="false">'Vstupní data'!K628</f>
        <v>0</v>
      </c>
      <c r="I628" s="66" t="n">
        <f aca="false">'Vstupní data'!L628</f>
        <v>0</v>
      </c>
      <c r="J628" s="66" t="n">
        <f aca="false">'Vstupní data'!K628*'Vstupní data'!M628/100</f>
        <v>0</v>
      </c>
      <c r="L628" s="66" t="n">
        <f aca="false">IF('Vstupní data'!N628="prostokořenný",0,IF('Vstupní data'!N628="krytokořenný","k",IF('Vstupní data'!N628="poloodrostky nebo odrostky, prostokořenné i krytokořenné","po",0)))</f>
        <v>0</v>
      </c>
      <c r="N628" s="66"/>
      <c r="O628" s="66" t="n">
        <f aca="false">'Vstupní data'!O628</f>
        <v>0</v>
      </c>
      <c r="P628" s="66" t="n">
        <f aca="false">IF(O628&gt;0,VLOOKUP(CONCATENATE(VLOOKUP(I628,'Pril3-drev'!$H$5:$K$83,4,0),"-",'Vstupní data'!R628),K2!$C$15:$D$23,2,0),0)</f>
        <v>0</v>
      </c>
      <c r="Q628" s="66" t="n">
        <f aca="false">IF(O628&gt;0,VLOOKUP(I628,'Pril3-drev'!$H$5:$I$83,2,0),0)</f>
        <v>0</v>
      </c>
      <c r="R628" s="66" t="n">
        <f aca="false">IF(Q628&gt;0,VLOOKUP(Q628,'Pril6-okus'!$A$5:$B$17,2,0),0)</f>
        <v>0</v>
      </c>
      <c r="S628" s="66" t="n">
        <f aca="false">IF(O628&gt;0,VLOOKUP(I628,'Pril3-drev'!$H$5:$J$83,3,0),0)</f>
        <v>0</v>
      </c>
      <c r="T628" s="66" t="str">
        <f aca="false">IF(O628&gt;0,IF(L628="k",0.9*VLOOKUP(S628,'ha-pocty-vyhl'!$A$5:$B$20,2,0),IF(L628="po",0.8*VLOOKUP(S628,'ha-pocty-vyhl'!$A$5:$B$20,2,0),VLOOKUP(S628,'ha-pocty-vyhl'!$A$5:$B$20,2,0))),"")</f>
        <v/>
      </c>
      <c r="U628" s="66" t="n">
        <f aca="false">'Vstupní data'!P628</f>
        <v>0</v>
      </c>
      <c r="V628" s="66" t="n">
        <f aca="false">IF(O628&gt;0,1.3*T628*1000*Z628/10000,0)</f>
        <v>0</v>
      </c>
      <c r="W628" s="66" t="n">
        <f aca="false">IF(O628&gt;0,1.3*T628*1000*Z628/10000,0)</f>
        <v>0</v>
      </c>
      <c r="X628" s="66" t="n">
        <f aca="false">IF(O628&gt;0,IF(O628&gt;V628,V628,O628),0)</f>
        <v>0</v>
      </c>
      <c r="Y628" s="66" t="n">
        <f aca="false">IF(O628&gt;0,IF(IF(U628&gt;W628,W628,U628)&lt;X628,W628,IF(U628&gt;W628,W628,U628)),0)</f>
        <v>0</v>
      </c>
      <c r="Z628" s="66" t="n">
        <f aca="false">IF(O628&gt;0,IF(J628&gt;0,J628,K628*H628/100),0)</f>
        <v>0</v>
      </c>
      <c r="AA628" s="67" t="n">
        <f aca="false">IF(O628&gt;0,CEILING(R628*P628*X628/Y628*Z628,1),0)</f>
        <v>0</v>
      </c>
      <c r="AB628" s="68" t="n">
        <f aca="false">IF(O628&gt;0,AA628/O628,0)</f>
        <v>0</v>
      </c>
      <c r="AC628" s="66" t="n">
        <f aca="false">'Vstupní data'!W628</f>
        <v>0</v>
      </c>
      <c r="AI628" s="66" t="str">
        <f aca="false">IF(OR('Vstupní data'!T628&gt;0,'Vstupní data'!U628&gt;0),VLOOKUP(I628,'Pril3-drev'!$H$5:$J$83,3,0),"")</f>
        <v/>
      </c>
      <c r="AJ628" s="66" t="n">
        <f aca="false">IF('Vstupní data'!V628="prostokořenný",0,IF('Vstupní data'!V628="krytokořenný","k",IF('Vstupní data'!V628="poloodrostky nebo odrostky, prostokořenné i krytokořenné","po",0)))</f>
        <v>0</v>
      </c>
      <c r="AK628" s="66" t="n">
        <f aca="false">IF(OR('Vstupní data'!T628&gt;0,'Vstupní data'!U628&gt;0),IF(AJ628="k",0.9*VLOOKUP(AI628,'ha-pocty-vyhl'!$A$5:$B$20,2,0),IF(AJ628="po",0.8*VLOOKUP(AI628,'ha-pocty-vyhl'!$A$5:$B$20,2,0),VLOOKUP(AI628,'ha-pocty-vyhl'!$A$5:$B$20,2,0))),0)</f>
        <v>0</v>
      </c>
      <c r="AL628" s="66" t="n">
        <f aca="false">IF(OR('Vstupní data'!T628&gt;0,'Vstupní data'!U628&gt;0),'Vstupní data'!K628*'Vstupní data'!M628/100,0)</f>
        <v>0</v>
      </c>
      <c r="AM628" s="66" t="n">
        <f aca="false">IF(OR('Vstupní data'!T628&gt;0,'Vstupní data'!U628&gt;0),IF('Vstupní data'!T628&gt;0,'Vstupní data'!T628,ROUND(10*'Vstupní data'!U628/AK628,0)),0)</f>
        <v>0</v>
      </c>
      <c r="AN628" s="69" t="n">
        <f aca="false">IF('Vstupní data'!T628&gt;0,   IF('Vstupní data'!T628&lt;=AL628,'Vstupní data'!T628,AL628),   IF(AM628&lt;AL628,AM628,AL628))</f>
        <v>0</v>
      </c>
      <c r="AO628" s="69" t="n">
        <f aca="false">'Vstupní data'!X628</f>
        <v>0</v>
      </c>
      <c r="AP628" s="66" t="n">
        <f aca="false">IF(OR('Vstupní data'!T628&gt;0,'Vstupní data'!U628&gt;0),IF(I628&lt;&gt;0,VLOOKUP(I628,'Pril3-drev'!$H$5:$I$83,2,0),0),0)</f>
        <v>0</v>
      </c>
      <c r="AQ628" s="66" t="n">
        <f aca="false">'Vstupní data'!Y628</f>
        <v>0</v>
      </c>
      <c r="AR628" s="66" t="str">
        <f aca="false">IF(AC628&gt;5,   IF('Vstupní data'!Y628&gt;0,   VLOOKUP(VLOOKUP(CONCATENATE(VLOOKUP(I628,'Pril3-drev'!$H$4:$L$83,5,0),AC628),'Pril3-drev'!$Q$4:$R$2803,2,0),'AVB-BS'!$C$5:$S$29 ,LOOKUP(AQ628,'AVB-BS'!$D$3:$S$3,'AVB-BS'!$D$1:$S$1) ,0 )   ,   IF('Vstupní data'!Z628&gt;0,'Vstupní data'!Z628,0)) , "")</f>
        <v/>
      </c>
      <c r="AS628" s="70" t="str">
        <f aca="false">IF(AC628&gt;5,VLOOKUP(CONCATENATE(AP628,AR628),'Pril1-THLPa'!$H$6:$N$96,4,0),"")</f>
        <v/>
      </c>
      <c r="AT628" s="70" t="str">
        <f aca="false">IF(AC628&gt;5,VLOOKUP(CONCATENATE(AP628,AR628),'Pril1-THLPa'!$H$6:$N$96,5,0),"")</f>
        <v/>
      </c>
      <c r="AU628" s="70" t="str">
        <f aca="false">IF(AC628&gt;5,VLOOKUP(CONCATENATE(AP628,AR628),'Pril1-THLPa'!$H$6:$N$96,6,0),"")</f>
        <v/>
      </c>
      <c r="AV628" s="70" t="str">
        <f aca="false">IF(AC628&gt;5,VLOOKUP(CONCATENATE(AP628,AR628),'Pril1-THLPa'!$H$6:$N$96,7,0),"")</f>
        <v/>
      </c>
      <c r="AW628" s="70" t="str">
        <f aca="false">IF(AC628&gt;5,VLOOKUP(CONCATENATE(AP628,AR628),'Pril1-THLPa'!$H$6:$O$96,8,0),"")</f>
        <v/>
      </c>
      <c r="AX628" s="66" t="n">
        <f aca="false">IF(AC628&gt;0,IF(AND(AC628&gt;0,AC628&lt;=5),VLOOKUP(AP628,'Pril1-THLPa'!$A$6:$F$18,LOOKUP(AC628,'Pril1-THLPa'!$B$5:$F$5,'Pril1-THLPa'!$B$4:$F$4),0),AS628+AT628*(AC628-5)+AU628*POWER(AC628-5,2)+AV628*POWER(AC628-5,3)+AW628*POWER(AC628-5,4)),0)</f>
        <v>0</v>
      </c>
      <c r="AY628" s="71"/>
      <c r="AZ628" s="66" t="n">
        <f aca="false">'Vstupní data'!AA628</f>
        <v>0</v>
      </c>
      <c r="BA628" s="66" t="n">
        <f aca="false">IF(OR('Vstupní data'!T628&gt;0,'Vstupní data'!U628&gt;0),IF(AC628&lt;&gt;"",AX628*AO628/10*(100+AZ628)/100,0),0)</f>
        <v>0</v>
      </c>
      <c r="BB628" s="67" t="n">
        <f aca="false">IF(AC628&lt;&gt;"",ROUND(BA628*AN628,0),0)</f>
        <v>0</v>
      </c>
      <c r="BC628" s="68" t="str">
        <f aca="false">IF(AE628&gt;0,BB628/AE628,"")</f>
        <v/>
      </c>
      <c r="BD628" s="66" t="n">
        <f aca="false">'Vstupní data'!AE628</f>
        <v>0</v>
      </c>
      <c r="BF628" s="66" t="n">
        <f aca="false">'Vstupní data'!AC628</f>
        <v>0</v>
      </c>
      <c r="BH628" s="66" t="n">
        <f aca="false">'Vstupní data'!AD628</f>
        <v>0</v>
      </c>
      <c r="BI628" s="66" t="n">
        <f aca="false">'Vstupní data'!AF628</f>
        <v>0</v>
      </c>
      <c r="BJ628" s="69" t="n">
        <f aca="false">'Vstupní data'!AG628</f>
        <v>0</v>
      </c>
      <c r="BK628" s="69" t="n">
        <f aca="false">IF(BF628&lt;&gt;0,VLOOKUP(I628,'Pril3-drev'!$H$5:$I$83,2,0),0)</f>
        <v>0</v>
      </c>
      <c r="BL628" s="69" t="n">
        <f aca="false">IF(BF628&lt;&gt;0,VLOOKUP(BK628,'Pril3-drev'!$A$5:$C$17,3,0),0)</f>
        <v>0</v>
      </c>
      <c r="BM628" s="69" t="n">
        <f aca="false">'Vstupní data'!AH628</f>
        <v>0</v>
      </c>
      <c r="BN628" s="69" t="n">
        <f aca="false">IF('Vstupní data'!AH628&gt;0,   VLOOKUP(VLOOKUP(CONCATENATE(VLOOKUP(I628,'Pril3-drev'!$H$4:$L$83,5,0),BD628),'Pril3-drev'!$Q$4:$R$2803,2,0),'AVB-BS'!$C$5:$S$29 ,LOOKUP(BM628,'AVB-BS'!$D$3:$S$3,'AVB-BS'!$D$1:$S$1) ,0 )   ,   IF('Vstupní data'!AI628&gt;0,'Vstupní data'!AI628,0))</f>
        <v>0</v>
      </c>
      <c r="BO628" s="69" t="str">
        <f aca="false">IF(BX628&gt;5,VLOOKUP(CONCATENATE(BK628,BN628),'Pril1-THLPa'!$H$6:$N$96,4,0),"")</f>
        <v/>
      </c>
      <c r="BP628" s="69" t="str">
        <f aca="false">IF(BX628&gt;5,VLOOKUP(CONCATENATE(BK628,BN628),'Pril1-THLPa'!$H$6:$N$96,5,0),"")</f>
        <v/>
      </c>
      <c r="BQ628" s="69" t="str">
        <f aca="false">IF(BX628&gt;5,VLOOKUP(CONCATENATE(BK628,BN628),'Pril1-THLPa'!$H$6:$N$96,6,0),"")</f>
        <v/>
      </c>
      <c r="BR628" s="69" t="str">
        <f aca="false">IF(BX628&gt;5,VLOOKUP(CONCATENATE(BK628,BN628),'Pril1-THLPa'!$H$6:$N$96,7,0),"")</f>
        <v/>
      </c>
      <c r="BS628" s="69" t="str">
        <f aca="false">IF(BX628&gt;5,VLOOKUP(CONCATENATE(BK628,BN628),'Pril1-THLPa'!$H$6:$O$96,8,0),"")</f>
        <v/>
      </c>
      <c r="BT628" s="69" t="str">
        <f aca="false">IF(BF628&gt;0, IF(BK628="smrk",  VLOOKUP(VLOOKUP(BD628,'Pril9-K3'!$L$8:$M$207,2,0),'Pril9-K3'!$A$8:$J$16,LOOKUP(BN628,'Pril9-K3'!$A$7:$J$7,'Pril9-K3'!$A$5:$J$5),0), IF(AND(BK628&lt;&gt;"smrk",'Vstupní data'!AK628&lt;&gt;""),'Vstupní data'!AK628,   VLOOKUP(VLOOKUP(BD628,'Pril9-K3'!$L$8:$M$207,2,0),'Pril9-K3'!$A$8:$J$16,LOOKUP(BN628,'Pril9-K3'!$A$7:$J$7,'Pril9-K3'!$A$5:$J$5),0)   )),   "")</f>
        <v/>
      </c>
      <c r="BV628" s="69" t="n">
        <f aca="false">'Vstupní data'!AJ628</f>
        <v>0</v>
      </c>
      <c r="BW628" s="69" t="n">
        <f aca="false">IF(BF628&gt;0,IF(J628&gt;0,J628,K628*H628/100),0)</f>
        <v>0</v>
      </c>
      <c r="BX628" s="69" t="n">
        <f aca="false">IF(BF628&gt;0,IF(BJ628&gt;BL628,BL628,BJ628),0)</f>
        <v>0</v>
      </c>
      <c r="BY628" s="69" t="n">
        <f aca="false">IF(BD628=0,0,IF(AND(BX628&gt;0,BX628&lt;=5),  IF(AND(BX628&gt;0,BX628&lt;=5),VLOOKUP(BK628,'Pril1-THLPa'!$A$6:$F$18,IF(AND(BX628&gt;0,BX628&lt;=5),LOOKUP(BX628,'Pril1-THLPa'!$B$5:$F$5,'Pril1-THLPa'!$B$4:$F$4),""),0),""),  IF(BX628&gt;5,BO628+BP628*(BX628-5)+BQ628*POWER(BX628-5,2)+BR628*POWER(BX628-5,3)+BS628*POWER(BX628-5,4),"")))</f>
        <v>0</v>
      </c>
      <c r="BZ628" s="69" t="n">
        <f aca="false">IF(BY628&gt;0,BY628*BI628/10*BW628*(100+BV628)/100,0)</f>
        <v>0</v>
      </c>
      <c r="CA628" s="69" t="n">
        <f aca="false">IF(BD628&gt;0,BX628-IF(BD628&gt;BX628,BX628,BD628),0)</f>
        <v>0</v>
      </c>
      <c r="CB628" s="69" t="n">
        <f aca="false">POWER(1.01,CA628)</f>
        <v>1</v>
      </c>
      <c r="CC628" s="69" t="n">
        <f aca="false">IF(BF628&gt;0,IF(BF628&gt;BH628,1,BF628/BH628),0)</f>
        <v>0</v>
      </c>
      <c r="CD628" s="72" t="n">
        <f aca="false">IF(BD628=0,0,IF(BF628&gt;0,ROUND(IF(CB628&lt;&gt;0,BZ628*BT628*1/CB628*CC628,0),0),0))</f>
        <v>0</v>
      </c>
      <c r="CE628" s="73" t="str">
        <f aca="false">IF(BF628&gt;0,IF(BF628&gt;BH628,CD628/BF628,CD628/BH628),"")</f>
        <v/>
      </c>
      <c r="CF628" s="69" t="n">
        <f aca="false">'Vstupní data'!AM628</f>
        <v>0</v>
      </c>
      <c r="CG628" s="69" t="n">
        <f aca="false">'Vstupní data'!AN628</f>
        <v>0</v>
      </c>
      <c r="CH628" s="69" t="n">
        <f aca="false">'Vstupní data'!AO628</f>
        <v>0</v>
      </c>
      <c r="CI628" s="69" t="n">
        <f aca="false">'Vstupní data'!AP628</f>
        <v>0</v>
      </c>
      <c r="CJ628" s="72" t="n">
        <f aca="false">ROUND(CH628*CI628,0)</f>
        <v>0</v>
      </c>
      <c r="CK628" s="74" t="str">
        <f aca="false">IF(OR(AA628&gt;0,BB628&gt;0,CD628&gt;0,CJ628&gt;0),AA628+BB628+CD628+CJ628,"")</f>
        <v/>
      </c>
    </row>
    <row r="629" customFormat="false" ht="12.8" hidden="false" customHeight="false" outlineLevel="0" collapsed="false">
      <c r="A629" s="66" t="n">
        <f aca="false">'Vstupní data'!A629</f>
        <v>0</v>
      </c>
      <c r="F629" s="66" t="str">
        <f aca="false">CONCATENATE('Vstupní data'!F629,'Vstupní data'!G629,'Vstupní data'!H629,'Vstupní data'!I629)</f>
        <v/>
      </c>
      <c r="G629" s="66"/>
      <c r="H629" s="66" t="n">
        <f aca="false">'Vstupní data'!K629</f>
        <v>0</v>
      </c>
      <c r="I629" s="66" t="n">
        <f aca="false">'Vstupní data'!L629</f>
        <v>0</v>
      </c>
      <c r="J629" s="66" t="n">
        <f aca="false">'Vstupní data'!K629*'Vstupní data'!M629/100</f>
        <v>0</v>
      </c>
      <c r="L629" s="66" t="n">
        <f aca="false">IF('Vstupní data'!N629="prostokořenný",0,IF('Vstupní data'!N629="krytokořenný","k",IF('Vstupní data'!N629="poloodrostky nebo odrostky, prostokořenné i krytokořenné","po",0)))</f>
        <v>0</v>
      </c>
      <c r="N629" s="66"/>
      <c r="O629" s="66" t="n">
        <f aca="false">'Vstupní data'!O629</f>
        <v>0</v>
      </c>
      <c r="P629" s="66" t="n">
        <f aca="false">IF(O629&gt;0,VLOOKUP(CONCATENATE(VLOOKUP(I629,'Pril3-drev'!$H$5:$K$83,4,0),"-",'Vstupní data'!R629),K2!$C$15:$D$23,2,0),0)</f>
        <v>0</v>
      </c>
      <c r="Q629" s="66" t="n">
        <f aca="false">IF(O629&gt;0,VLOOKUP(I629,'Pril3-drev'!$H$5:$I$83,2,0),0)</f>
        <v>0</v>
      </c>
      <c r="R629" s="66" t="n">
        <f aca="false">IF(Q629&gt;0,VLOOKUP(Q629,'Pril6-okus'!$A$5:$B$17,2,0),0)</f>
        <v>0</v>
      </c>
      <c r="S629" s="66" t="n">
        <f aca="false">IF(O629&gt;0,VLOOKUP(I629,'Pril3-drev'!$H$5:$J$83,3,0),0)</f>
        <v>0</v>
      </c>
      <c r="T629" s="66" t="str">
        <f aca="false">IF(O629&gt;0,IF(L629="k",0.9*VLOOKUP(S629,'ha-pocty-vyhl'!$A$5:$B$20,2,0),IF(L629="po",0.8*VLOOKUP(S629,'ha-pocty-vyhl'!$A$5:$B$20,2,0),VLOOKUP(S629,'ha-pocty-vyhl'!$A$5:$B$20,2,0))),"")</f>
        <v/>
      </c>
      <c r="U629" s="66" t="n">
        <f aca="false">'Vstupní data'!P629</f>
        <v>0</v>
      </c>
      <c r="V629" s="66" t="n">
        <f aca="false">IF(O629&gt;0,1.3*T629*1000*Z629/10000,0)</f>
        <v>0</v>
      </c>
      <c r="W629" s="66" t="n">
        <f aca="false">IF(O629&gt;0,1.3*T629*1000*Z629/10000,0)</f>
        <v>0</v>
      </c>
      <c r="X629" s="66" t="n">
        <f aca="false">IF(O629&gt;0,IF(O629&gt;V629,V629,O629),0)</f>
        <v>0</v>
      </c>
      <c r="Y629" s="66" t="n">
        <f aca="false">IF(O629&gt;0,IF(IF(U629&gt;W629,W629,U629)&lt;X629,W629,IF(U629&gt;W629,W629,U629)),0)</f>
        <v>0</v>
      </c>
      <c r="Z629" s="66" t="n">
        <f aca="false">IF(O629&gt;0,IF(J629&gt;0,J629,K629*H629/100),0)</f>
        <v>0</v>
      </c>
      <c r="AA629" s="67" t="n">
        <f aca="false">IF(O629&gt;0,CEILING(R629*P629*X629/Y629*Z629,1),0)</f>
        <v>0</v>
      </c>
      <c r="AB629" s="68" t="n">
        <f aca="false">IF(O629&gt;0,AA629/O629,0)</f>
        <v>0</v>
      </c>
      <c r="AC629" s="66" t="n">
        <f aca="false">'Vstupní data'!W629</f>
        <v>0</v>
      </c>
      <c r="AI629" s="66" t="str">
        <f aca="false">IF(OR('Vstupní data'!T629&gt;0,'Vstupní data'!U629&gt;0),VLOOKUP(I629,'Pril3-drev'!$H$5:$J$83,3,0),"")</f>
        <v/>
      </c>
      <c r="AJ629" s="66" t="n">
        <f aca="false">IF('Vstupní data'!V629="prostokořenný",0,IF('Vstupní data'!V629="krytokořenný","k",IF('Vstupní data'!V629="poloodrostky nebo odrostky, prostokořenné i krytokořenné","po",0)))</f>
        <v>0</v>
      </c>
      <c r="AK629" s="66" t="n">
        <f aca="false">IF(OR('Vstupní data'!T629&gt;0,'Vstupní data'!U629&gt;0),IF(AJ629="k",0.9*VLOOKUP(AI629,'ha-pocty-vyhl'!$A$5:$B$20,2,0),IF(AJ629="po",0.8*VLOOKUP(AI629,'ha-pocty-vyhl'!$A$5:$B$20,2,0),VLOOKUP(AI629,'ha-pocty-vyhl'!$A$5:$B$20,2,0))),0)</f>
        <v>0</v>
      </c>
      <c r="AL629" s="66" t="n">
        <f aca="false">IF(OR('Vstupní data'!T629&gt;0,'Vstupní data'!U629&gt;0),'Vstupní data'!K629*'Vstupní data'!M629/100,0)</f>
        <v>0</v>
      </c>
      <c r="AM629" s="66" t="n">
        <f aca="false">IF(OR('Vstupní data'!T629&gt;0,'Vstupní data'!U629&gt;0),IF('Vstupní data'!T629&gt;0,'Vstupní data'!T629,ROUND(10*'Vstupní data'!U629/AK629,0)),0)</f>
        <v>0</v>
      </c>
      <c r="AN629" s="69" t="n">
        <f aca="false">IF('Vstupní data'!T629&gt;0,   IF('Vstupní data'!T629&lt;=AL629,'Vstupní data'!T629,AL629),   IF(AM629&lt;AL629,AM629,AL629))</f>
        <v>0</v>
      </c>
      <c r="AO629" s="69" t="n">
        <f aca="false">'Vstupní data'!X629</f>
        <v>0</v>
      </c>
      <c r="AP629" s="66" t="n">
        <f aca="false">IF(OR('Vstupní data'!T629&gt;0,'Vstupní data'!U629&gt;0),IF(I629&lt;&gt;0,VLOOKUP(I629,'Pril3-drev'!$H$5:$I$83,2,0),0),0)</f>
        <v>0</v>
      </c>
      <c r="AQ629" s="66" t="n">
        <f aca="false">'Vstupní data'!Y629</f>
        <v>0</v>
      </c>
      <c r="AR629" s="66" t="str">
        <f aca="false">IF(AC629&gt;5,   IF('Vstupní data'!Y629&gt;0,   VLOOKUP(VLOOKUP(CONCATENATE(VLOOKUP(I629,'Pril3-drev'!$H$4:$L$83,5,0),AC629),'Pril3-drev'!$Q$4:$R$2803,2,0),'AVB-BS'!$C$5:$S$29 ,LOOKUP(AQ629,'AVB-BS'!$D$3:$S$3,'AVB-BS'!$D$1:$S$1) ,0 )   ,   IF('Vstupní data'!Z629&gt;0,'Vstupní data'!Z629,0)) , "")</f>
        <v/>
      </c>
      <c r="AS629" s="70" t="str">
        <f aca="false">IF(AC629&gt;5,VLOOKUP(CONCATENATE(AP629,AR629),'Pril1-THLPa'!$H$6:$N$96,4,0),"")</f>
        <v/>
      </c>
      <c r="AT629" s="70" t="str">
        <f aca="false">IF(AC629&gt;5,VLOOKUP(CONCATENATE(AP629,AR629),'Pril1-THLPa'!$H$6:$N$96,5,0),"")</f>
        <v/>
      </c>
      <c r="AU629" s="70" t="str">
        <f aca="false">IF(AC629&gt;5,VLOOKUP(CONCATENATE(AP629,AR629),'Pril1-THLPa'!$H$6:$N$96,6,0),"")</f>
        <v/>
      </c>
      <c r="AV629" s="70" t="str">
        <f aca="false">IF(AC629&gt;5,VLOOKUP(CONCATENATE(AP629,AR629),'Pril1-THLPa'!$H$6:$N$96,7,0),"")</f>
        <v/>
      </c>
      <c r="AW629" s="70" t="str">
        <f aca="false">IF(AC629&gt;5,VLOOKUP(CONCATENATE(AP629,AR629),'Pril1-THLPa'!$H$6:$O$96,8,0),"")</f>
        <v/>
      </c>
      <c r="AX629" s="66" t="n">
        <f aca="false">IF(AC629&gt;0,IF(AND(AC629&gt;0,AC629&lt;=5),VLOOKUP(AP629,'Pril1-THLPa'!$A$6:$F$18,LOOKUP(AC629,'Pril1-THLPa'!$B$5:$F$5,'Pril1-THLPa'!$B$4:$F$4),0),AS629+AT629*(AC629-5)+AU629*POWER(AC629-5,2)+AV629*POWER(AC629-5,3)+AW629*POWER(AC629-5,4)),0)</f>
        <v>0</v>
      </c>
      <c r="AY629" s="71"/>
      <c r="AZ629" s="66" t="n">
        <f aca="false">'Vstupní data'!AA629</f>
        <v>0</v>
      </c>
      <c r="BA629" s="66" t="n">
        <f aca="false">IF(OR('Vstupní data'!T629&gt;0,'Vstupní data'!U629&gt;0),IF(AC629&lt;&gt;"",AX629*AO629/10*(100+AZ629)/100,0),0)</f>
        <v>0</v>
      </c>
      <c r="BB629" s="67" t="n">
        <f aca="false">IF(AC629&lt;&gt;"",ROUND(BA629*AN629,0),0)</f>
        <v>0</v>
      </c>
      <c r="BC629" s="68" t="str">
        <f aca="false">IF(AE629&gt;0,BB629/AE629,"")</f>
        <v/>
      </c>
      <c r="BD629" s="66" t="n">
        <f aca="false">'Vstupní data'!AE629</f>
        <v>0</v>
      </c>
      <c r="BF629" s="66" t="n">
        <f aca="false">'Vstupní data'!AC629</f>
        <v>0</v>
      </c>
      <c r="BH629" s="66" t="n">
        <f aca="false">'Vstupní data'!AD629</f>
        <v>0</v>
      </c>
      <c r="BI629" s="66" t="n">
        <f aca="false">'Vstupní data'!AF629</f>
        <v>0</v>
      </c>
      <c r="BJ629" s="69" t="n">
        <f aca="false">'Vstupní data'!AG629</f>
        <v>0</v>
      </c>
      <c r="BK629" s="69" t="n">
        <f aca="false">IF(BF629&lt;&gt;0,VLOOKUP(I629,'Pril3-drev'!$H$5:$I$83,2,0),0)</f>
        <v>0</v>
      </c>
      <c r="BL629" s="69" t="n">
        <f aca="false">IF(BF629&lt;&gt;0,VLOOKUP(BK629,'Pril3-drev'!$A$5:$C$17,3,0),0)</f>
        <v>0</v>
      </c>
      <c r="BM629" s="69" t="n">
        <f aca="false">'Vstupní data'!AH629</f>
        <v>0</v>
      </c>
      <c r="BN629" s="69" t="n">
        <f aca="false">IF('Vstupní data'!AH629&gt;0,   VLOOKUP(VLOOKUP(CONCATENATE(VLOOKUP(I629,'Pril3-drev'!$H$4:$L$83,5,0),BD629),'Pril3-drev'!$Q$4:$R$2803,2,0),'AVB-BS'!$C$5:$S$29 ,LOOKUP(BM629,'AVB-BS'!$D$3:$S$3,'AVB-BS'!$D$1:$S$1) ,0 )   ,   IF('Vstupní data'!AI629&gt;0,'Vstupní data'!AI629,0))</f>
        <v>0</v>
      </c>
      <c r="BO629" s="69" t="str">
        <f aca="false">IF(BX629&gt;5,VLOOKUP(CONCATENATE(BK629,BN629),'Pril1-THLPa'!$H$6:$N$96,4,0),"")</f>
        <v/>
      </c>
      <c r="BP629" s="69" t="str">
        <f aca="false">IF(BX629&gt;5,VLOOKUP(CONCATENATE(BK629,BN629),'Pril1-THLPa'!$H$6:$N$96,5,0),"")</f>
        <v/>
      </c>
      <c r="BQ629" s="69" t="str">
        <f aca="false">IF(BX629&gt;5,VLOOKUP(CONCATENATE(BK629,BN629),'Pril1-THLPa'!$H$6:$N$96,6,0),"")</f>
        <v/>
      </c>
      <c r="BR629" s="69" t="str">
        <f aca="false">IF(BX629&gt;5,VLOOKUP(CONCATENATE(BK629,BN629),'Pril1-THLPa'!$H$6:$N$96,7,0),"")</f>
        <v/>
      </c>
      <c r="BS629" s="69" t="str">
        <f aca="false">IF(BX629&gt;5,VLOOKUP(CONCATENATE(BK629,BN629),'Pril1-THLPa'!$H$6:$O$96,8,0),"")</f>
        <v/>
      </c>
      <c r="BT629" s="69" t="str">
        <f aca="false">IF(BF629&gt;0, IF(BK629="smrk",  VLOOKUP(VLOOKUP(BD629,'Pril9-K3'!$L$8:$M$207,2,0),'Pril9-K3'!$A$8:$J$16,LOOKUP(BN629,'Pril9-K3'!$A$7:$J$7,'Pril9-K3'!$A$5:$J$5),0), IF(AND(BK629&lt;&gt;"smrk",'Vstupní data'!AK629&lt;&gt;""),'Vstupní data'!AK629,   VLOOKUP(VLOOKUP(BD629,'Pril9-K3'!$L$8:$M$207,2,0),'Pril9-K3'!$A$8:$J$16,LOOKUP(BN629,'Pril9-K3'!$A$7:$J$7,'Pril9-K3'!$A$5:$J$5),0)   )),   "")</f>
        <v/>
      </c>
      <c r="BV629" s="69" t="n">
        <f aca="false">'Vstupní data'!AJ629</f>
        <v>0</v>
      </c>
      <c r="BW629" s="69" t="n">
        <f aca="false">IF(BF629&gt;0,IF(J629&gt;0,J629,K629*H629/100),0)</f>
        <v>0</v>
      </c>
      <c r="BX629" s="69" t="n">
        <f aca="false">IF(BF629&gt;0,IF(BJ629&gt;BL629,BL629,BJ629),0)</f>
        <v>0</v>
      </c>
      <c r="BY629" s="69" t="n">
        <f aca="false">IF(BD629=0,0,IF(AND(BX629&gt;0,BX629&lt;=5),  IF(AND(BX629&gt;0,BX629&lt;=5),VLOOKUP(BK629,'Pril1-THLPa'!$A$6:$F$18,IF(AND(BX629&gt;0,BX629&lt;=5),LOOKUP(BX629,'Pril1-THLPa'!$B$5:$F$5,'Pril1-THLPa'!$B$4:$F$4),""),0),""),  IF(BX629&gt;5,BO629+BP629*(BX629-5)+BQ629*POWER(BX629-5,2)+BR629*POWER(BX629-5,3)+BS629*POWER(BX629-5,4),"")))</f>
        <v>0</v>
      </c>
      <c r="BZ629" s="69" t="n">
        <f aca="false">IF(BY629&gt;0,BY629*BI629/10*BW629*(100+BV629)/100,0)</f>
        <v>0</v>
      </c>
      <c r="CA629" s="69" t="n">
        <f aca="false">IF(BD629&gt;0,BX629-IF(BD629&gt;BX629,BX629,BD629),0)</f>
        <v>0</v>
      </c>
      <c r="CB629" s="69" t="n">
        <f aca="false">POWER(1.01,CA629)</f>
        <v>1</v>
      </c>
      <c r="CC629" s="69" t="n">
        <f aca="false">IF(BF629&gt;0,IF(BF629&gt;BH629,1,BF629/BH629),0)</f>
        <v>0</v>
      </c>
      <c r="CD629" s="72" t="n">
        <f aca="false">IF(BD629=0,0,IF(BF629&gt;0,ROUND(IF(CB629&lt;&gt;0,BZ629*BT629*1/CB629*CC629,0),0),0))</f>
        <v>0</v>
      </c>
      <c r="CE629" s="73" t="str">
        <f aca="false">IF(BF629&gt;0,IF(BF629&gt;BH629,CD629/BF629,CD629/BH629),"")</f>
        <v/>
      </c>
      <c r="CF629" s="69" t="n">
        <f aca="false">'Vstupní data'!AM629</f>
        <v>0</v>
      </c>
      <c r="CG629" s="69" t="n">
        <f aca="false">'Vstupní data'!AN629</f>
        <v>0</v>
      </c>
      <c r="CH629" s="69" t="n">
        <f aca="false">'Vstupní data'!AO629</f>
        <v>0</v>
      </c>
      <c r="CI629" s="69" t="n">
        <f aca="false">'Vstupní data'!AP629</f>
        <v>0</v>
      </c>
      <c r="CJ629" s="72" t="n">
        <f aca="false">ROUND(CH629*CI629,0)</f>
        <v>0</v>
      </c>
      <c r="CK629" s="74" t="str">
        <f aca="false">IF(OR(AA629&gt;0,BB629&gt;0,CD629&gt;0,CJ629&gt;0),AA629+BB629+CD629+CJ629,"")</f>
        <v/>
      </c>
    </row>
    <row r="630" customFormat="false" ht="12.8" hidden="false" customHeight="false" outlineLevel="0" collapsed="false">
      <c r="A630" s="66" t="n">
        <f aca="false">'Vstupní data'!A630</f>
        <v>0</v>
      </c>
      <c r="F630" s="66" t="str">
        <f aca="false">CONCATENATE('Vstupní data'!F630,'Vstupní data'!G630,'Vstupní data'!H630,'Vstupní data'!I630)</f>
        <v/>
      </c>
      <c r="G630" s="66"/>
      <c r="H630" s="66" t="n">
        <f aca="false">'Vstupní data'!K630</f>
        <v>0</v>
      </c>
      <c r="I630" s="66" t="n">
        <f aca="false">'Vstupní data'!L630</f>
        <v>0</v>
      </c>
      <c r="J630" s="66" t="n">
        <f aca="false">'Vstupní data'!K630*'Vstupní data'!M630/100</f>
        <v>0</v>
      </c>
      <c r="L630" s="66" t="n">
        <f aca="false">IF('Vstupní data'!N630="prostokořenný",0,IF('Vstupní data'!N630="krytokořenný","k",IF('Vstupní data'!N630="poloodrostky nebo odrostky, prostokořenné i krytokořenné","po",0)))</f>
        <v>0</v>
      </c>
      <c r="N630" s="66"/>
      <c r="O630" s="66" t="n">
        <f aca="false">'Vstupní data'!O630</f>
        <v>0</v>
      </c>
      <c r="P630" s="66" t="n">
        <f aca="false">IF(O630&gt;0,VLOOKUP(CONCATENATE(VLOOKUP(I630,'Pril3-drev'!$H$5:$K$83,4,0),"-",'Vstupní data'!R630),K2!$C$15:$D$23,2,0),0)</f>
        <v>0</v>
      </c>
      <c r="Q630" s="66" t="n">
        <f aca="false">IF(O630&gt;0,VLOOKUP(I630,'Pril3-drev'!$H$5:$I$83,2,0),0)</f>
        <v>0</v>
      </c>
      <c r="R630" s="66" t="n">
        <f aca="false">IF(Q630&gt;0,VLOOKUP(Q630,'Pril6-okus'!$A$5:$B$17,2,0),0)</f>
        <v>0</v>
      </c>
      <c r="S630" s="66" t="n">
        <f aca="false">IF(O630&gt;0,VLOOKUP(I630,'Pril3-drev'!$H$5:$J$83,3,0),0)</f>
        <v>0</v>
      </c>
      <c r="T630" s="66" t="str">
        <f aca="false">IF(O630&gt;0,IF(L630="k",0.9*VLOOKUP(S630,'ha-pocty-vyhl'!$A$5:$B$20,2,0),IF(L630="po",0.8*VLOOKUP(S630,'ha-pocty-vyhl'!$A$5:$B$20,2,0),VLOOKUP(S630,'ha-pocty-vyhl'!$A$5:$B$20,2,0))),"")</f>
        <v/>
      </c>
      <c r="U630" s="66" t="n">
        <f aca="false">'Vstupní data'!P630</f>
        <v>0</v>
      </c>
      <c r="V630" s="66" t="n">
        <f aca="false">IF(O630&gt;0,1.3*T630*1000*Z630/10000,0)</f>
        <v>0</v>
      </c>
      <c r="W630" s="66" t="n">
        <f aca="false">IF(O630&gt;0,1.3*T630*1000*Z630/10000,0)</f>
        <v>0</v>
      </c>
      <c r="X630" s="66" t="n">
        <f aca="false">IF(O630&gt;0,IF(O630&gt;V630,V630,O630),0)</f>
        <v>0</v>
      </c>
      <c r="Y630" s="66" t="n">
        <f aca="false">IF(O630&gt;0,IF(IF(U630&gt;W630,W630,U630)&lt;X630,W630,IF(U630&gt;W630,W630,U630)),0)</f>
        <v>0</v>
      </c>
      <c r="Z630" s="66" t="n">
        <f aca="false">IF(O630&gt;0,IF(J630&gt;0,J630,K630*H630/100),0)</f>
        <v>0</v>
      </c>
      <c r="AA630" s="67" t="n">
        <f aca="false">IF(O630&gt;0,CEILING(R630*P630*X630/Y630*Z630,1),0)</f>
        <v>0</v>
      </c>
      <c r="AB630" s="68" t="n">
        <f aca="false">IF(O630&gt;0,AA630/O630,0)</f>
        <v>0</v>
      </c>
      <c r="AC630" s="66" t="n">
        <f aca="false">'Vstupní data'!W630</f>
        <v>0</v>
      </c>
      <c r="AI630" s="66" t="str">
        <f aca="false">IF(OR('Vstupní data'!T630&gt;0,'Vstupní data'!U630&gt;0),VLOOKUP(I630,'Pril3-drev'!$H$5:$J$83,3,0),"")</f>
        <v/>
      </c>
      <c r="AJ630" s="66" t="n">
        <f aca="false">IF('Vstupní data'!V630="prostokořenný",0,IF('Vstupní data'!V630="krytokořenný","k",IF('Vstupní data'!V630="poloodrostky nebo odrostky, prostokořenné i krytokořenné","po",0)))</f>
        <v>0</v>
      </c>
      <c r="AK630" s="66" t="n">
        <f aca="false">IF(OR('Vstupní data'!T630&gt;0,'Vstupní data'!U630&gt;0),IF(AJ630="k",0.9*VLOOKUP(AI630,'ha-pocty-vyhl'!$A$5:$B$20,2,0),IF(AJ630="po",0.8*VLOOKUP(AI630,'ha-pocty-vyhl'!$A$5:$B$20,2,0),VLOOKUP(AI630,'ha-pocty-vyhl'!$A$5:$B$20,2,0))),0)</f>
        <v>0</v>
      </c>
      <c r="AL630" s="66" t="n">
        <f aca="false">IF(OR('Vstupní data'!T630&gt;0,'Vstupní data'!U630&gt;0),'Vstupní data'!K630*'Vstupní data'!M630/100,0)</f>
        <v>0</v>
      </c>
      <c r="AM630" s="66" t="n">
        <f aca="false">IF(OR('Vstupní data'!T630&gt;0,'Vstupní data'!U630&gt;0),IF('Vstupní data'!T630&gt;0,'Vstupní data'!T630,ROUND(10*'Vstupní data'!U630/AK630,0)),0)</f>
        <v>0</v>
      </c>
      <c r="AN630" s="69" t="n">
        <f aca="false">IF('Vstupní data'!T630&gt;0,   IF('Vstupní data'!T630&lt;=AL630,'Vstupní data'!T630,AL630),   IF(AM630&lt;AL630,AM630,AL630))</f>
        <v>0</v>
      </c>
      <c r="AO630" s="69" t="n">
        <f aca="false">'Vstupní data'!X630</f>
        <v>0</v>
      </c>
      <c r="AP630" s="66" t="n">
        <f aca="false">IF(OR('Vstupní data'!T630&gt;0,'Vstupní data'!U630&gt;0),IF(I630&lt;&gt;0,VLOOKUP(I630,'Pril3-drev'!$H$5:$I$83,2,0),0),0)</f>
        <v>0</v>
      </c>
      <c r="AQ630" s="66" t="n">
        <f aca="false">'Vstupní data'!Y630</f>
        <v>0</v>
      </c>
      <c r="AR630" s="66" t="str">
        <f aca="false">IF(AC630&gt;5,   IF('Vstupní data'!Y630&gt;0,   VLOOKUP(VLOOKUP(CONCATENATE(VLOOKUP(I630,'Pril3-drev'!$H$4:$L$83,5,0),AC630),'Pril3-drev'!$Q$4:$R$2803,2,0),'AVB-BS'!$C$5:$S$29 ,LOOKUP(AQ630,'AVB-BS'!$D$3:$S$3,'AVB-BS'!$D$1:$S$1) ,0 )   ,   IF('Vstupní data'!Z630&gt;0,'Vstupní data'!Z630,0)) , "")</f>
        <v/>
      </c>
      <c r="AS630" s="70" t="str">
        <f aca="false">IF(AC630&gt;5,VLOOKUP(CONCATENATE(AP630,AR630),'Pril1-THLPa'!$H$6:$N$96,4,0),"")</f>
        <v/>
      </c>
      <c r="AT630" s="70" t="str">
        <f aca="false">IF(AC630&gt;5,VLOOKUP(CONCATENATE(AP630,AR630),'Pril1-THLPa'!$H$6:$N$96,5,0),"")</f>
        <v/>
      </c>
      <c r="AU630" s="70" t="str">
        <f aca="false">IF(AC630&gt;5,VLOOKUP(CONCATENATE(AP630,AR630),'Pril1-THLPa'!$H$6:$N$96,6,0),"")</f>
        <v/>
      </c>
      <c r="AV630" s="70" t="str">
        <f aca="false">IF(AC630&gt;5,VLOOKUP(CONCATENATE(AP630,AR630),'Pril1-THLPa'!$H$6:$N$96,7,0),"")</f>
        <v/>
      </c>
      <c r="AW630" s="70" t="str">
        <f aca="false">IF(AC630&gt;5,VLOOKUP(CONCATENATE(AP630,AR630),'Pril1-THLPa'!$H$6:$O$96,8,0),"")</f>
        <v/>
      </c>
      <c r="AX630" s="66" t="n">
        <f aca="false">IF(AC630&gt;0,IF(AND(AC630&gt;0,AC630&lt;=5),VLOOKUP(AP630,'Pril1-THLPa'!$A$6:$F$18,LOOKUP(AC630,'Pril1-THLPa'!$B$5:$F$5,'Pril1-THLPa'!$B$4:$F$4),0),AS630+AT630*(AC630-5)+AU630*POWER(AC630-5,2)+AV630*POWER(AC630-5,3)+AW630*POWER(AC630-5,4)),0)</f>
        <v>0</v>
      </c>
      <c r="AY630" s="71"/>
      <c r="AZ630" s="66" t="n">
        <f aca="false">'Vstupní data'!AA630</f>
        <v>0</v>
      </c>
      <c r="BA630" s="66" t="n">
        <f aca="false">IF(OR('Vstupní data'!T630&gt;0,'Vstupní data'!U630&gt;0),IF(AC630&lt;&gt;"",AX630*AO630/10*(100+AZ630)/100,0),0)</f>
        <v>0</v>
      </c>
      <c r="BB630" s="67" t="n">
        <f aca="false">IF(AC630&lt;&gt;"",ROUND(BA630*AN630,0),0)</f>
        <v>0</v>
      </c>
      <c r="BC630" s="68" t="str">
        <f aca="false">IF(AE630&gt;0,BB630/AE630,"")</f>
        <v/>
      </c>
      <c r="BD630" s="66" t="n">
        <f aca="false">'Vstupní data'!AE630</f>
        <v>0</v>
      </c>
      <c r="BF630" s="66" t="n">
        <f aca="false">'Vstupní data'!AC630</f>
        <v>0</v>
      </c>
      <c r="BH630" s="66" t="n">
        <f aca="false">'Vstupní data'!AD630</f>
        <v>0</v>
      </c>
      <c r="BI630" s="66" t="n">
        <f aca="false">'Vstupní data'!AF630</f>
        <v>0</v>
      </c>
      <c r="BJ630" s="69" t="n">
        <f aca="false">'Vstupní data'!AG630</f>
        <v>0</v>
      </c>
      <c r="BK630" s="69" t="n">
        <f aca="false">IF(BF630&lt;&gt;0,VLOOKUP(I630,'Pril3-drev'!$H$5:$I$83,2,0),0)</f>
        <v>0</v>
      </c>
      <c r="BL630" s="69" t="n">
        <f aca="false">IF(BF630&lt;&gt;0,VLOOKUP(BK630,'Pril3-drev'!$A$5:$C$17,3,0),0)</f>
        <v>0</v>
      </c>
      <c r="BM630" s="69" t="n">
        <f aca="false">'Vstupní data'!AH630</f>
        <v>0</v>
      </c>
      <c r="BN630" s="69" t="n">
        <f aca="false">IF('Vstupní data'!AH630&gt;0,   VLOOKUP(VLOOKUP(CONCATENATE(VLOOKUP(I630,'Pril3-drev'!$H$4:$L$83,5,0),BD630),'Pril3-drev'!$Q$4:$R$2803,2,0),'AVB-BS'!$C$5:$S$29 ,LOOKUP(BM630,'AVB-BS'!$D$3:$S$3,'AVB-BS'!$D$1:$S$1) ,0 )   ,   IF('Vstupní data'!AI630&gt;0,'Vstupní data'!AI630,0))</f>
        <v>0</v>
      </c>
      <c r="BO630" s="69" t="str">
        <f aca="false">IF(BX630&gt;5,VLOOKUP(CONCATENATE(BK630,BN630),'Pril1-THLPa'!$H$6:$N$96,4,0),"")</f>
        <v/>
      </c>
      <c r="BP630" s="69" t="str">
        <f aca="false">IF(BX630&gt;5,VLOOKUP(CONCATENATE(BK630,BN630),'Pril1-THLPa'!$H$6:$N$96,5,0),"")</f>
        <v/>
      </c>
      <c r="BQ630" s="69" t="str">
        <f aca="false">IF(BX630&gt;5,VLOOKUP(CONCATENATE(BK630,BN630),'Pril1-THLPa'!$H$6:$N$96,6,0),"")</f>
        <v/>
      </c>
      <c r="BR630" s="69" t="str">
        <f aca="false">IF(BX630&gt;5,VLOOKUP(CONCATENATE(BK630,BN630),'Pril1-THLPa'!$H$6:$N$96,7,0),"")</f>
        <v/>
      </c>
      <c r="BS630" s="69" t="str">
        <f aca="false">IF(BX630&gt;5,VLOOKUP(CONCATENATE(BK630,BN630),'Pril1-THLPa'!$H$6:$O$96,8,0),"")</f>
        <v/>
      </c>
      <c r="BT630" s="69" t="str">
        <f aca="false">IF(BF630&gt;0, IF(BK630="smrk",  VLOOKUP(VLOOKUP(BD630,'Pril9-K3'!$L$8:$M$207,2,0),'Pril9-K3'!$A$8:$J$16,LOOKUP(BN630,'Pril9-K3'!$A$7:$J$7,'Pril9-K3'!$A$5:$J$5),0), IF(AND(BK630&lt;&gt;"smrk",'Vstupní data'!AK630&lt;&gt;""),'Vstupní data'!AK630,   VLOOKUP(VLOOKUP(BD630,'Pril9-K3'!$L$8:$M$207,2,0),'Pril9-K3'!$A$8:$J$16,LOOKUP(BN630,'Pril9-K3'!$A$7:$J$7,'Pril9-K3'!$A$5:$J$5),0)   )),   "")</f>
        <v/>
      </c>
      <c r="BV630" s="69" t="n">
        <f aca="false">'Vstupní data'!AJ630</f>
        <v>0</v>
      </c>
      <c r="BW630" s="69" t="n">
        <f aca="false">IF(BF630&gt;0,IF(J630&gt;0,J630,K630*H630/100),0)</f>
        <v>0</v>
      </c>
      <c r="BX630" s="69" t="n">
        <f aca="false">IF(BF630&gt;0,IF(BJ630&gt;BL630,BL630,BJ630),0)</f>
        <v>0</v>
      </c>
      <c r="BY630" s="69" t="n">
        <f aca="false">IF(BD630=0,0,IF(AND(BX630&gt;0,BX630&lt;=5),  IF(AND(BX630&gt;0,BX630&lt;=5),VLOOKUP(BK630,'Pril1-THLPa'!$A$6:$F$18,IF(AND(BX630&gt;0,BX630&lt;=5),LOOKUP(BX630,'Pril1-THLPa'!$B$5:$F$5,'Pril1-THLPa'!$B$4:$F$4),""),0),""),  IF(BX630&gt;5,BO630+BP630*(BX630-5)+BQ630*POWER(BX630-5,2)+BR630*POWER(BX630-5,3)+BS630*POWER(BX630-5,4),"")))</f>
        <v>0</v>
      </c>
      <c r="BZ630" s="69" t="n">
        <f aca="false">IF(BY630&gt;0,BY630*BI630/10*BW630*(100+BV630)/100,0)</f>
        <v>0</v>
      </c>
      <c r="CA630" s="69" t="n">
        <f aca="false">IF(BD630&gt;0,BX630-IF(BD630&gt;BX630,BX630,BD630),0)</f>
        <v>0</v>
      </c>
      <c r="CB630" s="69" t="n">
        <f aca="false">POWER(1.01,CA630)</f>
        <v>1</v>
      </c>
      <c r="CC630" s="69" t="n">
        <f aca="false">IF(BF630&gt;0,IF(BF630&gt;BH630,1,BF630/BH630),0)</f>
        <v>0</v>
      </c>
      <c r="CD630" s="72" t="n">
        <f aca="false">IF(BD630=0,0,IF(BF630&gt;0,ROUND(IF(CB630&lt;&gt;0,BZ630*BT630*1/CB630*CC630,0),0),0))</f>
        <v>0</v>
      </c>
      <c r="CE630" s="73" t="str">
        <f aca="false">IF(BF630&gt;0,IF(BF630&gt;BH630,CD630/BF630,CD630/BH630),"")</f>
        <v/>
      </c>
      <c r="CF630" s="69" t="n">
        <f aca="false">'Vstupní data'!AM630</f>
        <v>0</v>
      </c>
      <c r="CG630" s="69" t="n">
        <f aca="false">'Vstupní data'!AN630</f>
        <v>0</v>
      </c>
      <c r="CH630" s="69" t="n">
        <f aca="false">'Vstupní data'!AO630</f>
        <v>0</v>
      </c>
      <c r="CI630" s="69" t="n">
        <f aca="false">'Vstupní data'!AP630</f>
        <v>0</v>
      </c>
      <c r="CJ630" s="72" t="n">
        <f aca="false">ROUND(CH630*CI630,0)</f>
        <v>0</v>
      </c>
      <c r="CK630" s="74" t="str">
        <f aca="false">IF(OR(AA630&gt;0,BB630&gt;0,CD630&gt;0,CJ630&gt;0),AA630+BB630+CD630+CJ630,"")</f>
        <v/>
      </c>
    </row>
    <row r="631" customFormat="false" ht="12.8" hidden="false" customHeight="false" outlineLevel="0" collapsed="false">
      <c r="A631" s="66" t="n">
        <f aca="false">'Vstupní data'!A631</f>
        <v>0</v>
      </c>
      <c r="F631" s="66" t="str">
        <f aca="false">CONCATENATE('Vstupní data'!F631,'Vstupní data'!G631,'Vstupní data'!H631,'Vstupní data'!I631)</f>
        <v/>
      </c>
      <c r="G631" s="66"/>
      <c r="H631" s="66" t="n">
        <f aca="false">'Vstupní data'!K631</f>
        <v>0</v>
      </c>
      <c r="I631" s="66" t="n">
        <f aca="false">'Vstupní data'!L631</f>
        <v>0</v>
      </c>
      <c r="J631" s="66" t="n">
        <f aca="false">'Vstupní data'!K631*'Vstupní data'!M631/100</f>
        <v>0</v>
      </c>
      <c r="L631" s="66" t="n">
        <f aca="false">IF('Vstupní data'!N631="prostokořenný",0,IF('Vstupní data'!N631="krytokořenný","k",IF('Vstupní data'!N631="poloodrostky nebo odrostky, prostokořenné i krytokořenné","po",0)))</f>
        <v>0</v>
      </c>
      <c r="N631" s="66"/>
      <c r="O631" s="66" t="n">
        <f aca="false">'Vstupní data'!O631</f>
        <v>0</v>
      </c>
      <c r="P631" s="66" t="n">
        <f aca="false">IF(O631&gt;0,VLOOKUP(CONCATENATE(VLOOKUP(I631,'Pril3-drev'!$H$5:$K$83,4,0),"-",'Vstupní data'!R631),K2!$C$15:$D$23,2,0),0)</f>
        <v>0</v>
      </c>
      <c r="Q631" s="66" t="n">
        <f aca="false">IF(O631&gt;0,VLOOKUP(I631,'Pril3-drev'!$H$5:$I$83,2,0),0)</f>
        <v>0</v>
      </c>
      <c r="R631" s="66" t="n">
        <f aca="false">IF(Q631&gt;0,VLOOKUP(Q631,'Pril6-okus'!$A$5:$B$17,2,0),0)</f>
        <v>0</v>
      </c>
      <c r="S631" s="66" t="n">
        <f aca="false">IF(O631&gt;0,VLOOKUP(I631,'Pril3-drev'!$H$5:$J$83,3,0),0)</f>
        <v>0</v>
      </c>
      <c r="T631" s="66" t="str">
        <f aca="false">IF(O631&gt;0,IF(L631="k",0.9*VLOOKUP(S631,'ha-pocty-vyhl'!$A$5:$B$20,2,0),IF(L631="po",0.8*VLOOKUP(S631,'ha-pocty-vyhl'!$A$5:$B$20,2,0),VLOOKUP(S631,'ha-pocty-vyhl'!$A$5:$B$20,2,0))),"")</f>
        <v/>
      </c>
      <c r="U631" s="66" t="n">
        <f aca="false">'Vstupní data'!P631</f>
        <v>0</v>
      </c>
      <c r="V631" s="66" t="n">
        <f aca="false">IF(O631&gt;0,1.3*T631*1000*Z631/10000,0)</f>
        <v>0</v>
      </c>
      <c r="W631" s="66" t="n">
        <f aca="false">IF(O631&gt;0,1.3*T631*1000*Z631/10000,0)</f>
        <v>0</v>
      </c>
      <c r="X631" s="66" t="n">
        <f aca="false">IF(O631&gt;0,IF(O631&gt;V631,V631,O631),0)</f>
        <v>0</v>
      </c>
      <c r="Y631" s="66" t="n">
        <f aca="false">IF(O631&gt;0,IF(IF(U631&gt;W631,W631,U631)&lt;X631,W631,IF(U631&gt;W631,W631,U631)),0)</f>
        <v>0</v>
      </c>
      <c r="Z631" s="66" t="n">
        <f aca="false">IF(O631&gt;0,IF(J631&gt;0,J631,K631*H631/100),0)</f>
        <v>0</v>
      </c>
      <c r="AA631" s="67" t="n">
        <f aca="false">IF(O631&gt;0,CEILING(R631*P631*X631/Y631*Z631,1),0)</f>
        <v>0</v>
      </c>
      <c r="AB631" s="68" t="n">
        <f aca="false">IF(O631&gt;0,AA631/O631,0)</f>
        <v>0</v>
      </c>
      <c r="AC631" s="66" t="n">
        <f aca="false">'Vstupní data'!W631</f>
        <v>0</v>
      </c>
      <c r="AI631" s="66" t="str">
        <f aca="false">IF(OR('Vstupní data'!T631&gt;0,'Vstupní data'!U631&gt;0),VLOOKUP(I631,'Pril3-drev'!$H$5:$J$83,3,0),"")</f>
        <v/>
      </c>
      <c r="AJ631" s="66" t="n">
        <f aca="false">IF('Vstupní data'!V631="prostokořenný",0,IF('Vstupní data'!V631="krytokořenný","k",IF('Vstupní data'!V631="poloodrostky nebo odrostky, prostokořenné i krytokořenné","po",0)))</f>
        <v>0</v>
      </c>
      <c r="AK631" s="66" t="n">
        <f aca="false">IF(OR('Vstupní data'!T631&gt;0,'Vstupní data'!U631&gt;0),IF(AJ631="k",0.9*VLOOKUP(AI631,'ha-pocty-vyhl'!$A$5:$B$20,2,0),IF(AJ631="po",0.8*VLOOKUP(AI631,'ha-pocty-vyhl'!$A$5:$B$20,2,0),VLOOKUP(AI631,'ha-pocty-vyhl'!$A$5:$B$20,2,0))),0)</f>
        <v>0</v>
      </c>
      <c r="AL631" s="66" t="n">
        <f aca="false">IF(OR('Vstupní data'!T631&gt;0,'Vstupní data'!U631&gt;0),'Vstupní data'!K631*'Vstupní data'!M631/100,0)</f>
        <v>0</v>
      </c>
      <c r="AM631" s="66" t="n">
        <f aca="false">IF(OR('Vstupní data'!T631&gt;0,'Vstupní data'!U631&gt;0),IF('Vstupní data'!T631&gt;0,'Vstupní data'!T631,ROUND(10*'Vstupní data'!U631/AK631,0)),0)</f>
        <v>0</v>
      </c>
      <c r="AN631" s="69" t="n">
        <f aca="false">IF('Vstupní data'!T631&gt;0,   IF('Vstupní data'!T631&lt;=AL631,'Vstupní data'!T631,AL631),   IF(AM631&lt;AL631,AM631,AL631))</f>
        <v>0</v>
      </c>
      <c r="AO631" s="69" t="n">
        <f aca="false">'Vstupní data'!X631</f>
        <v>0</v>
      </c>
      <c r="AP631" s="66" t="n">
        <f aca="false">IF(OR('Vstupní data'!T631&gt;0,'Vstupní data'!U631&gt;0),IF(I631&lt;&gt;0,VLOOKUP(I631,'Pril3-drev'!$H$5:$I$83,2,0),0),0)</f>
        <v>0</v>
      </c>
      <c r="AQ631" s="66" t="n">
        <f aca="false">'Vstupní data'!Y631</f>
        <v>0</v>
      </c>
      <c r="AR631" s="66" t="str">
        <f aca="false">IF(AC631&gt;5,   IF('Vstupní data'!Y631&gt;0,   VLOOKUP(VLOOKUP(CONCATENATE(VLOOKUP(I631,'Pril3-drev'!$H$4:$L$83,5,0),AC631),'Pril3-drev'!$Q$4:$R$2803,2,0),'AVB-BS'!$C$5:$S$29 ,LOOKUP(AQ631,'AVB-BS'!$D$3:$S$3,'AVB-BS'!$D$1:$S$1) ,0 )   ,   IF('Vstupní data'!Z631&gt;0,'Vstupní data'!Z631,0)) , "")</f>
        <v/>
      </c>
      <c r="AS631" s="70" t="str">
        <f aca="false">IF(AC631&gt;5,VLOOKUP(CONCATENATE(AP631,AR631),'Pril1-THLPa'!$H$6:$N$96,4,0),"")</f>
        <v/>
      </c>
      <c r="AT631" s="70" t="str">
        <f aca="false">IF(AC631&gt;5,VLOOKUP(CONCATENATE(AP631,AR631),'Pril1-THLPa'!$H$6:$N$96,5,0),"")</f>
        <v/>
      </c>
      <c r="AU631" s="70" t="str">
        <f aca="false">IF(AC631&gt;5,VLOOKUP(CONCATENATE(AP631,AR631),'Pril1-THLPa'!$H$6:$N$96,6,0),"")</f>
        <v/>
      </c>
      <c r="AV631" s="70" t="str">
        <f aca="false">IF(AC631&gt;5,VLOOKUP(CONCATENATE(AP631,AR631),'Pril1-THLPa'!$H$6:$N$96,7,0),"")</f>
        <v/>
      </c>
      <c r="AW631" s="70" t="str">
        <f aca="false">IF(AC631&gt;5,VLOOKUP(CONCATENATE(AP631,AR631),'Pril1-THLPa'!$H$6:$O$96,8,0),"")</f>
        <v/>
      </c>
      <c r="AX631" s="66" t="n">
        <f aca="false">IF(AC631&gt;0,IF(AND(AC631&gt;0,AC631&lt;=5),VLOOKUP(AP631,'Pril1-THLPa'!$A$6:$F$18,LOOKUP(AC631,'Pril1-THLPa'!$B$5:$F$5,'Pril1-THLPa'!$B$4:$F$4),0),AS631+AT631*(AC631-5)+AU631*POWER(AC631-5,2)+AV631*POWER(AC631-5,3)+AW631*POWER(AC631-5,4)),0)</f>
        <v>0</v>
      </c>
      <c r="AY631" s="71"/>
      <c r="AZ631" s="66" t="n">
        <f aca="false">'Vstupní data'!AA631</f>
        <v>0</v>
      </c>
      <c r="BA631" s="66" t="n">
        <f aca="false">IF(OR('Vstupní data'!T631&gt;0,'Vstupní data'!U631&gt;0),IF(AC631&lt;&gt;"",AX631*AO631/10*(100+AZ631)/100,0),0)</f>
        <v>0</v>
      </c>
      <c r="BB631" s="67" t="n">
        <f aca="false">IF(AC631&lt;&gt;"",ROUND(BA631*AN631,0),0)</f>
        <v>0</v>
      </c>
      <c r="BC631" s="68" t="str">
        <f aca="false">IF(AE631&gt;0,BB631/AE631,"")</f>
        <v/>
      </c>
      <c r="BD631" s="66" t="n">
        <f aca="false">'Vstupní data'!AE631</f>
        <v>0</v>
      </c>
      <c r="BF631" s="66" t="n">
        <f aca="false">'Vstupní data'!AC631</f>
        <v>0</v>
      </c>
      <c r="BH631" s="66" t="n">
        <f aca="false">'Vstupní data'!AD631</f>
        <v>0</v>
      </c>
      <c r="BI631" s="66" t="n">
        <f aca="false">'Vstupní data'!AF631</f>
        <v>0</v>
      </c>
      <c r="BJ631" s="69" t="n">
        <f aca="false">'Vstupní data'!AG631</f>
        <v>0</v>
      </c>
      <c r="BK631" s="69" t="n">
        <f aca="false">IF(BF631&lt;&gt;0,VLOOKUP(I631,'Pril3-drev'!$H$5:$I$83,2,0),0)</f>
        <v>0</v>
      </c>
      <c r="BL631" s="69" t="n">
        <f aca="false">IF(BF631&lt;&gt;0,VLOOKUP(BK631,'Pril3-drev'!$A$5:$C$17,3,0),0)</f>
        <v>0</v>
      </c>
      <c r="BM631" s="69" t="n">
        <f aca="false">'Vstupní data'!AH631</f>
        <v>0</v>
      </c>
      <c r="BN631" s="69" t="n">
        <f aca="false">IF('Vstupní data'!AH631&gt;0,   VLOOKUP(VLOOKUP(CONCATENATE(VLOOKUP(I631,'Pril3-drev'!$H$4:$L$83,5,0),BD631),'Pril3-drev'!$Q$4:$R$2803,2,0),'AVB-BS'!$C$5:$S$29 ,LOOKUP(BM631,'AVB-BS'!$D$3:$S$3,'AVB-BS'!$D$1:$S$1) ,0 )   ,   IF('Vstupní data'!AI631&gt;0,'Vstupní data'!AI631,0))</f>
        <v>0</v>
      </c>
      <c r="BO631" s="69" t="str">
        <f aca="false">IF(BX631&gt;5,VLOOKUP(CONCATENATE(BK631,BN631),'Pril1-THLPa'!$H$6:$N$96,4,0),"")</f>
        <v/>
      </c>
      <c r="BP631" s="69" t="str">
        <f aca="false">IF(BX631&gt;5,VLOOKUP(CONCATENATE(BK631,BN631),'Pril1-THLPa'!$H$6:$N$96,5,0),"")</f>
        <v/>
      </c>
      <c r="BQ631" s="69" t="str">
        <f aca="false">IF(BX631&gt;5,VLOOKUP(CONCATENATE(BK631,BN631),'Pril1-THLPa'!$H$6:$N$96,6,0),"")</f>
        <v/>
      </c>
      <c r="BR631" s="69" t="str">
        <f aca="false">IF(BX631&gt;5,VLOOKUP(CONCATENATE(BK631,BN631),'Pril1-THLPa'!$H$6:$N$96,7,0),"")</f>
        <v/>
      </c>
      <c r="BS631" s="69" t="str">
        <f aca="false">IF(BX631&gt;5,VLOOKUP(CONCATENATE(BK631,BN631),'Pril1-THLPa'!$H$6:$O$96,8,0),"")</f>
        <v/>
      </c>
      <c r="BT631" s="69" t="str">
        <f aca="false">IF(BF631&gt;0, IF(BK631="smrk",  VLOOKUP(VLOOKUP(BD631,'Pril9-K3'!$L$8:$M$207,2,0),'Pril9-K3'!$A$8:$J$16,LOOKUP(BN631,'Pril9-K3'!$A$7:$J$7,'Pril9-K3'!$A$5:$J$5),0), IF(AND(BK631&lt;&gt;"smrk",'Vstupní data'!AK631&lt;&gt;""),'Vstupní data'!AK631,   VLOOKUP(VLOOKUP(BD631,'Pril9-K3'!$L$8:$M$207,2,0),'Pril9-K3'!$A$8:$J$16,LOOKUP(BN631,'Pril9-K3'!$A$7:$J$7,'Pril9-K3'!$A$5:$J$5),0)   )),   "")</f>
        <v/>
      </c>
      <c r="BV631" s="69" t="n">
        <f aca="false">'Vstupní data'!AJ631</f>
        <v>0</v>
      </c>
      <c r="BW631" s="69" t="n">
        <f aca="false">IF(BF631&gt;0,IF(J631&gt;0,J631,K631*H631/100),0)</f>
        <v>0</v>
      </c>
      <c r="BX631" s="69" t="n">
        <f aca="false">IF(BF631&gt;0,IF(BJ631&gt;BL631,BL631,BJ631),0)</f>
        <v>0</v>
      </c>
      <c r="BY631" s="69" t="n">
        <f aca="false">IF(BD631=0,0,IF(AND(BX631&gt;0,BX631&lt;=5),  IF(AND(BX631&gt;0,BX631&lt;=5),VLOOKUP(BK631,'Pril1-THLPa'!$A$6:$F$18,IF(AND(BX631&gt;0,BX631&lt;=5),LOOKUP(BX631,'Pril1-THLPa'!$B$5:$F$5,'Pril1-THLPa'!$B$4:$F$4),""),0),""),  IF(BX631&gt;5,BO631+BP631*(BX631-5)+BQ631*POWER(BX631-5,2)+BR631*POWER(BX631-5,3)+BS631*POWER(BX631-5,4),"")))</f>
        <v>0</v>
      </c>
      <c r="BZ631" s="69" t="n">
        <f aca="false">IF(BY631&gt;0,BY631*BI631/10*BW631*(100+BV631)/100,0)</f>
        <v>0</v>
      </c>
      <c r="CA631" s="69" t="n">
        <f aca="false">IF(BD631&gt;0,BX631-IF(BD631&gt;BX631,BX631,BD631),0)</f>
        <v>0</v>
      </c>
      <c r="CB631" s="69" t="n">
        <f aca="false">POWER(1.01,CA631)</f>
        <v>1</v>
      </c>
      <c r="CC631" s="69" t="n">
        <f aca="false">IF(BF631&gt;0,IF(BF631&gt;BH631,1,BF631/BH631),0)</f>
        <v>0</v>
      </c>
      <c r="CD631" s="72" t="n">
        <f aca="false">IF(BD631=0,0,IF(BF631&gt;0,ROUND(IF(CB631&lt;&gt;0,BZ631*BT631*1/CB631*CC631,0),0),0))</f>
        <v>0</v>
      </c>
      <c r="CE631" s="73" t="str">
        <f aca="false">IF(BF631&gt;0,IF(BF631&gt;BH631,CD631/BF631,CD631/BH631),"")</f>
        <v/>
      </c>
      <c r="CF631" s="69" t="n">
        <f aca="false">'Vstupní data'!AM631</f>
        <v>0</v>
      </c>
      <c r="CG631" s="69" t="n">
        <f aca="false">'Vstupní data'!AN631</f>
        <v>0</v>
      </c>
      <c r="CH631" s="69" t="n">
        <f aca="false">'Vstupní data'!AO631</f>
        <v>0</v>
      </c>
      <c r="CI631" s="69" t="n">
        <f aca="false">'Vstupní data'!AP631</f>
        <v>0</v>
      </c>
      <c r="CJ631" s="72" t="n">
        <f aca="false">ROUND(CH631*CI631,0)</f>
        <v>0</v>
      </c>
      <c r="CK631" s="74" t="str">
        <f aca="false">IF(OR(AA631&gt;0,BB631&gt;0,CD631&gt;0,CJ631&gt;0),AA631+BB631+CD631+CJ631,"")</f>
        <v/>
      </c>
    </row>
    <row r="632" customFormat="false" ht="12.8" hidden="false" customHeight="false" outlineLevel="0" collapsed="false">
      <c r="A632" s="66" t="n">
        <f aca="false">'Vstupní data'!A632</f>
        <v>0</v>
      </c>
      <c r="F632" s="66" t="str">
        <f aca="false">CONCATENATE('Vstupní data'!F632,'Vstupní data'!G632,'Vstupní data'!H632,'Vstupní data'!I632)</f>
        <v/>
      </c>
      <c r="G632" s="66"/>
      <c r="H632" s="66" t="n">
        <f aca="false">'Vstupní data'!K632</f>
        <v>0</v>
      </c>
      <c r="I632" s="66" t="n">
        <f aca="false">'Vstupní data'!L632</f>
        <v>0</v>
      </c>
      <c r="J632" s="66" t="n">
        <f aca="false">'Vstupní data'!K632*'Vstupní data'!M632/100</f>
        <v>0</v>
      </c>
      <c r="L632" s="66" t="n">
        <f aca="false">IF('Vstupní data'!N632="prostokořenný",0,IF('Vstupní data'!N632="krytokořenný","k",IF('Vstupní data'!N632="poloodrostky nebo odrostky, prostokořenné i krytokořenné","po",0)))</f>
        <v>0</v>
      </c>
      <c r="N632" s="66"/>
      <c r="O632" s="66" t="n">
        <f aca="false">'Vstupní data'!O632</f>
        <v>0</v>
      </c>
      <c r="P632" s="66" t="n">
        <f aca="false">IF(O632&gt;0,VLOOKUP(CONCATENATE(VLOOKUP(I632,'Pril3-drev'!$H$5:$K$83,4,0),"-",'Vstupní data'!R632),K2!$C$15:$D$23,2,0),0)</f>
        <v>0</v>
      </c>
      <c r="Q632" s="66" t="n">
        <f aca="false">IF(O632&gt;0,VLOOKUP(I632,'Pril3-drev'!$H$5:$I$83,2,0),0)</f>
        <v>0</v>
      </c>
      <c r="R632" s="66" t="n">
        <f aca="false">IF(Q632&gt;0,VLOOKUP(Q632,'Pril6-okus'!$A$5:$B$17,2,0),0)</f>
        <v>0</v>
      </c>
      <c r="S632" s="66" t="n">
        <f aca="false">IF(O632&gt;0,VLOOKUP(I632,'Pril3-drev'!$H$5:$J$83,3,0),0)</f>
        <v>0</v>
      </c>
      <c r="T632" s="66" t="str">
        <f aca="false">IF(O632&gt;0,IF(L632="k",0.9*VLOOKUP(S632,'ha-pocty-vyhl'!$A$5:$B$20,2,0),IF(L632="po",0.8*VLOOKUP(S632,'ha-pocty-vyhl'!$A$5:$B$20,2,0),VLOOKUP(S632,'ha-pocty-vyhl'!$A$5:$B$20,2,0))),"")</f>
        <v/>
      </c>
      <c r="U632" s="66" t="n">
        <f aca="false">'Vstupní data'!P632</f>
        <v>0</v>
      </c>
      <c r="V632" s="66" t="n">
        <f aca="false">IF(O632&gt;0,1.3*T632*1000*Z632/10000,0)</f>
        <v>0</v>
      </c>
      <c r="W632" s="66" t="n">
        <f aca="false">IF(O632&gt;0,1.3*T632*1000*Z632/10000,0)</f>
        <v>0</v>
      </c>
      <c r="X632" s="66" t="n">
        <f aca="false">IF(O632&gt;0,IF(O632&gt;V632,V632,O632),0)</f>
        <v>0</v>
      </c>
      <c r="Y632" s="66" t="n">
        <f aca="false">IF(O632&gt;0,IF(IF(U632&gt;W632,W632,U632)&lt;X632,W632,IF(U632&gt;W632,W632,U632)),0)</f>
        <v>0</v>
      </c>
      <c r="Z632" s="66" t="n">
        <f aca="false">IF(O632&gt;0,IF(J632&gt;0,J632,K632*H632/100),0)</f>
        <v>0</v>
      </c>
      <c r="AA632" s="67" t="n">
        <f aca="false">IF(O632&gt;0,CEILING(R632*P632*X632/Y632*Z632,1),0)</f>
        <v>0</v>
      </c>
      <c r="AB632" s="68" t="n">
        <f aca="false">IF(O632&gt;0,AA632/O632,0)</f>
        <v>0</v>
      </c>
      <c r="AC632" s="66" t="n">
        <f aca="false">'Vstupní data'!W632</f>
        <v>0</v>
      </c>
      <c r="AI632" s="66" t="str">
        <f aca="false">IF(OR('Vstupní data'!T632&gt;0,'Vstupní data'!U632&gt;0),VLOOKUP(I632,'Pril3-drev'!$H$5:$J$83,3,0),"")</f>
        <v/>
      </c>
      <c r="AJ632" s="66" t="n">
        <f aca="false">IF('Vstupní data'!V632="prostokořenný",0,IF('Vstupní data'!V632="krytokořenný","k",IF('Vstupní data'!V632="poloodrostky nebo odrostky, prostokořenné i krytokořenné","po",0)))</f>
        <v>0</v>
      </c>
      <c r="AK632" s="66" t="n">
        <f aca="false">IF(OR('Vstupní data'!T632&gt;0,'Vstupní data'!U632&gt;0),IF(AJ632="k",0.9*VLOOKUP(AI632,'ha-pocty-vyhl'!$A$5:$B$20,2,0),IF(AJ632="po",0.8*VLOOKUP(AI632,'ha-pocty-vyhl'!$A$5:$B$20,2,0),VLOOKUP(AI632,'ha-pocty-vyhl'!$A$5:$B$20,2,0))),0)</f>
        <v>0</v>
      </c>
      <c r="AL632" s="66" t="n">
        <f aca="false">IF(OR('Vstupní data'!T632&gt;0,'Vstupní data'!U632&gt;0),'Vstupní data'!K632*'Vstupní data'!M632/100,0)</f>
        <v>0</v>
      </c>
      <c r="AM632" s="66" t="n">
        <f aca="false">IF(OR('Vstupní data'!T632&gt;0,'Vstupní data'!U632&gt;0),IF('Vstupní data'!T632&gt;0,'Vstupní data'!T632,ROUND(10*'Vstupní data'!U632/AK632,0)),0)</f>
        <v>0</v>
      </c>
      <c r="AN632" s="69" t="n">
        <f aca="false">IF('Vstupní data'!T632&gt;0,   IF('Vstupní data'!T632&lt;=AL632,'Vstupní data'!T632,AL632),   IF(AM632&lt;AL632,AM632,AL632))</f>
        <v>0</v>
      </c>
      <c r="AO632" s="69" t="n">
        <f aca="false">'Vstupní data'!X632</f>
        <v>0</v>
      </c>
      <c r="AP632" s="66" t="n">
        <f aca="false">IF(OR('Vstupní data'!T632&gt;0,'Vstupní data'!U632&gt;0),IF(I632&lt;&gt;0,VLOOKUP(I632,'Pril3-drev'!$H$5:$I$83,2,0),0),0)</f>
        <v>0</v>
      </c>
      <c r="AQ632" s="66" t="n">
        <f aca="false">'Vstupní data'!Y632</f>
        <v>0</v>
      </c>
      <c r="AR632" s="66" t="str">
        <f aca="false">IF(AC632&gt;5,   IF('Vstupní data'!Y632&gt;0,   VLOOKUP(VLOOKUP(CONCATENATE(VLOOKUP(I632,'Pril3-drev'!$H$4:$L$83,5,0),AC632),'Pril3-drev'!$Q$4:$R$2803,2,0),'AVB-BS'!$C$5:$S$29 ,LOOKUP(AQ632,'AVB-BS'!$D$3:$S$3,'AVB-BS'!$D$1:$S$1) ,0 )   ,   IF('Vstupní data'!Z632&gt;0,'Vstupní data'!Z632,0)) , "")</f>
        <v/>
      </c>
      <c r="AS632" s="70" t="str">
        <f aca="false">IF(AC632&gt;5,VLOOKUP(CONCATENATE(AP632,AR632),'Pril1-THLPa'!$H$6:$N$96,4,0),"")</f>
        <v/>
      </c>
      <c r="AT632" s="70" t="str">
        <f aca="false">IF(AC632&gt;5,VLOOKUP(CONCATENATE(AP632,AR632),'Pril1-THLPa'!$H$6:$N$96,5,0),"")</f>
        <v/>
      </c>
      <c r="AU632" s="70" t="str">
        <f aca="false">IF(AC632&gt;5,VLOOKUP(CONCATENATE(AP632,AR632),'Pril1-THLPa'!$H$6:$N$96,6,0),"")</f>
        <v/>
      </c>
      <c r="AV632" s="70" t="str">
        <f aca="false">IF(AC632&gt;5,VLOOKUP(CONCATENATE(AP632,AR632),'Pril1-THLPa'!$H$6:$N$96,7,0),"")</f>
        <v/>
      </c>
      <c r="AW632" s="70" t="str">
        <f aca="false">IF(AC632&gt;5,VLOOKUP(CONCATENATE(AP632,AR632),'Pril1-THLPa'!$H$6:$O$96,8,0),"")</f>
        <v/>
      </c>
      <c r="AX632" s="66" t="n">
        <f aca="false">IF(AC632&gt;0,IF(AND(AC632&gt;0,AC632&lt;=5),VLOOKUP(AP632,'Pril1-THLPa'!$A$6:$F$18,LOOKUP(AC632,'Pril1-THLPa'!$B$5:$F$5,'Pril1-THLPa'!$B$4:$F$4),0),AS632+AT632*(AC632-5)+AU632*POWER(AC632-5,2)+AV632*POWER(AC632-5,3)+AW632*POWER(AC632-5,4)),0)</f>
        <v>0</v>
      </c>
      <c r="AY632" s="71"/>
      <c r="AZ632" s="66" t="n">
        <f aca="false">'Vstupní data'!AA632</f>
        <v>0</v>
      </c>
      <c r="BA632" s="66" t="n">
        <f aca="false">IF(OR('Vstupní data'!T632&gt;0,'Vstupní data'!U632&gt;0),IF(AC632&lt;&gt;"",AX632*AO632/10*(100+AZ632)/100,0),0)</f>
        <v>0</v>
      </c>
      <c r="BB632" s="67" t="n">
        <f aca="false">IF(AC632&lt;&gt;"",ROUND(BA632*AN632,0),0)</f>
        <v>0</v>
      </c>
      <c r="BC632" s="68" t="str">
        <f aca="false">IF(AE632&gt;0,BB632/AE632,"")</f>
        <v/>
      </c>
      <c r="BD632" s="66" t="n">
        <f aca="false">'Vstupní data'!AE632</f>
        <v>0</v>
      </c>
      <c r="BF632" s="66" t="n">
        <f aca="false">'Vstupní data'!AC632</f>
        <v>0</v>
      </c>
      <c r="BH632" s="66" t="n">
        <f aca="false">'Vstupní data'!AD632</f>
        <v>0</v>
      </c>
      <c r="BI632" s="66" t="n">
        <f aca="false">'Vstupní data'!AF632</f>
        <v>0</v>
      </c>
      <c r="BJ632" s="69" t="n">
        <f aca="false">'Vstupní data'!AG632</f>
        <v>0</v>
      </c>
      <c r="BK632" s="69" t="n">
        <f aca="false">IF(BF632&lt;&gt;0,VLOOKUP(I632,'Pril3-drev'!$H$5:$I$83,2,0),0)</f>
        <v>0</v>
      </c>
      <c r="BL632" s="69" t="n">
        <f aca="false">IF(BF632&lt;&gt;0,VLOOKUP(BK632,'Pril3-drev'!$A$5:$C$17,3,0),0)</f>
        <v>0</v>
      </c>
      <c r="BM632" s="69" t="n">
        <f aca="false">'Vstupní data'!AH632</f>
        <v>0</v>
      </c>
      <c r="BN632" s="69" t="n">
        <f aca="false">IF('Vstupní data'!AH632&gt;0,   VLOOKUP(VLOOKUP(CONCATENATE(VLOOKUP(I632,'Pril3-drev'!$H$4:$L$83,5,0),BD632),'Pril3-drev'!$Q$4:$R$2803,2,0),'AVB-BS'!$C$5:$S$29 ,LOOKUP(BM632,'AVB-BS'!$D$3:$S$3,'AVB-BS'!$D$1:$S$1) ,0 )   ,   IF('Vstupní data'!AI632&gt;0,'Vstupní data'!AI632,0))</f>
        <v>0</v>
      </c>
      <c r="BO632" s="69" t="str">
        <f aca="false">IF(BX632&gt;5,VLOOKUP(CONCATENATE(BK632,BN632),'Pril1-THLPa'!$H$6:$N$96,4,0),"")</f>
        <v/>
      </c>
      <c r="BP632" s="69" t="str">
        <f aca="false">IF(BX632&gt;5,VLOOKUP(CONCATENATE(BK632,BN632),'Pril1-THLPa'!$H$6:$N$96,5,0),"")</f>
        <v/>
      </c>
      <c r="BQ632" s="69" t="str">
        <f aca="false">IF(BX632&gt;5,VLOOKUP(CONCATENATE(BK632,BN632),'Pril1-THLPa'!$H$6:$N$96,6,0),"")</f>
        <v/>
      </c>
      <c r="BR632" s="69" t="str">
        <f aca="false">IF(BX632&gt;5,VLOOKUP(CONCATENATE(BK632,BN632),'Pril1-THLPa'!$H$6:$N$96,7,0),"")</f>
        <v/>
      </c>
      <c r="BS632" s="69" t="str">
        <f aca="false">IF(BX632&gt;5,VLOOKUP(CONCATENATE(BK632,BN632),'Pril1-THLPa'!$H$6:$O$96,8,0),"")</f>
        <v/>
      </c>
      <c r="BT632" s="69" t="str">
        <f aca="false">IF(BF632&gt;0, IF(BK632="smrk",  VLOOKUP(VLOOKUP(BD632,'Pril9-K3'!$L$8:$M$207,2,0),'Pril9-K3'!$A$8:$J$16,LOOKUP(BN632,'Pril9-K3'!$A$7:$J$7,'Pril9-K3'!$A$5:$J$5),0), IF(AND(BK632&lt;&gt;"smrk",'Vstupní data'!AK632&lt;&gt;""),'Vstupní data'!AK632,   VLOOKUP(VLOOKUP(BD632,'Pril9-K3'!$L$8:$M$207,2,0),'Pril9-K3'!$A$8:$J$16,LOOKUP(BN632,'Pril9-K3'!$A$7:$J$7,'Pril9-K3'!$A$5:$J$5),0)   )),   "")</f>
        <v/>
      </c>
      <c r="BV632" s="69" t="n">
        <f aca="false">'Vstupní data'!AJ632</f>
        <v>0</v>
      </c>
      <c r="BW632" s="69" t="n">
        <f aca="false">IF(BF632&gt;0,IF(J632&gt;0,J632,K632*H632/100),0)</f>
        <v>0</v>
      </c>
      <c r="BX632" s="69" t="n">
        <f aca="false">IF(BF632&gt;0,IF(BJ632&gt;BL632,BL632,BJ632),0)</f>
        <v>0</v>
      </c>
      <c r="BY632" s="69" t="n">
        <f aca="false">IF(BD632=0,0,IF(AND(BX632&gt;0,BX632&lt;=5),  IF(AND(BX632&gt;0,BX632&lt;=5),VLOOKUP(BK632,'Pril1-THLPa'!$A$6:$F$18,IF(AND(BX632&gt;0,BX632&lt;=5),LOOKUP(BX632,'Pril1-THLPa'!$B$5:$F$5,'Pril1-THLPa'!$B$4:$F$4),""),0),""),  IF(BX632&gt;5,BO632+BP632*(BX632-5)+BQ632*POWER(BX632-5,2)+BR632*POWER(BX632-5,3)+BS632*POWER(BX632-5,4),"")))</f>
        <v>0</v>
      </c>
      <c r="BZ632" s="69" t="n">
        <f aca="false">IF(BY632&gt;0,BY632*BI632/10*BW632*(100+BV632)/100,0)</f>
        <v>0</v>
      </c>
      <c r="CA632" s="69" t="n">
        <f aca="false">IF(BD632&gt;0,BX632-IF(BD632&gt;BX632,BX632,BD632),0)</f>
        <v>0</v>
      </c>
      <c r="CB632" s="69" t="n">
        <f aca="false">POWER(1.01,CA632)</f>
        <v>1</v>
      </c>
      <c r="CC632" s="69" t="n">
        <f aca="false">IF(BF632&gt;0,IF(BF632&gt;BH632,1,BF632/BH632),0)</f>
        <v>0</v>
      </c>
      <c r="CD632" s="72" t="n">
        <f aca="false">IF(BD632=0,0,IF(BF632&gt;0,ROUND(IF(CB632&lt;&gt;0,BZ632*BT632*1/CB632*CC632,0),0),0))</f>
        <v>0</v>
      </c>
      <c r="CE632" s="73" t="str">
        <f aca="false">IF(BF632&gt;0,IF(BF632&gt;BH632,CD632/BF632,CD632/BH632),"")</f>
        <v/>
      </c>
      <c r="CF632" s="69" t="n">
        <f aca="false">'Vstupní data'!AM632</f>
        <v>0</v>
      </c>
      <c r="CG632" s="69" t="n">
        <f aca="false">'Vstupní data'!AN632</f>
        <v>0</v>
      </c>
      <c r="CH632" s="69" t="n">
        <f aca="false">'Vstupní data'!AO632</f>
        <v>0</v>
      </c>
      <c r="CI632" s="69" t="n">
        <f aca="false">'Vstupní data'!AP632</f>
        <v>0</v>
      </c>
      <c r="CJ632" s="72" t="n">
        <f aca="false">ROUND(CH632*CI632,0)</f>
        <v>0</v>
      </c>
      <c r="CK632" s="74" t="str">
        <f aca="false">IF(OR(AA632&gt;0,BB632&gt;0,CD632&gt;0,CJ632&gt;0),AA632+BB632+CD632+CJ632,"")</f>
        <v/>
      </c>
    </row>
    <row r="633" customFormat="false" ht="12.8" hidden="false" customHeight="false" outlineLevel="0" collapsed="false">
      <c r="A633" s="66" t="n">
        <f aca="false">'Vstupní data'!A633</f>
        <v>0</v>
      </c>
      <c r="F633" s="66" t="str">
        <f aca="false">CONCATENATE('Vstupní data'!F633,'Vstupní data'!G633,'Vstupní data'!H633,'Vstupní data'!I633)</f>
        <v/>
      </c>
      <c r="G633" s="66"/>
      <c r="H633" s="66" t="n">
        <f aca="false">'Vstupní data'!K633</f>
        <v>0</v>
      </c>
      <c r="I633" s="66" t="n">
        <f aca="false">'Vstupní data'!L633</f>
        <v>0</v>
      </c>
      <c r="J633" s="66" t="n">
        <f aca="false">'Vstupní data'!K633*'Vstupní data'!M633/100</f>
        <v>0</v>
      </c>
      <c r="L633" s="66" t="n">
        <f aca="false">IF('Vstupní data'!N633="prostokořenný",0,IF('Vstupní data'!N633="krytokořenný","k",IF('Vstupní data'!N633="poloodrostky nebo odrostky, prostokořenné i krytokořenné","po",0)))</f>
        <v>0</v>
      </c>
      <c r="N633" s="66"/>
      <c r="O633" s="66" t="n">
        <f aca="false">'Vstupní data'!O633</f>
        <v>0</v>
      </c>
      <c r="P633" s="66" t="n">
        <f aca="false">IF(O633&gt;0,VLOOKUP(CONCATENATE(VLOOKUP(I633,'Pril3-drev'!$H$5:$K$83,4,0),"-",'Vstupní data'!R633),K2!$C$15:$D$23,2,0),0)</f>
        <v>0</v>
      </c>
      <c r="Q633" s="66" t="n">
        <f aca="false">IF(O633&gt;0,VLOOKUP(I633,'Pril3-drev'!$H$5:$I$83,2,0),0)</f>
        <v>0</v>
      </c>
      <c r="R633" s="66" t="n">
        <f aca="false">IF(Q633&gt;0,VLOOKUP(Q633,'Pril6-okus'!$A$5:$B$17,2,0),0)</f>
        <v>0</v>
      </c>
      <c r="S633" s="66" t="n">
        <f aca="false">IF(O633&gt;0,VLOOKUP(I633,'Pril3-drev'!$H$5:$J$83,3,0),0)</f>
        <v>0</v>
      </c>
      <c r="T633" s="66" t="str">
        <f aca="false">IF(O633&gt;0,IF(L633="k",0.9*VLOOKUP(S633,'ha-pocty-vyhl'!$A$5:$B$20,2,0),IF(L633="po",0.8*VLOOKUP(S633,'ha-pocty-vyhl'!$A$5:$B$20,2,0),VLOOKUP(S633,'ha-pocty-vyhl'!$A$5:$B$20,2,0))),"")</f>
        <v/>
      </c>
      <c r="U633" s="66" t="n">
        <f aca="false">'Vstupní data'!P633</f>
        <v>0</v>
      </c>
      <c r="V633" s="66" t="n">
        <f aca="false">IF(O633&gt;0,1.3*T633*1000*Z633/10000,0)</f>
        <v>0</v>
      </c>
      <c r="W633" s="66" t="n">
        <f aca="false">IF(O633&gt;0,1.3*T633*1000*Z633/10000,0)</f>
        <v>0</v>
      </c>
      <c r="X633" s="66" t="n">
        <f aca="false">IF(O633&gt;0,IF(O633&gt;V633,V633,O633),0)</f>
        <v>0</v>
      </c>
      <c r="Y633" s="66" t="n">
        <f aca="false">IF(O633&gt;0,IF(IF(U633&gt;W633,W633,U633)&lt;X633,W633,IF(U633&gt;W633,W633,U633)),0)</f>
        <v>0</v>
      </c>
      <c r="Z633" s="66" t="n">
        <f aca="false">IF(O633&gt;0,IF(J633&gt;0,J633,K633*H633/100),0)</f>
        <v>0</v>
      </c>
      <c r="AA633" s="67" t="n">
        <f aca="false">IF(O633&gt;0,CEILING(R633*P633*X633/Y633*Z633,1),0)</f>
        <v>0</v>
      </c>
      <c r="AB633" s="68" t="n">
        <f aca="false">IF(O633&gt;0,AA633/O633,0)</f>
        <v>0</v>
      </c>
      <c r="AC633" s="66" t="n">
        <f aca="false">'Vstupní data'!W633</f>
        <v>0</v>
      </c>
      <c r="AI633" s="66" t="str">
        <f aca="false">IF(OR('Vstupní data'!T633&gt;0,'Vstupní data'!U633&gt;0),VLOOKUP(I633,'Pril3-drev'!$H$5:$J$83,3,0),"")</f>
        <v/>
      </c>
      <c r="AJ633" s="66" t="n">
        <f aca="false">IF('Vstupní data'!V633="prostokořenný",0,IF('Vstupní data'!V633="krytokořenný","k",IF('Vstupní data'!V633="poloodrostky nebo odrostky, prostokořenné i krytokořenné","po",0)))</f>
        <v>0</v>
      </c>
      <c r="AK633" s="66" t="n">
        <f aca="false">IF(OR('Vstupní data'!T633&gt;0,'Vstupní data'!U633&gt;0),IF(AJ633="k",0.9*VLOOKUP(AI633,'ha-pocty-vyhl'!$A$5:$B$20,2,0),IF(AJ633="po",0.8*VLOOKUP(AI633,'ha-pocty-vyhl'!$A$5:$B$20,2,0),VLOOKUP(AI633,'ha-pocty-vyhl'!$A$5:$B$20,2,0))),0)</f>
        <v>0</v>
      </c>
      <c r="AL633" s="66" t="n">
        <f aca="false">IF(OR('Vstupní data'!T633&gt;0,'Vstupní data'!U633&gt;0),'Vstupní data'!K633*'Vstupní data'!M633/100,0)</f>
        <v>0</v>
      </c>
      <c r="AM633" s="66" t="n">
        <f aca="false">IF(OR('Vstupní data'!T633&gt;0,'Vstupní data'!U633&gt;0),IF('Vstupní data'!T633&gt;0,'Vstupní data'!T633,ROUND(10*'Vstupní data'!U633/AK633,0)),0)</f>
        <v>0</v>
      </c>
      <c r="AN633" s="69" t="n">
        <f aca="false">IF('Vstupní data'!T633&gt;0,   IF('Vstupní data'!T633&lt;=AL633,'Vstupní data'!T633,AL633),   IF(AM633&lt;AL633,AM633,AL633))</f>
        <v>0</v>
      </c>
      <c r="AO633" s="69" t="n">
        <f aca="false">'Vstupní data'!X633</f>
        <v>0</v>
      </c>
      <c r="AP633" s="66" t="n">
        <f aca="false">IF(OR('Vstupní data'!T633&gt;0,'Vstupní data'!U633&gt;0),IF(I633&lt;&gt;0,VLOOKUP(I633,'Pril3-drev'!$H$5:$I$83,2,0),0),0)</f>
        <v>0</v>
      </c>
      <c r="AQ633" s="66" t="n">
        <f aca="false">'Vstupní data'!Y633</f>
        <v>0</v>
      </c>
      <c r="AR633" s="66" t="str">
        <f aca="false">IF(AC633&gt;5,   IF('Vstupní data'!Y633&gt;0,   VLOOKUP(VLOOKUP(CONCATENATE(VLOOKUP(I633,'Pril3-drev'!$H$4:$L$83,5,0),AC633),'Pril3-drev'!$Q$4:$R$2803,2,0),'AVB-BS'!$C$5:$S$29 ,LOOKUP(AQ633,'AVB-BS'!$D$3:$S$3,'AVB-BS'!$D$1:$S$1) ,0 )   ,   IF('Vstupní data'!Z633&gt;0,'Vstupní data'!Z633,0)) , "")</f>
        <v/>
      </c>
      <c r="AS633" s="70" t="str">
        <f aca="false">IF(AC633&gt;5,VLOOKUP(CONCATENATE(AP633,AR633),'Pril1-THLPa'!$H$6:$N$96,4,0),"")</f>
        <v/>
      </c>
      <c r="AT633" s="70" t="str">
        <f aca="false">IF(AC633&gt;5,VLOOKUP(CONCATENATE(AP633,AR633),'Pril1-THLPa'!$H$6:$N$96,5,0),"")</f>
        <v/>
      </c>
      <c r="AU633" s="70" t="str">
        <f aca="false">IF(AC633&gt;5,VLOOKUP(CONCATENATE(AP633,AR633),'Pril1-THLPa'!$H$6:$N$96,6,0),"")</f>
        <v/>
      </c>
      <c r="AV633" s="70" t="str">
        <f aca="false">IF(AC633&gt;5,VLOOKUP(CONCATENATE(AP633,AR633),'Pril1-THLPa'!$H$6:$N$96,7,0),"")</f>
        <v/>
      </c>
      <c r="AW633" s="70" t="str">
        <f aca="false">IF(AC633&gt;5,VLOOKUP(CONCATENATE(AP633,AR633),'Pril1-THLPa'!$H$6:$O$96,8,0),"")</f>
        <v/>
      </c>
      <c r="AX633" s="66" t="n">
        <f aca="false">IF(AC633&gt;0,IF(AND(AC633&gt;0,AC633&lt;=5),VLOOKUP(AP633,'Pril1-THLPa'!$A$6:$F$18,LOOKUP(AC633,'Pril1-THLPa'!$B$5:$F$5,'Pril1-THLPa'!$B$4:$F$4),0),AS633+AT633*(AC633-5)+AU633*POWER(AC633-5,2)+AV633*POWER(AC633-5,3)+AW633*POWER(AC633-5,4)),0)</f>
        <v>0</v>
      </c>
      <c r="AY633" s="71"/>
      <c r="AZ633" s="66" t="n">
        <f aca="false">'Vstupní data'!AA633</f>
        <v>0</v>
      </c>
      <c r="BA633" s="66" t="n">
        <f aca="false">IF(OR('Vstupní data'!T633&gt;0,'Vstupní data'!U633&gt;0),IF(AC633&lt;&gt;"",AX633*AO633/10*(100+AZ633)/100,0),0)</f>
        <v>0</v>
      </c>
      <c r="BB633" s="67" t="n">
        <f aca="false">IF(AC633&lt;&gt;"",ROUND(BA633*AN633,0),0)</f>
        <v>0</v>
      </c>
      <c r="BC633" s="68" t="str">
        <f aca="false">IF(AE633&gt;0,BB633/AE633,"")</f>
        <v/>
      </c>
      <c r="BD633" s="66" t="n">
        <f aca="false">'Vstupní data'!AE633</f>
        <v>0</v>
      </c>
      <c r="BF633" s="66" t="n">
        <f aca="false">'Vstupní data'!AC633</f>
        <v>0</v>
      </c>
      <c r="BH633" s="66" t="n">
        <f aca="false">'Vstupní data'!AD633</f>
        <v>0</v>
      </c>
      <c r="BI633" s="66" t="n">
        <f aca="false">'Vstupní data'!AF633</f>
        <v>0</v>
      </c>
      <c r="BJ633" s="69" t="n">
        <f aca="false">'Vstupní data'!AG633</f>
        <v>0</v>
      </c>
      <c r="BK633" s="69" t="n">
        <f aca="false">IF(BF633&lt;&gt;0,VLOOKUP(I633,'Pril3-drev'!$H$5:$I$83,2,0),0)</f>
        <v>0</v>
      </c>
      <c r="BL633" s="69" t="n">
        <f aca="false">IF(BF633&lt;&gt;0,VLOOKUP(BK633,'Pril3-drev'!$A$5:$C$17,3,0),0)</f>
        <v>0</v>
      </c>
      <c r="BM633" s="69" t="n">
        <f aca="false">'Vstupní data'!AH633</f>
        <v>0</v>
      </c>
      <c r="BN633" s="69" t="n">
        <f aca="false">IF('Vstupní data'!AH633&gt;0,   VLOOKUP(VLOOKUP(CONCATENATE(VLOOKUP(I633,'Pril3-drev'!$H$4:$L$83,5,0),BD633),'Pril3-drev'!$Q$4:$R$2803,2,0),'AVB-BS'!$C$5:$S$29 ,LOOKUP(BM633,'AVB-BS'!$D$3:$S$3,'AVB-BS'!$D$1:$S$1) ,0 )   ,   IF('Vstupní data'!AI633&gt;0,'Vstupní data'!AI633,0))</f>
        <v>0</v>
      </c>
      <c r="BO633" s="69" t="str">
        <f aca="false">IF(BX633&gt;5,VLOOKUP(CONCATENATE(BK633,BN633),'Pril1-THLPa'!$H$6:$N$96,4,0),"")</f>
        <v/>
      </c>
      <c r="BP633" s="69" t="str">
        <f aca="false">IF(BX633&gt;5,VLOOKUP(CONCATENATE(BK633,BN633),'Pril1-THLPa'!$H$6:$N$96,5,0),"")</f>
        <v/>
      </c>
      <c r="BQ633" s="69" t="str">
        <f aca="false">IF(BX633&gt;5,VLOOKUP(CONCATENATE(BK633,BN633),'Pril1-THLPa'!$H$6:$N$96,6,0),"")</f>
        <v/>
      </c>
      <c r="BR633" s="69" t="str">
        <f aca="false">IF(BX633&gt;5,VLOOKUP(CONCATENATE(BK633,BN633),'Pril1-THLPa'!$H$6:$N$96,7,0),"")</f>
        <v/>
      </c>
      <c r="BS633" s="69" t="str">
        <f aca="false">IF(BX633&gt;5,VLOOKUP(CONCATENATE(BK633,BN633),'Pril1-THLPa'!$H$6:$O$96,8,0),"")</f>
        <v/>
      </c>
      <c r="BT633" s="69" t="str">
        <f aca="false">IF(BF633&gt;0, IF(BK633="smrk",  VLOOKUP(VLOOKUP(BD633,'Pril9-K3'!$L$8:$M$207,2,0),'Pril9-K3'!$A$8:$J$16,LOOKUP(BN633,'Pril9-K3'!$A$7:$J$7,'Pril9-K3'!$A$5:$J$5),0), IF(AND(BK633&lt;&gt;"smrk",'Vstupní data'!AK633&lt;&gt;""),'Vstupní data'!AK633,   VLOOKUP(VLOOKUP(BD633,'Pril9-K3'!$L$8:$M$207,2,0),'Pril9-K3'!$A$8:$J$16,LOOKUP(BN633,'Pril9-K3'!$A$7:$J$7,'Pril9-K3'!$A$5:$J$5),0)   )),   "")</f>
        <v/>
      </c>
      <c r="BV633" s="69" t="n">
        <f aca="false">'Vstupní data'!AJ633</f>
        <v>0</v>
      </c>
      <c r="BW633" s="69" t="n">
        <f aca="false">IF(BF633&gt;0,IF(J633&gt;0,J633,K633*H633/100),0)</f>
        <v>0</v>
      </c>
      <c r="BX633" s="69" t="n">
        <f aca="false">IF(BF633&gt;0,IF(BJ633&gt;BL633,BL633,BJ633),0)</f>
        <v>0</v>
      </c>
      <c r="BY633" s="69" t="n">
        <f aca="false">IF(BD633=0,0,IF(AND(BX633&gt;0,BX633&lt;=5),  IF(AND(BX633&gt;0,BX633&lt;=5),VLOOKUP(BK633,'Pril1-THLPa'!$A$6:$F$18,IF(AND(BX633&gt;0,BX633&lt;=5),LOOKUP(BX633,'Pril1-THLPa'!$B$5:$F$5,'Pril1-THLPa'!$B$4:$F$4),""),0),""),  IF(BX633&gt;5,BO633+BP633*(BX633-5)+BQ633*POWER(BX633-5,2)+BR633*POWER(BX633-5,3)+BS633*POWER(BX633-5,4),"")))</f>
        <v>0</v>
      </c>
      <c r="BZ633" s="69" t="n">
        <f aca="false">IF(BY633&gt;0,BY633*BI633/10*BW633*(100+BV633)/100,0)</f>
        <v>0</v>
      </c>
      <c r="CA633" s="69" t="n">
        <f aca="false">IF(BD633&gt;0,BX633-IF(BD633&gt;BX633,BX633,BD633),0)</f>
        <v>0</v>
      </c>
      <c r="CB633" s="69" t="n">
        <f aca="false">POWER(1.01,CA633)</f>
        <v>1</v>
      </c>
      <c r="CC633" s="69" t="n">
        <f aca="false">IF(BF633&gt;0,IF(BF633&gt;BH633,1,BF633/BH633),0)</f>
        <v>0</v>
      </c>
      <c r="CD633" s="72" t="n">
        <f aca="false">IF(BD633=0,0,IF(BF633&gt;0,ROUND(IF(CB633&lt;&gt;0,BZ633*BT633*1/CB633*CC633,0),0),0))</f>
        <v>0</v>
      </c>
      <c r="CE633" s="73" t="str">
        <f aca="false">IF(BF633&gt;0,IF(BF633&gt;BH633,CD633/BF633,CD633/BH633),"")</f>
        <v/>
      </c>
      <c r="CF633" s="69" t="n">
        <f aca="false">'Vstupní data'!AM633</f>
        <v>0</v>
      </c>
      <c r="CG633" s="69" t="n">
        <f aca="false">'Vstupní data'!AN633</f>
        <v>0</v>
      </c>
      <c r="CH633" s="69" t="n">
        <f aca="false">'Vstupní data'!AO633</f>
        <v>0</v>
      </c>
      <c r="CI633" s="69" t="n">
        <f aca="false">'Vstupní data'!AP633</f>
        <v>0</v>
      </c>
      <c r="CJ633" s="72" t="n">
        <f aca="false">ROUND(CH633*CI633,0)</f>
        <v>0</v>
      </c>
      <c r="CK633" s="74" t="str">
        <f aca="false">IF(OR(AA633&gt;0,BB633&gt;0,CD633&gt;0,CJ633&gt;0),AA633+BB633+CD633+CJ633,"")</f>
        <v/>
      </c>
    </row>
    <row r="634" customFormat="false" ht="12.8" hidden="false" customHeight="false" outlineLevel="0" collapsed="false">
      <c r="A634" s="66" t="n">
        <f aca="false">'Vstupní data'!A634</f>
        <v>0</v>
      </c>
      <c r="F634" s="66" t="str">
        <f aca="false">CONCATENATE('Vstupní data'!F634,'Vstupní data'!G634,'Vstupní data'!H634,'Vstupní data'!I634)</f>
        <v/>
      </c>
      <c r="G634" s="66"/>
      <c r="H634" s="66" t="n">
        <f aca="false">'Vstupní data'!K634</f>
        <v>0</v>
      </c>
      <c r="I634" s="66" t="n">
        <f aca="false">'Vstupní data'!L634</f>
        <v>0</v>
      </c>
      <c r="J634" s="66" t="n">
        <f aca="false">'Vstupní data'!K634*'Vstupní data'!M634/100</f>
        <v>0</v>
      </c>
      <c r="L634" s="66" t="n">
        <f aca="false">IF('Vstupní data'!N634="prostokořenný",0,IF('Vstupní data'!N634="krytokořenný","k",IF('Vstupní data'!N634="poloodrostky nebo odrostky, prostokořenné i krytokořenné","po",0)))</f>
        <v>0</v>
      </c>
      <c r="N634" s="66"/>
      <c r="O634" s="66" t="n">
        <f aca="false">'Vstupní data'!O634</f>
        <v>0</v>
      </c>
      <c r="P634" s="66" t="n">
        <f aca="false">IF(O634&gt;0,VLOOKUP(CONCATENATE(VLOOKUP(I634,'Pril3-drev'!$H$5:$K$83,4,0),"-",'Vstupní data'!R634),K2!$C$15:$D$23,2,0),0)</f>
        <v>0</v>
      </c>
      <c r="Q634" s="66" t="n">
        <f aca="false">IF(O634&gt;0,VLOOKUP(I634,'Pril3-drev'!$H$5:$I$83,2,0),0)</f>
        <v>0</v>
      </c>
      <c r="R634" s="66" t="n">
        <f aca="false">IF(Q634&gt;0,VLOOKUP(Q634,'Pril6-okus'!$A$5:$B$17,2,0),0)</f>
        <v>0</v>
      </c>
      <c r="S634" s="66" t="n">
        <f aca="false">IF(O634&gt;0,VLOOKUP(I634,'Pril3-drev'!$H$5:$J$83,3,0),0)</f>
        <v>0</v>
      </c>
      <c r="T634" s="66" t="str">
        <f aca="false">IF(O634&gt;0,IF(L634="k",0.9*VLOOKUP(S634,'ha-pocty-vyhl'!$A$5:$B$20,2,0),IF(L634="po",0.8*VLOOKUP(S634,'ha-pocty-vyhl'!$A$5:$B$20,2,0),VLOOKUP(S634,'ha-pocty-vyhl'!$A$5:$B$20,2,0))),"")</f>
        <v/>
      </c>
      <c r="U634" s="66" t="n">
        <f aca="false">'Vstupní data'!P634</f>
        <v>0</v>
      </c>
      <c r="V634" s="66" t="n">
        <f aca="false">IF(O634&gt;0,1.3*T634*1000*Z634/10000,0)</f>
        <v>0</v>
      </c>
      <c r="W634" s="66" t="n">
        <f aca="false">IF(O634&gt;0,1.3*T634*1000*Z634/10000,0)</f>
        <v>0</v>
      </c>
      <c r="X634" s="66" t="n">
        <f aca="false">IF(O634&gt;0,IF(O634&gt;V634,V634,O634),0)</f>
        <v>0</v>
      </c>
      <c r="Y634" s="66" t="n">
        <f aca="false">IF(O634&gt;0,IF(IF(U634&gt;W634,W634,U634)&lt;X634,W634,IF(U634&gt;W634,W634,U634)),0)</f>
        <v>0</v>
      </c>
      <c r="Z634" s="66" t="n">
        <f aca="false">IF(O634&gt;0,IF(J634&gt;0,J634,K634*H634/100),0)</f>
        <v>0</v>
      </c>
      <c r="AA634" s="67" t="n">
        <f aca="false">IF(O634&gt;0,CEILING(R634*P634*X634/Y634*Z634,1),0)</f>
        <v>0</v>
      </c>
      <c r="AB634" s="68" t="n">
        <f aca="false">IF(O634&gt;0,AA634/O634,0)</f>
        <v>0</v>
      </c>
      <c r="AC634" s="66" t="n">
        <f aca="false">'Vstupní data'!W634</f>
        <v>0</v>
      </c>
      <c r="AI634" s="66" t="str">
        <f aca="false">IF(OR('Vstupní data'!T634&gt;0,'Vstupní data'!U634&gt;0),VLOOKUP(I634,'Pril3-drev'!$H$5:$J$83,3,0),"")</f>
        <v/>
      </c>
      <c r="AJ634" s="66" t="n">
        <f aca="false">IF('Vstupní data'!V634="prostokořenný",0,IF('Vstupní data'!V634="krytokořenný","k",IF('Vstupní data'!V634="poloodrostky nebo odrostky, prostokořenné i krytokořenné","po",0)))</f>
        <v>0</v>
      </c>
      <c r="AK634" s="66" t="n">
        <f aca="false">IF(OR('Vstupní data'!T634&gt;0,'Vstupní data'!U634&gt;0),IF(AJ634="k",0.9*VLOOKUP(AI634,'ha-pocty-vyhl'!$A$5:$B$20,2,0),IF(AJ634="po",0.8*VLOOKUP(AI634,'ha-pocty-vyhl'!$A$5:$B$20,2,0),VLOOKUP(AI634,'ha-pocty-vyhl'!$A$5:$B$20,2,0))),0)</f>
        <v>0</v>
      </c>
      <c r="AL634" s="66" t="n">
        <f aca="false">IF(OR('Vstupní data'!T634&gt;0,'Vstupní data'!U634&gt;0),'Vstupní data'!K634*'Vstupní data'!M634/100,0)</f>
        <v>0</v>
      </c>
      <c r="AM634" s="66" t="n">
        <f aca="false">IF(OR('Vstupní data'!T634&gt;0,'Vstupní data'!U634&gt;0),IF('Vstupní data'!T634&gt;0,'Vstupní data'!T634,ROUND(10*'Vstupní data'!U634/AK634,0)),0)</f>
        <v>0</v>
      </c>
      <c r="AN634" s="69" t="n">
        <f aca="false">IF('Vstupní data'!T634&gt;0,   IF('Vstupní data'!T634&lt;=AL634,'Vstupní data'!T634,AL634),   IF(AM634&lt;AL634,AM634,AL634))</f>
        <v>0</v>
      </c>
      <c r="AO634" s="69" t="n">
        <f aca="false">'Vstupní data'!X634</f>
        <v>0</v>
      </c>
      <c r="AP634" s="66" t="n">
        <f aca="false">IF(OR('Vstupní data'!T634&gt;0,'Vstupní data'!U634&gt;0),IF(I634&lt;&gt;0,VLOOKUP(I634,'Pril3-drev'!$H$5:$I$83,2,0),0),0)</f>
        <v>0</v>
      </c>
      <c r="AQ634" s="66" t="n">
        <f aca="false">'Vstupní data'!Y634</f>
        <v>0</v>
      </c>
      <c r="AR634" s="66" t="str">
        <f aca="false">IF(AC634&gt;5,   IF('Vstupní data'!Y634&gt;0,   VLOOKUP(VLOOKUP(CONCATENATE(VLOOKUP(I634,'Pril3-drev'!$H$4:$L$83,5,0),AC634),'Pril3-drev'!$Q$4:$R$2803,2,0),'AVB-BS'!$C$5:$S$29 ,LOOKUP(AQ634,'AVB-BS'!$D$3:$S$3,'AVB-BS'!$D$1:$S$1) ,0 )   ,   IF('Vstupní data'!Z634&gt;0,'Vstupní data'!Z634,0)) , "")</f>
        <v/>
      </c>
      <c r="AS634" s="70" t="str">
        <f aca="false">IF(AC634&gt;5,VLOOKUP(CONCATENATE(AP634,AR634),'Pril1-THLPa'!$H$6:$N$96,4,0),"")</f>
        <v/>
      </c>
      <c r="AT634" s="70" t="str">
        <f aca="false">IF(AC634&gt;5,VLOOKUP(CONCATENATE(AP634,AR634),'Pril1-THLPa'!$H$6:$N$96,5,0),"")</f>
        <v/>
      </c>
      <c r="AU634" s="70" t="str">
        <f aca="false">IF(AC634&gt;5,VLOOKUP(CONCATENATE(AP634,AR634),'Pril1-THLPa'!$H$6:$N$96,6,0),"")</f>
        <v/>
      </c>
      <c r="AV634" s="70" t="str">
        <f aca="false">IF(AC634&gt;5,VLOOKUP(CONCATENATE(AP634,AR634),'Pril1-THLPa'!$H$6:$N$96,7,0),"")</f>
        <v/>
      </c>
      <c r="AW634" s="70" t="str">
        <f aca="false">IF(AC634&gt;5,VLOOKUP(CONCATENATE(AP634,AR634),'Pril1-THLPa'!$H$6:$O$96,8,0),"")</f>
        <v/>
      </c>
      <c r="AX634" s="66" t="n">
        <f aca="false">IF(AC634&gt;0,IF(AND(AC634&gt;0,AC634&lt;=5),VLOOKUP(AP634,'Pril1-THLPa'!$A$6:$F$18,LOOKUP(AC634,'Pril1-THLPa'!$B$5:$F$5,'Pril1-THLPa'!$B$4:$F$4),0),AS634+AT634*(AC634-5)+AU634*POWER(AC634-5,2)+AV634*POWER(AC634-5,3)+AW634*POWER(AC634-5,4)),0)</f>
        <v>0</v>
      </c>
      <c r="AY634" s="71"/>
      <c r="AZ634" s="66" t="n">
        <f aca="false">'Vstupní data'!AA634</f>
        <v>0</v>
      </c>
      <c r="BA634" s="66" t="n">
        <f aca="false">IF(OR('Vstupní data'!T634&gt;0,'Vstupní data'!U634&gt;0),IF(AC634&lt;&gt;"",AX634*AO634/10*(100+AZ634)/100,0),0)</f>
        <v>0</v>
      </c>
      <c r="BB634" s="67" t="n">
        <f aca="false">IF(AC634&lt;&gt;"",ROUND(BA634*AN634,0),0)</f>
        <v>0</v>
      </c>
      <c r="BC634" s="68" t="str">
        <f aca="false">IF(AE634&gt;0,BB634/AE634,"")</f>
        <v/>
      </c>
      <c r="BD634" s="66" t="n">
        <f aca="false">'Vstupní data'!AE634</f>
        <v>0</v>
      </c>
      <c r="BF634" s="66" t="n">
        <f aca="false">'Vstupní data'!AC634</f>
        <v>0</v>
      </c>
      <c r="BH634" s="66" t="n">
        <f aca="false">'Vstupní data'!AD634</f>
        <v>0</v>
      </c>
      <c r="BI634" s="66" t="n">
        <f aca="false">'Vstupní data'!AF634</f>
        <v>0</v>
      </c>
      <c r="BJ634" s="69" t="n">
        <f aca="false">'Vstupní data'!AG634</f>
        <v>0</v>
      </c>
      <c r="BK634" s="69" t="n">
        <f aca="false">IF(BF634&lt;&gt;0,VLOOKUP(I634,'Pril3-drev'!$H$5:$I$83,2,0),0)</f>
        <v>0</v>
      </c>
      <c r="BL634" s="69" t="n">
        <f aca="false">IF(BF634&lt;&gt;0,VLOOKUP(BK634,'Pril3-drev'!$A$5:$C$17,3,0),0)</f>
        <v>0</v>
      </c>
      <c r="BM634" s="69" t="n">
        <f aca="false">'Vstupní data'!AH634</f>
        <v>0</v>
      </c>
      <c r="BN634" s="69" t="n">
        <f aca="false">IF('Vstupní data'!AH634&gt;0,   VLOOKUP(VLOOKUP(CONCATENATE(VLOOKUP(I634,'Pril3-drev'!$H$4:$L$83,5,0),BD634),'Pril3-drev'!$Q$4:$R$2803,2,0),'AVB-BS'!$C$5:$S$29 ,LOOKUP(BM634,'AVB-BS'!$D$3:$S$3,'AVB-BS'!$D$1:$S$1) ,0 )   ,   IF('Vstupní data'!AI634&gt;0,'Vstupní data'!AI634,0))</f>
        <v>0</v>
      </c>
      <c r="BO634" s="69" t="str">
        <f aca="false">IF(BX634&gt;5,VLOOKUP(CONCATENATE(BK634,BN634),'Pril1-THLPa'!$H$6:$N$96,4,0),"")</f>
        <v/>
      </c>
      <c r="BP634" s="69" t="str">
        <f aca="false">IF(BX634&gt;5,VLOOKUP(CONCATENATE(BK634,BN634),'Pril1-THLPa'!$H$6:$N$96,5,0),"")</f>
        <v/>
      </c>
      <c r="BQ634" s="69" t="str">
        <f aca="false">IF(BX634&gt;5,VLOOKUP(CONCATENATE(BK634,BN634),'Pril1-THLPa'!$H$6:$N$96,6,0),"")</f>
        <v/>
      </c>
      <c r="BR634" s="69" t="str">
        <f aca="false">IF(BX634&gt;5,VLOOKUP(CONCATENATE(BK634,BN634),'Pril1-THLPa'!$H$6:$N$96,7,0),"")</f>
        <v/>
      </c>
      <c r="BS634" s="69" t="str">
        <f aca="false">IF(BX634&gt;5,VLOOKUP(CONCATENATE(BK634,BN634),'Pril1-THLPa'!$H$6:$O$96,8,0),"")</f>
        <v/>
      </c>
      <c r="BT634" s="69" t="str">
        <f aca="false">IF(BF634&gt;0, IF(BK634="smrk",  VLOOKUP(VLOOKUP(BD634,'Pril9-K3'!$L$8:$M$207,2,0),'Pril9-K3'!$A$8:$J$16,LOOKUP(BN634,'Pril9-K3'!$A$7:$J$7,'Pril9-K3'!$A$5:$J$5),0), IF(AND(BK634&lt;&gt;"smrk",'Vstupní data'!AK634&lt;&gt;""),'Vstupní data'!AK634,   VLOOKUP(VLOOKUP(BD634,'Pril9-K3'!$L$8:$M$207,2,0),'Pril9-K3'!$A$8:$J$16,LOOKUP(BN634,'Pril9-K3'!$A$7:$J$7,'Pril9-K3'!$A$5:$J$5),0)   )),   "")</f>
        <v/>
      </c>
      <c r="BV634" s="69" t="n">
        <f aca="false">'Vstupní data'!AJ634</f>
        <v>0</v>
      </c>
      <c r="BW634" s="69" t="n">
        <f aca="false">IF(BF634&gt;0,IF(J634&gt;0,J634,K634*H634/100),0)</f>
        <v>0</v>
      </c>
      <c r="BX634" s="69" t="n">
        <f aca="false">IF(BF634&gt;0,IF(BJ634&gt;BL634,BL634,BJ634),0)</f>
        <v>0</v>
      </c>
      <c r="BY634" s="69" t="n">
        <f aca="false">IF(BD634=0,0,IF(AND(BX634&gt;0,BX634&lt;=5),  IF(AND(BX634&gt;0,BX634&lt;=5),VLOOKUP(BK634,'Pril1-THLPa'!$A$6:$F$18,IF(AND(BX634&gt;0,BX634&lt;=5),LOOKUP(BX634,'Pril1-THLPa'!$B$5:$F$5,'Pril1-THLPa'!$B$4:$F$4),""),0),""),  IF(BX634&gt;5,BO634+BP634*(BX634-5)+BQ634*POWER(BX634-5,2)+BR634*POWER(BX634-5,3)+BS634*POWER(BX634-5,4),"")))</f>
        <v>0</v>
      </c>
      <c r="BZ634" s="69" t="n">
        <f aca="false">IF(BY634&gt;0,BY634*BI634/10*BW634*(100+BV634)/100,0)</f>
        <v>0</v>
      </c>
      <c r="CA634" s="69" t="n">
        <f aca="false">IF(BD634&gt;0,BX634-IF(BD634&gt;BX634,BX634,BD634),0)</f>
        <v>0</v>
      </c>
      <c r="CB634" s="69" t="n">
        <f aca="false">POWER(1.01,CA634)</f>
        <v>1</v>
      </c>
      <c r="CC634" s="69" t="n">
        <f aca="false">IF(BF634&gt;0,IF(BF634&gt;BH634,1,BF634/BH634),0)</f>
        <v>0</v>
      </c>
      <c r="CD634" s="72" t="n">
        <f aca="false">IF(BD634=0,0,IF(BF634&gt;0,ROUND(IF(CB634&lt;&gt;0,BZ634*BT634*1/CB634*CC634,0),0),0))</f>
        <v>0</v>
      </c>
      <c r="CE634" s="73" t="str">
        <f aca="false">IF(BF634&gt;0,IF(BF634&gt;BH634,CD634/BF634,CD634/BH634),"")</f>
        <v/>
      </c>
      <c r="CF634" s="69" t="n">
        <f aca="false">'Vstupní data'!AM634</f>
        <v>0</v>
      </c>
      <c r="CG634" s="69" t="n">
        <f aca="false">'Vstupní data'!AN634</f>
        <v>0</v>
      </c>
      <c r="CH634" s="69" t="n">
        <f aca="false">'Vstupní data'!AO634</f>
        <v>0</v>
      </c>
      <c r="CI634" s="69" t="n">
        <f aca="false">'Vstupní data'!AP634</f>
        <v>0</v>
      </c>
      <c r="CJ634" s="72" t="n">
        <f aca="false">ROUND(CH634*CI634,0)</f>
        <v>0</v>
      </c>
      <c r="CK634" s="74" t="str">
        <f aca="false">IF(OR(AA634&gt;0,BB634&gt;0,CD634&gt;0,CJ634&gt;0),AA634+BB634+CD634+CJ634,"")</f>
        <v/>
      </c>
    </row>
    <row r="635" customFormat="false" ht="12.8" hidden="false" customHeight="false" outlineLevel="0" collapsed="false">
      <c r="A635" s="66" t="n">
        <f aca="false">'Vstupní data'!A635</f>
        <v>0</v>
      </c>
      <c r="F635" s="66" t="str">
        <f aca="false">CONCATENATE('Vstupní data'!F635,'Vstupní data'!G635,'Vstupní data'!H635,'Vstupní data'!I635)</f>
        <v/>
      </c>
      <c r="G635" s="66"/>
      <c r="H635" s="66" t="n">
        <f aca="false">'Vstupní data'!K635</f>
        <v>0</v>
      </c>
      <c r="I635" s="66" t="n">
        <f aca="false">'Vstupní data'!L635</f>
        <v>0</v>
      </c>
      <c r="J635" s="66" t="n">
        <f aca="false">'Vstupní data'!K635*'Vstupní data'!M635/100</f>
        <v>0</v>
      </c>
      <c r="L635" s="66" t="n">
        <f aca="false">IF('Vstupní data'!N635="prostokořenný",0,IF('Vstupní data'!N635="krytokořenný","k",IF('Vstupní data'!N635="poloodrostky nebo odrostky, prostokořenné i krytokořenné","po",0)))</f>
        <v>0</v>
      </c>
      <c r="N635" s="66"/>
      <c r="O635" s="66" t="n">
        <f aca="false">'Vstupní data'!O635</f>
        <v>0</v>
      </c>
      <c r="P635" s="66" t="n">
        <f aca="false">IF(O635&gt;0,VLOOKUP(CONCATENATE(VLOOKUP(I635,'Pril3-drev'!$H$5:$K$83,4,0),"-",'Vstupní data'!R635),K2!$C$15:$D$23,2,0),0)</f>
        <v>0</v>
      </c>
      <c r="Q635" s="66" t="n">
        <f aca="false">IF(O635&gt;0,VLOOKUP(I635,'Pril3-drev'!$H$5:$I$83,2,0),0)</f>
        <v>0</v>
      </c>
      <c r="R635" s="66" t="n">
        <f aca="false">IF(Q635&gt;0,VLOOKUP(Q635,'Pril6-okus'!$A$5:$B$17,2,0),0)</f>
        <v>0</v>
      </c>
      <c r="S635" s="66" t="n">
        <f aca="false">IF(O635&gt;0,VLOOKUP(I635,'Pril3-drev'!$H$5:$J$83,3,0),0)</f>
        <v>0</v>
      </c>
      <c r="T635" s="66" t="str">
        <f aca="false">IF(O635&gt;0,IF(L635="k",0.9*VLOOKUP(S635,'ha-pocty-vyhl'!$A$5:$B$20,2,0),IF(L635="po",0.8*VLOOKUP(S635,'ha-pocty-vyhl'!$A$5:$B$20,2,0),VLOOKUP(S635,'ha-pocty-vyhl'!$A$5:$B$20,2,0))),"")</f>
        <v/>
      </c>
      <c r="U635" s="66" t="n">
        <f aca="false">'Vstupní data'!P635</f>
        <v>0</v>
      </c>
      <c r="V635" s="66" t="n">
        <f aca="false">IF(O635&gt;0,1.3*T635*1000*Z635/10000,0)</f>
        <v>0</v>
      </c>
      <c r="W635" s="66" t="n">
        <f aca="false">IF(O635&gt;0,1.3*T635*1000*Z635/10000,0)</f>
        <v>0</v>
      </c>
      <c r="X635" s="66" t="n">
        <f aca="false">IF(O635&gt;0,IF(O635&gt;V635,V635,O635),0)</f>
        <v>0</v>
      </c>
      <c r="Y635" s="66" t="n">
        <f aca="false">IF(O635&gt;0,IF(IF(U635&gt;W635,W635,U635)&lt;X635,W635,IF(U635&gt;W635,W635,U635)),0)</f>
        <v>0</v>
      </c>
      <c r="Z635" s="66" t="n">
        <f aca="false">IF(O635&gt;0,IF(J635&gt;0,J635,K635*H635/100),0)</f>
        <v>0</v>
      </c>
      <c r="AA635" s="67" t="n">
        <f aca="false">IF(O635&gt;0,CEILING(R635*P635*X635/Y635*Z635,1),0)</f>
        <v>0</v>
      </c>
      <c r="AB635" s="68" t="n">
        <f aca="false">IF(O635&gt;0,AA635/O635,0)</f>
        <v>0</v>
      </c>
      <c r="AC635" s="66" t="n">
        <f aca="false">'Vstupní data'!W635</f>
        <v>0</v>
      </c>
      <c r="AI635" s="66" t="str">
        <f aca="false">IF(OR('Vstupní data'!T635&gt;0,'Vstupní data'!U635&gt;0),VLOOKUP(I635,'Pril3-drev'!$H$5:$J$83,3,0),"")</f>
        <v/>
      </c>
      <c r="AJ635" s="66" t="n">
        <f aca="false">IF('Vstupní data'!V635="prostokořenný",0,IF('Vstupní data'!V635="krytokořenný","k",IF('Vstupní data'!V635="poloodrostky nebo odrostky, prostokořenné i krytokořenné","po",0)))</f>
        <v>0</v>
      </c>
      <c r="AK635" s="66" t="n">
        <f aca="false">IF(OR('Vstupní data'!T635&gt;0,'Vstupní data'!U635&gt;0),IF(AJ635="k",0.9*VLOOKUP(AI635,'ha-pocty-vyhl'!$A$5:$B$20,2,0),IF(AJ635="po",0.8*VLOOKUP(AI635,'ha-pocty-vyhl'!$A$5:$B$20,2,0),VLOOKUP(AI635,'ha-pocty-vyhl'!$A$5:$B$20,2,0))),0)</f>
        <v>0</v>
      </c>
      <c r="AL635" s="66" t="n">
        <f aca="false">IF(OR('Vstupní data'!T635&gt;0,'Vstupní data'!U635&gt;0),'Vstupní data'!K635*'Vstupní data'!M635/100,0)</f>
        <v>0</v>
      </c>
      <c r="AM635" s="66" t="n">
        <f aca="false">IF(OR('Vstupní data'!T635&gt;0,'Vstupní data'!U635&gt;0),IF('Vstupní data'!T635&gt;0,'Vstupní data'!T635,ROUND(10*'Vstupní data'!U635/AK635,0)),0)</f>
        <v>0</v>
      </c>
      <c r="AN635" s="69" t="n">
        <f aca="false">IF('Vstupní data'!T635&gt;0,   IF('Vstupní data'!T635&lt;=AL635,'Vstupní data'!T635,AL635),   IF(AM635&lt;AL635,AM635,AL635))</f>
        <v>0</v>
      </c>
      <c r="AO635" s="69" t="n">
        <f aca="false">'Vstupní data'!X635</f>
        <v>0</v>
      </c>
      <c r="AP635" s="66" t="n">
        <f aca="false">IF(OR('Vstupní data'!T635&gt;0,'Vstupní data'!U635&gt;0),IF(I635&lt;&gt;0,VLOOKUP(I635,'Pril3-drev'!$H$5:$I$83,2,0),0),0)</f>
        <v>0</v>
      </c>
      <c r="AQ635" s="66" t="n">
        <f aca="false">'Vstupní data'!Y635</f>
        <v>0</v>
      </c>
      <c r="AR635" s="66" t="str">
        <f aca="false">IF(AC635&gt;5,   IF('Vstupní data'!Y635&gt;0,   VLOOKUP(VLOOKUP(CONCATENATE(VLOOKUP(I635,'Pril3-drev'!$H$4:$L$83,5,0),AC635),'Pril3-drev'!$Q$4:$R$2803,2,0),'AVB-BS'!$C$5:$S$29 ,LOOKUP(AQ635,'AVB-BS'!$D$3:$S$3,'AVB-BS'!$D$1:$S$1) ,0 )   ,   IF('Vstupní data'!Z635&gt;0,'Vstupní data'!Z635,0)) , "")</f>
        <v/>
      </c>
      <c r="AS635" s="70" t="str">
        <f aca="false">IF(AC635&gt;5,VLOOKUP(CONCATENATE(AP635,AR635),'Pril1-THLPa'!$H$6:$N$96,4,0),"")</f>
        <v/>
      </c>
      <c r="AT635" s="70" t="str">
        <f aca="false">IF(AC635&gt;5,VLOOKUP(CONCATENATE(AP635,AR635),'Pril1-THLPa'!$H$6:$N$96,5,0),"")</f>
        <v/>
      </c>
      <c r="AU635" s="70" t="str">
        <f aca="false">IF(AC635&gt;5,VLOOKUP(CONCATENATE(AP635,AR635),'Pril1-THLPa'!$H$6:$N$96,6,0),"")</f>
        <v/>
      </c>
      <c r="AV635" s="70" t="str">
        <f aca="false">IF(AC635&gt;5,VLOOKUP(CONCATENATE(AP635,AR635),'Pril1-THLPa'!$H$6:$N$96,7,0),"")</f>
        <v/>
      </c>
      <c r="AW635" s="70" t="str">
        <f aca="false">IF(AC635&gt;5,VLOOKUP(CONCATENATE(AP635,AR635),'Pril1-THLPa'!$H$6:$O$96,8,0),"")</f>
        <v/>
      </c>
      <c r="AX635" s="66" t="n">
        <f aca="false">IF(AC635&gt;0,IF(AND(AC635&gt;0,AC635&lt;=5),VLOOKUP(AP635,'Pril1-THLPa'!$A$6:$F$18,LOOKUP(AC635,'Pril1-THLPa'!$B$5:$F$5,'Pril1-THLPa'!$B$4:$F$4),0),AS635+AT635*(AC635-5)+AU635*POWER(AC635-5,2)+AV635*POWER(AC635-5,3)+AW635*POWER(AC635-5,4)),0)</f>
        <v>0</v>
      </c>
      <c r="AY635" s="71"/>
      <c r="AZ635" s="66" t="n">
        <f aca="false">'Vstupní data'!AA635</f>
        <v>0</v>
      </c>
      <c r="BA635" s="66" t="n">
        <f aca="false">IF(OR('Vstupní data'!T635&gt;0,'Vstupní data'!U635&gt;0),IF(AC635&lt;&gt;"",AX635*AO635/10*(100+AZ635)/100,0),0)</f>
        <v>0</v>
      </c>
      <c r="BB635" s="67" t="n">
        <f aca="false">IF(AC635&lt;&gt;"",ROUND(BA635*AN635,0),0)</f>
        <v>0</v>
      </c>
      <c r="BC635" s="68" t="str">
        <f aca="false">IF(AE635&gt;0,BB635/AE635,"")</f>
        <v/>
      </c>
      <c r="BD635" s="66" t="n">
        <f aca="false">'Vstupní data'!AE635</f>
        <v>0</v>
      </c>
      <c r="BF635" s="66" t="n">
        <f aca="false">'Vstupní data'!AC635</f>
        <v>0</v>
      </c>
      <c r="BH635" s="66" t="n">
        <f aca="false">'Vstupní data'!AD635</f>
        <v>0</v>
      </c>
      <c r="BI635" s="66" t="n">
        <f aca="false">'Vstupní data'!AF635</f>
        <v>0</v>
      </c>
      <c r="BJ635" s="69" t="n">
        <f aca="false">'Vstupní data'!AG635</f>
        <v>0</v>
      </c>
      <c r="BK635" s="69" t="n">
        <f aca="false">IF(BF635&lt;&gt;0,VLOOKUP(I635,'Pril3-drev'!$H$5:$I$83,2,0),0)</f>
        <v>0</v>
      </c>
      <c r="BL635" s="69" t="n">
        <f aca="false">IF(BF635&lt;&gt;0,VLOOKUP(BK635,'Pril3-drev'!$A$5:$C$17,3,0),0)</f>
        <v>0</v>
      </c>
      <c r="BM635" s="69" t="n">
        <f aca="false">'Vstupní data'!AH635</f>
        <v>0</v>
      </c>
      <c r="BN635" s="69" t="n">
        <f aca="false">IF('Vstupní data'!AH635&gt;0,   VLOOKUP(VLOOKUP(CONCATENATE(VLOOKUP(I635,'Pril3-drev'!$H$4:$L$83,5,0),BD635),'Pril3-drev'!$Q$4:$R$2803,2,0),'AVB-BS'!$C$5:$S$29 ,LOOKUP(BM635,'AVB-BS'!$D$3:$S$3,'AVB-BS'!$D$1:$S$1) ,0 )   ,   IF('Vstupní data'!AI635&gt;0,'Vstupní data'!AI635,0))</f>
        <v>0</v>
      </c>
      <c r="BO635" s="69" t="str">
        <f aca="false">IF(BX635&gt;5,VLOOKUP(CONCATENATE(BK635,BN635),'Pril1-THLPa'!$H$6:$N$96,4,0),"")</f>
        <v/>
      </c>
      <c r="BP635" s="69" t="str">
        <f aca="false">IF(BX635&gt;5,VLOOKUP(CONCATENATE(BK635,BN635),'Pril1-THLPa'!$H$6:$N$96,5,0),"")</f>
        <v/>
      </c>
      <c r="BQ635" s="69" t="str">
        <f aca="false">IF(BX635&gt;5,VLOOKUP(CONCATENATE(BK635,BN635),'Pril1-THLPa'!$H$6:$N$96,6,0),"")</f>
        <v/>
      </c>
      <c r="BR635" s="69" t="str">
        <f aca="false">IF(BX635&gt;5,VLOOKUP(CONCATENATE(BK635,BN635),'Pril1-THLPa'!$H$6:$N$96,7,0),"")</f>
        <v/>
      </c>
      <c r="BS635" s="69" t="str">
        <f aca="false">IF(BX635&gt;5,VLOOKUP(CONCATENATE(BK635,BN635),'Pril1-THLPa'!$H$6:$O$96,8,0),"")</f>
        <v/>
      </c>
      <c r="BT635" s="69" t="str">
        <f aca="false">IF(BF635&gt;0, IF(BK635="smrk",  VLOOKUP(VLOOKUP(BD635,'Pril9-K3'!$L$8:$M$207,2,0),'Pril9-K3'!$A$8:$J$16,LOOKUP(BN635,'Pril9-K3'!$A$7:$J$7,'Pril9-K3'!$A$5:$J$5),0), IF(AND(BK635&lt;&gt;"smrk",'Vstupní data'!AK635&lt;&gt;""),'Vstupní data'!AK635,   VLOOKUP(VLOOKUP(BD635,'Pril9-K3'!$L$8:$M$207,2,0),'Pril9-K3'!$A$8:$J$16,LOOKUP(BN635,'Pril9-K3'!$A$7:$J$7,'Pril9-K3'!$A$5:$J$5),0)   )),   "")</f>
        <v/>
      </c>
      <c r="BV635" s="69" t="n">
        <f aca="false">'Vstupní data'!AJ635</f>
        <v>0</v>
      </c>
      <c r="BW635" s="69" t="n">
        <f aca="false">IF(BF635&gt;0,IF(J635&gt;0,J635,K635*H635/100),0)</f>
        <v>0</v>
      </c>
      <c r="BX635" s="69" t="n">
        <f aca="false">IF(BF635&gt;0,IF(BJ635&gt;BL635,BL635,BJ635),0)</f>
        <v>0</v>
      </c>
      <c r="BY635" s="69" t="n">
        <f aca="false">IF(BD635=0,0,IF(AND(BX635&gt;0,BX635&lt;=5),  IF(AND(BX635&gt;0,BX635&lt;=5),VLOOKUP(BK635,'Pril1-THLPa'!$A$6:$F$18,IF(AND(BX635&gt;0,BX635&lt;=5),LOOKUP(BX635,'Pril1-THLPa'!$B$5:$F$5,'Pril1-THLPa'!$B$4:$F$4),""),0),""),  IF(BX635&gt;5,BO635+BP635*(BX635-5)+BQ635*POWER(BX635-5,2)+BR635*POWER(BX635-5,3)+BS635*POWER(BX635-5,4),"")))</f>
        <v>0</v>
      </c>
      <c r="BZ635" s="69" t="n">
        <f aca="false">IF(BY635&gt;0,BY635*BI635/10*BW635*(100+BV635)/100,0)</f>
        <v>0</v>
      </c>
      <c r="CA635" s="69" t="n">
        <f aca="false">IF(BD635&gt;0,BX635-IF(BD635&gt;BX635,BX635,BD635),0)</f>
        <v>0</v>
      </c>
      <c r="CB635" s="69" t="n">
        <f aca="false">POWER(1.01,CA635)</f>
        <v>1</v>
      </c>
      <c r="CC635" s="69" t="n">
        <f aca="false">IF(BF635&gt;0,IF(BF635&gt;BH635,1,BF635/BH635),0)</f>
        <v>0</v>
      </c>
      <c r="CD635" s="72" t="n">
        <f aca="false">IF(BD635=0,0,IF(BF635&gt;0,ROUND(IF(CB635&lt;&gt;0,BZ635*BT635*1/CB635*CC635,0),0),0))</f>
        <v>0</v>
      </c>
      <c r="CE635" s="73" t="str">
        <f aca="false">IF(BF635&gt;0,IF(BF635&gt;BH635,CD635/BF635,CD635/BH635),"")</f>
        <v/>
      </c>
      <c r="CF635" s="69" t="n">
        <f aca="false">'Vstupní data'!AM635</f>
        <v>0</v>
      </c>
      <c r="CG635" s="69" t="n">
        <f aca="false">'Vstupní data'!AN635</f>
        <v>0</v>
      </c>
      <c r="CH635" s="69" t="n">
        <f aca="false">'Vstupní data'!AO635</f>
        <v>0</v>
      </c>
      <c r="CI635" s="69" t="n">
        <f aca="false">'Vstupní data'!AP635</f>
        <v>0</v>
      </c>
      <c r="CJ635" s="72" t="n">
        <f aca="false">ROUND(CH635*CI635,0)</f>
        <v>0</v>
      </c>
      <c r="CK635" s="74" t="str">
        <f aca="false">IF(OR(AA635&gt;0,BB635&gt;0,CD635&gt;0,CJ635&gt;0),AA635+BB635+CD635+CJ635,"")</f>
        <v/>
      </c>
    </row>
    <row r="636" customFormat="false" ht="12.8" hidden="false" customHeight="false" outlineLevel="0" collapsed="false">
      <c r="A636" s="66" t="n">
        <f aca="false">'Vstupní data'!A636</f>
        <v>0</v>
      </c>
      <c r="F636" s="66" t="str">
        <f aca="false">CONCATENATE('Vstupní data'!F636,'Vstupní data'!G636,'Vstupní data'!H636,'Vstupní data'!I636)</f>
        <v/>
      </c>
      <c r="G636" s="66"/>
      <c r="H636" s="66" t="n">
        <f aca="false">'Vstupní data'!K636</f>
        <v>0</v>
      </c>
      <c r="I636" s="66" t="n">
        <f aca="false">'Vstupní data'!L636</f>
        <v>0</v>
      </c>
      <c r="J636" s="66" t="n">
        <f aca="false">'Vstupní data'!K636*'Vstupní data'!M636/100</f>
        <v>0</v>
      </c>
      <c r="L636" s="66" t="n">
        <f aca="false">IF('Vstupní data'!N636="prostokořenný",0,IF('Vstupní data'!N636="krytokořenný","k",IF('Vstupní data'!N636="poloodrostky nebo odrostky, prostokořenné i krytokořenné","po",0)))</f>
        <v>0</v>
      </c>
      <c r="N636" s="66"/>
      <c r="O636" s="66" t="n">
        <f aca="false">'Vstupní data'!O636</f>
        <v>0</v>
      </c>
      <c r="P636" s="66" t="n">
        <f aca="false">IF(O636&gt;0,VLOOKUP(CONCATENATE(VLOOKUP(I636,'Pril3-drev'!$H$5:$K$83,4,0),"-",'Vstupní data'!R636),K2!$C$15:$D$23,2,0),0)</f>
        <v>0</v>
      </c>
      <c r="Q636" s="66" t="n">
        <f aca="false">IF(O636&gt;0,VLOOKUP(I636,'Pril3-drev'!$H$5:$I$83,2,0),0)</f>
        <v>0</v>
      </c>
      <c r="R636" s="66" t="n">
        <f aca="false">IF(Q636&gt;0,VLOOKUP(Q636,'Pril6-okus'!$A$5:$B$17,2,0),0)</f>
        <v>0</v>
      </c>
      <c r="S636" s="66" t="n">
        <f aca="false">IF(O636&gt;0,VLOOKUP(I636,'Pril3-drev'!$H$5:$J$83,3,0),0)</f>
        <v>0</v>
      </c>
      <c r="T636" s="66" t="str">
        <f aca="false">IF(O636&gt;0,IF(L636="k",0.9*VLOOKUP(S636,'ha-pocty-vyhl'!$A$5:$B$20,2,0),IF(L636="po",0.8*VLOOKUP(S636,'ha-pocty-vyhl'!$A$5:$B$20,2,0),VLOOKUP(S636,'ha-pocty-vyhl'!$A$5:$B$20,2,0))),"")</f>
        <v/>
      </c>
      <c r="U636" s="66" t="n">
        <f aca="false">'Vstupní data'!P636</f>
        <v>0</v>
      </c>
      <c r="V636" s="66" t="n">
        <f aca="false">IF(O636&gt;0,1.3*T636*1000*Z636/10000,0)</f>
        <v>0</v>
      </c>
      <c r="W636" s="66" t="n">
        <f aca="false">IF(O636&gt;0,1.3*T636*1000*Z636/10000,0)</f>
        <v>0</v>
      </c>
      <c r="X636" s="66" t="n">
        <f aca="false">IF(O636&gt;0,IF(O636&gt;V636,V636,O636),0)</f>
        <v>0</v>
      </c>
      <c r="Y636" s="66" t="n">
        <f aca="false">IF(O636&gt;0,IF(IF(U636&gt;W636,W636,U636)&lt;X636,W636,IF(U636&gt;W636,W636,U636)),0)</f>
        <v>0</v>
      </c>
      <c r="Z636" s="66" t="n">
        <f aca="false">IF(O636&gt;0,IF(J636&gt;0,J636,K636*H636/100),0)</f>
        <v>0</v>
      </c>
      <c r="AA636" s="67" t="n">
        <f aca="false">IF(O636&gt;0,CEILING(R636*P636*X636/Y636*Z636,1),0)</f>
        <v>0</v>
      </c>
      <c r="AB636" s="68" t="n">
        <f aca="false">IF(O636&gt;0,AA636/O636,0)</f>
        <v>0</v>
      </c>
      <c r="AC636" s="66" t="n">
        <f aca="false">'Vstupní data'!W636</f>
        <v>0</v>
      </c>
      <c r="AI636" s="66" t="str">
        <f aca="false">IF(OR('Vstupní data'!T636&gt;0,'Vstupní data'!U636&gt;0),VLOOKUP(I636,'Pril3-drev'!$H$5:$J$83,3,0),"")</f>
        <v/>
      </c>
      <c r="AJ636" s="66" t="n">
        <f aca="false">IF('Vstupní data'!V636="prostokořenný",0,IF('Vstupní data'!V636="krytokořenný","k",IF('Vstupní data'!V636="poloodrostky nebo odrostky, prostokořenné i krytokořenné","po",0)))</f>
        <v>0</v>
      </c>
      <c r="AK636" s="66" t="n">
        <f aca="false">IF(OR('Vstupní data'!T636&gt;0,'Vstupní data'!U636&gt;0),IF(AJ636="k",0.9*VLOOKUP(AI636,'ha-pocty-vyhl'!$A$5:$B$20,2,0),IF(AJ636="po",0.8*VLOOKUP(AI636,'ha-pocty-vyhl'!$A$5:$B$20,2,0),VLOOKUP(AI636,'ha-pocty-vyhl'!$A$5:$B$20,2,0))),0)</f>
        <v>0</v>
      </c>
      <c r="AL636" s="66" t="n">
        <f aca="false">IF(OR('Vstupní data'!T636&gt;0,'Vstupní data'!U636&gt;0),'Vstupní data'!K636*'Vstupní data'!M636/100,0)</f>
        <v>0</v>
      </c>
      <c r="AM636" s="66" t="n">
        <f aca="false">IF(OR('Vstupní data'!T636&gt;0,'Vstupní data'!U636&gt;0),IF('Vstupní data'!T636&gt;0,'Vstupní data'!T636,ROUND(10*'Vstupní data'!U636/AK636,0)),0)</f>
        <v>0</v>
      </c>
      <c r="AN636" s="69" t="n">
        <f aca="false">IF('Vstupní data'!T636&gt;0,   IF('Vstupní data'!T636&lt;=AL636,'Vstupní data'!T636,AL636),   IF(AM636&lt;AL636,AM636,AL636))</f>
        <v>0</v>
      </c>
      <c r="AO636" s="69" t="n">
        <f aca="false">'Vstupní data'!X636</f>
        <v>0</v>
      </c>
      <c r="AP636" s="66" t="n">
        <f aca="false">IF(OR('Vstupní data'!T636&gt;0,'Vstupní data'!U636&gt;0),IF(I636&lt;&gt;0,VLOOKUP(I636,'Pril3-drev'!$H$5:$I$83,2,0),0),0)</f>
        <v>0</v>
      </c>
      <c r="AQ636" s="66" t="n">
        <f aca="false">'Vstupní data'!Y636</f>
        <v>0</v>
      </c>
      <c r="AR636" s="66" t="str">
        <f aca="false">IF(AC636&gt;5,   IF('Vstupní data'!Y636&gt;0,   VLOOKUP(VLOOKUP(CONCATENATE(VLOOKUP(I636,'Pril3-drev'!$H$4:$L$83,5,0),AC636),'Pril3-drev'!$Q$4:$R$2803,2,0),'AVB-BS'!$C$5:$S$29 ,LOOKUP(AQ636,'AVB-BS'!$D$3:$S$3,'AVB-BS'!$D$1:$S$1) ,0 )   ,   IF('Vstupní data'!Z636&gt;0,'Vstupní data'!Z636,0)) , "")</f>
        <v/>
      </c>
      <c r="AS636" s="70" t="str">
        <f aca="false">IF(AC636&gt;5,VLOOKUP(CONCATENATE(AP636,AR636),'Pril1-THLPa'!$H$6:$N$96,4,0),"")</f>
        <v/>
      </c>
      <c r="AT636" s="70" t="str">
        <f aca="false">IF(AC636&gt;5,VLOOKUP(CONCATENATE(AP636,AR636),'Pril1-THLPa'!$H$6:$N$96,5,0),"")</f>
        <v/>
      </c>
      <c r="AU636" s="70" t="str">
        <f aca="false">IF(AC636&gt;5,VLOOKUP(CONCATENATE(AP636,AR636),'Pril1-THLPa'!$H$6:$N$96,6,0),"")</f>
        <v/>
      </c>
      <c r="AV636" s="70" t="str">
        <f aca="false">IF(AC636&gt;5,VLOOKUP(CONCATENATE(AP636,AR636),'Pril1-THLPa'!$H$6:$N$96,7,0),"")</f>
        <v/>
      </c>
      <c r="AW636" s="70" t="str">
        <f aca="false">IF(AC636&gt;5,VLOOKUP(CONCATENATE(AP636,AR636),'Pril1-THLPa'!$H$6:$O$96,8,0),"")</f>
        <v/>
      </c>
      <c r="AX636" s="66" t="n">
        <f aca="false">IF(AC636&gt;0,IF(AND(AC636&gt;0,AC636&lt;=5),VLOOKUP(AP636,'Pril1-THLPa'!$A$6:$F$18,LOOKUP(AC636,'Pril1-THLPa'!$B$5:$F$5,'Pril1-THLPa'!$B$4:$F$4),0),AS636+AT636*(AC636-5)+AU636*POWER(AC636-5,2)+AV636*POWER(AC636-5,3)+AW636*POWER(AC636-5,4)),0)</f>
        <v>0</v>
      </c>
      <c r="AY636" s="71"/>
      <c r="AZ636" s="66" t="n">
        <f aca="false">'Vstupní data'!AA636</f>
        <v>0</v>
      </c>
      <c r="BA636" s="66" t="n">
        <f aca="false">IF(OR('Vstupní data'!T636&gt;0,'Vstupní data'!U636&gt;0),IF(AC636&lt;&gt;"",AX636*AO636/10*(100+AZ636)/100,0),0)</f>
        <v>0</v>
      </c>
      <c r="BB636" s="67" t="n">
        <f aca="false">IF(AC636&lt;&gt;"",ROUND(BA636*AN636,0),0)</f>
        <v>0</v>
      </c>
      <c r="BC636" s="68" t="str">
        <f aca="false">IF(AE636&gt;0,BB636/AE636,"")</f>
        <v/>
      </c>
      <c r="BD636" s="66" t="n">
        <f aca="false">'Vstupní data'!AE636</f>
        <v>0</v>
      </c>
      <c r="BF636" s="66" t="n">
        <f aca="false">'Vstupní data'!AC636</f>
        <v>0</v>
      </c>
      <c r="BH636" s="66" t="n">
        <f aca="false">'Vstupní data'!AD636</f>
        <v>0</v>
      </c>
      <c r="BI636" s="66" t="n">
        <f aca="false">'Vstupní data'!AF636</f>
        <v>0</v>
      </c>
      <c r="BJ636" s="69" t="n">
        <f aca="false">'Vstupní data'!AG636</f>
        <v>0</v>
      </c>
      <c r="BK636" s="69" t="n">
        <f aca="false">IF(BF636&lt;&gt;0,VLOOKUP(I636,'Pril3-drev'!$H$5:$I$83,2,0),0)</f>
        <v>0</v>
      </c>
      <c r="BL636" s="69" t="n">
        <f aca="false">IF(BF636&lt;&gt;0,VLOOKUP(BK636,'Pril3-drev'!$A$5:$C$17,3,0),0)</f>
        <v>0</v>
      </c>
      <c r="BM636" s="69" t="n">
        <f aca="false">'Vstupní data'!AH636</f>
        <v>0</v>
      </c>
      <c r="BN636" s="69" t="n">
        <f aca="false">IF('Vstupní data'!AH636&gt;0,   VLOOKUP(VLOOKUP(CONCATENATE(VLOOKUP(I636,'Pril3-drev'!$H$4:$L$83,5,0),BD636),'Pril3-drev'!$Q$4:$R$2803,2,0),'AVB-BS'!$C$5:$S$29 ,LOOKUP(BM636,'AVB-BS'!$D$3:$S$3,'AVB-BS'!$D$1:$S$1) ,0 )   ,   IF('Vstupní data'!AI636&gt;0,'Vstupní data'!AI636,0))</f>
        <v>0</v>
      </c>
      <c r="BO636" s="69" t="str">
        <f aca="false">IF(BX636&gt;5,VLOOKUP(CONCATENATE(BK636,BN636),'Pril1-THLPa'!$H$6:$N$96,4,0),"")</f>
        <v/>
      </c>
      <c r="BP636" s="69" t="str">
        <f aca="false">IF(BX636&gt;5,VLOOKUP(CONCATENATE(BK636,BN636),'Pril1-THLPa'!$H$6:$N$96,5,0),"")</f>
        <v/>
      </c>
      <c r="BQ636" s="69" t="str">
        <f aca="false">IF(BX636&gt;5,VLOOKUP(CONCATENATE(BK636,BN636),'Pril1-THLPa'!$H$6:$N$96,6,0),"")</f>
        <v/>
      </c>
      <c r="BR636" s="69" t="str">
        <f aca="false">IF(BX636&gt;5,VLOOKUP(CONCATENATE(BK636,BN636),'Pril1-THLPa'!$H$6:$N$96,7,0),"")</f>
        <v/>
      </c>
      <c r="BS636" s="69" t="str">
        <f aca="false">IF(BX636&gt;5,VLOOKUP(CONCATENATE(BK636,BN636),'Pril1-THLPa'!$H$6:$O$96,8,0),"")</f>
        <v/>
      </c>
      <c r="BT636" s="69" t="str">
        <f aca="false">IF(BF636&gt;0, IF(BK636="smrk",  VLOOKUP(VLOOKUP(BD636,'Pril9-K3'!$L$8:$M$207,2,0),'Pril9-K3'!$A$8:$J$16,LOOKUP(BN636,'Pril9-K3'!$A$7:$J$7,'Pril9-K3'!$A$5:$J$5),0), IF(AND(BK636&lt;&gt;"smrk",'Vstupní data'!AK636&lt;&gt;""),'Vstupní data'!AK636,   VLOOKUP(VLOOKUP(BD636,'Pril9-K3'!$L$8:$M$207,2,0),'Pril9-K3'!$A$8:$J$16,LOOKUP(BN636,'Pril9-K3'!$A$7:$J$7,'Pril9-K3'!$A$5:$J$5),0)   )),   "")</f>
        <v/>
      </c>
      <c r="BV636" s="69" t="n">
        <f aca="false">'Vstupní data'!AJ636</f>
        <v>0</v>
      </c>
      <c r="BW636" s="69" t="n">
        <f aca="false">IF(BF636&gt;0,IF(J636&gt;0,J636,K636*H636/100),0)</f>
        <v>0</v>
      </c>
      <c r="BX636" s="69" t="n">
        <f aca="false">IF(BF636&gt;0,IF(BJ636&gt;BL636,BL636,BJ636),0)</f>
        <v>0</v>
      </c>
      <c r="BY636" s="69" t="n">
        <f aca="false">IF(BD636=0,0,IF(AND(BX636&gt;0,BX636&lt;=5),  IF(AND(BX636&gt;0,BX636&lt;=5),VLOOKUP(BK636,'Pril1-THLPa'!$A$6:$F$18,IF(AND(BX636&gt;0,BX636&lt;=5),LOOKUP(BX636,'Pril1-THLPa'!$B$5:$F$5,'Pril1-THLPa'!$B$4:$F$4),""),0),""),  IF(BX636&gt;5,BO636+BP636*(BX636-5)+BQ636*POWER(BX636-5,2)+BR636*POWER(BX636-5,3)+BS636*POWER(BX636-5,4),"")))</f>
        <v>0</v>
      </c>
      <c r="BZ636" s="69" t="n">
        <f aca="false">IF(BY636&gt;0,BY636*BI636/10*BW636*(100+BV636)/100,0)</f>
        <v>0</v>
      </c>
      <c r="CA636" s="69" t="n">
        <f aca="false">IF(BD636&gt;0,BX636-IF(BD636&gt;BX636,BX636,BD636),0)</f>
        <v>0</v>
      </c>
      <c r="CB636" s="69" t="n">
        <f aca="false">POWER(1.01,CA636)</f>
        <v>1</v>
      </c>
      <c r="CC636" s="69" t="n">
        <f aca="false">IF(BF636&gt;0,IF(BF636&gt;BH636,1,BF636/BH636),0)</f>
        <v>0</v>
      </c>
      <c r="CD636" s="72" t="n">
        <f aca="false">IF(BD636=0,0,IF(BF636&gt;0,ROUND(IF(CB636&lt;&gt;0,BZ636*BT636*1/CB636*CC636,0),0),0))</f>
        <v>0</v>
      </c>
      <c r="CE636" s="73" t="str">
        <f aca="false">IF(BF636&gt;0,IF(BF636&gt;BH636,CD636/BF636,CD636/BH636),"")</f>
        <v/>
      </c>
      <c r="CF636" s="69" t="n">
        <f aca="false">'Vstupní data'!AM636</f>
        <v>0</v>
      </c>
      <c r="CG636" s="69" t="n">
        <f aca="false">'Vstupní data'!AN636</f>
        <v>0</v>
      </c>
      <c r="CH636" s="69" t="n">
        <f aca="false">'Vstupní data'!AO636</f>
        <v>0</v>
      </c>
      <c r="CI636" s="69" t="n">
        <f aca="false">'Vstupní data'!AP636</f>
        <v>0</v>
      </c>
      <c r="CJ636" s="72" t="n">
        <f aca="false">ROUND(CH636*CI636,0)</f>
        <v>0</v>
      </c>
      <c r="CK636" s="74" t="str">
        <f aca="false">IF(OR(AA636&gt;0,BB636&gt;0,CD636&gt;0,CJ636&gt;0),AA636+BB636+CD636+CJ636,"")</f>
        <v/>
      </c>
    </row>
    <row r="637" customFormat="false" ht="12.8" hidden="false" customHeight="false" outlineLevel="0" collapsed="false">
      <c r="A637" s="66" t="n">
        <f aca="false">'Vstupní data'!A637</f>
        <v>0</v>
      </c>
      <c r="F637" s="66" t="str">
        <f aca="false">CONCATENATE('Vstupní data'!F637,'Vstupní data'!G637,'Vstupní data'!H637,'Vstupní data'!I637)</f>
        <v/>
      </c>
      <c r="G637" s="66"/>
      <c r="H637" s="66" t="n">
        <f aca="false">'Vstupní data'!K637</f>
        <v>0</v>
      </c>
      <c r="I637" s="66" t="n">
        <f aca="false">'Vstupní data'!L637</f>
        <v>0</v>
      </c>
      <c r="J637" s="66" t="n">
        <f aca="false">'Vstupní data'!K637*'Vstupní data'!M637/100</f>
        <v>0</v>
      </c>
      <c r="L637" s="66" t="n">
        <f aca="false">IF('Vstupní data'!N637="prostokořenný",0,IF('Vstupní data'!N637="krytokořenný","k",IF('Vstupní data'!N637="poloodrostky nebo odrostky, prostokořenné i krytokořenné","po",0)))</f>
        <v>0</v>
      </c>
      <c r="N637" s="66"/>
      <c r="O637" s="66" t="n">
        <f aca="false">'Vstupní data'!O637</f>
        <v>0</v>
      </c>
      <c r="P637" s="66" t="n">
        <f aca="false">IF(O637&gt;0,VLOOKUP(CONCATENATE(VLOOKUP(I637,'Pril3-drev'!$H$5:$K$83,4,0),"-",'Vstupní data'!R637),K2!$C$15:$D$23,2,0),0)</f>
        <v>0</v>
      </c>
      <c r="Q637" s="66" t="n">
        <f aca="false">IF(O637&gt;0,VLOOKUP(I637,'Pril3-drev'!$H$5:$I$83,2,0),0)</f>
        <v>0</v>
      </c>
      <c r="R637" s="66" t="n">
        <f aca="false">IF(Q637&gt;0,VLOOKUP(Q637,'Pril6-okus'!$A$5:$B$17,2,0),0)</f>
        <v>0</v>
      </c>
      <c r="S637" s="66" t="n">
        <f aca="false">IF(O637&gt;0,VLOOKUP(I637,'Pril3-drev'!$H$5:$J$83,3,0),0)</f>
        <v>0</v>
      </c>
      <c r="T637" s="66" t="str">
        <f aca="false">IF(O637&gt;0,IF(L637="k",0.9*VLOOKUP(S637,'ha-pocty-vyhl'!$A$5:$B$20,2,0),IF(L637="po",0.8*VLOOKUP(S637,'ha-pocty-vyhl'!$A$5:$B$20,2,0),VLOOKUP(S637,'ha-pocty-vyhl'!$A$5:$B$20,2,0))),"")</f>
        <v/>
      </c>
      <c r="U637" s="66" t="n">
        <f aca="false">'Vstupní data'!P637</f>
        <v>0</v>
      </c>
      <c r="V637" s="66" t="n">
        <f aca="false">IF(O637&gt;0,1.3*T637*1000*Z637/10000,0)</f>
        <v>0</v>
      </c>
      <c r="W637" s="66" t="n">
        <f aca="false">IF(O637&gt;0,1.3*T637*1000*Z637/10000,0)</f>
        <v>0</v>
      </c>
      <c r="X637" s="66" t="n">
        <f aca="false">IF(O637&gt;0,IF(O637&gt;V637,V637,O637),0)</f>
        <v>0</v>
      </c>
      <c r="Y637" s="66" t="n">
        <f aca="false">IF(O637&gt;0,IF(IF(U637&gt;W637,W637,U637)&lt;X637,W637,IF(U637&gt;W637,W637,U637)),0)</f>
        <v>0</v>
      </c>
      <c r="Z637" s="66" t="n">
        <f aca="false">IF(O637&gt;0,IF(J637&gt;0,J637,K637*H637/100),0)</f>
        <v>0</v>
      </c>
      <c r="AA637" s="67" t="n">
        <f aca="false">IF(O637&gt;0,CEILING(R637*P637*X637/Y637*Z637,1),0)</f>
        <v>0</v>
      </c>
      <c r="AB637" s="68" t="n">
        <f aca="false">IF(O637&gt;0,AA637/O637,0)</f>
        <v>0</v>
      </c>
      <c r="AC637" s="66" t="n">
        <f aca="false">'Vstupní data'!W637</f>
        <v>0</v>
      </c>
      <c r="AI637" s="66" t="str">
        <f aca="false">IF(OR('Vstupní data'!T637&gt;0,'Vstupní data'!U637&gt;0),VLOOKUP(I637,'Pril3-drev'!$H$5:$J$83,3,0),"")</f>
        <v/>
      </c>
      <c r="AJ637" s="66" t="n">
        <f aca="false">IF('Vstupní data'!V637="prostokořenný",0,IF('Vstupní data'!V637="krytokořenný","k",IF('Vstupní data'!V637="poloodrostky nebo odrostky, prostokořenné i krytokořenné","po",0)))</f>
        <v>0</v>
      </c>
      <c r="AK637" s="66" t="n">
        <f aca="false">IF(OR('Vstupní data'!T637&gt;0,'Vstupní data'!U637&gt;0),IF(AJ637="k",0.9*VLOOKUP(AI637,'ha-pocty-vyhl'!$A$5:$B$20,2,0),IF(AJ637="po",0.8*VLOOKUP(AI637,'ha-pocty-vyhl'!$A$5:$B$20,2,0),VLOOKUP(AI637,'ha-pocty-vyhl'!$A$5:$B$20,2,0))),0)</f>
        <v>0</v>
      </c>
      <c r="AL637" s="66" t="n">
        <f aca="false">IF(OR('Vstupní data'!T637&gt;0,'Vstupní data'!U637&gt;0),'Vstupní data'!K637*'Vstupní data'!M637/100,0)</f>
        <v>0</v>
      </c>
      <c r="AM637" s="66" t="n">
        <f aca="false">IF(OR('Vstupní data'!T637&gt;0,'Vstupní data'!U637&gt;0),IF('Vstupní data'!T637&gt;0,'Vstupní data'!T637,ROUND(10*'Vstupní data'!U637/AK637,0)),0)</f>
        <v>0</v>
      </c>
      <c r="AN637" s="69" t="n">
        <f aca="false">IF('Vstupní data'!T637&gt;0,   IF('Vstupní data'!T637&lt;=AL637,'Vstupní data'!T637,AL637),   IF(AM637&lt;AL637,AM637,AL637))</f>
        <v>0</v>
      </c>
      <c r="AO637" s="69" t="n">
        <f aca="false">'Vstupní data'!X637</f>
        <v>0</v>
      </c>
      <c r="AP637" s="66" t="n">
        <f aca="false">IF(OR('Vstupní data'!T637&gt;0,'Vstupní data'!U637&gt;0),IF(I637&lt;&gt;0,VLOOKUP(I637,'Pril3-drev'!$H$5:$I$83,2,0),0),0)</f>
        <v>0</v>
      </c>
      <c r="AQ637" s="66" t="n">
        <f aca="false">'Vstupní data'!Y637</f>
        <v>0</v>
      </c>
      <c r="AR637" s="66" t="str">
        <f aca="false">IF(AC637&gt;5,   IF('Vstupní data'!Y637&gt;0,   VLOOKUP(VLOOKUP(CONCATENATE(VLOOKUP(I637,'Pril3-drev'!$H$4:$L$83,5,0),AC637),'Pril3-drev'!$Q$4:$R$2803,2,0),'AVB-BS'!$C$5:$S$29 ,LOOKUP(AQ637,'AVB-BS'!$D$3:$S$3,'AVB-BS'!$D$1:$S$1) ,0 )   ,   IF('Vstupní data'!Z637&gt;0,'Vstupní data'!Z637,0)) , "")</f>
        <v/>
      </c>
      <c r="AS637" s="70" t="str">
        <f aca="false">IF(AC637&gt;5,VLOOKUP(CONCATENATE(AP637,AR637),'Pril1-THLPa'!$H$6:$N$96,4,0),"")</f>
        <v/>
      </c>
      <c r="AT637" s="70" t="str">
        <f aca="false">IF(AC637&gt;5,VLOOKUP(CONCATENATE(AP637,AR637),'Pril1-THLPa'!$H$6:$N$96,5,0),"")</f>
        <v/>
      </c>
      <c r="AU637" s="70" t="str">
        <f aca="false">IF(AC637&gt;5,VLOOKUP(CONCATENATE(AP637,AR637),'Pril1-THLPa'!$H$6:$N$96,6,0),"")</f>
        <v/>
      </c>
      <c r="AV637" s="70" t="str">
        <f aca="false">IF(AC637&gt;5,VLOOKUP(CONCATENATE(AP637,AR637),'Pril1-THLPa'!$H$6:$N$96,7,0),"")</f>
        <v/>
      </c>
      <c r="AW637" s="70" t="str">
        <f aca="false">IF(AC637&gt;5,VLOOKUP(CONCATENATE(AP637,AR637),'Pril1-THLPa'!$H$6:$O$96,8,0),"")</f>
        <v/>
      </c>
      <c r="AX637" s="66" t="n">
        <f aca="false">IF(AC637&gt;0,IF(AND(AC637&gt;0,AC637&lt;=5),VLOOKUP(AP637,'Pril1-THLPa'!$A$6:$F$18,LOOKUP(AC637,'Pril1-THLPa'!$B$5:$F$5,'Pril1-THLPa'!$B$4:$F$4),0),AS637+AT637*(AC637-5)+AU637*POWER(AC637-5,2)+AV637*POWER(AC637-5,3)+AW637*POWER(AC637-5,4)),0)</f>
        <v>0</v>
      </c>
      <c r="AY637" s="71"/>
      <c r="AZ637" s="66" t="n">
        <f aca="false">'Vstupní data'!AA637</f>
        <v>0</v>
      </c>
      <c r="BA637" s="66" t="n">
        <f aca="false">IF(OR('Vstupní data'!T637&gt;0,'Vstupní data'!U637&gt;0),IF(AC637&lt;&gt;"",AX637*AO637/10*(100+AZ637)/100,0),0)</f>
        <v>0</v>
      </c>
      <c r="BB637" s="67" t="n">
        <f aca="false">IF(AC637&lt;&gt;"",ROUND(BA637*AN637,0),0)</f>
        <v>0</v>
      </c>
      <c r="BC637" s="68" t="str">
        <f aca="false">IF(AE637&gt;0,BB637/AE637,"")</f>
        <v/>
      </c>
      <c r="BD637" s="66" t="n">
        <f aca="false">'Vstupní data'!AE637</f>
        <v>0</v>
      </c>
      <c r="BF637" s="66" t="n">
        <f aca="false">'Vstupní data'!AC637</f>
        <v>0</v>
      </c>
      <c r="BH637" s="66" t="n">
        <f aca="false">'Vstupní data'!AD637</f>
        <v>0</v>
      </c>
      <c r="BI637" s="66" t="n">
        <f aca="false">'Vstupní data'!AF637</f>
        <v>0</v>
      </c>
      <c r="BJ637" s="69" t="n">
        <f aca="false">'Vstupní data'!AG637</f>
        <v>0</v>
      </c>
      <c r="BK637" s="69" t="n">
        <f aca="false">IF(BF637&lt;&gt;0,VLOOKUP(I637,'Pril3-drev'!$H$5:$I$83,2,0),0)</f>
        <v>0</v>
      </c>
      <c r="BL637" s="69" t="n">
        <f aca="false">IF(BF637&lt;&gt;0,VLOOKUP(BK637,'Pril3-drev'!$A$5:$C$17,3,0),0)</f>
        <v>0</v>
      </c>
      <c r="BM637" s="69" t="n">
        <f aca="false">'Vstupní data'!AH637</f>
        <v>0</v>
      </c>
      <c r="BN637" s="69" t="n">
        <f aca="false">IF('Vstupní data'!AH637&gt;0,   VLOOKUP(VLOOKUP(CONCATENATE(VLOOKUP(I637,'Pril3-drev'!$H$4:$L$83,5,0),BD637),'Pril3-drev'!$Q$4:$R$2803,2,0),'AVB-BS'!$C$5:$S$29 ,LOOKUP(BM637,'AVB-BS'!$D$3:$S$3,'AVB-BS'!$D$1:$S$1) ,0 )   ,   IF('Vstupní data'!AI637&gt;0,'Vstupní data'!AI637,0))</f>
        <v>0</v>
      </c>
      <c r="BO637" s="69" t="str">
        <f aca="false">IF(BX637&gt;5,VLOOKUP(CONCATENATE(BK637,BN637),'Pril1-THLPa'!$H$6:$N$96,4,0),"")</f>
        <v/>
      </c>
      <c r="BP637" s="69" t="str">
        <f aca="false">IF(BX637&gt;5,VLOOKUP(CONCATENATE(BK637,BN637),'Pril1-THLPa'!$H$6:$N$96,5,0),"")</f>
        <v/>
      </c>
      <c r="BQ637" s="69" t="str">
        <f aca="false">IF(BX637&gt;5,VLOOKUP(CONCATENATE(BK637,BN637),'Pril1-THLPa'!$H$6:$N$96,6,0),"")</f>
        <v/>
      </c>
      <c r="BR637" s="69" t="str">
        <f aca="false">IF(BX637&gt;5,VLOOKUP(CONCATENATE(BK637,BN637),'Pril1-THLPa'!$H$6:$N$96,7,0),"")</f>
        <v/>
      </c>
      <c r="BS637" s="69" t="str">
        <f aca="false">IF(BX637&gt;5,VLOOKUP(CONCATENATE(BK637,BN637),'Pril1-THLPa'!$H$6:$O$96,8,0),"")</f>
        <v/>
      </c>
      <c r="BT637" s="69" t="str">
        <f aca="false">IF(BF637&gt;0, IF(BK637="smrk",  VLOOKUP(VLOOKUP(BD637,'Pril9-K3'!$L$8:$M$207,2,0),'Pril9-K3'!$A$8:$J$16,LOOKUP(BN637,'Pril9-K3'!$A$7:$J$7,'Pril9-K3'!$A$5:$J$5),0), IF(AND(BK637&lt;&gt;"smrk",'Vstupní data'!AK637&lt;&gt;""),'Vstupní data'!AK637,   VLOOKUP(VLOOKUP(BD637,'Pril9-K3'!$L$8:$M$207,2,0),'Pril9-K3'!$A$8:$J$16,LOOKUP(BN637,'Pril9-K3'!$A$7:$J$7,'Pril9-K3'!$A$5:$J$5),0)   )),   "")</f>
        <v/>
      </c>
      <c r="BV637" s="69" t="n">
        <f aca="false">'Vstupní data'!AJ637</f>
        <v>0</v>
      </c>
      <c r="BW637" s="69" t="n">
        <f aca="false">IF(BF637&gt;0,IF(J637&gt;0,J637,K637*H637/100),0)</f>
        <v>0</v>
      </c>
      <c r="BX637" s="69" t="n">
        <f aca="false">IF(BF637&gt;0,IF(BJ637&gt;BL637,BL637,BJ637),0)</f>
        <v>0</v>
      </c>
      <c r="BY637" s="69" t="n">
        <f aca="false">IF(BD637=0,0,IF(AND(BX637&gt;0,BX637&lt;=5),  IF(AND(BX637&gt;0,BX637&lt;=5),VLOOKUP(BK637,'Pril1-THLPa'!$A$6:$F$18,IF(AND(BX637&gt;0,BX637&lt;=5),LOOKUP(BX637,'Pril1-THLPa'!$B$5:$F$5,'Pril1-THLPa'!$B$4:$F$4),""),0),""),  IF(BX637&gt;5,BO637+BP637*(BX637-5)+BQ637*POWER(BX637-5,2)+BR637*POWER(BX637-5,3)+BS637*POWER(BX637-5,4),"")))</f>
        <v>0</v>
      </c>
      <c r="BZ637" s="69" t="n">
        <f aca="false">IF(BY637&gt;0,BY637*BI637/10*BW637*(100+BV637)/100,0)</f>
        <v>0</v>
      </c>
      <c r="CA637" s="69" t="n">
        <f aca="false">IF(BD637&gt;0,BX637-IF(BD637&gt;BX637,BX637,BD637),0)</f>
        <v>0</v>
      </c>
      <c r="CB637" s="69" t="n">
        <f aca="false">POWER(1.01,CA637)</f>
        <v>1</v>
      </c>
      <c r="CC637" s="69" t="n">
        <f aca="false">IF(BF637&gt;0,IF(BF637&gt;BH637,1,BF637/BH637),0)</f>
        <v>0</v>
      </c>
      <c r="CD637" s="72" t="n">
        <f aca="false">IF(BD637=0,0,IF(BF637&gt;0,ROUND(IF(CB637&lt;&gt;0,BZ637*BT637*1/CB637*CC637,0),0),0))</f>
        <v>0</v>
      </c>
      <c r="CE637" s="73" t="str">
        <f aca="false">IF(BF637&gt;0,IF(BF637&gt;BH637,CD637/BF637,CD637/BH637),"")</f>
        <v/>
      </c>
      <c r="CF637" s="69" t="n">
        <f aca="false">'Vstupní data'!AM637</f>
        <v>0</v>
      </c>
      <c r="CG637" s="69" t="n">
        <f aca="false">'Vstupní data'!AN637</f>
        <v>0</v>
      </c>
      <c r="CH637" s="69" t="n">
        <f aca="false">'Vstupní data'!AO637</f>
        <v>0</v>
      </c>
      <c r="CI637" s="69" t="n">
        <f aca="false">'Vstupní data'!AP637</f>
        <v>0</v>
      </c>
      <c r="CJ637" s="72" t="n">
        <f aca="false">ROUND(CH637*CI637,0)</f>
        <v>0</v>
      </c>
      <c r="CK637" s="74" t="str">
        <f aca="false">IF(OR(AA637&gt;0,BB637&gt;0,CD637&gt;0,CJ637&gt;0),AA637+BB637+CD637+CJ637,"")</f>
        <v/>
      </c>
    </row>
    <row r="638" customFormat="false" ht="12.8" hidden="false" customHeight="false" outlineLevel="0" collapsed="false">
      <c r="A638" s="66" t="n">
        <f aca="false">'Vstupní data'!A638</f>
        <v>0</v>
      </c>
      <c r="F638" s="66" t="str">
        <f aca="false">CONCATENATE('Vstupní data'!F638,'Vstupní data'!G638,'Vstupní data'!H638,'Vstupní data'!I638)</f>
        <v/>
      </c>
      <c r="G638" s="66"/>
      <c r="H638" s="66" t="n">
        <f aca="false">'Vstupní data'!K638</f>
        <v>0</v>
      </c>
      <c r="I638" s="66" t="n">
        <f aca="false">'Vstupní data'!L638</f>
        <v>0</v>
      </c>
      <c r="J638" s="66" t="n">
        <f aca="false">'Vstupní data'!K638*'Vstupní data'!M638/100</f>
        <v>0</v>
      </c>
      <c r="L638" s="66" t="n">
        <f aca="false">IF('Vstupní data'!N638="prostokořenný",0,IF('Vstupní data'!N638="krytokořenný","k",IF('Vstupní data'!N638="poloodrostky nebo odrostky, prostokořenné i krytokořenné","po",0)))</f>
        <v>0</v>
      </c>
      <c r="N638" s="66"/>
      <c r="O638" s="66" t="n">
        <f aca="false">'Vstupní data'!O638</f>
        <v>0</v>
      </c>
      <c r="P638" s="66" t="n">
        <f aca="false">IF(O638&gt;0,VLOOKUP(CONCATENATE(VLOOKUP(I638,'Pril3-drev'!$H$5:$K$83,4,0),"-",'Vstupní data'!R638),K2!$C$15:$D$23,2,0),0)</f>
        <v>0</v>
      </c>
      <c r="Q638" s="66" t="n">
        <f aca="false">IF(O638&gt;0,VLOOKUP(I638,'Pril3-drev'!$H$5:$I$83,2,0),0)</f>
        <v>0</v>
      </c>
      <c r="R638" s="66" t="n">
        <f aca="false">IF(Q638&gt;0,VLOOKUP(Q638,'Pril6-okus'!$A$5:$B$17,2,0),0)</f>
        <v>0</v>
      </c>
      <c r="S638" s="66" t="n">
        <f aca="false">IF(O638&gt;0,VLOOKUP(I638,'Pril3-drev'!$H$5:$J$83,3,0),0)</f>
        <v>0</v>
      </c>
      <c r="T638" s="66" t="str">
        <f aca="false">IF(O638&gt;0,IF(L638="k",0.9*VLOOKUP(S638,'ha-pocty-vyhl'!$A$5:$B$20,2,0),IF(L638="po",0.8*VLOOKUP(S638,'ha-pocty-vyhl'!$A$5:$B$20,2,0),VLOOKUP(S638,'ha-pocty-vyhl'!$A$5:$B$20,2,0))),"")</f>
        <v/>
      </c>
      <c r="U638" s="66" t="n">
        <f aca="false">'Vstupní data'!P638</f>
        <v>0</v>
      </c>
      <c r="V638" s="66" t="n">
        <f aca="false">IF(O638&gt;0,1.3*T638*1000*Z638/10000,0)</f>
        <v>0</v>
      </c>
      <c r="W638" s="66" t="n">
        <f aca="false">IF(O638&gt;0,1.3*T638*1000*Z638/10000,0)</f>
        <v>0</v>
      </c>
      <c r="X638" s="66" t="n">
        <f aca="false">IF(O638&gt;0,IF(O638&gt;V638,V638,O638),0)</f>
        <v>0</v>
      </c>
      <c r="Y638" s="66" t="n">
        <f aca="false">IF(O638&gt;0,IF(IF(U638&gt;W638,W638,U638)&lt;X638,W638,IF(U638&gt;W638,W638,U638)),0)</f>
        <v>0</v>
      </c>
      <c r="Z638" s="66" t="n">
        <f aca="false">IF(O638&gt;0,IF(J638&gt;0,J638,K638*H638/100),0)</f>
        <v>0</v>
      </c>
      <c r="AA638" s="67" t="n">
        <f aca="false">IF(O638&gt;0,CEILING(R638*P638*X638/Y638*Z638,1),0)</f>
        <v>0</v>
      </c>
      <c r="AB638" s="68" t="n">
        <f aca="false">IF(O638&gt;0,AA638/O638,0)</f>
        <v>0</v>
      </c>
      <c r="AC638" s="66" t="n">
        <f aca="false">'Vstupní data'!W638</f>
        <v>0</v>
      </c>
      <c r="AI638" s="66" t="str">
        <f aca="false">IF(OR('Vstupní data'!T638&gt;0,'Vstupní data'!U638&gt;0),VLOOKUP(I638,'Pril3-drev'!$H$5:$J$83,3,0),"")</f>
        <v/>
      </c>
      <c r="AJ638" s="66" t="n">
        <f aca="false">IF('Vstupní data'!V638="prostokořenný",0,IF('Vstupní data'!V638="krytokořenný","k",IF('Vstupní data'!V638="poloodrostky nebo odrostky, prostokořenné i krytokořenné","po",0)))</f>
        <v>0</v>
      </c>
      <c r="AK638" s="66" t="n">
        <f aca="false">IF(OR('Vstupní data'!T638&gt;0,'Vstupní data'!U638&gt;0),IF(AJ638="k",0.9*VLOOKUP(AI638,'ha-pocty-vyhl'!$A$5:$B$20,2,0),IF(AJ638="po",0.8*VLOOKUP(AI638,'ha-pocty-vyhl'!$A$5:$B$20,2,0),VLOOKUP(AI638,'ha-pocty-vyhl'!$A$5:$B$20,2,0))),0)</f>
        <v>0</v>
      </c>
      <c r="AL638" s="66" t="n">
        <f aca="false">IF(OR('Vstupní data'!T638&gt;0,'Vstupní data'!U638&gt;0),'Vstupní data'!K638*'Vstupní data'!M638/100,0)</f>
        <v>0</v>
      </c>
      <c r="AM638" s="66" t="n">
        <f aca="false">IF(OR('Vstupní data'!T638&gt;0,'Vstupní data'!U638&gt;0),IF('Vstupní data'!T638&gt;0,'Vstupní data'!T638,ROUND(10*'Vstupní data'!U638/AK638,0)),0)</f>
        <v>0</v>
      </c>
      <c r="AN638" s="69" t="n">
        <f aca="false">IF('Vstupní data'!T638&gt;0,   IF('Vstupní data'!T638&lt;=AL638,'Vstupní data'!T638,AL638),   IF(AM638&lt;AL638,AM638,AL638))</f>
        <v>0</v>
      </c>
      <c r="AO638" s="69" t="n">
        <f aca="false">'Vstupní data'!X638</f>
        <v>0</v>
      </c>
      <c r="AP638" s="66" t="n">
        <f aca="false">IF(OR('Vstupní data'!T638&gt;0,'Vstupní data'!U638&gt;0),IF(I638&lt;&gt;0,VLOOKUP(I638,'Pril3-drev'!$H$5:$I$83,2,0),0),0)</f>
        <v>0</v>
      </c>
      <c r="AQ638" s="66" t="n">
        <f aca="false">'Vstupní data'!Y638</f>
        <v>0</v>
      </c>
      <c r="AR638" s="66" t="str">
        <f aca="false">IF(AC638&gt;5,   IF('Vstupní data'!Y638&gt;0,   VLOOKUP(VLOOKUP(CONCATENATE(VLOOKUP(I638,'Pril3-drev'!$H$4:$L$83,5,0),AC638),'Pril3-drev'!$Q$4:$R$2803,2,0),'AVB-BS'!$C$5:$S$29 ,LOOKUP(AQ638,'AVB-BS'!$D$3:$S$3,'AVB-BS'!$D$1:$S$1) ,0 )   ,   IF('Vstupní data'!Z638&gt;0,'Vstupní data'!Z638,0)) , "")</f>
        <v/>
      </c>
      <c r="AS638" s="70" t="str">
        <f aca="false">IF(AC638&gt;5,VLOOKUP(CONCATENATE(AP638,AR638),'Pril1-THLPa'!$H$6:$N$96,4,0),"")</f>
        <v/>
      </c>
      <c r="AT638" s="70" t="str">
        <f aca="false">IF(AC638&gt;5,VLOOKUP(CONCATENATE(AP638,AR638),'Pril1-THLPa'!$H$6:$N$96,5,0),"")</f>
        <v/>
      </c>
      <c r="AU638" s="70" t="str">
        <f aca="false">IF(AC638&gt;5,VLOOKUP(CONCATENATE(AP638,AR638),'Pril1-THLPa'!$H$6:$N$96,6,0),"")</f>
        <v/>
      </c>
      <c r="AV638" s="70" t="str">
        <f aca="false">IF(AC638&gt;5,VLOOKUP(CONCATENATE(AP638,AR638),'Pril1-THLPa'!$H$6:$N$96,7,0),"")</f>
        <v/>
      </c>
      <c r="AW638" s="70" t="str">
        <f aca="false">IF(AC638&gt;5,VLOOKUP(CONCATENATE(AP638,AR638),'Pril1-THLPa'!$H$6:$O$96,8,0),"")</f>
        <v/>
      </c>
      <c r="AX638" s="66" t="n">
        <f aca="false">IF(AC638&gt;0,IF(AND(AC638&gt;0,AC638&lt;=5),VLOOKUP(AP638,'Pril1-THLPa'!$A$6:$F$18,LOOKUP(AC638,'Pril1-THLPa'!$B$5:$F$5,'Pril1-THLPa'!$B$4:$F$4),0),AS638+AT638*(AC638-5)+AU638*POWER(AC638-5,2)+AV638*POWER(AC638-5,3)+AW638*POWER(AC638-5,4)),0)</f>
        <v>0</v>
      </c>
      <c r="AY638" s="71"/>
      <c r="AZ638" s="66" t="n">
        <f aca="false">'Vstupní data'!AA638</f>
        <v>0</v>
      </c>
      <c r="BA638" s="66" t="n">
        <f aca="false">IF(OR('Vstupní data'!T638&gt;0,'Vstupní data'!U638&gt;0),IF(AC638&lt;&gt;"",AX638*AO638/10*(100+AZ638)/100,0),0)</f>
        <v>0</v>
      </c>
      <c r="BB638" s="67" t="n">
        <f aca="false">IF(AC638&lt;&gt;"",ROUND(BA638*AN638,0),0)</f>
        <v>0</v>
      </c>
      <c r="BC638" s="68" t="str">
        <f aca="false">IF(AE638&gt;0,BB638/AE638,"")</f>
        <v/>
      </c>
      <c r="BD638" s="66" t="n">
        <f aca="false">'Vstupní data'!AE638</f>
        <v>0</v>
      </c>
      <c r="BF638" s="66" t="n">
        <f aca="false">'Vstupní data'!AC638</f>
        <v>0</v>
      </c>
      <c r="BH638" s="66" t="n">
        <f aca="false">'Vstupní data'!AD638</f>
        <v>0</v>
      </c>
      <c r="BI638" s="66" t="n">
        <f aca="false">'Vstupní data'!AF638</f>
        <v>0</v>
      </c>
      <c r="BJ638" s="69" t="n">
        <f aca="false">'Vstupní data'!AG638</f>
        <v>0</v>
      </c>
      <c r="BK638" s="69" t="n">
        <f aca="false">IF(BF638&lt;&gt;0,VLOOKUP(I638,'Pril3-drev'!$H$5:$I$83,2,0),0)</f>
        <v>0</v>
      </c>
      <c r="BL638" s="69" t="n">
        <f aca="false">IF(BF638&lt;&gt;0,VLOOKUP(BK638,'Pril3-drev'!$A$5:$C$17,3,0),0)</f>
        <v>0</v>
      </c>
      <c r="BM638" s="69" t="n">
        <f aca="false">'Vstupní data'!AH638</f>
        <v>0</v>
      </c>
      <c r="BN638" s="69" t="n">
        <f aca="false">IF('Vstupní data'!AH638&gt;0,   VLOOKUP(VLOOKUP(CONCATENATE(VLOOKUP(I638,'Pril3-drev'!$H$4:$L$83,5,0),BD638),'Pril3-drev'!$Q$4:$R$2803,2,0),'AVB-BS'!$C$5:$S$29 ,LOOKUP(BM638,'AVB-BS'!$D$3:$S$3,'AVB-BS'!$D$1:$S$1) ,0 )   ,   IF('Vstupní data'!AI638&gt;0,'Vstupní data'!AI638,0))</f>
        <v>0</v>
      </c>
      <c r="BO638" s="69" t="str">
        <f aca="false">IF(BX638&gt;5,VLOOKUP(CONCATENATE(BK638,BN638),'Pril1-THLPa'!$H$6:$N$96,4,0),"")</f>
        <v/>
      </c>
      <c r="BP638" s="69" t="str">
        <f aca="false">IF(BX638&gt;5,VLOOKUP(CONCATENATE(BK638,BN638),'Pril1-THLPa'!$H$6:$N$96,5,0),"")</f>
        <v/>
      </c>
      <c r="BQ638" s="69" t="str">
        <f aca="false">IF(BX638&gt;5,VLOOKUP(CONCATENATE(BK638,BN638),'Pril1-THLPa'!$H$6:$N$96,6,0),"")</f>
        <v/>
      </c>
      <c r="BR638" s="69" t="str">
        <f aca="false">IF(BX638&gt;5,VLOOKUP(CONCATENATE(BK638,BN638),'Pril1-THLPa'!$H$6:$N$96,7,0),"")</f>
        <v/>
      </c>
      <c r="BS638" s="69" t="str">
        <f aca="false">IF(BX638&gt;5,VLOOKUP(CONCATENATE(BK638,BN638),'Pril1-THLPa'!$H$6:$O$96,8,0),"")</f>
        <v/>
      </c>
      <c r="BT638" s="69" t="str">
        <f aca="false">IF(BF638&gt;0, IF(BK638="smrk",  VLOOKUP(VLOOKUP(BD638,'Pril9-K3'!$L$8:$M$207,2,0),'Pril9-K3'!$A$8:$J$16,LOOKUP(BN638,'Pril9-K3'!$A$7:$J$7,'Pril9-K3'!$A$5:$J$5),0), IF(AND(BK638&lt;&gt;"smrk",'Vstupní data'!AK638&lt;&gt;""),'Vstupní data'!AK638,   VLOOKUP(VLOOKUP(BD638,'Pril9-K3'!$L$8:$M$207,2,0),'Pril9-K3'!$A$8:$J$16,LOOKUP(BN638,'Pril9-K3'!$A$7:$J$7,'Pril9-K3'!$A$5:$J$5),0)   )),   "")</f>
        <v/>
      </c>
      <c r="BV638" s="69" t="n">
        <f aca="false">'Vstupní data'!AJ638</f>
        <v>0</v>
      </c>
      <c r="BW638" s="69" t="n">
        <f aca="false">IF(BF638&gt;0,IF(J638&gt;0,J638,K638*H638/100),0)</f>
        <v>0</v>
      </c>
      <c r="BX638" s="69" t="n">
        <f aca="false">IF(BF638&gt;0,IF(BJ638&gt;BL638,BL638,BJ638),0)</f>
        <v>0</v>
      </c>
      <c r="BY638" s="69" t="n">
        <f aca="false">IF(BD638=0,0,IF(AND(BX638&gt;0,BX638&lt;=5),  IF(AND(BX638&gt;0,BX638&lt;=5),VLOOKUP(BK638,'Pril1-THLPa'!$A$6:$F$18,IF(AND(BX638&gt;0,BX638&lt;=5),LOOKUP(BX638,'Pril1-THLPa'!$B$5:$F$5,'Pril1-THLPa'!$B$4:$F$4),""),0),""),  IF(BX638&gt;5,BO638+BP638*(BX638-5)+BQ638*POWER(BX638-5,2)+BR638*POWER(BX638-5,3)+BS638*POWER(BX638-5,4),"")))</f>
        <v>0</v>
      </c>
      <c r="BZ638" s="69" t="n">
        <f aca="false">IF(BY638&gt;0,BY638*BI638/10*BW638*(100+BV638)/100,0)</f>
        <v>0</v>
      </c>
      <c r="CA638" s="69" t="n">
        <f aca="false">IF(BD638&gt;0,BX638-IF(BD638&gt;BX638,BX638,BD638),0)</f>
        <v>0</v>
      </c>
      <c r="CB638" s="69" t="n">
        <f aca="false">POWER(1.01,CA638)</f>
        <v>1</v>
      </c>
      <c r="CC638" s="69" t="n">
        <f aca="false">IF(BF638&gt;0,IF(BF638&gt;BH638,1,BF638/BH638),0)</f>
        <v>0</v>
      </c>
      <c r="CD638" s="72" t="n">
        <f aca="false">IF(BD638=0,0,IF(BF638&gt;0,ROUND(IF(CB638&lt;&gt;0,BZ638*BT638*1/CB638*CC638,0),0),0))</f>
        <v>0</v>
      </c>
      <c r="CE638" s="73" t="str">
        <f aca="false">IF(BF638&gt;0,IF(BF638&gt;BH638,CD638/BF638,CD638/BH638),"")</f>
        <v/>
      </c>
      <c r="CF638" s="69" t="n">
        <f aca="false">'Vstupní data'!AM638</f>
        <v>0</v>
      </c>
      <c r="CG638" s="69" t="n">
        <f aca="false">'Vstupní data'!AN638</f>
        <v>0</v>
      </c>
      <c r="CH638" s="69" t="n">
        <f aca="false">'Vstupní data'!AO638</f>
        <v>0</v>
      </c>
      <c r="CI638" s="69" t="n">
        <f aca="false">'Vstupní data'!AP638</f>
        <v>0</v>
      </c>
      <c r="CJ638" s="72" t="n">
        <f aca="false">ROUND(CH638*CI638,0)</f>
        <v>0</v>
      </c>
      <c r="CK638" s="74" t="str">
        <f aca="false">IF(OR(AA638&gt;0,BB638&gt;0,CD638&gt;0,CJ638&gt;0),AA638+BB638+CD638+CJ638,"")</f>
        <v/>
      </c>
    </row>
    <row r="639" customFormat="false" ht="12.8" hidden="false" customHeight="false" outlineLevel="0" collapsed="false">
      <c r="A639" s="66" t="n">
        <f aca="false">'Vstupní data'!A639</f>
        <v>0</v>
      </c>
      <c r="F639" s="66" t="str">
        <f aca="false">CONCATENATE('Vstupní data'!F639,'Vstupní data'!G639,'Vstupní data'!H639,'Vstupní data'!I639)</f>
        <v/>
      </c>
      <c r="G639" s="66"/>
      <c r="H639" s="66" t="n">
        <f aca="false">'Vstupní data'!K639</f>
        <v>0</v>
      </c>
      <c r="I639" s="66" t="n">
        <f aca="false">'Vstupní data'!L639</f>
        <v>0</v>
      </c>
      <c r="J639" s="66" t="n">
        <f aca="false">'Vstupní data'!K639*'Vstupní data'!M639/100</f>
        <v>0</v>
      </c>
      <c r="L639" s="66" t="n">
        <f aca="false">IF('Vstupní data'!N639="prostokořenný",0,IF('Vstupní data'!N639="krytokořenný","k",IF('Vstupní data'!N639="poloodrostky nebo odrostky, prostokořenné i krytokořenné","po",0)))</f>
        <v>0</v>
      </c>
      <c r="N639" s="66"/>
      <c r="O639" s="66" t="n">
        <f aca="false">'Vstupní data'!O639</f>
        <v>0</v>
      </c>
      <c r="P639" s="66" t="n">
        <f aca="false">IF(O639&gt;0,VLOOKUP(CONCATENATE(VLOOKUP(I639,'Pril3-drev'!$H$5:$K$83,4,0),"-",'Vstupní data'!R639),K2!$C$15:$D$23,2,0),0)</f>
        <v>0</v>
      </c>
      <c r="Q639" s="66" t="n">
        <f aca="false">IF(O639&gt;0,VLOOKUP(I639,'Pril3-drev'!$H$5:$I$83,2,0),0)</f>
        <v>0</v>
      </c>
      <c r="R639" s="66" t="n">
        <f aca="false">IF(Q639&gt;0,VLOOKUP(Q639,'Pril6-okus'!$A$5:$B$17,2,0),0)</f>
        <v>0</v>
      </c>
      <c r="S639" s="66" t="n">
        <f aca="false">IF(O639&gt;0,VLOOKUP(I639,'Pril3-drev'!$H$5:$J$83,3,0),0)</f>
        <v>0</v>
      </c>
      <c r="T639" s="66" t="str">
        <f aca="false">IF(O639&gt;0,IF(L639="k",0.9*VLOOKUP(S639,'ha-pocty-vyhl'!$A$5:$B$20,2,0),IF(L639="po",0.8*VLOOKUP(S639,'ha-pocty-vyhl'!$A$5:$B$20,2,0),VLOOKUP(S639,'ha-pocty-vyhl'!$A$5:$B$20,2,0))),"")</f>
        <v/>
      </c>
      <c r="U639" s="66" t="n">
        <f aca="false">'Vstupní data'!P639</f>
        <v>0</v>
      </c>
      <c r="V639" s="66" t="n">
        <f aca="false">IF(O639&gt;0,1.3*T639*1000*Z639/10000,0)</f>
        <v>0</v>
      </c>
      <c r="W639" s="66" t="n">
        <f aca="false">IF(O639&gt;0,1.3*T639*1000*Z639/10000,0)</f>
        <v>0</v>
      </c>
      <c r="X639" s="66" t="n">
        <f aca="false">IF(O639&gt;0,IF(O639&gt;V639,V639,O639),0)</f>
        <v>0</v>
      </c>
      <c r="Y639" s="66" t="n">
        <f aca="false">IF(O639&gt;0,IF(IF(U639&gt;W639,W639,U639)&lt;X639,W639,IF(U639&gt;W639,W639,U639)),0)</f>
        <v>0</v>
      </c>
      <c r="Z639" s="66" t="n">
        <f aca="false">IF(O639&gt;0,IF(J639&gt;0,J639,K639*H639/100),0)</f>
        <v>0</v>
      </c>
      <c r="AA639" s="67" t="n">
        <f aca="false">IF(O639&gt;0,CEILING(R639*P639*X639/Y639*Z639,1),0)</f>
        <v>0</v>
      </c>
      <c r="AB639" s="68" t="n">
        <f aca="false">IF(O639&gt;0,AA639/O639,0)</f>
        <v>0</v>
      </c>
      <c r="AC639" s="66" t="n">
        <f aca="false">'Vstupní data'!W639</f>
        <v>0</v>
      </c>
      <c r="AI639" s="66" t="str">
        <f aca="false">IF(OR('Vstupní data'!T639&gt;0,'Vstupní data'!U639&gt;0),VLOOKUP(I639,'Pril3-drev'!$H$5:$J$83,3,0),"")</f>
        <v/>
      </c>
      <c r="AJ639" s="66" t="n">
        <f aca="false">IF('Vstupní data'!V639="prostokořenný",0,IF('Vstupní data'!V639="krytokořenný","k",IF('Vstupní data'!V639="poloodrostky nebo odrostky, prostokořenné i krytokořenné","po",0)))</f>
        <v>0</v>
      </c>
      <c r="AK639" s="66" t="n">
        <f aca="false">IF(OR('Vstupní data'!T639&gt;0,'Vstupní data'!U639&gt;0),IF(AJ639="k",0.9*VLOOKUP(AI639,'ha-pocty-vyhl'!$A$5:$B$20,2,0),IF(AJ639="po",0.8*VLOOKUP(AI639,'ha-pocty-vyhl'!$A$5:$B$20,2,0),VLOOKUP(AI639,'ha-pocty-vyhl'!$A$5:$B$20,2,0))),0)</f>
        <v>0</v>
      </c>
      <c r="AL639" s="66" t="n">
        <f aca="false">IF(OR('Vstupní data'!T639&gt;0,'Vstupní data'!U639&gt;0),'Vstupní data'!K639*'Vstupní data'!M639/100,0)</f>
        <v>0</v>
      </c>
      <c r="AM639" s="66" t="n">
        <f aca="false">IF(OR('Vstupní data'!T639&gt;0,'Vstupní data'!U639&gt;0),IF('Vstupní data'!T639&gt;0,'Vstupní data'!T639,ROUND(10*'Vstupní data'!U639/AK639,0)),0)</f>
        <v>0</v>
      </c>
      <c r="AN639" s="69" t="n">
        <f aca="false">IF('Vstupní data'!T639&gt;0,   IF('Vstupní data'!T639&lt;=AL639,'Vstupní data'!T639,AL639),   IF(AM639&lt;AL639,AM639,AL639))</f>
        <v>0</v>
      </c>
      <c r="AO639" s="69" t="n">
        <f aca="false">'Vstupní data'!X639</f>
        <v>0</v>
      </c>
      <c r="AP639" s="66" t="n">
        <f aca="false">IF(OR('Vstupní data'!T639&gt;0,'Vstupní data'!U639&gt;0),IF(I639&lt;&gt;0,VLOOKUP(I639,'Pril3-drev'!$H$5:$I$83,2,0),0),0)</f>
        <v>0</v>
      </c>
      <c r="AQ639" s="66" t="n">
        <f aca="false">'Vstupní data'!Y639</f>
        <v>0</v>
      </c>
      <c r="AR639" s="66" t="str">
        <f aca="false">IF(AC639&gt;5,   IF('Vstupní data'!Y639&gt;0,   VLOOKUP(VLOOKUP(CONCATENATE(VLOOKUP(I639,'Pril3-drev'!$H$4:$L$83,5,0),AC639),'Pril3-drev'!$Q$4:$R$2803,2,0),'AVB-BS'!$C$5:$S$29 ,LOOKUP(AQ639,'AVB-BS'!$D$3:$S$3,'AVB-BS'!$D$1:$S$1) ,0 )   ,   IF('Vstupní data'!Z639&gt;0,'Vstupní data'!Z639,0)) , "")</f>
        <v/>
      </c>
      <c r="AS639" s="70" t="str">
        <f aca="false">IF(AC639&gt;5,VLOOKUP(CONCATENATE(AP639,AR639),'Pril1-THLPa'!$H$6:$N$96,4,0),"")</f>
        <v/>
      </c>
      <c r="AT639" s="70" t="str">
        <f aca="false">IF(AC639&gt;5,VLOOKUP(CONCATENATE(AP639,AR639),'Pril1-THLPa'!$H$6:$N$96,5,0),"")</f>
        <v/>
      </c>
      <c r="AU639" s="70" t="str">
        <f aca="false">IF(AC639&gt;5,VLOOKUP(CONCATENATE(AP639,AR639),'Pril1-THLPa'!$H$6:$N$96,6,0),"")</f>
        <v/>
      </c>
      <c r="AV639" s="70" t="str">
        <f aca="false">IF(AC639&gt;5,VLOOKUP(CONCATENATE(AP639,AR639),'Pril1-THLPa'!$H$6:$N$96,7,0),"")</f>
        <v/>
      </c>
      <c r="AW639" s="70" t="str">
        <f aca="false">IF(AC639&gt;5,VLOOKUP(CONCATENATE(AP639,AR639),'Pril1-THLPa'!$H$6:$O$96,8,0),"")</f>
        <v/>
      </c>
      <c r="AX639" s="66" t="n">
        <f aca="false">IF(AC639&gt;0,IF(AND(AC639&gt;0,AC639&lt;=5),VLOOKUP(AP639,'Pril1-THLPa'!$A$6:$F$18,LOOKUP(AC639,'Pril1-THLPa'!$B$5:$F$5,'Pril1-THLPa'!$B$4:$F$4),0),AS639+AT639*(AC639-5)+AU639*POWER(AC639-5,2)+AV639*POWER(AC639-5,3)+AW639*POWER(AC639-5,4)),0)</f>
        <v>0</v>
      </c>
      <c r="AY639" s="71"/>
      <c r="AZ639" s="66" t="n">
        <f aca="false">'Vstupní data'!AA639</f>
        <v>0</v>
      </c>
      <c r="BA639" s="66" t="n">
        <f aca="false">IF(OR('Vstupní data'!T639&gt;0,'Vstupní data'!U639&gt;0),IF(AC639&lt;&gt;"",AX639*AO639/10*(100+AZ639)/100,0),0)</f>
        <v>0</v>
      </c>
      <c r="BB639" s="67" t="n">
        <f aca="false">IF(AC639&lt;&gt;"",ROUND(BA639*AN639,0),0)</f>
        <v>0</v>
      </c>
      <c r="BC639" s="68" t="str">
        <f aca="false">IF(AE639&gt;0,BB639/AE639,"")</f>
        <v/>
      </c>
      <c r="BD639" s="66" t="n">
        <f aca="false">'Vstupní data'!AE639</f>
        <v>0</v>
      </c>
      <c r="BF639" s="66" t="n">
        <f aca="false">'Vstupní data'!AC639</f>
        <v>0</v>
      </c>
      <c r="BH639" s="66" t="n">
        <f aca="false">'Vstupní data'!AD639</f>
        <v>0</v>
      </c>
      <c r="BI639" s="66" t="n">
        <f aca="false">'Vstupní data'!AF639</f>
        <v>0</v>
      </c>
      <c r="BJ639" s="69" t="n">
        <f aca="false">'Vstupní data'!AG639</f>
        <v>0</v>
      </c>
      <c r="BK639" s="69" t="n">
        <f aca="false">IF(BF639&lt;&gt;0,VLOOKUP(I639,'Pril3-drev'!$H$5:$I$83,2,0),0)</f>
        <v>0</v>
      </c>
      <c r="BL639" s="69" t="n">
        <f aca="false">IF(BF639&lt;&gt;0,VLOOKUP(BK639,'Pril3-drev'!$A$5:$C$17,3,0),0)</f>
        <v>0</v>
      </c>
      <c r="BM639" s="69" t="n">
        <f aca="false">'Vstupní data'!AH639</f>
        <v>0</v>
      </c>
      <c r="BN639" s="69" t="n">
        <f aca="false">IF('Vstupní data'!AH639&gt;0,   VLOOKUP(VLOOKUP(CONCATENATE(VLOOKUP(I639,'Pril3-drev'!$H$4:$L$83,5,0),BD639),'Pril3-drev'!$Q$4:$R$2803,2,0),'AVB-BS'!$C$5:$S$29 ,LOOKUP(BM639,'AVB-BS'!$D$3:$S$3,'AVB-BS'!$D$1:$S$1) ,0 )   ,   IF('Vstupní data'!AI639&gt;0,'Vstupní data'!AI639,0))</f>
        <v>0</v>
      </c>
      <c r="BO639" s="69" t="str">
        <f aca="false">IF(BX639&gt;5,VLOOKUP(CONCATENATE(BK639,BN639),'Pril1-THLPa'!$H$6:$N$96,4,0),"")</f>
        <v/>
      </c>
      <c r="BP639" s="69" t="str">
        <f aca="false">IF(BX639&gt;5,VLOOKUP(CONCATENATE(BK639,BN639),'Pril1-THLPa'!$H$6:$N$96,5,0),"")</f>
        <v/>
      </c>
      <c r="BQ639" s="69" t="str">
        <f aca="false">IF(BX639&gt;5,VLOOKUP(CONCATENATE(BK639,BN639),'Pril1-THLPa'!$H$6:$N$96,6,0),"")</f>
        <v/>
      </c>
      <c r="BR639" s="69" t="str">
        <f aca="false">IF(BX639&gt;5,VLOOKUP(CONCATENATE(BK639,BN639),'Pril1-THLPa'!$H$6:$N$96,7,0),"")</f>
        <v/>
      </c>
      <c r="BS639" s="69" t="str">
        <f aca="false">IF(BX639&gt;5,VLOOKUP(CONCATENATE(BK639,BN639),'Pril1-THLPa'!$H$6:$O$96,8,0),"")</f>
        <v/>
      </c>
      <c r="BT639" s="69" t="str">
        <f aca="false">IF(BF639&gt;0, IF(BK639="smrk",  VLOOKUP(VLOOKUP(BD639,'Pril9-K3'!$L$8:$M$207,2,0),'Pril9-K3'!$A$8:$J$16,LOOKUP(BN639,'Pril9-K3'!$A$7:$J$7,'Pril9-K3'!$A$5:$J$5),0), IF(AND(BK639&lt;&gt;"smrk",'Vstupní data'!AK639&lt;&gt;""),'Vstupní data'!AK639,   VLOOKUP(VLOOKUP(BD639,'Pril9-K3'!$L$8:$M$207,2,0),'Pril9-K3'!$A$8:$J$16,LOOKUP(BN639,'Pril9-K3'!$A$7:$J$7,'Pril9-K3'!$A$5:$J$5),0)   )),   "")</f>
        <v/>
      </c>
      <c r="BV639" s="69" t="n">
        <f aca="false">'Vstupní data'!AJ639</f>
        <v>0</v>
      </c>
      <c r="BW639" s="69" t="n">
        <f aca="false">IF(BF639&gt;0,IF(J639&gt;0,J639,K639*H639/100),0)</f>
        <v>0</v>
      </c>
      <c r="BX639" s="69" t="n">
        <f aca="false">IF(BF639&gt;0,IF(BJ639&gt;BL639,BL639,BJ639),0)</f>
        <v>0</v>
      </c>
      <c r="BY639" s="69" t="n">
        <f aca="false">IF(BD639=0,0,IF(AND(BX639&gt;0,BX639&lt;=5),  IF(AND(BX639&gt;0,BX639&lt;=5),VLOOKUP(BK639,'Pril1-THLPa'!$A$6:$F$18,IF(AND(BX639&gt;0,BX639&lt;=5),LOOKUP(BX639,'Pril1-THLPa'!$B$5:$F$5,'Pril1-THLPa'!$B$4:$F$4),""),0),""),  IF(BX639&gt;5,BO639+BP639*(BX639-5)+BQ639*POWER(BX639-5,2)+BR639*POWER(BX639-5,3)+BS639*POWER(BX639-5,4),"")))</f>
        <v>0</v>
      </c>
      <c r="BZ639" s="69" t="n">
        <f aca="false">IF(BY639&gt;0,BY639*BI639/10*BW639*(100+BV639)/100,0)</f>
        <v>0</v>
      </c>
      <c r="CA639" s="69" t="n">
        <f aca="false">IF(BD639&gt;0,BX639-IF(BD639&gt;BX639,BX639,BD639),0)</f>
        <v>0</v>
      </c>
      <c r="CB639" s="69" t="n">
        <f aca="false">POWER(1.01,CA639)</f>
        <v>1</v>
      </c>
      <c r="CC639" s="69" t="n">
        <f aca="false">IF(BF639&gt;0,IF(BF639&gt;BH639,1,BF639/BH639),0)</f>
        <v>0</v>
      </c>
      <c r="CD639" s="72" t="n">
        <f aca="false">IF(BD639=0,0,IF(BF639&gt;0,ROUND(IF(CB639&lt;&gt;0,BZ639*BT639*1/CB639*CC639,0),0),0))</f>
        <v>0</v>
      </c>
      <c r="CE639" s="73" t="str">
        <f aca="false">IF(BF639&gt;0,IF(BF639&gt;BH639,CD639/BF639,CD639/BH639),"")</f>
        <v/>
      </c>
      <c r="CF639" s="69" t="n">
        <f aca="false">'Vstupní data'!AM639</f>
        <v>0</v>
      </c>
      <c r="CG639" s="69" t="n">
        <f aca="false">'Vstupní data'!AN639</f>
        <v>0</v>
      </c>
      <c r="CH639" s="69" t="n">
        <f aca="false">'Vstupní data'!AO639</f>
        <v>0</v>
      </c>
      <c r="CI639" s="69" t="n">
        <f aca="false">'Vstupní data'!AP639</f>
        <v>0</v>
      </c>
      <c r="CJ639" s="72" t="n">
        <f aca="false">ROUND(CH639*CI639,0)</f>
        <v>0</v>
      </c>
      <c r="CK639" s="74" t="str">
        <f aca="false">IF(OR(AA639&gt;0,BB639&gt;0,CD639&gt;0,CJ639&gt;0),AA639+BB639+CD639+CJ639,"")</f>
        <v/>
      </c>
    </row>
    <row r="640" customFormat="false" ht="12.8" hidden="false" customHeight="false" outlineLevel="0" collapsed="false">
      <c r="A640" s="66" t="n">
        <f aca="false">'Vstupní data'!A640</f>
        <v>0</v>
      </c>
      <c r="F640" s="66" t="str">
        <f aca="false">CONCATENATE('Vstupní data'!F640,'Vstupní data'!G640,'Vstupní data'!H640,'Vstupní data'!I640)</f>
        <v/>
      </c>
      <c r="G640" s="66"/>
      <c r="H640" s="66" t="n">
        <f aca="false">'Vstupní data'!K640</f>
        <v>0</v>
      </c>
      <c r="I640" s="66" t="n">
        <f aca="false">'Vstupní data'!L640</f>
        <v>0</v>
      </c>
      <c r="J640" s="66" t="n">
        <f aca="false">'Vstupní data'!K640*'Vstupní data'!M640/100</f>
        <v>0</v>
      </c>
      <c r="L640" s="66" t="n">
        <f aca="false">IF('Vstupní data'!N640="prostokořenný",0,IF('Vstupní data'!N640="krytokořenný","k",IF('Vstupní data'!N640="poloodrostky nebo odrostky, prostokořenné i krytokořenné","po",0)))</f>
        <v>0</v>
      </c>
      <c r="N640" s="66"/>
      <c r="O640" s="66" t="n">
        <f aca="false">'Vstupní data'!O640</f>
        <v>0</v>
      </c>
      <c r="P640" s="66" t="n">
        <f aca="false">IF(O640&gt;0,VLOOKUP(CONCATENATE(VLOOKUP(I640,'Pril3-drev'!$H$5:$K$83,4,0),"-",'Vstupní data'!R640),K2!$C$15:$D$23,2,0),0)</f>
        <v>0</v>
      </c>
      <c r="Q640" s="66" t="n">
        <f aca="false">IF(O640&gt;0,VLOOKUP(I640,'Pril3-drev'!$H$5:$I$83,2,0),0)</f>
        <v>0</v>
      </c>
      <c r="R640" s="66" t="n">
        <f aca="false">IF(Q640&gt;0,VLOOKUP(Q640,'Pril6-okus'!$A$5:$B$17,2,0),0)</f>
        <v>0</v>
      </c>
      <c r="S640" s="66" t="n">
        <f aca="false">IF(O640&gt;0,VLOOKUP(I640,'Pril3-drev'!$H$5:$J$83,3,0),0)</f>
        <v>0</v>
      </c>
      <c r="T640" s="66" t="str">
        <f aca="false">IF(O640&gt;0,IF(L640="k",0.9*VLOOKUP(S640,'ha-pocty-vyhl'!$A$5:$B$20,2,0),IF(L640="po",0.8*VLOOKUP(S640,'ha-pocty-vyhl'!$A$5:$B$20,2,0),VLOOKUP(S640,'ha-pocty-vyhl'!$A$5:$B$20,2,0))),"")</f>
        <v/>
      </c>
      <c r="U640" s="66" t="n">
        <f aca="false">'Vstupní data'!P640</f>
        <v>0</v>
      </c>
      <c r="V640" s="66" t="n">
        <f aca="false">IF(O640&gt;0,1.3*T640*1000*Z640/10000,0)</f>
        <v>0</v>
      </c>
      <c r="W640" s="66" t="n">
        <f aca="false">IF(O640&gt;0,1.3*T640*1000*Z640/10000,0)</f>
        <v>0</v>
      </c>
      <c r="X640" s="66" t="n">
        <f aca="false">IF(O640&gt;0,IF(O640&gt;V640,V640,O640),0)</f>
        <v>0</v>
      </c>
      <c r="Y640" s="66" t="n">
        <f aca="false">IF(O640&gt;0,IF(IF(U640&gt;W640,W640,U640)&lt;X640,W640,IF(U640&gt;W640,W640,U640)),0)</f>
        <v>0</v>
      </c>
      <c r="Z640" s="66" t="n">
        <f aca="false">IF(O640&gt;0,IF(J640&gt;0,J640,K640*H640/100),0)</f>
        <v>0</v>
      </c>
      <c r="AA640" s="67" t="n">
        <f aca="false">IF(O640&gt;0,CEILING(R640*P640*X640/Y640*Z640,1),0)</f>
        <v>0</v>
      </c>
      <c r="AB640" s="68" t="n">
        <f aca="false">IF(O640&gt;0,AA640/O640,0)</f>
        <v>0</v>
      </c>
      <c r="AC640" s="66" t="n">
        <f aca="false">'Vstupní data'!W640</f>
        <v>0</v>
      </c>
      <c r="AI640" s="66" t="str">
        <f aca="false">IF(OR('Vstupní data'!T640&gt;0,'Vstupní data'!U640&gt;0),VLOOKUP(I640,'Pril3-drev'!$H$5:$J$83,3,0),"")</f>
        <v/>
      </c>
      <c r="AJ640" s="66" t="n">
        <f aca="false">IF('Vstupní data'!V640="prostokořenný",0,IF('Vstupní data'!V640="krytokořenný","k",IF('Vstupní data'!V640="poloodrostky nebo odrostky, prostokořenné i krytokořenné","po",0)))</f>
        <v>0</v>
      </c>
      <c r="AK640" s="66" t="n">
        <f aca="false">IF(OR('Vstupní data'!T640&gt;0,'Vstupní data'!U640&gt;0),IF(AJ640="k",0.9*VLOOKUP(AI640,'ha-pocty-vyhl'!$A$5:$B$20,2,0),IF(AJ640="po",0.8*VLOOKUP(AI640,'ha-pocty-vyhl'!$A$5:$B$20,2,0),VLOOKUP(AI640,'ha-pocty-vyhl'!$A$5:$B$20,2,0))),0)</f>
        <v>0</v>
      </c>
      <c r="AL640" s="66" t="n">
        <f aca="false">IF(OR('Vstupní data'!T640&gt;0,'Vstupní data'!U640&gt;0),'Vstupní data'!K640*'Vstupní data'!M640/100,0)</f>
        <v>0</v>
      </c>
      <c r="AM640" s="66" t="n">
        <f aca="false">IF(OR('Vstupní data'!T640&gt;0,'Vstupní data'!U640&gt;0),IF('Vstupní data'!T640&gt;0,'Vstupní data'!T640,ROUND(10*'Vstupní data'!U640/AK640,0)),0)</f>
        <v>0</v>
      </c>
      <c r="AN640" s="69" t="n">
        <f aca="false">IF('Vstupní data'!T640&gt;0,   IF('Vstupní data'!T640&lt;=AL640,'Vstupní data'!T640,AL640),   IF(AM640&lt;AL640,AM640,AL640))</f>
        <v>0</v>
      </c>
      <c r="AO640" s="69" t="n">
        <f aca="false">'Vstupní data'!X640</f>
        <v>0</v>
      </c>
      <c r="AP640" s="66" t="n">
        <f aca="false">IF(OR('Vstupní data'!T640&gt;0,'Vstupní data'!U640&gt;0),IF(I640&lt;&gt;0,VLOOKUP(I640,'Pril3-drev'!$H$5:$I$83,2,0),0),0)</f>
        <v>0</v>
      </c>
      <c r="AQ640" s="66" t="n">
        <f aca="false">'Vstupní data'!Y640</f>
        <v>0</v>
      </c>
      <c r="AR640" s="66" t="str">
        <f aca="false">IF(AC640&gt;5,   IF('Vstupní data'!Y640&gt;0,   VLOOKUP(VLOOKUP(CONCATENATE(VLOOKUP(I640,'Pril3-drev'!$H$4:$L$83,5,0),AC640),'Pril3-drev'!$Q$4:$R$2803,2,0),'AVB-BS'!$C$5:$S$29 ,LOOKUP(AQ640,'AVB-BS'!$D$3:$S$3,'AVB-BS'!$D$1:$S$1) ,0 )   ,   IF('Vstupní data'!Z640&gt;0,'Vstupní data'!Z640,0)) , "")</f>
        <v/>
      </c>
      <c r="AS640" s="70" t="str">
        <f aca="false">IF(AC640&gt;5,VLOOKUP(CONCATENATE(AP640,AR640),'Pril1-THLPa'!$H$6:$N$96,4,0),"")</f>
        <v/>
      </c>
      <c r="AT640" s="70" t="str">
        <f aca="false">IF(AC640&gt;5,VLOOKUP(CONCATENATE(AP640,AR640),'Pril1-THLPa'!$H$6:$N$96,5,0),"")</f>
        <v/>
      </c>
      <c r="AU640" s="70" t="str">
        <f aca="false">IF(AC640&gt;5,VLOOKUP(CONCATENATE(AP640,AR640),'Pril1-THLPa'!$H$6:$N$96,6,0),"")</f>
        <v/>
      </c>
      <c r="AV640" s="70" t="str">
        <f aca="false">IF(AC640&gt;5,VLOOKUP(CONCATENATE(AP640,AR640),'Pril1-THLPa'!$H$6:$N$96,7,0),"")</f>
        <v/>
      </c>
      <c r="AW640" s="70" t="str">
        <f aca="false">IF(AC640&gt;5,VLOOKUP(CONCATENATE(AP640,AR640),'Pril1-THLPa'!$H$6:$O$96,8,0),"")</f>
        <v/>
      </c>
      <c r="AX640" s="66" t="n">
        <f aca="false">IF(AC640&gt;0,IF(AND(AC640&gt;0,AC640&lt;=5),VLOOKUP(AP640,'Pril1-THLPa'!$A$6:$F$18,LOOKUP(AC640,'Pril1-THLPa'!$B$5:$F$5,'Pril1-THLPa'!$B$4:$F$4),0),AS640+AT640*(AC640-5)+AU640*POWER(AC640-5,2)+AV640*POWER(AC640-5,3)+AW640*POWER(AC640-5,4)),0)</f>
        <v>0</v>
      </c>
      <c r="AY640" s="71"/>
      <c r="AZ640" s="66" t="n">
        <f aca="false">'Vstupní data'!AA640</f>
        <v>0</v>
      </c>
      <c r="BA640" s="66" t="n">
        <f aca="false">IF(OR('Vstupní data'!T640&gt;0,'Vstupní data'!U640&gt;0),IF(AC640&lt;&gt;"",AX640*AO640/10*(100+AZ640)/100,0),0)</f>
        <v>0</v>
      </c>
      <c r="BB640" s="67" t="n">
        <f aca="false">IF(AC640&lt;&gt;"",ROUND(BA640*AN640,0),0)</f>
        <v>0</v>
      </c>
      <c r="BC640" s="68" t="str">
        <f aca="false">IF(AE640&gt;0,BB640/AE640,"")</f>
        <v/>
      </c>
      <c r="BD640" s="66" t="n">
        <f aca="false">'Vstupní data'!AE640</f>
        <v>0</v>
      </c>
      <c r="BF640" s="66" t="n">
        <f aca="false">'Vstupní data'!AC640</f>
        <v>0</v>
      </c>
      <c r="BH640" s="66" t="n">
        <f aca="false">'Vstupní data'!AD640</f>
        <v>0</v>
      </c>
      <c r="BI640" s="66" t="n">
        <f aca="false">'Vstupní data'!AF640</f>
        <v>0</v>
      </c>
      <c r="BJ640" s="69" t="n">
        <f aca="false">'Vstupní data'!AG640</f>
        <v>0</v>
      </c>
      <c r="BK640" s="69" t="n">
        <f aca="false">IF(BF640&lt;&gt;0,VLOOKUP(I640,'Pril3-drev'!$H$5:$I$83,2,0),0)</f>
        <v>0</v>
      </c>
      <c r="BL640" s="69" t="n">
        <f aca="false">IF(BF640&lt;&gt;0,VLOOKUP(BK640,'Pril3-drev'!$A$5:$C$17,3,0),0)</f>
        <v>0</v>
      </c>
      <c r="BM640" s="69" t="n">
        <f aca="false">'Vstupní data'!AH640</f>
        <v>0</v>
      </c>
      <c r="BN640" s="69" t="n">
        <f aca="false">IF('Vstupní data'!AH640&gt;0,   VLOOKUP(VLOOKUP(CONCATENATE(VLOOKUP(I640,'Pril3-drev'!$H$4:$L$83,5,0),BD640),'Pril3-drev'!$Q$4:$R$2803,2,0),'AVB-BS'!$C$5:$S$29 ,LOOKUP(BM640,'AVB-BS'!$D$3:$S$3,'AVB-BS'!$D$1:$S$1) ,0 )   ,   IF('Vstupní data'!AI640&gt;0,'Vstupní data'!AI640,0))</f>
        <v>0</v>
      </c>
      <c r="BO640" s="69" t="str">
        <f aca="false">IF(BX640&gt;5,VLOOKUP(CONCATENATE(BK640,BN640),'Pril1-THLPa'!$H$6:$N$96,4,0),"")</f>
        <v/>
      </c>
      <c r="BP640" s="69" t="str">
        <f aca="false">IF(BX640&gt;5,VLOOKUP(CONCATENATE(BK640,BN640),'Pril1-THLPa'!$H$6:$N$96,5,0),"")</f>
        <v/>
      </c>
      <c r="BQ640" s="69" t="str">
        <f aca="false">IF(BX640&gt;5,VLOOKUP(CONCATENATE(BK640,BN640),'Pril1-THLPa'!$H$6:$N$96,6,0),"")</f>
        <v/>
      </c>
      <c r="BR640" s="69" t="str">
        <f aca="false">IF(BX640&gt;5,VLOOKUP(CONCATENATE(BK640,BN640),'Pril1-THLPa'!$H$6:$N$96,7,0),"")</f>
        <v/>
      </c>
      <c r="BS640" s="69" t="str">
        <f aca="false">IF(BX640&gt;5,VLOOKUP(CONCATENATE(BK640,BN640),'Pril1-THLPa'!$H$6:$O$96,8,0),"")</f>
        <v/>
      </c>
      <c r="BT640" s="69" t="str">
        <f aca="false">IF(BF640&gt;0, IF(BK640="smrk",  VLOOKUP(VLOOKUP(BD640,'Pril9-K3'!$L$8:$M$207,2,0),'Pril9-K3'!$A$8:$J$16,LOOKUP(BN640,'Pril9-K3'!$A$7:$J$7,'Pril9-K3'!$A$5:$J$5),0), IF(AND(BK640&lt;&gt;"smrk",'Vstupní data'!AK640&lt;&gt;""),'Vstupní data'!AK640,   VLOOKUP(VLOOKUP(BD640,'Pril9-K3'!$L$8:$M$207,2,0),'Pril9-K3'!$A$8:$J$16,LOOKUP(BN640,'Pril9-K3'!$A$7:$J$7,'Pril9-K3'!$A$5:$J$5),0)   )),   "")</f>
        <v/>
      </c>
      <c r="BV640" s="69" t="n">
        <f aca="false">'Vstupní data'!AJ640</f>
        <v>0</v>
      </c>
      <c r="BW640" s="69" t="n">
        <f aca="false">IF(BF640&gt;0,IF(J640&gt;0,J640,K640*H640/100),0)</f>
        <v>0</v>
      </c>
      <c r="BX640" s="69" t="n">
        <f aca="false">IF(BF640&gt;0,IF(BJ640&gt;BL640,BL640,BJ640),0)</f>
        <v>0</v>
      </c>
      <c r="BY640" s="69" t="n">
        <f aca="false">IF(BD640=0,0,IF(AND(BX640&gt;0,BX640&lt;=5),  IF(AND(BX640&gt;0,BX640&lt;=5),VLOOKUP(BK640,'Pril1-THLPa'!$A$6:$F$18,IF(AND(BX640&gt;0,BX640&lt;=5),LOOKUP(BX640,'Pril1-THLPa'!$B$5:$F$5,'Pril1-THLPa'!$B$4:$F$4),""),0),""),  IF(BX640&gt;5,BO640+BP640*(BX640-5)+BQ640*POWER(BX640-5,2)+BR640*POWER(BX640-5,3)+BS640*POWER(BX640-5,4),"")))</f>
        <v>0</v>
      </c>
      <c r="BZ640" s="69" t="n">
        <f aca="false">IF(BY640&gt;0,BY640*BI640/10*BW640*(100+BV640)/100,0)</f>
        <v>0</v>
      </c>
      <c r="CA640" s="69" t="n">
        <f aca="false">IF(BD640&gt;0,BX640-IF(BD640&gt;BX640,BX640,BD640),0)</f>
        <v>0</v>
      </c>
      <c r="CB640" s="69" t="n">
        <f aca="false">POWER(1.01,CA640)</f>
        <v>1</v>
      </c>
      <c r="CC640" s="69" t="n">
        <f aca="false">IF(BF640&gt;0,IF(BF640&gt;BH640,1,BF640/BH640),0)</f>
        <v>0</v>
      </c>
      <c r="CD640" s="72" t="n">
        <f aca="false">IF(BD640=0,0,IF(BF640&gt;0,ROUND(IF(CB640&lt;&gt;0,BZ640*BT640*1/CB640*CC640,0),0),0))</f>
        <v>0</v>
      </c>
      <c r="CE640" s="73" t="str">
        <f aca="false">IF(BF640&gt;0,IF(BF640&gt;BH640,CD640/BF640,CD640/BH640),"")</f>
        <v/>
      </c>
      <c r="CF640" s="69" t="n">
        <f aca="false">'Vstupní data'!AM640</f>
        <v>0</v>
      </c>
      <c r="CG640" s="69" t="n">
        <f aca="false">'Vstupní data'!AN640</f>
        <v>0</v>
      </c>
      <c r="CH640" s="69" t="n">
        <f aca="false">'Vstupní data'!AO640</f>
        <v>0</v>
      </c>
      <c r="CI640" s="69" t="n">
        <f aca="false">'Vstupní data'!AP640</f>
        <v>0</v>
      </c>
      <c r="CJ640" s="72" t="n">
        <f aca="false">ROUND(CH640*CI640,0)</f>
        <v>0</v>
      </c>
      <c r="CK640" s="74" t="str">
        <f aca="false">IF(OR(AA640&gt;0,BB640&gt;0,CD640&gt;0,CJ640&gt;0),AA640+BB640+CD640+CJ640,"")</f>
        <v/>
      </c>
    </row>
    <row r="641" customFormat="false" ht="12.8" hidden="false" customHeight="false" outlineLevel="0" collapsed="false">
      <c r="A641" s="66" t="n">
        <f aca="false">'Vstupní data'!A641</f>
        <v>0</v>
      </c>
      <c r="F641" s="66" t="str">
        <f aca="false">CONCATENATE('Vstupní data'!F641,'Vstupní data'!G641,'Vstupní data'!H641,'Vstupní data'!I641)</f>
        <v/>
      </c>
      <c r="G641" s="66"/>
      <c r="H641" s="66" t="n">
        <f aca="false">'Vstupní data'!K641</f>
        <v>0</v>
      </c>
      <c r="I641" s="66" t="n">
        <f aca="false">'Vstupní data'!L641</f>
        <v>0</v>
      </c>
      <c r="J641" s="66" t="n">
        <f aca="false">'Vstupní data'!K641*'Vstupní data'!M641/100</f>
        <v>0</v>
      </c>
      <c r="L641" s="66" t="n">
        <f aca="false">IF('Vstupní data'!N641="prostokořenný",0,IF('Vstupní data'!N641="krytokořenný","k",IF('Vstupní data'!N641="poloodrostky nebo odrostky, prostokořenné i krytokořenné","po",0)))</f>
        <v>0</v>
      </c>
      <c r="N641" s="66"/>
      <c r="O641" s="66" t="n">
        <f aca="false">'Vstupní data'!O641</f>
        <v>0</v>
      </c>
      <c r="P641" s="66" t="n">
        <f aca="false">IF(O641&gt;0,VLOOKUP(CONCATENATE(VLOOKUP(I641,'Pril3-drev'!$H$5:$K$83,4,0),"-",'Vstupní data'!R641),K2!$C$15:$D$23,2,0),0)</f>
        <v>0</v>
      </c>
      <c r="Q641" s="66" t="n">
        <f aca="false">IF(O641&gt;0,VLOOKUP(I641,'Pril3-drev'!$H$5:$I$83,2,0),0)</f>
        <v>0</v>
      </c>
      <c r="R641" s="66" t="n">
        <f aca="false">IF(Q641&gt;0,VLOOKUP(Q641,'Pril6-okus'!$A$5:$B$17,2,0),0)</f>
        <v>0</v>
      </c>
      <c r="S641" s="66" t="n">
        <f aca="false">IF(O641&gt;0,VLOOKUP(I641,'Pril3-drev'!$H$5:$J$83,3,0),0)</f>
        <v>0</v>
      </c>
      <c r="T641" s="66" t="str">
        <f aca="false">IF(O641&gt;0,IF(L641="k",0.9*VLOOKUP(S641,'ha-pocty-vyhl'!$A$5:$B$20,2,0),IF(L641="po",0.8*VLOOKUP(S641,'ha-pocty-vyhl'!$A$5:$B$20,2,0),VLOOKUP(S641,'ha-pocty-vyhl'!$A$5:$B$20,2,0))),"")</f>
        <v/>
      </c>
      <c r="U641" s="66" t="n">
        <f aca="false">'Vstupní data'!P641</f>
        <v>0</v>
      </c>
      <c r="V641" s="66" t="n">
        <f aca="false">IF(O641&gt;0,1.3*T641*1000*Z641/10000,0)</f>
        <v>0</v>
      </c>
      <c r="W641" s="66" t="n">
        <f aca="false">IF(O641&gt;0,1.3*T641*1000*Z641/10000,0)</f>
        <v>0</v>
      </c>
      <c r="X641" s="66" t="n">
        <f aca="false">IF(O641&gt;0,IF(O641&gt;V641,V641,O641),0)</f>
        <v>0</v>
      </c>
      <c r="Y641" s="66" t="n">
        <f aca="false">IF(O641&gt;0,IF(IF(U641&gt;W641,W641,U641)&lt;X641,W641,IF(U641&gt;W641,W641,U641)),0)</f>
        <v>0</v>
      </c>
      <c r="Z641" s="66" t="n">
        <f aca="false">IF(O641&gt;0,IF(J641&gt;0,J641,K641*H641/100),0)</f>
        <v>0</v>
      </c>
      <c r="AA641" s="67" t="n">
        <f aca="false">IF(O641&gt;0,CEILING(R641*P641*X641/Y641*Z641,1),0)</f>
        <v>0</v>
      </c>
      <c r="AB641" s="68" t="n">
        <f aca="false">IF(O641&gt;0,AA641/O641,0)</f>
        <v>0</v>
      </c>
      <c r="AC641" s="66" t="n">
        <f aca="false">'Vstupní data'!W641</f>
        <v>0</v>
      </c>
      <c r="AI641" s="66" t="str">
        <f aca="false">IF(OR('Vstupní data'!T641&gt;0,'Vstupní data'!U641&gt;0),VLOOKUP(I641,'Pril3-drev'!$H$5:$J$83,3,0),"")</f>
        <v/>
      </c>
      <c r="AJ641" s="66" t="n">
        <f aca="false">IF('Vstupní data'!V641="prostokořenný",0,IF('Vstupní data'!V641="krytokořenný","k",IF('Vstupní data'!V641="poloodrostky nebo odrostky, prostokořenné i krytokořenné","po",0)))</f>
        <v>0</v>
      </c>
      <c r="AK641" s="66" t="n">
        <f aca="false">IF(OR('Vstupní data'!T641&gt;0,'Vstupní data'!U641&gt;0),IF(AJ641="k",0.9*VLOOKUP(AI641,'ha-pocty-vyhl'!$A$5:$B$20,2,0),IF(AJ641="po",0.8*VLOOKUP(AI641,'ha-pocty-vyhl'!$A$5:$B$20,2,0),VLOOKUP(AI641,'ha-pocty-vyhl'!$A$5:$B$20,2,0))),0)</f>
        <v>0</v>
      </c>
      <c r="AL641" s="66" t="n">
        <f aca="false">IF(OR('Vstupní data'!T641&gt;0,'Vstupní data'!U641&gt;0),'Vstupní data'!K641*'Vstupní data'!M641/100,0)</f>
        <v>0</v>
      </c>
      <c r="AM641" s="66" t="n">
        <f aca="false">IF(OR('Vstupní data'!T641&gt;0,'Vstupní data'!U641&gt;0),IF('Vstupní data'!T641&gt;0,'Vstupní data'!T641,ROUND(10*'Vstupní data'!U641/AK641,0)),0)</f>
        <v>0</v>
      </c>
      <c r="AN641" s="69" t="n">
        <f aca="false">IF('Vstupní data'!T641&gt;0,   IF('Vstupní data'!T641&lt;=AL641,'Vstupní data'!T641,AL641),   IF(AM641&lt;AL641,AM641,AL641))</f>
        <v>0</v>
      </c>
      <c r="AO641" s="69" t="n">
        <f aca="false">'Vstupní data'!X641</f>
        <v>0</v>
      </c>
      <c r="AP641" s="66" t="n">
        <f aca="false">IF(OR('Vstupní data'!T641&gt;0,'Vstupní data'!U641&gt;0),IF(I641&lt;&gt;0,VLOOKUP(I641,'Pril3-drev'!$H$5:$I$83,2,0),0),0)</f>
        <v>0</v>
      </c>
      <c r="AQ641" s="66" t="n">
        <f aca="false">'Vstupní data'!Y641</f>
        <v>0</v>
      </c>
      <c r="AR641" s="66" t="str">
        <f aca="false">IF(AC641&gt;5,   IF('Vstupní data'!Y641&gt;0,   VLOOKUP(VLOOKUP(CONCATENATE(VLOOKUP(I641,'Pril3-drev'!$H$4:$L$83,5,0),AC641),'Pril3-drev'!$Q$4:$R$2803,2,0),'AVB-BS'!$C$5:$S$29 ,LOOKUP(AQ641,'AVB-BS'!$D$3:$S$3,'AVB-BS'!$D$1:$S$1) ,0 )   ,   IF('Vstupní data'!Z641&gt;0,'Vstupní data'!Z641,0)) , "")</f>
        <v/>
      </c>
      <c r="AS641" s="70" t="str">
        <f aca="false">IF(AC641&gt;5,VLOOKUP(CONCATENATE(AP641,AR641),'Pril1-THLPa'!$H$6:$N$96,4,0),"")</f>
        <v/>
      </c>
      <c r="AT641" s="70" t="str">
        <f aca="false">IF(AC641&gt;5,VLOOKUP(CONCATENATE(AP641,AR641),'Pril1-THLPa'!$H$6:$N$96,5,0),"")</f>
        <v/>
      </c>
      <c r="AU641" s="70" t="str">
        <f aca="false">IF(AC641&gt;5,VLOOKUP(CONCATENATE(AP641,AR641),'Pril1-THLPa'!$H$6:$N$96,6,0),"")</f>
        <v/>
      </c>
      <c r="AV641" s="70" t="str">
        <f aca="false">IF(AC641&gt;5,VLOOKUP(CONCATENATE(AP641,AR641),'Pril1-THLPa'!$H$6:$N$96,7,0),"")</f>
        <v/>
      </c>
      <c r="AW641" s="70" t="str">
        <f aca="false">IF(AC641&gt;5,VLOOKUP(CONCATENATE(AP641,AR641),'Pril1-THLPa'!$H$6:$O$96,8,0),"")</f>
        <v/>
      </c>
      <c r="AX641" s="66" t="n">
        <f aca="false">IF(AC641&gt;0,IF(AND(AC641&gt;0,AC641&lt;=5),VLOOKUP(AP641,'Pril1-THLPa'!$A$6:$F$18,LOOKUP(AC641,'Pril1-THLPa'!$B$5:$F$5,'Pril1-THLPa'!$B$4:$F$4),0),AS641+AT641*(AC641-5)+AU641*POWER(AC641-5,2)+AV641*POWER(AC641-5,3)+AW641*POWER(AC641-5,4)),0)</f>
        <v>0</v>
      </c>
      <c r="AY641" s="71"/>
      <c r="AZ641" s="66" t="n">
        <f aca="false">'Vstupní data'!AA641</f>
        <v>0</v>
      </c>
      <c r="BA641" s="66" t="n">
        <f aca="false">IF(OR('Vstupní data'!T641&gt;0,'Vstupní data'!U641&gt;0),IF(AC641&lt;&gt;"",AX641*AO641/10*(100+AZ641)/100,0),0)</f>
        <v>0</v>
      </c>
      <c r="BB641" s="67" t="n">
        <f aca="false">IF(AC641&lt;&gt;"",ROUND(BA641*AN641,0),0)</f>
        <v>0</v>
      </c>
      <c r="BC641" s="68" t="str">
        <f aca="false">IF(AE641&gt;0,BB641/AE641,"")</f>
        <v/>
      </c>
      <c r="BD641" s="66" t="n">
        <f aca="false">'Vstupní data'!AE641</f>
        <v>0</v>
      </c>
      <c r="BF641" s="66" t="n">
        <f aca="false">'Vstupní data'!AC641</f>
        <v>0</v>
      </c>
      <c r="BH641" s="66" t="n">
        <f aca="false">'Vstupní data'!AD641</f>
        <v>0</v>
      </c>
      <c r="BI641" s="66" t="n">
        <f aca="false">'Vstupní data'!AF641</f>
        <v>0</v>
      </c>
      <c r="BJ641" s="69" t="n">
        <f aca="false">'Vstupní data'!AG641</f>
        <v>0</v>
      </c>
      <c r="BK641" s="69" t="n">
        <f aca="false">IF(BF641&lt;&gt;0,VLOOKUP(I641,'Pril3-drev'!$H$5:$I$83,2,0),0)</f>
        <v>0</v>
      </c>
      <c r="BL641" s="69" t="n">
        <f aca="false">IF(BF641&lt;&gt;0,VLOOKUP(BK641,'Pril3-drev'!$A$5:$C$17,3,0),0)</f>
        <v>0</v>
      </c>
      <c r="BM641" s="69" t="n">
        <f aca="false">'Vstupní data'!AH641</f>
        <v>0</v>
      </c>
      <c r="BN641" s="69" t="n">
        <f aca="false">IF('Vstupní data'!AH641&gt;0,   VLOOKUP(VLOOKUP(CONCATENATE(VLOOKUP(I641,'Pril3-drev'!$H$4:$L$83,5,0),BD641),'Pril3-drev'!$Q$4:$R$2803,2,0),'AVB-BS'!$C$5:$S$29 ,LOOKUP(BM641,'AVB-BS'!$D$3:$S$3,'AVB-BS'!$D$1:$S$1) ,0 )   ,   IF('Vstupní data'!AI641&gt;0,'Vstupní data'!AI641,0))</f>
        <v>0</v>
      </c>
      <c r="BO641" s="69" t="str">
        <f aca="false">IF(BX641&gt;5,VLOOKUP(CONCATENATE(BK641,BN641),'Pril1-THLPa'!$H$6:$N$96,4,0),"")</f>
        <v/>
      </c>
      <c r="BP641" s="69" t="str">
        <f aca="false">IF(BX641&gt;5,VLOOKUP(CONCATENATE(BK641,BN641),'Pril1-THLPa'!$H$6:$N$96,5,0),"")</f>
        <v/>
      </c>
      <c r="BQ641" s="69" t="str">
        <f aca="false">IF(BX641&gt;5,VLOOKUP(CONCATENATE(BK641,BN641),'Pril1-THLPa'!$H$6:$N$96,6,0),"")</f>
        <v/>
      </c>
      <c r="BR641" s="69" t="str">
        <f aca="false">IF(BX641&gt;5,VLOOKUP(CONCATENATE(BK641,BN641),'Pril1-THLPa'!$H$6:$N$96,7,0),"")</f>
        <v/>
      </c>
      <c r="BS641" s="69" t="str">
        <f aca="false">IF(BX641&gt;5,VLOOKUP(CONCATENATE(BK641,BN641),'Pril1-THLPa'!$H$6:$O$96,8,0),"")</f>
        <v/>
      </c>
      <c r="BT641" s="69" t="str">
        <f aca="false">IF(BF641&gt;0, IF(BK641="smrk",  VLOOKUP(VLOOKUP(BD641,'Pril9-K3'!$L$8:$M$207,2,0),'Pril9-K3'!$A$8:$J$16,LOOKUP(BN641,'Pril9-K3'!$A$7:$J$7,'Pril9-K3'!$A$5:$J$5),0), IF(AND(BK641&lt;&gt;"smrk",'Vstupní data'!AK641&lt;&gt;""),'Vstupní data'!AK641,   VLOOKUP(VLOOKUP(BD641,'Pril9-K3'!$L$8:$M$207,2,0),'Pril9-K3'!$A$8:$J$16,LOOKUP(BN641,'Pril9-K3'!$A$7:$J$7,'Pril9-K3'!$A$5:$J$5),0)   )),   "")</f>
        <v/>
      </c>
      <c r="BV641" s="69" t="n">
        <f aca="false">'Vstupní data'!AJ641</f>
        <v>0</v>
      </c>
      <c r="BW641" s="69" t="n">
        <f aca="false">IF(BF641&gt;0,IF(J641&gt;0,J641,K641*H641/100),0)</f>
        <v>0</v>
      </c>
      <c r="BX641" s="69" t="n">
        <f aca="false">IF(BF641&gt;0,IF(BJ641&gt;BL641,BL641,BJ641),0)</f>
        <v>0</v>
      </c>
      <c r="BY641" s="69" t="n">
        <f aca="false">IF(BD641=0,0,IF(AND(BX641&gt;0,BX641&lt;=5),  IF(AND(BX641&gt;0,BX641&lt;=5),VLOOKUP(BK641,'Pril1-THLPa'!$A$6:$F$18,IF(AND(BX641&gt;0,BX641&lt;=5),LOOKUP(BX641,'Pril1-THLPa'!$B$5:$F$5,'Pril1-THLPa'!$B$4:$F$4),""),0),""),  IF(BX641&gt;5,BO641+BP641*(BX641-5)+BQ641*POWER(BX641-5,2)+BR641*POWER(BX641-5,3)+BS641*POWER(BX641-5,4),"")))</f>
        <v>0</v>
      </c>
      <c r="BZ641" s="69" t="n">
        <f aca="false">IF(BY641&gt;0,BY641*BI641/10*BW641*(100+BV641)/100,0)</f>
        <v>0</v>
      </c>
      <c r="CA641" s="69" t="n">
        <f aca="false">IF(BD641&gt;0,BX641-IF(BD641&gt;BX641,BX641,BD641),0)</f>
        <v>0</v>
      </c>
      <c r="CB641" s="69" t="n">
        <f aca="false">POWER(1.01,CA641)</f>
        <v>1</v>
      </c>
      <c r="CC641" s="69" t="n">
        <f aca="false">IF(BF641&gt;0,IF(BF641&gt;BH641,1,BF641/BH641),0)</f>
        <v>0</v>
      </c>
      <c r="CD641" s="72" t="n">
        <f aca="false">IF(BD641=0,0,IF(BF641&gt;0,ROUND(IF(CB641&lt;&gt;0,BZ641*BT641*1/CB641*CC641,0),0),0))</f>
        <v>0</v>
      </c>
      <c r="CE641" s="73" t="str">
        <f aca="false">IF(BF641&gt;0,IF(BF641&gt;BH641,CD641/BF641,CD641/BH641),"")</f>
        <v/>
      </c>
      <c r="CF641" s="69" t="n">
        <f aca="false">'Vstupní data'!AM641</f>
        <v>0</v>
      </c>
      <c r="CG641" s="69" t="n">
        <f aca="false">'Vstupní data'!AN641</f>
        <v>0</v>
      </c>
      <c r="CH641" s="69" t="n">
        <f aca="false">'Vstupní data'!AO641</f>
        <v>0</v>
      </c>
      <c r="CI641" s="69" t="n">
        <f aca="false">'Vstupní data'!AP641</f>
        <v>0</v>
      </c>
      <c r="CJ641" s="72" t="n">
        <f aca="false">ROUND(CH641*CI641,0)</f>
        <v>0</v>
      </c>
      <c r="CK641" s="74" t="str">
        <f aca="false">IF(OR(AA641&gt;0,BB641&gt;0,CD641&gt;0,CJ641&gt;0),AA641+BB641+CD641+CJ641,"")</f>
        <v/>
      </c>
    </row>
    <row r="642" customFormat="false" ht="12.8" hidden="false" customHeight="false" outlineLevel="0" collapsed="false">
      <c r="A642" s="66" t="n">
        <f aca="false">'Vstupní data'!A642</f>
        <v>0</v>
      </c>
      <c r="F642" s="66" t="str">
        <f aca="false">CONCATENATE('Vstupní data'!F642,'Vstupní data'!G642,'Vstupní data'!H642,'Vstupní data'!I642)</f>
        <v/>
      </c>
      <c r="G642" s="66"/>
      <c r="H642" s="66" t="n">
        <f aca="false">'Vstupní data'!K642</f>
        <v>0</v>
      </c>
      <c r="I642" s="66" t="n">
        <f aca="false">'Vstupní data'!L642</f>
        <v>0</v>
      </c>
      <c r="J642" s="66" t="n">
        <f aca="false">'Vstupní data'!K642*'Vstupní data'!M642/100</f>
        <v>0</v>
      </c>
      <c r="L642" s="66" t="n">
        <f aca="false">IF('Vstupní data'!N642="prostokořenný",0,IF('Vstupní data'!N642="krytokořenný","k",IF('Vstupní data'!N642="poloodrostky nebo odrostky, prostokořenné i krytokořenné","po",0)))</f>
        <v>0</v>
      </c>
      <c r="N642" s="66"/>
      <c r="O642" s="66" t="n">
        <f aca="false">'Vstupní data'!O642</f>
        <v>0</v>
      </c>
      <c r="P642" s="66" t="n">
        <f aca="false">IF(O642&gt;0,VLOOKUP(CONCATENATE(VLOOKUP(I642,'Pril3-drev'!$H$5:$K$83,4,0),"-",'Vstupní data'!R642),K2!$C$15:$D$23,2,0),0)</f>
        <v>0</v>
      </c>
      <c r="Q642" s="66" t="n">
        <f aca="false">IF(O642&gt;0,VLOOKUP(I642,'Pril3-drev'!$H$5:$I$83,2,0),0)</f>
        <v>0</v>
      </c>
      <c r="R642" s="66" t="n">
        <f aca="false">IF(Q642&gt;0,VLOOKUP(Q642,'Pril6-okus'!$A$5:$B$17,2,0),0)</f>
        <v>0</v>
      </c>
      <c r="S642" s="66" t="n">
        <f aca="false">IF(O642&gt;0,VLOOKUP(I642,'Pril3-drev'!$H$5:$J$83,3,0),0)</f>
        <v>0</v>
      </c>
      <c r="T642" s="66" t="str">
        <f aca="false">IF(O642&gt;0,IF(L642="k",0.9*VLOOKUP(S642,'ha-pocty-vyhl'!$A$5:$B$20,2,0),IF(L642="po",0.8*VLOOKUP(S642,'ha-pocty-vyhl'!$A$5:$B$20,2,0),VLOOKUP(S642,'ha-pocty-vyhl'!$A$5:$B$20,2,0))),"")</f>
        <v/>
      </c>
      <c r="U642" s="66" t="n">
        <f aca="false">'Vstupní data'!P642</f>
        <v>0</v>
      </c>
      <c r="V642" s="66" t="n">
        <f aca="false">IF(O642&gt;0,1.3*T642*1000*Z642/10000,0)</f>
        <v>0</v>
      </c>
      <c r="W642" s="66" t="n">
        <f aca="false">IF(O642&gt;0,1.3*T642*1000*Z642/10000,0)</f>
        <v>0</v>
      </c>
      <c r="X642" s="66" t="n">
        <f aca="false">IF(O642&gt;0,IF(O642&gt;V642,V642,O642),0)</f>
        <v>0</v>
      </c>
      <c r="Y642" s="66" t="n">
        <f aca="false">IF(O642&gt;0,IF(IF(U642&gt;W642,W642,U642)&lt;X642,W642,IF(U642&gt;W642,W642,U642)),0)</f>
        <v>0</v>
      </c>
      <c r="Z642" s="66" t="n">
        <f aca="false">IF(O642&gt;0,IF(J642&gt;0,J642,K642*H642/100),0)</f>
        <v>0</v>
      </c>
      <c r="AA642" s="67" t="n">
        <f aca="false">IF(O642&gt;0,CEILING(R642*P642*X642/Y642*Z642,1),0)</f>
        <v>0</v>
      </c>
      <c r="AB642" s="68" t="n">
        <f aca="false">IF(O642&gt;0,AA642/O642,0)</f>
        <v>0</v>
      </c>
      <c r="AC642" s="66" t="n">
        <f aca="false">'Vstupní data'!W642</f>
        <v>0</v>
      </c>
      <c r="AI642" s="66" t="str">
        <f aca="false">IF(OR('Vstupní data'!T642&gt;0,'Vstupní data'!U642&gt;0),VLOOKUP(I642,'Pril3-drev'!$H$5:$J$83,3,0),"")</f>
        <v/>
      </c>
      <c r="AJ642" s="66" t="n">
        <f aca="false">IF('Vstupní data'!V642="prostokořenný",0,IF('Vstupní data'!V642="krytokořenný","k",IF('Vstupní data'!V642="poloodrostky nebo odrostky, prostokořenné i krytokořenné","po",0)))</f>
        <v>0</v>
      </c>
      <c r="AK642" s="66" t="n">
        <f aca="false">IF(OR('Vstupní data'!T642&gt;0,'Vstupní data'!U642&gt;0),IF(AJ642="k",0.9*VLOOKUP(AI642,'ha-pocty-vyhl'!$A$5:$B$20,2,0),IF(AJ642="po",0.8*VLOOKUP(AI642,'ha-pocty-vyhl'!$A$5:$B$20,2,0),VLOOKUP(AI642,'ha-pocty-vyhl'!$A$5:$B$20,2,0))),0)</f>
        <v>0</v>
      </c>
      <c r="AL642" s="66" t="n">
        <f aca="false">IF(OR('Vstupní data'!T642&gt;0,'Vstupní data'!U642&gt;0),'Vstupní data'!K642*'Vstupní data'!M642/100,0)</f>
        <v>0</v>
      </c>
      <c r="AM642" s="66" t="n">
        <f aca="false">IF(OR('Vstupní data'!T642&gt;0,'Vstupní data'!U642&gt;0),IF('Vstupní data'!T642&gt;0,'Vstupní data'!T642,ROUND(10*'Vstupní data'!U642/AK642,0)),0)</f>
        <v>0</v>
      </c>
      <c r="AN642" s="69" t="n">
        <f aca="false">IF('Vstupní data'!T642&gt;0,   IF('Vstupní data'!T642&lt;=AL642,'Vstupní data'!T642,AL642),   IF(AM642&lt;AL642,AM642,AL642))</f>
        <v>0</v>
      </c>
      <c r="AO642" s="69" t="n">
        <f aca="false">'Vstupní data'!X642</f>
        <v>0</v>
      </c>
      <c r="AP642" s="66" t="n">
        <f aca="false">IF(OR('Vstupní data'!T642&gt;0,'Vstupní data'!U642&gt;0),IF(I642&lt;&gt;0,VLOOKUP(I642,'Pril3-drev'!$H$5:$I$83,2,0),0),0)</f>
        <v>0</v>
      </c>
      <c r="AQ642" s="66" t="n">
        <f aca="false">'Vstupní data'!Y642</f>
        <v>0</v>
      </c>
      <c r="AR642" s="66" t="str">
        <f aca="false">IF(AC642&gt;5,   IF('Vstupní data'!Y642&gt;0,   VLOOKUP(VLOOKUP(CONCATENATE(VLOOKUP(I642,'Pril3-drev'!$H$4:$L$83,5,0),AC642),'Pril3-drev'!$Q$4:$R$2803,2,0),'AVB-BS'!$C$5:$S$29 ,LOOKUP(AQ642,'AVB-BS'!$D$3:$S$3,'AVB-BS'!$D$1:$S$1) ,0 )   ,   IF('Vstupní data'!Z642&gt;0,'Vstupní data'!Z642,0)) , "")</f>
        <v/>
      </c>
      <c r="AS642" s="70" t="str">
        <f aca="false">IF(AC642&gt;5,VLOOKUP(CONCATENATE(AP642,AR642),'Pril1-THLPa'!$H$6:$N$96,4,0),"")</f>
        <v/>
      </c>
      <c r="AT642" s="70" t="str">
        <f aca="false">IF(AC642&gt;5,VLOOKUP(CONCATENATE(AP642,AR642),'Pril1-THLPa'!$H$6:$N$96,5,0),"")</f>
        <v/>
      </c>
      <c r="AU642" s="70" t="str">
        <f aca="false">IF(AC642&gt;5,VLOOKUP(CONCATENATE(AP642,AR642),'Pril1-THLPa'!$H$6:$N$96,6,0),"")</f>
        <v/>
      </c>
      <c r="AV642" s="70" t="str">
        <f aca="false">IF(AC642&gt;5,VLOOKUP(CONCATENATE(AP642,AR642),'Pril1-THLPa'!$H$6:$N$96,7,0),"")</f>
        <v/>
      </c>
      <c r="AW642" s="70" t="str">
        <f aca="false">IF(AC642&gt;5,VLOOKUP(CONCATENATE(AP642,AR642),'Pril1-THLPa'!$H$6:$O$96,8,0),"")</f>
        <v/>
      </c>
      <c r="AX642" s="66" t="n">
        <f aca="false">IF(AC642&gt;0,IF(AND(AC642&gt;0,AC642&lt;=5),VLOOKUP(AP642,'Pril1-THLPa'!$A$6:$F$18,LOOKUP(AC642,'Pril1-THLPa'!$B$5:$F$5,'Pril1-THLPa'!$B$4:$F$4),0),AS642+AT642*(AC642-5)+AU642*POWER(AC642-5,2)+AV642*POWER(AC642-5,3)+AW642*POWER(AC642-5,4)),0)</f>
        <v>0</v>
      </c>
      <c r="AY642" s="71"/>
      <c r="AZ642" s="66" t="n">
        <f aca="false">'Vstupní data'!AA642</f>
        <v>0</v>
      </c>
      <c r="BA642" s="66" t="n">
        <f aca="false">IF(OR('Vstupní data'!T642&gt;0,'Vstupní data'!U642&gt;0),IF(AC642&lt;&gt;"",AX642*AO642/10*(100+AZ642)/100,0),0)</f>
        <v>0</v>
      </c>
      <c r="BB642" s="67" t="n">
        <f aca="false">IF(AC642&lt;&gt;"",ROUND(BA642*AN642,0),0)</f>
        <v>0</v>
      </c>
      <c r="BC642" s="68" t="str">
        <f aca="false">IF(AE642&gt;0,BB642/AE642,"")</f>
        <v/>
      </c>
      <c r="BD642" s="66" t="n">
        <f aca="false">'Vstupní data'!AE642</f>
        <v>0</v>
      </c>
      <c r="BF642" s="66" t="n">
        <f aca="false">'Vstupní data'!AC642</f>
        <v>0</v>
      </c>
      <c r="BH642" s="66" t="n">
        <f aca="false">'Vstupní data'!AD642</f>
        <v>0</v>
      </c>
      <c r="BI642" s="66" t="n">
        <f aca="false">'Vstupní data'!AF642</f>
        <v>0</v>
      </c>
      <c r="BJ642" s="69" t="n">
        <f aca="false">'Vstupní data'!AG642</f>
        <v>0</v>
      </c>
      <c r="BK642" s="69" t="n">
        <f aca="false">IF(BF642&lt;&gt;0,VLOOKUP(I642,'Pril3-drev'!$H$5:$I$83,2,0),0)</f>
        <v>0</v>
      </c>
      <c r="BL642" s="69" t="n">
        <f aca="false">IF(BF642&lt;&gt;0,VLOOKUP(BK642,'Pril3-drev'!$A$5:$C$17,3,0),0)</f>
        <v>0</v>
      </c>
      <c r="BM642" s="69" t="n">
        <f aca="false">'Vstupní data'!AH642</f>
        <v>0</v>
      </c>
      <c r="BN642" s="69" t="n">
        <f aca="false">IF('Vstupní data'!AH642&gt;0,   VLOOKUP(VLOOKUP(CONCATENATE(VLOOKUP(I642,'Pril3-drev'!$H$4:$L$83,5,0),BD642),'Pril3-drev'!$Q$4:$R$2803,2,0),'AVB-BS'!$C$5:$S$29 ,LOOKUP(BM642,'AVB-BS'!$D$3:$S$3,'AVB-BS'!$D$1:$S$1) ,0 )   ,   IF('Vstupní data'!AI642&gt;0,'Vstupní data'!AI642,0))</f>
        <v>0</v>
      </c>
      <c r="BO642" s="69" t="str">
        <f aca="false">IF(BX642&gt;5,VLOOKUP(CONCATENATE(BK642,BN642),'Pril1-THLPa'!$H$6:$N$96,4,0),"")</f>
        <v/>
      </c>
      <c r="BP642" s="69" t="str">
        <f aca="false">IF(BX642&gt;5,VLOOKUP(CONCATENATE(BK642,BN642),'Pril1-THLPa'!$H$6:$N$96,5,0),"")</f>
        <v/>
      </c>
      <c r="BQ642" s="69" t="str">
        <f aca="false">IF(BX642&gt;5,VLOOKUP(CONCATENATE(BK642,BN642),'Pril1-THLPa'!$H$6:$N$96,6,0),"")</f>
        <v/>
      </c>
      <c r="BR642" s="69" t="str">
        <f aca="false">IF(BX642&gt;5,VLOOKUP(CONCATENATE(BK642,BN642),'Pril1-THLPa'!$H$6:$N$96,7,0),"")</f>
        <v/>
      </c>
      <c r="BS642" s="69" t="str">
        <f aca="false">IF(BX642&gt;5,VLOOKUP(CONCATENATE(BK642,BN642),'Pril1-THLPa'!$H$6:$O$96,8,0),"")</f>
        <v/>
      </c>
      <c r="BT642" s="69" t="str">
        <f aca="false">IF(BF642&gt;0, IF(BK642="smrk",  VLOOKUP(VLOOKUP(BD642,'Pril9-K3'!$L$8:$M$207,2,0),'Pril9-K3'!$A$8:$J$16,LOOKUP(BN642,'Pril9-K3'!$A$7:$J$7,'Pril9-K3'!$A$5:$J$5),0), IF(AND(BK642&lt;&gt;"smrk",'Vstupní data'!AK642&lt;&gt;""),'Vstupní data'!AK642,   VLOOKUP(VLOOKUP(BD642,'Pril9-K3'!$L$8:$M$207,2,0),'Pril9-K3'!$A$8:$J$16,LOOKUP(BN642,'Pril9-K3'!$A$7:$J$7,'Pril9-K3'!$A$5:$J$5),0)   )),   "")</f>
        <v/>
      </c>
      <c r="BV642" s="69" t="n">
        <f aca="false">'Vstupní data'!AJ642</f>
        <v>0</v>
      </c>
      <c r="BW642" s="69" t="n">
        <f aca="false">IF(BF642&gt;0,IF(J642&gt;0,J642,K642*H642/100),0)</f>
        <v>0</v>
      </c>
      <c r="BX642" s="69" t="n">
        <f aca="false">IF(BF642&gt;0,IF(BJ642&gt;BL642,BL642,BJ642),0)</f>
        <v>0</v>
      </c>
      <c r="BY642" s="69" t="n">
        <f aca="false">IF(BD642=0,0,IF(AND(BX642&gt;0,BX642&lt;=5),  IF(AND(BX642&gt;0,BX642&lt;=5),VLOOKUP(BK642,'Pril1-THLPa'!$A$6:$F$18,IF(AND(BX642&gt;0,BX642&lt;=5),LOOKUP(BX642,'Pril1-THLPa'!$B$5:$F$5,'Pril1-THLPa'!$B$4:$F$4),""),0),""),  IF(BX642&gt;5,BO642+BP642*(BX642-5)+BQ642*POWER(BX642-5,2)+BR642*POWER(BX642-5,3)+BS642*POWER(BX642-5,4),"")))</f>
        <v>0</v>
      </c>
      <c r="BZ642" s="69" t="n">
        <f aca="false">IF(BY642&gt;0,BY642*BI642/10*BW642*(100+BV642)/100,0)</f>
        <v>0</v>
      </c>
      <c r="CA642" s="69" t="n">
        <f aca="false">IF(BD642&gt;0,BX642-IF(BD642&gt;BX642,BX642,BD642),0)</f>
        <v>0</v>
      </c>
      <c r="CB642" s="69" t="n">
        <f aca="false">POWER(1.01,CA642)</f>
        <v>1</v>
      </c>
      <c r="CC642" s="69" t="n">
        <f aca="false">IF(BF642&gt;0,IF(BF642&gt;BH642,1,BF642/BH642),0)</f>
        <v>0</v>
      </c>
      <c r="CD642" s="72" t="n">
        <f aca="false">IF(BD642=0,0,IF(BF642&gt;0,ROUND(IF(CB642&lt;&gt;0,BZ642*BT642*1/CB642*CC642,0),0),0))</f>
        <v>0</v>
      </c>
      <c r="CE642" s="73" t="str">
        <f aca="false">IF(BF642&gt;0,IF(BF642&gt;BH642,CD642/BF642,CD642/BH642),"")</f>
        <v/>
      </c>
      <c r="CF642" s="69" t="n">
        <f aca="false">'Vstupní data'!AM642</f>
        <v>0</v>
      </c>
      <c r="CG642" s="69" t="n">
        <f aca="false">'Vstupní data'!AN642</f>
        <v>0</v>
      </c>
      <c r="CH642" s="69" t="n">
        <f aca="false">'Vstupní data'!AO642</f>
        <v>0</v>
      </c>
      <c r="CI642" s="69" t="n">
        <f aca="false">'Vstupní data'!AP642</f>
        <v>0</v>
      </c>
      <c r="CJ642" s="72" t="n">
        <f aca="false">ROUND(CH642*CI642,0)</f>
        <v>0</v>
      </c>
      <c r="CK642" s="74" t="str">
        <f aca="false">IF(OR(AA642&gt;0,BB642&gt;0,CD642&gt;0,CJ642&gt;0),AA642+BB642+CD642+CJ642,"")</f>
        <v/>
      </c>
    </row>
    <row r="643" customFormat="false" ht="12.8" hidden="false" customHeight="false" outlineLevel="0" collapsed="false">
      <c r="A643" s="66" t="n">
        <f aca="false">'Vstupní data'!A643</f>
        <v>0</v>
      </c>
      <c r="F643" s="66" t="str">
        <f aca="false">CONCATENATE('Vstupní data'!F643,'Vstupní data'!G643,'Vstupní data'!H643,'Vstupní data'!I643)</f>
        <v/>
      </c>
      <c r="G643" s="66"/>
      <c r="H643" s="66" t="n">
        <f aca="false">'Vstupní data'!K643</f>
        <v>0</v>
      </c>
      <c r="I643" s="66" t="n">
        <f aca="false">'Vstupní data'!L643</f>
        <v>0</v>
      </c>
      <c r="J643" s="66" t="n">
        <f aca="false">'Vstupní data'!K643*'Vstupní data'!M643/100</f>
        <v>0</v>
      </c>
      <c r="L643" s="66" t="n">
        <f aca="false">IF('Vstupní data'!N643="prostokořenný",0,IF('Vstupní data'!N643="krytokořenný","k",IF('Vstupní data'!N643="poloodrostky nebo odrostky, prostokořenné i krytokořenné","po",0)))</f>
        <v>0</v>
      </c>
      <c r="N643" s="66"/>
      <c r="O643" s="66" t="n">
        <f aca="false">'Vstupní data'!O643</f>
        <v>0</v>
      </c>
      <c r="P643" s="66" t="n">
        <f aca="false">IF(O643&gt;0,VLOOKUP(CONCATENATE(VLOOKUP(I643,'Pril3-drev'!$H$5:$K$83,4,0),"-",'Vstupní data'!R643),K2!$C$15:$D$23,2,0),0)</f>
        <v>0</v>
      </c>
      <c r="Q643" s="66" t="n">
        <f aca="false">IF(O643&gt;0,VLOOKUP(I643,'Pril3-drev'!$H$5:$I$83,2,0),0)</f>
        <v>0</v>
      </c>
      <c r="R643" s="66" t="n">
        <f aca="false">IF(Q643&gt;0,VLOOKUP(Q643,'Pril6-okus'!$A$5:$B$17,2,0),0)</f>
        <v>0</v>
      </c>
      <c r="S643" s="66" t="n">
        <f aca="false">IF(O643&gt;0,VLOOKUP(I643,'Pril3-drev'!$H$5:$J$83,3,0),0)</f>
        <v>0</v>
      </c>
      <c r="T643" s="66" t="str">
        <f aca="false">IF(O643&gt;0,IF(L643="k",0.9*VLOOKUP(S643,'ha-pocty-vyhl'!$A$5:$B$20,2,0),IF(L643="po",0.8*VLOOKUP(S643,'ha-pocty-vyhl'!$A$5:$B$20,2,0),VLOOKUP(S643,'ha-pocty-vyhl'!$A$5:$B$20,2,0))),"")</f>
        <v/>
      </c>
      <c r="U643" s="66" t="n">
        <f aca="false">'Vstupní data'!P643</f>
        <v>0</v>
      </c>
      <c r="V643" s="66" t="n">
        <f aca="false">IF(O643&gt;0,1.3*T643*1000*Z643/10000,0)</f>
        <v>0</v>
      </c>
      <c r="W643" s="66" t="n">
        <f aca="false">IF(O643&gt;0,1.3*T643*1000*Z643/10000,0)</f>
        <v>0</v>
      </c>
      <c r="X643" s="66" t="n">
        <f aca="false">IF(O643&gt;0,IF(O643&gt;V643,V643,O643),0)</f>
        <v>0</v>
      </c>
      <c r="Y643" s="66" t="n">
        <f aca="false">IF(O643&gt;0,IF(IF(U643&gt;W643,W643,U643)&lt;X643,W643,IF(U643&gt;W643,W643,U643)),0)</f>
        <v>0</v>
      </c>
      <c r="Z643" s="66" t="n">
        <f aca="false">IF(O643&gt;0,IF(J643&gt;0,J643,K643*H643/100),0)</f>
        <v>0</v>
      </c>
      <c r="AA643" s="67" t="n">
        <f aca="false">IF(O643&gt;0,CEILING(R643*P643*X643/Y643*Z643,1),0)</f>
        <v>0</v>
      </c>
      <c r="AB643" s="68" t="n">
        <f aca="false">IF(O643&gt;0,AA643/O643,0)</f>
        <v>0</v>
      </c>
      <c r="AC643" s="66" t="n">
        <f aca="false">'Vstupní data'!W643</f>
        <v>0</v>
      </c>
      <c r="AI643" s="66" t="str">
        <f aca="false">IF(OR('Vstupní data'!T643&gt;0,'Vstupní data'!U643&gt;0),VLOOKUP(I643,'Pril3-drev'!$H$5:$J$83,3,0),"")</f>
        <v/>
      </c>
      <c r="AJ643" s="66" t="n">
        <f aca="false">IF('Vstupní data'!V643="prostokořenný",0,IF('Vstupní data'!V643="krytokořenný","k",IF('Vstupní data'!V643="poloodrostky nebo odrostky, prostokořenné i krytokořenné","po",0)))</f>
        <v>0</v>
      </c>
      <c r="AK643" s="66" t="n">
        <f aca="false">IF(OR('Vstupní data'!T643&gt;0,'Vstupní data'!U643&gt;0),IF(AJ643="k",0.9*VLOOKUP(AI643,'ha-pocty-vyhl'!$A$5:$B$20,2,0),IF(AJ643="po",0.8*VLOOKUP(AI643,'ha-pocty-vyhl'!$A$5:$B$20,2,0),VLOOKUP(AI643,'ha-pocty-vyhl'!$A$5:$B$20,2,0))),0)</f>
        <v>0</v>
      </c>
      <c r="AL643" s="66" t="n">
        <f aca="false">IF(OR('Vstupní data'!T643&gt;0,'Vstupní data'!U643&gt;0),'Vstupní data'!K643*'Vstupní data'!M643/100,0)</f>
        <v>0</v>
      </c>
      <c r="AM643" s="66" t="n">
        <f aca="false">IF(OR('Vstupní data'!T643&gt;0,'Vstupní data'!U643&gt;0),IF('Vstupní data'!T643&gt;0,'Vstupní data'!T643,ROUND(10*'Vstupní data'!U643/AK643,0)),0)</f>
        <v>0</v>
      </c>
      <c r="AN643" s="69" t="n">
        <f aca="false">IF('Vstupní data'!T643&gt;0,   IF('Vstupní data'!T643&lt;=AL643,'Vstupní data'!T643,AL643),   IF(AM643&lt;AL643,AM643,AL643))</f>
        <v>0</v>
      </c>
      <c r="AO643" s="69" t="n">
        <f aca="false">'Vstupní data'!X643</f>
        <v>0</v>
      </c>
      <c r="AP643" s="66" t="n">
        <f aca="false">IF(OR('Vstupní data'!T643&gt;0,'Vstupní data'!U643&gt;0),IF(I643&lt;&gt;0,VLOOKUP(I643,'Pril3-drev'!$H$5:$I$83,2,0),0),0)</f>
        <v>0</v>
      </c>
      <c r="AQ643" s="66" t="n">
        <f aca="false">'Vstupní data'!Y643</f>
        <v>0</v>
      </c>
      <c r="AR643" s="66" t="str">
        <f aca="false">IF(AC643&gt;5,   IF('Vstupní data'!Y643&gt;0,   VLOOKUP(VLOOKUP(CONCATENATE(VLOOKUP(I643,'Pril3-drev'!$H$4:$L$83,5,0),AC643),'Pril3-drev'!$Q$4:$R$2803,2,0),'AVB-BS'!$C$5:$S$29 ,LOOKUP(AQ643,'AVB-BS'!$D$3:$S$3,'AVB-BS'!$D$1:$S$1) ,0 )   ,   IF('Vstupní data'!Z643&gt;0,'Vstupní data'!Z643,0)) , "")</f>
        <v/>
      </c>
      <c r="AS643" s="70" t="str">
        <f aca="false">IF(AC643&gt;5,VLOOKUP(CONCATENATE(AP643,AR643),'Pril1-THLPa'!$H$6:$N$96,4,0),"")</f>
        <v/>
      </c>
      <c r="AT643" s="70" t="str">
        <f aca="false">IF(AC643&gt;5,VLOOKUP(CONCATENATE(AP643,AR643),'Pril1-THLPa'!$H$6:$N$96,5,0),"")</f>
        <v/>
      </c>
      <c r="AU643" s="70" t="str">
        <f aca="false">IF(AC643&gt;5,VLOOKUP(CONCATENATE(AP643,AR643),'Pril1-THLPa'!$H$6:$N$96,6,0),"")</f>
        <v/>
      </c>
      <c r="AV643" s="70" t="str">
        <f aca="false">IF(AC643&gt;5,VLOOKUP(CONCATENATE(AP643,AR643),'Pril1-THLPa'!$H$6:$N$96,7,0),"")</f>
        <v/>
      </c>
      <c r="AW643" s="70" t="str">
        <f aca="false">IF(AC643&gt;5,VLOOKUP(CONCATENATE(AP643,AR643),'Pril1-THLPa'!$H$6:$O$96,8,0),"")</f>
        <v/>
      </c>
      <c r="AX643" s="66" t="n">
        <f aca="false">IF(AC643&gt;0,IF(AND(AC643&gt;0,AC643&lt;=5),VLOOKUP(AP643,'Pril1-THLPa'!$A$6:$F$18,LOOKUP(AC643,'Pril1-THLPa'!$B$5:$F$5,'Pril1-THLPa'!$B$4:$F$4),0),AS643+AT643*(AC643-5)+AU643*POWER(AC643-5,2)+AV643*POWER(AC643-5,3)+AW643*POWER(AC643-5,4)),0)</f>
        <v>0</v>
      </c>
      <c r="AY643" s="71"/>
      <c r="AZ643" s="66" t="n">
        <f aca="false">'Vstupní data'!AA643</f>
        <v>0</v>
      </c>
      <c r="BA643" s="66" t="n">
        <f aca="false">IF(OR('Vstupní data'!T643&gt;0,'Vstupní data'!U643&gt;0),IF(AC643&lt;&gt;"",AX643*AO643/10*(100+AZ643)/100,0),0)</f>
        <v>0</v>
      </c>
      <c r="BB643" s="67" t="n">
        <f aca="false">IF(AC643&lt;&gt;"",ROUND(BA643*AN643,0),0)</f>
        <v>0</v>
      </c>
      <c r="BC643" s="68" t="str">
        <f aca="false">IF(AE643&gt;0,BB643/AE643,"")</f>
        <v/>
      </c>
      <c r="BD643" s="66" t="n">
        <f aca="false">'Vstupní data'!AE643</f>
        <v>0</v>
      </c>
      <c r="BF643" s="66" t="n">
        <f aca="false">'Vstupní data'!AC643</f>
        <v>0</v>
      </c>
      <c r="BH643" s="66" t="n">
        <f aca="false">'Vstupní data'!AD643</f>
        <v>0</v>
      </c>
      <c r="BI643" s="66" t="n">
        <f aca="false">'Vstupní data'!AF643</f>
        <v>0</v>
      </c>
      <c r="BJ643" s="69" t="n">
        <f aca="false">'Vstupní data'!AG643</f>
        <v>0</v>
      </c>
      <c r="BK643" s="69" t="n">
        <f aca="false">IF(BF643&lt;&gt;0,VLOOKUP(I643,'Pril3-drev'!$H$5:$I$83,2,0),0)</f>
        <v>0</v>
      </c>
      <c r="BL643" s="69" t="n">
        <f aca="false">IF(BF643&lt;&gt;0,VLOOKUP(BK643,'Pril3-drev'!$A$5:$C$17,3,0),0)</f>
        <v>0</v>
      </c>
      <c r="BM643" s="69" t="n">
        <f aca="false">'Vstupní data'!AH643</f>
        <v>0</v>
      </c>
      <c r="BN643" s="69" t="n">
        <f aca="false">IF('Vstupní data'!AH643&gt;0,   VLOOKUP(VLOOKUP(CONCATENATE(VLOOKUP(I643,'Pril3-drev'!$H$4:$L$83,5,0),BD643),'Pril3-drev'!$Q$4:$R$2803,2,0),'AVB-BS'!$C$5:$S$29 ,LOOKUP(BM643,'AVB-BS'!$D$3:$S$3,'AVB-BS'!$D$1:$S$1) ,0 )   ,   IF('Vstupní data'!AI643&gt;0,'Vstupní data'!AI643,0))</f>
        <v>0</v>
      </c>
      <c r="BO643" s="69" t="str">
        <f aca="false">IF(BX643&gt;5,VLOOKUP(CONCATENATE(BK643,BN643),'Pril1-THLPa'!$H$6:$N$96,4,0),"")</f>
        <v/>
      </c>
      <c r="BP643" s="69" t="str">
        <f aca="false">IF(BX643&gt;5,VLOOKUP(CONCATENATE(BK643,BN643),'Pril1-THLPa'!$H$6:$N$96,5,0),"")</f>
        <v/>
      </c>
      <c r="BQ643" s="69" t="str">
        <f aca="false">IF(BX643&gt;5,VLOOKUP(CONCATENATE(BK643,BN643),'Pril1-THLPa'!$H$6:$N$96,6,0),"")</f>
        <v/>
      </c>
      <c r="BR643" s="69" t="str">
        <f aca="false">IF(BX643&gt;5,VLOOKUP(CONCATENATE(BK643,BN643),'Pril1-THLPa'!$H$6:$N$96,7,0),"")</f>
        <v/>
      </c>
      <c r="BS643" s="69" t="str">
        <f aca="false">IF(BX643&gt;5,VLOOKUP(CONCATENATE(BK643,BN643),'Pril1-THLPa'!$H$6:$O$96,8,0),"")</f>
        <v/>
      </c>
      <c r="BT643" s="69" t="str">
        <f aca="false">IF(BF643&gt;0, IF(BK643="smrk",  VLOOKUP(VLOOKUP(BD643,'Pril9-K3'!$L$8:$M$207,2,0),'Pril9-K3'!$A$8:$J$16,LOOKUP(BN643,'Pril9-K3'!$A$7:$J$7,'Pril9-K3'!$A$5:$J$5),0), IF(AND(BK643&lt;&gt;"smrk",'Vstupní data'!AK643&lt;&gt;""),'Vstupní data'!AK643,   VLOOKUP(VLOOKUP(BD643,'Pril9-K3'!$L$8:$M$207,2,0),'Pril9-K3'!$A$8:$J$16,LOOKUP(BN643,'Pril9-K3'!$A$7:$J$7,'Pril9-K3'!$A$5:$J$5),0)   )),   "")</f>
        <v/>
      </c>
      <c r="BV643" s="69" t="n">
        <f aca="false">'Vstupní data'!AJ643</f>
        <v>0</v>
      </c>
      <c r="BW643" s="69" t="n">
        <f aca="false">IF(BF643&gt;0,IF(J643&gt;0,J643,K643*H643/100),0)</f>
        <v>0</v>
      </c>
      <c r="BX643" s="69" t="n">
        <f aca="false">IF(BF643&gt;0,IF(BJ643&gt;BL643,BL643,BJ643),0)</f>
        <v>0</v>
      </c>
      <c r="BY643" s="69" t="n">
        <f aca="false">IF(BD643=0,0,IF(AND(BX643&gt;0,BX643&lt;=5),  IF(AND(BX643&gt;0,BX643&lt;=5),VLOOKUP(BK643,'Pril1-THLPa'!$A$6:$F$18,IF(AND(BX643&gt;0,BX643&lt;=5),LOOKUP(BX643,'Pril1-THLPa'!$B$5:$F$5,'Pril1-THLPa'!$B$4:$F$4),""),0),""),  IF(BX643&gt;5,BO643+BP643*(BX643-5)+BQ643*POWER(BX643-5,2)+BR643*POWER(BX643-5,3)+BS643*POWER(BX643-5,4),"")))</f>
        <v>0</v>
      </c>
      <c r="BZ643" s="69" t="n">
        <f aca="false">IF(BY643&gt;0,BY643*BI643/10*BW643*(100+BV643)/100,0)</f>
        <v>0</v>
      </c>
      <c r="CA643" s="69" t="n">
        <f aca="false">IF(BD643&gt;0,BX643-IF(BD643&gt;BX643,BX643,BD643),0)</f>
        <v>0</v>
      </c>
      <c r="CB643" s="69" t="n">
        <f aca="false">POWER(1.01,CA643)</f>
        <v>1</v>
      </c>
      <c r="CC643" s="69" t="n">
        <f aca="false">IF(BF643&gt;0,IF(BF643&gt;BH643,1,BF643/BH643),0)</f>
        <v>0</v>
      </c>
      <c r="CD643" s="72" t="n">
        <f aca="false">IF(BD643=0,0,IF(BF643&gt;0,ROUND(IF(CB643&lt;&gt;0,BZ643*BT643*1/CB643*CC643,0),0),0))</f>
        <v>0</v>
      </c>
      <c r="CE643" s="73" t="str">
        <f aca="false">IF(BF643&gt;0,IF(BF643&gt;BH643,CD643/BF643,CD643/BH643),"")</f>
        <v/>
      </c>
      <c r="CF643" s="69" t="n">
        <f aca="false">'Vstupní data'!AM643</f>
        <v>0</v>
      </c>
      <c r="CG643" s="69" t="n">
        <f aca="false">'Vstupní data'!AN643</f>
        <v>0</v>
      </c>
      <c r="CH643" s="69" t="n">
        <f aca="false">'Vstupní data'!AO643</f>
        <v>0</v>
      </c>
      <c r="CI643" s="69" t="n">
        <f aca="false">'Vstupní data'!AP643</f>
        <v>0</v>
      </c>
      <c r="CJ643" s="72" t="n">
        <f aca="false">ROUND(CH643*CI643,0)</f>
        <v>0</v>
      </c>
      <c r="CK643" s="74" t="str">
        <f aca="false">IF(OR(AA643&gt;0,BB643&gt;0,CD643&gt;0,CJ643&gt;0),AA643+BB643+CD643+CJ643,"")</f>
        <v/>
      </c>
    </row>
    <row r="644" customFormat="false" ht="12.8" hidden="false" customHeight="false" outlineLevel="0" collapsed="false">
      <c r="A644" s="66" t="n">
        <f aca="false">'Vstupní data'!A644</f>
        <v>0</v>
      </c>
      <c r="F644" s="66" t="str">
        <f aca="false">CONCATENATE('Vstupní data'!F644,'Vstupní data'!G644,'Vstupní data'!H644,'Vstupní data'!I644)</f>
        <v/>
      </c>
      <c r="G644" s="66"/>
      <c r="H644" s="66" t="n">
        <f aca="false">'Vstupní data'!K644</f>
        <v>0</v>
      </c>
      <c r="I644" s="66" t="n">
        <f aca="false">'Vstupní data'!L644</f>
        <v>0</v>
      </c>
      <c r="J644" s="66" t="n">
        <f aca="false">'Vstupní data'!K644*'Vstupní data'!M644/100</f>
        <v>0</v>
      </c>
      <c r="L644" s="66" t="n">
        <f aca="false">IF('Vstupní data'!N644="prostokořenný",0,IF('Vstupní data'!N644="krytokořenný","k",IF('Vstupní data'!N644="poloodrostky nebo odrostky, prostokořenné i krytokořenné","po",0)))</f>
        <v>0</v>
      </c>
      <c r="N644" s="66"/>
      <c r="O644" s="66" t="n">
        <f aca="false">'Vstupní data'!O644</f>
        <v>0</v>
      </c>
      <c r="P644" s="66" t="n">
        <f aca="false">IF(O644&gt;0,VLOOKUP(CONCATENATE(VLOOKUP(I644,'Pril3-drev'!$H$5:$K$83,4,0),"-",'Vstupní data'!R644),K2!$C$15:$D$23,2,0),0)</f>
        <v>0</v>
      </c>
      <c r="Q644" s="66" t="n">
        <f aca="false">IF(O644&gt;0,VLOOKUP(I644,'Pril3-drev'!$H$5:$I$83,2,0),0)</f>
        <v>0</v>
      </c>
      <c r="R644" s="66" t="n">
        <f aca="false">IF(Q644&gt;0,VLOOKUP(Q644,'Pril6-okus'!$A$5:$B$17,2,0),0)</f>
        <v>0</v>
      </c>
      <c r="S644" s="66" t="n">
        <f aca="false">IF(O644&gt;0,VLOOKUP(I644,'Pril3-drev'!$H$5:$J$83,3,0),0)</f>
        <v>0</v>
      </c>
      <c r="T644" s="66" t="str">
        <f aca="false">IF(O644&gt;0,IF(L644="k",0.9*VLOOKUP(S644,'ha-pocty-vyhl'!$A$5:$B$20,2,0),IF(L644="po",0.8*VLOOKUP(S644,'ha-pocty-vyhl'!$A$5:$B$20,2,0),VLOOKUP(S644,'ha-pocty-vyhl'!$A$5:$B$20,2,0))),"")</f>
        <v/>
      </c>
      <c r="U644" s="66" t="n">
        <f aca="false">'Vstupní data'!P644</f>
        <v>0</v>
      </c>
      <c r="V644" s="66" t="n">
        <f aca="false">IF(O644&gt;0,1.3*T644*1000*Z644/10000,0)</f>
        <v>0</v>
      </c>
      <c r="W644" s="66" t="n">
        <f aca="false">IF(O644&gt;0,1.3*T644*1000*Z644/10000,0)</f>
        <v>0</v>
      </c>
      <c r="X644" s="66" t="n">
        <f aca="false">IF(O644&gt;0,IF(O644&gt;V644,V644,O644),0)</f>
        <v>0</v>
      </c>
      <c r="Y644" s="66" t="n">
        <f aca="false">IF(O644&gt;0,IF(IF(U644&gt;W644,W644,U644)&lt;X644,W644,IF(U644&gt;W644,W644,U644)),0)</f>
        <v>0</v>
      </c>
      <c r="Z644" s="66" t="n">
        <f aca="false">IF(O644&gt;0,IF(J644&gt;0,J644,K644*H644/100),0)</f>
        <v>0</v>
      </c>
      <c r="AA644" s="67" t="n">
        <f aca="false">IF(O644&gt;0,CEILING(R644*P644*X644/Y644*Z644,1),0)</f>
        <v>0</v>
      </c>
      <c r="AB644" s="68" t="n">
        <f aca="false">IF(O644&gt;0,AA644/O644,0)</f>
        <v>0</v>
      </c>
      <c r="AC644" s="66" t="n">
        <f aca="false">'Vstupní data'!W644</f>
        <v>0</v>
      </c>
      <c r="AI644" s="66" t="str">
        <f aca="false">IF(OR('Vstupní data'!T644&gt;0,'Vstupní data'!U644&gt;0),VLOOKUP(I644,'Pril3-drev'!$H$5:$J$83,3,0),"")</f>
        <v/>
      </c>
      <c r="AJ644" s="66" t="n">
        <f aca="false">IF('Vstupní data'!V644="prostokořenný",0,IF('Vstupní data'!V644="krytokořenný","k",IF('Vstupní data'!V644="poloodrostky nebo odrostky, prostokořenné i krytokořenné","po",0)))</f>
        <v>0</v>
      </c>
      <c r="AK644" s="66" t="n">
        <f aca="false">IF(OR('Vstupní data'!T644&gt;0,'Vstupní data'!U644&gt;0),IF(AJ644="k",0.9*VLOOKUP(AI644,'ha-pocty-vyhl'!$A$5:$B$20,2,0),IF(AJ644="po",0.8*VLOOKUP(AI644,'ha-pocty-vyhl'!$A$5:$B$20,2,0),VLOOKUP(AI644,'ha-pocty-vyhl'!$A$5:$B$20,2,0))),0)</f>
        <v>0</v>
      </c>
      <c r="AL644" s="66" t="n">
        <f aca="false">IF(OR('Vstupní data'!T644&gt;0,'Vstupní data'!U644&gt;0),'Vstupní data'!K644*'Vstupní data'!M644/100,0)</f>
        <v>0</v>
      </c>
      <c r="AM644" s="66" t="n">
        <f aca="false">IF(OR('Vstupní data'!T644&gt;0,'Vstupní data'!U644&gt;0),IF('Vstupní data'!T644&gt;0,'Vstupní data'!T644,ROUND(10*'Vstupní data'!U644/AK644,0)),0)</f>
        <v>0</v>
      </c>
      <c r="AN644" s="69" t="n">
        <f aca="false">IF('Vstupní data'!T644&gt;0,   IF('Vstupní data'!T644&lt;=AL644,'Vstupní data'!T644,AL644),   IF(AM644&lt;AL644,AM644,AL644))</f>
        <v>0</v>
      </c>
      <c r="AO644" s="69" t="n">
        <f aca="false">'Vstupní data'!X644</f>
        <v>0</v>
      </c>
      <c r="AP644" s="66" t="n">
        <f aca="false">IF(OR('Vstupní data'!T644&gt;0,'Vstupní data'!U644&gt;0),IF(I644&lt;&gt;0,VLOOKUP(I644,'Pril3-drev'!$H$5:$I$83,2,0),0),0)</f>
        <v>0</v>
      </c>
      <c r="AQ644" s="66" t="n">
        <f aca="false">'Vstupní data'!Y644</f>
        <v>0</v>
      </c>
      <c r="AR644" s="66" t="str">
        <f aca="false">IF(AC644&gt;5,   IF('Vstupní data'!Y644&gt;0,   VLOOKUP(VLOOKUP(CONCATENATE(VLOOKUP(I644,'Pril3-drev'!$H$4:$L$83,5,0),AC644),'Pril3-drev'!$Q$4:$R$2803,2,0),'AVB-BS'!$C$5:$S$29 ,LOOKUP(AQ644,'AVB-BS'!$D$3:$S$3,'AVB-BS'!$D$1:$S$1) ,0 )   ,   IF('Vstupní data'!Z644&gt;0,'Vstupní data'!Z644,0)) , "")</f>
        <v/>
      </c>
      <c r="AS644" s="70" t="str">
        <f aca="false">IF(AC644&gt;5,VLOOKUP(CONCATENATE(AP644,AR644),'Pril1-THLPa'!$H$6:$N$96,4,0),"")</f>
        <v/>
      </c>
      <c r="AT644" s="70" t="str">
        <f aca="false">IF(AC644&gt;5,VLOOKUP(CONCATENATE(AP644,AR644),'Pril1-THLPa'!$H$6:$N$96,5,0),"")</f>
        <v/>
      </c>
      <c r="AU644" s="70" t="str">
        <f aca="false">IF(AC644&gt;5,VLOOKUP(CONCATENATE(AP644,AR644),'Pril1-THLPa'!$H$6:$N$96,6,0),"")</f>
        <v/>
      </c>
      <c r="AV644" s="70" t="str">
        <f aca="false">IF(AC644&gt;5,VLOOKUP(CONCATENATE(AP644,AR644),'Pril1-THLPa'!$H$6:$N$96,7,0),"")</f>
        <v/>
      </c>
      <c r="AW644" s="70" t="str">
        <f aca="false">IF(AC644&gt;5,VLOOKUP(CONCATENATE(AP644,AR644),'Pril1-THLPa'!$H$6:$O$96,8,0),"")</f>
        <v/>
      </c>
      <c r="AX644" s="66" t="n">
        <f aca="false">IF(AC644&gt;0,IF(AND(AC644&gt;0,AC644&lt;=5),VLOOKUP(AP644,'Pril1-THLPa'!$A$6:$F$18,LOOKUP(AC644,'Pril1-THLPa'!$B$5:$F$5,'Pril1-THLPa'!$B$4:$F$4),0),AS644+AT644*(AC644-5)+AU644*POWER(AC644-5,2)+AV644*POWER(AC644-5,3)+AW644*POWER(AC644-5,4)),0)</f>
        <v>0</v>
      </c>
      <c r="AY644" s="71"/>
      <c r="AZ644" s="66" t="n">
        <f aca="false">'Vstupní data'!AA644</f>
        <v>0</v>
      </c>
      <c r="BA644" s="66" t="n">
        <f aca="false">IF(OR('Vstupní data'!T644&gt;0,'Vstupní data'!U644&gt;0),IF(AC644&lt;&gt;"",AX644*AO644/10*(100+AZ644)/100,0),0)</f>
        <v>0</v>
      </c>
      <c r="BB644" s="67" t="n">
        <f aca="false">IF(AC644&lt;&gt;"",ROUND(BA644*AN644,0),0)</f>
        <v>0</v>
      </c>
      <c r="BC644" s="68" t="str">
        <f aca="false">IF(AE644&gt;0,BB644/AE644,"")</f>
        <v/>
      </c>
      <c r="BD644" s="66" t="n">
        <f aca="false">'Vstupní data'!AE644</f>
        <v>0</v>
      </c>
      <c r="BF644" s="66" t="n">
        <f aca="false">'Vstupní data'!AC644</f>
        <v>0</v>
      </c>
      <c r="BH644" s="66" t="n">
        <f aca="false">'Vstupní data'!AD644</f>
        <v>0</v>
      </c>
      <c r="BI644" s="66" t="n">
        <f aca="false">'Vstupní data'!AF644</f>
        <v>0</v>
      </c>
      <c r="BJ644" s="69" t="n">
        <f aca="false">'Vstupní data'!AG644</f>
        <v>0</v>
      </c>
      <c r="BK644" s="69" t="n">
        <f aca="false">IF(BF644&lt;&gt;0,VLOOKUP(I644,'Pril3-drev'!$H$5:$I$83,2,0),0)</f>
        <v>0</v>
      </c>
      <c r="BL644" s="69" t="n">
        <f aca="false">IF(BF644&lt;&gt;0,VLOOKUP(BK644,'Pril3-drev'!$A$5:$C$17,3,0),0)</f>
        <v>0</v>
      </c>
      <c r="BM644" s="69" t="n">
        <f aca="false">'Vstupní data'!AH644</f>
        <v>0</v>
      </c>
      <c r="BN644" s="69" t="n">
        <f aca="false">IF('Vstupní data'!AH644&gt;0,   VLOOKUP(VLOOKUP(CONCATENATE(VLOOKUP(I644,'Pril3-drev'!$H$4:$L$83,5,0),BD644),'Pril3-drev'!$Q$4:$R$2803,2,0),'AVB-BS'!$C$5:$S$29 ,LOOKUP(BM644,'AVB-BS'!$D$3:$S$3,'AVB-BS'!$D$1:$S$1) ,0 )   ,   IF('Vstupní data'!AI644&gt;0,'Vstupní data'!AI644,0))</f>
        <v>0</v>
      </c>
      <c r="BO644" s="69" t="str">
        <f aca="false">IF(BX644&gt;5,VLOOKUP(CONCATENATE(BK644,BN644),'Pril1-THLPa'!$H$6:$N$96,4,0),"")</f>
        <v/>
      </c>
      <c r="BP644" s="69" t="str">
        <f aca="false">IF(BX644&gt;5,VLOOKUP(CONCATENATE(BK644,BN644),'Pril1-THLPa'!$H$6:$N$96,5,0),"")</f>
        <v/>
      </c>
      <c r="BQ644" s="69" t="str">
        <f aca="false">IF(BX644&gt;5,VLOOKUP(CONCATENATE(BK644,BN644),'Pril1-THLPa'!$H$6:$N$96,6,0),"")</f>
        <v/>
      </c>
      <c r="BR644" s="69" t="str">
        <f aca="false">IF(BX644&gt;5,VLOOKUP(CONCATENATE(BK644,BN644),'Pril1-THLPa'!$H$6:$N$96,7,0),"")</f>
        <v/>
      </c>
      <c r="BS644" s="69" t="str">
        <f aca="false">IF(BX644&gt;5,VLOOKUP(CONCATENATE(BK644,BN644),'Pril1-THLPa'!$H$6:$O$96,8,0),"")</f>
        <v/>
      </c>
      <c r="BT644" s="69" t="str">
        <f aca="false">IF(BF644&gt;0, IF(BK644="smrk",  VLOOKUP(VLOOKUP(BD644,'Pril9-K3'!$L$8:$M$207,2,0),'Pril9-K3'!$A$8:$J$16,LOOKUP(BN644,'Pril9-K3'!$A$7:$J$7,'Pril9-K3'!$A$5:$J$5),0), IF(AND(BK644&lt;&gt;"smrk",'Vstupní data'!AK644&lt;&gt;""),'Vstupní data'!AK644,   VLOOKUP(VLOOKUP(BD644,'Pril9-K3'!$L$8:$M$207,2,0),'Pril9-K3'!$A$8:$J$16,LOOKUP(BN644,'Pril9-K3'!$A$7:$J$7,'Pril9-K3'!$A$5:$J$5),0)   )),   "")</f>
        <v/>
      </c>
      <c r="BV644" s="69" t="n">
        <f aca="false">'Vstupní data'!AJ644</f>
        <v>0</v>
      </c>
      <c r="BW644" s="69" t="n">
        <f aca="false">IF(BF644&gt;0,IF(J644&gt;0,J644,K644*H644/100),0)</f>
        <v>0</v>
      </c>
      <c r="BX644" s="69" t="n">
        <f aca="false">IF(BF644&gt;0,IF(BJ644&gt;BL644,BL644,BJ644),0)</f>
        <v>0</v>
      </c>
      <c r="BY644" s="69" t="n">
        <f aca="false">IF(BD644=0,0,IF(AND(BX644&gt;0,BX644&lt;=5),  IF(AND(BX644&gt;0,BX644&lt;=5),VLOOKUP(BK644,'Pril1-THLPa'!$A$6:$F$18,IF(AND(BX644&gt;0,BX644&lt;=5),LOOKUP(BX644,'Pril1-THLPa'!$B$5:$F$5,'Pril1-THLPa'!$B$4:$F$4),""),0),""),  IF(BX644&gt;5,BO644+BP644*(BX644-5)+BQ644*POWER(BX644-5,2)+BR644*POWER(BX644-5,3)+BS644*POWER(BX644-5,4),"")))</f>
        <v>0</v>
      </c>
      <c r="BZ644" s="69" t="n">
        <f aca="false">IF(BY644&gt;0,BY644*BI644/10*BW644*(100+BV644)/100,0)</f>
        <v>0</v>
      </c>
      <c r="CA644" s="69" t="n">
        <f aca="false">IF(BD644&gt;0,BX644-IF(BD644&gt;BX644,BX644,BD644),0)</f>
        <v>0</v>
      </c>
      <c r="CB644" s="69" t="n">
        <f aca="false">POWER(1.01,CA644)</f>
        <v>1</v>
      </c>
      <c r="CC644" s="69" t="n">
        <f aca="false">IF(BF644&gt;0,IF(BF644&gt;BH644,1,BF644/BH644),0)</f>
        <v>0</v>
      </c>
      <c r="CD644" s="72" t="n">
        <f aca="false">IF(BD644=0,0,IF(BF644&gt;0,ROUND(IF(CB644&lt;&gt;0,BZ644*BT644*1/CB644*CC644,0),0),0))</f>
        <v>0</v>
      </c>
      <c r="CE644" s="73" t="str">
        <f aca="false">IF(BF644&gt;0,IF(BF644&gt;BH644,CD644/BF644,CD644/BH644),"")</f>
        <v/>
      </c>
      <c r="CF644" s="69" t="n">
        <f aca="false">'Vstupní data'!AM644</f>
        <v>0</v>
      </c>
      <c r="CG644" s="69" t="n">
        <f aca="false">'Vstupní data'!AN644</f>
        <v>0</v>
      </c>
      <c r="CH644" s="69" t="n">
        <f aca="false">'Vstupní data'!AO644</f>
        <v>0</v>
      </c>
      <c r="CI644" s="69" t="n">
        <f aca="false">'Vstupní data'!AP644</f>
        <v>0</v>
      </c>
      <c r="CJ644" s="72" t="n">
        <f aca="false">ROUND(CH644*CI644,0)</f>
        <v>0</v>
      </c>
      <c r="CK644" s="74" t="str">
        <f aca="false">IF(OR(AA644&gt;0,BB644&gt;0,CD644&gt;0,CJ644&gt;0),AA644+BB644+CD644+CJ644,"")</f>
        <v/>
      </c>
    </row>
    <row r="645" customFormat="false" ht="12.8" hidden="false" customHeight="false" outlineLevel="0" collapsed="false">
      <c r="A645" s="66" t="n">
        <f aca="false">'Vstupní data'!A645</f>
        <v>0</v>
      </c>
      <c r="F645" s="66" t="str">
        <f aca="false">CONCATENATE('Vstupní data'!F645,'Vstupní data'!G645,'Vstupní data'!H645,'Vstupní data'!I645)</f>
        <v/>
      </c>
      <c r="G645" s="66"/>
      <c r="H645" s="66" t="n">
        <f aca="false">'Vstupní data'!K645</f>
        <v>0</v>
      </c>
      <c r="I645" s="66" t="n">
        <f aca="false">'Vstupní data'!L645</f>
        <v>0</v>
      </c>
      <c r="J645" s="66" t="n">
        <f aca="false">'Vstupní data'!K645*'Vstupní data'!M645/100</f>
        <v>0</v>
      </c>
      <c r="L645" s="66" t="n">
        <f aca="false">IF('Vstupní data'!N645="prostokořenný",0,IF('Vstupní data'!N645="krytokořenný","k",IF('Vstupní data'!N645="poloodrostky nebo odrostky, prostokořenné i krytokořenné","po",0)))</f>
        <v>0</v>
      </c>
      <c r="N645" s="66"/>
      <c r="O645" s="66" t="n">
        <f aca="false">'Vstupní data'!O645</f>
        <v>0</v>
      </c>
      <c r="P645" s="66" t="n">
        <f aca="false">IF(O645&gt;0,VLOOKUP(CONCATENATE(VLOOKUP(I645,'Pril3-drev'!$H$5:$K$83,4,0),"-",'Vstupní data'!R645),K2!$C$15:$D$23,2,0),0)</f>
        <v>0</v>
      </c>
      <c r="Q645" s="66" t="n">
        <f aca="false">IF(O645&gt;0,VLOOKUP(I645,'Pril3-drev'!$H$5:$I$83,2,0),0)</f>
        <v>0</v>
      </c>
      <c r="R645" s="66" t="n">
        <f aca="false">IF(Q645&gt;0,VLOOKUP(Q645,'Pril6-okus'!$A$5:$B$17,2,0),0)</f>
        <v>0</v>
      </c>
      <c r="S645" s="66" t="n">
        <f aca="false">IF(O645&gt;0,VLOOKUP(I645,'Pril3-drev'!$H$5:$J$83,3,0),0)</f>
        <v>0</v>
      </c>
      <c r="T645" s="66" t="str">
        <f aca="false">IF(O645&gt;0,IF(L645="k",0.9*VLOOKUP(S645,'ha-pocty-vyhl'!$A$5:$B$20,2,0),IF(L645="po",0.8*VLOOKUP(S645,'ha-pocty-vyhl'!$A$5:$B$20,2,0),VLOOKUP(S645,'ha-pocty-vyhl'!$A$5:$B$20,2,0))),"")</f>
        <v/>
      </c>
      <c r="U645" s="66" t="n">
        <f aca="false">'Vstupní data'!P645</f>
        <v>0</v>
      </c>
      <c r="V645" s="66" t="n">
        <f aca="false">IF(O645&gt;0,1.3*T645*1000*Z645/10000,0)</f>
        <v>0</v>
      </c>
      <c r="W645" s="66" t="n">
        <f aca="false">IF(O645&gt;0,1.3*T645*1000*Z645/10000,0)</f>
        <v>0</v>
      </c>
      <c r="X645" s="66" t="n">
        <f aca="false">IF(O645&gt;0,IF(O645&gt;V645,V645,O645),0)</f>
        <v>0</v>
      </c>
      <c r="Y645" s="66" t="n">
        <f aca="false">IF(O645&gt;0,IF(IF(U645&gt;W645,W645,U645)&lt;X645,W645,IF(U645&gt;W645,W645,U645)),0)</f>
        <v>0</v>
      </c>
      <c r="Z645" s="66" t="n">
        <f aca="false">IF(O645&gt;0,IF(J645&gt;0,J645,K645*H645/100),0)</f>
        <v>0</v>
      </c>
      <c r="AA645" s="67" t="n">
        <f aca="false">IF(O645&gt;0,CEILING(R645*P645*X645/Y645*Z645,1),0)</f>
        <v>0</v>
      </c>
      <c r="AB645" s="68" t="n">
        <f aca="false">IF(O645&gt;0,AA645/O645,0)</f>
        <v>0</v>
      </c>
      <c r="AC645" s="66" t="n">
        <f aca="false">'Vstupní data'!W645</f>
        <v>0</v>
      </c>
      <c r="AI645" s="66" t="str">
        <f aca="false">IF(OR('Vstupní data'!T645&gt;0,'Vstupní data'!U645&gt;0),VLOOKUP(I645,'Pril3-drev'!$H$5:$J$83,3,0),"")</f>
        <v/>
      </c>
      <c r="AJ645" s="66" t="n">
        <f aca="false">IF('Vstupní data'!V645="prostokořenný",0,IF('Vstupní data'!V645="krytokořenný","k",IF('Vstupní data'!V645="poloodrostky nebo odrostky, prostokořenné i krytokořenné","po",0)))</f>
        <v>0</v>
      </c>
      <c r="AK645" s="66" t="n">
        <f aca="false">IF(OR('Vstupní data'!T645&gt;0,'Vstupní data'!U645&gt;0),IF(AJ645="k",0.9*VLOOKUP(AI645,'ha-pocty-vyhl'!$A$5:$B$20,2,0),IF(AJ645="po",0.8*VLOOKUP(AI645,'ha-pocty-vyhl'!$A$5:$B$20,2,0),VLOOKUP(AI645,'ha-pocty-vyhl'!$A$5:$B$20,2,0))),0)</f>
        <v>0</v>
      </c>
      <c r="AL645" s="66" t="n">
        <f aca="false">IF(OR('Vstupní data'!T645&gt;0,'Vstupní data'!U645&gt;0),'Vstupní data'!K645*'Vstupní data'!M645/100,0)</f>
        <v>0</v>
      </c>
      <c r="AM645" s="66" t="n">
        <f aca="false">IF(OR('Vstupní data'!T645&gt;0,'Vstupní data'!U645&gt;0),IF('Vstupní data'!T645&gt;0,'Vstupní data'!T645,ROUND(10*'Vstupní data'!U645/AK645,0)),0)</f>
        <v>0</v>
      </c>
      <c r="AN645" s="69" t="n">
        <f aca="false">IF('Vstupní data'!T645&gt;0,   IF('Vstupní data'!T645&lt;=AL645,'Vstupní data'!T645,AL645),   IF(AM645&lt;AL645,AM645,AL645))</f>
        <v>0</v>
      </c>
      <c r="AO645" s="69" t="n">
        <f aca="false">'Vstupní data'!X645</f>
        <v>0</v>
      </c>
      <c r="AP645" s="66" t="n">
        <f aca="false">IF(OR('Vstupní data'!T645&gt;0,'Vstupní data'!U645&gt;0),IF(I645&lt;&gt;0,VLOOKUP(I645,'Pril3-drev'!$H$5:$I$83,2,0),0),0)</f>
        <v>0</v>
      </c>
      <c r="AQ645" s="66" t="n">
        <f aca="false">'Vstupní data'!Y645</f>
        <v>0</v>
      </c>
      <c r="AR645" s="66" t="str">
        <f aca="false">IF(AC645&gt;5,   IF('Vstupní data'!Y645&gt;0,   VLOOKUP(VLOOKUP(CONCATENATE(VLOOKUP(I645,'Pril3-drev'!$H$4:$L$83,5,0),AC645),'Pril3-drev'!$Q$4:$R$2803,2,0),'AVB-BS'!$C$5:$S$29 ,LOOKUP(AQ645,'AVB-BS'!$D$3:$S$3,'AVB-BS'!$D$1:$S$1) ,0 )   ,   IF('Vstupní data'!Z645&gt;0,'Vstupní data'!Z645,0)) , "")</f>
        <v/>
      </c>
      <c r="AS645" s="70" t="str">
        <f aca="false">IF(AC645&gt;5,VLOOKUP(CONCATENATE(AP645,AR645),'Pril1-THLPa'!$H$6:$N$96,4,0),"")</f>
        <v/>
      </c>
      <c r="AT645" s="70" t="str">
        <f aca="false">IF(AC645&gt;5,VLOOKUP(CONCATENATE(AP645,AR645),'Pril1-THLPa'!$H$6:$N$96,5,0),"")</f>
        <v/>
      </c>
      <c r="AU645" s="70" t="str">
        <f aca="false">IF(AC645&gt;5,VLOOKUP(CONCATENATE(AP645,AR645),'Pril1-THLPa'!$H$6:$N$96,6,0),"")</f>
        <v/>
      </c>
      <c r="AV645" s="70" t="str">
        <f aca="false">IF(AC645&gt;5,VLOOKUP(CONCATENATE(AP645,AR645),'Pril1-THLPa'!$H$6:$N$96,7,0),"")</f>
        <v/>
      </c>
      <c r="AW645" s="70" t="str">
        <f aca="false">IF(AC645&gt;5,VLOOKUP(CONCATENATE(AP645,AR645),'Pril1-THLPa'!$H$6:$O$96,8,0),"")</f>
        <v/>
      </c>
      <c r="AX645" s="66" t="n">
        <f aca="false">IF(AC645&gt;0,IF(AND(AC645&gt;0,AC645&lt;=5),VLOOKUP(AP645,'Pril1-THLPa'!$A$6:$F$18,LOOKUP(AC645,'Pril1-THLPa'!$B$5:$F$5,'Pril1-THLPa'!$B$4:$F$4),0),AS645+AT645*(AC645-5)+AU645*POWER(AC645-5,2)+AV645*POWER(AC645-5,3)+AW645*POWER(AC645-5,4)),0)</f>
        <v>0</v>
      </c>
      <c r="AY645" s="71"/>
      <c r="AZ645" s="66" t="n">
        <f aca="false">'Vstupní data'!AA645</f>
        <v>0</v>
      </c>
      <c r="BA645" s="66" t="n">
        <f aca="false">IF(OR('Vstupní data'!T645&gt;0,'Vstupní data'!U645&gt;0),IF(AC645&lt;&gt;"",AX645*AO645/10*(100+AZ645)/100,0),0)</f>
        <v>0</v>
      </c>
      <c r="BB645" s="67" t="n">
        <f aca="false">IF(AC645&lt;&gt;"",ROUND(BA645*AN645,0),0)</f>
        <v>0</v>
      </c>
      <c r="BC645" s="68" t="str">
        <f aca="false">IF(AE645&gt;0,BB645/AE645,"")</f>
        <v/>
      </c>
      <c r="BD645" s="66" t="n">
        <f aca="false">'Vstupní data'!AE645</f>
        <v>0</v>
      </c>
      <c r="BF645" s="66" t="n">
        <f aca="false">'Vstupní data'!AC645</f>
        <v>0</v>
      </c>
      <c r="BH645" s="66" t="n">
        <f aca="false">'Vstupní data'!AD645</f>
        <v>0</v>
      </c>
      <c r="BI645" s="66" t="n">
        <f aca="false">'Vstupní data'!AF645</f>
        <v>0</v>
      </c>
      <c r="BJ645" s="69" t="n">
        <f aca="false">'Vstupní data'!AG645</f>
        <v>0</v>
      </c>
      <c r="BK645" s="69" t="n">
        <f aca="false">IF(BF645&lt;&gt;0,VLOOKUP(I645,'Pril3-drev'!$H$5:$I$83,2,0),0)</f>
        <v>0</v>
      </c>
      <c r="BL645" s="69" t="n">
        <f aca="false">IF(BF645&lt;&gt;0,VLOOKUP(BK645,'Pril3-drev'!$A$5:$C$17,3,0),0)</f>
        <v>0</v>
      </c>
      <c r="BM645" s="69" t="n">
        <f aca="false">'Vstupní data'!AH645</f>
        <v>0</v>
      </c>
      <c r="BN645" s="69" t="n">
        <f aca="false">IF('Vstupní data'!AH645&gt;0,   VLOOKUP(VLOOKUP(CONCATENATE(VLOOKUP(I645,'Pril3-drev'!$H$4:$L$83,5,0),BD645),'Pril3-drev'!$Q$4:$R$2803,2,0),'AVB-BS'!$C$5:$S$29 ,LOOKUP(BM645,'AVB-BS'!$D$3:$S$3,'AVB-BS'!$D$1:$S$1) ,0 )   ,   IF('Vstupní data'!AI645&gt;0,'Vstupní data'!AI645,0))</f>
        <v>0</v>
      </c>
      <c r="BO645" s="69" t="str">
        <f aca="false">IF(BX645&gt;5,VLOOKUP(CONCATENATE(BK645,BN645),'Pril1-THLPa'!$H$6:$N$96,4,0),"")</f>
        <v/>
      </c>
      <c r="BP645" s="69" t="str">
        <f aca="false">IF(BX645&gt;5,VLOOKUP(CONCATENATE(BK645,BN645),'Pril1-THLPa'!$H$6:$N$96,5,0),"")</f>
        <v/>
      </c>
      <c r="BQ645" s="69" t="str">
        <f aca="false">IF(BX645&gt;5,VLOOKUP(CONCATENATE(BK645,BN645),'Pril1-THLPa'!$H$6:$N$96,6,0),"")</f>
        <v/>
      </c>
      <c r="BR645" s="69" t="str">
        <f aca="false">IF(BX645&gt;5,VLOOKUP(CONCATENATE(BK645,BN645),'Pril1-THLPa'!$H$6:$N$96,7,0),"")</f>
        <v/>
      </c>
      <c r="BS645" s="69" t="str">
        <f aca="false">IF(BX645&gt;5,VLOOKUP(CONCATENATE(BK645,BN645),'Pril1-THLPa'!$H$6:$O$96,8,0),"")</f>
        <v/>
      </c>
      <c r="BT645" s="69" t="str">
        <f aca="false">IF(BF645&gt;0, IF(BK645="smrk",  VLOOKUP(VLOOKUP(BD645,'Pril9-K3'!$L$8:$M$207,2,0),'Pril9-K3'!$A$8:$J$16,LOOKUP(BN645,'Pril9-K3'!$A$7:$J$7,'Pril9-K3'!$A$5:$J$5),0), IF(AND(BK645&lt;&gt;"smrk",'Vstupní data'!AK645&lt;&gt;""),'Vstupní data'!AK645,   VLOOKUP(VLOOKUP(BD645,'Pril9-K3'!$L$8:$M$207,2,0),'Pril9-K3'!$A$8:$J$16,LOOKUP(BN645,'Pril9-K3'!$A$7:$J$7,'Pril9-K3'!$A$5:$J$5),0)   )),   "")</f>
        <v/>
      </c>
      <c r="BV645" s="69" t="n">
        <f aca="false">'Vstupní data'!AJ645</f>
        <v>0</v>
      </c>
      <c r="BW645" s="69" t="n">
        <f aca="false">IF(BF645&gt;0,IF(J645&gt;0,J645,K645*H645/100),0)</f>
        <v>0</v>
      </c>
      <c r="BX645" s="69" t="n">
        <f aca="false">IF(BF645&gt;0,IF(BJ645&gt;BL645,BL645,BJ645),0)</f>
        <v>0</v>
      </c>
      <c r="BY645" s="69" t="n">
        <f aca="false">IF(BD645=0,0,IF(AND(BX645&gt;0,BX645&lt;=5),  IF(AND(BX645&gt;0,BX645&lt;=5),VLOOKUP(BK645,'Pril1-THLPa'!$A$6:$F$18,IF(AND(BX645&gt;0,BX645&lt;=5),LOOKUP(BX645,'Pril1-THLPa'!$B$5:$F$5,'Pril1-THLPa'!$B$4:$F$4),""),0),""),  IF(BX645&gt;5,BO645+BP645*(BX645-5)+BQ645*POWER(BX645-5,2)+BR645*POWER(BX645-5,3)+BS645*POWER(BX645-5,4),"")))</f>
        <v>0</v>
      </c>
      <c r="BZ645" s="69" t="n">
        <f aca="false">IF(BY645&gt;0,BY645*BI645/10*BW645*(100+BV645)/100,0)</f>
        <v>0</v>
      </c>
      <c r="CA645" s="69" t="n">
        <f aca="false">IF(BD645&gt;0,BX645-IF(BD645&gt;BX645,BX645,BD645),0)</f>
        <v>0</v>
      </c>
      <c r="CB645" s="69" t="n">
        <f aca="false">POWER(1.01,CA645)</f>
        <v>1</v>
      </c>
      <c r="CC645" s="69" t="n">
        <f aca="false">IF(BF645&gt;0,IF(BF645&gt;BH645,1,BF645/BH645),0)</f>
        <v>0</v>
      </c>
      <c r="CD645" s="72" t="n">
        <f aca="false">IF(BD645=0,0,IF(BF645&gt;0,ROUND(IF(CB645&lt;&gt;0,BZ645*BT645*1/CB645*CC645,0),0),0))</f>
        <v>0</v>
      </c>
      <c r="CE645" s="73" t="str">
        <f aca="false">IF(BF645&gt;0,IF(BF645&gt;BH645,CD645/BF645,CD645/BH645),"")</f>
        <v/>
      </c>
      <c r="CF645" s="69" t="n">
        <f aca="false">'Vstupní data'!AM645</f>
        <v>0</v>
      </c>
      <c r="CG645" s="69" t="n">
        <f aca="false">'Vstupní data'!AN645</f>
        <v>0</v>
      </c>
      <c r="CH645" s="69" t="n">
        <f aca="false">'Vstupní data'!AO645</f>
        <v>0</v>
      </c>
      <c r="CI645" s="69" t="n">
        <f aca="false">'Vstupní data'!AP645</f>
        <v>0</v>
      </c>
      <c r="CJ645" s="72" t="n">
        <f aca="false">ROUND(CH645*CI645,0)</f>
        <v>0</v>
      </c>
      <c r="CK645" s="74" t="str">
        <f aca="false">IF(OR(AA645&gt;0,BB645&gt;0,CD645&gt;0,CJ645&gt;0),AA645+BB645+CD645+CJ645,"")</f>
        <v/>
      </c>
    </row>
    <row r="646" customFormat="false" ht="12.8" hidden="false" customHeight="false" outlineLevel="0" collapsed="false">
      <c r="A646" s="66" t="n">
        <f aca="false">'Vstupní data'!A646</f>
        <v>0</v>
      </c>
      <c r="F646" s="66" t="str">
        <f aca="false">CONCATENATE('Vstupní data'!F646,'Vstupní data'!G646,'Vstupní data'!H646,'Vstupní data'!I646)</f>
        <v/>
      </c>
      <c r="G646" s="66"/>
      <c r="H646" s="66" t="n">
        <f aca="false">'Vstupní data'!K646</f>
        <v>0</v>
      </c>
      <c r="I646" s="66" t="n">
        <f aca="false">'Vstupní data'!L646</f>
        <v>0</v>
      </c>
      <c r="J646" s="66" t="n">
        <f aca="false">'Vstupní data'!K646*'Vstupní data'!M646/100</f>
        <v>0</v>
      </c>
      <c r="L646" s="66" t="n">
        <f aca="false">IF('Vstupní data'!N646="prostokořenný",0,IF('Vstupní data'!N646="krytokořenný","k",IF('Vstupní data'!N646="poloodrostky nebo odrostky, prostokořenné i krytokořenné","po",0)))</f>
        <v>0</v>
      </c>
      <c r="N646" s="66"/>
      <c r="O646" s="66" t="n">
        <f aca="false">'Vstupní data'!O646</f>
        <v>0</v>
      </c>
      <c r="P646" s="66" t="n">
        <f aca="false">IF(O646&gt;0,VLOOKUP(CONCATENATE(VLOOKUP(I646,'Pril3-drev'!$H$5:$K$83,4,0),"-",'Vstupní data'!R646),K2!$C$15:$D$23,2,0),0)</f>
        <v>0</v>
      </c>
      <c r="Q646" s="66" t="n">
        <f aca="false">IF(O646&gt;0,VLOOKUP(I646,'Pril3-drev'!$H$5:$I$83,2,0),0)</f>
        <v>0</v>
      </c>
      <c r="R646" s="66" t="n">
        <f aca="false">IF(Q646&gt;0,VLOOKUP(Q646,'Pril6-okus'!$A$5:$B$17,2,0),0)</f>
        <v>0</v>
      </c>
      <c r="S646" s="66" t="n">
        <f aca="false">IF(O646&gt;0,VLOOKUP(I646,'Pril3-drev'!$H$5:$J$83,3,0),0)</f>
        <v>0</v>
      </c>
      <c r="T646" s="66" t="str">
        <f aca="false">IF(O646&gt;0,IF(L646="k",0.9*VLOOKUP(S646,'ha-pocty-vyhl'!$A$5:$B$20,2,0),IF(L646="po",0.8*VLOOKUP(S646,'ha-pocty-vyhl'!$A$5:$B$20,2,0),VLOOKUP(S646,'ha-pocty-vyhl'!$A$5:$B$20,2,0))),"")</f>
        <v/>
      </c>
      <c r="U646" s="66" t="n">
        <f aca="false">'Vstupní data'!P646</f>
        <v>0</v>
      </c>
      <c r="V646" s="66" t="n">
        <f aca="false">IF(O646&gt;0,1.3*T646*1000*Z646/10000,0)</f>
        <v>0</v>
      </c>
      <c r="W646" s="66" t="n">
        <f aca="false">IF(O646&gt;0,1.3*T646*1000*Z646/10000,0)</f>
        <v>0</v>
      </c>
      <c r="X646" s="66" t="n">
        <f aca="false">IF(O646&gt;0,IF(O646&gt;V646,V646,O646),0)</f>
        <v>0</v>
      </c>
      <c r="Y646" s="66" t="n">
        <f aca="false">IF(O646&gt;0,IF(IF(U646&gt;W646,W646,U646)&lt;X646,W646,IF(U646&gt;W646,W646,U646)),0)</f>
        <v>0</v>
      </c>
      <c r="Z646" s="66" t="n">
        <f aca="false">IF(O646&gt;0,IF(J646&gt;0,J646,K646*H646/100),0)</f>
        <v>0</v>
      </c>
      <c r="AA646" s="67" t="n">
        <f aca="false">IF(O646&gt;0,CEILING(R646*P646*X646/Y646*Z646,1),0)</f>
        <v>0</v>
      </c>
      <c r="AB646" s="68" t="n">
        <f aca="false">IF(O646&gt;0,AA646/O646,0)</f>
        <v>0</v>
      </c>
      <c r="AC646" s="66" t="n">
        <f aca="false">'Vstupní data'!W646</f>
        <v>0</v>
      </c>
      <c r="AI646" s="66" t="str">
        <f aca="false">IF(OR('Vstupní data'!T646&gt;0,'Vstupní data'!U646&gt;0),VLOOKUP(I646,'Pril3-drev'!$H$5:$J$83,3,0),"")</f>
        <v/>
      </c>
      <c r="AJ646" s="66" t="n">
        <f aca="false">IF('Vstupní data'!V646="prostokořenný",0,IF('Vstupní data'!V646="krytokořenný","k",IF('Vstupní data'!V646="poloodrostky nebo odrostky, prostokořenné i krytokořenné","po",0)))</f>
        <v>0</v>
      </c>
      <c r="AK646" s="66" t="n">
        <f aca="false">IF(OR('Vstupní data'!T646&gt;0,'Vstupní data'!U646&gt;0),IF(AJ646="k",0.9*VLOOKUP(AI646,'ha-pocty-vyhl'!$A$5:$B$20,2,0),IF(AJ646="po",0.8*VLOOKUP(AI646,'ha-pocty-vyhl'!$A$5:$B$20,2,0),VLOOKUP(AI646,'ha-pocty-vyhl'!$A$5:$B$20,2,0))),0)</f>
        <v>0</v>
      </c>
      <c r="AL646" s="66" t="n">
        <f aca="false">IF(OR('Vstupní data'!T646&gt;0,'Vstupní data'!U646&gt;0),'Vstupní data'!K646*'Vstupní data'!M646/100,0)</f>
        <v>0</v>
      </c>
      <c r="AM646" s="66" t="n">
        <f aca="false">IF(OR('Vstupní data'!T646&gt;0,'Vstupní data'!U646&gt;0),IF('Vstupní data'!T646&gt;0,'Vstupní data'!T646,ROUND(10*'Vstupní data'!U646/AK646,0)),0)</f>
        <v>0</v>
      </c>
      <c r="AN646" s="69" t="n">
        <f aca="false">IF('Vstupní data'!T646&gt;0,   IF('Vstupní data'!T646&lt;=AL646,'Vstupní data'!T646,AL646),   IF(AM646&lt;AL646,AM646,AL646))</f>
        <v>0</v>
      </c>
      <c r="AO646" s="69" t="n">
        <f aca="false">'Vstupní data'!X646</f>
        <v>0</v>
      </c>
      <c r="AP646" s="66" t="n">
        <f aca="false">IF(OR('Vstupní data'!T646&gt;0,'Vstupní data'!U646&gt;0),IF(I646&lt;&gt;0,VLOOKUP(I646,'Pril3-drev'!$H$5:$I$83,2,0),0),0)</f>
        <v>0</v>
      </c>
      <c r="AQ646" s="66" t="n">
        <f aca="false">'Vstupní data'!Y646</f>
        <v>0</v>
      </c>
      <c r="AR646" s="66" t="str">
        <f aca="false">IF(AC646&gt;5,   IF('Vstupní data'!Y646&gt;0,   VLOOKUP(VLOOKUP(CONCATENATE(VLOOKUP(I646,'Pril3-drev'!$H$4:$L$83,5,0),AC646),'Pril3-drev'!$Q$4:$R$2803,2,0),'AVB-BS'!$C$5:$S$29 ,LOOKUP(AQ646,'AVB-BS'!$D$3:$S$3,'AVB-BS'!$D$1:$S$1) ,0 )   ,   IF('Vstupní data'!Z646&gt;0,'Vstupní data'!Z646,0)) , "")</f>
        <v/>
      </c>
      <c r="AS646" s="70" t="str">
        <f aca="false">IF(AC646&gt;5,VLOOKUP(CONCATENATE(AP646,AR646),'Pril1-THLPa'!$H$6:$N$96,4,0),"")</f>
        <v/>
      </c>
      <c r="AT646" s="70" t="str">
        <f aca="false">IF(AC646&gt;5,VLOOKUP(CONCATENATE(AP646,AR646),'Pril1-THLPa'!$H$6:$N$96,5,0),"")</f>
        <v/>
      </c>
      <c r="AU646" s="70" t="str">
        <f aca="false">IF(AC646&gt;5,VLOOKUP(CONCATENATE(AP646,AR646),'Pril1-THLPa'!$H$6:$N$96,6,0),"")</f>
        <v/>
      </c>
      <c r="AV646" s="70" t="str">
        <f aca="false">IF(AC646&gt;5,VLOOKUP(CONCATENATE(AP646,AR646),'Pril1-THLPa'!$H$6:$N$96,7,0),"")</f>
        <v/>
      </c>
      <c r="AW646" s="70" t="str">
        <f aca="false">IF(AC646&gt;5,VLOOKUP(CONCATENATE(AP646,AR646),'Pril1-THLPa'!$H$6:$O$96,8,0),"")</f>
        <v/>
      </c>
      <c r="AX646" s="66" t="n">
        <f aca="false">IF(AC646&gt;0,IF(AND(AC646&gt;0,AC646&lt;=5),VLOOKUP(AP646,'Pril1-THLPa'!$A$6:$F$18,LOOKUP(AC646,'Pril1-THLPa'!$B$5:$F$5,'Pril1-THLPa'!$B$4:$F$4),0),AS646+AT646*(AC646-5)+AU646*POWER(AC646-5,2)+AV646*POWER(AC646-5,3)+AW646*POWER(AC646-5,4)),0)</f>
        <v>0</v>
      </c>
      <c r="AY646" s="71"/>
      <c r="AZ646" s="66" t="n">
        <f aca="false">'Vstupní data'!AA646</f>
        <v>0</v>
      </c>
      <c r="BA646" s="66" t="n">
        <f aca="false">IF(OR('Vstupní data'!T646&gt;0,'Vstupní data'!U646&gt;0),IF(AC646&lt;&gt;"",AX646*AO646/10*(100+AZ646)/100,0),0)</f>
        <v>0</v>
      </c>
      <c r="BB646" s="67" t="n">
        <f aca="false">IF(AC646&lt;&gt;"",ROUND(BA646*AN646,0),0)</f>
        <v>0</v>
      </c>
      <c r="BC646" s="68" t="str">
        <f aca="false">IF(AE646&gt;0,BB646/AE646,"")</f>
        <v/>
      </c>
      <c r="BD646" s="66" t="n">
        <f aca="false">'Vstupní data'!AE646</f>
        <v>0</v>
      </c>
      <c r="BF646" s="66" t="n">
        <f aca="false">'Vstupní data'!AC646</f>
        <v>0</v>
      </c>
      <c r="BH646" s="66" t="n">
        <f aca="false">'Vstupní data'!AD646</f>
        <v>0</v>
      </c>
      <c r="BI646" s="66" t="n">
        <f aca="false">'Vstupní data'!AF646</f>
        <v>0</v>
      </c>
      <c r="BJ646" s="69" t="n">
        <f aca="false">'Vstupní data'!AG646</f>
        <v>0</v>
      </c>
      <c r="BK646" s="69" t="n">
        <f aca="false">IF(BF646&lt;&gt;0,VLOOKUP(I646,'Pril3-drev'!$H$5:$I$83,2,0),0)</f>
        <v>0</v>
      </c>
      <c r="BL646" s="69" t="n">
        <f aca="false">IF(BF646&lt;&gt;0,VLOOKUP(BK646,'Pril3-drev'!$A$5:$C$17,3,0),0)</f>
        <v>0</v>
      </c>
      <c r="BM646" s="69" t="n">
        <f aca="false">'Vstupní data'!AH646</f>
        <v>0</v>
      </c>
      <c r="BN646" s="69" t="n">
        <f aca="false">IF('Vstupní data'!AH646&gt;0,   VLOOKUP(VLOOKUP(CONCATENATE(VLOOKUP(I646,'Pril3-drev'!$H$4:$L$83,5,0),BD646),'Pril3-drev'!$Q$4:$R$2803,2,0),'AVB-BS'!$C$5:$S$29 ,LOOKUP(BM646,'AVB-BS'!$D$3:$S$3,'AVB-BS'!$D$1:$S$1) ,0 )   ,   IF('Vstupní data'!AI646&gt;0,'Vstupní data'!AI646,0))</f>
        <v>0</v>
      </c>
      <c r="BO646" s="69" t="str">
        <f aca="false">IF(BX646&gt;5,VLOOKUP(CONCATENATE(BK646,BN646),'Pril1-THLPa'!$H$6:$N$96,4,0),"")</f>
        <v/>
      </c>
      <c r="BP646" s="69" t="str">
        <f aca="false">IF(BX646&gt;5,VLOOKUP(CONCATENATE(BK646,BN646),'Pril1-THLPa'!$H$6:$N$96,5,0),"")</f>
        <v/>
      </c>
      <c r="BQ646" s="69" t="str">
        <f aca="false">IF(BX646&gt;5,VLOOKUP(CONCATENATE(BK646,BN646),'Pril1-THLPa'!$H$6:$N$96,6,0),"")</f>
        <v/>
      </c>
      <c r="BR646" s="69" t="str">
        <f aca="false">IF(BX646&gt;5,VLOOKUP(CONCATENATE(BK646,BN646),'Pril1-THLPa'!$H$6:$N$96,7,0),"")</f>
        <v/>
      </c>
      <c r="BS646" s="69" t="str">
        <f aca="false">IF(BX646&gt;5,VLOOKUP(CONCATENATE(BK646,BN646),'Pril1-THLPa'!$H$6:$O$96,8,0),"")</f>
        <v/>
      </c>
      <c r="BT646" s="69" t="str">
        <f aca="false">IF(BF646&gt;0, IF(BK646="smrk",  VLOOKUP(VLOOKUP(BD646,'Pril9-K3'!$L$8:$M$207,2,0),'Pril9-K3'!$A$8:$J$16,LOOKUP(BN646,'Pril9-K3'!$A$7:$J$7,'Pril9-K3'!$A$5:$J$5),0), IF(AND(BK646&lt;&gt;"smrk",'Vstupní data'!AK646&lt;&gt;""),'Vstupní data'!AK646,   VLOOKUP(VLOOKUP(BD646,'Pril9-K3'!$L$8:$M$207,2,0),'Pril9-K3'!$A$8:$J$16,LOOKUP(BN646,'Pril9-K3'!$A$7:$J$7,'Pril9-K3'!$A$5:$J$5),0)   )),   "")</f>
        <v/>
      </c>
      <c r="BV646" s="69" t="n">
        <f aca="false">'Vstupní data'!AJ646</f>
        <v>0</v>
      </c>
      <c r="BW646" s="69" t="n">
        <f aca="false">IF(BF646&gt;0,IF(J646&gt;0,J646,K646*H646/100),0)</f>
        <v>0</v>
      </c>
      <c r="BX646" s="69" t="n">
        <f aca="false">IF(BF646&gt;0,IF(BJ646&gt;BL646,BL646,BJ646),0)</f>
        <v>0</v>
      </c>
      <c r="BY646" s="69" t="n">
        <f aca="false">IF(BD646=0,0,IF(AND(BX646&gt;0,BX646&lt;=5),  IF(AND(BX646&gt;0,BX646&lt;=5),VLOOKUP(BK646,'Pril1-THLPa'!$A$6:$F$18,IF(AND(BX646&gt;0,BX646&lt;=5),LOOKUP(BX646,'Pril1-THLPa'!$B$5:$F$5,'Pril1-THLPa'!$B$4:$F$4),""),0),""),  IF(BX646&gt;5,BO646+BP646*(BX646-5)+BQ646*POWER(BX646-5,2)+BR646*POWER(BX646-5,3)+BS646*POWER(BX646-5,4),"")))</f>
        <v>0</v>
      </c>
      <c r="BZ646" s="69" t="n">
        <f aca="false">IF(BY646&gt;0,BY646*BI646/10*BW646*(100+BV646)/100,0)</f>
        <v>0</v>
      </c>
      <c r="CA646" s="69" t="n">
        <f aca="false">IF(BD646&gt;0,BX646-IF(BD646&gt;BX646,BX646,BD646),0)</f>
        <v>0</v>
      </c>
      <c r="CB646" s="69" t="n">
        <f aca="false">POWER(1.01,CA646)</f>
        <v>1</v>
      </c>
      <c r="CC646" s="69" t="n">
        <f aca="false">IF(BF646&gt;0,IF(BF646&gt;BH646,1,BF646/BH646),0)</f>
        <v>0</v>
      </c>
      <c r="CD646" s="72" t="n">
        <f aca="false">IF(BD646=0,0,IF(BF646&gt;0,ROUND(IF(CB646&lt;&gt;0,BZ646*BT646*1/CB646*CC646,0),0),0))</f>
        <v>0</v>
      </c>
      <c r="CE646" s="73" t="str">
        <f aca="false">IF(BF646&gt;0,IF(BF646&gt;BH646,CD646/BF646,CD646/BH646),"")</f>
        <v/>
      </c>
      <c r="CF646" s="69" t="n">
        <f aca="false">'Vstupní data'!AM646</f>
        <v>0</v>
      </c>
      <c r="CG646" s="69" t="n">
        <f aca="false">'Vstupní data'!AN646</f>
        <v>0</v>
      </c>
      <c r="CH646" s="69" t="n">
        <f aca="false">'Vstupní data'!AO646</f>
        <v>0</v>
      </c>
      <c r="CI646" s="69" t="n">
        <f aca="false">'Vstupní data'!AP646</f>
        <v>0</v>
      </c>
      <c r="CJ646" s="72" t="n">
        <f aca="false">ROUND(CH646*CI646,0)</f>
        <v>0</v>
      </c>
      <c r="CK646" s="74" t="str">
        <f aca="false">IF(OR(AA646&gt;0,BB646&gt;0,CD646&gt;0,CJ646&gt;0),AA646+BB646+CD646+CJ646,"")</f>
        <v/>
      </c>
    </row>
    <row r="647" customFormat="false" ht="12.8" hidden="false" customHeight="false" outlineLevel="0" collapsed="false">
      <c r="A647" s="66" t="n">
        <f aca="false">'Vstupní data'!A647</f>
        <v>0</v>
      </c>
      <c r="F647" s="66" t="str">
        <f aca="false">CONCATENATE('Vstupní data'!F647,'Vstupní data'!G647,'Vstupní data'!H647,'Vstupní data'!I647)</f>
        <v/>
      </c>
      <c r="G647" s="66"/>
      <c r="H647" s="66" t="n">
        <f aca="false">'Vstupní data'!K647</f>
        <v>0</v>
      </c>
      <c r="I647" s="66" t="n">
        <f aca="false">'Vstupní data'!L647</f>
        <v>0</v>
      </c>
      <c r="J647" s="66" t="n">
        <f aca="false">'Vstupní data'!K647*'Vstupní data'!M647/100</f>
        <v>0</v>
      </c>
      <c r="L647" s="66" t="n">
        <f aca="false">IF('Vstupní data'!N647="prostokořenný",0,IF('Vstupní data'!N647="krytokořenný","k",IF('Vstupní data'!N647="poloodrostky nebo odrostky, prostokořenné i krytokořenné","po",0)))</f>
        <v>0</v>
      </c>
      <c r="N647" s="66"/>
      <c r="O647" s="66" t="n">
        <f aca="false">'Vstupní data'!O647</f>
        <v>0</v>
      </c>
      <c r="P647" s="66" t="n">
        <f aca="false">IF(O647&gt;0,VLOOKUP(CONCATENATE(VLOOKUP(I647,'Pril3-drev'!$H$5:$K$83,4,0),"-",'Vstupní data'!R647),K2!$C$15:$D$23,2,0),0)</f>
        <v>0</v>
      </c>
      <c r="Q647" s="66" t="n">
        <f aca="false">IF(O647&gt;0,VLOOKUP(I647,'Pril3-drev'!$H$5:$I$83,2,0),0)</f>
        <v>0</v>
      </c>
      <c r="R647" s="66" t="n">
        <f aca="false">IF(Q647&gt;0,VLOOKUP(Q647,'Pril6-okus'!$A$5:$B$17,2,0),0)</f>
        <v>0</v>
      </c>
      <c r="S647" s="66" t="n">
        <f aca="false">IF(O647&gt;0,VLOOKUP(I647,'Pril3-drev'!$H$5:$J$83,3,0),0)</f>
        <v>0</v>
      </c>
      <c r="T647" s="66" t="str">
        <f aca="false">IF(O647&gt;0,IF(L647="k",0.9*VLOOKUP(S647,'ha-pocty-vyhl'!$A$5:$B$20,2,0),IF(L647="po",0.8*VLOOKUP(S647,'ha-pocty-vyhl'!$A$5:$B$20,2,0),VLOOKUP(S647,'ha-pocty-vyhl'!$A$5:$B$20,2,0))),"")</f>
        <v/>
      </c>
      <c r="U647" s="66" t="n">
        <f aca="false">'Vstupní data'!P647</f>
        <v>0</v>
      </c>
      <c r="V647" s="66" t="n">
        <f aca="false">IF(O647&gt;0,1.3*T647*1000*Z647/10000,0)</f>
        <v>0</v>
      </c>
      <c r="W647" s="66" t="n">
        <f aca="false">IF(O647&gt;0,1.3*T647*1000*Z647/10000,0)</f>
        <v>0</v>
      </c>
      <c r="X647" s="66" t="n">
        <f aca="false">IF(O647&gt;0,IF(O647&gt;V647,V647,O647),0)</f>
        <v>0</v>
      </c>
      <c r="Y647" s="66" t="n">
        <f aca="false">IF(O647&gt;0,IF(IF(U647&gt;W647,W647,U647)&lt;X647,W647,IF(U647&gt;W647,W647,U647)),0)</f>
        <v>0</v>
      </c>
      <c r="Z647" s="66" t="n">
        <f aca="false">IF(O647&gt;0,IF(J647&gt;0,J647,K647*H647/100),0)</f>
        <v>0</v>
      </c>
      <c r="AA647" s="67" t="n">
        <f aca="false">IF(O647&gt;0,CEILING(R647*P647*X647/Y647*Z647,1),0)</f>
        <v>0</v>
      </c>
      <c r="AB647" s="68" t="n">
        <f aca="false">IF(O647&gt;0,AA647/O647,0)</f>
        <v>0</v>
      </c>
      <c r="AC647" s="66" t="n">
        <f aca="false">'Vstupní data'!W647</f>
        <v>0</v>
      </c>
      <c r="AI647" s="66" t="str">
        <f aca="false">IF(OR('Vstupní data'!T647&gt;0,'Vstupní data'!U647&gt;0),VLOOKUP(I647,'Pril3-drev'!$H$5:$J$83,3,0),"")</f>
        <v/>
      </c>
      <c r="AJ647" s="66" t="n">
        <f aca="false">IF('Vstupní data'!V647="prostokořenný",0,IF('Vstupní data'!V647="krytokořenný","k",IF('Vstupní data'!V647="poloodrostky nebo odrostky, prostokořenné i krytokořenné","po",0)))</f>
        <v>0</v>
      </c>
      <c r="AK647" s="66" t="n">
        <f aca="false">IF(OR('Vstupní data'!T647&gt;0,'Vstupní data'!U647&gt;0),IF(AJ647="k",0.9*VLOOKUP(AI647,'ha-pocty-vyhl'!$A$5:$B$20,2,0),IF(AJ647="po",0.8*VLOOKUP(AI647,'ha-pocty-vyhl'!$A$5:$B$20,2,0),VLOOKUP(AI647,'ha-pocty-vyhl'!$A$5:$B$20,2,0))),0)</f>
        <v>0</v>
      </c>
      <c r="AL647" s="66" t="n">
        <f aca="false">IF(OR('Vstupní data'!T647&gt;0,'Vstupní data'!U647&gt;0),'Vstupní data'!K647*'Vstupní data'!M647/100,0)</f>
        <v>0</v>
      </c>
      <c r="AM647" s="66" t="n">
        <f aca="false">IF(OR('Vstupní data'!T647&gt;0,'Vstupní data'!U647&gt;0),IF('Vstupní data'!T647&gt;0,'Vstupní data'!T647,ROUND(10*'Vstupní data'!U647/AK647,0)),0)</f>
        <v>0</v>
      </c>
      <c r="AN647" s="69" t="n">
        <f aca="false">IF('Vstupní data'!T647&gt;0,   IF('Vstupní data'!T647&lt;=AL647,'Vstupní data'!T647,AL647),   IF(AM647&lt;AL647,AM647,AL647))</f>
        <v>0</v>
      </c>
      <c r="AO647" s="69" t="n">
        <f aca="false">'Vstupní data'!X647</f>
        <v>0</v>
      </c>
      <c r="AP647" s="66" t="n">
        <f aca="false">IF(OR('Vstupní data'!T647&gt;0,'Vstupní data'!U647&gt;0),IF(I647&lt;&gt;0,VLOOKUP(I647,'Pril3-drev'!$H$5:$I$83,2,0),0),0)</f>
        <v>0</v>
      </c>
      <c r="AQ647" s="66" t="n">
        <f aca="false">'Vstupní data'!Y647</f>
        <v>0</v>
      </c>
      <c r="AR647" s="66" t="str">
        <f aca="false">IF(AC647&gt;5,   IF('Vstupní data'!Y647&gt;0,   VLOOKUP(VLOOKUP(CONCATENATE(VLOOKUP(I647,'Pril3-drev'!$H$4:$L$83,5,0),AC647),'Pril3-drev'!$Q$4:$R$2803,2,0),'AVB-BS'!$C$5:$S$29 ,LOOKUP(AQ647,'AVB-BS'!$D$3:$S$3,'AVB-BS'!$D$1:$S$1) ,0 )   ,   IF('Vstupní data'!Z647&gt;0,'Vstupní data'!Z647,0)) , "")</f>
        <v/>
      </c>
      <c r="AS647" s="70" t="str">
        <f aca="false">IF(AC647&gt;5,VLOOKUP(CONCATENATE(AP647,AR647),'Pril1-THLPa'!$H$6:$N$96,4,0),"")</f>
        <v/>
      </c>
      <c r="AT647" s="70" t="str">
        <f aca="false">IF(AC647&gt;5,VLOOKUP(CONCATENATE(AP647,AR647),'Pril1-THLPa'!$H$6:$N$96,5,0),"")</f>
        <v/>
      </c>
      <c r="AU647" s="70" t="str">
        <f aca="false">IF(AC647&gt;5,VLOOKUP(CONCATENATE(AP647,AR647),'Pril1-THLPa'!$H$6:$N$96,6,0),"")</f>
        <v/>
      </c>
      <c r="AV647" s="70" t="str">
        <f aca="false">IF(AC647&gt;5,VLOOKUP(CONCATENATE(AP647,AR647),'Pril1-THLPa'!$H$6:$N$96,7,0),"")</f>
        <v/>
      </c>
      <c r="AW647" s="70" t="str">
        <f aca="false">IF(AC647&gt;5,VLOOKUP(CONCATENATE(AP647,AR647),'Pril1-THLPa'!$H$6:$O$96,8,0),"")</f>
        <v/>
      </c>
      <c r="AX647" s="66" t="n">
        <f aca="false">IF(AC647&gt;0,IF(AND(AC647&gt;0,AC647&lt;=5),VLOOKUP(AP647,'Pril1-THLPa'!$A$6:$F$18,LOOKUP(AC647,'Pril1-THLPa'!$B$5:$F$5,'Pril1-THLPa'!$B$4:$F$4),0),AS647+AT647*(AC647-5)+AU647*POWER(AC647-5,2)+AV647*POWER(AC647-5,3)+AW647*POWER(AC647-5,4)),0)</f>
        <v>0</v>
      </c>
      <c r="AY647" s="71"/>
      <c r="AZ647" s="66" t="n">
        <f aca="false">'Vstupní data'!AA647</f>
        <v>0</v>
      </c>
      <c r="BA647" s="66" t="n">
        <f aca="false">IF(OR('Vstupní data'!T647&gt;0,'Vstupní data'!U647&gt;0),IF(AC647&lt;&gt;"",AX647*AO647/10*(100+AZ647)/100,0),0)</f>
        <v>0</v>
      </c>
      <c r="BB647" s="67" t="n">
        <f aca="false">IF(AC647&lt;&gt;"",ROUND(BA647*AN647,0),0)</f>
        <v>0</v>
      </c>
      <c r="BC647" s="68" t="str">
        <f aca="false">IF(AE647&gt;0,BB647/AE647,"")</f>
        <v/>
      </c>
      <c r="BD647" s="66" t="n">
        <f aca="false">'Vstupní data'!AE647</f>
        <v>0</v>
      </c>
      <c r="BF647" s="66" t="n">
        <f aca="false">'Vstupní data'!AC647</f>
        <v>0</v>
      </c>
      <c r="BH647" s="66" t="n">
        <f aca="false">'Vstupní data'!AD647</f>
        <v>0</v>
      </c>
      <c r="BI647" s="66" t="n">
        <f aca="false">'Vstupní data'!AF647</f>
        <v>0</v>
      </c>
      <c r="BJ647" s="69" t="n">
        <f aca="false">'Vstupní data'!AG647</f>
        <v>0</v>
      </c>
      <c r="BK647" s="69" t="n">
        <f aca="false">IF(BF647&lt;&gt;0,VLOOKUP(I647,'Pril3-drev'!$H$5:$I$83,2,0),0)</f>
        <v>0</v>
      </c>
      <c r="BL647" s="69" t="n">
        <f aca="false">IF(BF647&lt;&gt;0,VLOOKUP(BK647,'Pril3-drev'!$A$5:$C$17,3,0),0)</f>
        <v>0</v>
      </c>
      <c r="BM647" s="69" t="n">
        <f aca="false">'Vstupní data'!AH647</f>
        <v>0</v>
      </c>
      <c r="BN647" s="69" t="n">
        <f aca="false">IF('Vstupní data'!AH647&gt;0,   VLOOKUP(VLOOKUP(CONCATENATE(VLOOKUP(I647,'Pril3-drev'!$H$4:$L$83,5,0),BD647),'Pril3-drev'!$Q$4:$R$2803,2,0),'AVB-BS'!$C$5:$S$29 ,LOOKUP(BM647,'AVB-BS'!$D$3:$S$3,'AVB-BS'!$D$1:$S$1) ,0 )   ,   IF('Vstupní data'!AI647&gt;0,'Vstupní data'!AI647,0))</f>
        <v>0</v>
      </c>
      <c r="BO647" s="69" t="str">
        <f aca="false">IF(BX647&gt;5,VLOOKUP(CONCATENATE(BK647,BN647),'Pril1-THLPa'!$H$6:$N$96,4,0),"")</f>
        <v/>
      </c>
      <c r="BP647" s="69" t="str">
        <f aca="false">IF(BX647&gt;5,VLOOKUP(CONCATENATE(BK647,BN647),'Pril1-THLPa'!$H$6:$N$96,5,0),"")</f>
        <v/>
      </c>
      <c r="BQ647" s="69" t="str">
        <f aca="false">IF(BX647&gt;5,VLOOKUP(CONCATENATE(BK647,BN647),'Pril1-THLPa'!$H$6:$N$96,6,0),"")</f>
        <v/>
      </c>
      <c r="BR647" s="69" t="str">
        <f aca="false">IF(BX647&gt;5,VLOOKUP(CONCATENATE(BK647,BN647),'Pril1-THLPa'!$H$6:$N$96,7,0),"")</f>
        <v/>
      </c>
      <c r="BS647" s="69" t="str">
        <f aca="false">IF(BX647&gt;5,VLOOKUP(CONCATENATE(BK647,BN647),'Pril1-THLPa'!$H$6:$O$96,8,0),"")</f>
        <v/>
      </c>
      <c r="BT647" s="69" t="str">
        <f aca="false">IF(BF647&gt;0, IF(BK647="smrk",  VLOOKUP(VLOOKUP(BD647,'Pril9-K3'!$L$8:$M$207,2,0),'Pril9-K3'!$A$8:$J$16,LOOKUP(BN647,'Pril9-K3'!$A$7:$J$7,'Pril9-K3'!$A$5:$J$5),0), IF(AND(BK647&lt;&gt;"smrk",'Vstupní data'!AK647&lt;&gt;""),'Vstupní data'!AK647,   VLOOKUP(VLOOKUP(BD647,'Pril9-K3'!$L$8:$M$207,2,0),'Pril9-K3'!$A$8:$J$16,LOOKUP(BN647,'Pril9-K3'!$A$7:$J$7,'Pril9-K3'!$A$5:$J$5),0)   )),   "")</f>
        <v/>
      </c>
      <c r="BV647" s="69" t="n">
        <f aca="false">'Vstupní data'!AJ647</f>
        <v>0</v>
      </c>
      <c r="BW647" s="69" t="n">
        <f aca="false">IF(BF647&gt;0,IF(J647&gt;0,J647,K647*H647/100),0)</f>
        <v>0</v>
      </c>
      <c r="BX647" s="69" t="n">
        <f aca="false">IF(BF647&gt;0,IF(BJ647&gt;BL647,BL647,BJ647),0)</f>
        <v>0</v>
      </c>
      <c r="BY647" s="69" t="n">
        <f aca="false">IF(BD647=0,0,IF(AND(BX647&gt;0,BX647&lt;=5),  IF(AND(BX647&gt;0,BX647&lt;=5),VLOOKUP(BK647,'Pril1-THLPa'!$A$6:$F$18,IF(AND(BX647&gt;0,BX647&lt;=5),LOOKUP(BX647,'Pril1-THLPa'!$B$5:$F$5,'Pril1-THLPa'!$B$4:$F$4),""),0),""),  IF(BX647&gt;5,BO647+BP647*(BX647-5)+BQ647*POWER(BX647-5,2)+BR647*POWER(BX647-5,3)+BS647*POWER(BX647-5,4),"")))</f>
        <v>0</v>
      </c>
      <c r="BZ647" s="69" t="n">
        <f aca="false">IF(BY647&gt;0,BY647*BI647/10*BW647*(100+BV647)/100,0)</f>
        <v>0</v>
      </c>
      <c r="CA647" s="69" t="n">
        <f aca="false">IF(BD647&gt;0,BX647-IF(BD647&gt;BX647,BX647,BD647),0)</f>
        <v>0</v>
      </c>
      <c r="CB647" s="69" t="n">
        <f aca="false">POWER(1.01,CA647)</f>
        <v>1</v>
      </c>
      <c r="CC647" s="69" t="n">
        <f aca="false">IF(BF647&gt;0,IF(BF647&gt;BH647,1,BF647/BH647),0)</f>
        <v>0</v>
      </c>
      <c r="CD647" s="72" t="n">
        <f aca="false">IF(BD647=0,0,IF(BF647&gt;0,ROUND(IF(CB647&lt;&gt;0,BZ647*BT647*1/CB647*CC647,0),0),0))</f>
        <v>0</v>
      </c>
      <c r="CE647" s="73" t="str">
        <f aca="false">IF(BF647&gt;0,IF(BF647&gt;BH647,CD647/BF647,CD647/BH647),"")</f>
        <v/>
      </c>
      <c r="CF647" s="69" t="n">
        <f aca="false">'Vstupní data'!AM647</f>
        <v>0</v>
      </c>
      <c r="CG647" s="69" t="n">
        <f aca="false">'Vstupní data'!AN647</f>
        <v>0</v>
      </c>
      <c r="CH647" s="69" t="n">
        <f aca="false">'Vstupní data'!AO647</f>
        <v>0</v>
      </c>
      <c r="CI647" s="69" t="n">
        <f aca="false">'Vstupní data'!AP647</f>
        <v>0</v>
      </c>
      <c r="CJ647" s="72" t="n">
        <f aca="false">ROUND(CH647*CI647,0)</f>
        <v>0</v>
      </c>
      <c r="CK647" s="74" t="str">
        <f aca="false">IF(OR(AA647&gt;0,BB647&gt;0,CD647&gt;0,CJ647&gt;0),AA647+BB647+CD647+CJ647,"")</f>
        <v/>
      </c>
    </row>
    <row r="648" customFormat="false" ht="12.8" hidden="false" customHeight="false" outlineLevel="0" collapsed="false">
      <c r="A648" s="66" t="n">
        <f aca="false">'Vstupní data'!A648</f>
        <v>0</v>
      </c>
      <c r="F648" s="66" t="str">
        <f aca="false">CONCATENATE('Vstupní data'!F648,'Vstupní data'!G648,'Vstupní data'!H648,'Vstupní data'!I648)</f>
        <v/>
      </c>
      <c r="G648" s="66"/>
      <c r="H648" s="66" t="n">
        <f aca="false">'Vstupní data'!K648</f>
        <v>0</v>
      </c>
      <c r="I648" s="66" t="n">
        <f aca="false">'Vstupní data'!L648</f>
        <v>0</v>
      </c>
      <c r="J648" s="66" t="n">
        <f aca="false">'Vstupní data'!K648*'Vstupní data'!M648/100</f>
        <v>0</v>
      </c>
      <c r="L648" s="66" t="n">
        <f aca="false">IF('Vstupní data'!N648="prostokořenný",0,IF('Vstupní data'!N648="krytokořenný","k",IF('Vstupní data'!N648="poloodrostky nebo odrostky, prostokořenné i krytokořenné","po",0)))</f>
        <v>0</v>
      </c>
      <c r="N648" s="66"/>
      <c r="O648" s="66" t="n">
        <f aca="false">'Vstupní data'!O648</f>
        <v>0</v>
      </c>
      <c r="P648" s="66" t="n">
        <f aca="false">IF(O648&gt;0,VLOOKUP(CONCATENATE(VLOOKUP(I648,'Pril3-drev'!$H$5:$K$83,4,0),"-",'Vstupní data'!R648),K2!$C$15:$D$23,2,0),0)</f>
        <v>0</v>
      </c>
      <c r="Q648" s="66" t="n">
        <f aca="false">IF(O648&gt;0,VLOOKUP(I648,'Pril3-drev'!$H$5:$I$83,2,0),0)</f>
        <v>0</v>
      </c>
      <c r="R648" s="66" t="n">
        <f aca="false">IF(Q648&gt;0,VLOOKUP(Q648,'Pril6-okus'!$A$5:$B$17,2,0),0)</f>
        <v>0</v>
      </c>
      <c r="S648" s="66" t="n">
        <f aca="false">IF(O648&gt;0,VLOOKUP(I648,'Pril3-drev'!$H$5:$J$83,3,0),0)</f>
        <v>0</v>
      </c>
      <c r="T648" s="66" t="str">
        <f aca="false">IF(O648&gt;0,IF(L648="k",0.9*VLOOKUP(S648,'ha-pocty-vyhl'!$A$5:$B$20,2,0),IF(L648="po",0.8*VLOOKUP(S648,'ha-pocty-vyhl'!$A$5:$B$20,2,0),VLOOKUP(S648,'ha-pocty-vyhl'!$A$5:$B$20,2,0))),"")</f>
        <v/>
      </c>
      <c r="U648" s="66" t="n">
        <f aca="false">'Vstupní data'!P648</f>
        <v>0</v>
      </c>
      <c r="V648" s="66" t="n">
        <f aca="false">IF(O648&gt;0,1.3*T648*1000*Z648/10000,0)</f>
        <v>0</v>
      </c>
      <c r="W648" s="66" t="n">
        <f aca="false">IF(O648&gt;0,1.3*T648*1000*Z648/10000,0)</f>
        <v>0</v>
      </c>
      <c r="X648" s="66" t="n">
        <f aca="false">IF(O648&gt;0,IF(O648&gt;V648,V648,O648),0)</f>
        <v>0</v>
      </c>
      <c r="Y648" s="66" t="n">
        <f aca="false">IF(O648&gt;0,IF(IF(U648&gt;W648,W648,U648)&lt;X648,W648,IF(U648&gt;W648,W648,U648)),0)</f>
        <v>0</v>
      </c>
      <c r="Z648" s="66" t="n">
        <f aca="false">IF(O648&gt;0,IF(J648&gt;0,J648,K648*H648/100),0)</f>
        <v>0</v>
      </c>
      <c r="AA648" s="67" t="n">
        <f aca="false">IF(O648&gt;0,CEILING(R648*P648*X648/Y648*Z648,1),0)</f>
        <v>0</v>
      </c>
      <c r="AB648" s="68" t="n">
        <f aca="false">IF(O648&gt;0,AA648/O648,0)</f>
        <v>0</v>
      </c>
      <c r="AC648" s="66" t="n">
        <f aca="false">'Vstupní data'!W648</f>
        <v>0</v>
      </c>
      <c r="AI648" s="66" t="str">
        <f aca="false">IF(OR('Vstupní data'!T648&gt;0,'Vstupní data'!U648&gt;0),VLOOKUP(I648,'Pril3-drev'!$H$5:$J$83,3,0),"")</f>
        <v/>
      </c>
      <c r="AJ648" s="66" t="n">
        <f aca="false">IF('Vstupní data'!V648="prostokořenný",0,IF('Vstupní data'!V648="krytokořenný","k",IF('Vstupní data'!V648="poloodrostky nebo odrostky, prostokořenné i krytokořenné","po",0)))</f>
        <v>0</v>
      </c>
      <c r="AK648" s="66" t="n">
        <f aca="false">IF(OR('Vstupní data'!T648&gt;0,'Vstupní data'!U648&gt;0),IF(AJ648="k",0.9*VLOOKUP(AI648,'ha-pocty-vyhl'!$A$5:$B$20,2,0),IF(AJ648="po",0.8*VLOOKUP(AI648,'ha-pocty-vyhl'!$A$5:$B$20,2,0),VLOOKUP(AI648,'ha-pocty-vyhl'!$A$5:$B$20,2,0))),0)</f>
        <v>0</v>
      </c>
      <c r="AL648" s="66" t="n">
        <f aca="false">IF(OR('Vstupní data'!T648&gt;0,'Vstupní data'!U648&gt;0),'Vstupní data'!K648*'Vstupní data'!M648/100,0)</f>
        <v>0</v>
      </c>
      <c r="AM648" s="66" t="n">
        <f aca="false">IF(OR('Vstupní data'!T648&gt;0,'Vstupní data'!U648&gt;0),IF('Vstupní data'!T648&gt;0,'Vstupní data'!T648,ROUND(10*'Vstupní data'!U648/AK648,0)),0)</f>
        <v>0</v>
      </c>
      <c r="AN648" s="69" t="n">
        <f aca="false">IF('Vstupní data'!T648&gt;0,   IF('Vstupní data'!T648&lt;=AL648,'Vstupní data'!T648,AL648),   IF(AM648&lt;AL648,AM648,AL648))</f>
        <v>0</v>
      </c>
      <c r="AO648" s="69" t="n">
        <f aca="false">'Vstupní data'!X648</f>
        <v>0</v>
      </c>
      <c r="AP648" s="66" t="n">
        <f aca="false">IF(OR('Vstupní data'!T648&gt;0,'Vstupní data'!U648&gt;0),IF(I648&lt;&gt;0,VLOOKUP(I648,'Pril3-drev'!$H$5:$I$83,2,0),0),0)</f>
        <v>0</v>
      </c>
      <c r="AQ648" s="66" t="n">
        <f aca="false">'Vstupní data'!Y648</f>
        <v>0</v>
      </c>
      <c r="AR648" s="66" t="str">
        <f aca="false">IF(AC648&gt;5,   IF('Vstupní data'!Y648&gt;0,   VLOOKUP(VLOOKUP(CONCATENATE(VLOOKUP(I648,'Pril3-drev'!$H$4:$L$83,5,0),AC648),'Pril3-drev'!$Q$4:$R$2803,2,0),'AVB-BS'!$C$5:$S$29 ,LOOKUP(AQ648,'AVB-BS'!$D$3:$S$3,'AVB-BS'!$D$1:$S$1) ,0 )   ,   IF('Vstupní data'!Z648&gt;0,'Vstupní data'!Z648,0)) , "")</f>
        <v/>
      </c>
      <c r="AS648" s="70" t="str">
        <f aca="false">IF(AC648&gt;5,VLOOKUP(CONCATENATE(AP648,AR648),'Pril1-THLPa'!$H$6:$N$96,4,0),"")</f>
        <v/>
      </c>
      <c r="AT648" s="70" t="str">
        <f aca="false">IF(AC648&gt;5,VLOOKUP(CONCATENATE(AP648,AR648),'Pril1-THLPa'!$H$6:$N$96,5,0),"")</f>
        <v/>
      </c>
      <c r="AU648" s="70" t="str">
        <f aca="false">IF(AC648&gt;5,VLOOKUP(CONCATENATE(AP648,AR648),'Pril1-THLPa'!$H$6:$N$96,6,0),"")</f>
        <v/>
      </c>
      <c r="AV648" s="70" t="str">
        <f aca="false">IF(AC648&gt;5,VLOOKUP(CONCATENATE(AP648,AR648),'Pril1-THLPa'!$H$6:$N$96,7,0),"")</f>
        <v/>
      </c>
      <c r="AW648" s="70" t="str">
        <f aca="false">IF(AC648&gt;5,VLOOKUP(CONCATENATE(AP648,AR648),'Pril1-THLPa'!$H$6:$O$96,8,0),"")</f>
        <v/>
      </c>
      <c r="AX648" s="66" t="n">
        <f aca="false">IF(AC648&gt;0,IF(AND(AC648&gt;0,AC648&lt;=5),VLOOKUP(AP648,'Pril1-THLPa'!$A$6:$F$18,LOOKUP(AC648,'Pril1-THLPa'!$B$5:$F$5,'Pril1-THLPa'!$B$4:$F$4),0),AS648+AT648*(AC648-5)+AU648*POWER(AC648-5,2)+AV648*POWER(AC648-5,3)+AW648*POWER(AC648-5,4)),0)</f>
        <v>0</v>
      </c>
      <c r="AY648" s="71"/>
      <c r="AZ648" s="66" t="n">
        <f aca="false">'Vstupní data'!AA648</f>
        <v>0</v>
      </c>
      <c r="BA648" s="66" t="n">
        <f aca="false">IF(OR('Vstupní data'!T648&gt;0,'Vstupní data'!U648&gt;0),IF(AC648&lt;&gt;"",AX648*AO648/10*(100+AZ648)/100,0),0)</f>
        <v>0</v>
      </c>
      <c r="BB648" s="67" t="n">
        <f aca="false">IF(AC648&lt;&gt;"",ROUND(BA648*AN648,0),0)</f>
        <v>0</v>
      </c>
      <c r="BC648" s="68" t="str">
        <f aca="false">IF(AE648&gt;0,BB648/AE648,"")</f>
        <v/>
      </c>
      <c r="BD648" s="66" t="n">
        <f aca="false">'Vstupní data'!AE648</f>
        <v>0</v>
      </c>
      <c r="BF648" s="66" t="n">
        <f aca="false">'Vstupní data'!AC648</f>
        <v>0</v>
      </c>
      <c r="BH648" s="66" t="n">
        <f aca="false">'Vstupní data'!AD648</f>
        <v>0</v>
      </c>
      <c r="BI648" s="66" t="n">
        <f aca="false">'Vstupní data'!AF648</f>
        <v>0</v>
      </c>
      <c r="BJ648" s="69" t="n">
        <f aca="false">'Vstupní data'!AG648</f>
        <v>0</v>
      </c>
      <c r="BK648" s="69" t="n">
        <f aca="false">IF(BF648&lt;&gt;0,VLOOKUP(I648,'Pril3-drev'!$H$5:$I$83,2,0),0)</f>
        <v>0</v>
      </c>
      <c r="BL648" s="69" t="n">
        <f aca="false">IF(BF648&lt;&gt;0,VLOOKUP(BK648,'Pril3-drev'!$A$5:$C$17,3,0),0)</f>
        <v>0</v>
      </c>
      <c r="BM648" s="69" t="n">
        <f aca="false">'Vstupní data'!AH648</f>
        <v>0</v>
      </c>
      <c r="BN648" s="69" t="n">
        <f aca="false">IF('Vstupní data'!AH648&gt;0,   VLOOKUP(VLOOKUP(CONCATENATE(VLOOKUP(I648,'Pril3-drev'!$H$4:$L$83,5,0),BD648),'Pril3-drev'!$Q$4:$R$2803,2,0),'AVB-BS'!$C$5:$S$29 ,LOOKUP(BM648,'AVB-BS'!$D$3:$S$3,'AVB-BS'!$D$1:$S$1) ,0 )   ,   IF('Vstupní data'!AI648&gt;0,'Vstupní data'!AI648,0))</f>
        <v>0</v>
      </c>
      <c r="BO648" s="69" t="str">
        <f aca="false">IF(BX648&gt;5,VLOOKUP(CONCATENATE(BK648,BN648),'Pril1-THLPa'!$H$6:$N$96,4,0),"")</f>
        <v/>
      </c>
      <c r="BP648" s="69" t="str">
        <f aca="false">IF(BX648&gt;5,VLOOKUP(CONCATENATE(BK648,BN648),'Pril1-THLPa'!$H$6:$N$96,5,0),"")</f>
        <v/>
      </c>
      <c r="BQ648" s="69" t="str">
        <f aca="false">IF(BX648&gt;5,VLOOKUP(CONCATENATE(BK648,BN648),'Pril1-THLPa'!$H$6:$N$96,6,0),"")</f>
        <v/>
      </c>
      <c r="BR648" s="69" t="str">
        <f aca="false">IF(BX648&gt;5,VLOOKUP(CONCATENATE(BK648,BN648),'Pril1-THLPa'!$H$6:$N$96,7,0),"")</f>
        <v/>
      </c>
      <c r="BS648" s="69" t="str">
        <f aca="false">IF(BX648&gt;5,VLOOKUP(CONCATENATE(BK648,BN648),'Pril1-THLPa'!$H$6:$O$96,8,0),"")</f>
        <v/>
      </c>
      <c r="BT648" s="69" t="str">
        <f aca="false">IF(BF648&gt;0, IF(BK648="smrk",  VLOOKUP(VLOOKUP(BD648,'Pril9-K3'!$L$8:$M$207,2,0),'Pril9-K3'!$A$8:$J$16,LOOKUP(BN648,'Pril9-K3'!$A$7:$J$7,'Pril9-K3'!$A$5:$J$5),0), IF(AND(BK648&lt;&gt;"smrk",'Vstupní data'!AK648&lt;&gt;""),'Vstupní data'!AK648,   VLOOKUP(VLOOKUP(BD648,'Pril9-K3'!$L$8:$M$207,2,0),'Pril9-K3'!$A$8:$J$16,LOOKUP(BN648,'Pril9-K3'!$A$7:$J$7,'Pril9-K3'!$A$5:$J$5),0)   )),   "")</f>
        <v/>
      </c>
      <c r="BV648" s="69" t="n">
        <f aca="false">'Vstupní data'!AJ648</f>
        <v>0</v>
      </c>
      <c r="BW648" s="69" t="n">
        <f aca="false">IF(BF648&gt;0,IF(J648&gt;0,J648,K648*H648/100),0)</f>
        <v>0</v>
      </c>
      <c r="BX648" s="69" t="n">
        <f aca="false">IF(BF648&gt;0,IF(BJ648&gt;BL648,BL648,BJ648),0)</f>
        <v>0</v>
      </c>
      <c r="BY648" s="69" t="n">
        <f aca="false">IF(BD648=0,0,IF(AND(BX648&gt;0,BX648&lt;=5),  IF(AND(BX648&gt;0,BX648&lt;=5),VLOOKUP(BK648,'Pril1-THLPa'!$A$6:$F$18,IF(AND(BX648&gt;0,BX648&lt;=5),LOOKUP(BX648,'Pril1-THLPa'!$B$5:$F$5,'Pril1-THLPa'!$B$4:$F$4),""),0),""),  IF(BX648&gt;5,BO648+BP648*(BX648-5)+BQ648*POWER(BX648-5,2)+BR648*POWER(BX648-5,3)+BS648*POWER(BX648-5,4),"")))</f>
        <v>0</v>
      </c>
      <c r="BZ648" s="69" t="n">
        <f aca="false">IF(BY648&gt;0,BY648*BI648/10*BW648*(100+BV648)/100,0)</f>
        <v>0</v>
      </c>
      <c r="CA648" s="69" t="n">
        <f aca="false">IF(BD648&gt;0,BX648-IF(BD648&gt;BX648,BX648,BD648),0)</f>
        <v>0</v>
      </c>
      <c r="CB648" s="69" t="n">
        <f aca="false">POWER(1.01,CA648)</f>
        <v>1</v>
      </c>
      <c r="CC648" s="69" t="n">
        <f aca="false">IF(BF648&gt;0,IF(BF648&gt;BH648,1,BF648/BH648),0)</f>
        <v>0</v>
      </c>
      <c r="CD648" s="72" t="n">
        <f aca="false">IF(BD648=0,0,IF(BF648&gt;0,ROUND(IF(CB648&lt;&gt;0,BZ648*BT648*1/CB648*CC648,0),0),0))</f>
        <v>0</v>
      </c>
      <c r="CE648" s="73" t="str">
        <f aca="false">IF(BF648&gt;0,IF(BF648&gt;BH648,CD648/BF648,CD648/BH648),"")</f>
        <v/>
      </c>
      <c r="CF648" s="69" t="n">
        <f aca="false">'Vstupní data'!AM648</f>
        <v>0</v>
      </c>
      <c r="CG648" s="69" t="n">
        <f aca="false">'Vstupní data'!AN648</f>
        <v>0</v>
      </c>
      <c r="CH648" s="69" t="n">
        <f aca="false">'Vstupní data'!AO648</f>
        <v>0</v>
      </c>
      <c r="CI648" s="69" t="n">
        <f aca="false">'Vstupní data'!AP648</f>
        <v>0</v>
      </c>
      <c r="CJ648" s="72" t="n">
        <f aca="false">ROUND(CH648*CI648,0)</f>
        <v>0</v>
      </c>
      <c r="CK648" s="74" t="str">
        <f aca="false">IF(OR(AA648&gt;0,BB648&gt;0,CD648&gt;0,CJ648&gt;0),AA648+BB648+CD648+CJ648,"")</f>
        <v/>
      </c>
    </row>
    <row r="649" customFormat="false" ht="12.8" hidden="false" customHeight="false" outlineLevel="0" collapsed="false">
      <c r="A649" s="66" t="n">
        <f aca="false">'Vstupní data'!A649</f>
        <v>0</v>
      </c>
      <c r="F649" s="66" t="str">
        <f aca="false">CONCATENATE('Vstupní data'!F649,'Vstupní data'!G649,'Vstupní data'!H649,'Vstupní data'!I649)</f>
        <v/>
      </c>
      <c r="G649" s="66"/>
      <c r="H649" s="66" t="n">
        <f aca="false">'Vstupní data'!K649</f>
        <v>0</v>
      </c>
      <c r="I649" s="66" t="n">
        <f aca="false">'Vstupní data'!L649</f>
        <v>0</v>
      </c>
      <c r="J649" s="66" t="n">
        <f aca="false">'Vstupní data'!K649*'Vstupní data'!M649/100</f>
        <v>0</v>
      </c>
      <c r="L649" s="66" t="n">
        <f aca="false">IF('Vstupní data'!N649="prostokořenný",0,IF('Vstupní data'!N649="krytokořenný","k",IF('Vstupní data'!N649="poloodrostky nebo odrostky, prostokořenné i krytokořenné","po",0)))</f>
        <v>0</v>
      </c>
      <c r="N649" s="66"/>
      <c r="O649" s="66" t="n">
        <f aca="false">'Vstupní data'!O649</f>
        <v>0</v>
      </c>
      <c r="P649" s="66" t="n">
        <f aca="false">IF(O649&gt;0,VLOOKUP(CONCATENATE(VLOOKUP(I649,'Pril3-drev'!$H$5:$K$83,4,0),"-",'Vstupní data'!R649),K2!$C$15:$D$23,2,0),0)</f>
        <v>0</v>
      </c>
      <c r="Q649" s="66" t="n">
        <f aca="false">IF(O649&gt;0,VLOOKUP(I649,'Pril3-drev'!$H$5:$I$83,2,0),0)</f>
        <v>0</v>
      </c>
      <c r="R649" s="66" t="n">
        <f aca="false">IF(Q649&gt;0,VLOOKUP(Q649,'Pril6-okus'!$A$5:$B$17,2,0),0)</f>
        <v>0</v>
      </c>
      <c r="S649" s="66" t="n">
        <f aca="false">IF(O649&gt;0,VLOOKUP(I649,'Pril3-drev'!$H$5:$J$83,3,0),0)</f>
        <v>0</v>
      </c>
      <c r="T649" s="66" t="str">
        <f aca="false">IF(O649&gt;0,IF(L649="k",0.9*VLOOKUP(S649,'ha-pocty-vyhl'!$A$5:$B$20,2,0),IF(L649="po",0.8*VLOOKUP(S649,'ha-pocty-vyhl'!$A$5:$B$20,2,0),VLOOKUP(S649,'ha-pocty-vyhl'!$A$5:$B$20,2,0))),"")</f>
        <v/>
      </c>
      <c r="U649" s="66" t="n">
        <f aca="false">'Vstupní data'!P649</f>
        <v>0</v>
      </c>
      <c r="V649" s="66" t="n">
        <f aca="false">IF(O649&gt;0,1.3*T649*1000*Z649/10000,0)</f>
        <v>0</v>
      </c>
      <c r="W649" s="66" t="n">
        <f aca="false">IF(O649&gt;0,1.3*T649*1000*Z649/10000,0)</f>
        <v>0</v>
      </c>
      <c r="X649" s="66" t="n">
        <f aca="false">IF(O649&gt;0,IF(O649&gt;V649,V649,O649),0)</f>
        <v>0</v>
      </c>
      <c r="Y649" s="66" t="n">
        <f aca="false">IF(O649&gt;0,IF(IF(U649&gt;W649,W649,U649)&lt;X649,W649,IF(U649&gt;W649,W649,U649)),0)</f>
        <v>0</v>
      </c>
      <c r="Z649" s="66" t="n">
        <f aca="false">IF(O649&gt;0,IF(J649&gt;0,J649,K649*H649/100),0)</f>
        <v>0</v>
      </c>
      <c r="AA649" s="67" t="n">
        <f aca="false">IF(O649&gt;0,CEILING(R649*P649*X649/Y649*Z649,1),0)</f>
        <v>0</v>
      </c>
      <c r="AB649" s="68" t="n">
        <f aca="false">IF(O649&gt;0,AA649/O649,0)</f>
        <v>0</v>
      </c>
      <c r="AC649" s="66" t="n">
        <f aca="false">'Vstupní data'!W649</f>
        <v>0</v>
      </c>
      <c r="AI649" s="66" t="str">
        <f aca="false">IF(OR('Vstupní data'!T649&gt;0,'Vstupní data'!U649&gt;0),VLOOKUP(I649,'Pril3-drev'!$H$5:$J$83,3,0),"")</f>
        <v/>
      </c>
      <c r="AJ649" s="66" t="n">
        <f aca="false">IF('Vstupní data'!V649="prostokořenný",0,IF('Vstupní data'!V649="krytokořenný","k",IF('Vstupní data'!V649="poloodrostky nebo odrostky, prostokořenné i krytokořenné","po",0)))</f>
        <v>0</v>
      </c>
      <c r="AK649" s="66" t="n">
        <f aca="false">IF(OR('Vstupní data'!T649&gt;0,'Vstupní data'!U649&gt;0),IF(AJ649="k",0.9*VLOOKUP(AI649,'ha-pocty-vyhl'!$A$5:$B$20,2,0),IF(AJ649="po",0.8*VLOOKUP(AI649,'ha-pocty-vyhl'!$A$5:$B$20,2,0),VLOOKUP(AI649,'ha-pocty-vyhl'!$A$5:$B$20,2,0))),0)</f>
        <v>0</v>
      </c>
      <c r="AL649" s="66" t="n">
        <f aca="false">IF(OR('Vstupní data'!T649&gt;0,'Vstupní data'!U649&gt;0),'Vstupní data'!K649*'Vstupní data'!M649/100,0)</f>
        <v>0</v>
      </c>
      <c r="AM649" s="66" t="n">
        <f aca="false">IF(OR('Vstupní data'!T649&gt;0,'Vstupní data'!U649&gt;0),IF('Vstupní data'!T649&gt;0,'Vstupní data'!T649,ROUND(10*'Vstupní data'!U649/AK649,0)),0)</f>
        <v>0</v>
      </c>
      <c r="AN649" s="69" t="n">
        <f aca="false">IF('Vstupní data'!T649&gt;0,   IF('Vstupní data'!T649&lt;=AL649,'Vstupní data'!T649,AL649),   IF(AM649&lt;AL649,AM649,AL649))</f>
        <v>0</v>
      </c>
      <c r="AO649" s="69" t="n">
        <f aca="false">'Vstupní data'!X649</f>
        <v>0</v>
      </c>
      <c r="AP649" s="66" t="n">
        <f aca="false">IF(OR('Vstupní data'!T649&gt;0,'Vstupní data'!U649&gt;0),IF(I649&lt;&gt;0,VLOOKUP(I649,'Pril3-drev'!$H$5:$I$83,2,0),0),0)</f>
        <v>0</v>
      </c>
      <c r="AQ649" s="66" t="n">
        <f aca="false">'Vstupní data'!Y649</f>
        <v>0</v>
      </c>
      <c r="AR649" s="66" t="str">
        <f aca="false">IF(AC649&gt;5,   IF('Vstupní data'!Y649&gt;0,   VLOOKUP(VLOOKUP(CONCATENATE(VLOOKUP(I649,'Pril3-drev'!$H$4:$L$83,5,0),AC649),'Pril3-drev'!$Q$4:$R$2803,2,0),'AVB-BS'!$C$5:$S$29 ,LOOKUP(AQ649,'AVB-BS'!$D$3:$S$3,'AVB-BS'!$D$1:$S$1) ,0 )   ,   IF('Vstupní data'!Z649&gt;0,'Vstupní data'!Z649,0)) , "")</f>
        <v/>
      </c>
      <c r="AS649" s="70" t="str">
        <f aca="false">IF(AC649&gt;5,VLOOKUP(CONCATENATE(AP649,AR649),'Pril1-THLPa'!$H$6:$N$96,4,0),"")</f>
        <v/>
      </c>
      <c r="AT649" s="70" t="str">
        <f aca="false">IF(AC649&gt;5,VLOOKUP(CONCATENATE(AP649,AR649),'Pril1-THLPa'!$H$6:$N$96,5,0),"")</f>
        <v/>
      </c>
      <c r="AU649" s="70" t="str">
        <f aca="false">IF(AC649&gt;5,VLOOKUP(CONCATENATE(AP649,AR649),'Pril1-THLPa'!$H$6:$N$96,6,0),"")</f>
        <v/>
      </c>
      <c r="AV649" s="70" t="str">
        <f aca="false">IF(AC649&gt;5,VLOOKUP(CONCATENATE(AP649,AR649),'Pril1-THLPa'!$H$6:$N$96,7,0),"")</f>
        <v/>
      </c>
      <c r="AW649" s="70" t="str">
        <f aca="false">IF(AC649&gt;5,VLOOKUP(CONCATENATE(AP649,AR649),'Pril1-THLPa'!$H$6:$O$96,8,0),"")</f>
        <v/>
      </c>
      <c r="AX649" s="66" t="n">
        <f aca="false">IF(AC649&gt;0,IF(AND(AC649&gt;0,AC649&lt;=5),VLOOKUP(AP649,'Pril1-THLPa'!$A$6:$F$18,LOOKUP(AC649,'Pril1-THLPa'!$B$5:$F$5,'Pril1-THLPa'!$B$4:$F$4),0),AS649+AT649*(AC649-5)+AU649*POWER(AC649-5,2)+AV649*POWER(AC649-5,3)+AW649*POWER(AC649-5,4)),0)</f>
        <v>0</v>
      </c>
      <c r="AY649" s="71"/>
      <c r="AZ649" s="66" t="n">
        <f aca="false">'Vstupní data'!AA649</f>
        <v>0</v>
      </c>
      <c r="BA649" s="66" t="n">
        <f aca="false">IF(OR('Vstupní data'!T649&gt;0,'Vstupní data'!U649&gt;0),IF(AC649&lt;&gt;"",AX649*AO649/10*(100+AZ649)/100,0),0)</f>
        <v>0</v>
      </c>
      <c r="BB649" s="67" t="n">
        <f aca="false">IF(AC649&lt;&gt;"",ROUND(BA649*AN649,0),0)</f>
        <v>0</v>
      </c>
      <c r="BC649" s="68" t="str">
        <f aca="false">IF(AE649&gt;0,BB649/AE649,"")</f>
        <v/>
      </c>
      <c r="BD649" s="66" t="n">
        <f aca="false">'Vstupní data'!AE649</f>
        <v>0</v>
      </c>
      <c r="BF649" s="66" t="n">
        <f aca="false">'Vstupní data'!AC649</f>
        <v>0</v>
      </c>
      <c r="BH649" s="66" t="n">
        <f aca="false">'Vstupní data'!AD649</f>
        <v>0</v>
      </c>
      <c r="BI649" s="66" t="n">
        <f aca="false">'Vstupní data'!AF649</f>
        <v>0</v>
      </c>
      <c r="BJ649" s="69" t="n">
        <f aca="false">'Vstupní data'!AG649</f>
        <v>0</v>
      </c>
      <c r="BK649" s="69" t="n">
        <f aca="false">IF(BF649&lt;&gt;0,VLOOKUP(I649,'Pril3-drev'!$H$5:$I$83,2,0),0)</f>
        <v>0</v>
      </c>
      <c r="BL649" s="69" t="n">
        <f aca="false">IF(BF649&lt;&gt;0,VLOOKUP(BK649,'Pril3-drev'!$A$5:$C$17,3,0),0)</f>
        <v>0</v>
      </c>
      <c r="BM649" s="69" t="n">
        <f aca="false">'Vstupní data'!AH649</f>
        <v>0</v>
      </c>
      <c r="BN649" s="69" t="n">
        <f aca="false">IF('Vstupní data'!AH649&gt;0,   VLOOKUP(VLOOKUP(CONCATENATE(VLOOKUP(I649,'Pril3-drev'!$H$4:$L$83,5,0),BD649),'Pril3-drev'!$Q$4:$R$2803,2,0),'AVB-BS'!$C$5:$S$29 ,LOOKUP(BM649,'AVB-BS'!$D$3:$S$3,'AVB-BS'!$D$1:$S$1) ,0 )   ,   IF('Vstupní data'!AI649&gt;0,'Vstupní data'!AI649,0))</f>
        <v>0</v>
      </c>
      <c r="BO649" s="69" t="str">
        <f aca="false">IF(BX649&gt;5,VLOOKUP(CONCATENATE(BK649,BN649),'Pril1-THLPa'!$H$6:$N$96,4,0),"")</f>
        <v/>
      </c>
      <c r="BP649" s="69" t="str">
        <f aca="false">IF(BX649&gt;5,VLOOKUP(CONCATENATE(BK649,BN649),'Pril1-THLPa'!$H$6:$N$96,5,0),"")</f>
        <v/>
      </c>
      <c r="BQ649" s="69" t="str">
        <f aca="false">IF(BX649&gt;5,VLOOKUP(CONCATENATE(BK649,BN649),'Pril1-THLPa'!$H$6:$N$96,6,0),"")</f>
        <v/>
      </c>
      <c r="BR649" s="69" t="str">
        <f aca="false">IF(BX649&gt;5,VLOOKUP(CONCATENATE(BK649,BN649),'Pril1-THLPa'!$H$6:$N$96,7,0),"")</f>
        <v/>
      </c>
      <c r="BS649" s="69" t="str">
        <f aca="false">IF(BX649&gt;5,VLOOKUP(CONCATENATE(BK649,BN649),'Pril1-THLPa'!$H$6:$O$96,8,0),"")</f>
        <v/>
      </c>
      <c r="BT649" s="69" t="str">
        <f aca="false">IF(BF649&gt;0, IF(BK649="smrk",  VLOOKUP(VLOOKUP(BD649,'Pril9-K3'!$L$8:$M$207,2,0),'Pril9-K3'!$A$8:$J$16,LOOKUP(BN649,'Pril9-K3'!$A$7:$J$7,'Pril9-K3'!$A$5:$J$5),0), IF(AND(BK649&lt;&gt;"smrk",'Vstupní data'!AK649&lt;&gt;""),'Vstupní data'!AK649,   VLOOKUP(VLOOKUP(BD649,'Pril9-K3'!$L$8:$M$207,2,0),'Pril9-K3'!$A$8:$J$16,LOOKUP(BN649,'Pril9-K3'!$A$7:$J$7,'Pril9-K3'!$A$5:$J$5),0)   )),   "")</f>
        <v/>
      </c>
      <c r="BV649" s="69" t="n">
        <f aca="false">'Vstupní data'!AJ649</f>
        <v>0</v>
      </c>
      <c r="BW649" s="69" t="n">
        <f aca="false">IF(BF649&gt;0,IF(J649&gt;0,J649,K649*H649/100),0)</f>
        <v>0</v>
      </c>
      <c r="BX649" s="69" t="n">
        <f aca="false">IF(BF649&gt;0,IF(BJ649&gt;BL649,BL649,BJ649),0)</f>
        <v>0</v>
      </c>
      <c r="BY649" s="69" t="n">
        <f aca="false">IF(BD649=0,0,IF(AND(BX649&gt;0,BX649&lt;=5),  IF(AND(BX649&gt;0,BX649&lt;=5),VLOOKUP(BK649,'Pril1-THLPa'!$A$6:$F$18,IF(AND(BX649&gt;0,BX649&lt;=5),LOOKUP(BX649,'Pril1-THLPa'!$B$5:$F$5,'Pril1-THLPa'!$B$4:$F$4),""),0),""),  IF(BX649&gt;5,BO649+BP649*(BX649-5)+BQ649*POWER(BX649-5,2)+BR649*POWER(BX649-5,3)+BS649*POWER(BX649-5,4),"")))</f>
        <v>0</v>
      </c>
      <c r="BZ649" s="69" t="n">
        <f aca="false">IF(BY649&gt;0,BY649*BI649/10*BW649*(100+BV649)/100,0)</f>
        <v>0</v>
      </c>
      <c r="CA649" s="69" t="n">
        <f aca="false">IF(BD649&gt;0,BX649-IF(BD649&gt;BX649,BX649,BD649),0)</f>
        <v>0</v>
      </c>
      <c r="CB649" s="69" t="n">
        <f aca="false">POWER(1.01,CA649)</f>
        <v>1</v>
      </c>
      <c r="CC649" s="69" t="n">
        <f aca="false">IF(BF649&gt;0,IF(BF649&gt;BH649,1,BF649/BH649),0)</f>
        <v>0</v>
      </c>
      <c r="CD649" s="72" t="n">
        <f aca="false">IF(BD649=0,0,IF(BF649&gt;0,ROUND(IF(CB649&lt;&gt;0,BZ649*BT649*1/CB649*CC649,0),0),0))</f>
        <v>0</v>
      </c>
      <c r="CE649" s="73" t="str">
        <f aca="false">IF(BF649&gt;0,IF(BF649&gt;BH649,CD649/BF649,CD649/BH649),"")</f>
        <v/>
      </c>
      <c r="CF649" s="69" t="n">
        <f aca="false">'Vstupní data'!AM649</f>
        <v>0</v>
      </c>
      <c r="CG649" s="69" t="n">
        <f aca="false">'Vstupní data'!AN649</f>
        <v>0</v>
      </c>
      <c r="CH649" s="69" t="n">
        <f aca="false">'Vstupní data'!AO649</f>
        <v>0</v>
      </c>
      <c r="CI649" s="69" t="n">
        <f aca="false">'Vstupní data'!AP649</f>
        <v>0</v>
      </c>
      <c r="CJ649" s="72" t="n">
        <f aca="false">ROUND(CH649*CI649,0)</f>
        <v>0</v>
      </c>
      <c r="CK649" s="74" t="str">
        <f aca="false">IF(OR(AA649&gt;0,BB649&gt;0,CD649&gt;0,CJ649&gt;0),AA649+BB649+CD649+CJ649,"")</f>
        <v/>
      </c>
    </row>
    <row r="650" customFormat="false" ht="12.8" hidden="false" customHeight="false" outlineLevel="0" collapsed="false">
      <c r="A650" s="66" t="n">
        <f aca="false">'Vstupní data'!A650</f>
        <v>0</v>
      </c>
      <c r="F650" s="66" t="str">
        <f aca="false">CONCATENATE('Vstupní data'!F650,'Vstupní data'!G650,'Vstupní data'!H650,'Vstupní data'!I650)</f>
        <v/>
      </c>
      <c r="G650" s="66"/>
      <c r="H650" s="66" t="n">
        <f aca="false">'Vstupní data'!K650</f>
        <v>0</v>
      </c>
      <c r="I650" s="66" t="n">
        <f aca="false">'Vstupní data'!L650</f>
        <v>0</v>
      </c>
      <c r="J650" s="66" t="n">
        <f aca="false">'Vstupní data'!K650*'Vstupní data'!M650/100</f>
        <v>0</v>
      </c>
      <c r="L650" s="66" t="n">
        <f aca="false">IF('Vstupní data'!N650="prostokořenný",0,IF('Vstupní data'!N650="krytokořenný","k",IF('Vstupní data'!N650="poloodrostky nebo odrostky, prostokořenné i krytokořenné","po",0)))</f>
        <v>0</v>
      </c>
      <c r="N650" s="66"/>
      <c r="O650" s="66" t="n">
        <f aca="false">'Vstupní data'!O650</f>
        <v>0</v>
      </c>
      <c r="P650" s="66" t="n">
        <f aca="false">IF(O650&gt;0,VLOOKUP(CONCATENATE(VLOOKUP(I650,'Pril3-drev'!$H$5:$K$83,4,0),"-",'Vstupní data'!R650),K2!$C$15:$D$23,2,0),0)</f>
        <v>0</v>
      </c>
      <c r="Q650" s="66" t="n">
        <f aca="false">IF(O650&gt;0,VLOOKUP(I650,'Pril3-drev'!$H$5:$I$83,2,0),0)</f>
        <v>0</v>
      </c>
      <c r="R650" s="66" t="n">
        <f aca="false">IF(Q650&gt;0,VLOOKUP(Q650,'Pril6-okus'!$A$5:$B$17,2,0),0)</f>
        <v>0</v>
      </c>
      <c r="S650" s="66" t="n">
        <f aca="false">IF(O650&gt;0,VLOOKUP(I650,'Pril3-drev'!$H$5:$J$83,3,0),0)</f>
        <v>0</v>
      </c>
      <c r="T650" s="66" t="str">
        <f aca="false">IF(O650&gt;0,IF(L650="k",0.9*VLOOKUP(S650,'ha-pocty-vyhl'!$A$5:$B$20,2,0),IF(L650="po",0.8*VLOOKUP(S650,'ha-pocty-vyhl'!$A$5:$B$20,2,0),VLOOKUP(S650,'ha-pocty-vyhl'!$A$5:$B$20,2,0))),"")</f>
        <v/>
      </c>
      <c r="U650" s="66" t="n">
        <f aca="false">'Vstupní data'!P650</f>
        <v>0</v>
      </c>
      <c r="V650" s="66" t="n">
        <f aca="false">IF(O650&gt;0,1.3*T650*1000*Z650/10000,0)</f>
        <v>0</v>
      </c>
      <c r="W650" s="66" t="n">
        <f aca="false">IF(O650&gt;0,1.3*T650*1000*Z650/10000,0)</f>
        <v>0</v>
      </c>
      <c r="X650" s="66" t="n">
        <f aca="false">IF(O650&gt;0,IF(O650&gt;V650,V650,O650),0)</f>
        <v>0</v>
      </c>
      <c r="Y650" s="66" t="n">
        <f aca="false">IF(O650&gt;0,IF(IF(U650&gt;W650,W650,U650)&lt;X650,W650,IF(U650&gt;W650,W650,U650)),0)</f>
        <v>0</v>
      </c>
      <c r="Z650" s="66" t="n">
        <f aca="false">IF(O650&gt;0,IF(J650&gt;0,J650,K650*H650/100),0)</f>
        <v>0</v>
      </c>
      <c r="AA650" s="67" t="n">
        <f aca="false">IF(O650&gt;0,CEILING(R650*P650*X650/Y650*Z650,1),0)</f>
        <v>0</v>
      </c>
      <c r="AB650" s="68" t="n">
        <f aca="false">IF(O650&gt;0,AA650/O650,0)</f>
        <v>0</v>
      </c>
      <c r="AC650" s="66" t="n">
        <f aca="false">'Vstupní data'!W650</f>
        <v>0</v>
      </c>
      <c r="AI650" s="66" t="str">
        <f aca="false">IF(OR('Vstupní data'!T650&gt;0,'Vstupní data'!U650&gt;0),VLOOKUP(I650,'Pril3-drev'!$H$5:$J$83,3,0),"")</f>
        <v/>
      </c>
      <c r="AJ650" s="66" t="n">
        <f aca="false">IF('Vstupní data'!V650="prostokořenný",0,IF('Vstupní data'!V650="krytokořenný","k",IF('Vstupní data'!V650="poloodrostky nebo odrostky, prostokořenné i krytokořenné","po",0)))</f>
        <v>0</v>
      </c>
      <c r="AK650" s="66" t="n">
        <f aca="false">IF(OR('Vstupní data'!T650&gt;0,'Vstupní data'!U650&gt;0),IF(AJ650="k",0.9*VLOOKUP(AI650,'ha-pocty-vyhl'!$A$5:$B$20,2,0),IF(AJ650="po",0.8*VLOOKUP(AI650,'ha-pocty-vyhl'!$A$5:$B$20,2,0),VLOOKUP(AI650,'ha-pocty-vyhl'!$A$5:$B$20,2,0))),0)</f>
        <v>0</v>
      </c>
      <c r="AL650" s="66" t="n">
        <f aca="false">IF(OR('Vstupní data'!T650&gt;0,'Vstupní data'!U650&gt;0),'Vstupní data'!K650*'Vstupní data'!M650/100,0)</f>
        <v>0</v>
      </c>
      <c r="AM650" s="66" t="n">
        <f aca="false">IF(OR('Vstupní data'!T650&gt;0,'Vstupní data'!U650&gt;0),IF('Vstupní data'!T650&gt;0,'Vstupní data'!T650,ROUND(10*'Vstupní data'!U650/AK650,0)),0)</f>
        <v>0</v>
      </c>
      <c r="AN650" s="69" t="n">
        <f aca="false">IF('Vstupní data'!T650&gt;0,   IF('Vstupní data'!T650&lt;=AL650,'Vstupní data'!T650,AL650),   IF(AM650&lt;AL650,AM650,AL650))</f>
        <v>0</v>
      </c>
      <c r="AO650" s="69" t="n">
        <f aca="false">'Vstupní data'!X650</f>
        <v>0</v>
      </c>
      <c r="AP650" s="66" t="n">
        <f aca="false">IF(OR('Vstupní data'!T650&gt;0,'Vstupní data'!U650&gt;0),IF(I650&lt;&gt;0,VLOOKUP(I650,'Pril3-drev'!$H$5:$I$83,2,0),0),0)</f>
        <v>0</v>
      </c>
      <c r="AQ650" s="66" t="n">
        <f aca="false">'Vstupní data'!Y650</f>
        <v>0</v>
      </c>
      <c r="AR650" s="66" t="str">
        <f aca="false">IF(AC650&gt;5,   IF('Vstupní data'!Y650&gt;0,   VLOOKUP(VLOOKUP(CONCATENATE(VLOOKUP(I650,'Pril3-drev'!$H$4:$L$83,5,0),AC650),'Pril3-drev'!$Q$4:$R$2803,2,0),'AVB-BS'!$C$5:$S$29 ,LOOKUP(AQ650,'AVB-BS'!$D$3:$S$3,'AVB-BS'!$D$1:$S$1) ,0 )   ,   IF('Vstupní data'!Z650&gt;0,'Vstupní data'!Z650,0)) , "")</f>
        <v/>
      </c>
      <c r="AS650" s="70" t="str">
        <f aca="false">IF(AC650&gt;5,VLOOKUP(CONCATENATE(AP650,AR650),'Pril1-THLPa'!$H$6:$N$96,4,0),"")</f>
        <v/>
      </c>
      <c r="AT650" s="70" t="str">
        <f aca="false">IF(AC650&gt;5,VLOOKUP(CONCATENATE(AP650,AR650),'Pril1-THLPa'!$H$6:$N$96,5,0),"")</f>
        <v/>
      </c>
      <c r="AU650" s="70" t="str">
        <f aca="false">IF(AC650&gt;5,VLOOKUP(CONCATENATE(AP650,AR650),'Pril1-THLPa'!$H$6:$N$96,6,0),"")</f>
        <v/>
      </c>
      <c r="AV650" s="70" t="str">
        <f aca="false">IF(AC650&gt;5,VLOOKUP(CONCATENATE(AP650,AR650),'Pril1-THLPa'!$H$6:$N$96,7,0),"")</f>
        <v/>
      </c>
      <c r="AW650" s="70" t="str">
        <f aca="false">IF(AC650&gt;5,VLOOKUP(CONCATENATE(AP650,AR650),'Pril1-THLPa'!$H$6:$O$96,8,0),"")</f>
        <v/>
      </c>
      <c r="AX650" s="66" t="n">
        <f aca="false">IF(AC650&gt;0,IF(AND(AC650&gt;0,AC650&lt;=5),VLOOKUP(AP650,'Pril1-THLPa'!$A$6:$F$18,LOOKUP(AC650,'Pril1-THLPa'!$B$5:$F$5,'Pril1-THLPa'!$B$4:$F$4),0),AS650+AT650*(AC650-5)+AU650*POWER(AC650-5,2)+AV650*POWER(AC650-5,3)+AW650*POWER(AC650-5,4)),0)</f>
        <v>0</v>
      </c>
      <c r="AY650" s="71"/>
      <c r="AZ650" s="66" t="n">
        <f aca="false">'Vstupní data'!AA650</f>
        <v>0</v>
      </c>
      <c r="BA650" s="66" t="n">
        <f aca="false">IF(OR('Vstupní data'!T650&gt;0,'Vstupní data'!U650&gt;0),IF(AC650&lt;&gt;"",AX650*AO650/10*(100+AZ650)/100,0),0)</f>
        <v>0</v>
      </c>
      <c r="BB650" s="67" t="n">
        <f aca="false">IF(AC650&lt;&gt;"",ROUND(BA650*AN650,0),0)</f>
        <v>0</v>
      </c>
      <c r="BC650" s="68" t="str">
        <f aca="false">IF(AE650&gt;0,BB650/AE650,"")</f>
        <v/>
      </c>
      <c r="BD650" s="66" t="n">
        <f aca="false">'Vstupní data'!AE650</f>
        <v>0</v>
      </c>
      <c r="BF650" s="66" t="n">
        <f aca="false">'Vstupní data'!AC650</f>
        <v>0</v>
      </c>
      <c r="BH650" s="66" t="n">
        <f aca="false">'Vstupní data'!AD650</f>
        <v>0</v>
      </c>
      <c r="BI650" s="66" t="n">
        <f aca="false">'Vstupní data'!AF650</f>
        <v>0</v>
      </c>
      <c r="BJ650" s="69" t="n">
        <f aca="false">'Vstupní data'!AG650</f>
        <v>0</v>
      </c>
      <c r="BK650" s="69" t="n">
        <f aca="false">IF(BF650&lt;&gt;0,VLOOKUP(I650,'Pril3-drev'!$H$5:$I$83,2,0),0)</f>
        <v>0</v>
      </c>
      <c r="BL650" s="69" t="n">
        <f aca="false">IF(BF650&lt;&gt;0,VLOOKUP(BK650,'Pril3-drev'!$A$5:$C$17,3,0),0)</f>
        <v>0</v>
      </c>
      <c r="BM650" s="69" t="n">
        <f aca="false">'Vstupní data'!AH650</f>
        <v>0</v>
      </c>
      <c r="BN650" s="69" t="n">
        <f aca="false">IF('Vstupní data'!AH650&gt;0,   VLOOKUP(VLOOKUP(CONCATENATE(VLOOKUP(I650,'Pril3-drev'!$H$4:$L$83,5,0),BD650),'Pril3-drev'!$Q$4:$R$2803,2,0),'AVB-BS'!$C$5:$S$29 ,LOOKUP(BM650,'AVB-BS'!$D$3:$S$3,'AVB-BS'!$D$1:$S$1) ,0 )   ,   IF('Vstupní data'!AI650&gt;0,'Vstupní data'!AI650,0))</f>
        <v>0</v>
      </c>
      <c r="BO650" s="69" t="str">
        <f aca="false">IF(BX650&gt;5,VLOOKUP(CONCATENATE(BK650,BN650),'Pril1-THLPa'!$H$6:$N$96,4,0),"")</f>
        <v/>
      </c>
      <c r="BP650" s="69" t="str">
        <f aca="false">IF(BX650&gt;5,VLOOKUP(CONCATENATE(BK650,BN650),'Pril1-THLPa'!$H$6:$N$96,5,0),"")</f>
        <v/>
      </c>
      <c r="BQ650" s="69" t="str">
        <f aca="false">IF(BX650&gt;5,VLOOKUP(CONCATENATE(BK650,BN650),'Pril1-THLPa'!$H$6:$N$96,6,0),"")</f>
        <v/>
      </c>
      <c r="BR650" s="69" t="str">
        <f aca="false">IF(BX650&gt;5,VLOOKUP(CONCATENATE(BK650,BN650),'Pril1-THLPa'!$H$6:$N$96,7,0),"")</f>
        <v/>
      </c>
      <c r="BS650" s="69" t="str">
        <f aca="false">IF(BX650&gt;5,VLOOKUP(CONCATENATE(BK650,BN650),'Pril1-THLPa'!$H$6:$O$96,8,0),"")</f>
        <v/>
      </c>
      <c r="BT650" s="69" t="str">
        <f aca="false">IF(BF650&gt;0, IF(BK650="smrk",  VLOOKUP(VLOOKUP(BD650,'Pril9-K3'!$L$8:$M$207,2,0),'Pril9-K3'!$A$8:$J$16,LOOKUP(BN650,'Pril9-K3'!$A$7:$J$7,'Pril9-K3'!$A$5:$J$5),0), IF(AND(BK650&lt;&gt;"smrk",'Vstupní data'!AK650&lt;&gt;""),'Vstupní data'!AK650,   VLOOKUP(VLOOKUP(BD650,'Pril9-K3'!$L$8:$M$207,2,0),'Pril9-K3'!$A$8:$J$16,LOOKUP(BN650,'Pril9-K3'!$A$7:$J$7,'Pril9-K3'!$A$5:$J$5),0)   )),   "")</f>
        <v/>
      </c>
      <c r="BV650" s="69" t="n">
        <f aca="false">'Vstupní data'!AJ650</f>
        <v>0</v>
      </c>
      <c r="BW650" s="69" t="n">
        <f aca="false">IF(BF650&gt;0,IF(J650&gt;0,J650,K650*H650/100),0)</f>
        <v>0</v>
      </c>
      <c r="BX650" s="69" t="n">
        <f aca="false">IF(BF650&gt;0,IF(BJ650&gt;BL650,BL650,BJ650),0)</f>
        <v>0</v>
      </c>
      <c r="BY650" s="69" t="n">
        <f aca="false">IF(BD650=0,0,IF(AND(BX650&gt;0,BX650&lt;=5),  IF(AND(BX650&gt;0,BX650&lt;=5),VLOOKUP(BK650,'Pril1-THLPa'!$A$6:$F$18,IF(AND(BX650&gt;0,BX650&lt;=5),LOOKUP(BX650,'Pril1-THLPa'!$B$5:$F$5,'Pril1-THLPa'!$B$4:$F$4),""),0),""),  IF(BX650&gt;5,BO650+BP650*(BX650-5)+BQ650*POWER(BX650-5,2)+BR650*POWER(BX650-5,3)+BS650*POWER(BX650-5,4),"")))</f>
        <v>0</v>
      </c>
      <c r="BZ650" s="69" t="n">
        <f aca="false">IF(BY650&gt;0,BY650*BI650/10*BW650*(100+BV650)/100,0)</f>
        <v>0</v>
      </c>
      <c r="CA650" s="69" t="n">
        <f aca="false">IF(BD650&gt;0,BX650-IF(BD650&gt;BX650,BX650,BD650),0)</f>
        <v>0</v>
      </c>
      <c r="CB650" s="69" t="n">
        <f aca="false">POWER(1.01,CA650)</f>
        <v>1</v>
      </c>
      <c r="CC650" s="69" t="n">
        <f aca="false">IF(BF650&gt;0,IF(BF650&gt;BH650,1,BF650/BH650),0)</f>
        <v>0</v>
      </c>
      <c r="CD650" s="72" t="n">
        <f aca="false">IF(BD650=0,0,IF(BF650&gt;0,ROUND(IF(CB650&lt;&gt;0,BZ650*BT650*1/CB650*CC650,0),0),0))</f>
        <v>0</v>
      </c>
      <c r="CE650" s="73" t="str">
        <f aca="false">IF(BF650&gt;0,IF(BF650&gt;BH650,CD650/BF650,CD650/BH650),"")</f>
        <v/>
      </c>
      <c r="CF650" s="69" t="n">
        <f aca="false">'Vstupní data'!AM650</f>
        <v>0</v>
      </c>
      <c r="CG650" s="69" t="n">
        <f aca="false">'Vstupní data'!AN650</f>
        <v>0</v>
      </c>
      <c r="CH650" s="69" t="n">
        <f aca="false">'Vstupní data'!AO650</f>
        <v>0</v>
      </c>
      <c r="CI650" s="69" t="n">
        <f aca="false">'Vstupní data'!AP650</f>
        <v>0</v>
      </c>
      <c r="CJ650" s="72" t="n">
        <f aca="false">ROUND(CH650*CI650,0)</f>
        <v>0</v>
      </c>
      <c r="CK650" s="74" t="str">
        <f aca="false">IF(OR(AA650&gt;0,BB650&gt;0,CD650&gt;0,CJ650&gt;0),AA650+BB650+CD650+CJ650,"")</f>
        <v/>
      </c>
    </row>
    <row r="651" customFormat="false" ht="12.8" hidden="false" customHeight="false" outlineLevel="0" collapsed="false">
      <c r="A651" s="66" t="n">
        <f aca="false">'Vstupní data'!A651</f>
        <v>0</v>
      </c>
      <c r="F651" s="66" t="str">
        <f aca="false">CONCATENATE('Vstupní data'!F651,'Vstupní data'!G651,'Vstupní data'!H651,'Vstupní data'!I651)</f>
        <v/>
      </c>
      <c r="G651" s="66"/>
      <c r="H651" s="66" t="n">
        <f aca="false">'Vstupní data'!K651</f>
        <v>0</v>
      </c>
      <c r="I651" s="66" t="n">
        <f aca="false">'Vstupní data'!L651</f>
        <v>0</v>
      </c>
      <c r="J651" s="66" t="n">
        <f aca="false">'Vstupní data'!K651*'Vstupní data'!M651/100</f>
        <v>0</v>
      </c>
      <c r="L651" s="66" t="n">
        <f aca="false">IF('Vstupní data'!N651="prostokořenný",0,IF('Vstupní data'!N651="krytokořenný","k",IF('Vstupní data'!N651="poloodrostky nebo odrostky, prostokořenné i krytokořenné","po",0)))</f>
        <v>0</v>
      </c>
      <c r="N651" s="66"/>
      <c r="O651" s="66" t="n">
        <f aca="false">'Vstupní data'!O651</f>
        <v>0</v>
      </c>
      <c r="P651" s="66" t="n">
        <f aca="false">IF(O651&gt;0,VLOOKUP(CONCATENATE(VLOOKUP(I651,'Pril3-drev'!$H$5:$K$83,4,0),"-",'Vstupní data'!R651),K2!$C$15:$D$23,2,0),0)</f>
        <v>0</v>
      </c>
      <c r="Q651" s="66" t="n">
        <f aca="false">IF(O651&gt;0,VLOOKUP(I651,'Pril3-drev'!$H$5:$I$83,2,0),0)</f>
        <v>0</v>
      </c>
      <c r="R651" s="66" t="n">
        <f aca="false">IF(Q651&gt;0,VLOOKUP(Q651,'Pril6-okus'!$A$5:$B$17,2,0),0)</f>
        <v>0</v>
      </c>
      <c r="S651" s="66" t="n">
        <f aca="false">IF(O651&gt;0,VLOOKUP(I651,'Pril3-drev'!$H$5:$J$83,3,0),0)</f>
        <v>0</v>
      </c>
      <c r="T651" s="66" t="str">
        <f aca="false">IF(O651&gt;0,IF(L651="k",0.9*VLOOKUP(S651,'ha-pocty-vyhl'!$A$5:$B$20,2,0),IF(L651="po",0.8*VLOOKUP(S651,'ha-pocty-vyhl'!$A$5:$B$20,2,0),VLOOKUP(S651,'ha-pocty-vyhl'!$A$5:$B$20,2,0))),"")</f>
        <v/>
      </c>
      <c r="U651" s="66" t="n">
        <f aca="false">'Vstupní data'!P651</f>
        <v>0</v>
      </c>
      <c r="V651" s="66" t="n">
        <f aca="false">IF(O651&gt;0,1.3*T651*1000*Z651/10000,0)</f>
        <v>0</v>
      </c>
      <c r="W651" s="66" t="n">
        <f aca="false">IF(O651&gt;0,1.3*T651*1000*Z651/10000,0)</f>
        <v>0</v>
      </c>
      <c r="X651" s="66" t="n">
        <f aca="false">IF(O651&gt;0,IF(O651&gt;V651,V651,O651),0)</f>
        <v>0</v>
      </c>
      <c r="Y651" s="66" t="n">
        <f aca="false">IF(O651&gt;0,IF(IF(U651&gt;W651,W651,U651)&lt;X651,W651,IF(U651&gt;W651,W651,U651)),0)</f>
        <v>0</v>
      </c>
      <c r="Z651" s="66" t="n">
        <f aca="false">IF(O651&gt;0,IF(J651&gt;0,J651,K651*H651/100),0)</f>
        <v>0</v>
      </c>
      <c r="AA651" s="67" t="n">
        <f aca="false">IF(O651&gt;0,CEILING(R651*P651*X651/Y651*Z651,1),0)</f>
        <v>0</v>
      </c>
      <c r="AB651" s="68" t="n">
        <f aca="false">IF(O651&gt;0,AA651/O651,0)</f>
        <v>0</v>
      </c>
      <c r="AC651" s="66" t="n">
        <f aca="false">'Vstupní data'!W651</f>
        <v>0</v>
      </c>
      <c r="AI651" s="66" t="str">
        <f aca="false">IF(OR('Vstupní data'!T651&gt;0,'Vstupní data'!U651&gt;0),VLOOKUP(I651,'Pril3-drev'!$H$5:$J$83,3,0),"")</f>
        <v/>
      </c>
      <c r="AJ651" s="66" t="n">
        <f aca="false">IF('Vstupní data'!V651="prostokořenný",0,IF('Vstupní data'!V651="krytokořenný","k",IF('Vstupní data'!V651="poloodrostky nebo odrostky, prostokořenné i krytokořenné","po",0)))</f>
        <v>0</v>
      </c>
      <c r="AK651" s="66" t="n">
        <f aca="false">IF(OR('Vstupní data'!T651&gt;0,'Vstupní data'!U651&gt;0),IF(AJ651="k",0.9*VLOOKUP(AI651,'ha-pocty-vyhl'!$A$5:$B$20,2,0),IF(AJ651="po",0.8*VLOOKUP(AI651,'ha-pocty-vyhl'!$A$5:$B$20,2,0),VLOOKUP(AI651,'ha-pocty-vyhl'!$A$5:$B$20,2,0))),0)</f>
        <v>0</v>
      </c>
      <c r="AL651" s="66" t="n">
        <f aca="false">IF(OR('Vstupní data'!T651&gt;0,'Vstupní data'!U651&gt;0),'Vstupní data'!K651*'Vstupní data'!M651/100,0)</f>
        <v>0</v>
      </c>
      <c r="AM651" s="66" t="n">
        <f aca="false">IF(OR('Vstupní data'!T651&gt;0,'Vstupní data'!U651&gt;0),IF('Vstupní data'!T651&gt;0,'Vstupní data'!T651,ROUND(10*'Vstupní data'!U651/AK651,0)),0)</f>
        <v>0</v>
      </c>
      <c r="AN651" s="69" t="n">
        <f aca="false">IF('Vstupní data'!T651&gt;0,   IF('Vstupní data'!T651&lt;=AL651,'Vstupní data'!T651,AL651),   IF(AM651&lt;AL651,AM651,AL651))</f>
        <v>0</v>
      </c>
      <c r="AO651" s="69" t="n">
        <f aca="false">'Vstupní data'!X651</f>
        <v>0</v>
      </c>
      <c r="AP651" s="66" t="n">
        <f aca="false">IF(OR('Vstupní data'!T651&gt;0,'Vstupní data'!U651&gt;0),IF(I651&lt;&gt;0,VLOOKUP(I651,'Pril3-drev'!$H$5:$I$83,2,0),0),0)</f>
        <v>0</v>
      </c>
      <c r="AQ651" s="66" t="n">
        <f aca="false">'Vstupní data'!Y651</f>
        <v>0</v>
      </c>
      <c r="AR651" s="66" t="str">
        <f aca="false">IF(AC651&gt;5,   IF('Vstupní data'!Y651&gt;0,   VLOOKUP(VLOOKUP(CONCATENATE(VLOOKUP(I651,'Pril3-drev'!$H$4:$L$83,5,0),AC651),'Pril3-drev'!$Q$4:$R$2803,2,0),'AVB-BS'!$C$5:$S$29 ,LOOKUP(AQ651,'AVB-BS'!$D$3:$S$3,'AVB-BS'!$D$1:$S$1) ,0 )   ,   IF('Vstupní data'!Z651&gt;0,'Vstupní data'!Z651,0)) , "")</f>
        <v/>
      </c>
      <c r="AS651" s="70" t="str">
        <f aca="false">IF(AC651&gt;5,VLOOKUP(CONCATENATE(AP651,AR651),'Pril1-THLPa'!$H$6:$N$96,4,0),"")</f>
        <v/>
      </c>
      <c r="AT651" s="70" t="str">
        <f aca="false">IF(AC651&gt;5,VLOOKUP(CONCATENATE(AP651,AR651),'Pril1-THLPa'!$H$6:$N$96,5,0),"")</f>
        <v/>
      </c>
      <c r="AU651" s="70" t="str">
        <f aca="false">IF(AC651&gt;5,VLOOKUP(CONCATENATE(AP651,AR651),'Pril1-THLPa'!$H$6:$N$96,6,0),"")</f>
        <v/>
      </c>
      <c r="AV651" s="70" t="str">
        <f aca="false">IF(AC651&gt;5,VLOOKUP(CONCATENATE(AP651,AR651),'Pril1-THLPa'!$H$6:$N$96,7,0),"")</f>
        <v/>
      </c>
      <c r="AW651" s="70" t="str">
        <f aca="false">IF(AC651&gt;5,VLOOKUP(CONCATENATE(AP651,AR651),'Pril1-THLPa'!$H$6:$O$96,8,0),"")</f>
        <v/>
      </c>
      <c r="AX651" s="66" t="n">
        <f aca="false">IF(AC651&gt;0,IF(AND(AC651&gt;0,AC651&lt;=5),VLOOKUP(AP651,'Pril1-THLPa'!$A$6:$F$18,LOOKUP(AC651,'Pril1-THLPa'!$B$5:$F$5,'Pril1-THLPa'!$B$4:$F$4),0),AS651+AT651*(AC651-5)+AU651*POWER(AC651-5,2)+AV651*POWER(AC651-5,3)+AW651*POWER(AC651-5,4)),0)</f>
        <v>0</v>
      </c>
      <c r="AY651" s="71"/>
      <c r="AZ651" s="66" t="n">
        <f aca="false">'Vstupní data'!AA651</f>
        <v>0</v>
      </c>
      <c r="BA651" s="66" t="n">
        <f aca="false">IF(OR('Vstupní data'!T651&gt;0,'Vstupní data'!U651&gt;0),IF(AC651&lt;&gt;"",AX651*AO651/10*(100+AZ651)/100,0),0)</f>
        <v>0</v>
      </c>
      <c r="BB651" s="67" t="n">
        <f aca="false">IF(AC651&lt;&gt;"",ROUND(BA651*AN651,0),0)</f>
        <v>0</v>
      </c>
      <c r="BC651" s="68" t="str">
        <f aca="false">IF(AE651&gt;0,BB651/AE651,"")</f>
        <v/>
      </c>
      <c r="BD651" s="66" t="n">
        <f aca="false">'Vstupní data'!AE651</f>
        <v>0</v>
      </c>
      <c r="BF651" s="66" t="n">
        <f aca="false">'Vstupní data'!AC651</f>
        <v>0</v>
      </c>
      <c r="BH651" s="66" t="n">
        <f aca="false">'Vstupní data'!AD651</f>
        <v>0</v>
      </c>
      <c r="BI651" s="66" t="n">
        <f aca="false">'Vstupní data'!AF651</f>
        <v>0</v>
      </c>
      <c r="BJ651" s="69" t="n">
        <f aca="false">'Vstupní data'!AG651</f>
        <v>0</v>
      </c>
      <c r="BK651" s="69" t="n">
        <f aca="false">IF(BF651&lt;&gt;0,VLOOKUP(I651,'Pril3-drev'!$H$5:$I$83,2,0),0)</f>
        <v>0</v>
      </c>
      <c r="BL651" s="69" t="n">
        <f aca="false">IF(BF651&lt;&gt;0,VLOOKUP(BK651,'Pril3-drev'!$A$5:$C$17,3,0),0)</f>
        <v>0</v>
      </c>
      <c r="BM651" s="69" t="n">
        <f aca="false">'Vstupní data'!AH651</f>
        <v>0</v>
      </c>
      <c r="BN651" s="69" t="n">
        <f aca="false">IF('Vstupní data'!AH651&gt;0,   VLOOKUP(VLOOKUP(CONCATENATE(VLOOKUP(I651,'Pril3-drev'!$H$4:$L$83,5,0),BD651),'Pril3-drev'!$Q$4:$R$2803,2,0),'AVB-BS'!$C$5:$S$29 ,LOOKUP(BM651,'AVB-BS'!$D$3:$S$3,'AVB-BS'!$D$1:$S$1) ,0 )   ,   IF('Vstupní data'!AI651&gt;0,'Vstupní data'!AI651,0))</f>
        <v>0</v>
      </c>
      <c r="BO651" s="69" t="str">
        <f aca="false">IF(BX651&gt;5,VLOOKUP(CONCATENATE(BK651,BN651),'Pril1-THLPa'!$H$6:$N$96,4,0),"")</f>
        <v/>
      </c>
      <c r="BP651" s="69" t="str">
        <f aca="false">IF(BX651&gt;5,VLOOKUP(CONCATENATE(BK651,BN651),'Pril1-THLPa'!$H$6:$N$96,5,0),"")</f>
        <v/>
      </c>
      <c r="BQ651" s="69" t="str">
        <f aca="false">IF(BX651&gt;5,VLOOKUP(CONCATENATE(BK651,BN651),'Pril1-THLPa'!$H$6:$N$96,6,0),"")</f>
        <v/>
      </c>
      <c r="BR651" s="69" t="str">
        <f aca="false">IF(BX651&gt;5,VLOOKUP(CONCATENATE(BK651,BN651),'Pril1-THLPa'!$H$6:$N$96,7,0),"")</f>
        <v/>
      </c>
      <c r="BS651" s="69" t="str">
        <f aca="false">IF(BX651&gt;5,VLOOKUP(CONCATENATE(BK651,BN651),'Pril1-THLPa'!$H$6:$O$96,8,0),"")</f>
        <v/>
      </c>
      <c r="BT651" s="69" t="str">
        <f aca="false">IF(BF651&gt;0, IF(BK651="smrk",  VLOOKUP(VLOOKUP(BD651,'Pril9-K3'!$L$8:$M$207,2,0),'Pril9-K3'!$A$8:$J$16,LOOKUP(BN651,'Pril9-K3'!$A$7:$J$7,'Pril9-K3'!$A$5:$J$5),0), IF(AND(BK651&lt;&gt;"smrk",'Vstupní data'!AK651&lt;&gt;""),'Vstupní data'!AK651,   VLOOKUP(VLOOKUP(BD651,'Pril9-K3'!$L$8:$M$207,2,0),'Pril9-K3'!$A$8:$J$16,LOOKUP(BN651,'Pril9-K3'!$A$7:$J$7,'Pril9-K3'!$A$5:$J$5),0)   )),   "")</f>
        <v/>
      </c>
      <c r="BV651" s="69" t="n">
        <f aca="false">'Vstupní data'!AJ651</f>
        <v>0</v>
      </c>
      <c r="BW651" s="69" t="n">
        <f aca="false">IF(BF651&gt;0,IF(J651&gt;0,J651,K651*H651/100),0)</f>
        <v>0</v>
      </c>
      <c r="BX651" s="69" t="n">
        <f aca="false">IF(BF651&gt;0,IF(BJ651&gt;BL651,BL651,BJ651),0)</f>
        <v>0</v>
      </c>
      <c r="BY651" s="69" t="n">
        <f aca="false">IF(BD651=0,0,IF(AND(BX651&gt;0,BX651&lt;=5),  IF(AND(BX651&gt;0,BX651&lt;=5),VLOOKUP(BK651,'Pril1-THLPa'!$A$6:$F$18,IF(AND(BX651&gt;0,BX651&lt;=5),LOOKUP(BX651,'Pril1-THLPa'!$B$5:$F$5,'Pril1-THLPa'!$B$4:$F$4),""),0),""),  IF(BX651&gt;5,BO651+BP651*(BX651-5)+BQ651*POWER(BX651-5,2)+BR651*POWER(BX651-5,3)+BS651*POWER(BX651-5,4),"")))</f>
        <v>0</v>
      </c>
      <c r="BZ651" s="69" t="n">
        <f aca="false">IF(BY651&gt;0,BY651*BI651/10*BW651*(100+BV651)/100,0)</f>
        <v>0</v>
      </c>
      <c r="CA651" s="69" t="n">
        <f aca="false">IF(BD651&gt;0,BX651-IF(BD651&gt;BX651,BX651,BD651),0)</f>
        <v>0</v>
      </c>
      <c r="CB651" s="69" t="n">
        <f aca="false">POWER(1.01,CA651)</f>
        <v>1</v>
      </c>
      <c r="CC651" s="69" t="n">
        <f aca="false">IF(BF651&gt;0,IF(BF651&gt;BH651,1,BF651/BH651),0)</f>
        <v>0</v>
      </c>
      <c r="CD651" s="72" t="n">
        <f aca="false">IF(BD651=0,0,IF(BF651&gt;0,ROUND(IF(CB651&lt;&gt;0,BZ651*BT651*1/CB651*CC651,0),0),0))</f>
        <v>0</v>
      </c>
      <c r="CE651" s="73" t="str">
        <f aca="false">IF(BF651&gt;0,IF(BF651&gt;BH651,CD651/BF651,CD651/BH651),"")</f>
        <v/>
      </c>
      <c r="CF651" s="69" t="n">
        <f aca="false">'Vstupní data'!AM651</f>
        <v>0</v>
      </c>
      <c r="CG651" s="69" t="n">
        <f aca="false">'Vstupní data'!AN651</f>
        <v>0</v>
      </c>
      <c r="CH651" s="69" t="n">
        <f aca="false">'Vstupní data'!AO651</f>
        <v>0</v>
      </c>
      <c r="CI651" s="69" t="n">
        <f aca="false">'Vstupní data'!AP651</f>
        <v>0</v>
      </c>
      <c r="CJ651" s="72" t="n">
        <f aca="false">ROUND(CH651*CI651,0)</f>
        <v>0</v>
      </c>
      <c r="CK651" s="74" t="str">
        <f aca="false">IF(OR(AA651&gt;0,BB651&gt;0,CD651&gt;0,CJ651&gt;0),AA651+BB651+CD651+CJ651,"")</f>
        <v/>
      </c>
    </row>
    <row r="652" customFormat="false" ht="12.8" hidden="false" customHeight="false" outlineLevel="0" collapsed="false">
      <c r="A652" s="66" t="n">
        <f aca="false">'Vstupní data'!A652</f>
        <v>0</v>
      </c>
      <c r="F652" s="66" t="str">
        <f aca="false">CONCATENATE('Vstupní data'!F652,'Vstupní data'!G652,'Vstupní data'!H652,'Vstupní data'!I652)</f>
        <v/>
      </c>
      <c r="G652" s="66"/>
      <c r="H652" s="66" t="n">
        <f aca="false">'Vstupní data'!K652</f>
        <v>0</v>
      </c>
      <c r="I652" s="66" t="n">
        <f aca="false">'Vstupní data'!L652</f>
        <v>0</v>
      </c>
      <c r="J652" s="66" t="n">
        <f aca="false">'Vstupní data'!K652*'Vstupní data'!M652/100</f>
        <v>0</v>
      </c>
      <c r="L652" s="66" t="n">
        <f aca="false">IF('Vstupní data'!N652="prostokořenný",0,IF('Vstupní data'!N652="krytokořenný","k",IF('Vstupní data'!N652="poloodrostky nebo odrostky, prostokořenné i krytokořenné","po",0)))</f>
        <v>0</v>
      </c>
      <c r="N652" s="66"/>
      <c r="O652" s="66" t="n">
        <f aca="false">'Vstupní data'!O652</f>
        <v>0</v>
      </c>
      <c r="P652" s="66" t="n">
        <f aca="false">IF(O652&gt;0,VLOOKUP(CONCATENATE(VLOOKUP(I652,'Pril3-drev'!$H$5:$K$83,4,0),"-",'Vstupní data'!R652),K2!$C$15:$D$23,2,0),0)</f>
        <v>0</v>
      </c>
      <c r="Q652" s="66" t="n">
        <f aca="false">IF(O652&gt;0,VLOOKUP(I652,'Pril3-drev'!$H$5:$I$83,2,0),0)</f>
        <v>0</v>
      </c>
      <c r="R652" s="66" t="n">
        <f aca="false">IF(Q652&gt;0,VLOOKUP(Q652,'Pril6-okus'!$A$5:$B$17,2,0),0)</f>
        <v>0</v>
      </c>
      <c r="S652" s="66" t="n">
        <f aca="false">IF(O652&gt;0,VLOOKUP(I652,'Pril3-drev'!$H$5:$J$83,3,0),0)</f>
        <v>0</v>
      </c>
      <c r="T652" s="66" t="str">
        <f aca="false">IF(O652&gt;0,IF(L652="k",0.9*VLOOKUP(S652,'ha-pocty-vyhl'!$A$5:$B$20,2,0),IF(L652="po",0.8*VLOOKUP(S652,'ha-pocty-vyhl'!$A$5:$B$20,2,0),VLOOKUP(S652,'ha-pocty-vyhl'!$A$5:$B$20,2,0))),"")</f>
        <v/>
      </c>
      <c r="U652" s="66" t="n">
        <f aca="false">'Vstupní data'!P652</f>
        <v>0</v>
      </c>
      <c r="V652" s="66" t="n">
        <f aca="false">IF(O652&gt;0,1.3*T652*1000*Z652/10000,0)</f>
        <v>0</v>
      </c>
      <c r="W652" s="66" t="n">
        <f aca="false">IF(O652&gt;0,1.3*T652*1000*Z652/10000,0)</f>
        <v>0</v>
      </c>
      <c r="X652" s="66" t="n">
        <f aca="false">IF(O652&gt;0,IF(O652&gt;V652,V652,O652),0)</f>
        <v>0</v>
      </c>
      <c r="Y652" s="66" t="n">
        <f aca="false">IF(O652&gt;0,IF(IF(U652&gt;W652,W652,U652)&lt;X652,W652,IF(U652&gt;W652,W652,U652)),0)</f>
        <v>0</v>
      </c>
      <c r="Z652" s="66" t="n">
        <f aca="false">IF(O652&gt;0,IF(J652&gt;0,J652,K652*H652/100),0)</f>
        <v>0</v>
      </c>
      <c r="AA652" s="67" t="n">
        <f aca="false">IF(O652&gt;0,CEILING(R652*P652*X652/Y652*Z652,1),0)</f>
        <v>0</v>
      </c>
      <c r="AB652" s="68" t="n">
        <f aca="false">IF(O652&gt;0,AA652/O652,0)</f>
        <v>0</v>
      </c>
      <c r="AC652" s="66" t="n">
        <f aca="false">'Vstupní data'!W652</f>
        <v>0</v>
      </c>
      <c r="AI652" s="66" t="str">
        <f aca="false">IF(OR('Vstupní data'!T652&gt;0,'Vstupní data'!U652&gt;0),VLOOKUP(I652,'Pril3-drev'!$H$5:$J$83,3,0),"")</f>
        <v/>
      </c>
      <c r="AJ652" s="66" t="n">
        <f aca="false">IF('Vstupní data'!V652="prostokořenný",0,IF('Vstupní data'!V652="krytokořenný","k",IF('Vstupní data'!V652="poloodrostky nebo odrostky, prostokořenné i krytokořenné","po",0)))</f>
        <v>0</v>
      </c>
      <c r="AK652" s="66" t="n">
        <f aca="false">IF(OR('Vstupní data'!T652&gt;0,'Vstupní data'!U652&gt;0),IF(AJ652="k",0.9*VLOOKUP(AI652,'ha-pocty-vyhl'!$A$5:$B$20,2,0),IF(AJ652="po",0.8*VLOOKUP(AI652,'ha-pocty-vyhl'!$A$5:$B$20,2,0),VLOOKUP(AI652,'ha-pocty-vyhl'!$A$5:$B$20,2,0))),0)</f>
        <v>0</v>
      </c>
      <c r="AL652" s="66" t="n">
        <f aca="false">IF(OR('Vstupní data'!T652&gt;0,'Vstupní data'!U652&gt;0),'Vstupní data'!K652*'Vstupní data'!M652/100,0)</f>
        <v>0</v>
      </c>
      <c r="AM652" s="66" t="n">
        <f aca="false">IF(OR('Vstupní data'!T652&gt;0,'Vstupní data'!U652&gt;0),IF('Vstupní data'!T652&gt;0,'Vstupní data'!T652,ROUND(10*'Vstupní data'!U652/AK652,0)),0)</f>
        <v>0</v>
      </c>
      <c r="AN652" s="69" t="n">
        <f aca="false">IF('Vstupní data'!T652&gt;0,   IF('Vstupní data'!T652&lt;=AL652,'Vstupní data'!T652,AL652),   IF(AM652&lt;AL652,AM652,AL652))</f>
        <v>0</v>
      </c>
      <c r="AO652" s="69" t="n">
        <f aca="false">'Vstupní data'!X652</f>
        <v>0</v>
      </c>
      <c r="AP652" s="66" t="n">
        <f aca="false">IF(OR('Vstupní data'!T652&gt;0,'Vstupní data'!U652&gt;0),IF(I652&lt;&gt;0,VLOOKUP(I652,'Pril3-drev'!$H$5:$I$83,2,0),0),0)</f>
        <v>0</v>
      </c>
      <c r="AQ652" s="66" t="n">
        <f aca="false">'Vstupní data'!Y652</f>
        <v>0</v>
      </c>
      <c r="AR652" s="66" t="str">
        <f aca="false">IF(AC652&gt;5,   IF('Vstupní data'!Y652&gt;0,   VLOOKUP(VLOOKUP(CONCATENATE(VLOOKUP(I652,'Pril3-drev'!$H$4:$L$83,5,0),AC652),'Pril3-drev'!$Q$4:$R$2803,2,0),'AVB-BS'!$C$5:$S$29 ,LOOKUP(AQ652,'AVB-BS'!$D$3:$S$3,'AVB-BS'!$D$1:$S$1) ,0 )   ,   IF('Vstupní data'!Z652&gt;0,'Vstupní data'!Z652,0)) , "")</f>
        <v/>
      </c>
      <c r="AS652" s="70" t="str">
        <f aca="false">IF(AC652&gt;5,VLOOKUP(CONCATENATE(AP652,AR652),'Pril1-THLPa'!$H$6:$N$96,4,0),"")</f>
        <v/>
      </c>
      <c r="AT652" s="70" t="str">
        <f aca="false">IF(AC652&gt;5,VLOOKUP(CONCATENATE(AP652,AR652),'Pril1-THLPa'!$H$6:$N$96,5,0),"")</f>
        <v/>
      </c>
      <c r="AU652" s="70" t="str">
        <f aca="false">IF(AC652&gt;5,VLOOKUP(CONCATENATE(AP652,AR652),'Pril1-THLPa'!$H$6:$N$96,6,0),"")</f>
        <v/>
      </c>
      <c r="AV652" s="70" t="str">
        <f aca="false">IF(AC652&gt;5,VLOOKUP(CONCATENATE(AP652,AR652),'Pril1-THLPa'!$H$6:$N$96,7,0),"")</f>
        <v/>
      </c>
      <c r="AW652" s="70" t="str">
        <f aca="false">IF(AC652&gt;5,VLOOKUP(CONCATENATE(AP652,AR652),'Pril1-THLPa'!$H$6:$O$96,8,0),"")</f>
        <v/>
      </c>
      <c r="AX652" s="66" t="n">
        <f aca="false">IF(AC652&gt;0,IF(AND(AC652&gt;0,AC652&lt;=5),VLOOKUP(AP652,'Pril1-THLPa'!$A$6:$F$18,LOOKUP(AC652,'Pril1-THLPa'!$B$5:$F$5,'Pril1-THLPa'!$B$4:$F$4),0),AS652+AT652*(AC652-5)+AU652*POWER(AC652-5,2)+AV652*POWER(AC652-5,3)+AW652*POWER(AC652-5,4)),0)</f>
        <v>0</v>
      </c>
      <c r="AY652" s="71"/>
      <c r="AZ652" s="66" t="n">
        <f aca="false">'Vstupní data'!AA652</f>
        <v>0</v>
      </c>
      <c r="BA652" s="66" t="n">
        <f aca="false">IF(OR('Vstupní data'!T652&gt;0,'Vstupní data'!U652&gt;0),IF(AC652&lt;&gt;"",AX652*AO652/10*(100+AZ652)/100,0),0)</f>
        <v>0</v>
      </c>
      <c r="BB652" s="67" t="n">
        <f aca="false">IF(AC652&lt;&gt;"",ROUND(BA652*AN652,0),0)</f>
        <v>0</v>
      </c>
      <c r="BC652" s="68" t="str">
        <f aca="false">IF(AE652&gt;0,BB652/AE652,"")</f>
        <v/>
      </c>
      <c r="BD652" s="66" t="n">
        <f aca="false">'Vstupní data'!AE652</f>
        <v>0</v>
      </c>
      <c r="BF652" s="66" t="n">
        <f aca="false">'Vstupní data'!AC652</f>
        <v>0</v>
      </c>
      <c r="BH652" s="66" t="n">
        <f aca="false">'Vstupní data'!AD652</f>
        <v>0</v>
      </c>
      <c r="BI652" s="66" t="n">
        <f aca="false">'Vstupní data'!AF652</f>
        <v>0</v>
      </c>
      <c r="BJ652" s="69" t="n">
        <f aca="false">'Vstupní data'!AG652</f>
        <v>0</v>
      </c>
      <c r="BK652" s="69" t="n">
        <f aca="false">IF(BF652&lt;&gt;0,VLOOKUP(I652,'Pril3-drev'!$H$5:$I$83,2,0),0)</f>
        <v>0</v>
      </c>
      <c r="BL652" s="69" t="n">
        <f aca="false">IF(BF652&lt;&gt;0,VLOOKUP(BK652,'Pril3-drev'!$A$5:$C$17,3,0),0)</f>
        <v>0</v>
      </c>
      <c r="BM652" s="69" t="n">
        <f aca="false">'Vstupní data'!AH652</f>
        <v>0</v>
      </c>
      <c r="BN652" s="69" t="n">
        <f aca="false">IF('Vstupní data'!AH652&gt;0,   VLOOKUP(VLOOKUP(CONCATENATE(VLOOKUP(I652,'Pril3-drev'!$H$4:$L$83,5,0),BD652),'Pril3-drev'!$Q$4:$R$2803,2,0),'AVB-BS'!$C$5:$S$29 ,LOOKUP(BM652,'AVB-BS'!$D$3:$S$3,'AVB-BS'!$D$1:$S$1) ,0 )   ,   IF('Vstupní data'!AI652&gt;0,'Vstupní data'!AI652,0))</f>
        <v>0</v>
      </c>
      <c r="BO652" s="69" t="str">
        <f aca="false">IF(BX652&gt;5,VLOOKUP(CONCATENATE(BK652,BN652),'Pril1-THLPa'!$H$6:$N$96,4,0),"")</f>
        <v/>
      </c>
      <c r="BP652" s="69" t="str">
        <f aca="false">IF(BX652&gt;5,VLOOKUP(CONCATENATE(BK652,BN652),'Pril1-THLPa'!$H$6:$N$96,5,0),"")</f>
        <v/>
      </c>
      <c r="BQ652" s="69" t="str">
        <f aca="false">IF(BX652&gt;5,VLOOKUP(CONCATENATE(BK652,BN652),'Pril1-THLPa'!$H$6:$N$96,6,0),"")</f>
        <v/>
      </c>
      <c r="BR652" s="69" t="str">
        <f aca="false">IF(BX652&gt;5,VLOOKUP(CONCATENATE(BK652,BN652),'Pril1-THLPa'!$H$6:$N$96,7,0),"")</f>
        <v/>
      </c>
      <c r="BS652" s="69" t="str">
        <f aca="false">IF(BX652&gt;5,VLOOKUP(CONCATENATE(BK652,BN652),'Pril1-THLPa'!$H$6:$O$96,8,0),"")</f>
        <v/>
      </c>
      <c r="BT652" s="69" t="str">
        <f aca="false">IF(BF652&gt;0, IF(BK652="smrk",  VLOOKUP(VLOOKUP(BD652,'Pril9-K3'!$L$8:$M$207,2,0),'Pril9-K3'!$A$8:$J$16,LOOKUP(BN652,'Pril9-K3'!$A$7:$J$7,'Pril9-K3'!$A$5:$J$5),0), IF(AND(BK652&lt;&gt;"smrk",'Vstupní data'!AK652&lt;&gt;""),'Vstupní data'!AK652,   VLOOKUP(VLOOKUP(BD652,'Pril9-K3'!$L$8:$M$207,2,0),'Pril9-K3'!$A$8:$J$16,LOOKUP(BN652,'Pril9-K3'!$A$7:$J$7,'Pril9-K3'!$A$5:$J$5),0)   )),   "")</f>
        <v/>
      </c>
      <c r="BV652" s="69" t="n">
        <f aca="false">'Vstupní data'!AJ652</f>
        <v>0</v>
      </c>
      <c r="BW652" s="69" t="n">
        <f aca="false">IF(BF652&gt;0,IF(J652&gt;0,J652,K652*H652/100),0)</f>
        <v>0</v>
      </c>
      <c r="BX652" s="69" t="n">
        <f aca="false">IF(BF652&gt;0,IF(BJ652&gt;BL652,BL652,BJ652),0)</f>
        <v>0</v>
      </c>
      <c r="BY652" s="69" t="n">
        <f aca="false">IF(BD652=0,0,IF(AND(BX652&gt;0,BX652&lt;=5),  IF(AND(BX652&gt;0,BX652&lt;=5),VLOOKUP(BK652,'Pril1-THLPa'!$A$6:$F$18,IF(AND(BX652&gt;0,BX652&lt;=5),LOOKUP(BX652,'Pril1-THLPa'!$B$5:$F$5,'Pril1-THLPa'!$B$4:$F$4),""),0),""),  IF(BX652&gt;5,BO652+BP652*(BX652-5)+BQ652*POWER(BX652-5,2)+BR652*POWER(BX652-5,3)+BS652*POWER(BX652-5,4),"")))</f>
        <v>0</v>
      </c>
      <c r="BZ652" s="69" t="n">
        <f aca="false">IF(BY652&gt;0,BY652*BI652/10*BW652*(100+BV652)/100,0)</f>
        <v>0</v>
      </c>
      <c r="CA652" s="69" t="n">
        <f aca="false">IF(BD652&gt;0,BX652-IF(BD652&gt;BX652,BX652,BD652),0)</f>
        <v>0</v>
      </c>
      <c r="CB652" s="69" t="n">
        <f aca="false">POWER(1.01,CA652)</f>
        <v>1</v>
      </c>
      <c r="CC652" s="69" t="n">
        <f aca="false">IF(BF652&gt;0,IF(BF652&gt;BH652,1,BF652/BH652),0)</f>
        <v>0</v>
      </c>
      <c r="CD652" s="72" t="n">
        <f aca="false">IF(BD652=0,0,IF(BF652&gt;0,ROUND(IF(CB652&lt;&gt;0,BZ652*BT652*1/CB652*CC652,0),0),0))</f>
        <v>0</v>
      </c>
      <c r="CE652" s="73" t="str">
        <f aca="false">IF(BF652&gt;0,IF(BF652&gt;BH652,CD652/BF652,CD652/BH652),"")</f>
        <v/>
      </c>
      <c r="CF652" s="69" t="n">
        <f aca="false">'Vstupní data'!AM652</f>
        <v>0</v>
      </c>
      <c r="CG652" s="69" t="n">
        <f aca="false">'Vstupní data'!AN652</f>
        <v>0</v>
      </c>
      <c r="CH652" s="69" t="n">
        <f aca="false">'Vstupní data'!AO652</f>
        <v>0</v>
      </c>
      <c r="CI652" s="69" t="n">
        <f aca="false">'Vstupní data'!AP652</f>
        <v>0</v>
      </c>
      <c r="CJ652" s="72" t="n">
        <f aca="false">ROUND(CH652*CI652,0)</f>
        <v>0</v>
      </c>
      <c r="CK652" s="74" t="str">
        <f aca="false">IF(OR(AA652&gt;0,BB652&gt;0,CD652&gt;0,CJ652&gt;0),AA652+BB652+CD652+CJ652,"")</f>
        <v/>
      </c>
    </row>
    <row r="653" customFormat="false" ht="12.8" hidden="false" customHeight="false" outlineLevel="0" collapsed="false">
      <c r="A653" s="66" t="n">
        <f aca="false">'Vstupní data'!A653</f>
        <v>0</v>
      </c>
      <c r="F653" s="66" t="str">
        <f aca="false">CONCATENATE('Vstupní data'!F653,'Vstupní data'!G653,'Vstupní data'!H653,'Vstupní data'!I653)</f>
        <v/>
      </c>
      <c r="G653" s="66"/>
      <c r="H653" s="66" t="n">
        <f aca="false">'Vstupní data'!K653</f>
        <v>0</v>
      </c>
      <c r="I653" s="66" t="n">
        <f aca="false">'Vstupní data'!L653</f>
        <v>0</v>
      </c>
      <c r="J653" s="66" t="n">
        <f aca="false">'Vstupní data'!K653*'Vstupní data'!M653/100</f>
        <v>0</v>
      </c>
      <c r="L653" s="66" t="n">
        <f aca="false">IF('Vstupní data'!N653="prostokořenný",0,IF('Vstupní data'!N653="krytokořenný","k",IF('Vstupní data'!N653="poloodrostky nebo odrostky, prostokořenné i krytokořenné","po",0)))</f>
        <v>0</v>
      </c>
      <c r="N653" s="66"/>
      <c r="O653" s="66" t="n">
        <f aca="false">'Vstupní data'!O653</f>
        <v>0</v>
      </c>
      <c r="P653" s="66" t="n">
        <f aca="false">IF(O653&gt;0,VLOOKUP(CONCATENATE(VLOOKUP(I653,'Pril3-drev'!$H$5:$K$83,4,0),"-",'Vstupní data'!R653),K2!$C$15:$D$23,2,0),0)</f>
        <v>0</v>
      </c>
      <c r="Q653" s="66" t="n">
        <f aca="false">IF(O653&gt;0,VLOOKUP(I653,'Pril3-drev'!$H$5:$I$83,2,0),0)</f>
        <v>0</v>
      </c>
      <c r="R653" s="66" t="n">
        <f aca="false">IF(Q653&gt;0,VLOOKUP(Q653,'Pril6-okus'!$A$5:$B$17,2,0),0)</f>
        <v>0</v>
      </c>
      <c r="S653" s="66" t="n">
        <f aca="false">IF(O653&gt;0,VLOOKUP(I653,'Pril3-drev'!$H$5:$J$83,3,0),0)</f>
        <v>0</v>
      </c>
      <c r="T653" s="66" t="str">
        <f aca="false">IF(O653&gt;0,IF(L653="k",0.9*VLOOKUP(S653,'ha-pocty-vyhl'!$A$5:$B$20,2,0),IF(L653="po",0.8*VLOOKUP(S653,'ha-pocty-vyhl'!$A$5:$B$20,2,0),VLOOKUP(S653,'ha-pocty-vyhl'!$A$5:$B$20,2,0))),"")</f>
        <v/>
      </c>
      <c r="U653" s="66" t="n">
        <f aca="false">'Vstupní data'!P653</f>
        <v>0</v>
      </c>
      <c r="V653" s="66" t="n">
        <f aca="false">IF(O653&gt;0,1.3*T653*1000*Z653/10000,0)</f>
        <v>0</v>
      </c>
      <c r="W653" s="66" t="n">
        <f aca="false">IF(O653&gt;0,1.3*T653*1000*Z653/10000,0)</f>
        <v>0</v>
      </c>
      <c r="X653" s="66" t="n">
        <f aca="false">IF(O653&gt;0,IF(O653&gt;V653,V653,O653),0)</f>
        <v>0</v>
      </c>
      <c r="Y653" s="66" t="n">
        <f aca="false">IF(O653&gt;0,IF(IF(U653&gt;W653,W653,U653)&lt;X653,W653,IF(U653&gt;W653,W653,U653)),0)</f>
        <v>0</v>
      </c>
      <c r="Z653" s="66" t="n">
        <f aca="false">IF(O653&gt;0,IF(J653&gt;0,J653,K653*H653/100),0)</f>
        <v>0</v>
      </c>
      <c r="AA653" s="67" t="n">
        <f aca="false">IF(O653&gt;0,CEILING(R653*P653*X653/Y653*Z653,1),0)</f>
        <v>0</v>
      </c>
      <c r="AB653" s="68" t="n">
        <f aca="false">IF(O653&gt;0,AA653/O653,0)</f>
        <v>0</v>
      </c>
      <c r="AC653" s="66" t="n">
        <f aca="false">'Vstupní data'!W653</f>
        <v>0</v>
      </c>
      <c r="AI653" s="66" t="str">
        <f aca="false">IF(OR('Vstupní data'!T653&gt;0,'Vstupní data'!U653&gt;0),VLOOKUP(I653,'Pril3-drev'!$H$5:$J$83,3,0),"")</f>
        <v/>
      </c>
      <c r="AJ653" s="66" t="n">
        <f aca="false">IF('Vstupní data'!V653="prostokořenný",0,IF('Vstupní data'!V653="krytokořenný","k",IF('Vstupní data'!V653="poloodrostky nebo odrostky, prostokořenné i krytokořenné","po",0)))</f>
        <v>0</v>
      </c>
      <c r="AK653" s="66" t="n">
        <f aca="false">IF(OR('Vstupní data'!T653&gt;0,'Vstupní data'!U653&gt;0),IF(AJ653="k",0.9*VLOOKUP(AI653,'ha-pocty-vyhl'!$A$5:$B$20,2,0),IF(AJ653="po",0.8*VLOOKUP(AI653,'ha-pocty-vyhl'!$A$5:$B$20,2,0),VLOOKUP(AI653,'ha-pocty-vyhl'!$A$5:$B$20,2,0))),0)</f>
        <v>0</v>
      </c>
      <c r="AL653" s="66" t="n">
        <f aca="false">IF(OR('Vstupní data'!T653&gt;0,'Vstupní data'!U653&gt;0),'Vstupní data'!K653*'Vstupní data'!M653/100,0)</f>
        <v>0</v>
      </c>
      <c r="AM653" s="66" t="n">
        <f aca="false">IF(OR('Vstupní data'!T653&gt;0,'Vstupní data'!U653&gt;0),IF('Vstupní data'!T653&gt;0,'Vstupní data'!T653,ROUND(10*'Vstupní data'!U653/AK653,0)),0)</f>
        <v>0</v>
      </c>
      <c r="AN653" s="69" t="n">
        <f aca="false">IF('Vstupní data'!T653&gt;0,   IF('Vstupní data'!T653&lt;=AL653,'Vstupní data'!T653,AL653),   IF(AM653&lt;AL653,AM653,AL653))</f>
        <v>0</v>
      </c>
      <c r="AO653" s="69" t="n">
        <f aca="false">'Vstupní data'!X653</f>
        <v>0</v>
      </c>
      <c r="AP653" s="66" t="n">
        <f aca="false">IF(OR('Vstupní data'!T653&gt;0,'Vstupní data'!U653&gt;0),IF(I653&lt;&gt;0,VLOOKUP(I653,'Pril3-drev'!$H$5:$I$83,2,0),0),0)</f>
        <v>0</v>
      </c>
      <c r="AQ653" s="66" t="n">
        <f aca="false">'Vstupní data'!Y653</f>
        <v>0</v>
      </c>
      <c r="AR653" s="66" t="str">
        <f aca="false">IF(AC653&gt;5,   IF('Vstupní data'!Y653&gt;0,   VLOOKUP(VLOOKUP(CONCATENATE(VLOOKUP(I653,'Pril3-drev'!$H$4:$L$83,5,0),AC653),'Pril3-drev'!$Q$4:$R$2803,2,0),'AVB-BS'!$C$5:$S$29 ,LOOKUP(AQ653,'AVB-BS'!$D$3:$S$3,'AVB-BS'!$D$1:$S$1) ,0 )   ,   IF('Vstupní data'!Z653&gt;0,'Vstupní data'!Z653,0)) , "")</f>
        <v/>
      </c>
      <c r="AS653" s="70" t="str">
        <f aca="false">IF(AC653&gt;5,VLOOKUP(CONCATENATE(AP653,AR653),'Pril1-THLPa'!$H$6:$N$96,4,0),"")</f>
        <v/>
      </c>
      <c r="AT653" s="70" t="str">
        <f aca="false">IF(AC653&gt;5,VLOOKUP(CONCATENATE(AP653,AR653),'Pril1-THLPa'!$H$6:$N$96,5,0),"")</f>
        <v/>
      </c>
      <c r="AU653" s="70" t="str">
        <f aca="false">IF(AC653&gt;5,VLOOKUP(CONCATENATE(AP653,AR653),'Pril1-THLPa'!$H$6:$N$96,6,0),"")</f>
        <v/>
      </c>
      <c r="AV653" s="70" t="str">
        <f aca="false">IF(AC653&gt;5,VLOOKUP(CONCATENATE(AP653,AR653),'Pril1-THLPa'!$H$6:$N$96,7,0),"")</f>
        <v/>
      </c>
      <c r="AW653" s="70" t="str">
        <f aca="false">IF(AC653&gt;5,VLOOKUP(CONCATENATE(AP653,AR653),'Pril1-THLPa'!$H$6:$O$96,8,0),"")</f>
        <v/>
      </c>
      <c r="AX653" s="66" t="n">
        <f aca="false">IF(AC653&gt;0,IF(AND(AC653&gt;0,AC653&lt;=5),VLOOKUP(AP653,'Pril1-THLPa'!$A$6:$F$18,LOOKUP(AC653,'Pril1-THLPa'!$B$5:$F$5,'Pril1-THLPa'!$B$4:$F$4),0),AS653+AT653*(AC653-5)+AU653*POWER(AC653-5,2)+AV653*POWER(AC653-5,3)+AW653*POWER(AC653-5,4)),0)</f>
        <v>0</v>
      </c>
      <c r="AY653" s="71"/>
      <c r="AZ653" s="66" t="n">
        <f aca="false">'Vstupní data'!AA653</f>
        <v>0</v>
      </c>
      <c r="BA653" s="66" t="n">
        <f aca="false">IF(OR('Vstupní data'!T653&gt;0,'Vstupní data'!U653&gt;0),IF(AC653&lt;&gt;"",AX653*AO653/10*(100+AZ653)/100,0),0)</f>
        <v>0</v>
      </c>
      <c r="BB653" s="67" t="n">
        <f aca="false">IF(AC653&lt;&gt;"",ROUND(BA653*AN653,0),0)</f>
        <v>0</v>
      </c>
      <c r="BC653" s="68" t="str">
        <f aca="false">IF(AE653&gt;0,BB653/AE653,"")</f>
        <v/>
      </c>
      <c r="BD653" s="66" t="n">
        <f aca="false">'Vstupní data'!AE653</f>
        <v>0</v>
      </c>
      <c r="BF653" s="66" t="n">
        <f aca="false">'Vstupní data'!AC653</f>
        <v>0</v>
      </c>
      <c r="BH653" s="66" t="n">
        <f aca="false">'Vstupní data'!AD653</f>
        <v>0</v>
      </c>
      <c r="BI653" s="66" t="n">
        <f aca="false">'Vstupní data'!AF653</f>
        <v>0</v>
      </c>
      <c r="BJ653" s="69" t="n">
        <f aca="false">'Vstupní data'!AG653</f>
        <v>0</v>
      </c>
      <c r="BK653" s="69" t="n">
        <f aca="false">IF(BF653&lt;&gt;0,VLOOKUP(I653,'Pril3-drev'!$H$5:$I$83,2,0),0)</f>
        <v>0</v>
      </c>
      <c r="BL653" s="69" t="n">
        <f aca="false">IF(BF653&lt;&gt;0,VLOOKUP(BK653,'Pril3-drev'!$A$5:$C$17,3,0),0)</f>
        <v>0</v>
      </c>
      <c r="BM653" s="69" t="n">
        <f aca="false">'Vstupní data'!AH653</f>
        <v>0</v>
      </c>
      <c r="BN653" s="69" t="n">
        <f aca="false">IF('Vstupní data'!AH653&gt;0,   VLOOKUP(VLOOKUP(CONCATENATE(VLOOKUP(I653,'Pril3-drev'!$H$4:$L$83,5,0),BD653),'Pril3-drev'!$Q$4:$R$2803,2,0),'AVB-BS'!$C$5:$S$29 ,LOOKUP(BM653,'AVB-BS'!$D$3:$S$3,'AVB-BS'!$D$1:$S$1) ,0 )   ,   IF('Vstupní data'!AI653&gt;0,'Vstupní data'!AI653,0))</f>
        <v>0</v>
      </c>
      <c r="BO653" s="69" t="str">
        <f aca="false">IF(BX653&gt;5,VLOOKUP(CONCATENATE(BK653,BN653),'Pril1-THLPa'!$H$6:$N$96,4,0),"")</f>
        <v/>
      </c>
      <c r="BP653" s="69" t="str">
        <f aca="false">IF(BX653&gt;5,VLOOKUP(CONCATENATE(BK653,BN653),'Pril1-THLPa'!$H$6:$N$96,5,0),"")</f>
        <v/>
      </c>
      <c r="BQ653" s="69" t="str">
        <f aca="false">IF(BX653&gt;5,VLOOKUP(CONCATENATE(BK653,BN653),'Pril1-THLPa'!$H$6:$N$96,6,0),"")</f>
        <v/>
      </c>
      <c r="BR653" s="69" t="str">
        <f aca="false">IF(BX653&gt;5,VLOOKUP(CONCATENATE(BK653,BN653),'Pril1-THLPa'!$H$6:$N$96,7,0),"")</f>
        <v/>
      </c>
      <c r="BS653" s="69" t="str">
        <f aca="false">IF(BX653&gt;5,VLOOKUP(CONCATENATE(BK653,BN653),'Pril1-THLPa'!$H$6:$O$96,8,0),"")</f>
        <v/>
      </c>
      <c r="BT653" s="69" t="str">
        <f aca="false">IF(BF653&gt;0, IF(BK653="smrk",  VLOOKUP(VLOOKUP(BD653,'Pril9-K3'!$L$8:$M$207,2,0),'Pril9-K3'!$A$8:$J$16,LOOKUP(BN653,'Pril9-K3'!$A$7:$J$7,'Pril9-K3'!$A$5:$J$5),0), IF(AND(BK653&lt;&gt;"smrk",'Vstupní data'!AK653&lt;&gt;""),'Vstupní data'!AK653,   VLOOKUP(VLOOKUP(BD653,'Pril9-K3'!$L$8:$M$207,2,0),'Pril9-K3'!$A$8:$J$16,LOOKUP(BN653,'Pril9-K3'!$A$7:$J$7,'Pril9-K3'!$A$5:$J$5),0)   )),   "")</f>
        <v/>
      </c>
      <c r="BV653" s="69" t="n">
        <f aca="false">'Vstupní data'!AJ653</f>
        <v>0</v>
      </c>
      <c r="BW653" s="69" t="n">
        <f aca="false">IF(BF653&gt;0,IF(J653&gt;0,J653,K653*H653/100),0)</f>
        <v>0</v>
      </c>
      <c r="BX653" s="69" t="n">
        <f aca="false">IF(BF653&gt;0,IF(BJ653&gt;BL653,BL653,BJ653),0)</f>
        <v>0</v>
      </c>
      <c r="BY653" s="69" t="n">
        <f aca="false">IF(BD653=0,0,IF(AND(BX653&gt;0,BX653&lt;=5),  IF(AND(BX653&gt;0,BX653&lt;=5),VLOOKUP(BK653,'Pril1-THLPa'!$A$6:$F$18,IF(AND(BX653&gt;0,BX653&lt;=5),LOOKUP(BX653,'Pril1-THLPa'!$B$5:$F$5,'Pril1-THLPa'!$B$4:$F$4),""),0),""),  IF(BX653&gt;5,BO653+BP653*(BX653-5)+BQ653*POWER(BX653-5,2)+BR653*POWER(BX653-5,3)+BS653*POWER(BX653-5,4),"")))</f>
        <v>0</v>
      </c>
      <c r="BZ653" s="69" t="n">
        <f aca="false">IF(BY653&gt;0,BY653*BI653/10*BW653*(100+BV653)/100,0)</f>
        <v>0</v>
      </c>
      <c r="CA653" s="69" t="n">
        <f aca="false">IF(BD653&gt;0,BX653-IF(BD653&gt;BX653,BX653,BD653),0)</f>
        <v>0</v>
      </c>
      <c r="CB653" s="69" t="n">
        <f aca="false">POWER(1.01,CA653)</f>
        <v>1</v>
      </c>
      <c r="CC653" s="69" t="n">
        <f aca="false">IF(BF653&gt;0,IF(BF653&gt;BH653,1,BF653/BH653),0)</f>
        <v>0</v>
      </c>
      <c r="CD653" s="72" t="n">
        <f aca="false">IF(BD653=0,0,IF(BF653&gt;0,ROUND(IF(CB653&lt;&gt;0,BZ653*BT653*1/CB653*CC653,0),0),0))</f>
        <v>0</v>
      </c>
      <c r="CE653" s="73" t="str">
        <f aca="false">IF(BF653&gt;0,IF(BF653&gt;BH653,CD653/BF653,CD653/BH653),"")</f>
        <v/>
      </c>
      <c r="CF653" s="69" t="n">
        <f aca="false">'Vstupní data'!AM653</f>
        <v>0</v>
      </c>
      <c r="CG653" s="69" t="n">
        <f aca="false">'Vstupní data'!AN653</f>
        <v>0</v>
      </c>
      <c r="CH653" s="69" t="n">
        <f aca="false">'Vstupní data'!AO653</f>
        <v>0</v>
      </c>
      <c r="CI653" s="69" t="n">
        <f aca="false">'Vstupní data'!AP653</f>
        <v>0</v>
      </c>
      <c r="CJ653" s="72" t="n">
        <f aca="false">ROUND(CH653*CI653,0)</f>
        <v>0</v>
      </c>
      <c r="CK653" s="74" t="str">
        <f aca="false">IF(OR(AA653&gt;0,BB653&gt;0,CD653&gt;0,CJ653&gt;0),AA653+BB653+CD653+CJ653,"")</f>
        <v/>
      </c>
    </row>
    <row r="654" customFormat="false" ht="12.8" hidden="false" customHeight="false" outlineLevel="0" collapsed="false">
      <c r="A654" s="66" t="n">
        <f aca="false">'Vstupní data'!A654</f>
        <v>0</v>
      </c>
      <c r="F654" s="66" t="str">
        <f aca="false">CONCATENATE('Vstupní data'!F654,'Vstupní data'!G654,'Vstupní data'!H654,'Vstupní data'!I654)</f>
        <v/>
      </c>
      <c r="G654" s="66"/>
      <c r="H654" s="66" t="n">
        <f aca="false">'Vstupní data'!K654</f>
        <v>0</v>
      </c>
      <c r="I654" s="66" t="n">
        <f aca="false">'Vstupní data'!L654</f>
        <v>0</v>
      </c>
      <c r="J654" s="66" t="n">
        <f aca="false">'Vstupní data'!K654*'Vstupní data'!M654/100</f>
        <v>0</v>
      </c>
      <c r="L654" s="66" t="n">
        <f aca="false">IF('Vstupní data'!N654="prostokořenný",0,IF('Vstupní data'!N654="krytokořenný","k",IF('Vstupní data'!N654="poloodrostky nebo odrostky, prostokořenné i krytokořenné","po",0)))</f>
        <v>0</v>
      </c>
      <c r="N654" s="66"/>
      <c r="O654" s="66" t="n">
        <f aca="false">'Vstupní data'!O654</f>
        <v>0</v>
      </c>
      <c r="P654" s="66" t="n">
        <f aca="false">IF(O654&gt;0,VLOOKUP(CONCATENATE(VLOOKUP(I654,'Pril3-drev'!$H$5:$K$83,4,0),"-",'Vstupní data'!R654),K2!$C$15:$D$23,2,0),0)</f>
        <v>0</v>
      </c>
      <c r="Q654" s="66" t="n">
        <f aca="false">IF(O654&gt;0,VLOOKUP(I654,'Pril3-drev'!$H$5:$I$83,2,0),0)</f>
        <v>0</v>
      </c>
      <c r="R654" s="66" t="n">
        <f aca="false">IF(Q654&gt;0,VLOOKUP(Q654,'Pril6-okus'!$A$5:$B$17,2,0),0)</f>
        <v>0</v>
      </c>
      <c r="S654" s="66" t="n">
        <f aca="false">IF(O654&gt;0,VLOOKUP(I654,'Pril3-drev'!$H$5:$J$83,3,0),0)</f>
        <v>0</v>
      </c>
      <c r="T654" s="66" t="str">
        <f aca="false">IF(O654&gt;0,IF(L654="k",0.9*VLOOKUP(S654,'ha-pocty-vyhl'!$A$5:$B$20,2,0),IF(L654="po",0.8*VLOOKUP(S654,'ha-pocty-vyhl'!$A$5:$B$20,2,0),VLOOKUP(S654,'ha-pocty-vyhl'!$A$5:$B$20,2,0))),"")</f>
        <v/>
      </c>
      <c r="U654" s="66" t="n">
        <f aca="false">'Vstupní data'!P654</f>
        <v>0</v>
      </c>
      <c r="V654" s="66" t="n">
        <f aca="false">IF(O654&gt;0,1.3*T654*1000*Z654/10000,0)</f>
        <v>0</v>
      </c>
      <c r="W654" s="66" t="n">
        <f aca="false">IF(O654&gt;0,1.3*T654*1000*Z654/10000,0)</f>
        <v>0</v>
      </c>
      <c r="X654" s="66" t="n">
        <f aca="false">IF(O654&gt;0,IF(O654&gt;V654,V654,O654),0)</f>
        <v>0</v>
      </c>
      <c r="Y654" s="66" t="n">
        <f aca="false">IF(O654&gt;0,IF(IF(U654&gt;W654,W654,U654)&lt;X654,W654,IF(U654&gt;W654,W654,U654)),0)</f>
        <v>0</v>
      </c>
      <c r="Z654" s="66" t="n">
        <f aca="false">IF(O654&gt;0,IF(J654&gt;0,J654,K654*H654/100),0)</f>
        <v>0</v>
      </c>
      <c r="AA654" s="67" t="n">
        <f aca="false">IF(O654&gt;0,CEILING(R654*P654*X654/Y654*Z654,1),0)</f>
        <v>0</v>
      </c>
      <c r="AB654" s="68" t="n">
        <f aca="false">IF(O654&gt;0,AA654/O654,0)</f>
        <v>0</v>
      </c>
      <c r="AC654" s="66" t="n">
        <f aca="false">'Vstupní data'!W654</f>
        <v>0</v>
      </c>
      <c r="AI654" s="66" t="str">
        <f aca="false">IF(OR('Vstupní data'!T654&gt;0,'Vstupní data'!U654&gt;0),VLOOKUP(I654,'Pril3-drev'!$H$5:$J$83,3,0),"")</f>
        <v/>
      </c>
      <c r="AJ654" s="66" t="n">
        <f aca="false">IF('Vstupní data'!V654="prostokořenný",0,IF('Vstupní data'!V654="krytokořenný","k",IF('Vstupní data'!V654="poloodrostky nebo odrostky, prostokořenné i krytokořenné","po",0)))</f>
        <v>0</v>
      </c>
      <c r="AK654" s="66" t="n">
        <f aca="false">IF(OR('Vstupní data'!T654&gt;0,'Vstupní data'!U654&gt;0),IF(AJ654="k",0.9*VLOOKUP(AI654,'ha-pocty-vyhl'!$A$5:$B$20,2,0),IF(AJ654="po",0.8*VLOOKUP(AI654,'ha-pocty-vyhl'!$A$5:$B$20,2,0),VLOOKUP(AI654,'ha-pocty-vyhl'!$A$5:$B$20,2,0))),0)</f>
        <v>0</v>
      </c>
      <c r="AL654" s="66" t="n">
        <f aca="false">IF(OR('Vstupní data'!T654&gt;0,'Vstupní data'!U654&gt;0),'Vstupní data'!K654*'Vstupní data'!M654/100,0)</f>
        <v>0</v>
      </c>
      <c r="AM654" s="66" t="n">
        <f aca="false">IF(OR('Vstupní data'!T654&gt;0,'Vstupní data'!U654&gt;0),IF('Vstupní data'!T654&gt;0,'Vstupní data'!T654,ROUND(10*'Vstupní data'!U654/AK654,0)),0)</f>
        <v>0</v>
      </c>
      <c r="AN654" s="69" t="n">
        <f aca="false">IF('Vstupní data'!T654&gt;0,   IF('Vstupní data'!T654&lt;=AL654,'Vstupní data'!T654,AL654),   IF(AM654&lt;AL654,AM654,AL654))</f>
        <v>0</v>
      </c>
      <c r="AO654" s="69" t="n">
        <f aca="false">'Vstupní data'!X654</f>
        <v>0</v>
      </c>
      <c r="AP654" s="66" t="n">
        <f aca="false">IF(OR('Vstupní data'!T654&gt;0,'Vstupní data'!U654&gt;0),IF(I654&lt;&gt;0,VLOOKUP(I654,'Pril3-drev'!$H$5:$I$83,2,0),0),0)</f>
        <v>0</v>
      </c>
      <c r="AQ654" s="66" t="n">
        <f aca="false">'Vstupní data'!Y654</f>
        <v>0</v>
      </c>
      <c r="AR654" s="66" t="str">
        <f aca="false">IF(AC654&gt;5,   IF('Vstupní data'!Y654&gt;0,   VLOOKUP(VLOOKUP(CONCATENATE(VLOOKUP(I654,'Pril3-drev'!$H$4:$L$83,5,0),AC654),'Pril3-drev'!$Q$4:$R$2803,2,0),'AVB-BS'!$C$5:$S$29 ,LOOKUP(AQ654,'AVB-BS'!$D$3:$S$3,'AVB-BS'!$D$1:$S$1) ,0 )   ,   IF('Vstupní data'!Z654&gt;0,'Vstupní data'!Z654,0)) , "")</f>
        <v/>
      </c>
      <c r="AS654" s="70" t="str">
        <f aca="false">IF(AC654&gt;5,VLOOKUP(CONCATENATE(AP654,AR654),'Pril1-THLPa'!$H$6:$N$96,4,0),"")</f>
        <v/>
      </c>
      <c r="AT654" s="70" t="str">
        <f aca="false">IF(AC654&gt;5,VLOOKUP(CONCATENATE(AP654,AR654),'Pril1-THLPa'!$H$6:$N$96,5,0),"")</f>
        <v/>
      </c>
      <c r="AU654" s="70" t="str">
        <f aca="false">IF(AC654&gt;5,VLOOKUP(CONCATENATE(AP654,AR654),'Pril1-THLPa'!$H$6:$N$96,6,0),"")</f>
        <v/>
      </c>
      <c r="AV654" s="70" t="str">
        <f aca="false">IF(AC654&gt;5,VLOOKUP(CONCATENATE(AP654,AR654),'Pril1-THLPa'!$H$6:$N$96,7,0),"")</f>
        <v/>
      </c>
      <c r="AW654" s="70" t="str">
        <f aca="false">IF(AC654&gt;5,VLOOKUP(CONCATENATE(AP654,AR654),'Pril1-THLPa'!$H$6:$O$96,8,0),"")</f>
        <v/>
      </c>
      <c r="AX654" s="66" t="n">
        <f aca="false">IF(AC654&gt;0,IF(AND(AC654&gt;0,AC654&lt;=5),VLOOKUP(AP654,'Pril1-THLPa'!$A$6:$F$18,LOOKUP(AC654,'Pril1-THLPa'!$B$5:$F$5,'Pril1-THLPa'!$B$4:$F$4),0),AS654+AT654*(AC654-5)+AU654*POWER(AC654-5,2)+AV654*POWER(AC654-5,3)+AW654*POWER(AC654-5,4)),0)</f>
        <v>0</v>
      </c>
      <c r="AY654" s="71"/>
      <c r="AZ654" s="66" t="n">
        <f aca="false">'Vstupní data'!AA654</f>
        <v>0</v>
      </c>
      <c r="BA654" s="66" t="n">
        <f aca="false">IF(OR('Vstupní data'!T654&gt;0,'Vstupní data'!U654&gt;0),IF(AC654&lt;&gt;"",AX654*AO654/10*(100+AZ654)/100,0),0)</f>
        <v>0</v>
      </c>
      <c r="BB654" s="67" t="n">
        <f aca="false">IF(AC654&lt;&gt;"",ROUND(BA654*AN654,0),0)</f>
        <v>0</v>
      </c>
      <c r="BC654" s="68" t="str">
        <f aca="false">IF(AE654&gt;0,BB654/AE654,"")</f>
        <v/>
      </c>
      <c r="BD654" s="66" t="n">
        <f aca="false">'Vstupní data'!AE654</f>
        <v>0</v>
      </c>
      <c r="BF654" s="66" t="n">
        <f aca="false">'Vstupní data'!AC654</f>
        <v>0</v>
      </c>
      <c r="BH654" s="66" t="n">
        <f aca="false">'Vstupní data'!AD654</f>
        <v>0</v>
      </c>
      <c r="BI654" s="66" t="n">
        <f aca="false">'Vstupní data'!AF654</f>
        <v>0</v>
      </c>
      <c r="BJ654" s="69" t="n">
        <f aca="false">'Vstupní data'!AG654</f>
        <v>0</v>
      </c>
      <c r="BK654" s="69" t="n">
        <f aca="false">IF(BF654&lt;&gt;0,VLOOKUP(I654,'Pril3-drev'!$H$5:$I$83,2,0),0)</f>
        <v>0</v>
      </c>
      <c r="BL654" s="69" t="n">
        <f aca="false">IF(BF654&lt;&gt;0,VLOOKUP(BK654,'Pril3-drev'!$A$5:$C$17,3,0),0)</f>
        <v>0</v>
      </c>
      <c r="BM654" s="69" t="n">
        <f aca="false">'Vstupní data'!AH654</f>
        <v>0</v>
      </c>
      <c r="BN654" s="69" t="n">
        <f aca="false">IF('Vstupní data'!AH654&gt;0,   VLOOKUP(VLOOKUP(CONCATENATE(VLOOKUP(I654,'Pril3-drev'!$H$4:$L$83,5,0),BD654),'Pril3-drev'!$Q$4:$R$2803,2,0),'AVB-BS'!$C$5:$S$29 ,LOOKUP(BM654,'AVB-BS'!$D$3:$S$3,'AVB-BS'!$D$1:$S$1) ,0 )   ,   IF('Vstupní data'!AI654&gt;0,'Vstupní data'!AI654,0))</f>
        <v>0</v>
      </c>
      <c r="BO654" s="69" t="str">
        <f aca="false">IF(BX654&gt;5,VLOOKUP(CONCATENATE(BK654,BN654),'Pril1-THLPa'!$H$6:$N$96,4,0),"")</f>
        <v/>
      </c>
      <c r="BP654" s="69" t="str">
        <f aca="false">IF(BX654&gt;5,VLOOKUP(CONCATENATE(BK654,BN654),'Pril1-THLPa'!$H$6:$N$96,5,0),"")</f>
        <v/>
      </c>
      <c r="BQ654" s="69" t="str">
        <f aca="false">IF(BX654&gt;5,VLOOKUP(CONCATENATE(BK654,BN654),'Pril1-THLPa'!$H$6:$N$96,6,0),"")</f>
        <v/>
      </c>
      <c r="BR654" s="69" t="str">
        <f aca="false">IF(BX654&gt;5,VLOOKUP(CONCATENATE(BK654,BN654),'Pril1-THLPa'!$H$6:$N$96,7,0),"")</f>
        <v/>
      </c>
      <c r="BS654" s="69" t="str">
        <f aca="false">IF(BX654&gt;5,VLOOKUP(CONCATENATE(BK654,BN654),'Pril1-THLPa'!$H$6:$O$96,8,0),"")</f>
        <v/>
      </c>
      <c r="BT654" s="69" t="str">
        <f aca="false">IF(BF654&gt;0, IF(BK654="smrk",  VLOOKUP(VLOOKUP(BD654,'Pril9-K3'!$L$8:$M$207,2,0),'Pril9-K3'!$A$8:$J$16,LOOKUP(BN654,'Pril9-K3'!$A$7:$J$7,'Pril9-K3'!$A$5:$J$5),0), IF(AND(BK654&lt;&gt;"smrk",'Vstupní data'!AK654&lt;&gt;""),'Vstupní data'!AK654,   VLOOKUP(VLOOKUP(BD654,'Pril9-K3'!$L$8:$M$207,2,0),'Pril9-K3'!$A$8:$J$16,LOOKUP(BN654,'Pril9-K3'!$A$7:$J$7,'Pril9-K3'!$A$5:$J$5),0)   )),   "")</f>
        <v/>
      </c>
      <c r="BV654" s="69" t="n">
        <f aca="false">'Vstupní data'!AJ654</f>
        <v>0</v>
      </c>
      <c r="BW654" s="69" t="n">
        <f aca="false">IF(BF654&gt;0,IF(J654&gt;0,J654,K654*H654/100),0)</f>
        <v>0</v>
      </c>
      <c r="BX654" s="69" t="n">
        <f aca="false">IF(BF654&gt;0,IF(BJ654&gt;BL654,BL654,BJ654),0)</f>
        <v>0</v>
      </c>
      <c r="BY654" s="69" t="n">
        <f aca="false">IF(BD654=0,0,IF(AND(BX654&gt;0,BX654&lt;=5),  IF(AND(BX654&gt;0,BX654&lt;=5),VLOOKUP(BK654,'Pril1-THLPa'!$A$6:$F$18,IF(AND(BX654&gt;0,BX654&lt;=5),LOOKUP(BX654,'Pril1-THLPa'!$B$5:$F$5,'Pril1-THLPa'!$B$4:$F$4),""),0),""),  IF(BX654&gt;5,BO654+BP654*(BX654-5)+BQ654*POWER(BX654-5,2)+BR654*POWER(BX654-5,3)+BS654*POWER(BX654-5,4),"")))</f>
        <v>0</v>
      </c>
      <c r="BZ654" s="69" t="n">
        <f aca="false">IF(BY654&gt;0,BY654*BI654/10*BW654*(100+BV654)/100,0)</f>
        <v>0</v>
      </c>
      <c r="CA654" s="69" t="n">
        <f aca="false">IF(BD654&gt;0,BX654-IF(BD654&gt;BX654,BX654,BD654),0)</f>
        <v>0</v>
      </c>
      <c r="CB654" s="69" t="n">
        <f aca="false">POWER(1.01,CA654)</f>
        <v>1</v>
      </c>
      <c r="CC654" s="69" t="n">
        <f aca="false">IF(BF654&gt;0,IF(BF654&gt;BH654,1,BF654/BH654),0)</f>
        <v>0</v>
      </c>
      <c r="CD654" s="72" t="n">
        <f aca="false">IF(BD654=0,0,IF(BF654&gt;0,ROUND(IF(CB654&lt;&gt;0,BZ654*BT654*1/CB654*CC654,0),0),0))</f>
        <v>0</v>
      </c>
      <c r="CE654" s="73" t="str">
        <f aca="false">IF(BF654&gt;0,IF(BF654&gt;BH654,CD654/BF654,CD654/BH654),"")</f>
        <v/>
      </c>
      <c r="CF654" s="69" t="n">
        <f aca="false">'Vstupní data'!AM654</f>
        <v>0</v>
      </c>
      <c r="CG654" s="69" t="n">
        <f aca="false">'Vstupní data'!AN654</f>
        <v>0</v>
      </c>
      <c r="CH654" s="69" t="n">
        <f aca="false">'Vstupní data'!AO654</f>
        <v>0</v>
      </c>
      <c r="CI654" s="69" t="n">
        <f aca="false">'Vstupní data'!AP654</f>
        <v>0</v>
      </c>
      <c r="CJ654" s="72" t="n">
        <f aca="false">ROUND(CH654*CI654,0)</f>
        <v>0</v>
      </c>
      <c r="CK654" s="74" t="str">
        <f aca="false">IF(OR(AA654&gt;0,BB654&gt;0,CD654&gt;0,CJ654&gt;0),AA654+BB654+CD654+CJ654,"")</f>
        <v/>
      </c>
    </row>
    <row r="655" customFormat="false" ht="12.8" hidden="false" customHeight="false" outlineLevel="0" collapsed="false">
      <c r="A655" s="66" t="n">
        <f aca="false">'Vstupní data'!A655</f>
        <v>0</v>
      </c>
      <c r="F655" s="66" t="str">
        <f aca="false">CONCATENATE('Vstupní data'!F655,'Vstupní data'!G655,'Vstupní data'!H655,'Vstupní data'!I655)</f>
        <v/>
      </c>
      <c r="G655" s="66"/>
      <c r="H655" s="66" t="n">
        <f aca="false">'Vstupní data'!K655</f>
        <v>0</v>
      </c>
      <c r="I655" s="66" t="n">
        <f aca="false">'Vstupní data'!L655</f>
        <v>0</v>
      </c>
      <c r="J655" s="66" t="n">
        <f aca="false">'Vstupní data'!K655*'Vstupní data'!M655/100</f>
        <v>0</v>
      </c>
      <c r="L655" s="66" t="n">
        <f aca="false">IF('Vstupní data'!N655="prostokořenný",0,IF('Vstupní data'!N655="krytokořenný","k",IF('Vstupní data'!N655="poloodrostky nebo odrostky, prostokořenné i krytokořenné","po",0)))</f>
        <v>0</v>
      </c>
      <c r="N655" s="66"/>
      <c r="O655" s="66" t="n">
        <f aca="false">'Vstupní data'!O655</f>
        <v>0</v>
      </c>
      <c r="P655" s="66" t="n">
        <f aca="false">IF(O655&gt;0,VLOOKUP(CONCATENATE(VLOOKUP(I655,'Pril3-drev'!$H$5:$K$83,4,0),"-",'Vstupní data'!R655),K2!$C$15:$D$23,2,0),0)</f>
        <v>0</v>
      </c>
      <c r="Q655" s="66" t="n">
        <f aca="false">IF(O655&gt;0,VLOOKUP(I655,'Pril3-drev'!$H$5:$I$83,2,0),0)</f>
        <v>0</v>
      </c>
      <c r="R655" s="66" t="n">
        <f aca="false">IF(Q655&gt;0,VLOOKUP(Q655,'Pril6-okus'!$A$5:$B$17,2,0),0)</f>
        <v>0</v>
      </c>
      <c r="S655" s="66" t="n">
        <f aca="false">IF(O655&gt;0,VLOOKUP(I655,'Pril3-drev'!$H$5:$J$83,3,0),0)</f>
        <v>0</v>
      </c>
      <c r="T655" s="66" t="str">
        <f aca="false">IF(O655&gt;0,IF(L655="k",0.9*VLOOKUP(S655,'ha-pocty-vyhl'!$A$5:$B$20,2,0),IF(L655="po",0.8*VLOOKUP(S655,'ha-pocty-vyhl'!$A$5:$B$20,2,0),VLOOKUP(S655,'ha-pocty-vyhl'!$A$5:$B$20,2,0))),"")</f>
        <v/>
      </c>
      <c r="U655" s="66" t="n">
        <f aca="false">'Vstupní data'!P655</f>
        <v>0</v>
      </c>
      <c r="V655" s="66" t="n">
        <f aca="false">IF(O655&gt;0,1.3*T655*1000*Z655/10000,0)</f>
        <v>0</v>
      </c>
      <c r="W655" s="66" t="n">
        <f aca="false">IF(O655&gt;0,1.3*T655*1000*Z655/10000,0)</f>
        <v>0</v>
      </c>
      <c r="X655" s="66" t="n">
        <f aca="false">IF(O655&gt;0,IF(O655&gt;V655,V655,O655),0)</f>
        <v>0</v>
      </c>
      <c r="Y655" s="66" t="n">
        <f aca="false">IF(O655&gt;0,IF(IF(U655&gt;W655,W655,U655)&lt;X655,W655,IF(U655&gt;W655,W655,U655)),0)</f>
        <v>0</v>
      </c>
      <c r="Z655" s="66" t="n">
        <f aca="false">IF(O655&gt;0,IF(J655&gt;0,J655,K655*H655/100),0)</f>
        <v>0</v>
      </c>
      <c r="AA655" s="67" t="n">
        <f aca="false">IF(O655&gt;0,CEILING(R655*P655*X655/Y655*Z655,1),0)</f>
        <v>0</v>
      </c>
      <c r="AB655" s="68" t="n">
        <f aca="false">IF(O655&gt;0,AA655/O655,0)</f>
        <v>0</v>
      </c>
      <c r="AC655" s="66" t="n">
        <f aca="false">'Vstupní data'!W655</f>
        <v>0</v>
      </c>
      <c r="AI655" s="66" t="str">
        <f aca="false">IF(OR('Vstupní data'!T655&gt;0,'Vstupní data'!U655&gt;0),VLOOKUP(I655,'Pril3-drev'!$H$5:$J$83,3,0),"")</f>
        <v/>
      </c>
      <c r="AJ655" s="66" t="n">
        <f aca="false">IF('Vstupní data'!V655="prostokořenný",0,IF('Vstupní data'!V655="krytokořenný","k",IF('Vstupní data'!V655="poloodrostky nebo odrostky, prostokořenné i krytokořenné","po",0)))</f>
        <v>0</v>
      </c>
      <c r="AK655" s="66" t="n">
        <f aca="false">IF(OR('Vstupní data'!T655&gt;0,'Vstupní data'!U655&gt;0),IF(AJ655="k",0.9*VLOOKUP(AI655,'ha-pocty-vyhl'!$A$5:$B$20,2,0),IF(AJ655="po",0.8*VLOOKUP(AI655,'ha-pocty-vyhl'!$A$5:$B$20,2,0),VLOOKUP(AI655,'ha-pocty-vyhl'!$A$5:$B$20,2,0))),0)</f>
        <v>0</v>
      </c>
      <c r="AL655" s="66" t="n">
        <f aca="false">IF(OR('Vstupní data'!T655&gt;0,'Vstupní data'!U655&gt;0),'Vstupní data'!K655*'Vstupní data'!M655/100,0)</f>
        <v>0</v>
      </c>
      <c r="AM655" s="66" t="n">
        <f aca="false">IF(OR('Vstupní data'!T655&gt;0,'Vstupní data'!U655&gt;0),IF('Vstupní data'!T655&gt;0,'Vstupní data'!T655,ROUND(10*'Vstupní data'!U655/AK655,0)),0)</f>
        <v>0</v>
      </c>
      <c r="AN655" s="69" t="n">
        <f aca="false">IF('Vstupní data'!T655&gt;0,   IF('Vstupní data'!T655&lt;=AL655,'Vstupní data'!T655,AL655),   IF(AM655&lt;AL655,AM655,AL655))</f>
        <v>0</v>
      </c>
      <c r="AO655" s="69" t="n">
        <f aca="false">'Vstupní data'!X655</f>
        <v>0</v>
      </c>
      <c r="AP655" s="66" t="n">
        <f aca="false">IF(OR('Vstupní data'!T655&gt;0,'Vstupní data'!U655&gt;0),IF(I655&lt;&gt;0,VLOOKUP(I655,'Pril3-drev'!$H$5:$I$83,2,0),0),0)</f>
        <v>0</v>
      </c>
      <c r="AQ655" s="66" t="n">
        <f aca="false">'Vstupní data'!Y655</f>
        <v>0</v>
      </c>
      <c r="AR655" s="66" t="str">
        <f aca="false">IF(AC655&gt;5,   IF('Vstupní data'!Y655&gt;0,   VLOOKUP(VLOOKUP(CONCATENATE(VLOOKUP(I655,'Pril3-drev'!$H$4:$L$83,5,0),AC655),'Pril3-drev'!$Q$4:$R$2803,2,0),'AVB-BS'!$C$5:$S$29 ,LOOKUP(AQ655,'AVB-BS'!$D$3:$S$3,'AVB-BS'!$D$1:$S$1) ,0 )   ,   IF('Vstupní data'!Z655&gt;0,'Vstupní data'!Z655,0)) , "")</f>
        <v/>
      </c>
      <c r="AS655" s="70" t="str">
        <f aca="false">IF(AC655&gt;5,VLOOKUP(CONCATENATE(AP655,AR655),'Pril1-THLPa'!$H$6:$N$96,4,0),"")</f>
        <v/>
      </c>
      <c r="AT655" s="70" t="str">
        <f aca="false">IF(AC655&gt;5,VLOOKUP(CONCATENATE(AP655,AR655),'Pril1-THLPa'!$H$6:$N$96,5,0),"")</f>
        <v/>
      </c>
      <c r="AU655" s="70" t="str">
        <f aca="false">IF(AC655&gt;5,VLOOKUP(CONCATENATE(AP655,AR655),'Pril1-THLPa'!$H$6:$N$96,6,0),"")</f>
        <v/>
      </c>
      <c r="AV655" s="70" t="str">
        <f aca="false">IF(AC655&gt;5,VLOOKUP(CONCATENATE(AP655,AR655),'Pril1-THLPa'!$H$6:$N$96,7,0),"")</f>
        <v/>
      </c>
      <c r="AW655" s="70" t="str">
        <f aca="false">IF(AC655&gt;5,VLOOKUP(CONCATENATE(AP655,AR655),'Pril1-THLPa'!$H$6:$O$96,8,0),"")</f>
        <v/>
      </c>
      <c r="AX655" s="66" t="n">
        <f aca="false">IF(AC655&gt;0,IF(AND(AC655&gt;0,AC655&lt;=5),VLOOKUP(AP655,'Pril1-THLPa'!$A$6:$F$18,LOOKUP(AC655,'Pril1-THLPa'!$B$5:$F$5,'Pril1-THLPa'!$B$4:$F$4),0),AS655+AT655*(AC655-5)+AU655*POWER(AC655-5,2)+AV655*POWER(AC655-5,3)+AW655*POWER(AC655-5,4)),0)</f>
        <v>0</v>
      </c>
      <c r="AY655" s="71"/>
      <c r="AZ655" s="66" t="n">
        <f aca="false">'Vstupní data'!AA655</f>
        <v>0</v>
      </c>
      <c r="BA655" s="66" t="n">
        <f aca="false">IF(OR('Vstupní data'!T655&gt;0,'Vstupní data'!U655&gt;0),IF(AC655&lt;&gt;"",AX655*AO655/10*(100+AZ655)/100,0),0)</f>
        <v>0</v>
      </c>
      <c r="BB655" s="67" t="n">
        <f aca="false">IF(AC655&lt;&gt;"",ROUND(BA655*AN655,0),0)</f>
        <v>0</v>
      </c>
      <c r="BC655" s="68" t="str">
        <f aca="false">IF(AE655&gt;0,BB655/AE655,"")</f>
        <v/>
      </c>
      <c r="BD655" s="66" t="n">
        <f aca="false">'Vstupní data'!AE655</f>
        <v>0</v>
      </c>
      <c r="BF655" s="66" t="n">
        <f aca="false">'Vstupní data'!AC655</f>
        <v>0</v>
      </c>
      <c r="BH655" s="66" t="n">
        <f aca="false">'Vstupní data'!AD655</f>
        <v>0</v>
      </c>
      <c r="BI655" s="66" t="n">
        <f aca="false">'Vstupní data'!AF655</f>
        <v>0</v>
      </c>
      <c r="BJ655" s="69" t="n">
        <f aca="false">'Vstupní data'!AG655</f>
        <v>0</v>
      </c>
      <c r="BK655" s="69" t="n">
        <f aca="false">IF(BF655&lt;&gt;0,VLOOKUP(I655,'Pril3-drev'!$H$5:$I$83,2,0),0)</f>
        <v>0</v>
      </c>
      <c r="BL655" s="69" t="n">
        <f aca="false">IF(BF655&lt;&gt;0,VLOOKUP(BK655,'Pril3-drev'!$A$5:$C$17,3,0),0)</f>
        <v>0</v>
      </c>
      <c r="BM655" s="69" t="n">
        <f aca="false">'Vstupní data'!AH655</f>
        <v>0</v>
      </c>
      <c r="BN655" s="69" t="n">
        <f aca="false">IF('Vstupní data'!AH655&gt;0,   VLOOKUP(VLOOKUP(CONCATENATE(VLOOKUP(I655,'Pril3-drev'!$H$4:$L$83,5,0),BD655),'Pril3-drev'!$Q$4:$R$2803,2,0),'AVB-BS'!$C$5:$S$29 ,LOOKUP(BM655,'AVB-BS'!$D$3:$S$3,'AVB-BS'!$D$1:$S$1) ,0 )   ,   IF('Vstupní data'!AI655&gt;0,'Vstupní data'!AI655,0))</f>
        <v>0</v>
      </c>
      <c r="BO655" s="69" t="str">
        <f aca="false">IF(BX655&gt;5,VLOOKUP(CONCATENATE(BK655,BN655),'Pril1-THLPa'!$H$6:$N$96,4,0),"")</f>
        <v/>
      </c>
      <c r="BP655" s="69" t="str">
        <f aca="false">IF(BX655&gt;5,VLOOKUP(CONCATENATE(BK655,BN655),'Pril1-THLPa'!$H$6:$N$96,5,0),"")</f>
        <v/>
      </c>
      <c r="BQ655" s="69" t="str">
        <f aca="false">IF(BX655&gt;5,VLOOKUP(CONCATENATE(BK655,BN655),'Pril1-THLPa'!$H$6:$N$96,6,0),"")</f>
        <v/>
      </c>
      <c r="BR655" s="69" t="str">
        <f aca="false">IF(BX655&gt;5,VLOOKUP(CONCATENATE(BK655,BN655),'Pril1-THLPa'!$H$6:$N$96,7,0),"")</f>
        <v/>
      </c>
      <c r="BS655" s="69" t="str">
        <f aca="false">IF(BX655&gt;5,VLOOKUP(CONCATENATE(BK655,BN655),'Pril1-THLPa'!$H$6:$O$96,8,0),"")</f>
        <v/>
      </c>
      <c r="BT655" s="69" t="str">
        <f aca="false">IF(BF655&gt;0, IF(BK655="smrk",  VLOOKUP(VLOOKUP(BD655,'Pril9-K3'!$L$8:$M$207,2,0),'Pril9-K3'!$A$8:$J$16,LOOKUP(BN655,'Pril9-K3'!$A$7:$J$7,'Pril9-K3'!$A$5:$J$5),0), IF(AND(BK655&lt;&gt;"smrk",'Vstupní data'!AK655&lt;&gt;""),'Vstupní data'!AK655,   VLOOKUP(VLOOKUP(BD655,'Pril9-K3'!$L$8:$M$207,2,0),'Pril9-K3'!$A$8:$J$16,LOOKUP(BN655,'Pril9-K3'!$A$7:$J$7,'Pril9-K3'!$A$5:$J$5),0)   )),   "")</f>
        <v/>
      </c>
      <c r="BV655" s="69" t="n">
        <f aca="false">'Vstupní data'!AJ655</f>
        <v>0</v>
      </c>
      <c r="BW655" s="69" t="n">
        <f aca="false">IF(BF655&gt;0,IF(J655&gt;0,J655,K655*H655/100),0)</f>
        <v>0</v>
      </c>
      <c r="BX655" s="69" t="n">
        <f aca="false">IF(BF655&gt;0,IF(BJ655&gt;BL655,BL655,BJ655),0)</f>
        <v>0</v>
      </c>
      <c r="BY655" s="69" t="n">
        <f aca="false">IF(BD655=0,0,IF(AND(BX655&gt;0,BX655&lt;=5),  IF(AND(BX655&gt;0,BX655&lt;=5),VLOOKUP(BK655,'Pril1-THLPa'!$A$6:$F$18,IF(AND(BX655&gt;0,BX655&lt;=5),LOOKUP(BX655,'Pril1-THLPa'!$B$5:$F$5,'Pril1-THLPa'!$B$4:$F$4),""),0),""),  IF(BX655&gt;5,BO655+BP655*(BX655-5)+BQ655*POWER(BX655-5,2)+BR655*POWER(BX655-5,3)+BS655*POWER(BX655-5,4),"")))</f>
        <v>0</v>
      </c>
      <c r="BZ655" s="69" t="n">
        <f aca="false">IF(BY655&gt;0,BY655*BI655/10*BW655*(100+BV655)/100,0)</f>
        <v>0</v>
      </c>
      <c r="CA655" s="69" t="n">
        <f aca="false">IF(BD655&gt;0,BX655-IF(BD655&gt;BX655,BX655,BD655),0)</f>
        <v>0</v>
      </c>
      <c r="CB655" s="69" t="n">
        <f aca="false">POWER(1.01,CA655)</f>
        <v>1</v>
      </c>
      <c r="CC655" s="69" t="n">
        <f aca="false">IF(BF655&gt;0,IF(BF655&gt;BH655,1,BF655/BH655),0)</f>
        <v>0</v>
      </c>
      <c r="CD655" s="72" t="n">
        <f aca="false">IF(BD655=0,0,IF(BF655&gt;0,ROUND(IF(CB655&lt;&gt;0,BZ655*BT655*1/CB655*CC655,0),0),0))</f>
        <v>0</v>
      </c>
      <c r="CE655" s="73" t="str">
        <f aca="false">IF(BF655&gt;0,IF(BF655&gt;BH655,CD655/BF655,CD655/BH655),"")</f>
        <v/>
      </c>
      <c r="CF655" s="69" t="n">
        <f aca="false">'Vstupní data'!AM655</f>
        <v>0</v>
      </c>
      <c r="CG655" s="69" t="n">
        <f aca="false">'Vstupní data'!AN655</f>
        <v>0</v>
      </c>
      <c r="CH655" s="69" t="n">
        <f aca="false">'Vstupní data'!AO655</f>
        <v>0</v>
      </c>
      <c r="CI655" s="69" t="n">
        <f aca="false">'Vstupní data'!AP655</f>
        <v>0</v>
      </c>
      <c r="CJ655" s="72" t="n">
        <f aca="false">ROUND(CH655*CI655,0)</f>
        <v>0</v>
      </c>
      <c r="CK655" s="74" t="str">
        <f aca="false">IF(OR(AA655&gt;0,BB655&gt;0,CD655&gt;0,CJ655&gt;0),AA655+BB655+CD655+CJ655,"")</f>
        <v/>
      </c>
    </row>
    <row r="656" customFormat="false" ht="12.8" hidden="false" customHeight="false" outlineLevel="0" collapsed="false">
      <c r="A656" s="66" t="n">
        <f aca="false">'Vstupní data'!A656</f>
        <v>0</v>
      </c>
      <c r="F656" s="66" t="str">
        <f aca="false">CONCATENATE('Vstupní data'!F656,'Vstupní data'!G656,'Vstupní data'!H656,'Vstupní data'!I656)</f>
        <v/>
      </c>
      <c r="G656" s="66"/>
      <c r="H656" s="66" t="n">
        <f aca="false">'Vstupní data'!K656</f>
        <v>0</v>
      </c>
      <c r="I656" s="66" t="n">
        <f aca="false">'Vstupní data'!L656</f>
        <v>0</v>
      </c>
      <c r="J656" s="66" t="n">
        <f aca="false">'Vstupní data'!K656*'Vstupní data'!M656/100</f>
        <v>0</v>
      </c>
      <c r="L656" s="66" t="n">
        <f aca="false">IF('Vstupní data'!N656="prostokořenný",0,IF('Vstupní data'!N656="krytokořenný","k",IF('Vstupní data'!N656="poloodrostky nebo odrostky, prostokořenné i krytokořenné","po",0)))</f>
        <v>0</v>
      </c>
      <c r="N656" s="66"/>
      <c r="O656" s="66" t="n">
        <f aca="false">'Vstupní data'!O656</f>
        <v>0</v>
      </c>
      <c r="P656" s="66" t="n">
        <f aca="false">IF(O656&gt;0,VLOOKUP(CONCATENATE(VLOOKUP(I656,'Pril3-drev'!$H$5:$K$83,4,0),"-",'Vstupní data'!R656),K2!$C$15:$D$23,2,0),0)</f>
        <v>0</v>
      </c>
      <c r="Q656" s="66" t="n">
        <f aca="false">IF(O656&gt;0,VLOOKUP(I656,'Pril3-drev'!$H$5:$I$83,2,0),0)</f>
        <v>0</v>
      </c>
      <c r="R656" s="66" t="n">
        <f aca="false">IF(Q656&gt;0,VLOOKUP(Q656,'Pril6-okus'!$A$5:$B$17,2,0),0)</f>
        <v>0</v>
      </c>
      <c r="S656" s="66" t="n">
        <f aca="false">IF(O656&gt;0,VLOOKUP(I656,'Pril3-drev'!$H$5:$J$83,3,0),0)</f>
        <v>0</v>
      </c>
      <c r="T656" s="66" t="str">
        <f aca="false">IF(O656&gt;0,IF(L656="k",0.9*VLOOKUP(S656,'ha-pocty-vyhl'!$A$5:$B$20,2,0),IF(L656="po",0.8*VLOOKUP(S656,'ha-pocty-vyhl'!$A$5:$B$20,2,0),VLOOKUP(S656,'ha-pocty-vyhl'!$A$5:$B$20,2,0))),"")</f>
        <v/>
      </c>
      <c r="U656" s="66" t="n">
        <f aca="false">'Vstupní data'!P656</f>
        <v>0</v>
      </c>
      <c r="V656" s="66" t="n">
        <f aca="false">IF(O656&gt;0,1.3*T656*1000*Z656/10000,0)</f>
        <v>0</v>
      </c>
      <c r="W656" s="66" t="n">
        <f aca="false">IF(O656&gt;0,1.3*T656*1000*Z656/10000,0)</f>
        <v>0</v>
      </c>
      <c r="X656" s="66" t="n">
        <f aca="false">IF(O656&gt;0,IF(O656&gt;V656,V656,O656),0)</f>
        <v>0</v>
      </c>
      <c r="Y656" s="66" t="n">
        <f aca="false">IF(O656&gt;0,IF(IF(U656&gt;W656,W656,U656)&lt;X656,W656,IF(U656&gt;W656,W656,U656)),0)</f>
        <v>0</v>
      </c>
      <c r="Z656" s="66" t="n">
        <f aca="false">IF(O656&gt;0,IF(J656&gt;0,J656,K656*H656/100),0)</f>
        <v>0</v>
      </c>
      <c r="AA656" s="67" t="n">
        <f aca="false">IF(O656&gt;0,CEILING(R656*P656*X656/Y656*Z656,1),0)</f>
        <v>0</v>
      </c>
      <c r="AB656" s="68" t="n">
        <f aca="false">IF(O656&gt;0,AA656/O656,0)</f>
        <v>0</v>
      </c>
      <c r="AC656" s="66" t="n">
        <f aca="false">'Vstupní data'!W656</f>
        <v>0</v>
      </c>
      <c r="AI656" s="66" t="str">
        <f aca="false">IF(OR('Vstupní data'!T656&gt;0,'Vstupní data'!U656&gt;0),VLOOKUP(I656,'Pril3-drev'!$H$5:$J$83,3,0),"")</f>
        <v/>
      </c>
      <c r="AJ656" s="66" t="n">
        <f aca="false">IF('Vstupní data'!V656="prostokořenný",0,IF('Vstupní data'!V656="krytokořenný","k",IF('Vstupní data'!V656="poloodrostky nebo odrostky, prostokořenné i krytokořenné","po",0)))</f>
        <v>0</v>
      </c>
      <c r="AK656" s="66" t="n">
        <f aca="false">IF(OR('Vstupní data'!T656&gt;0,'Vstupní data'!U656&gt;0),IF(AJ656="k",0.9*VLOOKUP(AI656,'ha-pocty-vyhl'!$A$5:$B$20,2,0),IF(AJ656="po",0.8*VLOOKUP(AI656,'ha-pocty-vyhl'!$A$5:$B$20,2,0),VLOOKUP(AI656,'ha-pocty-vyhl'!$A$5:$B$20,2,0))),0)</f>
        <v>0</v>
      </c>
      <c r="AL656" s="66" t="n">
        <f aca="false">IF(OR('Vstupní data'!T656&gt;0,'Vstupní data'!U656&gt;0),'Vstupní data'!K656*'Vstupní data'!M656/100,0)</f>
        <v>0</v>
      </c>
      <c r="AM656" s="66" t="n">
        <f aca="false">IF(OR('Vstupní data'!T656&gt;0,'Vstupní data'!U656&gt;0),IF('Vstupní data'!T656&gt;0,'Vstupní data'!T656,ROUND(10*'Vstupní data'!U656/AK656,0)),0)</f>
        <v>0</v>
      </c>
      <c r="AN656" s="69" t="n">
        <f aca="false">IF('Vstupní data'!T656&gt;0,   IF('Vstupní data'!T656&lt;=AL656,'Vstupní data'!T656,AL656),   IF(AM656&lt;AL656,AM656,AL656))</f>
        <v>0</v>
      </c>
      <c r="AO656" s="69" t="n">
        <f aca="false">'Vstupní data'!X656</f>
        <v>0</v>
      </c>
      <c r="AP656" s="66" t="n">
        <f aca="false">IF(OR('Vstupní data'!T656&gt;0,'Vstupní data'!U656&gt;0),IF(I656&lt;&gt;0,VLOOKUP(I656,'Pril3-drev'!$H$5:$I$83,2,0),0),0)</f>
        <v>0</v>
      </c>
      <c r="AQ656" s="66" t="n">
        <f aca="false">'Vstupní data'!Y656</f>
        <v>0</v>
      </c>
      <c r="AR656" s="66" t="str">
        <f aca="false">IF(AC656&gt;5,   IF('Vstupní data'!Y656&gt;0,   VLOOKUP(VLOOKUP(CONCATENATE(VLOOKUP(I656,'Pril3-drev'!$H$4:$L$83,5,0),AC656),'Pril3-drev'!$Q$4:$R$2803,2,0),'AVB-BS'!$C$5:$S$29 ,LOOKUP(AQ656,'AVB-BS'!$D$3:$S$3,'AVB-BS'!$D$1:$S$1) ,0 )   ,   IF('Vstupní data'!Z656&gt;0,'Vstupní data'!Z656,0)) , "")</f>
        <v/>
      </c>
      <c r="AS656" s="70" t="str">
        <f aca="false">IF(AC656&gt;5,VLOOKUP(CONCATENATE(AP656,AR656),'Pril1-THLPa'!$H$6:$N$96,4,0),"")</f>
        <v/>
      </c>
      <c r="AT656" s="70" t="str">
        <f aca="false">IF(AC656&gt;5,VLOOKUP(CONCATENATE(AP656,AR656),'Pril1-THLPa'!$H$6:$N$96,5,0),"")</f>
        <v/>
      </c>
      <c r="AU656" s="70" t="str">
        <f aca="false">IF(AC656&gt;5,VLOOKUP(CONCATENATE(AP656,AR656),'Pril1-THLPa'!$H$6:$N$96,6,0),"")</f>
        <v/>
      </c>
      <c r="AV656" s="70" t="str">
        <f aca="false">IF(AC656&gt;5,VLOOKUP(CONCATENATE(AP656,AR656),'Pril1-THLPa'!$H$6:$N$96,7,0),"")</f>
        <v/>
      </c>
      <c r="AW656" s="70" t="str">
        <f aca="false">IF(AC656&gt;5,VLOOKUP(CONCATENATE(AP656,AR656),'Pril1-THLPa'!$H$6:$O$96,8,0),"")</f>
        <v/>
      </c>
      <c r="AX656" s="66" t="n">
        <f aca="false">IF(AC656&gt;0,IF(AND(AC656&gt;0,AC656&lt;=5),VLOOKUP(AP656,'Pril1-THLPa'!$A$6:$F$18,LOOKUP(AC656,'Pril1-THLPa'!$B$5:$F$5,'Pril1-THLPa'!$B$4:$F$4),0),AS656+AT656*(AC656-5)+AU656*POWER(AC656-5,2)+AV656*POWER(AC656-5,3)+AW656*POWER(AC656-5,4)),0)</f>
        <v>0</v>
      </c>
      <c r="AY656" s="71"/>
      <c r="AZ656" s="66" t="n">
        <f aca="false">'Vstupní data'!AA656</f>
        <v>0</v>
      </c>
      <c r="BA656" s="66" t="n">
        <f aca="false">IF(OR('Vstupní data'!T656&gt;0,'Vstupní data'!U656&gt;0),IF(AC656&lt;&gt;"",AX656*AO656/10*(100+AZ656)/100,0),0)</f>
        <v>0</v>
      </c>
      <c r="BB656" s="67" t="n">
        <f aca="false">IF(AC656&lt;&gt;"",ROUND(BA656*AN656,0),0)</f>
        <v>0</v>
      </c>
      <c r="BC656" s="68" t="str">
        <f aca="false">IF(AE656&gt;0,BB656/AE656,"")</f>
        <v/>
      </c>
      <c r="BD656" s="66" t="n">
        <f aca="false">'Vstupní data'!AE656</f>
        <v>0</v>
      </c>
      <c r="BF656" s="66" t="n">
        <f aca="false">'Vstupní data'!AC656</f>
        <v>0</v>
      </c>
      <c r="BH656" s="66" t="n">
        <f aca="false">'Vstupní data'!AD656</f>
        <v>0</v>
      </c>
      <c r="BI656" s="66" t="n">
        <f aca="false">'Vstupní data'!AF656</f>
        <v>0</v>
      </c>
      <c r="BJ656" s="69" t="n">
        <f aca="false">'Vstupní data'!AG656</f>
        <v>0</v>
      </c>
      <c r="BK656" s="69" t="n">
        <f aca="false">IF(BF656&lt;&gt;0,VLOOKUP(I656,'Pril3-drev'!$H$5:$I$83,2,0),0)</f>
        <v>0</v>
      </c>
      <c r="BL656" s="69" t="n">
        <f aca="false">IF(BF656&lt;&gt;0,VLOOKUP(BK656,'Pril3-drev'!$A$5:$C$17,3,0),0)</f>
        <v>0</v>
      </c>
      <c r="BM656" s="69" t="n">
        <f aca="false">'Vstupní data'!AH656</f>
        <v>0</v>
      </c>
      <c r="BN656" s="69" t="n">
        <f aca="false">IF('Vstupní data'!AH656&gt;0,   VLOOKUP(VLOOKUP(CONCATENATE(VLOOKUP(I656,'Pril3-drev'!$H$4:$L$83,5,0),BD656),'Pril3-drev'!$Q$4:$R$2803,2,0),'AVB-BS'!$C$5:$S$29 ,LOOKUP(BM656,'AVB-BS'!$D$3:$S$3,'AVB-BS'!$D$1:$S$1) ,0 )   ,   IF('Vstupní data'!AI656&gt;0,'Vstupní data'!AI656,0))</f>
        <v>0</v>
      </c>
      <c r="BO656" s="69" t="str">
        <f aca="false">IF(BX656&gt;5,VLOOKUP(CONCATENATE(BK656,BN656),'Pril1-THLPa'!$H$6:$N$96,4,0),"")</f>
        <v/>
      </c>
      <c r="BP656" s="69" t="str">
        <f aca="false">IF(BX656&gt;5,VLOOKUP(CONCATENATE(BK656,BN656),'Pril1-THLPa'!$H$6:$N$96,5,0),"")</f>
        <v/>
      </c>
      <c r="BQ656" s="69" t="str">
        <f aca="false">IF(BX656&gt;5,VLOOKUP(CONCATENATE(BK656,BN656),'Pril1-THLPa'!$H$6:$N$96,6,0),"")</f>
        <v/>
      </c>
      <c r="BR656" s="69" t="str">
        <f aca="false">IF(BX656&gt;5,VLOOKUP(CONCATENATE(BK656,BN656),'Pril1-THLPa'!$H$6:$N$96,7,0),"")</f>
        <v/>
      </c>
      <c r="BS656" s="69" t="str">
        <f aca="false">IF(BX656&gt;5,VLOOKUP(CONCATENATE(BK656,BN656),'Pril1-THLPa'!$H$6:$O$96,8,0),"")</f>
        <v/>
      </c>
      <c r="BT656" s="69" t="str">
        <f aca="false">IF(BF656&gt;0, IF(BK656="smrk",  VLOOKUP(VLOOKUP(BD656,'Pril9-K3'!$L$8:$M$207,2,0),'Pril9-K3'!$A$8:$J$16,LOOKUP(BN656,'Pril9-K3'!$A$7:$J$7,'Pril9-K3'!$A$5:$J$5),0), IF(AND(BK656&lt;&gt;"smrk",'Vstupní data'!AK656&lt;&gt;""),'Vstupní data'!AK656,   VLOOKUP(VLOOKUP(BD656,'Pril9-K3'!$L$8:$M$207,2,0),'Pril9-K3'!$A$8:$J$16,LOOKUP(BN656,'Pril9-K3'!$A$7:$J$7,'Pril9-K3'!$A$5:$J$5),0)   )),   "")</f>
        <v/>
      </c>
      <c r="BV656" s="69" t="n">
        <f aca="false">'Vstupní data'!AJ656</f>
        <v>0</v>
      </c>
      <c r="BW656" s="69" t="n">
        <f aca="false">IF(BF656&gt;0,IF(J656&gt;0,J656,K656*H656/100),0)</f>
        <v>0</v>
      </c>
      <c r="BX656" s="69" t="n">
        <f aca="false">IF(BF656&gt;0,IF(BJ656&gt;BL656,BL656,BJ656),0)</f>
        <v>0</v>
      </c>
      <c r="BY656" s="69" t="n">
        <f aca="false">IF(BD656=0,0,IF(AND(BX656&gt;0,BX656&lt;=5),  IF(AND(BX656&gt;0,BX656&lt;=5),VLOOKUP(BK656,'Pril1-THLPa'!$A$6:$F$18,IF(AND(BX656&gt;0,BX656&lt;=5),LOOKUP(BX656,'Pril1-THLPa'!$B$5:$F$5,'Pril1-THLPa'!$B$4:$F$4),""),0),""),  IF(BX656&gt;5,BO656+BP656*(BX656-5)+BQ656*POWER(BX656-5,2)+BR656*POWER(BX656-5,3)+BS656*POWER(BX656-5,4),"")))</f>
        <v>0</v>
      </c>
      <c r="BZ656" s="69" t="n">
        <f aca="false">IF(BY656&gt;0,BY656*BI656/10*BW656*(100+BV656)/100,0)</f>
        <v>0</v>
      </c>
      <c r="CA656" s="69" t="n">
        <f aca="false">IF(BD656&gt;0,BX656-IF(BD656&gt;BX656,BX656,BD656),0)</f>
        <v>0</v>
      </c>
      <c r="CB656" s="69" t="n">
        <f aca="false">POWER(1.01,CA656)</f>
        <v>1</v>
      </c>
      <c r="CC656" s="69" t="n">
        <f aca="false">IF(BF656&gt;0,IF(BF656&gt;BH656,1,BF656/BH656),0)</f>
        <v>0</v>
      </c>
      <c r="CD656" s="72" t="n">
        <f aca="false">IF(BD656=0,0,IF(BF656&gt;0,ROUND(IF(CB656&lt;&gt;0,BZ656*BT656*1/CB656*CC656,0),0),0))</f>
        <v>0</v>
      </c>
      <c r="CE656" s="73" t="str">
        <f aca="false">IF(BF656&gt;0,IF(BF656&gt;BH656,CD656/BF656,CD656/BH656),"")</f>
        <v/>
      </c>
      <c r="CF656" s="69" t="n">
        <f aca="false">'Vstupní data'!AM656</f>
        <v>0</v>
      </c>
      <c r="CG656" s="69" t="n">
        <f aca="false">'Vstupní data'!AN656</f>
        <v>0</v>
      </c>
      <c r="CH656" s="69" t="n">
        <f aca="false">'Vstupní data'!AO656</f>
        <v>0</v>
      </c>
      <c r="CI656" s="69" t="n">
        <f aca="false">'Vstupní data'!AP656</f>
        <v>0</v>
      </c>
      <c r="CJ656" s="72" t="n">
        <f aca="false">ROUND(CH656*CI656,0)</f>
        <v>0</v>
      </c>
      <c r="CK656" s="74" t="str">
        <f aca="false">IF(OR(AA656&gt;0,BB656&gt;0,CD656&gt;0,CJ656&gt;0),AA656+BB656+CD656+CJ656,"")</f>
        <v/>
      </c>
    </row>
    <row r="657" customFormat="false" ht="12.8" hidden="false" customHeight="false" outlineLevel="0" collapsed="false">
      <c r="A657" s="66" t="n">
        <f aca="false">'Vstupní data'!A657</f>
        <v>0</v>
      </c>
      <c r="F657" s="66" t="str">
        <f aca="false">CONCATENATE('Vstupní data'!F657,'Vstupní data'!G657,'Vstupní data'!H657,'Vstupní data'!I657)</f>
        <v/>
      </c>
      <c r="G657" s="66"/>
      <c r="H657" s="66" t="n">
        <f aca="false">'Vstupní data'!K657</f>
        <v>0</v>
      </c>
      <c r="I657" s="66" t="n">
        <f aca="false">'Vstupní data'!L657</f>
        <v>0</v>
      </c>
      <c r="J657" s="66" t="n">
        <f aca="false">'Vstupní data'!K657*'Vstupní data'!M657/100</f>
        <v>0</v>
      </c>
      <c r="L657" s="66" t="n">
        <f aca="false">IF('Vstupní data'!N657="prostokořenný",0,IF('Vstupní data'!N657="krytokořenný","k",IF('Vstupní data'!N657="poloodrostky nebo odrostky, prostokořenné i krytokořenné","po",0)))</f>
        <v>0</v>
      </c>
      <c r="N657" s="66"/>
      <c r="O657" s="66" t="n">
        <f aca="false">'Vstupní data'!O657</f>
        <v>0</v>
      </c>
      <c r="P657" s="66" t="n">
        <f aca="false">IF(O657&gt;0,VLOOKUP(CONCATENATE(VLOOKUP(I657,'Pril3-drev'!$H$5:$K$83,4,0),"-",'Vstupní data'!R657),K2!$C$15:$D$23,2,0),0)</f>
        <v>0</v>
      </c>
      <c r="Q657" s="66" t="n">
        <f aca="false">IF(O657&gt;0,VLOOKUP(I657,'Pril3-drev'!$H$5:$I$83,2,0),0)</f>
        <v>0</v>
      </c>
      <c r="R657" s="66" t="n">
        <f aca="false">IF(Q657&gt;0,VLOOKUP(Q657,'Pril6-okus'!$A$5:$B$17,2,0),0)</f>
        <v>0</v>
      </c>
      <c r="S657" s="66" t="n">
        <f aca="false">IF(O657&gt;0,VLOOKUP(I657,'Pril3-drev'!$H$5:$J$83,3,0),0)</f>
        <v>0</v>
      </c>
      <c r="T657" s="66" t="str">
        <f aca="false">IF(O657&gt;0,IF(L657="k",0.9*VLOOKUP(S657,'ha-pocty-vyhl'!$A$5:$B$20,2,0),IF(L657="po",0.8*VLOOKUP(S657,'ha-pocty-vyhl'!$A$5:$B$20,2,0),VLOOKUP(S657,'ha-pocty-vyhl'!$A$5:$B$20,2,0))),"")</f>
        <v/>
      </c>
      <c r="U657" s="66" t="n">
        <f aca="false">'Vstupní data'!P657</f>
        <v>0</v>
      </c>
      <c r="V657" s="66" t="n">
        <f aca="false">IF(O657&gt;0,1.3*T657*1000*Z657/10000,0)</f>
        <v>0</v>
      </c>
      <c r="W657" s="66" t="n">
        <f aca="false">IF(O657&gt;0,1.3*T657*1000*Z657/10000,0)</f>
        <v>0</v>
      </c>
      <c r="X657" s="66" t="n">
        <f aca="false">IF(O657&gt;0,IF(O657&gt;V657,V657,O657),0)</f>
        <v>0</v>
      </c>
      <c r="Y657" s="66" t="n">
        <f aca="false">IF(O657&gt;0,IF(IF(U657&gt;W657,W657,U657)&lt;X657,W657,IF(U657&gt;W657,W657,U657)),0)</f>
        <v>0</v>
      </c>
      <c r="Z657" s="66" t="n">
        <f aca="false">IF(O657&gt;0,IF(J657&gt;0,J657,K657*H657/100),0)</f>
        <v>0</v>
      </c>
      <c r="AA657" s="67" t="n">
        <f aca="false">IF(O657&gt;0,CEILING(R657*P657*X657/Y657*Z657,1),0)</f>
        <v>0</v>
      </c>
      <c r="AB657" s="68" t="n">
        <f aca="false">IF(O657&gt;0,AA657/O657,0)</f>
        <v>0</v>
      </c>
      <c r="AC657" s="66" t="n">
        <f aca="false">'Vstupní data'!W657</f>
        <v>0</v>
      </c>
      <c r="AI657" s="66" t="str">
        <f aca="false">IF(OR('Vstupní data'!T657&gt;0,'Vstupní data'!U657&gt;0),VLOOKUP(I657,'Pril3-drev'!$H$5:$J$83,3,0),"")</f>
        <v/>
      </c>
      <c r="AJ657" s="66" t="n">
        <f aca="false">IF('Vstupní data'!V657="prostokořenný",0,IF('Vstupní data'!V657="krytokořenný","k",IF('Vstupní data'!V657="poloodrostky nebo odrostky, prostokořenné i krytokořenné","po",0)))</f>
        <v>0</v>
      </c>
      <c r="AK657" s="66" t="n">
        <f aca="false">IF(OR('Vstupní data'!T657&gt;0,'Vstupní data'!U657&gt;0),IF(AJ657="k",0.9*VLOOKUP(AI657,'ha-pocty-vyhl'!$A$5:$B$20,2,0),IF(AJ657="po",0.8*VLOOKUP(AI657,'ha-pocty-vyhl'!$A$5:$B$20,2,0),VLOOKUP(AI657,'ha-pocty-vyhl'!$A$5:$B$20,2,0))),0)</f>
        <v>0</v>
      </c>
      <c r="AL657" s="66" t="n">
        <f aca="false">IF(OR('Vstupní data'!T657&gt;0,'Vstupní data'!U657&gt;0),'Vstupní data'!K657*'Vstupní data'!M657/100,0)</f>
        <v>0</v>
      </c>
      <c r="AM657" s="66" t="n">
        <f aca="false">IF(OR('Vstupní data'!T657&gt;0,'Vstupní data'!U657&gt;0),IF('Vstupní data'!T657&gt;0,'Vstupní data'!T657,ROUND(10*'Vstupní data'!U657/AK657,0)),0)</f>
        <v>0</v>
      </c>
      <c r="AN657" s="69" t="n">
        <f aca="false">IF('Vstupní data'!T657&gt;0,   IF('Vstupní data'!T657&lt;=AL657,'Vstupní data'!T657,AL657),   IF(AM657&lt;AL657,AM657,AL657))</f>
        <v>0</v>
      </c>
      <c r="AO657" s="69" t="n">
        <f aca="false">'Vstupní data'!X657</f>
        <v>0</v>
      </c>
      <c r="AP657" s="66" t="n">
        <f aca="false">IF(OR('Vstupní data'!T657&gt;0,'Vstupní data'!U657&gt;0),IF(I657&lt;&gt;0,VLOOKUP(I657,'Pril3-drev'!$H$5:$I$83,2,0),0),0)</f>
        <v>0</v>
      </c>
      <c r="AQ657" s="66" t="n">
        <f aca="false">'Vstupní data'!Y657</f>
        <v>0</v>
      </c>
      <c r="AR657" s="66" t="str">
        <f aca="false">IF(AC657&gt;5,   IF('Vstupní data'!Y657&gt;0,   VLOOKUP(VLOOKUP(CONCATENATE(VLOOKUP(I657,'Pril3-drev'!$H$4:$L$83,5,0),AC657),'Pril3-drev'!$Q$4:$R$2803,2,0),'AVB-BS'!$C$5:$S$29 ,LOOKUP(AQ657,'AVB-BS'!$D$3:$S$3,'AVB-BS'!$D$1:$S$1) ,0 )   ,   IF('Vstupní data'!Z657&gt;0,'Vstupní data'!Z657,0)) , "")</f>
        <v/>
      </c>
      <c r="AS657" s="70" t="str">
        <f aca="false">IF(AC657&gt;5,VLOOKUP(CONCATENATE(AP657,AR657),'Pril1-THLPa'!$H$6:$N$96,4,0),"")</f>
        <v/>
      </c>
      <c r="AT657" s="70" t="str">
        <f aca="false">IF(AC657&gt;5,VLOOKUP(CONCATENATE(AP657,AR657),'Pril1-THLPa'!$H$6:$N$96,5,0),"")</f>
        <v/>
      </c>
      <c r="AU657" s="70" t="str">
        <f aca="false">IF(AC657&gt;5,VLOOKUP(CONCATENATE(AP657,AR657),'Pril1-THLPa'!$H$6:$N$96,6,0),"")</f>
        <v/>
      </c>
      <c r="AV657" s="70" t="str">
        <f aca="false">IF(AC657&gt;5,VLOOKUP(CONCATENATE(AP657,AR657),'Pril1-THLPa'!$H$6:$N$96,7,0),"")</f>
        <v/>
      </c>
      <c r="AW657" s="70" t="str">
        <f aca="false">IF(AC657&gt;5,VLOOKUP(CONCATENATE(AP657,AR657),'Pril1-THLPa'!$H$6:$O$96,8,0),"")</f>
        <v/>
      </c>
      <c r="AX657" s="66" t="n">
        <f aca="false">IF(AC657&gt;0,IF(AND(AC657&gt;0,AC657&lt;=5),VLOOKUP(AP657,'Pril1-THLPa'!$A$6:$F$18,LOOKUP(AC657,'Pril1-THLPa'!$B$5:$F$5,'Pril1-THLPa'!$B$4:$F$4),0),AS657+AT657*(AC657-5)+AU657*POWER(AC657-5,2)+AV657*POWER(AC657-5,3)+AW657*POWER(AC657-5,4)),0)</f>
        <v>0</v>
      </c>
      <c r="AY657" s="71"/>
      <c r="AZ657" s="66" t="n">
        <f aca="false">'Vstupní data'!AA657</f>
        <v>0</v>
      </c>
      <c r="BA657" s="66" t="n">
        <f aca="false">IF(OR('Vstupní data'!T657&gt;0,'Vstupní data'!U657&gt;0),IF(AC657&lt;&gt;"",AX657*AO657/10*(100+AZ657)/100,0),0)</f>
        <v>0</v>
      </c>
      <c r="BB657" s="67" t="n">
        <f aca="false">IF(AC657&lt;&gt;"",ROUND(BA657*AN657,0),0)</f>
        <v>0</v>
      </c>
      <c r="BC657" s="68" t="str">
        <f aca="false">IF(AE657&gt;0,BB657/AE657,"")</f>
        <v/>
      </c>
      <c r="BD657" s="66" t="n">
        <f aca="false">'Vstupní data'!AE657</f>
        <v>0</v>
      </c>
      <c r="BF657" s="66" t="n">
        <f aca="false">'Vstupní data'!AC657</f>
        <v>0</v>
      </c>
      <c r="BH657" s="66" t="n">
        <f aca="false">'Vstupní data'!AD657</f>
        <v>0</v>
      </c>
      <c r="BI657" s="66" t="n">
        <f aca="false">'Vstupní data'!AF657</f>
        <v>0</v>
      </c>
      <c r="BJ657" s="69" t="n">
        <f aca="false">'Vstupní data'!AG657</f>
        <v>0</v>
      </c>
      <c r="BK657" s="69" t="n">
        <f aca="false">IF(BF657&lt;&gt;0,VLOOKUP(I657,'Pril3-drev'!$H$5:$I$83,2,0),0)</f>
        <v>0</v>
      </c>
      <c r="BL657" s="69" t="n">
        <f aca="false">IF(BF657&lt;&gt;0,VLOOKUP(BK657,'Pril3-drev'!$A$5:$C$17,3,0),0)</f>
        <v>0</v>
      </c>
      <c r="BM657" s="69" t="n">
        <f aca="false">'Vstupní data'!AH657</f>
        <v>0</v>
      </c>
      <c r="BN657" s="69" t="n">
        <f aca="false">IF('Vstupní data'!AH657&gt;0,   VLOOKUP(VLOOKUP(CONCATENATE(VLOOKUP(I657,'Pril3-drev'!$H$4:$L$83,5,0),BD657),'Pril3-drev'!$Q$4:$R$2803,2,0),'AVB-BS'!$C$5:$S$29 ,LOOKUP(BM657,'AVB-BS'!$D$3:$S$3,'AVB-BS'!$D$1:$S$1) ,0 )   ,   IF('Vstupní data'!AI657&gt;0,'Vstupní data'!AI657,0))</f>
        <v>0</v>
      </c>
      <c r="BO657" s="69" t="str">
        <f aca="false">IF(BX657&gt;5,VLOOKUP(CONCATENATE(BK657,BN657),'Pril1-THLPa'!$H$6:$N$96,4,0),"")</f>
        <v/>
      </c>
      <c r="BP657" s="69" t="str">
        <f aca="false">IF(BX657&gt;5,VLOOKUP(CONCATENATE(BK657,BN657),'Pril1-THLPa'!$H$6:$N$96,5,0),"")</f>
        <v/>
      </c>
      <c r="BQ657" s="69" t="str">
        <f aca="false">IF(BX657&gt;5,VLOOKUP(CONCATENATE(BK657,BN657),'Pril1-THLPa'!$H$6:$N$96,6,0),"")</f>
        <v/>
      </c>
      <c r="BR657" s="69" t="str">
        <f aca="false">IF(BX657&gt;5,VLOOKUP(CONCATENATE(BK657,BN657),'Pril1-THLPa'!$H$6:$N$96,7,0),"")</f>
        <v/>
      </c>
      <c r="BS657" s="69" t="str">
        <f aca="false">IF(BX657&gt;5,VLOOKUP(CONCATENATE(BK657,BN657),'Pril1-THLPa'!$H$6:$O$96,8,0),"")</f>
        <v/>
      </c>
      <c r="BT657" s="69" t="str">
        <f aca="false">IF(BF657&gt;0, IF(BK657="smrk",  VLOOKUP(VLOOKUP(BD657,'Pril9-K3'!$L$8:$M$207,2,0),'Pril9-K3'!$A$8:$J$16,LOOKUP(BN657,'Pril9-K3'!$A$7:$J$7,'Pril9-K3'!$A$5:$J$5),0), IF(AND(BK657&lt;&gt;"smrk",'Vstupní data'!AK657&lt;&gt;""),'Vstupní data'!AK657,   VLOOKUP(VLOOKUP(BD657,'Pril9-K3'!$L$8:$M$207,2,0),'Pril9-K3'!$A$8:$J$16,LOOKUP(BN657,'Pril9-K3'!$A$7:$J$7,'Pril9-K3'!$A$5:$J$5),0)   )),   "")</f>
        <v/>
      </c>
      <c r="BV657" s="69" t="n">
        <f aca="false">'Vstupní data'!AJ657</f>
        <v>0</v>
      </c>
      <c r="BW657" s="69" t="n">
        <f aca="false">IF(BF657&gt;0,IF(J657&gt;0,J657,K657*H657/100),0)</f>
        <v>0</v>
      </c>
      <c r="BX657" s="69" t="n">
        <f aca="false">IF(BF657&gt;0,IF(BJ657&gt;BL657,BL657,BJ657),0)</f>
        <v>0</v>
      </c>
      <c r="BY657" s="69" t="n">
        <f aca="false">IF(BD657=0,0,IF(AND(BX657&gt;0,BX657&lt;=5),  IF(AND(BX657&gt;0,BX657&lt;=5),VLOOKUP(BK657,'Pril1-THLPa'!$A$6:$F$18,IF(AND(BX657&gt;0,BX657&lt;=5),LOOKUP(BX657,'Pril1-THLPa'!$B$5:$F$5,'Pril1-THLPa'!$B$4:$F$4),""),0),""),  IF(BX657&gt;5,BO657+BP657*(BX657-5)+BQ657*POWER(BX657-5,2)+BR657*POWER(BX657-5,3)+BS657*POWER(BX657-5,4),"")))</f>
        <v>0</v>
      </c>
      <c r="BZ657" s="69" t="n">
        <f aca="false">IF(BY657&gt;0,BY657*BI657/10*BW657*(100+BV657)/100,0)</f>
        <v>0</v>
      </c>
      <c r="CA657" s="69" t="n">
        <f aca="false">IF(BD657&gt;0,BX657-IF(BD657&gt;BX657,BX657,BD657),0)</f>
        <v>0</v>
      </c>
      <c r="CB657" s="69" t="n">
        <f aca="false">POWER(1.01,CA657)</f>
        <v>1</v>
      </c>
      <c r="CC657" s="69" t="n">
        <f aca="false">IF(BF657&gt;0,IF(BF657&gt;BH657,1,BF657/BH657),0)</f>
        <v>0</v>
      </c>
      <c r="CD657" s="72" t="n">
        <f aca="false">IF(BD657=0,0,IF(BF657&gt;0,ROUND(IF(CB657&lt;&gt;0,BZ657*BT657*1/CB657*CC657,0),0),0))</f>
        <v>0</v>
      </c>
      <c r="CE657" s="73" t="str">
        <f aca="false">IF(BF657&gt;0,IF(BF657&gt;BH657,CD657/BF657,CD657/BH657),"")</f>
        <v/>
      </c>
      <c r="CF657" s="69" t="n">
        <f aca="false">'Vstupní data'!AM657</f>
        <v>0</v>
      </c>
      <c r="CG657" s="69" t="n">
        <f aca="false">'Vstupní data'!AN657</f>
        <v>0</v>
      </c>
      <c r="CH657" s="69" t="n">
        <f aca="false">'Vstupní data'!AO657</f>
        <v>0</v>
      </c>
      <c r="CI657" s="69" t="n">
        <f aca="false">'Vstupní data'!AP657</f>
        <v>0</v>
      </c>
      <c r="CJ657" s="72" t="n">
        <f aca="false">ROUND(CH657*CI657,0)</f>
        <v>0</v>
      </c>
      <c r="CK657" s="74" t="str">
        <f aca="false">IF(OR(AA657&gt;0,BB657&gt;0,CD657&gt;0,CJ657&gt;0),AA657+BB657+CD657+CJ657,"")</f>
        <v/>
      </c>
    </row>
    <row r="658" customFormat="false" ht="12.8" hidden="false" customHeight="false" outlineLevel="0" collapsed="false">
      <c r="A658" s="66" t="n">
        <f aca="false">'Vstupní data'!A658</f>
        <v>0</v>
      </c>
      <c r="F658" s="66" t="str">
        <f aca="false">CONCATENATE('Vstupní data'!F658,'Vstupní data'!G658,'Vstupní data'!H658,'Vstupní data'!I658)</f>
        <v/>
      </c>
      <c r="G658" s="66"/>
      <c r="H658" s="66" t="n">
        <f aca="false">'Vstupní data'!K658</f>
        <v>0</v>
      </c>
      <c r="I658" s="66" t="n">
        <f aca="false">'Vstupní data'!L658</f>
        <v>0</v>
      </c>
      <c r="J658" s="66" t="n">
        <f aca="false">'Vstupní data'!K658*'Vstupní data'!M658/100</f>
        <v>0</v>
      </c>
      <c r="L658" s="66" t="n">
        <f aca="false">IF('Vstupní data'!N658="prostokořenný",0,IF('Vstupní data'!N658="krytokořenný","k",IF('Vstupní data'!N658="poloodrostky nebo odrostky, prostokořenné i krytokořenné","po",0)))</f>
        <v>0</v>
      </c>
      <c r="N658" s="66"/>
      <c r="O658" s="66" t="n">
        <f aca="false">'Vstupní data'!O658</f>
        <v>0</v>
      </c>
      <c r="P658" s="66" t="n">
        <f aca="false">IF(O658&gt;0,VLOOKUP(CONCATENATE(VLOOKUP(I658,'Pril3-drev'!$H$5:$K$83,4,0),"-",'Vstupní data'!R658),K2!$C$15:$D$23,2,0),0)</f>
        <v>0</v>
      </c>
      <c r="Q658" s="66" t="n">
        <f aca="false">IF(O658&gt;0,VLOOKUP(I658,'Pril3-drev'!$H$5:$I$83,2,0),0)</f>
        <v>0</v>
      </c>
      <c r="R658" s="66" t="n">
        <f aca="false">IF(Q658&gt;0,VLOOKUP(Q658,'Pril6-okus'!$A$5:$B$17,2,0),0)</f>
        <v>0</v>
      </c>
      <c r="S658" s="66" t="n">
        <f aca="false">IF(O658&gt;0,VLOOKUP(I658,'Pril3-drev'!$H$5:$J$83,3,0),0)</f>
        <v>0</v>
      </c>
      <c r="T658" s="66" t="str">
        <f aca="false">IF(O658&gt;0,IF(L658="k",0.9*VLOOKUP(S658,'ha-pocty-vyhl'!$A$5:$B$20,2,0),IF(L658="po",0.8*VLOOKUP(S658,'ha-pocty-vyhl'!$A$5:$B$20,2,0),VLOOKUP(S658,'ha-pocty-vyhl'!$A$5:$B$20,2,0))),"")</f>
        <v/>
      </c>
      <c r="U658" s="66" t="n">
        <f aca="false">'Vstupní data'!P658</f>
        <v>0</v>
      </c>
      <c r="V658" s="66" t="n">
        <f aca="false">IF(O658&gt;0,1.3*T658*1000*Z658/10000,0)</f>
        <v>0</v>
      </c>
      <c r="W658" s="66" t="n">
        <f aca="false">IF(O658&gt;0,1.3*T658*1000*Z658/10000,0)</f>
        <v>0</v>
      </c>
      <c r="X658" s="66" t="n">
        <f aca="false">IF(O658&gt;0,IF(O658&gt;V658,V658,O658),0)</f>
        <v>0</v>
      </c>
      <c r="Y658" s="66" t="n">
        <f aca="false">IF(O658&gt;0,IF(IF(U658&gt;W658,W658,U658)&lt;X658,W658,IF(U658&gt;W658,W658,U658)),0)</f>
        <v>0</v>
      </c>
      <c r="Z658" s="66" t="n">
        <f aca="false">IF(O658&gt;0,IF(J658&gt;0,J658,K658*H658/100),0)</f>
        <v>0</v>
      </c>
      <c r="AA658" s="67" t="n">
        <f aca="false">IF(O658&gt;0,CEILING(R658*P658*X658/Y658*Z658,1),0)</f>
        <v>0</v>
      </c>
      <c r="AB658" s="68" t="n">
        <f aca="false">IF(O658&gt;0,AA658/O658,0)</f>
        <v>0</v>
      </c>
      <c r="AC658" s="66" t="n">
        <f aca="false">'Vstupní data'!W658</f>
        <v>0</v>
      </c>
      <c r="AI658" s="66" t="str">
        <f aca="false">IF(OR('Vstupní data'!T658&gt;0,'Vstupní data'!U658&gt;0),VLOOKUP(I658,'Pril3-drev'!$H$5:$J$83,3,0),"")</f>
        <v/>
      </c>
      <c r="AJ658" s="66" t="n">
        <f aca="false">IF('Vstupní data'!V658="prostokořenný",0,IF('Vstupní data'!V658="krytokořenný","k",IF('Vstupní data'!V658="poloodrostky nebo odrostky, prostokořenné i krytokořenné","po",0)))</f>
        <v>0</v>
      </c>
      <c r="AK658" s="66" t="n">
        <f aca="false">IF(OR('Vstupní data'!T658&gt;0,'Vstupní data'!U658&gt;0),IF(AJ658="k",0.9*VLOOKUP(AI658,'ha-pocty-vyhl'!$A$5:$B$20,2,0),IF(AJ658="po",0.8*VLOOKUP(AI658,'ha-pocty-vyhl'!$A$5:$B$20,2,0),VLOOKUP(AI658,'ha-pocty-vyhl'!$A$5:$B$20,2,0))),0)</f>
        <v>0</v>
      </c>
      <c r="AL658" s="66" t="n">
        <f aca="false">IF(OR('Vstupní data'!T658&gt;0,'Vstupní data'!U658&gt;0),'Vstupní data'!K658*'Vstupní data'!M658/100,0)</f>
        <v>0</v>
      </c>
      <c r="AM658" s="66" t="n">
        <f aca="false">IF(OR('Vstupní data'!T658&gt;0,'Vstupní data'!U658&gt;0),IF('Vstupní data'!T658&gt;0,'Vstupní data'!T658,ROUND(10*'Vstupní data'!U658/AK658,0)),0)</f>
        <v>0</v>
      </c>
      <c r="AN658" s="69" t="n">
        <f aca="false">IF('Vstupní data'!T658&gt;0,   IF('Vstupní data'!T658&lt;=AL658,'Vstupní data'!T658,AL658),   IF(AM658&lt;AL658,AM658,AL658))</f>
        <v>0</v>
      </c>
      <c r="AO658" s="69" t="n">
        <f aca="false">'Vstupní data'!X658</f>
        <v>0</v>
      </c>
      <c r="AP658" s="66" t="n">
        <f aca="false">IF(OR('Vstupní data'!T658&gt;0,'Vstupní data'!U658&gt;0),IF(I658&lt;&gt;0,VLOOKUP(I658,'Pril3-drev'!$H$5:$I$83,2,0),0),0)</f>
        <v>0</v>
      </c>
      <c r="AQ658" s="66" t="n">
        <f aca="false">'Vstupní data'!Y658</f>
        <v>0</v>
      </c>
      <c r="AR658" s="66" t="str">
        <f aca="false">IF(AC658&gt;5,   IF('Vstupní data'!Y658&gt;0,   VLOOKUP(VLOOKUP(CONCATENATE(VLOOKUP(I658,'Pril3-drev'!$H$4:$L$83,5,0),AC658),'Pril3-drev'!$Q$4:$R$2803,2,0),'AVB-BS'!$C$5:$S$29 ,LOOKUP(AQ658,'AVB-BS'!$D$3:$S$3,'AVB-BS'!$D$1:$S$1) ,0 )   ,   IF('Vstupní data'!Z658&gt;0,'Vstupní data'!Z658,0)) , "")</f>
        <v/>
      </c>
      <c r="AS658" s="70" t="str">
        <f aca="false">IF(AC658&gt;5,VLOOKUP(CONCATENATE(AP658,AR658),'Pril1-THLPa'!$H$6:$N$96,4,0),"")</f>
        <v/>
      </c>
      <c r="AT658" s="70" t="str">
        <f aca="false">IF(AC658&gt;5,VLOOKUP(CONCATENATE(AP658,AR658),'Pril1-THLPa'!$H$6:$N$96,5,0),"")</f>
        <v/>
      </c>
      <c r="AU658" s="70" t="str">
        <f aca="false">IF(AC658&gt;5,VLOOKUP(CONCATENATE(AP658,AR658),'Pril1-THLPa'!$H$6:$N$96,6,0),"")</f>
        <v/>
      </c>
      <c r="AV658" s="70" t="str">
        <f aca="false">IF(AC658&gt;5,VLOOKUP(CONCATENATE(AP658,AR658),'Pril1-THLPa'!$H$6:$N$96,7,0),"")</f>
        <v/>
      </c>
      <c r="AW658" s="70" t="str">
        <f aca="false">IF(AC658&gt;5,VLOOKUP(CONCATENATE(AP658,AR658),'Pril1-THLPa'!$H$6:$O$96,8,0),"")</f>
        <v/>
      </c>
      <c r="AX658" s="66" t="n">
        <f aca="false">IF(AC658&gt;0,IF(AND(AC658&gt;0,AC658&lt;=5),VLOOKUP(AP658,'Pril1-THLPa'!$A$6:$F$18,LOOKUP(AC658,'Pril1-THLPa'!$B$5:$F$5,'Pril1-THLPa'!$B$4:$F$4),0),AS658+AT658*(AC658-5)+AU658*POWER(AC658-5,2)+AV658*POWER(AC658-5,3)+AW658*POWER(AC658-5,4)),0)</f>
        <v>0</v>
      </c>
      <c r="AY658" s="71"/>
      <c r="AZ658" s="66" t="n">
        <f aca="false">'Vstupní data'!AA658</f>
        <v>0</v>
      </c>
      <c r="BA658" s="66" t="n">
        <f aca="false">IF(OR('Vstupní data'!T658&gt;0,'Vstupní data'!U658&gt;0),IF(AC658&lt;&gt;"",AX658*AO658/10*(100+AZ658)/100,0),0)</f>
        <v>0</v>
      </c>
      <c r="BB658" s="67" t="n">
        <f aca="false">IF(AC658&lt;&gt;"",ROUND(BA658*AN658,0),0)</f>
        <v>0</v>
      </c>
      <c r="BC658" s="68" t="str">
        <f aca="false">IF(AE658&gt;0,BB658/AE658,"")</f>
        <v/>
      </c>
      <c r="BD658" s="66" t="n">
        <f aca="false">'Vstupní data'!AE658</f>
        <v>0</v>
      </c>
      <c r="BF658" s="66" t="n">
        <f aca="false">'Vstupní data'!AC658</f>
        <v>0</v>
      </c>
      <c r="BH658" s="66" t="n">
        <f aca="false">'Vstupní data'!AD658</f>
        <v>0</v>
      </c>
      <c r="BI658" s="66" t="n">
        <f aca="false">'Vstupní data'!AF658</f>
        <v>0</v>
      </c>
      <c r="BJ658" s="69" t="n">
        <f aca="false">'Vstupní data'!AG658</f>
        <v>0</v>
      </c>
      <c r="BK658" s="69" t="n">
        <f aca="false">IF(BF658&lt;&gt;0,VLOOKUP(I658,'Pril3-drev'!$H$5:$I$83,2,0),0)</f>
        <v>0</v>
      </c>
      <c r="BL658" s="69" t="n">
        <f aca="false">IF(BF658&lt;&gt;0,VLOOKUP(BK658,'Pril3-drev'!$A$5:$C$17,3,0),0)</f>
        <v>0</v>
      </c>
      <c r="BM658" s="69" t="n">
        <f aca="false">'Vstupní data'!AH658</f>
        <v>0</v>
      </c>
      <c r="BN658" s="69" t="n">
        <f aca="false">IF('Vstupní data'!AH658&gt;0,   VLOOKUP(VLOOKUP(CONCATENATE(VLOOKUP(I658,'Pril3-drev'!$H$4:$L$83,5,0),BD658),'Pril3-drev'!$Q$4:$R$2803,2,0),'AVB-BS'!$C$5:$S$29 ,LOOKUP(BM658,'AVB-BS'!$D$3:$S$3,'AVB-BS'!$D$1:$S$1) ,0 )   ,   IF('Vstupní data'!AI658&gt;0,'Vstupní data'!AI658,0))</f>
        <v>0</v>
      </c>
      <c r="BO658" s="69" t="str">
        <f aca="false">IF(BX658&gt;5,VLOOKUP(CONCATENATE(BK658,BN658),'Pril1-THLPa'!$H$6:$N$96,4,0),"")</f>
        <v/>
      </c>
      <c r="BP658" s="69" t="str">
        <f aca="false">IF(BX658&gt;5,VLOOKUP(CONCATENATE(BK658,BN658),'Pril1-THLPa'!$H$6:$N$96,5,0),"")</f>
        <v/>
      </c>
      <c r="BQ658" s="69" t="str">
        <f aca="false">IF(BX658&gt;5,VLOOKUP(CONCATENATE(BK658,BN658),'Pril1-THLPa'!$H$6:$N$96,6,0),"")</f>
        <v/>
      </c>
      <c r="BR658" s="69" t="str">
        <f aca="false">IF(BX658&gt;5,VLOOKUP(CONCATENATE(BK658,BN658),'Pril1-THLPa'!$H$6:$N$96,7,0),"")</f>
        <v/>
      </c>
      <c r="BS658" s="69" t="str">
        <f aca="false">IF(BX658&gt;5,VLOOKUP(CONCATENATE(BK658,BN658),'Pril1-THLPa'!$H$6:$O$96,8,0),"")</f>
        <v/>
      </c>
      <c r="BT658" s="69" t="str">
        <f aca="false">IF(BF658&gt;0, IF(BK658="smrk",  VLOOKUP(VLOOKUP(BD658,'Pril9-K3'!$L$8:$M$207,2,0),'Pril9-K3'!$A$8:$J$16,LOOKUP(BN658,'Pril9-K3'!$A$7:$J$7,'Pril9-K3'!$A$5:$J$5),0), IF(AND(BK658&lt;&gt;"smrk",'Vstupní data'!AK658&lt;&gt;""),'Vstupní data'!AK658,   VLOOKUP(VLOOKUP(BD658,'Pril9-K3'!$L$8:$M$207,2,0),'Pril9-K3'!$A$8:$J$16,LOOKUP(BN658,'Pril9-K3'!$A$7:$J$7,'Pril9-K3'!$A$5:$J$5),0)   )),   "")</f>
        <v/>
      </c>
      <c r="BV658" s="69" t="n">
        <f aca="false">'Vstupní data'!AJ658</f>
        <v>0</v>
      </c>
      <c r="BW658" s="69" t="n">
        <f aca="false">IF(BF658&gt;0,IF(J658&gt;0,J658,K658*H658/100),0)</f>
        <v>0</v>
      </c>
      <c r="BX658" s="69" t="n">
        <f aca="false">IF(BF658&gt;0,IF(BJ658&gt;BL658,BL658,BJ658),0)</f>
        <v>0</v>
      </c>
      <c r="BY658" s="69" t="n">
        <f aca="false">IF(BD658=0,0,IF(AND(BX658&gt;0,BX658&lt;=5),  IF(AND(BX658&gt;0,BX658&lt;=5),VLOOKUP(BK658,'Pril1-THLPa'!$A$6:$F$18,IF(AND(BX658&gt;0,BX658&lt;=5),LOOKUP(BX658,'Pril1-THLPa'!$B$5:$F$5,'Pril1-THLPa'!$B$4:$F$4),""),0),""),  IF(BX658&gt;5,BO658+BP658*(BX658-5)+BQ658*POWER(BX658-5,2)+BR658*POWER(BX658-5,3)+BS658*POWER(BX658-5,4),"")))</f>
        <v>0</v>
      </c>
      <c r="BZ658" s="69" t="n">
        <f aca="false">IF(BY658&gt;0,BY658*BI658/10*BW658*(100+BV658)/100,0)</f>
        <v>0</v>
      </c>
      <c r="CA658" s="69" t="n">
        <f aca="false">IF(BD658&gt;0,BX658-IF(BD658&gt;BX658,BX658,BD658),0)</f>
        <v>0</v>
      </c>
      <c r="CB658" s="69" t="n">
        <f aca="false">POWER(1.01,CA658)</f>
        <v>1</v>
      </c>
      <c r="CC658" s="69" t="n">
        <f aca="false">IF(BF658&gt;0,IF(BF658&gt;BH658,1,BF658/BH658),0)</f>
        <v>0</v>
      </c>
      <c r="CD658" s="72" t="n">
        <f aca="false">IF(BD658=0,0,IF(BF658&gt;0,ROUND(IF(CB658&lt;&gt;0,BZ658*BT658*1/CB658*CC658,0),0),0))</f>
        <v>0</v>
      </c>
      <c r="CE658" s="73" t="str">
        <f aca="false">IF(BF658&gt;0,IF(BF658&gt;BH658,CD658/BF658,CD658/BH658),"")</f>
        <v/>
      </c>
      <c r="CF658" s="69" t="n">
        <f aca="false">'Vstupní data'!AM658</f>
        <v>0</v>
      </c>
      <c r="CG658" s="69" t="n">
        <f aca="false">'Vstupní data'!AN658</f>
        <v>0</v>
      </c>
      <c r="CH658" s="69" t="n">
        <f aca="false">'Vstupní data'!AO658</f>
        <v>0</v>
      </c>
      <c r="CI658" s="69" t="n">
        <f aca="false">'Vstupní data'!AP658</f>
        <v>0</v>
      </c>
      <c r="CJ658" s="72" t="n">
        <f aca="false">ROUND(CH658*CI658,0)</f>
        <v>0</v>
      </c>
      <c r="CK658" s="74" t="str">
        <f aca="false">IF(OR(AA658&gt;0,BB658&gt;0,CD658&gt;0,CJ658&gt;0),AA658+BB658+CD658+CJ658,"")</f>
        <v/>
      </c>
    </row>
    <row r="659" customFormat="false" ht="12.8" hidden="false" customHeight="false" outlineLevel="0" collapsed="false">
      <c r="A659" s="66" t="n">
        <f aca="false">'Vstupní data'!A659</f>
        <v>0</v>
      </c>
      <c r="F659" s="66" t="str">
        <f aca="false">CONCATENATE('Vstupní data'!F659,'Vstupní data'!G659,'Vstupní data'!H659,'Vstupní data'!I659)</f>
        <v/>
      </c>
      <c r="G659" s="66"/>
      <c r="H659" s="66" t="n">
        <f aca="false">'Vstupní data'!K659</f>
        <v>0</v>
      </c>
      <c r="I659" s="66" t="n">
        <f aca="false">'Vstupní data'!L659</f>
        <v>0</v>
      </c>
      <c r="J659" s="66" t="n">
        <f aca="false">'Vstupní data'!K659*'Vstupní data'!M659/100</f>
        <v>0</v>
      </c>
      <c r="L659" s="66" t="n">
        <f aca="false">IF('Vstupní data'!N659="prostokořenný",0,IF('Vstupní data'!N659="krytokořenný","k",IF('Vstupní data'!N659="poloodrostky nebo odrostky, prostokořenné i krytokořenné","po",0)))</f>
        <v>0</v>
      </c>
      <c r="N659" s="66"/>
      <c r="O659" s="66" t="n">
        <f aca="false">'Vstupní data'!O659</f>
        <v>0</v>
      </c>
      <c r="P659" s="66" t="n">
        <f aca="false">IF(O659&gt;0,VLOOKUP(CONCATENATE(VLOOKUP(I659,'Pril3-drev'!$H$5:$K$83,4,0),"-",'Vstupní data'!R659),K2!$C$15:$D$23,2,0),0)</f>
        <v>0</v>
      </c>
      <c r="Q659" s="66" t="n">
        <f aca="false">IF(O659&gt;0,VLOOKUP(I659,'Pril3-drev'!$H$5:$I$83,2,0),0)</f>
        <v>0</v>
      </c>
      <c r="R659" s="66" t="n">
        <f aca="false">IF(Q659&gt;0,VLOOKUP(Q659,'Pril6-okus'!$A$5:$B$17,2,0),0)</f>
        <v>0</v>
      </c>
      <c r="S659" s="66" t="n">
        <f aca="false">IF(O659&gt;0,VLOOKUP(I659,'Pril3-drev'!$H$5:$J$83,3,0),0)</f>
        <v>0</v>
      </c>
      <c r="T659" s="66" t="str">
        <f aca="false">IF(O659&gt;0,IF(L659="k",0.9*VLOOKUP(S659,'ha-pocty-vyhl'!$A$5:$B$20,2,0),IF(L659="po",0.8*VLOOKUP(S659,'ha-pocty-vyhl'!$A$5:$B$20,2,0),VLOOKUP(S659,'ha-pocty-vyhl'!$A$5:$B$20,2,0))),"")</f>
        <v/>
      </c>
      <c r="U659" s="66" t="n">
        <f aca="false">'Vstupní data'!P659</f>
        <v>0</v>
      </c>
      <c r="V659" s="66" t="n">
        <f aca="false">IF(O659&gt;0,1.3*T659*1000*Z659/10000,0)</f>
        <v>0</v>
      </c>
      <c r="W659" s="66" t="n">
        <f aca="false">IF(O659&gt;0,1.3*T659*1000*Z659/10000,0)</f>
        <v>0</v>
      </c>
      <c r="X659" s="66" t="n">
        <f aca="false">IF(O659&gt;0,IF(O659&gt;V659,V659,O659),0)</f>
        <v>0</v>
      </c>
      <c r="Y659" s="66" t="n">
        <f aca="false">IF(O659&gt;0,IF(IF(U659&gt;W659,W659,U659)&lt;X659,W659,IF(U659&gt;W659,W659,U659)),0)</f>
        <v>0</v>
      </c>
      <c r="Z659" s="66" t="n">
        <f aca="false">IF(O659&gt;0,IF(J659&gt;0,J659,K659*H659/100),0)</f>
        <v>0</v>
      </c>
      <c r="AA659" s="67" t="n">
        <f aca="false">IF(O659&gt;0,CEILING(R659*P659*X659/Y659*Z659,1),0)</f>
        <v>0</v>
      </c>
      <c r="AB659" s="68" t="n">
        <f aca="false">IF(O659&gt;0,AA659/O659,0)</f>
        <v>0</v>
      </c>
      <c r="AC659" s="66" t="n">
        <f aca="false">'Vstupní data'!W659</f>
        <v>0</v>
      </c>
      <c r="AI659" s="66" t="str">
        <f aca="false">IF(OR('Vstupní data'!T659&gt;0,'Vstupní data'!U659&gt;0),VLOOKUP(I659,'Pril3-drev'!$H$5:$J$83,3,0),"")</f>
        <v/>
      </c>
      <c r="AJ659" s="66" t="n">
        <f aca="false">IF('Vstupní data'!V659="prostokořenný",0,IF('Vstupní data'!V659="krytokořenný","k",IF('Vstupní data'!V659="poloodrostky nebo odrostky, prostokořenné i krytokořenné","po",0)))</f>
        <v>0</v>
      </c>
      <c r="AK659" s="66" t="n">
        <f aca="false">IF(OR('Vstupní data'!T659&gt;0,'Vstupní data'!U659&gt;0),IF(AJ659="k",0.9*VLOOKUP(AI659,'ha-pocty-vyhl'!$A$5:$B$20,2,0),IF(AJ659="po",0.8*VLOOKUP(AI659,'ha-pocty-vyhl'!$A$5:$B$20,2,0),VLOOKUP(AI659,'ha-pocty-vyhl'!$A$5:$B$20,2,0))),0)</f>
        <v>0</v>
      </c>
      <c r="AL659" s="66" t="n">
        <f aca="false">IF(OR('Vstupní data'!T659&gt;0,'Vstupní data'!U659&gt;0),'Vstupní data'!K659*'Vstupní data'!M659/100,0)</f>
        <v>0</v>
      </c>
      <c r="AM659" s="66" t="n">
        <f aca="false">IF(OR('Vstupní data'!T659&gt;0,'Vstupní data'!U659&gt;0),IF('Vstupní data'!T659&gt;0,'Vstupní data'!T659,ROUND(10*'Vstupní data'!U659/AK659,0)),0)</f>
        <v>0</v>
      </c>
      <c r="AN659" s="69" t="n">
        <f aca="false">IF('Vstupní data'!T659&gt;0,   IF('Vstupní data'!T659&lt;=AL659,'Vstupní data'!T659,AL659),   IF(AM659&lt;AL659,AM659,AL659))</f>
        <v>0</v>
      </c>
      <c r="AO659" s="69" t="n">
        <f aca="false">'Vstupní data'!X659</f>
        <v>0</v>
      </c>
      <c r="AP659" s="66" t="n">
        <f aca="false">IF(OR('Vstupní data'!T659&gt;0,'Vstupní data'!U659&gt;0),IF(I659&lt;&gt;0,VLOOKUP(I659,'Pril3-drev'!$H$5:$I$83,2,0),0),0)</f>
        <v>0</v>
      </c>
      <c r="AQ659" s="66" t="n">
        <f aca="false">'Vstupní data'!Y659</f>
        <v>0</v>
      </c>
      <c r="AR659" s="66" t="str">
        <f aca="false">IF(AC659&gt;5,   IF('Vstupní data'!Y659&gt;0,   VLOOKUP(VLOOKUP(CONCATENATE(VLOOKUP(I659,'Pril3-drev'!$H$4:$L$83,5,0),AC659),'Pril3-drev'!$Q$4:$R$2803,2,0),'AVB-BS'!$C$5:$S$29 ,LOOKUP(AQ659,'AVB-BS'!$D$3:$S$3,'AVB-BS'!$D$1:$S$1) ,0 )   ,   IF('Vstupní data'!Z659&gt;0,'Vstupní data'!Z659,0)) , "")</f>
        <v/>
      </c>
      <c r="AS659" s="70" t="str">
        <f aca="false">IF(AC659&gt;5,VLOOKUP(CONCATENATE(AP659,AR659),'Pril1-THLPa'!$H$6:$N$96,4,0),"")</f>
        <v/>
      </c>
      <c r="AT659" s="70" t="str">
        <f aca="false">IF(AC659&gt;5,VLOOKUP(CONCATENATE(AP659,AR659),'Pril1-THLPa'!$H$6:$N$96,5,0),"")</f>
        <v/>
      </c>
      <c r="AU659" s="70" t="str">
        <f aca="false">IF(AC659&gt;5,VLOOKUP(CONCATENATE(AP659,AR659),'Pril1-THLPa'!$H$6:$N$96,6,0),"")</f>
        <v/>
      </c>
      <c r="AV659" s="70" t="str">
        <f aca="false">IF(AC659&gt;5,VLOOKUP(CONCATENATE(AP659,AR659),'Pril1-THLPa'!$H$6:$N$96,7,0),"")</f>
        <v/>
      </c>
      <c r="AW659" s="70" t="str">
        <f aca="false">IF(AC659&gt;5,VLOOKUP(CONCATENATE(AP659,AR659),'Pril1-THLPa'!$H$6:$O$96,8,0),"")</f>
        <v/>
      </c>
      <c r="AX659" s="66" t="n">
        <f aca="false">IF(AC659&gt;0,IF(AND(AC659&gt;0,AC659&lt;=5),VLOOKUP(AP659,'Pril1-THLPa'!$A$6:$F$18,LOOKUP(AC659,'Pril1-THLPa'!$B$5:$F$5,'Pril1-THLPa'!$B$4:$F$4),0),AS659+AT659*(AC659-5)+AU659*POWER(AC659-5,2)+AV659*POWER(AC659-5,3)+AW659*POWER(AC659-5,4)),0)</f>
        <v>0</v>
      </c>
      <c r="AY659" s="71"/>
      <c r="AZ659" s="66" t="n">
        <f aca="false">'Vstupní data'!AA659</f>
        <v>0</v>
      </c>
      <c r="BA659" s="66" t="n">
        <f aca="false">IF(OR('Vstupní data'!T659&gt;0,'Vstupní data'!U659&gt;0),IF(AC659&lt;&gt;"",AX659*AO659/10*(100+AZ659)/100,0),0)</f>
        <v>0</v>
      </c>
      <c r="BB659" s="67" t="n">
        <f aca="false">IF(AC659&lt;&gt;"",ROUND(BA659*AN659,0),0)</f>
        <v>0</v>
      </c>
      <c r="BC659" s="68" t="str">
        <f aca="false">IF(AE659&gt;0,BB659/AE659,"")</f>
        <v/>
      </c>
      <c r="BD659" s="66" t="n">
        <f aca="false">'Vstupní data'!AE659</f>
        <v>0</v>
      </c>
      <c r="BF659" s="66" t="n">
        <f aca="false">'Vstupní data'!AC659</f>
        <v>0</v>
      </c>
      <c r="BH659" s="66" t="n">
        <f aca="false">'Vstupní data'!AD659</f>
        <v>0</v>
      </c>
      <c r="BI659" s="66" t="n">
        <f aca="false">'Vstupní data'!AF659</f>
        <v>0</v>
      </c>
      <c r="BJ659" s="69" t="n">
        <f aca="false">'Vstupní data'!AG659</f>
        <v>0</v>
      </c>
      <c r="BK659" s="69" t="n">
        <f aca="false">IF(BF659&lt;&gt;0,VLOOKUP(I659,'Pril3-drev'!$H$5:$I$83,2,0),0)</f>
        <v>0</v>
      </c>
      <c r="BL659" s="69" t="n">
        <f aca="false">IF(BF659&lt;&gt;0,VLOOKUP(BK659,'Pril3-drev'!$A$5:$C$17,3,0),0)</f>
        <v>0</v>
      </c>
      <c r="BM659" s="69" t="n">
        <f aca="false">'Vstupní data'!AH659</f>
        <v>0</v>
      </c>
      <c r="BN659" s="69" t="n">
        <f aca="false">IF('Vstupní data'!AH659&gt;0,   VLOOKUP(VLOOKUP(CONCATENATE(VLOOKUP(I659,'Pril3-drev'!$H$4:$L$83,5,0),BD659),'Pril3-drev'!$Q$4:$R$2803,2,0),'AVB-BS'!$C$5:$S$29 ,LOOKUP(BM659,'AVB-BS'!$D$3:$S$3,'AVB-BS'!$D$1:$S$1) ,0 )   ,   IF('Vstupní data'!AI659&gt;0,'Vstupní data'!AI659,0))</f>
        <v>0</v>
      </c>
      <c r="BO659" s="69" t="str">
        <f aca="false">IF(BX659&gt;5,VLOOKUP(CONCATENATE(BK659,BN659),'Pril1-THLPa'!$H$6:$N$96,4,0),"")</f>
        <v/>
      </c>
      <c r="BP659" s="69" t="str">
        <f aca="false">IF(BX659&gt;5,VLOOKUP(CONCATENATE(BK659,BN659),'Pril1-THLPa'!$H$6:$N$96,5,0),"")</f>
        <v/>
      </c>
      <c r="BQ659" s="69" t="str">
        <f aca="false">IF(BX659&gt;5,VLOOKUP(CONCATENATE(BK659,BN659),'Pril1-THLPa'!$H$6:$N$96,6,0),"")</f>
        <v/>
      </c>
      <c r="BR659" s="69" t="str">
        <f aca="false">IF(BX659&gt;5,VLOOKUP(CONCATENATE(BK659,BN659),'Pril1-THLPa'!$H$6:$N$96,7,0),"")</f>
        <v/>
      </c>
      <c r="BS659" s="69" t="str">
        <f aca="false">IF(BX659&gt;5,VLOOKUP(CONCATENATE(BK659,BN659),'Pril1-THLPa'!$H$6:$O$96,8,0),"")</f>
        <v/>
      </c>
      <c r="BT659" s="69" t="str">
        <f aca="false">IF(BF659&gt;0, IF(BK659="smrk",  VLOOKUP(VLOOKUP(BD659,'Pril9-K3'!$L$8:$M$207,2,0),'Pril9-K3'!$A$8:$J$16,LOOKUP(BN659,'Pril9-K3'!$A$7:$J$7,'Pril9-K3'!$A$5:$J$5),0), IF(AND(BK659&lt;&gt;"smrk",'Vstupní data'!AK659&lt;&gt;""),'Vstupní data'!AK659,   VLOOKUP(VLOOKUP(BD659,'Pril9-K3'!$L$8:$M$207,2,0),'Pril9-K3'!$A$8:$J$16,LOOKUP(BN659,'Pril9-K3'!$A$7:$J$7,'Pril9-K3'!$A$5:$J$5),0)   )),   "")</f>
        <v/>
      </c>
      <c r="BV659" s="69" t="n">
        <f aca="false">'Vstupní data'!AJ659</f>
        <v>0</v>
      </c>
      <c r="BW659" s="69" t="n">
        <f aca="false">IF(BF659&gt;0,IF(J659&gt;0,J659,K659*H659/100),0)</f>
        <v>0</v>
      </c>
      <c r="BX659" s="69" t="n">
        <f aca="false">IF(BF659&gt;0,IF(BJ659&gt;BL659,BL659,BJ659),0)</f>
        <v>0</v>
      </c>
      <c r="BY659" s="69" t="n">
        <f aca="false">IF(BD659=0,0,IF(AND(BX659&gt;0,BX659&lt;=5),  IF(AND(BX659&gt;0,BX659&lt;=5),VLOOKUP(BK659,'Pril1-THLPa'!$A$6:$F$18,IF(AND(BX659&gt;0,BX659&lt;=5),LOOKUP(BX659,'Pril1-THLPa'!$B$5:$F$5,'Pril1-THLPa'!$B$4:$F$4),""),0),""),  IF(BX659&gt;5,BO659+BP659*(BX659-5)+BQ659*POWER(BX659-5,2)+BR659*POWER(BX659-5,3)+BS659*POWER(BX659-5,4),"")))</f>
        <v>0</v>
      </c>
      <c r="BZ659" s="69" t="n">
        <f aca="false">IF(BY659&gt;0,BY659*BI659/10*BW659*(100+BV659)/100,0)</f>
        <v>0</v>
      </c>
      <c r="CA659" s="69" t="n">
        <f aca="false">IF(BD659&gt;0,BX659-IF(BD659&gt;BX659,BX659,BD659),0)</f>
        <v>0</v>
      </c>
      <c r="CB659" s="69" t="n">
        <f aca="false">POWER(1.01,CA659)</f>
        <v>1</v>
      </c>
      <c r="CC659" s="69" t="n">
        <f aca="false">IF(BF659&gt;0,IF(BF659&gt;BH659,1,BF659/BH659),0)</f>
        <v>0</v>
      </c>
      <c r="CD659" s="72" t="n">
        <f aca="false">IF(BD659=0,0,IF(BF659&gt;0,ROUND(IF(CB659&lt;&gt;0,BZ659*BT659*1/CB659*CC659,0),0),0))</f>
        <v>0</v>
      </c>
      <c r="CE659" s="73" t="str">
        <f aca="false">IF(BF659&gt;0,IF(BF659&gt;BH659,CD659/BF659,CD659/BH659),"")</f>
        <v/>
      </c>
      <c r="CF659" s="69" t="n">
        <f aca="false">'Vstupní data'!AM659</f>
        <v>0</v>
      </c>
      <c r="CG659" s="69" t="n">
        <f aca="false">'Vstupní data'!AN659</f>
        <v>0</v>
      </c>
      <c r="CH659" s="69" t="n">
        <f aca="false">'Vstupní data'!AO659</f>
        <v>0</v>
      </c>
      <c r="CI659" s="69" t="n">
        <f aca="false">'Vstupní data'!AP659</f>
        <v>0</v>
      </c>
      <c r="CJ659" s="72" t="n">
        <f aca="false">ROUND(CH659*CI659,0)</f>
        <v>0</v>
      </c>
      <c r="CK659" s="74" t="str">
        <f aca="false">IF(OR(AA659&gt;0,BB659&gt;0,CD659&gt;0,CJ659&gt;0),AA659+BB659+CD659+CJ659,"")</f>
        <v/>
      </c>
    </row>
    <row r="660" customFormat="false" ht="12.8" hidden="false" customHeight="false" outlineLevel="0" collapsed="false">
      <c r="A660" s="66" t="n">
        <f aca="false">'Vstupní data'!A660</f>
        <v>0</v>
      </c>
      <c r="F660" s="66" t="str">
        <f aca="false">CONCATENATE('Vstupní data'!F660,'Vstupní data'!G660,'Vstupní data'!H660,'Vstupní data'!I660)</f>
        <v/>
      </c>
      <c r="G660" s="66"/>
      <c r="H660" s="66" t="n">
        <f aca="false">'Vstupní data'!K660</f>
        <v>0</v>
      </c>
      <c r="I660" s="66" t="n">
        <f aca="false">'Vstupní data'!L660</f>
        <v>0</v>
      </c>
      <c r="J660" s="66" t="n">
        <f aca="false">'Vstupní data'!K660*'Vstupní data'!M660/100</f>
        <v>0</v>
      </c>
      <c r="L660" s="66" t="n">
        <f aca="false">IF('Vstupní data'!N660="prostokořenný",0,IF('Vstupní data'!N660="krytokořenný","k",IF('Vstupní data'!N660="poloodrostky nebo odrostky, prostokořenné i krytokořenné","po",0)))</f>
        <v>0</v>
      </c>
      <c r="N660" s="66"/>
      <c r="O660" s="66" t="n">
        <f aca="false">'Vstupní data'!O660</f>
        <v>0</v>
      </c>
      <c r="P660" s="66" t="n">
        <f aca="false">IF(O660&gt;0,VLOOKUP(CONCATENATE(VLOOKUP(I660,'Pril3-drev'!$H$5:$K$83,4,0),"-",'Vstupní data'!R660),K2!$C$15:$D$23,2,0),0)</f>
        <v>0</v>
      </c>
      <c r="Q660" s="66" t="n">
        <f aca="false">IF(O660&gt;0,VLOOKUP(I660,'Pril3-drev'!$H$5:$I$83,2,0),0)</f>
        <v>0</v>
      </c>
      <c r="R660" s="66" t="n">
        <f aca="false">IF(Q660&gt;0,VLOOKUP(Q660,'Pril6-okus'!$A$5:$B$17,2,0),0)</f>
        <v>0</v>
      </c>
      <c r="S660" s="66" t="n">
        <f aca="false">IF(O660&gt;0,VLOOKUP(I660,'Pril3-drev'!$H$5:$J$83,3,0),0)</f>
        <v>0</v>
      </c>
      <c r="T660" s="66" t="str">
        <f aca="false">IF(O660&gt;0,IF(L660="k",0.9*VLOOKUP(S660,'ha-pocty-vyhl'!$A$5:$B$20,2,0),IF(L660="po",0.8*VLOOKUP(S660,'ha-pocty-vyhl'!$A$5:$B$20,2,0),VLOOKUP(S660,'ha-pocty-vyhl'!$A$5:$B$20,2,0))),"")</f>
        <v/>
      </c>
      <c r="U660" s="66" t="n">
        <f aca="false">'Vstupní data'!P660</f>
        <v>0</v>
      </c>
      <c r="V660" s="66" t="n">
        <f aca="false">IF(O660&gt;0,1.3*T660*1000*Z660/10000,0)</f>
        <v>0</v>
      </c>
      <c r="W660" s="66" t="n">
        <f aca="false">IF(O660&gt;0,1.3*T660*1000*Z660/10000,0)</f>
        <v>0</v>
      </c>
      <c r="X660" s="66" t="n">
        <f aca="false">IF(O660&gt;0,IF(O660&gt;V660,V660,O660),0)</f>
        <v>0</v>
      </c>
      <c r="Y660" s="66" t="n">
        <f aca="false">IF(O660&gt;0,IF(IF(U660&gt;W660,W660,U660)&lt;X660,W660,IF(U660&gt;W660,W660,U660)),0)</f>
        <v>0</v>
      </c>
      <c r="Z660" s="66" t="n">
        <f aca="false">IF(O660&gt;0,IF(J660&gt;0,J660,K660*H660/100),0)</f>
        <v>0</v>
      </c>
      <c r="AA660" s="67" t="n">
        <f aca="false">IF(O660&gt;0,CEILING(R660*P660*X660/Y660*Z660,1),0)</f>
        <v>0</v>
      </c>
      <c r="AB660" s="68" t="n">
        <f aca="false">IF(O660&gt;0,AA660/O660,0)</f>
        <v>0</v>
      </c>
      <c r="AC660" s="66" t="n">
        <f aca="false">'Vstupní data'!W660</f>
        <v>0</v>
      </c>
      <c r="AI660" s="66" t="str">
        <f aca="false">IF(OR('Vstupní data'!T660&gt;0,'Vstupní data'!U660&gt;0),VLOOKUP(I660,'Pril3-drev'!$H$5:$J$83,3,0),"")</f>
        <v/>
      </c>
      <c r="AJ660" s="66" t="n">
        <f aca="false">IF('Vstupní data'!V660="prostokořenný",0,IF('Vstupní data'!V660="krytokořenný","k",IF('Vstupní data'!V660="poloodrostky nebo odrostky, prostokořenné i krytokořenné","po",0)))</f>
        <v>0</v>
      </c>
      <c r="AK660" s="66" t="n">
        <f aca="false">IF(OR('Vstupní data'!T660&gt;0,'Vstupní data'!U660&gt;0),IF(AJ660="k",0.9*VLOOKUP(AI660,'ha-pocty-vyhl'!$A$5:$B$20,2,0),IF(AJ660="po",0.8*VLOOKUP(AI660,'ha-pocty-vyhl'!$A$5:$B$20,2,0),VLOOKUP(AI660,'ha-pocty-vyhl'!$A$5:$B$20,2,0))),0)</f>
        <v>0</v>
      </c>
      <c r="AL660" s="66" t="n">
        <f aca="false">IF(OR('Vstupní data'!T660&gt;0,'Vstupní data'!U660&gt;0),'Vstupní data'!K660*'Vstupní data'!M660/100,0)</f>
        <v>0</v>
      </c>
      <c r="AM660" s="66" t="n">
        <f aca="false">IF(OR('Vstupní data'!T660&gt;0,'Vstupní data'!U660&gt;0),IF('Vstupní data'!T660&gt;0,'Vstupní data'!T660,ROUND(10*'Vstupní data'!U660/AK660,0)),0)</f>
        <v>0</v>
      </c>
      <c r="AN660" s="69" t="n">
        <f aca="false">IF('Vstupní data'!T660&gt;0,   IF('Vstupní data'!T660&lt;=AL660,'Vstupní data'!T660,AL660),   IF(AM660&lt;AL660,AM660,AL660))</f>
        <v>0</v>
      </c>
      <c r="AO660" s="69" t="n">
        <f aca="false">'Vstupní data'!X660</f>
        <v>0</v>
      </c>
      <c r="AP660" s="66" t="n">
        <f aca="false">IF(OR('Vstupní data'!T660&gt;0,'Vstupní data'!U660&gt;0),IF(I660&lt;&gt;0,VLOOKUP(I660,'Pril3-drev'!$H$5:$I$83,2,0),0),0)</f>
        <v>0</v>
      </c>
      <c r="AQ660" s="66" t="n">
        <f aca="false">'Vstupní data'!Y660</f>
        <v>0</v>
      </c>
      <c r="AR660" s="66" t="str">
        <f aca="false">IF(AC660&gt;5,   IF('Vstupní data'!Y660&gt;0,   VLOOKUP(VLOOKUP(CONCATENATE(VLOOKUP(I660,'Pril3-drev'!$H$4:$L$83,5,0),AC660),'Pril3-drev'!$Q$4:$R$2803,2,0),'AVB-BS'!$C$5:$S$29 ,LOOKUP(AQ660,'AVB-BS'!$D$3:$S$3,'AVB-BS'!$D$1:$S$1) ,0 )   ,   IF('Vstupní data'!Z660&gt;0,'Vstupní data'!Z660,0)) , "")</f>
        <v/>
      </c>
      <c r="AS660" s="70" t="str">
        <f aca="false">IF(AC660&gt;5,VLOOKUP(CONCATENATE(AP660,AR660),'Pril1-THLPa'!$H$6:$N$96,4,0),"")</f>
        <v/>
      </c>
      <c r="AT660" s="70" t="str">
        <f aca="false">IF(AC660&gt;5,VLOOKUP(CONCATENATE(AP660,AR660),'Pril1-THLPa'!$H$6:$N$96,5,0),"")</f>
        <v/>
      </c>
      <c r="AU660" s="70" t="str">
        <f aca="false">IF(AC660&gt;5,VLOOKUP(CONCATENATE(AP660,AR660),'Pril1-THLPa'!$H$6:$N$96,6,0),"")</f>
        <v/>
      </c>
      <c r="AV660" s="70" t="str">
        <f aca="false">IF(AC660&gt;5,VLOOKUP(CONCATENATE(AP660,AR660),'Pril1-THLPa'!$H$6:$N$96,7,0),"")</f>
        <v/>
      </c>
      <c r="AW660" s="70" t="str">
        <f aca="false">IF(AC660&gt;5,VLOOKUP(CONCATENATE(AP660,AR660),'Pril1-THLPa'!$H$6:$O$96,8,0),"")</f>
        <v/>
      </c>
      <c r="AX660" s="66" t="n">
        <f aca="false">IF(AC660&gt;0,IF(AND(AC660&gt;0,AC660&lt;=5),VLOOKUP(AP660,'Pril1-THLPa'!$A$6:$F$18,LOOKUP(AC660,'Pril1-THLPa'!$B$5:$F$5,'Pril1-THLPa'!$B$4:$F$4),0),AS660+AT660*(AC660-5)+AU660*POWER(AC660-5,2)+AV660*POWER(AC660-5,3)+AW660*POWER(AC660-5,4)),0)</f>
        <v>0</v>
      </c>
      <c r="AY660" s="71"/>
      <c r="AZ660" s="66" t="n">
        <f aca="false">'Vstupní data'!AA660</f>
        <v>0</v>
      </c>
      <c r="BA660" s="66" t="n">
        <f aca="false">IF(OR('Vstupní data'!T660&gt;0,'Vstupní data'!U660&gt;0),IF(AC660&lt;&gt;"",AX660*AO660/10*(100+AZ660)/100,0),0)</f>
        <v>0</v>
      </c>
      <c r="BB660" s="67" t="n">
        <f aca="false">IF(AC660&lt;&gt;"",ROUND(BA660*AN660,0),0)</f>
        <v>0</v>
      </c>
      <c r="BC660" s="68" t="str">
        <f aca="false">IF(AE660&gt;0,BB660/AE660,"")</f>
        <v/>
      </c>
      <c r="BD660" s="66" t="n">
        <f aca="false">'Vstupní data'!AE660</f>
        <v>0</v>
      </c>
      <c r="BF660" s="66" t="n">
        <f aca="false">'Vstupní data'!AC660</f>
        <v>0</v>
      </c>
      <c r="BH660" s="66" t="n">
        <f aca="false">'Vstupní data'!AD660</f>
        <v>0</v>
      </c>
      <c r="BI660" s="66" t="n">
        <f aca="false">'Vstupní data'!AF660</f>
        <v>0</v>
      </c>
      <c r="BJ660" s="69" t="n">
        <f aca="false">'Vstupní data'!AG660</f>
        <v>0</v>
      </c>
      <c r="BK660" s="69" t="n">
        <f aca="false">IF(BF660&lt;&gt;0,VLOOKUP(I660,'Pril3-drev'!$H$5:$I$83,2,0),0)</f>
        <v>0</v>
      </c>
      <c r="BL660" s="69" t="n">
        <f aca="false">IF(BF660&lt;&gt;0,VLOOKUP(BK660,'Pril3-drev'!$A$5:$C$17,3,0),0)</f>
        <v>0</v>
      </c>
      <c r="BM660" s="69" t="n">
        <f aca="false">'Vstupní data'!AH660</f>
        <v>0</v>
      </c>
      <c r="BN660" s="69" t="n">
        <f aca="false">IF('Vstupní data'!AH660&gt;0,   VLOOKUP(VLOOKUP(CONCATENATE(VLOOKUP(I660,'Pril3-drev'!$H$4:$L$83,5,0),BD660),'Pril3-drev'!$Q$4:$R$2803,2,0),'AVB-BS'!$C$5:$S$29 ,LOOKUP(BM660,'AVB-BS'!$D$3:$S$3,'AVB-BS'!$D$1:$S$1) ,0 )   ,   IF('Vstupní data'!AI660&gt;0,'Vstupní data'!AI660,0))</f>
        <v>0</v>
      </c>
      <c r="BO660" s="69" t="str">
        <f aca="false">IF(BX660&gt;5,VLOOKUP(CONCATENATE(BK660,BN660),'Pril1-THLPa'!$H$6:$N$96,4,0),"")</f>
        <v/>
      </c>
      <c r="BP660" s="69" t="str">
        <f aca="false">IF(BX660&gt;5,VLOOKUP(CONCATENATE(BK660,BN660),'Pril1-THLPa'!$H$6:$N$96,5,0),"")</f>
        <v/>
      </c>
      <c r="BQ660" s="69" t="str">
        <f aca="false">IF(BX660&gt;5,VLOOKUP(CONCATENATE(BK660,BN660),'Pril1-THLPa'!$H$6:$N$96,6,0),"")</f>
        <v/>
      </c>
      <c r="BR660" s="69" t="str">
        <f aca="false">IF(BX660&gt;5,VLOOKUP(CONCATENATE(BK660,BN660),'Pril1-THLPa'!$H$6:$N$96,7,0),"")</f>
        <v/>
      </c>
      <c r="BS660" s="69" t="str">
        <f aca="false">IF(BX660&gt;5,VLOOKUP(CONCATENATE(BK660,BN660),'Pril1-THLPa'!$H$6:$O$96,8,0),"")</f>
        <v/>
      </c>
      <c r="BT660" s="69" t="str">
        <f aca="false">IF(BF660&gt;0, IF(BK660="smrk",  VLOOKUP(VLOOKUP(BD660,'Pril9-K3'!$L$8:$M$207,2,0),'Pril9-K3'!$A$8:$J$16,LOOKUP(BN660,'Pril9-K3'!$A$7:$J$7,'Pril9-K3'!$A$5:$J$5),0), IF(AND(BK660&lt;&gt;"smrk",'Vstupní data'!AK660&lt;&gt;""),'Vstupní data'!AK660,   VLOOKUP(VLOOKUP(BD660,'Pril9-K3'!$L$8:$M$207,2,0),'Pril9-K3'!$A$8:$J$16,LOOKUP(BN660,'Pril9-K3'!$A$7:$J$7,'Pril9-K3'!$A$5:$J$5),0)   )),   "")</f>
        <v/>
      </c>
      <c r="BV660" s="69" t="n">
        <f aca="false">'Vstupní data'!AJ660</f>
        <v>0</v>
      </c>
      <c r="BW660" s="69" t="n">
        <f aca="false">IF(BF660&gt;0,IF(J660&gt;0,J660,K660*H660/100),0)</f>
        <v>0</v>
      </c>
      <c r="BX660" s="69" t="n">
        <f aca="false">IF(BF660&gt;0,IF(BJ660&gt;BL660,BL660,BJ660),0)</f>
        <v>0</v>
      </c>
      <c r="BY660" s="69" t="n">
        <f aca="false">IF(BD660=0,0,IF(AND(BX660&gt;0,BX660&lt;=5),  IF(AND(BX660&gt;0,BX660&lt;=5),VLOOKUP(BK660,'Pril1-THLPa'!$A$6:$F$18,IF(AND(BX660&gt;0,BX660&lt;=5),LOOKUP(BX660,'Pril1-THLPa'!$B$5:$F$5,'Pril1-THLPa'!$B$4:$F$4),""),0),""),  IF(BX660&gt;5,BO660+BP660*(BX660-5)+BQ660*POWER(BX660-5,2)+BR660*POWER(BX660-5,3)+BS660*POWER(BX660-5,4),"")))</f>
        <v>0</v>
      </c>
      <c r="BZ660" s="69" t="n">
        <f aca="false">IF(BY660&gt;0,BY660*BI660/10*BW660*(100+BV660)/100,0)</f>
        <v>0</v>
      </c>
      <c r="CA660" s="69" t="n">
        <f aca="false">IF(BD660&gt;0,BX660-IF(BD660&gt;BX660,BX660,BD660),0)</f>
        <v>0</v>
      </c>
      <c r="CB660" s="69" t="n">
        <f aca="false">POWER(1.01,CA660)</f>
        <v>1</v>
      </c>
      <c r="CC660" s="69" t="n">
        <f aca="false">IF(BF660&gt;0,IF(BF660&gt;BH660,1,BF660/BH660),0)</f>
        <v>0</v>
      </c>
      <c r="CD660" s="72" t="n">
        <f aca="false">IF(BD660=0,0,IF(BF660&gt;0,ROUND(IF(CB660&lt;&gt;0,BZ660*BT660*1/CB660*CC660,0),0),0))</f>
        <v>0</v>
      </c>
      <c r="CE660" s="73" t="str">
        <f aca="false">IF(BF660&gt;0,IF(BF660&gt;BH660,CD660/BF660,CD660/BH660),"")</f>
        <v/>
      </c>
      <c r="CF660" s="69" t="n">
        <f aca="false">'Vstupní data'!AM660</f>
        <v>0</v>
      </c>
      <c r="CG660" s="69" t="n">
        <f aca="false">'Vstupní data'!AN660</f>
        <v>0</v>
      </c>
      <c r="CH660" s="69" t="n">
        <f aca="false">'Vstupní data'!AO660</f>
        <v>0</v>
      </c>
      <c r="CI660" s="69" t="n">
        <f aca="false">'Vstupní data'!AP660</f>
        <v>0</v>
      </c>
      <c r="CJ660" s="72" t="n">
        <f aca="false">ROUND(CH660*CI660,0)</f>
        <v>0</v>
      </c>
      <c r="CK660" s="74" t="str">
        <f aca="false">IF(OR(AA660&gt;0,BB660&gt;0,CD660&gt;0,CJ660&gt;0),AA660+BB660+CD660+CJ660,"")</f>
        <v/>
      </c>
    </row>
    <row r="661" customFormat="false" ht="12.8" hidden="false" customHeight="false" outlineLevel="0" collapsed="false">
      <c r="A661" s="66" t="n">
        <f aca="false">'Vstupní data'!A661</f>
        <v>0</v>
      </c>
      <c r="F661" s="66" t="str">
        <f aca="false">CONCATENATE('Vstupní data'!F661,'Vstupní data'!G661,'Vstupní data'!H661,'Vstupní data'!I661)</f>
        <v/>
      </c>
      <c r="G661" s="66"/>
      <c r="H661" s="66" t="n">
        <f aca="false">'Vstupní data'!K661</f>
        <v>0</v>
      </c>
      <c r="I661" s="66" t="n">
        <f aca="false">'Vstupní data'!L661</f>
        <v>0</v>
      </c>
      <c r="J661" s="66" t="n">
        <f aca="false">'Vstupní data'!K661*'Vstupní data'!M661/100</f>
        <v>0</v>
      </c>
      <c r="L661" s="66" t="n">
        <f aca="false">IF('Vstupní data'!N661="prostokořenný",0,IF('Vstupní data'!N661="krytokořenný","k",IF('Vstupní data'!N661="poloodrostky nebo odrostky, prostokořenné i krytokořenné","po",0)))</f>
        <v>0</v>
      </c>
      <c r="N661" s="66"/>
      <c r="O661" s="66" t="n">
        <f aca="false">'Vstupní data'!O661</f>
        <v>0</v>
      </c>
      <c r="P661" s="66" t="n">
        <f aca="false">IF(O661&gt;0,VLOOKUP(CONCATENATE(VLOOKUP(I661,'Pril3-drev'!$H$5:$K$83,4,0),"-",'Vstupní data'!R661),K2!$C$15:$D$23,2,0),0)</f>
        <v>0</v>
      </c>
      <c r="Q661" s="66" t="n">
        <f aca="false">IF(O661&gt;0,VLOOKUP(I661,'Pril3-drev'!$H$5:$I$83,2,0),0)</f>
        <v>0</v>
      </c>
      <c r="R661" s="66" t="n">
        <f aca="false">IF(Q661&gt;0,VLOOKUP(Q661,'Pril6-okus'!$A$5:$B$17,2,0),0)</f>
        <v>0</v>
      </c>
      <c r="S661" s="66" t="n">
        <f aca="false">IF(O661&gt;0,VLOOKUP(I661,'Pril3-drev'!$H$5:$J$83,3,0),0)</f>
        <v>0</v>
      </c>
      <c r="T661" s="66" t="str">
        <f aca="false">IF(O661&gt;0,IF(L661="k",0.9*VLOOKUP(S661,'ha-pocty-vyhl'!$A$5:$B$20,2,0),IF(L661="po",0.8*VLOOKUP(S661,'ha-pocty-vyhl'!$A$5:$B$20,2,0),VLOOKUP(S661,'ha-pocty-vyhl'!$A$5:$B$20,2,0))),"")</f>
        <v/>
      </c>
      <c r="U661" s="66" t="n">
        <f aca="false">'Vstupní data'!P661</f>
        <v>0</v>
      </c>
      <c r="V661" s="66" t="n">
        <f aca="false">IF(O661&gt;0,1.3*T661*1000*Z661/10000,0)</f>
        <v>0</v>
      </c>
      <c r="W661" s="66" t="n">
        <f aca="false">IF(O661&gt;0,1.3*T661*1000*Z661/10000,0)</f>
        <v>0</v>
      </c>
      <c r="X661" s="66" t="n">
        <f aca="false">IF(O661&gt;0,IF(O661&gt;V661,V661,O661),0)</f>
        <v>0</v>
      </c>
      <c r="Y661" s="66" t="n">
        <f aca="false">IF(O661&gt;0,IF(IF(U661&gt;W661,W661,U661)&lt;X661,W661,IF(U661&gt;W661,W661,U661)),0)</f>
        <v>0</v>
      </c>
      <c r="Z661" s="66" t="n">
        <f aca="false">IF(O661&gt;0,IF(J661&gt;0,J661,K661*H661/100),0)</f>
        <v>0</v>
      </c>
      <c r="AA661" s="67" t="n">
        <f aca="false">IF(O661&gt;0,CEILING(R661*P661*X661/Y661*Z661,1),0)</f>
        <v>0</v>
      </c>
      <c r="AB661" s="68" t="n">
        <f aca="false">IF(O661&gt;0,AA661/O661,0)</f>
        <v>0</v>
      </c>
      <c r="AC661" s="66" t="n">
        <f aca="false">'Vstupní data'!W661</f>
        <v>0</v>
      </c>
      <c r="AI661" s="66" t="str">
        <f aca="false">IF(OR('Vstupní data'!T661&gt;0,'Vstupní data'!U661&gt;0),VLOOKUP(I661,'Pril3-drev'!$H$5:$J$83,3,0),"")</f>
        <v/>
      </c>
      <c r="AJ661" s="66" t="n">
        <f aca="false">IF('Vstupní data'!V661="prostokořenný",0,IF('Vstupní data'!V661="krytokořenný","k",IF('Vstupní data'!V661="poloodrostky nebo odrostky, prostokořenné i krytokořenné","po",0)))</f>
        <v>0</v>
      </c>
      <c r="AK661" s="66" t="n">
        <f aca="false">IF(OR('Vstupní data'!T661&gt;0,'Vstupní data'!U661&gt;0),IF(AJ661="k",0.9*VLOOKUP(AI661,'ha-pocty-vyhl'!$A$5:$B$20,2,0),IF(AJ661="po",0.8*VLOOKUP(AI661,'ha-pocty-vyhl'!$A$5:$B$20,2,0),VLOOKUP(AI661,'ha-pocty-vyhl'!$A$5:$B$20,2,0))),0)</f>
        <v>0</v>
      </c>
      <c r="AL661" s="66" t="n">
        <f aca="false">IF(OR('Vstupní data'!T661&gt;0,'Vstupní data'!U661&gt;0),'Vstupní data'!K661*'Vstupní data'!M661/100,0)</f>
        <v>0</v>
      </c>
      <c r="AM661" s="66" t="n">
        <f aca="false">IF(OR('Vstupní data'!T661&gt;0,'Vstupní data'!U661&gt;0),IF('Vstupní data'!T661&gt;0,'Vstupní data'!T661,ROUND(10*'Vstupní data'!U661/AK661,0)),0)</f>
        <v>0</v>
      </c>
      <c r="AN661" s="69" t="n">
        <f aca="false">IF('Vstupní data'!T661&gt;0,   IF('Vstupní data'!T661&lt;=AL661,'Vstupní data'!T661,AL661),   IF(AM661&lt;AL661,AM661,AL661))</f>
        <v>0</v>
      </c>
      <c r="AO661" s="69" t="n">
        <f aca="false">'Vstupní data'!X661</f>
        <v>0</v>
      </c>
      <c r="AP661" s="66" t="n">
        <f aca="false">IF(OR('Vstupní data'!T661&gt;0,'Vstupní data'!U661&gt;0),IF(I661&lt;&gt;0,VLOOKUP(I661,'Pril3-drev'!$H$5:$I$83,2,0),0),0)</f>
        <v>0</v>
      </c>
      <c r="AQ661" s="66" t="n">
        <f aca="false">'Vstupní data'!Y661</f>
        <v>0</v>
      </c>
      <c r="AR661" s="66" t="str">
        <f aca="false">IF(AC661&gt;5,   IF('Vstupní data'!Y661&gt;0,   VLOOKUP(VLOOKUP(CONCATENATE(VLOOKUP(I661,'Pril3-drev'!$H$4:$L$83,5,0),AC661),'Pril3-drev'!$Q$4:$R$2803,2,0),'AVB-BS'!$C$5:$S$29 ,LOOKUP(AQ661,'AVB-BS'!$D$3:$S$3,'AVB-BS'!$D$1:$S$1) ,0 )   ,   IF('Vstupní data'!Z661&gt;0,'Vstupní data'!Z661,0)) , "")</f>
        <v/>
      </c>
      <c r="AS661" s="70" t="str">
        <f aca="false">IF(AC661&gt;5,VLOOKUP(CONCATENATE(AP661,AR661),'Pril1-THLPa'!$H$6:$N$96,4,0),"")</f>
        <v/>
      </c>
      <c r="AT661" s="70" t="str">
        <f aca="false">IF(AC661&gt;5,VLOOKUP(CONCATENATE(AP661,AR661),'Pril1-THLPa'!$H$6:$N$96,5,0),"")</f>
        <v/>
      </c>
      <c r="AU661" s="70" t="str">
        <f aca="false">IF(AC661&gt;5,VLOOKUP(CONCATENATE(AP661,AR661),'Pril1-THLPa'!$H$6:$N$96,6,0),"")</f>
        <v/>
      </c>
      <c r="AV661" s="70" t="str">
        <f aca="false">IF(AC661&gt;5,VLOOKUP(CONCATENATE(AP661,AR661),'Pril1-THLPa'!$H$6:$N$96,7,0),"")</f>
        <v/>
      </c>
      <c r="AW661" s="70" t="str">
        <f aca="false">IF(AC661&gt;5,VLOOKUP(CONCATENATE(AP661,AR661),'Pril1-THLPa'!$H$6:$O$96,8,0),"")</f>
        <v/>
      </c>
      <c r="AX661" s="66" t="n">
        <f aca="false">IF(AC661&gt;0,IF(AND(AC661&gt;0,AC661&lt;=5),VLOOKUP(AP661,'Pril1-THLPa'!$A$6:$F$18,LOOKUP(AC661,'Pril1-THLPa'!$B$5:$F$5,'Pril1-THLPa'!$B$4:$F$4),0),AS661+AT661*(AC661-5)+AU661*POWER(AC661-5,2)+AV661*POWER(AC661-5,3)+AW661*POWER(AC661-5,4)),0)</f>
        <v>0</v>
      </c>
      <c r="AY661" s="71"/>
      <c r="AZ661" s="66" t="n">
        <f aca="false">'Vstupní data'!AA661</f>
        <v>0</v>
      </c>
      <c r="BA661" s="66" t="n">
        <f aca="false">IF(OR('Vstupní data'!T661&gt;0,'Vstupní data'!U661&gt;0),IF(AC661&lt;&gt;"",AX661*AO661/10*(100+AZ661)/100,0),0)</f>
        <v>0</v>
      </c>
      <c r="BB661" s="67" t="n">
        <f aca="false">IF(AC661&lt;&gt;"",ROUND(BA661*AN661,0),0)</f>
        <v>0</v>
      </c>
      <c r="BC661" s="68" t="str">
        <f aca="false">IF(AE661&gt;0,BB661/AE661,"")</f>
        <v/>
      </c>
      <c r="BD661" s="66" t="n">
        <f aca="false">'Vstupní data'!AE661</f>
        <v>0</v>
      </c>
      <c r="BF661" s="66" t="n">
        <f aca="false">'Vstupní data'!AC661</f>
        <v>0</v>
      </c>
      <c r="BH661" s="66" t="n">
        <f aca="false">'Vstupní data'!AD661</f>
        <v>0</v>
      </c>
      <c r="BI661" s="66" t="n">
        <f aca="false">'Vstupní data'!AF661</f>
        <v>0</v>
      </c>
      <c r="BJ661" s="69" t="n">
        <f aca="false">'Vstupní data'!AG661</f>
        <v>0</v>
      </c>
      <c r="BK661" s="69" t="n">
        <f aca="false">IF(BF661&lt;&gt;0,VLOOKUP(I661,'Pril3-drev'!$H$5:$I$83,2,0),0)</f>
        <v>0</v>
      </c>
      <c r="BL661" s="69" t="n">
        <f aca="false">IF(BF661&lt;&gt;0,VLOOKUP(BK661,'Pril3-drev'!$A$5:$C$17,3,0),0)</f>
        <v>0</v>
      </c>
      <c r="BM661" s="69" t="n">
        <f aca="false">'Vstupní data'!AH661</f>
        <v>0</v>
      </c>
      <c r="BN661" s="69" t="n">
        <f aca="false">IF('Vstupní data'!AH661&gt;0,   VLOOKUP(VLOOKUP(CONCATENATE(VLOOKUP(I661,'Pril3-drev'!$H$4:$L$83,5,0),BD661),'Pril3-drev'!$Q$4:$R$2803,2,0),'AVB-BS'!$C$5:$S$29 ,LOOKUP(BM661,'AVB-BS'!$D$3:$S$3,'AVB-BS'!$D$1:$S$1) ,0 )   ,   IF('Vstupní data'!AI661&gt;0,'Vstupní data'!AI661,0))</f>
        <v>0</v>
      </c>
      <c r="BO661" s="69" t="str">
        <f aca="false">IF(BX661&gt;5,VLOOKUP(CONCATENATE(BK661,BN661),'Pril1-THLPa'!$H$6:$N$96,4,0),"")</f>
        <v/>
      </c>
      <c r="BP661" s="69" t="str">
        <f aca="false">IF(BX661&gt;5,VLOOKUP(CONCATENATE(BK661,BN661),'Pril1-THLPa'!$H$6:$N$96,5,0),"")</f>
        <v/>
      </c>
      <c r="BQ661" s="69" t="str">
        <f aca="false">IF(BX661&gt;5,VLOOKUP(CONCATENATE(BK661,BN661),'Pril1-THLPa'!$H$6:$N$96,6,0),"")</f>
        <v/>
      </c>
      <c r="BR661" s="69" t="str">
        <f aca="false">IF(BX661&gt;5,VLOOKUP(CONCATENATE(BK661,BN661),'Pril1-THLPa'!$H$6:$N$96,7,0),"")</f>
        <v/>
      </c>
      <c r="BS661" s="69" t="str">
        <f aca="false">IF(BX661&gt;5,VLOOKUP(CONCATENATE(BK661,BN661),'Pril1-THLPa'!$H$6:$O$96,8,0),"")</f>
        <v/>
      </c>
      <c r="BT661" s="69" t="str">
        <f aca="false">IF(BF661&gt;0, IF(BK661="smrk",  VLOOKUP(VLOOKUP(BD661,'Pril9-K3'!$L$8:$M$207,2,0),'Pril9-K3'!$A$8:$J$16,LOOKUP(BN661,'Pril9-K3'!$A$7:$J$7,'Pril9-K3'!$A$5:$J$5),0), IF(AND(BK661&lt;&gt;"smrk",'Vstupní data'!AK661&lt;&gt;""),'Vstupní data'!AK661,   VLOOKUP(VLOOKUP(BD661,'Pril9-K3'!$L$8:$M$207,2,0),'Pril9-K3'!$A$8:$J$16,LOOKUP(BN661,'Pril9-K3'!$A$7:$J$7,'Pril9-K3'!$A$5:$J$5),0)   )),   "")</f>
        <v/>
      </c>
      <c r="BV661" s="69" t="n">
        <f aca="false">'Vstupní data'!AJ661</f>
        <v>0</v>
      </c>
      <c r="BW661" s="69" t="n">
        <f aca="false">IF(BF661&gt;0,IF(J661&gt;0,J661,K661*H661/100),0)</f>
        <v>0</v>
      </c>
      <c r="BX661" s="69" t="n">
        <f aca="false">IF(BF661&gt;0,IF(BJ661&gt;BL661,BL661,BJ661),0)</f>
        <v>0</v>
      </c>
      <c r="BY661" s="69" t="n">
        <f aca="false">IF(BD661=0,0,IF(AND(BX661&gt;0,BX661&lt;=5),  IF(AND(BX661&gt;0,BX661&lt;=5),VLOOKUP(BK661,'Pril1-THLPa'!$A$6:$F$18,IF(AND(BX661&gt;0,BX661&lt;=5),LOOKUP(BX661,'Pril1-THLPa'!$B$5:$F$5,'Pril1-THLPa'!$B$4:$F$4),""),0),""),  IF(BX661&gt;5,BO661+BP661*(BX661-5)+BQ661*POWER(BX661-5,2)+BR661*POWER(BX661-5,3)+BS661*POWER(BX661-5,4),"")))</f>
        <v>0</v>
      </c>
      <c r="BZ661" s="69" t="n">
        <f aca="false">IF(BY661&gt;0,BY661*BI661/10*BW661*(100+BV661)/100,0)</f>
        <v>0</v>
      </c>
      <c r="CA661" s="69" t="n">
        <f aca="false">IF(BD661&gt;0,BX661-IF(BD661&gt;BX661,BX661,BD661),0)</f>
        <v>0</v>
      </c>
      <c r="CB661" s="69" t="n">
        <f aca="false">POWER(1.01,CA661)</f>
        <v>1</v>
      </c>
      <c r="CC661" s="69" t="n">
        <f aca="false">IF(BF661&gt;0,IF(BF661&gt;BH661,1,BF661/BH661),0)</f>
        <v>0</v>
      </c>
      <c r="CD661" s="72" t="n">
        <f aca="false">IF(BD661=0,0,IF(BF661&gt;0,ROUND(IF(CB661&lt;&gt;0,BZ661*BT661*1/CB661*CC661,0),0),0))</f>
        <v>0</v>
      </c>
      <c r="CE661" s="73" t="str">
        <f aca="false">IF(BF661&gt;0,IF(BF661&gt;BH661,CD661/BF661,CD661/BH661),"")</f>
        <v/>
      </c>
      <c r="CF661" s="69" t="n">
        <f aca="false">'Vstupní data'!AM661</f>
        <v>0</v>
      </c>
      <c r="CG661" s="69" t="n">
        <f aca="false">'Vstupní data'!AN661</f>
        <v>0</v>
      </c>
      <c r="CH661" s="69" t="n">
        <f aca="false">'Vstupní data'!AO661</f>
        <v>0</v>
      </c>
      <c r="CI661" s="69" t="n">
        <f aca="false">'Vstupní data'!AP661</f>
        <v>0</v>
      </c>
      <c r="CJ661" s="72" t="n">
        <f aca="false">ROUND(CH661*CI661,0)</f>
        <v>0</v>
      </c>
      <c r="CK661" s="74" t="str">
        <f aca="false">IF(OR(AA661&gt;0,BB661&gt;0,CD661&gt;0,CJ661&gt;0),AA661+BB661+CD661+CJ661,"")</f>
        <v/>
      </c>
    </row>
    <row r="662" customFormat="false" ht="12.8" hidden="false" customHeight="false" outlineLevel="0" collapsed="false">
      <c r="A662" s="66" t="n">
        <f aca="false">'Vstupní data'!A662</f>
        <v>0</v>
      </c>
      <c r="F662" s="66" t="str">
        <f aca="false">CONCATENATE('Vstupní data'!F662,'Vstupní data'!G662,'Vstupní data'!H662,'Vstupní data'!I662)</f>
        <v/>
      </c>
      <c r="G662" s="66"/>
      <c r="H662" s="66" t="n">
        <f aca="false">'Vstupní data'!K662</f>
        <v>0</v>
      </c>
      <c r="I662" s="66" t="n">
        <f aca="false">'Vstupní data'!L662</f>
        <v>0</v>
      </c>
      <c r="J662" s="66" t="n">
        <f aca="false">'Vstupní data'!K662*'Vstupní data'!M662/100</f>
        <v>0</v>
      </c>
      <c r="L662" s="66" t="n">
        <f aca="false">IF('Vstupní data'!N662="prostokořenný",0,IF('Vstupní data'!N662="krytokořenný","k",IF('Vstupní data'!N662="poloodrostky nebo odrostky, prostokořenné i krytokořenné","po",0)))</f>
        <v>0</v>
      </c>
      <c r="N662" s="66"/>
      <c r="O662" s="66" t="n">
        <f aca="false">'Vstupní data'!O662</f>
        <v>0</v>
      </c>
      <c r="P662" s="66" t="n">
        <f aca="false">IF(O662&gt;0,VLOOKUP(CONCATENATE(VLOOKUP(I662,'Pril3-drev'!$H$5:$K$83,4,0),"-",'Vstupní data'!R662),K2!$C$15:$D$23,2,0),0)</f>
        <v>0</v>
      </c>
      <c r="Q662" s="66" t="n">
        <f aca="false">IF(O662&gt;0,VLOOKUP(I662,'Pril3-drev'!$H$5:$I$83,2,0),0)</f>
        <v>0</v>
      </c>
      <c r="R662" s="66" t="n">
        <f aca="false">IF(Q662&gt;0,VLOOKUP(Q662,'Pril6-okus'!$A$5:$B$17,2,0),0)</f>
        <v>0</v>
      </c>
      <c r="S662" s="66" t="n">
        <f aca="false">IF(O662&gt;0,VLOOKUP(I662,'Pril3-drev'!$H$5:$J$83,3,0),0)</f>
        <v>0</v>
      </c>
      <c r="T662" s="66" t="str">
        <f aca="false">IF(O662&gt;0,IF(L662="k",0.9*VLOOKUP(S662,'ha-pocty-vyhl'!$A$5:$B$20,2,0),IF(L662="po",0.8*VLOOKUP(S662,'ha-pocty-vyhl'!$A$5:$B$20,2,0),VLOOKUP(S662,'ha-pocty-vyhl'!$A$5:$B$20,2,0))),"")</f>
        <v/>
      </c>
      <c r="U662" s="66" t="n">
        <f aca="false">'Vstupní data'!P662</f>
        <v>0</v>
      </c>
      <c r="V662" s="66" t="n">
        <f aca="false">IF(O662&gt;0,1.3*T662*1000*Z662/10000,0)</f>
        <v>0</v>
      </c>
      <c r="W662" s="66" t="n">
        <f aca="false">IF(O662&gt;0,1.3*T662*1000*Z662/10000,0)</f>
        <v>0</v>
      </c>
      <c r="X662" s="66" t="n">
        <f aca="false">IF(O662&gt;0,IF(O662&gt;V662,V662,O662),0)</f>
        <v>0</v>
      </c>
      <c r="Y662" s="66" t="n">
        <f aca="false">IF(O662&gt;0,IF(IF(U662&gt;W662,W662,U662)&lt;X662,W662,IF(U662&gt;W662,W662,U662)),0)</f>
        <v>0</v>
      </c>
      <c r="Z662" s="66" t="n">
        <f aca="false">IF(O662&gt;0,IF(J662&gt;0,J662,K662*H662/100),0)</f>
        <v>0</v>
      </c>
      <c r="AA662" s="67" t="n">
        <f aca="false">IF(O662&gt;0,CEILING(R662*P662*X662/Y662*Z662,1),0)</f>
        <v>0</v>
      </c>
      <c r="AB662" s="68" t="n">
        <f aca="false">IF(O662&gt;0,AA662/O662,0)</f>
        <v>0</v>
      </c>
      <c r="AC662" s="66" t="n">
        <f aca="false">'Vstupní data'!W662</f>
        <v>0</v>
      </c>
      <c r="AI662" s="66" t="str">
        <f aca="false">IF(OR('Vstupní data'!T662&gt;0,'Vstupní data'!U662&gt;0),VLOOKUP(I662,'Pril3-drev'!$H$5:$J$83,3,0),"")</f>
        <v/>
      </c>
      <c r="AJ662" s="66" t="n">
        <f aca="false">IF('Vstupní data'!V662="prostokořenný",0,IF('Vstupní data'!V662="krytokořenný","k",IF('Vstupní data'!V662="poloodrostky nebo odrostky, prostokořenné i krytokořenné","po",0)))</f>
        <v>0</v>
      </c>
      <c r="AK662" s="66" t="n">
        <f aca="false">IF(OR('Vstupní data'!T662&gt;0,'Vstupní data'!U662&gt;0),IF(AJ662="k",0.9*VLOOKUP(AI662,'ha-pocty-vyhl'!$A$5:$B$20,2,0),IF(AJ662="po",0.8*VLOOKUP(AI662,'ha-pocty-vyhl'!$A$5:$B$20,2,0),VLOOKUP(AI662,'ha-pocty-vyhl'!$A$5:$B$20,2,0))),0)</f>
        <v>0</v>
      </c>
      <c r="AL662" s="66" t="n">
        <f aca="false">IF(OR('Vstupní data'!T662&gt;0,'Vstupní data'!U662&gt;0),'Vstupní data'!K662*'Vstupní data'!M662/100,0)</f>
        <v>0</v>
      </c>
      <c r="AM662" s="66" t="n">
        <f aca="false">IF(OR('Vstupní data'!T662&gt;0,'Vstupní data'!U662&gt;0),IF('Vstupní data'!T662&gt;0,'Vstupní data'!T662,ROUND(10*'Vstupní data'!U662/AK662,0)),0)</f>
        <v>0</v>
      </c>
      <c r="AN662" s="69" t="n">
        <f aca="false">IF('Vstupní data'!T662&gt;0,   IF('Vstupní data'!T662&lt;=AL662,'Vstupní data'!T662,AL662),   IF(AM662&lt;AL662,AM662,AL662))</f>
        <v>0</v>
      </c>
      <c r="AO662" s="69" t="n">
        <f aca="false">'Vstupní data'!X662</f>
        <v>0</v>
      </c>
      <c r="AP662" s="66" t="n">
        <f aca="false">IF(OR('Vstupní data'!T662&gt;0,'Vstupní data'!U662&gt;0),IF(I662&lt;&gt;0,VLOOKUP(I662,'Pril3-drev'!$H$5:$I$83,2,0),0),0)</f>
        <v>0</v>
      </c>
      <c r="AQ662" s="66" t="n">
        <f aca="false">'Vstupní data'!Y662</f>
        <v>0</v>
      </c>
      <c r="AR662" s="66" t="str">
        <f aca="false">IF(AC662&gt;5,   IF('Vstupní data'!Y662&gt;0,   VLOOKUP(VLOOKUP(CONCATENATE(VLOOKUP(I662,'Pril3-drev'!$H$4:$L$83,5,0),AC662),'Pril3-drev'!$Q$4:$R$2803,2,0),'AVB-BS'!$C$5:$S$29 ,LOOKUP(AQ662,'AVB-BS'!$D$3:$S$3,'AVB-BS'!$D$1:$S$1) ,0 )   ,   IF('Vstupní data'!Z662&gt;0,'Vstupní data'!Z662,0)) , "")</f>
        <v/>
      </c>
      <c r="AS662" s="70" t="str">
        <f aca="false">IF(AC662&gt;5,VLOOKUP(CONCATENATE(AP662,AR662),'Pril1-THLPa'!$H$6:$N$96,4,0),"")</f>
        <v/>
      </c>
      <c r="AT662" s="70" t="str">
        <f aca="false">IF(AC662&gt;5,VLOOKUP(CONCATENATE(AP662,AR662),'Pril1-THLPa'!$H$6:$N$96,5,0),"")</f>
        <v/>
      </c>
      <c r="AU662" s="70" t="str">
        <f aca="false">IF(AC662&gt;5,VLOOKUP(CONCATENATE(AP662,AR662),'Pril1-THLPa'!$H$6:$N$96,6,0),"")</f>
        <v/>
      </c>
      <c r="AV662" s="70" t="str">
        <f aca="false">IF(AC662&gt;5,VLOOKUP(CONCATENATE(AP662,AR662),'Pril1-THLPa'!$H$6:$N$96,7,0),"")</f>
        <v/>
      </c>
      <c r="AW662" s="70" t="str">
        <f aca="false">IF(AC662&gt;5,VLOOKUP(CONCATENATE(AP662,AR662),'Pril1-THLPa'!$H$6:$O$96,8,0),"")</f>
        <v/>
      </c>
      <c r="AX662" s="66" t="n">
        <f aca="false">IF(AC662&gt;0,IF(AND(AC662&gt;0,AC662&lt;=5),VLOOKUP(AP662,'Pril1-THLPa'!$A$6:$F$18,LOOKUP(AC662,'Pril1-THLPa'!$B$5:$F$5,'Pril1-THLPa'!$B$4:$F$4),0),AS662+AT662*(AC662-5)+AU662*POWER(AC662-5,2)+AV662*POWER(AC662-5,3)+AW662*POWER(AC662-5,4)),0)</f>
        <v>0</v>
      </c>
      <c r="AY662" s="71"/>
      <c r="AZ662" s="66" t="n">
        <f aca="false">'Vstupní data'!AA662</f>
        <v>0</v>
      </c>
      <c r="BA662" s="66" t="n">
        <f aca="false">IF(OR('Vstupní data'!T662&gt;0,'Vstupní data'!U662&gt;0),IF(AC662&lt;&gt;"",AX662*AO662/10*(100+AZ662)/100,0),0)</f>
        <v>0</v>
      </c>
      <c r="BB662" s="67" t="n">
        <f aca="false">IF(AC662&lt;&gt;"",ROUND(BA662*AN662,0),0)</f>
        <v>0</v>
      </c>
      <c r="BC662" s="68" t="str">
        <f aca="false">IF(AE662&gt;0,BB662/AE662,"")</f>
        <v/>
      </c>
      <c r="BD662" s="66" t="n">
        <f aca="false">'Vstupní data'!AE662</f>
        <v>0</v>
      </c>
      <c r="BF662" s="66" t="n">
        <f aca="false">'Vstupní data'!AC662</f>
        <v>0</v>
      </c>
      <c r="BH662" s="66" t="n">
        <f aca="false">'Vstupní data'!AD662</f>
        <v>0</v>
      </c>
      <c r="BI662" s="66" t="n">
        <f aca="false">'Vstupní data'!AF662</f>
        <v>0</v>
      </c>
      <c r="BJ662" s="69" t="n">
        <f aca="false">'Vstupní data'!AG662</f>
        <v>0</v>
      </c>
      <c r="BK662" s="69" t="n">
        <f aca="false">IF(BF662&lt;&gt;0,VLOOKUP(I662,'Pril3-drev'!$H$5:$I$83,2,0),0)</f>
        <v>0</v>
      </c>
      <c r="BL662" s="69" t="n">
        <f aca="false">IF(BF662&lt;&gt;0,VLOOKUP(BK662,'Pril3-drev'!$A$5:$C$17,3,0),0)</f>
        <v>0</v>
      </c>
      <c r="BM662" s="69" t="n">
        <f aca="false">'Vstupní data'!AH662</f>
        <v>0</v>
      </c>
      <c r="BN662" s="69" t="n">
        <f aca="false">IF('Vstupní data'!AH662&gt;0,   VLOOKUP(VLOOKUP(CONCATENATE(VLOOKUP(I662,'Pril3-drev'!$H$4:$L$83,5,0),BD662),'Pril3-drev'!$Q$4:$R$2803,2,0),'AVB-BS'!$C$5:$S$29 ,LOOKUP(BM662,'AVB-BS'!$D$3:$S$3,'AVB-BS'!$D$1:$S$1) ,0 )   ,   IF('Vstupní data'!AI662&gt;0,'Vstupní data'!AI662,0))</f>
        <v>0</v>
      </c>
      <c r="BO662" s="69" t="str">
        <f aca="false">IF(BX662&gt;5,VLOOKUP(CONCATENATE(BK662,BN662),'Pril1-THLPa'!$H$6:$N$96,4,0),"")</f>
        <v/>
      </c>
      <c r="BP662" s="69" t="str">
        <f aca="false">IF(BX662&gt;5,VLOOKUP(CONCATENATE(BK662,BN662),'Pril1-THLPa'!$H$6:$N$96,5,0),"")</f>
        <v/>
      </c>
      <c r="BQ662" s="69" t="str">
        <f aca="false">IF(BX662&gt;5,VLOOKUP(CONCATENATE(BK662,BN662),'Pril1-THLPa'!$H$6:$N$96,6,0),"")</f>
        <v/>
      </c>
      <c r="BR662" s="69" t="str">
        <f aca="false">IF(BX662&gt;5,VLOOKUP(CONCATENATE(BK662,BN662),'Pril1-THLPa'!$H$6:$N$96,7,0),"")</f>
        <v/>
      </c>
      <c r="BS662" s="69" t="str">
        <f aca="false">IF(BX662&gt;5,VLOOKUP(CONCATENATE(BK662,BN662),'Pril1-THLPa'!$H$6:$O$96,8,0),"")</f>
        <v/>
      </c>
      <c r="BT662" s="69" t="str">
        <f aca="false">IF(BF662&gt;0, IF(BK662="smrk",  VLOOKUP(VLOOKUP(BD662,'Pril9-K3'!$L$8:$M$207,2,0),'Pril9-K3'!$A$8:$J$16,LOOKUP(BN662,'Pril9-K3'!$A$7:$J$7,'Pril9-K3'!$A$5:$J$5),0), IF(AND(BK662&lt;&gt;"smrk",'Vstupní data'!AK662&lt;&gt;""),'Vstupní data'!AK662,   VLOOKUP(VLOOKUP(BD662,'Pril9-K3'!$L$8:$M$207,2,0),'Pril9-K3'!$A$8:$J$16,LOOKUP(BN662,'Pril9-K3'!$A$7:$J$7,'Pril9-K3'!$A$5:$J$5),0)   )),   "")</f>
        <v/>
      </c>
      <c r="BV662" s="69" t="n">
        <f aca="false">'Vstupní data'!AJ662</f>
        <v>0</v>
      </c>
      <c r="BW662" s="69" t="n">
        <f aca="false">IF(BF662&gt;0,IF(J662&gt;0,J662,K662*H662/100),0)</f>
        <v>0</v>
      </c>
      <c r="BX662" s="69" t="n">
        <f aca="false">IF(BF662&gt;0,IF(BJ662&gt;BL662,BL662,BJ662),0)</f>
        <v>0</v>
      </c>
      <c r="BY662" s="69" t="n">
        <f aca="false">IF(BD662=0,0,IF(AND(BX662&gt;0,BX662&lt;=5),  IF(AND(BX662&gt;0,BX662&lt;=5),VLOOKUP(BK662,'Pril1-THLPa'!$A$6:$F$18,IF(AND(BX662&gt;0,BX662&lt;=5),LOOKUP(BX662,'Pril1-THLPa'!$B$5:$F$5,'Pril1-THLPa'!$B$4:$F$4),""),0),""),  IF(BX662&gt;5,BO662+BP662*(BX662-5)+BQ662*POWER(BX662-5,2)+BR662*POWER(BX662-5,3)+BS662*POWER(BX662-5,4),"")))</f>
        <v>0</v>
      </c>
      <c r="BZ662" s="69" t="n">
        <f aca="false">IF(BY662&gt;0,BY662*BI662/10*BW662*(100+BV662)/100,0)</f>
        <v>0</v>
      </c>
      <c r="CA662" s="69" t="n">
        <f aca="false">IF(BD662&gt;0,BX662-IF(BD662&gt;BX662,BX662,BD662),0)</f>
        <v>0</v>
      </c>
      <c r="CB662" s="69" t="n">
        <f aca="false">POWER(1.01,CA662)</f>
        <v>1</v>
      </c>
      <c r="CC662" s="69" t="n">
        <f aca="false">IF(BF662&gt;0,IF(BF662&gt;BH662,1,BF662/BH662),0)</f>
        <v>0</v>
      </c>
      <c r="CD662" s="72" t="n">
        <f aca="false">IF(BD662=0,0,IF(BF662&gt;0,ROUND(IF(CB662&lt;&gt;0,BZ662*BT662*1/CB662*CC662,0),0),0))</f>
        <v>0</v>
      </c>
      <c r="CE662" s="73" t="str">
        <f aca="false">IF(BF662&gt;0,IF(BF662&gt;BH662,CD662/BF662,CD662/BH662),"")</f>
        <v/>
      </c>
      <c r="CF662" s="69" t="n">
        <f aca="false">'Vstupní data'!AM662</f>
        <v>0</v>
      </c>
      <c r="CG662" s="69" t="n">
        <f aca="false">'Vstupní data'!AN662</f>
        <v>0</v>
      </c>
      <c r="CH662" s="69" t="n">
        <f aca="false">'Vstupní data'!AO662</f>
        <v>0</v>
      </c>
      <c r="CI662" s="69" t="n">
        <f aca="false">'Vstupní data'!AP662</f>
        <v>0</v>
      </c>
      <c r="CJ662" s="72" t="n">
        <f aca="false">ROUND(CH662*CI662,0)</f>
        <v>0</v>
      </c>
      <c r="CK662" s="74" t="str">
        <f aca="false">IF(OR(AA662&gt;0,BB662&gt;0,CD662&gt;0,CJ662&gt;0),AA662+BB662+CD662+CJ662,"")</f>
        <v/>
      </c>
    </row>
    <row r="663" customFormat="false" ht="12.8" hidden="false" customHeight="false" outlineLevel="0" collapsed="false">
      <c r="A663" s="66" t="n">
        <f aca="false">'Vstupní data'!A663</f>
        <v>0</v>
      </c>
      <c r="F663" s="66" t="str">
        <f aca="false">CONCATENATE('Vstupní data'!F663,'Vstupní data'!G663,'Vstupní data'!H663,'Vstupní data'!I663)</f>
        <v/>
      </c>
      <c r="G663" s="66"/>
      <c r="H663" s="66" t="n">
        <f aca="false">'Vstupní data'!K663</f>
        <v>0</v>
      </c>
      <c r="I663" s="66" t="n">
        <f aca="false">'Vstupní data'!L663</f>
        <v>0</v>
      </c>
      <c r="J663" s="66" t="n">
        <f aca="false">'Vstupní data'!K663*'Vstupní data'!M663/100</f>
        <v>0</v>
      </c>
      <c r="L663" s="66" t="n">
        <f aca="false">IF('Vstupní data'!N663="prostokořenný",0,IF('Vstupní data'!N663="krytokořenný","k",IF('Vstupní data'!N663="poloodrostky nebo odrostky, prostokořenné i krytokořenné","po",0)))</f>
        <v>0</v>
      </c>
      <c r="N663" s="66"/>
      <c r="O663" s="66" t="n">
        <f aca="false">'Vstupní data'!O663</f>
        <v>0</v>
      </c>
      <c r="P663" s="66" t="n">
        <f aca="false">IF(O663&gt;0,VLOOKUP(CONCATENATE(VLOOKUP(I663,'Pril3-drev'!$H$5:$K$83,4,0),"-",'Vstupní data'!R663),K2!$C$15:$D$23,2,0),0)</f>
        <v>0</v>
      </c>
      <c r="Q663" s="66" t="n">
        <f aca="false">IF(O663&gt;0,VLOOKUP(I663,'Pril3-drev'!$H$5:$I$83,2,0),0)</f>
        <v>0</v>
      </c>
      <c r="R663" s="66" t="n">
        <f aca="false">IF(Q663&gt;0,VLOOKUP(Q663,'Pril6-okus'!$A$5:$B$17,2,0),0)</f>
        <v>0</v>
      </c>
      <c r="S663" s="66" t="n">
        <f aca="false">IF(O663&gt;0,VLOOKUP(I663,'Pril3-drev'!$H$5:$J$83,3,0),0)</f>
        <v>0</v>
      </c>
      <c r="T663" s="66" t="str">
        <f aca="false">IF(O663&gt;0,IF(L663="k",0.9*VLOOKUP(S663,'ha-pocty-vyhl'!$A$5:$B$20,2,0),IF(L663="po",0.8*VLOOKUP(S663,'ha-pocty-vyhl'!$A$5:$B$20,2,0),VLOOKUP(S663,'ha-pocty-vyhl'!$A$5:$B$20,2,0))),"")</f>
        <v/>
      </c>
      <c r="U663" s="66" t="n">
        <f aca="false">'Vstupní data'!P663</f>
        <v>0</v>
      </c>
      <c r="V663" s="66" t="n">
        <f aca="false">IF(O663&gt;0,1.3*T663*1000*Z663/10000,0)</f>
        <v>0</v>
      </c>
      <c r="W663" s="66" t="n">
        <f aca="false">IF(O663&gt;0,1.3*T663*1000*Z663/10000,0)</f>
        <v>0</v>
      </c>
      <c r="X663" s="66" t="n">
        <f aca="false">IF(O663&gt;0,IF(O663&gt;V663,V663,O663),0)</f>
        <v>0</v>
      </c>
      <c r="Y663" s="66" t="n">
        <f aca="false">IF(O663&gt;0,IF(IF(U663&gt;W663,W663,U663)&lt;X663,W663,IF(U663&gt;W663,W663,U663)),0)</f>
        <v>0</v>
      </c>
      <c r="Z663" s="66" t="n">
        <f aca="false">IF(O663&gt;0,IF(J663&gt;0,J663,K663*H663/100),0)</f>
        <v>0</v>
      </c>
      <c r="AA663" s="67" t="n">
        <f aca="false">IF(O663&gt;0,CEILING(R663*P663*X663/Y663*Z663,1),0)</f>
        <v>0</v>
      </c>
      <c r="AB663" s="68" t="n">
        <f aca="false">IF(O663&gt;0,AA663/O663,0)</f>
        <v>0</v>
      </c>
      <c r="AC663" s="66" t="n">
        <f aca="false">'Vstupní data'!W663</f>
        <v>0</v>
      </c>
      <c r="AI663" s="66" t="str">
        <f aca="false">IF(OR('Vstupní data'!T663&gt;0,'Vstupní data'!U663&gt;0),VLOOKUP(I663,'Pril3-drev'!$H$5:$J$83,3,0),"")</f>
        <v/>
      </c>
      <c r="AJ663" s="66" t="n">
        <f aca="false">IF('Vstupní data'!V663="prostokořenný",0,IF('Vstupní data'!V663="krytokořenný","k",IF('Vstupní data'!V663="poloodrostky nebo odrostky, prostokořenné i krytokořenné","po",0)))</f>
        <v>0</v>
      </c>
      <c r="AK663" s="66" t="n">
        <f aca="false">IF(OR('Vstupní data'!T663&gt;0,'Vstupní data'!U663&gt;0),IF(AJ663="k",0.9*VLOOKUP(AI663,'ha-pocty-vyhl'!$A$5:$B$20,2,0),IF(AJ663="po",0.8*VLOOKUP(AI663,'ha-pocty-vyhl'!$A$5:$B$20,2,0),VLOOKUP(AI663,'ha-pocty-vyhl'!$A$5:$B$20,2,0))),0)</f>
        <v>0</v>
      </c>
      <c r="AL663" s="66" t="n">
        <f aca="false">IF(OR('Vstupní data'!T663&gt;0,'Vstupní data'!U663&gt;0),'Vstupní data'!K663*'Vstupní data'!M663/100,0)</f>
        <v>0</v>
      </c>
      <c r="AM663" s="66" t="n">
        <f aca="false">IF(OR('Vstupní data'!T663&gt;0,'Vstupní data'!U663&gt;0),IF('Vstupní data'!T663&gt;0,'Vstupní data'!T663,ROUND(10*'Vstupní data'!U663/AK663,0)),0)</f>
        <v>0</v>
      </c>
      <c r="AN663" s="69" t="n">
        <f aca="false">IF('Vstupní data'!T663&gt;0,   IF('Vstupní data'!T663&lt;=AL663,'Vstupní data'!T663,AL663),   IF(AM663&lt;AL663,AM663,AL663))</f>
        <v>0</v>
      </c>
      <c r="AO663" s="69" t="n">
        <f aca="false">'Vstupní data'!X663</f>
        <v>0</v>
      </c>
      <c r="AP663" s="66" t="n">
        <f aca="false">IF(OR('Vstupní data'!T663&gt;0,'Vstupní data'!U663&gt;0),IF(I663&lt;&gt;0,VLOOKUP(I663,'Pril3-drev'!$H$5:$I$83,2,0),0),0)</f>
        <v>0</v>
      </c>
      <c r="AQ663" s="66" t="n">
        <f aca="false">'Vstupní data'!Y663</f>
        <v>0</v>
      </c>
      <c r="AR663" s="66" t="str">
        <f aca="false">IF(AC663&gt;5,   IF('Vstupní data'!Y663&gt;0,   VLOOKUP(VLOOKUP(CONCATENATE(VLOOKUP(I663,'Pril3-drev'!$H$4:$L$83,5,0),AC663),'Pril3-drev'!$Q$4:$R$2803,2,0),'AVB-BS'!$C$5:$S$29 ,LOOKUP(AQ663,'AVB-BS'!$D$3:$S$3,'AVB-BS'!$D$1:$S$1) ,0 )   ,   IF('Vstupní data'!Z663&gt;0,'Vstupní data'!Z663,0)) , "")</f>
        <v/>
      </c>
      <c r="AS663" s="70" t="str">
        <f aca="false">IF(AC663&gt;5,VLOOKUP(CONCATENATE(AP663,AR663),'Pril1-THLPa'!$H$6:$N$96,4,0),"")</f>
        <v/>
      </c>
      <c r="AT663" s="70" t="str">
        <f aca="false">IF(AC663&gt;5,VLOOKUP(CONCATENATE(AP663,AR663),'Pril1-THLPa'!$H$6:$N$96,5,0),"")</f>
        <v/>
      </c>
      <c r="AU663" s="70" t="str">
        <f aca="false">IF(AC663&gt;5,VLOOKUP(CONCATENATE(AP663,AR663),'Pril1-THLPa'!$H$6:$N$96,6,0),"")</f>
        <v/>
      </c>
      <c r="AV663" s="70" t="str">
        <f aca="false">IF(AC663&gt;5,VLOOKUP(CONCATENATE(AP663,AR663),'Pril1-THLPa'!$H$6:$N$96,7,0),"")</f>
        <v/>
      </c>
      <c r="AW663" s="70" t="str">
        <f aca="false">IF(AC663&gt;5,VLOOKUP(CONCATENATE(AP663,AR663),'Pril1-THLPa'!$H$6:$O$96,8,0),"")</f>
        <v/>
      </c>
      <c r="AX663" s="66" t="n">
        <f aca="false">IF(AC663&gt;0,IF(AND(AC663&gt;0,AC663&lt;=5),VLOOKUP(AP663,'Pril1-THLPa'!$A$6:$F$18,LOOKUP(AC663,'Pril1-THLPa'!$B$5:$F$5,'Pril1-THLPa'!$B$4:$F$4),0),AS663+AT663*(AC663-5)+AU663*POWER(AC663-5,2)+AV663*POWER(AC663-5,3)+AW663*POWER(AC663-5,4)),0)</f>
        <v>0</v>
      </c>
      <c r="AY663" s="71"/>
      <c r="AZ663" s="66" t="n">
        <f aca="false">'Vstupní data'!AA663</f>
        <v>0</v>
      </c>
      <c r="BA663" s="66" t="n">
        <f aca="false">IF(OR('Vstupní data'!T663&gt;0,'Vstupní data'!U663&gt;0),IF(AC663&lt;&gt;"",AX663*AO663/10*(100+AZ663)/100,0),0)</f>
        <v>0</v>
      </c>
      <c r="BB663" s="67" t="n">
        <f aca="false">IF(AC663&lt;&gt;"",ROUND(BA663*AN663,0),0)</f>
        <v>0</v>
      </c>
      <c r="BC663" s="68" t="str">
        <f aca="false">IF(AE663&gt;0,BB663/AE663,"")</f>
        <v/>
      </c>
      <c r="BD663" s="66" t="n">
        <f aca="false">'Vstupní data'!AE663</f>
        <v>0</v>
      </c>
      <c r="BF663" s="66" t="n">
        <f aca="false">'Vstupní data'!AC663</f>
        <v>0</v>
      </c>
      <c r="BH663" s="66" t="n">
        <f aca="false">'Vstupní data'!AD663</f>
        <v>0</v>
      </c>
      <c r="BI663" s="66" t="n">
        <f aca="false">'Vstupní data'!AF663</f>
        <v>0</v>
      </c>
      <c r="BJ663" s="69" t="n">
        <f aca="false">'Vstupní data'!AG663</f>
        <v>0</v>
      </c>
      <c r="BK663" s="69" t="n">
        <f aca="false">IF(BF663&lt;&gt;0,VLOOKUP(I663,'Pril3-drev'!$H$5:$I$83,2,0),0)</f>
        <v>0</v>
      </c>
      <c r="BL663" s="69" t="n">
        <f aca="false">IF(BF663&lt;&gt;0,VLOOKUP(BK663,'Pril3-drev'!$A$5:$C$17,3,0),0)</f>
        <v>0</v>
      </c>
      <c r="BM663" s="69" t="n">
        <f aca="false">'Vstupní data'!AH663</f>
        <v>0</v>
      </c>
      <c r="BN663" s="69" t="n">
        <f aca="false">IF('Vstupní data'!AH663&gt;0,   VLOOKUP(VLOOKUP(CONCATENATE(VLOOKUP(I663,'Pril3-drev'!$H$4:$L$83,5,0),BD663),'Pril3-drev'!$Q$4:$R$2803,2,0),'AVB-BS'!$C$5:$S$29 ,LOOKUP(BM663,'AVB-BS'!$D$3:$S$3,'AVB-BS'!$D$1:$S$1) ,0 )   ,   IF('Vstupní data'!AI663&gt;0,'Vstupní data'!AI663,0))</f>
        <v>0</v>
      </c>
      <c r="BO663" s="69" t="str">
        <f aca="false">IF(BX663&gt;5,VLOOKUP(CONCATENATE(BK663,BN663),'Pril1-THLPa'!$H$6:$N$96,4,0),"")</f>
        <v/>
      </c>
      <c r="BP663" s="69" t="str">
        <f aca="false">IF(BX663&gt;5,VLOOKUP(CONCATENATE(BK663,BN663),'Pril1-THLPa'!$H$6:$N$96,5,0),"")</f>
        <v/>
      </c>
      <c r="BQ663" s="69" t="str">
        <f aca="false">IF(BX663&gt;5,VLOOKUP(CONCATENATE(BK663,BN663),'Pril1-THLPa'!$H$6:$N$96,6,0),"")</f>
        <v/>
      </c>
      <c r="BR663" s="69" t="str">
        <f aca="false">IF(BX663&gt;5,VLOOKUP(CONCATENATE(BK663,BN663),'Pril1-THLPa'!$H$6:$N$96,7,0),"")</f>
        <v/>
      </c>
      <c r="BS663" s="69" t="str">
        <f aca="false">IF(BX663&gt;5,VLOOKUP(CONCATENATE(BK663,BN663),'Pril1-THLPa'!$H$6:$O$96,8,0),"")</f>
        <v/>
      </c>
      <c r="BT663" s="69" t="str">
        <f aca="false">IF(BF663&gt;0, IF(BK663="smrk",  VLOOKUP(VLOOKUP(BD663,'Pril9-K3'!$L$8:$M$207,2,0),'Pril9-K3'!$A$8:$J$16,LOOKUP(BN663,'Pril9-K3'!$A$7:$J$7,'Pril9-K3'!$A$5:$J$5),0), IF(AND(BK663&lt;&gt;"smrk",'Vstupní data'!AK663&lt;&gt;""),'Vstupní data'!AK663,   VLOOKUP(VLOOKUP(BD663,'Pril9-K3'!$L$8:$M$207,2,0),'Pril9-K3'!$A$8:$J$16,LOOKUP(BN663,'Pril9-K3'!$A$7:$J$7,'Pril9-K3'!$A$5:$J$5),0)   )),   "")</f>
        <v/>
      </c>
      <c r="BV663" s="69" t="n">
        <f aca="false">'Vstupní data'!AJ663</f>
        <v>0</v>
      </c>
      <c r="BW663" s="69" t="n">
        <f aca="false">IF(BF663&gt;0,IF(J663&gt;0,J663,K663*H663/100),0)</f>
        <v>0</v>
      </c>
      <c r="BX663" s="69" t="n">
        <f aca="false">IF(BF663&gt;0,IF(BJ663&gt;BL663,BL663,BJ663),0)</f>
        <v>0</v>
      </c>
      <c r="BY663" s="69" t="n">
        <f aca="false">IF(BD663=0,0,IF(AND(BX663&gt;0,BX663&lt;=5),  IF(AND(BX663&gt;0,BX663&lt;=5),VLOOKUP(BK663,'Pril1-THLPa'!$A$6:$F$18,IF(AND(BX663&gt;0,BX663&lt;=5),LOOKUP(BX663,'Pril1-THLPa'!$B$5:$F$5,'Pril1-THLPa'!$B$4:$F$4),""),0),""),  IF(BX663&gt;5,BO663+BP663*(BX663-5)+BQ663*POWER(BX663-5,2)+BR663*POWER(BX663-5,3)+BS663*POWER(BX663-5,4),"")))</f>
        <v>0</v>
      </c>
      <c r="BZ663" s="69" t="n">
        <f aca="false">IF(BY663&gt;0,BY663*BI663/10*BW663*(100+BV663)/100,0)</f>
        <v>0</v>
      </c>
      <c r="CA663" s="69" t="n">
        <f aca="false">IF(BD663&gt;0,BX663-IF(BD663&gt;BX663,BX663,BD663),0)</f>
        <v>0</v>
      </c>
      <c r="CB663" s="69" t="n">
        <f aca="false">POWER(1.01,CA663)</f>
        <v>1</v>
      </c>
      <c r="CC663" s="69" t="n">
        <f aca="false">IF(BF663&gt;0,IF(BF663&gt;BH663,1,BF663/BH663),0)</f>
        <v>0</v>
      </c>
      <c r="CD663" s="72" t="n">
        <f aca="false">IF(BD663=0,0,IF(BF663&gt;0,ROUND(IF(CB663&lt;&gt;0,BZ663*BT663*1/CB663*CC663,0),0),0))</f>
        <v>0</v>
      </c>
      <c r="CE663" s="73" t="str">
        <f aca="false">IF(BF663&gt;0,IF(BF663&gt;BH663,CD663/BF663,CD663/BH663),"")</f>
        <v/>
      </c>
      <c r="CF663" s="69" t="n">
        <f aca="false">'Vstupní data'!AM663</f>
        <v>0</v>
      </c>
      <c r="CG663" s="69" t="n">
        <f aca="false">'Vstupní data'!AN663</f>
        <v>0</v>
      </c>
      <c r="CH663" s="69" t="n">
        <f aca="false">'Vstupní data'!AO663</f>
        <v>0</v>
      </c>
      <c r="CI663" s="69" t="n">
        <f aca="false">'Vstupní data'!AP663</f>
        <v>0</v>
      </c>
      <c r="CJ663" s="72" t="n">
        <f aca="false">ROUND(CH663*CI663,0)</f>
        <v>0</v>
      </c>
      <c r="CK663" s="74" t="str">
        <f aca="false">IF(OR(AA663&gt;0,BB663&gt;0,CD663&gt;0,CJ663&gt;0),AA663+BB663+CD663+CJ663,"")</f>
        <v/>
      </c>
    </row>
    <row r="664" customFormat="false" ht="12.8" hidden="false" customHeight="false" outlineLevel="0" collapsed="false">
      <c r="A664" s="66" t="n">
        <f aca="false">'Vstupní data'!A664</f>
        <v>0</v>
      </c>
      <c r="F664" s="66" t="str">
        <f aca="false">CONCATENATE('Vstupní data'!F664,'Vstupní data'!G664,'Vstupní data'!H664,'Vstupní data'!I664)</f>
        <v/>
      </c>
      <c r="G664" s="66"/>
      <c r="H664" s="66" t="n">
        <f aca="false">'Vstupní data'!K664</f>
        <v>0</v>
      </c>
      <c r="I664" s="66" t="n">
        <f aca="false">'Vstupní data'!L664</f>
        <v>0</v>
      </c>
      <c r="J664" s="66" t="n">
        <f aca="false">'Vstupní data'!K664*'Vstupní data'!M664/100</f>
        <v>0</v>
      </c>
      <c r="L664" s="66" t="n">
        <f aca="false">IF('Vstupní data'!N664="prostokořenný",0,IF('Vstupní data'!N664="krytokořenný","k",IF('Vstupní data'!N664="poloodrostky nebo odrostky, prostokořenné i krytokořenné","po",0)))</f>
        <v>0</v>
      </c>
      <c r="N664" s="66"/>
      <c r="O664" s="66" t="n">
        <f aca="false">'Vstupní data'!O664</f>
        <v>0</v>
      </c>
      <c r="P664" s="66" t="n">
        <f aca="false">IF(O664&gt;0,VLOOKUP(CONCATENATE(VLOOKUP(I664,'Pril3-drev'!$H$5:$K$83,4,0),"-",'Vstupní data'!R664),K2!$C$15:$D$23,2,0),0)</f>
        <v>0</v>
      </c>
      <c r="Q664" s="66" t="n">
        <f aca="false">IF(O664&gt;0,VLOOKUP(I664,'Pril3-drev'!$H$5:$I$83,2,0),0)</f>
        <v>0</v>
      </c>
      <c r="R664" s="66" t="n">
        <f aca="false">IF(Q664&gt;0,VLOOKUP(Q664,'Pril6-okus'!$A$5:$B$17,2,0),0)</f>
        <v>0</v>
      </c>
      <c r="S664" s="66" t="n">
        <f aca="false">IF(O664&gt;0,VLOOKUP(I664,'Pril3-drev'!$H$5:$J$83,3,0),0)</f>
        <v>0</v>
      </c>
      <c r="T664" s="66" t="str">
        <f aca="false">IF(O664&gt;0,IF(L664="k",0.9*VLOOKUP(S664,'ha-pocty-vyhl'!$A$5:$B$20,2,0),IF(L664="po",0.8*VLOOKUP(S664,'ha-pocty-vyhl'!$A$5:$B$20,2,0),VLOOKUP(S664,'ha-pocty-vyhl'!$A$5:$B$20,2,0))),"")</f>
        <v/>
      </c>
      <c r="U664" s="66" t="n">
        <f aca="false">'Vstupní data'!P664</f>
        <v>0</v>
      </c>
      <c r="V664" s="66" t="n">
        <f aca="false">IF(O664&gt;0,1.3*T664*1000*Z664/10000,0)</f>
        <v>0</v>
      </c>
      <c r="W664" s="66" t="n">
        <f aca="false">IF(O664&gt;0,1.3*T664*1000*Z664/10000,0)</f>
        <v>0</v>
      </c>
      <c r="X664" s="66" t="n">
        <f aca="false">IF(O664&gt;0,IF(O664&gt;V664,V664,O664),0)</f>
        <v>0</v>
      </c>
      <c r="Y664" s="66" t="n">
        <f aca="false">IF(O664&gt;0,IF(IF(U664&gt;W664,W664,U664)&lt;X664,W664,IF(U664&gt;W664,W664,U664)),0)</f>
        <v>0</v>
      </c>
      <c r="Z664" s="66" t="n">
        <f aca="false">IF(O664&gt;0,IF(J664&gt;0,J664,K664*H664/100),0)</f>
        <v>0</v>
      </c>
      <c r="AA664" s="67" t="n">
        <f aca="false">IF(O664&gt;0,CEILING(R664*P664*X664/Y664*Z664,1),0)</f>
        <v>0</v>
      </c>
      <c r="AB664" s="68" t="n">
        <f aca="false">IF(O664&gt;0,AA664/O664,0)</f>
        <v>0</v>
      </c>
      <c r="AC664" s="66" t="n">
        <f aca="false">'Vstupní data'!W664</f>
        <v>0</v>
      </c>
      <c r="AI664" s="66" t="str">
        <f aca="false">IF(OR('Vstupní data'!T664&gt;0,'Vstupní data'!U664&gt;0),VLOOKUP(I664,'Pril3-drev'!$H$5:$J$83,3,0),"")</f>
        <v/>
      </c>
      <c r="AJ664" s="66" t="n">
        <f aca="false">IF('Vstupní data'!V664="prostokořenný",0,IF('Vstupní data'!V664="krytokořenný","k",IF('Vstupní data'!V664="poloodrostky nebo odrostky, prostokořenné i krytokořenné","po",0)))</f>
        <v>0</v>
      </c>
      <c r="AK664" s="66" t="n">
        <f aca="false">IF(OR('Vstupní data'!T664&gt;0,'Vstupní data'!U664&gt;0),IF(AJ664="k",0.9*VLOOKUP(AI664,'ha-pocty-vyhl'!$A$5:$B$20,2,0),IF(AJ664="po",0.8*VLOOKUP(AI664,'ha-pocty-vyhl'!$A$5:$B$20,2,0),VLOOKUP(AI664,'ha-pocty-vyhl'!$A$5:$B$20,2,0))),0)</f>
        <v>0</v>
      </c>
      <c r="AL664" s="66" t="n">
        <f aca="false">IF(OR('Vstupní data'!T664&gt;0,'Vstupní data'!U664&gt;0),'Vstupní data'!K664*'Vstupní data'!M664/100,0)</f>
        <v>0</v>
      </c>
      <c r="AM664" s="66" t="n">
        <f aca="false">IF(OR('Vstupní data'!T664&gt;0,'Vstupní data'!U664&gt;0),IF('Vstupní data'!T664&gt;0,'Vstupní data'!T664,ROUND(10*'Vstupní data'!U664/AK664,0)),0)</f>
        <v>0</v>
      </c>
      <c r="AN664" s="69" t="n">
        <f aca="false">IF('Vstupní data'!T664&gt;0,   IF('Vstupní data'!T664&lt;=AL664,'Vstupní data'!T664,AL664),   IF(AM664&lt;AL664,AM664,AL664))</f>
        <v>0</v>
      </c>
      <c r="AO664" s="69" t="n">
        <f aca="false">'Vstupní data'!X664</f>
        <v>0</v>
      </c>
      <c r="AP664" s="66" t="n">
        <f aca="false">IF(OR('Vstupní data'!T664&gt;0,'Vstupní data'!U664&gt;0),IF(I664&lt;&gt;0,VLOOKUP(I664,'Pril3-drev'!$H$5:$I$83,2,0),0),0)</f>
        <v>0</v>
      </c>
      <c r="AQ664" s="66" t="n">
        <f aca="false">'Vstupní data'!Y664</f>
        <v>0</v>
      </c>
      <c r="AR664" s="66" t="str">
        <f aca="false">IF(AC664&gt;5,   IF('Vstupní data'!Y664&gt;0,   VLOOKUP(VLOOKUP(CONCATENATE(VLOOKUP(I664,'Pril3-drev'!$H$4:$L$83,5,0),AC664),'Pril3-drev'!$Q$4:$R$2803,2,0),'AVB-BS'!$C$5:$S$29 ,LOOKUP(AQ664,'AVB-BS'!$D$3:$S$3,'AVB-BS'!$D$1:$S$1) ,0 )   ,   IF('Vstupní data'!Z664&gt;0,'Vstupní data'!Z664,0)) , "")</f>
        <v/>
      </c>
      <c r="AS664" s="70" t="str">
        <f aca="false">IF(AC664&gt;5,VLOOKUP(CONCATENATE(AP664,AR664),'Pril1-THLPa'!$H$6:$N$96,4,0),"")</f>
        <v/>
      </c>
      <c r="AT664" s="70" t="str">
        <f aca="false">IF(AC664&gt;5,VLOOKUP(CONCATENATE(AP664,AR664),'Pril1-THLPa'!$H$6:$N$96,5,0),"")</f>
        <v/>
      </c>
      <c r="AU664" s="70" t="str">
        <f aca="false">IF(AC664&gt;5,VLOOKUP(CONCATENATE(AP664,AR664),'Pril1-THLPa'!$H$6:$N$96,6,0),"")</f>
        <v/>
      </c>
      <c r="AV664" s="70" t="str">
        <f aca="false">IF(AC664&gt;5,VLOOKUP(CONCATENATE(AP664,AR664),'Pril1-THLPa'!$H$6:$N$96,7,0),"")</f>
        <v/>
      </c>
      <c r="AW664" s="70" t="str">
        <f aca="false">IF(AC664&gt;5,VLOOKUP(CONCATENATE(AP664,AR664),'Pril1-THLPa'!$H$6:$O$96,8,0),"")</f>
        <v/>
      </c>
      <c r="AX664" s="66" t="n">
        <f aca="false">IF(AC664&gt;0,IF(AND(AC664&gt;0,AC664&lt;=5),VLOOKUP(AP664,'Pril1-THLPa'!$A$6:$F$18,LOOKUP(AC664,'Pril1-THLPa'!$B$5:$F$5,'Pril1-THLPa'!$B$4:$F$4),0),AS664+AT664*(AC664-5)+AU664*POWER(AC664-5,2)+AV664*POWER(AC664-5,3)+AW664*POWER(AC664-5,4)),0)</f>
        <v>0</v>
      </c>
      <c r="AY664" s="71"/>
      <c r="AZ664" s="66" t="n">
        <f aca="false">'Vstupní data'!AA664</f>
        <v>0</v>
      </c>
      <c r="BA664" s="66" t="n">
        <f aca="false">IF(OR('Vstupní data'!T664&gt;0,'Vstupní data'!U664&gt;0),IF(AC664&lt;&gt;"",AX664*AO664/10*(100+AZ664)/100,0),0)</f>
        <v>0</v>
      </c>
      <c r="BB664" s="67" t="n">
        <f aca="false">IF(AC664&lt;&gt;"",ROUND(BA664*AN664,0),0)</f>
        <v>0</v>
      </c>
      <c r="BC664" s="68" t="str">
        <f aca="false">IF(AE664&gt;0,BB664/AE664,"")</f>
        <v/>
      </c>
      <c r="BD664" s="66" t="n">
        <f aca="false">'Vstupní data'!AE664</f>
        <v>0</v>
      </c>
      <c r="BF664" s="66" t="n">
        <f aca="false">'Vstupní data'!AC664</f>
        <v>0</v>
      </c>
      <c r="BH664" s="66" t="n">
        <f aca="false">'Vstupní data'!AD664</f>
        <v>0</v>
      </c>
      <c r="BI664" s="66" t="n">
        <f aca="false">'Vstupní data'!AF664</f>
        <v>0</v>
      </c>
      <c r="BJ664" s="69" t="n">
        <f aca="false">'Vstupní data'!AG664</f>
        <v>0</v>
      </c>
      <c r="BK664" s="69" t="n">
        <f aca="false">IF(BF664&lt;&gt;0,VLOOKUP(I664,'Pril3-drev'!$H$5:$I$83,2,0),0)</f>
        <v>0</v>
      </c>
      <c r="BL664" s="69" t="n">
        <f aca="false">IF(BF664&lt;&gt;0,VLOOKUP(BK664,'Pril3-drev'!$A$5:$C$17,3,0),0)</f>
        <v>0</v>
      </c>
      <c r="BM664" s="69" t="n">
        <f aca="false">'Vstupní data'!AH664</f>
        <v>0</v>
      </c>
      <c r="BN664" s="69" t="n">
        <f aca="false">IF('Vstupní data'!AH664&gt;0,   VLOOKUP(VLOOKUP(CONCATENATE(VLOOKUP(I664,'Pril3-drev'!$H$4:$L$83,5,0),BD664),'Pril3-drev'!$Q$4:$R$2803,2,0),'AVB-BS'!$C$5:$S$29 ,LOOKUP(BM664,'AVB-BS'!$D$3:$S$3,'AVB-BS'!$D$1:$S$1) ,0 )   ,   IF('Vstupní data'!AI664&gt;0,'Vstupní data'!AI664,0))</f>
        <v>0</v>
      </c>
      <c r="BO664" s="69" t="str">
        <f aca="false">IF(BX664&gt;5,VLOOKUP(CONCATENATE(BK664,BN664),'Pril1-THLPa'!$H$6:$N$96,4,0),"")</f>
        <v/>
      </c>
      <c r="BP664" s="69" t="str">
        <f aca="false">IF(BX664&gt;5,VLOOKUP(CONCATENATE(BK664,BN664),'Pril1-THLPa'!$H$6:$N$96,5,0),"")</f>
        <v/>
      </c>
      <c r="BQ664" s="69" t="str">
        <f aca="false">IF(BX664&gt;5,VLOOKUP(CONCATENATE(BK664,BN664),'Pril1-THLPa'!$H$6:$N$96,6,0),"")</f>
        <v/>
      </c>
      <c r="BR664" s="69" t="str">
        <f aca="false">IF(BX664&gt;5,VLOOKUP(CONCATENATE(BK664,BN664),'Pril1-THLPa'!$H$6:$N$96,7,0),"")</f>
        <v/>
      </c>
      <c r="BS664" s="69" t="str">
        <f aca="false">IF(BX664&gt;5,VLOOKUP(CONCATENATE(BK664,BN664),'Pril1-THLPa'!$H$6:$O$96,8,0),"")</f>
        <v/>
      </c>
      <c r="BT664" s="69" t="str">
        <f aca="false">IF(BF664&gt;0, IF(BK664="smrk",  VLOOKUP(VLOOKUP(BD664,'Pril9-K3'!$L$8:$M$207,2,0),'Pril9-K3'!$A$8:$J$16,LOOKUP(BN664,'Pril9-K3'!$A$7:$J$7,'Pril9-K3'!$A$5:$J$5),0), IF(AND(BK664&lt;&gt;"smrk",'Vstupní data'!AK664&lt;&gt;""),'Vstupní data'!AK664,   VLOOKUP(VLOOKUP(BD664,'Pril9-K3'!$L$8:$M$207,2,0),'Pril9-K3'!$A$8:$J$16,LOOKUP(BN664,'Pril9-K3'!$A$7:$J$7,'Pril9-K3'!$A$5:$J$5),0)   )),   "")</f>
        <v/>
      </c>
      <c r="BV664" s="69" t="n">
        <f aca="false">'Vstupní data'!AJ664</f>
        <v>0</v>
      </c>
      <c r="BW664" s="69" t="n">
        <f aca="false">IF(BF664&gt;0,IF(J664&gt;0,J664,K664*H664/100),0)</f>
        <v>0</v>
      </c>
      <c r="BX664" s="69" t="n">
        <f aca="false">IF(BF664&gt;0,IF(BJ664&gt;BL664,BL664,BJ664),0)</f>
        <v>0</v>
      </c>
      <c r="BY664" s="69" t="n">
        <f aca="false">IF(BD664=0,0,IF(AND(BX664&gt;0,BX664&lt;=5),  IF(AND(BX664&gt;0,BX664&lt;=5),VLOOKUP(BK664,'Pril1-THLPa'!$A$6:$F$18,IF(AND(BX664&gt;0,BX664&lt;=5),LOOKUP(BX664,'Pril1-THLPa'!$B$5:$F$5,'Pril1-THLPa'!$B$4:$F$4),""),0),""),  IF(BX664&gt;5,BO664+BP664*(BX664-5)+BQ664*POWER(BX664-5,2)+BR664*POWER(BX664-5,3)+BS664*POWER(BX664-5,4),"")))</f>
        <v>0</v>
      </c>
      <c r="BZ664" s="69" t="n">
        <f aca="false">IF(BY664&gt;0,BY664*BI664/10*BW664*(100+BV664)/100,0)</f>
        <v>0</v>
      </c>
      <c r="CA664" s="69" t="n">
        <f aca="false">IF(BD664&gt;0,BX664-IF(BD664&gt;BX664,BX664,BD664),0)</f>
        <v>0</v>
      </c>
      <c r="CB664" s="69" t="n">
        <f aca="false">POWER(1.01,CA664)</f>
        <v>1</v>
      </c>
      <c r="CC664" s="69" t="n">
        <f aca="false">IF(BF664&gt;0,IF(BF664&gt;BH664,1,BF664/BH664),0)</f>
        <v>0</v>
      </c>
      <c r="CD664" s="72" t="n">
        <f aca="false">IF(BD664=0,0,IF(BF664&gt;0,ROUND(IF(CB664&lt;&gt;0,BZ664*BT664*1/CB664*CC664,0),0),0))</f>
        <v>0</v>
      </c>
      <c r="CE664" s="73" t="str">
        <f aca="false">IF(BF664&gt;0,IF(BF664&gt;BH664,CD664/BF664,CD664/BH664),"")</f>
        <v/>
      </c>
      <c r="CF664" s="69" t="n">
        <f aca="false">'Vstupní data'!AM664</f>
        <v>0</v>
      </c>
      <c r="CG664" s="69" t="n">
        <f aca="false">'Vstupní data'!AN664</f>
        <v>0</v>
      </c>
      <c r="CH664" s="69" t="n">
        <f aca="false">'Vstupní data'!AO664</f>
        <v>0</v>
      </c>
      <c r="CI664" s="69" t="n">
        <f aca="false">'Vstupní data'!AP664</f>
        <v>0</v>
      </c>
      <c r="CJ664" s="72" t="n">
        <f aca="false">ROUND(CH664*CI664,0)</f>
        <v>0</v>
      </c>
      <c r="CK664" s="74" t="str">
        <f aca="false">IF(OR(AA664&gt;0,BB664&gt;0,CD664&gt;0,CJ664&gt;0),AA664+BB664+CD664+CJ664,"")</f>
        <v/>
      </c>
    </row>
    <row r="665" customFormat="false" ht="12.8" hidden="false" customHeight="false" outlineLevel="0" collapsed="false">
      <c r="A665" s="66" t="n">
        <f aca="false">'Vstupní data'!A665</f>
        <v>0</v>
      </c>
      <c r="F665" s="66" t="str">
        <f aca="false">CONCATENATE('Vstupní data'!F665,'Vstupní data'!G665,'Vstupní data'!H665,'Vstupní data'!I665)</f>
        <v/>
      </c>
      <c r="G665" s="66"/>
      <c r="H665" s="66" t="n">
        <f aca="false">'Vstupní data'!K665</f>
        <v>0</v>
      </c>
      <c r="I665" s="66" t="n">
        <f aca="false">'Vstupní data'!L665</f>
        <v>0</v>
      </c>
      <c r="J665" s="66" t="n">
        <f aca="false">'Vstupní data'!K665*'Vstupní data'!M665/100</f>
        <v>0</v>
      </c>
      <c r="L665" s="66" t="n">
        <f aca="false">IF('Vstupní data'!N665="prostokořenný",0,IF('Vstupní data'!N665="krytokořenný","k",IF('Vstupní data'!N665="poloodrostky nebo odrostky, prostokořenné i krytokořenné","po",0)))</f>
        <v>0</v>
      </c>
      <c r="N665" s="66"/>
      <c r="O665" s="66" t="n">
        <f aca="false">'Vstupní data'!O665</f>
        <v>0</v>
      </c>
      <c r="P665" s="66" t="n">
        <f aca="false">IF(O665&gt;0,VLOOKUP(CONCATENATE(VLOOKUP(I665,'Pril3-drev'!$H$5:$K$83,4,0),"-",'Vstupní data'!R665),K2!$C$15:$D$23,2,0),0)</f>
        <v>0</v>
      </c>
      <c r="Q665" s="66" t="n">
        <f aca="false">IF(O665&gt;0,VLOOKUP(I665,'Pril3-drev'!$H$5:$I$83,2,0),0)</f>
        <v>0</v>
      </c>
      <c r="R665" s="66" t="n">
        <f aca="false">IF(Q665&gt;0,VLOOKUP(Q665,'Pril6-okus'!$A$5:$B$17,2,0),0)</f>
        <v>0</v>
      </c>
      <c r="S665" s="66" t="n">
        <f aca="false">IF(O665&gt;0,VLOOKUP(I665,'Pril3-drev'!$H$5:$J$83,3,0),0)</f>
        <v>0</v>
      </c>
      <c r="T665" s="66" t="str">
        <f aca="false">IF(O665&gt;0,IF(L665="k",0.9*VLOOKUP(S665,'ha-pocty-vyhl'!$A$5:$B$20,2,0),IF(L665="po",0.8*VLOOKUP(S665,'ha-pocty-vyhl'!$A$5:$B$20,2,0),VLOOKUP(S665,'ha-pocty-vyhl'!$A$5:$B$20,2,0))),"")</f>
        <v/>
      </c>
      <c r="U665" s="66" t="n">
        <f aca="false">'Vstupní data'!P665</f>
        <v>0</v>
      </c>
      <c r="V665" s="66" t="n">
        <f aca="false">IF(O665&gt;0,1.3*T665*1000*Z665/10000,0)</f>
        <v>0</v>
      </c>
      <c r="W665" s="66" t="n">
        <f aca="false">IF(O665&gt;0,1.3*T665*1000*Z665/10000,0)</f>
        <v>0</v>
      </c>
      <c r="X665" s="66" t="n">
        <f aca="false">IF(O665&gt;0,IF(O665&gt;V665,V665,O665),0)</f>
        <v>0</v>
      </c>
      <c r="Y665" s="66" t="n">
        <f aca="false">IF(O665&gt;0,IF(IF(U665&gt;W665,W665,U665)&lt;X665,W665,IF(U665&gt;W665,W665,U665)),0)</f>
        <v>0</v>
      </c>
      <c r="Z665" s="66" t="n">
        <f aca="false">IF(O665&gt;0,IF(J665&gt;0,J665,K665*H665/100),0)</f>
        <v>0</v>
      </c>
      <c r="AA665" s="67" t="n">
        <f aca="false">IF(O665&gt;0,CEILING(R665*P665*X665/Y665*Z665,1),0)</f>
        <v>0</v>
      </c>
      <c r="AB665" s="68" t="n">
        <f aca="false">IF(O665&gt;0,AA665/O665,0)</f>
        <v>0</v>
      </c>
      <c r="AC665" s="66" t="n">
        <f aca="false">'Vstupní data'!W665</f>
        <v>0</v>
      </c>
      <c r="AI665" s="66" t="str">
        <f aca="false">IF(OR('Vstupní data'!T665&gt;0,'Vstupní data'!U665&gt;0),VLOOKUP(I665,'Pril3-drev'!$H$5:$J$83,3,0),"")</f>
        <v/>
      </c>
      <c r="AJ665" s="66" t="n">
        <f aca="false">IF('Vstupní data'!V665="prostokořenný",0,IF('Vstupní data'!V665="krytokořenný","k",IF('Vstupní data'!V665="poloodrostky nebo odrostky, prostokořenné i krytokořenné","po",0)))</f>
        <v>0</v>
      </c>
      <c r="AK665" s="66" t="n">
        <f aca="false">IF(OR('Vstupní data'!T665&gt;0,'Vstupní data'!U665&gt;0),IF(AJ665="k",0.9*VLOOKUP(AI665,'ha-pocty-vyhl'!$A$5:$B$20,2,0),IF(AJ665="po",0.8*VLOOKUP(AI665,'ha-pocty-vyhl'!$A$5:$B$20,2,0),VLOOKUP(AI665,'ha-pocty-vyhl'!$A$5:$B$20,2,0))),0)</f>
        <v>0</v>
      </c>
      <c r="AL665" s="66" t="n">
        <f aca="false">IF(OR('Vstupní data'!T665&gt;0,'Vstupní data'!U665&gt;0),'Vstupní data'!K665*'Vstupní data'!M665/100,0)</f>
        <v>0</v>
      </c>
      <c r="AM665" s="66" t="n">
        <f aca="false">IF(OR('Vstupní data'!T665&gt;0,'Vstupní data'!U665&gt;0),IF('Vstupní data'!T665&gt;0,'Vstupní data'!T665,ROUND(10*'Vstupní data'!U665/AK665,0)),0)</f>
        <v>0</v>
      </c>
      <c r="AN665" s="69" t="n">
        <f aca="false">IF('Vstupní data'!T665&gt;0,   IF('Vstupní data'!T665&lt;=AL665,'Vstupní data'!T665,AL665),   IF(AM665&lt;AL665,AM665,AL665))</f>
        <v>0</v>
      </c>
      <c r="AO665" s="69" t="n">
        <f aca="false">'Vstupní data'!X665</f>
        <v>0</v>
      </c>
      <c r="AP665" s="66" t="n">
        <f aca="false">IF(OR('Vstupní data'!T665&gt;0,'Vstupní data'!U665&gt;0),IF(I665&lt;&gt;0,VLOOKUP(I665,'Pril3-drev'!$H$5:$I$83,2,0),0),0)</f>
        <v>0</v>
      </c>
      <c r="AQ665" s="66" t="n">
        <f aca="false">'Vstupní data'!Y665</f>
        <v>0</v>
      </c>
      <c r="AR665" s="66" t="str">
        <f aca="false">IF(AC665&gt;5,   IF('Vstupní data'!Y665&gt;0,   VLOOKUP(VLOOKUP(CONCATENATE(VLOOKUP(I665,'Pril3-drev'!$H$4:$L$83,5,0),AC665),'Pril3-drev'!$Q$4:$R$2803,2,0),'AVB-BS'!$C$5:$S$29 ,LOOKUP(AQ665,'AVB-BS'!$D$3:$S$3,'AVB-BS'!$D$1:$S$1) ,0 )   ,   IF('Vstupní data'!Z665&gt;0,'Vstupní data'!Z665,0)) , "")</f>
        <v/>
      </c>
      <c r="AS665" s="70" t="str">
        <f aca="false">IF(AC665&gt;5,VLOOKUP(CONCATENATE(AP665,AR665),'Pril1-THLPa'!$H$6:$N$96,4,0),"")</f>
        <v/>
      </c>
      <c r="AT665" s="70" t="str">
        <f aca="false">IF(AC665&gt;5,VLOOKUP(CONCATENATE(AP665,AR665),'Pril1-THLPa'!$H$6:$N$96,5,0),"")</f>
        <v/>
      </c>
      <c r="AU665" s="70" t="str">
        <f aca="false">IF(AC665&gt;5,VLOOKUP(CONCATENATE(AP665,AR665),'Pril1-THLPa'!$H$6:$N$96,6,0),"")</f>
        <v/>
      </c>
      <c r="AV665" s="70" t="str">
        <f aca="false">IF(AC665&gt;5,VLOOKUP(CONCATENATE(AP665,AR665),'Pril1-THLPa'!$H$6:$N$96,7,0),"")</f>
        <v/>
      </c>
      <c r="AW665" s="70" t="str">
        <f aca="false">IF(AC665&gt;5,VLOOKUP(CONCATENATE(AP665,AR665),'Pril1-THLPa'!$H$6:$O$96,8,0),"")</f>
        <v/>
      </c>
      <c r="AX665" s="66" t="n">
        <f aca="false">IF(AC665&gt;0,IF(AND(AC665&gt;0,AC665&lt;=5),VLOOKUP(AP665,'Pril1-THLPa'!$A$6:$F$18,LOOKUP(AC665,'Pril1-THLPa'!$B$5:$F$5,'Pril1-THLPa'!$B$4:$F$4),0),AS665+AT665*(AC665-5)+AU665*POWER(AC665-5,2)+AV665*POWER(AC665-5,3)+AW665*POWER(AC665-5,4)),0)</f>
        <v>0</v>
      </c>
      <c r="AY665" s="71"/>
      <c r="AZ665" s="66" t="n">
        <f aca="false">'Vstupní data'!AA665</f>
        <v>0</v>
      </c>
      <c r="BA665" s="66" t="n">
        <f aca="false">IF(OR('Vstupní data'!T665&gt;0,'Vstupní data'!U665&gt;0),IF(AC665&lt;&gt;"",AX665*AO665/10*(100+AZ665)/100,0),0)</f>
        <v>0</v>
      </c>
      <c r="BB665" s="67" t="n">
        <f aca="false">IF(AC665&lt;&gt;"",ROUND(BA665*AN665,0),0)</f>
        <v>0</v>
      </c>
      <c r="BC665" s="68" t="str">
        <f aca="false">IF(AE665&gt;0,BB665/AE665,"")</f>
        <v/>
      </c>
      <c r="BD665" s="66" t="n">
        <f aca="false">'Vstupní data'!AE665</f>
        <v>0</v>
      </c>
      <c r="BF665" s="66" t="n">
        <f aca="false">'Vstupní data'!AC665</f>
        <v>0</v>
      </c>
      <c r="BH665" s="66" t="n">
        <f aca="false">'Vstupní data'!AD665</f>
        <v>0</v>
      </c>
      <c r="BI665" s="66" t="n">
        <f aca="false">'Vstupní data'!AF665</f>
        <v>0</v>
      </c>
      <c r="BJ665" s="69" t="n">
        <f aca="false">'Vstupní data'!AG665</f>
        <v>0</v>
      </c>
      <c r="BK665" s="69" t="n">
        <f aca="false">IF(BF665&lt;&gt;0,VLOOKUP(I665,'Pril3-drev'!$H$5:$I$83,2,0),0)</f>
        <v>0</v>
      </c>
      <c r="BL665" s="69" t="n">
        <f aca="false">IF(BF665&lt;&gt;0,VLOOKUP(BK665,'Pril3-drev'!$A$5:$C$17,3,0),0)</f>
        <v>0</v>
      </c>
      <c r="BM665" s="69" t="n">
        <f aca="false">'Vstupní data'!AH665</f>
        <v>0</v>
      </c>
      <c r="BN665" s="69" t="n">
        <f aca="false">IF('Vstupní data'!AH665&gt;0,   VLOOKUP(VLOOKUP(CONCATENATE(VLOOKUP(I665,'Pril3-drev'!$H$4:$L$83,5,0),BD665),'Pril3-drev'!$Q$4:$R$2803,2,0),'AVB-BS'!$C$5:$S$29 ,LOOKUP(BM665,'AVB-BS'!$D$3:$S$3,'AVB-BS'!$D$1:$S$1) ,0 )   ,   IF('Vstupní data'!AI665&gt;0,'Vstupní data'!AI665,0))</f>
        <v>0</v>
      </c>
      <c r="BO665" s="69" t="str">
        <f aca="false">IF(BX665&gt;5,VLOOKUP(CONCATENATE(BK665,BN665),'Pril1-THLPa'!$H$6:$N$96,4,0),"")</f>
        <v/>
      </c>
      <c r="BP665" s="69" t="str">
        <f aca="false">IF(BX665&gt;5,VLOOKUP(CONCATENATE(BK665,BN665),'Pril1-THLPa'!$H$6:$N$96,5,0),"")</f>
        <v/>
      </c>
      <c r="BQ665" s="69" t="str">
        <f aca="false">IF(BX665&gt;5,VLOOKUP(CONCATENATE(BK665,BN665),'Pril1-THLPa'!$H$6:$N$96,6,0),"")</f>
        <v/>
      </c>
      <c r="BR665" s="69" t="str">
        <f aca="false">IF(BX665&gt;5,VLOOKUP(CONCATENATE(BK665,BN665),'Pril1-THLPa'!$H$6:$N$96,7,0),"")</f>
        <v/>
      </c>
      <c r="BS665" s="69" t="str">
        <f aca="false">IF(BX665&gt;5,VLOOKUP(CONCATENATE(BK665,BN665),'Pril1-THLPa'!$H$6:$O$96,8,0),"")</f>
        <v/>
      </c>
      <c r="BT665" s="69" t="str">
        <f aca="false">IF(BF665&gt;0, IF(BK665="smrk",  VLOOKUP(VLOOKUP(BD665,'Pril9-K3'!$L$8:$M$207,2,0),'Pril9-K3'!$A$8:$J$16,LOOKUP(BN665,'Pril9-K3'!$A$7:$J$7,'Pril9-K3'!$A$5:$J$5),0), IF(AND(BK665&lt;&gt;"smrk",'Vstupní data'!AK665&lt;&gt;""),'Vstupní data'!AK665,   VLOOKUP(VLOOKUP(BD665,'Pril9-K3'!$L$8:$M$207,2,0),'Pril9-K3'!$A$8:$J$16,LOOKUP(BN665,'Pril9-K3'!$A$7:$J$7,'Pril9-K3'!$A$5:$J$5),0)   )),   "")</f>
        <v/>
      </c>
      <c r="BV665" s="69" t="n">
        <f aca="false">'Vstupní data'!AJ665</f>
        <v>0</v>
      </c>
      <c r="BW665" s="69" t="n">
        <f aca="false">IF(BF665&gt;0,IF(J665&gt;0,J665,K665*H665/100),0)</f>
        <v>0</v>
      </c>
      <c r="BX665" s="69" t="n">
        <f aca="false">IF(BF665&gt;0,IF(BJ665&gt;BL665,BL665,BJ665),0)</f>
        <v>0</v>
      </c>
      <c r="BY665" s="69" t="n">
        <f aca="false">IF(BD665=0,0,IF(AND(BX665&gt;0,BX665&lt;=5),  IF(AND(BX665&gt;0,BX665&lt;=5),VLOOKUP(BK665,'Pril1-THLPa'!$A$6:$F$18,IF(AND(BX665&gt;0,BX665&lt;=5),LOOKUP(BX665,'Pril1-THLPa'!$B$5:$F$5,'Pril1-THLPa'!$B$4:$F$4),""),0),""),  IF(BX665&gt;5,BO665+BP665*(BX665-5)+BQ665*POWER(BX665-5,2)+BR665*POWER(BX665-5,3)+BS665*POWER(BX665-5,4),"")))</f>
        <v>0</v>
      </c>
      <c r="BZ665" s="69" t="n">
        <f aca="false">IF(BY665&gt;0,BY665*BI665/10*BW665*(100+BV665)/100,0)</f>
        <v>0</v>
      </c>
      <c r="CA665" s="69" t="n">
        <f aca="false">IF(BD665&gt;0,BX665-IF(BD665&gt;BX665,BX665,BD665),0)</f>
        <v>0</v>
      </c>
      <c r="CB665" s="69" t="n">
        <f aca="false">POWER(1.01,CA665)</f>
        <v>1</v>
      </c>
      <c r="CC665" s="69" t="n">
        <f aca="false">IF(BF665&gt;0,IF(BF665&gt;BH665,1,BF665/BH665),0)</f>
        <v>0</v>
      </c>
      <c r="CD665" s="72" t="n">
        <f aca="false">IF(BD665=0,0,IF(BF665&gt;0,ROUND(IF(CB665&lt;&gt;0,BZ665*BT665*1/CB665*CC665,0),0),0))</f>
        <v>0</v>
      </c>
      <c r="CE665" s="73" t="str">
        <f aca="false">IF(BF665&gt;0,IF(BF665&gt;BH665,CD665/BF665,CD665/BH665),"")</f>
        <v/>
      </c>
      <c r="CF665" s="69" t="n">
        <f aca="false">'Vstupní data'!AM665</f>
        <v>0</v>
      </c>
      <c r="CG665" s="69" t="n">
        <f aca="false">'Vstupní data'!AN665</f>
        <v>0</v>
      </c>
      <c r="CH665" s="69" t="n">
        <f aca="false">'Vstupní data'!AO665</f>
        <v>0</v>
      </c>
      <c r="CI665" s="69" t="n">
        <f aca="false">'Vstupní data'!AP665</f>
        <v>0</v>
      </c>
      <c r="CJ665" s="72" t="n">
        <f aca="false">ROUND(CH665*CI665,0)</f>
        <v>0</v>
      </c>
      <c r="CK665" s="74" t="str">
        <f aca="false">IF(OR(AA665&gt;0,BB665&gt;0,CD665&gt;0,CJ665&gt;0),AA665+BB665+CD665+CJ665,"")</f>
        <v/>
      </c>
    </row>
    <row r="666" customFormat="false" ht="12.8" hidden="false" customHeight="false" outlineLevel="0" collapsed="false">
      <c r="A666" s="66" t="n">
        <f aca="false">'Vstupní data'!A666</f>
        <v>0</v>
      </c>
      <c r="F666" s="66" t="str">
        <f aca="false">CONCATENATE('Vstupní data'!F666,'Vstupní data'!G666,'Vstupní data'!H666,'Vstupní data'!I666)</f>
        <v/>
      </c>
      <c r="G666" s="66"/>
      <c r="H666" s="66" t="n">
        <f aca="false">'Vstupní data'!K666</f>
        <v>0</v>
      </c>
      <c r="I666" s="66" t="n">
        <f aca="false">'Vstupní data'!L666</f>
        <v>0</v>
      </c>
      <c r="J666" s="66" t="n">
        <f aca="false">'Vstupní data'!K666*'Vstupní data'!M666/100</f>
        <v>0</v>
      </c>
      <c r="L666" s="66" t="n">
        <f aca="false">IF('Vstupní data'!N666="prostokořenný",0,IF('Vstupní data'!N666="krytokořenný","k",IF('Vstupní data'!N666="poloodrostky nebo odrostky, prostokořenné i krytokořenné","po",0)))</f>
        <v>0</v>
      </c>
      <c r="N666" s="66"/>
      <c r="O666" s="66" t="n">
        <f aca="false">'Vstupní data'!O666</f>
        <v>0</v>
      </c>
      <c r="P666" s="66" t="n">
        <f aca="false">IF(O666&gt;0,VLOOKUP(CONCATENATE(VLOOKUP(I666,'Pril3-drev'!$H$5:$K$83,4,0),"-",'Vstupní data'!R666),K2!$C$15:$D$23,2,0),0)</f>
        <v>0</v>
      </c>
      <c r="Q666" s="66" t="n">
        <f aca="false">IF(O666&gt;0,VLOOKUP(I666,'Pril3-drev'!$H$5:$I$83,2,0),0)</f>
        <v>0</v>
      </c>
      <c r="R666" s="66" t="n">
        <f aca="false">IF(Q666&gt;0,VLOOKUP(Q666,'Pril6-okus'!$A$5:$B$17,2,0),0)</f>
        <v>0</v>
      </c>
      <c r="S666" s="66" t="n">
        <f aca="false">IF(O666&gt;0,VLOOKUP(I666,'Pril3-drev'!$H$5:$J$83,3,0),0)</f>
        <v>0</v>
      </c>
      <c r="T666" s="66" t="str">
        <f aca="false">IF(O666&gt;0,IF(L666="k",0.9*VLOOKUP(S666,'ha-pocty-vyhl'!$A$5:$B$20,2,0),IF(L666="po",0.8*VLOOKUP(S666,'ha-pocty-vyhl'!$A$5:$B$20,2,0),VLOOKUP(S666,'ha-pocty-vyhl'!$A$5:$B$20,2,0))),"")</f>
        <v/>
      </c>
      <c r="U666" s="66" t="n">
        <f aca="false">'Vstupní data'!P666</f>
        <v>0</v>
      </c>
      <c r="V666" s="66" t="n">
        <f aca="false">IF(O666&gt;0,1.3*T666*1000*Z666/10000,0)</f>
        <v>0</v>
      </c>
      <c r="W666" s="66" t="n">
        <f aca="false">IF(O666&gt;0,1.3*T666*1000*Z666/10000,0)</f>
        <v>0</v>
      </c>
      <c r="X666" s="66" t="n">
        <f aca="false">IF(O666&gt;0,IF(O666&gt;V666,V666,O666),0)</f>
        <v>0</v>
      </c>
      <c r="Y666" s="66" t="n">
        <f aca="false">IF(O666&gt;0,IF(IF(U666&gt;W666,W666,U666)&lt;X666,W666,IF(U666&gt;W666,W666,U666)),0)</f>
        <v>0</v>
      </c>
      <c r="Z666" s="66" t="n">
        <f aca="false">IF(O666&gt;0,IF(J666&gt;0,J666,K666*H666/100),0)</f>
        <v>0</v>
      </c>
      <c r="AA666" s="67" t="n">
        <f aca="false">IF(O666&gt;0,CEILING(R666*P666*X666/Y666*Z666,1),0)</f>
        <v>0</v>
      </c>
      <c r="AB666" s="68" t="n">
        <f aca="false">IF(O666&gt;0,AA666/O666,0)</f>
        <v>0</v>
      </c>
      <c r="AC666" s="66" t="n">
        <f aca="false">'Vstupní data'!W666</f>
        <v>0</v>
      </c>
      <c r="AI666" s="66" t="str">
        <f aca="false">IF(OR('Vstupní data'!T666&gt;0,'Vstupní data'!U666&gt;0),VLOOKUP(I666,'Pril3-drev'!$H$5:$J$83,3,0),"")</f>
        <v/>
      </c>
      <c r="AJ666" s="66" t="n">
        <f aca="false">IF('Vstupní data'!V666="prostokořenný",0,IF('Vstupní data'!V666="krytokořenný","k",IF('Vstupní data'!V666="poloodrostky nebo odrostky, prostokořenné i krytokořenné","po",0)))</f>
        <v>0</v>
      </c>
      <c r="AK666" s="66" t="n">
        <f aca="false">IF(OR('Vstupní data'!T666&gt;0,'Vstupní data'!U666&gt;0),IF(AJ666="k",0.9*VLOOKUP(AI666,'ha-pocty-vyhl'!$A$5:$B$20,2,0),IF(AJ666="po",0.8*VLOOKUP(AI666,'ha-pocty-vyhl'!$A$5:$B$20,2,0),VLOOKUP(AI666,'ha-pocty-vyhl'!$A$5:$B$20,2,0))),0)</f>
        <v>0</v>
      </c>
      <c r="AL666" s="66" t="n">
        <f aca="false">IF(OR('Vstupní data'!T666&gt;0,'Vstupní data'!U666&gt;0),'Vstupní data'!K666*'Vstupní data'!M666/100,0)</f>
        <v>0</v>
      </c>
      <c r="AM666" s="66" t="n">
        <f aca="false">IF(OR('Vstupní data'!T666&gt;0,'Vstupní data'!U666&gt;0),IF('Vstupní data'!T666&gt;0,'Vstupní data'!T666,ROUND(10*'Vstupní data'!U666/AK666,0)),0)</f>
        <v>0</v>
      </c>
      <c r="AN666" s="69" t="n">
        <f aca="false">IF('Vstupní data'!T666&gt;0,   IF('Vstupní data'!T666&lt;=AL666,'Vstupní data'!T666,AL666),   IF(AM666&lt;AL666,AM666,AL666))</f>
        <v>0</v>
      </c>
      <c r="AO666" s="69" t="n">
        <f aca="false">'Vstupní data'!X666</f>
        <v>0</v>
      </c>
      <c r="AP666" s="66" t="n">
        <f aca="false">IF(OR('Vstupní data'!T666&gt;0,'Vstupní data'!U666&gt;0),IF(I666&lt;&gt;0,VLOOKUP(I666,'Pril3-drev'!$H$5:$I$83,2,0),0),0)</f>
        <v>0</v>
      </c>
      <c r="AQ666" s="66" t="n">
        <f aca="false">'Vstupní data'!Y666</f>
        <v>0</v>
      </c>
      <c r="AR666" s="66" t="str">
        <f aca="false">IF(AC666&gt;5,   IF('Vstupní data'!Y666&gt;0,   VLOOKUP(VLOOKUP(CONCATENATE(VLOOKUP(I666,'Pril3-drev'!$H$4:$L$83,5,0),AC666),'Pril3-drev'!$Q$4:$R$2803,2,0),'AVB-BS'!$C$5:$S$29 ,LOOKUP(AQ666,'AVB-BS'!$D$3:$S$3,'AVB-BS'!$D$1:$S$1) ,0 )   ,   IF('Vstupní data'!Z666&gt;0,'Vstupní data'!Z666,0)) , "")</f>
        <v/>
      </c>
      <c r="AS666" s="70" t="str">
        <f aca="false">IF(AC666&gt;5,VLOOKUP(CONCATENATE(AP666,AR666),'Pril1-THLPa'!$H$6:$N$96,4,0),"")</f>
        <v/>
      </c>
      <c r="AT666" s="70" t="str">
        <f aca="false">IF(AC666&gt;5,VLOOKUP(CONCATENATE(AP666,AR666),'Pril1-THLPa'!$H$6:$N$96,5,0),"")</f>
        <v/>
      </c>
      <c r="AU666" s="70" t="str">
        <f aca="false">IF(AC666&gt;5,VLOOKUP(CONCATENATE(AP666,AR666),'Pril1-THLPa'!$H$6:$N$96,6,0),"")</f>
        <v/>
      </c>
      <c r="AV666" s="70" t="str">
        <f aca="false">IF(AC666&gt;5,VLOOKUP(CONCATENATE(AP666,AR666),'Pril1-THLPa'!$H$6:$N$96,7,0),"")</f>
        <v/>
      </c>
      <c r="AW666" s="70" t="str">
        <f aca="false">IF(AC666&gt;5,VLOOKUP(CONCATENATE(AP666,AR666),'Pril1-THLPa'!$H$6:$O$96,8,0),"")</f>
        <v/>
      </c>
      <c r="AX666" s="66" t="n">
        <f aca="false">IF(AC666&gt;0,IF(AND(AC666&gt;0,AC666&lt;=5),VLOOKUP(AP666,'Pril1-THLPa'!$A$6:$F$18,LOOKUP(AC666,'Pril1-THLPa'!$B$5:$F$5,'Pril1-THLPa'!$B$4:$F$4),0),AS666+AT666*(AC666-5)+AU666*POWER(AC666-5,2)+AV666*POWER(AC666-5,3)+AW666*POWER(AC666-5,4)),0)</f>
        <v>0</v>
      </c>
      <c r="AY666" s="71"/>
      <c r="AZ666" s="66" t="n">
        <f aca="false">'Vstupní data'!AA666</f>
        <v>0</v>
      </c>
      <c r="BA666" s="66" t="n">
        <f aca="false">IF(OR('Vstupní data'!T666&gt;0,'Vstupní data'!U666&gt;0),IF(AC666&lt;&gt;"",AX666*AO666/10*(100+AZ666)/100,0),0)</f>
        <v>0</v>
      </c>
      <c r="BB666" s="67" t="n">
        <f aca="false">IF(AC666&lt;&gt;"",ROUND(BA666*AN666,0),0)</f>
        <v>0</v>
      </c>
      <c r="BC666" s="68" t="str">
        <f aca="false">IF(AE666&gt;0,BB666/AE666,"")</f>
        <v/>
      </c>
      <c r="BD666" s="66" t="n">
        <f aca="false">'Vstupní data'!AE666</f>
        <v>0</v>
      </c>
      <c r="BF666" s="66" t="n">
        <f aca="false">'Vstupní data'!AC666</f>
        <v>0</v>
      </c>
      <c r="BH666" s="66" t="n">
        <f aca="false">'Vstupní data'!AD666</f>
        <v>0</v>
      </c>
      <c r="BI666" s="66" t="n">
        <f aca="false">'Vstupní data'!AF666</f>
        <v>0</v>
      </c>
      <c r="BJ666" s="69" t="n">
        <f aca="false">'Vstupní data'!AG666</f>
        <v>0</v>
      </c>
      <c r="BK666" s="69" t="n">
        <f aca="false">IF(BF666&lt;&gt;0,VLOOKUP(I666,'Pril3-drev'!$H$5:$I$83,2,0),0)</f>
        <v>0</v>
      </c>
      <c r="BL666" s="69" t="n">
        <f aca="false">IF(BF666&lt;&gt;0,VLOOKUP(BK666,'Pril3-drev'!$A$5:$C$17,3,0),0)</f>
        <v>0</v>
      </c>
      <c r="BM666" s="69" t="n">
        <f aca="false">'Vstupní data'!AH666</f>
        <v>0</v>
      </c>
      <c r="BN666" s="69" t="n">
        <f aca="false">IF('Vstupní data'!AH666&gt;0,   VLOOKUP(VLOOKUP(CONCATENATE(VLOOKUP(I666,'Pril3-drev'!$H$4:$L$83,5,0),BD666),'Pril3-drev'!$Q$4:$R$2803,2,0),'AVB-BS'!$C$5:$S$29 ,LOOKUP(BM666,'AVB-BS'!$D$3:$S$3,'AVB-BS'!$D$1:$S$1) ,0 )   ,   IF('Vstupní data'!AI666&gt;0,'Vstupní data'!AI666,0))</f>
        <v>0</v>
      </c>
      <c r="BO666" s="69" t="str">
        <f aca="false">IF(BX666&gt;5,VLOOKUP(CONCATENATE(BK666,BN666),'Pril1-THLPa'!$H$6:$N$96,4,0),"")</f>
        <v/>
      </c>
      <c r="BP666" s="69" t="str">
        <f aca="false">IF(BX666&gt;5,VLOOKUP(CONCATENATE(BK666,BN666),'Pril1-THLPa'!$H$6:$N$96,5,0),"")</f>
        <v/>
      </c>
      <c r="BQ666" s="69" t="str">
        <f aca="false">IF(BX666&gt;5,VLOOKUP(CONCATENATE(BK666,BN666),'Pril1-THLPa'!$H$6:$N$96,6,0),"")</f>
        <v/>
      </c>
      <c r="BR666" s="69" t="str">
        <f aca="false">IF(BX666&gt;5,VLOOKUP(CONCATENATE(BK666,BN666),'Pril1-THLPa'!$H$6:$N$96,7,0),"")</f>
        <v/>
      </c>
      <c r="BS666" s="69" t="str">
        <f aca="false">IF(BX666&gt;5,VLOOKUP(CONCATENATE(BK666,BN666),'Pril1-THLPa'!$H$6:$O$96,8,0),"")</f>
        <v/>
      </c>
      <c r="BT666" s="69" t="str">
        <f aca="false">IF(BF666&gt;0, IF(BK666="smrk",  VLOOKUP(VLOOKUP(BD666,'Pril9-K3'!$L$8:$M$207,2,0),'Pril9-K3'!$A$8:$J$16,LOOKUP(BN666,'Pril9-K3'!$A$7:$J$7,'Pril9-K3'!$A$5:$J$5),0), IF(AND(BK666&lt;&gt;"smrk",'Vstupní data'!AK666&lt;&gt;""),'Vstupní data'!AK666,   VLOOKUP(VLOOKUP(BD666,'Pril9-K3'!$L$8:$M$207,2,0),'Pril9-K3'!$A$8:$J$16,LOOKUP(BN666,'Pril9-K3'!$A$7:$J$7,'Pril9-K3'!$A$5:$J$5),0)   )),   "")</f>
        <v/>
      </c>
      <c r="BV666" s="69" t="n">
        <f aca="false">'Vstupní data'!AJ666</f>
        <v>0</v>
      </c>
      <c r="BW666" s="69" t="n">
        <f aca="false">IF(BF666&gt;0,IF(J666&gt;0,J666,K666*H666/100),0)</f>
        <v>0</v>
      </c>
      <c r="BX666" s="69" t="n">
        <f aca="false">IF(BF666&gt;0,IF(BJ666&gt;BL666,BL666,BJ666),0)</f>
        <v>0</v>
      </c>
      <c r="BY666" s="69" t="n">
        <f aca="false">IF(BD666=0,0,IF(AND(BX666&gt;0,BX666&lt;=5),  IF(AND(BX666&gt;0,BX666&lt;=5),VLOOKUP(BK666,'Pril1-THLPa'!$A$6:$F$18,IF(AND(BX666&gt;0,BX666&lt;=5),LOOKUP(BX666,'Pril1-THLPa'!$B$5:$F$5,'Pril1-THLPa'!$B$4:$F$4),""),0),""),  IF(BX666&gt;5,BO666+BP666*(BX666-5)+BQ666*POWER(BX666-5,2)+BR666*POWER(BX666-5,3)+BS666*POWER(BX666-5,4),"")))</f>
        <v>0</v>
      </c>
      <c r="BZ666" s="69" t="n">
        <f aca="false">IF(BY666&gt;0,BY666*BI666/10*BW666*(100+BV666)/100,0)</f>
        <v>0</v>
      </c>
      <c r="CA666" s="69" t="n">
        <f aca="false">IF(BD666&gt;0,BX666-IF(BD666&gt;BX666,BX666,BD666),0)</f>
        <v>0</v>
      </c>
      <c r="CB666" s="69" t="n">
        <f aca="false">POWER(1.01,CA666)</f>
        <v>1</v>
      </c>
      <c r="CC666" s="69" t="n">
        <f aca="false">IF(BF666&gt;0,IF(BF666&gt;BH666,1,BF666/BH666),0)</f>
        <v>0</v>
      </c>
      <c r="CD666" s="72" t="n">
        <f aca="false">IF(BD666=0,0,IF(BF666&gt;0,ROUND(IF(CB666&lt;&gt;0,BZ666*BT666*1/CB666*CC666,0),0),0))</f>
        <v>0</v>
      </c>
      <c r="CE666" s="73" t="str">
        <f aca="false">IF(BF666&gt;0,IF(BF666&gt;BH666,CD666/BF666,CD666/BH666),"")</f>
        <v/>
      </c>
      <c r="CF666" s="69" t="n">
        <f aca="false">'Vstupní data'!AM666</f>
        <v>0</v>
      </c>
      <c r="CG666" s="69" t="n">
        <f aca="false">'Vstupní data'!AN666</f>
        <v>0</v>
      </c>
      <c r="CH666" s="69" t="n">
        <f aca="false">'Vstupní data'!AO666</f>
        <v>0</v>
      </c>
      <c r="CI666" s="69" t="n">
        <f aca="false">'Vstupní data'!AP666</f>
        <v>0</v>
      </c>
      <c r="CJ666" s="72" t="n">
        <f aca="false">ROUND(CH666*CI666,0)</f>
        <v>0</v>
      </c>
      <c r="CK666" s="74" t="str">
        <f aca="false">IF(OR(AA666&gt;0,BB666&gt;0,CD666&gt;0,CJ666&gt;0),AA666+BB666+CD666+CJ666,"")</f>
        <v/>
      </c>
    </row>
    <row r="667" customFormat="false" ht="12.8" hidden="false" customHeight="false" outlineLevel="0" collapsed="false">
      <c r="A667" s="66" t="n">
        <f aca="false">'Vstupní data'!A667</f>
        <v>0</v>
      </c>
      <c r="F667" s="66" t="str">
        <f aca="false">CONCATENATE('Vstupní data'!F667,'Vstupní data'!G667,'Vstupní data'!H667,'Vstupní data'!I667)</f>
        <v/>
      </c>
      <c r="G667" s="66"/>
      <c r="H667" s="66" t="n">
        <f aca="false">'Vstupní data'!K667</f>
        <v>0</v>
      </c>
      <c r="I667" s="66" t="n">
        <f aca="false">'Vstupní data'!L667</f>
        <v>0</v>
      </c>
      <c r="J667" s="66" t="n">
        <f aca="false">'Vstupní data'!K667*'Vstupní data'!M667/100</f>
        <v>0</v>
      </c>
      <c r="L667" s="66" t="n">
        <f aca="false">IF('Vstupní data'!N667="prostokořenný",0,IF('Vstupní data'!N667="krytokořenný","k",IF('Vstupní data'!N667="poloodrostky nebo odrostky, prostokořenné i krytokořenné","po",0)))</f>
        <v>0</v>
      </c>
      <c r="N667" s="66"/>
      <c r="O667" s="66" t="n">
        <f aca="false">'Vstupní data'!O667</f>
        <v>0</v>
      </c>
      <c r="P667" s="66" t="n">
        <f aca="false">IF(O667&gt;0,VLOOKUP(CONCATENATE(VLOOKUP(I667,'Pril3-drev'!$H$5:$K$83,4,0),"-",'Vstupní data'!R667),K2!$C$15:$D$23,2,0),0)</f>
        <v>0</v>
      </c>
      <c r="Q667" s="66" t="n">
        <f aca="false">IF(O667&gt;0,VLOOKUP(I667,'Pril3-drev'!$H$5:$I$83,2,0),0)</f>
        <v>0</v>
      </c>
      <c r="R667" s="66" t="n">
        <f aca="false">IF(Q667&gt;0,VLOOKUP(Q667,'Pril6-okus'!$A$5:$B$17,2,0),0)</f>
        <v>0</v>
      </c>
      <c r="S667" s="66" t="n">
        <f aca="false">IF(O667&gt;0,VLOOKUP(I667,'Pril3-drev'!$H$5:$J$83,3,0),0)</f>
        <v>0</v>
      </c>
      <c r="T667" s="66" t="str">
        <f aca="false">IF(O667&gt;0,IF(L667="k",0.9*VLOOKUP(S667,'ha-pocty-vyhl'!$A$5:$B$20,2,0),IF(L667="po",0.8*VLOOKUP(S667,'ha-pocty-vyhl'!$A$5:$B$20,2,0),VLOOKUP(S667,'ha-pocty-vyhl'!$A$5:$B$20,2,0))),"")</f>
        <v/>
      </c>
      <c r="U667" s="66" t="n">
        <f aca="false">'Vstupní data'!P667</f>
        <v>0</v>
      </c>
      <c r="V667" s="66" t="n">
        <f aca="false">IF(O667&gt;0,1.3*T667*1000*Z667/10000,0)</f>
        <v>0</v>
      </c>
      <c r="W667" s="66" t="n">
        <f aca="false">IF(O667&gt;0,1.3*T667*1000*Z667/10000,0)</f>
        <v>0</v>
      </c>
      <c r="X667" s="66" t="n">
        <f aca="false">IF(O667&gt;0,IF(O667&gt;V667,V667,O667),0)</f>
        <v>0</v>
      </c>
      <c r="Y667" s="66" t="n">
        <f aca="false">IF(O667&gt;0,IF(IF(U667&gt;W667,W667,U667)&lt;X667,W667,IF(U667&gt;W667,W667,U667)),0)</f>
        <v>0</v>
      </c>
      <c r="Z667" s="66" t="n">
        <f aca="false">IF(O667&gt;0,IF(J667&gt;0,J667,K667*H667/100),0)</f>
        <v>0</v>
      </c>
      <c r="AA667" s="67" t="n">
        <f aca="false">IF(O667&gt;0,CEILING(R667*P667*X667/Y667*Z667,1),0)</f>
        <v>0</v>
      </c>
      <c r="AB667" s="68" t="n">
        <f aca="false">IF(O667&gt;0,AA667/O667,0)</f>
        <v>0</v>
      </c>
      <c r="AC667" s="66" t="n">
        <f aca="false">'Vstupní data'!W667</f>
        <v>0</v>
      </c>
      <c r="AI667" s="66" t="str">
        <f aca="false">IF(OR('Vstupní data'!T667&gt;0,'Vstupní data'!U667&gt;0),VLOOKUP(I667,'Pril3-drev'!$H$5:$J$83,3,0),"")</f>
        <v/>
      </c>
      <c r="AJ667" s="66" t="n">
        <f aca="false">IF('Vstupní data'!V667="prostokořenný",0,IF('Vstupní data'!V667="krytokořenný","k",IF('Vstupní data'!V667="poloodrostky nebo odrostky, prostokořenné i krytokořenné","po",0)))</f>
        <v>0</v>
      </c>
      <c r="AK667" s="66" t="n">
        <f aca="false">IF(OR('Vstupní data'!T667&gt;0,'Vstupní data'!U667&gt;0),IF(AJ667="k",0.9*VLOOKUP(AI667,'ha-pocty-vyhl'!$A$5:$B$20,2,0),IF(AJ667="po",0.8*VLOOKUP(AI667,'ha-pocty-vyhl'!$A$5:$B$20,2,0),VLOOKUP(AI667,'ha-pocty-vyhl'!$A$5:$B$20,2,0))),0)</f>
        <v>0</v>
      </c>
      <c r="AL667" s="66" t="n">
        <f aca="false">IF(OR('Vstupní data'!T667&gt;0,'Vstupní data'!U667&gt;0),'Vstupní data'!K667*'Vstupní data'!M667/100,0)</f>
        <v>0</v>
      </c>
      <c r="AM667" s="66" t="n">
        <f aca="false">IF(OR('Vstupní data'!T667&gt;0,'Vstupní data'!U667&gt;0),IF('Vstupní data'!T667&gt;0,'Vstupní data'!T667,ROUND(10*'Vstupní data'!U667/AK667,0)),0)</f>
        <v>0</v>
      </c>
      <c r="AN667" s="69" t="n">
        <f aca="false">IF('Vstupní data'!T667&gt;0,   IF('Vstupní data'!T667&lt;=AL667,'Vstupní data'!T667,AL667),   IF(AM667&lt;AL667,AM667,AL667))</f>
        <v>0</v>
      </c>
      <c r="AO667" s="69" t="n">
        <f aca="false">'Vstupní data'!X667</f>
        <v>0</v>
      </c>
      <c r="AP667" s="66" t="n">
        <f aca="false">IF(OR('Vstupní data'!T667&gt;0,'Vstupní data'!U667&gt;0),IF(I667&lt;&gt;0,VLOOKUP(I667,'Pril3-drev'!$H$5:$I$83,2,0),0),0)</f>
        <v>0</v>
      </c>
      <c r="AQ667" s="66" t="n">
        <f aca="false">'Vstupní data'!Y667</f>
        <v>0</v>
      </c>
      <c r="AR667" s="66" t="str">
        <f aca="false">IF(AC667&gt;5,   IF('Vstupní data'!Y667&gt;0,   VLOOKUP(VLOOKUP(CONCATENATE(VLOOKUP(I667,'Pril3-drev'!$H$4:$L$83,5,0),AC667),'Pril3-drev'!$Q$4:$R$2803,2,0),'AVB-BS'!$C$5:$S$29 ,LOOKUP(AQ667,'AVB-BS'!$D$3:$S$3,'AVB-BS'!$D$1:$S$1) ,0 )   ,   IF('Vstupní data'!Z667&gt;0,'Vstupní data'!Z667,0)) , "")</f>
        <v/>
      </c>
      <c r="AS667" s="70" t="str">
        <f aca="false">IF(AC667&gt;5,VLOOKUP(CONCATENATE(AP667,AR667),'Pril1-THLPa'!$H$6:$N$96,4,0),"")</f>
        <v/>
      </c>
      <c r="AT667" s="70" t="str">
        <f aca="false">IF(AC667&gt;5,VLOOKUP(CONCATENATE(AP667,AR667),'Pril1-THLPa'!$H$6:$N$96,5,0),"")</f>
        <v/>
      </c>
      <c r="AU667" s="70" t="str">
        <f aca="false">IF(AC667&gt;5,VLOOKUP(CONCATENATE(AP667,AR667),'Pril1-THLPa'!$H$6:$N$96,6,0),"")</f>
        <v/>
      </c>
      <c r="AV667" s="70" t="str">
        <f aca="false">IF(AC667&gt;5,VLOOKUP(CONCATENATE(AP667,AR667),'Pril1-THLPa'!$H$6:$N$96,7,0),"")</f>
        <v/>
      </c>
      <c r="AW667" s="70" t="str">
        <f aca="false">IF(AC667&gt;5,VLOOKUP(CONCATENATE(AP667,AR667),'Pril1-THLPa'!$H$6:$O$96,8,0),"")</f>
        <v/>
      </c>
      <c r="AX667" s="66" t="n">
        <f aca="false">IF(AC667&gt;0,IF(AND(AC667&gt;0,AC667&lt;=5),VLOOKUP(AP667,'Pril1-THLPa'!$A$6:$F$18,LOOKUP(AC667,'Pril1-THLPa'!$B$5:$F$5,'Pril1-THLPa'!$B$4:$F$4),0),AS667+AT667*(AC667-5)+AU667*POWER(AC667-5,2)+AV667*POWER(AC667-5,3)+AW667*POWER(AC667-5,4)),0)</f>
        <v>0</v>
      </c>
      <c r="AY667" s="71"/>
      <c r="AZ667" s="66" t="n">
        <f aca="false">'Vstupní data'!AA667</f>
        <v>0</v>
      </c>
      <c r="BA667" s="66" t="n">
        <f aca="false">IF(OR('Vstupní data'!T667&gt;0,'Vstupní data'!U667&gt;0),IF(AC667&lt;&gt;"",AX667*AO667/10*(100+AZ667)/100,0),0)</f>
        <v>0</v>
      </c>
      <c r="BB667" s="67" t="n">
        <f aca="false">IF(AC667&lt;&gt;"",ROUND(BA667*AN667,0),0)</f>
        <v>0</v>
      </c>
      <c r="BC667" s="68" t="str">
        <f aca="false">IF(AE667&gt;0,BB667/AE667,"")</f>
        <v/>
      </c>
      <c r="BD667" s="66" t="n">
        <f aca="false">'Vstupní data'!AE667</f>
        <v>0</v>
      </c>
      <c r="BF667" s="66" t="n">
        <f aca="false">'Vstupní data'!AC667</f>
        <v>0</v>
      </c>
      <c r="BH667" s="66" t="n">
        <f aca="false">'Vstupní data'!AD667</f>
        <v>0</v>
      </c>
      <c r="BI667" s="66" t="n">
        <f aca="false">'Vstupní data'!AF667</f>
        <v>0</v>
      </c>
      <c r="BJ667" s="69" t="n">
        <f aca="false">'Vstupní data'!AG667</f>
        <v>0</v>
      </c>
      <c r="BK667" s="69" t="n">
        <f aca="false">IF(BF667&lt;&gt;0,VLOOKUP(I667,'Pril3-drev'!$H$5:$I$83,2,0),0)</f>
        <v>0</v>
      </c>
      <c r="BL667" s="69" t="n">
        <f aca="false">IF(BF667&lt;&gt;0,VLOOKUP(BK667,'Pril3-drev'!$A$5:$C$17,3,0),0)</f>
        <v>0</v>
      </c>
      <c r="BM667" s="69" t="n">
        <f aca="false">'Vstupní data'!AH667</f>
        <v>0</v>
      </c>
      <c r="BN667" s="69" t="n">
        <f aca="false">IF('Vstupní data'!AH667&gt;0,   VLOOKUP(VLOOKUP(CONCATENATE(VLOOKUP(I667,'Pril3-drev'!$H$4:$L$83,5,0),BD667),'Pril3-drev'!$Q$4:$R$2803,2,0),'AVB-BS'!$C$5:$S$29 ,LOOKUP(BM667,'AVB-BS'!$D$3:$S$3,'AVB-BS'!$D$1:$S$1) ,0 )   ,   IF('Vstupní data'!AI667&gt;0,'Vstupní data'!AI667,0))</f>
        <v>0</v>
      </c>
      <c r="BO667" s="69" t="str">
        <f aca="false">IF(BX667&gt;5,VLOOKUP(CONCATENATE(BK667,BN667),'Pril1-THLPa'!$H$6:$N$96,4,0),"")</f>
        <v/>
      </c>
      <c r="BP667" s="69" t="str">
        <f aca="false">IF(BX667&gt;5,VLOOKUP(CONCATENATE(BK667,BN667),'Pril1-THLPa'!$H$6:$N$96,5,0),"")</f>
        <v/>
      </c>
      <c r="BQ667" s="69" t="str">
        <f aca="false">IF(BX667&gt;5,VLOOKUP(CONCATENATE(BK667,BN667),'Pril1-THLPa'!$H$6:$N$96,6,0),"")</f>
        <v/>
      </c>
      <c r="BR667" s="69" t="str">
        <f aca="false">IF(BX667&gt;5,VLOOKUP(CONCATENATE(BK667,BN667),'Pril1-THLPa'!$H$6:$N$96,7,0),"")</f>
        <v/>
      </c>
      <c r="BS667" s="69" t="str">
        <f aca="false">IF(BX667&gt;5,VLOOKUP(CONCATENATE(BK667,BN667),'Pril1-THLPa'!$H$6:$O$96,8,0),"")</f>
        <v/>
      </c>
      <c r="BT667" s="69" t="str">
        <f aca="false">IF(BF667&gt;0, IF(BK667="smrk",  VLOOKUP(VLOOKUP(BD667,'Pril9-K3'!$L$8:$M$207,2,0),'Pril9-K3'!$A$8:$J$16,LOOKUP(BN667,'Pril9-K3'!$A$7:$J$7,'Pril9-K3'!$A$5:$J$5),0), IF(AND(BK667&lt;&gt;"smrk",'Vstupní data'!AK667&lt;&gt;""),'Vstupní data'!AK667,   VLOOKUP(VLOOKUP(BD667,'Pril9-K3'!$L$8:$M$207,2,0),'Pril9-K3'!$A$8:$J$16,LOOKUP(BN667,'Pril9-K3'!$A$7:$J$7,'Pril9-K3'!$A$5:$J$5),0)   )),   "")</f>
        <v/>
      </c>
      <c r="BV667" s="69" t="n">
        <f aca="false">'Vstupní data'!AJ667</f>
        <v>0</v>
      </c>
      <c r="BW667" s="69" t="n">
        <f aca="false">IF(BF667&gt;0,IF(J667&gt;0,J667,K667*H667/100),0)</f>
        <v>0</v>
      </c>
      <c r="BX667" s="69" t="n">
        <f aca="false">IF(BF667&gt;0,IF(BJ667&gt;BL667,BL667,BJ667),0)</f>
        <v>0</v>
      </c>
      <c r="BY667" s="69" t="n">
        <f aca="false">IF(BD667=0,0,IF(AND(BX667&gt;0,BX667&lt;=5),  IF(AND(BX667&gt;0,BX667&lt;=5),VLOOKUP(BK667,'Pril1-THLPa'!$A$6:$F$18,IF(AND(BX667&gt;0,BX667&lt;=5),LOOKUP(BX667,'Pril1-THLPa'!$B$5:$F$5,'Pril1-THLPa'!$B$4:$F$4),""),0),""),  IF(BX667&gt;5,BO667+BP667*(BX667-5)+BQ667*POWER(BX667-5,2)+BR667*POWER(BX667-5,3)+BS667*POWER(BX667-5,4),"")))</f>
        <v>0</v>
      </c>
      <c r="BZ667" s="69" t="n">
        <f aca="false">IF(BY667&gt;0,BY667*BI667/10*BW667*(100+BV667)/100,0)</f>
        <v>0</v>
      </c>
      <c r="CA667" s="69" t="n">
        <f aca="false">IF(BD667&gt;0,BX667-IF(BD667&gt;BX667,BX667,BD667),0)</f>
        <v>0</v>
      </c>
      <c r="CB667" s="69" t="n">
        <f aca="false">POWER(1.01,CA667)</f>
        <v>1</v>
      </c>
      <c r="CC667" s="69" t="n">
        <f aca="false">IF(BF667&gt;0,IF(BF667&gt;BH667,1,BF667/BH667),0)</f>
        <v>0</v>
      </c>
      <c r="CD667" s="72" t="n">
        <f aca="false">IF(BD667=0,0,IF(BF667&gt;0,ROUND(IF(CB667&lt;&gt;0,BZ667*BT667*1/CB667*CC667,0),0),0))</f>
        <v>0</v>
      </c>
      <c r="CE667" s="73" t="str">
        <f aca="false">IF(BF667&gt;0,IF(BF667&gt;BH667,CD667/BF667,CD667/BH667),"")</f>
        <v/>
      </c>
      <c r="CF667" s="69" t="n">
        <f aca="false">'Vstupní data'!AM667</f>
        <v>0</v>
      </c>
      <c r="CG667" s="69" t="n">
        <f aca="false">'Vstupní data'!AN667</f>
        <v>0</v>
      </c>
      <c r="CH667" s="69" t="n">
        <f aca="false">'Vstupní data'!AO667</f>
        <v>0</v>
      </c>
      <c r="CI667" s="69" t="n">
        <f aca="false">'Vstupní data'!AP667</f>
        <v>0</v>
      </c>
      <c r="CJ667" s="72" t="n">
        <f aca="false">ROUND(CH667*CI667,0)</f>
        <v>0</v>
      </c>
      <c r="CK667" s="74" t="str">
        <f aca="false">IF(OR(AA667&gt;0,BB667&gt;0,CD667&gt;0,CJ667&gt;0),AA667+BB667+CD667+CJ667,"")</f>
        <v/>
      </c>
    </row>
    <row r="668" customFormat="false" ht="12.8" hidden="false" customHeight="false" outlineLevel="0" collapsed="false">
      <c r="A668" s="66" t="n">
        <f aca="false">'Vstupní data'!A668</f>
        <v>0</v>
      </c>
      <c r="F668" s="66" t="str">
        <f aca="false">CONCATENATE('Vstupní data'!F668,'Vstupní data'!G668,'Vstupní data'!H668,'Vstupní data'!I668)</f>
        <v/>
      </c>
      <c r="G668" s="66"/>
      <c r="H668" s="66" t="n">
        <f aca="false">'Vstupní data'!K668</f>
        <v>0</v>
      </c>
      <c r="I668" s="66" t="n">
        <f aca="false">'Vstupní data'!L668</f>
        <v>0</v>
      </c>
      <c r="J668" s="66" t="n">
        <f aca="false">'Vstupní data'!K668*'Vstupní data'!M668/100</f>
        <v>0</v>
      </c>
      <c r="L668" s="66" t="n">
        <f aca="false">IF('Vstupní data'!N668="prostokořenný",0,IF('Vstupní data'!N668="krytokořenný","k",IF('Vstupní data'!N668="poloodrostky nebo odrostky, prostokořenné i krytokořenné","po",0)))</f>
        <v>0</v>
      </c>
      <c r="N668" s="66"/>
      <c r="O668" s="66" t="n">
        <f aca="false">'Vstupní data'!O668</f>
        <v>0</v>
      </c>
      <c r="P668" s="66" t="n">
        <f aca="false">IF(O668&gt;0,VLOOKUP(CONCATENATE(VLOOKUP(I668,'Pril3-drev'!$H$5:$K$83,4,0),"-",'Vstupní data'!R668),K2!$C$15:$D$23,2,0),0)</f>
        <v>0</v>
      </c>
      <c r="Q668" s="66" t="n">
        <f aca="false">IF(O668&gt;0,VLOOKUP(I668,'Pril3-drev'!$H$5:$I$83,2,0),0)</f>
        <v>0</v>
      </c>
      <c r="R668" s="66" t="n">
        <f aca="false">IF(Q668&gt;0,VLOOKUP(Q668,'Pril6-okus'!$A$5:$B$17,2,0),0)</f>
        <v>0</v>
      </c>
      <c r="S668" s="66" t="n">
        <f aca="false">IF(O668&gt;0,VLOOKUP(I668,'Pril3-drev'!$H$5:$J$83,3,0),0)</f>
        <v>0</v>
      </c>
      <c r="T668" s="66" t="str">
        <f aca="false">IF(O668&gt;0,IF(L668="k",0.9*VLOOKUP(S668,'ha-pocty-vyhl'!$A$5:$B$20,2,0),IF(L668="po",0.8*VLOOKUP(S668,'ha-pocty-vyhl'!$A$5:$B$20,2,0),VLOOKUP(S668,'ha-pocty-vyhl'!$A$5:$B$20,2,0))),"")</f>
        <v/>
      </c>
      <c r="U668" s="66" t="n">
        <f aca="false">'Vstupní data'!P668</f>
        <v>0</v>
      </c>
      <c r="V668" s="66" t="n">
        <f aca="false">IF(O668&gt;0,1.3*T668*1000*Z668/10000,0)</f>
        <v>0</v>
      </c>
      <c r="W668" s="66" t="n">
        <f aca="false">IF(O668&gt;0,1.3*T668*1000*Z668/10000,0)</f>
        <v>0</v>
      </c>
      <c r="X668" s="66" t="n">
        <f aca="false">IF(O668&gt;0,IF(O668&gt;V668,V668,O668),0)</f>
        <v>0</v>
      </c>
      <c r="Y668" s="66" t="n">
        <f aca="false">IF(O668&gt;0,IF(IF(U668&gt;W668,W668,U668)&lt;X668,W668,IF(U668&gt;W668,W668,U668)),0)</f>
        <v>0</v>
      </c>
      <c r="Z668" s="66" t="n">
        <f aca="false">IF(O668&gt;0,IF(J668&gt;0,J668,K668*H668/100),0)</f>
        <v>0</v>
      </c>
      <c r="AA668" s="67" t="n">
        <f aca="false">IF(O668&gt;0,CEILING(R668*P668*X668/Y668*Z668,1),0)</f>
        <v>0</v>
      </c>
      <c r="AB668" s="68" t="n">
        <f aca="false">IF(O668&gt;0,AA668/O668,0)</f>
        <v>0</v>
      </c>
      <c r="AC668" s="66" t="n">
        <f aca="false">'Vstupní data'!W668</f>
        <v>0</v>
      </c>
      <c r="AI668" s="66" t="str">
        <f aca="false">IF(OR('Vstupní data'!T668&gt;0,'Vstupní data'!U668&gt;0),VLOOKUP(I668,'Pril3-drev'!$H$5:$J$83,3,0),"")</f>
        <v/>
      </c>
      <c r="AJ668" s="66" t="n">
        <f aca="false">IF('Vstupní data'!V668="prostokořenný",0,IF('Vstupní data'!V668="krytokořenný","k",IF('Vstupní data'!V668="poloodrostky nebo odrostky, prostokořenné i krytokořenné","po",0)))</f>
        <v>0</v>
      </c>
      <c r="AK668" s="66" t="n">
        <f aca="false">IF(OR('Vstupní data'!T668&gt;0,'Vstupní data'!U668&gt;0),IF(AJ668="k",0.9*VLOOKUP(AI668,'ha-pocty-vyhl'!$A$5:$B$20,2,0),IF(AJ668="po",0.8*VLOOKUP(AI668,'ha-pocty-vyhl'!$A$5:$B$20,2,0),VLOOKUP(AI668,'ha-pocty-vyhl'!$A$5:$B$20,2,0))),0)</f>
        <v>0</v>
      </c>
      <c r="AL668" s="66" t="n">
        <f aca="false">IF(OR('Vstupní data'!T668&gt;0,'Vstupní data'!U668&gt;0),'Vstupní data'!K668*'Vstupní data'!M668/100,0)</f>
        <v>0</v>
      </c>
      <c r="AM668" s="66" t="n">
        <f aca="false">IF(OR('Vstupní data'!T668&gt;0,'Vstupní data'!U668&gt;0),IF('Vstupní data'!T668&gt;0,'Vstupní data'!T668,ROUND(10*'Vstupní data'!U668/AK668,0)),0)</f>
        <v>0</v>
      </c>
      <c r="AN668" s="69" t="n">
        <f aca="false">IF('Vstupní data'!T668&gt;0,   IF('Vstupní data'!T668&lt;=AL668,'Vstupní data'!T668,AL668),   IF(AM668&lt;AL668,AM668,AL668))</f>
        <v>0</v>
      </c>
      <c r="AO668" s="69" t="n">
        <f aca="false">'Vstupní data'!X668</f>
        <v>0</v>
      </c>
      <c r="AP668" s="66" t="n">
        <f aca="false">IF(OR('Vstupní data'!T668&gt;0,'Vstupní data'!U668&gt;0),IF(I668&lt;&gt;0,VLOOKUP(I668,'Pril3-drev'!$H$5:$I$83,2,0),0),0)</f>
        <v>0</v>
      </c>
      <c r="AQ668" s="66" t="n">
        <f aca="false">'Vstupní data'!Y668</f>
        <v>0</v>
      </c>
      <c r="AR668" s="66" t="str">
        <f aca="false">IF(AC668&gt;5,   IF('Vstupní data'!Y668&gt;0,   VLOOKUP(VLOOKUP(CONCATENATE(VLOOKUP(I668,'Pril3-drev'!$H$4:$L$83,5,0),AC668),'Pril3-drev'!$Q$4:$R$2803,2,0),'AVB-BS'!$C$5:$S$29 ,LOOKUP(AQ668,'AVB-BS'!$D$3:$S$3,'AVB-BS'!$D$1:$S$1) ,0 )   ,   IF('Vstupní data'!Z668&gt;0,'Vstupní data'!Z668,0)) , "")</f>
        <v/>
      </c>
      <c r="AS668" s="70" t="str">
        <f aca="false">IF(AC668&gt;5,VLOOKUP(CONCATENATE(AP668,AR668),'Pril1-THLPa'!$H$6:$N$96,4,0),"")</f>
        <v/>
      </c>
      <c r="AT668" s="70" t="str">
        <f aca="false">IF(AC668&gt;5,VLOOKUP(CONCATENATE(AP668,AR668),'Pril1-THLPa'!$H$6:$N$96,5,0),"")</f>
        <v/>
      </c>
      <c r="AU668" s="70" t="str">
        <f aca="false">IF(AC668&gt;5,VLOOKUP(CONCATENATE(AP668,AR668),'Pril1-THLPa'!$H$6:$N$96,6,0),"")</f>
        <v/>
      </c>
      <c r="AV668" s="70" t="str">
        <f aca="false">IF(AC668&gt;5,VLOOKUP(CONCATENATE(AP668,AR668),'Pril1-THLPa'!$H$6:$N$96,7,0),"")</f>
        <v/>
      </c>
      <c r="AW668" s="70" t="str">
        <f aca="false">IF(AC668&gt;5,VLOOKUP(CONCATENATE(AP668,AR668),'Pril1-THLPa'!$H$6:$O$96,8,0),"")</f>
        <v/>
      </c>
      <c r="AX668" s="66" t="n">
        <f aca="false">IF(AC668&gt;0,IF(AND(AC668&gt;0,AC668&lt;=5),VLOOKUP(AP668,'Pril1-THLPa'!$A$6:$F$18,LOOKUP(AC668,'Pril1-THLPa'!$B$5:$F$5,'Pril1-THLPa'!$B$4:$F$4),0),AS668+AT668*(AC668-5)+AU668*POWER(AC668-5,2)+AV668*POWER(AC668-5,3)+AW668*POWER(AC668-5,4)),0)</f>
        <v>0</v>
      </c>
      <c r="AY668" s="71"/>
      <c r="AZ668" s="66" t="n">
        <f aca="false">'Vstupní data'!AA668</f>
        <v>0</v>
      </c>
      <c r="BA668" s="66" t="n">
        <f aca="false">IF(OR('Vstupní data'!T668&gt;0,'Vstupní data'!U668&gt;0),IF(AC668&lt;&gt;"",AX668*AO668/10*(100+AZ668)/100,0),0)</f>
        <v>0</v>
      </c>
      <c r="BB668" s="67" t="n">
        <f aca="false">IF(AC668&lt;&gt;"",ROUND(BA668*AN668,0),0)</f>
        <v>0</v>
      </c>
      <c r="BC668" s="68" t="str">
        <f aca="false">IF(AE668&gt;0,BB668/AE668,"")</f>
        <v/>
      </c>
      <c r="BD668" s="66" t="n">
        <f aca="false">'Vstupní data'!AE668</f>
        <v>0</v>
      </c>
      <c r="BF668" s="66" t="n">
        <f aca="false">'Vstupní data'!AC668</f>
        <v>0</v>
      </c>
      <c r="BH668" s="66" t="n">
        <f aca="false">'Vstupní data'!AD668</f>
        <v>0</v>
      </c>
      <c r="BI668" s="66" t="n">
        <f aca="false">'Vstupní data'!AF668</f>
        <v>0</v>
      </c>
      <c r="BJ668" s="69" t="n">
        <f aca="false">'Vstupní data'!AG668</f>
        <v>0</v>
      </c>
      <c r="BK668" s="69" t="n">
        <f aca="false">IF(BF668&lt;&gt;0,VLOOKUP(I668,'Pril3-drev'!$H$5:$I$83,2,0),0)</f>
        <v>0</v>
      </c>
      <c r="BL668" s="69" t="n">
        <f aca="false">IF(BF668&lt;&gt;0,VLOOKUP(BK668,'Pril3-drev'!$A$5:$C$17,3,0),0)</f>
        <v>0</v>
      </c>
      <c r="BM668" s="69" t="n">
        <f aca="false">'Vstupní data'!AH668</f>
        <v>0</v>
      </c>
      <c r="BN668" s="69" t="n">
        <f aca="false">IF('Vstupní data'!AH668&gt;0,   VLOOKUP(VLOOKUP(CONCATENATE(VLOOKUP(I668,'Pril3-drev'!$H$4:$L$83,5,0),BD668),'Pril3-drev'!$Q$4:$R$2803,2,0),'AVB-BS'!$C$5:$S$29 ,LOOKUP(BM668,'AVB-BS'!$D$3:$S$3,'AVB-BS'!$D$1:$S$1) ,0 )   ,   IF('Vstupní data'!AI668&gt;0,'Vstupní data'!AI668,0))</f>
        <v>0</v>
      </c>
      <c r="BO668" s="69" t="str">
        <f aca="false">IF(BX668&gt;5,VLOOKUP(CONCATENATE(BK668,BN668),'Pril1-THLPa'!$H$6:$N$96,4,0),"")</f>
        <v/>
      </c>
      <c r="BP668" s="69" t="str">
        <f aca="false">IF(BX668&gt;5,VLOOKUP(CONCATENATE(BK668,BN668),'Pril1-THLPa'!$H$6:$N$96,5,0),"")</f>
        <v/>
      </c>
      <c r="BQ668" s="69" t="str">
        <f aca="false">IF(BX668&gt;5,VLOOKUP(CONCATENATE(BK668,BN668),'Pril1-THLPa'!$H$6:$N$96,6,0),"")</f>
        <v/>
      </c>
      <c r="BR668" s="69" t="str">
        <f aca="false">IF(BX668&gt;5,VLOOKUP(CONCATENATE(BK668,BN668),'Pril1-THLPa'!$H$6:$N$96,7,0),"")</f>
        <v/>
      </c>
      <c r="BS668" s="69" t="str">
        <f aca="false">IF(BX668&gt;5,VLOOKUP(CONCATENATE(BK668,BN668),'Pril1-THLPa'!$H$6:$O$96,8,0),"")</f>
        <v/>
      </c>
      <c r="BT668" s="69" t="str">
        <f aca="false">IF(BF668&gt;0, IF(BK668="smrk",  VLOOKUP(VLOOKUP(BD668,'Pril9-K3'!$L$8:$M$207,2,0),'Pril9-K3'!$A$8:$J$16,LOOKUP(BN668,'Pril9-K3'!$A$7:$J$7,'Pril9-K3'!$A$5:$J$5),0), IF(AND(BK668&lt;&gt;"smrk",'Vstupní data'!AK668&lt;&gt;""),'Vstupní data'!AK668,   VLOOKUP(VLOOKUP(BD668,'Pril9-K3'!$L$8:$M$207,2,0),'Pril9-K3'!$A$8:$J$16,LOOKUP(BN668,'Pril9-K3'!$A$7:$J$7,'Pril9-K3'!$A$5:$J$5),0)   )),   "")</f>
        <v/>
      </c>
      <c r="BV668" s="69" t="n">
        <f aca="false">'Vstupní data'!AJ668</f>
        <v>0</v>
      </c>
      <c r="BW668" s="69" t="n">
        <f aca="false">IF(BF668&gt;0,IF(J668&gt;0,J668,K668*H668/100),0)</f>
        <v>0</v>
      </c>
      <c r="BX668" s="69" t="n">
        <f aca="false">IF(BF668&gt;0,IF(BJ668&gt;BL668,BL668,BJ668),0)</f>
        <v>0</v>
      </c>
      <c r="BY668" s="69" t="n">
        <f aca="false">IF(BD668=0,0,IF(AND(BX668&gt;0,BX668&lt;=5),  IF(AND(BX668&gt;0,BX668&lt;=5),VLOOKUP(BK668,'Pril1-THLPa'!$A$6:$F$18,IF(AND(BX668&gt;0,BX668&lt;=5),LOOKUP(BX668,'Pril1-THLPa'!$B$5:$F$5,'Pril1-THLPa'!$B$4:$F$4),""),0),""),  IF(BX668&gt;5,BO668+BP668*(BX668-5)+BQ668*POWER(BX668-5,2)+BR668*POWER(BX668-5,3)+BS668*POWER(BX668-5,4),"")))</f>
        <v>0</v>
      </c>
      <c r="BZ668" s="69" t="n">
        <f aca="false">IF(BY668&gt;0,BY668*BI668/10*BW668*(100+BV668)/100,0)</f>
        <v>0</v>
      </c>
      <c r="CA668" s="69" t="n">
        <f aca="false">IF(BD668&gt;0,BX668-IF(BD668&gt;BX668,BX668,BD668),0)</f>
        <v>0</v>
      </c>
      <c r="CB668" s="69" t="n">
        <f aca="false">POWER(1.01,CA668)</f>
        <v>1</v>
      </c>
      <c r="CC668" s="69" t="n">
        <f aca="false">IF(BF668&gt;0,IF(BF668&gt;BH668,1,BF668/BH668),0)</f>
        <v>0</v>
      </c>
      <c r="CD668" s="72" t="n">
        <f aca="false">IF(BD668=0,0,IF(BF668&gt;0,ROUND(IF(CB668&lt;&gt;0,BZ668*BT668*1/CB668*CC668,0),0),0))</f>
        <v>0</v>
      </c>
      <c r="CE668" s="73" t="str">
        <f aca="false">IF(BF668&gt;0,IF(BF668&gt;BH668,CD668/BF668,CD668/BH668),"")</f>
        <v/>
      </c>
      <c r="CF668" s="69" t="n">
        <f aca="false">'Vstupní data'!AM668</f>
        <v>0</v>
      </c>
      <c r="CG668" s="69" t="n">
        <f aca="false">'Vstupní data'!AN668</f>
        <v>0</v>
      </c>
      <c r="CH668" s="69" t="n">
        <f aca="false">'Vstupní data'!AO668</f>
        <v>0</v>
      </c>
      <c r="CI668" s="69" t="n">
        <f aca="false">'Vstupní data'!AP668</f>
        <v>0</v>
      </c>
      <c r="CJ668" s="72" t="n">
        <f aca="false">ROUND(CH668*CI668,0)</f>
        <v>0</v>
      </c>
      <c r="CK668" s="74" t="str">
        <f aca="false">IF(OR(AA668&gt;0,BB668&gt;0,CD668&gt;0,CJ668&gt;0),AA668+BB668+CD668+CJ668,"")</f>
        <v/>
      </c>
    </row>
    <row r="669" customFormat="false" ht="12.8" hidden="false" customHeight="false" outlineLevel="0" collapsed="false">
      <c r="A669" s="66" t="n">
        <f aca="false">'Vstupní data'!A669</f>
        <v>0</v>
      </c>
      <c r="F669" s="66" t="str">
        <f aca="false">CONCATENATE('Vstupní data'!F669,'Vstupní data'!G669,'Vstupní data'!H669,'Vstupní data'!I669)</f>
        <v/>
      </c>
      <c r="G669" s="66"/>
      <c r="H669" s="66" t="n">
        <f aca="false">'Vstupní data'!K669</f>
        <v>0</v>
      </c>
      <c r="I669" s="66" t="n">
        <f aca="false">'Vstupní data'!L669</f>
        <v>0</v>
      </c>
      <c r="J669" s="66" t="n">
        <f aca="false">'Vstupní data'!K669*'Vstupní data'!M669/100</f>
        <v>0</v>
      </c>
      <c r="L669" s="66" t="n">
        <f aca="false">IF('Vstupní data'!N669="prostokořenný",0,IF('Vstupní data'!N669="krytokořenný","k",IF('Vstupní data'!N669="poloodrostky nebo odrostky, prostokořenné i krytokořenné","po",0)))</f>
        <v>0</v>
      </c>
      <c r="N669" s="66"/>
      <c r="O669" s="66" t="n">
        <f aca="false">'Vstupní data'!O669</f>
        <v>0</v>
      </c>
      <c r="P669" s="66" t="n">
        <f aca="false">IF(O669&gt;0,VLOOKUP(CONCATENATE(VLOOKUP(I669,'Pril3-drev'!$H$5:$K$83,4,0),"-",'Vstupní data'!R669),K2!$C$15:$D$23,2,0),0)</f>
        <v>0</v>
      </c>
      <c r="Q669" s="66" t="n">
        <f aca="false">IF(O669&gt;0,VLOOKUP(I669,'Pril3-drev'!$H$5:$I$83,2,0),0)</f>
        <v>0</v>
      </c>
      <c r="R669" s="66" t="n">
        <f aca="false">IF(Q669&gt;0,VLOOKUP(Q669,'Pril6-okus'!$A$5:$B$17,2,0),0)</f>
        <v>0</v>
      </c>
      <c r="S669" s="66" t="n">
        <f aca="false">IF(O669&gt;0,VLOOKUP(I669,'Pril3-drev'!$H$5:$J$83,3,0),0)</f>
        <v>0</v>
      </c>
      <c r="T669" s="66" t="str">
        <f aca="false">IF(O669&gt;0,IF(L669="k",0.9*VLOOKUP(S669,'ha-pocty-vyhl'!$A$5:$B$20,2,0),IF(L669="po",0.8*VLOOKUP(S669,'ha-pocty-vyhl'!$A$5:$B$20,2,0),VLOOKUP(S669,'ha-pocty-vyhl'!$A$5:$B$20,2,0))),"")</f>
        <v/>
      </c>
      <c r="U669" s="66" t="n">
        <f aca="false">'Vstupní data'!P669</f>
        <v>0</v>
      </c>
      <c r="V669" s="66" t="n">
        <f aca="false">IF(O669&gt;0,1.3*T669*1000*Z669/10000,0)</f>
        <v>0</v>
      </c>
      <c r="W669" s="66" t="n">
        <f aca="false">IF(O669&gt;0,1.3*T669*1000*Z669/10000,0)</f>
        <v>0</v>
      </c>
      <c r="X669" s="66" t="n">
        <f aca="false">IF(O669&gt;0,IF(O669&gt;V669,V669,O669),0)</f>
        <v>0</v>
      </c>
      <c r="Y669" s="66" t="n">
        <f aca="false">IF(O669&gt;0,IF(IF(U669&gt;W669,W669,U669)&lt;X669,W669,IF(U669&gt;W669,W669,U669)),0)</f>
        <v>0</v>
      </c>
      <c r="Z669" s="66" t="n">
        <f aca="false">IF(O669&gt;0,IF(J669&gt;0,J669,K669*H669/100),0)</f>
        <v>0</v>
      </c>
      <c r="AA669" s="67" t="n">
        <f aca="false">IF(O669&gt;0,CEILING(R669*P669*X669/Y669*Z669,1),0)</f>
        <v>0</v>
      </c>
      <c r="AB669" s="68" t="n">
        <f aca="false">IF(O669&gt;0,AA669/O669,0)</f>
        <v>0</v>
      </c>
      <c r="AC669" s="66" t="n">
        <f aca="false">'Vstupní data'!W669</f>
        <v>0</v>
      </c>
      <c r="AI669" s="66" t="str">
        <f aca="false">IF(OR('Vstupní data'!T669&gt;0,'Vstupní data'!U669&gt;0),VLOOKUP(I669,'Pril3-drev'!$H$5:$J$83,3,0),"")</f>
        <v/>
      </c>
      <c r="AJ669" s="66" t="n">
        <f aca="false">IF('Vstupní data'!V669="prostokořenný",0,IF('Vstupní data'!V669="krytokořenný","k",IF('Vstupní data'!V669="poloodrostky nebo odrostky, prostokořenné i krytokořenné","po",0)))</f>
        <v>0</v>
      </c>
      <c r="AK669" s="66" t="n">
        <f aca="false">IF(OR('Vstupní data'!T669&gt;0,'Vstupní data'!U669&gt;0),IF(AJ669="k",0.9*VLOOKUP(AI669,'ha-pocty-vyhl'!$A$5:$B$20,2,0),IF(AJ669="po",0.8*VLOOKUP(AI669,'ha-pocty-vyhl'!$A$5:$B$20,2,0),VLOOKUP(AI669,'ha-pocty-vyhl'!$A$5:$B$20,2,0))),0)</f>
        <v>0</v>
      </c>
      <c r="AL669" s="66" t="n">
        <f aca="false">IF(OR('Vstupní data'!T669&gt;0,'Vstupní data'!U669&gt;0),'Vstupní data'!K669*'Vstupní data'!M669/100,0)</f>
        <v>0</v>
      </c>
      <c r="AM669" s="66" t="n">
        <f aca="false">IF(OR('Vstupní data'!T669&gt;0,'Vstupní data'!U669&gt;0),IF('Vstupní data'!T669&gt;0,'Vstupní data'!T669,ROUND(10*'Vstupní data'!U669/AK669,0)),0)</f>
        <v>0</v>
      </c>
      <c r="AN669" s="69" t="n">
        <f aca="false">IF('Vstupní data'!T669&gt;0,   IF('Vstupní data'!T669&lt;=AL669,'Vstupní data'!T669,AL669),   IF(AM669&lt;AL669,AM669,AL669))</f>
        <v>0</v>
      </c>
      <c r="AO669" s="69" t="n">
        <f aca="false">'Vstupní data'!X669</f>
        <v>0</v>
      </c>
      <c r="AP669" s="66" t="n">
        <f aca="false">IF(OR('Vstupní data'!T669&gt;0,'Vstupní data'!U669&gt;0),IF(I669&lt;&gt;0,VLOOKUP(I669,'Pril3-drev'!$H$5:$I$83,2,0),0),0)</f>
        <v>0</v>
      </c>
      <c r="AQ669" s="66" t="n">
        <f aca="false">'Vstupní data'!Y669</f>
        <v>0</v>
      </c>
      <c r="AR669" s="66" t="str">
        <f aca="false">IF(AC669&gt;5,   IF('Vstupní data'!Y669&gt;0,   VLOOKUP(VLOOKUP(CONCATENATE(VLOOKUP(I669,'Pril3-drev'!$H$4:$L$83,5,0),AC669),'Pril3-drev'!$Q$4:$R$2803,2,0),'AVB-BS'!$C$5:$S$29 ,LOOKUP(AQ669,'AVB-BS'!$D$3:$S$3,'AVB-BS'!$D$1:$S$1) ,0 )   ,   IF('Vstupní data'!Z669&gt;0,'Vstupní data'!Z669,0)) , "")</f>
        <v/>
      </c>
      <c r="AS669" s="70" t="str">
        <f aca="false">IF(AC669&gt;5,VLOOKUP(CONCATENATE(AP669,AR669),'Pril1-THLPa'!$H$6:$N$96,4,0),"")</f>
        <v/>
      </c>
      <c r="AT669" s="70" t="str">
        <f aca="false">IF(AC669&gt;5,VLOOKUP(CONCATENATE(AP669,AR669),'Pril1-THLPa'!$H$6:$N$96,5,0),"")</f>
        <v/>
      </c>
      <c r="AU669" s="70" t="str">
        <f aca="false">IF(AC669&gt;5,VLOOKUP(CONCATENATE(AP669,AR669),'Pril1-THLPa'!$H$6:$N$96,6,0),"")</f>
        <v/>
      </c>
      <c r="AV669" s="70" t="str">
        <f aca="false">IF(AC669&gt;5,VLOOKUP(CONCATENATE(AP669,AR669),'Pril1-THLPa'!$H$6:$N$96,7,0),"")</f>
        <v/>
      </c>
      <c r="AW669" s="70" t="str">
        <f aca="false">IF(AC669&gt;5,VLOOKUP(CONCATENATE(AP669,AR669),'Pril1-THLPa'!$H$6:$O$96,8,0),"")</f>
        <v/>
      </c>
      <c r="AX669" s="66" t="n">
        <f aca="false">IF(AC669&gt;0,IF(AND(AC669&gt;0,AC669&lt;=5),VLOOKUP(AP669,'Pril1-THLPa'!$A$6:$F$18,LOOKUP(AC669,'Pril1-THLPa'!$B$5:$F$5,'Pril1-THLPa'!$B$4:$F$4),0),AS669+AT669*(AC669-5)+AU669*POWER(AC669-5,2)+AV669*POWER(AC669-5,3)+AW669*POWER(AC669-5,4)),0)</f>
        <v>0</v>
      </c>
      <c r="AY669" s="71"/>
      <c r="AZ669" s="66" t="n">
        <f aca="false">'Vstupní data'!AA669</f>
        <v>0</v>
      </c>
      <c r="BA669" s="66" t="n">
        <f aca="false">IF(OR('Vstupní data'!T669&gt;0,'Vstupní data'!U669&gt;0),IF(AC669&lt;&gt;"",AX669*AO669/10*(100+AZ669)/100,0),0)</f>
        <v>0</v>
      </c>
      <c r="BB669" s="67" t="n">
        <f aca="false">IF(AC669&lt;&gt;"",ROUND(BA669*AN669,0),0)</f>
        <v>0</v>
      </c>
      <c r="BC669" s="68" t="str">
        <f aca="false">IF(AE669&gt;0,BB669/AE669,"")</f>
        <v/>
      </c>
      <c r="BD669" s="66" t="n">
        <f aca="false">'Vstupní data'!AE669</f>
        <v>0</v>
      </c>
      <c r="BF669" s="66" t="n">
        <f aca="false">'Vstupní data'!AC669</f>
        <v>0</v>
      </c>
      <c r="BH669" s="66" t="n">
        <f aca="false">'Vstupní data'!AD669</f>
        <v>0</v>
      </c>
      <c r="BI669" s="66" t="n">
        <f aca="false">'Vstupní data'!AF669</f>
        <v>0</v>
      </c>
      <c r="BJ669" s="69" t="n">
        <f aca="false">'Vstupní data'!AG669</f>
        <v>0</v>
      </c>
      <c r="BK669" s="69" t="n">
        <f aca="false">IF(BF669&lt;&gt;0,VLOOKUP(I669,'Pril3-drev'!$H$5:$I$83,2,0),0)</f>
        <v>0</v>
      </c>
      <c r="BL669" s="69" t="n">
        <f aca="false">IF(BF669&lt;&gt;0,VLOOKUP(BK669,'Pril3-drev'!$A$5:$C$17,3,0),0)</f>
        <v>0</v>
      </c>
      <c r="BM669" s="69" t="n">
        <f aca="false">'Vstupní data'!AH669</f>
        <v>0</v>
      </c>
      <c r="BN669" s="69" t="n">
        <f aca="false">IF('Vstupní data'!AH669&gt;0,   VLOOKUP(VLOOKUP(CONCATENATE(VLOOKUP(I669,'Pril3-drev'!$H$4:$L$83,5,0),BD669),'Pril3-drev'!$Q$4:$R$2803,2,0),'AVB-BS'!$C$5:$S$29 ,LOOKUP(BM669,'AVB-BS'!$D$3:$S$3,'AVB-BS'!$D$1:$S$1) ,0 )   ,   IF('Vstupní data'!AI669&gt;0,'Vstupní data'!AI669,0))</f>
        <v>0</v>
      </c>
      <c r="BO669" s="69" t="str">
        <f aca="false">IF(BX669&gt;5,VLOOKUP(CONCATENATE(BK669,BN669),'Pril1-THLPa'!$H$6:$N$96,4,0),"")</f>
        <v/>
      </c>
      <c r="BP669" s="69" t="str">
        <f aca="false">IF(BX669&gt;5,VLOOKUP(CONCATENATE(BK669,BN669),'Pril1-THLPa'!$H$6:$N$96,5,0),"")</f>
        <v/>
      </c>
      <c r="BQ669" s="69" t="str">
        <f aca="false">IF(BX669&gt;5,VLOOKUP(CONCATENATE(BK669,BN669),'Pril1-THLPa'!$H$6:$N$96,6,0),"")</f>
        <v/>
      </c>
      <c r="BR669" s="69" t="str">
        <f aca="false">IF(BX669&gt;5,VLOOKUP(CONCATENATE(BK669,BN669),'Pril1-THLPa'!$H$6:$N$96,7,0),"")</f>
        <v/>
      </c>
      <c r="BS669" s="69" t="str">
        <f aca="false">IF(BX669&gt;5,VLOOKUP(CONCATENATE(BK669,BN669),'Pril1-THLPa'!$H$6:$O$96,8,0),"")</f>
        <v/>
      </c>
      <c r="BT669" s="69" t="str">
        <f aca="false">IF(BF669&gt;0, IF(BK669="smrk",  VLOOKUP(VLOOKUP(BD669,'Pril9-K3'!$L$8:$M$207,2,0),'Pril9-K3'!$A$8:$J$16,LOOKUP(BN669,'Pril9-K3'!$A$7:$J$7,'Pril9-K3'!$A$5:$J$5),0), IF(AND(BK669&lt;&gt;"smrk",'Vstupní data'!AK669&lt;&gt;""),'Vstupní data'!AK669,   VLOOKUP(VLOOKUP(BD669,'Pril9-K3'!$L$8:$M$207,2,0),'Pril9-K3'!$A$8:$J$16,LOOKUP(BN669,'Pril9-K3'!$A$7:$J$7,'Pril9-K3'!$A$5:$J$5),0)   )),   "")</f>
        <v/>
      </c>
      <c r="BV669" s="69" t="n">
        <f aca="false">'Vstupní data'!AJ669</f>
        <v>0</v>
      </c>
      <c r="BW669" s="69" t="n">
        <f aca="false">IF(BF669&gt;0,IF(J669&gt;0,J669,K669*H669/100),0)</f>
        <v>0</v>
      </c>
      <c r="BX669" s="69" t="n">
        <f aca="false">IF(BF669&gt;0,IF(BJ669&gt;BL669,BL669,BJ669),0)</f>
        <v>0</v>
      </c>
      <c r="BY669" s="69" t="n">
        <f aca="false">IF(BD669=0,0,IF(AND(BX669&gt;0,BX669&lt;=5),  IF(AND(BX669&gt;0,BX669&lt;=5),VLOOKUP(BK669,'Pril1-THLPa'!$A$6:$F$18,IF(AND(BX669&gt;0,BX669&lt;=5),LOOKUP(BX669,'Pril1-THLPa'!$B$5:$F$5,'Pril1-THLPa'!$B$4:$F$4),""),0),""),  IF(BX669&gt;5,BO669+BP669*(BX669-5)+BQ669*POWER(BX669-5,2)+BR669*POWER(BX669-5,3)+BS669*POWER(BX669-5,4),"")))</f>
        <v>0</v>
      </c>
      <c r="BZ669" s="69" t="n">
        <f aca="false">IF(BY669&gt;0,BY669*BI669/10*BW669*(100+BV669)/100,0)</f>
        <v>0</v>
      </c>
      <c r="CA669" s="69" t="n">
        <f aca="false">IF(BD669&gt;0,BX669-IF(BD669&gt;BX669,BX669,BD669),0)</f>
        <v>0</v>
      </c>
      <c r="CB669" s="69" t="n">
        <f aca="false">POWER(1.01,CA669)</f>
        <v>1</v>
      </c>
      <c r="CC669" s="69" t="n">
        <f aca="false">IF(BF669&gt;0,IF(BF669&gt;BH669,1,BF669/BH669),0)</f>
        <v>0</v>
      </c>
      <c r="CD669" s="72" t="n">
        <f aca="false">IF(BD669=0,0,IF(BF669&gt;0,ROUND(IF(CB669&lt;&gt;0,BZ669*BT669*1/CB669*CC669,0),0),0))</f>
        <v>0</v>
      </c>
      <c r="CE669" s="73" t="str">
        <f aca="false">IF(BF669&gt;0,IF(BF669&gt;BH669,CD669/BF669,CD669/BH669),"")</f>
        <v/>
      </c>
      <c r="CF669" s="69" t="n">
        <f aca="false">'Vstupní data'!AM669</f>
        <v>0</v>
      </c>
      <c r="CG669" s="69" t="n">
        <f aca="false">'Vstupní data'!AN669</f>
        <v>0</v>
      </c>
      <c r="CH669" s="69" t="n">
        <f aca="false">'Vstupní data'!AO669</f>
        <v>0</v>
      </c>
      <c r="CI669" s="69" t="n">
        <f aca="false">'Vstupní data'!AP669</f>
        <v>0</v>
      </c>
      <c r="CJ669" s="72" t="n">
        <f aca="false">ROUND(CH669*CI669,0)</f>
        <v>0</v>
      </c>
      <c r="CK669" s="74" t="str">
        <f aca="false">IF(OR(AA669&gt;0,BB669&gt;0,CD669&gt;0,CJ669&gt;0),AA669+BB669+CD669+CJ669,"")</f>
        <v/>
      </c>
    </row>
    <row r="670" customFormat="false" ht="12.8" hidden="false" customHeight="false" outlineLevel="0" collapsed="false">
      <c r="A670" s="66" t="n">
        <f aca="false">'Vstupní data'!A670</f>
        <v>0</v>
      </c>
      <c r="F670" s="66" t="str">
        <f aca="false">CONCATENATE('Vstupní data'!F670,'Vstupní data'!G670,'Vstupní data'!H670,'Vstupní data'!I670)</f>
        <v/>
      </c>
      <c r="G670" s="66"/>
      <c r="H670" s="66" t="n">
        <f aca="false">'Vstupní data'!K670</f>
        <v>0</v>
      </c>
      <c r="I670" s="66" t="n">
        <f aca="false">'Vstupní data'!L670</f>
        <v>0</v>
      </c>
      <c r="J670" s="66" t="n">
        <f aca="false">'Vstupní data'!K670*'Vstupní data'!M670/100</f>
        <v>0</v>
      </c>
      <c r="L670" s="66" t="n">
        <f aca="false">IF('Vstupní data'!N670="prostokořenný",0,IF('Vstupní data'!N670="krytokořenný","k",IF('Vstupní data'!N670="poloodrostky nebo odrostky, prostokořenné i krytokořenné","po",0)))</f>
        <v>0</v>
      </c>
      <c r="N670" s="66"/>
      <c r="O670" s="66" t="n">
        <f aca="false">'Vstupní data'!O670</f>
        <v>0</v>
      </c>
      <c r="P670" s="66" t="n">
        <f aca="false">IF(O670&gt;0,VLOOKUP(CONCATENATE(VLOOKUP(I670,'Pril3-drev'!$H$5:$K$83,4,0),"-",'Vstupní data'!R670),K2!$C$15:$D$23,2,0),0)</f>
        <v>0</v>
      </c>
      <c r="Q670" s="66" t="n">
        <f aca="false">IF(O670&gt;0,VLOOKUP(I670,'Pril3-drev'!$H$5:$I$83,2,0),0)</f>
        <v>0</v>
      </c>
      <c r="R670" s="66" t="n">
        <f aca="false">IF(Q670&gt;0,VLOOKUP(Q670,'Pril6-okus'!$A$5:$B$17,2,0),0)</f>
        <v>0</v>
      </c>
      <c r="S670" s="66" t="n">
        <f aca="false">IF(O670&gt;0,VLOOKUP(I670,'Pril3-drev'!$H$5:$J$83,3,0),0)</f>
        <v>0</v>
      </c>
      <c r="T670" s="66" t="str">
        <f aca="false">IF(O670&gt;0,IF(L670="k",0.9*VLOOKUP(S670,'ha-pocty-vyhl'!$A$5:$B$20,2,0),IF(L670="po",0.8*VLOOKUP(S670,'ha-pocty-vyhl'!$A$5:$B$20,2,0),VLOOKUP(S670,'ha-pocty-vyhl'!$A$5:$B$20,2,0))),"")</f>
        <v/>
      </c>
      <c r="U670" s="66" t="n">
        <f aca="false">'Vstupní data'!P670</f>
        <v>0</v>
      </c>
      <c r="V670" s="66" t="n">
        <f aca="false">IF(O670&gt;0,1.3*T670*1000*Z670/10000,0)</f>
        <v>0</v>
      </c>
      <c r="W670" s="66" t="n">
        <f aca="false">IF(O670&gt;0,1.3*T670*1000*Z670/10000,0)</f>
        <v>0</v>
      </c>
      <c r="X670" s="66" t="n">
        <f aca="false">IF(O670&gt;0,IF(O670&gt;V670,V670,O670),0)</f>
        <v>0</v>
      </c>
      <c r="Y670" s="66" t="n">
        <f aca="false">IF(O670&gt;0,IF(IF(U670&gt;W670,W670,U670)&lt;X670,W670,IF(U670&gt;W670,W670,U670)),0)</f>
        <v>0</v>
      </c>
      <c r="Z670" s="66" t="n">
        <f aca="false">IF(O670&gt;0,IF(J670&gt;0,J670,K670*H670/100),0)</f>
        <v>0</v>
      </c>
      <c r="AA670" s="67" t="n">
        <f aca="false">IF(O670&gt;0,CEILING(R670*P670*X670/Y670*Z670,1),0)</f>
        <v>0</v>
      </c>
      <c r="AB670" s="68" t="n">
        <f aca="false">IF(O670&gt;0,AA670/O670,0)</f>
        <v>0</v>
      </c>
      <c r="AC670" s="66" t="n">
        <f aca="false">'Vstupní data'!W670</f>
        <v>0</v>
      </c>
      <c r="AI670" s="66" t="str">
        <f aca="false">IF(OR('Vstupní data'!T670&gt;0,'Vstupní data'!U670&gt;0),VLOOKUP(I670,'Pril3-drev'!$H$5:$J$83,3,0),"")</f>
        <v/>
      </c>
      <c r="AJ670" s="66" t="n">
        <f aca="false">IF('Vstupní data'!V670="prostokořenný",0,IF('Vstupní data'!V670="krytokořenný","k",IF('Vstupní data'!V670="poloodrostky nebo odrostky, prostokořenné i krytokořenné","po",0)))</f>
        <v>0</v>
      </c>
      <c r="AK670" s="66" t="n">
        <f aca="false">IF(OR('Vstupní data'!T670&gt;0,'Vstupní data'!U670&gt;0),IF(AJ670="k",0.9*VLOOKUP(AI670,'ha-pocty-vyhl'!$A$5:$B$20,2,0),IF(AJ670="po",0.8*VLOOKUP(AI670,'ha-pocty-vyhl'!$A$5:$B$20,2,0),VLOOKUP(AI670,'ha-pocty-vyhl'!$A$5:$B$20,2,0))),0)</f>
        <v>0</v>
      </c>
      <c r="AL670" s="66" t="n">
        <f aca="false">IF(OR('Vstupní data'!T670&gt;0,'Vstupní data'!U670&gt;0),'Vstupní data'!K670*'Vstupní data'!M670/100,0)</f>
        <v>0</v>
      </c>
      <c r="AM670" s="66" t="n">
        <f aca="false">IF(OR('Vstupní data'!T670&gt;0,'Vstupní data'!U670&gt;0),IF('Vstupní data'!T670&gt;0,'Vstupní data'!T670,ROUND(10*'Vstupní data'!U670/AK670,0)),0)</f>
        <v>0</v>
      </c>
      <c r="AN670" s="69" t="n">
        <f aca="false">IF('Vstupní data'!T670&gt;0,   IF('Vstupní data'!T670&lt;=AL670,'Vstupní data'!T670,AL670),   IF(AM670&lt;AL670,AM670,AL670))</f>
        <v>0</v>
      </c>
      <c r="AO670" s="69" t="n">
        <f aca="false">'Vstupní data'!X670</f>
        <v>0</v>
      </c>
      <c r="AP670" s="66" t="n">
        <f aca="false">IF(OR('Vstupní data'!T670&gt;0,'Vstupní data'!U670&gt;0),IF(I670&lt;&gt;0,VLOOKUP(I670,'Pril3-drev'!$H$5:$I$83,2,0),0),0)</f>
        <v>0</v>
      </c>
      <c r="AQ670" s="66" t="n">
        <f aca="false">'Vstupní data'!Y670</f>
        <v>0</v>
      </c>
      <c r="AR670" s="66" t="str">
        <f aca="false">IF(AC670&gt;5,   IF('Vstupní data'!Y670&gt;0,   VLOOKUP(VLOOKUP(CONCATENATE(VLOOKUP(I670,'Pril3-drev'!$H$4:$L$83,5,0),AC670),'Pril3-drev'!$Q$4:$R$2803,2,0),'AVB-BS'!$C$5:$S$29 ,LOOKUP(AQ670,'AVB-BS'!$D$3:$S$3,'AVB-BS'!$D$1:$S$1) ,0 )   ,   IF('Vstupní data'!Z670&gt;0,'Vstupní data'!Z670,0)) , "")</f>
        <v/>
      </c>
      <c r="AS670" s="70" t="str">
        <f aca="false">IF(AC670&gt;5,VLOOKUP(CONCATENATE(AP670,AR670),'Pril1-THLPa'!$H$6:$N$96,4,0),"")</f>
        <v/>
      </c>
      <c r="AT670" s="70" t="str">
        <f aca="false">IF(AC670&gt;5,VLOOKUP(CONCATENATE(AP670,AR670),'Pril1-THLPa'!$H$6:$N$96,5,0),"")</f>
        <v/>
      </c>
      <c r="AU670" s="70" t="str">
        <f aca="false">IF(AC670&gt;5,VLOOKUP(CONCATENATE(AP670,AR670),'Pril1-THLPa'!$H$6:$N$96,6,0),"")</f>
        <v/>
      </c>
      <c r="AV670" s="70" t="str">
        <f aca="false">IF(AC670&gt;5,VLOOKUP(CONCATENATE(AP670,AR670),'Pril1-THLPa'!$H$6:$N$96,7,0),"")</f>
        <v/>
      </c>
      <c r="AW670" s="70" t="str">
        <f aca="false">IF(AC670&gt;5,VLOOKUP(CONCATENATE(AP670,AR670),'Pril1-THLPa'!$H$6:$O$96,8,0),"")</f>
        <v/>
      </c>
      <c r="AX670" s="66" t="n">
        <f aca="false">IF(AC670&gt;0,IF(AND(AC670&gt;0,AC670&lt;=5),VLOOKUP(AP670,'Pril1-THLPa'!$A$6:$F$18,LOOKUP(AC670,'Pril1-THLPa'!$B$5:$F$5,'Pril1-THLPa'!$B$4:$F$4),0),AS670+AT670*(AC670-5)+AU670*POWER(AC670-5,2)+AV670*POWER(AC670-5,3)+AW670*POWER(AC670-5,4)),0)</f>
        <v>0</v>
      </c>
      <c r="AY670" s="71"/>
      <c r="AZ670" s="66" t="n">
        <f aca="false">'Vstupní data'!AA670</f>
        <v>0</v>
      </c>
      <c r="BA670" s="66" t="n">
        <f aca="false">IF(OR('Vstupní data'!T670&gt;0,'Vstupní data'!U670&gt;0),IF(AC670&lt;&gt;"",AX670*AO670/10*(100+AZ670)/100,0),0)</f>
        <v>0</v>
      </c>
      <c r="BB670" s="67" t="n">
        <f aca="false">IF(AC670&lt;&gt;"",ROUND(BA670*AN670,0),0)</f>
        <v>0</v>
      </c>
      <c r="BC670" s="68" t="str">
        <f aca="false">IF(AE670&gt;0,BB670/AE670,"")</f>
        <v/>
      </c>
      <c r="BD670" s="66" t="n">
        <f aca="false">'Vstupní data'!AE670</f>
        <v>0</v>
      </c>
      <c r="BF670" s="66" t="n">
        <f aca="false">'Vstupní data'!AC670</f>
        <v>0</v>
      </c>
      <c r="BH670" s="66" t="n">
        <f aca="false">'Vstupní data'!AD670</f>
        <v>0</v>
      </c>
      <c r="BI670" s="66" t="n">
        <f aca="false">'Vstupní data'!AF670</f>
        <v>0</v>
      </c>
      <c r="BJ670" s="69" t="n">
        <f aca="false">'Vstupní data'!AG670</f>
        <v>0</v>
      </c>
      <c r="BK670" s="69" t="n">
        <f aca="false">IF(BF670&lt;&gt;0,VLOOKUP(I670,'Pril3-drev'!$H$5:$I$83,2,0),0)</f>
        <v>0</v>
      </c>
      <c r="BL670" s="69" t="n">
        <f aca="false">IF(BF670&lt;&gt;0,VLOOKUP(BK670,'Pril3-drev'!$A$5:$C$17,3,0),0)</f>
        <v>0</v>
      </c>
      <c r="BM670" s="69" t="n">
        <f aca="false">'Vstupní data'!AH670</f>
        <v>0</v>
      </c>
      <c r="BN670" s="69" t="n">
        <f aca="false">IF('Vstupní data'!AH670&gt;0,   VLOOKUP(VLOOKUP(CONCATENATE(VLOOKUP(I670,'Pril3-drev'!$H$4:$L$83,5,0),BD670),'Pril3-drev'!$Q$4:$R$2803,2,0),'AVB-BS'!$C$5:$S$29 ,LOOKUP(BM670,'AVB-BS'!$D$3:$S$3,'AVB-BS'!$D$1:$S$1) ,0 )   ,   IF('Vstupní data'!AI670&gt;0,'Vstupní data'!AI670,0))</f>
        <v>0</v>
      </c>
      <c r="BO670" s="69" t="str">
        <f aca="false">IF(BX670&gt;5,VLOOKUP(CONCATENATE(BK670,BN670),'Pril1-THLPa'!$H$6:$N$96,4,0),"")</f>
        <v/>
      </c>
      <c r="BP670" s="69" t="str">
        <f aca="false">IF(BX670&gt;5,VLOOKUP(CONCATENATE(BK670,BN670),'Pril1-THLPa'!$H$6:$N$96,5,0),"")</f>
        <v/>
      </c>
      <c r="BQ670" s="69" t="str">
        <f aca="false">IF(BX670&gt;5,VLOOKUP(CONCATENATE(BK670,BN670),'Pril1-THLPa'!$H$6:$N$96,6,0),"")</f>
        <v/>
      </c>
      <c r="BR670" s="69" t="str">
        <f aca="false">IF(BX670&gt;5,VLOOKUP(CONCATENATE(BK670,BN670),'Pril1-THLPa'!$H$6:$N$96,7,0),"")</f>
        <v/>
      </c>
      <c r="BS670" s="69" t="str">
        <f aca="false">IF(BX670&gt;5,VLOOKUP(CONCATENATE(BK670,BN670),'Pril1-THLPa'!$H$6:$O$96,8,0),"")</f>
        <v/>
      </c>
      <c r="BT670" s="69" t="str">
        <f aca="false">IF(BF670&gt;0, IF(BK670="smrk",  VLOOKUP(VLOOKUP(BD670,'Pril9-K3'!$L$8:$M$207,2,0),'Pril9-K3'!$A$8:$J$16,LOOKUP(BN670,'Pril9-K3'!$A$7:$J$7,'Pril9-K3'!$A$5:$J$5),0), IF(AND(BK670&lt;&gt;"smrk",'Vstupní data'!AK670&lt;&gt;""),'Vstupní data'!AK670,   VLOOKUP(VLOOKUP(BD670,'Pril9-K3'!$L$8:$M$207,2,0),'Pril9-K3'!$A$8:$J$16,LOOKUP(BN670,'Pril9-K3'!$A$7:$J$7,'Pril9-K3'!$A$5:$J$5),0)   )),   "")</f>
        <v/>
      </c>
      <c r="BV670" s="69" t="n">
        <f aca="false">'Vstupní data'!AJ670</f>
        <v>0</v>
      </c>
      <c r="BW670" s="69" t="n">
        <f aca="false">IF(BF670&gt;0,IF(J670&gt;0,J670,K670*H670/100),0)</f>
        <v>0</v>
      </c>
      <c r="BX670" s="69" t="n">
        <f aca="false">IF(BF670&gt;0,IF(BJ670&gt;BL670,BL670,BJ670),0)</f>
        <v>0</v>
      </c>
      <c r="BY670" s="69" t="n">
        <f aca="false">IF(BD670=0,0,IF(AND(BX670&gt;0,BX670&lt;=5),  IF(AND(BX670&gt;0,BX670&lt;=5),VLOOKUP(BK670,'Pril1-THLPa'!$A$6:$F$18,IF(AND(BX670&gt;0,BX670&lt;=5),LOOKUP(BX670,'Pril1-THLPa'!$B$5:$F$5,'Pril1-THLPa'!$B$4:$F$4),""),0),""),  IF(BX670&gt;5,BO670+BP670*(BX670-5)+BQ670*POWER(BX670-5,2)+BR670*POWER(BX670-5,3)+BS670*POWER(BX670-5,4),"")))</f>
        <v>0</v>
      </c>
      <c r="BZ670" s="69" t="n">
        <f aca="false">IF(BY670&gt;0,BY670*BI670/10*BW670*(100+BV670)/100,0)</f>
        <v>0</v>
      </c>
      <c r="CA670" s="69" t="n">
        <f aca="false">IF(BD670&gt;0,BX670-IF(BD670&gt;BX670,BX670,BD670),0)</f>
        <v>0</v>
      </c>
      <c r="CB670" s="69" t="n">
        <f aca="false">POWER(1.01,CA670)</f>
        <v>1</v>
      </c>
      <c r="CC670" s="69" t="n">
        <f aca="false">IF(BF670&gt;0,IF(BF670&gt;BH670,1,BF670/BH670),0)</f>
        <v>0</v>
      </c>
      <c r="CD670" s="72" t="n">
        <f aca="false">IF(BD670=0,0,IF(BF670&gt;0,ROUND(IF(CB670&lt;&gt;0,BZ670*BT670*1/CB670*CC670,0),0),0))</f>
        <v>0</v>
      </c>
      <c r="CE670" s="73" t="str">
        <f aca="false">IF(BF670&gt;0,IF(BF670&gt;BH670,CD670/BF670,CD670/BH670),"")</f>
        <v/>
      </c>
      <c r="CF670" s="69" t="n">
        <f aca="false">'Vstupní data'!AM670</f>
        <v>0</v>
      </c>
      <c r="CG670" s="69" t="n">
        <f aca="false">'Vstupní data'!AN670</f>
        <v>0</v>
      </c>
      <c r="CH670" s="69" t="n">
        <f aca="false">'Vstupní data'!AO670</f>
        <v>0</v>
      </c>
      <c r="CI670" s="69" t="n">
        <f aca="false">'Vstupní data'!AP670</f>
        <v>0</v>
      </c>
      <c r="CJ670" s="72" t="n">
        <f aca="false">ROUND(CH670*CI670,0)</f>
        <v>0</v>
      </c>
      <c r="CK670" s="74" t="str">
        <f aca="false">IF(OR(AA670&gt;0,BB670&gt;0,CD670&gt;0,CJ670&gt;0),AA670+BB670+CD670+CJ670,"")</f>
        <v/>
      </c>
    </row>
    <row r="671" customFormat="false" ht="12.8" hidden="false" customHeight="false" outlineLevel="0" collapsed="false">
      <c r="A671" s="66" t="n">
        <f aca="false">'Vstupní data'!A671</f>
        <v>0</v>
      </c>
      <c r="F671" s="66" t="str">
        <f aca="false">CONCATENATE('Vstupní data'!F671,'Vstupní data'!G671,'Vstupní data'!H671,'Vstupní data'!I671)</f>
        <v/>
      </c>
      <c r="G671" s="66"/>
      <c r="H671" s="66" t="n">
        <f aca="false">'Vstupní data'!K671</f>
        <v>0</v>
      </c>
      <c r="I671" s="66" t="n">
        <f aca="false">'Vstupní data'!L671</f>
        <v>0</v>
      </c>
      <c r="J671" s="66" t="n">
        <f aca="false">'Vstupní data'!K671*'Vstupní data'!M671/100</f>
        <v>0</v>
      </c>
      <c r="L671" s="66" t="n">
        <f aca="false">IF('Vstupní data'!N671="prostokořenný",0,IF('Vstupní data'!N671="krytokořenný","k",IF('Vstupní data'!N671="poloodrostky nebo odrostky, prostokořenné i krytokořenné","po",0)))</f>
        <v>0</v>
      </c>
      <c r="N671" s="66"/>
      <c r="O671" s="66" t="n">
        <f aca="false">'Vstupní data'!O671</f>
        <v>0</v>
      </c>
      <c r="P671" s="66" t="n">
        <f aca="false">IF(O671&gt;0,VLOOKUP(CONCATENATE(VLOOKUP(I671,'Pril3-drev'!$H$5:$K$83,4,0),"-",'Vstupní data'!R671),K2!$C$15:$D$23,2,0),0)</f>
        <v>0</v>
      </c>
      <c r="Q671" s="66" t="n">
        <f aca="false">IF(O671&gt;0,VLOOKUP(I671,'Pril3-drev'!$H$5:$I$83,2,0),0)</f>
        <v>0</v>
      </c>
      <c r="R671" s="66" t="n">
        <f aca="false">IF(Q671&gt;0,VLOOKUP(Q671,'Pril6-okus'!$A$5:$B$17,2,0),0)</f>
        <v>0</v>
      </c>
      <c r="S671" s="66" t="n">
        <f aca="false">IF(O671&gt;0,VLOOKUP(I671,'Pril3-drev'!$H$5:$J$83,3,0),0)</f>
        <v>0</v>
      </c>
      <c r="T671" s="66" t="str">
        <f aca="false">IF(O671&gt;0,IF(L671="k",0.9*VLOOKUP(S671,'ha-pocty-vyhl'!$A$5:$B$20,2,0),IF(L671="po",0.8*VLOOKUP(S671,'ha-pocty-vyhl'!$A$5:$B$20,2,0),VLOOKUP(S671,'ha-pocty-vyhl'!$A$5:$B$20,2,0))),"")</f>
        <v/>
      </c>
      <c r="U671" s="66" t="n">
        <f aca="false">'Vstupní data'!P671</f>
        <v>0</v>
      </c>
      <c r="V671" s="66" t="n">
        <f aca="false">IF(O671&gt;0,1.3*T671*1000*Z671/10000,0)</f>
        <v>0</v>
      </c>
      <c r="W671" s="66" t="n">
        <f aca="false">IF(O671&gt;0,1.3*T671*1000*Z671/10000,0)</f>
        <v>0</v>
      </c>
      <c r="X671" s="66" t="n">
        <f aca="false">IF(O671&gt;0,IF(O671&gt;V671,V671,O671),0)</f>
        <v>0</v>
      </c>
      <c r="Y671" s="66" t="n">
        <f aca="false">IF(O671&gt;0,IF(IF(U671&gt;W671,W671,U671)&lt;X671,W671,IF(U671&gt;W671,W671,U671)),0)</f>
        <v>0</v>
      </c>
      <c r="Z671" s="66" t="n">
        <f aca="false">IF(O671&gt;0,IF(J671&gt;0,J671,K671*H671/100),0)</f>
        <v>0</v>
      </c>
      <c r="AA671" s="67" t="n">
        <f aca="false">IF(O671&gt;0,CEILING(R671*P671*X671/Y671*Z671,1),0)</f>
        <v>0</v>
      </c>
      <c r="AB671" s="68" t="n">
        <f aca="false">IF(O671&gt;0,AA671/O671,0)</f>
        <v>0</v>
      </c>
      <c r="AC671" s="66" t="n">
        <f aca="false">'Vstupní data'!W671</f>
        <v>0</v>
      </c>
      <c r="AI671" s="66" t="str">
        <f aca="false">IF(OR('Vstupní data'!T671&gt;0,'Vstupní data'!U671&gt;0),VLOOKUP(I671,'Pril3-drev'!$H$5:$J$83,3,0),"")</f>
        <v/>
      </c>
      <c r="AJ671" s="66" t="n">
        <f aca="false">IF('Vstupní data'!V671="prostokořenný",0,IF('Vstupní data'!V671="krytokořenný","k",IF('Vstupní data'!V671="poloodrostky nebo odrostky, prostokořenné i krytokořenné","po",0)))</f>
        <v>0</v>
      </c>
      <c r="AK671" s="66" t="n">
        <f aca="false">IF(OR('Vstupní data'!T671&gt;0,'Vstupní data'!U671&gt;0),IF(AJ671="k",0.9*VLOOKUP(AI671,'ha-pocty-vyhl'!$A$5:$B$20,2,0),IF(AJ671="po",0.8*VLOOKUP(AI671,'ha-pocty-vyhl'!$A$5:$B$20,2,0),VLOOKUP(AI671,'ha-pocty-vyhl'!$A$5:$B$20,2,0))),0)</f>
        <v>0</v>
      </c>
      <c r="AL671" s="66" t="n">
        <f aca="false">IF(OR('Vstupní data'!T671&gt;0,'Vstupní data'!U671&gt;0),'Vstupní data'!K671*'Vstupní data'!M671/100,0)</f>
        <v>0</v>
      </c>
      <c r="AM671" s="66" t="n">
        <f aca="false">IF(OR('Vstupní data'!T671&gt;0,'Vstupní data'!U671&gt;0),IF('Vstupní data'!T671&gt;0,'Vstupní data'!T671,ROUND(10*'Vstupní data'!U671/AK671,0)),0)</f>
        <v>0</v>
      </c>
      <c r="AN671" s="69" t="n">
        <f aca="false">IF('Vstupní data'!T671&gt;0,   IF('Vstupní data'!T671&lt;=AL671,'Vstupní data'!T671,AL671),   IF(AM671&lt;AL671,AM671,AL671))</f>
        <v>0</v>
      </c>
      <c r="AO671" s="69" t="n">
        <f aca="false">'Vstupní data'!X671</f>
        <v>0</v>
      </c>
      <c r="AP671" s="66" t="n">
        <f aca="false">IF(OR('Vstupní data'!T671&gt;0,'Vstupní data'!U671&gt;0),IF(I671&lt;&gt;0,VLOOKUP(I671,'Pril3-drev'!$H$5:$I$83,2,0),0),0)</f>
        <v>0</v>
      </c>
      <c r="AQ671" s="66" t="n">
        <f aca="false">'Vstupní data'!Y671</f>
        <v>0</v>
      </c>
      <c r="AR671" s="66" t="str">
        <f aca="false">IF(AC671&gt;5,   IF('Vstupní data'!Y671&gt;0,   VLOOKUP(VLOOKUP(CONCATENATE(VLOOKUP(I671,'Pril3-drev'!$H$4:$L$83,5,0),AC671),'Pril3-drev'!$Q$4:$R$2803,2,0),'AVB-BS'!$C$5:$S$29 ,LOOKUP(AQ671,'AVB-BS'!$D$3:$S$3,'AVB-BS'!$D$1:$S$1) ,0 )   ,   IF('Vstupní data'!Z671&gt;0,'Vstupní data'!Z671,0)) , "")</f>
        <v/>
      </c>
      <c r="AS671" s="70" t="str">
        <f aca="false">IF(AC671&gt;5,VLOOKUP(CONCATENATE(AP671,AR671),'Pril1-THLPa'!$H$6:$N$96,4,0),"")</f>
        <v/>
      </c>
      <c r="AT671" s="70" t="str">
        <f aca="false">IF(AC671&gt;5,VLOOKUP(CONCATENATE(AP671,AR671),'Pril1-THLPa'!$H$6:$N$96,5,0),"")</f>
        <v/>
      </c>
      <c r="AU671" s="70" t="str">
        <f aca="false">IF(AC671&gt;5,VLOOKUP(CONCATENATE(AP671,AR671),'Pril1-THLPa'!$H$6:$N$96,6,0),"")</f>
        <v/>
      </c>
      <c r="AV671" s="70" t="str">
        <f aca="false">IF(AC671&gt;5,VLOOKUP(CONCATENATE(AP671,AR671),'Pril1-THLPa'!$H$6:$N$96,7,0),"")</f>
        <v/>
      </c>
      <c r="AW671" s="70" t="str">
        <f aca="false">IF(AC671&gt;5,VLOOKUP(CONCATENATE(AP671,AR671),'Pril1-THLPa'!$H$6:$O$96,8,0),"")</f>
        <v/>
      </c>
      <c r="AX671" s="66" t="n">
        <f aca="false">IF(AC671&gt;0,IF(AND(AC671&gt;0,AC671&lt;=5),VLOOKUP(AP671,'Pril1-THLPa'!$A$6:$F$18,LOOKUP(AC671,'Pril1-THLPa'!$B$5:$F$5,'Pril1-THLPa'!$B$4:$F$4),0),AS671+AT671*(AC671-5)+AU671*POWER(AC671-5,2)+AV671*POWER(AC671-5,3)+AW671*POWER(AC671-5,4)),0)</f>
        <v>0</v>
      </c>
      <c r="AY671" s="71"/>
      <c r="AZ671" s="66" t="n">
        <f aca="false">'Vstupní data'!AA671</f>
        <v>0</v>
      </c>
      <c r="BA671" s="66" t="n">
        <f aca="false">IF(OR('Vstupní data'!T671&gt;0,'Vstupní data'!U671&gt;0),IF(AC671&lt;&gt;"",AX671*AO671/10*(100+AZ671)/100,0),0)</f>
        <v>0</v>
      </c>
      <c r="BB671" s="67" t="n">
        <f aca="false">IF(AC671&lt;&gt;"",ROUND(BA671*AN671,0),0)</f>
        <v>0</v>
      </c>
      <c r="BC671" s="68" t="str">
        <f aca="false">IF(AE671&gt;0,BB671/AE671,"")</f>
        <v/>
      </c>
      <c r="BD671" s="66" t="n">
        <f aca="false">'Vstupní data'!AE671</f>
        <v>0</v>
      </c>
      <c r="BF671" s="66" t="n">
        <f aca="false">'Vstupní data'!AC671</f>
        <v>0</v>
      </c>
      <c r="BH671" s="66" t="n">
        <f aca="false">'Vstupní data'!AD671</f>
        <v>0</v>
      </c>
      <c r="BI671" s="66" t="n">
        <f aca="false">'Vstupní data'!AF671</f>
        <v>0</v>
      </c>
      <c r="BJ671" s="69" t="n">
        <f aca="false">'Vstupní data'!AG671</f>
        <v>0</v>
      </c>
      <c r="BK671" s="69" t="n">
        <f aca="false">IF(BF671&lt;&gt;0,VLOOKUP(I671,'Pril3-drev'!$H$5:$I$83,2,0),0)</f>
        <v>0</v>
      </c>
      <c r="BL671" s="69" t="n">
        <f aca="false">IF(BF671&lt;&gt;0,VLOOKUP(BK671,'Pril3-drev'!$A$5:$C$17,3,0),0)</f>
        <v>0</v>
      </c>
      <c r="BM671" s="69" t="n">
        <f aca="false">'Vstupní data'!AH671</f>
        <v>0</v>
      </c>
      <c r="BN671" s="69" t="n">
        <f aca="false">IF('Vstupní data'!AH671&gt;0,   VLOOKUP(VLOOKUP(CONCATENATE(VLOOKUP(I671,'Pril3-drev'!$H$4:$L$83,5,0),BD671),'Pril3-drev'!$Q$4:$R$2803,2,0),'AVB-BS'!$C$5:$S$29 ,LOOKUP(BM671,'AVB-BS'!$D$3:$S$3,'AVB-BS'!$D$1:$S$1) ,0 )   ,   IF('Vstupní data'!AI671&gt;0,'Vstupní data'!AI671,0))</f>
        <v>0</v>
      </c>
      <c r="BO671" s="69" t="str">
        <f aca="false">IF(BX671&gt;5,VLOOKUP(CONCATENATE(BK671,BN671),'Pril1-THLPa'!$H$6:$N$96,4,0),"")</f>
        <v/>
      </c>
      <c r="BP671" s="69" t="str">
        <f aca="false">IF(BX671&gt;5,VLOOKUP(CONCATENATE(BK671,BN671),'Pril1-THLPa'!$H$6:$N$96,5,0),"")</f>
        <v/>
      </c>
      <c r="BQ671" s="69" t="str">
        <f aca="false">IF(BX671&gt;5,VLOOKUP(CONCATENATE(BK671,BN671),'Pril1-THLPa'!$H$6:$N$96,6,0),"")</f>
        <v/>
      </c>
      <c r="BR671" s="69" t="str">
        <f aca="false">IF(BX671&gt;5,VLOOKUP(CONCATENATE(BK671,BN671),'Pril1-THLPa'!$H$6:$N$96,7,0),"")</f>
        <v/>
      </c>
      <c r="BS671" s="69" t="str">
        <f aca="false">IF(BX671&gt;5,VLOOKUP(CONCATENATE(BK671,BN671),'Pril1-THLPa'!$H$6:$O$96,8,0),"")</f>
        <v/>
      </c>
      <c r="BT671" s="69" t="str">
        <f aca="false">IF(BF671&gt;0, IF(BK671="smrk",  VLOOKUP(VLOOKUP(BD671,'Pril9-K3'!$L$8:$M$207,2,0),'Pril9-K3'!$A$8:$J$16,LOOKUP(BN671,'Pril9-K3'!$A$7:$J$7,'Pril9-K3'!$A$5:$J$5),0), IF(AND(BK671&lt;&gt;"smrk",'Vstupní data'!AK671&lt;&gt;""),'Vstupní data'!AK671,   VLOOKUP(VLOOKUP(BD671,'Pril9-K3'!$L$8:$M$207,2,0),'Pril9-K3'!$A$8:$J$16,LOOKUP(BN671,'Pril9-K3'!$A$7:$J$7,'Pril9-K3'!$A$5:$J$5),0)   )),   "")</f>
        <v/>
      </c>
      <c r="BV671" s="69" t="n">
        <f aca="false">'Vstupní data'!AJ671</f>
        <v>0</v>
      </c>
      <c r="BW671" s="69" t="n">
        <f aca="false">IF(BF671&gt;0,IF(J671&gt;0,J671,K671*H671/100),0)</f>
        <v>0</v>
      </c>
      <c r="BX671" s="69" t="n">
        <f aca="false">IF(BF671&gt;0,IF(BJ671&gt;BL671,BL671,BJ671),0)</f>
        <v>0</v>
      </c>
      <c r="BY671" s="69" t="n">
        <f aca="false">IF(BD671=0,0,IF(AND(BX671&gt;0,BX671&lt;=5),  IF(AND(BX671&gt;0,BX671&lt;=5),VLOOKUP(BK671,'Pril1-THLPa'!$A$6:$F$18,IF(AND(BX671&gt;0,BX671&lt;=5),LOOKUP(BX671,'Pril1-THLPa'!$B$5:$F$5,'Pril1-THLPa'!$B$4:$F$4),""),0),""),  IF(BX671&gt;5,BO671+BP671*(BX671-5)+BQ671*POWER(BX671-5,2)+BR671*POWER(BX671-5,3)+BS671*POWER(BX671-5,4),"")))</f>
        <v>0</v>
      </c>
      <c r="BZ671" s="69" t="n">
        <f aca="false">IF(BY671&gt;0,BY671*BI671/10*BW671*(100+BV671)/100,0)</f>
        <v>0</v>
      </c>
      <c r="CA671" s="69" t="n">
        <f aca="false">IF(BD671&gt;0,BX671-IF(BD671&gt;BX671,BX671,BD671),0)</f>
        <v>0</v>
      </c>
      <c r="CB671" s="69" t="n">
        <f aca="false">POWER(1.01,CA671)</f>
        <v>1</v>
      </c>
      <c r="CC671" s="69" t="n">
        <f aca="false">IF(BF671&gt;0,IF(BF671&gt;BH671,1,BF671/BH671),0)</f>
        <v>0</v>
      </c>
      <c r="CD671" s="72" t="n">
        <f aca="false">IF(BD671=0,0,IF(BF671&gt;0,ROUND(IF(CB671&lt;&gt;0,BZ671*BT671*1/CB671*CC671,0),0),0))</f>
        <v>0</v>
      </c>
      <c r="CE671" s="73" t="str">
        <f aca="false">IF(BF671&gt;0,IF(BF671&gt;BH671,CD671/BF671,CD671/BH671),"")</f>
        <v/>
      </c>
      <c r="CF671" s="69" t="n">
        <f aca="false">'Vstupní data'!AM671</f>
        <v>0</v>
      </c>
      <c r="CG671" s="69" t="n">
        <f aca="false">'Vstupní data'!AN671</f>
        <v>0</v>
      </c>
      <c r="CH671" s="69" t="n">
        <f aca="false">'Vstupní data'!AO671</f>
        <v>0</v>
      </c>
      <c r="CI671" s="69" t="n">
        <f aca="false">'Vstupní data'!AP671</f>
        <v>0</v>
      </c>
      <c r="CJ671" s="72" t="n">
        <f aca="false">ROUND(CH671*CI671,0)</f>
        <v>0</v>
      </c>
      <c r="CK671" s="74" t="str">
        <f aca="false">IF(OR(AA671&gt;0,BB671&gt;0,CD671&gt;0,CJ671&gt;0),AA671+BB671+CD671+CJ671,"")</f>
        <v/>
      </c>
    </row>
    <row r="672" customFormat="false" ht="12.8" hidden="false" customHeight="false" outlineLevel="0" collapsed="false">
      <c r="A672" s="66" t="n">
        <f aca="false">'Vstupní data'!A672</f>
        <v>0</v>
      </c>
      <c r="F672" s="66" t="str">
        <f aca="false">CONCATENATE('Vstupní data'!F672,'Vstupní data'!G672,'Vstupní data'!H672,'Vstupní data'!I672)</f>
        <v/>
      </c>
      <c r="G672" s="66"/>
      <c r="H672" s="66" t="n">
        <f aca="false">'Vstupní data'!K672</f>
        <v>0</v>
      </c>
      <c r="I672" s="66" t="n">
        <f aca="false">'Vstupní data'!L672</f>
        <v>0</v>
      </c>
      <c r="J672" s="66" t="n">
        <f aca="false">'Vstupní data'!K672*'Vstupní data'!M672/100</f>
        <v>0</v>
      </c>
      <c r="L672" s="66" t="n">
        <f aca="false">IF('Vstupní data'!N672="prostokořenný",0,IF('Vstupní data'!N672="krytokořenný","k",IF('Vstupní data'!N672="poloodrostky nebo odrostky, prostokořenné i krytokořenné","po",0)))</f>
        <v>0</v>
      </c>
      <c r="N672" s="66"/>
      <c r="O672" s="66" t="n">
        <f aca="false">'Vstupní data'!O672</f>
        <v>0</v>
      </c>
      <c r="P672" s="66" t="n">
        <f aca="false">IF(O672&gt;0,VLOOKUP(CONCATENATE(VLOOKUP(I672,'Pril3-drev'!$H$5:$K$83,4,0),"-",'Vstupní data'!R672),K2!$C$15:$D$23,2,0),0)</f>
        <v>0</v>
      </c>
      <c r="Q672" s="66" t="n">
        <f aca="false">IF(O672&gt;0,VLOOKUP(I672,'Pril3-drev'!$H$5:$I$83,2,0),0)</f>
        <v>0</v>
      </c>
      <c r="R672" s="66" t="n">
        <f aca="false">IF(Q672&gt;0,VLOOKUP(Q672,'Pril6-okus'!$A$5:$B$17,2,0),0)</f>
        <v>0</v>
      </c>
      <c r="S672" s="66" t="n">
        <f aca="false">IF(O672&gt;0,VLOOKUP(I672,'Pril3-drev'!$H$5:$J$83,3,0),0)</f>
        <v>0</v>
      </c>
      <c r="T672" s="66" t="str">
        <f aca="false">IF(O672&gt;0,IF(L672="k",0.9*VLOOKUP(S672,'ha-pocty-vyhl'!$A$5:$B$20,2,0),IF(L672="po",0.8*VLOOKUP(S672,'ha-pocty-vyhl'!$A$5:$B$20,2,0),VLOOKUP(S672,'ha-pocty-vyhl'!$A$5:$B$20,2,0))),"")</f>
        <v/>
      </c>
      <c r="U672" s="66" t="n">
        <f aca="false">'Vstupní data'!P672</f>
        <v>0</v>
      </c>
      <c r="V672" s="66" t="n">
        <f aca="false">IF(O672&gt;0,1.3*T672*1000*Z672/10000,0)</f>
        <v>0</v>
      </c>
      <c r="W672" s="66" t="n">
        <f aca="false">IF(O672&gt;0,1.3*T672*1000*Z672/10000,0)</f>
        <v>0</v>
      </c>
      <c r="X672" s="66" t="n">
        <f aca="false">IF(O672&gt;0,IF(O672&gt;V672,V672,O672),0)</f>
        <v>0</v>
      </c>
      <c r="Y672" s="66" t="n">
        <f aca="false">IF(O672&gt;0,IF(IF(U672&gt;W672,W672,U672)&lt;X672,W672,IF(U672&gt;W672,W672,U672)),0)</f>
        <v>0</v>
      </c>
      <c r="Z672" s="66" t="n">
        <f aca="false">IF(O672&gt;0,IF(J672&gt;0,J672,K672*H672/100),0)</f>
        <v>0</v>
      </c>
      <c r="AA672" s="67" t="n">
        <f aca="false">IF(O672&gt;0,CEILING(R672*P672*X672/Y672*Z672,1),0)</f>
        <v>0</v>
      </c>
      <c r="AB672" s="68" t="n">
        <f aca="false">IF(O672&gt;0,AA672/O672,0)</f>
        <v>0</v>
      </c>
      <c r="AC672" s="66" t="n">
        <f aca="false">'Vstupní data'!W672</f>
        <v>0</v>
      </c>
      <c r="AI672" s="66" t="str">
        <f aca="false">IF(OR('Vstupní data'!T672&gt;0,'Vstupní data'!U672&gt;0),VLOOKUP(I672,'Pril3-drev'!$H$5:$J$83,3,0),"")</f>
        <v/>
      </c>
      <c r="AJ672" s="66" t="n">
        <f aca="false">IF('Vstupní data'!V672="prostokořenný",0,IF('Vstupní data'!V672="krytokořenný","k",IF('Vstupní data'!V672="poloodrostky nebo odrostky, prostokořenné i krytokořenné","po",0)))</f>
        <v>0</v>
      </c>
      <c r="AK672" s="66" t="n">
        <f aca="false">IF(OR('Vstupní data'!T672&gt;0,'Vstupní data'!U672&gt;0),IF(AJ672="k",0.9*VLOOKUP(AI672,'ha-pocty-vyhl'!$A$5:$B$20,2,0),IF(AJ672="po",0.8*VLOOKUP(AI672,'ha-pocty-vyhl'!$A$5:$B$20,2,0),VLOOKUP(AI672,'ha-pocty-vyhl'!$A$5:$B$20,2,0))),0)</f>
        <v>0</v>
      </c>
      <c r="AL672" s="66" t="n">
        <f aca="false">IF(OR('Vstupní data'!T672&gt;0,'Vstupní data'!U672&gt;0),'Vstupní data'!K672*'Vstupní data'!M672/100,0)</f>
        <v>0</v>
      </c>
      <c r="AM672" s="66" t="n">
        <f aca="false">IF(OR('Vstupní data'!T672&gt;0,'Vstupní data'!U672&gt;0),IF('Vstupní data'!T672&gt;0,'Vstupní data'!T672,ROUND(10*'Vstupní data'!U672/AK672,0)),0)</f>
        <v>0</v>
      </c>
      <c r="AN672" s="69" t="n">
        <f aca="false">IF('Vstupní data'!T672&gt;0,   IF('Vstupní data'!T672&lt;=AL672,'Vstupní data'!T672,AL672),   IF(AM672&lt;AL672,AM672,AL672))</f>
        <v>0</v>
      </c>
      <c r="AO672" s="69" t="n">
        <f aca="false">'Vstupní data'!X672</f>
        <v>0</v>
      </c>
      <c r="AP672" s="66" t="n">
        <f aca="false">IF(OR('Vstupní data'!T672&gt;0,'Vstupní data'!U672&gt;0),IF(I672&lt;&gt;0,VLOOKUP(I672,'Pril3-drev'!$H$5:$I$83,2,0),0),0)</f>
        <v>0</v>
      </c>
      <c r="AQ672" s="66" t="n">
        <f aca="false">'Vstupní data'!Y672</f>
        <v>0</v>
      </c>
      <c r="AR672" s="66" t="str">
        <f aca="false">IF(AC672&gt;5,   IF('Vstupní data'!Y672&gt;0,   VLOOKUP(VLOOKUP(CONCATENATE(VLOOKUP(I672,'Pril3-drev'!$H$4:$L$83,5,0),AC672),'Pril3-drev'!$Q$4:$R$2803,2,0),'AVB-BS'!$C$5:$S$29 ,LOOKUP(AQ672,'AVB-BS'!$D$3:$S$3,'AVB-BS'!$D$1:$S$1) ,0 )   ,   IF('Vstupní data'!Z672&gt;0,'Vstupní data'!Z672,0)) , "")</f>
        <v/>
      </c>
      <c r="AS672" s="70" t="str">
        <f aca="false">IF(AC672&gt;5,VLOOKUP(CONCATENATE(AP672,AR672),'Pril1-THLPa'!$H$6:$N$96,4,0),"")</f>
        <v/>
      </c>
      <c r="AT672" s="70" t="str">
        <f aca="false">IF(AC672&gt;5,VLOOKUP(CONCATENATE(AP672,AR672),'Pril1-THLPa'!$H$6:$N$96,5,0),"")</f>
        <v/>
      </c>
      <c r="AU672" s="70" t="str">
        <f aca="false">IF(AC672&gt;5,VLOOKUP(CONCATENATE(AP672,AR672),'Pril1-THLPa'!$H$6:$N$96,6,0),"")</f>
        <v/>
      </c>
      <c r="AV672" s="70" t="str">
        <f aca="false">IF(AC672&gt;5,VLOOKUP(CONCATENATE(AP672,AR672),'Pril1-THLPa'!$H$6:$N$96,7,0),"")</f>
        <v/>
      </c>
      <c r="AW672" s="70" t="str">
        <f aca="false">IF(AC672&gt;5,VLOOKUP(CONCATENATE(AP672,AR672),'Pril1-THLPa'!$H$6:$O$96,8,0),"")</f>
        <v/>
      </c>
      <c r="AX672" s="66" t="n">
        <f aca="false">IF(AC672&gt;0,IF(AND(AC672&gt;0,AC672&lt;=5),VLOOKUP(AP672,'Pril1-THLPa'!$A$6:$F$18,LOOKUP(AC672,'Pril1-THLPa'!$B$5:$F$5,'Pril1-THLPa'!$B$4:$F$4),0),AS672+AT672*(AC672-5)+AU672*POWER(AC672-5,2)+AV672*POWER(AC672-5,3)+AW672*POWER(AC672-5,4)),0)</f>
        <v>0</v>
      </c>
      <c r="AY672" s="71"/>
      <c r="AZ672" s="66" t="n">
        <f aca="false">'Vstupní data'!AA672</f>
        <v>0</v>
      </c>
      <c r="BA672" s="66" t="n">
        <f aca="false">IF(OR('Vstupní data'!T672&gt;0,'Vstupní data'!U672&gt;0),IF(AC672&lt;&gt;"",AX672*AO672/10*(100+AZ672)/100,0),0)</f>
        <v>0</v>
      </c>
      <c r="BB672" s="67" t="n">
        <f aca="false">IF(AC672&lt;&gt;"",ROUND(BA672*AN672,0),0)</f>
        <v>0</v>
      </c>
      <c r="BC672" s="68" t="str">
        <f aca="false">IF(AE672&gt;0,BB672/AE672,"")</f>
        <v/>
      </c>
      <c r="BD672" s="66" t="n">
        <f aca="false">'Vstupní data'!AE672</f>
        <v>0</v>
      </c>
      <c r="BF672" s="66" t="n">
        <f aca="false">'Vstupní data'!AC672</f>
        <v>0</v>
      </c>
      <c r="BH672" s="66" t="n">
        <f aca="false">'Vstupní data'!AD672</f>
        <v>0</v>
      </c>
      <c r="BI672" s="66" t="n">
        <f aca="false">'Vstupní data'!AF672</f>
        <v>0</v>
      </c>
      <c r="BJ672" s="69" t="n">
        <f aca="false">'Vstupní data'!AG672</f>
        <v>0</v>
      </c>
      <c r="BK672" s="69" t="n">
        <f aca="false">IF(BF672&lt;&gt;0,VLOOKUP(I672,'Pril3-drev'!$H$5:$I$83,2,0),0)</f>
        <v>0</v>
      </c>
      <c r="BL672" s="69" t="n">
        <f aca="false">IF(BF672&lt;&gt;0,VLOOKUP(BK672,'Pril3-drev'!$A$5:$C$17,3,0),0)</f>
        <v>0</v>
      </c>
      <c r="BM672" s="69" t="n">
        <f aca="false">'Vstupní data'!AH672</f>
        <v>0</v>
      </c>
      <c r="BN672" s="69" t="n">
        <f aca="false">IF('Vstupní data'!AH672&gt;0,   VLOOKUP(VLOOKUP(CONCATENATE(VLOOKUP(I672,'Pril3-drev'!$H$4:$L$83,5,0),BD672),'Pril3-drev'!$Q$4:$R$2803,2,0),'AVB-BS'!$C$5:$S$29 ,LOOKUP(BM672,'AVB-BS'!$D$3:$S$3,'AVB-BS'!$D$1:$S$1) ,0 )   ,   IF('Vstupní data'!AI672&gt;0,'Vstupní data'!AI672,0))</f>
        <v>0</v>
      </c>
      <c r="BO672" s="69" t="str">
        <f aca="false">IF(BX672&gt;5,VLOOKUP(CONCATENATE(BK672,BN672),'Pril1-THLPa'!$H$6:$N$96,4,0),"")</f>
        <v/>
      </c>
      <c r="BP672" s="69" t="str">
        <f aca="false">IF(BX672&gt;5,VLOOKUP(CONCATENATE(BK672,BN672),'Pril1-THLPa'!$H$6:$N$96,5,0),"")</f>
        <v/>
      </c>
      <c r="BQ672" s="69" t="str">
        <f aca="false">IF(BX672&gt;5,VLOOKUP(CONCATENATE(BK672,BN672),'Pril1-THLPa'!$H$6:$N$96,6,0),"")</f>
        <v/>
      </c>
      <c r="BR672" s="69" t="str">
        <f aca="false">IF(BX672&gt;5,VLOOKUP(CONCATENATE(BK672,BN672),'Pril1-THLPa'!$H$6:$N$96,7,0),"")</f>
        <v/>
      </c>
      <c r="BS672" s="69" t="str">
        <f aca="false">IF(BX672&gt;5,VLOOKUP(CONCATENATE(BK672,BN672),'Pril1-THLPa'!$H$6:$O$96,8,0),"")</f>
        <v/>
      </c>
      <c r="BT672" s="69" t="str">
        <f aca="false">IF(BF672&gt;0, IF(BK672="smrk",  VLOOKUP(VLOOKUP(BD672,'Pril9-K3'!$L$8:$M$207,2,0),'Pril9-K3'!$A$8:$J$16,LOOKUP(BN672,'Pril9-K3'!$A$7:$J$7,'Pril9-K3'!$A$5:$J$5),0), IF(AND(BK672&lt;&gt;"smrk",'Vstupní data'!AK672&lt;&gt;""),'Vstupní data'!AK672,   VLOOKUP(VLOOKUP(BD672,'Pril9-K3'!$L$8:$M$207,2,0),'Pril9-K3'!$A$8:$J$16,LOOKUP(BN672,'Pril9-K3'!$A$7:$J$7,'Pril9-K3'!$A$5:$J$5),0)   )),   "")</f>
        <v/>
      </c>
      <c r="BV672" s="69" t="n">
        <f aca="false">'Vstupní data'!AJ672</f>
        <v>0</v>
      </c>
      <c r="BW672" s="69" t="n">
        <f aca="false">IF(BF672&gt;0,IF(J672&gt;0,J672,K672*H672/100),0)</f>
        <v>0</v>
      </c>
      <c r="BX672" s="69" t="n">
        <f aca="false">IF(BF672&gt;0,IF(BJ672&gt;BL672,BL672,BJ672),0)</f>
        <v>0</v>
      </c>
      <c r="BY672" s="69" t="n">
        <f aca="false">IF(BD672=0,0,IF(AND(BX672&gt;0,BX672&lt;=5),  IF(AND(BX672&gt;0,BX672&lt;=5),VLOOKUP(BK672,'Pril1-THLPa'!$A$6:$F$18,IF(AND(BX672&gt;0,BX672&lt;=5),LOOKUP(BX672,'Pril1-THLPa'!$B$5:$F$5,'Pril1-THLPa'!$B$4:$F$4),""),0),""),  IF(BX672&gt;5,BO672+BP672*(BX672-5)+BQ672*POWER(BX672-5,2)+BR672*POWER(BX672-5,3)+BS672*POWER(BX672-5,4),"")))</f>
        <v>0</v>
      </c>
      <c r="BZ672" s="69" t="n">
        <f aca="false">IF(BY672&gt;0,BY672*BI672/10*BW672*(100+BV672)/100,0)</f>
        <v>0</v>
      </c>
      <c r="CA672" s="69" t="n">
        <f aca="false">IF(BD672&gt;0,BX672-IF(BD672&gt;BX672,BX672,BD672),0)</f>
        <v>0</v>
      </c>
      <c r="CB672" s="69" t="n">
        <f aca="false">POWER(1.01,CA672)</f>
        <v>1</v>
      </c>
      <c r="CC672" s="69" t="n">
        <f aca="false">IF(BF672&gt;0,IF(BF672&gt;BH672,1,BF672/BH672),0)</f>
        <v>0</v>
      </c>
      <c r="CD672" s="72" t="n">
        <f aca="false">IF(BD672=0,0,IF(BF672&gt;0,ROUND(IF(CB672&lt;&gt;0,BZ672*BT672*1/CB672*CC672,0),0),0))</f>
        <v>0</v>
      </c>
      <c r="CE672" s="73" t="str">
        <f aca="false">IF(BF672&gt;0,IF(BF672&gt;BH672,CD672/BF672,CD672/BH672),"")</f>
        <v/>
      </c>
      <c r="CF672" s="69" t="n">
        <f aca="false">'Vstupní data'!AM672</f>
        <v>0</v>
      </c>
      <c r="CG672" s="69" t="n">
        <f aca="false">'Vstupní data'!AN672</f>
        <v>0</v>
      </c>
      <c r="CH672" s="69" t="n">
        <f aca="false">'Vstupní data'!AO672</f>
        <v>0</v>
      </c>
      <c r="CI672" s="69" t="n">
        <f aca="false">'Vstupní data'!AP672</f>
        <v>0</v>
      </c>
      <c r="CJ672" s="72" t="n">
        <f aca="false">ROUND(CH672*CI672,0)</f>
        <v>0</v>
      </c>
      <c r="CK672" s="74" t="str">
        <f aca="false">IF(OR(AA672&gt;0,BB672&gt;0,CD672&gt;0,CJ672&gt;0),AA672+BB672+CD672+CJ672,"")</f>
        <v/>
      </c>
    </row>
    <row r="673" customFormat="false" ht="12.8" hidden="false" customHeight="false" outlineLevel="0" collapsed="false">
      <c r="A673" s="66" t="n">
        <f aca="false">'Vstupní data'!A673</f>
        <v>0</v>
      </c>
      <c r="F673" s="66" t="str">
        <f aca="false">CONCATENATE('Vstupní data'!F673,'Vstupní data'!G673,'Vstupní data'!H673,'Vstupní data'!I673)</f>
        <v/>
      </c>
      <c r="G673" s="66"/>
      <c r="H673" s="66" t="n">
        <f aca="false">'Vstupní data'!K673</f>
        <v>0</v>
      </c>
      <c r="I673" s="66" t="n">
        <f aca="false">'Vstupní data'!L673</f>
        <v>0</v>
      </c>
      <c r="J673" s="66" t="n">
        <f aca="false">'Vstupní data'!K673*'Vstupní data'!M673/100</f>
        <v>0</v>
      </c>
      <c r="L673" s="66" t="n">
        <f aca="false">IF('Vstupní data'!N673="prostokořenný",0,IF('Vstupní data'!N673="krytokořenný","k",IF('Vstupní data'!N673="poloodrostky nebo odrostky, prostokořenné i krytokořenné","po",0)))</f>
        <v>0</v>
      </c>
      <c r="N673" s="66"/>
      <c r="O673" s="66" t="n">
        <f aca="false">'Vstupní data'!O673</f>
        <v>0</v>
      </c>
      <c r="P673" s="66" t="n">
        <f aca="false">IF(O673&gt;0,VLOOKUP(CONCATENATE(VLOOKUP(I673,'Pril3-drev'!$H$5:$K$83,4,0),"-",'Vstupní data'!R673),K2!$C$15:$D$23,2,0),0)</f>
        <v>0</v>
      </c>
      <c r="Q673" s="66" t="n">
        <f aca="false">IF(O673&gt;0,VLOOKUP(I673,'Pril3-drev'!$H$5:$I$83,2,0),0)</f>
        <v>0</v>
      </c>
      <c r="R673" s="66" t="n">
        <f aca="false">IF(Q673&gt;0,VLOOKUP(Q673,'Pril6-okus'!$A$5:$B$17,2,0),0)</f>
        <v>0</v>
      </c>
      <c r="S673" s="66" t="n">
        <f aca="false">IF(O673&gt;0,VLOOKUP(I673,'Pril3-drev'!$H$5:$J$83,3,0),0)</f>
        <v>0</v>
      </c>
      <c r="T673" s="66" t="str">
        <f aca="false">IF(O673&gt;0,IF(L673="k",0.9*VLOOKUP(S673,'ha-pocty-vyhl'!$A$5:$B$20,2,0),IF(L673="po",0.8*VLOOKUP(S673,'ha-pocty-vyhl'!$A$5:$B$20,2,0),VLOOKUP(S673,'ha-pocty-vyhl'!$A$5:$B$20,2,0))),"")</f>
        <v/>
      </c>
      <c r="U673" s="66" t="n">
        <f aca="false">'Vstupní data'!P673</f>
        <v>0</v>
      </c>
      <c r="V673" s="66" t="n">
        <f aca="false">IF(O673&gt;0,1.3*T673*1000*Z673/10000,0)</f>
        <v>0</v>
      </c>
      <c r="W673" s="66" t="n">
        <f aca="false">IF(O673&gt;0,1.3*T673*1000*Z673/10000,0)</f>
        <v>0</v>
      </c>
      <c r="X673" s="66" t="n">
        <f aca="false">IF(O673&gt;0,IF(O673&gt;V673,V673,O673),0)</f>
        <v>0</v>
      </c>
      <c r="Y673" s="66" t="n">
        <f aca="false">IF(O673&gt;0,IF(IF(U673&gt;W673,W673,U673)&lt;X673,W673,IF(U673&gt;W673,W673,U673)),0)</f>
        <v>0</v>
      </c>
      <c r="Z673" s="66" t="n">
        <f aca="false">IF(O673&gt;0,IF(J673&gt;0,J673,K673*H673/100),0)</f>
        <v>0</v>
      </c>
      <c r="AA673" s="67" t="n">
        <f aca="false">IF(O673&gt;0,CEILING(R673*P673*X673/Y673*Z673,1),0)</f>
        <v>0</v>
      </c>
      <c r="AB673" s="68" t="n">
        <f aca="false">IF(O673&gt;0,AA673/O673,0)</f>
        <v>0</v>
      </c>
      <c r="AC673" s="66" t="n">
        <f aca="false">'Vstupní data'!W673</f>
        <v>0</v>
      </c>
      <c r="AI673" s="66" t="str">
        <f aca="false">IF(OR('Vstupní data'!T673&gt;0,'Vstupní data'!U673&gt;0),VLOOKUP(I673,'Pril3-drev'!$H$5:$J$83,3,0),"")</f>
        <v/>
      </c>
      <c r="AJ673" s="66" t="n">
        <f aca="false">IF('Vstupní data'!V673="prostokořenný",0,IF('Vstupní data'!V673="krytokořenný","k",IF('Vstupní data'!V673="poloodrostky nebo odrostky, prostokořenné i krytokořenné","po",0)))</f>
        <v>0</v>
      </c>
      <c r="AK673" s="66" t="n">
        <f aca="false">IF(OR('Vstupní data'!T673&gt;0,'Vstupní data'!U673&gt;0),IF(AJ673="k",0.9*VLOOKUP(AI673,'ha-pocty-vyhl'!$A$5:$B$20,2,0),IF(AJ673="po",0.8*VLOOKUP(AI673,'ha-pocty-vyhl'!$A$5:$B$20,2,0),VLOOKUP(AI673,'ha-pocty-vyhl'!$A$5:$B$20,2,0))),0)</f>
        <v>0</v>
      </c>
      <c r="AL673" s="66" t="n">
        <f aca="false">IF(OR('Vstupní data'!T673&gt;0,'Vstupní data'!U673&gt;0),'Vstupní data'!K673*'Vstupní data'!M673/100,0)</f>
        <v>0</v>
      </c>
      <c r="AM673" s="66" t="n">
        <f aca="false">IF(OR('Vstupní data'!T673&gt;0,'Vstupní data'!U673&gt;0),IF('Vstupní data'!T673&gt;0,'Vstupní data'!T673,ROUND(10*'Vstupní data'!U673/AK673,0)),0)</f>
        <v>0</v>
      </c>
      <c r="AN673" s="69" t="n">
        <f aca="false">IF('Vstupní data'!T673&gt;0,   IF('Vstupní data'!T673&lt;=AL673,'Vstupní data'!T673,AL673),   IF(AM673&lt;AL673,AM673,AL673))</f>
        <v>0</v>
      </c>
      <c r="AO673" s="69" t="n">
        <f aca="false">'Vstupní data'!X673</f>
        <v>0</v>
      </c>
      <c r="AP673" s="66" t="n">
        <f aca="false">IF(OR('Vstupní data'!T673&gt;0,'Vstupní data'!U673&gt;0),IF(I673&lt;&gt;0,VLOOKUP(I673,'Pril3-drev'!$H$5:$I$83,2,0),0),0)</f>
        <v>0</v>
      </c>
      <c r="AQ673" s="66" t="n">
        <f aca="false">'Vstupní data'!Y673</f>
        <v>0</v>
      </c>
      <c r="AR673" s="66" t="str">
        <f aca="false">IF(AC673&gt;5,   IF('Vstupní data'!Y673&gt;0,   VLOOKUP(VLOOKUP(CONCATENATE(VLOOKUP(I673,'Pril3-drev'!$H$4:$L$83,5,0),AC673),'Pril3-drev'!$Q$4:$R$2803,2,0),'AVB-BS'!$C$5:$S$29 ,LOOKUP(AQ673,'AVB-BS'!$D$3:$S$3,'AVB-BS'!$D$1:$S$1) ,0 )   ,   IF('Vstupní data'!Z673&gt;0,'Vstupní data'!Z673,0)) , "")</f>
        <v/>
      </c>
      <c r="AS673" s="70" t="str">
        <f aca="false">IF(AC673&gt;5,VLOOKUP(CONCATENATE(AP673,AR673),'Pril1-THLPa'!$H$6:$N$96,4,0),"")</f>
        <v/>
      </c>
      <c r="AT673" s="70" t="str">
        <f aca="false">IF(AC673&gt;5,VLOOKUP(CONCATENATE(AP673,AR673),'Pril1-THLPa'!$H$6:$N$96,5,0),"")</f>
        <v/>
      </c>
      <c r="AU673" s="70" t="str">
        <f aca="false">IF(AC673&gt;5,VLOOKUP(CONCATENATE(AP673,AR673),'Pril1-THLPa'!$H$6:$N$96,6,0),"")</f>
        <v/>
      </c>
      <c r="AV673" s="70" t="str">
        <f aca="false">IF(AC673&gt;5,VLOOKUP(CONCATENATE(AP673,AR673),'Pril1-THLPa'!$H$6:$N$96,7,0),"")</f>
        <v/>
      </c>
      <c r="AW673" s="70" t="str">
        <f aca="false">IF(AC673&gt;5,VLOOKUP(CONCATENATE(AP673,AR673),'Pril1-THLPa'!$H$6:$O$96,8,0),"")</f>
        <v/>
      </c>
      <c r="AX673" s="66" t="n">
        <f aca="false">IF(AC673&gt;0,IF(AND(AC673&gt;0,AC673&lt;=5),VLOOKUP(AP673,'Pril1-THLPa'!$A$6:$F$18,LOOKUP(AC673,'Pril1-THLPa'!$B$5:$F$5,'Pril1-THLPa'!$B$4:$F$4),0),AS673+AT673*(AC673-5)+AU673*POWER(AC673-5,2)+AV673*POWER(AC673-5,3)+AW673*POWER(AC673-5,4)),0)</f>
        <v>0</v>
      </c>
      <c r="AY673" s="71"/>
      <c r="AZ673" s="66" t="n">
        <f aca="false">'Vstupní data'!AA673</f>
        <v>0</v>
      </c>
      <c r="BA673" s="66" t="n">
        <f aca="false">IF(OR('Vstupní data'!T673&gt;0,'Vstupní data'!U673&gt;0),IF(AC673&lt;&gt;"",AX673*AO673/10*(100+AZ673)/100,0),0)</f>
        <v>0</v>
      </c>
      <c r="BB673" s="67" t="n">
        <f aca="false">IF(AC673&lt;&gt;"",ROUND(BA673*AN673,0),0)</f>
        <v>0</v>
      </c>
      <c r="BC673" s="68" t="str">
        <f aca="false">IF(AE673&gt;0,BB673/AE673,"")</f>
        <v/>
      </c>
      <c r="BD673" s="66" t="n">
        <f aca="false">'Vstupní data'!AE673</f>
        <v>0</v>
      </c>
      <c r="BF673" s="66" t="n">
        <f aca="false">'Vstupní data'!AC673</f>
        <v>0</v>
      </c>
      <c r="BH673" s="66" t="n">
        <f aca="false">'Vstupní data'!AD673</f>
        <v>0</v>
      </c>
      <c r="BI673" s="66" t="n">
        <f aca="false">'Vstupní data'!AF673</f>
        <v>0</v>
      </c>
      <c r="BJ673" s="69" t="n">
        <f aca="false">'Vstupní data'!AG673</f>
        <v>0</v>
      </c>
      <c r="BK673" s="69" t="n">
        <f aca="false">IF(BF673&lt;&gt;0,VLOOKUP(I673,'Pril3-drev'!$H$5:$I$83,2,0),0)</f>
        <v>0</v>
      </c>
      <c r="BL673" s="69" t="n">
        <f aca="false">IF(BF673&lt;&gt;0,VLOOKUP(BK673,'Pril3-drev'!$A$5:$C$17,3,0),0)</f>
        <v>0</v>
      </c>
      <c r="BM673" s="69" t="n">
        <f aca="false">'Vstupní data'!AH673</f>
        <v>0</v>
      </c>
      <c r="BN673" s="69" t="n">
        <f aca="false">IF('Vstupní data'!AH673&gt;0,   VLOOKUP(VLOOKUP(CONCATENATE(VLOOKUP(I673,'Pril3-drev'!$H$4:$L$83,5,0),BD673),'Pril3-drev'!$Q$4:$R$2803,2,0),'AVB-BS'!$C$5:$S$29 ,LOOKUP(BM673,'AVB-BS'!$D$3:$S$3,'AVB-BS'!$D$1:$S$1) ,0 )   ,   IF('Vstupní data'!AI673&gt;0,'Vstupní data'!AI673,0))</f>
        <v>0</v>
      </c>
      <c r="BO673" s="69" t="str">
        <f aca="false">IF(BX673&gt;5,VLOOKUP(CONCATENATE(BK673,BN673),'Pril1-THLPa'!$H$6:$N$96,4,0),"")</f>
        <v/>
      </c>
      <c r="BP673" s="69" t="str">
        <f aca="false">IF(BX673&gt;5,VLOOKUP(CONCATENATE(BK673,BN673),'Pril1-THLPa'!$H$6:$N$96,5,0),"")</f>
        <v/>
      </c>
      <c r="BQ673" s="69" t="str">
        <f aca="false">IF(BX673&gt;5,VLOOKUP(CONCATENATE(BK673,BN673),'Pril1-THLPa'!$H$6:$N$96,6,0),"")</f>
        <v/>
      </c>
      <c r="BR673" s="69" t="str">
        <f aca="false">IF(BX673&gt;5,VLOOKUP(CONCATENATE(BK673,BN673),'Pril1-THLPa'!$H$6:$N$96,7,0),"")</f>
        <v/>
      </c>
      <c r="BS673" s="69" t="str">
        <f aca="false">IF(BX673&gt;5,VLOOKUP(CONCATENATE(BK673,BN673),'Pril1-THLPa'!$H$6:$O$96,8,0),"")</f>
        <v/>
      </c>
      <c r="BT673" s="69" t="str">
        <f aca="false">IF(BF673&gt;0, IF(BK673="smrk",  VLOOKUP(VLOOKUP(BD673,'Pril9-K3'!$L$8:$M$207,2,0),'Pril9-K3'!$A$8:$J$16,LOOKUP(BN673,'Pril9-K3'!$A$7:$J$7,'Pril9-K3'!$A$5:$J$5),0), IF(AND(BK673&lt;&gt;"smrk",'Vstupní data'!AK673&lt;&gt;""),'Vstupní data'!AK673,   VLOOKUP(VLOOKUP(BD673,'Pril9-K3'!$L$8:$M$207,2,0),'Pril9-K3'!$A$8:$J$16,LOOKUP(BN673,'Pril9-K3'!$A$7:$J$7,'Pril9-K3'!$A$5:$J$5),0)   )),   "")</f>
        <v/>
      </c>
      <c r="BV673" s="69" t="n">
        <f aca="false">'Vstupní data'!AJ673</f>
        <v>0</v>
      </c>
      <c r="BW673" s="69" t="n">
        <f aca="false">IF(BF673&gt;0,IF(J673&gt;0,J673,K673*H673/100),0)</f>
        <v>0</v>
      </c>
      <c r="BX673" s="69" t="n">
        <f aca="false">IF(BF673&gt;0,IF(BJ673&gt;BL673,BL673,BJ673),0)</f>
        <v>0</v>
      </c>
      <c r="BY673" s="69" t="n">
        <f aca="false">IF(BD673=0,0,IF(AND(BX673&gt;0,BX673&lt;=5),  IF(AND(BX673&gt;0,BX673&lt;=5),VLOOKUP(BK673,'Pril1-THLPa'!$A$6:$F$18,IF(AND(BX673&gt;0,BX673&lt;=5),LOOKUP(BX673,'Pril1-THLPa'!$B$5:$F$5,'Pril1-THLPa'!$B$4:$F$4),""),0),""),  IF(BX673&gt;5,BO673+BP673*(BX673-5)+BQ673*POWER(BX673-5,2)+BR673*POWER(BX673-5,3)+BS673*POWER(BX673-5,4),"")))</f>
        <v>0</v>
      </c>
      <c r="BZ673" s="69" t="n">
        <f aca="false">IF(BY673&gt;0,BY673*BI673/10*BW673*(100+BV673)/100,0)</f>
        <v>0</v>
      </c>
      <c r="CA673" s="69" t="n">
        <f aca="false">IF(BD673&gt;0,BX673-IF(BD673&gt;BX673,BX673,BD673),0)</f>
        <v>0</v>
      </c>
      <c r="CB673" s="69" t="n">
        <f aca="false">POWER(1.01,CA673)</f>
        <v>1</v>
      </c>
      <c r="CC673" s="69" t="n">
        <f aca="false">IF(BF673&gt;0,IF(BF673&gt;BH673,1,BF673/BH673),0)</f>
        <v>0</v>
      </c>
      <c r="CD673" s="72" t="n">
        <f aca="false">IF(BD673=0,0,IF(BF673&gt;0,ROUND(IF(CB673&lt;&gt;0,BZ673*BT673*1/CB673*CC673,0),0),0))</f>
        <v>0</v>
      </c>
      <c r="CE673" s="73" t="str">
        <f aca="false">IF(BF673&gt;0,IF(BF673&gt;BH673,CD673/BF673,CD673/BH673),"")</f>
        <v/>
      </c>
      <c r="CF673" s="69" t="n">
        <f aca="false">'Vstupní data'!AM673</f>
        <v>0</v>
      </c>
      <c r="CG673" s="69" t="n">
        <f aca="false">'Vstupní data'!AN673</f>
        <v>0</v>
      </c>
      <c r="CH673" s="69" t="n">
        <f aca="false">'Vstupní data'!AO673</f>
        <v>0</v>
      </c>
      <c r="CI673" s="69" t="n">
        <f aca="false">'Vstupní data'!AP673</f>
        <v>0</v>
      </c>
      <c r="CJ673" s="72" t="n">
        <f aca="false">ROUND(CH673*CI673,0)</f>
        <v>0</v>
      </c>
      <c r="CK673" s="74" t="str">
        <f aca="false">IF(OR(AA673&gt;0,BB673&gt;0,CD673&gt;0,CJ673&gt;0),AA673+BB673+CD673+CJ673,"")</f>
        <v/>
      </c>
    </row>
    <row r="674" customFormat="false" ht="12.8" hidden="false" customHeight="false" outlineLevel="0" collapsed="false">
      <c r="A674" s="66" t="n">
        <f aca="false">'Vstupní data'!A674</f>
        <v>0</v>
      </c>
      <c r="F674" s="66" t="str">
        <f aca="false">CONCATENATE('Vstupní data'!F674,'Vstupní data'!G674,'Vstupní data'!H674,'Vstupní data'!I674)</f>
        <v/>
      </c>
      <c r="G674" s="66"/>
      <c r="H674" s="66" t="n">
        <f aca="false">'Vstupní data'!K674</f>
        <v>0</v>
      </c>
      <c r="I674" s="66" t="n">
        <f aca="false">'Vstupní data'!L674</f>
        <v>0</v>
      </c>
      <c r="J674" s="66" t="n">
        <f aca="false">'Vstupní data'!K674*'Vstupní data'!M674/100</f>
        <v>0</v>
      </c>
      <c r="L674" s="66" t="n">
        <f aca="false">IF('Vstupní data'!N674="prostokořenný",0,IF('Vstupní data'!N674="krytokořenný","k",IF('Vstupní data'!N674="poloodrostky nebo odrostky, prostokořenné i krytokořenné","po",0)))</f>
        <v>0</v>
      </c>
      <c r="N674" s="66"/>
      <c r="O674" s="66" t="n">
        <f aca="false">'Vstupní data'!O674</f>
        <v>0</v>
      </c>
      <c r="P674" s="66" t="n">
        <f aca="false">IF(O674&gt;0,VLOOKUP(CONCATENATE(VLOOKUP(I674,'Pril3-drev'!$H$5:$K$83,4,0),"-",'Vstupní data'!R674),K2!$C$15:$D$23,2,0),0)</f>
        <v>0</v>
      </c>
      <c r="Q674" s="66" t="n">
        <f aca="false">IF(O674&gt;0,VLOOKUP(I674,'Pril3-drev'!$H$5:$I$83,2,0),0)</f>
        <v>0</v>
      </c>
      <c r="R674" s="66" t="n">
        <f aca="false">IF(Q674&gt;0,VLOOKUP(Q674,'Pril6-okus'!$A$5:$B$17,2,0),0)</f>
        <v>0</v>
      </c>
      <c r="S674" s="66" t="n">
        <f aca="false">IF(O674&gt;0,VLOOKUP(I674,'Pril3-drev'!$H$5:$J$83,3,0),0)</f>
        <v>0</v>
      </c>
      <c r="T674" s="66" t="str">
        <f aca="false">IF(O674&gt;0,IF(L674="k",0.9*VLOOKUP(S674,'ha-pocty-vyhl'!$A$5:$B$20,2,0),IF(L674="po",0.8*VLOOKUP(S674,'ha-pocty-vyhl'!$A$5:$B$20,2,0),VLOOKUP(S674,'ha-pocty-vyhl'!$A$5:$B$20,2,0))),"")</f>
        <v/>
      </c>
      <c r="U674" s="66" t="n">
        <f aca="false">'Vstupní data'!P674</f>
        <v>0</v>
      </c>
      <c r="V674" s="66" t="n">
        <f aca="false">IF(O674&gt;0,1.3*T674*1000*Z674/10000,0)</f>
        <v>0</v>
      </c>
      <c r="W674" s="66" t="n">
        <f aca="false">IF(O674&gt;0,1.3*T674*1000*Z674/10000,0)</f>
        <v>0</v>
      </c>
      <c r="X674" s="66" t="n">
        <f aca="false">IF(O674&gt;0,IF(O674&gt;V674,V674,O674),0)</f>
        <v>0</v>
      </c>
      <c r="Y674" s="66" t="n">
        <f aca="false">IF(O674&gt;0,IF(IF(U674&gt;W674,W674,U674)&lt;X674,W674,IF(U674&gt;W674,W674,U674)),0)</f>
        <v>0</v>
      </c>
      <c r="Z674" s="66" t="n">
        <f aca="false">IF(O674&gt;0,IF(J674&gt;0,J674,K674*H674/100),0)</f>
        <v>0</v>
      </c>
      <c r="AA674" s="67" t="n">
        <f aca="false">IF(O674&gt;0,CEILING(R674*P674*X674/Y674*Z674,1),0)</f>
        <v>0</v>
      </c>
      <c r="AB674" s="68" t="n">
        <f aca="false">IF(O674&gt;0,AA674/O674,0)</f>
        <v>0</v>
      </c>
      <c r="AC674" s="66" t="n">
        <f aca="false">'Vstupní data'!W674</f>
        <v>0</v>
      </c>
      <c r="AI674" s="66" t="str">
        <f aca="false">IF(OR('Vstupní data'!T674&gt;0,'Vstupní data'!U674&gt;0),VLOOKUP(I674,'Pril3-drev'!$H$5:$J$83,3,0),"")</f>
        <v/>
      </c>
      <c r="AJ674" s="66" t="n">
        <f aca="false">IF('Vstupní data'!V674="prostokořenný",0,IF('Vstupní data'!V674="krytokořenný","k",IF('Vstupní data'!V674="poloodrostky nebo odrostky, prostokořenné i krytokořenné","po",0)))</f>
        <v>0</v>
      </c>
      <c r="AK674" s="66" t="n">
        <f aca="false">IF(OR('Vstupní data'!T674&gt;0,'Vstupní data'!U674&gt;0),IF(AJ674="k",0.9*VLOOKUP(AI674,'ha-pocty-vyhl'!$A$5:$B$20,2,0),IF(AJ674="po",0.8*VLOOKUP(AI674,'ha-pocty-vyhl'!$A$5:$B$20,2,0),VLOOKUP(AI674,'ha-pocty-vyhl'!$A$5:$B$20,2,0))),0)</f>
        <v>0</v>
      </c>
      <c r="AL674" s="66" t="n">
        <f aca="false">IF(OR('Vstupní data'!T674&gt;0,'Vstupní data'!U674&gt;0),'Vstupní data'!K674*'Vstupní data'!M674/100,0)</f>
        <v>0</v>
      </c>
      <c r="AM674" s="66" t="n">
        <f aca="false">IF(OR('Vstupní data'!T674&gt;0,'Vstupní data'!U674&gt;0),IF('Vstupní data'!T674&gt;0,'Vstupní data'!T674,ROUND(10*'Vstupní data'!U674/AK674,0)),0)</f>
        <v>0</v>
      </c>
      <c r="AN674" s="69" t="n">
        <f aca="false">IF('Vstupní data'!T674&gt;0,   IF('Vstupní data'!T674&lt;=AL674,'Vstupní data'!T674,AL674),   IF(AM674&lt;AL674,AM674,AL674))</f>
        <v>0</v>
      </c>
      <c r="AO674" s="69" t="n">
        <f aca="false">'Vstupní data'!X674</f>
        <v>0</v>
      </c>
      <c r="AP674" s="66" t="n">
        <f aca="false">IF(OR('Vstupní data'!T674&gt;0,'Vstupní data'!U674&gt;0),IF(I674&lt;&gt;0,VLOOKUP(I674,'Pril3-drev'!$H$5:$I$83,2,0),0),0)</f>
        <v>0</v>
      </c>
      <c r="AQ674" s="66" t="n">
        <f aca="false">'Vstupní data'!Y674</f>
        <v>0</v>
      </c>
      <c r="AR674" s="66" t="str">
        <f aca="false">IF(AC674&gt;5,   IF('Vstupní data'!Y674&gt;0,   VLOOKUP(VLOOKUP(CONCATENATE(VLOOKUP(I674,'Pril3-drev'!$H$4:$L$83,5,0),AC674),'Pril3-drev'!$Q$4:$R$2803,2,0),'AVB-BS'!$C$5:$S$29 ,LOOKUP(AQ674,'AVB-BS'!$D$3:$S$3,'AVB-BS'!$D$1:$S$1) ,0 )   ,   IF('Vstupní data'!Z674&gt;0,'Vstupní data'!Z674,0)) , "")</f>
        <v/>
      </c>
      <c r="AS674" s="70" t="str">
        <f aca="false">IF(AC674&gt;5,VLOOKUP(CONCATENATE(AP674,AR674),'Pril1-THLPa'!$H$6:$N$96,4,0),"")</f>
        <v/>
      </c>
      <c r="AT674" s="70" t="str">
        <f aca="false">IF(AC674&gt;5,VLOOKUP(CONCATENATE(AP674,AR674),'Pril1-THLPa'!$H$6:$N$96,5,0),"")</f>
        <v/>
      </c>
      <c r="AU674" s="70" t="str">
        <f aca="false">IF(AC674&gt;5,VLOOKUP(CONCATENATE(AP674,AR674),'Pril1-THLPa'!$H$6:$N$96,6,0),"")</f>
        <v/>
      </c>
      <c r="AV674" s="70" t="str">
        <f aca="false">IF(AC674&gt;5,VLOOKUP(CONCATENATE(AP674,AR674),'Pril1-THLPa'!$H$6:$N$96,7,0),"")</f>
        <v/>
      </c>
      <c r="AW674" s="70" t="str">
        <f aca="false">IF(AC674&gt;5,VLOOKUP(CONCATENATE(AP674,AR674),'Pril1-THLPa'!$H$6:$O$96,8,0),"")</f>
        <v/>
      </c>
      <c r="AX674" s="66" t="n">
        <f aca="false">IF(AC674&gt;0,IF(AND(AC674&gt;0,AC674&lt;=5),VLOOKUP(AP674,'Pril1-THLPa'!$A$6:$F$18,LOOKUP(AC674,'Pril1-THLPa'!$B$5:$F$5,'Pril1-THLPa'!$B$4:$F$4),0),AS674+AT674*(AC674-5)+AU674*POWER(AC674-5,2)+AV674*POWER(AC674-5,3)+AW674*POWER(AC674-5,4)),0)</f>
        <v>0</v>
      </c>
      <c r="AY674" s="71"/>
      <c r="AZ674" s="66" t="n">
        <f aca="false">'Vstupní data'!AA674</f>
        <v>0</v>
      </c>
      <c r="BA674" s="66" t="n">
        <f aca="false">IF(OR('Vstupní data'!T674&gt;0,'Vstupní data'!U674&gt;0),IF(AC674&lt;&gt;"",AX674*AO674/10*(100+AZ674)/100,0),0)</f>
        <v>0</v>
      </c>
      <c r="BB674" s="67" t="n">
        <f aca="false">IF(AC674&lt;&gt;"",ROUND(BA674*AN674,0),0)</f>
        <v>0</v>
      </c>
      <c r="BC674" s="68" t="str">
        <f aca="false">IF(AE674&gt;0,BB674/AE674,"")</f>
        <v/>
      </c>
      <c r="BD674" s="66" t="n">
        <f aca="false">'Vstupní data'!AE674</f>
        <v>0</v>
      </c>
      <c r="BF674" s="66" t="n">
        <f aca="false">'Vstupní data'!AC674</f>
        <v>0</v>
      </c>
      <c r="BH674" s="66" t="n">
        <f aca="false">'Vstupní data'!AD674</f>
        <v>0</v>
      </c>
      <c r="BI674" s="66" t="n">
        <f aca="false">'Vstupní data'!AF674</f>
        <v>0</v>
      </c>
      <c r="BJ674" s="69" t="n">
        <f aca="false">'Vstupní data'!AG674</f>
        <v>0</v>
      </c>
      <c r="BK674" s="69" t="n">
        <f aca="false">IF(BF674&lt;&gt;0,VLOOKUP(I674,'Pril3-drev'!$H$5:$I$83,2,0),0)</f>
        <v>0</v>
      </c>
      <c r="BL674" s="69" t="n">
        <f aca="false">IF(BF674&lt;&gt;0,VLOOKUP(BK674,'Pril3-drev'!$A$5:$C$17,3,0),0)</f>
        <v>0</v>
      </c>
      <c r="BM674" s="69" t="n">
        <f aca="false">'Vstupní data'!AH674</f>
        <v>0</v>
      </c>
      <c r="BN674" s="69" t="n">
        <f aca="false">IF('Vstupní data'!AH674&gt;0,   VLOOKUP(VLOOKUP(CONCATENATE(VLOOKUP(I674,'Pril3-drev'!$H$4:$L$83,5,0),BD674),'Pril3-drev'!$Q$4:$R$2803,2,0),'AVB-BS'!$C$5:$S$29 ,LOOKUP(BM674,'AVB-BS'!$D$3:$S$3,'AVB-BS'!$D$1:$S$1) ,0 )   ,   IF('Vstupní data'!AI674&gt;0,'Vstupní data'!AI674,0))</f>
        <v>0</v>
      </c>
      <c r="BO674" s="69" t="str">
        <f aca="false">IF(BX674&gt;5,VLOOKUP(CONCATENATE(BK674,BN674),'Pril1-THLPa'!$H$6:$N$96,4,0),"")</f>
        <v/>
      </c>
      <c r="BP674" s="69" t="str">
        <f aca="false">IF(BX674&gt;5,VLOOKUP(CONCATENATE(BK674,BN674),'Pril1-THLPa'!$H$6:$N$96,5,0),"")</f>
        <v/>
      </c>
      <c r="BQ674" s="69" t="str">
        <f aca="false">IF(BX674&gt;5,VLOOKUP(CONCATENATE(BK674,BN674),'Pril1-THLPa'!$H$6:$N$96,6,0),"")</f>
        <v/>
      </c>
      <c r="BR674" s="69" t="str">
        <f aca="false">IF(BX674&gt;5,VLOOKUP(CONCATENATE(BK674,BN674),'Pril1-THLPa'!$H$6:$N$96,7,0),"")</f>
        <v/>
      </c>
      <c r="BS674" s="69" t="str">
        <f aca="false">IF(BX674&gt;5,VLOOKUP(CONCATENATE(BK674,BN674),'Pril1-THLPa'!$H$6:$O$96,8,0),"")</f>
        <v/>
      </c>
      <c r="BT674" s="69" t="str">
        <f aca="false">IF(BF674&gt;0, IF(BK674="smrk",  VLOOKUP(VLOOKUP(BD674,'Pril9-K3'!$L$8:$M$207,2,0),'Pril9-K3'!$A$8:$J$16,LOOKUP(BN674,'Pril9-K3'!$A$7:$J$7,'Pril9-K3'!$A$5:$J$5),0), IF(AND(BK674&lt;&gt;"smrk",'Vstupní data'!AK674&lt;&gt;""),'Vstupní data'!AK674,   VLOOKUP(VLOOKUP(BD674,'Pril9-K3'!$L$8:$M$207,2,0),'Pril9-K3'!$A$8:$J$16,LOOKUP(BN674,'Pril9-K3'!$A$7:$J$7,'Pril9-K3'!$A$5:$J$5),0)   )),   "")</f>
        <v/>
      </c>
      <c r="BV674" s="69" t="n">
        <f aca="false">'Vstupní data'!AJ674</f>
        <v>0</v>
      </c>
      <c r="BW674" s="69" t="n">
        <f aca="false">IF(BF674&gt;0,IF(J674&gt;0,J674,K674*H674/100),0)</f>
        <v>0</v>
      </c>
      <c r="BX674" s="69" t="n">
        <f aca="false">IF(BF674&gt;0,IF(BJ674&gt;BL674,BL674,BJ674),0)</f>
        <v>0</v>
      </c>
      <c r="BY674" s="69" t="n">
        <f aca="false">IF(BD674=0,0,IF(AND(BX674&gt;0,BX674&lt;=5),  IF(AND(BX674&gt;0,BX674&lt;=5),VLOOKUP(BK674,'Pril1-THLPa'!$A$6:$F$18,IF(AND(BX674&gt;0,BX674&lt;=5),LOOKUP(BX674,'Pril1-THLPa'!$B$5:$F$5,'Pril1-THLPa'!$B$4:$F$4),""),0),""),  IF(BX674&gt;5,BO674+BP674*(BX674-5)+BQ674*POWER(BX674-5,2)+BR674*POWER(BX674-5,3)+BS674*POWER(BX674-5,4),"")))</f>
        <v>0</v>
      </c>
      <c r="BZ674" s="69" t="n">
        <f aca="false">IF(BY674&gt;0,BY674*BI674/10*BW674*(100+BV674)/100,0)</f>
        <v>0</v>
      </c>
      <c r="CA674" s="69" t="n">
        <f aca="false">IF(BD674&gt;0,BX674-IF(BD674&gt;BX674,BX674,BD674),0)</f>
        <v>0</v>
      </c>
      <c r="CB674" s="69" t="n">
        <f aca="false">POWER(1.01,CA674)</f>
        <v>1</v>
      </c>
      <c r="CC674" s="69" t="n">
        <f aca="false">IF(BF674&gt;0,IF(BF674&gt;BH674,1,BF674/BH674),0)</f>
        <v>0</v>
      </c>
      <c r="CD674" s="72" t="n">
        <f aca="false">IF(BD674=0,0,IF(BF674&gt;0,ROUND(IF(CB674&lt;&gt;0,BZ674*BT674*1/CB674*CC674,0),0),0))</f>
        <v>0</v>
      </c>
      <c r="CE674" s="73" t="str">
        <f aca="false">IF(BF674&gt;0,IF(BF674&gt;BH674,CD674/BF674,CD674/BH674),"")</f>
        <v/>
      </c>
      <c r="CF674" s="69" t="n">
        <f aca="false">'Vstupní data'!AM674</f>
        <v>0</v>
      </c>
      <c r="CG674" s="69" t="n">
        <f aca="false">'Vstupní data'!AN674</f>
        <v>0</v>
      </c>
      <c r="CH674" s="69" t="n">
        <f aca="false">'Vstupní data'!AO674</f>
        <v>0</v>
      </c>
      <c r="CI674" s="69" t="n">
        <f aca="false">'Vstupní data'!AP674</f>
        <v>0</v>
      </c>
      <c r="CJ674" s="72" t="n">
        <f aca="false">ROUND(CH674*CI674,0)</f>
        <v>0</v>
      </c>
      <c r="CK674" s="74" t="str">
        <f aca="false">IF(OR(AA674&gt;0,BB674&gt;0,CD674&gt;0,CJ674&gt;0),AA674+BB674+CD674+CJ674,"")</f>
        <v/>
      </c>
    </row>
    <row r="675" customFormat="false" ht="12.8" hidden="false" customHeight="false" outlineLevel="0" collapsed="false">
      <c r="A675" s="66" t="n">
        <f aca="false">'Vstupní data'!A675</f>
        <v>0</v>
      </c>
      <c r="F675" s="66" t="str">
        <f aca="false">CONCATENATE('Vstupní data'!F675,'Vstupní data'!G675,'Vstupní data'!H675,'Vstupní data'!I675)</f>
        <v/>
      </c>
      <c r="G675" s="66"/>
      <c r="H675" s="66" t="n">
        <f aca="false">'Vstupní data'!K675</f>
        <v>0</v>
      </c>
      <c r="I675" s="66" t="n">
        <f aca="false">'Vstupní data'!L675</f>
        <v>0</v>
      </c>
      <c r="J675" s="66" t="n">
        <f aca="false">'Vstupní data'!K675*'Vstupní data'!M675/100</f>
        <v>0</v>
      </c>
      <c r="L675" s="66" t="n">
        <f aca="false">IF('Vstupní data'!N675="prostokořenný",0,IF('Vstupní data'!N675="krytokořenný","k",IF('Vstupní data'!N675="poloodrostky nebo odrostky, prostokořenné i krytokořenné","po",0)))</f>
        <v>0</v>
      </c>
      <c r="N675" s="66"/>
      <c r="O675" s="66" t="n">
        <f aca="false">'Vstupní data'!O675</f>
        <v>0</v>
      </c>
      <c r="P675" s="66" t="n">
        <f aca="false">IF(O675&gt;0,VLOOKUP(CONCATENATE(VLOOKUP(I675,'Pril3-drev'!$H$5:$K$83,4,0),"-",'Vstupní data'!R675),K2!$C$15:$D$23,2,0),0)</f>
        <v>0</v>
      </c>
      <c r="Q675" s="66" t="n">
        <f aca="false">IF(O675&gt;0,VLOOKUP(I675,'Pril3-drev'!$H$5:$I$83,2,0),0)</f>
        <v>0</v>
      </c>
      <c r="R675" s="66" t="n">
        <f aca="false">IF(Q675&gt;0,VLOOKUP(Q675,'Pril6-okus'!$A$5:$B$17,2,0),0)</f>
        <v>0</v>
      </c>
      <c r="S675" s="66" t="n">
        <f aca="false">IF(O675&gt;0,VLOOKUP(I675,'Pril3-drev'!$H$5:$J$83,3,0),0)</f>
        <v>0</v>
      </c>
      <c r="T675" s="66" t="str">
        <f aca="false">IF(O675&gt;0,IF(L675="k",0.9*VLOOKUP(S675,'ha-pocty-vyhl'!$A$5:$B$20,2,0),IF(L675="po",0.8*VLOOKUP(S675,'ha-pocty-vyhl'!$A$5:$B$20,2,0),VLOOKUP(S675,'ha-pocty-vyhl'!$A$5:$B$20,2,0))),"")</f>
        <v/>
      </c>
      <c r="U675" s="66" t="n">
        <f aca="false">'Vstupní data'!P675</f>
        <v>0</v>
      </c>
      <c r="V675" s="66" t="n">
        <f aca="false">IF(O675&gt;0,1.3*T675*1000*Z675/10000,0)</f>
        <v>0</v>
      </c>
      <c r="W675" s="66" t="n">
        <f aca="false">IF(O675&gt;0,1.3*T675*1000*Z675/10000,0)</f>
        <v>0</v>
      </c>
      <c r="X675" s="66" t="n">
        <f aca="false">IF(O675&gt;0,IF(O675&gt;V675,V675,O675),0)</f>
        <v>0</v>
      </c>
      <c r="Y675" s="66" t="n">
        <f aca="false">IF(O675&gt;0,IF(IF(U675&gt;W675,W675,U675)&lt;X675,W675,IF(U675&gt;W675,W675,U675)),0)</f>
        <v>0</v>
      </c>
      <c r="Z675" s="66" t="n">
        <f aca="false">IF(O675&gt;0,IF(J675&gt;0,J675,K675*H675/100),0)</f>
        <v>0</v>
      </c>
      <c r="AA675" s="67" t="n">
        <f aca="false">IF(O675&gt;0,CEILING(R675*P675*X675/Y675*Z675,1),0)</f>
        <v>0</v>
      </c>
      <c r="AB675" s="68" t="n">
        <f aca="false">IF(O675&gt;0,AA675/O675,0)</f>
        <v>0</v>
      </c>
      <c r="AC675" s="66" t="n">
        <f aca="false">'Vstupní data'!W675</f>
        <v>0</v>
      </c>
      <c r="AI675" s="66" t="str">
        <f aca="false">IF(OR('Vstupní data'!T675&gt;0,'Vstupní data'!U675&gt;0),VLOOKUP(I675,'Pril3-drev'!$H$5:$J$83,3,0),"")</f>
        <v/>
      </c>
      <c r="AJ675" s="66" t="n">
        <f aca="false">IF('Vstupní data'!V675="prostokořenný",0,IF('Vstupní data'!V675="krytokořenný","k",IF('Vstupní data'!V675="poloodrostky nebo odrostky, prostokořenné i krytokořenné","po",0)))</f>
        <v>0</v>
      </c>
      <c r="AK675" s="66" t="n">
        <f aca="false">IF(OR('Vstupní data'!T675&gt;0,'Vstupní data'!U675&gt;0),IF(AJ675="k",0.9*VLOOKUP(AI675,'ha-pocty-vyhl'!$A$5:$B$20,2,0),IF(AJ675="po",0.8*VLOOKUP(AI675,'ha-pocty-vyhl'!$A$5:$B$20,2,0),VLOOKUP(AI675,'ha-pocty-vyhl'!$A$5:$B$20,2,0))),0)</f>
        <v>0</v>
      </c>
      <c r="AL675" s="66" t="n">
        <f aca="false">IF(OR('Vstupní data'!T675&gt;0,'Vstupní data'!U675&gt;0),'Vstupní data'!K675*'Vstupní data'!M675/100,0)</f>
        <v>0</v>
      </c>
      <c r="AM675" s="66" t="n">
        <f aca="false">IF(OR('Vstupní data'!T675&gt;0,'Vstupní data'!U675&gt;0),IF('Vstupní data'!T675&gt;0,'Vstupní data'!T675,ROUND(10*'Vstupní data'!U675/AK675,0)),0)</f>
        <v>0</v>
      </c>
      <c r="AN675" s="69" t="n">
        <f aca="false">IF('Vstupní data'!T675&gt;0,   IF('Vstupní data'!T675&lt;=AL675,'Vstupní data'!T675,AL675),   IF(AM675&lt;AL675,AM675,AL675))</f>
        <v>0</v>
      </c>
      <c r="AO675" s="69" t="n">
        <f aca="false">'Vstupní data'!X675</f>
        <v>0</v>
      </c>
      <c r="AP675" s="66" t="n">
        <f aca="false">IF(OR('Vstupní data'!T675&gt;0,'Vstupní data'!U675&gt;0),IF(I675&lt;&gt;0,VLOOKUP(I675,'Pril3-drev'!$H$5:$I$83,2,0),0),0)</f>
        <v>0</v>
      </c>
      <c r="AQ675" s="66" t="n">
        <f aca="false">'Vstupní data'!Y675</f>
        <v>0</v>
      </c>
      <c r="AR675" s="66" t="str">
        <f aca="false">IF(AC675&gt;5,   IF('Vstupní data'!Y675&gt;0,   VLOOKUP(VLOOKUP(CONCATENATE(VLOOKUP(I675,'Pril3-drev'!$H$4:$L$83,5,0),AC675),'Pril3-drev'!$Q$4:$R$2803,2,0),'AVB-BS'!$C$5:$S$29 ,LOOKUP(AQ675,'AVB-BS'!$D$3:$S$3,'AVB-BS'!$D$1:$S$1) ,0 )   ,   IF('Vstupní data'!Z675&gt;0,'Vstupní data'!Z675,0)) , "")</f>
        <v/>
      </c>
      <c r="AS675" s="70" t="str">
        <f aca="false">IF(AC675&gt;5,VLOOKUP(CONCATENATE(AP675,AR675),'Pril1-THLPa'!$H$6:$N$96,4,0),"")</f>
        <v/>
      </c>
      <c r="AT675" s="70" t="str">
        <f aca="false">IF(AC675&gt;5,VLOOKUP(CONCATENATE(AP675,AR675),'Pril1-THLPa'!$H$6:$N$96,5,0),"")</f>
        <v/>
      </c>
      <c r="AU675" s="70" t="str">
        <f aca="false">IF(AC675&gt;5,VLOOKUP(CONCATENATE(AP675,AR675),'Pril1-THLPa'!$H$6:$N$96,6,0),"")</f>
        <v/>
      </c>
      <c r="AV675" s="70" t="str">
        <f aca="false">IF(AC675&gt;5,VLOOKUP(CONCATENATE(AP675,AR675),'Pril1-THLPa'!$H$6:$N$96,7,0),"")</f>
        <v/>
      </c>
      <c r="AW675" s="70" t="str">
        <f aca="false">IF(AC675&gt;5,VLOOKUP(CONCATENATE(AP675,AR675),'Pril1-THLPa'!$H$6:$O$96,8,0),"")</f>
        <v/>
      </c>
      <c r="AX675" s="66" t="n">
        <f aca="false">IF(AC675&gt;0,IF(AND(AC675&gt;0,AC675&lt;=5),VLOOKUP(AP675,'Pril1-THLPa'!$A$6:$F$18,LOOKUP(AC675,'Pril1-THLPa'!$B$5:$F$5,'Pril1-THLPa'!$B$4:$F$4),0),AS675+AT675*(AC675-5)+AU675*POWER(AC675-5,2)+AV675*POWER(AC675-5,3)+AW675*POWER(AC675-5,4)),0)</f>
        <v>0</v>
      </c>
      <c r="AY675" s="71"/>
      <c r="AZ675" s="66" t="n">
        <f aca="false">'Vstupní data'!AA675</f>
        <v>0</v>
      </c>
      <c r="BA675" s="66" t="n">
        <f aca="false">IF(OR('Vstupní data'!T675&gt;0,'Vstupní data'!U675&gt;0),IF(AC675&lt;&gt;"",AX675*AO675/10*(100+AZ675)/100,0),0)</f>
        <v>0</v>
      </c>
      <c r="BB675" s="67" t="n">
        <f aca="false">IF(AC675&lt;&gt;"",ROUND(BA675*AN675,0),0)</f>
        <v>0</v>
      </c>
      <c r="BC675" s="68" t="str">
        <f aca="false">IF(AE675&gt;0,BB675/AE675,"")</f>
        <v/>
      </c>
      <c r="BD675" s="66" t="n">
        <f aca="false">'Vstupní data'!AE675</f>
        <v>0</v>
      </c>
      <c r="BF675" s="66" t="n">
        <f aca="false">'Vstupní data'!AC675</f>
        <v>0</v>
      </c>
      <c r="BH675" s="66" t="n">
        <f aca="false">'Vstupní data'!AD675</f>
        <v>0</v>
      </c>
      <c r="BI675" s="66" t="n">
        <f aca="false">'Vstupní data'!AF675</f>
        <v>0</v>
      </c>
      <c r="BJ675" s="69" t="n">
        <f aca="false">'Vstupní data'!AG675</f>
        <v>0</v>
      </c>
      <c r="BK675" s="69" t="n">
        <f aca="false">IF(BF675&lt;&gt;0,VLOOKUP(I675,'Pril3-drev'!$H$5:$I$83,2,0),0)</f>
        <v>0</v>
      </c>
      <c r="BL675" s="69" t="n">
        <f aca="false">IF(BF675&lt;&gt;0,VLOOKUP(BK675,'Pril3-drev'!$A$5:$C$17,3,0),0)</f>
        <v>0</v>
      </c>
      <c r="BM675" s="69" t="n">
        <f aca="false">'Vstupní data'!AH675</f>
        <v>0</v>
      </c>
      <c r="BN675" s="69" t="n">
        <f aca="false">IF('Vstupní data'!AH675&gt;0,   VLOOKUP(VLOOKUP(CONCATENATE(VLOOKUP(I675,'Pril3-drev'!$H$4:$L$83,5,0),BD675),'Pril3-drev'!$Q$4:$R$2803,2,0),'AVB-BS'!$C$5:$S$29 ,LOOKUP(BM675,'AVB-BS'!$D$3:$S$3,'AVB-BS'!$D$1:$S$1) ,0 )   ,   IF('Vstupní data'!AI675&gt;0,'Vstupní data'!AI675,0))</f>
        <v>0</v>
      </c>
      <c r="BO675" s="69" t="str">
        <f aca="false">IF(BX675&gt;5,VLOOKUP(CONCATENATE(BK675,BN675),'Pril1-THLPa'!$H$6:$N$96,4,0),"")</f>
        <v/>
      </c>
      <c r="BP675" s="69" t="str">
        <f aca="false">IF(BX675&gt;5,VLOOKUP(CONCATENATE(BK675,BN675),'Pril1-THLPa'!$H$6:$N$96,5,0),"")</f>
        <v/>
      </c>
      <c r="BQ675" s="69" t="str">
        <f aca="false">IF(BX675&gt;5,VLOOKUP(CONCATENATE(BK675,BN675),'Pril1-THLPa'!$H$6:$N$96,6,0),"")</f>
        <v/>
      </c>
      <c r="BR675" s="69" t="str">
        <f aca="false">IF(BX675&gt;5,VLOOKUP(CONCATENATE(BK675,BN675),'Pril1-THLPa'!$H$6:$N$96,7,0),"")</f>
        <v/>
      </c>
      <c r="BS675" s="69" t="str">
        <f aca="false">IF(BX675&gt;5,VLOOKUP(CONCATENATE(BK675,BN675),'Pril1-THLPa'!$H$6:$O$96,8,0),"")</f>
        <v/>
      </c>
      <c r="BT675" s="69" t="str">
        <f aca="false">IF(BF675&gt;0, IF(BK675="smrk",  VLOOKUP(VLOOKUP(BD675,'Pril9-K3'!$L$8:$M$207,2,0),'Pril9-K3'!$A$8:$J$16,LOOKUP(BN675,'Pril9-K3'!$A$7:$J$7,'Pril9-K3'!$A$5:$J$5),0), IF(AND(BK675&lt;&gt;"smrk",'Vstupní data'!AK675&lt;&gt;""),'Vstupní data'!AK675,   VLOOKUP(VLOOKUP(BD675,'Pril9-K3'!$L$8:$M$207,2,0),'Pril9-K3'!$A$8:$J$16,LOOKUP(BN675,'Pril9-K3'!$A$7:$J$7,'Pril9-K3'!$A$5:$J$5),0)   )),   "")</f>
        <v/>
      </c>
      <c r="BV675" s="69" t="n">
        <f aca="false">'Vstupní data'!AJ675</f>
        <v>0</v>
      </c>
      <c r="BW675" s="69" t="n">
        <f aca="false">IF(BF675&gt;0,IF(J675&gt;0,J675,K675*H675/100),0)</f>
        <v>0</v>
      </c>
      <c r="BX675" s="69" t="n">
        <f aca="false">IF(BF675&gt;0,IF(BJ675&gt;BL675,BL675,BJ675),0)</f>
        <v>0</v>
      </c>
      <c r="BY675" s="69" t="n">
        <f aca="false">IF(BD675=0,0,IF(AND(BX675&gt;0,BX675&lt;=5),  IF(AND(BX675&gt;0,BX675&lt;=5),VLOOKUP(BK675,'Pril1-THLPa'!$A$6:$F$18,IF(AND(BX675&gt;0,BX675&lt;=5),LOOKUP(BX675,'Pril1-THLPa'!$B$5:$F$5,'Pril1-THLPa'!$B$4:$F$4),""),0),""),  IF(BX675&gt;5,BO675+BP675*(BX675-5)+BQ675*POWER(BX675-5,2)+BR675*POWER(BX675-5,3)+BS675*POWER(BX675-5,4),"")))</f>
        <v>0</v>
      </c>
      <c r="BZ675" s="69" t="n">
        <f aca="false">IF(BY675&gt;0,BY675*BI675/10*BW675*(100+BV675)/100,0)</f>
        <v>0</v>
      </c>
      <c r="CA675" s="69" t="n">
        <f aca="false">IF(BD675&gt;0,BX675-IF(BD675&gt;BX675,BX675,BD675),0)</f>
        <v>0</v>
      </c>
      <c r="CB675" s="69" t="n">
        <f aca="false">POWER(1.01,CA675)</f>
        <v>1</v>
      </c>
      <c r="CC675" s="69" t="n">
        <f aca="false">IF(BF675&gt;0,IF(BF675&gt;BH675,1,BF675/BH675),0)</f>
        <v>0</v>
      </c>
      <c r="CD675" s="72" t="n">
        <f aca="false">IF(BD675=0,0,IF(BF675&gt;0,ROUND(IF(CB675&lt;&gt;0,BZ675*BT675*1/CB675*CC675,0),0),0))</f>
        <v>0</v>
      </c>
      <c r="CE675" s="73" t="str">
        <f aca="false">IF(BF675&gt;0,IF(BF675&gt;BH675,CD675/BF675,CD675/BH675),"")</f>
        <v/>
      </c>
      <c r="CF675" s="69" t="n">
        <f aca="false">'Vstupní data'!AM675</f>
        <v>0</v>
      </c>
      <c r="CG675" s="69" t="n">
        <f aca="false">'Vstupní data'!AN675</f>
        <v>0</v>
      </c>
      <c r="CH675" s="69" t="n">
        <f aca="false">'Vstupní data'!AO675</f>
        <v>0</v>
      </c>
      <c r="CI675" s="69" t="n">
        <f aca="false">'Vstupní data'!AP675</f>
        <v>0</v>
      </c>
      <c r="CJ675" s="72" t="n">
        <f aca="false">ROUND(CH675*CI675,0)</f>
        <v>0</v>
      </c>
      <c r="CK675" s="74" t="str">
        <f aca="false">IF(OR(AA675&gt;0,BB675&gt;0,CD675&gt;0,CJ675&gt;0),AA675+BB675+CD675+CJ675,"")</f>
        <v/>
      </c>
    </row>
    <row r="676" customFormat="false" ht="12.8" hidden="false" customHeight="false" outlineLevel="0" collapsed="false">
      <c r="A676" s="66" t="n">
        <f aca="false">'Vstupní data'!A676</f>
        <v>0</v>
      </c>
      <c r="F676" s="66" t="str">
        <f aca="false">CONCATENATE('Vstupní data'!F676,'Vstupní data'!G676,'Vstupní data'!H676,'Vstupní data'!I676)</f>
        <v/>
      </c>
      <c r="G676" s="66"/>
      <c r="H676" s="66" t="n">
        <f aca="false">'Vstupní data'!K676</f>
        <v>0</v>
      </c>
      <c r="I676" s="66" t="n">
        <f aca="false">'Vstupní data'!L676</f>
        <v>0</v>
      </c>
      <c r="J676" s="66" t="n">
        <f aca="false">'Vstupní data'!K676*'Vstupní data'!M676/100</f>
        <v>0</v>
      </c>
      <c r="L676" s="66" t="n">
        <f aca="false">IF('Vstupní data'!N676="prostokořenný",0,IF('Vstupní data'!N676="krytokořenný","k",IF('Vstupní data'!N676="poloodrostky nebo odrostky, prostokořenné i krytokořenné","po",0)))</f>
        <v>0</v>
      </c>
      <c r="N676" s="66"/>
      <c r="O676" s="66" t="n">
        <f aca="false">'Vstupní data'!O676</f>
        <v>0</v>
      </c>
      <c r="P676" s="66" t="n">
        <f aca="false">IF(O676&gt;0,VLOOKUP(CONCATENATE(VLOOKUP(I676,'Pril3-drev'!$H$5:$K$83,4,0),"-",'Vstupní data'!R676),K2!$C$15:$D$23,2,0),0)</f>
        <v>0</v>
      </c>
      <c r="Q676" s="66" t="n">
        <f aca="false">IF(O676&gt;0,VLOOKUP(I676,'Pril3-drev'!$H$5:$I$83,2,0),0)</f>
        <v>0</v>
      </c>
      <c r="R676" s="66" t="n">
        <f aca="false">IF(Q676&gt;0,VLOOKUP(Q676,'Pril6-okus'!$A$5:$B$17,2,0),0)</f>
        <v>0</v>
      </c>
      <c r="S676" s="66" t="n">
        <f aca="false">IF(O676&gt;0,VLOOKUP(I676,'Pril3-drev'!$H$5:$J$83,3,0),0)</f>
        <v>0</v>
      </c>
      <c r="T676" s="66" t="str">
        <f aca="false">IF(O676&gt;0,IF(L676="k",0.9*VLOOKUP(S676,'ha-pocty-vyhl'!$A$5:$B$20,2,0),IF(L676="po",0.8*VLOOKUP(S676,'ha-pocty-vyhl'!$A$5:$B$20,2,0),VLOOKUP(S676,'ha-pocty-vyhl'!$A$5:$B$20,2,0))),"")</f>
        <v/>
      </c>
      <c r="U676" s="66" t="n">
        <f aca="false">'Vstupní data'!P676</f>
        <v>0</v>
      </c>
      <c r="V676" s="66" t="n">
        <f aca="false">IF(O676&gt;0,1.3*T676*1000*Z676/10000,0)</f>
        <v>0</v>
      </c>
      <c r="W676" s="66" t="n">
        <f aca="false">IF(O676&gt;0,1.3*T676*1000*Z676/10000,0)</f>
        <v>0</v>
      </c>
      <c r="X676" s="66" t="n">
        <f aca="false">IF(O676&gt;0,IF(O676&gt;V676,V676,O676),0)</f>
        <v>0</v>
      </c>
      <c r="Y676" s="66" t="n">
        <f aca="false">IF(O676&gt;0,IF(IF(U676&gt;W676,W676,U676)&lt;X676,W676,IF(U676&gt;W676,W676,U676)),0)</f>
        <v>0</v>
      </c>
      <c r="Z676" s="66" t="n">
        <f aca="false">IF(O676&gt;0,IF(J676&gt;0,J676,K676*H676/100),0)</f>
        <v>0</v>
      </c>
      <c r="AA676" s="67" t="n">
        <f aca="false">IF(O676&gt;0,CEILING(R676*P676*X676/Y676*Z676,1),0)</f>
        <v>0</v>
      </c>
      <c r="AB676" s="68" t="n">
        <f aca="false">IF(O676&gt;0,AA676/O676,0)</f>
        <v>0</v>
      </c>
      <c r="AC676" s="66" t="n">
        <f aca="false">'Vstupní data'!W676</f>
        <v>0</v>
      </c>
      <c r="AI676" s="66" t="str">
        <f aca="false">IF(OR('Vstupní data'!T676&gt;0,'Vstupní data'!U676&gt;0),VLOOKUP(I676,'Pril3-drev'!$H$5:$J$83,3,0),"")</f>
        <v/>
      </c>
      <c r="AJ676" s="66" t="n">
        <f aca="false">IF('Vstupní data'!V676="prostokořenný",0,IF('Vstupní data'!V676="krytokořenný","k",IF('Vstupní data'!V676="poloodrostky nebo odrostky, prostokořenné i krytokořenné","po",0)))</f>
        <v>0</v>
      </c>
      <c r="AK676" s="66" t="n">
        <f aca="false">IF(OR('Vstupní data'!T676&gt;0,'Vstupní data'!U676&gt;0),IF(AJ676="k",0.9*VLOOKUP(AI676,'ha-pocty-vyhl'!$A$5:$B$20,2,0),IF(AJ676="po",0.8*VLOOKUP(AI676,'ha-pocty-vyhl'!$A$5:$B$20,2,0),VLOOKUP(AI676,'ha-pocty-vyhl'!$A$5:$B$20,2,0))),0)</f>
        <v>0</v>
      </c>
      <c r="AL676" s="66" t="n">
        <f aca="false">IF(OR('Vstupní data'!T676&gt;0,'Vstupní data'!U676&gt;0),'Vstupní data'!K676*'Vstupní data'!M676/100,0)</f>
        <v>0</v>
      </c>
      <c r="AM676" s="66" t="n">
        <f aca="false">IF(OR('Vstupní data'!T676&gt;0,'Vstupní data'!U676&gt;0),IF('Vstupní data'!T676&gt;0,'Vstupní data'!T676,ROUND(10*'Vstupní data'!U676/AK676,0)),0)</f>
        <v>0</v>
      </c>
      <c r="AN676" s="69" t="n">
        <f aca="false">IF('Vstupní data'!T676&gt;0,   IF('Vstupní data'!T676&lt;=AL676,'Vstupní data'!T676,AL676),   IF(AM676&lt;AL676,AM676,AL676))</f>
        <v>0</v>
      </c>
      <c r="AO676" s="69" t="n">
        <f aca="false">'Vstupní data'!X676</f>
        <v>0</v>
      </c>
      <c r="AP676" s="66" t="n">
        <f aca="false">IF(OR('Vstupní data'!T676&gt;0,'Vstupní data'!U676&gt;0),IF(I676&lt;&gt;0,VLOOKUP(I676,'Pril3-drev'!$H$5:$I$83,2,0),0),0)</f>
        <v>0</v>
      </c>
      <c r="AQ676" s="66" t="n">
        <f aca="false">'Vstupní data'!Y676</f>
        <v>0</v>
      </c>
      <c r="AR676" s="66" t="str">
        <f aca="false">IF(AC676&gt;5,   IF('Vstupní data'!Y676&gt;0,   VLOOKUP(VLOOKUP(CONCATENATE(VLOOKUP(I676,'Pril3-drev'!$H$4:$L$83,5,0),AC676),'Pril3-drev'!$Q$4:$R$2803,2,0),'AVB-BS'!$C$5:$S$29 ,LOOKUP(AQ676,'AVB-BS'!$D$3:$S$3,'AVB-BS'!$D$1:$S$1) ,0 )   ,   IF('Vstupní data'!Z676&gt;0,'Vstupní data'!Z676,0)) , "")</f>
        <v/>
      </c>
      <c r="AS676" s="70" t="str">
        <f aca="false">IF(AC676&gt;5,VLOOKUP(CONCATENATE(AP676,AR676),'Pril1-THLPa'!$H$6:$N$96,4,0),"")</f>
        <v/>
      </c>
      <c r="AT676" s="70" t="str">
        <f aca="false">IF(AC676&gt;5,VLOOKUP(CONCATENATE(AP676,AR676),'Pril1-THLPa'!$H$6:$N$96,5,0),"")</f>
        <v/>
      </c>
      <c r="AU676" s="70" t="str">
        <f aca="false">IF(AC676&gt;5,VLOOKUP(CONCATENATE(AP676,AR676),'Pril1-THLPa'!$H$6:$N$96,6,0),"")</f>
        <v/>
      </c>
      <c r="AV676" s="70" t="str">
        <f aca="false">IF(AC676&gt;5,VLOOKUP(CONCATENATE(AP676,AR676),'Pril1-THLPa'!$H$6:$N$96,7,0),"")</f>
        <v/>
      </c>
      <c r="AW676" s="70" t="str">
        <f aca="false">IF(AC676&gt;5,VLOOKUP(CONCATENATE(AP676,AR676),'Pril1-THLPa'!$H$6:$O$96,8,0),"")</f>
        <v/>
      </c>
      <c r="AX676" s="66" t="n">
        <f aca="false">IF(AC676&gt;0,IF(AND(AC676&gt;0,AC676&lt;=5),VLOOKUP(AP676,'Pril1-THLPa'!$A$6:$F$18,LOOKUP(AC676,'Pril1-THLPa'!$B$5:$F$5,'Pril1-THLPa'!$B$4:$F$4),0),AS676+AT676*(AC676-5)+AU676*POWER(AC676-5,2)+AV676*POWER(AC676-5,3)+AW676*POWER(AC676-5,4)),0)</f>
        <v>0</v>
      </c>
      <c r="AY676" s="71"/>
      <c r="AZ676" s="66" t="n">
        <f aca="false">'Vstupní data'!AA676</f>
        <v>0</v>
      </c>
      <c r="BA676" s="66" t="n">
        <f aca="false">IF(OR('Vstupní data'!T676&gt;0,'Vstupní data'!U676&gt;0),IF(AC676&lt;&gt;"",AX676*AO676/10*(100+AZ676)/100,0),0)</f>
        <v>0</v>
      </c>
      <c r="BB676" s="67" t="n">
        <f aca="false">IF(AC676&lt;&gt;"",ROUND(BA676*AN676,0),0)</f>
        <v>0</v>
      </c>
      <c r="BC676" s="68" t="str">
        <f aca="false">IF(AE676&gt;0,BB676/AE676,"")</f>
        <v/>
      </c>
      <c r="BD676" s="66" t="n">
        <f aca="false">'Vstupní data'!AE676</f>
        <v>0</v>
      </c>
      <c r="BF676" s="66" t="n">
        <f aca="false">'Vstupní data'!AC676</f>
        <v>0</v>
      </c>
      <c r="BH676" s="66" t="n">
        <f aca="false">'Vstupní data'!AD676</f>
        <v>0</v>
      </c>
      <c r="BI676" s="66" t="n">
        <f aca="false">'Vstupní data'!AF676</f>
        <v>0</v>
      </c>
      <c r="BJ676" s="69" t="n">
        <f aca="false">'Vstupní data'!AG676</f>
        <v>0</v>
      </c>
      <c r="BK676" s="69" t="n">
        <f aca="false">IF(BF676&lt;&gt;0,VLOOKUP(I676,'Pril3-drev'!$H$5:$I$83,2,0),0)</f>
        <v>0</v>
      </c>
      <c r="BL676" s="69" t="n">
        <f aca="false">IF(BF676&lt;&gt;0,VLOOKUP(BK676,'Pril3-drev'!$A$5:$C$17,3,0),0)</f>
        <v>0</v>
      </c>
      <c r="BM676" s="69" t="n">
        <f aca="false">'Vstupní data'!AH676</f>
        <v>0</v>
      </c>
      <c r="BN676" s="69" t="n">
        <f aca="false">IF('Vstupní data'!AH676&gt;0,   VLOOKUP(VLOOKUP(CONCATENATE(VLOOKUP(I676,'Pril3-drev'!$H$4:$L$83,5,0),BD676),'Pril3-drev'!$Q$4:$R$2803,2,0),'AVB-BS'!$C$5:$S$29 ,LOOKUP(BM676,'AVB-BS'!$D$3:$S$3,'AVB-BS'!$D$1:$S$1) ,0 )   ,   IF('Vstupní data'!AI676&gt;0,'Vstupní data'!AI676,0))</f>
        <v>0</v>
      </c>
      <c r="BO676" s="69" t="str">
        <f aca="false">IF(BX676&gt;5,VLOOKUP(CONCATENATE(BK676,BN676),'Pril1-THLPa'!$H$6:$N$96,4,0),"")</f>
        <v/>
      </c>
      <c r="BP676" s="69" t="str">
        <f aca="false">IF(BX676&gt;5,VLOOKUP(CONCATENATE(BK676,BN676),'Pril1-THLPa'!$H$6:$N$96,5,0),"")</f>
        <v/>
      </c>
      <c r="BQ676" s="69" t="str">
        <f aca="false">IF(BX676&gt;5,VLOOKUP(CONCATENATE(BK676,BN676),'Pril1-THLPa'!$H$6:$N$96,6,0),"")</f>
        <v/>
      </c>
      <c r="BR676" s="69" t="str">
        <f aca="false">IF(BX676&gt;5,VLOOKUP(CONCATENATE(BK676,BN676),'Pril1-THLPa'!$H$6:$N$96,7,0),"")</f>
        <v/>
      </c>
      <c r="BS676" s="69" t="str">
        <f aca="false">IF(BX676&gt;5,VLOOKUP(CONCATENATE(BK676,BN676),'Pril1-THLPa'!$H$6:$O$96,8,0),"")</f>
        <v/>
      </c>
      <c r="BT676" s="69" t="str">
        <f aca="false">IF(BF676&gt;0, IF(BK676="smrk",  VLOOKUP(VLOOKUP(BD676,'Pril9-K3'!$L$8:$M$207,2,0),'Pril9-K3'!$A$8:$J$16,LOOKUP(BN676,'Pril9-K3'!$A$7:$J$7,'Pril9-K3'!$A$5:$J$5),0), IF(AND(BK676&lt;&gt;"smrk",'Vstupní data'!AK676&lt;&gt;""),'Vstupní data'!AK676,   VLOOKUP(VLOOKUP(BD676,'Pril9-K3'!$L$8:$M$207,2,0),'Pril9-K3'!$A$8:$J$16,LOOKUP(BN676,'Pril9-K3'!$A$7:$J$7,'Pril9-K3'!$A$5:$J$5),0)   )),   "")</f>
        <v/>
      </c>
      <c r="BV676" s="69" t="n">
        <f aca="false">'Vstupní data'!AJ676</f>
        <v>0</v>
      </c>
      <c r="BW676" s="69" t="n">
        <f aca="false">IF(BF676&gt;0,IF(J676&gt;0,J676,K676*H676/100),0)</f>
        <v>0</v>
      </c>
      <c r="BX676" s="69" t="n">
        <f aca="false">IF(BF676&gt;0,IF(BJ676&gt;BL676,BL676,BJ676),0)</f>
        <v>0</v>
      </c>
      <c r="BY676" s="69" t="n">
        <f aca="false">IF(BD676=0,0,IF(AND(BX676&gt;0,BX676&lt;=5),  IF(AND(BX676&gt;0,BX676&lt;=5),VLOOKUP(BK676,'Pril1-THLPa'!$A$6:$F$18,IF(AND(BX676&gt;0,BX676&lt;=5),LOOKUP(BX676,'Pril1-THLPa'!$B$5:$F$5,'Pril1-THLPa'!$B$4:$F$4),""),0),""),  IF(BX676&gt;5,BO676+BP676*(BX676-5)+BQ676*POWER(BX676-5,2)+BR676*POWER(BX676-5,3)+BS676*POWER(BX676-5,4),"")))</f>
        <v>0</v>
      </c>
      <c r="BZ676" s="69" t="n">
        <f aca="false">IF(BY676&gt;0,BY676*BI676/10*BW676*(100+BV676)/100,0)</f>
        <v>0</v>
      </c>
      <c r="CA676" s="69" t="n">
        <f aca="false">IF(BD676&gt;0,BX676-IF(BD676&gt;BX676,BX676,BD676),0)</f>
        <v>0</v>
      </c>
      <c r="CB676" s="69" t="n">
        <f aca="false">POWER(1.01,CA676)</f>
        <v>1</v>
      </c>
      <c r="CC676" s="69" t="n">
        <f aca="false">IF(BF676&gt;0,IF(BF676&gt;BH676,1,BF676/BH676),0)</f>
        <v>0</v>
      </c>
      <c r="CD676" s="72" t="n">
        <f aca="false">IF(BD676=0,0,IF(BF676&gt;0,ROUND(IF(CB676&lt;&gt;0,BZ676*BT676*1/CB676*CC676,0),0),0))</f>
        <v>0</v>
      </c>
      <c r="CE676" s="73" t="str">
        <f aca="false">IF(BF676&gt;0,IF(BF676&gt;BH676,CD676/BF676,CD676/BH676),"")</f>
        <v/>
      </c>
      <c r="CF676" s="69" t="n">
        <f aca="false">'Vstupní data'!AM676</f>
        <v>0</v>
      </c>
      <c r="CG676" s="69" t="n">
        <f aca="false">'Vstupní data'!AN676</f>
        <v>0</v>
      </c>
      <c r="CH676" s="69" t="n">
        <f aca="false">'Vstupní data'!AO676</f>
        <v>0</v>
      </c>
      <c r="CI676" s="69" t="n">
        <f aca="false">'Vstupní data'!AP676</f>
        <v>0</v>
      </c>
      <c r="CJ676" s="72" t="n">
        <f aca="false">ROUND(CH676*CI676,0)</f>
        <v>0</v>
      </c>
      <c r="CK676" s="74" t="str">
        <f aca="false">IF(OR(AA676&gt;0,BB676&gt;0,CD676&gt;0,CJ676&gt;0),AA676+BB676+CD676+CJ676,"")</f>
        <v/>
      </c>
    </row>
    <row r="677" customFormat="false" ht="12.8" hidden="false" customHeight="false" outlineLevel="0" collapsed="false">
      <c r="A677" s="66" t="n">
        <f aca="false">'Vstupní data'!A677</f>
        <v>0</v>
      </c>
      <c r="F677" s="66" t="str">
        <f aca="false">CONCATENATE('Vstupní data'!F677,'Vstupní data'!G677,'Vstupní data'!H677,'Vstupní data'!I677)</f>
        <v/>
      </c>
      <c r="G677" s="66"/>
      <c r="H677" s="66" t="n">
        <f aca="false">'Vstupní data'!K677</f>
        <v>0</v>
      </c>
      <c r="I677" s="66" t="n">
        <f aca="false">'Vstupní data'!L677</f>
        <v>0</v>
      </c>
      <c r="J677" s="66" t="n">
        <f aca="false">'Vstupní data'!K677*'Vstupní data'!M677/100</f>
        <v>0</v>
      </c>
      <c r="L677" s="66" t="n">
        <f aca="false">IF('Vstupní data'!N677="prostokořenný",0,IF('Vstupní data'!N677="krytokořenný","k",IF('Vstupní data'!N677="poloodrostky nebo odrostky, prostokořenné i krytokořenné","po",0)))</f>
        <v>0</v>
      </c>
      <c r="N677" s="66"/>
      <c r="O677" s="66" t="n">
        <f aca="false">'Vstupní data'!O677</f>
        <v>0</v>
      </c>
      <c r="P677" s="66" t="n">
        <f aca="false">IF(O677&gt;0,VLOOKUP(CONCATENATE(VLOOKUP(I677,'Pril3-drev'!$H$5:$K$83,4,0),"-",'Vstupní data'!R677),K2!$C$15:$D$23,2,0),0)</f>
        <v>0</v>
      </c>
      <c r="Q677" s="66" t="n">
        <f aca="false">IF(O677&gt;0,VLOOKUP(I677,'Pril3-drev'!$H$5:$I$83,2,0),0)</f>
        <v>0</v>
      </c>
      <c r="R677" s="66" t="n">
        <f aca="false">IF(Q677&gt;0,VLOOKUP(Q677,'Pril6-okus'!$A$5:$B$17,2,0),0)</f>
        <v>0</v>
      </c>
      <c r="S677" s="66" t="n">
        <f aca="false">IF(O677&gt;0,VLOOKUP(I677,'Pril3-drev'!$H$5:$J$83,3,0),0)</f>
        <v>0</v>
      </c>
      <c r="T677" s="66" t="str">
        <f aca="false">IF(O677&gt;0,IF(L677="k",0.9*VLOOKUP(S677,'ha-pocty-vyhl'!$A$5:$B$20,2,0),IF(L677="po",0.8*VLOOKUP(S677,'ha-pocty-vyhl'!$A$5:$B$20,2,0),VLOOKUP(S677,'ha-pocty-vyhl'!$A$5:$B$20,2,0))),"")</f>
        <v/>
      </c>
      <c r="U677" s="66" t="n">
        <f aca="false">'Vstupní data'!P677</f>
        <v>0</v>
      </c>
      <c r="V677" s="66" t="n">
        <f aca="false">IF(O677&gt;0,1.3*T677*1000*Z677/10000,0)</f>
        <v>0</v>
      </c>
      <c r="W677" s="66" t="n">
        <f aca="false">IF(O677&gt;0,1.3*T677*1000*Z677/10000,0)</f>
        <v>0</v>
      </c>
      <c r="X677" s="66" t="n">
        <f aca="false">IF(O677&gt;0,IF(O677&gt;V677,V677,O677),0)</f>
        <v>0</v>
      </c>
      <c r="Y677" s="66" t="n">
        <f aca="false">IF(O677&gt;0,IF(IF(U677&gt;W677,W677,U677)&lt;X677,W677,IF(U677&gt;W677,W677,U677)),0)</f>
        <v>0</v>
      </c>
      <c r="Z677" s="66" t="n">
        <f aca="false">IF(O677&gt;0,IF(J677&gt;0,J677,K677*H677/100),0)</f>
        <v>0</v>
      </c>
      <c r="AA677" s="67" t="n">
        <f aca="false">IF(O677&gt;0,CEILING(R677*P677*X677/Y677*Z677,1),0)</f>
        <v>0</v>
      </c>
      <c r="AB677" s="68" t="n">
        <f aca="false">IF(O677&gt;0,AA677/O677,0)</f>
        <v>0</v>
      </c>
      <c r="AC677" s="66" t="n">
        <f aca="false">'Vstupní data'!W677</f>
        <v>0</v>
      </c>
      <c r="AI677" s="66" t="str">
        <f aca="false">IF(OR('Vstupní data'!T677&gt;0,'Vstupní data'!U677&gt;0),VLOOKUP(I677,'Pril3-drev'!$H$5:$J$83,3,0),"")</f>
        <v/>
      </c>
      <c r="AJ677" s="66" t="n">
        <f aca="false">IF('Vstupní data'!V677="prostokořenný",0,IF('Vstupní data'!V677="krytokořenný","k",IF('Vstupní data'!V677="poloodrostky nebo odrostky, prostokořenné i krytokořenné","po",0)))</f>
        <v>0</v>
      </c>
      <c r="AK677" s="66" t="n">
        <f aca="false">IF(OR('Vstupní data'!T677&gt;0,'Vstupní data'!U677&gt;0),IF(AJ677="k",0.9*VLOOKUP(AI677,'ha-pocty-vyhl'!$A$5:$B$20,2,0),IF(AJ677="po",0.8*VLOOKUP(AI677,'ha-pocty-vyhl'!$A$5:$B$20,2,0),VLOOKUP(AI677,'ha-pocty-vyhl'!$A$5:$B$20,2,0))),0)</f>
        <v>0</v>
      </c>
      <c r="AL677" s="66" t="n">
        <f aca="false">IF(OR('Vstupní data'!T677&gt;0,'Vstupní data'!U677&gt;0),'Vstupní data'!K677*'Vstupní data'!M677/100,0)</f>
        <v>0</v>
      </c>
      <c r="AM677" s="66" t="n">
        <f aca="false">IF(OR('Vstupní data'!T677&gt;0,'Vstupní data'!U677&gt;0),IF('Vstupní data'!T677&gt;0,'Vstupní data'!T677,ROUND(10*'Vstupní data'!U677/AK677,0)),0)</f>
        <v>0</v>
      </c>
      <c r="AN677" s="69" t="n">
        <f aca="false">IF('Vstupní data'!T677&gt;0,   IF('Vstupní data'!T677&lt;=AL677,'Vstupní data'!T677,AL677),   IF(AM677&lt;AL677,AM677,AL677))</f>
        <v>0</v>
      </c>
      <c r="AO677" s="69" t="n">
        <f aca="false">'Vstupní data'!X677</f>
        <v>0</v>
      </c>
      <c r="AP677" s="66" t="n">
        <f aca="false">IF(OR('Vstupní data'!T677&gt;0,'Vstupní data'!U677&gt;0),IF(I677&lt;&gt;0,VLOOKUP(I677,'Pril3-drev'!$H$5:$I$83,2,0),0),0)</f>
        <v>0</v>
      </c>
      <c r="AQ677" s="66" t="n">
        <f aca="false">'Vstupní data'!Y677</f>
        <v>0</v>
      </c>
      <c r="AR677" s="66" t="str">
        <f aca="false">IF(AC677&gt;5,   IF('Vstupní data'!Y677&gt;0,   VLOOKUP(VLOOKUP(CONCATENATE(VLOOKUP(I677,'Pril3-drev'!$H$4:$L$83,5,0),AC677),'Pril3-drev'!$Q$4:$R$2803,2,0),'AVB-BS'!$C$5:$S$29 ,LOOKUP(AQ677,'AVB-BS'!$D$3:$S$3,'AVB-BS'!$D$1:$S$1) ,0 )   ,   IF('Vstupní data'!Z677&gt;0,'Vstupní data'!Z677,0)) , "")</f>
        <v/>
      </c>
      <c r="AS677" s="70" t="str">
        <f aca="false">IF(AC677&gt;5,VLOOKUP(CONCATENATE(AP677,AR677),'Pril1-THLPa'!$H$6:$N$96,4,0),"")</f>
        <v/>
      </c>
      <c r="AT677" s="70" t="str">
        <f aca="false">IF(AC677&gt;5,VLOOKUP(CONCATENATE(AP677,AR677),'Pril1-THLPa'!$H$6:$N$96,5,0),"")</f>
        <v/>
      </c>
      <c r="AU677" s="70" t="str">
        <f aca="false">IF(AC677&gt;5,VLOOKUP(CONCATENATE(AP677,AR677),'Pril1-THLPa'!$H$6:$N$96,6,0),"")</f>
        <v/>
      </c>
      <c r="AV677" s="70" t="str">
        <f aca="false">IF(AC677&gt;5,VLOOKUP(CONCATENATE(AP677,AR677),'Pril1-THLPa'!$H$6:$N$96,7,0),"")</f>
        <v/>
      </c>
      <c r="AW677" s="70" t="str">
        <f aca="false">IF(AC677&gt;5,VLOOKUP(CONCATENATE(AP677,AR677),'Pril1-THLPa'!$H$6:$O$96,8,0),"")</f>
        <v/>
      </c>
      <c r="AX677" s="66" t="n">
        <f aca="false">IF(AC677&gt;0,IF(AND(AC677&gt;0,AC677&lt;=5),VLOOKUP(AP677,'Pril1-THLPa'!$A$6:$F$18,LOOKUP(AC677,'Pril1-THLPa'!$B$5:$F$5,'Pril1-THLPa'!$B$4:$F$4),0),AS677+AT677*(AC677-5)+AU677*POWER(AC677-5,2)+AV677*POWER(AC677-5,3)+AW677*POWER(AC677-5,4)),0)</f>
        <v>0</v>
      </c>
      <c r="AY677" s="71"/>
      <c r="AZ677" s="66" t="n">
        <f aca="false">'Vstupní data'!AA677</f>
        <v>0</v>
      </c>
      <c r="BA677" s="66" t="n">
        <f aca="false">IF(OR('Vstupní data'!T677&gt;0,'Vstupní data'!U677&gt;0),IF(AC677&lt;&gt;"",AX677*AO677/10*(100+AZ677)/100,0),0)</f>
        <v>0</v>
      </c>
      <c r="BB677" s="67" t="n">
        <f aca="false">IF(AC677&lt;&gt;"",ROUND(BA677*AN677,0),0)</f>
        <v>0</v>
      </c>
      <c r="BC677" s="68" t="str">
        <f aca="false">IF(AE677&gt;0,BB677/AE677,"")</f>
        <v/>
      </c>
      <c r="BD677" s="66" t="n">
        <f aca="false">'Vstupní data'!AE677</f>
        <v>0</v>
      </c>
      <c r="BF677" s="66" t="n">
        <f aca="false">'Vstupní data'!AC677</f>
        <v>0</v>
      </c>
      <c r="BH677" s="66" t="n">
        <f aca="false">'Vstupní data'!AD677</f>
        <v>0</v>
      </c>
      <c r="BI677" s="66" t="n">
        <f aca="false">'Vstupní data'!AF677</f>
        <v>0</v>
      </c>
      <c r="BJ677" s="69" t="n">
        <f aca="false">'Vstupní data'!AG677</f>
        <v>0</v>
      </c>
      <c r="BK677" s="69" t="n">
        <f aca="false">IF(BF677&lt;&gt;0,VLOOKUP(I677,'Pril3-drev'!$H$5:$I$83,2,0),0)</f>
        <v>0</v>
      </c>
      <c r="BL677" s="69" t="n">
        <f aca="false">IF(BF677&lt;&gt;0,VLOOKUP(BK677,'Pril3-drev'!$A$5:$C$17,3,0),0)</f>
        <v>0</v>
      </c>
      <c r="BM677" s="69" t="n">
        <f aca="false">'Vstupní data'!AH677</f>
        <v>0</v>
      </c>
      <c r="BN677" s="69" t="n">
        <f aca="false">IF('Vstupní data'!AH677&gt;0,   VLOOKUP(VLOOKUP(CONCATENATE(VLOOKUP(I677,'Pril3-drev'!$H$4:$L$83,5,0),BD677),'Pril3-drev'!$Q$4:$R$2803,2,0),'AVB-BS'!$C$5:$S$29 ,LOOKUP(BM677,'AVB-BS'!$D$3:$S$3,'AVB-BS'!$D$1:$S$1) ,0 )   ,   IF('Vstupní data'!AI677&gt;0,'Vstupní data'!AI677,0))</f>
        <v>0</v>
      </c>
      <c r="BO677" s="69" t="str">
        <f aca="false">IF(BX677&gt;5,VLOOKUP(CONCATENATE(BK677,BN677),'Pril1-THLPa'!$H$6:$N$96,4,0),"")</f>
        <v/>
      </c>
      <c r="BP677" s="69" t="str">
        <f aca="false">IF(BX677&gt;5,VLOOKUP(CONCATENATE(BK677,BN677),'Pril1-THLPa'!$H$6:$N$96,5,0),"")</f>
        <v/>
      </c>
      <c r="BQ677" s="69" t="str">
        <f aca="false">IF(BX677&gt;5,VLOOKUP(CONCATENATE(BK677,BN677),'Pril1-THLPa'!$H$6:$N$96,6,0),"")</f>
        <v/>
      </c>
      <c r="BR677" s="69" t="str">
        <f aca="false">IF(BX677&gt;5,VLOOKUP(CONCATENATE(BK677,BN677),'Pril1-THLPa'!$H$6:$N$96,7,0),"")</f>
        <v/>
      </c>
      <c r="BS677" s="69" t="str">
        <f aca="false">IF(BX677&gt;5,VLOOKUP(CONCATENATE(BK677,BN677),'Pril1-THLPa'!$H$6:$O$96,8,0),"")</f>
        <v/>
      </c>
      <c r="BT677" s="69" t="str">
        <f aca="false">IF(BF677&gt;0, IF(BK677="smrk",  VLOOKUP(VLOOKUP(BD677,'Pril9-K3'!$L$8:$M$207,2,0),'Pril9-K3'!$A$8:$J$16,LOOKUP(BN677,'Pril9-K3'!$A$7:$J$7,'Pril9-K3'!$A$5:$J$5),0), IF(AND(BK677&lt;&gt;"smrk",'Vstupní data'!AK677&lt;&gt;""),'Vstupní data'!AK677,   VLOOKUP(VLOOKUP(BD677,'Pril9-K3'!$L$8:$M$207,2,0),'Pril9-K3'!$A$8:$J$16,LOOKUP(BN677,'Pril9-K3'!$A$7:$J$7,'Pril9-K3'!$A$5:$J$5),0)   )),   "")</f>
        <v/>
      </c>
      <c r="BV677" s="69" t="n">
        <f aca="false">'Vstupní data'!AJ677</f>
        <v>0</v>
      </c>
      <c r="BW677" s="69" t="n">
        <f aca="false">IF(BF677&gt;0,IF(J677&gt;0,J677,K677*H677/100),0)</f>
        <v>0</v>
      </c>
      <c r="BX677" s="69" t="n">
        <f aca="false">IF(BF677&gt;0,IF(BJ677&gt;BL677,BL677,BJ677),0)</f>
        <v>0</v>
      </c>
      <c r="BY677" s="69" t="n">
        <f aca="false">IF(BD677=0,0,IF(AND(BX677&gt;0,BX677&lt;=5),  IF(AND(BX677&gt;0,BX677&lt;=5),VLOOKUP(BK677,'Pril1-THLPa'!$A$6:$F$18,IF(AND(BX677&gt;0,BX677&lt;=5),LOOKUP(BX677,'Pril1-THLPa'!$B$5:$F$5,'Pril1-THLPa'!$B$4:$F$4),""),0),""),  IF(BX677&gt;5,BO677+BP677*(BX677-5)+BQ677*POWER(BX677-5,2)+BR677*POWER(BX677-5,3)+BS677*POWER(BX677-5,4),"")))</f>
        <v>0</v>
      </c>
      <c r="BZ677" s="69" t="n">
        <f aca="false">IF(BY677&gt;0,BY677*BI677/10*BW677*(100+BV677)/100,0)</f>
        <v>0</v>
      </c>
      <c r="CA677" s="69" t="n">
        <f aca="false">IF(BD677&gt;0,BX677-IF(BD677&gt;BX677,BX677,BD677),0)</f>
        <v>0</v>
      </c>
      <c r="CB677" s="69" t="n">
        <f aca="false">POWER(1.01,CA677)</f>
        <v>1</v>
      </c>
      <c r="CC677" s="69" t="n">
        <f aca="false">IF(BF677&gt;0,IF(BF677&gt;BH677,1,BF677/BH677),0)</f>
        <v>0</v>
      </c>
      <c r="CD677" s="72" t="n">
        <f aca="false">IF(BD677=0,0,IF(BF677&gt;0,ROUND(IF(CB677&lt;&gt;0,BZ677*BT677*1/CB677*CC677,0),0),0))</f>
        <v>0</v>
      </c>
      <c r="CE677" s="73" t="str">
        <f aca="false">IF(BF677&gt;0,IF(BF677&gt;BH677,CD677/BF677,CD677/BH677),"")</f>
        <v/>
      </c>
      <c r="CF677" s="69" t="n">
        <f aca="false">'Vstupní data'!AM677</f>
        <v>0</v>
      </c>
      <c r="CG677" s="69" t="n">
        <f aca="false">'Vstupní data'!AN677</f>
        <v>0</v>
      </c>
      <c r="CH677" s="69" t="n">
        <f aca="false">'Vstupní data'!AO677</f>
        <v>0</v>
      </c>
      <c r="CI677" s="69" t="n">
        <f aca="false">'Vstupní data'!AP677</f>
        <v>0</v>
      </c>
      <c r="CJ677" s="72" t="n">
        <f aca="false">ROUND(CH677*CI677,0)</f>
        <v>0</v>
      </c>
      <c r="CK677" s="74" t="str">
        <f aca="false">IF(OR(AA677&gt;0,BB677&gt;0,CD677&gt;0,CJ677&gt;0),AA677+BB677+CD677+CJ677,"")</f>
        <v/>
      </c>
    </row>
    <row r="678" customFormat="false" ht="12.8" hidden="false" customHeight="false" outlineLevel="0" collapsed="false">
      <c r="A678" s="66" t="n">
        <f aca="false">'Vstupní data'!A678</f>
        <v>0</v>
      </c>
      <c r="F678" s="66" t="str">
        <f aca="false">CONCATENATE('Vstupní data'!F678,'Vstupní data'!G678,'Vstupní data'!H678,'Vstupní data'!I678)</f>
        <v/>
      </c>
      <c r="G678" s="66"/>
      <c r="H678" s="66" t="n">
        <f aca="false">'Vstupní data'!K678</f>
        <v>0</v>
      </c>
      <c r="I678" s="66" t="n">
        <f aca="false">'Vstupní data'!L678</f>
        <v>0</v>
      </c>
      <c r="J678" s="66" t="n">
        <f aca="false">'Vstupní data'!K678*'Vstupní data'!M678/100</f>
        <v>0</v>
      </c>
      <c r="L678" s="66" t="n">
        <f aca="false">IF('Vstupní data'!N678="prostokořenný",0,IF('Vstupní data'!N678="krytokořenný","k",IF('Vstupní data'!N678="poloodrostky nebo odrostky, prostokořenné i krytokořenné","po",0)))</f>
        <v>0</v>
      </c>
      <c r="N678" s="66"/>
      <c r="O678" s="66" t="n">
        <f aca="false">'Vstupní data'!O678</f>
        <v>0</v>
      </c>
      <c r="P678" s="66" t="n">
        <f aca="false">IF(O678&gt;0,VLOOKUP(CONCATENATE(VLOOKUP(I678,'Pril3-drev'!$H$5:$K$83,4,0),"-",'Vstupní data'!R678),K2!$C$15:$D$23,2,0),0)</f>
        <v>0</v>
      </c>
      <c r="Q678" s="66" t="n">
        <f aca="false">IF(O678&gt;0,VLOOKUP(I678,'Pril3-drev'!$H$5:$I$83,2,0),0)</f>
        <v>0</v>
      </c>
      <c r="R678" s="66" t="n">
        <f aca="false">IF(Q678&gt;0,VLOOKUP(Q678,'Pril6-okus'!$A$5:$B$17,2,0),0)</f>
        <v>0</v>
      </c>
      <c r="S678" s="66" t="n">
        <f aca="false">IF(O678&gt;0,VLOOKUP(I678,'Pril3-drev'!$H$5:$J$83,3,0),0)</f>
        <v>0</v>
      </c>
      <c r="T678" s="66" t="str">
        <f aca="false">IF(O678&gt;0,IF(L678="k",0.9*VLOOKUP(S678,'ha-pocty-vyhl'!$A$5:$B$20,2,0),IF(L678="po",0.8*VLOOKUP(S678,'ha-pocty-vyhl'!$A$5:$B$20,2,0),VLOOKUP(S678,'ha-pocty-vyhl'!$A$5:$B$20,2,0))),"")</f>
        <v/>
      </c>
      <c r="U678" s="66" t="n">
        <f aca="false">'Vstupní data'!P678</f>
        <v>0</v>
      </c>
      <c r="V678" s="66" t="n">
        <f aca="false">IF(O678&gt;0,1.3*T678*1000*Z678/10000,0)</f>
        <v>0</v>
      </c>
      <c r="W678" s="66" t="n">
        <f aca="false">IF(O678&gt;0,1.3*T678*1000*Z678/10000,0)</f>
        <v>0</v>
      </c>
      <c r="X678" s="66" t="n">
        <f aca="false">IF(O678&gt;0,IF(O678&gt;V678,V678,O678),0)</f>
        <v>0</v>
      </c>
      <c r="Y678" s="66" t="n">
        <f aca="false">IF(O678&gt;0,IF(IF(U678&gt;W678,W678,U678)&lt;X678,W678,IF(U678&gt;W678,W678,U678)),0)</f>
        <v>0</v>
      </c>
      <c r="Z678" s="66" t="n">
        <f aca="false">IF(O678&gt;0,IF(J678&gt;0,J678,K678*H678/100),0)</f>
        <v>0</v>
      </c>
      <c r="AA678" s="67" t="n">
        <f aca="false">IF(O678&gt;0,CEILING(R678*P678*X678/Y678*Z678,1),0)</f>
        <v>0</v>
      </c>
      <c r="AB678" s="68" t="n">
        <f aca="false">IF(O678&gt;0,AA678/O678,0)</f>
        <v>0</v>
      </c>
      <c r="AC678" s="66" t="n">
        <f aca="false">'Vstupní data'!W678</f>
        <v>0</v>
      </c>
      <c r="AI678" s="66" t="str">
        <f aca="false">IF(OR('Vstupní data'!T678&gt;0,'Vstupní data'!U678&gt;0),VLOOKUP(I678,'Pril3-drev'!$H$5:$J$83,3,0),"")</f>
        <v/>
      </c>
      <c r="AJ678" s="66" t="n">
        <f aca="false">IF('Vstupní data'!V678="prostokořenný",0,IF('Vstupní data'!V678="krytokořenný","k",IF('Vstupní data'!V678="poloodrostky nebo odrostky, prostokořenné i krytokořenné","po",0)))</f>
        <v>0</v>
      </c>
      <c r="AK678" s="66" t="n">
        <f aca="false">IF(OR('Vstupní data'!T678&gt;0,'Vstupní data'!U678&gt;0),IF(AJ678="k",0.9*VLOOKUP(AI678,'ha-pocty-vyhl'!$A$5:$B$20,2,0),IF(AJ678="po",0.8*VLOOKUP(AI678,'ha-pocty-vyhl'!$A$5:$B$20,2,0),VLOOKUP(AI678,'ha-pocty-vyhl'!$A$5:$B$20,2,0))),0)</f>
        <v>0</v>
      </c>
      <c r="AL678" s="66" t="n">
        <f aca="false">IF(OR('Vstupní data'!T678&gt;0,'Vstupní data'!U678&gt;0),'Vstupní data'!K678*'Vstupní data'!M678/100,0)</f>
        <v>0</v>
      </c>
      <c r="AM678" s="66" t="n">
        <f aca="false">IF(OR('Vstupní data'!T678&gt;0,'Vstupní data'!U678&gt;0),IF('Vstupní data'!T678&gt;0,'Vstupní data'!T678,ROUND(10*'Vstupní data'!U678/AK678,0)),0)</f>
        <v>0</v>
      </c>
      <c r="AN678" s="69" t="n">
        <f aca="false">IF('Vstupní data'!T678&gt;0,   IF('Vstupní data'!T678&lt;=AL678,'Vstupní data'!T678,AL678),   IF(AM678&lt;AL678,AM678,AL678))</f>
        <v>0</v>
      </c>
      <c r="AO678" s="69" t="n">
        <f aca="false">'Vstupní data'!X678</f>
        <v>0</v>
      </c>
      <c r="AP678" s="66" t="n">
        <f aca="false">IF(OR('Vstupní data'!T678&gt;0,'Vstupní data'!U678&gt;0),IF(I678&lt;&gt;0,VLOOKUP(I678,'Pril3-drev'!$H$5:$I$83,2,0),0),0)</f>
        <v>0</v>
      </c>
      <c r="AQ678" s="66" t="n">
        <f aca="false">'Vstupní data'!Y678</f>
        <v>0</v>
      </c>
      <c r="AR678" s="66" t="str">
        <f aca="false">IF(AC678&gt;5,   IF('Vstupní data'!Y678&gt;0,   VLOOKUP(VLOOKUP(CONCATENATE(VLOOKUP(I678,'Pril3-drev'!$H$4:$L$83,5,0),AC678),'Pril3-drev'!$Q$4:$R$2803,2,0),'AVB-BS'!$C$5:$S$29 ,LOOKUP(AQ678,'AVB-BS'!$D$3:$S$3,'AVB-BS'!$D$1:$S$1) ,0 )   ,   IF('Vstupní data'!Z678&gt;0,'Vstupní data'!Z678,0)) , "")</f>
        <v/>
      </c>
      <c r="AS678" s="70" t="str">
        <f aca="false">IF(AC678&gt;5,VLOOKUP(CONCATENATE(AP678,AR678),'Pril1-THLPa'!$H$6:$N$96,4,0),"")</f>
        <v/>
      </c>
      <c r="AT678" s="70" t="str">
        <f aca="false">IF(AC678&gt;5,VLOOKUP(CONCATENATE(AP678,AR678),'Pril1-THLPa'!$H$6:$N$96,5,0),"")</f>
        <v/>
      </c>
      <c r="AU678" s="70" t="str">
        <f aca="false">IF(AC678&gt;5,VLOOKUP(CONCATENATE(AP678,AR678),'Pril1-THLPa'!$H$6:$N$96,6,0),"")</f>
        <v/>
      </c>
      <c r="AV678" s="70" t="str">
        <f aca="false">IF(AC678&gt;5,VLOOKUP(CONCATENATE(AP678,AR678),'Pril1-THLPa'!$H$6:$N$96,7,0),"")</f>
        <v/>
      </c>
      <c r="AW678" s="70" t="str">
        <f aca="false">IF(AC678&gt;5,VLOOKUP(CONCATENATE(AP678,AR678),'Pril1-THLPa'!$H$6:$O$96,8,0),"")</f>
        <v/>
      </c>
      <c r="AX678" s="66" t="n">
        <f aca="false">IF(AC678&gt;0,IF(AND(AC678&gt;0,AC678&lt;=5),VLOOKUP(AP678,'Pril1-THLPa'!$A$6:$F$18,LOOKUP(AC678,'Pril1-THLPa'!$B$5:$F$5,'Pril1-THLPa'!$B$4:$F$4),0),AS678+AT678*(AC678-5)+AU678*POWER(AC678-5,2)+AV678*POWER(AC678-5,3)+AW678*POWER(AC678-5,4)),0)</f>
        <v>0</v>
      </c>
      <c r="AY678" s="71"/>
      <c r="AZ678" s="66" t="n">
        <f aca="false">'Vstupní data'!AA678</f>
        <v>0</v>
      </c>
      <c r="BA678" s="66" t="n">
        <f aca="false">IF(OR('Vstupní data'!T678&gt;0,'Vstupní data'!U678&gt;0),IF(AC678&lt;&gt;"",AX678*AO678/10*(100+AZ678)/100,0),0)</f>
        <v>0</v>
      </c>
      <c r="BB678" s="67" t="n">
        <f aca="false">IF(AC678&lt;&gt;"",ROUND(BA678*AN678,0),0)</f>
        <v>0</v>
      </c>
      <c r="BC678" s="68" t="str">
        <f aca="false">IF(AE678&gt;0,BB678/AE678,"")</f>
        <v/>
      </c>
      <c r="BD678" s="66" t="n">
        <f aca="false">'Vstupní data'!AE678</f>
        <v>0</v>
      </c>
      <c r="BF678" s="66" t="n">
        <f aca="false">'Vstupní data'!AC678</f>
        <v>0</v>
      </c>
      <c r="BH678" s="66" t="n">
        <f aca="false">'Vstupní data'!AD678</f>
        <v>0</v>
      </c>
      <c r="BI678" s="66" t="n">
        <f aca="false">'Vstupní data'!AF678</f>
        <v>0</v>
      </c>
      <c r="BJ678" s="69" t="n">
        <f aca="false">'Vstupní data'!AG678</f>
        <v>0</v>
      </c>
      <c r="BK678" s="69" t="n">
        <f aca="false">IF(BF678&lt;&gt;0,VLOOKUP(I678,'Pril3-drev'!$H$5:$I$83,2,0),0)</f>
        <v>0</v>
      </c>
      <c r="BL678" s="69" t="n">
        <f aca="false">IF(BF678&lt;&gt;0,VLOOKUP(BK678,'Pril3-drev'!$A$5:$C$17,3,0),0)</f>
        <v>0</v>
      </c>
      <c r="BM678" s="69" t="n">
        <f aca="false">'Vstupní data'!AH678</f>
        <v>0</v>
      </c>
      <c r="BN678" s="69" t="n">
        <f aca="false">IF('Vstupní data'!AH678&gt;0,   VLOOKUP(VLOOKUP(CONCATENATE(VLOOKUP(I678,'Pril3-drev'!$H$4:$L$83,5,0),BD678),'Pril3-drev'!$Q$4:$R$2803,2,0),'AVB-BS'!$C$5:$S$29 ,LOOKUP(BM678,'AVB-BS'!$D$3:$S$3,'AVB-BS'!$D$1:$S$1) ,0 )   ,   IF('Vstupní data'!AI678&gt;0,'Vstupní data'!AI678,0))</f>
        <v>0</v>
      </c>
      <c r="BO678" s="69" t="str">
        <f aca="false">IF(BX678&gt;5,VLOOKUP(CONCATENATE(BK678,BN678),'Pril1-THLPa'!$H$6:$N$96,4,0),"")</f>
        <v/>
      </c>
      <c r="BP678" s="69" t="str">
        <f aca="false">IF(BX678&gt;5,VLOOKUP(CONCATENATE(BK678,BN678),'Pril1-THLPa'!$H$6:$N$96,5,0),"")</f>
        <v/>
      </c>
      <c r="BQ678" s="69" t="str">
        <f aca="false">IF(BX678&gt;5,VLOOKUP(CONCATENATE(BK678,BN678),'Pril1-THLPa'!$H$6:$N$96,6,0),"")</f>
        <v/>
      </c>
      <c r="BR678" s="69" t="str">
        <f aca="false">IF(BX678&gt;5,VLOOKUP(CONCATENATE(BK678,BN678),'Pril1-THLPa'!$H$6:$N$96,7,0),"")</f>
        <v/>
      </c>
      <c r="BS678" s="69" t="str">
        <f aca="false">IF(BX678&gt;5,VLOOKUP(CONCATENATE(BK678,BN678),'Pril1-THLPa'!$H$6:$O$96,8,0),"")</f>
        <v/>
      </c>
      <c r="BT678" s="69" t="str">
        <f aca="false">IF(BF678&gt;0, IF(BK678="smrk",  VLOOKUP(VLOOKUP(BD678,'Pril9-K3'!$L$8:$M$207,2,0),'Pril9-K3'!$A$8:$J$16,LOOKUP(BN678,'Pril9-K3'!$A$7:$J$7,'Pril9-K3'!$A$5:$J$5),0), IF(AND(BK678&lt;&gt;"smrk",'Vstupní data'!AK678&lt;&gt;""),'Vstupní data'!AK678,   VLOOKUP(VLOOKUP(BD678,'Pril9-K3'!$L$8:$M$207,2,0),'Pril9-K3'!$A$8:$J$16,LOOKUP(BN678,'Pril9-K3'!$A$7:$J$7,'Pril9-K3'!$A$5:$J$5),0)   )),   "")</f>
        <v/>
      </c>
      <c r="BV678" s="69" t="n">
        <f aca="false">'Vstupní data'!AJ678</f>
        <v>0</v>
      </c>
      <c r="BW678" s="69" t="n">
        <f aca="false">IF(BF678&gt;0,IF(J678&gt;0,J678,K678*H678/100),0)</f>
        <v>0</v>
      </c>
      <c r="BX678" s="69" t="n">
        <f aca="false">IF(BF678&gt;0,IF(BJ678&gt;BL678,BL678,BJ678),0)</f>
        <v>0</v>
      </c>
      <c r="BY678" s="69" t="n">
        <f aca="false">IF(BD678=0,0,IF(AND(BX678&gt;0,BX678&lt;=5),  IF(AND(BX678&gt;0,BX678&lt;=5),VLOOKUP(BK678,'Pril1-THLPa'!$A$6:$F$18,IF(AND(BX678&gt;0,BX678&lt;=5),LOOKUP(BX678,'Pril1-THLPa'!$B$5:$F$5,'Pril1-THLPa'!$B$4:$F$4),""),0),""),  IF(BX678&gt;5,BO678+BP678*(BX678-5)+BQ678*POWER(BX678-5,2)+BR678*POWER(BX678-5,3)+BS678*POWER(BX678-5,4),"")))</f>
        <v>0</v>
      </c>
      <c r="BZ678" s="69" t="n">
        <f aca="false">IF(BY678&gt;0,BY678*BI678/10*BW678*(100+BV678)/100,0)</f>
        <v>0</v>
      </c>
      <c r="CA678" s="69" t="n">
        <f aca="false">IF(BD678&gt;0,BX678-IF(BD678&gt;BX678,BX678,BD678),0)</f>
        <v>0</v>
      </c>
      <c r="CB678" s="69" t="n">
        <f aca="false">POWER(1.01,CA678)</f>
        <v>1</v>
      </c>
      <c r="CC678" s="69" t="n">
        <f aca="false">IF(BF678&gt;0,IF(BF678&gt;BH678,1,BF678/BH678),0)</f>
        <v>0</v>
      </c>
      <c r="CD678" s="72" t="n">
        <f aca="false">IF(BD678=0,0,IF(BF678&gt;0,ROUND(IF(CB678&lt;&gt;0,BZ678*BT678*1/CB678*CC678,0),0),0))</f>
        <v>0</v>
      </c>
      <c r="CE678" s="73" t="str">
        <f aca="false">IF(BF678&gt;0,IF(BF678&gt;BH678,CD678/BF678,CD678/BH678),"")</f>
        <v/>
      </c>
      <c r="CF678" s="69" t="n">
        <f aca="false">'Vstupní data'!AM678</f>
        <v>0</v>
      </c>
      <c r="CG678" s="69" t="n">
        <f aca="false">'Vstupní data'!AN678</f>
        <v>0</v>
      </c>
      <c r="CH678" s="69" t="n">
        <f aca="false">'Vstupní data'!AO678</f>
        <v>0</v>
      </c>
      <c r="CI678" s="69" t="n">
        <f aca="false">'Vstupní data'!AP678</f>
        <v>0</v>
      </c>
      <c r="CJ678" s="72" t="n">
        <f aca="false">ROUND(CH678*CI678,0)</f>
        <v>0</v>
      </c>
      <c r="CK678" s="74" t="str">
        <f aca="false">IF(OR(AA678&gt;0,BB678&gt;0,CD678&gt;0,CJ678&gt;0),AA678+BB678+CD678+CJ678,"")</f>
        <v/>
      </c>
    </row>
    <row r="679" customFormat="false" ht="12.8" hidden="false" customHeight="false" outlineLevel="0" collapsed="false">
      <c r="A679" s="66" t="n">
        <f aca="false">'Vstupní data'!A679</f>
        <v>0</v>
      </c>
      <c r="F679" s="66" t="str">
        <f aca="false">CONCATENATE('Vstupní data'!F679,'Vstupní data'!G679,'Vstupní data'!H679,'Vstupní data'!I679)</f>
        <v/>
      </c>
      <c r="G679" s="66"/>
      <c r="H679" s="66" t="n">
        <f aca="false">'Vstupní data'!K679</f>
        <v>0</v>
      </c>
      <c r="I679" s="66" t="n">
        <f aca="false">'Vstupní data'!L679</f>
        <v>0</v>
      </c>
      <c r="J679" s="66" t="n">
        <f aca="false">'Vstupní data'!K679*'Vstupní data'!M679/100</f>
        <v>0</v>
      </c>
      <c r="L679" s="66" t="n">
        <f aca="false">IF('Vstupní data'!N679="prostokořenný",0,IF('Vstupní data'!N679="krytokořenný","k",IF('Vstupní data'!N679="poloodrostky nebo odrostky, prostokořenné i krytokořenné","po",0)))</f>
        <v>0</v>
      </c>
      <c r="N679" s="66"/>
      <c r="O679" s="66" t="n">
        <f aca="false">'Vstupní data'!O679</f>
        <v>0</v>
      </c>
      <c r="P679" s="66" t="n">
        <f aca="false">IF(O679&gt;0,VLOOKUP(CONCATENATE(VLOOKUP(I679,'Pril3-drev'!$H$5:$K$83,4,0),"-",'Vstupní data'!R679),K2!$C$15:$D$23,2,0),0)</f>
        <v>0</v>
      </c>
      <c r="Q679" s="66" t="n">
        <f aca="false">IF(O679&gt;0,VLOOKUP(I679,'Pril3-drev'!$H$5:$I$83,2,0),0)</f>
        <v>0</v>
      </c>
      <c r="R679" s="66" t="n">
        <f aca="false">IF(Q679&gt;0,VLOOKUP(Q679,'Pril6-okus'!$A$5:$B$17,2,0),0)</f>
        <v>0</v>
      </c>
      <c r="S679" s="66" t="n">
        <f aca="false">IF(O679&gt;0,VLOOKUP(I679,'Pril3-drev'!$H$5:$J$83,3,0),0)</f>
        <v>0</v>
      </c>
      <c r="T679" s="66" t="str">
        <f aca="false">IF(O679&gt;0,IF(L679="k",0.9*VLOOKUP(S679,'ha-pocty-vyhl'!$A$5:$B$20,2,0),IF(L679="po",0.8*VLOOKUP(S679,'ha-pocty-vyhl'!$A$5:$B$20,2,0),VLOOKUP(S679,'ha-pocty-vyhl'!$A$5:$B$20,2,0))),"")</f>
        <v/>
      </c>
      <c r="U679" s="66" t="n">
        <f aca="false">'Vstupní data'!P679</f>
        <v>0</v>
      </c>
      <c r="V679" s="66" t="n">
        <f aca="false">IF(O679&gt;0,1.3*T679*1000*Z679/10000,0)</f>
        <v>0</v>
      </c>
      <c r="W679" s="66" t="n">
        <f aca="false">IF(O679&gt;0,1.3*T679*1000*Z679/10000,0)</f>
        <v>0</v>
      </c>
      <c r="X679" s="66" t="n">
        <f aca="false">IF(O679&gt;0,IF(O679&gt;V679,V679,O679),0)</f>
        <v>0</v>
      </c>
      <c r="Y679" s="66" t="n">
        <f aca="false">IF(O679&gt;0,IF(IF(U679&gt;W679,W679,U679)&lt;X679,W679,IF(U679&gt;W679,W679,U679)),0)</f>
        <v>0</v>
      </c>
      <c r="Z679" s="66" t="n">
        <f aca="false">IF(O679&gt;0,IF(J679&gt;0,J679,K679*H679/100),0)</f>
        <v>0</v>
      </c>
      <c r="AA679" s="67" t="n">
        <f aca="false">IF(O679&gt;0,CEILING(R679*P679*X679/Y679*Z679,1),0)</f>
        <v>0</v>
      </c>
      <c r="AB679" s="68" t="n">
        <f aca="false">IF(O679&gt;0,AA679/O679,0)</f>
        <v>0</v>
      </c>
      <c r="AC679" s="66" t="n">
        <f aca="false">'Vstupní data'!W679</f>
        <v>0</v>
      </c>
      <c r="AI679" s="66" t="str">
        <f aca="false">IF(OR('Vstupní data'!T679&gt;0,'Vstupní data'!U679&gt;0),VLOOKUP(I679,'Pril3-drev'!$H$5:$J$83,3,0),"")</f>
        <v/>
      </c>
      <c r="AJ679" s="66" t="n">
        <f aca="false">IF('Vstupní data'!V679="prostokořenný",0,IF('Vstupní data'!V679="krytokořenný","k",IF('Vstupní data'!V679="poloodrostky nebo odrostky, prostokořenné i krytokořenné","po",0)))</f>
        <v>0</v>
      </c>
      <c r="AK679" s="66" t="n">
        <f aca="false">IF(OR('Vstupní data'!T679&gt;0,'Vstupní data'!U679&gt;0),IF(AJ679="k",0.9*VLOOKUP(AI679,'ha-pocty-vyhl'!$A$5:$B$20,2,0),IF(AJ679="po",0.8*VLOOKUP(AI679,'ha-pocty-vyhl'!$A$5:$B$20,2,0),VLOOKUP(AI679,'ha-pocty-vyhl'!$A$5:$B$20,2,0))),0)</f>
        <v>0</v>
      </c>
      <c r="AL679" s="66" t="n">
        <f aca="false">IF(OR('Vstupní data'!T679&gt;0,'Vstupní data'!U679&gt;0),'Vstupní data'!K679*'Vstupní data'!M679/100,0)</f>
        <v>0</v>
      </c>
      <c r="AM679" s="66" t="n">
        <f aca="false">IF(OR('Vstupní data'!T679&gt;0,'Vstupní data'!U679&gt;0),IF('Vstupní data'!T679&gt;0,'Vstupní data'!T679,ROUND(10*'Vstupní data'!U679/AK679,0)),0)</f>
        <v>0</v>
      </c>
      <c r="AN679" s="69" t="n">
        <f aca="false">IF('Vstupní data'!T679&gt;0,   IF('Vstupní data'!T679&lt;=AL679,'Vstupní data'!T679,AL679),   IF(AM679&lt;AL679,AM679,AL679))</f>
        <v>0</v>
      </c>
      <c r="AO679" s="69" t="n">
        <f aca="false">'Vstupní data'!X679</f>
        <v>0</v>
      </c>
      <c r="AP679" s="66" t="n">
        <f aca="false">IF(OR('Vstupní data'!T679&gt;0,'Vstupní data'!U679&gt;0),IF(I679&lt;&gt;0,VLOOKUP(I679,'Pril3-drev'!$H$5:$I$83,2,0),0),0)</f>
        <v>0</v>
      </c>
      <c r="AQ679" s="66" t="n">
        <f aca="false">'Vstupní data'!Y679</f>
        <v>0</v>
      </c>
      <c r="AR679" s="66" t="str">
        <f aca="false">IF(AC679&gt;5,   IF('Vstupní data'!Y679&gt;0,   VLOOKUP(VLOOKUP(CONCATENATE(VLOOKUP(I679,'Pril3-drev'!$H$4:$L$83,5,0),AC679),'Pril3-drev'!$Q$4:$R$2803,2,0),'AVB-BS'!$C$5:$S$29 ,LOOKUP(AQ679,'AVB-BS'!$D$3:$S$3,'AVB-BS'!$D$1:$S$1) ,0 )   ,   IF('Vstupní data'!Z679&gt;0,'Vstupní data'!Z679,0)) , "")</f>
        <v/>
      </c>
      <c r="AS679" s="70" t="str">
        <f aca="false">IF(AC679&gt;5,VLOOKUP(CONCATENATE(AP679,AR679),'Pril1-THLPa'!$H$6:$N$96,4,0),"")</f>
        <v/>
      </c>
      <c r="AT679" s="70" t="str">
        <f aca="false">IF(AC679&gt;5,VLOOKUP(CONCATENATE(AP679,AR679),'Pril1-THLPa'!$H$6:$N$96,5,0),"")</f>
        <v/>
      </c>
      <c r="AU679" s="70" t="str">
        <f aca="false">IF(AC679&gt;5,VLOOKUP(CONCATENATE(AP679,AR679),'Pril1-THLPa'!$H$6:$N$96,6,0),"")</f>
        <v/>
      </c>
      <c r="AV679" s="70" t="str">
        <f aca="false">IF(AC679&gt;5,VLOOKUP(CONCATENATE(AP679,AR679),'Pril1-THLPa'!$H$6:$N$96,7,0),"")</f>
        <v/>
      </c>
      <c r="AW679" s="70" t="str">
        <f aca="false">IF(AC679&gt;5,VLOOKUP(CONCATENATE(AP679,AR679),'Pril1-THLPa'!$H$6:$O$96,8,0),"")</f>
        <v/>
      </c>
      <c r="AX679" s="66" t="n">
        <f aca="false">IF(AC679&gt;0,IF(AND(AC679&gt;0,AC679&lt;=5),VLOOKUP(AP679,'Pril1-THLPa'!$A$6:$F$18,LOOKUP(AC679,'Pril1-THLPa'!$B$5:$F$5,'Pril1-THLPa'!$B$4:$F$4),0),AS679+AT679*(AC679-5)+AU679*POWER(AC679-5,2)+AV679*POWER(AC679-5,3)+AW679*POWER(AC679-5,4)),0)</f>
        <v>0</v>
      </c>
      <c r="AY679" s="71"/>
      <c r="AZ679" s="66" t="n">
        <f aca="false">'Vstupní data'!AA679</f>
        <v>0</v>
      </c>
      <c r="BA679" s="66" t="n">
        <f aca="false">IF(OR('Vstupní data'!T679&gt;0,'Vstupní data'!U679&gt;0),IF(AC679&lt;&gt;"",AX679*AO679/10*(100+AZ679)/100,0),0)</f>
        <v>0</v>
      </c>
      <c r="BB679" s="67" t="n">
        <f aca="false">IF(AC679&lt;&gt;"",ROUND(BA679*AN679,0),0)</f>
        <v>0</v>
      </c>
      <c r="BC679" s="68" t="str">
        <f aca="false">IF(AE679&gt;0,BB679/AE679,"")</f>
        <v/>
      </c>
      <c r="BD679" s="66" t="n">
        <f aca="false">'Vstupní data'!AE679</f>
        <v>0</v>
      </c>
      <c r="BF679" s="66" t="n">
        <f aca="false">'Vstupní data'!AC679</f>
        <v>0</v>
      </c>
      <c r="BH679" s="66" t="n">
        <f aca="false">'Vstupní data'!AD679</f>
        <v>0</v>
      </c>
      <c r="BI679" s="66" t="n">
        <f aca="false">'Vstupní data'!AF679</f>
        <v>0</v>
      </c>
      <c r="BJ679" s="69" t="n">
        <f aca="false">'Vstupní data'!AG679</f>
        <v>0</v>
      </c>
      <c r="BK679" s="69" t="n">
        <f aca="false">IF(BF679&lt;&gt;0,VLOOKUP(I679,'Pril3-drev'!$H$5:$I$83,2,0),0)</f>
        <v>0</v>
      </c>
      <c r="BL679" s="69" t="n">
        <f aca="false">IF(BF679&lt;&gt;0,VLOOKUP(BK679,'Pril3-drev'!$A$5:$C$17,3,0),0)</f>
        <v>0</v>
      </c>
      <c r="BM679" s="69" t="n">
        <f aca="false">'Vstupní data'!AH679</f>
        <v>0</v>
      </c>
      <c r="BN679" s="69" t="n">
        <f aca="false">IF('Vstupní data'!AH679&gt;0,   VLOOKUP(VLOOKUP(CONCATENATE(VLOOKUP(I679,'Pril3-drev'!$H$4:$L$83,5,0),BD679),'Pril3-drev'!$Q$4:$R$2803,2,0),'AVB-BS'!$C$5:$S$29 ,LOOKUP(BM679,'AVB-BS'!$D$3:$S$3,'AVB-BS'!$D$1:$S$1) ,0 )   ,   IF('Vstupní data'!AI679&gt;0,'Vstupní data'!AI679,0))</f>
        <v>0</v>
      </c>
      <c r="BO679" s="69" t="str">
        <f aca="false">IF(BX679&gt;5,VLOOKUP(CONCATENATE(BK679,BN679),'Pril1-THLPa'!$H$6:$N$96,4,0),"")</f>
        <v/>
      </c>
      <c r="BP679" s="69" t="str">
        <f aca="false">IF(BX679&gt;5,VLOOKUP(CONCATENATE(BK679,BN679),'Pril1-THLPa'!$H$6:$N$96,5,0),"")</f>
        <v/>
      </c>
      <c r="BQ679" s="69" t="str">
        <f aca="false">IF(BX679&gt;5,VLOOKUP(CONCATENATE(BK679,BN679),'Pril1-THLPa'!$H$6:$N$96,6,0),"")</f>
        <v/>
      </c>
      <c r="BR679" s="69" t="str">
        <f aca="false">IF(BX679&gt;5,VLOOKUP(CONCATENATE(BK679,BN679),'Pril1-THLPa'!$H$6:$N$96,7,0),"")</f>
        <v/>
      </c>
      <c r="BS679" s="69" t="str">
        <f aca="false">IF(BX679&gt;5,VLOOKUP(CONCATENATE(BK679,BN679),'Pril1-THLPa'!$H$6:$O$96,8,0),"")</f>
        <v/>
      </c>
      <c r="BT679" s="69" t="str">
        <f aca="false">IF(BF679&gt;0, IF(BK679="smrk",  VLOOKUP(VLOOKUP(BD679,'Pril9-K3'!$L$8:$M$207,2,0),'Pril9-K3'!$A$8:$J$16,LOOKUP(BN679,'Pril9-K3'!$A$7:$J$7,'Pril9-K3'!$A$5:$J$5),0), IF(AND(BK679&lt;&gt;"smrk",'Vstupní data'!AK679&lt;&gt;""),'Vstupní data'!AK679,   VLOOKUP(VLOOKUP(BD679,'Pril9-K3'!$L$8:$M$207,2,0),'Pril9-K3'!$A$8:$J$16,LOOKUP(BN679,'Pril9-K3'!$A$7:$J$7,'Pril9-K3'!$A$5:$J$5),0)   )),   "")</f>
        <v/>
      </c>
      <c r="BV679" s="69" t="n">
        <f aca="false">'Vstupní data'!AJ679</f>
        <v>0</v>
      </c>
      <c r="BW679" s="69" t="n">
        <f aca="false">IF(BF679&gt;0,IF(J679&gt;0,J679,K679*H679/100),0)</f>
        <v>0</v>
      </c>
      <c r="BX679" s="69" t="n">
        <f aca="false">IF(BF679&gt;0,IF(BJ679&gt;BL679,BL679,BJ679),0)</f>
        <v>0</v>
      </c>
      <c r="BY679" s="69" t="n">
        <f aca="false">IF(BD679=0,0,IF(AND(BX679&gt;0,BX679&lt;=5),  IF(AND(BX679&gt;0,BX679&lt;=5),VLOOKUP(BK679,'Pril1-THLPa'!$A$6:$F$18,IF(AND(BX679&gt;0,BX679&lt;=5),LOOKUP(BX679,'Pril1-THLPa'!$B$5:$F$5,'Pril1-THLPa'!$B$4:$F$4),""),0),""),  IF(BX679&gt;5,BO679+BP679*(BX679-5)+BQ679*POWER(BX679-5,2)+BR679*POWER(BX679-5,3)+BS679*POWER(BX679-5,4),"")))</f>
        <v>0</v>
      </c>
      <c r="BZ679" s="69" t="n">
        <f aca="false">IF(BY679&gt;0,BY679*BI679/10*BW679*(100+BV679)/100,0)</f>
        <v>0</v>
      </c>
      <c r="CA679" s="69" t="n">
        <f aca="false">IF(BD679&gt;0,BX679-IF(BD679&gt;BX679,BX679,BD679),0)</f>
        <v>0</v>
      </c>
      <c r="CB679" s="69" t="n">
        <f aca="false">POWER(1.01,CA679)</f>
        <v>1</v>
      </c>
      <c r="CC679" s="69" t="n">
        <f aca="false">IF(BF679&gt;0,IF(BF679&gt;BH679,1,BF679/BH679),0)</f>
        <v>0</v>
      </c>
      <c r="CD679" s="72" t="n">
        <f aca="false">IF(BD679=0,0,IF(BF679&gt;0,ROUND(IF(CB679&lt;&gt;0,BZ679*BT679*1/CB679*CC679,0),0),0))</f>
        <v>0</v>
      </c>
      <c r="CE679" s="73" t="str">
        <f aca="false">IF(BF679&gt;0,IF(BF679&gt;BH679,CD679/BF679,CD679/BH679),"")</f>
        <v/>
      </c>
      <c r="CF679" s="69" t="n">
        <f aca="false">'Vstupní data'!AM679</f>
        <v>0</v>
      </c>
      <c r="CG679" s="69" t="n">
        <f aca="false">'Vstupní data'!AN679</f>
        <v>0</v>
      </c>
      <c r="CH679" s="69" t="n">
        <f aca="false">'Vstupní data'!AO679</f>
        <v>0</v>
      </c>
      <c r="CI679" s="69" t="n">
        <f aca="false">'Vstupní data'!AP679</f>
        <v>0</v>
      </c>
      <c r="CJ679" s="72" t="n">
        <f aca="false">ROUND(CH679*CI679,0)</f>
        <v>0</v>
      </c>
      <c r="CK679" s="74" t="str">
        <f aca="false">IF(OR(AA679&gt;0,BB679&gt;0,CD679&gt;0,CJ679&gt;0),AA679+BB679+CD679+CJ679,"")</f>
        <v/>
      </c>
    </row>
    <row r="680" customFormat="false" ht="12.8" hidden="false" customHeight="false" outlineLevel="0" collapsed="false">
      <c r="A680" s="66" t="n">
        <f aca="false">'Vstupní data'!A680</f>
        <v>0</v>
      </c>
      <c r="F680" s="66" t="str">
        <f aca="false">CONCATENATE('Vstupní data'!F680,'Vstupní data'!G680,'Vstupní data'!H680,'Vstupní data'!I680)</f>
        <v/>
      </c>
      <c r="G680" s="66"/>
      <c r="H680" s="66" t="n">
        <f aca="false">'Vstupní data'!K680</f>
        <v>0</v>
      </c>
      <c r="I680" s="66" t="n">
        <f aca="false">'Vstupní data'!L680</f>
        <v>0</v>
      </c>
      <c r="J680" s="66" t="n">
        <f aca="false">'Vstupní data'!K680*'Vstupní data'!M680/100</f>
        <v>0</v>
      </c>
      <c r="L680" s="66" t="n">
        <f aca="false">IF('Vstupní data'!N680="prostokořenný",0,IF('Vstupní data'!N680="krytokořenný","k",IF('Vstupní data'!N680="poloodrostky nebo odrostky, prostokořenné i krytokořenné","po",0)))</f>
        <v>0</v>
      </c>
      <c r="N680" s="66"/>
      <c r="O680" s="66" t="n">
        <f aca="false">'Vstupní data'!O680</f>
        <v>0</v>
      </c>
      <c r="P680" s="66" t="n">
        <f aca="false">IF(O680&gt;0,VLOOKUP(CONCATENATE(VLOOKUP(I680,'Pril3-drev'!$H$5:$K$83,4,0),"-",'Vstupní data'!R680),K2!$C$15:$D$23,2,0),0)</f>
        <v>0</v>
      </c>
      <c r="Q680" s="66" t="n">
        <f aca="false">IF(O680&gt;0,VLOOKUP(I680,'Pril3-drev'!$H$5:$I$83,2,0),0)</f>
        <v>0</v>
      </c>
      <c r="R680" s="66" t="n">
        <f aca="false">IF(Q680&gt;0,VLOOKUP(Q680,'Pril6-okus'!$A$5:$B$17,2,0),0)</f>
        <v>0</v>
      </c>
      <c r="S680" s="66" t="n">
        <f aca="false">IF(O680&gt;0,VLOOKUP(I680,'Pril3-drev'!$H$5:$J$83,3,0),0)</f>
        <v>0</v>
      </c>
      <c r="T680" s="66" t="str">
        <f aca="false">IF(O680&gt;0,IF(L680="k",0.9*VLOOKUP(S680,'ha-pocty-vyhl'!$A$5:$B$20,2,0),IF(L680="po",0.8*VLOOKUP(S680,'ha-pocty-vyhl'!$A$5:$B$20,2,0),VLOOKUP(S680,'ha-pocty-vyhl'!$A$5:$B$20,2,0))),"")</f>
        <v/>
      </c>
      <c r="U680" s="66" t="n">
        <f aca="false">'Vstupní data'!P680</f>
        <v>0</v>
      </c>
      <c r="V680" s="66" t="n">
        <f aca="false">IF(O680&gt;0,1.3*T680*1000*Z680/10000,0)</f>
        <v>0</v>
      </c>
      <c r="W680" s="66" t="n">
        <f aca="false">IF(O680&gt;0,1.3*T680*1000*Z680/10000,0)</f>
        <v>0</v>
      </c>
      <c r="X680" s="66" t="n">
        <f aca="false">IF(O680&gt;0,IF(O680&gt;V680,V680,O680),0)</f>
        <v>0</v>
      </c>
      <c r="Y680" s="66" t="n">
        <f aca="false">IF(O680&gt;0,IF(IF(U680&gt;W680,W680,U680)&lt;X680,W680,IF(U680&gt;W680,W680,U680)),0)</f>
        <v>0</v>
      </c>
      <c r="Z680" s="66" t="n">
        <f aca="false">IF(O680&gt;0,IF(J680&gt;0,J680,K680*H680/100),0)</f>
        <v>0</v>
      </c>
      <c r="AA680" s="67" t="n">
        <f aca="false">IF(O680&gt;0,CEILING(R680*P680*X680/Y680*Z680,1),0)</f>
        <v>0</v>
      </c>
      <c r="AB680" s="68" t="n">
        <f aca="false">IF(O680&gt;0,AA680/O680,0)</f>
        <v>0</v>
      </c>
      <c r="AC680" s="66" t="n">
        <f aca="false">'Vstupní data'!W680</f>
        <v>0</v>
      </c>
      <c r="AI680" s="66" t="str">
        <f aca="false">IF(OR('Vstupní data'!T680&gt;0,'Vstupní data'!U680&gt;0),VLOOKUP(I680,'Pril3-drev'!$H$5:$J$83,3,0),"")</f>
        <v/>
      </c>
      <c r="AJ680" s="66" t="n">
        <f aca="false">IF('Vstupní data'!V680="prostokořenný",0,IF('Vstupní data'!V680="krytokořenný","k",IF('Vstupní data'!V680="poloodrostky nebo odrostky, prostokořenné i krytokořenné","po",0)))</f>
        <v>0</v>
      </c>
      <c r="AK680" s="66" t="n">
        <f aca="false">IF(OR('Vstupní data'!T680&gt;0,'Vstupní data'!U680&gt;0),IF(AJ680="k",0.9*VLOOKUP(AI680,'ha-pocty-vyhl'!$A$5:$B$20,2,0),IF(AJ680="po",0.8*VLOOKUP(AI680,'ha-pocty-vyhl'!$A$5:$B$20,2,0),VLOOKUP(AI680,'ha-pocty-vyhl'!$A$5:$B$20,2,0))),0)</f>
        <v>0</v>
      </c>
      <c r="AL680" s="66" t="n">
        <f aca="false">IF(OR('Vstupní data'!T680&gt;0,'Vstupní data'!U680&gt;0),'Vstupní data'!K680*'Vstupní data'!M680/100,0)</f>
        <v>0</v>
      </c>
      <c r="AM680" s="66" t="n">
        <f aca="false">IF(OR('Vstupní data'!T680&gt;0,'Vstupní data'!U680&gt;0),IF('Vstupní data'!T680&gt;0,'Vstupní data'!T680,ROUND(10*'Vstupní data'!U680/AK680,0)),0)</f>
        <v>0</v>
      </c>
      <c r="AN680" s="69" t="n">
        <f aca="false">IF('Vstupní data'!T680&gt;0,   IF('Vstupní data'!T680&lt;=AL680,'Vstupní data'!T680,AL680),   IF(AM680&lt;AL680,AM680,AL680))</f>
        <v>0</v>
      </c>
      <c r="AO680" s="69" t="n">
        <f aca="false">'Vstupní data'!X680</f>
        <v>0</v>
      </c>
      <c r="AP680" s="66" t="n">
        <f aca="false">IF(OR('Vstupní data'!T680&gt;0,'Vstupní data'!U680&gt;0),IF(I680&lt;&gt;0,VLOOKUP(I680,'Pril3-drev'!$H$5:$I$83,2,0),0),0)</f>
        <v>0</v>
      </c>
      <c r="AQ680" s="66" t="n">
        <f aca="false">'Vstupní data'!Y680</f>
        <v>0</v>
      </c>
      <c r="AR680" s="66" t="str">
        <f aca="false">IF(AC680&gt;5,   IF('Vstupní data'!Y680&gt;0,   VLOOKUP(VLOOKUP(CONCATENATE(VLOOKUP(I680,'Pril3-drev'!$H$4:$L$83,5,0),AC680),'Pril3-drev'!$Q$4:$R$2803,2,0),'AVB-BS'!$C$5:$S$29 ,LOOKUP(AQ680,'AVB-BS'!$D$3:$S$3,'AVB-BS'!$D$1:$S$1) ,0 )   ,   IF('Vstupní data'!Z680&gt;0,'Vstupní data'!Z680,0)) , "")</f>
        <v/>
      </c>
      <c r="AS680" s="70" t="str">
        <f aca="false">IF(AC680&gt;5,VLOOKUP(CONCATENATE(AP680,AR680),'Pril1-THLPa'!$H$6:$N$96,4,0),"")</f>
        <v/>
      </c>
      <c r="AT680" s="70" t="str">
        <f aca="false">IF(AC680&gt;5,VLOOKUP(CONCATENATE(AP680,AR680),'Pril1-THLPa'!$H$6:$N$96,5,0),"")</f>
        <v/>
      </c>
      <c r="AU680" s="70" t="str">
        <f aca="false">IF(AC680&gt;5,VLOOKUP(CONCATENATE(AP680,AR680),'Pril1-THLPa'!$H$6:$N$96,6,0),"")</f>
        <v/>
      </c>
      <c r="AV680" s="70" t="str">
        <f aca="false">IF(AC680&gt;5,VLOOKUP(CONCATENATE(AP680,AR680),'Pril1-THLPa'!$H$6:$N$96,7,0),"")</f>
        <v/>
      </c>
      <c r="AW680" s="70" t="str">
        <f aca="false">IF(AC680&gt;5,VLOOKUP(CONCATENATE(AP680,AR680),'Pril1-THLPa'!$H$6:$O$96,8,0),"")</f>
        <v/>
      </c>
      <c r="AX680" s="66" t="n">
        <f aca="false">IF(AC680&gt;0,IF(AND(AC680&gt;0,AC680&lt;=5),VLOOKUP(AP680,'Pril1-THLPa'!$A$6:$F$18,LOOKUP(AC680,'Pril1-THLPa'!$B$5:$F$5,'Pril1-THLPa'!$B$4:$F$4),0),AS680+AT680*(AC680-5)+AU680*POWER(AC680-5,2)+AV680*POWER(AC680-5,3)+AW680*POWER(AC680-5,4)),0)</f>
        <v>0</v>
      </c>
      <c r="AY680" s="71"/>
      <c r="AZ680" s="66" t="n">
        <f aca="false">'Vstupní data'!AA680</f>
        <v>0</v>
      </c>
      <c r="BA680" s="66" t="n">
        <f aca="false">IF(OR('Vstupní data'!T680&gt;0,'Vstupní data'!U680&gt;0),IF(AC680&lt;&gt;"",AX680*AO680/10*(100+AZ680)/100,0),0)</f>
        <v>0</v>
      </c>
      <c r="BB680" s="67" t="n">
        <f aca="false">IF(AC680&lt;&gt;"",ROUND(BA680*AN680,0),0)</f>
        <v>0</v>
      </c>
      <c r="BC680" s="68" t="str">
        <f aca="false">IF(AE680&gt;0,BB680/AE680,"")</f>
        <v/>
      </c>
      <c r="BD680" s="66" t="n">
        <f aca="false">'Vstupní data'!AE680</f>
        <v>0</v>
      </c>
      <c r="BF680" s="66" t="n">
        <f aca="false">'Vstupní data'!AC680</f>
        <v>0</v>
      </c>
      <c r="BH680" s="66" t="n">
        <f aca="false">'Vstupní data'!AD680</f>
        <v>0</v>
      </c>
      <c r="BI680" s="66" t="n">
        <f aca="false">'Vstupní data'!AF680</f>
        <v>0</v>
      </c>
      <c r="BJ680" s="69" t="n">
        <f aca="false">'Vstupní data'!AG680</f>
        <v>0</v>
      </c>
      <c r="BK680" s="69" t="n">
        <f aca="false">IF(BF680&lt;&gt;0,VLOOKUP(I680,'Pril3-drev'!$H$5:$I$83,2,0),0)</f>
        <v>0</v>
      </c>
      <c r="BL680" s="69" t="n">
        <f aca="false">IF(BF680&lt;&gt;0,VLOOKUP(BK680,'Pril3-drev'!$A$5:$C$17,3,0),0)</f>
        <v>0</v>
      </c>
      <c r="BM680" s="69" t="n">
        <f aca="false">'Vstupní data'!AH680</f>
        <v>0</v>
      </c>
      <c r="BN680" s="69" t="n">
        <f aca="false">IF('Vstupní data'!AH680&gt;0,   VLOOKUP(VLOOKUP(CONCATENATE(VLOOKUP(I680,'Pril3-drev'!$H$4:$L$83,5,0),BD680),'Pril3-drev'!$Q$4:$R$2803,2,0),'AVB-BS'!$C$5:$S$29 ,LOOKUP(BM680,'AVB-BS'!$D$3:$S$3,'AVB-BS'!$D$1:$S$1) ,0 )   ,   IF('Vstupní data'!AI680&gt;0,'Vstupní data'!AI680,0))</f>
        <v>0</v>
      </c>
      <c r="BO680" s="69" t="str">
        <f aca="false">IF(BX680&gt;5,VLOOKUP(CONCATENATE(BK680,BN680),'Pril1-THLPa'!$H$6:$N$96,4,0),"")</f>
        <v/>
      </c>
      <c r="BP680" s="69" t="str">
        <f aca="false">IF(BX680&gt;5,VLOOKUP(CONCATENATE(BK680,BN680),'Pril1-THLPa'!$H$6:$N$96,5,0),"")</f>
        <v/>
      </c>
      <c r="BQ680" s="69" t="str">
        <f aca="false">IF(BX680&gt;5,VLOOKUP(CONCATENATE(BK680,BN680),'Pril1-THLPa'!$H$6:$N$96,6,0),"")</f>
        <v/>
      </c>
      <c r="BR680" s="69" t="str">
        <f aca="false">IF(BX680&gt;5,VLOOKUP(CONCATENATE(BK680,BN680),'Pril1-THLPa'!$H$6:$N$96,7,0),"")</f>
        <v/>
      </c>
      <c r="BS680" s="69" t="str">
        <f aca="false">IF(BX680&gt;5,VLOOKUP(CONCATENATE(BK680,BN680),'Pril1-THLPa'!$H$6:$O$96,8,0),"")</f>
        <v/>
      </c>
      <c r="BT680" s="69" t="str">
        <f aca="false">IF(BF680&gt;0, IF(BK680="smrk",  VLOOKUP(VLOOKUP(BD680,'Pril9-K3'!$L$8:$M$207,2,0),'Pril9-K3'!$A$8:$J$16,LOOKUP(BN680,'Pril9-K3'!$A$7:$J$7,'Pril9-K3'!$A$5:$J$5),0), IF(AND(BK680&lt;&gt;"smrk",'Vstupní data'!AK680&lt;&gt;""),'Vstupní data'!AK680,   VLOOKUP(VLOOKUP(BD680,'Pril9-K3'!$L$8:$M$207,2,0),'Pril9-K3'!$A$8:$J$16,LOOKUP(BN680,'Pril9-K3'!$A$7:$J$7,'Pril9-K3'!$A$5:$J$5),0)   )),   "")</f>
        <v/>
      </c>
      <c r="BV680" s="69" t="n">
        <f aca="false">'Vstupní data'!AJ680</f>
        <v>0</v>
      </c>
      <c r="BW680" s="69" t="n">
        <f aca="false">IF(BF680&gt;0,IF(J680&gt;0,J680,K680*H680/100),0)</f>
        <v>0</v>
      </c>
      <c r="BX680" s="69" t="n">
        <f aca="false">IF(BF680&gt;0,IF(BJ680&gt;BL680,BL680,BJ680),0)</f>
        <v>0</v>
      </c>
      <c r="BY680" s="69" t="n">
        <f aca="false">IF(BD680=0,0,IF(AND(BX680&gt;0,BX680&lt;=5),  IF(AND(BX680&gt;0,BX680&lt;=5),VLOOKUP(BK680,'Pril1-THLPa'!$A$6:$F$18,IF(AND(BX680&gt;0,BX680&lt;=5),LOOKUP(BX680,'Pril1-THLPa'!$B$5:$F$5,'Pril1-THLPa'!$B$4:$F$4),""),0),""),  IF(BX680&gt;5,BO680+BP680*(BX680-5)+BQ680*POWER(BX680-5,2)+BR680*POWER(BX680-5,3)+BS680*POWER(BX680-5,4),"")))</f>
        <v>0</v>
      </c>
      <c r="BZ680" s="69" t="n">
        <f aca="false">IF(BY680&gt;0,BY680*BI680/10*BW680*(100+BV680)/100,0)</f>
        <v>0</v>
      </c>
      <c r="CA680" s="69" t="n">
        <f aca="false">IF(BD680&gt;0,BX680-IF(BD680&gt;BX680,BX680,BD680),0)</f>
        <v>0</v>
      </c>
      <c r="CB680" s="69" t="n">
        <f aca="false">POWER(1.01,CA680)</f>
        <v>1</v>
      </c>
      <c r="CC680" s="69" t="n">
        <f aca="false">IF(BF680&gt;0,IF(BF680&gt;BH680,1,BF680/BH680),0)</f>
        <v>0</v>
      </c>
      <c r="CD680" s="72" t="n">
        <f aca="false">IF(BD680=0,0,IF(BF680&gt;0,ROUND(IF(CB680&lt;&gt;0,BZ680*BT680*1/CB680*CC680,0),0),0))</f>
        <v>0</v>
      </c>
      <c r="CE680" s="73" t="str">
        <f aca="false">IF(BF680&gt;0,IF(BF680&gt;BH680,CD680/BF680,CD680/BH680),"")</f>
        <v/>
      </c>
      <c r="CF680" s="69" t="n">
        <f aca="false">'Vstupní data'!AM680</f>
        <v>0</v>
      </c>
      <c r="CG680" s="69" t="n">
        <f aca="false">'Vstupní data'!AN680</f>
        <v>0</v>
      </c>
      <c r="CH680" s="69" t="n">
        <f aca="false">'Vstupní data'!AO680</f>
        <v>0</v>
      </c>
      <c r="CI680" s="69" t="n">
        <f aca="false">'Vstupní data'!AP680</f>
        <v>0</v>
      </c>
      <c r="CJ680" s="72" t="n">
        <f aca="false">ROUND(CH680*CI680,0)</f>
        <v>0</v>
      </c>
      <c r="CK680" s="74" t="str">
        <f aca="false">IF(OR(AA680&gt;0,BB680&gt;0,CD680&gt;0,CJ680&gt;0),AA680+BB680+CD680+CJ680,"")</f>
        <v/>
      </c>
    </row>
    <row r="681" customFormat="false" ht="12.8" hidden="false" customHeight="false" outlineLevel="0" collapsed="false">
      <c r="A681" s="66" t="n">
        <f aca="false">'Vstupní data'!A681</f>
        <v>0</v>
      </c>
      <c r="F681" s="66" t="str">
        <f aca="false">CONCATENATE('Vstupní data'!F681,'Vstupní data'!G681,'Vstupní data'!H681,'Vstupní data'!I681)</f>
        <v/>
      </c>
      <c r="G681" s="66"/>
      <c r="H681" s="66" t="n">
        <f aca="false">'Vstupní data'!K681</f>
        <v>0</v>
      </c>
      <c r="I681" s="66" t="n">
        <f aca="false">'Vstupní data'!L681</f>
        <v>0</v>
      </c>
      <c r="J681" s="66" t="n">
        <f aca="false">'Vstupní data'!K681*'Vstupní data'!M681/100</f>
        <v>0</v>
      </c>
      <c r="L681" s="66" t="n">
        <f aca="false">IF('Vstupní data'!N681="prostokořenný",0,IF('Vstupní data'!N681="krytokořenný","k",IF('Vstupní data'!N681="poloodrostky nebo odrostky, prostokořenné i krytokořenné","po",0)))</f>
        <v>0</v>
      </c>
      <c r="N681" s="66"/>
      <c r="O681" s="66" t="n">
        <f aca="false">'Vstupní data'!O681</f>
        <v>0</v>
      </c>
      <c r="P681" s="66" t="n">
        <f aca="false">IF(O681&gt;0,VLOOKUP(CONCATENATE(VLOOKUP(I681,'Pril3-drev'!$H$5:$K$83,4,0),"-",'Vstupní data'!R681),K2!$C$15:$D$23,2,0),0)</f>
        <v>0</v>
      </c>
      <c r="Q681" s="66" t="n">
        <f aca="false">IF(O681&gt;0,VLOOKUP(I681,'Pril3-drev'!$H$5:$I$83,2,0),0)</f>
        <v>0</v>
      </c>
      <c r="R681" s="66" t="n">
        <f aca="false">IF(Q681&gt;0,VLOOKUP(Q681,'Pril6-okus'!$A$5:$B$17,2,0),0)</f>
        <v>0</v>
      </c>
      <c r="S681" s="66" t="n">
        <f aca="false">IF(O681&gt;0,VLOOKUP(I681,'Pril3-drev'!$H$5:$J$83,3,0),0)</f>
        <v>0</v>
      </c>
      <c r="T681" s="66" t="str">
        <f aca="false">IF(O681&gt;0,IF(L681="k",0.9*VLOOKUP(S681,'ha-pocty-vyhl'!$A$5:$B$20,2,0),IF(L681="po",0.8*VLOOKUP(S681,'ha-pocty-vyhl'!$A$5:$B$20,2,0),VLOOKUP(S681,'ha-pocty-vyhl'!$A$5:$B$20,2,0))),"")</f>
        <v/>
      </c>
      <c r="U681" s="66" t="n">
        <f aca="false">'Vstupní data'!P681</f>
        <v>0</v>
      </c>
      <c r="V681" s="66" t="n">
        <f aca="false">IF(O681&gt;0,1.3*T681*1000*Z681/10000,0)</f>
        <v>0</v>
      </c>
      <c r="W681" s="66" t="n">
        <f aca="false">IF(O681&gt;0,1.3*T681*1000*Z681/10000,0)</f>
        <v>0</v>
      </c>
      <c r="X681" s="66" t="n">
        <f aca="false">IF(O681&gt;0,IF(O681&gt;V681,V681,O681),0)</f>
        <v>0</v>
      </c>
      <c r="Y681" s="66" t="n">
        <f aca="false">IF(O681&gt;0,IF(IF(U681&gt;W681,W681,U681)&lt;X681,W681,IF(U681&gt;W681,W681,U681)),0)</f>
        <v>0</v>
      </c>
      <c r="Z681" s="66" t="n">
        <f aca="false">IF(O681&gt;0,IF(J681&gt;0,J681,K681*H681/100),0)</f>
        <v>0</v>
      </c>
      <c r="AA681" s="67" t="n">
        <f aca="false">IF(O681&gt;0,CEILING(R681*P681*X681/Y681*Z681,1),0)</f>
        <v>0</v>
      </c>
      <c r="AB681" s="68" t="n">
        <f aca="false">IF(O681&gt;0,AA681/O681,0)</f>
        <v>0</v>
      </c>
      <c r="AC681" s="66" t="n">
        <f aca="false">'Vstupní data'!W681</f>
        <v>0</v>
      </c>
      <c r="AI681" s="66" t="str">
        <f aca="false">IF(OR('Vstupní data'!T681&gt;0,'Vstupní data'!U681&gt;0),VLOOKUP(I681,'Pril3-drev'!$H$5:$J$83,3,0),"")</f>
        <v/>
      </c>
      <c r="AJ681" s="66" t="n">
        <f aca="false">IF('Vstupní data'!V681="prostokořenný",0,IF('Vstupní data'!V681="krytokořenný","k",IF('Vstupní data'!V681="poloodrostky nebo odrostky, prostokořenné i krytokořenné","po",0)))</f>
        <v>0</v>
      </c>
      <c r="AK681" s="66" t="n">
        <f aca="false">IF(OR('Vstupní data'!T681&gt;0,'Vstupní data'!U681&gt;0),IF(AJ681="k",0.9*VLOOKUP(AI681,'ha-pocty-vyhl'!$A$5:$B$20,2,0),IF(AJ681="po",0.8*VLOOKUP(AI681,'ha-pocty-vyhl'!$A$5:$B$20,2,0),VLOOKUP(AI681,'ha-pocty-vyhl'!$A$5:$B$20,2,0))),0)</f>
        <v>0</v>
      </c>
      <c r="AL681" s="66" t="n">
        <f aca="false">IF(OR('Vstupní data'!T681&gt;0,'Vstupní data'!U681&gt;0),'Vstupní data'!K681*'Vstupní data'!M681/100,0)</f>
        <v>0</v>
      </c>
      <c r="AM681" s="66" t="n">
        <f aca="false">IF(OR('Vstupní data'!T681&gt;0,'Vstupní data'!U681&gt;0),IF('Vstupní data'!T681&gt;0,'Vstupní data'!T681,ROUND(10*'Vstupní data'!U681/AK681,0)),0)</f>
        <v>0</v>
      </c>
      <c r="AN681" s="69" t="n">
        <f aca="false">IF('Vstupní data'!T681&gt;0,   IF('Vstupní data'!T681&lt;=AL681,'Vstupní data'!T681,AL681),   IF(AM681&lt;AL681,AM681,AL681))</f>
        <v>0</v>
      </c>
      <c r="AO681" s="69" t="n">
        <f aca="false">'Vstupní data'!X681</f>
        <v>0</v>
      </c>
      <c r="AP681" s="66" t="n">
        <f aca="false">IF(OR('Vstupní data'!T681&gt;0,'Vstupní data'!U681&gt;0),IF(I681&lt;&gt;0,VLOOKUP(I681,'Pril3-drev'!$H$5:$I$83,2,0),0),0)</f>
        <v>0</v>
      </c>
      <c r="AQ681" s="66" t="n">
        <f aca="false">'Vstupní data'!Y681</f>
        <v>0</v>
      </c>
      <c r="AR681" s="66" t="str">
        <f aca="false">IF(AC681&gt;5,   IF('Vstupní data'!Y681&gt;0,   VLOOKUP(VLOOKUP(CONCATENATE(VLOOKUP(I681,'Pril3-drev'!$H$4:$L$83,5,0),AC681),'Pril3-drev'!$Q$4:$R$2803,2,0),'AVB-BS'!$C$5:$S$29 ,LOOKUP(AQ681,'AVB-BS'!$D$3:$S$3,'AVB-BS'!$D$1:$S$1) ,0 )   ,   IF('Vstupní data'!Z681&gt;0,'Vstupní data'!Z681,0)) , "")</f>
        <v/>
      </c>
      <c r="AS681" s="70" t="str">
        <f aca="false">IF(AC681&gt;5,VLOOKUP(CONCATENATE(AP681,AR681),'Pril1-THLPa'!$H$6:$N$96,4,0),"")</f>
        <v/>
      </c>
      <c r="AT681" s="70" t="str">
        <f aca="false">IF(AC681&gt;5,VLOOKUP(CONCATENATE(AP681,AR681),'Pril1-THLPa'!$H$6:$N$96,5,0),"")</f>
        <v/>
      </c>
      <c r="AU681" s="70" t="str">
        <f aca="false">IF(AC681&gt;5,VLOOKUP(CONCATENATE(AP681,AR681),'Pril1-THLPa'!$H$6:$N$96,6,0),"")</f>
        <v/>
      </c>
      <c r="AV681" s="70" t="str">
        <f aca="false">IF(AC681&gt;5,VLOOKUP(CONCATENATE(AP681,AR681),'Pril1-THLPa'!$H$6:$N$96,7,0),"")</f>
        <v/>
      </c>
      <c r="AW681" s="70" t="str">
        <f aca="false">IF(AC681&gt;5,VLOOKUP(CONCATENATE(AP681,AR681),'Pril1-THLPa'!$H$6:$O$96,8,0),"")</f>
        <v/>
      </c>
      <c r="AX681" s="66" t="n">
        <f aca="false">IF(AC681&gt;0,IF(AND(AC681&gt;0,AC681&lt;=5),VLOOKUP(AP681,'Pril1-THLPa'!$A$6:$F$18,LOOKUP(AC681,'Pril1-THLPa'!$B$5:$F$5,'Pril1-THLPa'!$B$4:$F$4),0),AS681+AT681*(AC681-5)+AU681*POWER(AC681-5,2)+AV681*POWER(AC681-5,3)+AW681*POWER(AC681-5,4)),0)</f>
        <v>0</v>
      </c>
      <c r="AY681" s="71"/>
      <c r="AZ681" s="66" t="n">
        <f aca="false">'Vstupní data'!AA681</f>
        <v>0</v>
      </c>
      <c r="BA681" s="66" t="n">
        <f aca="false">IF(OR('Vstupní data'!T681&gt;0,'Vstupní data'!U681&gt;0),IF(AC681&lt;&gt;"",AX681*AO681/10*(100+AZ681)/100,0),0)</f>
        <v>0</v>
      </c>
      <c r="BB681" s="67" t="n">
        <f aca="false">IF(AC681&lt;&gt;"",ROUND(BA681*AN681,0),0)</f>
        <v>0</v>
      </c>
      <c r="BC681" s="68" t="str">
        <f aca="false">IF(AE681&gt;0,BB681/AE681,"")</f>
        <v/>
      </c>
      <c r="BD681" s="66" t="n">
        <f aca="false">'Vstupní data'!AE681</f>
        <v>0</v>
      </c>
      <c r="BF681" s="66" t="n">
        <f aca="false">'Vstupní data'!AC681</f>
        <v>0</v>
      </c>
      <c r="BH681" s="66" t="n">
        <f aca="false">'Vstupní data'!AD681</f>
        <v>0</v>
      </c>
      <c r="BI681" s="66" t="n">
        <f aca="false">'Vstupní data'!AF681</f>
        <v>0</v>
      </c>
      <c r="BJ681" s="69" t="n">
        <f aca="false">'Vstupní data'!AG681</f>
        <v>0</v>
      </c>
      <c r="BK681" s="69" t="n">
        <f aca="false">IF(BF681&lt;&gt;0,VLOOKUP(I681,'Pril3-drev'!$H$5:$I$83,2,0),0)</f>
        <v>0</v>
      </c>
      <c r="BL681" s="69" t="n">
        <f aca="false">IF(BF681&lt;&gt;0,VLOOKUP(BK681,'Pril3-drev'!$A$5:$C$17,3,0),0)</f>
        <v>0</v>
      </c>
      <c r="BM681" s="69" t="n">
        <f aca="false">'Vstupní data'!AH681</f>
        <v>0</v>
      </c>
      <c r="BN681" s="69" t="n">
        <f aca="false">IF('Vstupní data'!AH681&gt;0,   VLOOKUP(VLOOKUP(CONCATENATE(VLOOKUP(I681,'Pril3-drev'!$H$4:$L$83,5,0),BD681),'Pril3-drev'!$Q$4:$R$2803,2,0),'AVB-BS'!$C$5:$S$29 ,LOOKUP(BM681,'AVB-BS'!$D$3:$S$3,'AVB-BS'!$D$1:$S$1) ,0 )   ,   IF('Vstupní data'!AI681&gt;0,'Vstupní data'!AI681,0))</f>
        <v>0</v>
      </c>
      <c r="BO681" s="69" t="str">
        <f aca="false">IF(BX681&gt;5,VLOOKUP(CONCATENATE(BK681,BN681),'Pril1-THLPa'!$H$6:$N$96,4,0),"")</f>
        <v/>
      </c>
      <c r="BP681" s="69" t="str">
        <f aca="false">IF(BX681&gt;5,VLOOKUP(CONCATENATE(BK681,BN681),'Pril1-THLPa'!$H$6:$N$96,5,0),"")</f>
        <v/>
      </c>
      <c r="BQ681" s="69" t="str">
        <f aca="false">IF(BX681&gt;5,VLOOKUP(CONCATENATE(BK681,BN681),'Pril1-THLPa'!$H$6:$N$96,6,0),"")</f>
        <v/>
      </c>
      <c r="BR681" s="69" t="str">
        <f aca="false">IF(BX681&gt;5,VLOOKUP(CONCATENATE(BK681,BN681),'Pril1-THLPa'!$H$6:$N$96,7,0),"")</f>
        <v/>
      </c>
      <c r="BS681" s="69" t="str">
        <f aca="false">IF(BX681&gt;5,VLOOKUP(CONCATENATE(BK681,BN681),'Pril1-THLPa'!$H$6:$O$96,8,0),"")</f>
        <v/>
      </c>
      <c r="BT681" s="69" t="str">
        <f aca="false">IF(BF681&gt;0, IF(BK681="smrk",  VLOOKUP(VLOOKUP(BD681,'Pril9-K3'!$L$8:$M$207,2,0),'Pril9-K3'!$A$8:$J$16,LOOKUP(BN681,'Pril9-K3'!$A$7:$J$7,'Pril9-K3'!$A$5:$J$5),0), IF(AND(BK681&lt;&gt;"smrk",'Vstupní data'!AK681&lt;&gt;""),'Vstupní data'!AK681,   VLOOKUP(VLOOKUP(BD681,'Pril9-K3'!$L$8:$M$207,2,0),'Pril9-K3'!$A$8:$J$16,LOOKUP(BN681,'Pril9-K3'!$A$7:$J$7,'Pril9-K3'!$A$5:$J$5),0)   )),   "")</f>
        <v/>
      </c>
      <c r="BV681" s="69" t="n">
        <f aca="false">'Vstupní data'!AJ681</f>
        <v>0</v>
      </c>
      <c r="BW681" s="69" t="n">
        <f aca="false">IF(BF681&gt;0,IF(J681&gt;0,J681,K681*H681/100),0)</f>
        <v>0</v>
      </c>
      <c r="BX681" s="69" t="n">
        <f aca="false">IF(BF681&gt;0,IF(BJ681&gt;BL681,BL681,BJ681),0)</f>
        <v>0</v>
      </c>
      <c r="BY681" s="69" t="n">
        <f aca="false">IF(BD681=0,0,IF(AND(BX681&gt;0,BX681&lt;=5),  IF(AND(BX681&gt;0,BX681&lt;=5),VLOOKUP(BK681,'Pril1-THLPa'!$A$6:$F$18,IF(AND(BX681&gt;0,BX681&lt;=5),LOOKUP(BX681,'Pril1-THLPa'!$B$5:$F$5,'Pril1-THLPa'!$B$4:$F$4),""),0),""),  IF(BX681&gt;5,BO681+BP681*(BX681-5)+BQ681*POWER(BX681-5,2)+BR681*POWER(BX681-5,3)+BS681*POWER(BX681-5,4),"")))</f>
        <v>0</v>
      </c>
      <c r="BZ681" s="69" t="n">
        <f aca="false">IF(BY681&gt;0,BY681*BI681/10*BW681*(100+BV681)/100,0)</f>
        <v>0</v>
      </c>
      <c r="CA681" s="69" t="n">
        <f aca="false">IF(BD681&gt;0,BX681-IF(BD681&gt;BX681,BX681,BD681),0)</f>
        <v>0</v>
      </c>
      <c r="CB681" s="69" t="n">
        <f aca="false">POWER(1.01,CA681)</f>
        <v>1</v>
      </c>
      <c r="CC681" s="69" t="n">
        <f aca="false">IF(BF681&gt;0,IF(BF681&gt;BH681,1,BF681/BH681),0)</f>
        <v>0</v>
      </c>
      <c r="CD681" s="72" t="n">
        <f aca="false">IF(BD681=0,0,IF(BF681&gt;0,ROUND(IF(CB681&lt;&gt;0,BZ681*BT681*1/CB681*CC681,0),0),0))</f>
        <v>0</v>
      </c>
      <c r="CE681" s="73" t="str">
        <f aca="false">IF(BF681&gt;0,IF(BF681&gt;BH681,CD681/BF681,CD681/BH681),"")</f>
        <v/>
      </c>
      <c r="CF681" s="69" t="n">
        <f aca="false">'Vstupní data'!AM681</f>
        <v>0</v>
      </c>
      <c r="CG681" s="69" t="n">
        <f aca="false">'Vstupní data'!AN681</f>
        <v>0</v>
      </c>
      <c r="CH681" s="69" t="n">
        <f aca="false">'Vstupní data'!AO681</f>
        <v>0</v>
      </c>
      <c r="CI681" s="69" t="n">
        <f aca="false">'Vstupní data'!AP681</f>
        <v>0</v>
      </c>
      <c r="CJ681" s="72" t="n">
        <f aca="false">ROUND(CH681*CI681,0)</f>
        <v>0</v>
      </c>
      <c r="CK681" s="74" t="str">
        <f aca="false">IF(OR(AA681&gt;0,BB681&gt;0,CD681&gt;0,CJ681&gt;0),AA681+BB681+CD681+CJ681,"")</f>
        <v/>
      </c>
    </row>
    <row r="682" customFormat="false" ht="12.8" hidden="false" customHeight="false" outlineLevel="0" collapsed="false">
      <c r="A682" s="66" t="n">
        <f aca="false">'Vstupní data'!A682</f>
        <v>0</v>
      </c>
      <c r="F682" s="66" t="str">
        <f aca="false">CONCATENATE('Vstupní data'!F682,'Vstupní data'!G682,'Vstupní data'!H682,'Vstupní data'!I682)</f>
        <v/>
      </c>
      <c r="G682" s="66"/>
      <c r="H682" s="66" t="n">
        <f aca="false">'Vstupní data'!K682</f>
        <v>0</v>
      </c>
      <c r="I682" s="66" t="n">
        <f aca="false">'Vstupní data'!L682</f>
        <v>0</v>
      </c>
      <c r="J682" s="66" t="n">
        <f aca="false">'Vstupní data'!K682*'Vstupní data'!M682/100</f>
        <v>0</v>
      </c>
      <c r="L682" s="66" t="n">
        <f aca="false">IF('Vstupní data'!N682="prostokořenný",0,IF('Vstupní data'!N682="krytokořenný","k",IF('Vstupní data'!N682="poloodrostky nebo odrostky, prostokořenné i krytokořenné","po",0)))</f>
        <v>0</v>
      </c>
      <c r="N682" s="66"/>
      <c r="O682" s="66" t="n">
        <f aca="false">'Vstupní data'!O682</f>
        <v>0</v>
      </c>
      <c r="P682" s="66" t="n">
        <f aca="false">IF(O682&gt;0,VLOOKUP(CONCATENATE(VLOOKUP(I682,'Pril3-drev'!$H$5:$K$83,4,0),"-",'Vstupní data'!R682),K2!$C$15:$D$23,2,0),0)</f>
        <v>0</v>
      </c>
      <c r="Q682" s="66" t="n">
        <f aca="false">IF(O682&gt;0,VLOOKUP(I682,'Pril3-drev'!$H$5:$I$83,2,0),0)</f>
        <v>0</v>
      </c>
      <c r="R682" s="66" t="n">
        <f aca="false">IF(Q682&gt;0,VLOOKUP(Q682,'Pril6-okus'!$A$5:$B$17,2,0),0)</f>
        <v>0</v>
      </c>
      <c r="S682" s="66" t="n">
        <f aca="false">IF(O682&gt;0,VLOOKUP(I682,'Pril3-drev'!$H$5:$J$83,3,0),0)</f>
        <v>0</v>
      </c>
      <c r="T682" s="66" t="str">
        <f aca="false">IF(O682&gt;0,IF(L682="k",0.9*VLOOKUP(S682,'ha-pocty-vyhl'!$A$5:$B$20,2,0),IF(L682="po",0.8*VLOOKUP(S682,'ha-pocty-vyhl'!$A$5:$B$20,2,0),VLOOKUP(S682,'ha-pocty-vyhl'!$A$5:$B$20,2,0))),"")</f>
        <v/>
      </c>
      <c r="U682" s="66" t="n">
        <f aca="false">'Vstupní data'!P682</f>
        <v>0</v>
      </c>
      <c r="V682" s="66" t="n">
        <f aca="false">IF(O682&gt;0,1.3*T682*1000*Z682/10000,0)</f>
        <v>0</v>
      </c>
      <c r="W682" s="66" t="n">
        <f aca="false">IF(O682&gt;0,1.3*T682*1000*Z682/10000,0)</f>
        <v>0</v>
      </c>
      <c r="X682" s="66" t="n">
        <f aca="false">IF(O682&gt;0,IF(O682&gt;V682,V682,O682),0)</f>
        <v>0</v>
      </c>
      <c r="Y682" s="66" t="n">
        <f aca="false">IF(O682&gt;0,IF(IF(U682&gt;W682,W682,U682)&lt;X682,W682,IF(U682&gt;W682,W682,U682)),0)</f>
        <v>0</v>
      </c>
      <c r="Z682" s="66" t="n">
        <f aca="false">IF(O682&gt;0,IF(J682&gt;0,J682,K682*H682/100),0)</f>
        <v>0</v>
      </c>
      <c r="AA682" s="67" t="n">
        <f aca="false">IF(O682&gt;0,CEILING(R682*P682*X682/Y682*Z682,1),0)</f>
        <v>0</v>
      </c>
      <c r="AB682" s="68" t="n">
        <f aca="false">IF(O682&gt;0,AA682/O682,0)</f>
        <v>0</v>
      </c>
      <c r="AC682" s="66" t="n">
        <f aca="false">'Vstupní data'!W682</f>
        <v>0</v>
      </c>
      <c r="AI682" s="66" t="str">
        <f aca="false">IF(OR('Vstupní data'!T682&gt;0,'Vstupní data'!U682&gt;0),VLOOKUP(I682,'Pril3-drev'!$H$5:$J$83,3,0),"")</f>
        <v/>
      </c>
      <c r="AJ682" s="66" t="n">
        <f aca="false">IF('Vstupní data'!V682="prostokořenný",0,IF('Vstupní data'!V682="krytokořenný","k",IF('Vstupní data'!V682="poloodrostky nebo odrostky, prostokořenné i krytokořenné","po",0)))</f>
        <v>0</v>
      </c>
      <c r="AK682" s="66" t="n">
        <f aca="false">IF(OR('Vstupní data'!T682&gt;0,'Vstupní data'!U682&gt;0),IF(AJ682="k",0.9*VLOOKUP(AI682,'ha-pocty-vyhl'!$A$5:$B$20,2,0),IF(AJ682="po",0.8*VLOOKUP(AI682,'ha-pocty-vyhl'!$A$5:$B$20,2,0),VLOOKUP(AI682,'ha-pocty-vyhl'!$A$5:$B$20,2,0))),0)</f>
        <v>0</v>
      </c>
      <c r="AL682" s="66" t="n">
        <f aca="false">IF(OR('Vstupní data'!T682&gt;0,'Vstupní data'!U682&gt;0),'Vstupní data'!K682*'Vstupní data'!M682/100,0)</f>
        <v>0</v>
      </c>
      <c r="AM682" s="66" t="n">
        <f aca="false">IF(OR('Vstupní data'!T682&gt;0,'Vstupní data'!U682&gt;0),IF('Vstupní data'!T682&gt;0,'Vstupní data'!T682,ROUND(10*'Vstupní data'!U682/AK682,0)),0)</f>
        <v>0</v>
      </c>
      <c r="AN682" s="69" t="n">
        <f aca="false">IF('Vstupní data'!T682&gt;0,   IF('Vstupní data'!T682&lt;=AL682,'Vstupní data'!T682,AL682),   IF(AM682&lt;AL682,AM682,AL682))</f>
        <v>0</v>
      </c>
      <c r="AO682" s="69" t="n">
        <f aca="false">'Vstupní data'!X682</f>
        <v>0</v>
      </c>
      <c r="AP682" s="66" t="n">
        <f aca="false">IF(OR('Vstupní data'!T682&gt;0,'Vstupní data'!U682&gt;0),IF(I682&lt;&gt;0,VLOOKUP(I682,'Pril3-drev'!$H$5:$I$83,2,0),0),0)</f>
        <v>0</v>
      </c>
      <c r="AQ682" s="66" t="n">
        <f aca="false">'Vstupní data'!Y682</f>
        <v>0</v>
      </c>
      <c r="AR682" s="66" t="str">
        <f aca="false">IF(AC682&gt;5,   IF('Vstupní data'!Y682&gt;0,   VLOOKUP(VLOOKUP(CONCATENATE(VLOOKUP(I682,'Pril3-drev'!$H$4:$L$83,5,0),AC682),'Pril3-drev'!$Q$4:$R$2803,2,0),'AVB-BS'!$C$5:$S$29 ,LOOKUP(AQ682,'AVB-BS'!$D$3:$S$3,'AVB-BS'!$D$1:$S$1) ,0 )   ,   IF('Vstupní data'!Z682&gt;0,'Vstupní data'!Z682,0)) , "")</f>
        <v/>
      </c>
      <c r="AS682" s="70" t="str">
        <f aca="false">IF(AC682&gt;5,VLOOKUP(CONCATENATE(AP682,AR682),'Pril1-THLPa'!$H$6:$N$96,4,0),"")</f>
        <v/>
      </c>
      <c r="AT682" s="70" t="str">
        <f aca="false">IF(AC682&gt;5,VLOOKUP(CONCATENATE(AP682,AR682),'Pril1-THLPa'!$H$6:$N$96,5,0),"")</f>
        <v/>
      </c>
      <c r="AU682" s="70" t="str">
        <f aca="false">IF(AC682&gt;5,VLOOKUP(CONCATENATE(AP682,AR682),'Pril1-THLPa'!$H$6:$N$96,6,0),"")</f>
        <v/>
      </c>
      <c r="AV682" s="70" t="str">
        <f aca="false">IF(AC682&gt;5,VLOOKUP(CONCATENATE(AP682,AR682),'Pril1-THLPa'!$H$6:$N$96,7,0),"")</f>
        <v/>
      </c>
      <c r="AW682" s="70" t="str">
        <f aca="false">IF(AC682&gt;5,VLOOKUP(CONCATENATE(AP682,AR682),'Pril1-THLPa'!$H$6:$O$96,8,0),"")</f>
        <v/>
      </c>
      <c r="AX682" s="66" t="n">
        <f aca="false">IF(AC682&gt;0,IF(AND(AC682&gt;0,AC682&lt;=5),VLOOKUP(AP682,'Pril1-THLPa'!$A$6:$F$18,LOOKUP(AC682,'Pril1-THLPa'!$B$5:$F$5,'Pril1-THLPa'!$B$4:$F$4),0),AS682+AT682*(AC682-5)+AU682*POWER(AC682-5,2)+AV682*POWER(AC682-5,3)+AW682*POWER(AC682-5,4)),0)</f>
        <v>0</v>
      </c>
      <c r="AY682" s="71"/>
      <c r="AZ682" s="66" t="n">
        <f aca="false">'Vstupní data'!AA682</f>
        <v>0</v>
      </c>
      <c r="BA682" s="66" t="n">
        <f aca="false">IF(OR('Vstupní data'!T682&gt;0,'Vstupní data'!U682&gt;0),IF(AC682&lt;&gt;"",AX682*AO682/10*(100+AZ682)/100,0),0)</f>
        <v>0</v>
      </c>
      <c r="BB682" s="67" t="n">
        <f aca="false">IF(AC682&lt;&gt;"",ROUND(BA682*AN682,0),0)</f>
        <v>0</v>
      </c>
      <c r="BC682" s="68" t="str">
        <f aca="false">IF(AE682&gt;0,BB682/AE682,"")</f>
        <v/>
      </c>
      <c r="BD682" s="66" t="n">
        <f aca="false">'Vstupní data'!AE682</f>
        <v>0</v>
      </c>
      <c r="BF682" s="66" t="n">
        <f aca="false">'Vstupní data'!AC682</f>
        <v>0</v>
      </c>
      <c r="BH682" s="66" t="n">
        <f aca="false">'Vstupní data'!AD682</f>
        <v>0</v>
      </c>
      <c r="BI682" s="66" t="n">
        <f aca="false">'Vstupní data'!AF682</f>
        <v>0</v>
      </c>
      <c r="BJ682" s="69" t="n">
        <f aca="false">'Vstupní data'!AG682</f>
        <v>0</v>
      </c>
      <c r="BK682" s="69" t="n">
        <f aca="false">IF(BF682&lt;&gt;0,VLOOKUP(I682,'Pril3-drev'!$H$5:$I$83,2,0),0)</f>
        <v>0</v>
      </c>
      <c r="BL682" s="69" t="n">
        <f aca="false">IF(BF682&lt;&gt;0,VLOOKUP(BK682,'Pril3-drev'!$A$5:$C$17,3,0),0)</f>
        <v>0</v>
      </c>
      <c r="BM682" s="69" t="n">
        <f aca="false">'Vstupní data'!AH682</f>
        <v>0</v>
      </c>
      <c r="BN682" s="69" t="n">
        <f aca="false">IF('Vstupní data'!AH682&gt;0,   VLOOKUP(VLOOKUP(CONCATENATE(VLOOKUP(I682,'Pril3-drev'!$H$4:$L$83,5,0),BD682),'Pril3-drev'!$Q$4:$R$2803,2,0),'AVB-BS'!$C$5:$S$29 ,LOOKUP(BM682,'AVB-BS'!$D$3:$S$3,'AVB-BS'!$D$1:$S$1) ,0 )   ,   IF('Vstupní data'!AI682&gt;0,'Vstupní data'!AI682,0))</f>
        <v>0</v>
      </c>
      <c r="BO682" s="69" t="str">
        <f aca="false">IF(BX682&gt;5,VLOOKUP(CONCATENATE(BK682,BN682),'Pril1-THLPa'!$H$6:$N$96,4,0),"")</f>
        <v/>
      </c>
      <c r="BP682" s="69" t="str">
        <f aca="false">IF(BX682&gt;5,VLOOKUP(CONCATENATE(BK682,BN682),'Pril1-THLPa'!$H$6:$N$96,5,0),"")</f>
        <v/>
      </c>
      <c r="BQ682" s="69" t="str">
        <f aca="false">IF(BX682&gt;5,VLOOKUP(CONCATENATE(BK682,BN682),'Pril1-THLPa'!$H$6:$N$96,6,0),"")</f>
        <v/>
      </c>
      <c r="BR682" s="69" t="str">
        <f aca="false">IF(BX682&gt;5,VLOOKUP(CONCATENATE(BK682,BN682),'Pril1-THLPa'!$H$6:$N$96,7,0),"")</f>
        <v/>
      </c>
      <c r="BS682" s="69" t="str">
        <f aca="false">IF(BX682&gt;5,VLOOKUP(CONCATENATE(BK682,BN682),'Pril1-THLPa'!$H$6:$O$96,8,0),"")</f>
        <v/>
      </c>
      <c r="BT682" s="69" t="str">
        <f aca="false">IF(BF682&gt;0, IF(BK682="smrk",  VLOOKUP(VLOOKUP(BD682,'Pril9-K3'!$L$8:$M$207,2,0),'Pril9-K3'!$A$8:$J$16,LOOKUP(BN682,'Pril9-K3'!$A$7:$J$7,'Pril9-K3'!$A$5:$J$5),0), IF(AND(BK682&lt;&gt;"smrk",'Vstupní data'!AK682&lt;&gt;""),'Vstupní data'!AK682,   VLOOKUP(VLOOKUP(BD682,'Pril9-K3'!$L$8:$M$207,2,0),'Pril9-K3'!$A$8:$J$16,LOOKUP(BN682,'Pril9-K3'!$A$7:$J$7,'Pril9-K3'!$A$5:$J$5),0)   )),   "")</f>
        <v/>
      </c>
      <c r="BV682" s="69" t="n">
        <f aca="false">'Vstupní data'!AJ682</f>
        <v>0</v>
      </c>
      <c r="BW682" s="69" t="n">
        <f aca="false">IF(BF682&gt;0,IF(J682&gt;0,J682,K682*H682/100),0)</f>
        <v>0</v>
      </c>
      <c r="BX682" s="69" t="n">
        <f aca="false">IF(BF682&gt;0,IF(BJ682&gt;BL682,BL682,BJ682),0)</f>
        <v>0</v>
      </c>
      <c r="BY682" s="69" t="n">
        <f aca="false">IF(BD682=0,0,IF(AND(BX682&gt;0,BX682&lt;=5),  IF(AND(BX682&gt;0,BX682&lt;=5),VLOOKUP(BK682,'Pril1-THLPa'!$A$6:$F$18,IF(AND(BX682&gt;0,BX682&lt;=5),LOOKUP(BX682,'Pril1-THLPa'!$B$5:$F$5,'Pril1-THLPa'!$B$4:$F$4),""),0),""),  IF(BX682&gt;5,BO682+BP682*(BX682-5)+BQ682*POWER(BX682-5,2)+BR682*POWER(BX682-5,3)+BS682*POWER(BX682-5,4),"")))</f>
        <v>0</v>
      </c>
      <c r="BZ682" s="69" t="n">
        <f aca="false">IF(BY682&gt;0,BY682*BI682/10*BW682*(100+BV682)/100,0)</f>
        <v>0</v>
      </c>
      <c r="CA682" s="69" t="n">
        <f aca="false">IF(BD682&gt;0,BX682-IF(BD682&gt;BX682,BX682,BD682),0)</f>
        <v>0</v>
      </c>
      <c r="CB682" s="69" t="n">
        <f aca="false">POWER(1.01,CA682)</f>
        <v>1</v>
      </c>
      <c r="CC682" s="69" t="n">
        <f aca="false">IF(BF682&gt;0,IF(BF682&gt;BH682,1,BF682/BH682),0)</f>
        <v>0</v>
      </c>
      <c r="CD682" s="72" t="n">
        <f aca="false">IF(BD682=0,0,IF(BF682&gt;0,ROUND(IF(CB682&lt;&gt;0,BZ682*BT682*1/CB682*CC682,0),0),0))</f>
        <v>0</v>
      </c>
      <c r="CE682" s="73" t="str">
        <f aca="false">IF(BF682&gt;0,IF(BF682&gt;BH682,CD682/BF682,CD682/BH682),"")</f>
        <v/>
      </c>
      <c r="CF682" s="69" t="n">
        <f aca="false">'Vstupní data'!AM682</f>
        <v>0</v>
      </c>
      <c r="CG682" s="69" t="n">
        <f aca="false">'Vstupní data'!AN682</f>
        <v>0</v>
      </c>
      <c r="CH682" s="69" t="n">
        <f aca="false">'Vstupní data'!AO682</f>
        <v>0</v>
      </c>
      <c r="CI682" s="69" t="n">
        <f aca="false">'Vstupní data'!AP682</f>
        <v>0</v>
      </c>
      <c r="CJ682" s="72" t="n">
        <f aca="false">ROUND(CH682*CI682,0)</f>
        <v>0</v>
      </c>
      <c r="CK682" s="74" t="str">
        <f aca="false">IF(OR(AA682&gt;0,BB682&gt;0,CD682&gt;0,CJ682&gt;0),AA682+BB682+CD682+CJ682,"")</f>
        <v/>
      </c>
    </row>
    <row r="683" customFormat="false" ht="12.8" hidden="false" customHeight="false" outlineLevel="0" collapsed="false">
      <c r="A683" s="66" t="n">
        <f aca="false">'Vstupní data'!A683</f>
        <v>0</v>
      </c>
      <c r="F683" s="66" t="str">
        <f aca="false">CONCATENATE('Vstupní data'!F683,'Vstupní data'!G683,'Vstupní data'!H683,'Vstupní data'!I683)</f>
        <v/>
      </c>
      <c r="G683" s="66"/>
      <c r="H683" s="66" t="n">
        <f aca="false">'Vstupní data'!K683</f>
        <v>0</v>
      </c>
      <c r="I683" s="66" t="n">
        <f aca="false">'Vstupní data'!L683</f>
        <v>0</v>
      </c>
      <c r="J683" s="66" t="n">
        <f aca="false">'Vstupní data'!K683*'Vstupní data'!M683/100</f>
        <v>0</v>
      </c>
      <c r="L683" s="66" t="n">
        <f aca="false">IF('Vstupní data'!N683="prostokořenný",0,IF('Vstupní data'!N683="krytokořenný","k",IF('Vstupní data'!N683="poloodrostky nebo odrostky, prostokořenné i krytokořenné","po",0)))</f>
        <v>0</v>
      </c>
      <c r="N683" s="66"/>
      <c r="O683" s="66" t="n">
        <f aca="false">'Vstupní data'!O683</f>
        <v>0</v>
      </c>
      <c r="P683" s="66" t="n">
        <f aca="false">IF(O683&gt;0,VLOOKUP(CONCATENATE(VLOOKUP(I683,'Pril3-drev'!$H$5:$K$83,4,0),"-",'Vstupní data'!R683),K2!$C$15:$D$23,2,0),0)</f>
        <v>0</v>
      </c>
      <c r="Q683" s="66" t="n">
        <f aca="false">IF(O683&gt;0,VLOOKUP(I683,'Pril3-drev'!$H$5:$I$83,2,0),0)</f>
        <v>0</v>
      </c>
      <c r="R683" s="66" t="n">
        <f aca="false">IF(Q683&gt;0,VLOOKUP(Q683,'Pril6-okus'!$A$5:$B$17,2,0),0)</f>
        <v>0</v>
      </c>
      <c r="S683" s="66" t="n">
        <f aca="false">IF(O683&gt;0,VLOOKUP(I683,'Pril3-drev'!$H$5:$J$83,3,0),0)</f>
        <v>0</v>
      </c>
      <c r="T683" s="66" t="str">
        <f aca="false">IF(O683&gt;0,IF(L683="k",0.9*VLOOKUP(S683,'ha-pocty-vyhl'!$A$5:$B$20,2,0),IF(L683="po",0.8*VLOOKUP(S683,'ha-pocty-vyhl'!$A$5:$B$20,2,0),VLOOKUP(S683,'ha-pocty-vyhl'!$A$5:$B$20,2,0))),"")</f>
        <v/>
      </c>
      <c r="U683" s="66" t="n">
        <f aca="false">'Vstupní data'!P683</f>
        <v>0</v>
      </c>
      <c r="V683" s="66" t="n">
        <f aca="false">IF(O683&gt;0,1.3*T683*1000*Z683/10000,0)</f>
        <v>0</v>
      </c>
      <c r="W683" s="66" t="n">
        <f aca="false">IF(O683&gt;0,1.3*T683*1000*Z683/10000,0)</f>
        <v>0</v>
      </c>
      <c r="X683" s="66" t="n">
        <f aca="false">IF(O683&gt;0,IF(O683&gt;V683,V683,O683),0)</f>
        <v>0</v>
      </c>
      <c r="Y683" s="66" t="n">
        <f aca="false">IF(O683&gt;0,IF(IF(U683&gt;W683,W683,U683)&lt;X683,W683,IF(U683&gt;W683,W683,U683)),0)</f>
        <v>0</v>
      </c>
      <c r="Z683" s="66" t="n">
        <f aca="false">IF(O683&gt;0,IF(J683&gt;0,J683,K683*H683/100),0)</f>
        <v>0</v>
      </c>
      <c r="AA683" s="67" t="n">
        <f aca="false">IF(O683&gt;0,CEILING(R683*P683*X683/Y683*Z683,1),0)</f>
        <v>0</v>
      </c>
      <c r="AB683" s="68" t="n">
        <f aca="false">IF(O683&gt;0,AA683/O683,0)</f>
        <v>0</v>
      </c>
      <c r="AC683" s="66" t="n">
        <f aca="false">'Vstupní data'!W683</f>
        <v>0</v>
      </c>
      <c r="AI683" s="66" t="str">
        <f aca="false">IF(OR('Vstupní data'!T683&gt;0,'Vstupní data'!U683&gt;0),VLOOKUP(I683,'Pril3-drev'!$H$5:$J$83,3,0),"")</f>
        <v/>
      </c>
      <c r="AJ683" s="66" t="n">
        <f aca="false">IF('Vstupní data'!V683="prostokořenný",0,IF('Vstupní data'!V683="krytokořenný","k",IF('Vstupní data'!V683="poloodrostky nebo odrostky, prostokořenné i krytokořenné","po",0)))</f>
        <v>0</v>
      </c>
      <c r="AK683" s="66" t="n">
        <f aca="false">IF(OR('Vstupní data'!T683&gt;0,'Vstupní data'!U683&gt;0),IF(AJ683="k",0.9*VLOOKUP(AI683,'ha-pocty-vyhl'!$A$5:$B$20,2,0),IF(AJ683="po",0.8*VLOOKUP(AI683,'ha-pocty-vyhl'!$A$5:$B$20,2,0),VLOOKUP(AI683,'ha-pocty-vyhl'!$A$5:$B$20,2,0))),0)</f>
        <v>0</v>
      </c>
      <c r="AL683" s="66" t="n">
        <f aca="false">IF(OR('Vstupní data'!T683&gt;0,'Vstupní data'!U683&gt;0),'Vstupní data'!K683*'Vstupní data'!M683/100,0)</f>
        <v>0</v>
      </c>
      <c r="AM683" s="66" t="n">
        <f aca="false">IF(OR('Vstupní data'!T683&gt;0,'Vstupní data'!U683&gt;0),IF('Vstupní data'!T683&gt;0,'Vstupní data'!T683,ROUND(10*'Vstupní data'!U683/AK683,0)),0)</f>
        <v>0</v>
      </c>
      <c r="AN683" s="69" t="n">
        <f aca="false">IF('Vstupní data'!T683&gt;0,   IF('Vstupní data'!T683&lt;=AL683,'Vstupní data'!T683,AL683),   IF(AM683&lt;AL683,AM683,AL683))</f>
        <v>0</v>
      </c>
      <c r="AO683" s="69" t="n">
        <f aca="false">'Vstupní data'!X683</f>
        <v>0</v>
      </c>
      <c r="AP683" s="66" t="n">
        <f aca="false">IF(OR('Vstupní data'!T683&gt;0,'Vstupní data'!U683&gt;0),IF(I683&lt;&gt;0,VLOOKUP(I683,'Pril3-drev'!$H$5:$I$83,2,0),0),0)</f>
        <v>0</v>
      </c>
      <c r="AQ683" s="66" t="n">
        <f aca="false">'Vstupní data'!Y683</f>
        <v>0</v>
      </c>
      <c r="AR683" s="66" t="str">
        <f aca="false">IF(AC683&gt;5,   IF('Vstupní data'!Y683&gt;0,   VLOOKUP(VLOOKUP(CONCATENATE(VLOOKUP(I683,'Pril3-drev'!$H$4:$L$83,5,0),AC683),'Pril3-drev'!$Q$4:$R$2803,2,0),'AVB-BS'!$C$5:$S$29 ,LOOKUP(AQ683,'AVB-BS'!$D$3:$S$3,'AVB-BS'!$D$1:$S$1) ,0 )   ,   IF('Vstupní data'!Z683&gt;0,'Vstupní data'!Z683,0)) , "")</f>
        <v/>
      </c>
      <c r="AS683" s="70" t="str">
        <f aca="false">IF(AC683&gt;5,VLOOKUP(CONCATENATE(AP683,AR683),'Pril1-THLPa'!$H$6:$N$96,4,0),"")</f>
        <v/>
      </c>
      <c r="AT683" s="70" t="str">
        <f aca="false">IF(AC683&gt;5,VLOOKUP(CONCATENATE(AP683,AR683),'Pril1-THLPa'!$H$6:$N$96,5,0),"")</f>
        <v/>
      </c>
      <c r="AU683" s="70" t="str">
        <f aca="false">IF(AC683&gt;5,VLOOKUP(CONCATENATE(AP683,AR683),'Pril1-THLPa'!$H$6:$N$96,6,0),"")</f>
        <v/>
      </c>
      <c r="AV683" s="70" t="str">
        <f aca="false">IF(AC683&gt;5,VLOOKUP(CONCATENATE(AP683,AR683),'Pril1-THLPa'!$H$6:$N$96,7,0),"")</f>
        <v/>
      </c>
      <c r="AW683" s="70" t="str">
        <f aca="false">IF(AC683&gt;5,VLOOKUP(CONCATENATE(AP683,AR683),'Pril1-THLPa'!$H$6:$O$96,8,0),"")</f>
        <v/>
      </c>
      <c r="AX683" s="66" t="n">
        <f aca="false">IF(AC683&gt;0,IF(AND(AC683&gt;0,AC683&lt;=5),VLOOKUP(AP683,'Pril1-THLPa'!$A$6:$F$18,LOOKUP(AC683,'Pril1-THLPa'!$B$5:$F$5,'Pril1-THLPa'!$B$4:$F$4),0),AS683+AT683*(AC683-5)+AU683*POWER(AC683-5,2)+AV683*POWER(AC683-5,3)+AW683*POWER(AC683-5,4)),0)</f>
        <v>0</v>
      </c>
      <c r="AY683" s="71"/>
      <c r="AZ683" s="66" t="n">
        <f aca="false">'Vstupní data'!AA683</f>
        <v>0</v>
      </c>
      <c r="BA683" s="66" t="n">
        <f aca="false">IF(OR('Vstupní data'!T683&gt;0,'Vstupní data'!U683&gt;0),IF(AC683&lt;&gt;"",AX683*AO683/10*(100+AZ683)/100,0),0)</f>
        <v>0</v>
      </c>
      <c r="BB683" s="67" t="n">
        <f aca="false">IF(AC683&lt;&gt;"",ROUND(BA683*AN683,0),0)</f>
        <v>0</v>
      </c>
      <c r="BC683" s="68" t="str">
        <f aca="false">IF(AE683&gt;0,BB683/AE683,"")</f>
        <v/>
      </c>
      <c r="BD683" s="66" t="n">
        <f aca="false">'Vstupní data'!AE683</f>
        <v>0</v>
      </c>
      <c r="BF683" s="66" t="n">
        <f aca="false">'Vstupní data'!AC683</f>
        <v>0</v>
      </c>
      <c r="BH683" s="66" t="n">
        <f aca="false">'Vstupní data'!AD683</f>
        <v>0</v>
      </c>
      <c r="BI683" s="66" t="n">
        <f aca="false">'Vstupní data'!AF683</f>
        <v>0</v>
      </c>
      <c r="BJ683" s="69" t="n">
        <f aca="false">'Vstupní data'!AG683</f>
        <v>0</v>
      </c>
      <c r="BK683" s="69" t="n">
        <f aca="false">IF(BF683&lt;&gt;0,VLOOKUP(I683,'Pril3-drev'!$H$5:$I$83,2,0),0)</f>
        <v>0</v>
      </c>
      <c r="BL683" s="69" t="n">
        <f aca="false">IF(BF683&lt;&gt;0,VLOOKUP(BK683,'Pril3-drev'!$A$5:$C$17,3,0),0)</f>
        <v>0</v>
      </c>
      <c r="BM683" s="69" t="n">
        <f aca="false">'Vstupní data'!AH683</f>
        <v>0</v>
      </c>
      <c r="BN683" s="69" t="n">
        <f aca="false">IF('Vstupní data'!AH683&gt;0,   VLOOKUP(VLOOKUP(CONCATENATE(VLOOKUP(I683,'Pril3-drev'!$H$4:$L$83,5,0),BD683),'Pril3-drev'!$Q$4:$R$2803,2,0),'AVB-BS'!$C$5:$S$29 ,LOOKUP(BM683,'AVB-BS'!$D$3:$S$3,'AVB-BS'!$D$1:$S$1) ,0 )   ,   IF('Vstupní data'!AI683&gt;0,'Vstupní data'!AI683,0))</f>
        <v>0</v>
      </c>
      <c r="BO683" s="69" t="str">
        <f aca="false">IF(BX683&gt;5,VLOOKUP(CONCATENATE(BK683,BN683),'Pril1-THLPa'!$H$6:$N$96,4,0),"")</f>
        <v/>
      </c>
      <c r="BP683" s="69" t="str">
        <f aca="false">IF(BX683&gt;5,VLOOKUP(CONCATENATE(BK683,BN683),'Pril1-THLPa'!$H$6:$N$96,5,0),"")</f>
        <v/>
      </c>
      <c r="BQ683" s="69" t="str">
        <f aca="false">IF(BX683&gt;5,VLOOKUP(CONCATENATE(BK683,BN683),'Pril1-THLPa'!$H$6:$N$96,6,0),"")</f>
        <v/>
      </c>
      <c r="BR683" s="69" t="str">
        <f aca="false">IF(BX683&gt;5,VLOOKUP(CONCATENATE(BK683,BN683),'Pril1-THLPa'!$H$6:$N$96,7,0),"")</f>
        <v/>
      </c>
      <c r="BS683" s="69" t="str">
        <f aca="false">IF(BX683&gt;5,VLOOKUP(CONCATENATE(BK683,BN683),'Pril1-THLPa'!$H$6:$O$96,8,0),"")</f>
        <v/>
      </c>
      <c r="BT683" s="69" t="str">
        <f aca="false">IF(BF683&gt;0, IF(BK683="smrk",  VLOOKUP(VLOOKUP(BD683,'Pril9-K3'!$L$8:$M$207,2,0),'Pril9-K3'!$A$8:$J$16,LOOKUP(BN683,'Pril9-K3'!$A$7:$J$7,'Pril9-K3'!$A$5:$J$5),0), IF(AND(BK683&lt;&gt;"smrk",'Vstupní data'!AK683&lt;&gt;""),'Vstupní data'!AK683,   VLOOKUP(VLOOKUP(BD683,'Pril9-K3'!$L$8:$M$207,2,0),'Pril9-K3'!$A$8:$J$16,LOOKUP(BN683,'Pril9-K3'!$A$7:$J$7,'Pril9-K3'!$A$5:$J$5),0)   )),   "")</f>
        <v/>
      </c>
      <c r="BV683" s="69" t="n">
        <f aca="false">'Vstupní data'!AJ683</f>
        <v>0</v>
      </c>
      <c r="BW683" s="69" t="n">
        <f aca="false">IF(BF683&gt;0,IF(J683&gt;0,J683,K683*H683/100),0)</f>
        <v>0</v>
      </c>
      <c r="BX683" s="69" t="n">
        <f aca="false">IF(BF683&gt;0,IF(BJ683&gt;BL683,BL683,BJ683),0)</f>
        <v>0</v>
      </c>
      <c r="BY683" s="69" t="n">
        <f aca="false">IF(BD683=0,0,IF(AND(BX683&gt;0,BX683&lt;=5),  IF(AND(BX683&gt;0,BX683&lt;=5),VLOOKUP(BK683,'Pril1-THLPa'!$A$6:$F$18,IF(AND(BX683&gt;0,BX683&lt;=5),LOOKUP(BX683,'Pril1-THLPa'!$B$5:$F$5,'Pril1-THLPa'!$B$4:$F$4),""),0),""),  IF(BX683&gt;5,BO683+BP683*(BX683-5)+BQ683*POWER(BX683-5,2)+BR683*POWER(BX683-5,3)+BS683*POWER(BX683-5,4),"")))</f>
        <v>0</v>
      </c>
      <c r="BZ683" s="69" t="n">
        <f aca="false">IF(BY683&gt;0,BY683*BI683/10*BW683*(100+BV683)/100,0)</f>
        <v>0</v>
      </c>
      <c r="CA683" s="69" t="n">
        <f aca="false">IF(BD683&gt;0,BX683-IF(BD683&gt;BX683,BX683,BD683),0)</f>
        <v>0</v>
      </c>
      <c r="CB683" s="69" t="n">
        <f aca="false">POWER(1.01,CA683)</f>
        <v>1</v>
      </c>
      <c r="CC683" s="69" t="n">
        <f aca="false">IF(BF683&gt;0,IF(BF683&gt;BH683,1,BF683/BH683),0)</f>
        <v>0</v>
      </c>
      <c r="CD683" s="72" t="n">
        <f aca="false">IF(BD683=0,0,IF(BF683&gt;0,ROUND(IF(CB683&lt;&gt;0,BZ683*BT683*1/CB683*CC683,0),0),0))</f>
        <v>0</v>
      </c>
      <c r="CE683" s="73" t="str">
        <f aca="false">IF(BF683&gt;0,IF(BF683&gt;BH683,CD683/BF683,CD683/BH683),"")</f>
        <v/>
      </c>
      <c r="CF683" s="69" t="n">
        <f aca="false">'Vstupní data'!AM683</f>
        <v>0</v>
      </c>
      <c r="CG683" s="69" t="n">
        <f aca="false">'Vstupní data'!AN683</f>
        <v>0</v>
      </c>
      <c r="CH683" s="69" t="n">
        <f aca="false">'Vstupní data'!AO683</f>
        <v>0</v>
      </c>
      <c r="CI683" s="69" t="n">
        <f aca="false">'Vstupní data'!AP683</f>
        <v>0</v>
      </c>
      <c r="CJ683" s="72" t="n">
        <f aca="false">ROUND(CH683*CI683,0)</f>
        <v>0</v>
      </c>
      <c r="CK683" s="74" t="str">
        <f aca="false">IF(OR(AA683&gt;0,BB683&gt;0,CD683&gt;0,CJ683&gt;0),AA683+BB683+CD683+CJ683,"")</f>
        <v/>
      </c>
    </row>
    <row r="684" customFormat="false" ht="12.8" hidden="false" customHeight="false" outlineLevel="0" collapsed="false">
      <c r="A684" s="66" t="n">
        <f aca="false">'Vstupní data'!A684</f>
        <v>0</v>
      </c>
      <c r="F684" s="66" t="str">
        <f aca="false">CONCATENATE('Vstupní data'!F684,'Vstupní data'!G684,'Vstupní data'!H684,'Vstupní data'!I684)</f>
        <v/>
      </c>
      <c r="G684" s="66"/>
      <c r="H684" s="66" t="n">
        <f aca="false">'Vstupní data'!K684</f>
        <v>0</v>
      </c>
      <c r="I684" s="66" t="n">
        <f aca="false">'Vstupní data'!L684</f>
        <v>0</v>
      </c>
      <c r="J684" s="66" t="n">
        <f aca="false">'Vstupní data'!K684*'Vstupní data'!M684/100</f>
        <v>0</v>
      </c>
      <c r="L684" s="66" t="n">
        <f aca="false">IF('Vstupní data'!N684="prostokořenný",0,IF('Vstupní data'!N684="krytokořenný","k",IF('Vstupní data'!N684="poloodrostky nebo odrostky, prostokořenné i krytokořenné","po",0)))</f>
        <v>0</v>
      </c>
      <c r="N684" s="66"/>
      <c r="O684" s="66" t="n">
        <f aca="false">'Vstupní data'!O684</f>
        <v>0</v>
      </c>
      <c r="P684" s="66" t="n">
        <f aca="false">IF(O684&gt;0,VLOOKUP(CONCATENATE(VLOOKUP(I684,'Pril3-drev'!$H$5:$K$83,4,0),"-",'Vstupní data'!R684),K2!$C$15:$D$23,2,0),0)</f>
        <v>0</v>
      </c>
      <c r="Q684" s="66" t="n">
        <f aca="false">IF(O684&gt;0,VLOOKUP(I684,'Pril3-drev'!$H$5:$I$83,2,0),0)</f>
        <v>0</v>
      </c>
      <c r="R684" s="66" t="n">
        <f aca="false">IF(Q684&gt;0,VLOOKUP(Q684,'Pril6-okus'!$A$5:$B$17,2,0),0)</f>
        <v>0</v>
      </c>
      <c r="S684" s="66" t="n">
        <f aca="false">IF(O684&gt;0,VLOOKUP(I684,'Pril3-drev'!$H$5:$J$83,3,0),0)</f>
        <v>0</v>
      </c>
      <c r="T684" s="66" t="str">
        <f aca="false">IF(O684&gt;0,IF(L684="k",0.9*VLOOKUP(S684,'ha-pocty-vyhl'!$A$5:$B$20,2,0),IF(L684="po",0.8*VLOOKUP(S684,'ha-pocty-vyhl'!$A$5:$B$20,2,0),VLOOKUP(S684,'ha-pocty-vyhl'!$A$5:$B$20,2,0))),"")</f>
        <v/>
      </c>
      <c r="U684" s="66" t="n">
        <f aca="false">'Vstupní data'!P684</f>
        <v>0</v>
      </c>
      <c r="V684" s="66" t="n">
        <f aca="false">IF(O684&gt;0,1.3*T684*1000*Z684/10000,0)</f>
        <v>0</v>
      </c>
      <c r="W684" s="66" t="n">
        <f aca="false">IF(O684&gt;0,1.3*T684*1000*Z684/10000,0)</f>
        <v>0</v>
      </c>
      <c r="X684" s="66" t="n">
        <f aca="false">IF(O684&gt;0,IF(O684&gt;V684,V684,O684),0)</f>
        <v>0</v>
      </c>
      <c r="Y684" s="66" t="n">
        <f aca="false">IF(O684&gt;0,IF(IF(U684&gt;W684,W684,U684)&lt;X684,W684,IF(U684&gt;W684,W684,U684)),0)</f>
        <v>0</v>
      </c>
      <c r="Z684" s="66" t="n">
        <f aca="false">IF(O684&gt;0,IF(J684&gt;0,J684,K684*H684/100),0)</f>
        <v>0</v>
      </c>
      <c r="AA684" s="67" t="n">
        <f aca="false">IF(O684&gt;0,CEILING(R684*P684*X684/Y684*Z684,1),0)</f>
        <v>0</v>
      </c>
      <c r="AB684" s="68" t="n">
        <f aca="false">IF(O684&gt;0,AA684/O684,0)</f>
        <v>0</v>
      </c>
      <c r="AC684" s="66" t="n">
        <f aca="false">'Vstupní data'!W684</f>
        <v>0</v>
      </c>
      <c r="AI684" s="66" t="str">
        <f aca="false">IF(OR('Vstupní data'!T684&gt;0,'Vstupní data'!U684&gt;0),VLOOKUP(I684,'Pril3-drev'!$H$5:$J$83,3,0),"")</f>
        <v/>
      </c>
      <c r="AJ684" s="66" t="n">
        <f aca="false">IF('Vstupní data'!V684="prostokořenný",0,IF('Vstupní data'!V684="krytokořenný","k",IF('Vstupní data'!V684="poloodrostky nebo odrostky, prostokořenné i krytokořenné","po",0)))</f>
        <v>0</v>
      </c>
      <c r="AK684" s="66" t="n">
        <f aca="false">IF(OR('Vstupní data'!T684&gt;0,'Vstupní data'!U684&gt;0),IF(AJ684="k",0.9*VLOOKUP(AI684,'ha-pocty-vyhl'!$A$5:$B$20,2,0),IF(AJ684="po",0.8*VLOOKUP(AI684,'ha-pocty-vyhl'!$A$5:$B$20,2,0),VLOOKUP(AI684,'ha-pocty-vyhl'!$A$5:$B$20,2,0))),0)</f>
        <v>0</v>
      </c>
      <c r="AL684" s="66" t="n">
        <f aca="false">IF(OR('Vstupní data'!T684&gt;0,'Vstupní data'!U684&gt;0),'Vstupní data'!K684*'Vstupní data'!M684/100,0)</f>
        <v>0</v>
      </c>
      <c r="AM684" s="66" t="n">
        <f aca="false">IF(OR('Vstupní data'!T684&gt;0,'Vstupní data'!U684&gt;0),IF('Vstupní data'!T684&gt;0,'Vstupní data'!T684,ROUND(10*'Vstupní data'!U684/AK684,0)),0)</f>
        <v>0</v>
      </c>
      <c r="AN684" s="69" t="n">
        <f aca="false">IF('Vstupní data'!T684&gt;0,   IF('Vstupní data'!T684&lt;=AL684,'Vstupní data'!T684,AL684),   IF(AM684&lt;AL684,AM684,AL684))</f>
        <v>0</v>
      </c>
      <c r="AO684" s="69" t="n">
        <f aca="false">'Vstupní data'!X684</f>
        <v>0</v>
      </c>
      <c r="AP684" s="66" t="n">
        <f aca="false">IF(OR('Vstupní data'!T684&gt;0,'Vstupní data'!U684&gt;0),IF(I684&lt;&gt;0,VLOOKUP(I684,'Pril3-drev'!$H$5:$I$83,2,0),0),0)</f>
        <v>0</v>
      </c>
      <c r="AQ684" s="66" t="n">
        <f aca="false">'Vstupní data'!Y684</f>
        <v>0</v>
      </c>
      <c r="AR684" s="66" t="str">
        <f aca="false">IF(AC684&gt;5,   IF('Vstupní data'!Y684&gt;0,   VLOOKUP(VLOOKUP(CONCATENATE(VLOOKUP(I684,'Pril3-drev'!$H$4:$L$83,5,0),AC684),'Pril3-drev'!$Q$4:$R$2803,2,0),'AVB-BS'!$C$5:$S$29 ,LOOKUP(AQ684,'AVB-BS'!$D$3:$S$3,'AVB-BS'!$D$1:$S$1) ,0 )   ,   IF('Vstupní data'!Z684&gt;0,'Vstupní data'!Z684,0)) , "")</f>
        <v/>
      </c>
      <c r="AS684" s="70" t="str">
        <f aca="false">IF(AC684&gt;5,VLOOKUP(CONCATENATE(AP684,AR684),'Pril1-THLPa'!$H$6:$N$96,4,0),"")</f>
        <v/>
      </c>
      <c r="AT684" s="70" t="str">
        <f aca="false">IF(AC684&gt;5,VLOOKUP(CONCATENATE(AP684,AR684),'Pril1-THLPa'!$H$6:$N$96,5,0),"")</f>
        <v/>
      </c>
      <c r="AU684" s="70" t="str">
        <f aca="false">IF(AC684&gt;5,VLOOKUP(CONCATENATE(AP684,AR684),'Pril1-THLPa'!$H$6:$N$96,6,0),"")</f>
        <v/>
      </c>
      <c r="AV684" s="70" t="str">
        <f aca="false">IF(AC684&gt;5,VLOOKUP(CONCATENATE(AP684,AR684),'Pril1-THLPa'!$H$6:$N$96,7,0),"")</f>
        <v/>
      </c>
      <c r="AW684" s="70" t="str">
        <f aca="false">IF(AC684&gt;5,VLOOKUP(CONCATENATE(AP684,AR684),'Pril1-THLPa'!$H$6:$O$96,8,0),"")</f>
        <v/>
      </c>
      <c r="AX684" s="66" t="n">
        <f aca="false">IF(AC684&gt;0,IF(AND(AC684&gt;0,AC684&lt;=5),VLOOKUP(AP684,'Pril1-THLPa'!$A$6:$F$18,LOOKUP(AC684,'Pril1-THLPa'!$B$5:$F$5,'Pril1-THLPa'!$B$4:$F$4),0),AS684+AT684*(AC684-5)+AU684*POWER(AC684-5,2)+AV684*POWER(AC684-5,3)+AW684*POWER(AC684-5,4)),0)</f>
        <v>0</v>
      </c>
      <c r="AY684" s="71"/>
      <c r="AZ684" s="66" t="n">
        <f aca="false">'Vstupní data'!AA684</f>
        <v>0</v>
      </c>
      <c r="BA684" s="66" t="n">
        <f aca="false">IF(OR('Vstupní data'!T684&gt;0,'Vstupní data'!U684&gt;0),IF(AC684&lt;&gt;"",AX684*AO684/10*(100+AZ684)/100,0),0)</f>
        <v>0</v>
      </c>
      <c r="BB684" s="67" t="n">
        <f aca="false">IF(AC684&lt;&gt;"",ROUND(BA684*AN684,0),0)</f>
        <v>0</v>
      </c>
      <c r="BC684" s="68" t="str">
        <f aca="false">IF(AE684&gt;0,BB684/AE684,"")</f>
        <v/>
      </c>
      <c r="BD684" s="66" t="n">
        <f aca="false">'Vstupní data'!AE684</f>
        <v>0</v>
      </c>
      <c r="BF684" s="66" t="n">
        <f aca="false">'Vstupní data'!AC684</f>
        <v>0</v>
      </c>
      <c r="BH684" s="66" t="n">
        <f aca="false">'Vstupní data'!AD684</f>
        <v>0</v>
      </c>
      <c r="BI684" s="66" t="n">
        <f aca="false">'Vstupní data'!AF684</f>
        <v>0</v>
      </c>
      <c r="BJ684" s="69" t="n">
        <f aca="false">'Vstupní data'!AG684</f>
        <v>0</v>
      </c>
      <c r="BK684" s="69" t="n">
        <f aca="false">IF(BF684&lt;&gt;0,VLOOKUP(I684,'Pril3-drev'!$H$5:$I$83,2,0),0)</f>
        <v>0</v>
      </c>
      <c r="BL684" s="69" t="n">
        <f aca="false">IF(BF684&lt;&gt;0,VLOOKUP(BK684,'Pril3-drev'!$A$5:$C$17,3,0),0)</f>
        <v>0</v>
      </c>
      <c r="BM684" s="69" t="n">
        <f aca="false">'Vstupní data'!AH684</f>
        <v>0</v>
      </c>
      <c r="BN684" s="69" t="n">
        <f aca="false">IF('Vstupní data'!AH684&gt;0,   VLOOKUP(VLOOKUP(CONCATENATE(VLOOKUP(I684,'Pril3-drev'!$H$4:$L$83,5,0),BD684),'Pril3-drev'!$Q$4:$R$2803,2,0),'AVB-BS'!$C$5:$S$29 ,LOOKUP(BM684,'AVB-BS'!$D$3:$S$3,'AVB-BS'!$D$1:$S$1) ,0 )   ,   IF('Vstupní data'!AI684&gt;0,'Vstupní data'!AI684,0))</f>
        <v>0</v>
      </c>
      <c r="BO684" s="69" t="str">
        <f aca="false">IF(BX684&gt;5,VLOOKUP(CONCATENATE(BK684,BN684),'Pril1-THLPa'!$H$6:$N$96,4,0),"")</f>
        <v/>
      </c>
      <c r="BP684" s="69" t="str">
        <f aca="false">IF(BX684&gt;5,VLOOKUP(CONCATENATE(BK684,BN684),'Pril1-THLPa'!$H$6:$N$96,5,0),"")</f>
        <v/>
      </c>
      <c r="BQ684" s="69" t="str">
        <f aca="false">IF(BX684&gt;5,VLOOKUP(CONCATENATE(BK684,BN684),'Pril1-THLPa'!$H$6:$N$96,6,0),"")</f>
        <v/>
      </c>
      <c r="BR684" s="69" t="str">
        <f aca="false">IF(BX684&gt;5,VLOOKUP(CONCATENATE(BK684,BN684),'Pril1-THLPa'!$H$6:$N$96,7,0),"")</f>
        <v/>
      </c>
      <c r="BS684" s="69" t="str">
        <f aca="false">IF(BX684&gt;5,VLOOKUP(CONCATENATE(BK684,BN684),'Pril1-THLPa'!$H$6:$O$96,8,0),"")</f>
        <v/>
      </c>
      <c r="BT684" s="69" t="str">
        <f aca="false">IF(BF684&gt;0, IF(BK684="smrk",  VLOOKUP(VLOOKUP(BD684,'Pril9-K3'!$L$8:$M$207,2,0),'Pril9-K3'!$A$8:$J$16,LOOKUP(BN684,'Pril9-K3'!$A$7:$J$7,'Pril9-K3'!$A$5:$J$5),0), IF(AND(BK684&lt;&gt;"smrk",'Vstupní data'!AK684&lt;&gt;""),'Vstupní data'!AK684,   VLOOKUP(VLOOKUP(BD684,'Pril9-K3'!$L$8:$M$207,2,0),'Pril9-K3'!$A$8:$J$16,LOOKUP(BN684,'Pril9-K3'!$A$7:$J$7,'Pril9-K3'!$A$5:$J$5),0)   )),   "")</f>
        <v/>
      </c>
      <c r="BV684" s="69" t="n">
        <f aca="false">'Vstupní data'!AJ684</f>
        <v>0</v>
      </c>
      <c r="BW684" s="69" t="n">
        <f aca="false">IF(BF684&gt;0,IF(J684&gt;0,J684,K684*H684/100),0)</f>
        <v>0</v>
      </c>
      <c r="BX684" s="69" t="n">
        <f aca="false">IF(BF684&gt;0,IF(BJ684&gt;BL684,BL684,BJ684),0)</f>
        <v>0</v>
      </c>
      <c r="BY684" s="69" t="n">
        <f aca="false">IF(BD684=0,0,IF(AND(BX684&gt;0,BX684&lt;=5),  IF(AND(BX684&gt;0,BX684&lt;=5),VLOOKUP(BK684,'Pril1-THLPa'!$A$6:$F$18,IF(AND(BX684&gt;0,BX684&lt;=5),LOOKUP(BX684,'Pril1-THLPa'!$B$5:$F$5,'Pril1-THLPa'!$B$4:$F$4),""),0),""),  IF(BX684&gt;5,BO684+BP684*(BX684-5)+BQ684*POWER(BX684-5,2)+BR684*POWER(BX684-5,3)+BS684*POWER(BX684-5,4),"")))</f>
        <v>0</v>
      </c>
      <c r="BZ684" s="69" t="n">
        <f aca="false">IF(BY684&gt;0,BY684*BI684/10*BW684*(100+BV684)/100,0)</f>
        <v>0</v>
      </c>
      <c r="CA684" s="69" t="n">
        <f aca="false">IF(BD684&gt;0,BX684-IF(BD684&gt;BX684,BX684,BD684),0)</f>
        <v>0</v>
      </c>
      <c r="CB684" s="69" t="n">
        <f aca="false">POWER(1.01,CA684)</f>
        <v>1</v>
      </c>
      <c r="CC684" s="69" t="n">
        <f aca="false">IF(BF684&gt;0,IF(BF684&gt;BH684,1,BF684/BH684),0)</f>
        <v>0</v>
      </c>
      <c r="CD684" s="72" t="n">
        <f aca="false">IF(BD684=0,0,IF(BF684&gt;0,ROUND(IF(CB684&lt;&gt;0,BZ684*BT684*1/CB684*CC684,0),0),0))</f>
        <v>0</v>
      </c>
      <c r="CE684" s="73" t="str">
        <f aca="false">IF(BF684&gt;0,IF(BF684&gt;BH684,CD684/BF684,CD684/BH684),"")</f>
        <v/>
      </c>
      <c r="CF684" s="69" t="n">
        <f aca="false">'Vstupní data'!AM684</f>
        <v>0</v>
      </c>
      <c r="CG684" s="69" t="n">
        <f aca="false">'Vstupní data'!AN684</f>
        <v>0</v>
      </c>
      <c r="CH684" s="69" t="n">
        <f aca="false">'Vstupní data'!AO684</f>
        <v>0</v>
      </c>
      <c r="CI684" s="69" t="n">
        <f aca="false">'Vstupní data'!AP684</f>
        <v>0</v>
      </c>
      <c r="CJ684" s="72" t="n">
        <f aca="false">ROUND(CH684*CI684,0)</f>
        <v>0</v>
      </c>
      <c r="CK684" s="74" t="str">
        <f aca="false">IF(OR(AA684&gt;0,BB684&gt;0,CD684&gt;0,CJ684&gt;0),AA684+BB684+CD684+CJ684,"")</f>
        <v/>
      </c>
    </row>
    <row r="685" customFormat="false" ht="12.8" hidden="false" customHeight="false" outlineLevel="0" collapsed="false">
      <c r="A685" s="66" t="n">
        <f aca="false">'Vstupní data'!A685</f>
        <v>0</v>
      </c>
      <c r="F685" s="66" t="str">
        <f aca="false">CONCATENATE('Vstupní data'!F685,'Vstupní data'!G685,'Vstupní data'!H685,'Vstupní data'!I685)</f>
        <v/>
      </c>
      <c r="G685" s="66"/>
      <c r="H685" s="66" t="n">
        <f aca="false">'Vstupní data'!K685</f>
        <v>0</v>
      </c>
      <c r="I685" s="66" t="n">
        <f aca="false">'Vstupní data'!L685</f>
        <v>0</v>
      </c>
      <c r="J685" s="66" t="n">
        <f aca="false">'Vstupní data'!K685*'Vstupní data'!M685/100</f>
        <v>0</v>
      </c>
      <c r="L685" s="66" t="n">
        <f aca="false">IF('Vstupní data'!N685="prostokořenný",0,IF('Vstupní data'!N685="krytokořenný","k",IF('Vstupní data'!N685="poloodrostky nebo odrostky, prostokořenné i krytokořenné","po",0)))</f>
        <v>0</v>
      </c>
      <c r="N685" s="66"/>
      <c r="O685" s="66" t="n">
        <f aca="false">'Vstupní data'!O685</f>
        <v>0</v>
      </c>
      <c r="P685" s="66" t="n">
        <f aca="false">IF(O685&gt;0,VLOOKUP(CONCATENATE(VLOOKUP(I685,'Pril3-drev'!$H$5:$K$83,4,0),"-",'Vstupní data'!R685),K2!$C$15:$D$23,2,0),0)</f>
        <v>0</v>
      </c>
      <c r="Q685" s="66" t="n">
        <f aca="false">IF(O685&gt;0,VLOOKUP(I685,'Pril3-drev'!$H$5:$I$83,2,0),0)</f>
        <v>0</v>
      </c>
      <c r="R685" s="66" t="n">
        <f aca="false">IF(Q685&gt;0,VLOOKUP(Q685,'Pril6-okus'!$A$5:$B$17,2,0),0)</f>
        <v>0</v>
      </c>
      <c r="S685" s="66" t="n">
        <f aca="false">IF(O685&gt;0,VLOOKUP(I685,'Pril3-drev'!$H$5:$J$83,3,0),0)</f>
        <v>0</v>
      </c>
      <c r="T685" s="66" t="str">
        <f aca="false">IF(O685&gt;0,IF(L685="k",0.9*VLOOKUP(S685,'ha-pocty-vyhl'!$A$5:$B$20,2,0),IF(L685="po",0.8*VLOOKUP(S685,'ha-pocty-vyhl'!$A$5:$B$20,2,0),VLOOKUP(S685,'ha-pocty-vyhl'!$A$5:$B$20,2,0))),"")</f>
        <v/>
      </c>
      <c r="U685" s="66" t="n">
        <f aca="false">'Vstupní data'!P685</f>
        <v>0</v>
      </c>
      <c r="V685" s="66" t="n">
        <f aca="false">IF(O685&gt;0,1.3*T685*1000*Z685/10000,0)</f>
        <v>0</v>
      </c>
      <c r="W685" s="66" t="n">
        <f aca="false">IF(O685&gt;0,1.3*T685*1000*Z685/10000,0)</f>
        <v>0</v>
      </c>
      <c r="X685" s="66" t="n">
        <f aca="false">IF(O685&gt;0,IF(O685&gt;V685,V685,O685),0)</f>
        <v>0</v>
      </c>
      <c r="Y685" s="66" t="n">
        <f aca="false">IF(O685&gt;0,IF(IF(U685&gt;W685,W685,U685)&lt;X685,W685,IF(U685&gt;W685,W685,U685)),0)</f>
        <v>0</v>
      </c>
      <c r="Z685" s="66" t="n">
        <f aca="false">IF(O685&gt;0,IF(J685&gt;0,J685,K685*H685/100),0)</f>
        <v>0</v>
      </c>
      <c r="AA685" s="67" t="n">
        <f aca="false">IF(O685&gt;0,CEILING(R685*P685*X685/Y685*Z685,1),0)</f>
        <v>0</v>
      </c>
      <c r="AB685" s="68" t="n">
        <f aca="false">IF(O685&gt;0,AA685/O685,0)</f>
        <v>0</v>
      </c>
      <c r="AC685" s="66" t="n">
        <f aca="false">'Vstupní data'!W685</f>
        <v>0</v>
      </c>
      <c r="AI685" s="66" t="str">
        <f aca="false">IF(OR('Vstupní data'!T685&gt;0,'Vstupní data'!U685&gt;0),VLOOKUP(I685,'Pril3-drev'!$H$5:$J$83,3,0),"")</f>
        <v/>
      </c>
      <c r="AJ685" s="66" t="n">
        <f aca="false">IF('Vstupní data'!V685="prostokořenný",0,IF('Vstupní data'!V685="krytokořenný","k",IF('Vstupní data'!V685="poloodrostky nebo odrostky, prostokořenné i krytokořenné","po",0)))</f>
        <v>0</v>
      </c>
      <c r="AK685" s="66" t="n">
        <f aca="false">IF(OR('Vstupní data'!T685&gt;0,'Vstupní data'!U685&gt;0),IF(AJ685="k",0.9*VLOOKUP(AI685,'ha-pocty-vyhl'!$A$5:$B$20,2,0),IF(AJ685="po",0.8*VLOOKUP(AI685,'ha-pocty-vyhl'!$A$5:$B$20,2,0),VLOOKUP(AI685,'ha-pocty-vyhl'!$A$5:$B$20,2,0))),0)</f>
        <v>0</v>
      </c>
      <c r="AL685" s="66" t="n">
        <f aca="false">IF(OR('Vstupní data'!T685&gt;0,'Vstupní data'!U685&gt;0),'Vstupní data'!K685*'Vstupní data'!M685/100,0)</f>
        <v>0</v>
      </c>
      <c r="AM685" s="66" t="n">
        <f aca="false">IF(OR('Vstupní data'!T685&gt;0,'Vstupní data'!U685&gt;0),IF('Vstupní data'!T685&gt;0,'Vstupní data'!T685,ROUND(10*'Vstupní data'!U685/AK685,0)),0)</f>
        <v>0</v>
      </c>
      <c r="AN685" s="69" t="n">
        <f aca="false">IF('Vstupní data'!T685&gt;0,   IF('Vstupní data'!T685&lt;=AL685,'Vstupní data'!T685,AL685),   IF(AM685&lt;AL685,AM685,AL685))</f>
        <v>0</v>
      </c>
      <c r="AO685" s="69" t="n">
        <f aca="false">'Vstupní data'!X685</f>
        <v>0</v>
      </c>
      <c r="AP685" s="66" t="n">
        <f aca="false">IF(OR('Vstupní data'!T685&gt;0,'Vstupní data'!U685&gt;0),IF(I685&lt;&gt;0,VLOOKUP(I685,'Pril3-drev'!$H$5:$I$83,2,0),0),0)</f>
        <v>0</v>
      </c>
      <c r="AQ685" s="66" t="n">
        <f aca="false">'Vstupní data'!Y685</f>
        <v>0</v>
      </c>
      <c r="AR685" s="66" t="str">
        <f aca="false">IF(AC685&gt;5,   IF('Vstupní data'!Y685&gt;0,   VLOOKUP(VLOOKUP(CONCATENATE(VLOOKUP(I685,'Pril3-drev'!$H$4:$L$83,5,0),AC685),'Pril3-drev'!$Q$4:$R$2803,2,0),'AVB-BS'!$C$5:$S$29 ,LOOKUP(AQ685,'AVB-BS'!$D$3:$S$3,'AVB-BS'!$D$1:$S$1) ,0 )   ,   IF('Vstupní data'!Z685&gt;0,'Vstupní data'!Z685,0)) , "")</f>
        <v/>
      </c>
      <c r="AS685" s="70" t="str">
        <f aca="false">IF(AC685&gt;5,VLOOKUP(CONCATENATE(AP685,AR685),'Pril1-THLPa'!$H$6:$N$96,4,0),"")</f>
        <v/>
      </c>
      <c r="AT685" s="70" t="str">
        <f aca="false">IF(AC685&gt;5,VLOOKUP(CONCATENATE(AP685,AR685),'Pril1-THLPa'!$H$6:$N$96,5,0),"")</f>
        <v/>
      </c>
      <c r="AU685" s="70" t="str">
        <f aca="false">IF(AC685&gt;5,VLOOKUP(CONCATENATE(AP685,AR685),'Pril1-THLPa'!$H$6:$N$96,6,0),"")</f>
        <v/>
      </c>
      <c r="AV685" s="70" t="str">
        <f aca="false">IF(AC685&gt;5,VLOOKUP(CONCATENATE(AP685,AR685),'Pril1-THLPa'!$H$6:$N$96,7,0),"")</f>
        <v/>
      </c>
      <c r="AW685" s="70" t="str">
        <f aca="false">IF(AC685&gt;5,VLOOKUP(CONCATENATE(AP685,AR685),'Pril1-THLPa'!$H$6:$O$96,8,0),"")</f>
        <v/>
      </c>
      <c r="AX685" s="66" t="n">
        <f aca="false">IF(AC685&gt;0,IF(AND(AC685&gt;0,AC685&lt;=5),VLOOKUP(AP685,'Pril1-THLPa'!$A$6:$F$18,LOOKUP(AC685,'Pril1-THLPa'!$B$5:$F$5,'Pril1-THLPa'!$B$4:$F$4),0),AS685+AT685*(AC685-5)+AU685*POWER(AC685-5,2)+AV685*POWER(AC685-5,3)+AW685*POWER(AC685-5,4)),0)</f>
        <v>0</v>
      </c>
      <c r="AY685" s="71"/>
      <c r="AZ685" s="66" t="n">
        <f aca="false">'Vstupní data'!AA685</f>
        <v>0</v>
      </c>
      <c r="BA685" s="66" t="n">
        <f aca="false">IF(OR('Vstupní data'!T685&gt;0,'Vstupní data'!U685&gt;0),IF(AC685&lt;&gt;"",AX685*AO685/10*(100+AZ685)/100,0),0)</f>
        <v>0</v>
      </c>
      <c r="BB685" s="67" t="n">
        <f aca="false">IF(AC685&lt;&gt;"",ROUND(BA685*AN685,0),0)</f>
        <v>0</v>
      </c>
      <c r="BC685" s="68" t="str">
        <f aca="false">IF(AE685&gt;0,BB685/AE685,"")</f>
        <v/>
      </c>
      <c r="BD685" s="66" t="n">
        <f aca="false">'Vstupní data'!AE685</f>
        <v>0</v>
      </c>
      <c r="BF685" s="66" t="n">
        <f aca="false">'Vstupní data'!AC685</f>
        <v>0</v>
      </c>
      <c r="BH685" s="66" t="n">
        <f aca="false">'Vstupní data'!AD685</f>
        <v>0</v>
      </c>
      <c r="BI685" s="66" t="n">
        <f aca="false">'Vstupní data'!AF685</f>
        <v>0</v>
      </c>
      <c r="BJ685" s="69" t="n">
        <f aca="false">'Vstupní data'!AG685</f>
        <v>0</v>
      </c>
      <c r="BK685" s="69" t="n">
        <f aca="false">IF(BF685&lt;&gt;0,VLOOKUP(I685,'Pril3-drev'!$H$5:$I$83,2,0),0)</f>
        <v>0</v>
      </c>
      <c r="BL685" s="69" t="n">
        <f aca="false">IF(BF685&lt;&gt;0,VLOOKUP(BK685,'Pril3-drev'!$A$5:$C$17,3,0),0)</f>
        <v>0</v>
      </c>
      <c r="BM685" s="69" t="n">
        <f aca="false">'Vstupní data'!AH685</f>
        <v>0</v>
      </c>
      <c r="BN685" s="69" t="n">
        <f aca="false">IF('Vstupní data'!AH685&gt;0,   VLOOKUP(VLOOKUP(CONCATENATE(VLOOKUP(I685,'Pril3-drev'!$H$4:$L$83,5,0),BD685),'Pril3-drev'!$Q$4:$R$2803,2,0),'AVB-BS'!$C$5:$S$29 ,LOOKUP(BM685,'AVB-BS'!$D$3:$S$3,'AVB-BS'!$D$1:$S$1) ,0 )   ,   IF('Vstupní data'!AI685&gt;0,'Vstupní data'!AI685,0))</f>
        <v>0</v>
      </c>
      <c r="BO685" s="69" t="str">
        <f aca="false">IF(BX685&gt;5,VLOOKUP(CONCATENATE(BK685,BN685),'Pril1-THLPa'!$H$6:$N$96,4,0),"")</f>
        <v/>
      </c>
      <c r="BP685" s="69" t="str">
        <f aca="false">IF(BX685&gt;5,VLOOKUP(CONCATENATE(BK685,BN685),'Pril1-THLPa'!$H$6:$N$96,5,0),"")</f>
        <v/>
      </c>
      <c r="BQ685" s="69" t="str">
        <f aca="false">IF(BX685&gt;5,VLOOKUP(CONCATENATE(BK685,BN685),'Pril1-THLPa'!$H$6:$N$96,6,0),"")</f>
        <v/>
      </c>
      <c r="BR685" s="69" t="str">
        <f aca="false">IF(BX685&gt;5,VLOOKUP(CONCATENATE(BK685,BN685),'Pril1-THLPa'!$H$6:$N$96,7,0),"")</f>
        <v/>
      </c>
      <c r="BS685" s="69" t="str">
        <f aca="false">IF(BX685&gt;5,VLOOKUP(CONCATENATE(BK685,BN685),'Pril1-THLPa'!$H$6:$O$96,8,0),"")</f>
        <v/>
      </c>
      <c r="BT685" s="69" t="str">
        <f aca="false">IF(BF685&gt;0, IF(BK685="smrk",  VLOOKUP(VLOOKUP(BD685,'Pril9-K3'!$L$8:$M$207,2,0),'Pril9-K3'!$A$8:$J$16,LOOKUP(BN685,'Pril9-K3'!$A$7:$J$7,'Pril9-K3'!$A$5:$J$5),0), IF(AND(BK685&lt;&gt;"smrk",'Vstupní data'!AK685&lt;&gt;""),'Vstupní data'!AK685,   VLOOKUP(VLOOKUP(BD685,'Pril9-K3'!$L$8:$M$207,2,0),'Pril9-K3'!$A$8:$J$16,LOOKUP(BN685,'Pril9-K3'!$A$7:$J$7,'Pril9-K3'!$A$5:$J$5),0)   )),   "")</f>
        <v/>
      </c>
      <c r="BV685" s="69" t="n">
        <f aca="false">'Vstupní data'!AJ685</f>
        <v>0</v>
      </c>
      <c r="BW685" s="69" t="n">
        <f aca="false">IF(BF685&gt;0,IF(J685&gt;0,J685,K685*H685/100),0)</f>
        <v>0</v>
      </c>
      <c r="BX685" s="69" t="n">
        <f aca="false">IF(BF685&gt;0,IF(BJ685&gt;BL685,BL685,BJ685),0)</f>
        <v>0</v>
      </c>
      <c r="BY685" s="69" t="n">
        <f aca="false">IF(BD685=0,0,IF(AND(BX685&gt;0,BX685&lt;=5),  IF(AND(BX685&gt;0,BX685&lt;=5),VLOOKUP(BK685,'Pril1-THLPa'!$A$6:$F$18,IF(AND(BX685&gt;0,BX685&lt;=5),LOOKUP(BX685,'Pril1-THLPa'!$B$5:$F$5,'Pril1-THLPa'!$B$4:$F$4),""),0),""),  IF(BX685&gt;5,BO685+BP685*(BX685-5)+BQ685*POWER(BX685-5,2)+BR685*POWER(BX685-5,3)+BS685*POWER(BX685-5,4),"")))</f>
        <v>0</v>
      </c>
      <c r="BZ685" s="69" t="n">
        <f aca="false">IF(BY685&gt;0,BY685*BI685/10*BW685*(100+BV685)/100,0)</f>
        <v>0</v>
      </c>
      <c r="CA685" s="69" t="n">
        <f aca="false">IF(BD685&gt;0,BX685-IF(BD685&gt;BX685,BX685,BD685),0)</f>
        <v>0</v>
      </c>
      <c r="CB685" s="69" t="n">
        <f aca="false">POWER(1.01,CA685)</f>
        <v>1</v>
      </c>
      <c r="CC685" s="69" t="n">
        <f aca="false">IF(BF685&gt;0,IF(BF685&gt;BH685,1,BF685/BH685),0)</f>
        <v>0</v>
      </c>
      <c r="CD685" s="72" t="n">
        <f aca="false">IF(BD685=0,0,IF(BF685&gt;0,ROUND(IF(CB685&lt;&gt;0,BZ685*BT685*1/CB685*CC685,0),0),0))</f>
        <v>0</v>
      </c>
      <c r="CE685" s="73" t="str">
        <f aca="false">IF(BF685&gt;0,IF(BF685&gt;BH685,CD685/BF685,CD685/BH685),"")</f>
        <v/>
      </c>
      <c r="CF685" s="69" t="n">
        <f aca="false">'Vstupní data'!AM685</f>
        <v>0</v>
      </c>
      <c r="CG685" s="69" t="n">
        <f aca="false">'Vstupní data'!AN685</f>
        <v>0</v>
      </c>
      <c r="CH685" s="69" t="n">
        <f aca="false">'Vstupní data'!AO685</f>
        <v>0</v>
      </c>
      <c r="CI685" s="69" t="n">
        <f aca="false">'Vstupní data'!AP685</f>
        <v>0</v>
      </c>
      <c r="CJ685" s="72" t="n">
        <f aca="false">ROUND(CH685*CI685,0)</f>
        <v>0</v>
      </c>
      <c r="CK685" s="74" t="str">
        <f aca="false">IF(OR(AA685&gt;0,BB685&gt;0,CD685&gt;0,CJ685&gt;0),AA685+BB685+CD685+CJ685,"")</f>
        <v/>
      </c>
    </row>
    <row r="686" customFormat="false" ht="12.8" hidden="false" customHeight="false" outlineLevel="0" collapsed="false">
      <c r="A686" s="66" t="n">
        <f aca="false">'Vstupní data'!A686</f>
        <v>0</v>
      </c>
      <c r="F686" s="66" t="str">
        <f aca="false">CONCATENATE('Vstupní data'!F686,'Vstupní data'!G686,'Vstupní data'!H686,'Vstupní data'!I686)</f>
        <v/>
      </c>
      <c r="G686" s="66"/>
      <c r="H686" s="66" t="n">
        <f aca="false">'Vstupní data'!K686</f>
        <v>0</v>
      </c>
      <c r="I686" s="66" t="n">
        <f aca="false">'Vstupní data'!L686</f>
        <v>0</v>
      </c>
      <c r="J686" s="66" t="n">
        <f aca="false">'Vstupní data'!K686*'Vstupní data'!M686/100</f>
        <v>0</v>
      </c>
      <c r="L686" s="66" t="n">
        <f aca="false">IF('Vstupní data'!N686="prostokořenný",0,IF('Vstupní data'!N686="krytokořenný","k",IF('Vstupní data'!N686="poloodrostky nebo odrostky, prostokořenné i krytokořenné","po",0)))</f>
        <v>0</v>
      </c>
      <c r="N686" s="66"/>
      <c r="O686" s="66" t="n">
        <f aca="false">'Vstupní data'!O686</f>
        <v>0</v>
      </c>
      <c r="P686" s="66" t="n">
        <f aca="false">IF(O686&gt;0,VLOOKUP(CONCATENATE(VLOOKUP(I686,'Pril3-drev'!$H$5:$K$83,4,0),"-",'Vstupní data'!R686),K2!$C$15:$D$23,2,0),0)</f>
        <v>0</v>
      </c>
      <c r="Q686" s="66" t="n">
        <f aca="false">IF(O686&gt;0,VLOOKUP(I686,'Pril3-drev'!$H$5:$I$83,2,0),0)</f>
        <v>0</v>
      </c>
      <c r="R686" s="66" t="n">
        <f aca="false">IF(Q686&gt;0,VLOOKUP(Q686,'Pril6-okus'!$A$5:$B$17,2,0),0)</f>
        <v>0</v>
      </c>
      <c r="S686" s="66" t="n">
        <f aca="false">IF(O686&gt;0,VLOOKUP(I686,'Pril3-drev'!$H$5:$J$83,3,0),0)</f>
        <v>0</v>
      </c>
      <c r="T686" s="66" t="str">
        <f aca="false">IF(O686&gt;0,IF(L686="k",0.9*VLOOKUP(S686,'ha-pocty-vyhl'!$A$5:$B$20,2,0),IF(L686="po",0.8*VLOOKUP(S686,'ha-pocty-vyhl'!$A$5:$B$20,2,0),VLOOKUP(S686,'ha-pocty-vyhl'!$A$5:$B$20,2,0))),"")</f>
        <v/>
      </c>
      <c r="U686" s="66" t="n">
        <f aca="false">'Vstupní data'!P686</f>
        <v>0</v>
      </c>
      <c r="V686" s="66" t="n">
        <f aca="false">IF(O686&gt;0,1.3*T686*1000*Z686/10000,0)</f>
        <v>0</v>
      </c>
      <c r="W686" s="66" t="n">
        <f aca="false">IF(O686&gt;0,1.3*T686*1000*Z686/10000,0)</f>
        <v>0</v>
      </c>
      <c r="X686" s="66" t="n">
        <f aca="false">IF(O686&gt;0,IF(O686&gt;V686,V686,O686),0)</f>
        <v>0</v>
      </c>
      <c r="Y686" s="66" t="n">
        <f aca="false">IF(O686&gt;0,IF(IF(U686&gt;W686,W686,U686)&lt;X686,W686,IF(U686&gt;W686,W686,U686)),0)</f>
        <v>0</v>
      </c>
      <c r="Z686" s="66" t="n">
        <f aca="false">IF(O686&gt;0,IF(J686&gt;0,J686,K686*H686/100),0)</f>
        <v>0</v>
      </c>
      <c r="AA686" s="67" t="n">
        <f aca="false">IF(O686&gt;0,CEILING(R686*P686*X686/Y686*Z686,1),0)</f>
        <v>0</v>
      </c>
      <c r="AB686" s="68" t="n">
        <f aca="false">IF(O686&gt;0,AA686/O686,0)</f>
        <v>0</v>
      </c>
      <c r="AC686" s="66" t="n">
        <f aca="false">'Vstupní data'!W686</f>
        <v>0</v>
      </c>
      <c r="AI686" s="66" t="str">
        <f aca="false">IF(OR('Vstupní data'!T686&gt;0,'Vstupní data'!U686&gt;0),VLOOKUP(I686,'Pril3-drev'!$H$5:$J$83,3,0),"")</f>
        <v/>
      </c>
      <c r="AJ686" s="66" t="n">
        <f aca="false">IF('Vstupní data'!V686="prostokořenný",0,IF('Vstupní data'!V686="krytokořenný","k",IF('Vstupní data'!V686="poloodrostky nebo odrostky, prostokořenné i krytokořenné","po",0)))</f>
        <v>0</v>
      </c>
      <c r="AK686" s="66" t="n">
        <f aca="false">IF(OR('Vstupní data'!T686&gt;0,'Vstupní data'!U686&gt;0),IF(AJ686="k",0.9*VLOOKUP(AI686,'ha-pocty-vyhl'!$A$5:$B$20,2,0),IF(AJ686="po",0.8*VLOOKUP(AI686,'ha-pocty-vyhl'!$A$5:$B$20,2,0),VLOOKUP(AI686,'ha-pocty-vyhl'!$A$5:$B$20,2,0))),0)</f>
        <v>0</v>
      </c>
      <c r="AL686" s="66" t="n">
        <f aca="false">IF(OR('Vstupní data'!T686&gt;0,'Vstupní data'!U686&gt;0),'Vstupní data'!K686*'Vstupní data'!M686/100,0)</f>
        <v>0</v>
      </c>
      <c r="AM686" s="66" t="n">
        <f aca="false">IF(OR('Vstupní data'!T686&gt;0,'Vstupní data'!U686&gt;0),IF('Vstupní data'!T686&gt;0,'Vstupní data'!T686,ROUND(10*'Vstupní data'!U686/AK686,0)),0)</f>
        <v>0</v>
      </c>
      <c r="AN686" s="69" t="n">
        <f aca="false">IF('Vstupní data'!T686&gt;0,   IF('Vstupní data'!T686&lt;=AL686,'Vstupní data'!T686,AL686),   IF(AM686&lt;AL686,AM686,AL686))</f>
        <v>0</v>
      </c>
      <c r="AO686" s="69" t="n">
        <f aca="false">'Vstupní data'!X686</f>
        <v>0</v>
      </c>
      <c r="AP686" s="66" t="n">
        <f aca="false">IF(OR('Vstupní data'!T686&gt;0,'Vstupní data'!U686&gt;0),IF(I686&lt;&gt;0,VLOOKUP(I686,'Pril3-drev'!$H$5:$I$83,2,0),0),0)</f>
        <v>0</v>
      </c>
      <c r="AQ686" s="66" t="n">
        <f aca="false">'Vstupní data'!Y686</f>
        <v>0</v>
      </c>
      <c r="AR686" s="66" t="str">
        <f aca="false">IF(AC686&gt;5,   IF('Vstupní data'!Y686&gt;0,   VLOOKUP(VLOOKUP(CONCATENATE(VLOOKUP(I686,'Pril3-drev'!$H$4:$L$83,5,0),AC686),'Pril3-drev'!$Q$4:$R$2803,2,0),'AVB-BS'!$C$5:$S$29 ,LOOKUP(AQ686,'AVB-BS'!$D$3:$S$3,'AVB-BS'!$D$1:$S$1) ,0 )   ,   IF('Vstupní data'!Z686&gt;0,'Vstupní data'!Z686,0)) , "")</f>
        <v/>
      </c>
      <c r="AS686" s="70" t="str">
        <f aca="false">IF(AC686&gt;5,VLOOKUP(CONCATENATE(AP686,AR686),'Pril1-THLPa'!$H$6:$N$96,4,0),"")</f>
        <v/>
      </c>
      <c r="AT686" s="70" t="str">
        <f aca="false">IF(AC686&gt;5,VLOOKUP(CONCATENATE(AP686,AR686),'Pril1-THLPa'!$H$6:$N$96,5,0),"")</f>
        <v/>
      </c>
      <c r="AU686" s="70" t="str">
        <f aca="false">IF(AC686&gt;5,VLOOKUP(CONCATENATE(AP686,AR686),'Pril1-THLPa'!$H$6:$N$96,6,0),"")</f>
        <v/>
      </c>
      <c r="AV686" s="70" t="str">
        <f aca="false">IF(AC686&gt;5,VLOOKUP(CONCATENATE(AP686,AR686),'Pril1-THLPa'!$H$6:$N$96,7,0),"")</f>
        <v/>
      </c>
      <c r="AW686" s="70" t="str">
        <f aca="false">IF(AC686&gt;5,VLOOKUP(CONCATENATE(AP686,AR686),'Pril1-THLPa'!$H$6:$O$96,8,0),"")</f>
        <v/>
      </c>
      <c r="AX686" s="66" t="n">
        <f aca="false">IF(AC686&gt;0,IF(AND(AC686&gt;0,AC686&lt;=5),VLOOKUP(AP686,'Pril1-THLPa'!$A$6:$F$18,LOOKUP(AC686,'Pril1-THLPa'!$B$5:$F$5,'Pril1-THLPa'!$B$4:$F$4),0),AS686+AT686*(AC686-5)+AU686*POWER(AC686-5,2)+AV686*POWER(AC686-5,3)+AW686*POWER(AC686-5,4)),0)</f>
        <v>0</v>
      </c>
      <c r="AY686" s="71"/>
      <c r="AZ686" s="66" t="n">
        <f aca="false">'Vstupní data'!AA686</f>
        <v>0</v>
      </c>
      <c r="BA686" s="66" t="n">
        <f aca="false">IF(OR('Vstupní data'!T686&gt;0,'Vstupní data'!U686&gt;0),IF(AC686&lt;&gt;"",AX686*AO686/10*(100+AZ686)/100,0),0)</f>
        <v>0</v>
      </c>
      <c r="BB686" s="67" t="n">
        <f aca="false">IF(AC686&lt;&gt;"",ROUND(BA686*AN686,0),0)</f>
        <v>0</v>
      </c>
      <c r="BC686" s="68" t="str">
        <f aca="false">IF(AE686&gt;0,BB686/AE686,"")</f>
        <v/>
      </c>
      <c r="BD686" s="66" t="n">
        <f aca="false">'Vstupní data'!AE686</f>
        <v>0</v>
      </c>
      <c r="BF686" s="66" t="n">
        <f aca="false">'Vstupní data'!AC686</f>
        <v>0</v>
      </c>
      <c r="BH686" s="66" t="n">
        <f aca="false">'Vstupní data'!AD686</f>
        <v>0</v>
      </c>
      <c r="BI686" s="66" t="n">
        <f aca="false">'Vstupní data'!AF686</f>
        <v>0</v>
      </c>
      <c r="BJ686" s="69" t="n">
        <f aca="false">'Vstupní data'!AG686</f>
        <v>0</v>
      </c>
      <c r="BK686" s="69" t="n">
        <f aca="false">IF(BF686&lt;&gt;0,VLOOKUP(I686,'Pril3-drev'!$H$5:$I$83,2,0),0)</f>
        <v>0</v>
      </c>
      <c r="BL686" s="69" t="n">
        <f aca="false">IF(BF686&lt;&gt;0,VLOOKUP(BK686,'Pril3-drev'!$A$5:$C$17,3,0),0)</f>
        <v>0</v>
      </c>
      <c r="BM686" s="69" t="n">
        <f aca="false">'Vstupní data'!AH686</f>
        <v>0</v>
      </c>
      <c r="BN686" s="69" t="n">
        <f aca="false">IF('Vstupní data'!AH686&gt;0,   VLOOKUP(VLOOKUP(CONCATENATE(VLOOKUP(I686,'Pril3-drev'!$H$4:$L$83,5,0),BD686),'Pril3-drev'!$Q$4:$R$2803,2,0),'AVB-BS'!$C$5:$S$29 ,LOOKUP(BM686,'AVB-BS'!$D$3:$S$3,'AVB-BS'!$D$1:$S$1) ,0 )   ,   IF('Vstupní data'!AI686&gt;0,'Vstupní data'!AI686,0))</f>
        <v>0</v>
      </c>
      <c r="BO686" s="69" t="str">
        <f aca="false">IF(BX686&gt;5,VLOOKUP(CONCATENATE(BK686,BN686),'Pril1-THLPa'!$H$6:$N$96,4,0),"")</f>
        <v/>
      </c>
      <c r="BP686" s="69" t="str">
        <f aca="false">IF(BX686&gt;5,VLOOKUP(CONCATENATE(BK686,BN686),'Pril1-THLPa'!$H$6:$N$96,5,0),"")</f>
        <v/>
      </c>
      <c r="BQ686" s="69" t="str">
        <f aca="false">IF(BX686&gt;5,VLOOKUP(CONCATENATE(BK686,BN686),'Pril1-THLPa'!$H$6:$N$96,6,0),"")</f>
        <v/>
      </c>
      <c r="BR686" s="69" t="str">
        <f aca="false">IF(BX686&gt;5,VLOOKUP(CONCATENATE(BK686,BN686),'Pril1-THLPa'!$H$6:$N$96,7,0),"")</f>
        <v/>
      </c>
      <c r="BS686" s="69" t="str">
        <f aca="false">IF(BX686&gt;5,VLOOKUP(CONCATENATE(BK686,BN686),'Pril1-THLPa'!$H$6:$O$96,8,0),"")</f>
        <v/>
      </c>
      <c r="BT686" s="69" t="str">
        <f aca="false">IF(BF686&gt;0, IF(BK686="smrk",  VLOOKUP(VLOOKUP(BD686,'Pril9-K3'!$L$8:$M$207,2,0),'Pril9-K3'!$A$8:$J$16,LOOKUP(BN686,'Pril9-K3'!$A$7:$J$7,'Pril9-K3'!$A$5:$J$5),0), IF(AND(BK686&lt;&gt;"smrk",'Vstupní data'!AK686&lt;&gt;""),'Vstupní data'!AK686,   VLOOKUP(VLOOKUP(BD686,'Pril9-K3'!$L$8:$M$207,2,0),'Pril9-K3'!$A$8:$J$16,LOOKUP(BN686,'Pril9-K3'!$A$7:$J$7,'Pril9-K3'!$A$5:$J$5),0)   )),   "")</f>
        <v/>
      </c>
      <c r="BV686" s="69" t="n">
        <f aca="false">'Vstupní data'!AJ686</f>
        <v>0</v>
      </c>
      <c r="BW686" s="69" t="n">
        <f aca="false">IF(BF686&gt;0,IF(J686&gt;0,J686,K686*H686/100),0)</f>
        <v>0</v>
      </c>
      <c r="BX686" s="69" t="n">
        <f aca="false">IF(BF686&gt;0,IF(BJ686&gt;BL686,BL686,BJ686),0)</f>
        <v>0</v>
      </c>
      <c r="BY686" s="69" t="n">
        <f aca="false">IF(BD686=0,0,IF(AND(BX686&gt;0,BX686&lt;=5),  IF(AND(BX686&gt;0,BX686&lt;=5),VLOOKUP(BK686,'Pril1-THLPa'!$A$6:$F$18,IF(AND(BX686&gt;0,BX686&lt;=5),LOOKUP(BX686,'Pril1-THLPa'!$B$5:$F$5,'Pril1-THLPa'!$B$4:$F$4),""),0),""),  IF(BX686&gt;5,BO686+BP686*(BX686-5)+BQ686*POWER(BX686-5,2)+BR686*POWER(BX686-5,3)+BS686*POWER(BX686-5,4),"")))</f>
        <v>0</v>
      </c>
      <c r="BZ686" s="69" t="n">
        <f aca="false">IF(BY686&gt;0,BY686*BI686/10*BW686*(100+BV686)/100,0)</f>
        <v>0</v>
      </c>
      <c r="CA686" s="69" t="n">
        <f aca="false">IF(BD686&gt;0,BX686-IF(BD686&gt;BX686,BX686,BD686),0)</f>
        <v>0</v>
      </c>
      <c r="CB686" s="69" t="n">
        <f aca="false">POWER(1.01,CA686)</f>
        <v>1</v>
      </c>
      <c r="CC686" s="69" t="n">
        <f aca="false">IF(BF686&gt;0,IF(BF686&gt;BH686,1,BF686/BH686),0)</f>
        <v>0</v>
      </c>
      <c r="CD686" s="72" t="n">
        <f aca="false">IF(BD686=0,0,IF(BF686&gt;0,ROUND(IF(CB686&lt;&gt;0,BZ686*BT686*1/CB686*CC686,0),0),0))</f>
        <v>0</v>
      </c>
      <c r="CE686" s="73" t="str">
        <f aca="false">IF(BF686&gt;0,IF(BF686&gt;BH686,CD686/BF686,CD686/BH686),"")</f>
        <v/>
      </c>
      <c r="CF686" s="69" t="n">
        <f aca="false">'Vstupní data'!AM686</f>
        <v>0</v>
      </c>
      <c r="CG686" s="69" t="n">
        <f aca="false">'Vstupní data'!AN686</f>
        <v>0</v>
      </c>
      <c r="CH686" s="69" t="n">
        <f aca="false">'Vstupní data'!AO686</f>
        <v>0</v>
      </c>
      <c r="CI686" s="69" t="n">
        <f aca="false">'Vstupní data'!AP686</f>
        <v>0</v>
      </c>
      <c r="CJ686" s="72" t="n">
        <f aca="false">ROUND(CH686*CI686,0)</f>
        <v>0</v>
      </c>
      <c r="CK686" s="74" t="str">
        <f aca="false">IF(OR(AA686&gt;0,BB686&gt;0,CD686&gt;0,CJ686&gt;0),AA686+BB686+CD686+CJ686,"")</f>
        <v/>
      </c>
    </row>
    <row r="687" customFormat="false" ht="12.8" hidden="false" customHeight="false" outlineLevel="0" collapsed="false">
      <c r="A687" s="66" t="n">
        <f aca="false">'Vstupní data'!A687</f>
        <v>0</v>
      </c>
      <c r="F687" s="66" t="str">
        <f aca="false">CONCATENATE('Vstupní data'!F687,'Vstupní data'!G687,'Vstupní data'!H687,'Vstupní data'!I687)</f>
        <v/>
      </c>
      <c r="G687" s="66"/>
      <c r="H687" s="66" t="n">
        <f aca="false">'Vstupní data'!K687</f>
        <v>0</v>
      </c>
      <c r="I687" s="66" t="n">
        <f aca="false">'Vstupní data'!L687</f>
        <v>0</v>
      </c>
      <c r="J687" s="66" t="n">
        <f aca="false">'Vstupní data'!K687*'Vstupní data'!M687/100</f>
        <v>0</v>
      </c>
      <c r="L687" s="66" t="n">
        <f aca="false">IF('Vstupní data'!N687="prostokořenný",0,IF('Vstupní data'!N687="krytokořenný","k",IF('Vstupní data'!N687="poloodrostky nebo odrostky, prostokořenné i krytokořenné","po",0)))</f>
        <v>0</v>
      </c>
      <c r="N687" s="66"/>
      <c r="O687" s="66" t="n">
        <f aca="false">'Vstupní data'!O687</f>
        <v>0</v>
      </c>
      <c r="P687" s="66" t="n">
        <f aca="false">IF(O687&gt;0,VLOOKUP(CONCATENATE(VLOOKUP(I687,'Pril3-drev'!$H$5:$K$83,4,0),"-",'Vstupní data'!R687),K2!$C$15:$D$23,2,0),0)</f>
        <v>0</v>
      </c>
      <c r="Q687" s="66" t="n">
        <f aca="false">IF(O687&gt;0,VLOOKUP(I687,'Pril3-drev'!$H$5:$I$83,2,0),0)</f>
        <v>0</v>
      </c>
      <c r="R687" s="66" t="n">
        <f aca="false">IF(Q687&gt;0,VLOOKUP(Q687,'Pril6-okus'!$A$5:$B$17,2,0),0)</f>
        <v>0</v>
      </c>
      <c r="S687" s="66" t="n">
        <f aca="false">IF(O687&gt;0,VLOOKUP(I687,'Pril3-drev'!$H$5:$J$83,3,0),0)</f>
        <v>0</v>
      </c>
      <c r="T687" s="66" t="str">
        <f aca="false">IF(O687&gt;0,IF(L687="k",0.9*VLOOKUP(S687,'ha-pocty-vyhl'!$A$5:$B$20,2,0),IF(L687="po",0.8*VLOOKUP(S687,'ha-pocty-vyhl'!$A$5:$B$20,2,0),VLOOKUP(S687,'ha-pocty-vyhl'!$A$5:$B$20,2,0))),"")</f>
        <v/>
      </c>
      <c r="U687" s="66" t="n">
        <f aca="false">'Vstupní data'!P687</f>
        <v>0</v>
      </c>
      <c r="V687" s="66" t="n">
        <f aca="false">IF(O687&gt;0,1.3*T687*1000*Z687/10000,0)</f>
        <v>0</v>
      </c>
      <c r="W687" s="66" t="n">
        <f aca="false">IF(O687&gt;0,1.3*T687*1000*Z687/10000,0)</f>
        <v>0</v>
      </c>
      <c r="X687" s="66" t="n">
        <f aca="false">IF(O687&gt;0,IF(O687&gt;V687,V687,O687),0)</f>
        <v>0</v>
      </c>
      <c r="Y687" s="66" t="n">
        <f aca="false">IF(O687&gt;0,IF(IF(U687&gt;W687,W687,U687)&lt;X687,W687,IF(U687&gt;W687,W687,U687)),0)</f>
        <v>0</v>
      </c>
      <c r="Z687" s="66" t="n">
        <f aca="false">IF(O687&gt;0,IF(J687&gt;0,J687,K687*H687/100),0)</f>
        <v>0</v>
      </c>
      <c r="AA687" s="67" t="n">
        <f aca="false">IF(O687&gt;0,CEILING(R687*P687*X687/Y687*Z687,1),0)</f>
        <v>0</v>
      </c>
      <c r="AB687" s="68" t="n">
        <f aca="false">IF(O687&gt;0,AA687/O687,0)</f>
        <v>0</v>
      </c>
      <c r="AC687" s="66" t="n">
        <f aca="false">'Vstupní data'!W687</f>
        <v>0</v>
      </c>
      <c r="AI687" s="66" t="str">
        <f aca="false">IF(OR('Vstupní data'!T687&gt;0,'Vstupní data'!U687&gt;0),VLOOKUP(I687,'Pril3-drev'!$H$5:$J$83,3,0),"")</f>
        <v/>
      </c>
      <c r="AJ687" s="66" t="n">
        <f aca="false">IF('Vstupní data'!V687="prostokořenný",0,IF('Vstupní data'!V687="krytokořenný","k",IF('Vstupní data'!V687="poloodrostky nebo odrostky, prostokořenné i krytokořenné","po",0)))</f>
        <v>0</v>
      </c>
      <c r="AK687" s="66" t="n">
        <f aca="false">IF(OR('Vstupní data'!T687&gt;0,'Vstupní data'!U687&gt;0),IF(AJ687="k",0.9*VLOOKUP(AI687,'ha-pocty-vyhl'!$A$5:$B$20,2,0),IF(AJ687="po",0.8*VLOOKUP(AI687,'ha-pocty-vyhl'!$A$5:$B$20,2,0),VLOOKUP(AI687,'ha-pocty-vyhl'!$A$5:$B$20,2,0))),0)</f>
        <v>0</v>
      </c>
      <c r="AL687" s="66" t="n">
        <f aca="false">IF(OR('Vstupní data'!T687&gt;0,'Vstupní data'!U687&gt;0),'Vstupní data'!K687*'Vstupní data'!M687/100,0)</f>
        <v>0</v>
      </c>
      <c r="AM687" s="66" t="n">
        <f aca="false">IF(OR('Vstupní data'!T687&gt;0,'Vstupní data'!U687&gt;0),IF('Vstupní data'!T687&gt;0,'Vstupní data'!T687,ROUND(10*'Vstupní data'!U687/AK687,0)),0)</f>
        <v>0</v>
      </c>
      <c r="AN687" s="69" t="n">
        <f aca="false">IF('Vstupní data'!T687&gt;0,   IF('Vstupní data'!T687&lt;=AL687,'Vstupní data'!T687,AL687),   IF(AM687&lt;AL687,AM687,AL687))</f>
        <v>0</v>
      </c>
      <c r="AO687" s="69" t="n">
        <f aca="false">'Vstupní data'!X687</f>
        <v>0</v>
      </c>
      <c r="AP687" s="66" t="n">
        <f aca="false">IF(OR('Vstupní data'!T687&gt;0,'Vstupní data'!U687&gt;0),IF(I687&lt;&gt;0,VLOOKUP(I687,'Pril3-drev'!$H$5:$I$83,2,0),0),0)</f>
        <v>0</v>
      </c>
      <c r="AQ687" s="66" t="n">
        <f aca="false">'Vstupní data'!Y687</f>
        <v>0</v>
      </c>
      <c r="AR687" s="66" t="str">
        <f aca="false">IF(AC687&gt;5,   IF('Vstupní data'!Y687&gt;0,   VLOOKUP(VLOOKUP(CONCATENATE(VLOOKUP(I687,'Pril3-drev'!$H$4:$L$83,5,0),AC687),'Pril3-drev'!$Q$4:$R$2803,2,0),'AVB-BS'!$C$5:$S$29 ,LOOKUP(AQ687,'AVB-BS'!$D$3:$S$3,'AVB-BS'!$D$1:$S$1) ,0 )   ,   IF('Vstupní data'!Z687&gt;0,'Vstupní data'!Z687,0)) , "")</f>
        <v/>
      </c>
      <c r="AS687" s="70" t="str">
        <f aca="false">IF(AC687&gt;5,VLOOKUP(CONCATENATE(AP687,AR687),'Pril1-THLPa'!$H$6:$N$96,4,0),"")</f>
        <v/>
      </c>
      <c r="AT687" s="70" t="str">
        <f aca="false">IF(AC687&gt;5,VLOOKUP(CONCATENATE(AP687,AR687),'Pril1-THLPa'!$H$6:$N$96,5,0),"")</f>
        <v/>
      </c>
      <c r="AU687" s="70" t="str">
        <f aca="false">IF(AC687&gt;5,VLOOKUP(CONCATENATE(AP687,AR687),'Pril1-THLPa'!$H$6:$N$96,6,0),"")</f>
        <v/>
      </c>
      <c r="AV687" s="70" t="str">
        <f aca="false">IF(AC687&gt;5,VLOOKUP(CONCATENATE(AP687,AR687),'Pril1-THLPa'!$H$6:$N$96,7,0),"")</f>
        <v/>
      </c>
      <c r="AW687" s="70" t="str">
        <f aca="false">IF(AC687&gt;5,VLOOKUP(CONCATENATE(AP687,AR687),'Pril1-THLPa'!$H$6:$O$96,8,0),"")</f>
        <v/>
      </c>
      <c r="AX687" s="66" t="n">
        <f aca="false">IF(AC687&gt;0,IF(AND(AC687&gt;0,AC687&lt;=5),VLOOKUP(AP687,'Pril1-THLPa'!$A$6:$F$18,LOOKUP(AC687,'Pril1-THLPa'!$B$5:$F$5,'Pril1-THLPa'!$B$4:$F$4),0),AS687+AT687*(AC687-5)+AU687*POWER(AC687-5,2)+AV687*POWER(AC687-5,3)+AW687*POWER(AC687-5,4)),0)</f>
        <v>0</v>
      </c>
      <c r="AY687" s="71"/>
      <c r="AZ687" s="66" t="n">
        <f aca="false">'Vstupní data'!AA687</f>
        <v>0</v>
      </c>
      <c r="BA687" s="66" t="n">
        <f aca="false">IF(OR('Vstupní data'!T687&gt;0,'Vstupní data'!U687&gt;0),IF(AC687&lt;&gt;"",AX687*AO687/10*(100+AZ687)/100,0),0)</f>
        <v>0</v>
      </c>
      <c r="BB687" s="67" t="n">
        <f aca="false">IF(AC687&lt;&gt;"",ROUND(BA687*AN687,0),0)</f>
        <v>0</v>
      </c>
      <c r="BC687" s="68" t="str">
        <f aca="false">IF(AE687&gt;0,BB687/AE687,"")</f>
        <v/>
      </c>
      <c r="BD687" s="66" t="n">
        <f aca="false">'Vstupní data'!AE687</f>
        <v>0</v>
      </c>
      <c r="BF687" s="66" t="n">
        <f aca="false">'Vstupní data'!AC687</f>
        <v>0</v>
      </c>
      <c r="BH687" s="66" t="n">
        <f aca="false">'Vstupní data'!AD687</f>
        <v>0</v>
      </c>
      <c r="BI687" s="66" t="n">
        <f aca="false">'Vstupní data'!AF687</f>
        <v>0</v>
      </c>
      <c r="BJ687" s="69" t="n">
        <f aca="false">'Vstupní data'!AG687</f>
        <v>0</v>
      </c>
      <c r="BK687" s="69" t="n">
        <f aca="false">IF(BF687&lt;&gt;0,VLOOKUP(I687,'Pril3-drev'!$H$5:$I$83,2,0),0)</f>
        <v>0</v>
      </c>
      <c r="BL687" s="69" t="n">
        <f aca="false">IF(BF687&lt;&gt;0,VLOOKUP(BK687,'Pril3-drev'!$A$5:$C$17,3,0),0)</f>
        <v>0</v>
      </c>
      <c r="BM687" s="69" t="n">
        <f aca="false">'Vstupní data'!AH687</f>
        <v>0</v>
      </c>
      <c r="BN687" s="69" t="n">
        <f aca="false">IF('Vstupní data'!AH687&gt;0,   VLOOKUP(VLOOKUP(CONCATENATE(VLOOKUP(I687,'Pril3-drev'!$H$4:$L$83,5,0),BD687),'Pril3-drev'!$Q$4:$R$2803,2,0),'AVB-BS'!$C$5:$S$29 ,LOOKUP(BM687,'AVB-BS'!$D$3:$S$3,'AVB-BS'!$D$1:$S$1) ,0 )   ,   IF('Vstupní data'!AI687&gt;0,'Vstupní data'!AI687,0))</f>
        <v>0</v>
      </c>
      <c r="BO687" s="69" t="str">
        <f aca="false">IF(BX687&gt;5,VLOOKUP(CONCATENATE(BK687,BN687),'Pril1-THLPa'!$H$6:$N$96,4,0),"")</f>
        <v/>
      </c>
      <c r="BP687" s="69" t="str">
        <f aca="false">IF(BX687&gt;5,VLOOKUP(CONCATENATE(BK687,BN687),'Pril1-THLPa'!$H$6:$N$96,5,0),"")</f>
        <v/>
      </c>
      <c r="BQ687" s="69" t="str">
        <f aca="false">IF(BX687&gt;5,VLOOKUP(CONCATENATE(BK687,BN687),'Pril1-THLPa'!$H$6:$N$96,6,0),"")</f>
        <v/>
      </c>
      <c r="BR687" s="69" t="str">
        <f aca="false">IF(BX687&gt;5,VLOOKUP(CONCATENATE(BK687,BN687),'Pril1-THLPa'!$H$6:$N$96,7,0),"")</f>
        <v/>
      </c>
      <c r="BS687" s="69" t="str">
        <f aca="false">IF(BX687&gt;5,VLOOKUP(CONCATENATE(BK687,BN687),'Pril1-THLPa'!$H$6:$O$96,8,0),"")</f>
        <v/>
      </c>
      <c r="BT687" s="69" t="str">
        <f aca="false">IF(BF687&gt;0, IF(BK687="smrk",  VLOOKUP(VLOOKUP(BD687,'Pril9-K3'!$L$8:$M$207,2,0),'Pril9-K3'!$A$8:$J$16,LOOKUP(BN687,'Pril9-K3'!$A$7:$J$7,'Pril9-K3'!$A$5:$J$5),0), IF(AND(BK687&lt;&gt;"smrk",'Vstupní data'!AK687&lt;&gt;""),'Vstupní data'!AK687,   VLOOKUP(VLOOKUP(BD687,'Pril9-K3'!$L$8:$M$207,2,0),'Pril9-K3'!$A$8:$J$16,LOOKUP(BN687,'Pril9-K3'!$A$7:$J$7,'Pril9-K3'!$A$5:$J$5),0)   )),   "")</f>
        <v/>
      </c>
      <c r="BV687" s="69" t="n">
        <f aca="false">'Vstupní data'!AJ687</f>
        <v>0</v>
      </c>
      <c r="BW687" s="69" t="n">
        <f aca="false">IF(BF687&gt;0,IF(J687&gt;0,J687,K687*H687/100),0)</f>
        <v>0</v>
      </c>
      <c r="BX687" s="69" t="n">
        <f aca="false">IF(BF687&gt;0,IF(BJ687&gt;BL687,BL687,BJ687),0)</f>
        <v>0</v>
      </c>
      <c r="BY687" s="69" t="n">
        <f aca="false">IF(BD687=0,0,IF(AND(BX687&gt;0,BX687&lt;=5),  IF(AND(BX687&gt;0,BX687&lt;=5),VLOOKUP(BK687,'Pril1-THLPa'!$A$6:$F$18,IF(AND(BX687&gt;0,BX687&lt;=5),LOOKUP(BX687,'Pril1-THLPa'!$B$5:$F$5,'Pril1-THLPa'!$B$4:$F$4),""),0),""),  IF(BX687&gt;5,BO687+BP687*(BX687-5)+BQ687*POWER(BX687-5,2)+BR687*POWER(BX687-5,3)+BS687*POWER(BX687-5,4),"")))</f>
        <v>0</v>
      </c>
      <c r="BZ687" s="69" t="n">
        <f aca="false">IF(BY687&gt;0,BY687*BI687/10*BW687*(100+BV687)/100,0)</f>
        <v>0</v>
      </c>
      <c r="CA687" s="69" t="n">
        <f aca="false">IF(BD687&gt;0,BX687-IF(BD687&gt;BX687,BX687,BD687),0)</f>
        <v>0</v>
      </c>
      <c r="CB687" s="69" t="n">
        <f aca="false">POWER(1.01,CA687)</f>
        <v>1</v>
      </c>
      <c r="CC687" s="69" t="n">
        <f aca="false">IF(BF687&gt;0,IF(BF687&gt;BH687,1,BF687/BH687),0)</f>
        <v>0</v>
      </c>
      <c r="CD687" s="72" t="n">
        <f aca="false">IF(BD687=0,0,IF(BF687&gt;0,ROUND(IF(CB687&lt;&gt;0,BZ687*BT687*1/CB687*CC687,0),0),0))</f>
        <v>0</v>
      </c>
      <c r="CE687" s="73" t="str">
        <f aca="false">IF(BF687&gt;0,IF(BF687&gt;BH687,CD687/BF687,CD687/BH687),"")</f>
        <v/>
      </c>
      <c r="CF687" s="69" t="n">
        <f aca="false">'Vstupní data'!AM687</f>
        <v>0</v>
      </c>
      <c r="CG687" s="69" t="n">
        <f aca="false">'Vstupní data'!AN687</f>
        <v>0</v>
      </c>
      <c r="CH687" s="69" t="n">
        <f aca="false">'Vstupní data'!AO687</f>
        <v>0</v>
      </c>
      <c r="CI687" s="69" t="n">
        <f aca="false">'Vstupní data'!AP687</f>
        <v>0</v>
      </c>
      <c r="CJ687" s="72" t="n">
        <f aca="false">ROUND(CH687*CI687,0)</f>
        <v>0</v>
      </c>
      <c r="CK687" s="74" t="str">
        <f aca="false">IF(OR(AA687&gt;0,BB687&gt;0,CD687&gt;0,CJ687&gt;0),AA687+BB687+CD687+CJ687,"")</f>
        <v/>
      </c>
    </row>
    <row r="688" customFormat="false" ht="12.8" hidden="false" customHeight="false" outlineLevel="0" collapsed="false">
      <c r="A688" s="66" t="n">
        <f aca="false">'Vstupní data'!A688</f>
        <v>0</v>
      </c>
      <c r="F688" s="66" t="str">
        <f aca="false">CONCATENATE('Vstupní data'!F688,'Vstupní data'!G688,'Vstupní data'!H688,'Vstupní data'!I688)</f>
        <v/>
      </c>
      <c r="G688" s="66"/>
      <c r="H688" s="66" t="n">
        <f aca="false">'Vstupní data'!K688</f>
        <v>0</v>
      </c>
      <c r="I688" s="66" t="n">
        <f aca="false">'Vstupní data'!L688</f>
        <v>0</v>
      </c>
      <c r="J688" s="66" t="n">
        <f aca="false">'Vstupní data'!K688*'Vstupní data'!M688/100</f>
        <v>0</v>
      </c>
      <c r="L688" s="66" t="n">
        <f aca="false">IF('Vstupní data'!N688="prostokořenný",0,IF('Vstupní data'!N688="krytokořenný","k",IF('Vstupní data'!N688="poloodrostky nebo odrostky, prostokořenné i krytokořenné","po",0)))</f>
        <v>0</v>
      </c>
      <c r="N688" s="66"/>
      <c r="O688" s="66" t="n">
        <f aca="false">'Vstupní data'!O688</f>
        <v>0</v>
      </c>
      <c r="P688" s="66" t="n">
        <f aca="false">IF(O688&gt;0,VLOOKUP(CONCATENATE(VLOOKUP(I688,'Pril3-drev'!$H$5:$K$83,4,0),"-",'Vstupní data'!R688),K2!$C$15:$D$23,2,0),0)</f>
        <v>0</v>
      </c>
      <c r="Q688" s="66" t="n">
        <f aca="false">IF(O688&gt;0,VLOOKUP(I688,'Pril3-drev'!$H$5:$I$83,2,0),0)</f>
        <v>0</v>
      </c>
      <c r="R688" s="66" t="n">
        <f aca="false">IF(Q688&gt;0,VLOOKUP(Q688,'Pril6-okus'!$A$5:$B$17,2,0),0)</f>
        <v>0</v>
      </c>
      <c r="S688" s="66" t="n">
        <f aca="false">IF(O688&gt;0,VLOOKUP(I688,'Pril3-drev'!$H$5:$J$83,3,0),0)</f>
        <v>0</v>
      </c>
      <c r="T688" s="66" t="str">
        <f aca="false">IF(O688&gt;0,IF(L688="k",0.9*VLOOKUP(S688,'ha-pocty-vyhl'!$A$5:$B$20,2,0),IF(L688="po",0.8*VLOOKUP(S688,'ha-pocty-vyhl'!$A$5:$B$20,2,0),VLOOKUP(S688,'ha-pocty-vyhl'!$A$5:$B$20,2,0))),"")</f>
        <v/>
      </c>
      <c r="U688" s="66" t="n">
        <f aca="false">'Vstupní data'!P688</f>
        <v>0</v>
      </c>
      <c r="V688" s="66" t="n">
        <f aca="false">IF(O688&gt;0,1.3*T688*1000*Z688/10000,0)</f>
        <v>0</v>
      </c>
      <c r="W688" s="66" t="n">
        <f aca="false">IF(O688&gt;0,1.3*T688*1000*Z688/10000,0)</f>
        <v>0</v>
      </c>
      <c r="X688" s="66" t="n">
        <f aca="false">IF(O688&gt;0,IF(O688&gt;V688,V688,O688),0)</f>
        <v>0</v>
      </c>
      <c r="Y688" s="66" t="n">
        <f aca="false">IF(O688&gt;0,IF(IF(U688&gt;W688,W688,U688)&lt;X688,W688,IF(U688&gt;W688,W688,U688)),0)</f>
        <v>0</v>
      </c>
      <c r="Z688" s="66" t="n">
        <f aca="false">IF(O688&gt;0,IF(J688&gt;0,J688,K688*H688/100),0)</f>
        <v>0</v>
      </c>
      <c r="AA688" s="67" t="n">
        <f aca="false">IF(O688&gt;0,CEILING(R688*P688*X688/Y688*Z688,1),0)</f>
        <v>0</v>
      </c>
      <c r="AB688" s="68" t="n">
        <f aca="false">IF(O688&gt;0,AA688/O688,0)</f>
        <v>0</v>
      </c>
      <c r="AC688" s="66" t="n">
        <f aca="false">'Vstupní data'!W688</f>
        <v>0</v>
      </c>
      <c r="AI688" s="66" t="str">
        <f aca="false">IF(OR('Vstupní data'!T688&gt;0,'Vstupní data'!U688&gt;0),VLOOKUP(I688,'Pril3-drev'!$H$5:$J$83,3,0),"")</f>
        <v/>
      </c>
      <c r="AJ688" s="66" t="n">
        <f aca="false">IF('Vstupní data'!V688="prostokořenný",0,IF('Vstupní data'!V688="krytokořenný","k",IF('Vstupní data'!V688="poloodrostky nebo odrostky, prostokořenné i krytokořenné","po",0)))</f>
        <v>0</v>
      </c>
      <c r="AK688" s="66" t="n">
        <f aca="false">IF(OR('Vstupní data'!T688&gt;0,'Vstupní data'!U688&gt;0),IF(AJ688="k",0.9*VLOOKUP(AI688,'ha-pocty-vyhl'!$A$5:$B$20,2,0),IF(AJ688="po",0.8*VLOOKUP(AI688,'ha-pocty-vyhl'!$A$5:$B$20,2,0),VLOOKUP(AI688,'ha-pocty-vyhl'!$A$5:$B$20,2,0))),0)</f>
        <v>0</v>
      </c>
      <c r="AL688" s="66" t="n">
        <f aca="false">IF(OR('Vstupní data'!T688&gt;0,'Vstupní data'!U688&gt;0),'Vstupní data'!K688*'Vstupní data'!M688/100,0)</f>
        <v>0</v>
      </c>
      <c r="AM688" s="66" t="n">
        <f aca="false">IF(OR('Vstupní data'!T688&gt;0,'Vstupní data'!U688&gt;0),IF('Vstupní data'!T688&gt;0,'Vstupní data'!T688,ROUND(10*'Vstupní data'!U688/AK688,0)),0)</f>
        <v>0</v>
      </c>
      <c r="AN688" s="69" t="n">
        <f aca="false">IF('Vstupní data'!T688&gt;0,   IF('Vstupní data'!T688&lt;=AL688,'Vstupní data'!T688,AL688),   IF(AM688&lt;AL688,AM688,AL688))</f>
        <v>0</v>
      </c>
      <c r="AO688" s="69" t="n">
        <f aca="false">'Vstupní data'!X688</f>
        <v>0</v>
      </c>
      <c r="AP688" s="66" t="n">
        <f aca="false">IF(OR('Vstupní data'!T688&gt;0,'Vstupní data'!U688&gt;0),IF(I688&lt;&gt;0,VLOOKUP(I688,'Pril3-drev'!$H$5:$I$83,2,0),0),0)</f>
        <v>0</v>
      </c>
      <c r="AQ688" s="66" t="n">
        <f aca="false">'Vstupní data'!Y688</f>
        <v>0</v>
      </c>
      <c r="AR688" s="66" t="str">
        <f aca="false">IF(AC688&gt;5,   IF('Vstupní data'!Y688&gt;0,   VLOOKUP(VLOOKUP(CONCATENATE(VLOOKUP(I688,'Pril3-drev'!$H$4:$L$83,5,0),AC688),'Pril3-drev'!$Q$4:$R$2803,2,0),'AVB-BS'!$C$5:$S$29 ,LOOKUP(AQ688,'AVB-BS'!$D$3:$S$3,'AVB-BS'!$D$1:$S$1) ,0 )   ,   IF('Vstupní data'!Z688&gt;0,'Vstupní data'!Z688,0)) , "")</f>
        <v/>
      </c>
      <c r="AS688" s="70" t="str">
        <f aca="false">IF(AC688&gt;5,VLOOKUP(CONCATENATE(AP688,AR688),'Pril1-THLPa'!$H$6:$N$96,4,0),"")</f>
        <v/>
      </c>
      <c r="AT688" s="70" t="str">
        <f aca="false">IF(AC688&gt;5,VLOOKUP(CONCATENATE(AP688,AR688),'Pril1-THLPa'!$H$6:$N$96,5,0),"")</f>
        <v/>
      </c>
      <c r="AU688" s="70" t="str">
        <f aca="false">IF(AC688&gt;5,VLOOKUP(CONCATENATE(AP688,AR688),'Pril1-THLPa'!$H$6:$N$96,6,0),"")</f>
        <v/>
      </c>
      <c r="AV688" s="70" t="str">
        <f aca="false">IF(AC688&gt;5,VLOOKUP(CONCATENATE(AP688,AR688),'Pril1-THLPa'!$H$6:$N$96,7,0),"")</f>
        <v/>
      </c>
      <c r="AW688" s="70" t="str">
        <f aca="false">IF(AC688&gt;5,VLOOKUP(CONCATENATE(AP688,AR688),'Pril1-THLPa'!$H$6:$O$96,8,0),"")</f>
        <v/>
      </c>
      <c r="AX688" s="66" t="n">
        <f aca="false">IF(AC688&gt;0,IF(AND(AC688&gt;0,AC688&lt;=5),VLOOKUP(AP688,'Pril1-THLPa'!$A$6:$F$18,LOOKUP(AC688,'Pril1-THLPa'!$B$5:$F$5,'Pril1-THLPa'!$B$4:$F$4),0),AS688+AT688*(AC688-5)+AU688*POWER(AC688-5,2)+AV688*POWER(AC688-5,3)+AW688*POWER(AC688-5,4)),0)</f>
        <v>0</v>
      </c>
      <c r="AY688" s="71"/>
      <c r="AZ688" s="66" t="n">
        <f aca="false">'Vstupní data'!AA688</f>
        <v>0</v>
      </c>
      <c r="BA688" s="66" t="n">
        <f aca="false">IF(OR('Vstupní data'!T688&gt;0,'Vstupní data'!U688&gt;0),IF(AC688&lt;&gt;"",AX688*AO688/10*(100+AZ688)/100,0),0)</f>
        <v>0</v>
      </c>
      <c r="BB688" s="67" t="n">
        <f aca="false">IF(AC688&lt;&gt;"",ROUND(BA688*AN688,0),0)</f>
        <v>0</v>
      </c>
      <c r="BC688" s="68" t="str">
        <f aca="false">IF(AE688&gt;0,BB688/AE688,"")</f>
        <v/>
      </c>
      <c r="BD688" s="66" t="n">
        <f aca="false">'Vstupní data'!AE688</f>
        <v>0</v>
      </c>
      <c r="BF688" s="66" t="n">
        <f aca="false">'Vstupní data'!AC688</f>
        <v>0</v>
      </c>
      <c r="BH688" s="66" t="n">
        <f aca="false">'Vstupní data'!AD688</f>
        <v>0</v>
      </c>
      <c r="BI688" s="66" t="n">
        <f aca="false">'Vstupní data'!AF688</f>
        <v>0</v>
      </c>
      <c r="BJ688" s="69" t="n">
        <f aca="false">'Vstupní data'!AG688</f>
        <v>0</v>
      </c>
      <c r="BK688" s="69" t="n">
        <f aca="false">IF(BF688&lt;&gt;0,VLOOKUP(I688,'Pril3-drev'!$H$5:$I$83,2,0),0)</f>
        <v>0</v>
      </c>
      <c r="BL688" s="69" t="n">
        <f aca="false">IF(BF688&lt;&gt;0,VLOOKUP(BK688,'Pril3-drev'!$A$5:$C$17,3,0),0)</f>
        <v>0</v>
      </c>
      <c r="BM688" s="69" t="n">
        <f aca="false">'Vstupní data'!AH688</f>
        <v>0</v>
      </c>
      <c r="BN688" s="69" t="n">
        <f aca="false">IF('Vstupní data'!AH688&gt;0,   VLOOKUP(VLOOKUP(CONCATENATE(VLOOKUP(I688,'Pril3-drev'!$H$4:$L$83,5,0),BD688),'Pril3-drev'!$Q$4:$R$2803,2,0),'AVB-BS'!$C$5:$S$29 ,LOOKUP(BM688,'AVB-BS'!$D$3:$S$3,'AVB-BS'!$D$1:$S$1) ,0 )   ,   IF('Vstupní data'!AI688&gt;0,'Vstupní data'!AI688,0))</f>
        <v>0</v>
      </c>
      <c r="BO688" s="69" t="str">
        <f aca="false">IF(BX688&gt;5,VLOOKUP(CONCATENATE(BK688,BN688),'Pril1-THLPa'!$H$6:$N$96,4,0),"")</f>
        <v/>
      </c>
      <c r="BP688" s="69" t="str">
        <f aca="false">IF(BX688&gt;5,VLOOKUP(CONCATENATE(BK688,BN688),'Pril1-THLPa'!$H$6:$N$96,5,0),"")</f>
        <v/>
      </c>
      <c r="BQ688" s="69" t="str">
        <f aca="false">IF(BX688&gt;5,VLOOKUP(CONCATENATE(BK688,BN688),'Pril1-THLPa'!$H$6:$N$96,6,0),"")</f>
        <v/>
      </c>
      <c r="BR688" s="69" t="str">
        <f aca="false">IF(BX688&gt;5,VLOOKUP(CONCATENATE(BK688,BN688),'Pril1-THLPa'!$H$6:$N$96,7,0),"")</f>
        <v/>
      </c>
      <c r="BS688" s="69" t="str">
        <f aca="false">IF(BX688&gt;5,VLOOKUP(CONCATENATE(BK688,BN688),'Pril1-THLPa'!$H$6:$O$96,8,0),"")</f>
        <v/>
      </c>
      <c r="BT688" s="69" t="str">
        <f aca="false">IF(BF688&gt;0, IF(BK688="smrk",  VLOOKUP(VLOOKUP(BD688,'Pril9-K3'!$L$8:$M$207,2,0),'Pril9-K3'!$A$8:$J$16,LOOKUP(BN688,'Pril9-K3'!$A$7:$J$7,'Pril9-K3'!$A$5:$J$5),0), IF(AND(BK688&lt;&gt;"smrk",'Vstupní data'!AK688&lt;&gt;""),'Vstupní data'!AK688,   VLOOKUP(VLOOKUP(BD688,'Pril9-K3'!$L$8:$M$207,2,0),'Pril9-K3'!$A$8:$J$16,LOOKUP(BN688,'Pril9-K3'!$A$7:$J$7,'Pril9-K3'!$A$5:$J$5),0)   )),   "")</f>
        <v/>
      </c>
      <c r="BV688" s="69" t="n">
        <f aca="false">'Vstupní data'!AJ688</f>
        <v>0</v>
      </c>
      <c r="BW688" s="69" t="n">
        <f aca="false">IF(BF688&gt;0,IF(J688&gt;0,J688,K688*H688/100),0)</f>
        <v>0</v>
      </c>
      <c r="BX688" s="69" t="n">
        <f aca="false">IF(BF688&gt;0,IF(BJ688&gt;BL688,BL688,BJ688),0)</f>
        <v>0</v>
      </c>
      <c r="BY688" s="69" t="n">
        <f aca="false">IF(BD688=0,0,IF(AND(BX688&gt;0,BX688&lt;=5),  IF(AND(BX688&gt;0,BX688&lt;=5),VLOOKUP(BK688,'Pril1-THLPa'!$A$6:$F$18,IF(AND(BX688&gt;0,BX688&lt;=5),LOOKUP(BX688,'Pril1-THLPa'!$B$5:$F$5,'Pril1-THLPa'!$B$4:$F$4),""),0),""),  IF(BX688&gt;5,BO688+BP688*(BX688-5)+BQ688*POWER(BX688-5,2)+BR688*POWER(BX688-5,3)+BS688*POWER(BX688-5,4),"")))</f>
        <v>0</v>
      </c>
      <c r="BZ688" s="69" t="n">
        <f aca="false">IF(BY688&gt;0,BY688*BI688/10*BW688*(100+BV688)/100,0)</f>
        <v>0</v>
      </c>
      <c r="CA688" s="69" t="n">
        <f aca="false">IF(BD688&gt;0,BX688-IF(BD688&gt;BX688,BX688,BD688),0)</f>
        <v>0</v>
      </c>
      <c r="CB688" s="69" t="n">
        <f aca="false">POWER(1.01,CA688)</f>
        <v>1</v>
      </c>
      <c r="CC688" s="69" t="n">
        <f aca="false">IF(BF688&gt;0,IF(BF688&gt;BH688,1,BF688/BH688),0)</f>
        <v>0</v>
      </c>
      <c r="CD688" s="72" t="n">
        <f aca="false">IF(BD688=0,0,IF(BF688&gt;0,ROUND(IF(CB688&lt;&gt;0,BZ688*BT688*1/CB688*CC688,0),0),0))</f>
        <v>0</v>
      </c>
      <c r="CE688" s="73" t="str">
        <f aca="false">IF(BF688&gt;0,IF(BF688&gt;BH688,CD688/BF688,CD688/BH688),"")</f>
        <v/>
      </c>
      <c r="CF688" s="69" t="n">
        <f aca="false">'Vstupní data'!AM688</f>
        <v>0</v>
      </c>
      <c r="CG688" s="69" t="n">
        <f aca="false">'Vstupní data'!AN688</f>
        <v>0</v>
      </c>
      <c r="CH688" s="69" t="n">
        <f aca="false">'Vstupní data'!AO688</f>
        <v>0</v>
      </c>
      <c r="CI688" s="69" t="n">
        <f aca="false">'Vstupní data'!AP688</f>
        <v>0</v>
      </c>
      <c r="CJ688" s="72" t="n">
        <f aca="false">ROUND(CH688*CI688,0)</f>
        <v>0</v>
      </c>
      <c r="CK688" s="74" t="str">
        <f aca="false">IF(OR(AA688&gt;0,BB688&gt;0,CD688&gt;0,CJ688&gt;0),AA688+BB688+CD688+CJ688,"")</f>
        <v/>
      </c>
    </row>
    <row r="689" customFormat="false" ht="12.8" hidden="false" customHeight="false" outlineLevel="0" collapsed="false">
      <c r="A689" s="66" t="n">
        <f aca="false">'Vstupní data'!A689</f>
        <v>0</v>
      </c>
      <c r="F689" s="66" t="str">
        <f aca="false">CONCATENATE('Vstupní data'!F689,'Vstupní data'!G689,'Vstupní data'!H689,'Vstupní data'!I689)</f>
        <v/>
      </c>
      <c r="G689" s="66"/>
      <c r="H689" s="66" t="n">
        <f aca="false">'Vstupní data'!K689</f>
        <v>0</v>
      </c>
      <c r="I689" s="66" t="n">
        <f aca="false">'Vstupní data'!L689</f>
        <v>0</v>
      </c>
      <c r="J689" s="66" t="n">
        <f aca="false">'Vstupní data'!K689*'Vstupní data'!M689/100</f>
        <v>0</v>
      </c>
      <c r="L689" s="66" t="n">
        <f aca="false">IF('Vstupní data'!N689="prostokořenný",0,IF('Vstupní data'!N689="krytokořenný","k",IF('Vstupní data'!N689="poloodrostky nebo odrostky, prostokořenné i krytokořenné","po",0)))</f>
        <v>0</v>
      </c>
      <c r="N689" s="66"/>
      <c r="O689" s="66" t="n">
        <f aca="false">'Vstupní data'!O689</f>
        <v>0</v>
      </c>
      <c r="P689" s="66" t="n">
        <f aca="false">IF(O689&gt;0,VLOOKUP(CONCATENATE(VLOOKUP(I689,'Pril3-drev'!$H$5:$K$83,4,0),"-",'Vstupní data'!R689),K2!$C$15:$D$23,2,0),0)</f>
        <v>0</v>
      </c>
      <c r="Q689" s="66" t="n">
        <f aca="false">IF(O689&gt;0,VLOOKUP(I689,'Pril3-drev'!$H$5:$I$83,2,0),0)</f>
        <v>0</v>
      </c>
      <c r="R689" s="66" t="n">
        <f aca="false">IF(Q689&gt;0,VLOOKUP(Q689,'Pril6-okus'!$A$5:$B$17,2,0),0)</f>
        <v>0</v>
      </c>
      <c r="S689" s="66" t="n">
        <f aca="false">IF(O689&gt;0,VLOOKUP(I689,'Pril3-drev'!$H$5:$J$83,3,0),0)</f>
        <v>0</v>
      </c>
      <c r="T689" s="66" t="str">
        <f aca="false">IF(O689&gt;0,IF(L689="k",0.9*VLOOKUP(S689,'ha-pocty-vyhl'!$A$5:$B$20,2,0),IF(L689="po",0.8*VLOOKUP(S689,'ha-pocty-vyhl'!$A$5:$B$20,2,0),VLOOKUP(S689,'ha-pocty-vyhl'!$A$5:$B$20,2,0))),"")</f>
        <v/>
      </c>
      <c r="U689" s="66" t="n">
        <f aca="false">'Vstupní data'!P689</f>
        <v>0</v>
      </c>
      <c r="V689" s="66" t="n">
        <f aca="false">IF(O689&gt;0,1.3*T689*1000*Z689/10000,0)</f>
        <v>0</v>
      </c>
      <c r="W689" s="66" t="n">
        <f aca="false">IF(O689&gt;0,1.3*T689*1000*Z689/10000,0)</f>
        <v>0</v>
      </c>
      <c r="X689" s="66" t="n">
        <f aca="false">IF(O689&gt;0,IF(O689&gt;V689,V689,O689),0)</f>
        <v>0</v>
      </c>
      <c r="Y689" s="66" t="n">
        <f aca="false">IF(O689&gt;0,IF(IF(U689&gt;W689,W689,U689)&lt;X689,W689,IF(U689&gt;W689,W689,U689)),0)</f>
        <v>0</v>
      </c>
      <c r="Z689" s="66" t="n">
        <f aca="false">IF(O689&gt;0,IF(J689&gt;0,J689,K689*H689/100),0)</f>
        <v>0</v>
      </c>
      <c r="AA689" s="67" t="n">
        <f aca="false">IF(O689&gt;0,CEILING(R689*P689*X689/Y689*Z689,1),0)</f>
        <v>0</v>
      </c>
      <c r="AB689" s="68" t="n">
        <f aca="false">IF(O689&gt;0,AA689/O689,0)</f>
        <v>0</v>
      </c>
      <c r="AC689" s="66" t="n">
        <f aca="false">'Vstupní data'!W689</f>
        <v>0</v>
      </c>
      <c r="AI689" s="66" t="str">
        <f aca="false">IF(OR('Vstupní data'!T689&gt;0,'Vstupní data'!U689&gt;0),VLOOKUP(I689,'Pril3-drev'!$H$5:$J$83,3,0),"")</f>
        <v/>
      </c>
      <c r="AJ689" s="66" t="n">
        <f aca="false">IF('Vstupní data'!V689="prostokořenný",0,IF('Vstupní data'!V689="krytokořenný","k",IF('Vstupní data'!V689="poloodrostky nebo odrostky, prostokořenné i krytokořenné","po",0)))</f>
        <v>0</v>
      </c>
      <c r="AK689" s="66" t="n">
        <f aca="false">IF(OR('Vstupní data'!T689&gt;0,'Vstupní data'!U689&gt;0),IF(AJ689="k",0.9*VLOOKUP(AI689,'ha-pocty-vyhl'!$A$5:$B$20,2,0),IF(AJ689="po",0.8*VLOOKUP(AI689,'ha-pocty-vyhl'!$A$5:$B$20,2,0),VLOOKUP(AI689,'ha-pocty-vyhl'!$A$5:$B$20,2,0))),0)</f>
        <v>0</v>
      </c>
      <c r="AL689" s="66" t="n">
        <f aca="false">IF(OR('Vstupní data'!T689&gt;0,'Vstupní data'!U689&gt;0),'Vstupní data'!K689*'Vstupní data'!M689/100,0)</f>
        <v>0</v>
      </c>
      <c r="AM689" s="66" t="n">
        <f aca="false">IF(OR('Vstupní data'!T689&gt;0,'Vstupní data'!U689&gt;0),IF('Vstupní data'!T689&gt;0,'Vstupní data'!T689,ROUND(10*'Vstupní data'!U689/AK689,0)),0)</f>
        <v>0</v>
      </c>
      <c r="AN689" s="69" t="n">
        <f aca="false">IF('Vstupní data'!T689&gt;0,   IF('Vstupní data'!T689&lt;=AL689,'Vstupní data'!T689,AL689),   IF(AM689&lt;AL689,AM689,AL689))</f>
        <v>0</v>
      </c>
      <c r="AO689" s="69" t="n">
        <f aca="false">'Vstupní data'!X689</f>
        <v>0</v>
      </c>
      <c r="AP689" s="66" t="n">
        <f aca="false">IF(OR('Vstupní data'!T689&gt;0,'Vstupní data'!U689&gt;0),IF(I689&lt;&gt;0,VLOOKUP(I689,'Pril3-drev'!$H$5:$I$83,2,0),0),0)</f>
        <v>0</v>
      </c>
      <c r="AQ689" s="66" t="n">
        <f aca="false">'Vstupní data'!Y689</f>
        <v>0</v>
      </c>
      <c r="AR689" s="66" t="str">
        <f aca="false">IF(AC689&gt;5,   IF('Vstupní data'!Y689&gt;0,   VLOOKUP(VLOOKUP(CONCATENATE(VLOOKUP(I689,'Pril3-drev'!$H$4:$L$83,5,0),AC689),'Pril3-drev'!$Q$4:$R$2803,2,0),'AVB-BS'!$C$5:$S$29 ,LOOKUP(AQ689,'AVB-BS'!$D$3:$S$3,'AVB-BS'!$D$1:$S$1) ,0 )   ,   IF('Vstupní data'!Z689&gt;0,'Vstupní data'!Z689,0)) , "")</f>
        <v/>
      </c>
      <c r="AS689" s="70" t="str">
        <f aca="false">IF(AC689&gt;5,VLOOKUP(CONCATENATE(AP689,AR689),'Pril1-THLPa'!$H$6:$N$96,4,0),"")</f>
        <v/>
      </c>
      <c r="AT689" s="70" t="str">
        <f aca="false">IF(AC689&gt;5,VLOOKUP(CONCATENATE(AP689,AR689),'Pril1-THLPa'!$H$6:$N$96,5,0),"")</f>
        <v/>
      </c>
      <c r="AU689" s="70" t="str">
        <f aca="false">IF(AC689&gt;5,VLOOKUP(CONCATENATE(AP689,AR689),'Pril1-THLPa'!$H$6:$N$96,6,0),"")</f>
        <v/>
      </c>
      <c r="AV689" s="70" t="str">
        <f aca="false">IF(AC689&gt;5,VLOOKUP(CONCATENATE(AP689,AR689),'Pril1-THLPa'!$H$6:$N$96,7,0),"")</f>
        <v/>
      </c>
      <c r="AW689" s="70" t="str">
        <f aca="false">IF(AC689&gt;5,VLOOKUP(CONCATENATE(AP689,AR689),'Pril1-THLPa'!$H$6:$O$96,8,0),"")</f>
        <v/>
      </c>
      <c r="AX689" s="66" t="n">
        <f aca="false">IF(AC689&gt;0,IF(AND(AC689&gt;0,AC689&lt;=5),VLOOKUP(AP689,'Pril1-THLPa'!$A$6:$F$18,LOOKUP(AC689,'Pril1-THLPa'!$B$5:$F$5,'Pril1-THLPa'!$B$4:$F$4),0),AS689+AT689*(AC689-5)+AU689*POWER(AC689-5,2)+AV689*POWER(AC689-5,3)+AW689*POWER(AC689-5,4)),0)</f>
        <v>0</v>
      </c>
      <c r="AY689" s="71"/>
      <c r="AZ689" s="66" t="n">
        <f aca="false">'Vstupní data'!AA689</f>
        <v>0</v>
      </c>
      <c r="BA689" s="66" t="n">
        <f aca="false">IF(OR('Vstupní data'!T689&gt;0,'Vstupní data'!U689&gt;0),IF(AC689&lt;&gt;"",AX689*AO689/10*(100+AZ689)/100,0),0)</f>
        <v>0</v>
      </c>
      <c r="BB689" s="67" t="n">
        <f aca="false">IF(AC689&lt;&gt;"",ROUND(BA689*AN689,0),0)</f>
        <v>0</v>
      </c>
      <c r="BC689" s="68" t="str">
        <f aca="false">IF(AE689&gt;0,BB689/AE689,"")</f>
        <v/>
      </c>
      <c r="BD689" s="66" t="n">
        <f aca="false">'Vstupní data'!AE689</f>
        <v>0</v>
      </c>
      <c r="BF689" s="66" t="n">
        <f aca="false">'Vstupní data'!AC689</f>
        <v>0</v>
      </c>
      <c r="BH689" s="66" t="n">
        <f aca="false">'Vstupní data'!AD689</f>
        <v>0</v>
      </c>
      <c r="BI689" s="66" t="n">
        <f aca="false">'Vstupní data'!AF689</f>
        <v>0</v>
      </c>
      <c r="BJ689" s="69" t="n">
        <f aca="false">'Vstupní data'!AG689</f>
        <v>0</v>
      </c>
      <c r="BK689" s="69" t="n">
        <f aca="false">IF(BF689&lt;&gt;0,VLOOKUP(I689,'Pril3-drev'!$H$5:$I$83,2,0),0)</f>
        <v>0</v>
      </c>
      <c r="BL689" s="69" t="n">
        <f aca="false">IF(BF689&lt;&gt;0,VLOOKUP(BK689,'Pril3-drev'!$A$5:$C$17,3,0),0)</f>
        <v>0</v>
      </c>
      <c r="BM689" s="69" t="n">
        <f aca="false">'Vstupní data'!AH689</f>
        <v>0</v>
      </c>
      <c r="BN689" s="69" t="n">
        <f aca="false">IF('Vstupní data'!AH689&gt;0,   VLOOKUP(VLOOKUP(CONCATENATE(VLOOKUP(I689,'Pril3-drev'!$H$4:$L$83,5,0),BD689),'Pril3-drev'!$Q$4:$R$2803,2,0),'AVB-BS'!$C$5:$S$29 ,LOOKUP(BM689,'AVB-BS'!$D$3:$S$3,'AVB-BS'!$D$1:$S$1) ,0 )   ,   IF('Vstupní data'!AI689&gt;0,'Vstupní data'!AI689,0))</f>
        <v>0</v>
      </c>
      <c r="BO689" s="69" t="str">
        <f aca="false">IF(BX689&gt;5,VLOOKUP(CONCATENATE(BK689,BN689),'Pril1-THLPa'!$H$6:$N$96,4,0),"")</f>
        <v/>
      </c>
      <c r="BP689" s="69" t="str">
        <f aca="false">IF(BX689&gt;5,VLOOKUP(CONCATENATE(BK689,BN689),'Pril1-THLPa'!$H$6:$N$96,5,0),"")</f>
        <v/>
      </c>
      <c r="BQ689" s="69" t="str">
        <f aca="false">IF(BX689&gt;5,VLOOKUP(CONCATENATE(BK689,BN689),'Pril1-THLPa'!$H$6:$N$96,6,0),"")</f>
        <v/>
      </c>
      <c r="BR689" s="69" t="str">
        <f aca="false">IF(BX689&gt;5,VLOOKUP(CONCATENATE(BK689,BN689),'Pril1-THLPa'!$H$6:$N$96,7,0),"")</f>
        <v/>
      </c>
      <c r="BS689" s="69" t="str">
        <f aca="false">IF(BX689&gt;5,VLOOKUP(CONCATENATE(BK689,BN689),'Pril1-THLPa'!$H$6:$O$96,8,0),"")</f>
        <v/>
      </c>
      <c r="BT689" s="69" t="str">
        <f aca="false">IF(BF689&gt;0, IF(BK689="smrk",  VLOOKUP(VLOOKUP(BD689,'Pril9-K3'!$L$8:$M$207,2,0),'Pril9-K3'!$A$8:$J$16,LOOKUP(BN689,'Pril9-K3'!$A$7:$J$7,'Pril9-K3'!$A$5:$J$5),0), IF(AND(BK689&lt;&gt;"smrk",'Vstupní data'!AK689&lt;&gt;""),'Vstupní data'!AK689,   VLOOKUP(VLOOKUP(BD689,'Pril9-K3'!$L$8:$M$207,2,0),'Pril9-K3'!$A$8:$J$16,LOOKUP(BN689,'Pril9-K3'!$A$7:$J$7,'Pril9-K3'!$A$5:$J$5),0)   )),   "")</f>
        <v/>
      </c>
      <c r="BV689" s="69" t="n">
        <f aca="false">'Vstupní data'!AJ689</f>
        <v>0</v>
      </c>
      <c r="BW689" s="69" t="n">
        <f aca="false">IF(BF689&gt;0,IF(J689&gt;0,J689,K689*H689/100),0)</f>
        <v>0</v>
      </c>
      <c r="BX689" s="69" t="n">
        <f aca="false">IF(BF689&gt;0,IF(BJ689&gt;BL689,BL689,BJ689),0)</f>
        <v>0</v>
      </c>
      <c r="BY689" s="69" t="n">
        <f aca="false">IF(BD689=0,0,IF(AND(BX689&gt;0,BX689&lt;=5),  IF(AND(BX689&gt;0,BX689&lt;=5),VLOOKUP(BK689,'Pril1-THLPa'!$A$6:$F$18,IF(AND(BX689&gt;0,BX689&lt;=5),LOOKUP(BX689,'Pril1-THLPa'!$B$5:$F$5,'Pril1-THLPa'!$B$4:$F$4),""),0),""),  IF(BX689&gt;5,BO689+BP689*(BX689-5)+BQ689*POWER(BX689-5,2)+BR689*POWER(BX689-5,3)+BS689*POWER(BX689-5,4),"")))</f>
        <v>0</v>
      </c>
      <c r="BZ689" s="69" t="n">
        <f aca="false">IF(BY689&gt;0,BY689*BI689/10*BW689*(100+BV689)/100,0)</f>
        <v>0</v>
      </c>
      <c r="CA689" s="69" t="n">
        <f aca="false">IF(BD689&gt;0,BX689-IF(BD689&gt;BX689,BX689,BD689),0)</f>
        <v>0</v>
      </c>
      <c r="CB689" s="69" t="n">
        <f aca="false">POWER(1.01,CA689)</f>
        <v>1</v>
      </c>
      <c r="CC689" s="69" t="n">
        <f aca="false">IF(BF689&gt;0,IF(BF689&gt;BH689,1,BF689/BH689),0)</f>
        <v>0</v>
      </c>
      <c r="CD689" s="72" t="n">
        <f aca="false">IF(BD689=0,0,IF(BF689&gt;0,ROUND(IF(CB689&lt;&gt;0,BZ689*BT689*1/CB689*CC689,0),0),0))</f>
        <v>0</v>
      </c>
      <c r="CE689" s="73" t="str">
        <f aca="false">IF(BF689&gt;0,IF(BF689&gt;BH689,CD689/BF689,CD689/BH689),"")</f>
        <v/>
      </c>
      <c r="CF689" s="69" t="n">
        <f aca="false">'Vstupní data'!AM689</f>
        <v>0</v>
      </c>
      <c r="CG689" s="69" t="n">
        <f aca="false">'Vstupní data'!AN689</f>
        <v>0</v>
      </c>
      <c r="CH689" s="69" t="n">
        <f aca="false">'Vstupní data'!AO689</f>
        <v>0</v>
      </c>
      <c r="CI689" s="69" t="n">
        <f aca="false">'Vstupní data'!AP689</f>
        <v>0</v>
      </c>
      <c r="CJ689" s="72" t="n">
        <f aca="false">ROUND(CH689*CI689,0)</f>
        <v>0</v>
      </c>
      <c r="CK689" s="74" t="str">
        <f aca="false">IF(OR(AA689&gt;0,BB689&gt;0,CD689&gt;0,CJ689&gt;0),AA689+BB689+CD689+CJ689,"")</f>
        <v/>
      </c>
    </row>
    <row r="690" customFormat="false" ht="12.8" hidden="false" customHeight="false" outlineLevel="0" collapsed="false">
      <c r="A690" s="66" t="n">
        <f aca="false">'Vstupní data'!A690</f>
        <v>0</v>
      </c>
      <c r="F690" s="66" t="str">
        <f aca="false">CONCATENATE('Vstupní data'!F690,'Vstupní data'!G690,'Vstupní data'!H690,'Vstupní data'!I690)</f>
        <v/>
      </c>
      <c r="G690" s="66"/>
      <c r="H690" s="66" t="n">
        <f aca="false">'Vstupní data'!K690</f>
        <v>0</v>
      </c>
      <c r="I690" s="66" t="n">
        <f aca="false">'Vstupní data'!L690</f>
        <v>0</v>
      </c>
      <c r="J690" s="66" t="n">
        <f aca="false">'Vstupní data'!K690*'Vstupní data'!M690/100</f>
        <v>0</v>
      </c>
      <c r="L690" s="66" t="n">
        <f aca="false">IF('Vstupní data'!N690="prostokořenný",0,IF('Vstupní data'!N690="krytokořenný","k",IF('Vstupní data'!N690="poloodrostky nebo odrostky, prostokořenné i krytokořenné","po",0)))</f>
        <v>0</v>
      </c>
      <c r="N690" s="66"/>
      <c r="O690" s="66" t="n">
        <f aca="false">'Vstupní data'!O690</f>
        <v>0</v>
      </c>
      <c r="P690" s="66" t="n">
        <f aca="false">IF(O690&gt;0,VLOOKUP(CONCATENATE(VLOOKUP(I690,'Pril3-drev'!$H$5:$K$83,4,0),"-",'Vstupní data'!R690),K2!$C$15:$D$23,2,0),0)</f>
        <v>0</v>
      </c>
      <c r="Q690" s="66" t="n">
        <f aca="false">IF(O690&gt;0,VLOOKUP(I690,'Pril3-drev'!$H$5:$I$83,2,0),0)</f>
        <v>0</v>
      </c>
      <c r="R690" s="66" t="n">
        <f aca="false">IF(Q690&gt;0,VLOOKUP(Q690,'Pril6-okus'!$A$5:$B$17,2,0),0)</f>
        <v>0</v>
      </c>
      <c r="S690" s="66" t="n">
        <f aca="false">IF(O690&gt;0,VLOOKUP(I690,'Pril3-drev'!$H$5:$J$83,3,0),0)</f>
        <v>0</v>
      </c>
      <c r="T690" s="66" t="str">
        <f aca="false">IF(O690&gt;0,IF(L690="k",0.9*VLOOKUP(S690,'ha-pocty-vyhl'!$A$5:$B$20,2,0),IF(L690="po",0.8*VLOOKUP(S690,'ha-pocty-vyhl'!$A$5:$B$20,2,0),VLOOKUP(S690,'ha-pocty-vyhl'!$A$5:$B$20,2,0))),"")</f>
        <v/>
      </c>
      <c r="U690" s="66" t="n">
        <f aca="false">'Vstupní data'!P690</f>
        <v>0</v>
      </c>
      <c r="V690" s="66" t="n">
        <f aca="false">IF(O690&gt;0,1.3*T690*1000*Z690/10000,0)</f>
        <v>0</v>
      </c>
      <c r="W690" s="66" t="n">
        <f aca="false">IF(O690&gt;0,1.3*T690*1000*Z690/10000,0)</f>
        <v>0</v>
      </c>
      <c r="X690" s="66" t="n">
        <f aca="false">IF(O690&gt;0,IF(O690&gt;V690,V690,O690),0)</f>
        <v>0</v>
      </c>
      <c r="Y690" s="66" t="n">
        <f aca="false">IF(O690&gt;0,IF(IF(U690&gt;W690,W690,U690)&lt;X690,W690,IF(U690&gt;W690,W690,U690)),0)</f>
        <v>0</v>
      </c>
      <c r="Z690" s="66" t="n">
        <f aca="false">IF(O690&gt;0,IF(J690&gt;0,J690,K690*H690/100),0)</f>
        <v>0</v>
      </c>
      <c r="AA690" s="67" t="n">
        <f aca="false">IF(O690&gt;0,CEILING(R690*P690*X690/Y690*Z690,1),0)</f>
        <v>0</v>
      </c>
      <c r="AB690" s="68" t="n">
        <f aca="false">IF(O690&gt;0,AA690/O690,0)</f>
        <v>0</v>
      </c>
      <c r="AC690" s="66" t="n">
        <f aca="false">'Vstupní data'!W690</f>
        <v>0</v>
      </c>
      <c r="AI690" s="66" t="str">
        <f aca="false">IF(OR('Vstupní data'!T690&gt;0,'Vstupní data'!U690&gt;0),VLOOKUP(I690,'Pril3-drev'!$H$5:$J$83,3,0),"")</f>
        <v/>
      </c>
      <c r="AJ690" s="66" t="n">
        <f aca="false">IF('Vstupní data'!V690="prostokořenný",0,IF('Vstupní data'!V690="krytokořenný","k",IF('Vstupní data'!V690="poloodrostky nebo odrostky, prostokořenné i krytokořenné","po",0)))</f>
        <v>0</v>
      </c>
      <c r="AK690" s="66" t="n">
        <f aca="false">IF(OR('Vstupní data'!T690&gt;0,'Vstupní data'!U690&gt;0),IF(AJ690="k",0.9*VLOOKUP(AI690,'ha-pocty-vyhl'!$A$5:$B$20,2,0),IF(AJ690="po",0.8*VLOOKUP(AI690,'ha-pocty-vyhl'!$A$5:$B$20,2,0),VLOOKUP(AI690,'ha-pocty-vyhl'!$A$5:$B$20,2,0))),0)</f>
        <v>0</v>
      </c>
      <c r="AL690" s="66" t="n">
        <f aca="false">IF(OR('Vstupní data'!T690&gt;0,'Vstupní data'!U690&gt;0),'Vstupní data'!K690*'Vstupní data'!M690/100,0)</f>
        <v>0</v>
      </c>
      <c r="AM690" s="66" t="n">
        <f aca="false">IF(OR('Vstupní data'!T690&gt;0,'Vstupní data'!U690&gt;0),IF('Vstupní data'!T690&gt;0,'Vstupní data'!T690,ROUND(10*'Vstupní data'!U690/AK690,0)),0)</f>
        <v>0</v>
      </c>
      <c r="AN690" s="69" t="n">
        <f aca="false">IF('Vstupní data'!T690&gt;0,   IF('Vstupní data'!T690&lt;=AL690,'Vstupní data'!T690,AL690),   IF(AM690&lt;AL690,AM690,AL690))</f>
        <v>0</v>
      </c>
      <c r="AO690" s="69" t="n">
        <f aca="false">'Vstupní data'!X690</f>
        <v>0</v>
      </c>
      <c r="AP690" s="66" t="n">
        <f aca="false">IF(OR('Vstupní data'!T690&gt;0,'Vstupní data'!U690&gt;0),IF(I690&lt;&gt;0,VLOOKUP(I690,'Pril3-drev'!$H$5:$I$83,2,0),0),0)</f>
        <v>0</v>
      </c>
      <c r="AQ690" s="66" t="n">
        <f aca="false">'Vstupní data'!Y690</f>
        <v>0</v>
      </c>
      <c r="AR690" s="66" t="str">
        <f aca="false">IF(AC690&gt;5,   IF('Vstupní data'!Y690&gt;0,   VLOOKUP(VLOOKUP(CONCATENATE(VLOOKUP(I690,'Pril3-drev'!$H$4:$L$83,5,0),AC690),'Pril3-drev'!$Q$4:$R$2803,2,0),'AVB-BS'!$C$5:$S$29 ,LOOKUP(AQ690,'AVB-BS'!$D$3:$S$3,'AVB-BS'!$D$1:$S$1) ,0 )   ,   IF('Vstupní data'!Z690&gt;0,'Vstupní data'!Z690,0)) , "")</f>
        <v/>
      </c>
      <c r="AS690" s="70" t="str">
        <f aca="false">IF(AC690&gt;5,VLOOKUP(CONCATENATE(AP690,AR690),'Pril1-THLPa'!$H$6:$N$96,4,0),"")</f>
        <v/>
      </c>
      <c r="AT690" s="70" t="str">
        <f aca="false">IF(AC690&gt;5,VLOOKUP(CONCATENATE(AP690,AR690),'Pril1-THLPa'!$H$6:$N$96,5,0),"")</f>
        <v/>
      </c>
      <c r="AU690" s="70" t="str">
        <f aca="false">IF(AC690&gt;5,VLOOKUP(CONCATENATE(AP690,AR690),'Pril1-THLPa'!$H$6:$N$96,6,0),"")</f>
        <v/>
      </c>
      <c r="AV690" s="70" t="str">
        <f aca="false">IF(AC690&gt;5,VLOOKUP(CONCATENATE(AP690,AR690),'Pril1-THLPa'!$H$6:$N$96,7,0),"")</f>
        <v/>
      </c>
      <c r="AW690" s="70" t="str">
        <f aca="false">IF(AC690&gt;5,VLOOKUP(CONCATENATE(AP690,AR690),'Pril1-THLPa'!$H$6:$O$96,8,0),"")</f>
        <v/>
      </c>
      <c r="AX690" s="66" t="n">
        <f aca="false">IF(AC690&gt;0,IF(AND(AC690&gt;0,AC690&lt;=5),VLOOKUP(AP690,'Pril1-THLPa'!$A$6:$F$18,LOOKUP(AC690,'Pril1-THLPa'!$B$5:$F$5,'Pril1-THLPa'!$B$4:$F$4),0),AS690+AT690*(AC690-5)+AU690*POWER(AC690-5,2)+AV690*POWER(AC690-5,3)+AW690*POWER(AC690-5,4)),0)</f>
        <v>0</v>
      </c>
      <c r="AY690" s="71"/>
      <c r="AZ690" s="66" t="n">
        <f aca="false">'Vstupní data'!AA690</f>
        <v>0</v>
      </c>
      <c r="BA690" s="66" t="n">
        <f aca="false">IF(OR('Vstupní data'!T690&gt;0,'Vstupní data'!U690&gt;0),IF(AC690&lt;&gt;"",AX690*AO690/10*(100+AZ690)/100,0),0)</f>
        <v>0</v>
      </c>
      <c r="BB690" s="67" t="n">
        <f aca="false">IF(AC690&lt;&gt;"",ROUND(BA690*AN690,0),0)</f>
        <v>0</v>
      </c>
      <c r="BC690" s="68" t="str">
        <f aca="false">IF(AE690&gt;0,BB690/AE690,"")</f>
        <v/>
      </c>
      <c r="BD690" s="66" t="n">
        <f aca="false">'Vstupní data'!AE690</f>
        <v>0</v>
      </c>
      <c r="BF690" s="66" t="n">
        <f aca="false">'Vstupní data'!AC690</f>
        <v>0</v>
      </c>
      <c r="BH690" s="66" t="n">
        <f aca="false">'Vstupní data'!AD690</f>
        <v>0</v>
      </c>
      <c r="BI690" s="66" t="n">
        <f aca="false">'Vstupní data'!AF690</f>
        <v>0</v>
      </c>
      <c r="BJ690" s="69" t="n">
        <f aca="false">'Vstupní data'!AG690</f>
        <v>0</v>
      </c>
      <c r="BK690" s="69" t="n">
        <f aca="false">IF(BF690&lt;&gt;0,VLOOKUP(I690,'Pril3-drev'!$H$5:$I$83,2,0),0)</f>
        <v>0</v>
      </c>
      <c r="BL690" s="69" t="n">
        <f aca="false">IF(BF690&lt;&gt;0,VLOOKUP(BK690,'Pril3-drev'!$A$5:$C$17,3,0),0)</f>
        <v>0</v>
      </c>
      <c r="BM690" s="69" t="n">
        <f aca="false">'Vstupní data'!AH690</f>
        <v>0</v>
      </c>
      <c r="BN690" s="69" t="n">
        <f aca="false">IF('Vstupní data'!AH690&gt;0,   VLOOKUP(VLOOKUP(CONCATENATE(VLOOKUP(I690,'Pril3-drev'!$H$4:$L$83,5,0),BD690),'Pril3-drev'!$Q$4:$R$2803,2,0),'AVB-BS'!$C$5:$S$29 ,LOOKUP(BM690,'AVB-BS'!$D$3:$S$3,'AVB-BS'!$D$1:$S$1) ,0 )   ,   IF('Vstupní data'!AI690&gt;0,'Vstupní data'!AI690,0))</f>
        <v>0</v>
      </c>
      <c r="BO690" s="69" t="str">
        <f aca="false">IF(BX690&gt;5,VLOOKUP(CONCATENATE(BK690,BN690),'Pril1-THLPa'!$H$6:$N$96,4,0),"")</f>
        <v/>
      </c>
      <c r="BP690" s="69" t="str">
        <f aca="false">IF(BX690&gt;5,VLOOKUP(CONCATENATE(BK690,BN690),'Pril1-THLPa'!$H$6:$N$96,5,0),"")</f>
        <v/>
      </c>
      <c r="BQ690" s="69" t="str">
        <f aca="false">IF(BX690&gt;5,VLOOKUP(CONCATENATE(BK690,BN690),'Pril1-THLPa'!$H$6:$N$96,6,0),"")</f>
        <v/>
      </c>
      <c r="BR690" s="69" t="str">
        <f aca="false">IF(BX690&gt;5,VLOOKUP(CONCATENATE(BK690,BN690),'Pril1-THLPa'!$H$6:$N$96,7,0),"")</f>
        <v/>
      </c>
      <c r="BS690" s="69" t="str">
        <f aca="false">IF(BX690&gt;5,VLOOKUP(CONCATENATE(BK690,BN690),'Pril1-THLPa'!$H$6:$O$96,8,0),"")</f>
        <v/>
      </c>
      <c r="BT690" s="69" t="str">
        <f aca="false">IF(BF690&gt;0, IF(BK690="smrk",  VLOOKUP(VLOOKUP(BD690,'Pril9-K3'!$L$8:$M$207,2,0),'Pril9-K3'!$A$8:$J$16,LOOKUP(BN690,'Pril9-K3'!$A$7:$J$7,'Pril9-K3'!$A$5:$J$5),0), IF(AND(BK690&lt;&gt;"smrk",'Vstupní data'!AK690&lt;&gt;""),'Vstupní data'!AK690,   VLOOKUP(VLOOKUP(BD690,'Pril9-K3'!$L$8:$M$207,2,0),'Pril9-K3'!$A$8:$J$16,LOOKUP(BN690,'Pril9-K3'!$A$7:$J$7,'Pril9-K3'!$A$5:$J$5),0)   )),   "")</f>
        <v/>
      </c>
      <c r="BV690" s="69" t="n">
        <f aca="false">'Vstupní data'!AJ690</f>
        <v>0</v>
      </c>
      <c r="BW690" s="69" t="n">
        <f aca="false">IF(BF690&gt;0,IF(J690&gt;0,J690,K690*H690/100),0)</f>
        <v>0</v>
      </c>
      <c r="BX690" s="69" t="n">
        <f aca="false">IF(BF690&gt;0,IF(BJ690&gt;BL690,BL690,BJ690),0)</f>
        <v>0</v>
      </c>
      <c r="BY690" s="69" t="n">
        <f aca="false">IF(BD690=0,0,IF(AND(BX690&gt;0,BX690&lt;=5),  IF(AND(BX690&gt;0,BX690&lt;=5),VLOOKUP(BK690,'Pril1-THLPa'!$A$6:$F$18,IF(AND(BX690&gt;0,BX690&lt;=5),LOOKUP(BX690,'Pril1-THLPa'!$B$5:$F$5,'Pril1-THLPa'!$B$4:$F$4),""),0),""),  IF(BX690&gt;5,BO690+BP690*(BX690-5)+BQ690*POWER(BX690-5,2)+BR690*POWER(BX690-5,3)+BS690*POWER(BX690-5,4),"")))</f>
        <v>0</v>
      </c>
      <c r="BZ690" s="69" t="n">
        <f aca="false">IF(BY690&gt;0,BY690*BI690/10*BW690*(100+BV690)/100,0)</f>
        <v>0</v>
      </c>
      <c r="CA690" s="69" t="n">
        <f aca="false">IF(BD690&gt;0,BX690-IF(BD690&gt;BX690,BX690,BD690),0)</f>
        <v>0</v>
      </c>
      <c r="CB690" s="69" t="n">
        <f aca="false">POWER(1.01,CA690)</f>
        <v>1</v>
      </c>
      <c r="CC690" s="69" t="n">
        <f aca="false">IF(BF690&gt;0,IF(BF690&gt;BH690,1,BF690/BH690),0)</f>
        <v>0</v>
      </c>
      <c r="CD690" s="72" t="n">
        <f aca="false">IF(BD690=0,0,IF(BF690&gt;0,ROUND(IF(CB690&lt;&gt;0,BZ690*BT690*1/CB690*CC690,0),0),0))</f>
        <v>0</v>
      </c>
      <c r="CE690" s="73" t="str">
        <f aca="false">IF(BF690&gt;0,IF(BF690&gt;BH690,CD690/BF690,CD690/BH690),"")</f>
        <v/>
      </c>
      <c r="CF690" s="69" t="n">
        <f aca="false">'Vstupní data'!AM690</f>
        <v>0</v>
      </c>
      <c r="CG690" s="69" t="n">
        <f aca="false">'Vstupní data'!AN690</f>
        <v>0</v>
      </c>
      <c r="CH690" s="69" t="n">
        <f aca="false">'Vstupní data'!AO690</f>
        <v>0</v>
      </c>
      <c r="CI690" s="69" t="n">
        <f aca="false">'Vstupní data'!AP690</f>
        <v>0</v>
      </c>
      <c r="CJ690" s="72" t="n">
        <f aca="false">ROUND(CH690*CI690,0)</f>
        <v>0</v>
      </c>
      <c r="CK690" s="74" t="str">
        <f aca="false">IF(OR(AA690&gt;0,BB690&gt;0,CD690&gt;0,CJ690&gt;0),AA690+BB690+CD690+CJ690,"")</f>
        <v/>
      </c>
    </row>
    <row r="691" customFormat="false" ht="12.8" hidden="false" customHeight="false" outlineLevel="0" collapsed="false">
      <c r="A691" s="66" t="n">
        <f aca="false">'Vstupní data'!A691</f>
        <v>0</v>
      </c>
      <c r="F691" s="66" t="str">
        <f aca="false">CONCATENATE('Vstupní data'!F691,'Vstupní data'!G691,'Vstupní data'!H691,'Vstupní data'!I691)</f>
        <v/>
      </c>
      <c r="G691" s="66"/>
      <c r="H691" s="66" t="n">
        <f aca="false">'Vstupní data'!K691</f>
        <v>0</v>
      </c>
      <c r="I691" s="66" t="n">
        <f aca="false">'Vstupní data'!L691</f>
        <v>0</v>
      </c>
      <c r="J691" s="66" t="n">
        <f aca="false">'Vstupní data'!K691*'Vstupní data'!M691/100</f>
        <v>0</v>
      </c>
      <c r="L691" s="66" t="n">
        <f aca="false">IF('Vstupní data'!N691="prostokořenný",0,IF('Vstupní data'!N691="krytokořenný","k",IF('Vstupní data'!N691="poloodrostky nebo odrostky, prostokořenné i krytokořenné","po",0)))</f>
        <v>0</v>
      </c>
      <c r="N691" s="66"/>
      <c r="O691" s="66" t="n">
        <f aca="false">'Vstupní data'!O691</f>
        <v>0</v>
      </c>
      <c r="P691" s="66" t="n">
        <f aca="false">IF(O691&gt;0,VLOOKUP(CONCATENATE(VLOOKUP(I691,'Pril3-drev'!$H$5:$K$83,4,0),"-",'Vstupní data'!R691),K2!$C$15:$D$23,2,0),0)</f>
        <v>0</v>
      </c>
      <c r="Q691" s="66" t="n">
        <f aca="false">IF(O691&gt;0,VLOOKUP(I691,'Pril3-drev'!$H$5:$I$83,2,0),0)</f>
        <v>0</v>
      </c>
      <c r="R691" s="66" t="n">
        <f aca="false">IF(Q691&gt;0,VLOOKUP(Q691,'Pril6-okus'!$A$5:$B$17,2,0),0)</f>
        <v>0</v>
      </c>
      <c r="S691" s="66" t="n">
        <f aca="false">IF(O691&gt;0,VLOOKUP(I691,'Pril3-drev'!$H$5:$J$83,3,0),0)</f>
        <v>0</v>
      </c>
      <c r="T691" s="66" t="str">
        <f aca="false">IF(O691&gt;0,IF(L691="k",0.9*VLOOKUP(S691,'ha-pocty-vyhl'!$A$5:$B$20,2,0),IF(L691="po",0.8*VLOOKUP(S691,'ha-pocty-vyhl'!$A$5:$B$20,2,0),VLOOKUP(S691,'ha-pocty-vyhl'!$A$5:$B$20,2,0))),"")</f>
        <v/>
      </c>
      <c r="U691" s="66" t="n">
        <f aca="false">'Vstupní data'!P691</f>
        <v>0</v>
      </c>
      <c r="V691" s="66" t="n">
        <f aca="false">IF(O691&gt;0,1.3*T691*1000*Z691/10000,0)</f>
        <v>0</v>
      </c>
      <c r="W691" s="66" t="n">
        <f aca="false">IF(O691&gt;0,1.3*T691*1000*Z691/10000,0)</f>
        <v>0</v>
      </c>
      <c r="X691" s="66" t="n">
        <f aca="false">IF(O691&gt;0,IF(O691&gt;V691,V691,O691),0)</f>
        <v>0</v>
      </c>
      <c r="Y691" s="66" t="n">
        <f aca="false">IF(O691&gt;0,IF(IF(U691&gt;W691,W691,U691)&lt;X691,W691,IF(U691&gt;W691,W691,U691)),0)</f>
        <v>0</v>
      </c>
      <c r="Z691" s="66" t="n">
        <f aca="false">IF(O691&gt;0,IF(J691&gt;0,J691,K691*H691/100),0)</f>
        <v>0</v>
      </c>
      <c r="AA691" s="67" t="n">
        <f aca="false">IF(O691&gt;0,CEILING(R691*P691*X691/Y691*Z691,1),0)</f>
        <v>0</v>
      </c>
      <c r="AB691" s="68" t="n">
        <f aca="false">IF(O691&gt;0,AA691/O691,0)</f>
        <v>0</v>
      </c>
      <c r="AC691" s="66" t="n">
        <f aca="false">'Vstupní data'!W691</f>
        <v>0</v>
      </c>
      <c r="AI691" s="66" t="str">
        <f aca="false">IF(OR('Vstupní data'!T691&gt;0,'Vstupní data'!U691&gt;0),VLOOKUP(I691,'Pril3-drev'!$H$5:$J$83,3,0),"")</f>
        <v/>
      </c>
      <c r="AJ691" s="66" t="n">
        <f aca="false">IF('Vstupní data'!V691="prostokořenný",0,IF('Vstupní data'!V691="krytokořenný","k",IF('Vstupní data'!V691="poloodrostky nebo odrostky, prostokořenné i krytokořenné","po",0)))</f>
        <v>0</v>
      </c>
      <c r="AK691" s="66" t="n">
        <f aca="false">IF(OR('Vstupní data'!T691&gt;0,'Vstupní data'!U691&gt;0),IF(AJ691="k",0.9*VLOOKUP(AI691,'ha-pocty-vyhl'!$A$5:$B$20,2,0),IF(AJ691="po",0.8*VLOOKUP(AI691,'ha-pocty-vyhl'!$A$5:$B$20,2,0),VLOOKUP(AI691,'ha-pocty-vyhl'!$A$5:$B$20,2,0))),0)</f>
        <v>0</v>
      </c>
      <c r="AL691" s="66" t="n">
        <f aca="false">IF(OR('Vstupní data'!T691&gt;0,'Vstupní data'!U691&gt;0),'Vstupní data'!K691*'Vstupní data'!M691/100,0)</f>
        <v>0</v>
      </c>
      <c r="AM691" s="66" t="n">
        <f aca="false">IF(OR('Vstupní data'!T691&gt;0,'Vstupní data'!U691&gt;0),IF('Vstupní data'!T691&gt;0,'Vstupní data'!T691,ROUND(10*'Vstupní data'!U691/AK691,0)),0)</f>
        <v>0</v>
      </c>
      <c r="AN691" s="69" t="n">
        <f aca="false">IF('Vstupní data'!T691&gt;0,   IF('Vstupní data'!T691&lt;=AL691,'Vstupní data'!T691,AL691),   IF(AM691&lt;AL691,AM691,AL691))</f>
        <v>0</v>
      </c>
      <c r="AO691" s="69" t="n">
        <f aca="false">'Vstupní data'!X691</f>
        <v>0</v>
      </c>
      <c r="AP691" s="66" t="n">
        <f aca="false">IF(OR('Vstupní data'!T691&gt;0,'Vstupní data'!U691&gt;0),IF(I691&lt;&gt;0,VLOOKUP(I691,'Pril3-drev'!$H$5:$I$83,2,0),0),0)</f>
        <v>0</v>
      </c>
      <c r="AQ691" s="66" t="n">
        <f aca="false">'Vstupní data'!Y691</f>
        <v>0</v>
      </c>
      <c r="AR691" s="66" t="str">
        <f aca="false">IF(AC691&gt;5,   IF('Vstupní data'!Y691&gt;0,   VLOOKUP(VLOOKUP(CONCATENATE(VLOOKUP(I691,'Pril3-drev'!$H$4:$L$83,5,0),AC691),'Pril3-drev'!$Q$4:$R$2803,2,0),'AVB-BS'!$C$5:$S$29 ,LOOKUP(AQ691,'AVB-BS'!$D$3:$S$3,'AVB-BS'!$D$1:$S$1) ,0 )   ,   IF('Vstupní data'!Z691&gt;0,'Vstupní data'!Z691,0)) , "")</f>
        <v/>
      </c>
      <c r="AS691" s="70" t="str">
        <f aca="false">IF(AC691&gt;5,VLOOKUP(CONCATENATE(AP691,AR691),'Pril1-THLPa'!$H$6:$N$96,4,0),"")</f>
        <v/>
      </c>
      <c r="AT691" s="70" t="str">
        <f aca="false">IF(AC691&gt;5,VLOOKUP(CONCATENATE(AP691,AR691),'Pril1-THLPa'!$H$6:$N$96,5,0),"")</f>
        <v/>
      </c>
      <c r="AU691" s="70" t="str">
        <f aca="false">IF(AC691&gt;5,VLOOKUP(CONCATENATE(AP691,AR691),'Pril1-THLPa'!$H$6:$N$96,6,0),"")</f>
        <v/>
      </c>
      <c r="AV691" s="70" t="str">
        <f aca="false">IF(AC691&gt;5,VLOOKUP(CONCATENATE(AP691,AR691),'Pril1-THLPa'!$H$6:$N$96,7,0),"")</f>
        <v/>
      </c>
      <c r="AW691" s="70" t="str">
        <f aca="false">IF(AC691&gt;5,VLOOKUP(CONCATENATE(AP691,AR691),'Pril1-THLPa'!$H$6:$O$96,8,0),"")</f>
        <v/>
      </c>
      <c r="AX691" s="66" t="n">
        <f aca="false">IF(AC691&gt;0,IF(AND(AC691&gt;0,AC691&lt;=5),VLOOKUP(AP691,'Pril1-THLPa'!$A$6:$F$18,LOOKUP(AC691,'Pril1-THLPa'!$B$5:$F$5,'Pril1-THLPa'!$B$4:$F$4),0),AS691+AT691*(AC691-5)+AU691*POWER(AC691-5,2)+AV691*POWER(AC691-5,3)+AW691*POWER(AC691-5,4)),0)</f>
        <v>0</v>
      </c>
      <c r="AY691" s="71"/>
      <c r="AZ691" s="66" t="n">
        <f aca="false">'Vstupní data'!AA691</f>
        <v>0</v>
      </c>
      <c r="BA691" s="66" t="n">
        <f aca="false">IF(OR('Vstupní data'!T691&gt;0,'Vstupní data'!U691&gt;0),IF(AC691&lt;&gt;"",AX691*AO691/10*(100+AZ691)/100,0),0)</f>
        <v>0</v>
      </c>
      <c r="BB691" s="67" t="n">
        <f aca="false">IF(AC691&lt;&gt;"",ROUND(BA691*AN691,0),0)</f>
        <v>0</v>
      </c>
      <c r="BC691" s="68" t="str">
        <f aca="false">IF(AE691&gt;0,BB691/AE691,"")</f>
        <v/>
      </c>
      <c r="BD691" s="66" t="n">
        <f aca="false">'Vstupní data'!AE691</f>
        <v>0</v>
      </c>
      <c r="BF691" s="66" t="n">
        <f aca="false">'Vstupní data'!AC691</f>
        <v>0</v>
      </c>
      <c r="BH691" s="66" t="n">
        <f aca="false">'Vstupní data'!AD691</f>
        <v>0</v>
      </c>
      <c r="BI691" s="66" t="n">
        <f aca="false">'Vstupní data'!AF691</f>
        <v>0</v>
      </c>
      <c r="BJ691" s="69" t="n">
        <f aca="false">'Vstupní data'!AG691</f>
        <v>0</v>
      </c>
      <c r="BK691" s="69" t="n">
        <f aca="false">IF(BF691&lt;&gt;0,VLOOKUP(I691,'Pril3-drev'!$H$5:$I$83,2,0),0)</f>
        <v>0</v>
      </c>
      <c r="BL691" s="69" t="n">
        <f aca="false">IF(BF691&lt;&gt;0,VLOOKUP(BK691,'Pril3-drev'!$A$5:$C$17,3,0),0)</f>
        <v>0</v>
      </c>
      <c r="BM691" s="69" t="n">
        <f aca="false">'Vstupní data'!AH691</f>
        <v>0</v>
      </c>
      <c r="BN691" s="69" t="n">
        <f aca="false">IF('Vstupní data'!AH691&gt;0,   VLOOKUP(VLOOKUP(CONCATENATE(VLOOKUP(I691,'Pril3-drev'!$H$4:$L$83,5,0),BD691),'Pril3-drev'!$Q$4:$R$2803,2,0),'AVB-BS'!$C$5:$S$29 ,LOOKUP(BM691,'AVB-BS'!$D$3:$S$3,'AVB-BS'!$D$1:$S$1) ,0 )   ,   IF('Vstupní data'!AI691&gt;0,'Vstupní data'!AI691,0))</f>
        <v>0</v>
      </c>
      <c r="BO691" s="69" t="str">
        <f aca="false">IF(BX691&gt;5,VLOOKUP(CONCATENATE(BK691,BN691),'Pril1-THLPa'!$H$6:$N$96,4,0),"")</f>
        <v/>
      </c>
      <c r="BP691" s="69" t="str">
        <f aca="false">IF(BX691&gt;5,VLOOKUP(CONCATENATE(BK691,BN691),'Pril1-THLPa'!$H$6:$N$96,5,0),"")</f>
        <v/>
      </c>
      <c r="BQ691" s="69" t="str">
        <f aca="false">IF(BX691&gt;5,VLOOKUP(CONCATENATE(BK691,BN691),'Pril1-THLPa'!$H$6:$N$96,6,0),"")</f>
        <v/>
      </c>
      <c r="BR691" s="69" t="str">
        <f aca="false">IF(BX691&gt;5,VLOOKUP(CONCATENATE(BK691,BN691),'Pril1-THLPa'!$H$6:$N$96,7,0),"")</f>
        <v/>
      </c>
      <c r="BS691" s="69" t="str">
        <f aca="false">IF(BX691&gt;5,VLOOKUP(CONCATENATE(BK691,BN691),'Pril1-THLPa'!$H$6:$O$96,8,0),"")</f>
        <v/>
      </c>
      <c r="BT691" s="69" t="str">
        <f aca="false">IF(BF691&gt;0, IF(BK691="smrk",  VLOOKUP(VLOOKUP(BD691,'Pril9-K3'!$L$8:$M$207,2,0),'Pril9-K3'!$A$8:$J$16,LOOKUP(BN691,'Pril9-K3'!$A$7:$J$7,'Pril9-K3'!$A$5:$J$5),0), IF(AND(BK691&lt;&gt;"smrk",'Vstupní data'!AK691&lt;&gt;""),'Vstupní data'!AK691,   VLOOKUP(VLOOKUP(BD691,'Pril9-K3'!$L$8:$M$207,2,0),'Pril9-K3'!$A$8:$J$16,LOOKUP(BN691,'Pril9-K3'!$A$7:$J$7,'Pril9-K3'!$A$5:$J$5),0)   )),   "")</f>
        <v/>
      </c>
      <c r="BV691" s="69" t="n">
        <f aca="false">'Vstupní data'!AJ691</f>
        <v>0</v>
      </c>
      <c r="BW691" s="69" t="n">
        <f aca="false">IF(BF691&gt;0,IF(J691&gt;0,J691,K691*H691/100),0)</f>
        <v>0</v>
      </c>
      <c r="BX691" s="69" t="n">
        <f aca="false">IF(BF691&gt;0,IF(BJ691&gt;BL691,BL691,BJ691),0)</f>
        <v>0</v>
      </c>
      <c r="BY691" s="69" t="n">
        <f aca="false">IF(BD691=0,0,IF(AND(BX691&gt;0,BX691&lt;=5),  IF(AND(BX691&gt;0,BX691&lt;=5),VLOOKUP(BK691,'Pril1-THLPa'!$A$6:$F$18,IF(AND(BX691&gt;0,BX691&lt;=5),LOOKUP(BX691,'Pril1-THLPa'!$B$5:$F$5,'Pril1-THLPa'!$B$4:$F$4),""),0),""),  IF(BX691&gt;5,BO691+BP691*(BX691-5)+BQ691*POWER(BX691-5,2)+BR691*POWER(BX691-5,3)+BS691*POWER(BX691-5,4),"")))</f>
        <v>0</v>
      </c>
      <c r="BZ691" s="69" t="n">
        <f aca="false">IF(BY691&gt;0,BY691*BI691/10*BW691*(100+BV691)/100,0)</f>
        <v>0</v>
      </c>
      <c r="CA691" s="69" t="n">
        <f aca="false">IF(BD691&gt;0,BX691-IF(BD691&gt;BX691,BX691,BD691),0)</f>
        <v>0</v>
      </c>
      <c r="CB691" s="69" t="n">
        <f aca="false">POWER(1.01,CA691)</f>
        <v>1</v>
      </c>
      <c r="CC691" s="69" t="n">
        <f aca="false">IF(BF691&gt;0,IF(BF691&gt;BH691,1,BF691/BH691),0)</f>
        <v>0</v>
      </c>
      <c r="CD691" s="72" t="n">
        <f aca="false">IF(BD691=0,0,IF(BF691&gt;0,ROUND(IF(CB691&lt;&gt;0,BZ691*BT691*1/CB691*CC691,0),0),0))</f>
        <v>0</v>
      </c>
      <c r="CE691" s="73" t="str">
        <f aca="false">IF(BF691&gt;0,IF(BF691&gt;BH691,CD691/BF691,CD691/BH691),"")</f>
        <v/>
      </c>
      <c r="CF691" s="69" t="n">
        <f aca="false">'Vstupní data'!AM691</f>
        <v>0</v>
      </c>
      <c r="CG691" s="69" t="n">
        <f aca="false">'Vstupní data'!AN691</f>
        <v>0</v>
      </c>
      <c r="CH691" s="69" t="n">
        <f aca="false">'Vstupní data'!AO691</f>
        <v>0</v>
      </c>
      <c r="CI691" s="69" t="n">
        <f aca="false">'Vstupní data'!AP691</f>
        <v>0</v>
      </c>
      <c r="CJ691" s="72" t="n">
        <f aca="false">ROUND(CH691*CI691,0)</f>
        <v>0</v>
      </c>
      <c r="CK691" s="74" t="str">
        <f aca="false">IF(OR(AA691&gt;0,BB691&gt;0,CD691&gt;0,CJ691&gt;0),AA691+BB691+CD691+CJ691,"")</f>
        <v/>
      </c>
    </row>
    <row r="692" customFormat="false" ht="12.8" hidden="false" customHeight="false" outlineLevel="0" collapsed="false">
      <c r="A692" s="66" t="n">
        <f aca="false">'Vstupní data'!A692</f>
        <v>0</v>
      </c>
      <c r="F692" s="66" t="str">
        <f aca="false">CONCATENATE('Vstupní data'!F692,'Vstupní data'!G692,'Vstupní data'!H692,'Vstupní data'!I692)</f>
        <v/>
      </c>
      <c r="G692" s="66"/>
      <c r="H692" s="66" t="n">
        <f aca="false">'Vstupní data'!K692</f>
        <v>0</v>
      </c>
      <c r="I692" s="66" t="n">
        <f aca="false">'Vstupní data'!L692</f>
        <v>0</v>
      </c>
      <c r="J692" s="66" t="n">
        <f aca="false">'Vstupní data'!K692*'Vstupní data'!M692/100</f>
        <v>0</v>
      </c>
      <c r="L692" s="66" t="n">
        <f aca="false">IF('Vstupní data'!N692="prostokořenný",0,IF('Vstupní data'!N692="krytokořenný","k",IF('Vstupní data'!N692="poloodrostky nebo odrostky, prostokořenné i krytokořenné","po",0)))</f>
        <v>0</v>
      </c>
      <c r="N692" s="66"/>
      <c r="O692" s="66" t="n">
        <f aca="false">'Vstupní data'!O692</f>
        <v>0</v>
      </c>
      <c r="P692" s="66" t="n">
        <f aca="false">IF(O692&gt;0,VLOOKUP(CONCATENATE(VLOOKUP(I692,'Pril3-drev'!$H$5:$K$83,4,0),"-",'Vstupní data'!R692),K2!$C$15:$D$23,2,0),0)</f>
        <v>0</v>
      </c>
      <c r="Q692" s="66" t="n">
        <f aca="false">IF(O692&gt;0,VLOOKUP(I692,'Pril3-drev'!$H$5:$I$83,2,0),0)</f>
        <v>0</v>
      </c>
      <c r="R692" s="66" t="n">
        <f aca="false">IF(Q692&gt;0,VLOOKUP(Q692,'Pril6-okus'!$A$5:$B$17,2,0),0)</f>
        <v>0</v>
      </c>
      <c r="S692" s="66" t="n">
        <f aca="false">IF(O692&gt;0,VLOOKUP(I692,'Pril3-drev'!$H$5:$J$83,3,0),0)</f>
        <v>0</v>
      </c>
      <c r="T692" s="66" t="str">
        <f aca="false">IF(O692&gt;0,IF(L692="k",0.9*VLOOKUP(S692,'ha-pocty-vyhl'!$A$5:$B$20,2,0),IF(L692="po",0.8*VLOOKUP(S692,'ha-pocty-vyhl'!$A$5:$B$20,2,0),VLOOKUP(S692,'ha-pocty-vyhl'!$A$5:$B$20,2,0))),"")</f>
        <v/>
      </c>
      <c r="U692" s="66" t="n">
        <f aca="false">'Vstupní data'!P692</f>
        <v>0</v>
      </c>
      <c r="V692" s="66" t="n">
        <f aca="false">IF(O692&gt;0,1.3*T692*1000*Z692/10000,0)</f>
        <v>0</v>
      </c>
      <c r="W692" s="66" t="n">
        <f aca="false">IF(O692&gt;0,1.3*T692*1000*Z692/10000,0)</f>
        <v>0</v>
      </c>
      <c r="X692" s="66" t="n">
        <f aca="false">IF(O692&gt;0,IF(O692&gt;V692,V692,O692),0)</f>
        <v>0</v>
      </c>
      <c r="Y692" s="66" t="n">
        <f aca="false">IF(O692&gt;0,IF(IF(U692&gt;W692,W692,U692)&lt;X692,W692,IF(U692&gt;W692,W692,U692)),0)</f>
        <v>0</v>
      </c>
      <c r="Z692" s="66" t="n">
        <f aca="false">IF(O692&gt;0,IF(J692&gt;0,J692,K692*H692/100),0)</f>
        <v>0</v>
      </c>
      <c r="AA692" s="67" t="n">
        <f aca="false">IF(O692&gt;0,CEILING(R692*P692*X692/Y692*Z692,1),0)</f>
        <v>0</v>
      </c>
      <c r="AB692" s="68" t="n">
        <f aca="false">IF(O692&gt;0,AA692/O692,0)</f>
        <v>0</v>
      </c>
      <c r="AC692" s="66" t="n">
        <f aca="false">'Vstupní data'!W692</f>
        <v>0</v>
      </c>
      <c r="AI692" s="66" t="str">
        <f aca="false">IF(OR('Vstupní data'!T692&gt;0,'Vstupní data'!U692&gt;0),VLOOKUP(I692,'Pril3-drev'!$H$5:$J$83,3,0),"")</f>
        <v/>
      </c>
      <c r="AJ692" s="66" t="n">
        <f aca="false">IF('Vstupní data'!V692="prostokořenný",0,IF('Vstupní data'!V692="krytokořenný","k",IF('Vstupní data'!V692="poloodrostky nebo odrostky, prostokořenné i krytokořenné","po",0)))</f>
        <v>0</v>
      </c>
      <c r="AK692" s="66" t="n">
        <f aca="false">IF(OR('Vstupní data'!T692&gt;0,'Vstupní data'!U692&gt;0),IF(AJ692="k",0.9*VLOOKUP(AI692,'ha-pocty-vyhl'!$A$5:$B$20,2,0),IF(AJ692="po",0.8*VLOOKUP(AI692,'ha-pocty-vyhl'!$A$5:$B$20,2,0),VLOOKUP(AI692,'ha-pocty-vyhl'!$A$5:$B$20,2,0))),0)</f>
        <v>0</v>
      </c>
      <c r="AL692" s="66" t="n">
        <f aca="false">IF(OR('Vstupní data'!T692&gt;0,'Vstupní data'!U692&gt;0),'Vstupní data'!K692*'Vstupní data'!M692/100,0)</f>
        <v>0</v>
      </c>
      <c r="AM692" s="66" t="n">
        <f aca="false">IF(OR('Vstupní data'!T692&gt;0,'Vstupní data'!U692&gt;0),IF('Vstupní data'!T692&gt;0,'Vstupní data'!T692,ROUND(10*'Vstupní data'!U692/AK692,0)),0)</f>
        <v>0</v>
      </c>
      <c r="AN692" s="69" t="n">
        <f aca="false">IF('Vstupní data'!T692&gt;0,   IF('Vstupní data'!T692&lt;=AL692,'Vstupní data'!T692,AL692),   IF(AM692&lt;AL692,AM692,AL692))</f>
        <v>0</v>
      </c>
      <c r="AO692" s="69" t="n">
        <f aca="false">'Vstupní data'!X692</f>
        <v>0</v>
      </c>
      <c r="AP692" s="66" t="n">
        <f aca="false">IF(OR('Vstupní data'!T692&gt;0,'Vstupní data'!U692&gt;0),IF(I692&lt;&gt;0,VLOOKUP(I692,'Pril3-drev'!$H$5:$I$83,2,0),0),0)</f>
        <v>0</v>
      </c>
      <c r="AQ692" s="66" t="n">
        <f aca="false">'Vstupní data'!Y692</f>
        <v>0</v>
      </c>
      <c r="AR692" s="66" t="str">
        <f aca="false">IF(AC692&gt;5,   IF('Vstupní data'!Y692&gt;0,   VLOOKUP(VLOOKUP(CONCATENATE(VLOOKUP(I692,'Pril3-drev'!$H$4:$L$83,5,0),AC692),'Pril3-drev'!$Q$4:$R$2803,2,0),'AVB-BS'!$C$5:$S$29 ,LOOKUP(AQ692,'AVB-BS'!$D$3:$S$3,'AVB-BS'!$D$1:$S$1) ,0 )   ,   IF('Vstupní data'!Z692&gt;0,'Vstupní data'!Z692,0)) , "")</f>
        <v/>
      </c>
      <c r="AS692" s="70" t="str">
        <f aca="false">IF(AC692&gt;5,VLOOKUP(CONCATENATE(AP692,AR692),'Pril1-THLPa'!$H$6:$N$96,4,0),"")</f>
        <v/>
      </c>
      <c r="AT692" s="70" t="str">
        <f aca="false">IF(AC692&gt;5,VLOOKUP(CONCATENATE(AP692,AR692),'Pril1-THLPa'!$H$6:$N$96,5,0),"")</f>
        <v/>
      </c>
      <c r="AU692" s="70" t="str">
        <f aca="false">IF(AC692&gt;5,VLOOKUP(CONCATENATE(AP692,AR692),'Pril1-THLPa'!$H$6:$N$96,6,0),"")</f>
        <v/>
      </c>
      <c r="AV692" s="70" t="str">
        <f aca="false">IF(AC692&gt;5,VLOOKUP(CONCATENATE(AP692,AR692),'Pril1-THLPa'!$H$6:$N$96,7,0),"")</f>
        <v/>
      </c>
      <c r="AW692" s="70" t="str">
        <f aca="false">IF(AC692&gt;5,VLOOKUP(CONCATENATE(AP692,AR692),'Pril1-THLPa'!$H$6:$O$96,8,0),"")</f>
        <v/>
      </c>
      <c r="AX692" s="66" t="n">
        <f aca="false">IF(AC692&gt;0,IF(AND(AC692&gt;0,AC692&lt;=5),VLOOKUP(AP692,'Pril1-THLPa'!$A$6:$F$18,LOOKUP(AC692,'Pril1-THLPa'!$B$5:$F$5,'Pril1-THLPa'!$B$4:$F$4),0),AS692+AT692*(AC692-5)+AU692*POWER(AC692-5,2)+AV692*POWER(AC692-5,3)+AW692*POWER(AC692-5,4)),0)</f>
        <v>0</v>
      </c>
      <c r="AY692" s="71"/>
      <c r="AZ692" s="66" t="n">
        <f aca="false">'Vstupní data'!AA692</f>
        <v>0</v>
      </c>
      <c r="BA692" s="66" t="n">
        <f aca="false">IF(OR('Vstupní data'!T692&gt;0,'Vstupní data'!U692&gt;0),IF(AC692&lt;&gt;"",AX692*AO692/10*(100+AZ692)/100,0),0)</f>
        <v>0</v>
      </c>
      <c r="BB692" s="67" t="n">
        <f aca="false">IF(AC692&lt;&gt;"",ROUND(BA692*AN692,0),0)</f>
        <v>0</v>
      </c>
      <c r="BC692" s="68" t="str">
        <f aca="false">IF(AE692&gt;0,BB692/AE692,"")</f>
        <v/>
      </c>
      <c r="BD692" s="66" t="n">
        <f aca="false">'Vstupní data'!AE692</f>
        <v>0</v>
      </c>
      <c r="BF692" s="66" t="n">
        <f aca="false">'Vstupní data'!AC692</f>
        <v>0</v>
      </c>
      <c r="BH692" s="66" t="n">
        <f aca="false">'Vstupní data'!AD692</f>
        <v>0</v>
      </c>
      <c r="BI692" s="66" t="n">
        <f aca="false">'Vstupní data'!AF692</f>
        <v>0</v>
      </c>
      <c r="BJ692" s="69" t="n">
        <f aca="false">'Vstupní data'!AG692</f>
        <v>0</v>
      </c>
      <c r="BK692" s="69" t="n">
        <f aca="false">IF(BF692&lt;&gt;0,VLOOKUP(I692,'Pril3-drev'!$H$5:$I$83,2,0),0)</f>
        <v>0</v>
      </c>
      <c r="BL692" s="69" t="n">
        <f aca="false">IF(BF692&lt;&gt;0,VLOOKUP(BK692,'Pril3-drev'!$A$5:$C$17,3,0),0)</f>
        <v>0</v>
      </c>
      <c r="BM692" s="69" t="n">
        <f aca="false">'Vstupní data'!AH692</f>
        <v>0</v>
      </c>
      <c r="BN692" s="69" t="n">
        <f aca="false">IF('Vstupní data'!AH692&gt;0,   VLOOKUP(VLOOKUP(CONCATENATE(VLOOKUP(I692,'Pril3-drev'!$H$4:$L$83,5,0),BD692),'Pril3-drev'!$Q$4:$R$2803,2,0),'AVB-BS'!$C$5:$S$29 ,LOOKUP(BM692,'AVB-BS'!$D$3:$S$3,'AVB-BS'!$D$1:$S$1) ,0 )   ,   IF('Vstupní data'!AI692&gt;0,'Vstupní data'!AI692,0))</f>
        <v>0</v>
      </c>
      <c r="BO692" s="69" t="str">
        <f aca="false">IF(BX692&gt;5,VLOOKUP(CONCATENATE(BK692,BN692),'Pril1-THLPa'!$H$6:$N$96,4,0),"")</f>
        <v/>
      </c>
      <c r="BP692" s="69" t="str">
        <f aca="false">IF(BX692&gt;5,VLOOKUP(CONCATENATE(BK692,BN692),'Pril1-THLPa'!$H$6:$N$96,5,0),"")</f>
        <v/>
      </c>
      <c r="BQ692" s="69" t="str">
        <f aca="false">IF(BX692&gt;5,VLOOKUP(CONCATENATE(BK692,BN692),'Pril1-THLPa'!$H$6:$N$96,6,0),"")</f>
        <v/>
      </c>
      <c r="BR692" s="69" t="str">
        <f aca="false">IF(BX692&gt;5,VLOOKUP(CONCATENATE(BK692,BN692),'Pril1-THLPa'!$H$6:$N$96,7,0),"")</f>
        <v/>
      </c>
      <c r="BS692" s="69" t="str">
        <f aca="false">IF(BX692&gt;5,VLOOKUP(CONCATENATE(BK692,BN692),'Pril1-THLPa'!$H$6:$O$96,8,0),"")</f>
        <v/>
      </c>
      <c r="BT692" s="69" t="str">
        <f aca="false">IF(BF692&gt;0, IF(BK692="smrk",  VLOOKUP(VLOOKUP(BD692,'Pril9-K3'!$L$8:$M$207,2,0),'Pril9-K3'!$A$8:$J$16,LOOKUP(BN692,'Pril9-K3'!$A$7:$J$7,'Pril9-K3'!$A$5:$J$5),0), IF(AND(BK692&lt;&gt;"smrk",'Vstupní data'!AK692&lt;&gt;""),'Vstupní data'!AK692,   VLOOKUP(VLOOKUP(BD692,'Pril9-K3'!$L$8:$M$207,2,0),'Pril9-K3'!$A$8:$J$16,LOOKUP(BN692,'Pril9-K3'!$A$7:$J$7,'Pril9-K3'!$A$5:$J$5),0)   )),   "")</f>
        <v/>
      </c>
      <c r="BV692" s="69" t="n">
        <f aca="false">'Vstupní data'!AJ692</f>
        <v>0</v>
      </c>
      <c r="BW692" s="69" t="n">
        <f aca="false">IF(BF692&gt;0,IF(J692&gt;0,J692,K692*H692/100),0)</f>
        <v>0</v>
      </c>
      <c r="BX692" s="69" t="n">
        <f aca="false">IF(BF692&gt;0,IF(BJ692&gt;BL692,BL692,BJ692),0)</f>
        <v>0</v>
      </c>
      <c r="BY692" s="69" t="n">
        <f aca="false">IF(BD692=0,0,IF(AND(BX692&gt;0,BX692&lt;=5),  IF(AND(BX692&gt;0,BX692&lt;=5),VLOOKUP(BK692,'Pril1-THLPa'!$A$6:$F$18,IF(AND(BX692&gt;0,BX692&lt;=5),LOOKUP(BX692,'Pril1-THLPa'!$B$5:$F$5,'Pril1-THLPa'!$B$4:$F$4),""),0),""),  IF(BX692&gt;5,BO692+BP692*(BX692-5)+BQ692*POWER(BX692-5,2)+BR692*POWER(BX692-5,3)+BS692*POWER(BX692-5,4),"")))</f>
        <v>0</v>
      </c>
      <c r="BZ692" s="69" t="n">
        <f aca="false">IF(BY692&gt;0,BY692*BI692/10*BW692*(100+BV692)/100,0)</f>
        <v>0</v>
      </c>
      <c r="CA692" s="69" t="n">
        <f aca="false">IF(BD692&gt;0,BX692-IF(BD692&gt;BX692,BX692,BD692),0)</f>
        <v>0</v>
      </c>
      <c r="CB692" s="69" t="n">
        <f aca="false">POWER(1.01,CA692)</f>
        <v>1</v>
      </c>
      <c r="CC692" s="69" t="n">
        <f aca="false">IF(BF692&gt;0,IF(BF692&gt;BH692,1,BF692/BH692),0)</f>
        <v>0</v>
      </c>
      <c r="CD692" s="72" t="n">
        <f aca="false">IF(BD692=0,0,IF(BF692&gt;0,ROUND(IF(CB692&lt;&gt;0,BZ692*BT692*1/CB692*CC692,0),0),0))</f>
        <v>0</v>
      </c>
      <c r="CE692" s="73" t="str">
        <f aca="false">IF(BF692&gt;0,IF(BF692&gt;BH692,CD692/BF692,CD692/BH692),"")</f>
        <v/>
      </c>
      <c r="CF692" s="69" t="n">
        <f aca="false">'Vstupní data'!AM692</f>
        <v>0</v>
      </c>
      <c r="CG692" s="69" t="n">
        <f aca="false">'Vstupní data'!AN692</f>
        <v>0</v>
      </c>
      <c r="CH692" s="69" t="n">
        <f aca="false">'Vstupní data'!AO692</f>
        <v>0</v>
      </c>
      <c r="CI692" s="69" t="n">
        <f aca="false">'Vstupní data'!AP692</f>
        <v>0</v>
      </c>
      <c r="CJ692" s="72" t="n">
        <f aca="false">ROUND(CH692*CI692,0)</f>
        <v>0</v>
      </c>
      <c r="CK692" s="74" t="str">
        <f aca="false">IF(OR(AA692&gt;0,BB692&gt;0,CD692&gt;0,CJ692&gt;0),AA692+BB692+CD692+CJ692,"")</f>
        <v/>
      </c>
    </row>
    <row r="693" customFormat="false" ht="12.8" hidden="false" customHeight="false" outlineLevel="0" collapsed="false">
      <c r="A693" s="66" t="n">
        <f aca="false">'Vstupní data'!A693</f>
        <v>0</v>
      </c>
      <c r="F693" s="66" t="str">
        <f aca="false">CONCATENATE('Vstupní data'!F693,'Vstupní data'!G693,'Vstupní data'!H693,'Vstupní data'!I693)</f>
        <v/>
      </c>
      <c r="G693" s="66"/>
      <c r="H693" s="66" t="n">
        <f aca="false">'Vstupní data'!K693</f>
        <v>0</v>
      </c>
      <c r="I693" s="66" t="n">
        <f aca="false">'Vstupní data'!L693</f>
        <v>0</v>
      </c>
      <c r="J693" s="66" t="n">
        <f aca="false">'Vstupní data'!K693*'Vstupní data'!M693/100</f>
        <v>0</v>
      </c>
      <c r="L693" s="66" t="n">
        <f aca="false">IF('Vstupní data'!N693="prostokořenný",0,IF('Vstupní data'!N693="krytokořenný","k",IF('Vstupní data'!N693="poloodrostky nebo odrostky, prostokořenné i krytokořenné","po",0)))</f>
        <v>0</v>
      </c>
      <c r="N693" s="66"/>
      <c r="O693" s="66" t="n">
        <f aca="false">'Vstupní data'!O693</f>
        <v>0</v>
      </c>
      <c r="P693" s="66" t="n">
        <f aca="false">IF(O693&gt;0,VLOOKUP(CONCATENATE(VLOOKUP(I693,'Pril3-drev'!$H$5:$K$83,4,0),"-",'Vstupní data'!R693),K2!$C$15:$D$23,2,0),0)</f>
        <v>0</v>
      </c>
      <c r="Q693" s="66" t="n">
        <f aca="false">IF(O693&gt;0,VLOOKUP(I693,'Pril3-drev'!$H$5:$I$83,2,0),0)</f>
        <v>0</v>
      </c>
      <c r="R693" s="66" t="n">
        <f aca="false">IF(Q693&gt;0,VLOOKUP(Q693,'Pril6-okus'!$A$5:$B$17,2,0),0)</f>
        <v>0</v>
      </c>
      <c r="S693" s="66" t="n">
        <f aca="false">IF(O693&gt;0,VLOOKUP(I693,'Pril3-drev'!$H$5:$J$83,3,0),0)</f>
        <v>0</v>
      </c>
      <c r="T693" s="66" t="str">
        <f aca="false">IF(O693&gt;0,IF(L693="k",0.9*VLOOKUP(S693,'ha-pocty-vyhl'!$A$5:$B$20,2,0),IF(L693="po",0.8*VLOOKUP(S693,'ha-pocty-vyhl'!$A$5:$B$20,2,0),VLOOKUP(S693,'ha-pocty-vyhl'!$A$5:$B$20,2,0))),"")</f>
        <v/>
      </c>
      <c r="U693" s="66" t="n">
        <f aca="false">'Vstupní data'!P693</f>
        <v>0</v>
      </c>
      <c r="V693" s="66" t="n">
        <f aca="false">IF(O693&gt;0,1.3*T693*1000*Z693/10000,0)</f>
        <v>0</v>
      </c>
      <c r="W693" s="66" t="n">
        <f aca="false">IF(O693&gt;0,1.3*T693*1000*Z693/10000,0)</f>
        <v>0</v>
      </c>
      <c r="X693" s="66" t="n">
        <f aca="false">IF(O693&gt;0,IF(O693&gt;V693,V693,O693),0)</f>
        <v>0</v>
      </c>
      <c r="Y693" s="66" t="n">
        <f aca="false">IF(O693&gt;0,IF(IF(U693&gt;W693,W693,U693)&lt;X693,W693,IF(U693&gt;W693,W693,U693)),0)</f>
        <v>0</v>
      </c>
      <c r="Z693" s="66" t="n">
        <f aca="false">IF(O693&gt;0,IF(J693&gt;0,J693,K693*H693/100),0)</f>
        <v>0</v>
      </c>
      <c r="AA693" s="67" t="n">
        <f aca="false">IF(O693&gt;0,CEILING(R693*P693*X693/Y693*Z693,1),0)</f>
        <v>0</v>
      </c>
      <c r="AB693" s="68" t="n">
        <f aca="false">IF(O693&gt;0,AA693/O693,0)</f>
        <v>0</v>
      </c>
      <c r="AC693" s="66" t="n">
        <f aca="false">'Vstupní data'!W693</f>
        <v>0</v>
      </c>
      <c r="AI693" s="66" t="str">
        <f aca="false">IF(OR('Vstupní data'!T693&gt;0,'Vstupní data'!U693&gt;0),VLOOKUP(I693,'Pril3-drev'!$H$5:$J$83,3,0),"")</f>
        <v/>
      </c>
      <c r="AJ693" s="66" t="n">
        <f aca="false">IF('Vstupní data'!V693="prostokořenný",0,IF('Vstupní data'!V693="krytokořenný","k",IF('Vstupní data'!V693="poloodrostky nebo odrostky, prostokořenné i krytokořenné","po",0)))</f>
        <v>0</v>
      </c>
      <c r="AK693" s="66" t="n">
        <f aca="false">IF(OR('Vstupní data'!T693&gt;0,'Vstupní data'!U693&gt;0),IF(AJ693="k",0.9*VLOOKUP(AI693,'ha-pocty-vyhl'!$A$5:$B$20,2,0),IF(AJ693="po",0.8*VLOOKUP(AI693,'ha-pocty-vyhl'!$A$5:$B$20,2,0),VLOOKUP(AI693,'ha-pocty-vyhl'!$A$5:$B$20,2,0))),0)</f>
        <v>0</v>
      </c>
      <c r="AL693" s="66" t="n">
        <f aca="false">IF(OR('Vstupní data'!T693&gt;0,'Vstupní data'!U693&gt;0),'Vstupní data'!K693*'Vstupní data'!M693/100,0)</f>
        <v>0</v>
      </c>
      <c r="AM693" s="66" t="n">
        <f aca="false">IF(OR('Vstupní data'!T693&gt;0,'Vstupní data'!U693&gt;0),IF('Vstupní data'!T693&gt;0,'Vstupní data'!T693,ROUND(10*'Vstupní data'!U693/AK693,0)),0)</f>
        <v>0</v>
      </c>
      <c r="AN693" s="69" t="n">
        <f aca="false">IF('Vstupní data'!T693&gt;0,   IF('Vstupní data'!T693&lt;=AL693,'Vstupní data'!T693,AL693),   IF(AM693&lt;AL693,AM693,AL693))</f>
        <v>0</v>
      </c>
      <c r="AO693" s="69" t="n">
        <f aca="false">'Vstupní data'!X693</f>
        <v>0</v>
      </c>
      <c r="AP693" s="66" t="n">
        <f aca="false">IF(OR('Vstupní data'!T693&gt;0,'Vstupní data'!U693&gt;0),IF(I693&lt;&gt;0,VLOOKUP(I693,'Pril3-drev'!$H$5:$I$83,2,0),0),0)</f>
        <v>0</v>
      </c>
      <c r="AQ693" s="66" t="n">
        <f aca="false">'Vstupní data'!Y693</f>
        <v>0</v>
      </c>
      <c r="AR693" s="66" t="str">
        <f aca="false">IF(AC693&gt;5,   IF('Vstupní data'!Y693&gt;0,   VLOOKUP(VLOOKUP(CONCATENATE(VLOOKUP(I693,'Pril3-drev'!$H$4:$L$83,5,0),AC693),'Pril3-drev'!$Q$4:$R$2803,2,0),'AVB-BS'!$C$5:$S$29 ,LOOKUP(AQ693,'AVB-BS'!$D$3:$S$3,'AVB-BS'!$D$1:$S$1) ,0 )   ,   IF('Vstupní data'!Z693&gt;0,'Vstupní data'!Z693,0)) , "")</f>
        <v/>
      </c>
      <c r="AS693" s="70" t="str">
        <f aca="false">IF(AC693&gt;5,VLOOKUP(CONCATENATE(AP693,AR693),'Pril1-THLPa'!$H$6:$N$96,4,0),"")</f>
        <v/>
      </c>
      <c r="AT693" s="70" t="str">
        <f aca="false">IF(AC693&gt;5,VLOOKUP(CONCATENATE(AP693,AR693),'Pril1-THLPa'!$H$6:$N$96,5,0),"")</f>
        <v/>
      </c>
      <c r="AU693" s="70" t="str">
        <f aca="false">IF(AC693&gt;5,VLOOKUP(CONCATENATE(AP693,AR693),'Pril1-THLPa'!$H$6:$N$96,6,0),"")</f>
        <v/>
      </c>
      <c r="AV693" s="70" t="str">
        <f aca="false">IF(AC693&gt;5,VLOOKUP(CONCATENATE(AP693,AR693),'Pril1-THLPa'!$H$6:$N$96,7,0),"")</f>
        <v/>
      </c>
      <c r="AW693" s="70" t="str">
        <f aca="false">IF(AC693&gt;5,VLOOKUP(CONCATENATE(AP693,AR693),'Pril1-THLPa'!$H$6:$O$96,8,0),"")</f>
        <v/>
      </c>
      <c r="AX693" s="66" t="n">
        <f aca="false">IF(AC693&gt;0,IF(AND(AC693&gt;0,AC693&lt;=5),VLOOKUP(AP693,'Pril1-THLPa'!$A$6:$F$18,LOOKUP(AC693,'Pril1-THLPa'!$B$5:$F$5,'Pril1-THLPa'!$B$4:$F$4),0),AS693+AT693*(AC693-5)+AU693*POWER(AC693-5,2)+AV693*POWER(AC693-5,3)+AW693*POWER(AC693-5,4)),0)</f>
        <v>0</v>
      </c>
      <c r="AY693" s="71"/>
      <c r="AZ693" s="66" t="n">
        <f aca="false">'Vstupní data'!AA693</f>
        <v>0</v>
      </c>
      <c r="BA693" s="66" t="n">
        <f aca="false">IF(OR('Vstupní data'!T693&gt;0,'Vstupní data'!U693&gt;0),IF(AC693&lt;&gt;"",AX693*AO693/10*(100+AZ693)/100,0),0)</f>
        <v>0</v>
      </c>
      <c r="BB693" s="67" t="n">
        <f aca="false">IF(AC693&lt;&gt;"",ROUND(BA693*AN693,0),0)</f>
        <v>0</v>
      </c>
      <c r="BC693" s="68" t="str">
        <f aca="false">IF(AE693&gt;0,BB693/AE693,"")</f>
        <v/>
      </c>
      <c r="BD693" s="66" t="n">
        <f aca="false">'Vstupní data'!AE693</f>
        <v>0</v>
      </c>
      <c r="BF693" s="66" t="n">
        <f aca="false">'Vstupní data'!AC693</f>
        <v>0</v>
      </c>
      <c r="BH693" s="66" t="n">
        <f aca="false">'Vstupní data'!AD693</f>
        <v>0</v>
      </c>
      <c r="BI693" s="66" t="n">
        <f aca="false">'Vstupní data'!AF693</f>
        <v>0</v>
      </c>
      <c r="BJ693" s="69" t="n">
        <f aca="false">'Vstupní data'!AG693</f>
        <v>0</v>
      </c>
      <c r="BK693" s="69" t="n">
        <f aca="false">IF(BF693&lt;&gt;0,VLOOKUP(I693,'Pril3-drev'!$H$5:$I$83,2,0),0)</f>
        <v>0</v>
      </c>
      <c r="BL693" s="69" t="n">
        <f aca="false">IF(BF693&lt;&gt;0,VLOOKUP(BK693,'Pril3-drev'!$A$5:$C$17,3,0),0)</f>
        <v>0</v>
      </c>
      <c r="BM693" s="69" t="n">
        <f aca="false">'Vstupní data'!AH693</f>
        <v>0</v>
      </c>
      <c r="BN693" s="69" t="n">
        <f aca="false">IF('Vstupní data'!AH693&gt;0,   VLOOKUP(VLOOKUP(CONCATENATE(VLOOKUP(I693,'Pril3-drev'!$H$4:$L$83,5,0),BD693),'Pril3-drev'!$Q$4:$R$2803,2,0),'AVB-BS'!$C$5:$S$29 ,LOOKUP(BM693,'AVB-BS'!$D$3:$S$3,'AVB-BS'!$D$1:$S$1) ,0 )   ,   IF('Vstupní data'!AI693&gt;0,'Vstupní data'!AI693,0))</f>
        <v>0</v>
      </c>
      <c r="BO693" s="69" t="str">
        <f aca="false">IF(BX693&gt;5,VLOOKUP(CONCATENATE(BK693,BN693),'Pril1-THLPa'!$H$6:$N$96,4,0),"")</f>
        <v/>
      </c>
      <c r="BP693" s="69" t="str">
        <f aca="false">IF(BX693&gt;5,VLOOKUP(CONCATENATE(BK693,BN693),'Pril1-THLPa'!$H$6:$N$96,5,0),"")</f>
        <v/>
      </c>
      <c r="BQ693" s="69" t="str">
        <f aca="false">IF(BX693&gt;5,VLOOKUP(CONCATENATE(BK693,BN693),'Pril1-THLPa'!$H$6:$N$96,6,0),"")</f>
        <v/>
      </c>
      <c r="BR693" s="69" t="str">
        <f aca="false">IF(BX693&gt;5,VLOOKUP(CONCATENATE(BK693,BN693),'Pril1-THLPa'!$H$6:$N$96,7,0),"")</f>
        <v/>
      </c>
      <c r="BS693" s="69" t="str">
        <f aca="false">IF(BX693&gt;5,VLOOKUP(CONCATENATE(BK693,BN693),'Pril1-THLPa'!$H$6:$O$96,8,0),"")</f>
        <v/>
      </c>
      <c r="BT693" s="69" t="str">
        <f aca="false">IF(BF693&gt;0, IF(BK693="smrk",  VLOOKUP(VLOOKUP(BD693,'Pril9-K3'!$L$8:$M$207,2,0),'Pril9-K3'!$A$8:$J$16,LOOKUP(BN693,'Pril9-K3'!$A$7:$J$7,'Pril9-K3'!$A$5:$J$5),0), IF(AND(BK693&lt;&gt;"smrk",'Vstupní data'!AK693&lt;&gt;""),'Vstupní data'!AK693,   VLOOKUP(VLOOKUP(BD693,'Pril9-K3'!$L$8:$M$207,2,0),'Pril9-K3'!$A$8:$J$16,LOOKUP(BN693,'Pril9-K3'!$A$7:$J$7,'Pril9-K3'!$A$5:$J$5),0)   )),   "")</f>
        <v/>
      </c>
      <c r="BV693" s="69" t="n">
        <f aca="false">'Vstupní data'!AJ693</f>
        <v>0</v>
      </c>
      <c r="BW693" s="69" t="n">
        <f aca="false">IF(BF693&gt;0,IF(J693&gt;0,J693,K693*H693/100),0)</f>
        <v>0</v>
      </c>
      <c r="BX693" s="69" t="n">
        <f aca="false">IF(BF693&gt;0,IF(BJ693&gt;BL693,BL693,BJ693),0)</f>
        <v>0</v>
      </c>
      <c r="BY693" s="69" t="n">
        <f aca="false">IF(BD693=0,0,IF(AND(BX693&gt;0,BX693&lt;=5),  IF(AND(BX693&gt;0,BX693&lt;=5),VLOOKUP(BK693,'Pril1-THLPa'!$A$6:$F$18,IF(AND(BX693&gt;0,BX693&lt;=5),LOOKUP(BX693,'Pril1-THLPa'!$B$5:$F$5,'Pril1-THLPa'!$B$4:$F$4),""),0),""),  IF(BX693&gt;5,BO693+BP693*(BX693-5)+BQ693*POWER(BX693-5,2)+BR693*POWER(BX693-5,3)+BS693*POWER(BX693-5,4),"")))</f>
        <v>0</v>
      </c>
      <c r="BZ693" s="69" t="n">
        <f aca="false">IF(BY693&gt;0,BY693*BI693/10*BW693*(100+BV693)/100,0)</f>
        <v>0</v>
      </c>
      <c r="CA693" s="69" t="n">
        <f aca="false">IF(BD693&gt;0,BX693-IF(BD693&gt;BX693,BX693,BD693),0)</f>
        <v>0</v>
      </c>
      <c r="CB693" s="69" t="n">
        <f aca="false">POWER(1.01,CA693)</f>
        <v>1</v>
      </c>
      <c r="CC693" s="69" t="n">
        <f aca="false">IF(BF693&gt;0,IF(BF693&gt;BH693,1,BF693/BH693),0)</f>
        <v>0</v>
      </c>
      <c r="CD693" s="72" t="n">
        <f aca="false">IF(BD693=0,0,IF(BF693&gt;0,ROUND(IF(CB693&lt;&gt;0,BZ693*BT693*1/CB693*CC693,0),0),0))</f>
        <v>0</v>
      </c>
      <c r="CE693" s="73" t="str">
        <f aca="false">IF(BF693&gt;0,IF(BF693&gt;BH693,CD693/BF693,CD693/BH693),"")</f>
        <v/>
      </c>
      <c r="CF693" s="69" t="n">
        <f aca="false">'Vstupní data'!AM693</f>
        <v>0</v>
      </c>
      <c r="CG693" s="69" t="n">
        <f aca="false">'Vstupní data'!AN693</f>
        <v>0</v>
      </c>
      <c r="CH693" s="69" t="n">
        <f aca="false">'Vstupní data'!AO693</f>
        <v>0</v>
      </c>
      <c r="CI693" s="69" t="n">
        <f aca="false">'Vstupní data'!AP693</f>
        <v>0</v>
      </c>
      <c r="CJ693" s="72" t="n">
        <f aca="false">ROUND(CH693*CI693,0)</f>
        <v>0</v>
      </c>
      <c r="CK693" s="74" t="str">
        <f aca="false">IF(OR(AA693&gt;0,BB693&gt;0,CD693&gt;0,CJ693&gt;0),AA693+BB693+CD693+CJ693,"")</f>
        <v/>
      </c>
    </row>
    <row r="694" customFormat="false" ht="12.8" hidden="false" customHeight="false" outlineLevel="0" collapsed="false">
      <c r="A694" s="66" t="n">
        <f aca="false">'Vstupní data'!A694</f>
        <v>0</v>
      </c>
      <c r="F694" s="66" t="str">
        <f aca="false">CONCATENATE('Vstupní data'!F694,'Vstupní data'!G694,'Vstupní data'!H694,'Vstupní data'!I694)</f>
        <v/>
      </c>
      <c r="G694" s="66"/>
      <c r="H694" s="66" t="n">
        <f aca="false">'Vstupní data'!K694</f>
        <v>0</v>
      </c>
      <c r="I694" s="66" t="n">
        <f aca="false">'Vstupní data'!L694</f>
        <v>0</v>
      </c>
      <c r="J694" s="66" t="n">
        <f aca="false">'Vstupní data'!K694*'Vstupní data'!M694/100</f>
        <v>0</v>
      </c>
      <c r="L694" s="66" t="n">
        <f aca="false">IF('Vstupní data'!N694="prostokořenný",0,IF('Vstupní data'!N694="krytokořenný","k",IF('Vstupní data'!N694="poloodrostky nebo odrostky, prostokořenné i krytokořenné","po",0)))</f>
        <v>0</v>
      </c>
      <c r="N694" s="66"/>
      <c r="O694" s="66" t="n">
        <f aca="false">'Vstupní data'!O694</f>
        <v>0</v>
      </c>
      <c r="P694" s="66" t="n">
        <f aca="false">IF(O694&gt;0,VLOOKUP(CONCATENATE(VLOOKUP(I694,'Pril3-drev'!$H$5:$K$83,4,0),"-",'Vstupní data'!R694),K2!$C$15:$D$23,2,0),0)</f>
        <v>0</v>
      </c>
      <c r="Q694" s="66" t="n">
        <f aca="false">IF(O694&gt;0,VLOOKUP(I694,'Pril3-drev'!$H$5:$I$83,2,0),0)</f>
        <v>0</v>
      </c>
      <c r="R694" s="66" t="n">
        <f aca="false">IF(Q694&gt;0,VLOOKUP(Q694,'Pril6-okus'!$A$5:$B$17,2,0),0)</f>
        <v>0</v>
      </c>
      <c r="S694" s="66" t="n">
        <f aca="false">IF(O694&gt;0,VLOOKUP(I694,'Pril3-drev'!$H$5:$J$83,3,0),0)</f>
        <v>0</v>
      </c>
      <c r="T694" s="66" t="str">
        <f aca="false">IF(O694&gt;0,IF(L694="k",0.9*VLOOKUP(S694,'ha-pocty-vyhl'!$A$5:$B$20,2,0),IF(L694="po",0.8*VLOOKUP(S694,'ha-pocty-vyhl'!$A$5:$B$20,2,0),VLOOKUP(S694,'ha-pocty-vyhl'!$A$5:$B$20,2,0))),"")</f>
        <v/>
      </c>
      <c r="U694" s="66" t="n">
        <f aca="false">'Vstupní data'!P694</f>
        <v>0</v>
      </c>
      <c r="V694" s="66" t="n">
        <f aca="false">IF(O694&gt;0,1.3*T694*1000*Z694/10000,0)</f>
        <v>0</v>
      </c>
      <c r="W694" s="66" t="n">
        <f aca="false">IF(O694&gt;0,1.3*T694*1000*Z694/10000,0)</f>
        <v>0</v>
      </c>
      <c r="X694" s="66" t="n">
        <f aca="false">IF(O694&gt;0,IF(O694&gt;V694,V694,O694),0)</f>
        <v>0</v>
      </c>
      <c r="Y694" s="66" t="n">
        <f aca="false">IF(O694&gt;0,IF(IF(U694&gt;W694,W694,U694)&lt;X694,W694,IF(U694&gt;W694,W694,U694)),0)</f>
        <v>0</v>
      </c>
      <c r="Z694" s="66" t="n">
        <f aca="false">IF(O694&gt;0,IF(J694&gt;0,J694,K694*H694/100),0)</f>
        <v>0</v>
      </c>
      <c r="AA694" s="67" t="n">
        <f aca="false">IF(O694&gt;0,CEILING(R694*P694*X694/Y694*Z694,1),0)</f>
        <v>0</v>
      </c>
      <c r="AB694" s="68" t="n">
        <f aca="false">IF(O694&gt;0,AA694/O694,0)</f>
        <v>0</v>
      </c>
      <c r="AC694" s="66" t="n">
        <f aca="false">'Vstupní data'!W694</f>
        <v>0</v>
      </c>
      <c r="AI694" s="66" t="str">
        <f aca="false">IF(OR('Vstupní data'!T694&gt;0,'Vstupní data'!U694&gt;0),VLOOKUP(I694,'Pril3-drev'!$H$5:$J$83,3,0),"")</f>
        <v/>
      </c>
      <c r="AJ694" s="66" t="n">
        <f aca="false">IF('Vstupní data'!V694="prostokořenný",0,IF('Vstupní data'!V694="krytokořenný","k",IF('Vstupní data'!V694="poloodrostky nebo odrostky, prostokořenné i krytokořenné","po",0)))</f>
        <v>0</v>
      </c>
      <c r="AK694" s="66" t="n">
        <f aca="false">IF(OR('Vstupní data'!T694&gt;0,'Vstupní data'!U694&gt;0),IF(AJ694="k",0.9*VLOOKUP(AI694,'ha-pocty-vyhl'!$A$5:$B$20,2,0),IF(AJ694="po",0.8*VLOOKUP(AI694,'ha-pocty-vyhl'!$A$5:$B$20,2,0),VLOOKUP(AI694,'ha-pocty-vyhl'!$A$5:$B$20,2,0))),0)</f>
        <v>0</v>
      </c>
      <c r="AL694" s="66" t="n">
        <f aca="false">IF(OR('Vstupní data'!T694&gt;0,'Vstupní data'!U694&gt;0),'Vstupní data'!K694*'Vstupní data'!M694/100,0)</f>
        <v>0</v>
      </c>
      <c r="AM694" s="66" t="n">
        <f aca="false">IF(OR('Vstupní data'!T694&gt;0,'Vstupní data'!U694&gt;0),IF('Vstupní data'!T694&gt;0,'Vstupní data'!T694,ROUND(10*'Vstupní data'!U694/AK694,0)),0)</f>
        <v>0</v>
      </c>
      <c r="AN694" s="69" t="n">
        <f aca="false">IF('Vstupní data'!T694&gt;0,   IF('Vstupní data'!T694&lt;=AL694,'Vstupní data'!T694,AL694),   IF(AM694&lt;AL694,AM694,AL694))</f>
        <v>0</v>
      </c>
      <c r="AO694" s="69" t="n">
        <f aca="false">'Vstupní data'!X694</f>
        <v>0</v>
      </c>
      <c r="AP694" s="66" t="n">
        <f aca="false">IF(OR('Vstupní data'!T694&gt;0,'Vstupní data'!U694&gt;0),IF(I694&lt;&gt;0,VLOOKUP(I694,'Pril3-drev'!$H$5:$I$83,2,0),0),0)</f>
        <v>0</v>
      </c>
      <c r="AQ694" s="66" t="n">
        <f aca="false">'Vstupní data'!Y694</f>
        <v>0</v>
      </c>
      <c r="AR694" s="66" t="str">
        <f aca="false">IF(AC694&gt;5,   IF('Vstupní data'!Y694&gt;0,   VLOOKUP(VLOOKUP(CONCATENATE(VLOOKUP(I694,'Pril3-drev'!$H$4:$L$83,5,0),AC694),'Pril3-drev'!$Q$4:$R$2803,2,0),'AVB-BS'!$C$5:$S$29 ,LOOKUP(AQ694,'AVB-BS'!$D$3:$S$3,'AVB-BS'!$D$1:$S$1) ,0 )   ,   IF('Vstupní data'!Z694&gt;0,'Vstupní data'!Z694,0)) , "")</f>
        <v/>
      </c>
      <c r="AS694" s="70" t="str">
        <f aca="false">IF(AC694&gt;5,VLOOKUP(CONCATENATE(AP694,AR694),'Pril1-THLPa'!$H$6:$N$96,4,0),"")</f>
        <v/>
      </c>
      <c r="AT694" s="70" t="str">
        <f aca="false">IF(AC694&gt;5,VLOOKUP(CONCATENATE(AP694,AR694),'Pril1-THLPa'!$H$6:$N$96,5,0),"")</f>
        <v/>
      </c>
      <c r="AU694" s="70" t="str">
        <f aca="false">IF(AC694&gt;5,VLOOKUP(CONCATENATE(AP694,AR694),'Pril1-THLPa'!$H$6:$N$96,6,0),"")</f>
        <v/>
      </c>
      <c r="AV694" s="70" t="str">
        <f aca="false">IF(AC694&gt;5,VLOOKUP(CONCATENATE(AP694,AR694),'Pril1-THLPa'!$H$6:$N$96,7,0),"")</f>
        <v/>
      </c>
      <c r="AW694" s="70" t="str">
        <f aca="false">IF(AC694&gt;5,VLOOKUP(CONCATENATE(AP694,AR694),'Pril1-THLPa'!$H$6:$O$96,8,0),"")</f>
        <v/>
      </c>
      <c r="AX694" s="66" t="n">
        <f aca="false">IF(AC694&gt;0,IF(AND(AC694&gt;0,AC694&lt;=5),VLOOKUP(AP694,'Pril1-THLPa'!$A$6:$F$18,LOOKUP(AC694,'Pril1-THLPa'!$B$5:$F$5,'Pril1-THLPa'!$B$4:$F$4),0),AS694+AT694*(AC694-5)+AU694*POWER(AC694-5,2)+AV694*POWER(AC694-5,3)+AW694*POWER(AC694-5,4)),0)</f>
        <v>0</v>
      </c>
      <c r="AY694" s="71"/>
      <c r="AZ694" s="66" t="n">
        <f aca="false">'Vstupní data'!AA694</f>
        <v>0</v>
      </c>
      <c r="BA694" s="66" t="n">
        <f aca="false">IF(OR('Vstupní data'!T694&gt;0,'Vstupní data'!U694&gt;0),IF(AC694&lt;&gt;"",AX694*AO694/10*(100+AZ694)/100,0),0)</f>
        <v>0</v>
      </c>
      <c r="BB694" s="67" t="n">
        <f aca="false">IF(AC694&lt;&gt;"",ROUND(BA694*AN694,0),0)</f>
        <v>0</v>
      </c>
      <c r="BC694" s="68" t="str">
        <f aca="false">IF(AE694&gt;0,BB694/AE694,"")</f>
        <v/>
      </c>
      <c r="BD694" s="66" t="n">
        <f aca="false">'Vstupní data'!AE694</f>
        <v>0</v>
      </c>
      <c r="BF694" s="66" t="n">
        <f aca="false">'Vstupní data'!AC694</f>
        <v>0</v>
      </c>
      <c r="BH694" s="66" t="n">
        <f aca="false">'Vstupní data'!AD694</f>
        <v>0</v>
      </c>
      <c r="BI694" s="66" t="n">
        <f aca="false">'Vstupní data'!AF694</f>
        <v>0</v>
      </c>
      <c r="BJ694" s="69" t="n">
        <f aca="false">'Vstupní data'!AG694</f>
        <v>0</v>
      </c>
      <c r="BK694" s="69" t="n">
        <f aca="false">IF(BF694&lt;&gt;0,VLOOKUP(I694,'Pril3-drev'!$H$5:$I$83,2,0),0)</f>
        <v>0</v>
      </c>
      <c r="BL694" s="69" t="n">
        <f aca="false">IF(BF694&lt;&gt;0,VLOOKUP(BK694,'Pril3-drev'!$A$5:$C$17,3,0),0)</f>
        <v>0</v>
      </c>
      <c r="BM694" s="69" t="n">
        <f aca="false">'Vstupní data'!AH694</f>
        <v>0</v>
      </c>
      <c r="BN694" s="69" t="n">
        <f aca="false">IF('Vstupní data'!AH694&gt;0,   VLOOKUP(VLOOKUP(CONCATENATE(VLOOKUP(I694,'Pril3-drev'!$H$4:$L$83,5,0),BD694),'Pril3-drev'!$Q$4:$R$2803,2,0),'AVB-BS'!$C$5:$S$29 ,LOOKUP(BM694,'AVB-BS'!$D$3:$S$3,'AVB-BS'!$D$1:$S$1) ,0 )   ,   IF('Vstupní data'!AI694&gt;0,'Vstupní data'!AI694,0))</f>
        <v>0</v>
      </c>
      <c r="BO694" s="69" t="str">
        <f aca="false">IF(BX694&gt;5,VLOOKUP(CONCATENATE(BK694,BN694),'Pril1-THLPa'!$H$6:$N$96,4,0),"")</f>
        <v/>
      </c>
      <c r="BP694" s="69" t="str">
        <f aca="false">IF(BX694&gt;5,VLOOKUP(CONCATENATE(BK694,BN694),'Pril1-THLPa'!$H$6:$N$96,5,0),"")</f>
        <v/>
      </c>
      <c r="BQ694" s="69" t="str">
        <f aca="false">IF(BX694&gt;5,VLOOKUP(CONCATENATE(BK694,BN694),'Pril1-THLPa'!$H$6:$N$96,6,0),"")</f>
        <v/>
      </c>
      <c r="BR694" s="69" t="str">
        <f aca="false">IF(BX694&gt;5,VLOOKUP(CONCATENATE(BK694,BN694),'Pril1-THLPa'!$H$6:$N$96,7,0),"")</f>
        <v/>
      </c>
      <c r="BS694" s="69" t="str">
        <f aca="false">IF(BX694&gt;5,VLOOKUP(CONCATENATE(BK694,BN694),'Pril1-THLPa'!$H$6:$O$96,8,0),"")</f>
        <v/>
      </c>
      <c r="BT694" s="69" t="str">
        <f aca="false">IF(BF694&gt;0, IF(BK694="smrk",  VLOOKUP(VLOOKUP(BD694,'Pril9-K3'!$L$8:$M$207,2,0),'Pril9-K3'!$A$8:$J$16,LOOKUP(BN694,'Pril9-K3'!$A$7:$J$7,'Pril9-K3'!$A$5:$J$5),0), IF(AND(BK694&lt;&gt;"smrk",'Vstupní data'!AK694&lt;&gt;""),'Vstupní data'!AK694,   VLOOKUP(VLOOKUP(BD694,'Pril9-K3'!$L$8:$M$207,2,0),'Pril9-K3'!$A$8:$J$16,LOOKUP(BN694,'Pril9-K3'!$A$7:$J$7,'Pril9-K3'!$A$5:$J$5),0)   )),   "")</f>
        <v/>
      </c>
      <c r="BV694" s="69" t="n">
        <f aca="false">'Vstupní data'!AJ694</f>
        <v>0</v>
      </c>
      <c r="BW694" s="69" t="n">
        <f aca="false">IF(BF694&gt;0,IF(J694&gt;0,J694,K694*H694/100),0)</f>
        <v>0</v>
      </c>
      <c r="BX694" s="69" t="n">
        <f aca="false">IF(BF694&gt;0,IF(BJ694&gt;BL694,BL694,BJ694),0)</f>
        <v>0</v>
      </c>
      <c r="BY694" s="69" t="n">
        <f aca="false">IF(BD694=0,0,IF(AND(BX694&gt;0,BX694&lt;=5),  IF(AND(BX694&gt;0,BX694&lt;=5),VLOOKUP(BK694,'Pril1-THLPa'!$A$6:$F$18,IF(AND(BX694&gt;0,BX694&lt;=5),LOOKUP(BX694,'Pril1-THLPa'!$B$5:$F$5,'Pril1-THLPa'!$B$4:$F$4),""),0),""),  IF(BX694&gt;5,BO694+BP694*(BX694-5)+BQ694*POWER(BX694-5,2)+BR694*POWER(BX694-5,3)+BS694*POWER(BX694-5,4),"")))</f>
        <v>0</v>
      </c>
      <c r="BZ694" s="69" t="n">
        <f aca="false">IF(BY694&gt;0,BY694*BI694/10*BW694*(100+BV694)/100,0)</f>
        <v>0</v>
      </c>
      <c r="CA694" s="69" t="n">
        <f aca="false">IF(BD694&gt;0,BX694-IF(BD694&gt;BX694,BX694,BD694),0)</f>
        <v>0</v>
      </c>
      <c r="CB694" s="69" t="n">
        <f aca="false">POWER(1.01,CA694)</f>
        <v>1</v>
      </c>
      <c r="CC694" s="69" t="n">
        <f aca="false">IF(BF694&gt;0,IF(BF694&gt;BH694,1,BF694/BH694),0)</f>
        <v>0</v>
      </c>
      <c r="CD694" s="72" t="n">
        <f aca="false">IF(BD694=0,0,IF(BF694&gt;0,ROUND(IF(CB694&lt;&gt;0,BZ694*BT694*1/CB694*CC694,0),0),0))</f>
        <v>0</v>
      </c>
      <c r="CE694" s="73" t="str">
        <f aca="false">IF(BF694&gt;0,IF(BF694&gt;BH694,CD694/BF694,CD694/BH694),"")</f>
        <v/>
      </c>
      <c r="CF694" s="69" t="n">
        <f aca="false">'Vstupní data'!AM694</f>
        <v>0</v>
      </c>
      <c r="CG694" s="69" t="n">
        <f aca="false">'Vstupní data'!AN694</f>
        <v>0</v>
      </c>
      <c r="CH694" s="69" t="n">
        <f aca="false">'Vstupní data'!AO694</f>
        <v>0</v>
      </c>
      <c r="CI694" s="69" t="n">
        <f aca="false">'Vstupní data'!AP694</f>
        <v>0</v>
      </c>
      <c r="CJ694" s="72" t="n">
        <f aca="false">ROUND(CH694*CI694,0)</f>
        <v>0</v>
      </c>
      <c r="CK694" s="74" t="str">
        <f aca="false">IF(OR(AA694&gt;0,BB694&gt;0,CD694&gt;0,CJ694&gt;0),AA694+BB694+CD694+CJ694,"")</f>
        <v/>
      </c>
    </row>
    <row r="695" customFormat="false" ht="12.8" hidden="false" customHeight="false" outlineLevel="0" collapsed="false">
      <c r="A695" s="66" t="n">
        <f aca="false">'Vstupní data'!A695</f>
        <v>0</v>
      </c>
      <c r="F695" s="66" t="str">
        <f aca="false">CONCATENATE('Vstupní data'!F695,'Vstupní data'!G695,'Vstupní data'!H695,'Vstupní data'!I695)</f>
        <v/>
      </c>
      <c r="G695" s="66"/>
      <c r="H695" s="66" t="n">
        <f aca="false">'Vstupní data'!K695</f>
        <v>0</v>
      </c>
      <c r="I695" s="66" t="n">
        <f aca="false">'Vstupní data'!L695</f>
        <v>0</v>
      </c>
      <c r="J695" s="66" t="n">
        <f aca="false">'Vstupní data'!K695*'Vstupní data'!M695/100</f>
        <v>0</v>
      </c>
      <c r="L695" s="66" t="n">
        <f aca="false">IF('Vstupní data'!N695="prostokořenný",0,IF('Vstupní data'!N695="krytokořenný","k",IF('Vstupní data'!N695="poloodrostky nebo odrostky, prostokořenné i krytokořenné","po",0)))</f>
        <v>0</v>
      </c>
      <c r="N695" s="66"/>
      <c r="O695" s="66" t="n">
        <f aca="false">'Vstupní data'!O695</f>
        <v>0</v>
      </c>
      <c r="P695" s="66" t="n">
        <f aca="false">IF(O695&gt;0,VLOOKUP(CONCATENATE(VLOOKUP(I695,'Pril3-drev'!$H$5:$K$83,4,0),"-",'Vstupní data'!R695),K2!$C$15:$D$23,2,0),0)</f>
        <v>0</v>
      </c>
      <c r="Q695" s="66" t="n">
        <f aca="false">IF(O695&gt;0,VLOOKUP(I695,'Pril3-drev'!$H$5:$I$83,2,0),0)</f>
        <v>0</v>
      </c>
      <c r="R695" s="66" t="n">
        <f aca="false">IF(Q695&gt;0,VLOOKUP(Q695,'Pril6-okus'!$A$5:$B$17,2,0),0)</f>
        <v>0</v>
      </c>
      <c r="S695" s="66" t="n">
        <f aca="false">IF(O695&gt;0,VLOOKUP(I695,'Pril3-drev'!$H$5:$J$83,3,0),0)</f>
        <v>0</v>
      </c>
      <c r="T695" s="66" t="str">
        <f aca="false">IF(O695&gt;0,IF(L695="k",0.9*VLOOKUP(S695,'ha-pocty-vyhl'!$A$5:$B$20,2,0),IF(L695="po",0.8*VLOOKUP(S695,'ha-pocty-vyhl'!$A$5:$B$20,2,0),VLOOKUP(S695,'ha-pocty-vyhl'!$A$5:$B$20,2,0))),"")</f>
        <v/>
      </c>
      <c r="U695" s="66" t="n">
        <f aca="false">'Vstupní data'!P695</f>
        <v>0</v>
      </c>
      <c r="V695" s="66" t="n">
        <f aca="false">IF(O695&gt;0,1.3*T695*1000*Z695/10000,0)</f>
        <v>0</v>
      </c>
      <c r="W695" s="66" t="n">
        <f aca="false">IF(O695&gt;0,1.3*T695*1000*Z695/10000,0)</f>
        <v>0</v>
      </c>
      <c r="X695" s="66" t="n">
        <f aca="false">IF(O695&gt;0,IF(O695&gt;V695,V695,O695),0)</f>
        <v>0</v>
      </c>
      <c r="Y695" s="66" t="n">
        <f aca="false">IF(O695&gt;0,IF(IF(U695&gt;W695,W695,U695)&lt;X695,W695,IF(U695&gt;W695,W695,U695)),0)</f>
        <v>0</v>
      </c>
      <c r="Z695" s="66" t="n">
        <f aca="false">IF(O695&gt;0,IF(J695&gt;0,J695,K695*H695/100),0)</f>
        <v>0</v>
      </c>
      <c r="AA695" s="67" t="n">
        <f aca="false">IF(O695&gt;0,CEILING(R695*P695*X695/Y695*Z695,1),0)</f>
        <v>0</v>
      </c>
      <c r="AB695" s="68" t="n">
        <f aca="false">IF(O695&gt;0,AA695/O695,0)</f>
        <v>0</v>
      </c>
      <c r="AC695" s="66" t="n">
        <f aca="false">'Vstupní data'!W695</f>
        <v>0</v>
      </c>
      <c r="AI695" s="66" t="str">
        <f aca="false">IF(OR('Vstupní data'!T695&gt;0,'Vstupní data'!U695&gt;0),VLOOKUP(I695,'Pril3-drev'!$H$5:$J$83,3,0),"")</f>
        <v/>
      </c>
      <c r="AJ695" s="66" t="n">
        <f aca="false">IF('Vstupní data'!V695="prostokořenný",0,IF('Vstupní data'!V695="krytokořenný","k",IF('Vstupní data'!V695="poloodrostky nebo odrostky, prostokořenné i krytokořenné","po",0)))</f>
        <v>0</v>
      </c>
      <c r="AK695" s="66" t="n">
        <f aca="false">IF(OR('Vstupní data'!T695&gt;0,'Vstupní data'!U695&gt;0),IF(AJ695="k",0.9*VLOOKUP(AI695,'ha-pocty-vyhl'!$A$5:$B$20,2,0),IF(AJ695="po",0.8*VLOOKUP(AI695,'ha-pocty-vyhl'!$A$5:$B$20,2,0),VLOOKUP(AI695,'ha-pocty-vyhl'!$A$5:$B$20,2,0))),0)</f>
        <v>0</v>
      </c>
      <c r="AL695" s="66" t="n">
        <f aca="false">IF(OR('Vstupní data'!T695&gt;0,'Vstupní data'!U695&gt;0),'Vstupní data'!K695*'Vstupní data'!M695/100,0)</f>
        <v>0</v>
      </c>
      <c r="AM695" s="66" t="n">
        <f aca="false">IF(OR('Vstupní data'!T695&gt;0,'Vstupní data'!U695&gt;0),IF('Vstupní data'!T695&gt;0,'Vstupní data'!T695,ROUND(10*'Vstupní data'!U695/AK695,0)),0)</f>
        <v>0</v>
      </c>
      <c r="AN695" s="69" t="n">
        <f aca="false">IF('Vstupní data'!T695&gt;0,   IF('Vstupní data'!T695&lt;=AL695,'Vstupní data'!T695,AL695),   IF(AM695&lt;AL695,AM695,AL695))</f>
        <v>0</v>
      </c>
      <c r="AO695" s="69" t="n">
        <f aca="false">'Vstupní data'!X695</f>
        <v>0</v>
      </c>
      <c r="AP695" s="66" t="n">
        <f aca="false">IF(OR('Vstupní data'!T695&gt;0,'Vstupní data'!U695&gt;0),IF(I695&lt;&gt;0,VLOOKUP(I695,'Pril3-drev'!$H$5:$I$83,2,0),0),0)</f>
        <v>0</v>
      </c>
      <c r="AQ695" s="66" t="n">
        <f aca="false">'Vstupní data'!Y695</f>
        <v>0</v>
      </c>
      <c r="AR695" s="66" t="str">
        <f aca="false">IF(AC695&gt;5,   IF('Vstupní data'!Y695&gt;0,   VLOOKUP(VLOOKUP(CONCATENATE(VLOOKUP(I695,'Pril3-drev'!$H$4:$L$83,5,0),AC695),'Pril3-drev'!$Q$4:$R$2803,2,0),'AVB-BS'!$C$5:$S$29 ,LOOKUP(AQ695,'AVB-BS'!$D$3:$S$3,'AVB-BS'!$D$1:$S$1) ,0 )   ,   IF('Vstupní data'!Z695&gt;0,'Vstupní data'!Z695,0)) , "")</f>
        <v/>
      </c>
      <c r="AS695" s="70" t="str">
        <f aca="false">IF(AC695&gt;5,VLOOKUP(CONCATENATE(AP695,AR695),'Pril1-THLPa'!$H$6:$N$96,4,0),"")</f>
        <v/>
      </c>
      <c r="AT695" s="70" t="str">
        <f aca="false">IF(AC695&gt;5,VLOOKUP(CONCATENATE(AP695,AR695),'Pril1-THLPa'!$H$6:$N$96,5,0),"")</f>
        <v/>
      </c>
      <c r="AU695" s="70" t="str">
        <f aca="false">IF(AC695&gt;5,VLOOKUP(CONCATENATE(AP695,AR695),'Pril1-THLPa'!$H$6:$N$96,6,0),"")</f>
        <v/>
      </c>
      <c r="AV695" s="70" t="str">
        <f aca="false">IF(AC695&gt;5,VLOOKUP(CONCATENATE(AP695,AR695),'Pril1-THLPa'!$H$6:$N$96,7,0),"")</f>
        <v/>
      </c>
      <c r="AW695" s="70" t="str">
        <f aca="false">IF(AC695&gt;5,VLOOKUP(CONCATENATE(AP695,AR695),'Pril1-THLPa'!$H$6:$O$96,8,0),"")</f>
        <v/>
      </c>
      <c r="AX695" s="66" t="n">
        <f aca="false">IF(AC695&gt;0,IF(AND(AC695&gt;0,AC695&lt;=5),VLOOKUP(AP695,'Pril1-THLPa'!$A$6:$F$18,LOOKUP(AC695,'Pril1-THLPa'!$B$5:$F$5,'Pril1-THLPa'!$B$4:$F$4),0),AS695+AT695*(AC695-5)+AU695*POWER(AC695-5,2)+AV695*POWER(AC695-5,3)+AW695*POWER(AC695-5,4)),0)</f>
        <v>0</v>
      </c>
      <c r="AY695" s="71"/>
      <c r="AZ695" s="66" t="n">
        <f aca="false">'Vstupní data'!AA695</f>
        <v>0</v>
      </c>
      <c r="BA695" s="66" t="n">
        <f aca="false">IF(OR('Vstupní data'!T695&gt;0,'Vstupní data'!U695&gt;0),IF(AC695&lt;&gt;"",AX695*AO695/10*(100+AZ695)/100,0),0)</f>
        <v>0</v>
      </c>
      <c r="BB695" s="67" t="n">
        <f aca="false">IF(AC695&lt;&gt;"",ROUND(BA695*AN695,0),0)</f>
        <v>0</v>
      </c>
      <c r="BC695" s="68" t="str">
        <f aca="false">IF(AE695&gt;0,BB695/AE695,"")</f>
        <v/>
      </c>
      <c r="BD695" s="66" t="n">
        <f aca="false">'Vstupní data'!AE695</f>
        <v>0</v>
      </c>
      <c r="BF695" s="66" t="n">
        <f aca="false">'Vstupní data'!AC695</f>
        <v>0</v>
      </c>
      <c r="BH695" s="66" t="n">
        <f aca="false">'Vstupní data'!AD695</f>
        <v>0</v>
      </c>
      <c r="BI695" s="66" t="n">
        <f aca="false">'Vstupní data'!AF695</f>
        <v>0</v>
      </c>
      <c r="BJ695" s="69" t="n">
        <f aca="false">'Vstupní data'!AG695</f>
        <v>0</v>
      </c>
      <c r="BK695" s="69" t="n">
        <f aca="false">IF(BF695&lt;&gt;0,VLOOKUP(I695,'Pril3-drev'!$H$5:$I$83,2,0),0)</f>
        <v>0</v>
      </c>
      <c r="BL695" s="69" t="n">
        <f aca="false">IF(BF695&lt;&gt;0,VLOOKUP(BK695,'Pril3-drev'!$A$5:$C$17,3,0),0)</f>
        <v>0</v>
      </c>
      <c r="BM695" s="69" t="n">
        <f aca="false">'Vstupní data'!AH695</f>
        <v>0</v>
      </c>
      <c r="BN695" s="69" t="n">
        <f aca="false">IF('Vstupní data'!AH695&gt;0,   VLOOKUP(VLOOKUP(CONCATENATE(VLOOKUP(I695,'Pril3-drev'!$H$4:$L$83,5,0),BD695),'Pril3-drev'!$Q$4:$R$2803,2,0),'AVB-BS'!$C$5:$S$29 ,LOOKUP(BM695,'AVB-BS'!$D$3:$S$3,'AVB-BS'!$D$1:$S$1) ,0 )   ,   IF('Vstupní data'!AI695&gt;0,'Vstupní data'!AI695,0))</f>
        <v>0</v>
      </c>
      <c r="BO695" s="69" t="str">
        <f aca="false">IF(BX695&gt;5,VLOOKUP(CONCATENATE(BK695,BN695),'Pril1-THLPa'!$H$6:$N$96,4,0),"")</f>
        <v/>
      </c>
      <c r="BP695" s="69" t="str">
        <f aca="false">IF(BX695&gt;5,VLOOKUP(CONCATENATE(BK695,BN695),'Pril1-THLPa'!$H$6:$N$96,5,0),"")</f>
        <v/>
      </c>
      <c r="BQ695" s="69" t="str">
        <f aca="false">IF(BX695&gt;5,VLOOKUP(CONCATENATE(BK695,BN695),'Pril1-THLPa'!$H$6:$N$96,6,0),"")</f>
        <v/>
      </c>
      <c r="BR695" s="69" t="str">
        <f aca="false">IF(BX695&gt;5,VLOOKUP(CONCATENATE(BK695,BN695),'Pril1-THLPa'!$H$6:$N$96,7,0),"")</f>
        <v/>
      </c>
      <c r="BS695" s="69" t="str">
        <f aca="false">IF(BX695&gt;5,VLOOKUP(CONCATENATE(BK695,BN695),'Pril1-THLPa'!$H$6:$O$96,8,0),"")</f>
        <v/>
      </c>
      <c r="BT695" s="69" t="str">
        <f aca="false">IF(BF695&gt;0, IF(BK695="smrk",  VLOOKUP(VLOOKUP(BD695,'Pril9-K3'!$L$8:$M$207,2,0),'Pril9-K3'!$A$8:$J$16,LOOKUP(BN695,'Pril9-K3'!$A$7:$J$7,'Pril9-K3'!$A$5:$J$5),0), IF(AND(BK695&lt;&gt;"smrk",'Vstupní data'!AK695&lt;&gt;""),'Vstupní data'!AK695,   VLOOKUP(VLOOKUP(BD695,'Pril9-K3'!$L$8:$M$207,2,0),'Pril9-K3'!$A$8:$J$16,LOOKUP(BN695,'Pril9-K3'!$A$7:$J$7,'Pril9-K3'!$A$5:$J$5),0)   )),   "")</f>
        <v/>
      </c>
      <c r="BV695" s="69" t="n">
        <f aca="false">'Vstupní data'!AJ695</f>
        <v>0</v>
      </c>
      <c r="BW695" s="69" t="n">
        <f aca="false">IF(BF695&gt;0,IF(J695&gt;0,J695,K695*H695/100),0)</f>
        <v>0</v>
      </c>
      <c r="BX695" s="69" t="n">
        <f aca="false">IF(BF695&gt;0,IF(BJ695&gt;BL695,BL695,BJ695),0)</f>
        <v>0</v>
      </c>
      <c r="BY695" s="69" t="n">
        <f aca="false">IF(BD695=0,0,IF(AND(BX695&gt;0,BX695&lt;=5),  IF(AND(BX695&gt;0,BX695&lt;=5),VLOOKUP(BK695,'Pril1-THLPa'!$A$6:$F$18,IF(AND(BX695&gt;0,BX695&lt;=5),LOOKUP(BX695,'Pril1-THLPa'!$B$5:$F$5,'Pril1-THLPa'!$B$4:$F$4),""),0),""),  IF(BX695&gt;5,BO695+BP695*(BX695-5)+BQ695*POWER(BX695-5,2)+BR695*POWER(BX695-5,3)+BS695*POWER(BX695-5,4),"")))</f>
        <v>0</v>
      </c>
      <c r="BZ695" s="69" t="n">
        <f aca="false">IF(BY695&gt;0,BY695*BI695/10*BW695*(100+BV695)/100,0)</f>
        <v>0</v>
      </c>
      <c r="CA695" s="69" t="n">
        <f aca="false">IF(BD695&gt;0,BX695-IF(BD695&gt;BX695,BX695,BD695),0)</f>
        <v>0</v>
      </c>
      <c r="CB695" s="69" t="n">
        <f aca="false">POWER(1.01,CA695)</f>
        <v>1</v>
      </c>
      <c r="CC695" s="69" t="n">
        <f aca="false">IF(BF695&gt;0,IF(BF695&gt;BH695,1,BF695/BH695),0)</f>
        <v>0</v>
      </c>
      <c r="CD695" s="72" t="n">
        <f aca="false">IF(BD695=0,0,IF(BF695&gt;0,ROUND(IF(CB695&lt;&gt;0,BZ695*BT695*1/CB695*CC695,0),0),0))</f>
        <v>0</v>
      </c>
      <c r="CE695" s="73" t="str">
        <f aca="false">IF(BF695&gt;0,IF(BF695&gt;BH695,CD695/BF695,CD695/BH695),"")</f>
        <v/>
      </c>
      <c r="CF695" s="69" t="n">
        <f aca="false">'Vstupní data'!AM695</f>
        <v>0</v>
      </c>
      <c r="CG695" s="69" t="n">
        <f aca="false">'Vstupní data'!AN695</f>
        <v>0</v>
      </c>
      <c r="CH695" s="69" t="n">
        <f aca="false">'Vstupní data'!AO695</f>
        <v>0</v>
      </c>
      <c r="CI695" s="69" t="n">
        <f aca="false">'Vstupní data'!AP695</f>
        <v>0</v>
      </c>
      <c r="CJ695" s="72" t="n">
        <f aca="false">ROUND(CH695*CI695,0)</f>
        <v>0</v>
      </c>
      <c r="CK695" s="74" t="str">
        <f aca="false">IF(OR(AA695&gt;0,BB695&gt;0,CD695&gt;0,CJ695&gt;0),AA695+BB695+CD695+CJ695,"")</f>
        <v/>
      </c>
    </row>
    <row r="696" customFormat="false" ht="12.8" hidden="false" customHeight="false" outlineLevel="0" collapsed="false">
      <c r="A696" s="66" t="n">
        <f aca="false">'Vstupní data'!A696</f>
        <v>0</v>
      </c>
      <c r="F696" s="66" t="str">
        <f aca="false">CONCATENATE('Vstupní data'!F696,'Vstupní data'!G696,'Vstupní data'!H696,'Vstupní data'!I696)</f>
        <v/>
      </c>
      <c r="G696" s="66"/>
      <c r="H696" s="66" t="n">
        <f aca="false">'Vstupní data'!K696</f>
        <v>0</v>
      </c>
      <c r="I696" s="66" t="n">
        <f aca="false">'Vstupní data'!L696</f>
        <v>0</v>
      </c>
      <c r="J696" s="66" t="n">
        <f aca="false">'Vstupní data'!K696*'Vstupní data'!M696/100</f>
        <v>0</v>
      </c>
      <c r="L696" s="66" t="n">
        <f aca="false">IF('Vstupní data'!N696="prostokořenný",0,IF('Vstupní data'!N696="krytokořenný","k",IF('Vstupní data'!N696="poloodrostky nebo odrostky, prostokořenné i krytokořenné","po",0)))</f>
        <v>0</v>
      </c>
      <c r="N696" s="66"/>
      <c r="O696" s="66" t="n">
        <f aca="false">'Vstupní data'!O696</f>
        <v>0</v>
      </c>
      <c r="P696" s="66" t="n">
        <f aca="false">IF(O696&gt;0,VLOOKUP(CONCATENATE(VLOOKUP(I696,'Pril3-drev'!$H$5:$K$83,4,0),"-",'Vstupní data'!R696),K2!$C$15:$D$23,2,0),0)</f>
        <v>0</v>
      </c>
      <c r="Q696" s="66" t="n">
        <f aca="false">IF(O696&gt;0,VLOOKUP(I696,'Pril3-drev'!$H$5:$I$83,2,0),0)</f>
        <v>0</v>
      </c>
      <c r="R696" s="66" t="n">
        <f aca="false">IF(Q696&gt;0,VLOOKUP(Q696,'Pril6-okus'!$A$5:$B$17,2,0),0)</f>
        <v>0</v>
      </c>
      <c r="S696" s="66" t="n">
        <f aca="false">IF(O696&gt;0,VLOOKUP(I696,'Pril3-drev'!$H$5:$J$83,3,0),0)</f>
        <v>0</v>
      </c>
      <c r="T696" s="66" t="str">
        <f aca="false">IF(O696&gt;0,IF(L696="k",0.9*VLOOKUP(S696,'ha-pocty-vyhl'!$A$5:$B$20,2,0),IF(L696="po",0.8*VLOOKUP(S696,'ha-pocty-vyhl'!$A$5:$B$20,2,0),VLOOKUP(S696,'ha-pocty-vyhl'!$A$5:$B$20,2,0))),"")</f>
        <v/>
      </c>
      <c r="U696" s="66" t="n">
        <f aca="false">'Vstupní data'!P696</f>
        <v>0</v>
      </c>
      <c r="V696" s="66" t="n">
        <f aca="false">IF(O696&gt;0,1.3*T696*1000*Z696/10000,0)</f>
        <v>0</v>
      </c>
      <c r="W696" s="66" t="n">
        <f aca="false">IF(O696&gt;0,1.3*T696*1000*Z696/10000,0)</f>
        <v>0</v>
      </c>
      <c r="X696" s="66" t="n">
        <f aca="false">IF(O696&gt;0,IF(O696&gt;V696,V696,O696),0)</f>
        <v>0</v>
      </c>
      <c r="Y696" s="66" t="n">
        <f aca="false">IF(O696&gt;0,IF(IF(U696&gt;W696,W696,U696)&lt;X696,W696,IF(U696&gt;W696,W696,U696)),0)</f>
        <v>0</v>
      </c>
      <c r="Z696" s="66" t="n">
        <f aca="false">IF(O696&gt;0,IF(J696&gt;0,J696,K696*H696/100),0)</f>
        <v>0</v>
      </c>
      <c r="AA696" s="67" t="n">
        <f aca="false">IF(O696&gt;0,CEILING(R696*P696*X696/Y696*Z696,1),0)</f>
        <v>0</v>
      </c>
      <c r="AB696" s="68" t="n">
        <f aca="false">IF(O696&gt;0,AA696/O696,0)</f>
        <v>0</v>
      </c>
      <c r="AC696" s="66" t="n">
        <f aca="false">'Vstupní data'!W696</f>
        <v>0</v>
      </c>
      <c r="AI696" s="66" t="str">
        <f aca="false">IF(OR('Vstupní data'!T696&gt;0,'Vstupní data'!U696&gt;0),VLOOKUP(I696,'Pril3-drev'!$H$5:$J$83,3,0),"")</f>
        <v/>
      </c>
      <c r="AJ696" s="66" t="n">
        <f aca="false">IF('Vstupní data'!V696="prostokořenný",0,IF('Vstupní data'!V696="krytokořenný","k",IF('Vstupní data'!V696="poloodrostky nebo odrostky, prostokořenné i krytokořenné","po",0)))</f>
        <v>0</v>
      </c>
      <c r="AK696" s="66" t="n">
        <f aca="false">IF(OR('Vstupní data'!T696&gt;0,'Vstupní data'!U696&gt;0),IF(AJ696="k",0.9*VLOOKUP(AI696,'ha-pocty-vyhl'!$A$5:$B$20,2,0),IF(AJ696="po",0.8*VLOOKUP(AI696,'ha-pocty-vyhl'!$A$5:$B$20,2,0),VLOOKUP(AI696,'ha-pocty-vyhl'!$A$5:$B$20,2,0))),0)</f>
        <v>0</v>
      </c>
      <c r="AL696" s="66" t="n">
        <f aca="false">IF(OR('Vstupní data'!T696&gt;0,'Vstupní data'!U696&gt;0),'Vstupní data'!K696*'Vstupní data'!M696/100,0)</f>
        <v>0</v>
      </c>
      <c r="AM696" s="66" t="n">
        <f aca="false">IF(OR('Vstupní data'!T696&gt;0,'Vstupní data'!U696&gt;0),IF('Vstupní data'!T696&gt;0,'Vstupní data'!T696,ROUND(10*'Vstupní data'!U696/AK696,0)),0)</f>
        <v>0</v>
      </c>
      <c r="AN696" s="69" t="n">
        <f aca="false">IF('Vstupní data'!T696&gt;0,   IF('Vstupní data'!T696&lt;=AL696,'Vstupní data'!T696,AL696),   IF(AM696&lt;AL696,AM696,AL696))</f>
        <v>0</v>
      </c>
      <c r="AO696" s="69" t="n">
        <f aca="false">'Vstupní data'!X696</f>
        <v>0</v>
      </c>
      <c r="AP696" s="66" t="n">
        <f aca="false">IF(OR('Vstupní data'!T696&gt;0,'Vstupní data'!U696&gt;0),IF(I696&lt;&gt;0,VLOOKUP(I696,'Pril3-drev'!$H$5:$I$83,2,0),0),0)</f>
        <v>0</v>
      </c>
      <c r="AQ696" s="66" t="n">
        <f aca="false">'Vstupní data'!Y696</f>
        <v>0</v>
      </c>
      <c r="AR696" s="66" t="str">
        <f aca="false">IF(AC696&gt;5,   IF('Vstupní data'!Y696&gt;0,   VLOOKUP(VLOOKUP(CONCATENATE(VLOOKUP(I696,'Pril3-drev'!$H$4:$L$83,5,0),AC696),'Pril3-drev'!$Q$4:$R$2803,2,0),'AVB-BS'!$C$5:$S$29 ,LOOKUP(AQ696,'AVB-BS'!$D$3:$S$3,'AVB-BS'!$D$1:$S$1) ,0 )   ,   IF('Vstupní data'!Z696&gt;0,'Vstupní data'!Z696,0)) , "")</f>
        <v/>
      </c>
      <c r="AS696" s="70" t="str">
        <f aca="false">IF(AC696&gt;5,VLOOKUP(CONCATENATE(AP696,AR696),'Pril1-THLPa'!$H$6:$N$96,4,0),"")</f>
        <v/>
      </c>
      <c r="AT696" s="70" t="str">
        <f aca="false">IF(AC696&gt;5,VLOOKUP(CONCATENATE(AP696,AR696),'Pril1-THLPa'!$H$6:$N$96,5,0),"")</f>
        <v/>
      </c>
      <c r="AU696" s="70" t="str">
        <f aca="false">IF(AC696&gt;5,VLOOKUP(CONCATENATE(AP696,AR696),'Pril1-THLPa'!$H$6:$N$96,6,0),"")</f>
        <v/>
      </c>
      <c r="AV696" s="70" t="str">
        <f aca="false">IF(AC696&gt;5,VLOOKUP(CONCATENATE(AP696,AR696),'Pril1-THLPa'!$H$6:$N$96,7,0),"")</f>
        <v/>
      </c>
      <c r="AW696" s="70" t="str">
        <f aca="false">IF(AC696&gt;5,VLOOKUP(CONCATENATE(AP696,AR696),'Pril1-THLPa'!$H$6:$O$96,8,0),"")</f>
        <v/>
      </c>
      <c r="AX696" s="66" t="n">
        <f aca="false">IF(AC696&gt;0,IF(AND(AC696&gt;0,AC696&lt;=5),VLOOKUP(AP696,'Pril1-THLPa'!$A$6:$F$18,LOOKUP(AC696,'Pril1-THLPa'!$B$5:$F$5,'Pril1-THLPa'!$B$4:$F$4),0),AS696+AT696*(AC696-5)+AU696*POWER(AC696-5,2)+AV696*POWER(AC696-5,3)+AW696*POWER(AC696-5,4)),0)</f>
        <v>0</v>
      </c>
      <c r="AY696" s="71"/>
      <c r="AZ696" s="66" t="n">
        <f aca="false">'Vstupní data'!AA696</f>
        <v>0</v>
      </c>
      <c r="BA696" s="66" t="n">
        <f aca="false">IF(OR('Vstupní data'!T696&gt;0,'Vstupní data'!U696&gt;0),IF(AC696&lt;&gt;"",AX696*AO696/10*(100+AZ696)/100,0),0)</f>
        <v>0</v>
      </c>
      <c r="BB696" s="67" t="n">
        <f aca="false">IF(AC696&lt;&gt;"",ROUND(BA696*AN696,0),0)</f>
        <v>0</v>
      </c>
      <c r="BC696" s="68" t="str">
        <f aca="false">IF(AE696&gt;0,BB696/AE696,"")</f>
        <v/>
      </c>
      <c r="BD696" s="66" t="n">
        <f aca="false">'Vstupní data'!AE696</f>
        <v>0</v>
      </c>
      <c r="BF696" s="66" t="n">
        <f aca="false">'Vstupní data'!AC696</f>
        <v>0</v>
      </c>
      <c r="BH696" s="66" t="n">
        <f aca="false">'Vstupní data'!AD696</f>
        <v>0</v>
      </c>
      <c r="BI696" s="66" t="n">
        <f aca="false">'Vstupní data'!AF696</f>
        <v>0</v>
      </c>
      <c r="BJ696" s="69" t="n">
        <f aca="false">'Vstupní data'!AG696</f>
        <v>0</v>
      </c>
      <c r="BK696" s="69" t="n">
        <f aca="false">IF(BF696&lt;&gt;0,VLOOKUP(I696,'Pril3-drev'!$H$5:$I$83,2,0),0)</f>
        <v>0</v>
      </c>
      <c r="BL696" s="69" t="n">
        <f aca="false">IF(BF696&lt;&gt;0,VLOOKUP(BK696,'Pril3-drev'!$A$5:$C$17,3,0),0)</f>
        <v>0</v>
      </c>
      <c r="BM696" s="69" t="n">
        <f aca="false">'Vstupní data'!AH696</f>
        <v>0</v>
      </c>
      <c r="BN696" s="69" t="n">
        <f aca="false">IF('Vstupní data'!AH696&gt;0,   VLOOKUP(VLOOKUP(CONCATENATE(VLOOKUP(I696,'Pril3-drev'!$H$4:$L$83,5,0),BD696),'Pril3-drev'!$Q$4:$R$2803,2,0),'AVB-BS'!$C$5:$S$29 ,LOOKUP(BM696,'AVB-BS'!$D$3:$S$3,'AVB-BS'!$D$1:$S$1) ,0 )   ,   IF('Vstupní data'!AI696&gt;0,'Vstupní data'!AI696,0))</f>
        <v>0</v>
      </c>
      <c r="BO696" s="69" t="str">
        <f aca="false">IF(BX696&gt;5,VLOOKUP(CONCATENATE(BK696,BN696),'Pril1-THLPa'!$H$6:$N$96,4,0),"")</f>
        <v/>
      </c>
      <c r="BP696" s="69" t="str">
        <f aca="false">IF(BX696&gt;5,VLOOKUP(CONCATENATE(BK696,BN696),'Pril1-THLPa'!$H$6:$N$96,5,0),"")</f>
        <v/>
      </c>
      <c r="BQ696" s="69" t="str">
        <f aca="false">IF(BX696&gt;5,VLOOKUP(CONCATENATE(BK696,BN696),'Pril1-THLPa'!$H$6:$N$96,6,0),"")</f>
        <v/>
      </c>
      <c r="BR696" s="69" t="str">
        <f aca="false">IF(BX696&gt;5,VLOOKUP(CONCATENATE(BK696,BN696),'Pril1-THLPa'!$H$6:$N$96,7,0),"")</f>
        <v/>
      </c>
      <c r="BS696" s="69" t="str">
        <f aca="false">IF(BX696&gt;5,VLOOKUP(CONCATENATE(BK696,BN696),'Pril1-THLPa'!$H$6:$O$96,8,0),"")</f>
        <v/>
      </c>
      <c r="BT696" s="69" t="str">
        <f aca="false">IF(BF696&gt;0, IF(BK696="smrk",  VLOOKUP(VLOOKUP(BD696,'Pril9-K3'!$L$8:$M$207,2,0),'Pril9-K3'!$A$8:$J$16,LOOKUP(BN696,'Pril9-K3'!$A$7:$J$7,'Pril9-K3'!$A$5:$J$5),0), IF(AND(BK696&lt;&gt;"smrk",'Vstupní data'!AK696&lt;&gt;""),'Vstupní data'!AK696,   VLOOKUP(VLOOKUP(BD696,'Pril9-K3'!$L$8:$M$207,2,0),'Pril9-K3'!$A$8:$J$16,LOOKUP(BN696,'Pril9-K3'!$A$7:$J$7,'Pril9-K3'!$A$5:$J$5),0)   )),   "")</f>
        <v/>
      </c>
      <c r="BV696" s="69" t="n">
        <f aca="false">'Vstupní data'!AJ696</f>
        <v>0</v>
      </c>
      <c r="BW696" s="69" t="n">
        <f aca="false">IF(BF696&gt;0,IF(J696&gt;0,J696,K696*H696/100),0)</f>
        <v>0</v>
      </c>
      <c r="BX696" s="69" t="n">
        <f aca="false">IF(BF696&gt;0,IF(BJ696&gt;BL696,BL696,BJ696),0)</f>
        <v>0</v>
      </c>
      <c r="BY696" s="69" t="n">
        <f aca="false">IF(BD696=0,0,IF(AND(BX696&gt;0,BX696&lt;=5),  IF(AND(BX696&gt;0,BX696&lt;=5),VLOOKUP(BK696,'Pril1-THLPa'!$A$6:$F$18,IF(AND(BX696&gt;0,BX696&lt;=5),LOOKUP(BX696,'Pril1-THLPa'!$B$5:$F$5,'Pril1-THLPa'!$B$4:$F$4),""),0),""),  IF(BX696&gt;5,BO696+BP696*(BX696-5)+BQ696*POWER(BX696-5,2)+BR696*POWER(BX696-5,3)+BS696*POWER(BX696-5,4),"")))</f>
        <v>0</v>
      </c>
      <c r="BZ696" s="69" t="n">
        <f aca="false">IF(BY696&gt;0,BY696*BI696/10*BW696*(100+BV696)/100,0)</f>
        <v>0</v>
      </c>
      <c r="CA696" s="69" t="n">
        <f aca="false">IF(BD696&gt;0,BX696-IF(BD696&gt;BX696,BX696,BD696),0)</f>
        <v>0</v>
      </c>
      <c r="CB696" s="69" t="n">
        <f aca="false">POWER(1.01,CA696)</f>
        <v>1</v>
      </c>
      <c r="CC696" s="69" t="n">
        <f aca="false">IF(BF696&gt;0,IF(BF696&gt;BH696,1,BF696/BH696),0)</f>
        <v>0</v>
      </c>
      <c r="CD696" s="72" t="n">
        <f aca="false">IF(BD696=0,0,IF(BF696&gt;0,ROUND(IF(CB696&lt;&gt;0,BZ696*BT696*1/CB696*CC696,0),0),0))</f>
        <v>0</v>
      </c>
      <c r="CE696" s="73" t="str">
        <f aca="false">IF(BF696&gt;0,IF(BF696&gt;BH696,CD696/BF696,CD696/BH696),"")</f>
        <v/>
      </c>
      <c r="CF696" s="69" t="n">
        <f aca="false">'Vstupní data'!AM696</f>
        <v>0</v>
      </c>
      <c r="CG696" s="69" t="n">
        <f aca="false">'Vstupní data'!AN696</f>
        <v>0</v>
      </c>
      <c r="CH696" s="69" t="n">
        <f aca="false">'Vstupní data'!AO696</f>
        <v>0</v>
      </c>
      <c r="CI696" s="69" t="n">
        <f aca="false">'Vstupní data'!AP696</f>
        <v>0</v>
      </c>
      <c r="CJ696" s="72" t="n">
        <f aca="false">ROUND(CH696*CI696,0)</f>
        <v>0</v>
      </c>
      <c r="CK696" s="74" t="str">
        <f aca="false">IF(OR(AA696&gt;0,BB696&gt;0,CD696&gt;0,CJ696&gt;0),AA696+BB696+CD696+CJ696,"")</f>
        <v/>
      </c>
    </row>
    <row r="697" customFormat="false" ht="12.8" hidden="false" customHeight="false" outlineLevel="0" collapsed="false">
      <c r="A697" s="66" t="n">
        <f aca="false">'Vstupní data'!A697</f>
        <v>0</v>
      </c>
      <c r="F697" s="66" t="str">
        <f aca="false">CONCATENATE('Vstupní data'!F697,'Vstupní data'!G697,'Vstupní data'!H697,'Vstupní data'!I697)</f>
        <v/>
      </c>
      <c r="G697" s="66"/>
      <c r="H697" s="66" t="n">
        <f aca="false">'Vstupní data'!K697</f>
        <v>0</v>
      </c>
      <c r="I697" s="66" t="n">
        <f aca="false">'Vstupní data'!L697</f>
        <v>0</v>
      </c>
      <c r="J697" s="66" t="n">
        <f aca="false">'Vstupní data'!K697*'Vstupní data'!M697/100</f>
        <v>0</v>
      </c>
      <c r="L697" s="66" t="n">
        <f aca="false">IF('Vstupní data'!N697="prostokořenný",0,IF('Vstupní data'!N697="krytokořenný","k",IF('Vstupní data'!N697="poloodrostky nebo odrostky, prostokořenné i krytokořenné","po",0)))</f>
        <v>0</v>
      </c>
      <c r="N697" s="66"/>
      <c r="O697" s="66" t="n">
        <f aca="false">'Vstupní data'!O697</f>
        <v>0</v>
      </c>
      <c r="P697" s="66" t="n">
        <f aca="false">IF(O697&gt;0,VLOOKUP(CONCATENATE(VLOOKUP(I697,'Pril3-drev'!$H$5:$K$83,4,0),"-",'Vstupní data'!R697),K2!$C$15:$D$23,2,0),0)</f>
        <v>0</v>
      </c>
      <c r="Q697" s="66" t="n">
        <f aca="false">IF(O697&gt;0,VLOOKUP(I697,'Pril3-drev'!$H$5:$I$83,2,0),0)</f>
        <v>0</v>
      </c>
      <c r="R697" s="66" t="n">
        <f aca="false">IF(Q697&gt;0,VLOOKUP(Q697,'Pril6-okus'!$A$5:$B$17,2,0),0)</f>
        <v>0</v>
      </c>
      <c r="S697" s="66" t="n">
        <f aca="false">IF(O697&gt;0,VLOOKUP(I697,'Pril3-drev'!$H$5:$J$83,3,0),0)</f>
        <v>0</v>
      </c>
      <c r="T697" s="66" t="str">
        <f aca="false">IF(O697&gt;0,IF(L697="k",0.9*VLOOKUP(S697,'ha-pocty-vyhl'!$A$5:$B$20,2,0),IF(L697="po",0.8*VLOOKUP(S697,'ha-pocty-vyhl'!$A$5:$B$20,2,0),VLOOKUP(S697,'ha-pocty-vyhl'!$A$5:$B$20,2,0))),"")</f>
        <v/>
      </c>
      <c r="U697" s="66" t="n">
        <f aca="false">'Vstupní data'!P697</f>
        <v>0</v>
      </c>
      <c r="V697" s="66" t="n">
        <f aca="false">IF(O697&gt;0,1.3*T697*1000*Z697/10000,0)</f>
        <v>0</v>
      </c>
      <c r="W697" s="66" t="n">
        <f aca="false">IF(O697&gt;0,1.3*T697*1000*Z697/10000,0)</f>
        <v>0</v>
      </c>
      <c r="X697" s="66" t="n">
        <f aca="false">IF(O697&gt;0,IF(O697&gt;V697,V697,O697),0)</f>
        <v>0</v>
      </c>
      <c r="Y697" s="66" t="n">
        <f aca="false">IF(O697&gt;0,IF(IF(U697&gt;W697,W697,U697)&lt;X697,W697,IF(U697&gt;W697,W697,U697)),0)</f>
        <v>0</v>
      </c>
      <c r="Z697" s="66" t="n">
        <f aca="false">IF(O697&gt;0,IF(J697&gt;0,J697,K697*H697/100),0)</f>
        <v>0</v>
      </c>
      <c r="AA697" s="67" t="n">
        <f aca="false">IF(O697&gt;0,CEILING(R697*P697*X697/Y697*Z697,1),0)</f>
        <v>0</v>
      </c>
      <c r="AB697" s="68" t="n">
        <f aca="false">IF(O697&gt;0,AA697/O697,0)</f>
        <v>0</v>
      </c>
      <c r="AC697" s="66" t="n">
        <f aca="false">'Vstupní data'!W697</f>
        <v>0</v>
      </c>
      <c r="AI697" s="66" t="str">
        <f aca="false">IF(OR('Vstupní data'!T697&gt;0,'Vstupní data'!U697&gt;0),VLOOKUP(I697,'Pril3-drev'!$H$5:$J$83,3,0),"")</f>
        <v/>
      </c>
      <c r="AJ697" s="66" t="n">
        <f aca="false">IF('Vstupní data'!V697="prostokořenný",0,IF('Vstupní data'!V697="krytokořenný","k",IF('Vstupní data'!V697="poloodrostky nebo odrostky, prostokořenné i krytokořenné","po",0)))</f>
        <v>0</v>
      </c>
      <c r="AK697" s="66" t="n">
        <f aca="false">IF(OR('Vstupní data'!T697&gt;0,'Vstupní data'!U697&gt;0),IF(AJ697="k",0.9*VLOOKUP(AI697,'ha-pocty-vyhl'!$A$5:$B$20,2,0),IF(AJ697="po",0.8*VLOOKUP(AI697,'ha-pocty-vyhl'!$A$5:$B$20,2,0),VLOOKUP(AI697,'ha-pocty-vyhl'!$A$5:$B$20,2,0))),0)</f>
        <v>0</v>
      </c>
      <c r="AL697" s="66" t="n">
        <f aca="false">IF(OR('Vstupní data'!T697&gt;0,'Vstupní data'!U697&gt;0),'Vstupní data'!K697*'Vstupní data'!M697/100,0)</f>
        <v>0</v>
      </c>
      <c r="AM697" s="66" t="n">
        <f aca="false">IF(OR('Vstupní data'!T697&gt;0,'Vstupní data'!U697&gt;0),IF('Vstupní data'!T697&gt;0,'Vstupní data'!T697,ROUND(10*'Vstupní data'!U697/AK697,0)),0)</f>
        <v>0</v>
      </c>
      <c r="AN697" s="69" t="n">
        <f aca="false">IF('Vstupní data'!T697&gt;0,   IF('Vstupní data'!T697&lt;=AL697,'Vstupní data'!T697,AL697),   IF(AM697&lt;AL697,AM697,AL697))</f>
        <v>0</v>
      </c>
      <c r="AO697" s="69" t="n">
        <f aca="false">'Vstupní data'!X697</f>
        <v>0</v>
      </c>
      <c r="AP697" s="66" t="n">
        <f aca="false">IF(OR('Vstupní data'!T697&gt;0,'Vstupní data'!U697&gt;0),IF(I697&lt;&gt;0,VLOOKUP(I697,'Pril3-drev'!$H$5:$I$83,2,0),0),0)</f>
        <v>0</v>
      </c>
      <c r="AQ697" s="66" t="n">
        <f aca="false">'Vstupní data'!Y697</f>
        <v>0</v>
      </c>
      <c r="AR697" s="66" t="str">
        <f aca="false">IF(AC697&gt;5,   IF('Vstupní data'!Y697&gt;0,   VLOOKUP(VLOOKUP(CONCATENATE(VLOOKUP(I697,'Pril3-drev'!$H$4:$L$83,5,0),AC697),'Pril3-drev'!$Q$4:$R$2803,2,0),'AVB-BS'!$C$5:$S$29 ,LOOKUP(AQ697,'AVB-BS'!$D$3:$S$3,'AVB-BS'!$D$1:$S$1) ,0 )   ,   IF('Vstupní data'!Z697&gt;0,'Vstupní data'!Z697,0)) , "")</f>
        <v/>
      </c>
      <c r="AS697" s="70" t="str">
        <f aca="false">IF(AC697&gt;5,VLOOKUP(CONCATENATE(AP697,AR697),'Pril1-THLPa'!$H$6:$N$96,4,0),"")</f>
        <v/>
      </c>
      <c r="AT697" s="70" t="str">
        <f aca="false">IF(AC697&gt;5,VLOOKUP(CONCATENATE(AP697,AR697),'Pril1-THLPa'!$H$6:$N$96,5,0),"")</f>
        <v/>
      </c>
      <c r="AU697" s="70" t="str">
        <f aca="false">IF(AC697&gt;5,VLOOKUP(CONCATENATE(AP697,AR697),'Pril1-THLPa'!$H$6:$N$96,6,0),"")</f>
        <v/>
      </c>
      <c r="AV697" s="70" t="str">
        <f aca="false">IF(AC697&gt;5,VLOOKUP(CONCATENATE(AP697,AR697),'Pril1-THLPa'!$H$6:$N$96,7,0),"")</f>
        <v/>
      </c>
      <c r="AW697" s="70" t="str">
        <f aca="false">IF(AC697&gt;5,VLOOKUP(CONCATENATE(AP697,AR697),'Pril1-THLPa'!$H$6:$O$96,8,0),"")</f>
        <v/>
      </c>
      <c r="AX697" s="66" t="n">
        <f aca="false">IF(AC697&gt;0,IF(AND(AC697&gt;0,AC697&lt;=5),VLOOKUP(AP697,'Pril1-THLPa'!$A$6:$F$18,LOOKUP(AC697,'Pril1-THLPa'!$B$5:$F$5,'Pril1-THLPa'!$B$4:$F$4),0),AS697+AT697*(AC697-5)+AU697*POWER(AC697-5,2)+AV697*POWER(AC697-5,3)+AW697*POWER(AC697-5,4)),0)</f>
        <v>0</v>
      </c>
      <c r="AY697" s="71"/>
      <c r="AZ697" s="66" t="n">
        <f aca="false">'Vstupní data'!AA697</f>
        <v>0</v>
      </c>
      <c r="BA697" s="66" t="n">
        <f aca="false">IF(OR('Vstupní data'!T697&gt;0,'Vstupní data'!U697&gt;0),IF(AC697&lt;&gt;"",AX697*AO697/10*(100+AZ697)/100,0),0)</f>
        <v>0</v>
      </c>
      <c r="BB697" s="67" t="n">
        <f aca="false">IF(AC697&lt;&gt;"",ROUND(BA697*AN697,0),0)</f>
        <v>0</v>
      </c>
      <c r="BC697" s="68" t="str">
        <f aca="false">IF(AE697&gt;0,BB697/AE697,"")</f>
        <v/>
      </c>
      <c r="BD697" s="66" t="n">
        <f aca="false">'Vstupní data'!AE697</f>
        <v>0</v>
      </c>
      <c r="BF697" s="66" t="n">
        <f aca="false">'Vstupní data'!AC697</f>
        <v>0</v>
      </c>
      <c r="BH697" s="66" t="n">
        <f aca="false">'Vstupní data'!AD697</f>
        <v>0</v>
      </c>
      <c r="BI697" s="66" t="n">
        <f aca="false">'Vstupní data'!AF697</f>
        <v>0</v>
      </c>
      <c r="BJ697" s="69" t="n">
        <f aca="false">'Vstupní data'!AG697</f>
        <v>0</v>
      </c>
      <c r="BK697" s="69" t="n">
        <f aca="false">IF(BF697&lt;&gt;0,VLOOKUP(I697,'Pril3-drev'!$H$5:$I$83,2,0),0)</f>
        <v>0</v>
      </c>
      <c r="BL697" s="69" t="n">
        <f aca="false">IF(BF697&lt;&gt;0,VLOOKUP(BK697,'Pril3-drev'!$A$5:$C$17,3,0),0)</f>
        <v>0</v>
      </c>
      <c r="BM697" s="69" t="n">
        <f aca="false">'Vstupní data'!AH697</f>
        <v>0</v>
      </c>
      <c r="BN697" s="69" t="n">
        <f aca="false">IF('Vstupní data'!AH697&gt;0,   VLOOKUP(VLOOKUP(CONCATENATE(VLOOKUP(I697,'Pril3-drev'!$H$4:$L$83,5,0),BD697),'Pril3-drev'!$Q$4:$R$2803,2,0),'AVB-BS'!$C$5:$S$29 ,LOOKUP(BM697,'AVB-BS'!$D$3:$S$3,'AVB-BS'!$D$1:$S$1) ,0 )   ,   IF('Vstupní data'!AI697&gt;0,'Vstupní data'!AI697,0))</f>
        <v>0</v>
      </c>
      <c r="BO697" s="69" t="str">
        <f aca="false">IF(BX697&gt;5,VLOOKUP(CONCATENATE(BK697,BN697),'Pril1-THLPa'!$H$6:$N$96,4,0),"")</f>
        <v/>
      </c>
      <c r="BP697" s="69" t="str">
        <f aca="false">IF(BX697&gt;5,VLOOKUP(CONCATENATE(BK697,BN697),'Pril1-THLPa'!$H$6:$N$96,5,0),"")</f>
        <v/>
      </c>
      <c r="BQ697" s="69" t="str">
        <f aca="false">IF(BX697&gt;5,VLOOKUP(CONCATENATE(BK697,BN697),'Pril1-THLPa'!$H$6:$N$96,6,0),"")</f>
        <v/>
      </c>
      <c r="BR697" s="69" t="str">
        <f aca="false">IF(BX697&gt;5,VLOOKUP(CONCATENATE(BK697,BN697),'Pril1-THLPa'!$H$6:$N$96,7,0),"")</f>
        <v/>
      </c>
      <c r="BS697" s="69" t="str">
        <f aca="false">IF(BX697&gt;5,VLOOKUP(CONCATENATE(BK697,BN697),'Pril1-THLPa'!$H$6:$O$96,8,0),"")</f>
        <v/>
      </c>
      <c r="BT697" s="69" t="str">
        <f aca="false">IF(BF697&gt;0, IF(BK697="smrk",  VLOOKUP(VLOOKUP(BD697,'Pril9-K3'!$L$8:$M$207,2,0),'Pril9-K3'!$A$8:$J$16,LOOKUP(BN697,'Pril9-K3'!$A$7:$J$7,'Pril9-K3'!$A$5:$J$5),0), IF(AND(BK697&lt;&gt;"smrk",'Vstupní data'!AK697&lt;&gt;""),'Vstupní data'!AK697,   VLOOKUP(VLOOKUP(BD697,'Pril9-K3'!$L$8:$M$207,2,0),'Pril9-K3'!$A$8:$J$16,LOOKUP(BN697,'Pril9-K3'!$A$7:$J$7,'Pril9-K3'!$A$5:$J$5),0)   )),   "")</f>
        <v/>
      </c>
      <c r="BV697" s="69" t="n">
        <f aca="false">'Vstupní data'!AJ697</f>
        <v>0</v>
      </c>
      <c r="BW697" s="69" t="n">
        <f aca="false">IF(BF697&gt;0,IF(J697&gt;0,J697,K697*H697/100),0)</f>
        <v>0</v>
      </c>
      <c r="BX697" s="69" t="n">
        <f aca="false">IF(BF697&gt;0,IF(BJ697&gt;BL697,BL697,BJ697),0)</f>
        <v>0</v>
      </c>
      <c r="BY697" s="69" t="n">
        <f aca="false">IF(BD697=0,0,IF(AND(BX697&gt;0,BX697&lt;=5),  IF(AND(BX697&gt;0,BX697&lt;=5),VLOOKUP(BK697,'Pril1-THLPa'!$A$6:$F$18,IF(AND(BX697&gt;0,BX697&lt;=5),LOOKUP(BX697,'Pril1-THLPa'!$B$5:$F$5,'Pril1-THLPa'!$B$4:$F$4),""),0),""),  IF(BX697&gt;5,BO697+BP697*(BX697-5)+BQ697*POWER(BX697-5,2)+BR697*POWER(BX697-5,3)+BS697*POWER(BX697-5,4),"")))</f>
        <v>0</v>
      </c>
      <c r="BZ697" s="69" t="n">
        <f aca="false">IF(BY697&gt;0,BY697*BI697/10*BW697*(100+BV697)/100,0)</f>
        <v>0</v>
      </c>
      <c r="CA697" s="69" t="n">
        <f aca="false">IF(BD697&gt;0,BX697-IF(BD697&gt;BX697,BX697,BD697),0)</f>
        <v>0</v>
      </c>
      <c r="CB697" s="69" t="n">
        <f aca="false">POWER(1.01,CA697)</f>
        <v>1</v>
      </c>
      <c r="CC697" s="69" t="n">
        <f aca="false">IF(BF697&gt;0,IF(BF697&gt;BH697,1,BF697/BH697),0)</f>
        <v>0</v>
      </c>
      <c r="CD697" s="72" t="n">
        <f aca="false">IF(BD697=0,0,IF(BF697&gt;0,ROUND(IF(CB697&lt;&gt;0,BZ697*BT697*1/CB697*CC697,0),0),0))</f>
        <v>0</v>
      </c>
      <c r="CE697" s="73" t="str">
        <f aca="false">IF(BF697&gt;0,IF(BF697&gt;BH697,CD697/BF697,CD697/BH697),"")</f>
        <v/>
      </c>
      <c r="CF697" s="69" t="n">
        <f aca="false">'Vstupní data'!AM697</f>
        <v>0</v>
      </c>
      <c r="CG697" s="69" t="n">
        <f aca="false">'Vstupní data'!AN697</f>
        <v>0</v>
      </c>
      <c r="CH697" s="69" t="n">
        <f aca="false">'Vstupní data'!AO697</f>
        <v>0</v>
      </c>
      <c r="CI697" s="69" t="n">
        <f aca="false">'Vstupní data'!AP697</f>
        <v>0</v>
      </c>
      <c r="CJ697" s="72" t="n">
        <f aca="false">ROUND(CH697*CI697,0)</f>
        <v>0</v>
      </c>
      <c r="CK697" s="74" t="str">
        <f aca="false">IF(OR(AA697&gt;0,BB697&gt;0,CD697&gt;0,CJ697&gt;0),AA697+BB697+CD697+CJ697,"")</f>
        <v/>
      </c>
    </row>
    <row r="698" customFormat="false" ht="12.8" hidden="false" customHeight="false" outlineLevel="0" collapsed="false">
      <c r="A698" s="66" t="n">
        <f aca="false">'Vstupní data'!A698</f>
        <v>0</v>
      </c>
      <c r="F698" s="66" t="str">
        <f aca="false">CONCATENATE('Vstupní data'!F698,'Vstupní data'!G698,'Vstupní data'!H698,'Vstupní data'!I698)</f>
        <v/>
      </c>
      <c r="G698" s="66"/>
      <c r="H698" s="66" t="n">
        <f aca="false">'Vstupní data'!K698</f>
        <v>0</v>
      </c>
      <c r="I698" s="66" t="n">
        <f aca="false">'Vstupní data'!L698</f>
        <v>0</v>
      </c>
      <c r="J698" s="66" t="n">
        <f aca="false">'Vstupní data'!K698*'Vstupní data'!M698/100</f>
        <v>0</v>
      </c>
      <c r="L698" s="66" t="n">
        <f aca="false">IF('Vstupní data'!N698="prostokořenný",0,IF('Vstupní data'!N698="krytokořenný","k",IF('Vstupní data'!N698="poloodrostky nebo odrostky, prostokořenné i krytokořenné","po",0)))</f>
        <v>0</v>
      </c>
      <c r="N698" s="66"/>
      <c r="O698" s="66" t="n">
        <f aca="false">'Vstupní data'!O698</f>
        <v>0</v>
      </c>
      <c r="P698" s="66" t="n">
        <f aca="false">IF(O698&gt;0,VLOOKUP(CONCATENATE(VLOOKUP(I698,'Pril3-drev'!$H$5:$K$83,4,0),"-",'Vstupní data'!R698),K2!$C$15:$D$23,2,0),0)</f>
        <v>0</v>
      </c>
      <c r="Q698" s="66" t="n">
        <f aca="false">IF(O698&gt;0,VLOOKUP(I698,'Pril3-drev'!$H$5:$I$83,2,0),0)</f>
        <v>0</v>
      </c>
      <c r="R698" s="66" t="n">
        <f aca="false">IF(Q698&gt;0,VLOOKUP(Q698,'Pril6-okus'!$A$5:$B$17,2,0),0)</f>
        <v>0</v>
      </c>
      <c r="S698" s="66" t="n">
        <f aca="false">IF(O698&gt;0,VLOOKUP(I698,'Pril3-drev'!$H$5:$J$83,3,0),0)</f>
        <v>0</v>
      </c>
      <c r="T698" s="66" t="str">
        <f aca="false">IF(O698&gt;0,IF(L698="k",0.9*VLOOKUP(S698,'ha-pocty-vyhl'!$A$5:$B$20,2,0),IF(L698="po",0.8*VLOOKUP(S698,'ha-pocty-vyhl'!$A$5:$B$20,2,0),VLOOKUP(S698,'ha-pocty-vyhl'!$A$5:$B$20,2,0))),"")</f>
        <v/>
      </c>
      <c r="U698" s="66" t="n">
        <f aca="false">'Vstupní data'!P698</f>
        <v>0</v>
      </c>
      <c r="V698" s="66" t="n">
        <f aca="false">IF(O698&gt;0,1.3*T698*1000*Z698/10000,0)</f>
        <v>0</v>
      </c>
      <c r="W698" s="66" t="n">
        <f aca="false">IF(O698&gt;0,1.3*T698*1000*Z698/10000,0)</f>
        <v>0</v>
      </c>
      <c r="X698" s="66" t="n">
        <f aca="false">IF(O698&gt;0,IF(O698&gt;V698,V698,O698),0)</f>
        <v>0</v>
      </c>
      <c r="Y698" s="66" t="n">
        <f aca="false">IF(O698&gt;0,IF(IF(U698&gt;W698,W698,U698)&lt;X698,W698,IF(U698&gt;W698,W698,U698)),0)</f>
        <v>0</v>
      </c>
      <c r="Z698" s="66" t="n">
        <f aca="false">IF(O698&gt;0,IF(J698&gt;0,J698,K698*H698/100),0)</f>
        <v>0</v>
      </c>
      <c r="AA698" s="67" t="n">
        <f aca="false">IF(O698&gt;0,CEILING(R698*P698*X698/Y698*Z698,1),0)</f>
        <v>0</v>
      </c>
      <c r="AB698" s="68" t="n">
        <f aca="false">IF(O698&gt;0,AA698/O698,0)</f>
        <v>0</v>
      </c>
      <c r="AC698" s="66" t="n">
        <f aca="false">'Vstupní data'!W698</f>
        <v>0</v>
      </c>
      <c r="AI698" s="66" t="str">
        <f aca="false">IF(OR('Vstupní data'!T698&gt;0,'Vstupní data'!U698&gt;0),VLOOKUP(I698,'Pril3-drev'!$H$5:$J$83,3,0),"")</f>
        <v/>
      </c>
      <c r="AJ698" s="66" t="n">
        <f aca="false">IF('Vstupní data'!V698="prostokořenný",0,IF('Vstupní data'!V698="krytokořenný","k",IF('Vstupní data'!V698="poloodrostky nebo odrostky, prostokořenné i krytokořenné","po",0)))</f>
        <v>0</v>
      </c>
      <c r="AK698" s="66" t="n">
        <f aca="false">IF(OR('Vstupní data'!T698&gt;0,'Vstupní data'!U698&gt;0),IF(AJ698="k",0.9*VLOOKUP(AI698,'ha-pocty-vyhl'!$A$5:$B$20,2,0),IF(AJ698="po",0.8*VLOOKUP(AI698,'ha-pocty-vyhl'!$A$5:$B$20,2,0),VLOOKUP(AI698,'ha-pocty-vyhl'!$A$5:$B$20,2,0))),0)</f>
        <v>0</v>
      </c>
      <c r="AL698" s="66" t="n">
        <f aca="false">IF(OR('Vstupní data'!T698&gt;0,'Vstupní data'!U698&gt;0),'Vstupní data'!K698*'Vstupní data'!M698/100,0)</f>
        <v>0</v>
      </c>
      <c r="AM698" s="66" t="n">
        <f aca="false">IF(OR('Vstupní data'!T698&gt;0,'Vstupní data'!U698&gt;0),IF('Vstupní data'!T698&gt;0,'Vstupní data'!T698,ROUND(10*'Vstupní data'!U698/AK698,0)),0)</f>
        <v>0</v>
      </c>
      <c r="AN698" s="69" t="n">
        <f aca="false">IF('Vstupní data'!T698&gt;0,   IF('Vstupní data'!T698&lt;=AL698,'Vstupní data'!T698,AL698),   IF(AM698&lt;AL698,AM698,AL698))</f>
        <v>0</v>
      </c>
      <c r="AO698" s="69" t="n">
        <f aca="false">'Vstupní data'!X698</f>
        <v>0</v>
      </c>
      <c r="AP698" s="66" t="n">
        <f aca="false">IF(OR('Vstupní data'!T698&gt;0,'Vstupní data'!U698&gt;0),IF(I698&lt;&gt;0,VLOOKUP(I698,'Pril3-drev'!$H$5:$I$83,2,0),0),0)</f>
        <v>0</v>
      </c>
      <c r="AQ698" s="66" t="n">
        <f aca="false">'Vstupní data'!Y698</f>
        <v>0</v>
      </c>
      <c r="AR698" s="66" t="str">
        <f aca="false">IF(AC698&gt;5,   IF('Vstupní data'!Y698&gt;0,   VLOOKUP(VLOOKUP(CONCATENATE(VLOOKUP(I698,'Pril3-drev'!$H$4:$L$83,5,0),AC698),'Pril3-drev'!$Q$4:$R$2803,2,0),'AVB-BS'!$C$5:$S$29 ,LOOKUP(AQ698,'AVB-BS'!$D$3:$S$3,'AVB-BS'!$D$1:$S$1) ,0 )   ,   IF('Vstupní data'!Z698&gt;0,'Vstupní data'!Z698,0)) , "")</f>
        <v/>
      </c>
      <c r="AS698" s="70" t="str">
        <f aca="false">IF(AC698&gt;5,VLOOKUP(CONCATENATE(AP698,AR698),'Pril1-THLPa'!$H$6:$N$96,4,0),"")</f>
        <v/>
      </c>
      <c r="AT698" s="70" t="str">
        <f aca="false">IF(AC698&gt;5,VLOOKUP(CONCATENATE(AP698,AR698),'Pril1-THLPa'!$H$6:$N$96,5,0),"")</f>
        <v/>
      </c>
      <c r="AU698" s="70" t="str">
        <f aca="false">IF(AC698&gt;5,VLOOKUP(CONCATENATE(AP698,AR698),'Pril1-THLPa'!$H$6:$N$96,6,0),"")</f>
        <v/>
      </c>
      <c r="AV698" s="70" t="str">
        <f aca="false">IF(AC698&gt;5,VLOOKUP(CONCATENATE(AP698,AR698),'Pril1-THLPa'!$H$6:$N$96,7,0),"")</f>
        <v/>
      </c>
      <c r="AW698" s="70" t="str">
        <f aca="false">IF(AC698&gt;5,VLOOKUP(CONCATENATE(AP698,AR698),'Pril1-THLPa'!$H$6:$O$96,8,0),"")</f>
        <v/>
      </c>
      <c r="AX698" s="66" t="n">
        <f aca="false">IF(AC698&gt;0,IF(AND(AC698&gt;0,AC698&lt;=5),VLOOKUP(AP698,'Pril1-THLPa'!$A$6:$F$18,LOOKUP(AC698,'Pril1-THLPa'!$B$5:$F$5,'Pril1-THLPa'!$B$4:$F$4),0),AS698+AT698*(AC698-5)+AU698*POWER(AC698-5,2)+AV698*POWER(AC698-5,3)+AW698*POWER(AC698-5,4)),0)</f>
        <v>0</v>
      </c>
      <c r="AY698" s="71"/>
      <c r="AZ698" s="66" t="n">
        <f aca="false">'Vstupní data'!AA698</f>
        <v>0</v>
      </c>
      <c r="BA698" s="66" t="n">
        <f aca="false">IF(OR('Vstupní data'!T698&gt;0,'Vstupní data'!U698&gt;0),IF(AC698&lt;&gt;"",AX698*AO698/10*(100+AZ698)/100,0),0)</f>
        <v>0</v>
      </c>
      <c r="BB698" s="67" t="n">
        <f aca="false">IF(AC698&lt;&gt;"",ROUND(BA698*AN698,0),0)</f>
        <v>0</v>
      </c>
      <c r="BC698" s="68" t="str">
        <f aca="false">IF(AE698&gt;0,BB698/AE698,"")</f>
        <v/>
      </c>
      <c r="BD698" s="66" t="n">
        <f aca="false">'Vstupní data'!AE698</f>
        <v>0</v>
      </c>
      <c r="BF698" s="66" t="n">
        <f aca="false">'Vstupní data'!AC698</f>
        <v>0</v>
      </c>
      <c r="BH698" s="66" t="n">
        <f aca="false">'Vstupní data'!AD698</f>
        <v>0</v>
      </c>
      <c r="BI698" s="66" t="n">
        <f aca="false">'Vstupní data'!AF698</f>
        <v>0</v>
      </c>
      <c r="BJ698" s="69" t="n">
        <f aca="false">'Vstupní data'!AG698</f>
        <v>0</v>
      </c>
      <c r="BK698" s="69" t="n">
        <f aca="false">IF(BF698&lt;&gt;0,VLOOKUP(I698,'Pril3-drev'!$H$5:$I$83,2,0),0)</f>
        <v>0</v>
      </c>
      <c r="BL698" s="69" t="n">
        <f aca="false">IF(BF698&lt;&gt;0,VLOOKUP(BK698,'Pril3-drev'!$A$5:$C$17,3,0),0)</f>
        <v>0</v>
      </c>
      <c r="BM698" s="69" t="n">
        <f aca="false">'Vstupní data'!AH698</f>
        <v>0</v>
      </c>
      <c r="BN698" s="69" t="n">
        <f aca="false">IF('Vstupní data'!AH698&gt;0,   VLOOKUP(VLOOKUP(CONCATENATE(VLOOKUP(I698,'Pril3-drev'!$H$4:$L$83,5,0),BD698),'Pril3-drev'!$Q$4:$R$2803,2,0),'AVB-BS'!$C$5:$S$29 ,LOOKUP(BM698,'AVB-BS'!$D$3:$S$3,'AVB-BS'!$D$1:$S$1) ,0 )   ,   IF('Vstupní data'!AI698&gt;0,'Vstupní data'!AI698,0))</f>
        <v>0</v>
      </c>
      <c r="BO698" s="69" t="str">
        <f aca="false">IF(BX698&gt;5,VLOOKUP(CONCATENATE(BK698,BN698),'Pril1-THLPa'!$H$6:$N$96,4,0),"")</f>
        <v/>
      </c>
      <c r="BP698" s="69" t="str">
        <f aca="false">IF(BX698&gt;5,VLOOKUP(CONCATENATE(BK698,BN698),'Pril1-THLPa'!$H$6:$N$96,5,0),"")</f>
        <v/>
      </c>
      <c r="BQ698" s="69" t="str">
        <f aca="false">IF(BX698&gt;5,VLOOKUP(CONCATENATE(BK698,BN698),'Pril1-THLPa'!$H$6:$N$96,6,0),"")</f>
        <v/>
      </c>
      <c r="BR698" s="69" t="str">
        <f aca="false">IF(BX698&gt;5,VLOOKUP(CONCATENATE(BK698,BN698),'Pril1-THLPa'!$H$6:$N$96,7,0),"")</f>
        <v/>
      </c>
      <c r="BS698" s="69" t="str">
        <f aca="false">IF(BX698&gt;5,VLOOKUP(CONCATENATE(BK698,BN698),'Pril1-THLPa'!$H$6:$O$96,8,0),"")</f>
        <v/>
      </c>
      <c r="BT698" s="69" t="str">
        <f aca="false">IF(BF698&gt;0, IF(BK698="smrk",  VLOOKUP(VLOOKUP(BD698,'Pril9-K3'!$L$8:$M$207,2,0),'Pril9-K3'!$A$8:$J$16,LOOKUP(BN698,'Pril9-K3'!$A$7:$J$7,'Pril9-K3'!$A$5:$J$5),0), IF(AND(BK698&lt;&gt;"smrk",'Vstupní data'!AK698&lt;&gt;""),'Vstupní data'!AK698,   VLOOKUP(VLOOKUP(BD698,'Pril9-K3'!$L$8:$M$207,2,0),'Pril9-K3'!$A$8:$J$16,LOOKUP(BN698,'Pril9-K3'!$A$7:$J$7,'Pril9-K3'!$A$5:$J$5),0)   )),   "")</f>
        <v/>
      </c>
      <c r="BV698" s="69" t="n">
        <f aca="false">'Vstupní data'!AJ698</f>
        <v>0</v>
      </c>
      <c r="BW698" s="69" t="n">
        <f aca="false">IF(BF698&gt;0,IF(J698&gt;0,J698,K698*H698/100),0)</f>
        <v>0</v>
      </c>
      <c r="BX698" s="69" t="n">
        <f aca="false">IF(BF698&gt;0,IF(BJ698&gt;BL698,BL698,BJ698),0)</f>
        <v>0</v>
      </c>
      <c r="BY698" s="69" t="n">
        <f aca="false">IF(BD698=0,0,IF(AND(BX698&gt;0,BX698&lt;=5),  IF(AND(BX698&gt;0,BX698&lt;=5),VLOOKUP(BK698,'Pril1-THLPa'!$A$6:$F$18,IF(AND(BX698&gt;0,BX698&lt;=5),LOOKUP(BX698,'Pril1-THLPa'!$B$5:$F$5,'Pril1-THLPa'!$B$4:$F$4),""),0),""),  IF(BX698&gt;5,BO698+BP698*(BX698-5)+BQ698*POWER(BX698-5,2)+BR698*POWER(BX698-5,3)+BS698*POWER(BX698-5,4),"")))</f>
        <v>0</v>
      </c>
      <c r="BZ698" s="69" t="n">
        <f aca="false">IF(BY698&gt;0,BY698*BI698/10*BW698*(100+BV698)/100,0)</f>
        <v>0</v>
      </c>
      <c r="CA698" s="69" t="n">
        <f aca="false">IF(BD698&gt;0,BX698-IF(BD698&gt;BX698,BX698,BD698),0)</f>
        <v>0</v>
      </c>
      <c r="CB698" s="69" t="n">
        <f aca="false">POWER(1.01,CA698)</f>
        <v>1</v>
      </c>
      <c r="CC698" s="69" t="n">
        <f aca="false">IF(BF698&gt;0,IF(BF698&gt;BH698,1,BF698/BH698),0)</f>
        <v>0</v>
      </c>
      <c r="CD698" s="72" t="n">
        <f aca="false">IF(BD698=0,0,IF(BF698&gt;0,ROUND(IF(CB698&lt;&gt;0,BZ698*BT698*1/CB698*CC698,0),0),0))</f>
        <v>0</v>
      </c>
      <c r="CE698" s="73" t="str">
        <f aca="false">IF(BF698&gt;0,IF(BF698&gt;BH698,CD698/BF698,CD698/BH698),"")</f>
        <v/>
      </c>
      <c r="CF698" s="69" t="n">
        <f aca="false">'Vstupní data'!AM698</f>
        <v>0</v>
      </c>
      <c r="CG698" s="69" t="n">
        <f aca="false">'Vstupní data'!AN698</f>
        <v>0</v>
      </c>
      <c r="CH698" s="69" t="n">
        <f aca="false">'Vstupní data'!AO698</f>
        <v>0</v>
      </c>
      <c r="CI698" s="69" t="n">
        <f aca="false">'Vstupní data'!AP698</f>
        <v>0</v>
      </c>
      <c r="CJ698" s="72" t="n">
        <f aca="false">ROUND(CH698*CI698,0)</f>
        <v>0</v>
      </c>
      <c r="CK698" s="74" t="str">
        <f aca="false">IF(OR(AA698&gt;0,BB698&gt;0,CD698&gt;0,CJ698&gt;0),AA698+BB698+CD698+CJ698,"")</f>
        <v/>
      </c>
    </row>
    <row r="699" customFormat="false" ht="12.8" hidden="false" customHeight="false" outlineLevel="0" collapsed="false">
      <c r="A699" s="66" t="n">
        <f aca="false">'Vstupní data'!A699</f>
        <v>0</v>
      </c>
      <c r="F699" s="66" t="str">
        <f aca="false">CONCATENATE('Vstupní data'!F699,'Vstupní data'!G699,'Vstupní data'!H699,'Vstupní data'!I699)</f>
        <v/>
      </c>
      <c r="G699" s="66"/>
      <c r="H699" s="66" t="n">
        <f aca="false">'Vstupní data'!K699</f>
        <v>0</v>
      </c>
      <c r="I699" s="66" t="n">
        <f aca="false">'Vstupní data'!L699</f>
        <v>0</v>
      </c>
      <c r="J699" s="66" t="n">
        <f aca="false">'Vstupní data'!K699*'Vstupní data'!M699/100</f>
        <v>0</v>
      </c>
      <c r="L699" s="66" t="n">
        <f aca="false">IF('Vstupní data'!N699="prostokořenný",0,IF('Vstupní data'!N699="krytokořenný","k",IF('Vstupní data'!N699="poloodrostky nebo odrostky, prostokořenné i krytokořenné","po",0)))</f>
        <v>0</v>
      </c>
      <c r="N699" s="66"/>
      <c r="O699" s="66" t="n">
        <f aca="false">'Vstupní data'!O699</f>
        <v>0</v>
      </c>
      <c r="P699" s="66" t="n">
        <f aca="false">IF(O699&gt;0,VLOOKUP(CONCATENATE(VLOOKUP(I699,'Pril3-drev'!$H$5:$K$83,4,0),"-",'Vstupní data'!R699),K2!$C$15:$D$23,2,0),0)</f>
        <v>0</v>
      </c>
      <c r="Q699" s="66" t="n">
        <f aca="false">IF(O699&gt;0,VLOOKUP(I699,'Pril3-drev'!$H$5:$I$83,2,0),0)</f>
        <v>0</v>
      </c>
      <c r="R699" s="66" t="n">
        <f aca="false">IF(Q699&gt;0,VLOOKUP(Q699,'Pril6-okus'!$A$5:$B$17,2,0),0)</f>
        <v>0</v>
      </c>
      <c r="S699" s="66" t="n">
        <f aca="false">IF(O699&gt;0,VLOOKUP(I699,'Pril3-drev'!$H$5:$J$83,3,0),0)</f>
        <v>0</v>
      </c>
      <c r="T699" s="66" t="str">
        <f aca="false">IF(O699&gt;0,IF(L699="k",0.9*VLOOKUP(S699,'ha-pocty-vyhl'!$A$5:$B$20,2,0),IF(L699="po",0.8*VLOOKUP(S699,'ha-pocty-vyhl'!$A$5:$B$20,2,0),VLOOKUP(S699,'ha-pocty-vyhl'!$A$5:$B$20,2,0))),"")</f>
        <v/>
      </c>
      <c r="U699" s="66" t="n">
        <f aca="false">'Vstupní data'!P699</f>
        <v>0</v>
      </c>
      <c r="V699" s="66" t="n">
        <f aca="false">IF(O699&gt;0,1.3*T699*1000*Z699/10000,0)</f>
        <v>0</v>
      </c>
      <c r="W699" s="66" t="n">
        <f aca="false">IF(O699&gt;0,1.3*T699*1000*Z699/10000,0)</f>
        <v>0</v>
      </c>
      <c r="X699" s="66" t="n">
        <f aca="false">IF(O699&gt;0,IF(O699&gt;V699,V699,O699),0)</f>
        <v>0</v>
      </c>
      <c r="Y699" s="66" t="n">
        <f aca="false">IF(O699&gt;0,IF(IF(U699&gt;W699,W699,U699)&lt;X699,W699,IF(U699&gt;W699,W699,U699)),0)</f>
        <v>0</v>
      </c>
      <c r="Z699" s="66" t="n">
        <f aca="false">IF(O699&gt;0,IF(J699&gt;0,J699,K699*H699/100),0)</f>
        <v>0</v>
      </c>
      <c r="AA699" s="67" t="n">
        <f aca="false">IF(O699&gt;0,CEILING(R699*P699*X699/Y699*Z699,1),0)</f>
        <v>0</v>
      </c>
      <c r="AB699" s="68" t="n">
        <f aca="false">IF(O699&gt;0,AA699/O699,0)</f>
        <v>0</v>
      </c>
      <c r="AC699" s="66" t="n">
        <f aca="false">'Vstupní data'!W699</f>
        <v>0</v>
      </c>
      <c r="AI699" s="66" t="str">
        <f aca="false">IF(OR('Vstupní data'!T699&gt;0,'Vstupní data'!U699&gt;0),VLOOKUP(I699,'Pril3-drev'!$H$5:$J$83,3,0),"")</f>
        <v/>
      </c>
      <c r="AJ699" s="66" t="n">
        <f aca="false">IF('Vstupní data'!V699="prostokořenný",0,IF('Vstupní data'!V699="krytokořenný","k",IF('Vstupní data'!V699="poloodrostky nebo odrostky, prostokořenné i krytokořenné","po",0)))</f>
        <v>0</v>
      </c>
      <c r="AK699" s="66" t="n">
        <f aca="false">IF(OR('Vstupní data'!T699&gt;0,'Vstupní data'!U699&gt;0),IF(AJ699="k",0.9*VLOOKUP(AI699,'ha-pocty-vyhl'!$A$5:$B$20,2,0),IF(AJ699="po",0.8*VLOOKUP(AI699,'ha-pocty-vyhl'!$A$5:$B$20,2,0),VLOOKUP(AI699,'ha-pocty-vyhl'!$A$5:$B$20,2,0))),0)</f>
        <v>0</v>
      </c>
      <c r="AL699" s="66" t="n">
        <f aca="false">IF(OR('Vstupní data'!T699&gt;0,'Vstupní data'!U699&gt;0),'Vstupní data'!K699*'Vstupní data'!M699/100,0)</f>
        <v>0</v>
      </c>
      <c r="AM699" s="66" t="n">
        <f aca="false">IF(OR('Vstupní data'!T699&gt;0,'Vstupní data'!U699&gt;0),IF('Vstupní data'!T699&gt;0,'Vstupní data'!T699,ROUND(10*'Vstupní data'!U699/AK699,0)),0)</f>
        <v>0</v>
      </c>
      <c r="AN699" s="69" t="n">
        <f aca="false">IF('Vstupní data'!T699&gt;0,   IF('Vstupní data'!T699&lt;=AL699,'Vstupní data'!T699,AL699),   IF(AM699&lt;AL699,AM699,AL699))</f>
        <v>0</v>
      </c>
      <c r="AO699" s="69" t="n">
        <f aca="false">'Vstupní data'!X699</f>
        <v>0</v>
      </c>
      <c r="AP699" s="66" t="n">
        <f aca="false">IF(OR('Vstupní data'!T699&gt;0,'Vstupní data'!U699&gt;0),IF(I699&lt;&gt;0,VLOOKUP(I699,'Pril3-drev'!$H$5:$I$83,2,0),0),0)</f>
        <v>0</v>
      </c>
      <c r="AQ699" s="66" t="n">
        <f aca="false">'Vstupní data'!Y699</f>
        <v>0</v>
      </c>
      <c r="AR699" s="66" t="str">
        <f aca="false">IF(AC699&gt;5,   IF('Vstupní data'!Y699&gt;0,   VLOOKUP(VLOOKUP(CONCATENATE(VLOOKUP(I699,'Pril3-drev'!$H$4:$L$83,5,0),AC699),'Pril3-drev'!$Q$4:$R$2803,2,0),'AVB-BS'!$C$5:$S$29 ,LOOKUP(AQ699,'AVB-BS'!$D$3:$S$3,'AVB-BS'!$D$1:$S$1) ,0 )   ,   IF('Vstupní data'!Z699&gt;0,'Vstupní data'!Z699,0)) , "")</f>
        <v/>
      </c>
      <c r="AS699" s="70" t="str">
        <f aca="false">IF(AC699&gt;5,VLOOKUP(CONCATENATE(AP699,AR699),'Pril1-THLPa'!$H$6:$N$96,4,0),"")</f>
        <v/>
      </c>
      <c r="AT699" s="70" t="str">
        <f aca="false">IF(AC699&gt;5,VLOOKUP(CONCATENATE(AP699,AR699),'Pril1-THLPa'!$H$6:$N$96,5,0),"")</f>
        <v/>
      </c>
      <c r="AU699" s="70" t="str">
        <f aca="false">IF(AC699&gt;5,VLOOKUP(CONCATENATE(AP699,AR699),'Pril1-THLPa'!$H$6:$N$96,6,0),"")</f>
        <v/>
      </c>
      <c r="AV699" s="70" t="str">
        <f aca="false">IF(AC699&gt;5,VLOOKUP(CONCATENATE(AP699,AR699),'Pril1-THLPa'!$H$6:$N$96,7,0),"")</f>
        <v/>
      </c>
      <c r="AW699" s="70" t="str">
        <f aca="false">IF(AC699&gt;5,VLOOKUP(CONCATENATE(AP699,AR699),'Pril1-THLPa'!$H$6:$O$96,8,0),"")</f>
        <v/>
      </c>
      <c r="AX699" s="66" t="n">
        <f aca="false">IF(AC699&gt;0,IF(AND(AC699&gt;0,AC699&lt;=5),VLOOKUP(AP699,'Pril1-THLPa'!$A$6:$F$18,LOOKUP(AC699,'Pril1-THLPa'!$B$5:$F$5,'Pril1-THLPa'!$B$4:$F$4),0),AS699+AT699*(AC699-5)+AU699*POWER(AC699-5,2)+AV699*POWER(AC699-5,3)+AW699*POWER(AC699-5,4)),0)</f>
        <v>0</v>
      </c>
      <c r="AY699" s="71"/>
      <c r="AZ699" s="66" t="n">
        <f aca="false">'Vstupní data'!AA699</f>
        <v>0</v>
      </c>
      <c r="BA699" s="66" t="n">
        <f aca="false">IF(OR('Vstupní data'!T699&gt;0,'Vstupní data'!U699&gt;0),IF(AC699&lt;&gt;"",AX699*AO699/10*(100+AZ699)/100,0),0)</f>
        <v>0</v>
      </c>
      <c r="BB699" s="67" t="n">
        <f aca="false">IF(AC699&lt;&gt;"",ROUND(BA699*AN699,0),0)</f>
        <v>0</v>
      </c>
      <c r="BC699" s="68" t="str">
        <f aca="false">IF(AE699&gt;0,BB699/AE699,"")</f>
        <v/>
      </c>
      <c r="BD699" s="66" t="n">
        <f aca="false">'Vstupní data'!AE699</f>
        <v>0</v>
      </c>
      <c r="BF699" s="66" t="n">
        <f aca="false">'Vstupní data'!AC699</f>
        <v>0</v>
      </c>
      <c r="BH699" s="66" t="n">
        <f aca="false">'Vstupní data'!AD699</f>
        <v>0</v>
      </c>
      <c r="BI699" s="66" t="n">
        <f aca="false">'Vstupní data'!AF699</f>
        <v>0</v>
      </c>
      <c r="BJ699" s="69" t="n">
        <f aca="false">'Vstupní data'!AG699</f>
        <v>0</v>
      </c>
      <c r="BK699" s="69" t="n">
        <f aca="false">IF(BF699&lt;&gt;0,VLOOKUP(I699,'Pril3-drev'!$H$5:$I$83,2,0),0)</f>
        <v>0</v>
      </c>
      <c r="BL699" s="69" t="n">
        <f aca="false">IF(BF699&lt;&gt;0,VLOOKUP(BK699,'Pril3-drev'!$A$5:$C$17,3,0),0)</f>
        <v>0</v>
      </c>
      <c r="BM699" s="69" t="n">
        <f aca="false">'Vstupní data'!AH699</f>
        <v>0</v>
      </c>
      <c r="BN699" s="69" t="n">
        <f aca="false">IF('Vstupní data'!AH699&gt;0,   VLOOKUP(VLOOKUP(CONCATENATE(VLOOKUP(I699,'Pril3-drev'!$H$4:$L$83,5,0),BD699),'Pril3-drev'!$Q$4:$R$2803,2,0),'AVB-BS'!$C$5:$S$29 ,LOOKUP(BM699,'AVB-BS'!$D$3:$S$3,'AVB-BS'!$D$1:$S$1) ,0 )   ,   IF('Vstupní data'!AI699&gt;0,'Vstupní data'!AI699,0))</f>
        <v>0</v>
      </c>
      <c r="BO699" s="69" t="str">
        <f aca="false">IF(BX699&gt;5,VLOOKUP(CONCATENATE(BK699,BN699),'Pril1-THLPa'!$H$6:$N$96,4,0),"")</f>
        <v/>
      </c>
      <c r="BP699" s="69" t="str">
        <f aca="false">IF(BX699&gt;5,VLOOKUP(CONCATENATE(BK699,BN699),'Pril1-THLPa'!$H$6:$N$96,5,0),"")</f>
        <v/>
      </c>
      <c r="BQ699" s="69" t="str">
        <f aca="false">IF(BX699&gt;5,VLOOKUP(CONCATENATE(BK699,BN699),'Pril1-THLPa'!$H$6:$N$96,6,0),"")</f>
        <v/>
      </c>
      <c r="BR699" s="69" t="str">
        <f aca="false">IF(BX699&gt;5,VLOOKUP(CONCATENATE(BK699,BN699),'Pril1-THLPa'!$H$6:$N$96,7,0),"")</f>
        <v/>
      </c>
      <c r="BS699" s="69" t="str">
        <f aca="false">IF(BX699&gt;5,VLOOKUP(CONCATENATE(BK699,BN699),'Pril1-THLPa'!$H$6:$O$96,8,0),"")</f>
        <v/>
      </c>
      <c r="BT699" s="69" t="str">
        <f aca="false">IF(BF699&gt;0, IF(BK699="smrk",  VLOOKUP(VLOOKUP(BD699,'Pril9-K3'!$L$8:$M$207,2,0),'Pril9-K3'!$A$8:$J$16,LOOKUP(BN699,'Pril9-K3'!$A$7:$J$7,'Pril9-K3'!$A$5:$J$5),0), IF(AND(BK699&lt;&gt;"smrk",'Vstupní data'!AK699&lt;&gt;""),'Vstupní data'!AK699,   VLOOKUP(VLOOKUP(BD699,'Pril9-K3'!$L$8:$M$207,2,0),'Pril9-K3'!$A$8:$J$16,LOOKUP(BN699,'Pril9-K3'!$A$7:$J$7,'Pril9-K3'!$A$5:$J$5),0)   )),   "")</f>
        <v/>
      </c>
      <c r="BV699" s="69" t="n">
        <f aca="false">'Vstupní data'!AJ699</f>
        <v>0</v>
      </c>
      <c r="BW699" s="69" t="n">
        <f aca="false">IF(BF699&gt;0,IF(J699&gt;0,J699,K699*H699/100),0)</f>
        <v>0</v>
      </c>
      <c r="BX699" s="69" t="n">
        <f aca="false">IF(BF699&gt;0,IF(BJ699&gt;BL699,BL699,BJ699),0)</f>
        <v>0</v>
      </c>
      <c r="BY699" s="69" t="n">
        <f aca="false">IF(BD699=0,0,IF(AND(BX699&gt;0,BX699&lt;=5),  IF(AND(BX699&gt;0,BX699&lt;=5),VLOOKUP(BK699,'Pril1-THLPa'!$A$6:$F$18,IF(AND(BX699&gt;0,BX699&lt;=5),LOOKUP(BX699,'Pril1-THLPa'!$B$5:$F$5,'Pril1-THLPa'!$B$4:$F$4),""),0),""),  IF(BX699&gt;5,BO699+BP699*(BX699-5)+BQ699*POWER(BX699-5,2)+BR699*POWER(BX699-5,3)+BS699*POWER(BX699-5,4),"")))</f>
        <v>0</v>
      </c>
      <c r="BZ699" s="69" t="n">
        <f aca="false">IF(BY699&gt;0,BY699*BI699/10*BW699*(100+BV699)/100,0)</f>
        <v>0</v>
      </c>
      <c r="CA699" s="69" t="n">
        <f aca="false">IF(BD699&gt;0,BX699-IF(BD699&gt;BX699,BX699,BD699),0)</f>
        <v>0</v>
      </c>
      <c r="CB699" s="69" t="n">
        <f aca="false">POWER(1.01,CA699)</f>
        <v>1</v>
      </c>
      <c r="CC699" s="69" t="n">
        <f aca="false">IF(BF699&gt;0,IF(BF699&gt;BH699,1,BF699/BH699),0)</f>
        <v>0</v>
      </c>
      <c r="CD699" s="72" t="n">
        <f aca="false">IF(BD699=0,0,IF(BF699&gt;0,ROUND(IF(CB699&lt;&gt;0,BZ699*BT699*1/CB699*CC699,0),0),0))</f>
        <v>0</v>
      </c>
      <c r="CE699" s="73" t="str">
        <f aca="false">IF(BF699&gt;0,IF(BF699&gt;BH699,CD699/BF699,CD699/BH699),"")</f>
        <v/>
      </c>
      <c r="CF699" s="69" t="n">
        <f aca="false">'Vstupní data'!AM699</f>
        <v>0</v>
      </c>
      <c r="CG699" s="69" t="n">
        <f aca="false">'Vstupní data'!AN699</f>
        <v>0</v>
      </c>
      <c r="CH699" s="69" t="n">
        <f aca="false">'Vstupní data'!AO699</f>
        <v>0</v>
      </c>
      <c r="CI699" s="69" t="n">
        <f aca="false">'Vstupní data'!AP699</f>
        <v>0</v>
      </c>
      <c r="CJ699" s="72" t="n">
        <f aca="false">ROUND(CH699*CI699,0)</f>
        <v>0</v>
      </c>
      <c r="CK699" s="74" t="str">
        <f aca="false">IF(OR(AA699&gt;0,BB699&gt;0,CD699&gt;0,CJ699&gt;0),AA699+BB699+CD699+CJ699,"")</f>
        <v/>
      </c>
    </row>
    <row r="700" customFormat="false" ht="12.8" hidden="false" customHeight="false" outlineLevel="0" collapsed="false">
      <c r="A700" s="66" t="n">
        <f aca="false">'Vstupní data'!A700</f>
        <v>0</v>
      </c>
      <c r="F700" s="66" t="str">
        <f aca="false">CONCATENATE('Vstupní data'!F700,'Vstupní data'!G700,'Vstupní data'!H700,'Vstupní data'!I700)</f>
        <v/>
      </c>
      <c r="G700" s="66"/>
      <c r="H700" s="66" t="n">
        <f aca="false">'Vstupní data'!K700</f>
        <v>0</v>
      </c>
      <c r="I700" s="66" t="n">
        <f aca="false">'Vstupní data'!L700</f>
        <v>0</v>
      </c>
      <c r="J700" s="66" t="n">
        <f aca="false">'Vstupní data'!K700*'Vstupní data'!M700/100</f>
        <v>0</v>
      </c>
      <c r="L700" s="66" t="n">
        <f aca="false">IF('Vstupní data'!N700="prostokořenný",0,IF('Vstupní data'!N700="krytokořenný","k",IF('Vstupní data'!N700="poloodrostky nebo odrostky, prostokořenné i krytokořenné","po",0)))</f>
        <v>0</v>
      </c>
      <c r="N700" s="66"/>
      <c r="O700" s="66" t="n">
        <f aca="false">'Vstupní data'!O700</f>
        <v>0</v>
      </c>
      <c r="P700" s="66" t="n">
        <f aca="false">IF(O700&gt;0,VLOOKUP(CONCATENATE(VLOOKUP(I700,'Pril3-drev'!$H$5:$K$83,4,0),"-",'Vstupní data'!R700),K2!$C$15:$D$23,2,0),0)</f>
        <v>0</v>
      </c>
      <c r="Q700" s="66" t="n">
        <f aca="false">IF(O700&gt;0,VLOOKUP(I700,'Pril3-drev'!$H$5:$I$83,2,0),0)</f>
        <v>0</v>
      </c>
      <c r="R700" s="66" t="n">
        <f aca="false">IF(Q700&gt;0,VLOOKUP(Q700,'Pril6-okus'!$A$5:$B$17,2,0),0)</f>
        <v>0</v>
      </c>
      <c r="S700" s="66" t="n">
        <f aca="false">IF(O700&gt;0,VLOOKUP(I700,'Pril3-drev'!$H$5:$J$83,3,0),0)</f>
        <v>0</v>
      </c>
      <c r="T700" s="66" t="str">
        <f aca="false">IF(O700&gt;0,IF(L700="k",0.9*VLOOKUP(S700,'ha-pocty-vyhl'!$A$5:$B$20,2,0),IF(L700="po",0.8*VLOOKUP(S700,'ha-pocty-vyhl'!$A$5:$B$20,2,0),VLOOKUP(S700,'ha-pocty-vyhl'!$A$5:$B$20,2,0))),"")</f>
        <v/>
      </c>
      <c r="U700" s="66" t="n">
        <f aca="false">'Vstupní data'!P700</f>
        <v>0</v>
      </c>
      <c r="V700" s="66" t="n">
        <f aca="false">IF(O700&gt;0,1.3*T700*1000*Z700/10000,0)</f>
        <v>0</v>
      </c>
      <c r="W700" s="66" t="n">
        <f aca="false">IF(O700&gt;0,1.3*T700*1000*Z700/10000,0)</f>
        <v>0</v>
      </c>
      <c r="X700" s="66" t="n">
        <f aca="false">IF(O700&gt;0,IF(O700&gt;V700,V700,O700),0)</f>
        <v>0</v>
      </c>
      <c r="Y700" s="66" t="n">
        <f aca="false">IF(O700&gt;0,IF(IF(U700&gt;W700,W700,U700)&lt;X700,W700,IF(U700&gt;W700,W700,U700)),0)</f>
        <v>0</v>
      </c>
      <c r="Z700" s="66" t="n">
        <f aca="false">IF(O700&gt;0,IF(J700&gt;0,J700,K700*H700/100),0)</f>
        <v>0</v>
      </c>
      <c r="AA700" s="67" t="n">
        <f aca="false">IF(O700&gt;0,CEILING(R700*P700*X700/Y700*Z700,1),0)</f>
        <v>0</v>
      </c>
      <c r="AB700" s="68" t="n">
        <f aca="false">IF(O700&gt;0,AA700/O700,0)</f>
        <v>0</v>
      </c>
      <c r="AC700" s="66" t="n">
        <f aca="false">'Vstupní data'!W700</f>
        <v>0</v>
      </c>
      <c r="AI700" s="66" t="str">
        <f aca="false">IF(OR('Vstupní data'!T700&gt;0,'Vstupní data'!U700&gt;0),VLOOKUP(I700,'Pril3-drev'!$H$5:$J$83,3,0),"")</f>
        <v/>
      </c>
      <c r="AJ700" s="66" t="n">
        <f aca="false">IF('Vstupní data'!V700="prostokořenný",0,IF('Vstupní data'!V700="krytokořenný","k",IF('Vstupní data'!V700="poloodrostky nebo odrostky, prostokořenné i krytokořenné","po",0)))</f>
        <v>0</v>
      </c>
      <c r="AK700" s="66" t="n">
        <f aca="false">IF(OR('Vstupní data'!T700&gt;0,'Vstupní data'!U700&gt;0),IF(AJ700="k",0.9*VLOOKUP(AI700,'ha-pocty-vyhl'!$A$5:$B$20,2,0),IF(AJ700="po",0.8*VLOOKUP(AI700,'ha-pocty-vyhl'!$A$5:$B$20,2,0),VLOOKUP(AI700,'ha-pocty-vyhl'!$A$5:$B$20,2,0))),0)</f>
        <v>0</v>
      </c>
      <c r="AL700" s="66" t="n">
        <f aca="false">IF(OR('Vstupní data'!T700&gt;0,'Vstupní data'!U700&gt;0),'Vstupní data'!K700*'Vstupní data'!M700/100,0)</f>
        <v>0</v>
      </c>
      <c r="AM700" s="66" t="n">
        <f aca="false">IF(OR('Vstupní data'!T700&gt;0,'Vstupní data'!U700&gt;0),IF('Vstupní data'!T700&gt;0,'Vstupní data'!T700,ROUND(10*'Vstupní data'!U700/AK700,0)),0)</f>
        <v>0</v>
      </c>
      <c r="AN700" s="69" t="n">
        <f aca="false">IF('Vstupní data'!T700&gt;0,   IF('Vstupní data'!T700&lt;=AL700,'Vstupní data'!T700,AL700),   IF(AM700&lt;AL700,AM700,AL700))</f>
        <v>0</v>
      </c>
      <c r="AO700" s="69" t="n">
        <f aca="false">'Vstupní data'!X700</f>
        <v>0</v>
      </c>
      <c r="AP700" s="66" t="n">
        <f aca="false">IF(OR('Vstupní data'!T700&gt;0,'Vstupní data'!U700&gt;0),IF(I700&lt;&gt;0,VLOOKUP(I700,'Pril3-drev'!$H$5:$I$83,2,0),0),0)</f>
        <v>0</v>
      </c>
      <c r="AQ700" s="66" t="n">
        <f aca="false">'Vstupní data'!Y700</f>
        <v>0</v>
      </c>
      <c r="AR700" s="66" t="str">
        <f aca="false">IF(AC700&gt;5,   IF('Vstupní data'!Y700&gt;0,   VLOOKUP(VLOOKUP(CONCATENATE(VLOOKUP(I700,'Pril3-drev'!$H$4:$L$83,5,0),AC700),'Pril3-drev'!$Q$4:$R$2803,2,0),'AVB-BS'!$C$5:$S$29 ,LOOKUP(AQ700,'AVB-BS'!$D$3:$S$3,'AVB-BS'!$D$1:$S$1) ,0 )   ,   IF('Vstupní data'!Z700&gt;0,'Vstupní data'!Z700,0)) , "")</f>
        <v/>
      </c>
      <c r="AS700" s="70" t="str">
        <f aca="false">IF(AC700&gt;5,VLOOKUP(CONCATENATE(AP700,AR700),'Pril1-THLPa'!$H$6:$N$96,4,0),"")</f>
        <v/>
      </c>
      <c r="AT700" s="70" t="str">
        <f aca="false">IF(AC700&gt;5,VLOOKUP(CONCATENATE(AP700,AR700),'Pril1-THLPa'!$H$6:$N$96,5,0),"")</f>
        <v/>
      </c>
      <c r="AU700" s="70" t="str">
        <f aca="false">IF(AC700&gt;5,VLOOKUP(CONCATENATE(AP700,AR700),'Pril1-THLPa'!$H$6:$N$96,6,0),"")</f>
        <v/>
      </c>
      <c r="AV700" s="70" t="str">
        <f aca="false">IF(AC700&gt;5,VLOOKUP(CONCATENATE(AP700,AR700),'Pril1-THLPa'!$H$6:$N$96,7,0),"")</f>
        <v/>
      </c>
      <c r="AW700" s="70" t="str">
        <f aca="false">IF(AC700&gt;5,VLOOKUP(CONCATENATE(AP700,AR700),'Pril1-THLPa'!$H$6:$O$96,8,0),"")</f>
        <v/>
      </c>
      <c r="AX700" s="66" t="n">
        <f aca="false">IF(AC700&gt;0,IF(AND(AC700&gt;0,AC700&lt;=5),VLOOKUP(AP700,'Pril1-THLPa'!$A$6:$F$18,LOOKUP(AC700,'Pril1-THLPa'!$B$5:$F$5,'Pril1-THLPa'!$B$4:$F$4),0),AS700+AT700*(AC700-5)+AU700*POWER(AC700-5,2)+AV700*POWER(AC700-5,3)+AW700*POWER(AC700-5,4)),0)</f>
        <v>0</v>
      </c>
      <c r="AY700" s="71"/>
      <c r="AZ700" s="66" t="n">
        <f aca="false">'Vstupní data'!AA700</f>
        <v>0</v>
      </c>
      <c r="BA700" s="66" t="n">
        <f aca="false">IF(OR('Vstupní data'!T700&gt;0,'Vstupní data'!U700&gt;0),IF(AC700&lt;&gt;"",AX700*AO700/10*(100+AZ700)/100,0),0)</f>
        <v>0</v>
      </c>
      <c r="BB700" s="67" t="n">
        <f aca="false">IF(AC700&lt;&gt;"",ROUND(BA700*AN700,0),0)</f>
        <v>0</v>
      </c>
      <c r="BC700" s="68" t="str">
        <f aca="false">IF(AE700&gt;0,BB700/AE700,"")</f>
        <v/>
      </c>
      <c r="BD700" s="66" t="n">
        <f aca="false">'Vstupní data'!AE700</f>
        <v>0</v>
      </c>
      <c r="BF700" s="66" t="n">
        <f aca="false">'Vstupní data'!AC700</f>
        <v>0</v>
      </c>
      <c r="BH700" s="66" t="n">
        <f aca="false">'Vstupní data'!AD700</f>
        <v>0</v>
      </c>
      <c r="BI700" s="66" t="n">
        <f aca="false">'Vstupní data'!AF700</f>
        <v>0</v>
      </c>
      <c r="BJ700" s="69" t="n">
        <f aca="false">'Vstupní data'!AG700</f>
        <v>0</v>
      </c>
      <c r="BK700" s="69" t="n">
        <f aca="false">IF(BF700&lt;&gt;0,VLOOKUP(I700,'Pril3-drev'!$H$5:$I$83,2,0),0)</f>
        <v>0</v>
      </c>
      <c r="BL700" s="69" t="n">
        <f aca="false">IF(BF700&lt;&gt;0,VLOOKUP(BK700,'Pril3-drev'!$A$5:$C$17,3,0),0)</f>
        <v>0</v>
      </c>
      <c r="BM700" s="69" t="n">
        <f aca="false">'Vstupní data'!AH700</f>
        <v>0</v>
      </c>
      <c r="BN700" s="69" t="n">
        <f aca="false">IF('Vstupní data'!AH700&gt;0,   VLOOKUP(VLOOKUP(CONCATENATE(VLOOKUP(I700,'Pril3-drev'!$H$4:$L$83,5,0),BD700),'Pril3-drev'!$Q$4:$R$2803,2,0),'AVB-BS'!$C$5:$S$29 ,LOOKUP(BM700,'AVB-BS'!$D$3:$S$3,'AVB-BS'!$D$1:$S$1) ,0 )   ,   IF('Vstupní data'!AI700&gt;0,'Vstupní data'!AI700,0))</f>
        <v>0</v>
      </c>
      <c r="BO700" s="69" t="str">
        <f aca="false">IF(BX700&gt;5,VLOOKUP(CONCATENATE(BK700,BN700),'Pril1-THLPa'!$H$6:$N$96,4,0),"")</f>
        <v/>
      </c>
      <c r="BP700" s="69" t="str">
        <f aca="false">IF(BX700&gt;5,VLOOKUP(CONCATENATE(BK700,BN700),'Pril1-THLPa'!$H$6:$N$96,5,0),"")</f>
        <v/>
      </c>
      <c r="BQ700" s="69" t="str">
        <f aca="false">IF(BX700&gt;5,VLOOKUP(CONCATENATE(BK700,BN700),'Pril1-THLPa'!$H$6:$N$96,6,0),"")</f>
        <v/>
      </c>
      <c r="BR700" s="69" t="str">
        <f aca="false">IF(BX700&gt;5,VLOOKUP(CONCATENATE(BK700,BN700),'Pril1-THLPa'!$H$6:$N$96,7,0),"")</f>
        <v/>
      </c>
      <c r="BS700" s="69" t="str">
        <f aca="false">IF(BX700&gt;5,VLOOKUP(CONCATENATE(BK700,BN700),'Pril1-THLPa'!$H$6:$O$96,8,0),"")</f>
        <v/>
      </c>
      <c r="BT700" s="69" t="str">
        <f aca="false">IF(BF700&gt;0, IF(BK700="smrk",  VLOOKUP(VLOOKUP(BD700,'Pril9-K3'!$L$8:$M$207,2,0),'Pril9-K3'!$A$8:$J$16,LOOKUP(BN700,'Pril9-K3'!$A$7:$J$7,'Pril9-K3'!$A$5:$J$5),0), IF(AND(BK700&lt;&gt;"smrk",'Vstupní data'!AK700&lt;&gt;""),'Vstupní data'!AK700,   VLOOKUP(VLOOKUP(BD700,'Pril9-K3'!$L$8:$M$207,2,0),'Pril9-K3'!$A$8:$J$16,LOOKUP(BN700,'Pril9-K3'!$A$7:$J$7,'Pril9-K3'!$A$5:$J$5),0)   )),   "")</f>
        <v/>
      </c>
      <c r="BV700" s="69" t="n">
        <f aca="false">'Vstupní data'!AJ700</f>
        <v>0</v>
      </c>
      <c r="BW700" s="69" t="n">
        <f aca="false">IF(BF700&gt;0,IF(J700&gt;0,J700,K700*H700/100),0)</f>
        <v>0</v>
      </c>
      <c r="BX700" s="69" t="n">
        <f aca="false">IF(BF700&gt;0,IF(BJ700&gt;BL700,BL700,BJ700),0)</f>
        <v>0</v>
      </c>
      <c r="BY700" s="69" t="n">
        <f aca="false">IF(BD700=0,0,IF(AND(BX700&gt;0,BX700&lt;=5),  IF(AND(BX700&gt;0,BX700&lt;=5),VLOOKUP(BK700,'Pril1-THLPa'!$A$6:$F$18,IF(AND(BX700&gt;0,BX700&lt;=5),LOOKUP(BX700,'Pril1-THLPa'!$B$5:$F$5,'Pril1-THLPa'!$B$4:$F$4),""),0),""),  IF(BX700&gt;5,BO700+BP700*(BX700-5)+BQ700*POWER(BX700-5,2)+BR700*POWER(BX700-5,3)+BS700*POWER(BX700-5,4),"")))</f>
        <v>0</v>
      </c>
      <c r="BZ700" s="69" t="n">
        <f aca="false">IF(BY700&gt;0,BY700*BI700/10*BW700*(100+BV700)/100,0)</f>
        <v>0</v>
      </c>
      <c r="CA700" s="69" t="n">
        <f aca="false">IF(BD700&gt;0,BX700-IF(BD700&gt;BX700,BX700,BD700),0)</f>
        <v>0</v>
      </c>
      <c r="CB700" s="69" t="n">
        <f aca="false">POWER(1.01,CA700)</f>
        <v>1</v>
      </c>
      <c r="CC700" s="69" t="n">
        <f aca="false">IF(BF700&gt;0,IF(BF700&gt;BH700,1,BF700/BH700),0)</f>
        <v>0</v>
      </c>
      <c r="CD700" s="72" t="n">
        <f aca="false">IF(BD700=0,0,IF(BF700&gt;0,ROUND(IF(CB700&lt;&gt;0,BZ700*BT700*1/CB700*CC700,0),0),0))</f>
        <v>0</v>
      </c>
      <c r="CE700" s="73" t="str">
        <f aca="false">IF(BF700&gt;0,IF(BF700&gt;BH700,CD700/BF700,CD700/BH700),"")</f>
        <v/>
      </c>
      <c r="CF700" s="69" t="n">
        <f aca="false">'Vstupní data'!AM700</f>
        <v>0</v>
      </c>
      <c r="CG700" s="69" t="n">
        <f aca="false">'Vstupní data'!AN700</f>
        <v>0</v>
      </c>
      <c r="CH700" s="69" t="n">
        <f aca="false">'Vstupní data'!AO700</f>
        <v>0</v>
      </c>
      <c r="CI700" s="69" t="n">
        <f aca="false">'Vstupní data'!AP700</f>
        <v>0</v>
      </c>
      <c r="CJ700" s="72" t="n">
        <f aca="false">ROUND(CH700*CI700,0)</f>
        <v>0</v>
      </c>
      <c r="CK700" s="74" t="str">
        <f aca="false">IF(OR(AA700&gt;0,BB700&gt;0,CD700&gt;0,CJ700&gt;0),AA700+BB700+CD700+CJ700,"")</f>
        <v/>
      </c>
    </row>
    <row r="701" customFormat="false" ht="12.8" hidden="false" customHeight="false" outlineLevel="0" collapsed="false">
      <c r="A701" s="66" t="n">
        <f aca="false">'Vstupní data'!A701</f>
        <v>0</v>
      </c>
      <c r="F701" s="66" t="str">
        <f aca="false">CONCATENATE('Vstupní data'!F701,'Vstupní data'!G701,'Vstupní data'!H701,'Vstupní data'!I701)</f>
        <v/>
      </c>
      <c r="G701" s="66"/>
      <c r="H701" s="66" t="n">
        <f aca="false">'Vstupní data'!K701</f>
        <v>0</v>
      </c>
      <c r="I701" s="66" t="n">
        <f aca="false">'Vstupní data'!L701</f>
        <v>0</v>
      </c>
      <c r="J701" s="66" t="n">
        <f aca="false">'Vstupní data'!K701*'Vstupní data'!M701/100</f>
        <v>0</v>
      </c>
      <c r="L701" s="66" t="n">
        <f aca="false">IF('Vstupní data'!N701="prostokořenný",0,IF('Vstupní data'!N701="krytokořenný","k",IF('Vstupní data'!N701="poloodrostky nebo odrostky, prostokořenné i krytokořenné","po",0)))</f>
        <v>0</v>
      </c>
      <c r="N701" s="66"/>
      <c r="O701" s="66" t="n">
        <f aca="false">'Vstupní data'!O701</f>
        <v>0</v>
      </c>
      <c r="P701" s="66" t="n">
        <f aca="false">IF(O701&gt;0,VLOOKUP(CONCATENATE(VLOOKUP(I701,'Pril3-drev'!$H$5:$K$83,4,0),"-",'Vstupní data'!R701),K2!$C$15:$D$23,2,0),0)</f>
        <v>0</v>
      </c>
      <c r="Q701" s="66" t="n">
        <f aca="false">IF(O701&gt;0,VLOOKUP(I701,'Pril3-drev'!$H$5:$I$83,2,0),0)</f>
        <v>0</v>
      </c>
      <c r="R701" s="66" t="n">
        <f aca="false">IF(Q701&gt;0,VLOOKUP(Q701,'Pril6-okus'!$A$5:$B$17,2,0),0)</f>
        <v>0</v>
      </c>
      <c r="S701" s="66" t="n">
        <f aca="false">IF(O701&gt;0,VLOOKUP(I701,'Pril3-drev'!$H$5:$J$83,3,0),0)</f>
        <v>0</v>
      </c>
      <c r="T701" s="66" t="str">
        <f aca="false">IF(O701&gt;0,IF(L701="k",0.9*VLOOKUP(S701,'ha-pocty-vyhl'!$A$5:$B$20,2,0),IF(L701="po",0.8*VLOOKUP(S701,'ha-pocty-vyhl'!$A$5:$B$20,2,0),VLOOKUP(S701,'ha-pocty-vyhl'!$A$5:$B$20,2,0))),"")</f>
        <v/>
      </c>
      <c r="U701" s="66" t="n">
        <f aca="false">'Vstupní data'!P701</f>
        <v>0</v>
      </c>
      <c r="V701" s="66" t="n">
        <f aca="false">IF(O701&gt;0,1.3*T701*1000*Z701/10000,0)</f>
        <v>0</v>
      </c>
      <c r="W701" s="66" t="n">
        <f aca="false">IF(O701&gt;0,1.3*T701*1000*Z701/10000,0)</f>
        <v>0</v>
      </c>
      <c r="X701" s="66" t="n">
        <f aca="false">IF(O701&gt;0,IF(O701&gt;V701,V701,O701),0)</f>
        <v>0</v>
      </c>
      <c r="Y701" s="66" t="n">
        <f aca="false">IF(O701&gt;0,IF(IF(U701&gt;W701,W701,U701)&lt;X701,W701,IF(U701&gt;W701,W701,U701)),0)</f>
        <v>0</v>
      </c>
      <c r="Z701" s="66" t="n">
        <f aca="false">IF(O701&gt;0,IF(J701&gt;0,J701,K701*H701/100),0)</f>
        <v>0</v>
      </c>
      <c r="AA701" s="67" t="n">
        <f aca="false">IF(O701&gt;0,CEILING(R701*P701*X701/Y701*Z701,1),0)</f>
        <v>0</v>
      </c>
      <c r="AB701" s="68" t="n">
        <f aca="false">IF(O701&gt;0,AA701/O701,0)</f>
        <v>0</v>
      </c>
      <c r="AC701" s="66" t="n">
        <f aca="false">'Vstupní data'!W701</f>
        <v>0</v>
      </c>
      <c r="AI701" s="66" t="str">
        <f aca="false">IF(OR('Vstupní data'!T701&gt;0,'Vstupní data'!U701&gt;0),VLOOKUP(I701,'Pril3-drev'!$H$5:$J$83,3,0),"")</f>
        <v/>
      </c>
      <c r="AJ701" s="66" t="n">
        <f aca="false">IF('Vstupní data'!V701="prostokořenný",0,IF('Vstupní data'!V701="krytokořenný","k",IF('Vstupní data'!V701="poloodrostky nebo odrostky, prostokořenné i krytokořenné","po",0)))</f>
        <v>0</v>
      </c>
      <c r="AK701" s="66" t="n">
        <f aca="false">IF(OR('Vstupní data'!T701&gt;0,'Vstupní data'!U701&gt;0),IF(AJ701="k",0.9*VLOOKUP(AI701,'ha-pocty-vyhl'!$A$5:$B$20,2,0),IF(AJ701="po",0.8*VLOOKUP(AI701,'ha-pocty-vyhl'!$A$5:$B$20,2,0),VLOOKUP(AI701,'ha-pocty-vyhl'!$A$5:$B$20,2,0))),0)</f>
        <v>0</v>
      </c>
      <c r="AL701" s="66" t="n">
        <f aca="false">IF(OR('Vstupní data'!T701&gt;0,'Vstupní data'!U701&gt;0),'Vstupní data'!K701*'Vstupní data'!M701/100,0)</f>
        <v>0</v>
      </c>
      <c r="AM701" s="66" t="n">
        <f aca="false">IF(OR('Vstupní data'!T701&gt;0,'Vstupní data'!U701&gt;0),IF('Vstupní data'!T701&gt;0,'Vstupní data'!T701,ROUND(10*'Vstupní data'!U701/AK701,0)),0)</f>
        <v>0</v>
      </c>
      <c r="AN701" s="69" t="n">
        <f aca="false">IF('Vstupní data'!T701&gt;0,   IF('Vstupní data'!T701&lt;=AL701,'Vstupní data'!T701,AL701),   IF(AM701&lt;AL701,AM701,AL701))</f>
        <v>0</v>
      </c>
      <c r="AO701" s="69" t="n">
        <f aca="false">'Vstupní data'!X701</f>
        <v>0</v>
      </c>
      <c r="AP701" s="66" t="n">
        <f aca="false">IF(OR('Vstupní data'!T701&gt;0,'Vstupní data'!U701&gt;0),IF(I701&lt;&gt;0,VLOOKUP(I701,'Pril3-drev'!$H$5:$I$83,2,0),0),0)</f>
        <v>0</v>
      </c>
      <c r="AQ701" s="66" t="n">
        <f aca="false">'Vstupní data'!Y701</f>
        <v>0</v>
      </c>
      <c r="AR701" s="66" t="str">
        <f aca="false">IF(AC701&gt;5,   IF('Vstupní data'!Y701&gt;0,   VLOOKUP(VLOOKUP(CONCATENATE(VLOOKUP(I701,'Pril3-drev'!$H$4:$L$83,5,0),AC701),'Pril3-drev'!$Q$4:$R$2803,2,0),'AVB-BS'!$C$5:$S$29 ,LOOKUP(AQ701,'AVB-BS'!$D$3:$S$3,'AVB-BS'!$D$1:$S$1) ,0 )   ,   IF('Vstupní data'!Z701&gt;0,'Vstupní data'!Z701,0)) , "")</f>
        <v/>
      </c>
      <c r="AS701" s="70" t="str">
        <f aca="false">IF(AC701&gt;5,VLOOKUP(CONCATENATE(AP701,AR701),'Pril1-THLPa'!$H$6:$N$96,4,0),"")</f>
        <v/>
      </c>
      <c r="AT701" s="70" t="str">
        <f aca="false">IF(AC701&gt;5,VLOOKUP(CONCATENATE(AP701,AR701),'Pril1-THLPa'!$H$6:$N$96,5,0),"")</f>
        <v/>
      </c>
      <c r="AU701" s="70" t="str">
        <f aca="false">IF(AC701&gt;5,VLOOKUP(CONCATENATE(AP701,AR701),'Pril1-THLPa'!$H$6:$N$96,6,0),"")</f>
        <v/>
      </c>
      <c r="AV701" s="70" t="str">
        <f aca="false">IF(AC701&gt;5,VLOOKUP(CONCATENATE(AP701,AR701),'Pril1-THLPa'!$H$6:$N$96,7,0),"")</f>
        <v/>
      </c>
      <c r="AW701" s="70" t="str">
        <f aca="false">IF(AC701&gt;5,VLOOKUP(CONCATENATE(AP701,AR701),'Pril1-THLPa'!$H$6:$O$96,8,0),"")</f>
        <v/>
      </c>
      <c r="AX701" s="66" t="n">
        <f aca="false">IF(AC701&gt;0,IF(AND(AC701&gt;0,AC701&lt;=5),VLOOKUP(AP701,'Pril1-THLPa'!$A$6:$F$18,LOOKUP(AC701,'Pril1-THLPa'!$B$5:$F$5,'Pril1-THLPa'!$B$4:$F$4),0),AS701+AT701*(AC701-5)+AU701*POWER(AC701-5,2)+AV701*POWER(AC701-5,3)+AW701*POWER(AC701-5,4)),0)</f>
        <v>0</v>
      </c>
      <c r="AY701" s="71"/>
      <c r="AZ701" s="66" t="n">
        <f aca="false">'Vstupní data'!AA701</f>
        <v>0</v>
      </c>
      <c r="BA701" s="66" t="n">
        <f aca="false">IF(OR('Vstupní data'!T701&gt;0,'Vstupní data'!U701&gt;0),IF(AC701&lt;&gt;"",AX701*AO701/10*(100+AZ701)/100,0),0)</f>
        <v>0</v>
      </c>
      <c r="BB701" s="67" t="n">
        <f aca="false">IF(AC701&lt;&gt;"",ROUND(BA701*AN701,0),0)</f>
        <v>0</v>
      </c>
      <c r="BC701" s="68" t="str">
        <f aca="false">IF(AE701&gt;0,BB701/AE701,"")</f>
        <v/>
      </c>
      <c r="BD701" s="66" t="n">
        <f aca="false">'Vstupní data'!AE701</f>
        <v>0</v>
      </c>
      <c r="BF701" s="66" t="n">
        <f aca="false">'Vstupní data'!AC701</f>
        <v>0</v>
      </c>
      <c r="BH701" s="66" t="n">
        <f aca="false">'Vstupní data'!AD701</f>
        <v>0</v>
      </c>
      <c r="BI701" s="66" t="n">
        <f aca="false">'Vstupní data'!AF701</f>
        <v>0</v>
      </c>
      <c r="BJ701" s="69" t="n">
        <f aca="false">'Vstupní data'!AG701</f>
        <v>0</v>
      </c>
      <c r="BK701" s="69" t="n">
        <f aca="false">IF(BF701&lt;&gt;0,VLOOKUP(I701,'Pril3-drev'!$H$5:$I$83,2,0),0)</f>
        <v>0</v>
      </c>
      <c r="BL701" s="69" t="n">
        <f aca="false">IF(BF701&lt;&gt;0,VLOOKUP(BK701,'Pril3-drev'!$A$5:$C$17,3,0),0)</f>
        <v>0</v>
      </c>
      <c r="BM701" s="69" t="n">
        <f aca="false">'Vstupní data'!AH701</f>
        <v>0</v>
      </c>
      <c r="BN701" s="69" t="n">
        <f aca="false">IF('Vstupní data'!AH701&gt;0,   VLOOKUP(VLOOKUP(CONCATENATE(VLOOKUP(I701,'Pril3-drev'!$H$4:$L$83,5,0),BD701),'Pril3-drev'!$Q$4:$R$2803,2,0),'AVB-BS'!$C$5:$S$29 ,LOOKUP(BM701,'AVB-BS'!$D$3:$S$3,'AVB-BS'!$D$1:$S$1) ,0 )   ,   IF('Vstupní data'!AI701&gt;0,'Vstupní data'!AI701,0))</f>
        <v>0</v>
      </c>
      <c r="BO701" s="69" t="str">
        <f aca="false">IF(BX701&gt;5,VLOOKUP(CONCATENATE(BK701,BN701),'Pril1-THLPa'!$H$6:$N$96,4,0),"")</f>
        <v/>
      </c>
      <c r="BP701" s="69" t="str">
        <f aca="false">IF(BX701&gt;5,VLOOKUP(CONCATENATE(BK701,BN701),'Pril1-THLPa'!$H$6:$N$96,5,0),"")</f>
        <v/>
      </c>
      <c r="BQ701" s="69" t="str">
        <f aca="false">IF(BX701&gt;5,VLOOKUP(CONCATENATE(BK701,BN701),'Pril1-THLPa'!$H$6:$N$96,6,0),"")</f>
        <v/>
      </c>
      <c r="BR701" s="69" t="str">
        <f aca="false">IF(BX701&gt;5,VLOOKUP(CONCATENATE(BK701,BN701),'Pril1-THLPa'!$H$6:$N$96,7,0),"")</f>
        <v/>
      </c>
      <c r="BS701" s="69" t="str">
        <f aca="false">IF(BX701&gt;5,VLOOKUP(CONCATENATE(BK701,BN701),'Pril1-THLPa'!$H$6:$O$96,8,0),"")</f>
        <v/>
      </c>
      <c r="BT701" s="69" t="str">
        <f aca="false">IF(BF701&gt;0, IF(BK701="smrk",  VLOOKUP(VLOOKUP(BD701,'Pril9-K3'!$L$8:$M$207,2,0),'Pril9-K3'!$A$8:$J$16,LOOKUP(BN701,'Pril9-K3'!$A$7:$J$7,'Pril9-K3'!$A$5:$J$5),0), IF(AND(BK701&lt;&gt;"smrk",'Vstupní data'!AK701&lt;&gt;""),'Vstupní data'!AK701,   VLOOKUP(VLOOKUP(BD701,'Pril9-K3'!$L$8:$M$207,2,0),'Pril9-K3'!$A$8:$J$16,LOOKUP(BN701,'Pril9-K3'!$A$7:$J$7,'Pril9-K3'!$A$5:$J$5),0)   )),   "")</f>
        <v/>
      </c>
      <c r="BV701" s="69" t="n">
        <f aca="false">'Vstupní data'!AJ701</f>
        <v>0</v>
      </c>
      <c r="BW701" s="69" t="n">
        <f aca="false">IF(BF701&gt;0,IF(J701&gt;0,J701,K701*H701/100),0)</f>
        <v>0</v>
      </c>
      <c r="BX701" s="69" t="n">
        <f aca="false">IF(BF701&gt;0,IF(BJ701&gt;BL701,BL701,BJ701),0)</f>
        <v>0</v>
      </c>
      <c r="BY701" s="69" t="n">
        <f aca="false">IF(BD701=0,0,IF(AND(BX701&gt;0,BX701&lt;=5),  IF(AND(BX701&gt;0,BX701&lt;=5),VLOOKUP(BK701,'Pril1-THLPa'!$A$6:$F$18,IF(AND(BX701&gt;0,BX701&lt;=5),LOOKUP(BX701,'Pril1-THLPa'!$B$5:$F$5,'Pril1-THLPa'!$B$4:$F$4),""),0),""),  IF(BX701&gt;5,BO701+BP701*(BX701-5)+BQ701*POWER(BX701-5,2)+BR701*POWER(BX701-5,3)+BS701*POWER(BX701-5,4),"")))</f>
        <v>0</v>
      </c>
      <c r="BZ701" s="69" t="n">
        <f aca="false">IF(BY701&gt;0,BY701*BI701/10*BW701*(100+BV701)/100,0)</f>
        <v>0</v>
      </c>
      <c r="CA701" s="69" t="n">
        <f aca="false">IF(BD701&gt;0,BX701-IF(BD701&gt;BX701,BX701,BD701),0)</f>
        <v>0</v>
      </c>
      <c r="CB701" s="69" t="n">
        <f aca="false">POWER(1.01,CA701)</f>
        <v>1</v>
      </c>
      <c r="CC701" s="69" t="n">
        <f aca="false">IF(BF701&gt;0,IF(BF701&gt;BH701,1,BF701/BH701),0)</f>
        <v>0</v>
      </c>
      <c r="CD701" s="72" t="n">
        <f aca="false">IF(BD701=0,0,IF(BF701&gt;0,ROUND(IF(CB701&lt;&gt;0,BZ701*BT701*1/CB701*CC701,0),0),0))</f>
        <v>0</v>
      </c>
      <c r="CE701" s="73" t="str">
        <f aca="false">IF(BF701&gt;0,IF(BF701&gt;BH701,CD701/BF701,CD701/BH701),"")</f>
        <v/>
      </c>
      <c r="CF701" s="69" t="n">
        <f aca="false">'Vstupní data'!AM701</f>
        <v>0</v>
      </c>
      <c r="CG701" s="69" t="n">
        <f aca="false">'Vstupní data'!AN701</f>
        <v>0</v>
      </c>
      <c r="CH701" s="69" t="n">
        <f aca="false">'Vstupní data'!AO701</f>
        <v>0</v>
      </c>
      <c r="CI701" s="69" t="n">
        <f aca="false">'Vstupní data'!AP701</f>
        <v>0</v>
      </c>
      <c r="CJ701" s="72" t="n">
        <f aca="false">ROUND(CH701*CI701,0)</f>
        <v>0</v>
      </c>
      <c r="CK701" s="74" t="str">
        <f aca="false">IF(OR(AA701&gt;0,BB701&gt;0,CD701&gt;0,CJ701&gt;0),AA701+BB701+CD701+CJ701,"")</f>
        <v/>
      </c>
    </row>
    <row r="702" customFormat="false" ht="12.8" hidden="false" customHeight="false" outlineLevel="0" collapsed="false">
      <c r="A702" s="66" t="n">
        <f aca="false">'Vstupní data'!A702</f>
        <v>0</v>
      </c>
      <c r="F702" s="66" t="str">
        <f aca="false">CONCATENATE('Vstupní data'!F702,'Vstupní data'!G702,'Vstupní data'!H702,'Vstupní data'!I702)</f>
        <v/>
      </c>
      <c r="G702" s="66"/>
      <c r="H702" s="66" t="n">
        <f aca="false">'Vstupní data'!K702</f>
        <v>0</v>
      </c>
      <c r="I702" s="66" t="n">
        <f aca="false">'Vstupní data'!L702</f>
        <v>0</v>
      </c>
      <c r="J702" s="66" t="n">
        <f aca="false">'Vstupní data'!K702*'Vstupní data'!M702/100</f>
        <v>0</v>
      </c>
      <c r="L702" s="66" t="n">
        <f aca="false">IF('Vstupní data'!N702="prostokořenný",0,IF('Vstupní data'!N702="krytokořenný","k",IF('Vstupní data'!N702="poloodrostky nebo odrostky, prostokořenné i krytokořenné","po",0)))</f>
        <v>0</v>
      </c>
      <c r="N702" s="66"/>
      <c r="O702" s="66" t="n">
        <f aca="false">'Vstupní data'!O702</f>
        <v>0</v>
      </c>
      <c r="P702" s="66" t="n">
        <f aca="false">IF(O702&gt;0,VLOOKUP(CONCATENATE(VLOOKUP(I702,'Pril3-drev'!$H$5:$K$83,4,0),"-",'Vstupní data'!R702),K2!$C$15:$D$23,2,0),0)</f>
        <v>0</v>
      </c>
      <c r="Q702" s="66" t="n">
        <f aca="false">IF(O702&gt;0,VLOOKUP(I702,'Pril3-drev'!$H$5:$I$83,2,0),0)</f>
        <v>0</v>
      </c>
      <c r="R702" s="66" t="n">
        <f aca="false">IF(Q702&gt;0,VLOOKUP(Q702,'Pril6-okus'!$A$5:$B$17,2,0),0)</f>
        <v>0</v>
      </c>
      <c r="S702" s="66" t="n">
        <f aca="false">IF(O702&gt;0,VLOOKUP(I702,'Pril3-drev'!$H$5:$J$83,3,0),0)</f>
        <v>0</v>
      </c>
      <c r="T702" s="66" t="str">
        <f aca="false">IF(O702&gt;0,IF(L702="k",0.9*VLOOKUP(S702,'ha-pocty-vyhl'!$A$5:$B$20,2,0),IF(L702="po",0.8*VLOOKUP(S702,'ha-pocty-vyhl'!$A$5:$B$20,2,0),VLOOKUP(S702,'ha-pocty-vyhl'!$A$5:$B$20,2,0))),"")</f>
        <v/>
      </c>
      <c r="U702" s="66" t="n">
        <f aca="false">'Vstupní data'!P702</f>
        <v>0</v>
      </c>
      <c r="V702" s="66" t="n">
        <f aca="false">IF(O702&gt;0,1.3*T702*1000*Z702/10000,0)</f>
        <v>0</v>
      </c>
      <c r="W702" s="66" t="n">
        <f aca="false">IF(O702&gt;0,1.3*T702*1000*Z702/10000,0)</f>
        <v>0</v>
      </c>
      <c r="X702" s="66" t="n">
        <f aca="false">IF(O702&gt;0,IF(O702&gt;V702,V702,O702),0)</f>
        <v>0</v>
      </c>
      <c r="Y702" s="66" t="n">
        <f aca="false">IF(O702&gt;0,IF(IF(U702&gt;W702,W702,U702)&lt;X702,W702,IF(U702&gt;W702,W702,U702)),0)</f>
        <v>0</v>
      </c>
      <c r="Z702" s="66" t="n">
        <f aca="false">IF(O702&gt;0,IF(J702&gt;0,J702,K702*H702/100),0)</f>
        <v>0</v>
      </c>
      <c r="AA702" s="67" t="n">
        <f aca="false">IF(O702&gt;0,CEILING(R702*P702*X702/Y702*Z702,1),0)</f>
        <v>0</v>
      </c>
      <c r="AB702" s="68" t="n">
        <f aca="false">IF(O702&gt;0,AA702/O702,0)</f>
        <v>0</v>
      </c>
      <c r="AC702" s="66" t="n">
        <f aca="false">'Vstupní data'!W702</f>
        <v>0</v>
      </c>
      <c r="AI702" s="66" t="str">
        <f aca="false">IF(OR('Vstupní data'!T702&gt;0,'Vstupní data'!U702&gt;0),VLOOKUP(I702,'Pril3-drev'!$H$5:$J$83,3,0),"")</f>
        <v/>
      </c>
      <c r="AJ702" s="66" t="n">
        <f aca="false">IF('Vstupní data'!V702="prostokořenný",0,IF('Vstupní data'!V702="krytokořenný","k",IF('Vstupní data'!V702="poloodrostky nebo odrostky, prostokořenné i krytokořenné","po",0)))</f>
        <v>0</v>
      </c>
      <c r="AK702" s="66" t="n">
        <f aca="false">IF(OR('Vstupní data'!T702&gt;0,'Vstupní data'!U702&gt;0),IF(AJ702="k",0.9*VLOOKUP(AI702,'ha-pocty-vyhl'!$A$5:$B$20,2,0),IF(AJ702="po",0.8*VLOOKUP(AI702,'ha-pocty-vyhl'!$A$5:$B$20,2,0),VLOOKUP(AI702,'ha-pocty-vyhl'!$A$5:$B$20,2,0))),0)</f>
        <v>0</v>
      </c>
      <c r="AL702" s="66" t="n">
        <f aca="false">IF(OR('Vstupní data'!T702&gt;0,'Vstupní data'!U702&gt;0),'Vstupní data'!K702*'Vstupní data'!M702/100,0)</f>
        <v>0</v>
      </c>
      <c r="AM702" s="66" t="n">
        <f aca="false">IF(OR('Vstupní data'!T702&gt;0,'Vstupní data'!U702&gt;0),IF('Vstupní data'!T702&gt;0,'Vstupní data'!T702,ROUND(10*'Vstupní data'!U702/AK702,0)),0)</f>
        <v>0</v>
      </c>
      <c r="AN702" s="69" t="n">
        <f aca="false">IF('Vstupní data'!T702&gt;0,   IF('Vstupní data'!T702&lt;=AL702,'Vstupní data'!T702,AL702),   IF(AM702&lt;AL702,AM702,AL702))</f>
        <v>0</v>
      </c>
      <c r="AO702" s="69" t="n">
        <f aca="false">'Vstupní data'!X702</f>
        <v>0</v>
      </c>
      <c r="AP702" s="66" t="n">
        <f aca="false">IF(OR('Vstupní data'!T702&gt;0,'Vstupní data'!U702&gt;0),IF(I702&lt;&gt;0,VLOOKUP(I702,'Pril3-drev'!$H$5:$I$83,2,0),0),0)</f>
        <v>0</v>
      </c>
      <c r="AQ702" s="66" t="n">
        <f aca="false">'Vstupní data'!Y702</f>
        <v>0</v>
      </c>
      <c r="AR702" s="66" t="str">
        <f aca="false">IF(AC702&gt;5,   IF('Vstupní data'!Y702&gt;0,   VLOOKUP(VLOOKUP(CONCATENATE(VLOOKUP(I702,'Pril3-drev'!$H$4:$L$83,5,0),AC702),'Pril3-drev'!$Q$4:$R$2803,2,0),'AVB-BS'!$C$5:$S$29 ,LOOKUP(AQ702,'AVB-BS'!$D$3:$S$3,'AVB-BS'!$D$1:$S$1) ,0 )   ,   IF('Vstupní data'!Z702&gt;0,'Vstupní data'!Z702,0)) , "")</f>
        <v/>
      </c>
      <c r="AS702" s="70" t="str">
        <f aca="false">IF(AC702&gt;5,VLOOKUP(CONCATENATE(AP702,AR702),'Pril1-THLPa'!$H$6:$N$96,4,0),"")</f>
        <v/>
      </c>
      <c r="AT702" s="70" t="str">
        <f aca="false">IF(AC702&gt;5,VLOOKUP(CONCATENATE(AP702,AR702),'Pril1-THLPa'!$H$6:$N$96,5,0),"")</f>
        <v/>
      </c>
      <c r="AU702" s="70" t="str">
        <f aca="false">IF(AC702&gt;5,VLOOKUP(CONCATENATE(AP702,AR702),'Pril1-THLPa'!$H$6:$N$96,6,0),"")</f>
        <v/>
      </c>
      <c r="AV702" s="70" t="str">
        <f aca="false">IF(AC702&gt;5,VLOOKUP(CONCATENATE(AP702,AR702),'Pril1-THLPa'!$H$6:$N$96,7,0),"")</f>
        <v/>
      </c>
      <c r="AW702" s="70" t="str">
        <f aca="false">IF(AC702&gt;5,VLOOKUP(CONCATENATE(AP702,AR702),'Pril1-THLPa'!$H$6:$O$96,8,0),"")</f>
        <v/>
      </c>
      <c r="AX702" s="66" t="n">
        <f aca="false">IF(AC702&gt;0,IF(AND(AC702&gt;0,AC702&lt;=5),VLOOKUP(AP702,'Pril1-THLPa'!$A$6:$F$18,LOOKUP(AC702,'Pril1-THLPa'!$B$5:$F$5,'Pril1-THLPa'!$B$4:$F$4),0),AS702+AT702*(AC702-5)+AU702*POWER(AC702-5,2)+AV702*POWER(AC702-5,3)+AW702*POWER(AC702-5,4)),0)</f>
        <v>0</v>
      </c>
      <c r="AY702" s="71"/>
      <c r="AZ702" s="66" t="n">
        <f aca="false">'Vstupní data'!AA702</f>
        <v>0</v>
      </c>
      <c r="BA702" s="66" t="n">
        <f aca="false">IF(OR('Vstupní data'!T702&gt;0,'Vstupní data'!U702&gt;0),IF(AC702&lt;&gt;"",AX702*AO702/10*(100+AZ702)/100,0),0)</f>
        <v>0</v>
      </c>
      <c r="BB702" s="67" t="n">
        <f aca="false">IF(AC702&lt;&gt;"",ROUND(BA702*AN702,0),0)</f>
        <v>0</v>
      </c>
      <c r="BC702" s="68" t="str">
        <f aca="false">IF(AE702&gt;0,BB702/AE702,"")</f>
        <v/>
      </c>
      <c r="BD702" s="66" t="n">
        <f aca="false">'Vstupní data'!AE702</f>
        <v>0</v>
      </c>
      <c r="BF702" s="66" t="n">
        <f aca="false">'Vstupní data'!AC702</f>
        <v>0</v>
      </c>
      <c r="BH702" s="66" t="n">
        <f aca="false">'Vstupní data'!AD702</f>
        <v>0</v>
      </c>
      <c r="BI702" s="66" t="n">
        <f aca="false">'Vstupní data'!AF702</f>
        <v>0</v>
      </c>
      <c r="BJ702" s="69" t="n">
        <f aca="false">'Vstupní data'!AG702</f>
        <v>0</v>
      </c>
      <c r="BK702" s="69" t="n">
        <f aca="false">IF(BF702&lt;&gt;0,VLOOKUP(I702,'Pril3-drev'!$H$5:$I$83,2,0),0)</f>
        <v>0</v>
      </c>
      <c r="BL702" s="69" t="n">
        <f aca="false">IF(BF702&lt;&gt;0,VLOOKUP(BK702,'Pril3-drev'!$A$5:$C$17,3,0),0)</f>
        <v>0</v>
      </c>
      <c r="BM702" s="69" t="n">
        <f aca="false">'Vstupní data'!AH702</f>
        <v>0</v>
      </c>
      <c r="BN702" s="69" t="n">
        <f aca="false">IF('Vstupní data'!AH702&gt;0,   VLOOKUP(VLOOKUP(CONCATENATE(VLOOKUP(I702,'Pril3-drev'!$H$4:$L$83,5,0),BD702),'Pril3-drev'!$Q$4:$R$2803,2,0),'AVB-BS'!$C$5:$S$29 ,LOOKUP(BM702,'AVB-BS'!$D$3:$S$3,'AVB-BS'!$D$1:$S$1) ,0 )   ,   IF('Vstupní data'!AI702&gt;0,'Vstupní data'!AI702,0))</f>
        <v>0</v>
      </c>
      <c r="BO702" s="69" t="str">
        <f aca="false">IF(BX702&gt;5,VLOOKUP(CONCATENATE(BK702,BN702),'Pril1-THLPa'!$H$6:$N$96,4,0),"")</f>
        <v/>
      </c>
      <c r="BP702" s="69" t="str">
        <f aca="false">IF(BX702&gt;5,VLOOKUP(CONCATENATE(BK702,BN702),'Pril1-THLPa'!$H$6:$N$96,5,0),"")</f>
        <v/>
      </c>
      <c r="BQ702" s="69" t="str">
        <f aca="false">IF(BX702&gt;5,VLOOKUP(CONCATENATE(BK702,BN702),'Pril1-THLPa'!$H$6:$N$96,6,0),"")</f>
        <v/>
      </c>
      <c r="BR702" s="69" t="str">
        <f aca="false">IF(BX702&gt;5,VLOOKUP(CONCATENATE(BK702,BN702),'Pril1-THLPa'!$H$6:$N$96,7,0),"")</f>
        <v/>
      </c>
      <c r="BS702" s="69" t="str">
        <f aca="false">IF(BX702&gt;5,VLOOKUP(CONCATENATE(BK702,BN702),'Pril1-THLPa'!$H$6:$O$96,8,0),"")</f>
        <v/>
      </c>
      <c r="BT702" s="69" t="str">
        <f aca="false">IF(BF702&gt;0, IF(BK702="smrk",  VLOOKUP(VLOOKUP(BD702,'Pril9-K3'!$L$8:$M$207,2,0),'Pril9-K3'!$A$8:$J$16,LOOKUP(BN702,'Pril9-K3'!$A$7:$J$7,'Pril9-K3'!$A$5:$J$5),0), IF(AND(BK702&lt;&gt;"smrk",'Vstupní data'!AK702&lt;&gt;""),'Vstupní data'!AK702,   VLOOKUP(VLOOKUP(BD702,'Pril9-K3'!$L$8:$M$207,2,0),'Pril9-K3'!$A$8:$J$16,LOOKUP(BN702,'Pril9-K3'!$A$7:$J$7,'Pril9-K3'!$A$5:$J$5),0)   )),   "")</f>
        <v/>
      </c>
      <c r="BV702" s="69" t="n">
        <f aca="false">'Vstupní data'!AJ702</f>
        <v>0</v>
      </c>
      <c r="BW702" s="69" t="n">
        <f aca="false">IF(BF702&gt;0,IF(J702&gt;0,J702,K702*H702/100),0)</f>
        <v>0</v>
      </c>
      <c r="BX702" s="69" t="n">
        <f aca="false">IF(BF702&gt;0,IF(BJ702&gt;BL702,BL702,BJ702),0)</f>
        <v>0</v>
      </c>
      <c r="BY702" s="69" t="n">
        <f aca="false">IF(BD702=0,0,IF(AND(BX702&gt;0,BX702&lt;=5),  IF(AND(BX702&gt;0,BX702&lt;=5),VLOOKUP(BK702,'Pril1-THLPa'!$A$6:$F$18,IF(AND(BX702&gt;0,BX702&lt;=5),LOOKUP(BX702,'Pril1-THLPa'!$B$5:$F$5,'Pril1-THLPa'!$B$4:$F$4),""),0),""),  IF(BX702&gt;5,BO702+BP702*(BX702-5)+BQ702*POWER(BX702-5,2)+BR702*POWER(BX702-5,3)+BS702*POWER(BX702-5,4),"")))</f>
        <v>0</v>
      </c>
      <c r="BZ702" s="69" t="n">
        <f aca="false">IF(BY702&gt;0,BY702*BI702/10*BW702*(100+BV702)/100,0)</f>
        <v>0</v>
      </c>
      <c r="CA702" s="69" t="n">
        <f aca="false">IF(BD702&gt;0,BX702-IF(BD702&gt;BX702,BX702,BD702),0)</f>
        <v>0</v>
      </c>
      <c r="CB702" s="69" t="n">
        <f aca="false">POWER(1.01,CA702)</f>
        <v>1</v>
      </c>
      <c r="CC702" s="69" t="n">
        <f aca="false">IF(BF702&gt;0,IF(BF702&gt;BH702,1,BF702/BH702),0)</f>
        <v>0</v>
      </c>
      <c r="CD702" s="72" t="n">
        <f aca="false">IF(BD702=0,0,IF(BF702&gt;0,ROUND(IF(CB702&lt;&gt;0,BZ702*BT702*1/CB702*CC702,0),0),0))</f>
        <v>0</v>
      </c>
      <c r="CE702" s="73" t="str">
        <f aca="false">IF(BF702&gt;0,IF(BF702&gt;BH702,CD702/BF702,CD702/BH702),"")</f>
        <v/>
      </c>
      <c r="CF702" s="69" t="n">
        <f aca="false">'Vstupní data'!AM702</f>
        <v>0</v>
      </c>
      <c r="CG702" s="69" t="n">
        <f aca="false">'Vstupní data'!AN702</f>
        <v>0</v>
      </c>
      <c r="CH702" s="69" t="n">
        <f aca="false">'Vstupní data'!AO702</f>
        <v>0</v>
      </c>
      <c r="CI702" s="69" t="n">
        <f aca="false">'Vstupní data'!AP702</f>
        <v>0</v>
      </c>
      <c r="CJ702" s="72" t="n">
        <f aca="false">ROUND(CH702*CI702,0)</f>
        <v>0</v>
      </c>
      <c r="CK702" s="74" t="str">
        <f aca="false">IF(OR(AA702&gt;0,BB702&gt;0,CD702&gt;0,CJ702&gt;0),AA702+BB702+CD702+CJ702,"")</f>
        <v/>
      </c>
    </row>
    <row r="703" customFormat="false" ht="12.8" hidden="false" customHeight="false" outlineLevel="0" collapsed="false">
      <c r="A703" s="66" t="n">
        <f aca="false">'Vstupní data'!A703</f>
        <v>0</v>
      </c>
      <c r="F703" s="66" t="str">
        <f aca="false">CONCATENATE('Vstupní data'!F703,'Vstupní data'!G703,'Vstupní data'!H703,'Vstupní data'!I703)</f>
        <v/>
      </c>
      <c r="G703" s="66"/>
      <c r="H703" s="66" t="n">
        <f aca="false">'Vstupní data'!K703</f>
        <v>0</v>
      </c>
      <c r="I703" s="66" t="n">
        <f aca="false">'Vstupní data'!L703</f>
        <v>0</v>
      </c>
      <c r="J703" s="66" t="n">
        <f aca="false">'Vstupní data'!K703*'Vstupní data'!M703/100</f>
        <v>0</v>
      </c>
      <c r="L703" s="66" t="n">
        <f aca="false">IF('Vstupní data'!N703="prostokořenný",0,IF('Vstupní data'!N703="krytokořenný","k",IF('Vstupní data'!N703="poloodrostky nebo odrostky, prostokořenné i krytokořenné","po",0)))</f>
        <v>0</v>
      </c>
      <c r="N703" s="66"/>
      <c r="O703" s="66" t="n">
        <f aca="false">'Vstupní data'!O703</f>
        <v>0</v>
      </c>
      <c r="P703" s="66" t="n">
        <f aca="false">IF(O703&gt;0,VLOOKUP(CONCATENATE(VLOOKUP(I703,'Pril3-drev'!$H$5:$K$83,4,0),"-",'Vstupní data'!R703),K2!$C$15:$D$23,2,0),0)</f>
        <v>0</v>
      </c>
      <c r="Q703" s="66" t="n">
        <f aca="false">IF(O703&gt;0,VLOOKUP(I703,'Pril3-drev'!$H$5:$I$83,2,0),0)</f>
        <v>0</v>
      </c>
      <c r="R703" s="66" t="n">
        <f aca="false">IF(Q703&gt;0,VLOOKUP(Q703,'Pril6-okus'!$A$5:$B$17,2,0),0)</f>
        <v>0</v>
      </c>
      <c r="S703" s="66" t="n">
        <f aca="false">IF(O703&gt;0,VLOOKUP(I703,'Pril3-drev'!$H$5:$J$83,3,0),0)</f>
        <v>0</v>
      </c>
      <c r="T703" s="66" t="str">
        <f aca="false">IF(O703&gt;0,IF(L703="k",0.9*VLOOKUP(S703,'ha-pocty-vyhl'!$A$5:$B$20,2,0),IF(L703="po",0.8*VLOOKUP(S703,'ha-pocty-vyhl'!$A$5:$B$20,2,0),VLOOKUP(S703,'ha-pocty-vyhl'!$A$5:$B$20,2,0))),"")</f>
        <v/>
      </c>
      <c r="U703" s="66" t="n">
        <f aca="false">'Vstupní data'!P703</f>
        <v>0</v>
      </c>
      <c r="V703" s="66" t="n">
        <f aca="false">IF(O703&gt;0,1.3*T703*1000*Z703/10000,0)</f>
        <v>0</v>
      </c>
      <c r="W703" s="66" t="n">
        <f aca="false">IF(O703&gt;0,1.3*T703*1000*Z703/10000,0)</f>
        <v>0</v>
      </c>
      <c r="X703" s="66" t="n">
        <f aca="false">IF(O703&gt;0,IF(O703&gt;V703,V703,O703),0)</f>
        <v>0</v>
      </c>
      <c r="Y703" s="66" t="n">
        <f aca="false">IF(O703&gt;0,IF(IF(U703&gt;W703,W703,U703)&lt;X703,W703,IF(U703&gt;W703,W703,U703)),0)</f>
        <v>0</v>
      </c>
      <c r="Z703" s="66" t="n">
        <f aca="false">IF(O703&gt;0,IF(J703&gt;0,J703,K703*H703/100),0)</f>
        <v>0</v>
      </c>
      <c r="AA703" s="67" t="n">
        <f aca="false">IF(O703&gt;0,CEILING(R703*P703*X703/Y703*Z703,1),0)</f>
        <v>0</v>
      </c>
      <c r="AB703" s="68" t="n">
        <f aca="false">IF(O703&gt;0,AA703/O703,0)</f>
        <v>0</v>
      </c>
      <c r="AC703" s="66" t="n">
        <f aca="false">'Vstupní data'!W703</f>
        <v>0</v>
      </c>
      <c r="AI703" s="66" t="str">
        <f aca="false">IF(OR('Vstupní data'!T703&gt;0,'Vstupní data'!U703&gt;0),VLOOKUP(I703,'Pril3-drev'!$H$5:$J$83,3,0),"")</f>
        <v/>
      </c>
      <c r="AJ703" s="66" t="n">
        <f aca="false">IF('Vstupní data'!V703="prostokořenný",0,IF('Vstupní data'!V703="krytokořenný","k",IF('Vstupní data'!V703="poloodrostky nebo odrostky, prostokořenné i krytokořenné","po",0)))</f>
        <v>0</v>
      </c>
      <c r="AK703" s="66" t="n">
        <f aca="false">IF(OR('Vstupní data'!T703&gt;0,'Vstupní data'!U703&gt;0),IF(AJ703="k",0.9*VLOOKUP(AI703,'ha-pocty-vyhl'!$A$5:$B$20,2,0),IF(AJ703="po",0.8*VLOOKUP(AI703,'ha-pocty-vyhl'!$A$5:$B$20,2,0),VLOOKUP(AI703,'ha-pocty-vyhl'!$A$5:$B$20,2,0))),0)</f>
        <v>0</v>
      </c>
      <c r="AL703" s="66" t="n">
        <f aca="false">IF(OR('Vstupní data'!T703&gt;0,'Vstupní data'!U703&gt;0),'Vstupní data'!K703*'Vstupní data'!M703/100,0)</f>
        <v>0</v>
      </c>
      <c r="AM703" s="66" t="n">
        <f aca="false">IF(OR('Vstupní data'!T703&gt;0,'Vstupní data'!U703&gt;0),IF('Vstupní data'!T703&gt;0,'Vstupní data'!T703,ROUND(10*'Vstupní data'!U703/AK703,0)),0)</f>
        <v>0</v>
      </c>
      <c r="AN703" s="69" t="n">
        <f aca="false">IF('Vstupní data'!T703&gt;0,   IF('Vstupní data'!T703&lt;=AL703,'Vstupní data'!T703,AL703),   IF(AM703&lt;AL703,AM703,AL703))</f>
        <v>0</v>
      </c>
      <c r="AO703" s="69" t="n">
        <f aca="false">'Vstupní data'!X703</f>
        <v>0</v>
      </c>
      <c r="AP703" s="66" t="n">
        <f aca="false">IF(OR('Vstupní data'!T703&gt;0,'Vstupní data'!U703&gt;0),IF(I703&lt;&gt;0,VLOOKUP(I703,'Pril3-drev'!$H$5:$I$83,2,0),0),0)</f>
        <v>0</v>
      </c>
      <c r="AQ703" s="66" t="n">
        <f aca="false">'Vstupní data'!Y703</f>
        <v>0</v>
      </c>
      <c r="AR703" s="66" t="str">
        <f aca="false">IF(AC703&gt;5,   IF('Vstupní data'!Y703&gt;0,   VLOOKUP(VLOOKUP(CONCATENATE(VLOOKUP(I703,'Pril3-drev'!$H$4:$L$83,5,0),AC703),'Pril3-drev'!$Q$4:$R$2803,2,0),'AVB-BS'!$C$5:$S$29 ,LOOKUP(AQ703,'AVB-BS'!$D$3:$S$3,'AVB-BS'!$D$1:$S$1) ,0 )   ,   IF('Vstupní data'!Z703&gt;0,'Vstupní data'!Z703,0)) , "")</f>
        <v/>
      </c>
      <c r="AS703" s="70" t="str">
        <f aca="false">IF(AC703&gt;5,VLOOKUP(CONCATENATE(AP703,AR703),'Pril1-THLPa'!$H$6:$N$96,4,0),"")</f>
        <v/>
      </c>
      <c r="AT703" s="70" t="str">
        <f aca="false">IF(AC703&gt;5,VLOOKUP(CONCATENATE(AP703,AR703),'Pril1-THLPa'!$H$6:$N$96,5,0),"")</f>
        <v/>
      </c>
      <c r="AU703" s="70" t="str">
        <f aca="false">IF(AC703&gt;5,VLOOKUP(CONCATENATE(AP703,AR703),'Pril1-THLPa'!$H$6:$N$96,6,0),"")</f>
        <v/>
      </c>
      <c r="AV703" s="70" t="str">
        <f aca="false">IF(AC703&gt;5,VLOOKUP(CONCATENATE(AP703,AR703),'Pril1-THLPa'!$H$6:$N$96,7,0),"")</f>
        <v/>
      </c>
      <c r="AW703" s="70" t="str">
        <f aca="false">IF(AC703&gt;5,VLOOKUP(CONCATENATE(AP703,AR703),'Pril1-THLPa'!$H$6:$O$96,8,0),"")</f>
        <v/>
      </c>
      <c r="AX703" s="66" t="n">
        <f aca="false">IF(AC703&gt;0,IF(AND(AC703&gt;0,AC703&lt;=5),VLOOKUP(AP703,'Pril1-THLPa'!$A$6:$F$18,LOOKUP(AC703,'Pril1-THLPa'!$B$5:$F$5,'Pril1-THLPa'!$B$4:$F$4),0),AS703+AT703*(AC703-5)+AU703*POWER(AC703-5,2)+AV703*POWER(AC703-5,3)+AW703*POWER(AC703-5,4)),0)</f>
        <v>0</v>
      </c>
      <c r="AY703" s="71"/>
      <c r="AZ703" s="66" t="n">
        <f aca="false">'Vstupní data'!AA703</f>
        <v>0</v>
      </c>
      <c r="BA703" s="66" t="n">
        <f aca="false">IF(OR('Vstupní data'!T703&gt;0,'Vstupní data'!U703&gt;0),IF(AC703&lt;&gt;"",AX703*AO703/10*(100+AZ703)/100,0),0)</f>
        <v>0</v>
      </c>
      <c r="BB703" s="67" t="n">
        <f aca="false">IF(AC703&lt;&gt;"",ROUND(BA703*AN703,0),0)</f>
        <v>0</v>
      </c>
      <c r="BC703" s="68" t="str">
        <f aca="false">IF(AE703&gt;0,BB703/AE703,"")</f>
        <v/>
      </c>
      <c r="BD703" s="66" t="n">
        <f aca="false">'Vstupní data'!AE703</f>
        <v>0</v>
      </c>
      <c r="BF703" s="66" t="n">
        <f aca="false">'Vstupní data'!AC703</f>
        <v>0</v>
      </c>
      <c r="BH703" s="66" t="n">
        <f aca="false">'Vstupní data'!AD703</f>
        <v>0</v>
      </c>
      <c r="BI703" s="66" t="n">
        <f aca="false">'Vstupní data'!AF703</f>
        <v>0</v>
      </c>
      <c r="BJ703" s="69" t="n">
        <f aca="false">'Vstupní data'!AG703</f>
        <v>0</v>
      </c>
      <c r="BK703" s="69" t="n">
        <f aca="false">IF(BF703&lt;&gt;0,VLOOKUP(I703,'Pril3-drev'!$H$5:$I$83,2,0),0)</f>
        <v>0</v>
      </c>
      <c r="BL703" s="69" t="n">
        <f aca="false">IF(BF703&lt;&gt;0,VLOOKUP(BK703,'Pril3-drev'!$A$5:$C$17,3,0),0)</f>
        <v>0</v>
      </c>
      <c r="BM703" s="69" t="n">
        <f aca="false">'Vstupní data'!AH703</f>
        <v>0</v>
      </c>
      <c r="BN703" s="69" t="n">
        <f aca="false">IF('Vstupní data'!AH703&gt;0,   VLOOKUP(VLOOKUP(CONCATENATE(VLOOKUP(I703,'Pril3-drev'!$H$4:$L$83,5,0),BD703),'Pril3-drev'!$Q$4:$R$2803,2,0),'AVB-BS'!$C$5:$S$29 ,LOOKUP(BM703,'AVB-BS'!$D$3:$S$3,'AVB-BS'!$D$1:$S$1) ,0 )   ,   IF('Vstupní data'!AI703&gt;0,'Vstupní data'!AI703,0))</f>
        <v>0</v>
      </c>
      <c r="BO703" s="69" t="str">
        <f aca="false">IF(BX703&gt;5,VLOOKUP(CONCATENATE(BK703,BN703),'Pril1-THLPa'!$H$6:$N$96,4,0),"")</f>
        <v/>
      </c>
      <c r="BP703" s="69" t="str">
        <f aca="false">IF(BX703&gt;5,VLOOKUP(CONCATENATE(BK703,BN703),'Pril1-THLPa'!$H$6:$N$96,5,0),"")</f>
        <v/>
      </c>
      <c r="BQ703" s="69" t="str">
        <f aca="false">IF(BX703&gt;5,VLOOKUP(CONCATENATE(BK703,BN703),'Pril1-THLPa'!$H$6:$N$96,6,0),"")</f>
        <v/>
      </c>
      <c r="BR703" s="69" t="str">
        <f aca="false">IF(BX703&gt;5,VLOOKUP(CONCATENATE(BK703,BN703),'Pril1-THLPa'!$H$6:$N$96,7,0),"")</f>
        <v/>
      </c>
      <c r="BS703" s="69" t="str">
        <f aca="false">IF(BX703&gt;5,VLOOKUP(CONCATENATE(BK703,BN703),'Pril1-THLPa'!$H$6:$O$96,8,0),"")</f>
        <v/>
      </c>
      <c r="BT703" s="69" t="str">
        <f aca="false">IF(BF703&gt;0, IF(BK703="smrk",  VLOOKUP(VLOOKUP(BD703,'Pril9-K3'!$L$8:$M$207,2,0),'Pril9-K3'!$A$8:$J$16,LOOKUP(BN703,'Pril9-K3'!$A$7:$J$7,'Pril9-K3'!$A$5:$J$5),0), IF(AND(BK703&lt;&gt;"smrk",'Vstupní data'!AK703&lt;&gt;""),'Vstupní data'!AK703,   VLOOKUP(VLOOKUP(BD703,'Pril9-K3'!$L$8:$M$207,2,0),'Pril9-K3'!$A$8:$J$16,LOOKUP(BN703,'Pril9-K3'!$A$7:$J$7,'Pril9-K3'!$A$5:$J$5),0)   )),   "")</f>
        <v/>
      </c>
      <c r="BV703" s="69" t="n">
        <f aca="false">'Vstupní data'!AJ703</f>
        <v>0</v>
      </c>
      <c r="BW703" s="69" t="n">
        <f aca="false">IF(BF703&gt;0,IF(J703&gt;0,J703,K703*H703/100),0)</f>
        <v>0</v>
      </c>
      <c r="BX703" s="69" t="n">
        <f aca="false">IF(BF703&gt;0,IF(BJ703&gt;BL703,BL703,BJ703),0)</f>
        <v>0</v>
      </c>
      <c r="BY703" s="69" t="n">
        <f aca="false">IF(BD703=0,0,IF(AND(BX703&gt;0,BX703&lt;=5),  IF(AND(BX703&gt;0,BX703&lt;=5),VLOOKUP(BK703,'Pril1-THLPa'!$A$6:$F$18,IF(AND(BX703&gt;0,BX703&lt;=5),LOOKUP(BX703,'Pril1-THLPa'!$B$5:$F$5,'Pril1-THLPa'!$B$4:$F$4),""),0),""),  IF(BX703&gt;5,BO703+BP703*(BX703-5)+BQ703*POWER(BX703-5,2)+BR703*POWER(BX703-5,3)+BS703*POWER(BX703-5,4),"")))</f>
        <v>0</v>
      </c>
      <c r="BZ703" s="69" t="n">
        <f aca="false">IF(BY703&gt;0,BY703*BI703/10*BW703*(100+BV703)/100,0)</f>
        <v>0</v>
      </c>
      <c r="CA703" s="69" t="n">
        <f aca="false">IF(BD703&gt;0,BX703-IF(BD703&gt;BX703,BX703,BD703),0)</f>
        <v>0</v>
      </c>
      <c r="CB703" s="69" t="n">
        <f aca="false">POWER(1.01,CA703)</f>
        <v>1</v>
      </c>
      <c r="CC703" s="69" t="n">
        <f aca="false">IF(BF703&gt;0,IF(BF703&gt;BH703,1,BF703/BH703),0)</f>
        <v>0</v>
      </c>
      <c r="CD703" s="72" t="n">
        <f aca="false">IF(BD703=0,0,IF(BF703&gt;0,ROUND(IF(CB703&lt;&gt;0,BZ703*BT703*1/CB703*CC703,0),0),0))</f>
        <v>0</v>
      </c>
      <c r="CE703" s="73" t="str">
        <f aca="false">IF(BF703&gt;0,IF(BF703&gt;BH703,CD703/BF703,CD703/BH703),"")</f>
        <v/>
      </c>
      <c r="CF703" s="69" t="n">
        <f aca="false">'Vstupní data'!AM703</f>
        <v>0</v>
      </c>
      <c r="CG703" s="69" t="n">
        <f aca="false">'Vstupní data'!AN703</f>
        <v>0</v>
      </c>
      <c r="CH703" s="69" t="n">
        <f aca="false">'Vstupní data'!AO703</f>
        <v>0</v>
      </c>
      <c r="CI703" s="69" t="n">
        <f aca="false">'Vstupní data'!AP703</f>
        <v>0</v>
      </c>
      <c r="CJ703" s="72" t="n">
        <f aca="false">ROUND(CH703*CI703,0)</f>
        <v>0</v>
      </c>
      <c r="CK703" s="74" t="str">
        <f aca="false">IF(OR(AA703&gt;0,BB703&gt;0,CD703&gt;0,CJ703&gt;0),AA703+BB703+CD703+CJ703,"")</f>
        <v/>
      </c>
    </row>
    <row r="704" customFormat="false" ht="12.8" hidden="false" customHeight="false" outlineLevel="0" collapsed="false">
      <c r="A704" s="66" t="n">
        <f aca="false">'Vstupní data'!A704</f>
        <v>0</v>
      </c>
      <c r="F704" s="66" t="str">
        <f aca="false">CONCATENATE('Vstupní data'!F704,'Vstupní data'!G704,'Vstupní data'!H704,'Vstupní data'!I704)</f>
        <v/>
      </c>
      <c r="G704" s="66"/>
      <c r="H704" s="66" t="n">
        <f aca="false">'Vstupní data'!K704</f>
        <v>0</v>
      </c>
      <c r="I704" s="66" t="n">
        <f aca="false">'Vstupní data'!L704</f>
        <v>0</v>
      </c>
      <c r="J704" s="66" t="n">
        <f aca="false">'Vstupní data'!K704*'Vstupní data'!M704/100</f>
        <v>0</v>
      </c>
      <c r="L704" s="66" t="n">
        <f aca="false">IF('Vstupní data'!N704="prostokořenný",0,IF('Vstupní data'!N704="krytokořenný","k",IF('Vstupní data'!N704="poloodrostky nebo odrostky, prostokořenné i krytokořenné","po",0)))</f>
        <v>0</v>
      </c>
      <c r="N704" s="66"/>
      <c r="O704" s="66" t="n">
        <f aca="false">'Vstupní data'!O704</f>
        <v>0</v>
      </c>
      <c r="P704" s="66" t="n">
        <f aca="false">IF(O704&gt;0,VLOOKUP(CONCATENATE(VLOOKUP(I704,'Pril3-drev'!$H$5:$K$83,4,0),"-",'Vstupní data'!R704),K2!$C$15:$D$23,2,0),0)</f>
        <v>0</v>
      </c>
      <c r="Q704" s="66" t="n">
        <f aca="false">IF(O704&gt;0,VLOOKUP(I704,'Pril3-drev'!$H$5:$I$83,2,0),0)</f>
        <v>0</v>
      </c>
      <c r="R704" s="66" t="n">
        <f aca="false">IF(Q704&gt;0,VLOOKUP(Q704,'Pril6-okus'!$A$5:$B$17,2,0),0)</f>
        <v>0</v>
      </c>
      <c r="S704" s="66" t="n">
        <f aca="false">IF(O704&gt;0,VLOOKUP(I704,'Pril3-drev'!$H$5:$J$83,3,0),0)</f>
        <v>0</v>
      </c>
      <c r="T704" s="66" t="str">
        <f aca="false">IF(O704&gt;0,IF(L704="k",0.9*VLOOKUP(S704,'ha-pocty-vyhl'!$A$5:$B$20,2,0),IF(L704="po",0.8*VLOOKUP(S704,'ha-pocty-vyhl'!$A$5:$B$20,2,0),VLOOKUP(S704,'ha-pocty-vyhl'!$A$5:$B$20,2,0))),"")</f>
        <v/>
      </c>
      <c r="U704" s="66" t="n">
        <f aca="false">'Vstupní data'!P704</f>
        <v>0</v>
      </c>
      <c r="V704" s="66" t="n">
        <f aca="false">IF(O704&gt;0,1.3*T704*1000*Z704/10000,0)</f>
        <v>0</v>
      </c>
      <c r="W704" s="66" t="n">
        <f aca="false">IF(O704&gt;0,1.3*T704*1000*Z704/10000,0)</f>
        <v>0</v>
      </c>
      <c r="X704" s="66" t="n">
        <f aca="false">IF(O704&gt;0,IF(O704&gt;V704,V704,O704),0)</f>
        <v>0</v>
      </c>
      <c r="Y704" s="66" t="n">
        <f aca="false">IF(O704&gt;0,IF(IF(U704&gt;W704,W704,U704)&lt;X704,W704,IF(U704&gt;W704,W704,U704)),0)</f>
        <v>0</v>
      </c>
      <c r="Z704" s="66" t="n">
        <f aca="false">IF(O704&gt;0,IF(J704&gt;0,J704,K704*H704/100),0)</f>
        <v>0</v>
      </c>
      <c r="AA704" s="67" t="n">
        <f aca="false">IF(O704&gt;0,CEILING(R704*P704*X704/Y704*Z704,1),0)</f>
        <v>0</v>
      </c>
      <c r="AB704" s="68" t="n">
        <f aca="false">IF(O704&gt;0,AA704/O704,0)</f>
        <v>0</v>
      </c>
      <c r="AC704" s="66" t="n">
        <f aca="false">'Vstupní data'!W704</f>
        <v>0</v>
      </c>
      <c r="AI704" s="66" t="str">
        <f aca="false">IF(OR('Vstupní data'!T704&gt;0,'Vstupní data'!U704&gt;0),VLOOKUP(I704,'Pril3-drev'!$H$5:$J$83,3,0),"")</f>
        <v/>
      </c>
      <c r="AJ704" s="66" t="n">
        <f aca="false">IF('Vstupní data'!V704="prostokořenný",0,IF('Vstupní data'!V704="krytokořenný","k",IF('Vstupní data'!V704="poloodrostky nebo odrostky, prostokořenné i krytokořenné","po",0)))</f>
        <v>0</v>
      </c>
      <c r="AK704" s="66" t="n">
        <f aca="false">IF(OR('Vstupní data'!T704&gt;0,'Vstupní data'!U704&gt;0),IF(AJ704="k",0.9*VLOOKUP(AI704,'ha-pocty-vyhl'!$A$5:$B$20,2,0),IF(AJ704="po",0.8*VLOOKUP(AI704,'ha-pocty-vyhl'!$A$5:$B$20,2,0),VLOOKUP(AI704,'ha-pocty-vyhl'!$A$5:$B$20,2,0))),0)</f>
        <v>0</v>
      </c>
      <c r="AL704" s="66" t="n">
        <f aca="false">IF(OR('Vstupní data'!T704&gt;0,'Vstupní data'!U704&gt;0),'Vstupní data'!K704*'Vstupní data'!M704/100,0)</f>
        <v>0</v>
      </c>
      <c r="AM704" s="66" t="n">
        <f aca="false">IF(OR('Vstupní data'!T704&gt;0,'Vstupní data'!U704&gt;0),IF('Vstupní data'!T704&gt;0,'Vstupní data'!T704,ROUND(10*'Vstupní data'!U704/AK704,0)),0)</f>
        <v>0</v>
      </c>
      <c r="AN704" s="69" t="n">
        <f aca="false">IF('Vstupní data'!T704&gt;0,   IF('Vstupní data'!T704&lt;=AL704,'Vstupní data'!T704,AL704),   IF(AM704&lt;AL704,AM704,AL704))</f>
        <v>0</v>
      </c>
      <c r="AO704" s="69" t="n">
        <f aca="false">'Vstupní data'!X704</f>
        <v>0</v>
      </c>
      <c r="AP704" s="66" t="n">
        <f aca="false">IF(OR('Vstupní data'!T704&gt;0,'Vstupní data'!U704&gt;0),IF(I704&lt;&gt;0,VLOOKUP(I704,'Pril3-drev'!$H$5:$I$83,2,0),0),0)</f>
        <v>0</v>
      </c>
      <c r="AQ704" s="66" t="n">
        <f aca="false">'Vstupní data'!Y704</f>
        <v>0</v>
      </c>
      <c r="AR704" s="66" t="str">
        <f aca="false">IF(AC704&gt;5,   IF('Vstupní data'!Y704&gt;0,   VLOOKUP(VLOOKUP(CONCATENATE(VLOOKUP(I704,'Pril3-drev'!$H$4:$L$83,5,0),AC704),'Pril3-drev'!$Q$4:$R$2803,2,0),'AVB-BS'!$C$5:$S$29 ,LOOKUP(AQ704,'AVB-BS'!$D$3:$S$3,'AVB-BS'!$D$1:$S$1) ,0 )   ,   IF('Vstupní data'!Z704&gt;0,'Vstupní data'!Z704,0)) , "")</f>
        <v/>
      </c>
      <c r="AS704" s="70" t="str">
        <f aca="false">IF(AC704&gt;5,VLOOKUP(CONCATENATE(AP704,AR704),'Pril1-THLPa'!$H$6:$N$96,4,0),"")</f>
        <v/>
      </c>
      <c r="AT704" s="70" t="str">
        <f aca="false">IF(AC704&gt;5,VLOOKUP(CONCATENATE(AP704,AR704),'Pril1-THLPa'!$H$6:$N$96,5,0),"")</f>
        <v/>
      </c>
      <c r="AU704" s="70" t="str">
        <f aca="false">IF(AC704&gt;5,VLOOKUP(CONCATENATE(AP704,AR704),'Pril1-THLPa'!$H$6:$N$96,6,0),"")</f>
        <v/>
      </c>
      <c r="AV704" s="70" t="str">
        <f aca="false">IF(AC704&gt;5,VLOOKUP(CONCATENATE(AP704,AR704),'Pril1-THLPa'!$H$6:$N$96,7,0),"")</f>
        <v/>
      </c>
      <c r="AW704" s="70" t="str">
        <f aca="false">IF(AC704&gt;5,VLOOKUP(CONCATENATE(AP704,AR704),'Pril1-THLPa'!$H$6:$O$96,8,0),"")</f>
        <v/>
      </c>
      <c r="AX704" s="66" t="n">
        <f aca="false">IF(AC704&gt;0,IF(AND(AC704&gt;0,AC704&lt;=5),VLOOKUP(AP704,'Pril1-THLPa'!$A$6:$F$18,LOOKUP(AC704,'Pril1-THLPa'!$B$5:$F$5,'Pril1-THLPa'!$B$4:$F$4),0),AS704+AT704*(AC704-5)+AU704*POWER(AC704-5,2)+AV704*POWER(AC704-5,3)+AW704*POWER(AC704-5,4)),0)</f>
        <v>0</v>
      </c>
      <c r="AY704" s="71"/>
      <c r="AZ704" s="66" t="n">
        <f aca="false">'Vstupní data'!AA704</f>
        <v>0</v>
      </c>
      <c r="BA704" s="66" t="n">
        <f aca="false">IF(OR('Vstupní data'!T704&gt;0,'Vstupní data'!U704&gt;0),IF(AC704&lt;&gt;"",AX704*AO704/10*(100+AZ704)/100,0),0)</f>
        <v>0</v>
      </c>
      <c r="BB704" s="67" t="n">
        <f aca="false">IF(AC704&lt;&gt;"",ROUND(BA704*AN704,0),0)</f>
        <v>0</v>
      </c>
      <c r="BC704" s="68" t="str">
        <f aca="false">IF(AE704&gt;0,BB704/AE704,"")</f>
        <v/>
      </c>
      <c r="BD704" s="66" t="n">
        <f aca="false">'Vstupní data'!AE704</f>
        <v>0</v>
      </c>
      <c r="BF704" s="66" t="n">
        <f aca="false">'Vstupní data'!AC704</f>
        <v>0</v>
      </c>
      <c r="BH704" s="66" t="n">
        <f aca="false">'Vstupní data'!AD704</f>
        <v>0</v>
      </c>
      <c r="BI704" s="66" t="n">
        <f aca="false">'Vstupní data'!AF704</f>
        <v>0</v>
      </c>
      <c r="BJ704" s="69" t="n">
        <f aca="false">'Vstupní data'!AG704</f>
        <v>0</v>
      </c>
      <c r="BK704" s="69" t="n">
        <f aca="false">IF(BF704&lt;&gt;0,VLOOKUP(I704,'Pril3-drev'!$H$5:$I$83,2,0),0)</f>
        <v>0</v>
      </c>
      <c r="BL704" s="69" t="n">
        <f aca="false">IF(BF704&lt;&gt;0,VLOOKUP(BK704,'Pril3-drev'!$A$5:$C$17,3,0),0)</f>
        <v>0</v>
      </c>
      <c r="BM704" s="69" t="n">
        <f aca="false">'Vstupní data'!AH704</f>
        <v>0</v>
      </c>
      <c r="BN704" s="69" t="n">
        <f aca="false">IF('Vstupní data'!AH704&gt;0,   VLOOKUP(VLOOKUP(CONCATENATE(VLOOKUP(I704,'Pril3-drev'!$H$4:$L$83,5,0),BD704),'Pril3-drev'!$Q$4:$R$2803,2,0),'AVB-BS'!$C$5:$S$29 ,LOOKUP(BM704,'AVB-BS'!$D$3:$S$3,'AVB-BS'!$D$1:$S$1) ,0 )   ,   IF('Vstupní data'!AI704&gt;0,'Vstupní data'!AI704,0))</f>
        <v>0</v>
      </c>
      <c r="BO704" s="69" t="str">
        <f aca="false">IF(BX704&gt;5,VLOOKUP(CONCATENATE(BK704,BN704),'Pril1-THLPa'!$H$6:$N$96,4,0),"")</f>
        <v/>
      </c>
      <c r="BP704" s="69" t="str">
        <f aca="false">IF(BX704&gt;5,VLOOKUP(CONCATENATE(BK704,BN704),'Pril1-THLPa'!$H$6:$N$96,5,0),"")</f>
        <v/>
      </c>
      <c r="BQ704" s="69" t="str">
        <f aca="false">IF(BX704&gt;5,VLOOKUP(CONCATENATE(BK704,BN704),'Pril1-THLPa'!$H$6:$N$96,6,0),"")</f>
        <v/>
      </c>
      <c r="BR704" s="69" t="str">
        <f aca="false">IF(BX704&gt;5,VLOOKUP(CONCATENATE(BK704,BN704),'Pril1-THLPa'!$H$6:$N$96,7,0),"")</f>
        <v/>
      </c>
      <c r="BS704" s="69" t="str">
        <f aca="false">IF(BX704&gt;5,VLOOKUP(CONCATENATE(BK704,BN704),'Pril1-THLPa'!$H$6:$O$96,8,0),"")</f>
        <v/>
      </c>
      <c r="BT704" s="69" t="str">
        <f aca="false">IF(BF704&gt;0, IF(BK704="smrk",  VLOOKUP(VLOOKUP(BD704,'Pril9-K3'!$L$8:$M$207,2,0),'Pril9-K3'!$A$8:$J$16,LOOKUP(BN704,'Pril9-K3'!$A$7:$J$7,'Pril9-K3'!$A$5:$J$5),0), IF(AND(BK704&lt;&gt;"smrk",'Vstupní data'!AK704&lt;&gt;""),'Vstupní data'!AK704,   VLOOKUP(VLOOKUP(BD704,'Pril9-K3'!$L$8:$M$207,2,0),'Pril9-K3'!$A$8:$J$16,LOOKUP(BN704,'Pril9-K3'!$A$7:$J$7,'Pril9-K3'!$A$5:$J$5),0)   )),   "")</f>
        <v/>
      </c>
      <c r="BV704" s="69" t="n">
        <f aca="false">'Vstupní data'!AJ704</f>
        <v>0</v>
      </c>
      <c r="BW704" s="69" t="n">
        <f aca="false">IF(BF704&gt;0,IF(J704&gt;0,J704,K704*H704/100),0)</f>
        <v>0</v>
      </c>
      <c r="BX704" s="69" t="n">
        <f aca="false">IF(BF704&gt;0,IF(BJ704&gt;BL704,BL704,BJ704),0)</f>
        <v>0</v>
      </c>
      <c r="BY704" s="69" t="n">
        <f aca="false">IF(BD704=0,0,IF(AND(BX704&gt;0,BX704&lt;=5),  IF(AND(BX704&gt;0,BX704&lt;=5),VLOOKUP(BK704,'Pril1-THLPa'!$A$6:$F$18,IF(AND(BX704&gt;0,BX704&lt;=5),LOOKUP(BX704,'Pril1-THLPa'!$B$5:$F$5,'Pril1-THLPa'!$B$4:$F$4),""),0),""),  IF(BX704&gt;5,BO704+BP704*(BX704-5)+BQ704*POWER(BX704-5,2)+BR704*POWER(BX704-5,3)+BS704*POWER(BX704-5,4),"")))</f>
        <v>0</v>
      </c>
      <c r="BZ704" s="69" t="n">
        <f aca="false">IF(BY704&gt;0,BY704*BI704/10*BW704*(100+BV704)/100,0)</f>
        <v>0</v>
      </c>
      <c r="CA704" s="69" t="n">
        <f aca="false">IF(BD704&gt;0,BX704-IF(BD704&gt;BX704,BX704,BD704),0)</f>
        <v>0</v>
      </c>
      <c r="CB704" s="69" t="n">
        <f aca="false">POWER(1.01,CA704)</f>
        <v>1</v>
      </c>
      <c r="CC704" s="69" t="n">
        <f aca="false">IF(BF704&gt;0,IF(BF704&gt;BH704,1,BF704/BH704),0)</f>
        <v>0</v>
      </c>
      <c r="CD704" s="72" t="n">
        <f aca="false">IF(BD704=0,0,IF(BF704&gt;0,ROUND(IF(CB704&lt;&gt;0,BZ704*BT704*1/CB704*CC704,0),0),0))</f>
        <v>0</v>
      </c>
      <c r="CE704" s="73" t="str">
        <f aca="false">IF(BF704&gt;0,IF(BF704&gt;BH704,CD704/BF704,CD704/BH704),"")</f>
        <v/>
      </c>
      <c r="CF704" s="69" t="n">
        <f aca="false">'Vstupní data'!AM704</f>
        <v>0</v>
      </c>
      <c r="CG704" s="69" t="n">
        <f aca="false">'Vstupní data'!AN704</f>
        <v>0</v>
      </c>
      <c r="CH704" s="69" t="n">
        <f aca="false">'Vstupní data'!AO704</f>
        <v>0</v>
      </c>
      <c r="CI704" s="69" t="n">
        <f aca="false">'Vstupní data'!AP704</f>
        <v>0</v>
      </c>
      <c r="CJ704" s="72" t="n">
        <f aca="false">ROUND(CH704*CI704,0)</f>
        <v>0</v>
      </c>
      <c r="CK704" s="74" t="str">
        <f aca="false">IF(OR(AA704&gt;0,BB704&gt;0,CD704&gt;0,CJ704&gt;0),AA704+BB704+CD704+CJ704,"")</f>
        <v/>
      </c>
    </row>
    <row r="705" customFormat="false" ht="12.8" hidden="false" customHeight="false" outlineLevel="0" collapsed="false">
      <c r="A705" s="66" t="n">
        <f aca="false">'Vstupní data'!A705</f>
        <v>0</v>
      </c>
      <c r="F705" s="66" t="str">
        <f aca="false">CONCATENATE('Vstupní data'!F705,'Vstupní data'!G705,'Vstupní data'!H705,'Vstupní data'!I705)</f>
        <v/>
      </c>
      <c r="G705" s="66"/>
      <c r="H705" s="66" t="n">
        <f aca="false">'Vstupní data'!K705</f>
        <v>0</v>
      </c>
      <c r="I705" s="66" t="n">
        <f aca="false">'Vstupní data'!L705</f>
        <v>0</v>
      </c>
      <c r="J705" s="66" t="n">
        <f aca="false">'Vstupní data'!K705*'Vstupní data'!M705/100</f>
        <v>0</v>
      </c>
      <c r="L705" s="66" t="n">
        <f aca="false">IF('Vstupní data'!N705="prostokořenný",0,IF('Vstupní data'!N705="krytokořenný","k",IF('Vstupní data'!N705="poloodrostky nebo odrostky, prostokořenné i krytokořenné","po",0)))</f>
        <v>0</v>
      </c>
      <c r="N705" s="66"/>
      <c r="O705" s="66" t="n">
        <f aca="false">'Vstupní data'!O705</f>
        <v>0</v>
      </c>
      <c r="P705" s="66" t="n">
        <f aca="false">IF(O705&gt;0,VLOOKUP(CONCATENATE(VLOOKUP(I705,'Pril3-drev'!$H$5:$K$83,4,0),"-",'Vstupní data'!R705),K2!$C$15:$D$23,2,0),0)</f>
        <v>0</v>
      </c>
      <c r="Q705" s="66" t="n">
        <f aca="false">IF(O705&gt;0,VLOOKUP(I705,'Pril3-drev'!$H$5:$I$83,2,0),0)</f>
        <v>0</v>
      </c>
      <c r="R705" s="66" t="n">
        <f aca="false">IF(Q705&gt;0,VLOOKUP(Q705,'Pril6-okus'!$A$5:$B$17,2,0),0)</f>
        <v>0</v>
      </c>
      <c r="S705" s="66" t="n">
        <f aca="false">IF(O705&gt;0,VLOOKUP(I705,'Pril3-drev'!$H$5:$J$83,3,0),0)</f>
        <v>0</v>
      </c>
      <c r="T705" s="66" t="str">
        <f aca="false">IF(O705&gt;0,IF(L705="k",0.9*VLOOKUP(S705,'ha-pocty-vyhl'!$A$5:$B$20,2,0),IF(L705="po",0.8*VLOOKUP(S705,'ha-pocty-vyhl'!$A$5:$B$20,2,0),VLOOKUP(S705,'ha-pocty-vyhl'!$A$5:$B$20,2,0))),"")</f>
        <v/>
      </c>
      <c r="U705" s="66" t="n">
        <f aca="false">'Vstupní data'!P705</f>
        <v>0</v>
      </c>
      <c r="V705" s="66" t="n">
        <f aca="false">IF(O705&gt;0,1.3*T705*1000*Z705/10000,0)</f>
        <v>0</v>
      </c>
      <c r="W705" s="66" t="n">
        <f aca="false">IF(O705&gt;0,1.3*T705*1000*Z705/10000,0)</f>
        <v>0</v>
      </c>
      <c r="X705" s="66" t="n">
        <f aca="false">IF(O705&gt;0,IF(O705&gt;V705,V705,O705),0)</f>
        <v>0</v>
      </c>
      <c r="Y705" s="66" t="n">
        <f aca="false">IF(O705&gt;0,IF(IF(U705&gt;W705,W705,U705)&lt;X705,W705,IF(U705&gt;W705,W705,U705)),0)</f>
        <v>0</v>
      </c>
      <c r="Z705" s="66" t="n">
        <f aca="false">IF(O705&gt;0,IF(J705&gt;0,J705,K705*H705/100),0)</f>
        <v>0</v>
      </c>
      <c r="AA705" s="67" t="n">
        <f aca="false">IF(O705&gt;0,CEILING(R705*P705*X705/Y705*Z705,1),0)</f>
        <v>0</v>
      </c>
      <c r="AB705" s="68" t="n">
        <f aca="false">IF(O705&gt;0,AA705/O705,0)</f>
        <v>0</v>
      </c>
      <c r="AC705" s="66" t="n">
        <f aca="false">'Vstupní data'!W705</f>
        <v>0</v>
      </c>
      <c r="AI705" s="66" t="str">
        <f aca="false">IF(OR('Vstupní data'!T705&gt;0,'Vstupní data'!U705&gt;0),VLOOKUP(I705,'Pril3-drev'!$H$5:$J$83,3,0),"")</f>
        <v/>
      </c>
      <c r="AJ705" s="66" t="n">
        <f aca="false">IF('Vstupní data'!V705="prostokořenný",0,IF('Vstupní data'!V705="krytokořenný","k",IF('Vstupní data'!V705="poloodrostky nebo odrostky, prostokořenné i krytokořenné","po",0)))</f>
        <v>0</v>
      </c>
      <c r="AK705" s="66" t="n">
        <f aca="false">IF(OR('Vstupní data'!T705&gt;0,'Vstupní data'!U705&gt;0),IF(AJ705="k",0.9*VLOOKUP(AI705,'ha-pocty-vyhl'!$A$5:$B$20,2,0),IF(AJ705="po",0.8*VLOOKUP(AI705,'ha-pocty-vyhl'!$A$5:$B$20,2,0),VLOOKUP(AI705,'ha-pocty-vyhl'!$A$5:$B$20,2,0))),0)</f>
        <v>0</v>
      </c>
      <c r="AL705" s="66" t="n">
        <f aca="false">IF(OR('Vstupní data'!T705&gt;0,'Vstupní data'!U705&gt;0),'Vstupní data'!K705*'Vstupní data'!M705/100,0)</f>
        <v>0</v>
      </c>
      <c r="AM705" s="66" t="n">
        <f aca="false">IF(OR('Vstupní data'!T705&gt;0,'Vstupní data'!U705&gt;0),IF('Vstupní data'!T705&gt;0,'Vstupní data'!T705,ROUND(10*'Vstupní data'!U705/AK705,0)),0)</f>
        <v>0</v>
      </c>
      <c r="AN705" s="69" t="n">
        <f aca="false">IF('Vstupní data'!T705&gt;0,   IF('Vstupní data'!T705&lt;=AL705,'Vstupní data'!T705,AL705),   IF(AM705&lt;AL705,AM705,AL705))</f>
        <v>0</v>
      </c>
      <c r="AO705" s="69" t="n">
        <f aca="false">'Vstupní data'!X705</f>
        <v>0</v>
      </c>
      <c r="AP705" s="66" t="n">
        <f aca="false">IF(OR('Vstupní data'!T705&gt;0,'Vstupní data'!U705&gt;0),IF(I705&lt;&gt;0,VLOOKUP(I705,'Pril3-drev'!$H$5:$I$83,2,0),0),0)</f>
        <v>0</v>
      </c>
      <c r="AQ705" s="66" t="n">
        <f aca="false">'Vstupní data'!Y705</f>
        <v>0</v>
      </c>
      <c r="AR705" s="66" t="str">
        <f aca="false">IF(AC705&gt;5,   IF('Vstupní data'!Y705&gt;0,   VLOOKUP(VLOOKUP(CONCATENATE(VLOOKUP(I705,'Pril3-drev'!$H$4:$L$83,5,0),AC705),'Pril3-drev'!$Q$4:$R$2803,2,0),'AVB-BS'!$C$5:$S$29 ,LOOKUP(AQ705,'AVB-BS'!$D$3:$S$3,'AVB-BS'!$D$1:$S$1) ,0 )   ,   IF('Vstupní data'!Z705&gt;0,'Vstupní data'!Z705,0)) , "")</f>
        <v/>
      </c>
      <c r="AS705" s="70" t="str">
        <f aca="false">IF(AC705&gt;5,VLOOKUP(CONCATENATE(AP705,AR705),'Pril1-THLPa'!$H$6:$N$96,4,0),"")</f>
        <v/>
      </c>
      <c r="AT705" s="70" t="str">
        <f aca="false">IF(AC705&gt;5,VLOOKUP(CONCATENATE(AP705,AR705),'Pril1-THLPa'!$H$6:$N$96,5,0),"")</f>
        <v/>
      </c>
      <c r="AU705" s="70" t="str">
        <f aca="false">IF(AC705&gt;5,VLOOKUP(CONCATENATE(AP705,AR705),'Pril1-THLPa'!$H$6:$N$96,6,0),"")</f>
        <v/>
      </c>
      <c r="AV705" s="70" t="str">
        <f aca="false">IF(AC705&gt;5,VLOOKUP(CONCATENATE(AP705,AR705),'Pril1-THLPa'!$H$6:$N$96,7,0),"")</f>
        <v/>
      </c>
      <c r="AW705" s="70" t="str">
        <f aca="false">IF(AC705&gt;5,VLOOKUP(CONCATENATE(AP705,AR705),'Pril1-THLPa'!$H$6:$O$96,8,0),"")</f>
        <v/>
      </c>
      <c r="AX705" s="66" t="n">
        <f aca="false">IF(AC705&gt;0,IF(AND(AC705&gt;0,AC705&lt;=5),VLOOKUP(AP705,'Pril1-THLPa'!$A$6:$F$18,LOOKUP(AC705,'Pril1-THLPa'!$B$5:$F$5,'Pril1-THLPa'!$B$4:$F$4),0),AS705+AT705*(AC705-5)+AU705*POWER(AC705-5,2)+AV705*POWER(AC705-5,3)+AW705*POWER(AC705-5,4)),0)</f>
        <v>0</v>
      </c>
      <c r="AY705" s="71"/>
      <c r="AZ705" s="66" t="n">
        <f aca="false">'Vstupní data'!AA705</f>
        <v>0</v>
      </c>
      <c r="BA705" s="66" t="n">
        <f aca="false">IF(OR('Vstupní data'!T705&gt;0,'Vstupní data'!U705&gt;0),IF(AC705&lt;&gt;"",AX705*AO705/10*(100+AZ705)/100,0),0)</f>
        <v>0</v>
      </c>
      <c r="BB705" s="67" t="n">
        <f aca="false">IF(AC705&lt;&gt;"",ROUND(BA705*AN705,0),0)</f>
        <v>0</v>
      </c>
      <c r="BC705" s="68" t="str">
        <f aca="false">IF(AE705&gt;0,BB705/AE705,"")</f>
        <v/>
      </c>
      <c r="BD705" s="66" t="n">
        <f aca="false">'Vstupní data'!AE705</f>
        <v>0</v>
      </c>
      <c r="BF705" s="66" t="n">
        <f aca="false">'Vstupní data'!AC705</f>
        <v>0</v>
      </c>
      <c r="BH705" s="66" t="n">
        <f aca="false">'Vstupní data'!AD705</f>
        <v>0</v>
      </c>
      <c r="BI705" s="66" t="n">
        <f aca="false">'Vstupní data'!AF705</f>
        <v>0</v>
      </c>
      <c r="BJ705" s="69" t="n">
        <f aca="false">'Vstupní data'!AG705</f>
        <v>0</v>
      </c>
      <c r="BK705" s="69" t="n">
        <f aca="false">IF(BF705&lt;&gt;0,VLOOKUP(I705,'Pril3-drev'!$H$5:$I$83,2,0),0)</f>
        <v>0</v>
      </c>
      <c r="BL705" s="69" t="n">
        <f aca="false">IF(BF705&lt;&gt;0,VLOOKUP(BK705,'Pril3-drev'!$A$5:$C$17,3,0),0)</f>
        <v>0</v>
      </c>
      <c r="BM705" s="69" t="n">
        <f aca="false">'Vstupní data'!AH705</f>
        <v>0</v>
      </c>
      <c r="BN705" s="69" t="n">
        <f aca="false">IF('Vstupní data'!AH705&gt;0,   VLOOKUP(VLOOKUP(CONCATENATE(VLOOKUP(I705,'Pril3-drev'!$H$4:$L$83,5,0),BD705),'Pril3-drev'!$Q$4:$R$2803,2,0),'AVB-BS'!$C$5:$S$29 ,LOOKUP(BM705,'AVB-BS'!$D$3:$S$3,'AVB-BS'!$D$1:$S$1) ,0 )   ,   IF('Vstupní data'!AI705&gt;0,'Vstupní data'!AI705,0))</f>
        <v>0</v>
      </c>
      <c r="BO705" s="69" t="str">
        <f aca="false">IF(BX705&gt;5,VLOOKUP(CONCATENATE(BK705,BN705),'Pril1-THLPa'!$H$6:$N$96,4,0),"")</f>
        <v/>
      </c>
      <c r="BP705" s="69" t="str">
        <f aca="false">IF(BX705&gt;5,VLOOKUP(CONCATENATE(BK705,BN705),'Pril1-THLPa'!$H$6:$N$96,5,0),"")</f>
        <v/>
      </c>
      <c r="BQ705" s="69" t="str">
        <f aca="false">IF(BX705&gt;5,VLOOKUP(CONCATENATE(BK705,BN705),'Pril1-THLPa'!$H$6:$N$96,6,0),"")</f>
        <v/>
      </c>
      <c r="BR705" s="69" t="str">
        <f aca="false">IF(BX705&gt;5,VLOOKUP(CONCATENATE(BK705,BN705),'Pril1-THLPa'!$H$6:$N$96,7,0),"")</f>
        <v/>
      </c>
      <c r="BS705" s="69" t="str">
        <f aca="false">IF(BX705&gt;5,VLOOKUP(CONCATENATE(BK705,BN705),'Pril1-THLPa'!$H$6:$O$96,8,0),"")</f>
        <v/>
      </c>
      <c r="BT705" s="69" t="str">
        <f aca="false">IF(BF705&gt;0, IF(BK705="smrk",  VLOOKUP(VLOOKUP(BD705,'Pril9-K3'!$L$8:$M$207,2,0),'Pril9-K3'!$A$8:$J$16,LOOKUP(BN705,'Pril9-K3'!$A$7:$J$7,'Pril9-K3'!$A$5:$J$5),0), IF(AND(BK705&lt;&gt;"smrk",'Vstupní data'!AK705&lt;&gt;""),'Vstupní data'!AK705,   VLOOKUP(VLOOKUP(BD705,'Pril9-K3'!$L$8:$M$207,2,0),'Pril9-K3'!$A$8:$J$16,LOOKUP(BN705,'Pril9-K3'!$A$7:$J$7,'Pril9-K3'!$A$5:$J$5),0)   )),   "")</f>
        <v/>
      </c>
      <c r="BV705" s="69" t="n">
        <f aca="false">'Vstupní data'!AJ705</f>
        <v>0</v>
      </c>
      <c r="BW705" s="69" t="n">
        <f aca="false">IF(BF705&gt;0,IF(J705&gt;0,J705,K705*H705/100),0)</f>
        <v>0</v>
      </c>
      <c r="BX705" s="69" t="n">
        <f aca="false">IF(BF705&gt;0,IF(BJ705&gt;BL705,BL705,BJ705),0)</f>
        <v>0</v>
      </c>
      <c r="BY705" s="69" t="n">
        <f aca="false">IF(BD705=0,0,IF(AND(BX705&gt;0,BX705&lt;=5),  IF(AND(BX705&gt;0,BX705&lt;=5),VLOOKUP(BK705,'Pril1-THLPa'!$A$6:$F$18,IF(AND(BX705&gt;0,BX705&lt;=5),LOOKUP(BX705,'Pril1-THLPa'!$B$5:$F$5,'Pril1-THLPa'!$B$4:$F$4),""),0),""),  IF(BX705&gt;5,BO705+BP705*(BX705-5)+BQ705*POWER(BX705-5,2)+BR705*POWER(BX705-5,3)+BS705*POWER(BX705-5,4),"")))</f>
        <v>0</v>
      </c>
      <c r="BZ705" s="69" t="n">
        <f aca="false">IF(BY705&gt;0,BY705*BI705/10*BW705*(100+BV705)/100,0)</f>
        <v>0</v>
      </c>
      <c r="CA705" s="69" t="n">
        <f aca="false">IF(BD705&gt;0,BX705-IF(BD705&gt;BX705,BX705,BD705),0)</f>
        <v>0</v>
      </c>
      <c r="CB705" s="69" t="n">
        <f aca="false">POWER(1.01,CA705)</f>
        <v>1</v>
      </c>
      <c r="CC705" s="69" t="n">
        <f aca="false">IF(BF705&gt;0,IF(BF705&gt;BH705,1,BF705/BH705),0)</f>
        <v>0</v>
      </c>
      <c r="CD705" s="72" t="n">
        <f aca="false">IF(BD705=0,0,IF(BF705&gt;0,ROUND(IF(CB705&lt;&gt;0,BZ705*BT705*1/CB705*CC705,0),0),0))</f>
        <v>0</v>
      </c>
      <c r="CE705" s="73" t="str">
        <f aca="false">IF(BF705&gt;0,IF(BF705&gt;BH705,CD705/BF705,CD705/BH705),"")</f>
        <v/>
      </c>
      <c r="CF705" s="69" t="n">
        <f aca="false">'Vstupní data'!AM705</f>
        <v>0</v>
      </c>
      <c r="CG705" s="69" t="n">
        <f aca="false">'Vstupní data'!AN705</f>
        <v>0</v>
      </c>
      <c r="CH705" s="69" t="n">
        <f aca="false">'Vstupní data'!AO705</f>
        <v>0</v>
      </c>
      <c r="CI705" s="69" t="n">
        <f aca="false">'Vstupní data'!AP705</f>
        <v>0</v>
      </c>
      <c r="CJ705" s="72" t="n">
        <f aca="false">ROUND(CH705*CI705,0)</f>
        <v>0</v>
      </c>
      <c r="CK705" s="74" t="str">
        <f aca="false">IF(OR(AA705&gt;0,BB705&gt;0,CD705&gt;0,CJ705&gt;0),AA705+BB705+CD705+CJ705,"")</f>
        <v/>
      </c>
    </row>
    <row r="706" customFormat="false" ht="12.8" hidden="false" customHeight="false" outlineLevel="0" collapsed="false">
      <c r="A706" s="66" t="n">
        <f aca="false">'Vstupní data'!A706</f>
        <v>0</v>
      </c>
      <c r="F706" s="66" t="str">
        <f aca="false">CONCATENATE('Vstupní data'!F706,'Vstupní data'!G706,'Vstupní data'!H706,'Vstupní data'!I706)</f>
        <v/>
      </c>
      <c r="G706" s="66"/>
      <c r="H706" s="66" t="n">
        <f aca="false">'Vstupní data'!K706</f>
        <v>0</v>
      </c>
      <c r="I706" s="66" t="n">
        <f aca="false">'Vstupní data'!L706</f>
        <v>0</v>
      </c>
      <c r="J706" s="66" t="n">
        <f aca="false">'Vstupní data'!K706*'Vstupní data'!M706/100</f>
        <v>0</v>
      </c>
      <c r="L706" s="66" t="n">
        <f aca="false">IF('Vstupní data'!N706="prostokořenný",0,IF('Vstupní data'!N706="krytokořenný","k",IF('Vstupní data'!N706="poloodrostky nebo odrostky, prostokořenné i krytokořenné","po",0)))</f>
        <v>0</v>
      </c>
      <c r="N706" s="66"/>
      <c r="O706" s="66" t="n">
        <f aca="false">'Vstupní data'!O706</f>
        <v>0</v>
      </c>
      <c r="P706" s="66" t="n">
        <f aca="false">IF(O706&gt;0,VLOOKUP(CONCATENATE(VLOOKUP(I706,'Pril3-drev'!$H$5:$K$83,4,0),"-",'Vstupní data'!R706),K2!$C$15:$D$23,2,0),0)</f>
        <v>0</v>
      </c>
      <c r="Q706" s="66" t="n">
        <f aca="false">IF(O706&gt;0,VLOOKUP(I706,'Pril3-drev'!$H$5:$I$83,2,0),0)</f>
        <v>0</v>
      </c>
      <c r="R706" s="66" t="n">
        <f aca="false">IF(Q706&gt;0,VLOOKUP(Q706,'Pril6-okus'!$A$5:$B$17,2,0),0)</f>
        <v>0</v>
      </c>
      <c r="S706" s="66" t="n">
        <f aca="false">IF(O706&gt;0,VLOOKUP(I706,'Pril3-drev'!$H$5:$J$83,3,0),0)</f>
        <v>0</v>
      </c>
      <c r="T706" s="66" t="str">
        <f aca="false">IF(O706&gt;0,IF(L706="k",0.9*VLOOKUP(S706,'ha-pocty-vyhl'!$A$5:$B$20,2,0),IF(L706="po",0.8*VLOOKUP(S706,'ha-pocty-vyhl'!$A$5:$B$20,2,0),VLOOKUP(S706,'ha-pocty-vyhl'!$A$5:$B$20,2,0))),"")</f>
        <v/>
      </c>
      <c r="U706" s="66" t="n">
        <f aca="false">'Vstupní data'!P706</f>
        <v>0</v>
      </c>
      <c r="V706" s="66" t="n">
        <f aca="false">IF(O706&gt;0,1.3*T706*1000*Z706/10000,0)</f>
        <v>0</v>
      </c>
      <c r="W706" s="66" t="n">
        <f aca="false">IF(O706&gt;0,1.3*T706*1000*Z706/10000,0)</f>
        <v>0</v>
      </c>
      <c r="X706" s="66" t="n">
        <f aca="false">IF(O706&gt;0,IF(O706&gt;V706,V706,O706),0)</f>
        <v>0</v>
      </c>
      <c r="Y706" s="66" t="n">
        <f aca="false">IF(O706&gt;0,IF(IF(U706&gt;W706,W706,U706)&lt;X706,W706,IF(U706&gt;W706,W706,U706)),0)</f>
        <v>0</v>
      </c>
      <c r="Z706" s="66" t="n">
        <f aca="false">IF(O706&gt;0,IF(J706&gt;0,J706,K706*H706/100),0)</f>
        <v>0</v>
      </c>
      <c r="AA706" s="67" t="n">
        <f aca="false">IF(O706&gt;0,CEILING(R706*P706*X706/Y706*Z706,1),0)</f>
        <v>0</v>
      </c>
      <c r="AB706" s="68" t="n">
        <f aca="false">IF(O706&gt;0,AA706/O706,0)</f>
        <v>0</v>
      </c>
      <c r="AC706" s="66" t="n">
        <f aca="false">'Vstupní data'!W706</f>
        <v>0</v>
      </c>
      <c r="AI706" s="66" t="str">
        <f aca="false">IF(OR('Vstupní data'!T706&gt;0,'Vstupní data'!U706&gt;0),VLOOKUP(I706,'Pril3-drev'!$H$5:$J$83,3,0),"")</f>
        <v/>
      </c>
      <c r="AJ706" s="66" t="n">
        <f aca="false">IF('Vstupní data'!V706="prostokořenný",0,IF('Vstupní data'!V706="krytokořenný","k",IF('Vstupní data'!V706="poloodrostky nebo odrostky, prostokořenné i krytokořenné","po",0)))</f>
        <v>0</v>
      </c>
      <c r="AK706" s="66" t="n">
        <f aca="false">IF(OR('Vstupní data'!T706&gt;0,'Vstupní data'!U706&gt;0),IF(AJ706="k",0.9*VLOOKUP(AI706,'ha-pocty-vyhl'!$A$5:$B$20,2,0),IF(AJ706="po",0.8*VLOOKUP(AI706,'ha-pocty-vyhl'!$A$5:$B$20,2,0),VLOOKUP(AI706,'ha-pocty-vyhl'!$A$5:$B$20,2,0))),0)</f>
        <v>0</v>
      </c>
      <c r="AL706" s="66" t="n">
        <f aca="false">IF(OR('Vstupní data'!T706&gt;0,'Vstupní data'!U706&gt;0),'Vstupní data'!K706*'Vstupní data'!M706/100,0)</f>
        <v>0</v>
      </c>
      <c r="AM706" s="66" t="n">
        <f aca="false">IF(OR('Vstupní data'!T706&gt;0,'Vstupní data'!U706&gt;0),IF('Vstupní data'!T706&gt;0,'Vstupní data'!T706,ROUND(10*'Vstupní data'!U706/AK706,0)),0)</f>
        <v>0</v>
      </c>
      <c r="AN706" s="69" t="n">
        <f aca="false">IF('Vstupní data'!T706&gt;0,   IF('Vstupní data'!T706&lt;=AL706,'Vstupní data'!T706,AL706),   IF(AM706&lt;AL706,AM706,AL706))</f>
        <v>0</v>
      </c>
      <c r="AO706" s="69" t="n">
        <f aca="false">'Vstupní data'!X706</f>
        <v>0</v>
      </c>
      <c r="AP706" s="66" t="n">
        <f aca="false">IF(OR('Vstupní data'!T706&gt;0,'Vstupní data'!U706&gt;0),IF(I706&lt;&gt;0,VLOOKUP(I706,'Pril3-drev'!$H$5:$I$83,2,0),0),0)</f>
        <v>0</v>
      </c>
      <c r="AQ706" s="66" t="n">
        <f aca="false">'Vstupní data'!Y706</f>
        <v>0</v>
      </c>
      <c r="AR706" s="66" t="str">
        <f aca="false">IF(AC706&gt;5,   IF('Vstupní data'!Y706&gt;0,   VLOOKUP(VLOOKUP(CONCATENATE(VLOOKUP(I706,'Pril3-drev'!$H$4:$L$83,5,0),AC706),'Pril3-drev'!$Q$4:$R$2803,2,0),'AVB-BS'!$C$5:$S$29 ,LOOKUP(AQ706,'AVB-BS'!$D$3:$S$3,'AVB-BS'!$D$1:$S$1) ,0 )   ,   IF('Vstupní data'!Z706&gt;0,'Vstupní data'!Z706,0)) , "")</f>
        <v/>
      </c>
      <c r="AS706" s="70" t="str">
        <f aca="false">IF(AC706&gt;5,VLOOKUP(CONCATENATE(AP706,AR706),'Pril1-THLPa'!$H$6:$N$96,4,0),"")</f>
        <v/>
      </c>
      <c r="AT706" s="70" t="str">
        <f aca="false">IF(AC706&gt;5,VLOOKUP(CONCATENATE(AP706,AR706),'Pril1-THLPa'!$H$6:$N$96,5,0),"")</f>
        <v/>
      </c>
      <c r="AU706" s="70" t="str">
        <f aca="false">IF(AC706&gt;5,VLOOKUP(CONCATENATE(AP706,AR706),'Pril1-THLPa'!$H$6:$N$96,6,0),"")</f>
        <v/>
      </c>
      <c r="AV706" s="70" t="str">
        <f aca="false">IF(AC706&gt;5,VLOOKUP(CONCATENATE(AP706,AR706),'Pril1-THLPa'!$H$6:$N$96,7,0),"")</f>
        <v/>
      </c>
      <c r="AW706" s="70" t="str">
        <f aca="false">IF(AC706&gt;5,VLOOKUP(CONCATENATE(AP706,AR706),'Pril1-THLPa'!$H$6:$O$96,8,0),"")</f>
        <v/>
      </c>
      <c r="AX706" s="66" t="n">
        <f aca="false">IF(AC706&gt;0,IF(AND(AC706&gt;0,AC706&lt;=5),VLOOKUP(AP706,'Pril1-THLPa'!$A$6:$F$18,LOOKUP(AC706,'Pril1-THLPa'!$B$5:$F$5,'Pril1-THLPa'!$B$4:$F$4),0),AS706+AT706*(AC706-5)+AU706*POWER(AC706-5,2)+AV706*POWER(AC706-5,3)+AW706*POWER(AC706-5,4)),0)</f>
        <v>0</v>
      </c>
      <c r="AY706" s="71"/>
      <c r="AZ706" s="66" t="n">
        <f aca="false">'Vstupní data'!AA706</f>
        <v>0</v>
      </c>
      <c r="BA706" s="66" t="n">
        <f aca="false">IF(OR('Vstupní data'!T706&gt;0,'Vstupní data'!U706&gt;0),IF(AC706&lt;&gt;"",AX706*AO706/10*(100+AZ706)/100,0),0)</f>
        <v>0</v>
      </c>
      <c r="BB706" s="67" t="n">
        <f aca="false">IF(AC706&lt;&gt;"",ROUND(BA706*AN706,0),0)</f>
        <v>0</v>
      </c>
      <c r="BC706" s="68" t="str">
        <f aca="false">IF(AE706&gt;0,BB706/AE706,"")</f>
        <v/>
      </c>
      <c r="BD706" s="66" t="n">
        <f aca="false">'Vstupní data'!AE706</f>
        <v>0</v>
      </c>
      <c r="BF706" s="66" t="n">
        <f aca="false">'Vstupní data'!AC706</f>
        <v>0</v>
      </c>
      <c r="BH706" s="66" t="n">
        <f aca="false">'Vstupní data'!AD706</f>
        <v>0</v>
      </c>
      <c r="BI706" s="66" t="n">
        <f aca="false">'Vstupní data'!AF706</f>
        <v>0</v>
      </c>
      <c r="BJ706" s="69" t="n">
        <f aca="false">'Vstupní data'!AG706</f>
        <v>0</v>
      </c>
      <c r="BK706" s="69" t="n">
        <f aca="false">IF(BF706&lt;&gt;0,VLOOKUP(I706,'Pril3-drev'!$H$5:$I$83,2,0),0)</f>
        <v>0</v>
      </c>
      <c r="BL706" s="69" t="n">
        <f aca="false">IF(BF706&lt;&gt;0,VLOOKUP(BK706,'Pril3-drev'!$A$5:$C$17,3,0),0)</f>
        <v>0</v>
      </c>
      <c r="BM706" s="69" t="n">
        <f aca="false">'Vstupní data'!AH706</f>
        <v>0</v>
      </c>
      <c r="BN706" s="69" t="n">
        <f aca="false">IF('Vstupní data'!AH706&gt;0,   VLOOKUP(VLOOKUP(CONCATENATE(VLOOKUP(I706,'Pril3-drev'!$H$4:$L$83,5,0),BD706),'Pril3-drev'!$Q$4:$R$2803,2,0),'AVB-BS'!$C$5:$S$29 ,LOOKUP(BM706,'AVB-BS'!$D$3:$S$3,'AVB-BS'!$D$1:$S$1) ,0 )   ,   IF('Vstupní data'!AI706&gt;0,'Vstupní data'!AI706,0))</f>
        <v>0</v>
      </c>
      <c r="BO706" s="69" t="str">
        <f aca="false">IF(BX706&gt;5,VLOOKUP(CONCATENATE(BK706,BN706),'Pril1-THLPa'!$H$6:$N$96,4,0),"")</f>
        <v/>
      </c>
      <c r="BP706" s="69" t="str">
        <f aca="false">IF(BX706&gt;5,VLOOKUP(CONCATENATE(BK706,BN706),'Pril1-THLPa'!$H$6:$N$96,5,0),"")</f>
        <v/>
      </c>
      <c r="BQ706" s="69" t="str">
        <f aca="false">IF(BX706&gt;5,VLOOKUP(CONCATENATE(BK706,BN706),'Pril1-THLPa'!$H$6:$N$96,6,0),"")</f>
        <v/>
      </c>
      <c r="BR706" s="69" t="str">
        <f aca="false">IF(BX706&gt;5,VLOOKUP(CONCATENATE(BK706,BN706),'Pril1-THLPa'!$H$6:$N$96,7,0),"")</f>
        <v/>
      </c>
      <c r="BS706" s="69" t="str">
        <f aca="false">IF(BX706&gt;5,VLOOKUP(CONCATENATE(BK706,BN706),'Pril1-THLPa'!$H$6:$O$96,8,0),"")</f>
        <v/>
      </c>
      <c r="BT706" s="69" t="str">
        <f aca="false">IF(BF706&gt;0, IF(BK706="smrk",  VLOOKUP(VLOOKUP(BD706,'Pril9-K3'!$L$8:$M$207,2,0),'Pril9-K3'!$A$8:$J$16,LOOKUP(BN706,'Pril9-K3'!$A$7:$J$7,'Pril9-K3'!$A$5:$J$5),0), IF(AND(BK706&lt;&gt;"smrk",'Vstupní data'!AK706&lt;&gt;""),'Vstupní data'!AK706,   VLOOKUP(VLOOKUP(BD706,'Pril9-K3'!$L$8:$M$207,2,0),'Pril9-K3'!$A$8:$J$16,LOOKUP(BN706,'Pril9-K3'!$A$7:$J$7,'Pril9-K3'!$A$5:$J$5),0)   )),   "")</f>
        <v/>
      </c>
      <c r="BV706" s="69" t="n">
        <f aca="false">'Vstupní data'!AJ706</f>
        <v>0</v>
      </c>
      <c r="BW706" s="69" t="n">
        <f aca="false">IF(BF706&gt;0,IF(J706&gt;0,J706,K706*H706/100),0)</f>
        <v>0</v>
      </c>
      <c r="BX706" s="69" t="n">
        <f aca="false">IF(BF706&gt;0,IF(BJ706&gt;BL706,BL706,BJ706),0)</f>
        <v>0</v>
      </c>
      <c r="BY706" s="69" t="n">
        <f aca="false">IF(BD706=0,0,IF(AND(BX706&gt;0,BX706&lt;=5),  IF(AND(BX706&gt;0,BX706&lt;=5),VLOOKUP(BK706,'Pril1-THLPa'!$A$6:$F$18,IF(AND(BX706&gt;0,BX706&lt;=5),LOOKUP(BX706,'Pril1-THLPa'!$B$5:$F$5,'Pril1-THLPa'!$B$4:$F$4),""),0),""),  IF(BX706&gt;5,BO706+BP706*(BX706-5)+BQ706*POWER(BX706-5,2)+BR706*POWER(BX706-5,3)+BS706*POWER(BX706-5,4),"")))</f>
        <v>0</v>
      </c>
      <c r="BZ706" s="69" t="n">
        <f aca="false">IF(BY706&gt;0,BY706*BI706/10*BW706*(100+BV706)/100,0)</f>
        <v>0</v>
      </c>
      <c r="CA706" s="69" t="n">
        <f aca="false">IF(BD706&gt;0,BX706-IF(BD706&gt;BX706,BX706,BD706),0)</f>
        <v>0</v>
      </c>
      <c r="CB706" s="69" t="n">
        <f aca="false">POWER(1.01,CA706)</f>
        <v>1</v>
      </c>
      <c r="CC706" s="69" t="n">
        <f aca="false">IF(BF706&gt;0,IF(BF706&gt;BH706,1,BF706/BH706),0)</f>
        <v>0</v>
      </c>
      <c r="CD706" s="72" t="n">
        <f aca="false">IF(BD706=0,0,IF(BF706&gt;0,ROUND(IF(CB706&lt;&gt;0,BZ706*BT706*1/CB706*CC706,0),0),0))</f>
        <v>0</v>
      </c>
      <c r="CE706" s="73" t="str">
        <f aca="false">IF(BF706&gt;0,IF(BF706&gt;BH706,CD706/BF706,CD706/BH706),"")</f>
        <v/>
      </c>
      <c r="CF706" s="69" t="n">
        <f aca="false">'Vstupní data'!AM706</f>
        <v>0</v>
      </c>
      <c r="CG706" s="69" t="n">
        <f aca="false">'Vstupní data'!AN706</f>
        <v>0</v>
      </c>
      <c r="CH706" s="69" t="n">
        <f aca="false">'Vstupní data'!AO706</f>
        <v>0</v>
      </c>
      <c r="CI706" s="69" t="n">
        <f aca="false">'Vstupní data'!AP706</f>
        <v>0</v>
      </c>
      <c r="CJ706" s="72" t="n">
        <f aca="false">ROUND(CH706*CI706,0)</f>
        <v>0</v>
      </c>
      <c r="CK706" s="74" t="str">
        <f aca="false">IF(OR(AA706&gt;0,BB706&gt;0,CD706&gt;0,CJ706&gt;0),AA706+BB706+CD706+CJ706,"")</f>
        <v/>
      </c>
    </row>
    <row r="707" customFormat="false" ht="12.8" hidden="false" customHeight="false" outlineLevel="0" collapsed="false">
      <c r="A707" s="66" t="n">
        <f aca="false">'Vstupní data'!A707</f>
        <v>0</v>
      </c>
      <c r="F707" s="66" t="str">
        <f aca="false">CONCATENATE('Vstupní data'!F707,'Vstupní data'!G707,'Vstupní data'!H707,'Vstupní data'!I707)</f>
        <v/>
      </c>
      <c r="G707" s="66"/>
      <c r="H707" s="66" t="n">
        <f aca="false">'Vstupní data'!K707</f>
        <v>0</v>
      </c>
      <c r="I707" s="66" t="n">
        <f aca="false">'Vstupní data'!L707</f>
        <v>0</v>
      </c>
      <c r="J707" s="66" t="n">
        <f aca="false">'Vstupní data'!K707*'Vstupní data'!M707/100</f>
        <v>0</v>
      </c>
      <c r="L707" s="66" t="n">
        <f aca="false">IF('Vstupní data'!N707="prostokořenný",0,IF('Vstupní data'!N707="krytokořenný","k",IF('Vstupní data'!N707="poloodrostky nebo odrostky, prostokořenné i krytokořenné","po",0)))</f>
        <v>0</v>
      </c>
      <c r="N707" s="66"/>
      <c r="O707" s="66" t="n">
        <f aca="false">'Vstupní data'!O707</f>
        <v>0</v>
      </c>
      <c r="P707" s="66" t="n">
        <f aca="false">IF(O707&gt;0,VLOOKUP(CONCATENATE(VLOOKUP(I707,'Pril3-drev'!$H$5:$K$83,4,0),"-",'Vstupní data'!R707),K2!$C$15:$D$23,2,0),0)</f>
        <v>0</v>
      </c>
      <c r="Q707" s="66" t="n">
        <f aca="false">IF(O707&gt;0,VLOOKUP(I707,'Pril3-drev'!$H$5:$I$83,2,0),0)</f>
        <v>0</v>
      </c>
      <c r="R707" s="66" t="n">
        <f aca="false">IF(Q707&gt;0,VLOOKUP(Q707,'Pril6-okus'!$A$5:$B$17,2,0),0)</f>
        <v>0</v>
      </c>
      <c r="S707" s="66" t="n">
        <f aca="false">IF(O707&gt;0,VLOOKUP(I707,'Pril3-drev'!$H$5:$J$83,3,0),0)</f>
        <v>0</v>
      </c>
      <c r="T707" s="66" t="str">
        <f aca="false">IF(O707&gt;0,IF(L707="k",0.9*VLOOKUP(S707,'ha-pocty-vyhl'!$A$5:$B$20,2,0),IF(L707="po",0.8*VLOOKUP(S707,'ha-pocty-vyhl'!$A$5:$B$20,2,0),VLOOKUP(S707,'ha-pocty-vyhl'!$A$5:$B$20,2,0))),"")</f>
        <v/>
      </c>
      <c r="U707" s="66" t="n">
        <f aca="false">'Vstupní data'!P707</f>
        <v>0</v>
      </c>
      <c r="V707" s="66" t="n">
        <f aca="false">IF(O707&gt;0,1.3*T707*1000*Z707/10000,0)</f>
        <v>0</v>
      </c>
      <c r="W707" s="66" t="n">
        <f aca="false">IF(O707&gt;0,1.3*T707*1000*Z707/10000,0)</f>
        <v>0</v>
      </c>
      <c r="X707" s="66" t="n">
        <f aca="false">IF(O707&gt;0,IF(O707&gt;V707,V707,O707),0)</f>
        <v>0</v>
      </c>
      <c r="Y707" s="66" t="n">
        <f aca="false">IF(O707&gt;0,IF(IF(U707&gt;W707,W707,U707)&lt;X707,W707,IF(U707&gt;W707,W707,U707)),0)</f>
        <v>0</v>
      </c>
      <c r="Z707" s="66" t="n">
        <f aca="false">IF(O707&gt;0,IF(J707&gt;0,J707,K707*H707/100),0)</f>
        <v>0</v>
      </c>
      <c r="AA707" s="67" t="n">
        <f aca="false">IF(O707&gt;0,CEILING(R707*P707*X707/Y707*Z707,1),0)</f>
        <v>0</v>
      </c>
      <c r="AB707" s="68" t="n">
        <f aca="false">IF(O707&gt;0,AA707/O707,0)</f>
        <v>0</v>
      </c>
      <c r="AC707" s="66" t="n">
        <f aca="false">'Vstupní data'!W707</f>
        <v>0</v>
      </c>
      <c r="AI707" s="66" t="str">
        <f aca="false">IF(OR('Vstupní data'!T707&gt;0,'Vstupní data'!U707&gt;0),VLOOKUP(I707,'Pril3-drev'!$H$5:$J$83,3,0),"")</f>
        <v/>
      </c>
      <c r="AJ707" s="66" t="n">
        <f aca="false">IF('Vstupní data'!V707="prostokořenný",0,IF('Vstupní data'!V707="krytokořenný","k",IF('Vstupní data'!V707="poloodrostky nebo odrostky, prostokořenné i krytokořenné","po",0)))</f>
        <v>0</v>
      </c>
      <c r="AK707" s="66" t="n">
        <f aca="false">IF(OR('Vstupní data'!T707&gt;0,'Vstupní data'!U707&gt;0),IF(AJ707="k",0.9*VLOOKUP(AI707,'ha-pocty-vyhl'!$A$5:$B$20,2,0),IF(AJ707="po",0.8*VLOOKUP(AI707,'ha-pocty-vyhl'!$A$5:$B$20,2,0),VLOOKUP(AI707,'ha-pocty-vyhl'!$A$5:$B$20,2,0))),0)</f>
        <v>0</v>
      </c>
      <c r="AL707" s="66" t="n">
        <f aca="false">IF(OR('Vstupní data'!T707&gt;0,'Vstupní data'!U707&gt;0),'Vstupní data'!K707*'Vstupní data'!M707/100,0)</f>
        <v>0</v>
      </c>
      <c r="AM707" s="66" t="n">
        <f aca="false">IF(OR('Vstupní data'!T707&gt;0,'Vstupní data'!U707&gt;0),IF('Vstupní data'!T707&gt;0,'Vstupní data'!T707,ROUND(10*'Vstupní data'!U707/AK707,0)),0)</f>
        <v>0</v>
      </c>
      <c r="AN707" s="69" t="n">
        <f aca="false">IF('Vstupní data'!T707&gt;0,   IF('Vstupní data'!T707&lt;=AL707,'Vstupní data'!T707,AL707),   IF(AM707&lt;AL707,AM707,AL707))</f>
        <v>0</v>
      </c>
      <c r="AO707" s="69" t="n">
        <f aca="false">'Vstupní data'!X707</f>
        <v>0</v>
      </c>
      <c r="AP707" s="66" t="n">
        <f aca="false">IF(OR('Vstupní data'!T707&gt;0,'Vstupní data'!U707&gt;0),IF(I707&lt;&gt;0,VLOOKUP(I707,'Pril3-drev'!$H$5:$I$83,2,0),0),0)</f>
        <v>0</v>
      </c>
      <c r="AQ707" s="66" t="n">
        <f aca="false">'Vstupní data'!Y707</f>
        <v>0</v>
      </c>
      <c r="AR707" s="66" t="str">
        <f aca="false">IF(AC707&gt;5,   IF('Vstupní data'!Y707&gt;0,   VLOOKUP(VLOOKUP(CONCATENATE(VLOOKUP(I707,'Pril3-drev'!$H$4:$L$83,5,0),AC707),'Pril3-drev'!$Q$4:$R$2803,2,0),'AVB-BS'!$C$5:$S$29 ,LOOKUP(AQ707,'AVB-BS'!$D$3:$S$3,'AVB-BS'!$D$1:$S$1) ,0 )   ,   IF('Vstupní data'!Z707&gt;0,'Vstupní data'!Z707,0)) , "")</f>
        <v/>
      </c>
      <c r="AS707" s="70" t="str">
        <f aca="false">IF(AC707&gt;5,VLOOKUP(CONCATENATE(AP707,AR707),'Pril1-THLPa'!$H$6:$N$96,4,0),"")</f>
        <v/>
      </c>
      <c r="AT707" s="70" t="str">
        <f aca="false">IF(AC707&gt;5,VLOOKUP(CONCATENATE(AP707,AR707),'Pril1-THLPa'!$H$6:$N$96,5,0),"")</f>
        <v/>
      </c>
      <c r="AU707" s="70" t="str">
        <f aca="false">IF(AC707&gt;5,VLOOKUP(CONCATENATE(AP707,AR707),'Pril1-THLPa'!$H$6:$N$96,6,0),"")</f>
        <v/>
      </c>
      <c r="AV707" s="70" t="str">
        <f aca="false">IF(AC707&gt;5,VLOOKUP(CONCATENATE(AP707,AR707),'Pril1-THLPa'!$H$6:$N$96,7,0),"")</f>
        <v/>
      </c>
      <c r="AW707" s="70" t="str">
        <f aca="false">IF(AC707&gt;5,VLOOKUP(CONCATENATE(AP707,AR707),'Pril1-THLPa'!$H$6:$O$96,8,0),"")</f>
        <v/>
      </c>
      <c r="AX707" s="66" t="n">
        <f aca="false">IF(AC707&gt;0,IF(AND(AC707&gt;0,AC707&lt;=5),VLOOKUP(AP707,'Pril1-THLPa'!$A$6:$F$18,LOOKUP(AC707,'Pril1-THLPa'!$B$5:$F$5,'Pril1-THLPa'!$B$4:$F$4),0),AS707+AT707*(AC707-5)+AU707*POWER(AC707-5,2)+AV707*POWER(AC707-5,3)+AW707*POWER(AC707-5,4)),0)</f>
        <v>0</v>
      </c>
      <c r="AY707" s="71"/>
      <c r="AZ707" s="66" t="n">
        <f aca="false">'Vstupní data'!AA707</f>
        <v>0</v>
      </c>
      <c r="BA707" s="66" t="n">
        <f aca="false">IF(OR('Vstupní data'!T707&gt;0,'Vstupní data'!U707&gt;0),IF(AC707&lt;&gt;"",AX707*AO707/10*(100+AZ707)/100,0),0)</f>
        <v>0</v>
      </c>
      <c r="BB707" s="67" t="n">
        <f aca="false">IF(AC707&lt;&gt;"",ROUND(BA707*AN707,0),0)</f>
        <v>0</v>
      </c>
      <c r="BC707" s="68" t="str">
        <f aca="false">IF(AE707&gt;0,BB707/AE707,"")</f>
        <v/>
      </c>
      <c r="BD707" s="66" t="n">
        <f aca="false">'Vstupní data'!AE707</f>
        <v>0</v>
      </c>
      <c r="BF707" s="66" t="n">
        <f aca="false">'Vstupní data'!AC707</f>
        <v>0</v>
      </c>
      <c r="BH707" s="66" t="n">
        <f aca="false">'Vstupní data'!AD707</f>
        <v>0</v>
      </c>
      <c r="BI707" s="66" t="n">
        <f aca="false">'Vstupní data'!AF707</f>
        <v>0</v>
      </c>
      <c r="BJ707" s="69" t="n">
        <f aca="false">'Vstupní data'!AG707</f>
        <v>0</v>
      </c>
      <c r="BK707" s="69" t="n">
        <f aca="false">IF(BF707&lt;&gt;0,VLOOKUP(I707,'Pril3-drev'!$H$5:$I$83,2,0),0)</f>
        <v>0</v>
      </c>
      <c r="BL707" s="69" t="n">
        <f aca="false">IF(BF707&lt;&gt;0,VLOOKUP(BK707,'Pril3-drev'!$A$5:$C$17,3,0),0)</f>
        <v>0</v>
      </c>
      <c r="BM707" s="69" t="n">
        <f aca="false">'Vstupní data'!AH707</f>
        <v>0</v>
      </c>
      <c r="BN707" s="69" t="n">
        <f aca="false">IF('Vstupní data'!AH707&gt;0,   VLOOKUP(VLOOKUP(CONCATENATE(VLOOKUP(I707,'Pril3-drev'!$H$4:$L$83,5,0),BD707),'Pril3-drev'!$Q$4:$R$2803,2,0),'AVB-BS'!$C$5:$S$29 ,LOOKUP(BM707,'AVB-BS'!$D$3:$S$3,'AVB-BS'!$D$1:$S$1) ,0 )   ,   IF('Vstupní data'!AI707&gt;0,'Vstupní data'!AI707,0))</f>
        <v>0</v>
      </c>
      <c r="BO707" s="69" t="str">
        <f aca="false">IF(BX707&gt;5,VLOOKUP(CONCATENATE(BK707,BN707),'Pril1-THLPa'!$H$6:$N$96,4,0),"")</f>
        <v/>
      </c>
      <c r="BP707" s="69" t="str">
        <f aca="false">IF(BX707&gt;5,VLOOKUP(CONCATENATE(BK707,BN707),'Pril1-THLPa'!$H$6:$N$96,5,0),"")</f>
        <v/>
      </c>
      <c r="BQ707" s="69" t="str">
        <f aca="false">IF(BX707&gt;5,VLOOKUP(CONCATENATE(BK707,BN707),'Pril1-THLPa'!$H$6:$N$96,6,0),"")</f>
        <v/>
      </c>
      <c r="BR707" s="69" t="str">
        <f aca="false">IF(BX707&gt;5,VLOOKUP(CONCATENATE(BK707,BN707),'Pril1-THLPa'!$H$6:$N$96,7,0),"")</f>
        <v/>
      </c>
      <c r="BS707" s="69" t="str">
        <f aca="false">IF(BX707&gt;5,VLOOKUP(CONCATENATE(BK707,BN707),'Pril1-THLPa'!$H$6:$O$96,8,0),"")</f>
        <v/>
      </c>
      <c r="BT707" s="69" t="str">
        <f aca="false">IF(BF707&gt;0, IF(BK707="smrk",  VLOOKUP(VLOOKUP(BD707,'Pril9-K3'!$L$8:$M$207,2,0),'Pril9-K3'!$A$8:$J$16,LOOKUP(BN707,'Pril9-K3'!$A$7:$J$7,'Pril9-K3'!$A$5:$J$5),0), IF(AND(BK707&lt;&gt;"smrk",'Vstupní data'!AK707&lt;&gt;""),'Vstupní data'!AK707,   VLOOKUP(VLOOKUP(BD707,'Pril9-K3'!$L$8:$M$207,2,0),'Pril9-K3'!$A$8:$J$16,LOOKUP(BN707,'Pril9-K3'!$A$7:$J$7,'Pril9-K3'!$A$5:$J$5),0)   )),   "")</f>
        <v/>
      </c>
      <c r="BV707" s="69" t="n">
        <f aca="false">'Vstupní data'!AJ707</f>
        <v>0</v>
      </c>
      <c r="BW707" s="69" t="n">
        <f aca="false">IF(BF707&gt;0,IF(J707&gt;0,J707,K707*H707/100),0)</f>
        <v>0</v>
      </c>
      <c r="BX707" s="69" t="n">
        <f aca="false">IF(BF707&gt;0,IF(BJ707&gt;BL707,BL707,BJ707),0)</f>
        <v>0</v>
      </c>
      <c r="BY707" s="69" t="n">
        <f aca="false">IF(BD707=0,0,IF(AND(BX707&gt;0,BX707&lt;=5),  IF(AND(BX707&gt;0,BX707&lt;=5),VLOOKUP(BK707,'Pril1-THLPa'!$A$6:$F$18,IF(AND(BX707&gt;0,BX707&lt;=5),LOOKUP(BX707,'Pril1-THLPa'!$B$5:$F$5,'Pril1-THLPa'!$B$4:$F$4),""),0),""),  IF(BX707&gt;5,BO707+BP707*(BX707-5)+BQ707*POWER(BX707-5,2)+BR707*POWER(BX707-5,3)+BS707*POWER(BX707-5,4),"")))</f>
        <v>0</v>
      </c>
      <c r="BZ707" s="69" t="n">
        <f aca="false">IF(BY707&gt;0,BY707*BI707/10*BW707*(100+BV707)/100,0)</f>
        <v>0</v>
      </c>
      <c r="CA707" s="69" t="n">
        <f aca="false">IF(BD707&gt;0,BX707-IF(BD707&gt;BX707,BX707,BD707),0)</f>
        <v>0</v>
      </c>
      <c r="CB707" s="69" t="n">
        <f aca="false">POWER(1.01,CA707)</f>
        <v>1</v>
      </c>
      <c r="CC707" s="69" t="n">
        <f aca="false">IF(BF707&gt;0,IF(BF707&gt;BH707,1,BF707/BH707),0)</f>
        <v>0</v>
      </c>
      <c r="CD707" s="72" t="n">
        <f aca="false">IF(BD707=0,0,IF(BF707&gt;0,ROUND(IF(CB707&lt;&gt;0,BZ707*BT707*1/CB707*CC707,0),0),0))</f>
        <v>0</v>
      </c>
      <c r="CE707" s="73" t="str">
        <f aca="false">IF(BF707&gt;0,IF(BF707&gt;BH707,CD707/BF707,CD707/BH707),"")</f>
        <v/>
      </c>
      <c r="CF707" s="69" t="n">
        <f aca="false">'Vstupní data'!AM707</f>
        <v>0</v>
      </c>
      <c r="CG707" s="69" t="n">
        <f aca="false">'Vstupní data'!AN707</f>
        <v>0</v>
      </c>
      <c r="CH707" s="69" t="n">
        <f aca="false">'Vstupní data'!AO707</f>
        <v>0</v>
      </c>
      <c r="CI707" s="69" t="n">
        <f aca="false">'Vstupní data'!AP707</f>
        <v>0</v>
      </c>
      <c r="CJ707" s="72" t="n">
        <f aca="false">ROUND(CH707*CI707,0)</f>
        <v>0</v>
      </c>
      <c r="CK707" s="74" t="str">
        <f aca="false">IF(OR(AA707&gt;0,BB707&gt;0,CD707&gt;0,CJ707&gt;0),AA707+BB707+CD707+CJ707,"")</f>
        <v/>
      </c>
    </row>
    <row r="708" customFormat="false" ht="12.8" hidden="false" customHeight="false" outlineLevel="0" collapsed="false">
      <c r="A708" s="66" t="n">
        <f aca="false">'Vstupní data'!A708</f>
        <v>0</v>
      </c>
      <c r="F708" s="66" t="str">
        <f aca="false">CONCATENATE('Vstupní data'!F708,'Vstupní data'!G708,'Vstupní data'!H708,'Vstupní data'!I708)</f>
        <v/>
      </c>
      <c r="G708" s="66"/>
      <c r="H708" s="66" t="n">
        <f aca="false">'Vstupní data'!K708</f>
        <v>0</v>
      </c>
      <c r="I708" s="66" t="n">
        <f aca="false">'Vstupní data'!L708</f>
        <v>0</v>
      </c>
      <c r="J708" s="66" t="n">
        <f aca="false">'Vstupní data'!K708*'Vstupní data'!M708/100</f>
        <v>0</v>
      </c>
      <c r="L708" s="66" t="n">
        <f aca="false">IF('Vstupní data'!N708="prostokořenný",0,IF('Vstupní data'!N708="krytokořenný","k",IF('Vstupní data'!N708="poloodrostky nebo odrostky, prostokořenné i krytokořenné","po",0)))</f>
        <v>0</v>
      </c>
      <c r="N708" s="66"/>
      <c r="O708" s="66" t="n">
        <f aca="false">'Vstupní data'!O708</f>
        <v>0</v>
      </c>
      <c r="P708" s="66" t="n">
        <f aca="false">IF(O708&gt;0,VLOOKUP(CONCATENATE(VLOOKUP(I708,'Pril3-drev'!$H$5:$K$83,4,0),"-",'Vstupní data'!R708),K2!$C$15:$D$23,2,0),0)</f>
        <v>0</v>
      </c>
      <c r="Q708" s="66" t="n">
        <f aca="false">IF(O708&gt;0,VLOOKUP(I708,'Pril3-drev'!$H$5:$I$83,2,0),0)</f>
        <v>0</v>
      </c>
      <c r="R708" s="66" t="n">
        <f aca="false">IF(Q708&gt;0,VLOOKUP(Q708,'Pril6-okus'!$A$5:$B$17,2,0),0)</f>
        <v>0</v>
      </c>
      <c r="S708" s="66" t="n">
        <f aca="false">IF(O708&gt;0,VLOOKUP(I708,'Pril3-drev'!$H$5:$J$83,3,0),0)</f>
        <v>0</v>
      </c>
      <c r="T708" s="66" t="str">
        <f aca="false">IF(O708&gt;0,IF(L708="k",0.9*VLOOKUP(S708,'ha-pocty-vyhl'!$A$5:$B$20,2,0),IF(L708="po",0.8*VLOOKUP(S708,'ha-pocty-vyhl'!$A$5:$B$20,2,0),VLOOKUP(S708,'ha-pocty-vyhl'!$A$5:$B$20,2,0))),"")</f>
        <v/>
      </c>
      <c r="U708" s="66" t="n">
        <f aca="false">'Vstupní data'!P708</f>
        <v>0</v>
      </c>
      <c r="V708" s="66" t="n">
        <f aca="false">IF(O708&gt;0,1.3*T708*1000*Z708/10000,0)</f>
        <v>0</v>
      </c>
      <c r="W708" s="66" t="n">
        <f aca="false">IF(O708&gt;0,1.3*T708*1000*Z708/10000,0)</f>
        <v>0</v>
      </c>
      <c r="X708" s="66" t="n">
        <f aca="false">IF(O708&gt;0,IF(O708&gt;V708,V708,O708),0)</f>
        <v>0</v>
      </c>
      <c r="Y708" s="66" t="n">
        <f aca="false">IF(O708&gt;0,IF(IF(U708&gt;W708,W708,U708)&lt;X708,W708,IF(U708&gt;W708,W708,U708)),0)</f>
        <v>0</v>
      </c>
      <c r="Z708" s="66" t="n">
        <f aca="false">IF(O708&gt;0,IF(J708&gt;0,J708,K708*H708/100),0)</f>
        <v>0</v>
      </c>
      <c r="AA708" s="67" t="n">
        <f aca="false">IF(O708&gt;0,CEILING(R708*P708*X708/Y708*Z708,1),0)</f>
        <v>0</v>
      </c>
      <c r="AB708" s="68" t="n">
        <f aca="false">IF(O708&gt;0,AA708/O708,0)</f>
        <v>0</v>
      </c>
      <c r="AC708" s="66" t="n">
        <f aca="false">'Vstupní data'!W708</f>
        <v>0</v>
      </c>
      <c r="AI708" s="66" t="str">
        <f aca="false">IF(OR('Vstupní data'!T708&gt;0,'Vstupní data'!U708&gt;0),VLOOKUP(I708,'Pril3-drev'!$H$5:$J$83,3,0),"")</f>
        <v/>
      </c>
      <c r="AJ708" s="66" t="n">
        <f aca="false">IF('Vstupní data'!V708="prostokořenný",0,IF('Vstupní data'!V708="krytokořenný","k",IF('Vstupní data'!V708="poloodrostky nebo odrostky, prostokořenné i krytokořenné","po",0)))</f>
        <v>0</v>
      </c>
      <c r="AK708" s="66" t="n">
        <f aca="false">IF(OR('Vstupní data'!T708&gt;0,'Vstupní data'!U708&gt;0),IF(AJ708="k",0.9*VLOOKUP(AI708,'ha-pocty-vyhl'!$A$5:$B$20,2,0),IF(AJ708="po",0.8*VLOOKUP(AI708,'ha-pocty-vyhl'!$A$5:$B$20,2,0),VLOOKUP(AI708,'ha-pocty-vyhl'!$A$5:$B$20,2,0))),0)</f>
        <v>0</v>
      </c>
      <c r="AL708" s="66" t="n">
        <f aca="false">IF(OR('Vstupní data'!T708&gt;0,'Vstupní data'!U708&gt;0),'Vstupní data'!K708*'Vstupní data'!M708/100,0)</f>
        <v>0</v>
      </c>
      <c r="AM708" s="66" t="n">
        <f aca="false">IF(OR('Vstupní data'!T708&gt;0,'Vstupní data'!U708&gt;0),IF('Vstupní data'!T708&gt;0,'Vstupní data'!T708,ROUND(10*'Vstupní data'!U708/AK708,0)),0)</f>
        <v>0</v>
      </c>
      <c r="AN708" s="69" t="n">
        <f aca="false">IF('Vstupní data'!T708&gt;0,   IF('Vstupní data'!T708&lt;=AL708,'Vstupní data'!T708,AL708),   IF(AM708&lt;AL708,AM708,AL708))</f>
        <v>0</v>
      </c>
      <c r="AO708" s="69" t="n">
        <f aca="false">'Vstupní data'!X708</f>
        <v>0</v>
      </c>
      <c r="AP708" s="66" t="n">
        <f aca="false">IF(OR('Vstupní data'!T708&gt;0,'Vstupní data'!U708&gt;0),IF(I708&lt;&gt;0,VLOOKUP(I708,'Pril3-drev'!$H$5:$I$83,2,0),0),0)</f>
        <v>0</v>
      </c>
      <c r="AQ708" s="66" t="n">
        <f aca="false">'Vstupní data'!Y708</f>
        <v>0</v>
      </c>
      <c r="AR708" s="66" t="str">
        <f aca="false">IF(AC708&gt;5,   IF('Vstupní data'!Y708&gt;0,   VLOOKUP(VLOOKUP(CONCATENATE(VLOOKUP(I708,'Pril3-drev'!$H$4:$L$83,5,0),AC708),'Pril3-drev'!$Q$4:$R$2803,2,0),'AVB-BS'!$C$5:$S$29 ,LOOKUP(AQ708,'AVB-BS'!$D$3:$S$3,'AVB-BS'!$D$1:$S$1) ,0 )   ,   IF('Vstupní data'!Z708&gt;0,'Vstupní data'!Z708,0)) , "")</f>
        <v/>
      </c>
      <c r="AS708" s="70" t="str">
        <f aca="false">IF(AC708&gt;5,VLOOKUP(CONCATENATE(AP708,AR708),'Pril1-THLPa'!$H$6:$N$96,4,0),"")</f>
        <v/>
      </c>
      <c r="AT708" s="70" t="str">
        <f aca="false">IF(AC708&gt;5,VLOOKUP(CONCATENATE(AP708,AR708),'Pril1-THLPa'!$H$6:$N$96,5,0),"")</f>
        <v/>
      </c>
      <c r="AU708" s="70" t="str">
        <f aca="false">IF(AC708&gt;5,VLOOKUP(CONCATENATE(AP708,AR708),'Pril1-THLPa'!$H$6:$N$96,6,0),"")</f>
        <v/>
      </c>
      <c r="AV708" s="70" t="str">
        <f aca="false">IF(AC708&gt;5,VLOOKUP(CONCATENATE(AP708,AR708),'Pril1-THLPa'!$H$6:$N$96,7,0),"")</f>
        <v/>
      </c>
      <c r="AW708" s="70" t="str">
        <f aca="false">IF(AC708&gt;5,VLOOKUP(CONCATENATE(AP708,AR708),'Pril1-THLPa'!$H$6:$O$96,8,0),"")</f>
        <v/>
      </c>
      <c r="AX708" s="66" t="n">
        <f aca="false">IF(AC708&gt;0,IF(AND(AC708&gt;0,AC708&lt;=5),VLOOKUP(AP708,'Pril1-THLPa'!$A$6:$F$18,LOOKUP(AC708,'Pril1-THLPa'!$B$5:$F$5,'Pril1-THLPa'!$B$4:$F$4),0),AS708+AT708*(AC708-5)+AU708*POWER(AC708-5,2)+AV708*POWER(AC708-5,3)+AW708*POWER(AC708-5,4)),0)</f>
        <v>0</v>
      </c>
      <c r="AY708" s="71"/>
      <c r="AZ708" s="66" t="n">
        <f aca="false">'Vstupní data'!AA708</f>
        <v>0</v>
      </c>
      <c r="BA708" s="66" t="n">
        <f aca="false">IF(OR('Vstupní data'!T708&gt;0,'Vstupní data'!U708&gt;0),IF(AC708&lt;&gt;"",AX708*AO708/10*(100+AZ708)/100,0),0)</f>
        <v>0</v>
      </c>
      <c r="BB708" s="67" t="n">
        <f aca="false">IF(AC708&lt;&gt;"",ROUND(BA708*AN708,0),0)</f>
        <v>0</v>
      </c>
      <c r="BC708" s="68" t="str">
        <f aca="false">IF(AE708&gt;0,BB708/AE708,"")</f>
        <v/>
      </c>
      <c r="BD708" s="66" t="n">
        <f aca="false">'Vstupní data'!AE708</f>
        <v>0</v>
      </c>
      <c r="BF708" s="66" t="n">
        <f aca="false">'Vstupní data'!AC708</f>
        <v>0</v>
      </c>
      <c r="BH708" s="66" t="n">
        <f aca="false">'Vstupní data'!AD708</f>
        <v>0</v>
      </c>
      <c r="BI708" s="66" t="n">
        <f aca="false">'Vstupní data'!AF708</f>
        <v>0</v>
      </c>
      <c r="BJ708" s="69" t="n">
        <f aca="false">'Vstupní data'!AG708</f>
        <v>0</v>
      </c>
      <c r="BK708" s="69" t="n">
        <f aca="false">IF(BF708&lt;&gt;0,VLOOKUP(I708,'Pril3-drev'!$H$5:$I$83,2,0),0)</f>
        <v>0</v>
      </c>
      <c r="BL708" s="69" t="n">
        <f aca="false">IF(BF708&lt;&gt;0,VLOOKUP(BK708,'Pril3-drev'!$A$5:$C$17,3,0),0)</f>
        <v>0</v>
      </c>
      <c r="BM708" s="69" t="n">
        <f aca="false">'Vstupní data'!AH708</f>
        <v>0</v>
      </c>
      <c r="BN708" s="69" t="n">
        <f aca="false">IF('Vstupní data'!AH708&gt;0,   VLOOKUP(VLOOKUP(CONCATENATE(VLOOKUP(I708,'Pril3-drev'!$H$4:$L$83,5,0),BD708),'Pril3-drev'!$Q$4:$R$2803,2,0),'AVB-BS'!$C$5:$S$29 ,LOOKUP(BM708,'AVB-BS'!$D$3:$S$3,'AVB-BS'!$D$1:$S$1) ,0 )   ,   IF('Vstupní data'!AI708&gt;0,'Vstupní data'!AI708,0))</f>
        <v>0</v>
      </c>
      <c r="BO708" s="69" t="str">
        <f aca="false">IF(BX708&gt;5,VLOOKUP(CONCATENATE(BK708,BN708),'Pril1-THLPa'!$H$6:$N$96,4,0),"")</f>
        <v/>
      </c>
      <c r="BP708" s="69" t="str">
        <f aca="false">IF(BX708&gt;5,VLOOKUP(CONCATENATE(BK708,BN708),'Pril1-THLPa'!$H$6:$N$96,5,0),"")</f>
        <v/>
      </c>
      <c r="BQ708" s="69" t="str">
        <f aca="false">IF(BX708&gt;5,VLOOKUP(CONCATENATE(BK708,BN708),'Pril1-THLPa'!$H$6:$N$96,6,0),"")</f>
        <v/>
      </c>
      <c r="BR708" s="69" t="str">
        <f aca="false">IF(BX708&gt;5,VLOOKUP(CONCATENATE(BK708,BN708),'Pril1-THLPa'!$H$6:$N$96,7,0),"")</f>
        <v/>
      </c>
      <c r="BS708" s="69" t="str">
        <f aca="false">IF(BX708&gt;5,VLOOKUP(CONCATENATE(BK708,BN708),'Pril1-THLPa'!$H$6:$O$96,8,0),"")</f>
        <v/>
      </c>
      <c r="BT708" s="69" t="str">
        <f aca="false">IF(BF708&gt;0, IF(BK708="smrk",  VLOOKUP(VLOOKUP(BD708,'Pril9-K3'!$L$8:$M$207,2,0),'Pril9-K3'!$A$8:$J$16,LOOKUP(BN708,'Pril9-K3'!$A$7:$J$7,'Pril9-K3'!$A$5:$J$5),0), IF(AND(BK708&lt;&gt;"smrk",'Vstupní data'!AK708&lt;&gt;""),'Vstupní data'!AK708,   VLOOKUP(VLOOKUP(BD708,'Pril9-K3'!$L$8:$M$207,2,0),'Pril9-K3'!$A$8:$J$16,LOOKUP(BN708,'Pril9-K3'!$A$7:$J$7,'Pril9-K3'!$A$5:$J$5),0)   )),   "")</f>
        <v/>
      </c>
      <c r="BV708" s="69" t="n">
        <f aca="false">'Vstupní data'!AJ708</f>
        <v>0</v>
      </c>
      <c r="BW708" s="69" t="n">
        <f aca="false">IF(BF708&gt;0,IF(J708&gt;0,J708,K708*H708/100),0)</f>
        <v>0</v>
      </c>
      <c r="BX708" s="69" t="n">
        <f aca="false">IF(BF708&gt;0,IF(BJ708&gt;BL708,BL708,BJ708),0)</f>
        <v>0</v>
      </c>
      <c r="BY708" s="69" t="n">
        <f aca="false">IF(BD708=0,0,IF(AND(BX708&gt;0,BX708&lt;=5),  IF(AND(BX708&gt;0,BX708&lt;=5),VLOOKUP(BK708,'Pril1-THLPa'!$A$6:$F$18,IF(AND(BX708&gt;0,BX708&lt;=5),LOOKUP(BX708,'Pril1-THLPa'!$B$5:$F$5,'Pril1-THLPa'!$B$4:$F$4),""),0),""),  IF(BX708&gt;5,BO708+BP708*(BX708-5)+BQ708*POWER(BX708-5,2)+BR708*POWER(BX708-5,3)+BS708*POWER(BX708-5,4),"")))</f>
        <v>0</v>
      </c>
      <c r="BZ708" s="69" t="n">
        <f aca="false">IF(BY708&gt;0,BY708*BI708/10*BW708*(100+BV708)/100,0)</f>
        <v>0</v>
      </c>
      <c r="CA708" s="69" t="n">
        <f aca="false">IF(BD708&gt;0,BX708-IF(BD708&gt;BX708,BX708,BD708),0)</f>
        <v>0</v>
      </c>
      <c r="CB708" s="69" t="n">
        <f aca="false">POWER(1.01,CA708)</f>
        <v>1</v>
      </c>
      <c r="CC708" s="69" t="n">
        <f aca="false">IF(BF708&gt;0,IF(BF708&gt;BH708,1,BF708/BH708),0)</f>
        <v>0</v>
      </c>
      <c r="CD708" s="72" t="n">
        <f aca="false">IF(BD708=0,0,IF(BF708&gt;0,ROUND(IF(CB708&lt;&gt;0,BZ708*BT708*1/CB708*CC708,0),0),0))</f>
        <v>0</v>
      </c>
      <c r="CE708" s="73" t="str">
        <f aca="false">IF(BF708&gt;0,IF(BF708&gt;BH708,CD708/BF708,CD708/BH708),"")</f>
        <v/>
      </c>
      <c r="CF708" s="69" t="n">
        <f aca="false">'Vstupní data'!AM708</f>
        <v>0</v>
      </c>
      <c r="CG708" s="69" t="n">
        <f aca="false">'Vstupní data'!AN708</f>
        <v>0</v>
      </c>
      <c r="CH708" s="69" t="n">
        <f aca="false">'Vstupní data'!AO708</f>
        <v>0</v>
      </c>
      <c r="CI708" s="69" t="n">
        <f aca="false">'Vstupní data'!AP708</f>
        <v>0</v>
      </c>
      <c r="CJ708" s="72" t="n">
        <f aca="false">ROUND(CH708*CI708,0)</f>
        <v>0</v>
      </c>
      <c r="CK708" s="74" t="str">
        <f aca="false">IF(OR(AA708&gt;0,BB708&gt;0,CD708&gt;0,CJ708&gt;0),AA708+BB708+CD708+CJ708,"")</f>
        <v/>
      </c>
    </row>
    <row r="709" customFormat="false" ht="12.8" hidden="false" customHeight="false" outlineLevel="0" collapsed="false">
      <c r="A709" s="66" t="n">
        <f aca="false">'Vstupní data'!A709</f>
        <v>0</v>
      </c>
      <c r="F709" s="66" t="str">
        <f aca="false">CONCATENATE('Vstupní data'!F709,'Vstupní data'!G709,'Vstupní data'!H709,'Vstupní data'!I709)</f>
        <v/>
      </c>
      <c r="G709" s="66"/>
      <c r="H709" s="66" t="n">
        <f aca="false">'Vstupní data'!K709</f>
        <v>0</v>
      </c>
      <c r="I709" s="66" t="n">
        <f aca="false">'Vstupní data'!L709</f>
        <v>0</v>
      </c>
      <c r="J709" s="66" t="n">
        <f aca="false">'Vstupní data'!K709*'Vstupní data'!M709/100</f>
        <v>0</v>
      </c>
      <c r="L709" s="66" t="n">
        <f aca="false">IF('Vstupní data'!N709="prostokořenný",0,IF('Vstupní data'!N709="krytokořenný","k",IF('Vstupní data'!N709="poloodrostky nebo odrostky, prostokořenné i krytokořenné","po",0)))</f>
        <v>0</v>
      </c>
      <c r="N709" s="66"/>
      <c r="O709" s="66" t="n">
        <f aca="false">'Vstupní data'!O709</f>
        <v>0</v>
      </c>
      <c r="P709" s="66" t="n">
        <f aca="false">IF(O709&gt;0,VLOOKUP(CONCATENATE(VLOOKUP(I709,'Pril3-drev'!$H$5:$K$83,4,0),"-",'Vstupní data'!R709),K2!$C$15:$D$23,2,0),0)</f>
        <v>0</v>
      </c>
      <c r="Q709" s="66" t="n">
        <f aca="false">IF(O709&gt;0,VLOOKUP(I709,'Pril3-drev'!$H$5:$I$83,2,0),0)</f>
        <v>0</v>
      </c>
      <c r="R709" s="66" t="n">
        <f aca="false">IF(Q709&gt;0,VLOOKUP(Q709,'Pril6-okus'!$A$5:$B$17,2,0),0)</f>
        <v>0</v>
      </c>
      <c r="S709" s="66" t="n">
        <f aca="false">IF(O709&gt;0,VLOOKUP(I709,'Pril3-drev'!$H$5:$J$83,3,0),0)</f>
        <v>0</v>
      </c>
      <c r="T709" s="66" t="str">
        <f aca="false">IF(O709&gt;0,IF(L709="k",0.9*VLOOKUP(S709,'ha-pocty-vyhl'!$A$5:$B$20,2,0),IF(L709="po",0.8*VLOOKUP(S709,'ha-pocty-vyhl'!$A$5:$B$20,2,0),VLOOKUP(S709,'ha-pocty-vyhl'!$A$5:$B$20,2,0))),"")</f>
        <v/>
      </c>
      <c r="U709" s="66" t="n">
        <f aca="false">'Vstupní data'!P709</f>
        <v>0</v>
      </c>
      <c r="V709" s="66" t="n">
        <f aca="false">IF(O709&gt;0,1.3*T709*1000*Z709/10000,0)</f>
        <v>0</v>
      </c>
      <c r="W709" s="66" t="n">
        <f aca="false">IF(O709&gt;0,1.3*T709*1000*Z709/10000,0)</f>
        <v>0</v>
      </c>
      <c r="X709" s="66" t="n">
        <f aca="false">IF(O709&gt;0,IF(O709&gt;V709,V709,O709),0)</f>
        <v>0</v>
      </c>
      <c r="Y709" s="66" t="n">
        <f aca="false">IF(O709&gt;0,IF(IF(U709&gt;W709,W709,U709)&lt;X709,W709,IF(U709&gt;W709,W709,U709)),0)</f>
        <v>0</v>
      </c>
      <c r="Z709" s="66" t="n">
        <f aca="false">IF(O709&gt;0,IF(J709&gt;0,J709,K709*H709/100),0)</f>
        <v>0</v>
      </c>
      <c r="AA709" s="67" t="n">
        <f aca="false">IF(O709&gt;0,CEILING(R709*P709*X709/Y709*Z709,1),0)</f>
        <v>0</v>
      </c>
      <c r="AB709" s="68" t="n">
        <f aca="false">IF(O709&gt;0,AA709/O709,0)</f>
        <v>0</v>
      </c>
      <c r="AC709" s="66" t="n">
        <f aca="false">'Vstupní data'!W709</f>
        <v>0</v>
      </c>
      <c r="AI709" s="66" t="str">
        <f aca="false">IF(OR('Vstupní data'!T709&gt;0,'Vstupní data'!U709&gt;0),VLOOKUP(I709,'Pril3-drev'!$H$5:$J$83,3,0),"")</f>
        <v/>
      </c>
      <c r="AJ709" s="66" t="n">
        <f aca="false">IF('Vstupní data'!V709="prostokořenný",0,IF('Vstupní data'!V709="krytokořenný","k",IF('Vstupní data'!V709="poloodrostky nebo odrostky, prostokořenné i krytokořenné","po",0)))</f>
        <v>0</v>
      </c>
      <c r="AK709" s="66" t="n">
        <f aca="false">IF(OR('Vstupní data'!T709&gt;0,'Vstupní data'!U709&gt;0),IF(AJ709="k",0.9*VLOOKUP(AI709,'ha-pocty-vyhl'!$A$5:$B$20,2,0),IF(AJ709="po",0.8*VLOOKUP(AI709,'ha-pocty-vyhl'!$A$5:$B$20,2,0),VLOOKUP(AI709,'ha-pocty-vyhl'!$A$5:$B$20,2,0))),0)</f>
        <v>0</v>
      </c>
      <c r="AL709" s="66" t="n">
        <f aca="false">IF(OR('Vstupní data'!T709&gt;0,'Vstupní data'!U709&gt;0),'Vstupní data'!K709*'Vstupní data'!M709/100,0)</f>
        <v>0</v>
      </c>
      <c r="AM709" s="66" t="n">
        <f aca="false">IF(OR('Vstupní data'!T709&gt;0,'Vstupní data'!U709&gt;0),IF('Vstupní data'!T709&gt;0,'Vstupní data'!T709,ROUND(10*'Vstupní data'!U709/AK709,0)),0)</f>
        <v>0</v>
      </c>
      <c r="AN709" s="69" t="n">
        <f aca="false">IF('Vstupní data'!T709&gt;0,   IF('Vstupní data'!T709&lt;=AL709,'Vstupní data'!T709,AL709),   IF(AM709&lt;AL709,AM709,AL709))</f>
        <v>0</v>
      </c>
      <c r="AO709" s="69" t="n">
        <f aca="false">'Vstupní data'!X709</f>
        <v>0</v>
      </c>
      <c r="AP709" s="66" t="n">
        <f aca="false">IF(OR('Vstupní data'!T709&gt;0,'Vstupní data'!U709&gt;0),IF(I709&lt;&gt;0,VLOOKUP(I709,'Pril3-drev'!$H$5:$I$83,2,0),0),0)</f>
        <v>0</v>
      </c>
      <c r="AQ709" s="66" t="n">
        <f aca="false">'Vstupní data'!Y709</f>
        <v>0</v>
      </c>
      <c r="AR709" s="66" t="str">
        <f aca="false">IF(AC709&gt;5,   IF('Vstupní data'!Y709&gt;0,   VLOOKUP(VLOOKUP(CONCATENATE(VLOOKUP(I709,'Pril3-drev'!$H$4:$L$83,5,0),AC709),'Pril3-drev'!$Q$4:$R$2803,2,0),'AVB-BS'!$C$5:$S$29 ,LOOKUP(AQ709,'AVB-BS'!$D$3:$S$3,'AVB-BS'!$D$1:$S$1) ,0 )   ,   IF('Vstupní data'!Z709&gt;0,'Vstupní data'!Z709,0)) , "")</f>
        <v/>
      </c>
      <c r="AS709" s="70" t="str">
        <f aca="false">IF(AC709&gt;5,VLOOKUP(CONCATENATE(AP709,AR709),'Pril1-THLPa'!$H$6:$N$96,4,0),"")</f>
        <v/>
      </c>
      <c r="AT709" s="70" t="str">
        <f aca="false">IF(AC709&gt;5,VLOOKUP(CONCATENATE(AP709,AR709),'Pril1-THLPa'!$H$6:$N$96,5,0),"")</f>
        <v/>
      </c>
      <c r="AU709" s="70" t="str">
        <f aca="false">IF(AC709&gt;5,VLOOKUP(CONCATENATE(AP709,AR709),'Pril1-THLPa'!$H$6:$N$96,6,0),"")</f>
        <v/>
      </c>
      <c r="AV709" s="70" t="str">
        <f aca="false">IF(AC709&gt;5,VLOOKUP(CONCATENATE(AP709,AR709),'Pril1-THLPa'!$H$6:$N$96,7,0),"")</f>
        <v/>
      </c>
      <c r="AW709" s="70" t="str">
        <f aca="false">IF(AC709&gt;5,VLOOKUP(CONCATENATE(AP709,AR709),'Pril1-THLPa'!$H$6:$O$96,8,0),"")</f>
        <v/>
      </c>
      <c r="AX709" s="66" t="n">
        <f aca="false">IF(AC709&gt;0,IF(AND(AC709&gt;0,AC709&lt;=5),VLOOKUP(AP709,'Pril1-THLPa'!$A$6:$F$18,LOOKUP(AC709,'Pril1-THLPa'!$B$5:$F$5,'Pril1-THLPa'!$B$4:$F$4),0),AS709+AT709*(AC709-5)+AU709*POWER(AC709-5,2)+AV709*POWER(AC709-5,3)+AW709*POWER(AC709-5,4)),0)</f>
        <v>0</v>
      </c>
      <c r="AY709" s="71"/>
      <c r="AZ709" s="66" t="n">
        <f aca="false">'Vstupní data'!AA709</f>
        <v>0</v>
      </c>
      <c r="BA709" s="66" t="n">
        <f aca="false">IF(OR('Vstupní data'!T709&gt;0,'Vstupní data'!U709&gt;0),IF(AC709&lt;&gt;"",AX709*AO709/10*(100+AZ709)/100,0),0)</f>
        <v>0</v>
      </c>
      <c r="BB709" s="67" t="n">
        <f aca="false">IF(AC709&lt;&gt;"",ROUND(BA709*AN709,0),0)</f>
        <v>0</v>
      </c>
      <c r="BC709" s="68" t="str">
        <f aca="false">IF(AE709&gt;0,BB709/AE709,"")</f>
        <v/>
      </c>
      <c r="BD709" s="66" t="n">
        <f aca="false">'Vstupní data'!AE709</f>
        <v>0</v>
      </c>
      <c r="BF709" s="66" t="n">
        <f aca="false">'Vstupní data'!AC709</f>
        <v>0</v>
      </c>
      <c r="BH709" s="66" t="n">
        <f aca="false">'Vstupní data'!AD709</f>
        <v>0</v>
      </c>
      <c r="BI709" s="66" t="n">
        <f aca="false">'Vstupní data'!AF709</f>
        <v>0</v>
      </c>
      <c r="BJ709" s="69" t="n">
        <f aca="false">'Vstupní data'!AG709</f>
        <v>0</v>
      </c>
      <c r="BK709" s="69" t="n">
        <f aca="false">IF(BF709&lt;&gt;0,VLOOKUP(I709,'Pril3-drev'!$H$5:$I$83,2,0),0)</f>
        <v>0</v>
      </c>
      <c r="BL709" s="69" t="n">
        <f aca="false">IF(BF709&lt;&gt;0,VLOOKUP(BK709,'Pril3-drev'!$A$5:$C$17,3,0),0)</f>
        <v>0</v>
      </c>
      <c r="BM709" s="69" t="n">
        <f aca="false">'Vstupní data'!AH709</f>
        <v>0</v>
      </c>
      <c r="BN709" s="69" t="n">
        <f aca="false">IF('Vstupní data'!AH709&gt;0,   VLOOKUP(VLOOKUP(CONCATENATE(VLOOKUP(I709,'Pril3-drev'!$H$4:$L$83,5,0),BD709),'Pril3-drev'!$Q$4:$R$2803,2,0),'AVB-BS'!$C$5:$S$29 ,LOOKUP(BM709,'AVB-BS'!$D$3:$S$3,'AVB-BS'!$D$1:$S$1) ,0 )   ,   IF('Vstupní data'!AI709&gt;0,'Vstupní data'!AI709,0))</f>
        <v>0</v>
      </c>
      <c r="BO709" s="69" t="str">
        <f aca="false">IF(BX709&gt;5,VLOOKUP(CONCATENATE(BK709,BN709),'Pril1-THLPa'!$H$6:$N$96,4,0),"")</f>
        <v/>
      </c>
      <c r="BP709" s="69" t="str">
        <f aca="false">IF(BX709&gt;5,VLOOKUP(CONCATENATE(BK709,BN709),'Pril1-THLPa'!$H$6:$N$96,5,0),"")</f>
        <v/>
      </c>
      <c r="BQ709" s="69" t="str">
        <f aca="false">IF(BX709&gt;5,VLOOKUP(CONCATENATE(BK709,BN709),'Pril1-THLPa'!$H$6:$N$96,6,0),"")</f>
        <v/>
      </c>
      <c r="BR709" s="69" t="str">
        <f aca="false">IF(BX709&gt;5,VLOOKUP(CONCATENATE(BK709,BN709),'Pril1-THLPa'!$H$6:$N$96,7,0),"")</f>
        <v/>
      </c>
      <c r="BS709" s="69" t="str">
        <f aca="false">IF(BX709&gt;5,VLOOKUP(CONCATENATE(BK709,BN709),'Pril1-THLPa'!$H$6:$O$96,8,0),"")</f>
        <v/>
      </c>
      <c r="BT709" s="69" t="str">
        <f aca="false">IF(BF709&gt;0, IF(BK709="smrk",  VLOOKUP(VLOOKUP(BD709,'Pril9-K3'!$L$8:$M$207,2,0),'Pril9-K3'!$A$8:$J$16,LOOKUP(BN709,'Pril9-K3'!$A$7:$J$7,'Pril9-K3'!$A$5:$J$5),0), IF(AND(BK709&lt;&gt;"smrk",'Vstupní data'!AK709&lt;&gt;""),'Vstupní data'!AK709,   VLOOKUP(VLOOKUP(BD709,'Pril9-K3'!$L$8:$M$207,2,0),'Pril9-K3'!$A$8:$J$16,LOOKUP(BN709,'Pril9-K3'!$A$7:$J$7,'Pril9-K3'!$A$5:$J$5),0)   )),   "")</f>
        <v/>
      </c>
      <c r="BV709" s="69" t="n">
        <f aca="false">'Vstupní data'!AJ709</f>
        <v>0</v>
      </c>
      <c r="BW709" s="69" t="n">
        <f aca="false">IF(BF709&gt;0,IF(J709&gt;0,J709,K709*H709/100),0)</f>
        <v>0</v>
      </c>
      <c r="BX709" s="69" t="n">
        <f aca="false">IF(BF709&gt;0,IF(BJ709&gt;BL709,BL709,BJ709),0)</f>
        <v>0</v>
      </c>
      <c r="BY709" s="69" t="n">
        <f aca="false">IF(BD709=0,0,IF(AND(BX709&gt;0,BX709&lt;=5),  IF(AND(BX709&gt;0,BX709&lt;=5),VLOOKUP(BK709,'Pril1-THLPa'!$A$6:$F$18,IF(AND(BX709&gt;0,BX709&lt;=5),LOOKUP(BX709,'Pril1-THLPa'!$B$5:$F$5,'Pril1-THLPa'!$B$4:$F$4),""),0),""),  IF(BX709&gt;5,BO709+BP709*(BX709-5)+BQ709*POWER(BX709-5,2)+BR709*POWER(BX709-5,3)+BS709*POWER(BX709-5,4),"")))</f>
        <v>0</v>
      </c>
      <c r="BZ709" s="69" t="n">
        <f aca="false">IF(BY709&gt;0,BY709*BI709/10*BW709*(100+BV709)/100,0)</f>
        <v>0</v>
      </c>
      <c r="CA709" s="69" t="n">
        <f aca="false">IF(BD709&gt;0,BX709-IF(BD709&gt;BX709,BX709,BD709),0)</f>
        <v>0</v>
      </c>
      <c r="CB709" s="69" t="n">
        <f aca="false">POWER(1.01,CA709)</f>
        <v>1</v>
      </c>
      <c r="CC709" s="69" t="n">
        <f aca="false">IF(BF709&gt;0,IF(BF709&gt;BH709,1,BF709/BH709),0)</f>
        <v>0</v>
      </c>
      <c r="CD709" s="72" t="n">
        <f aca="false">IF(BD709=0,0,IF(BF709&gt;0,ROUND(IF(CB709&lt;&gt;0,BZ709*BT709*1/CB709*CC709,0),0),0))</f>
        <v>0</v>
      </c>
      <c r="CE709" s="73" t="str">
        <f aca="false">IF(BF709&gt;0,IF(BF709&gt;BH709,CD709/BF709,CD709/BH709),"")</f>
        <v/>
      </c>
      <c r="CF709" s="69" t="n">
        <f aca="false">'Vstupní data'!AM709</f>
        <v>0</v>
      </c>
      <c r="CG709" s="69" t="n">
        <f aca="false">'Vstupní data'!AN709</f>
        <v>0</v>
      </c>
      <c r="CH709" s="69" t="n">
        <f aca="false">'Vstupní data'!AO709</f>
        <v>0</v>
      </c>
      <c r="CI709" s="69" t="n">
        <f aca="false">'Vstupní data'!AP709</f>
        <v>0</v>
      </c>
      <c r="CJ709" s="72" t="n">
        <f aca="false">ROUND(CH709*CI709,0)</f>
        <v>0</v>
      </c>
      <c r="CK709" s="74" t="str">
        <f aca="false">IF(OR(AA709&gt;0,BB709&gt;0,CD709&gt;0,CJ709&gt;0),AA709+BB709+CD709+CJ709,"")</f>
        <v/>
      </c>
    </row>
    <row r="710" customFormat="false" ht="12.8" hidden="false" customHeight="false" outlineLevel="0" collapsed="false">
      <c r="A710" s="66" t="n">
        <f aca="false">'Vstupní data'!A710</f>
        <v>0</v>
      </c>
      <c r="F710" s="66" t="str">
        <f aca="false">CONCATENATE('Vstupní data'!F710,'Vstupní data'!G710,'Vstupní data'!H710,'Vstupní data'!I710)</f>
        <v/>
      </c>
      <c r="G710" s="66"/>
      <c r="H710" s="66" t="n">
        <f aca="false">'Vstupní data'!K710</f>
        <v>0</v>
      </c>
      <c r="I710" s="66" t="n">
        <f aca="false">'Vstupní data'!L710</f>
        <v>0</v>
      </c>
      <c r="J710" s="66" t="n">
        <f aca="false">'Vstupní data'!K710*'Vstupní data'!M710/100</f>
        <v>0</v>
      </c>
      <c r="L710" s="66" t="n">
        <f aca="false">IF('Vstupní data'!N710="prostokořenný",0,IF('Vstupní data'!N710="krytokořenný","k",IF('Vstupní data'!N710="poloodrostky nebo odrostky, prostokořenné i krytokořenné","po",0)))</f>
        <v>0</v>
      </c>
      <c r="N710" s="66"/>
      <c r="O710" s="66" t="n">
        <f aca="false">'Vstupní data'!O710</f>
        <v>0</v>
      </c>
      <c r="P710" s="66" t="n">
        <f aca="false">IF(O710&gt;0,VLOOKUP(CONCATENATE(VLOOKUP(I710,'Pril3-drev'!$H$5:$K$83,4,0),"-",'Vstupní data'!R710),K2!$C$15:$D$23,2,0),0)</f>
        <v>0</v>
      </c>
      <c r="Q710" s="66" t="n">
        <f aca="false">IF(O710&gt;0,VLOOKUP(I710,'Pril3-drev'!$H$5:$I$83,2,0),0)</f>
        <v>0</v>
      </c>
      <c r="R710" s="66" t="n">
        <f aca="false">IF(Q710&gt;0,VLOOKUP(Q710,'Pril6-okus'!$A$5:$B$17,2,0),0)</f>
        <v>0</v>
      </c>
      <c r="S710" s="66" t="n">
        <f aca="false">IF(O710&gt;0,VLOOKUP(I710,'Pril3-drev'!$H$5:$J$83,3,0),0)</f>
        <v>0</v>
      </c>
      <c r="T710" s="66" t="str">
        <f aca="false">IF(O710&gt;0,IF(L710="k",0.9*VLOOKUP(S710,'ha-pocty-vyhl'!$A$5:$B$20,2,0),IF(L710="po",0.8*VLOOKUP(S710,'ha-pocty-vyhl'!$A$5:$B$20,2,0),VLOOKUP(S710,'ha-pocty-vyhl'!$A$5:$B$20,2,0))),"")</f>
        <v/>
      </c>
      <c r="U710" s="66" t="n">
        <f aca="false">'Vstupní data'!P710</f>
        <v>0</v>
      </c>
      <c r="V710" s="66" t="n">
        <f aca="false">IF(O710&gt;0,1.3*T710*1000*Z710/10000,0)</f>
        <v>0</v>
      </c>
      <c r="W710" s="66" t="n">
        <f aca="false">IF(O710&gt;0,1.3*T710*1000*Z710/10000,0)</f>
        <v>0</v>
      </c>
      <c r="X710" s="66" t="n">
        <f aca="false">IF(O710&gt;0,IF(O710&gt;V710,V710,O710),0)</f>
        <v>0</v>
      </c>
      <c r="Y710" s="66" t="n">
        <f aca="false">IF(O710&gt;0,IF(IF(U710&gt;W710,W710,U710)&lt;X710,W710,IF(U710&gt;W710,W710,U710)),0)</f>
        <v>0</v>
      </c>
      <c r="Z710" s="66" t="n">
        <f aca="false">IF(O710&gt;0,IF(J710&gt;0,J710,K710*H710/100),0)</f>
        <v>0</v>
      </c>
      <c r="AA710" s="67" t="n">
        <f aca="false">IF(O710&gt;0,CEILING(R710*P710*X710/Y710*Z710,1),0)</f>
        <v>0</v>
      </c>
      <c r="AB710" s="68" t="n">
        <f aca="false">IF(O710&gt;0,AA710/O710,0)</f>
        <v>0</v>
      </c>
      <c r="AC710" s="66" t="n">
        <f aca="false">'Vstupní data'!W710</f>
        <v>0</v>
      </c>
      <c r="AI710" s="66" t="str">
        <f aca="false">IF(OR('Vstupní data'!T710&gt;0,'Vstupní data'!U710&gt;0),VLOOKUP(I710,'Pril3-drev'!$H$5:$J$83,3,0),"")</f>
        <v/>
      </c>
      <c r="AJ710" s="66" t="n">
        <f aca="false">IF('Vstupní data'!V710="prostokořenný",0,IF('Vstupní data'!V710="krytokořenný","k",IF('Vstupní data'!V710="poloodrostky nebo odrostky, prostokořenné i krytokořenné","po",0)))</f>
        <v>0</v>
      </c>
      <c r="AK710" s="66" t="n">
        <f aca="false">IF(OR('Vstupní data'!T710&gt;0,'Vstupní data'!U710&gt;0),IF(AJ710="k",0.9*VLOOKUP(AI710,'ha-pocty-vyhl'!$A$5:$B$20,2,0),IF(AJ710="po",0.8*VLOOKUP(AI710,'ha-pocty-vyhl'!$A$5:$B$20,2,0),VLOOKUP(AI710,'ha-pocty-vyhl'!$A$5:$B$20,2,0))),0)</f>
        <v>0</v>
      </c>
      <c r="AL710" s="66" t="n">
        <f aca="false">IF(OR('Vstupní data'!T710&gt;0,'Vstupní data'!U710&gt;0),'Vstupní data'!K710*'Vstupní data'!M710/100,0)</f>
        <v>0</v>
      </c>
      <c r="AM710" s="66" t="n">
        <f aca="false">IF(OR('Vstupní data'!T710&gt;0,'Vstupní data'!U710&gt;0),IF('Vstupní data'!T710&gt;0,'Vstupní data'!T710,ROUND(10*'Vstupní data'!U710/AK710,0)),0)</f>
        <v>0</v>
      </c>
      <c r="AN710" s="69" t="n">
        <f aca="false">IF('Vstupní data'!T710&gt;0,   IF('Vstupní data'!T710&lt;=AL710,'Vstupní data'!T710,AL710),   IF(AM710&lt;AL710,AM710,AL710))</f>
        <v>0</v>
      </c>
      <c r="AO710" s="69" t="n">
        <f aca="false">'Vstupní data'!X710</f>
        <v>0</v>
      </c>
      <c r="AP710" s="66" t="n">
        <f aca="false">IF(OR('Vstupní data'!T710&gt;0,'Vstupní data'!U710&gt;0),IF(I710&lt;&gt;0,VLOOKUP(I710,'Pril3-drev'!$H$5:$I$83,2,0),0),0)</f>
        <v>0</v>
      </c>
      <c r="AQ710" s="66" t="n">
        <f aca="false">'Vstupní data'!Y710</f>
        <v>0</v>
      </c>
      <c r="AR710" s="66" t="str">
        <f aca="false">IF(AC710&gt;5,   IF('Vstupní data'!Y710&gt;0,   VLOOKUP(VLOOKUP(CONCATENATE(VLOOKUP(I710,'Pril3-drev'!$H$4:$L$83,5,0),AC710),'Pril3-drev'!$Q$4:$R$2803,2,0),'AVB-BS'!$C$5:$S$29 ,LOOKUP(AQ710,'AVB-BS'!$D$3:$S$3,'AVB-BS'!$D$1:$S$1) ,0 )   ,   IF('Vstupní data'!Z710&gt;0,'Vstupní data'!Z710,0)) , "")</f>
        <v/>
      </c>
      <c r="AS710" s="70" t="str">
        <f aca="false">IF(AC710&gt;5,VLOOKUP(CONCATENATE(AP710,AR710),'Pril1-THLPa'!$H$6:$N$96,4,0),"")</f>
        <v/>
      </c>
      <c r="AT710" s="70" t="str">
        <f aca="false">IF(AC710&gt;5,VLOOKUP(CONCATENATE(AP710,AR710),'Pril1-THLPa'!$H$6:$N$96,5,0),"")</f>
        <v/>
      </c>
      <c r="AU710" s="70" t="str">
        <f aca="false">IF(AC710&gt;5,VLOOKUP(CONCATENATE(AP710,AR710),'Pril1-THLPa'!$H$6:$N$96,6,0),"")</f>
        <v/>
      </c>
      <c r="AV710" s="70" t="str">
        <f aca="false">IF(AC710&gt;5,VLOOKUP(CONCATENATE(AP710,AR710),'Pril1-THLPa'!$H$6:$N$96,7,0),"")</f>
        <v/>
      </c>
      <c r="AW710" s="70" t="str">
        <f aca="false">IF(AC710&gt;5,VLOOKUP(CONCATENATE(AP710,AR710),'Pril1-THLPa'!$H$6:$O$96,8,0),"")</f>
        <v/>
      </c>
      <c r="AX710" s="66" t="n">
        <f aca="false">IF(AC710&gt;0,IF(AND(AC710&gt;0,AC710&lt;=5),VLOOKUP(AP710,'Pril1-THLPa'!$A$6:$F$18,LOOKUP(AC710,'Pril1-THLPa'!$B$5:$F$5,'Pril1-THLPa'!$B$4:$F$4),0),AS710+AT710*(AC710-5)+AU710*POWER(AC710-5,2)+AV710*POWER(AC710-5,3)+AW710*POWER(AC710-5,4)),0)</f>
        <v>0</v>
      </c>
      <c r="AY710" s="71"/>
      <c r="AZ710" s="66" t="n">
        <f aca="false">'Vstupní data'!AA710</f>
        <v>0</v>
      </c>
      <c r="BA710" s="66" t="n">
        <f aca="false">IF(OR('Vstupní data'!T710&gt;0,'Vstupní data'!U710&gt;0),IF(AC710&lt;&gt;"",AX710*AO710/10*(100+AZ710)/100,0),0)</f>
        <v>0</v>
      </c>
      <c r="BB710" s="67" t="n">
        <f aca="false">IF(AC710&lt;&gt;"",ROUND(BA710*AN710,0),0)</f>
        <v>0</v>
      </c>
      <c r="BC710" s="68" t="str">
        <f aca="false">IF(AE710&gt;0,BB710/AE710,"")</f>
        <v/>
      </c>
      <c r="BD710" s="66" t="n">
        <f aca="false">'Vstupní data'!AE710</f>
        <v>0</v>
      </c>
      <c r="BF710" s="66" t="n">
        <f aca="false">'Vstupní data'!AC710</f>
        <v>0</v>
      </c>
      <c r="BH710" s="66" t="n">
        <f aca="false">'Vstupní data'!AD710</f>
        <v>0</v>
      </c>
      <c r="BI710" s="66" t="n">
        <f aca="false">'Vstupní data'!AF710</f>
        <v>0</v>
      </c>
      <c r="BJ710" s="69" t="n">
        <f aca="false">'Vstupní data'!AG710</f>
        <v>0</v>
      </c>
      <c r="BK710" s="69" t="n">
        <f aca="false">IF(BF710&lt;&gt;0,VLOOKUP(I710,'Pril3-drev'!$H$5:$I$83,2,0),0)</f>
        <v>0</v>
      </c>
      <c r="BL710" s="69" t="n">
        <f aca="false">IF(BF710&lt;&gt;0,VLOOKUP(BK710,'Pril3-drev'!$A$5:$C$17,3,0),0)</f>
        <v>0</v>
      </c>
      <c r="BM710" s="69" t="n">
        <f aca="false">'Vstupní data'!AH710</f>
        <v>0</v>
      </c>
      <c r="BN710" s="69" t="n">
        <f aca="false">IF('Vstupní data'!AH710&gt;0,   VLOOKUP(VLOOKUP(CONCATENATE(VLOOKUP(I710,'Pril3-drev'!$H$4:$L$83,5,0),BD710),'Pril3-drev'!$Q$4:$R$2803,2,0),'AVB-BS'!$C$5:$S$29 ,LOOKUP(BM710,'AVB-BS'!$D$3:$S$3,'AVB-BS'!$D$1:$S$1) ,0 )   ,   IF('Vstupní data'!AI710&gt;0,'Vstupní data'!AI710,0))</f>
        <v>0</v>
      </c>
      <c r="BO710" s="69" t="str">
        <f aca="false">IF(BX710&gt;5,VLOOKUP(CONCATENATE(BK710,BN710),'Pril1-THLPa'!$H$6:$N$96,4,0),"")</f>
        <v/>
      </c>
      <c r="BP710" s="69" t="str">
        <f aca="false">IF(BX710&gt;5,VLOOKUP(CONCATENATE(BK710,BN710),'Pril1-THLPa'!$H$6:$N$96,5,0),"")</f>
        <v/>
      </c>
      <c r="BQ710" s="69" t="str">
        <f aca="false">IF(BX710&gt;5,VLOOKUP(CONCATENATE(BK710,BN710),'Pril1-THLPa'!$H$6:$N$96,6,0),"")</f>
        <v/>
      </c>
      <c r="BR710" s="69" t="str">
        <f aca="false">IF(BX710&gt;5,VLOOKUP(CONCATENATE(BK710,BN710),'Pril1-THLPa'!$H$6:$N$96,7,0),"")</f>
        <v/>
      </c>
      <c r="BS710" s="69" t="str">
        <f aca="false">IF(BX710&gt;5,VLOOKUP(CONCATENATE(BK710,BN710),'Pril1-THLPa'!$H$6:$O$96,8,0),"")</f>
        <v/>
      </c>
      <c r="BT710" s="69" t="str">
        <f aca="false">IF(BF710&gt;0, IF(BK710="smrk",  VLOOKUP(VLOOKUP(BD710,'Pril9-K3'!$L$8:$M$207,2,0),'Pril9-K3'!$A$8:$J$16,LOOKUP(BN710,'Pril9-K3'!$A$7:$J$7,'Pril9-K3'!$A$5:$J$5),0), IF(AND(BK710&lt;&gt;"smrk",'Vstupní data'!AK710&lt;&gt;""),'Vstupní data'!AK710,   VLOOKUP(VLOOKUP(BD710,'Pril9-K3'!$L$8:$M$207,2,0),'Pril9-K3'!$A$8:$J$16,LOOKUP(BN710,'Pril9-K3'!$A$7:$J$7,'Pril9-K3'!$A$5:$J$5),0)   )),   "")</f>
        <v/>
      </c>
      <c r="BV710" s="69" t="n">
        <f aca="false">'Vstupní data'!AJ710</f>
        <v>0</v>
      </c>
      <c r="BW710" s="69" t="n">
        <f aca="false">IF(BF710&gt;0,IF(J710&gt;0,J710,K710*H710/100),0)</f>
        <v>0</v>
      </c>
      <c r="BX710" s="69" t="n">
        <f aca="false">IF(BF710&gt;0,IF(BJ710&gt;BL710,BL710,BJ710),0)</f>
        <v>0</v>
      </c>
      <c r="BY710" s="69" t="n">
        <f aca="false">IF(BD710=0,0,IF(AND(BX710&gt;0,BX710&lt;=5),  IF(AND(BX710&gt;0,BX710&lt;=5),VLOOKUP(BK710,'Pril1-THLPa'!$A$6:$F$18,IF(AND(BX710&gt;0,BX710&lt;=5),LOOKUP(BX710,'Pril1-THLPa'!$B$5:$F$5,'Pril1-THLPa'!$B$4:$F$4),""),0),""),  IF(BX710&gt;5,BO710+BP710*(BX710-5)+BQ710*POWER(BX710-5,2)+BR710*POWER(BX710-5,3)+BS710*POWER(BX710-5,4),"")))</f>
        <v>0</v>
      </c>
      <c r="BZ710" s="69" t="n">
        <f aca="false">IF(BY710&gt;0,BY710*BI710/10*BW710*(100+BV710)/100,0)</f>
        <v>0</v>
      </c>
      <c r="CA710" s="69" t="n">
        <f aca="false">IF(BD710&gt;0,BX710-IF(BD710&gt;BX710,BX710,BD710),0)</f>
        <v>0</v>
      </c>
      <c r="CB710" s="69" t="n">
        <f aca="false">POWER(1.01,CA710)</f>
        <v>1</v>
      </c>
      <c r="CC710" s="69" t="n">
        <f aca="false">IF(BF710&gt;0,IF(BF710&gt;BH710,1,BF710/BH710),0)</f>
        <v>0</v>
      </c>
      <c r="CD710" s="72" t="n">
        <f aca="false">IF(BD710=0,0,IF(BF710&gt;0,ROUND(IF(CB710&lt;&gt;0,BZ710*BT710*1/CB710*CC710,0),0),0))</f>
        <v>0</v>
      </c>
      <c r="CE710" s="73" t="str">
        <f aca="false">IF(BF710&gt;0,IF(BF710&gt;BH710,CD710/BF710,CD710/BH710),"")</f>
        <v/>
      </c>
      <c r="CF710" s="69" t="n">
        <f aca="false">'Vstupní data'!AM710</f>
        <v>0</v>
      </c>
      <c r="CG710" s="69" t="n">
        <f aca="false">'Vstupní data'!AN710</f>
        <v>0</v>
      </c>
      <c r="CH710" s="69" t="n">
        <f aca="false">'Vstupní data'!AO710</f>
        <v>0</v>
      </c>
      <c r="CI710" s="69" t="n">
        <f aca="false">'Vstupní data'!AP710</f>
        <v>0</v>
      </c>
      <c r="CJ710" s="72" t="n">
        <f aca="false">ROUND(CH710*CI710,0)</f>
        <v>0</v>
      </c>
      <c r="CK710" s="74" t="str">
        <f aca="false">IF(OR(AA710&gt;0,BB710&gt;0,CD710&gt;0,CJ710&gt;0),AA710+BB710+CD710+CJ710,"")</f>
        <v/>
      </c>
    </row>
    <row r="711" customFormat="false" ht="12.8" hidden="false" customHeight="false" outlineLevel="0" collapsed="false">
      <c r="A711" s="66" t="n">
        <f aca="false">'Vstupní data'!A711</f>
        <v>0</v>
      </c>
      <c r="F711" s="66" t="str">
        <f aca="false">CONCATENATE('Vstupní data'!F711,'Vstupní data'!G711,'Vstupní data'!H711,'Vstupní data'!I711)</f>
        <v/>
      </c>
      <c r="G711" s="66"/>
      <c r="H711" s="66" t="n">
        <f aca="false">'Vstupní data'!K711</f>
        <v>0</v>
      </c>
      <c r="I711" s="66" t="n">
        <f aca="false">'Vstupní data'!L711</f>
        <v>0</v>
      </c>
      <c r="J711" s="66" t="n">
        <f aca="false">'Vstupní data'!K711*'Vstupní data'!M711/100</f>
        <v>0</v>
      </c>
      <c r="L711" s="66" t="n">
        <f aca="false">IF('Vstupní data'!N711="prostokořenný",0,IF('Vstupní data'!N711="krytokořenný","k",IF('Vstupní data'!N711="poloodrostky nebo odrostky, prostokořenné i krytokořenné","po",0)))</f>
        <v>0</v>
      </c>
      <c r="N711" s="66"/>
      <c r="O711" s="66" t="n">
        <f aca="false">'Vstupní data'!O711</f>
        <v>0</v>
      </c>
      <c r="P711" s="66" t="n">
        <f aca="false">IF(O711&gt;0,VLOOKUP(CONCATENATE(VLOOKUP(I711,'Pril3-drev'!$H$5:$K$83,4,0),"-",'Vstupní data'!R711),K2!$C$15:$D$23,2,0),0)</f>
        <v>0</v>
      </c>
      <c r="Q711" s="66" t="n">
        <f aca="false">IF(O711&gt;0,VLOOKUP(I711,'Pril3-drev'!$H$5:$I$83,2,0),0)</f>
        <v>0</v>
      </c>
      <c r="R711" s="66" t="n">
        <f aca="false">IF(Q711&gt;0,VLOOKUP(Q711,'Pril6-okus'!$A$5:$B$17,2,0),0)</f>
        <v>0</v>
      </c>
      <c r="S711" s="66" t="n">
        <f aca="false">IF(O711&gt;0,VLOOKUP(I711,'Pril3-drev'!$H$5:$J$83,3,0),0)</f>
        <v>0</v>
      </c>
      <c r="T711" s="66" t="str">
        <f aca="false">IF(O711&gt;0,IF(L711="k",0.9*VLOOKUP(S711,'ha-pocty-vyhl'!$A$5:$B$20,2,0),IF(L711="po",0.8*VLOOKUP(S711,'ha-pocty-vyhl'!$A$5:$B$20,2,0),VLOOKUP(S711,'ha-pocty-vyhl'!$A$5:$B$20,2,0))),"")</f>
        <v/>
      </c>
      <c r="U711" s="66" t="n">
        <f aca="false">'Vstupní data'!P711</f>
        <v>0</v>
      </c>
      <c r="V711" s="66" t="n">
        <f aca="false">IF(O711&gt;0,1.3*T711*1000*Z711/10000,0)</f>
        <v>0</v>
      </c>
      <c r="W711" s="66" t="n">
        <f aca="false">IF(O711&gt;0,1.3*T711*1000*Z711/10000,0)</f>
        <v>0</v>
      </c>
      <c r="X711" s="66" t="n">
        <f aca="false">IF(O711&gt;0,IF(O711&gt;V711,V711,O711),0)</f>
        <v>0</v>
      </c>
      <c r="Y711" s="66" t="n">
        <f aca="false">IF(O711&gt;0,IF(IF(U711&gt;W711,W711,U711)&lt;X711,W711,IF(U711&gt;W711,W711,U711)),0)</f>
        <v>0</v>
      </c>
      <c r="Z711" s="66" t="n">
        <f aca="false">IF(O711&gt;0,IF(J711&gt;0,J711,K711*H711/100),0)</f>
        <v>0</v>
      </c>
      <c r="AA711" s="67" t="n">
        <f aca="false">IF(O711&gt;0,CEILING(R711*P711*X711/Y711*Z711,1),0)</f>
        <v>0</v>
      </c>
      <c r="AB711" s="68" t="n">
        <f aca="false">IF(O711&gt;0,AA711/O711,0)</f>
        <v>0</v>
      </c>
      <c r="AC711" s="66" t="n">
        <f aca="false">'Vstupní data'!W711</f>
        <v>0</v>
      </c>
      <c r="AI711" s="66" t="str">
        <f aca="false">IF(OR('Vstupní data'!T711&gt;0,'Vstupní data'!U711&gt;0),VLOOKUP(I711,'Pril3-drev'!$H$5:$J$83,3,0),"")</f>
        <v/>
      </c>
      <c r="AJ711" s="66" t="n">
        <f aca="false">IF('Vstupní data'!V711="prostokořenný",0,IF('Vstupní data'!V711="krytokořenný","k",IF('Vstupní data'!V711="poloodrostky nebo odrostky, prostokořenné i krytokořenné","po",0)))</f>
        <v>0</v>
      </c>
      <c r="AK711" s="66" t="n">
        <f aca="false">IF(OR('Vstupní data'!T711&gt;0,'Vstupní data'!U711&gt;0),IF(AJ711="k",0.9*VLOOKUP(AI711,'ha-pocty-vyhl'!$A$5:$B$20,2,0),IF(AJ711="po",0.8*VLOOKUP(AI711,'ha-pocty-vyhl'!$A$5:$B$20,2,0),VLOOKUP(AI711,'ha-pocty-vyhl'!$A$5:$B$20,2,0))),0)</f>
        <v>0</v>
      </c>
      <c r="AL711" s="66" t="n">
        <f aca="false">IF(OR('Vstupní data'!T711&gt;0,'Vstupní data'!U711&gt;0),'Vstupní data'!K711*'Vstupní data'!M711/100,0)</f>
        <v>0</v>
      </c>
      <c r="AM711" s="66" t="n">
        <f aca="false">IF(OR('Vstupní data'!T711&gt;0,'Vstupní data'!U711&gt;0),IF('Vstupní data'!T711&gt;0,'Vstupní data'!T711,ROUND(10*'Vstupní data'!U711/AK711,0)),0)</f>
        <v>0</v>
      </c>
      <c r="AN711" s="69" t="n">
        <f aca="false">IF('Vstupní data'!T711&gt;0,   IF('Vstupní data'!T711&lt;=AL711,'Vstupní data'!T711,AL711),   IF(AM711&lt;AL711,AM711,AL711))</f>
        <v>0</v>
      </c>
      <c r="AO711" s="69" t="n">
        <f aca="false">'Vstupní data'!X711</f>
        <v>0</v>
      </c>
      <c r="AP711" s="66" t="n">
        <f aca="false">IF(OR('Vstupní data'!T711&gt;0,'Vstupní data'!U711&gt;0),IF(I711&lt;&gt;0,VLOOKUP(I711,'Pril3-drev'!$H$5:$I$83,2,0),0),0)</f>
        <v>0</v>
      </c>
      <c r="AQ711" s="66" t="n">
        <f aca="false">'Vstupní data'!Y711</f>
        <v>0</v>
      </c>
      <c r="AR711" s="66" t="str">
        <f aca="false">IF(AC711&gt;5,   IF('Vstupní data'!Y711&gt;0,   VLOOKUP(VLOOKUP(CONCATENATE(VLOOKUP(I711,'Pril3-drev'!$H$4:$L$83,5,0),AC711),'Pril3-drev'!$Q$4:$R$2803,2,0),'AVB-BS'!$C$5:$S$29 ,LOOKUP(AQ711,'AVB-BS'!$D$3:$S$3,'AVB-BS'!$D$1:$S$1) ,0 )   ,   IF('Vstupní data'!Z711&gt;0,'Vstupní data'!Z711,0)) , "")</f>
        <v/>
      </c>
      <c r="AS711" s="70" t="str">
        <f aca="false">IF(AC711&gt;5,VLOOKUP(CONCATENATE(AP711,AR711),'Pril1-THLPa'!$H$6:$N$96,4,0),"")</f>
        <v/>
      </c>
      <c r="AT711" s="70" t="str">
        <f aca="false">IF(AC711&gt;5,VLOOKUP(CONCATENATE(AP711,AR711),'Pril1-THLPa'!$H$6:$N$96,5,0),"")</f>
        <v/>
      </c>
      <c r="AU711" s="70" t="str">
        <f aca="false">IF(AC711&gt;5,VLOOKUP(CONCATENATE(AP711,AR711),'Pril1-THLPa'!$H$6:$N$96,6,0),"")</f>
        <v/>
      </c>
      <c r="AV711" s="70" t="str">
        <f aca="false">IF(AC711&gt;5,VLOOKUP(CONCATENATE(AP711,AR711),'Pril1-THLPa'!$H$6:$N$96,7,0),"")</f>
        <v/>
      </c>
      <c r="AW711" s="70" t="str">
        <f aca="false">IF(AC711&gt;5,VLOOKUP(CONCATENATE(AP711,AR711),'Pril1-THLPa'!$H$6:$O$96,8,0),"")</f>
        <v/>
      </c>
      <c r="AX711" s="66" t="n">
        <f aca="false">IF(AC711&gt;0,IF(AND(AC711&gt;0,AC711&lt;=5),VLOOKUP(AP711,'Pril1-THLPa'!$A$6:$F$18,LOOKUP(AC711,'Pril1-THLPa'!$B$5:$F$5,'Pril1-THLPa'!$B$4:$F$4),0),AS711+AT711*(AC711-5)+AU711*POWER(AC711-5,2)+AV711*POWER(AC711-5,3)+AW711*POWER(AC711-5,4)),0)</f>
        <v>0</v>
      </c>
      <c r="AY711" s="71"/>
      <c r="AZ711" s="66" t="n">
        <f aca="false">'Vstupní data'!AA711</f>
        <v>0</v>
      </c>
      <c r="BA711" s="66" t="n">
        <f aca="false">IF(OR('Vstupní data'!T711&gt;0,'Vstupní data'!U711&gt;0),IF(AC711&lt;&gt;"",AX711*AO711/10*(100+AZ711)/100,0),0)</f>
        <v>0</v>
      </c>
      <c r="BB711" s="67" t="n">
        <f aca="false">IF(AC711&lt;&gt;"",ROUND(BA711*AN711,0),0)</f>
        <v>0</v>
      </c>
      <c r="BC711" s="68" t="str">
        <f aca="false">IF(AE711&gt;0,BB711/AE711,"")</f>
        <v/>
      </c>
      <c r="BD711" s="66" t="n">
        <f aca="false">'Vstupní data'!AE711</f>
        <v>0</v>
      </c>
      <c r="BF711" s="66" t="n">
        <f aca="false">'Vstupní data'!AC711</f>
        <v>0</v>
      </c>
      <c r="BH711" s="66" t="n">
        <f aca="false">'Vstupní data'!AD711</f>
        <v>0</v>
      </c>
      <c r="BI711" s="66" t="n">
        <f aca="false">'Vstupní data'!AF711</f>
        <v>0</v>
      </c>
      <c r="BJ711" s="69" t="n">
        <f aca="false">'Vstupní data'!AG711</f>
        <v>0</v>
      </c>
      <c r="BK711" s="69" t="n">
        <f aca="false">IF(BF711&lt;&gt;0,VLOOKUP(I711,'Pril3-drev'!$H$5:$I$83,2,0),0)</f>
        <v>0</v>
      </c>
      <c r="BL711" s="69" t="n">
        <f aca="false">IF(BF711&lt;&gt;0,VLOOKUP(BK711,'Pril3-drev'!$A$5:$C$17,3,0),0)</f>
        <v>0</v>
      </c>
      <c r="BM711" s="69" t="n">
        <f aca="false">'Vstupní data'!AH711</f>
        <v>0</v>
      </c>
      <c r="BN711" s="69" t="n">
        <f aca="false">IF('Vstupní data'!AH711&gt;0,   VLOOKUP(VLOOKUP(CONCATENATE(VLOOKUP(I711,'Pril3-drev'!$H$4:$L$83,5,0),BD711),'Pril3-drev'!$Q$4:$R$2803,2,0),'AVB-BS'!$C$5:$S$29 ,LOOKUP(BM711,'AVB-BS'!$D$3:$S$3,'AVB-BS'!$D$1:$S$1) ,0 )   ,   IF('Vstupní data'!AI711&gt;0,'Vstupní data'!AI711,0))</f>
        <v>0</v>
      </c>
      <c r="BO711" s="69" t="str">
        <f aca="false">IF(BX711&gt;5,VLOOKUP(CONCATENATE(BK711,BN711),'Pril1-THLPa'!$H$6:$N$96,4,0),"")</f>
        <v/>
      </c>
      <c r="BP711" s="69" t="str">
        <f aca="false">IF(BX711&gt;5,VLOOKUP(CONCATENATE(BK711,BN711),'Pril1-THLPa'!$H$6:$N$96,5,0),"")</f>
        <v/>
      </c>
      <c r="BQ711" s="69" t="str">
        <f aca="false">IF(BX711&gt;5,VLOOKUP(CONCATENATE(BK711,BN711),'Pril1-THLPa'!$H$6:$N$96,6,0),"")</f>
        <v/>
      </c>
      <c r="BR711" s="69" t="str">
        <f aca="false">IF(BX711&gt;5,VLOOKUP(CONCATENATE(BK711,BN711),'Pril1-THLPa'!$H$6:$N$96,7,0),"")</f>
        <v/>
      </c>
      <c r="BS711" s="69" t="str">
        <f aca="false">IF(BX711&gt;5,VLOOKUP(CONCATENATE(BK711,BN711),'Pril1-THLPa'!$H$6:$O$96,8,0),"")</f>
        <v/>
      </c>
      <c r="BT711" s="69" t="str">
        <f aca="false">IF(BF711&gt;0, IF(BK711="smrk",  VLOOKUP(VLOOKUP(BD711,'Pril9-K3'!$L$8:$M$207,2,0),'Pril9-K3'!$A$8:$J$16,LOOKUP(BN711,'Pril9-K3'!$A$7:$J$7,'Pril9-K3'!$A$5:$J$5),0), IF(AND(BK711&lt;&gt;"smrk",'Vstupní data'!AK711&lt;&gt;""),'Vstupní data'!AK711,   VLOOKUP(VLOOKUP(BD711,'Pril9-K3'!$L$8:$M$207,2,0),'Pril9-K3'!$A$8:$J$16,LOOKUP(BN711,'Pril9-K3'!$A$7:$J$7,'Pril9-K3'!$A$5:$J$5),0)   )),   "")</f>
        <v/>
      </c>
      <c r="BV711" s="69" t="n">
        <f aca="false">'Vstupní data'!AJ711</f>
        <v>0</v>
      </c>
      <c r="BW711" s="69" t="n">
        <f aca="false">IF(BF711&gt;0,IF(J711&gt;0,J711,K711*H711/100),0)</f>
        <v>0</v>
      </c>
      <c r="BX711" s="69" t="n">
        <f aca="false">IF(BF711&gt;0,IF(BJ711&gt;BL711,BL711,BJ711),0)</f>
        <v>0</v>
      </c>
      <c r="BY711" s="69" t="n">
        <f aca="false">IF(BD711=0,0,IF(AND(BX711&gt;0,BX711&lt;=5),  IF(AND(BX711&gt;0,BX711&lt;=5),VLOOKUP(BK711,'Pril1-THLPa'!$A$6:$F$18,IF(AND(BX711&gt;0,BX711&lt;=5),LOOKUP(BX711,'Pril1-THLPa'!$B$5:$F$5,'Pril1-THLPa'!$B$4:$F$4),""),0),""),  IF(BX711&gt;5,BO711+BP711*(BX711-5)+BQ711*POWER(BX711-5,2)+BR711*POWER(BX711-5,3)+BS711*POWER(BX711-5,4),"")))</f>
        <v>0</v>
      </c>
      <c r="BZ711" s="69" t="n">
        <f aca="false">IF(BY711&gt;0,BY711*BI711/10*BW711*(100+BV711)/100,0)</f>
        <v>0</v>
      </c>
      <c r="CA711" s="69" t="n">
        <f aca="false">IF(BD711&gt;0,BX711-IF(BD711&gt;BX711,BX711,BD711),0)</f>
        <v>0</v>
      </c>
      <c r="CB711" s="69" t="n">
        <f aca="false">POWER(1.01,CA711)</f>
        <v>1</v>
      </c>
      <c r="CC711" s="69" t="n">
        <f aca="false">IF(BF711&gt;0,IF(BF711&gt;BH711,1,BF711/BH711),0)</f>
        <v>0</v>
      </c>
      <c r="CD711" s="72" t="n">
        <f aca="false">IF(BD711=0,0,IF(BF711&gt;0,ROUND(IF(CB711&lt;&gt;0,BZ711*BT711*1/CB711*CC711,0),0),0))</f>
        <v>0</v>
      </c>
      <c r="CE711" s="73" t="str">
        <f aca="false">IF(BF711&gt;0,IF(BF711&gt;BH711,CD711/BF711,CD711/BH711),"")</f>
        <v/>
      </c>
      <c r="CF711" s="69" t="n">
        <f aca="false">'Vstupní data'!AM711</f>
        <v>0</v>
      </c>
      <c r="CG711" s="69" t="n">
        <f aca="false">'Vstupní data'!AN711</f>
        <v>0</v>
      </c>
      <c r="CH711" s="69" t="n">
        <f aca="false">'Vstupní data'!AO711</f>
        <v>0</v>
      </c>
      <c r="CI711" s="69" t="n">
        <f aca="false">'Vstupní data'!AP711</f>
        <v>0</v>
      </c>
      <c r="CJ711" s="72" t="n">
        <f aca="false">ROUND(CH711*CI711,0)</f>
        <v>0</v>
      </c>
      <c r="CK711" s="74" t="str">
        <f aca="false">IF(OR(AA711&gt;0,BB711&gt;0,CD711&gt;0,CJ711&gt;0),AA711+BB711+CD711+CJ711,"")</f>
        <v/>
      </c>
    </row>
    <row r="712" customFormat="false" ht="12.8" hidden="false" customHeight="false" outlineLevel="0" collapsed="false">
      <c r="A712" s="66" t="n">
        <f aca="false">'Vstupní data'!A712</f>
        <v>0</v>
      </c>
      <c r="F712" s="66" t="str">
        <f aca="false">CONCATENATE('Vstupní data'!F712,'Vstupní data'!G712,'Vstupní data'!H712,'Vstupní data'!I712)</f>
        <v/>
      </c>
      <c r="G712" s="66"/>
      <c r="H712" s="66" t="n">
        <f aca="false">'Vstupní data'!K712</f>
        <v>0</v>
      </c>
      <c r="I712" s="66" t="n">
        <f aca="false">'Vstupní data'!L712</f>
        <v>0</v>
      </c>
      <c r="J712" s="66" t="n">
        <f aca="false">'Vstupní data'!K712*'Vstupní data'!M712/100</f>
        <v>0</v>
      </c>
      <c r="L712" s="66" t="n">
        <f aca="false">IF('Vstupní data'!N712="prostokořenný",0,IF('Vstupní data'!N712="krytokořenný","k",IF('Vstupní data'!N712="poloodrostky nebo odrostky, prostokořenné i krytokořenné","po",0)))</f>
        <v>0</v>
      </c>
      <c r="N712" s="66"/>
      <c r="O712" s="66" t="n">
        <f aca="false">'Vstupní data'!O712</f>
        <v>0</v>
      </c>
      <c r="P712" s="66" t="n">
        <f aca="false">IF(O712&gt;0,VLOOKUP(CONCATENATE(VLOOKUP(I712,'Pril3-drev'!$H$5:$K$83,4,0),"-",'Vstupní data'!R712),K2!$C$15:$D$23,2,0),0)</f>
        <v>0</v>
      </c>
      <c r="Q712" s="66" t="n">
        <f aca="false">IF(O712&gt;0,VLOOKUP(I712,'Pril3-drev'!$H$5:$I$83,2,0),0)</f>
        <v>0</v>
      </c>
      <c r="R712" s="66" t="n">
        <f aca="false">IF(Q712&gt;0,VLOOKUP(Q712,'Pril6-okus'!$A$5:$B$17,2,0),0)</f>
        <v>0</v>
      </c>
      <c r="S712" s="66" t="n">
        <f aca="false">IF(O712&gt;0,VLOOKUP(I712,'Pril3-drev'!$H$5:$J$83,3,0),0)</f>
        <v>0</v>
      </c>
      <c r="T712" s="66" t="str">
        <f aca="false">IF(O712&gt;0,IF(L712="k",0.9*VLOOKUP(S712,'ha-pocty-vyhl'!$A$5:$B$20,2,0),IF(L712="po",0.8*VLOOKUP(S712,'ha-pocty-vyhl'!$A$5:$B$20,2,0),VLOOKUP(S712,'ha-pocty-vyhl'!$A$5:$B$20,2,0))),"")</f>
        <v/>
      </c>
      <c r="U712" s="66" t="n">
        <f aca="false">'Vstupní data'!P712</f>
        <v>0</v>
      </c>
      <c r="V712" s="66" t="n">
        <f aca="false">IF(O712&gt;0,1.3*T712*1000*Z712/10000,0)</f>
        <v>0</v>
      </c>
      <c r="W712" s="66" t="n">
        <f aca="false">IF(O712&gt;0,1.3*T712*1000*Z712/10000,0)</f>
        <v>0</v>
      </c>
      <c r="X712" s="66" t="n">
        <f aca="false">IF(O712&gt;0,IF(O712&gt;V712,V712,O712),0)</f>
        <v>0</v>
      </c>
      <c r="Y712" s="66" t="n">
        <f aca="false">IF(O712&gt;0,IF(IF(U712&gt;W712,W712,U712)&lt;X712,W712,IF(U712&gt;W712,W712,U712)),0)</f>
        <v>0</v>
      </c>
      <c r="Z712" s="66" t="n">
        <f aca="false">IF(O712&gt;0,IF(J712&gt;0,J712,K712*H712/100),0)</f>
        <v>0</v>
      </c>
      <c r="AA712" s="67" t="n">
        <f aca="false">IF(O712&gt;0,CEILING(R712*P712*X712/Y712*Z712,1),0)</f>
        <v>0</v>
      </c>
      <c r="AB712" s="68" t="n">
        <f aca="false">IF(O712&gt;0,AA712/O712,0)</f>
        <v>0</v>
      </c>
      <c r="AC712" s="66" t="n">
        <f aca="false">'Vstupní data'!W712</f>
        <v>0</v>
      </c>
      <c r="AI712" s="66" t="str">
        <f aca="false">IF(OR('Vstupní data'!T712&gt;0,'Vstupní data'!U712&gt;0),VLOOKUP(I712,'Pril3-drev'!$H$5:$J$83,3,0),"")</f>
        <v/>
      </c>
      <c r="AJ712" s="66" t="n">
        <f aca="false">IF('Vstupní data'!V712="prostokořenný",0,IF('Vstupní data'!V712="krytokořenný","k",IF('Vstupní data'!V712="poloodrostky nebo odrostky, prostokořenné i krytokořenné","po",0)))</f>
        <v>0</v>
      </c>
      <c r="AK712" s="66" t="n">
        <f aca="false">IF(OR('Vstupní data'!T712&gt;0,'Vstupní data'!U712&gt;0),IF(AJ712="k",0.9*VLOOKUP(AI712,'ha-pocty-vyhl'!$A$5:$B$20,2,0),IF(AJ712="po",0.8*VLOOKUP(AI712,'ha-pocty-vyhl'!$A$5:$B$20,2,0),VLOOKUP(AI712,'ha-pocty-vyhl'!$A$5:$B$20,2,0))),0)</f>
        <v>0</v>
      </c>
      <c r="AL712" s="66" t="n">
        <f aca="false">IF(OR('Vstupní data'!T712&gt;0,'Vstupní data'!U712&gt;0),'Vstupní data'!K712*'Vstupní data'!M712/100,0)</f>
        <v>0</v>
      </c>
      <c r="AM712" s="66" t="n">
        <f aca="false">IF(OR('Vstupní data'!T712&gt;0,'Vstupní data'!U712&gt;0),IF('Vstupní data'!T712&gt;0,'Vstupní data'!T712,ROUND(10*'Vstupní data'!U712/AK712,0)),0)</f>
        <v>0</v>
      </c>
      <c r="AN712" s="69" t="n">
        <f aca="false">IF('Vstupní data'!T712&gt;0,   IF('Vstupní data'!T712&lt;=AL712,'Vstupní data'!T712,AL712),   IF(AM712&lt;AL712,AM712,AL712))</f>
        <v>0</v>
      </c>
      <c r="AO712" s="69" t="n">
        <f aca="false">'Vstupní data'!X712</f>
        <v>0</v>
      </c>
      <c r="AP712" s="66" t="n">
        <f aca="false">IF(OR('Vstupní data'!T712&gt;0,'Vstupní data'!U712&gt;0),IF(I712&lt;&gt;0,VLOOKUP(I712,'Pril3-drev'!$H$5:$I$83,2,0),0),0)</f>
        <v>0</v>
      </c>
      <c r="AQ712" s="66" t="n">
        <f aca="false">'Vstupní data'!Y712</f>
        <v>0</v>
      </c>
      <c r="AR712" s="66" t="str">
        <f aca="false">IF(AC712&gt;5,   IF('Vstupní data'!Y712&gt;0,   VLOOKUP(VLOOKUP(CONCATENATE(VLOOKUP(I712,'Pril3-drev'!$H$4:$L$83,5,0),AC712),'Pril3-drev'!$Q$4:$R$2803,2,0),'AVB-BS'!$C$5:$S$29 ,LOOKUP(AQ712,'AVB-BS'!$D$3:$S$3,'AVB-BS'!$D$1:$S$1) ,0 )   ,   IF('Vstupní data'!Z712&gt;0,'Vstupní data'!Z712,0)) , "")</f>
        <v/>
      </c>
      <c r="AS712" s="70" t="str">
        <f aca="false">IF(AC712&gt;5,VLOOKUP(CONCATENATE(AP712,AR712),'Pril1-THLPa'!$H$6:$N$96,4,0),"")</f>
        <v/>
      </c>
      <c r="AT712" s="70" t="str">
        <f aca="false">IF(AC712&gt;5,VLOOKUP(CONCATENATE(AP712,AR712),'Pril1-THLPa'!$H$6:$N$96,5,0),"")</f>
        <v/>
      </c>
      <c r="AU712" s="70" t="str">
        <f aca="false">IF(AC712&gt;5,VLOOKUP(CONCATENATE(AP712,AR712),'Pril1-THLPa'!$H$6:$N$96,6,0),"")</f>
        <v/>
      </c>
      <c r="AV712" s="70" t="str">
        <f aca="false">IF(AC712&gt;5,VLOOKUP(CONCATENATE(AP712,AR712),'Pril1-THLPa'!$H$6:$N$96,7,0),"")</f>
        <v/>
      </c>
      <c r="AW712" s="70" t="str">
        <f aca="false">IF(AC712&gt;5,VLOOKUP(CONCATENATE(AP712,AR712),'Pril1-THLPa'!$H$6:$O$96,8,0),"")</f>
        <v/>
      </c>
      <c r="AX712" s="66" t="n">
        <f aca="false">IF(AC712&gt;0,IF(AND(AC712&gt;0,AC712&lt;=5),VLOOKUP(AP712,'Pril1-THLPa'!$A$6:$F$18,LOOKUP(AC712,'Pril1-THLPa'!$B$5:$F$5,'Pril1-THLPa'!$B$4:$F$4),0),AS712+AT712*(AC712-5)+AU712*POWER(AC712-5,2)+AV712*POWER(AC712-5,3)+AW712*POWER(AC712-5,4)),0)</f>
        <v>0</v>
      </c>
      <c r="AY712" s="71"/>
      <c r="AZ712" s="66" t="n">
        <f aca="false">'Vstupní data'!AA712</f>
        <v>0</v>
      </c>
      <c r="BA712" s="66" t="n">
        <f aca="false">IF(OR('Vstupní data'!T712&gt;0,'Vstupní data'!U712&gt;0),IF(AC712&lt;&gt;"",AX712*AO712/10*(100+AZ712)/100,0),0)</f>
        <v>0</v>
      </c>
      <c r="BB712" s="67" t="n">
        <f aca="false">IF(AC712&lt;&gt;"",ROUND(BA712*AN712,0),0)</f>
        <v>0</v>
      </c>
      <c r="BC712" s="68" t="str">
        <f aca="false">IF(AE712&gt;0,BB712/AE712,"")</f>
        <v/>
      </c>
      <c r="BD712" s="66" t="n">
        <f aca="false">'Vstupní data'!AE712</f>
        <v>0</v>
      </c>
      <c r="BF712" s="66" t="n">
        <f aca="false">'Vstupní data'!AC712</f>
        <v>0</v>
      </c>
      <c r="BH712" s="66" t="n">
        <f aca="false">'Vstupní data'!AD712</f>
        <v>0</v>
      </c>
      <c r="BI712" s="66" t="n">
        <f aca="false">'Vstupní data'!AF712</f>
        <v>0</v>
      </c>
      <c r="BJ712" s="69" t="n">
        <f aca="false">'Vstupní data'!AG712</f>
        <v>0</v>
      </c>
      <c r="BK712" s="69" t="n">
        <f aca="false">IF(BF712&lt;&gt;0,VLOOKUP(I712,'Pril3-drev'!$H$5:$I$83,2,0),0)</f>
        <v>0</v>
      </c>
      <c r="BL712" s="69" t="n">
        <f aca="false">IF(BF712&lt;&gt;0,VLOOKUP(BK712,'Pril3-drev'!$A$5:$C$17,3,0),0)</f>
        <v>0</v>
      </c>
      <c r="BM712" s="69" t="n">
        <f aca="false">'Vstupní data'!AH712</f>
        <v>0</v>
      </c>
      <c r="BN712" s="69" t="n">
        <f aca="false">IF('Vstupní data'!AH712&gt;0,   VLOOKUP(VLOOKUP(CONCATENATE(VLOOKUP(I712,'Pril3-drev'!$H$4:$L$83,5,0),BD712),'Pril3-drev'!$Q$4:$R$2803,2,0),'AVB-BS'!$C$5:$S$29 ,LOOKUP(BM712,'AVB-BS'!$D$3:$S$3,'AVB-BS'!$D$1:$S$1) ,0 )   ,   IF('Vstupní data'!AI712&gt;0,'Vstupní data'!AI712,0))</f>
        <v>0</v>
      </c>
      <c r="BO712" s="69" t="str">
        <f aca="false">IF(BX712&gt;5,VLOOKUP(CONCATENATE(BK712,BN712),'Pril1-THLPa'!$H$6:$N$96,4,0),"")</f>
        <v/>
      </c>
      <c r="BP712" s="69" t="str">
        <f aca="false">IF(BX712&gt;5,VLOOKUP(CONCATENATE(BK712,BN712),'Pril1-THLPa'!$H$6:$N$96,5,0),"")</f>
        <v/>
      </c>
      <c r="BQ712" s="69" t="str">
        <f aca="false">IF(BX712&gt;5,VLOOKUP(CONCATENATE(BK712,BN712),'Pril1-THLPa'!$H$6:$N$96,6,0),"")</f>
        <v/>
      </c>
      <c r="BR712" s="69" t="str">
        <f aca="false">IF(BX712&gt;5,VLOOKUP(CONCATENATE(BK712,BN712),'Pril1-THLPa'!$H$6:$N$96,7,0),"")</f>
        <v/>
      </c>
      <c r="BS712" s="69" t="str">
        <f aca="false">IF(BX712&gt;5,VLOOKUP(CONCATENATE(BK712,BN712),'Pril1-THLPa'!$H$6:$O$96,8,0),"")</f>
        <v/>
      </c>
      <c r="BT712" s="69" t="str">
        <f aca="false">IF(BF712&gt;0, IF(BK712="smrk",  VLOOKUP(VLOOKUP(BD712,'Pril9-K3'!$L$8:$M$207,2,0),'Pril9-K3'!$A$8:$J$16,LOOKUP(BN712,'Pril9-K3'!$A$7:$J$7,'Pril9-K3'!$A$5:$J$5),0), IF(AND(BK712&lt;&gt;"smrk",'Vstupní data'!AK712&lt;&gt;""),'Vstupní data'!AK712,   VLOOKUP(VLOOKUP(BD712,'Pril9-K3'!$L$8:$M$207,2,0),'Pril9-K3'!$A$8:$J$16,LOOKUP(BN712,'Pril9-K3'!$A$7:$J$7,'Pril9-K3'!$A$5:$J$5),0)   )),   "")</f>
        <v/>
      </c>
      <c r="BV712" s="69" t="n">
        <f aca="false">'Vstupní data'!AJ712</f>
        <v>0</v>
      </c>
      <c r="BW712" s="69" t="n">
        <f aca="false">IF(BF712&gt;0,IF(J712&gt;0,J712,K712*H712/100),0)</f>
        <v>0</v>
      </c>
      <c r="BX712" s="69" t="n">
        <f aca="false">IF(BF712&gt;0,IF(BJ712&gt;BL712,BL712,BJ712),0)</f>
        <v>0</v>
      </c>
      <c r="BY712" s="69" t="n">
        <f aca="false">IF(BD712=0,0,IF(AND(BX712&gt;0,BX712&lt;=5),  IF(AND(BX712&gt;0,BX712&lt;=5),VLOOKUP(BK712,'Pril1-THLPa'!$A$6:$F$18,IF(AND(BX712&gt;0,BX712&lt;=5),LOOKUP(BX712,'Pril1-THLPa'!$B$5:$F$5,'Pril1-THLPa'!$B$4:$F$4),""),0),""),  IF(BX712&gt;5,BO712+BP712*(BX712-5)+BQ712*POWER(BX712-5,2)+BR712*POWER(BX712-5,3)+BS712*POWER(BX712-5,4),"")))</f>
        <v>0</v>
      </c>
      <c r="BZ712" s="69" t="n">
        <f aca="false">IF(BY712&gt;0,BY712*BI712/10*BW712*(100+BV712)/100,0)</f>
        <v>0</v>
      </c>
      <c r="CA712" s="69" t="n">
        <f aca="false">IF(BD712&gt;0,BX712-IF(BD712&gt;BX712,BX712,BD712),0)</f>
        <v>0</v>
      </c>
      <c r="CB712" s="69" t="n">
        <f aca="false">POWER(1.01,CA712)</f>
        <v>1</v>
      </c>
      <c r="CC712" s="69" t="n">
        <f aca="false">IF(BF712&gt;0,IF(BF712&gt;BH712,1,BF712/BH712),0)</f>
        <v>0</v>
      </c>
      <c r="CD712" s="72" t="n">
        <f aca="false">IF(BD712=0,0,IF(BF712&gt;0,ROUND(IF(CB712&lt;&gt;0,BZ712*BT712*1/CB712*CC712,0),0),0))</f>
        <v>0</v>
      </c>
      <c r="CE712" s="73" t="str">
        <f aca="false">IF(BF712&gt;0,IF(BF712&gt;BH712,CD712/BF712,CD712/BH712),"")</f>
        <v/>
      </c>
      <c r="CF712" s="69" t="n">
        <f aca="false">'Vstupní data'!AM712</f>
        <v>0</v>
      </c>
      <c r="CG712" s="69" t="n">
        <f aca="false">'Vstupní data'!AN712</f>
        <v>0</v>
      </c>
      <c r="CH712" s="69" t="n">
        <f aca="false">'Vstupní data'!AO712</f>
        <v>0</v>
      </c>
      <c r="CI712" s="69" t="n">
        <f aca="false">'Vstupní data'!AP712</f>
        <v>0</v>
      </c>
      <c r="CJ712" s="72" t="n">
        <f aca="false">ROUND(CH712*CI712,0)</f>
        <v>0</v>
      </c>
      <c r="CK712" s="74" t="str">
        <f aca="false">IF(OR(AA712&gt;0,BB712&gt;0,CD712&gt;0,CJ712&gt;0),AA712+BB712+CD712+CJ712,"")</f>
        <v/>
      </c>
    </row>
    <row r="713" customFormat="false" ht="12.8" hidden="false" customHeight="false" outlineLevel="0" collapsed="false">
      <c r="A713" s="66" t="n">
        <f aca="false">'Vstupní data'!A713</f>
        <v>0</v>
      </c>
      <c r="F713" s="66" t="str">
        <f aca="false">CONCATENATE('Vstupní data'!F713,'Vstupní data'!G713,'Vstupní data'!H713,'Vstupní data'!I713)</f>
        <v/>
      </c>
      <c r="G713" s="66"/>
      <c r="H713" s="66" t="n">
        <f aca="false">'Vstupní data'!K713</f>
        <v>0</v>
      </c>
      <c r="I713" s="66" t="n">
        <f aca="false">'Vstupní data'!L713</f>
        <v>0</v>
      </c>
      <c r="J713" s="66" t="n">
        <f aca="false">'Vstupní data'!K713*'Vstupní data'!M713/100</f>
        <v>0</v>
      </c>
      <c r="L713" s="66" t="n">
        <f aca="false">IF('Vstupní data'!N713="prostokořenný",0,IF('Vstupní data'!N713="krytokořenný","k",IF('Vstupní data'!N713="poloodrostky nebo odrostky, prostokořenné i krytokořenné","po",0)))</f>
        <v>0</v>
      </c>
      <c r="N713" s="66"/>
      <c r="O713" s="66" t="n">
        <f aca="false">'Vstupní data'!O713</f>
        <v>0</v>
      </c>
      <c r="P713" s="66" t="n">
        <f aca="false">IF(O713&gt;0,VLOOKUP(CONCATENATE(VLOOKUP(I713,'Pril3-drev'!$H$5:$K$83,4,0),"-",'Vstupní data'!R713),K2!$C$15:$D$23,2,0),0)</f>
        <v>0</v>
      </c>
      <c r="Q713" s="66" t="n">
        <f aca="false">IF(O713&gt;0,VLOOKUP(I713,'Pril3-drev'!$H$5:$I$83,2,0),0)</f>
        <v>0</v>
      </c>
      <c r="R713" s="66" t="n">
        <f aca="false">IF(Q713&gt;0,VLOOKUP(Q713,'Pril6-okus'!$A$5:$B$17,2,0),0)</f>
        <v>0</v>
      </c>
      <c r="S713" s="66" t="n">
        <f aca="false">IF(O713&gt;0,VLOOKUP(I713,'Pril3-drev'!$H$5:$J$83,3,0),0)</f>
        <v>0</v>
      </c>
      <c r="T713" s="66" t="str">
        <f aca="false">IF(O713&gt;0,IF(L713="k",0.9*VLOOKUP(S713,'ha-pocty-vyhl'!$A$5:$B$20,2,0),IF(L713="po",0.8*VLOOKUP(S713,'ha-pocty-vyhl'!$A$5:$B$20,2,0),VLOOKUP(S713,'ha-pocty-vyhl'!$A$5:$B$20,2,0))),"")</f>
        <v/>
      </c>
      <c r="U713" s="66" t="n">
        <f aca="false">'Vstupní data'!P713</f>
        <v>0</v>
      </c>
      <c r="V713" s="66" t="n">
        <f aca="false">IF(O713&gt;0,1.3*T713*1000*Z713/10000,0)</f>
        <v>0</v>
      </c>
      <c r="W713" s="66" t="n">
        <f aca="false">IF(O713&gt;0,1.3*T713*1000*Z713/10000,0)</f>
        <v>0</v>
      </c>
      <c r="X713" s="66" t="n">
        <f aca="false">IF(O713&gt;0,IF(O713&gt;V713,V713,O713),0)</f>
        <v>0</v>
      </c>
      <c r="Y713" s="66" t="n">
        <f aca="false">IF(O713&gt;0,IF(IF(U713&gt;W713,W713,U713)&lt;X713,W713,IF(U713&gt;W713,W713,U713)),0)</f>
        <v>0</v>
      </c>
      <c r="Z713" s="66" t="n">
        <f aca="false">IF(O713&gt;0,IF(J713&gt;0,J713,K713*H713/100),0)</f>
        <v>0</v>
      </c>
      <c r="AA713" s="67" t="n">
        <f aca="false">IF(O713&gt;0,CEILING(R713*P713*X713/Y713*Z713,1),0)</f>
        <v>0</v>
      </c>
      <c r="AB713" s="68" t="n">
        <f aca="false">IF(O713&gt;0,AA713/O713,0)</f>
        <v>0</v>
      </c>
      <c r="AC713" s="66" t="n">
        <f aca="false">'Vstupní data'!W713</f>
        <v>0</v>
      </c>
      <c r="AI713" s="66" t="str">
        <f aca="false">IF(OR('Vstupní data'!T713&gt;0,'Vstupní data'!U713&gt;0),VLOOKUP(I713,'Pril3-drev'!$H$5:$J$83,3,0),"")</f>
        <v/>
      </c>
      <c r="AJ713" s="66" t="n">
        <f aca="false">IF('Vstupní data'!V713="prostokořenný",0,IF('Vstupní data'!V713="krytokořenný","k",IF('Vstupní data'!V713="poloodrostky nebo odrostky, prostokořenné i krytokořenné","po",0)))</f>
        <v>0</v>
      </c>
      <c r="AK713" s="66" t="n">
        <f aca="false">IF(OR('Vstupní data'!T713&gt;0,'Vstupní data'!U713&gt;0),IF(AJ713="k",0.9*VLOOKUP(AI713,'ha-pocty-vyhl'!$A$5:$B$20,2,0),IF(AJ713="po",0.8*VLOOKUP(AI713,'ha-pocty-vyhl'!$A$5:$B$20,2,0),VLOOKUP(AI713,'ha-pocty-vyhl'!$A$5:$B$20,2,0))),0)</f>
        <v>0</v>
      </c>
      <c r="AL713" s="66" t="n">
        <f aca="false">IF(OR('Vstupní data'!T713&gt;0,'Vstupní data'!U713&gt;0),'Vstupní data'!K713*'Vstupní data'!M713/100,0)</f>
        <v>0</v>
      </c>
      <c r="AM713" s="66" t="n">
        <f aca="false">IF(OR('Vstupní data'!T713&gt;0,'Vstupní data'!U713&gt;0),IF('Vstupní data'!T713&gt;0,'Vstupní data'!T713,ROUND(10*'Vstupní data'!U713/AK713,0)),0)</f>
        <v>0</v>
      </c>
      <c r="AN713" s="69" t="n">
        <f aca="false">IF('Vstupní data'!T713&gt;0,   IF('Vstupní data'!T713&lt;=AL713,'Vstupní data'!T713,AL713),   IF(AM713&lt;AL713,AM713,AL713))</f>
        <v>0</v>
      </c>
      <c r="AO713" s="69" t="n">
        <f aca="false">'Vstupní data'!X713</f>
        <v>0</v>
      </c>
      <c r="AP713" s="66" t="n">
        <f aca="false">IF(OR('Vstupní data'!T713&gt;0,'Vstupní data'!U713&gt;0),IF(I713&lt;&gt;0,VLOOKUP(I713,'Pril3-drev'!$H$5:$I$83,2,0),0),0)</f>
        <v>0</v>
      </c>
      <c r="AQ713" s="66" t="n">
        <f aca="false">'Vstupní data'!Y713</f>
        <v>0</v>
      </c>
      <c r="AR713" s="66" t="str">
        <f aca="false">IF(AC713&gt;5,   IF('Vstupní data'!Y713&gt;0,   VLOOKUP(VLOOKUP(CONCATENATE(VLOOKUP(I713,'Pril3-drev'!$H$4:$L$83,5,0),AC713),'Pril3-drev'!$Q$4:$R$2803,2,0),'AVB-BS'!$C$5:$S$29 ,LOOKUP(AQ713,'AVB-BS'!$D$3:$S$3,'AVB-BS'!$D$1:$S$1) ,0 )   ,   IF('Vstupní data'!Z713&gt;0,'Vstupní data'!Z713,0)) , "")</f>
        <v/>
      </c>
      <c r="AS713" s="70" t="str">
        <f aca="false">IF(AC713&gt;5,VLOOKUP(CONCATENATE(AP713,AR713),'Pril1-THLPa'!$H$6:$N$96,4,0),"")</f>
        <v/>
      </c>
      <c r="AT713" s="70" t="str">
        <f aca="false">IF(AC713&gt;5,VLOOKUP(CONCATENATE(AP713,AR713),'Pril1-THLPa'!$H$6:$N$96,5,0),"")</f>
        <v/>
      </c>
      <c r="AU713" s="70" t="str">
        <f aca="false">IF(AC713&gt;5,VLOOKUP(CONCATENATE(AP713,AR713),'Pril1-THLPa'!$H$6:$N$96,6,0),"")</f>
        <v/>
      </c>
      <c r="AV713" s="70" t="str">
        <f aca="false">IF(AC713&gt;5,VLOOKUP(CONCATENATE(AP713,AR713),'Pril1-THLPa'!$H$6:$N$96,7,0),"")</f>
        <v/>
      </c>
      <c r="AW713" s="70" t="str">
        <f aca="false">IF(AC713&gt;5,VLOOKUP(CONCATENATE(AP713,AR713),'Pril1-THLPa'!$H$6:$O$96,8,0),"")</f>
        <v/>
      </c>
      <c r="AX713" s="66" t="n">
        <f aca="false">IF(AC713&gt;0,IF(AND(AC713&gt;0,AC713&lt;=5),VLOOKUP(AP713,'Pril1-THLPa'!$A$6:$F$18,LOOKUP(AC713,'Pril1-THLPa'!$B$5:$F$5,'Pril1-THLPa'!$B$4:$F$4),0),AS713+AT713*(AC713-5)+AU713*POWER(AC713-5,2)+AV713*POWER(AC713-5,3)+AW713*POWER(AC713-5,4)),0)</f>
        <v>0</v>
      </c>
      <c r="AY713" s="71"/>
      <c r="AZ713" s="66" t="n">
        <f aca="false">'Vstupní data'!AA713</f>
        <v>0</v>
      </c>
      <c r="BA713" s="66" t="n">
        <f aca="false">IF(OR('Vstupní data'!T713&gt;0,'Vstupní data'!U713&gt;0),IF(AC713&lt;&gt;"",AX713*AO713/10*(100+AZ713)/100,0),0)</f>
        <v>0</v>
      </c>
      <c r="BB713" s="67" t="n">
        <f aca="false">IF(AC713&lt;&gt;"",ROUND(BA713*AN713,0),0)</f>
        <v>0</v>
      </c>
      <c r="BC713" s="68" t="str">
        <f aca="false">IF(AE713&gt;0,BB713/AE713,"")</f>
        <v/>
      </c>
      <c r="BD713" s="66" t="n">
        <f aca="false">'Vstupní data'!AE713</f>
        <v>0</v>
      </c>
      <c r="BF713" s="66" t="n">
        <f aca="false">'Vstupní data'!AC713</f>
        <v>0</v>
      </c>
      <c r="BH713" s="66" t="n">
        <f aca="false">'Vstupní data'!AD713</f>
        <v>0</v>
      </c>
      <c r="BI713" s="66" t="n">
        <f aca="false">'Vstupní data'!AF713</f>
        <v>0</v>
      </c>
      <c r="BJ713" s="69" t="n">
        <f aca="false">'Vstupní data'!AG713</f>
        <v>0</v>
      </c>
      <c r="BK713" s="69" t="n">
        <f aca="false">IF(BF713&lt;&gt;0,VLOOKUP(I713,'Pril3-drev'!$H$5:$I$83,2,0),0)</f>
        <v>0</v>
      </c>
      <c r="BL713" s="69" t="n">
        <f aca="false">IF(BF713&lt;&gt;0,VLOOKUP(BK713,'Pril3-drev'!$A$5:$C$17,3,0),0)</f>
        <v>0</v>
      </c>
      <c r="BM713" s="69" t="n">
        <f aca="false">'Vstupní data'!AH713</f>
        <v>0</v>
      </c>
      <c r="BN713" s="69" t="n">
        <f aca="false">IF('Vstupní data'!AH713&gt;0,   VLOOKUP(VLOOKUP(CONCATENATE(VLOOKUP(I713,'Pril3-drev'!$H$4:$L$83,5,0),BD713),'Pril3-drev'!$Q$4:$R$2803,2,0),'AVB-BS'!$C$5:$S$29 ,LOOKUP(BM713,'AVB-BS'!$D$3:$S$3,'AVB-BS'!$D$1:$S$1) ,0 )   ,   IF('Vstupní data'!AI713&gt;0,'Vstupní data'!AI713,0))</f>
        <v>0</v>
      </c>
      <c r="BO713" s="69" t="str">
        <f aca="false">IF(BX713&gt;5,VLOOKUP(CONCATENATE(BK713,BN713),'Pril1-THLPa'!$H$6:$N$96,4,0),"")</f>
        <v/>
      </c>
      <c r="BP713" s="69" t="str">
        <f aca="false">IF(BX713&gt;5,VLOOKUP(CONCATENATE(BK713,BN713),'Pril1-THLPa'!$H$6:$N$96,5,0),"")</f>
        <v/>
      </c>
      <c r="BQ713" s="69" t="str">
        <f aca="false">IF(BX713&gt;5,VLOOKUP(CONCATENATE(BK713,BN713),'Pril1-THLPa'!$H$6:$N$96,6,0),"")</f>
        <v/>
      </c>
      <c r="BR713" s="69" t="str">
        <f aca="false">IF(BX713&gt;5,VLOOKUP(CONCATENATE(BK713,BN713),'Pril1-THLPa'!$H$6:$N$96,7,0),"")</f>
        <v/>
      </c>
      <c r="BS713" s="69" t="str">
        <f aca="false">IF(BX713&gt;5,VLOOKUP(CONCATENATE(BK713,BN713),'Pril1-THLPa'!$H$6:$O$96,8,0),"")</f>
        <v/>
      </c>
      <c r="BT713" s="69" t="str">
        <f aca="false">IF(BF713&gt;0, IF(BK713="smrk",  VLOOKUP(VLOOKUP(BD713,'Pril9-K3'!$L$8:$M$207,2,0),'Pril9-K3'!$A$8:$J$16,LOOKUP(BN713,'Pril9-K3'!$A$7:$J$7,'Pril9-K3'!$A$5:$J$5),0), IF(AND(BK713&lt;&gt;"smrk",'Vstupní data'!AK713&lt;&gt;""),'Vstupní data'!AK713,   VLOOKUP(VLOOKUP(BD713,'Pril9-K3'!$L$8:$M$207,2,0),'Pril9-K3'!$A$8:$J$16,LOOKUP(BN713,'Pril9-K3'!$A$7:$J$7,'Pril9-K3'!$A$5:$J$5),0)   )),   "")</f>
        <v/>
      </c>
      <c r="BV713" s="69" t="n">
        <f aca="false">'Vstupní data'!AJ713</f>
        <v>0</v>
      </c>
      <c r="BW713" s="69" t="n">
        <f aca="false">IF(BF713&gt;0,IF(J713&gt;0,J713,K713*H713/100),0)</f>
        <v>0</v>
      </c>
      <c r="BX713" s="69" t="n">
        <f aca="false">IF(BF713&gt;0,IF(BJ713&gt;BL713,BL713,BJ713),0)</f>
        <v>0</v>
      </c>
      <c r="BY713" s="69" t="n">
        <f aca="false">IF(BD713=0,0,IF(AND(BX713&gt;0,BX713&lt;=5),  IF(AND(BX713&gt;0,BX713&lt;=5),VLOOKUP(BK713,'Pril1-THLPa'!$A$6:$F$18,IF(AND(BX713&gt;0,BX713&lt;=5),LOOKUP(BX713,'Pril1-THLPa'!$B$5:$F$5,'Pril1-THLPa'!$B$4:$F$4),""),0),""),  IF(BX713&gt;5,BO713+BP713*(BX713-5)+BQ713*POWER(BX713-5,2)+BR713*POWER(BX713-5,3)+BS713*POWER(BX713-5,4),"")))</f>
        <v>0</v>
      </c>
      <c r="BZ713" s="69" t="n">
        <f aca="false">IF(BY713&gt;0,BY713*BI713/10*BW713*(100+BV713)/100,0)</f>
        <v>0</v>
      </c>
      <c r="CA713" s="69" t="n">
        <f aca="false">IF(BD713&gt;0,BX713-IF(BD713&gt;BX713,BX713,BD713),0)</f>
        <v>0</v>
      </c>
      <c r="CB713" s="69" t="n">
        <f aca="false">POWER(1.01,CA713)</f>
        <v>1</v>
      </c>
      <c r="CC713" s="69" t="n">
        <f aca="false">IF(BF713&gt;0,IF(BF713&gt;BH713,1,BF713/BH713),0)</f>
        <v>0</v>
      </c>
      <c r="CD713" s="72" t="n">
        <f aca="false">IF(BD713=0,0,IF(BF713&gt;0,ROUND(IF(CB713&lt;&gt;0,BZ713*BT713*1/CB713*CC713,0),0),0))</f>
        <v>0</v>
      </c>
      <c r="CE713" s="73" t="str">
        <f aca="false">IF(BF713&gt;0,IF(BF713&gt;BH713,CD713/BF713,CD713/BH713),"")</f>
        <v/>
      </c>
      <c r="CF713" s="69" t="n">
        <f aca="false">'Vstupní data'!AM713</f>
        <v>0</v>
      </c>
      <c r="CG713" s="69" t="n">
        <f aca="false">'Vstupní data'!AN713</f>
        <v>0</v>
      </c>
      <c r="CH713" s="69" t="n">
        <f aca="false">'Vstupní data'!AO713</f>
        <v>0</v>
      </c>
      <c r="CI713" s="69" t="n">
        <f aca="false">'Vstupní data'!AP713</f>
        <v>0</v>
      </c>
      <c r="CJ713" s="72" t="n">
        <f aca="false">ROUND(CH713*CI713,0)</f>
        <v>0</v>
      </c>
      <c r="CK713" s="74" t="str">
        <f aca="false">IF(OR(AA713&gt;0,BB713&gt;0,CD713&gt;0,CJ713&gt;0),AA713+BB713+CD713+CJ713,"")</f>
        <v/>
      </c>
    </row>
    <row r="714" customFormat="false" ht="12.8" hidden="false" customHeight="false" outlineLevel="0" collapsed="false">
      <c r="A714" s="66" t="n">
        <f aca="false">'Vstupní data'!A714</f>
        <v>0</v>
      </c>
      <c r="F714" s="66" t="str">
        <f aca="false">CONCATENATE('Vstupní data'!F714,'Vstupní data'!G714,'Vstupní data'!H714,'Vstupní data'!I714)</f>
        <v/>
      </c>
      <c r="G714" s="66"/>
      <c r="H714" s="66" t="n">
        <f aca="false">'Vstupní data'!K714</f>
        <v>0</v>
      </c>
      <c r="I714" s="66" t="n">
        <f aca="false">'Vstupní data'!L714</f>
        <v>0</v>
      </c>
      <c r="J714" s="66" t="n">
        <f aca="false">'Vstupní data'!K714*'Vstupní data'!M714/100</f>
        <v>0</v>
      </c>
      <c r="L714" s="66" t="n">
        <f aca="false">IF('Vstupní data'!N714="prostokořenný",0,IF('Vstupní data'!N714="krytokořenný","k",IF('Vstupní data'!N714="poloodrostky nebo odrostky, prostokořenné i krytokořenné","po",0)))</f>
        <v>0</v>
      </c>
      <c r="N714" s="66"/>
      <c r="O714" s="66" t="n">
        <f aca="false">'Vstupní data'!O714</f>
        <v>0</v>
      </c>
      <c r="P714" s="66" t="n">
        <f aca="false">IF(O714&gt;0,VLOOKUP(CONCATENATE(VLOOKUP(I714,'Pril3-drev'!$H$5:$K$83,4,0),"-",'Vstupní data'!R714),K2!$C$15:$D$23,2,0),0)</f>
        <v>0</v>
      </c>
      <c r="Q714" s="66" t="n">
        <f aca="false">IF(O714&gt;0,VLOOKUP(I714,'Pril3-drev'!$H$5:$I$83,2,0),0)</f>
        <v>0</v>
      </c>
      <c r="R714" s="66" t="n">
        <f aca="false">IF(Q714&gt;0,VLOOKUP(Q714,'Pril6-okus'!$A$5:$B$17,2,0),0)</f>
        <v>0</v>
      </c>
      <c r="S714" s="66" t="n">
        <f aca="false">IF(O714&gt;0,VLOOKUP(I714,'Pril3-drev'!$H$5:$J$83,3,0),0)</f>
        <v>0</v>
      </c>
      <c r="T714" s="66" t="str">
        <f aca="false">IF(O714&gt;0,IF(L714="k",0.9*VLOOKUP(S714,'ha-pocty-vyhl'!$A$5:$B$20,2,0),IF(L714="po",0.8*VLOOKUP(S714,'ha-pocty-vyhl'!$A$5:$B$20,2,0),VLOOKUP(S714,'ha-pocty-vyhl'!$A$5:$B$20,2,0))),"")</f>
        <v/>
      </c>
      <c r="U714" s="66" t="n">
        <f aca="false">'Vstupní data'!P714</f>
        <v>0</v>
      </c>
      <c r="V714" s="66" t="n">
        <f aca="false">IF(O714&gt;0,1.3*T714*1000*Z714/10000,0)</f>
        <v>0</v>
      </c>
      <c r="W714" s="66" t="n">
        <f aca="false">IF(O714&gt;0,1.3*T714*1000*Z714/10000,0)</f>
        <v>0</v>
      </c>
      <c r="X714" s="66" t="n">
        <f aca="false">IF(O714&gt;0,IF(O714&gt;V714,V714,O714),0)</f>
        <v>0</v>
      </c>
      <c r="Y714" s="66" t="n">
        <f aca="false">IF(O714&gt;0,IF(IF(U714&gt;W714,W714,U714)&lt;X714,W714,IF(U714&gt;W714,W714,U714)),0)</f>
        <v>0</v>
      </c>
      <c r="Z714" s="66" t="n">
        <f aca="false">IF(O714&gt;0,IF(J714&gt;0,J714,K714*H714/100),0)</f>
        <v>0</v>
      </c>
      <c r="AA714" s="67" t="n">
        <f aca="false">IF(O714&gt;0,CEILING(R714*P714*X714/Y714*Z714,1),0)</f>
        <v>0</v>
      </c>
      <c r="AB714" s="68" t="n">
        <f aca="false">IF(O714&gt;0,AA714/O714,0)</f>
        <v>0</v>
      </c>
      <c r="AC714" s="66" t="n">
        <f aca="false">'Vstupní data'!W714</f>
        <v>0</v>
      </c>
      <c r="AI714" s="66" t="str">
        <f aca="false">IF(OR('Vstupní data'!T714&gt;0,'Vstupní data'!U714&gt;0),VLOOKUP(I714,'Pril3-drev'!$H$5:$J$83,3,0),"")</f>
        <v/>
      </c>
      <c r="AJ714" s="66" t="n">
        <f aca="false">IF('Vstupní data'!V714="prostokořenný",0,IF('Vstupní data'!V714="krytokořenný","k",IF('Vstupní data'!V714="poloodrostky nebo odrostky, prostokořenné i krytokořenné","po",0)))</f>
        <v>0</v>
      </c>
      <c r="AK714" s="66" t="n">
        <f aca="false">IF(OR('Vstupní data'!T714&gt;0,'Vstupní data'!U714&gt;0),IF(AJ714="k",0.9*VLOOKUP(AI714,'ha-pocty-vyhl'!$A$5:$B$20,2,0),IF(AJ714="po",0.8*VLOOKUP(AI714,'ha-pocty-vyhl'!$A$5:$B$20,2,0),VLOOKUP(AI714,'ha-pocty-vyhl'!$A$5:$B$20,2,0))),0)</f>
        <v>0</v>
      </c>
      <c r="AL714" s="66" t="n">
        <f aca="false">IF(OR('Vstupní data'!T714&gt;0,'Vstupní data'!U714&gt;0),'Vstupní data'!K714*'Vstupní data'!M714/100,0)</f>
        <v>0</v>
      </c>
      <c r="AM714" s="66" t="n">
        <f aca="false">IF(OR('Vstupní data'!T714&gt;0,'Vstupní data'!U714&gt;0),IF('Vstupní data'!T714&gt;0,'Vstupní data'!T714,ROUND(10*'Vstupní data'!U714/AK714,0)),0)</f>
        <v>0</v>
      </c>
      <c r="AN714" s="69" t="n">
        <f aca="false">IF('Vstupní data'!T714&gt;0,   IF('Vstupní data'!T714&lt;=AL714,'Vstupní data'!T714,AL714),   IF(AM714&lt;AL714,AM714,AL714))</f>
        <v>0</v>
      </c>
      <c r="AO714" s="69" t="n">
        <f aca="false">'Vstupní data'!X714</f>
        <v>0</v>
      </c>
      <c r="AP714" s="66" t="n">
        <f aca="false">IF(OR('Vstupní data'!T714&gt;0,'Vstupní data'!U714&gt;0),IF(I714&lt;&gt;0,VLOOKUP(I714,'Pril3-drev'!$H$5:$I$83,2,0),0),0)</f>
        <v>0</v>
      </c>
      <c r="AQ714" s="66" t="n">
        <f aca="false">'Vstupní data'!Y714</f>
        <v>0</v>
      </c>
      <c r="AR714" s="66" t="str">
        <f aca="false">IF(AC714&gt;5,   IF('Vstupní data'!Y714&gt;0,   VLOOKUP(VLOOKUP(CONCATENATE(VLOOKUP(I714,'Pril3-drev'!$H$4:$L$83,5,0),AC714),'Pril3-drev'!$Q$4:$R$2803,2,0),'AVB-BS'!$C$5:$S$29 ,LOOKUP(AQ714,'AVB-BS'!$D$3:$S$3,'AVB-BS'!$D$1:$S$1) ,0 )   ,   IF('Vstupní data'!Z714&gt;0,'Vstupní data'!Z714,0)) , "")</f>
        <v/>
      </c>
      <c r="AS714" s="70" t="str">
        <f aca="false">IF(AC714&gt;5,VLOOKUP(CONCATENATE(AP714,AR714),'Pril1-THLPa'!$H$6:$N$96,4,0),"")</f>
        <v/>
      </c>
      <c r="AT714" s="70" t="str">
        <f aca="false">IF(AC714&gt;5,VLOOKUP(CONCATENATE(AP714,AR714),'Pril1-THLPa'!$H$6:$N$96,5,0),"")</f>
        <v/>
      </c>
      <c r="AU714" s="70" t="str">
        <f aca="false">IF(AC714&gt;5,VLOOKUP(CONCATENATE(AP714,AR714),'Pril1-THLPa'!$H$6:$N$96,6,0),"")</f>
        <v/>
      </c>
      <c r="AV714" s="70" t="str">
        <f aca="false">IF(AC714&gt;5,VLOOKUP(CONCATENATE(AP714,AR714),'Pril1-THLPa'!$H$6:$N$96,7,0),"")</f>
        <v/>
      </c>
      <c r="AW714" s="70" t="str">
        <f aca="false">IF(AC714&gt;5,VLOOKUP(CONCATENATE(AP714,AR714),'Pril1-THLPa'!$H$6:$O$96,8,0),"")</f>
        <v/>
      </c>
      <c r="AX714" s="66" t="n">
        <f aca="false">IF(AC714&gt;0,IF(AND(AC714&gt;0,AC714&lt;=5),VLOOKUP(AP714,'Pril1-THLPa'!$A$6:$F$18,LOOKUP(AC714,'Pril1-THLPa'!$B$5:$F$5,'Pril1-THLPa'!$B$4:$F$4),0),AS714+AT714*(AC714-5)+AU714*POWER(AC714-5,2)+AV714*POWER(AC714-5,3)+AW714*POWER(AC714-5,4)),0)</f>
        <v>0</v>
      </c>
      <c r="AY714" s="71"/>
      <c r="AZ714" s="66" t="n">
        <f aca="false">'Vstupní data'!AA714</f>
        <v>0</v>
      </c>
      <c r="BA714" s="66" t="n">
        <f aca="false">IF(OR('Vstupní data'!T714&gt;0,'Vstupní data'!U714&gt;0),IF(AC714&lt;&gt;"",AX714*AO714/10*(100+AZ714)/100,0),0)</f>
        <v>0</v>
      </c>
      <c r="BB714" s="67" t="n">
        <f aca="false">IF(AC714&lt;&gt;"",ROUND(BA714*AN714,0),0)</f>
        <v>0</v>
      </c>
      <c r="BC714" s="68" t="str">
        <f aca="false">IF(AE714&gt;0,BB714/AE714,"")</f>
        <v/>
      </c>
      <c r="BD714" s="66" t="n">
        <f aca="false">'Vstupní data'!AE714</f>
        <v>0</v>
      </c>
      <c r="BF714" s="66" t="n">
        <f aca="false">'Vstupní data'!AC714</f>
        <v>0</v>
      </c>
      <c r="BH714" s="66" t="n">
        <f aca="false">'Vstupní data'!AD714</f>
        <v>0</v>
      </c>
      <c r="BI714" s="66" t="n">
        <f aca="false">'Vstupní data'!AF714</f>
        <v>0</v>
      </c>
      <c r="BJ714" s="69" t="n">
        <f aca="false">'Vstupní data'!AG714</f>
        <v>0</v>
      </c>
      <c r="BK714" s="69" t="n">
        <f aca="false">IF(BF714&lt;&gt;0,VLOOKUP(I714,'Pril3-drev'!$H$5:$I$83,2,0),0)</f>
        <v>0</v>
      </c>
      <c r="BL714" s="69" t="n">
        <f aca="false">IF(BF714&lt;&gt;0,VLOOKUP(BK714,'Pril3-drev'!$A$5:$C$17,3,0),0)</f>
        <v>0</v>
      </c>
      <c r="BM714" s="69" t="n">
        <f aca="false">'Vstupní data'!AH714</f>
        <v>0</v>
      </c>
      <c r="BN714" s="69" t="n">
        <f aca="false">IF('Vstupní data'!AH714&gt;0,   VLOOKUP(VLOOKUP(CONCATENATE(VLOOKUP(I714,'Pril3-drev'!$H$4:$L$83,5,0),BD714),'Pril3-drev'!$Q$4:$R$2803,2,0),'AVB-BS'!$C$5:$S$29 ,LOOKUP(BM714,'AVB-BS'!$D$3:$S$3,'AVB-BS'!$D$1:$S$1) ,0 )   ,   IF('Vstupní data'!AI714&gt;0,'Vstupní data'!AI714,0))</f>
        <v>0</v>
      </c>
      <c r="BO714" s="69" t="str">
        <f aca="false">IF(BX714&gt;5,VLOOKUP(CONCATENATE(BK714,BN714),'Pril1-THLPa'!$H$6:$N$96,4,0),"")</f>
        <v/>
      </c>
      <c r="BP714" s="69" t="str">
        <f aca="false">IF(BX714&gt;5,VLOOKUP(CONCATENATE(BK714,BN714),'Pril1-THLPa'!$H$6:$N$96,5,0),"")</f>
        <v/>
      </c>
      <c r="BQ714" s="69" t="str">
        <f aca="false">IF(BX714&gt;5,VLOOKUP(CONCATENATE(BK714,BN714),'Pril1-THLPa'!$H$6:$N$96,6,0),"")</f>
        <v/>
      </c>
      <c r="BR714" s="69" t="str">
        <f aca="false">IF(BX714&gt;5,VLOOKUP(CONCATENATE(BK714,BN714),'Pril1-THLPa'!$H$6:$N$96,7,0),"")</f>
        <v/>
      </c>
      <c r="BS714" s="69" t="str">
        <f aca="false">IF(BX714&gt;5,VLOOKUP(CONCATENATE(BK714,BN714),'Pril1-THLPa'!$H$6:$O$96,8,0),"")</f>
        <v/>
      </c>
      <c r="BT714" s="69" t="str">
        <f aca="false">IF(BF714&gt;0, IF(BK714="smrk",  VLOOKUP(VLOOKUP(BD714,'Pril9-K3'!$L$8:$M$207,2,0),'Pril9-K3'!$A$8:$J$16,LOOKUP(BN714,'Pril9-K3'!$A$7:$J$7,'Pril9-K3'!$A$5:$J$5),0), IF(AND(BK714&lt;&gt;"smrk",'Vstupní data'!AK714&lt;&gt;""),'Vstupní data'!AK714,   VLOOKUP(VLOOKUP(BD714,'Pril9-K3'!$L$8:$M$207,2,0),'Pril9-K3'!$A$8:$J$16,LOOKUP(BN714,'Pril9-K3'!$A$7:$J$7,'Pril9-K3'!$A$5:$J$5),0)   )),   "")</f>
        <v/>
      </c>
      <c r="BV714" s="69" t="n">
        <f aca="false">'Vstupní data'!AJ714</f>
        <v>0</v>
      </c>
      <c r="BW714" s="69" t="n">
        <f aca="false">IF(BF714&gt;0,IF(J714&gt;0,J714,K714*H714/100),0)</f>
        <v>0</v>
      </c>
      <c r="BX714" s="69" t="n">
        <f aca="false">IF(BF714&gt;0,IF(BJ714&gt;BL714,BL714,BJ714),0)</f>
        <v>0</v>
      </c>
      <c r="BY714" s="69" t="n">
        <f aca="false">IF(BD714=0,0,IF(AND(BX714&gt;0,BX714&lt;=5),  IF(AND(BX714&gt;0,BX714&lt;=5),VLOOKUP(BK714,'Pril1-THLPa'!$A$6:$F$18,IF(AND(BX714&gt;0,BX714&lt;=5),LOOKUP(BX714,'Pril1-THLPa'!$B$5:$F$5,'Pril1-THLPa'!$B$4:$F$4),""),0),""),  IF(BX714&gt;5,BO714+BP714*(BX714-5)+BQ714*POWER(BX714-5,2)+BR714*POWER(BX714-5,3)+BS714*POWER(BX714-5,4),"")))</f>
        <v>0</v>
      </c>
      <c r="BZ714" s="69" t="n">
        <f aca="false">IF(BY714&gt;0,BY714*BI714/10*BW714*(100+BV714)/100,0)</f>
        <v>0</v>
      </c>
      <c r="CA714" s="69" t="n">
        <f aca="false">IF(BD714&gt;0,BX714-IF(BD714&gt;BX714,BX714,BD714),0)</f>
        <v>0</v>
      </c>
      <c r="CB714" s="69" t="n">
        <f aca="false">POWER(1.01,CA714)</f>
        <v>1</v>
      </c>
      <c r="CC714" s="69" t="n">
        <f aca="false">IF(BF714&gt;0,IF(BF714&gt;BH714,1,BF714/BH714),0)</f>
        <v>0</v>
      </c>
      <c r="CD714" s="72" t="n">
        <f aca="false">IF(BD714=0,0,IF(BF714&gt;0,ROUND(IF(CB714&lt;&gt;0,BZ714*BT714*1/CB714*CC714,0),0),0))</f>
        <v>0</v>
      </c>
      <c r="CE714" s="73" t="str">
        <f aca="false">IF(BF714&gt;0,IF(BF714&gt;BH714,CD714/BF714,CD714/BH714),"")</f>
        <v/>
      </c>
      <c r="CF714" s="69" t="n">
        <f aca="false">'Vstupní data'!AM714</f>
        <v>0</v>
      </c>
      <c r="CG714" s="69" t="n">
        <f aca="false">'Vstupní data'!AN714</f>
        <v>0</v>
      </c>
      <c r="CH714" s="69" t="n">
        <f aca="false">'Vstupní data'!AO714</f>
        <v>0</v>
      </c>
      <c r="CI714" s="69" t="n">
        <f aca="false">'Vstupní data'!AP714</f>
        <v>0</v>
      </c>
      <c r="CJ714" s="72" t="n">
        <f aca="false">ROUND(CH714*CI714,0)</f>
        <v>0</v>
      </c>
      <c r="CK714" s="74" t="str">
        <f aca="false">IF(OR(AA714&gt;0,BB714&gt;0,CD714&gt;0,CJ714&gt;0),AA714+BB714+CD714+CJ714,"")</f>
        <v/>
      </c>
    </row>
    <row r="715" customFormat="false" ht="12.8" hidden="false" customHeight="false" outlineLevel="0" collapsed="false">
      <c r="A715" s="66" t="n">
        <f aca="false">'Vstupní data'!A715</f>
        <v>0</v>
      </c>
      <c r="F715" s="66" t="str">
        <f aca="false">CONCATENATE('Vstupní data'!F715,'Vstupní data'!G715,'Vstupní data'!H715,'Vstupní data'!I715)</f>
        <v/>
      </c>
      <c r="G715" s="66"/>
      <c r="H715" s="66" t="n">
        <f aca="false">'Vstupní data'!K715</f>
        <v>0</v>
      </c>
      <c r="I715" s="66" t="n">
        <f aca="false">'Vstupní data'!L715</f>
        <v>0</v>
      </c>
      <c r="J715" s="66" t="n">
        <f aca="false">'Vstupní data'!K715*'Vstupní data'!M715/100</f>
        <v>0</v>
      </c>
      <c r="L715" s="66" t="n">
        <f aca="false">IF('Vstupní data'!N715="prostokořenný",0,IF('Vstupní data'!N715="krytokořenný","k",IF('Vstupní data'!N715="poloodrostky nebo odrostky, prostokořenné i krytokořenné","po",0)))</f>
        <v>0</v>
      </c>
      <c r="N715" s="66"/>
      <c r="O715" s="66" t="n">
        <f aca="false">'Vstupní data'!O715</f>
        <v>0</v>
      </c>
      <c r="P715" s="66" t="n">
        <f aca="false">IF(O715&gt;0,VLOOKUP(CONCATENATE(VLOOKUP(I715,'Pril3-drev'!$H$5:$K$83,4,0),"-",'Vstupní data'!R715),K2!$C$15:$D$23,2,0),0)</f>
        <v>0</v>
      </c>
      <c r="Q715" s="66" t="n">
        <f aca="false">IF(O715&gt;0,VLOOKUP(I715,'Pril3-drev'!$H$5:$I$83,2,0),0)</f>
        <v>0</v>
      </c>
      <c r="R715" s="66" t="n">
        <f aca="false">IF(Q715&gt;0,VLOOKUP(Q715,'Pril6-okus'!$A$5:$B$17,2,0),0)</f>
        <v>0</v>
      </c>
      <c r="S715" s="66" t="n">
        <f aca="false">IF(O715&gt;0,VLOOKUP(I715,'Pril3-drev'!$H$5:$J$83,3,0),0)</f>
        <v>0</v>
      </c>
      <c r="T715" s="66" t="str">
        <f aca="false">IF(O715&gt;0,IF(L715="k",0.9*VLOOKUP(S715,'ha-pocty-vyhl'!$A$5:$B$20,2,0),IF(L715="po",0.8*VLOOKUP(S715,'ha-pocty-vyhl'!$A$5:$B$20,2,0),VLOOKUP(S715,'ha-pocty-vyhl'!$A$5:$B$20,2,0))),"")</f>
        <v/>
      </c>
      <c r="U715" s="66" t="n">
        <f aca="false">'Vstupní data'!P715</f>
        <v>0</v>
      </c>
      <c r="V715" s="66" t="n">
        <f aca="false">IF(O715&gt;0,1.3*T715*1000*Z715/10000,0)</f>
        <v>0</v>
      </c>
      <c r="W715" s="66" t="n">
        <f aca="false">IF(O715&gt;0,1.3*T715*1000*Z715/10000,0)</f>
        <v>0</v>
      </c>
      <c r="X715" s="66" t="n">
        <f aca="false">IF(O715&gt;0,IF(O715&gt;V715,V715,O715),0)</f>
        <v>0</v>
      </c>
      <c r="Y715" s="66" t="n">
        <f aca="false">IF(O715&gt;0,IF(IF(U715&gt;W715,W715,U715)&lt;X715,W715,IF(U715&gt;W715,W715,U715)),0)</f>
        <v>0</v>
      </c>
      <c r="Z715" s="66" t="n">
        <f aca="false">IF(O715&gt;0,IF(J715&gt;0,J715,K715*H715/100),0)</f>
        <v>0</v>
      </c>
      <c r="AA715" s="67" t="n">
        <f aca="false">IF(O715&gt;0,CEILING(R715*P715*X715/Y715*Z715,1),0)</f>
        <v>0</v>
      </c>
      <c r="AB715" s="68" t="n">
        <f aca="false">IF(O715&gt;0,AA715/O715,0)</f>
        <v>0</v>
      </c>
      <c r="AC715" s="66" t="n">
        <f aca="false">'Vstupní data'!W715</f>
        <v>0</v>
      </c>
      <c r="AI715" s="66" t="str">
        <f aca="false">IF(OR('Vstupní data'!T715&gt;0,'Vstupní data'!U715&gt;0),VLOOKUP(I715,'Pril3-drev'!$H$5:$J$83,3,0),"")</f>
        <v/>
      </c>
      <c r="AJ715" s="66" t="n">
        <f aca="false">IF('Vstupní data'!V715="prostokořenný",0,IF('Vstupní data'!V715="krytokořenný","k",IF('Vstupní data'!V715="poloodrostky nebo odrostky, prostokořenné i krytokořenné","po",0)))</f>
        <v>0</v>
      </c>
      <c r="AK715" s="66" t="n">
        <f aca="false">IF(OR('Vstupní data'!T715&gt;0,'Vstupní data'!U715&gt;0),IF(AJ715="k",0.9*VLOOKUP(AI715,'ha-pocty-vyhl'!$A$5:$B$20,2,0),IF(AJ715="po",0.8*VLOOKUP(AI715,'ha-pocty-vyhl'!$A$5:$B$20,2,0),VLOOKUP(AI715,'ha-pocty-vyhl'!$A$5:$B$20,2,0))),0)</f>
        <v>0</v>
      </c>
      <c r="AL715" s="66" t="n">
        <f aca="false">IF(OR('Vstupní data'!T715&gt;0,'Vstupní data'!U715&gt;0),'Vstupní data'!K715*'Vstupní data'!M715/100,0)</f>
        <v>0</v>
      </c>
      <c r="AM715" s="66" t="n">
        <f aca="false">IF(OR('Vstupní data'!T715&gt;0,'Vstupní data'!U715&gt;0),IF('Vstupní data'!T715&gt;0,'Vstupní data'!T715,ROUND(10*'Vstupní data'!U715/AK715,0)),0)</f>
        <v>0</v>
      </c>
      <c r="AN715" s="69" t="n">
        <f aca="false">IF('Vstupní data'!T715&gt;0,   IF('Vstupní data'!T715&lt;=AL715,'Vstupní data'!T715,AL715),   IF(AM715&lt;AL715,AM715,AL715))</f>
        <v>0</v>
      </c>
      <c r="AO715" s="69" t="n">
        <f aca="false">'Vstupní data'!X715</f>
        <v>0</v>
      </c>
      <c r="AP715" s="66" t="n">
        <f aca="false">IF(OR('Vstupní data'!T715&gt;0,'Vstupní data'!U715&gt;0),IF(I715&lt;&gt;0,VLOOKUP(I715,'Pril3-drev'!$H$5:$I$83,2,0),0),0)</f>
        <v>0</v>
      </c>
      <c r="AQ715" s="66" t="n">
        <f aca="false">'Vstupní data'!Y715</f>
        <v>0</v>
      </c>
      <c r="AR715" s="66" t="str">
        <f aca="false">IF(AC715&gt;5,   IF('Vstupní data'!Y715&gt;0,   VLOOKUP(VLOOKUP(CONCATENATE(VLOOKUP(I715,'Pril3-drev'!$H$4:$L$83,5,0),AC715),'Pril3-drev'!$Q$4:$R$2803,2,0),'AVB-BS'!$C$5:$S$29 ,LOOKUP(AQ715,'AVB-BS'!$D$3:$S$3,'AVB-BS'!$D$1:$S$1) ,0 )   ,   IF('Vstupní data'!Z715&gt;0,'Vstupní data'!Z715,0)) , "")</f>
        <v/>
      </c>
      <c r="AS715" s="70" t="str">
        <f aca="false">IF(AC715&gt;5,VLOOKUP(CONCATENATE(AP715,AR715),'Pril1-THLPa'!$H$6:$N$96,4,0),"")</f>
        <v/>
      </c>
      <c r="AT715" s="70" t="str">
        <f aca="false">IF(AC715&gt;5,VLOOKUP(CONCATENATE(AP715,AR715),'Pril1-THLPa'!$H$6:$N$96,5,0),"")</f>
        <v/>
      </c>
      <c r="AU715" s="70" t="str">
        <f aca="false">IF(AC715&gt;5,VLOOKUP(CONCATENATE(AP715,AR715),'Pril1-THLPa'!$H$6:$N$96,6,0),"")</f>
        <v/>
      </c>
      <c r="AV715" s="70" t="str">
        <f aca="false">IF(AC715&gt;5,VLOOKUP(CONCATENATE(AP715,AR715),'Pril1-THLPa'!$H$6:$N$96,7,0),"")</f>
        <v/>
      </c>
      <c r="AW715" s="70" t="str">
        <f aca="false">IF(AC715&gt;5,VLOOKUP(CONCATENATE(AP715,AR715),'Pril1-THLPa'!$H$6:$O$96,8,0),"")</f>
        <v/>
      </c>
      <c r="AX715" s="66" t="n">
        <f aca="false">IF(AC715&gt;0,IF(AND(AC715&gt;0,AC715&lt;=5),VLOOKUP(AP715,'Pril1-THLPa'!$A$6:$F$18,LOOKUP(AC715,'Pril1-THLPa'!$B$5:$F$5,'Pril1-THLPa'!$B$4:$F$4),0),AS715+AT715*(AC715-5)+AU715*POWER(AC715-5,2)+AV715*POWER(AC715-5,3)+AW715*POWER(AC715-5,4)),0)</f>
        <v>0</v>
      </c>
      <c r="AY715" s="71"/>
      <c r="AZ715" s="66" t="n">
        <f aca="false">'Vstupní data'!AA715</f>
        <v>0</v>
      </c>
      <c r="BA715" s="66" t="n">
        <f aca="false">IF(OR('Vstupní data'!T715&gt;0,'Vstupní data'!U715&gt;0),IF(AC715&lt;&gt;"",AX715*AO715/10*(100+AZ715)/100,0),0)</f>
        <v>0</v>
      </c>
      <c r="BB715" s="67" t="n">
        <f aca="false">IF(AC715&lt;&gt;"",ROUND(BA715*AN715,0),0)</f>
        <v>0</v>
      </c>
      <c r="BC715" s="68" t="str">
        <f aca="false">IF(AE715&gt;0,BB715/AE715,"")</f>
        <v/>
      </c>
      <c r="BD715" s="66" t="n">
        <f aca="false">'Vstupní data'!AE715</f>
        <v>0</v>
      </c>
      <c r="BF715" s="66" t="n">
        <f aca="false">'Vstupní data'!AC715</f>
        <v>0</v>
      </c>
      <c r="BH715" s="66" t="n">
        <f aca="false">'Vstupní data'!AD715</f>
        <v>0</v>
      </c>
      <c r="BI715" s="66" t="n">
        <f aca="false">'Vstupní data'!AF715</f>
        <v>0</v>
      </c>
      <c r="BJ715" s="69" t="n">
        <f aca="false">'Vstupní data'!AG715</f>
        <v>0</v>
      </c>
      <c r="BK715" s="69" t="n">
        <f aca="false">IF(BF715&lt;&gt;0,VLOOKUP(I715,'Pril3-drev'!$H$5:$I$83,2,0),0)</f>
        <v>0</v>
      </c>
      <c r="BL715" s="69" t="n">
        <f aca="false">IF(BF715&lt;&gt;0,VLOOKUP(BK715,'Pril3-drev'!$A$5:$C$17,3,0),0)</f>
        <v>0</v>
      </c>
      <c r="BM715" s="69" t="n">
        <f aca="false">'Vstupní data'!AH715</f>
        <v>0</v>
      </c>
      <c r="BN715" s="69" t="n">
        <f aca="false">IF('Vstupní data'!AH715&gt;0,   VLOOKUP(VLOOKUP(CONCATENATE(VLOOKUP(I715,'Pril3-drev'!$H$4:$L$83,5,0),BD715),'Pril3-drev'!$Q$4:$R$2803,2,0),'AVB-BS'!$C$5:$S$29 ,LOOKUP(BM715,'AVB-BS'!$D$3:$S$3,'AVB-BS'!$D$1:$S$1) ,0 )   ,   IF('Vstupní data'!AI715&gt;0,'Vstupní data'!AI715,0))</f>
        <v>0</v>
      </c>
      <c r="BO715" s="69" t="str">
        <f aca="false">IF(BX715&gt;5,VLOOKUP(CONCATENATE(BK715,BN715),'Pril1-THLPa'!$H$6:$N$96,4,0),"")</f>
        <v/>
      </c>
      <c r="BP715" s="69" t="str">
        <f aca="false">IF(BX715&gt;5,VLOOKUP(CONCATENATE(BK715,BN715),'Pril1-THLPa'!$H$6:$N$96,5,0),"")</f>
        <v/>
      </c>
      <c r="BQ715" s="69" t="str">
        <f aca="false">IF(BX715&gt;5,VLOOKUP(CONCATENATE(BK715,BN715),'Pril1-THLPa'!$H$6:$N$96,6,0),"")</f>
        <v/>
      </c>
      <c r="BR715" s="69" t="str">
        <f aca="false">IF(BX715&gt;5,VLOOKUP(CONCATENATE(BK715,BN715),'Pril1-THLPa'!$H$6:$N$96,7,0),"")</f>
        <v/>
      </c>
      <c r="BS715" s="69" t="str">
        <f aca="false">IF(BX715&gt;5,VLOOKUP(CONCATENATE(BK715,BN715),'Pril1-THLPa'!$H$6:$O$96,8,0),"")</f>
        <v/>
      </c>
      <c r="BT715" s="69" t="str">
        <f aca="false">IF(BF715&gt;0, IF(BK715="smrk",  VLOOKUP(VLOOKUP(BD715,'Pril9-K3'!$L$8:$M$207,2,0),'Pril9-K3'!$A$8:$J$16,LOOKUP(BN715,'Pril9-K3'!$A$7:$J$7,'Pril9-K3'!$A$5:$J$5),0), IF(AND(BK715&lt;&gt;"smrk",'Vstupní data'!AK715&lt;&gt;""),'Vstupní data'!AK715,   VLOOKUP(VLOOKUP(BD715,'Pril9-K3'!$L$8:$M$207,2,0),'Pril9-K3'!$A$8:$J$16,LOOKUP(BN715,'Pril9-K3'!$A$7:$J$7,'Pril9-K3'!$A$5:$J$5),0)   )),   "")</f>
        <v/>
      </c>
      <c r="BV715" s="69" t="n">
        <f aca="false">'Vstupní data'!AJ715</f>
        <v>0</v>
      </c>
      <c r="BW715" s="69" t="n">
        <f aca="false">IF(BF715&gt;0,IF(J715&gt;0,J715,K715*H715/100),0)</f>
        <v>0</v>
      </c>
      <c r="BX715" s="69" t="n">
        <f aca="false">IF(BF715&gt;0,IF(BJ715&gt;BL715,BL715,BJ715),0)</f>
        <v>0</v>
      </c>
      <c r="BY715" s="69" t="n">
        <f aca="false">IF(BD715=0,0,IF(AND(BX715&gt;0,BX715&lt;=5),  IF(AND(BX715&gt;0,BX715&lt;=5),VLOOKUP(BK715,'Pril1-THLPa'!$A$6:$F$18,IF(AND(BX715&gt;0,BX715&lt;=5),LOOKUP(BX715,'Pril1-THLPa'!$B$5:$F$5,'Pril1-THLPa'!$B$4:$F$4),""),0),""),  IF(BX715&gt;5,BO715+BP715*(BX715-5)+BQ715*POWER(BX715-5,2)+BR715*POWER(BX715-5,3)+BS715*POWER(BX715-5,4),"")))</f>
        <v>0</v>
      </c>
      <c r="BZ715" s="69" t="n">
        <f aca="false">IF(BY715&gt;0,BY715*BI715/10*BW715*(100+BV715)/100,0)</f>
        <v>0</v>
      </c>
      <c r="CA715" s="69" t="n">
        <f aca="false">IF(BD715&gt;0,BX715-IF(BD715&gt;BX715,BX715,BD715),0)</f>
        <v>0</v>
      </c>
      <c r="CB715" s="69" t="n">
        <f aca="false">POWER(1.01,CA715)</f>
        <v>1</v>
      </c>
      <c r="CC715" s="69" t="n">
        <f aca="false">IF(BF715&gt;0,IF(BF715&gt;BH715,1,BF715/BH715),0)</f>
        <v>0</v>
      </c>
      <c r="CD715" s="72" t="n">
        <f aca="false">IF(BD715=0,0,IF(BF715&gt;0,ROUND(IF(CB715&lt;&gt;0,BZ715*BT715*1/CB715*CC715,0),0),0))</f>
        <v>0</v>
      </c>
      <c r="CE715" s="73" t="str">
        <f aca="false">IF(BF715&gt;0,IF(BF715&gt;BH715,CD715/BF715,CD715/BH715),"")</f>
        <v/>
      </c>
      <c r="CF715" s="69" t="n">
        <f aca="false">'Vstupní data'!AM715</f>
        <v>0</v>
      </c>
      <c r="CG715" s="69" t="n">
        <f aca="false">'Vstupní data'!AN715</f>
        <v>0</v>
      </c>
      <c r="CH715" s="69" t="n">
        <f aca="false">'Vstupní data'!AO715</f>
        <v>0</v>
      </c>
      <c r="CI715" s="69" t="n">
        <f aca="false">'Vstupní data'!AP715</f>
        <v>0</v>
      </c>
      <c r="CJ715" s="72" t="n">
        <f aca="false">ROUND(CH715*CI715,0)</f>
        <v>0</v>
      </c>
      <c r="CK715" s="74" t="str">
        <f aca="false">IF(OR(AA715&gt;0,BB715&gt;0,CD715&gt;0,CJ715&gt;0),AA715+BB715+CD715+CJ715,"")</f>
        <v/>
      </c>
    </row>
    <row r="716" customFormat="false" ht="12.8" hidden="false" customHeight="false" outlineLevel="0" collapsed="false">
      <c r="A716" s="66" t="n">
        <f aca="false">'Vstupní data'!A716</f>
        <v>0</v>
      </c>
      <c r="F716" s="66" t="str">
        <f aca="false">CONCATENATE('Vstupní data'!F716,'Vstupní data'!G716,'Vstupní data'!H716,'Vstupní data'!I716)</f>
        <v/>
      </c>
      <c r="G716" s="66"/>
      <c r="H716" s="66" t="n">
        <f aca="false">'Vstupní data'!K716</f>
        <v>0</v>
      </c>
      <c r="I716" s="66" t="n">
        <f aca="false">'Vstupní data'!L716</f>
        <v>0</v>
      </c>
      <c r="J716" s="66" t="n">
        <f aca="false">'Vstupní data'!K716*'Vstupní data'!M716/100</f>
        <v>0</v>
      </c>
      <c r="L716" s="66" t="n">
        <f aca="false">IF('Vstupní data'!N716="prostokořenný",0,IF('Vstupní data'!N716="krytokořenný","k",IF('Vstupní data'!N716="poloodrostky nebo odrostky, prostokořenné i krytokořenné","po",0)))</f>
        <v>0</v>
      </c>
      <c r="N716" s="66"/>
      <c r="O716" s="66" t="n">
        <f aca="false">'Vstupní data'!O716</f>
        <v>0</v>
      </c>
      <c r="P716" s="66" t="n">
        <f aca="false">IF(O716&gt;0,VLOOKUP(CONCATENATE(VLOOKUP(I716,'Pril3-drev'!$H$5:$K$83,4,0),"-",'Vstupní data'!R716),K2!$C$15:$D$23,2,0),0)</f>
        <v>0</v>
      </c>
      <c r="Q716" s="66" t="n">
        <f aca="false">IF(O716&gt;0,VLOOKUP(I716,'Pril3-drev'!$H$5:$I$83,2,0),0)</f>
        <v>0</v>
      </c>
      <c r="R716" s="66" t="n">
        <f aca="false">IF(Q716&gt;0,VLOOKUP(Q716,'Pril6-okus'!$A$5:$B$17,2,0),0)</f>
        <v>0</v>
      </c>
      <c r="S716" s="66" t="n">
        <f aca="false">IF(O716&gt;0,VLOOKUP(I716,'Pril3-drev'!$H$5:$J$83,3,0),0)</f>
        <v>0</v>
      </c>
      <c r="T716" s="66" t="str">
        <f aca="false">IF(O716&gt;0,IF(L716="k",0.9*VLOOKUP(S716,'ha-pocty-vyhl'!$A$5:$B$20,2,0),IF(L716="po",0.8*VLOOKUP(S716,'ha-pocty-vyhl'!$A$5:$B$20,2,0),VLOOKUP(S716,'ha-pocty-vyhl'!$A$5:$B$20,2,0))),"")</f>
        <v/>
      </c>
      <c r="U716" s="66" t="n">
        <f aca="false">'Vstupní data'!P716</f>
        <v>0</v>
      </c>
      <c r="V716" s="66" t="n">
        <f aca="false">IF(O716&gt;0,1.3*T716*1000*Z716/10000,0)</f>
        <v>0</v>
      </c>
      <c r="W716" s="66" t="n">
        <f aca="false">IF(O716&gt;0,1.3*T716*1000*Z716/10000,0)</f>
        <v>0</v>
      </c>
      <c r="X716" s="66" t="n">
        <f aca="false">IF(O716&gt;0,IF(O716&gt;V716,V716,O716),0)</f>
        <v>0</v>
      </c>
      <c r="Y716" s="66" t="n">
        <f aca="false">IF(O716&gt;0,IF(IF(U716&gt;W716,W716,U716)&lt;X716,W716,IF(U716&gt;W716,W716,U716)),0)</f>
        <v>0</v>
      </c>
      <c r="Z716" s="66" t="n">
        <f aca="false">IF(O716&gt;0,IF(J716&gt;0,J716,K716*H716/100),0)</f>
        <v>0</v>
      </c>
      <c r="AA716" s="67" t="n">
        <f aca="false">IF(O716&gt;0,CEILING(R716*P716*X716/Y716*Z716,1),0)</f>
        <v>0</v>
      </c>
      <c r="AB716" s="68" t="n">
        <f aca="false">IF(O716&gt;0,AA716/O716,0)</f>
        <v>0</v>
      </c>
      <c r="AC716" s="66" t="n">
        <f aca="false">'Vstupní data'!W716</f>
        <v>0</v>
      </c>
      <c r="AI716" s="66" t="str">
        <f aca="false">IF(OR('Vstupní data'!T716&gt;0,'Vstupní data'!U716&gt;0),VLOOKUP(I716,'Pril3-drev'!$H$5:$J$83,3,0),"")</f>
        <v/>
      </c>
      <c r="AJ716" s="66" t="n">
        <f aca="false">IF('Vstupní data'!V716="prostokořenný",0,IF('Vstupní data'!V716="krytokořenný","k",IF('Vstupní data'!V716="poloodrostky nebo odrostky, prostokořenné i krytokořenné","po",0)))</f>
        <v>0</v>
      </c>
      <c r="AK716" s="66" t="n">
        <f aca="false">IF(OR('Vstupní data'!T716&gt;0,'Vstupní data'!U716&gt;0),IF(AJ716="k",0.9*VLOOKUP(AI716,'ha-pocty-vyhl'!$A$5:$B$20,2,0),IF(AJ716="po",0.8*VLOOKUP(AI716,'ha-pocty-vyhl'!$A$5:$B$20,2,0),VLOOKUP(AI716,'ha-pocty-vyhl'!$A$5:$B$20,2,0))),0)</f>
        <v>0</v>
      </c>
      <c r="AL716" s="66" t="n">
        <f aca="false">IF(OR('Vstupní data'!T716&gt;0,'Vstupní data'!U716&gt;0),'Vstupní data'!K716*'Vstupní data'!M716/100,0)</f>
        <v>0</v>
      </c>
      <c r="AM716" s="66" t="n">
        <f aca="false">IF(OR('Vstupní data'!T716&gt;0,'Vstupní data'!U716&gt;0),IF('Vstupní data'!T716&gt;0,'Vstupní data'!T716,ROUND(10*'Vstupní data'!U716/AK716,0)),0)</f>
        <v>0</v>
      </c>
      <c r="AN716" s="69" t="n">
        <f aca="false">IF('Vstupní data'!T716&gt;0,   IF('Vstupní data'!T716&lt;=AL716,'Vstupní data'!T716,AL716),   IF(AM716&lt;AL716,AM716,AL716))</f>
        <v>0</v>
      </c>
      <c r="AO716" s="69" t="n">
        <f aca="false">'Vstupní data'!X716</f>
        <v>0</v>
      </c>
      <c r="AP716" s="66" t="n">
        <f aca="false">IF(OR('Vstupní data'!T716&gt;0,'Vstupní data'!U716&gt;0),IF(I716&lt;&gt;0,VLOOKUP(I716,'Pril3-drev'!$H$5:$I$83,2,0),0),0)</f>
        <v>0</v>
      </c>
      <c r="AQ716" s="66" t="n">
        <f aca="false">'Vstupní data'!Y716</f>
        <v>0</v>
      </c>
      <c r="AR716" s="66" t="str">
        <f aca="false">IF(AC716&gt;5,   IF('Vstupní data'!Y716&gt;0,   VLOOKUP(VLOOKUP(CONCATENATE(VLOOKUP(I716,'Pril3-drev'!$H$4:$L$83,5,0),AC716),'Pril3-drev'!$Q$4:$R$2803,2,0),'AVB-BS'!$C$5:$S$29 ,LOOKUP(AQ716,'AVB-BS'!$D$3:$S$3,'AVB-BS'!$D$1:$S$1) ,0 )   ,   IF('Vstupní data'!Z716&gt;0,'Vstupní data'!Z716,0)) , "")</f>
        <v/>
      </c>
      <c r="AS716" s="70" t="str">
        <f aca="false">IF(AC716&gt;5,VLOOKUP(CONCATENATE(AP716,AR716),'Pril1-THLPa'!$H$6:$N$96,4,0),"")</f>
        <v/>
      </c>
      <c r="AT716" s="70" t="str">
        <f aca="false">IF(AC716&gt;5,VLOOKUP(CONCATENATE(AP716,AR716),'Pril1-THLPa'!$H$6:$N$96,5,0),"")</f>
        <v/>
      </c>
      <c r="AU716" s="70" t="str">
        <f aca="false">IF(AC716&gt;5,VLOOKUP(CONCATENATE(AP716,AR716),'Pril1-THLPa'!$H$6:$N$96,6,0),"")</f>
        <v/>
      </c>
      <c r="AV716" s="70" t="str">
        <f aca="false">IF(AC716&gt;5,VLOOKUP(CONCATENATE(AP716,AR716),'Pril1-THLPa'!$H$6:$N$96,7,0),"")</f>
        <v/>
      </c>
      <c r="AW716" s="70" t="str">
        <f aca="false">IF(AC716&gt;5,VLOOKUP(CONCATENATE(AP716,AR716),'Pril1-THLPa'!$H$6:$O$96,8,0),"")</f>
        <v/>
      </c>
      <c r="AX716" s="66" t="n">
        <f aca="false">IF(AC716&gt;0,IF(AND(AC716&gt;0,AC716&lt;=5),VLOOKUP(AP716,'Pril1-THLPa'!$A$6:$F$18,LOOKUP(AC716,'Pril1-THLPa'!$B$5:$F$5,'Pril1-THLPa'!$B$4:$F$4),0),AS716+AT716*(AC716-5)+AU716*POWER(AC716-5,2)+AV716*POWER(AC716-5,3)+AW716*POWER(AC716-5,4)),0)</f>
        <v>0</v>
      </c>
      <c r="AY716" s="71"/>
      <c r="AZ716" s="66" t="n">
        <f aca="false">'Vstupní data'!AA716</f>
        <v>0</v>
      </c>
      <c r="BA716" s="66" t="n">
        <f aca="false">IF(OR('Vstupní data'!T716&gt;0,'Vstupní data'!U716&gt;0),IF(AC716&lt;&gt;"",AX716*AO716/10*(100+AZ716)/100,0),0)</f>
        <v>0</v>
      </c>
      <c r="BB716" s="67" t="n">
        <f aca="false">IF(AC716&lt;&gt;"",ROUND(BA716*AN716,0),0)</f>
        <v>0</v>
      </c>
      <c r="BC716" s="68" t="str">
        <f aca="false">IF(AE716&gt;0,BB716/AE716,"")</f>
        <v/>
      </c>
      <c r="BD716" s="66" t="n">
        <f aca="false">'Vstupní data'!AE716</f>
        <v>0</v>
      </c>
      <c r="BF716" s="66" t="n">
        <f aca="false">'Vstupní data'!AC716</f>
        <v>0</v>
      </c>
      <c r="BH716" s="66" t="n">
        <f aca="false">'Vstupní data'!AD716</f>
        <v>0</v>
      </c>
      <c r="BI716" s="66" t="n">
        <f aca="false">'Vstupní data'!AF716</f>
        <v>0</v>
      </c>
      <c r="BJ716" s="69" t="n">
        <f aca="false">'Vstupní data'!AG716</f>
        <v>0</v>
      </c>
      <c r="BK716" s="69" t="n">
        <f aca="false">IF(BF716&lt;&gt;0,VLOOKUP(I716,'Pril3-drev'!$H$5:$I$83,2,0),0)</f>
        <v>0</v>
      </c>
      <c r="BL716" s="69" t="n">
        <f aca="false">IF(BF716&lt;&gt;0,VLOOKUP(BK716,'Pril3-drev'!$A$5:$C$17,3,0),0)</f>
        <v>0</v>
      </c>
      <c r="BM716" s="69" t="n">
        <f aca="false">'Vstupní data'!AH716</f>
        <v>0</v>
      </c>
      <c r="BN716" s="69" t="n">
        <f aca="false">IF('Vstupní data'!AH716&gt;0,   VLOOKUP(VLOOKUP(CONCATENATE(VLOOKUP(I716,'Pril3-drev'!$H$4:$L$83,5,0),BD716),'Pril3-drev'!$Q$4:$R$2803,2,0),'AVB-BS'!$C$5:$S$29 ,LOOKUP(BM716,'AVB-BS'!$D$3:$S$3,'AVB-BS'!$D$1:$S$1) ,0 )   ,   IF('Vstupní data'!AI716&gt;0,'Vstupní data'!AI716,0))</f>
        <v>0</v>
      </c>
      <c r="BO716" s="69" t="str">
        <f aca="false">IF(BX716&gt;5,VLOOKUP(CONCATENATE(BK716,BN716),'Pril1-THLPa'!$H$6:$N$96,4,0),"")</f>
        <v/>
      </c>
      <c r="BP716" s="69" t="str">
        <f aca="false">IF(BX716&gt;5,VLOOKUP(CONCATENATE(BK716,BN716),'Pril1-THLPa'!$H$6:$N$96,5,0),"")</f>
        <v/>
      </c>
      <c r="BQ716" s="69" t="str">
        <f aca="false">IF(BX716&gt;5,VLOOKUP(CONCATENATE(BK716,BN716),'Pril1-THLPa'!$H$6:$N$96,6,0),"")</f>
        <v/>
      </c>
      <c r="BR716" s="69" t="str">
        <f aca="false">IF(BX716&gt;5,VLOOKUP(CONCATENATE(BK716,BN716),'Pril1-THLPa'!$H$6:$N$96,7,0),"")</f>
        <v/>
      </c>
      <c r="BS716" s="69" t="str">
        <f aca="false">IF(BX716&gt;5,VLOOKUP(CONCATENATE(BK716,BN716),'Pril1-THLPa'!$H$6:$O$96,8,0),"")</f>
        <v/>
      </c>
      <c r="BT716" s="69" t="str">
        <f aca="false">IF(BF716&gt;0, IF(BK716="smrk",  VLOOKUP(VLOOKUP(BD716,'Pril9-K3'!$L$8:$M$207,2,0),'Pril9-K3'!$A$8:$J$16,LOOKUP(BN716,'Pril9-K3'!$A$7:$J$7,'Pril9-K3'!$A$5:$J$5),0), IF(AND(BK716&lt;&gt;"smrk",'Vstupní data'!AK716&lt;&gt;""),'Vstupní data'!AK716,   VLOOKUP(VLOOKUP(BD716,'Pril9-K3'!$L$8:$M$207,2,0),'Pril9-K3'!$A$8:$J$16,LOOKUP(BN716,'Pril9-K3'!$A$7:$J$7,'Pril9-K3'!$A$5:$J$5),0)   )),   "")</f>
        <v/>
      </c>
      <c r="BV716" s="69" t="n">
        <f aca="false">'Vstupní data'!AJ716</f>
        <v>0</v>
      </c>
      <c r="BW716" s="69" t="n">
        <f aca="false">IF(BF716&gt;0,IF(J716&gt;0,J716,K716*H716/100),0)</f>
        <v>0</v>
      </c>
      <c r="BX716" s="69" t="n">
        <f aca="false">IF(BF716&gt;0,IF(BJ716&gt;BL716,BL716,BJ716),0)</f>
        <v>0</v>
      </c>
      <c r="BY716" s="69" t="n">
        <f aca="false">IF(BD716=0,0,IF(AND(BX716&gt;0,BX716&lt;=5),  IF(AND(BX716&gt;0,BX716&lt;=5),VLOOKUP(BK716,'Pril1-THLPa'!$A$6:$F$18,IF(AND(BX716&gt;0,BX716&lt;=5),LOOKUP(BX716,'Pril1-THLPa'!$B$5:$F$5,'Pril1-THLPa'!$B$4:$F$4),""),0),""),  IF(BX716&gt;5,BO716+BP716*(BX716-5)+BQ716*POWER(BX716-5,2)+BR716*POWER(BX716-5,3)+BS716*POWER(BX716-5,4),"")))</f>
        <v>0</v>
      </c>
      <c r="BZ716" s="69" t="n">
        <f aca="false">IF(BY716&gt;0,BY716*BI716/10*BW716*(100+BV716)/100,0)</f>
        <v>0</v>
      </c>
      <c r="CA716" s="69" t="n">
        <f aca="false">IF(BD716&gt;0,BX716-IF(BD716&gt;BX716,BX716,BD716),0)</f>
        <v>0</v>
      </c>
      <c r="CB716" s="69" t="n">
        <f aca="false">POWER(1.01,CA716)</f>
        <v>1</v>
      </c>
      <c r="CC716" s="69" t="n">
        <f aca="false">IF(BF716&gt;0,IF(BF716&gt;BH716,1,BF716/BH716),0)</f>
        <v>0</v>
      </c>
      <c r="CD716" s="72" t="n">
        <f aca="false">IF(BD716=0,0,IF(BF716&gt;0,ROUND(IF(CB716&lt;&gt;0,BZ716*BT716*1/CB716*CC716,0),0),0))</f>
        <v>0</v>
      </c>
      <c r="CE716" s="73" t="str">
        <f aca="false">IF(BF716&gt;0,IF(BF716&gt;BH716,CD716/BF716,CD716/BH716),"")</f>
        <v/>
      </c>
      <c r="CF716" s="69" t="n">
        <f aca="false">'Vstupní data'!AM716</f>
        <v>0</v>
      </c>
      <c r="CG716" s="69" t="n">
        <f aca="false">'Vstupní data'!AN716</f>
        <v>0</v>
      </c>
      <c r="CH716" s="69" t="n">
        <f aca="false">'Vstupní data'!AO716</f>
        <v>0</v>
      </c>
      <c r="CI716" s="69" t="n">
        <f aca="false">'Vstupní data'!AP716</f>
        <v>0</v>
      </c>
      <c r="CJ716" s="72" t="n">
        <f aca="false">ROUND(CH716*CI716,0)</f>
        <v>0</v>
      </c>
      <c r="CK716" s="74" t="str">
        <f aca="false">IF(OR(AA716&gt;0,BB716&gt;0,CD716&gt;0,CJ716&gt;0),AA716+BB716+CD716+CJ716,"")</f>
        <v/>
      </c>
    </row>
    <row r="717" customFormat="false" ht="12.8" hidden="false" customHeight="false" outlineLevel="0" collapsed="false">
      <c r="A717" s="66" t="n">
        <f aca="false">'Vstupní data'!A717</f>
        <v>0</v>
      </c>
      <c r="F717" s="66" t="str">
        <f aca="false">CONCATENATE('Vstupní data'!F717,'Vstupní data'!G717,'Vstupní data'!H717,'Vstupní data'!I717)</f>
        <v/>
      </c>
      <c r="G717" s="66"/>
      <c r="H717" s="66" t="n">
        <f aca="false">'Vstupní data'!K717</f>
        <v>0</v>
      </c>
      <c r="I717" s="66" t="n">
        <f aca="false">'Vstupní data'!L717</f>
        <v>0</v>
      </c>
      <c r="J717" s="66" t="n">
        <f aca="false">'Vstupní data'!K717*'Vstupní data'!M717/100</f>
        <v>0</v>
      </c>
      <c r="L717" s="66" t="n">
        <f aca="false">IF('Vstupní data'!N717="prostokořenný",0,IF('Vstupní data'!N717="krytokořenný","k",IF('Vstupní data'!N717="poloodrostky nebo odrostky, prostokořenné i krytokořenné","po",0)))</f>
        <v>0</v>
      </c>
      <c r="N717" s="66"/>
      <c r="O717" s="66" t="n">
        <f aca="false">'Vstupní data'!O717</f>
        <v>0</v>
      </c>
      <c r="P717" s="66" t="n">
        <f aca="false">IF(O717&gt;0,VLOOKUP(CONCATENATE(VLOOKUP(I717,'Pril3-drev'!$H$5:$K$83,4,0),"-",'Vstupní data'!R717),K2!$C$15:$D$23,2,0),0)</f>
        <v>0</v>
      </c>
      <c r="Q717" s="66" t="n">
        <f aca="false">IF(O717&gt;0,VLOOKUP(I717,'Pril3-drev'!$H$5:$I$83,2,0),0)</f>
        <v>0</v>
      </c>
      <c r="R717" s="66" t="n">
        <f aca="false">IF(Q717&gt;0,VLOOKUP(Q717,'Pril6-okus'!$A$5:$B$17,2,0),0)</f>
        <v>0</v>
      </c>
      <c r="S717" s="66" t="n">
        <f aca="false">IF(O717&gt;0,VLOOKUP(I717,'Pril3-drev'!$H$5:$J$83,3,0),0)</f>
        <v>0</v>
      </c>
      <c r="T717" s="66" t="str">
        <f aca="false">IF(O717&gt;0,IF(L717="k",0.9*VLOOKUP(S717,'ha-pocty-vyhl'!$A$5:$B$20,2,0),IF(L717="po",0.8*VLOOKUP(S717,'ha-pocty-vyhl'!$A$5:$B$20,2,0),VLOOKUP(S717,'ha-pocty-vyhl'!$A$5:$B$20,2,0))),"")</f>
        <v/>
      </c>
      <c r="U717" s="66" t="n">
        <f aca="false">'Vstupní data'!P717</f>
        <v>0</v>
      </c>
      <c r="V717" s="66" t="n">
        <f aca="false">IF(O717&gt;0,1.3*T717*1000*Z717/10000,0)</f>
        <v>0</v>
      </c>
      <c r="W717" s="66" t="n">
        <f aca="false">IF(O717&gt;0,1.3*T717*1000*Z717/10000,0)</f>
        <v>0</v>
      </c>
      <c r="X717" s="66" t="n">
        <f aca="false">IF(O717&gt;0,IF(O717&gt;V717,V717,O717),0)</f>
        <v>0</v>
      </c>
      <c r="Y717" s="66" t="n">
        <f aca="false">IF(O717&gt;0,IF(IF(U717&gt;W717,W717,U717)&lt;X717,W717,IF(U717&gt;W717,W717,U717)),0)</f>
        <v>0</v>
      </c>
      <c r="Z717" s="66" t="n">
        <f aca="false">IF(O717&gt;0,IF(J717&gt;0,J717,K717*H717/100),0)</f>
        <v>0</v>
      </c>
      <c r="AA717" s="67" t="n">
        <f aca="false">IF(O717&gt;0,CEILING(R717*P717*X717/Y717*Z717,1),0)</f>
        <v>0</v>
      </c>
      <c r="AB717" s="68" t="n">
        <f aca="false">IF(O717&gt;0,AA717/O717,0)</f>
        <v>0</v>
      </c>
      <c r="AC717" s="66" t="n">
        <f aca="false">'Vstupní data'!W717</f>
        <v>0</v>
      </c>
      <c r="AI717" s="66" t="str">
        <f aca="false">IF(OR('Vstupní data'!T717&gt;0,'Vstupní data'!U717&gt;0),VLOOKUP(I717,'Pril3-drev'!$H$5:$J$83,3,0),"")</f>
        <v/>
      </c>
      <c r="AJ717" s="66" t="n">
        <f aca="false">IF('Vstupní data'!V717="prostokořenný",0,IF('Vstupní data'!V717="krytokořenný","k",IF('Vstupní data'!V717="poloodrostky nebo odrostky, prostokořenné i krytokořenné","po",0)))</f>
        <v>0</v>
      </c>
      <c r="AK717" s="66" t="n">
        <f aca="false">IF(OR('Vstupní data'!T717&gt;0,'Vstupní data'!U717&gt;0),IF(AJ717="k",0.9*VLOOKUP(AI717,'ha-pocty-vyhl'!$A$5:$B$20,2,0),IF(AJ717="po",0.8*VLOOKUP(AI717,'ha-pocty-vyhl'!$A$5:$B$20,2,0),VLOOKUP(AI717,'ha-pocty-vyhl'!$A$5:$B$20,2,0))),0)</f>
        <v>0</v>
      </c>
      <c r="AL717" s="66" t="n">
        <f aca="false">IF(OR('Vstupní data'!T717&gt;0,'Vstupní data'!U717&gt;0),'Vstupní data'!K717*'Vstupní data'!M717/100,0)</f>
        <v>0</v>
      </c>
      <c r="AM717" s="66" t="n">
        <f aca="false">IF(OR('Vstupní data'!T717&gt;0,'Vstupní data'!U717&gt;0),IF('Vstupní data'!T717&gt;0,'Vstupní data'!T717,ROUND(10*'Vstupní data'!U717/AK717,0)),0)</f>
        <v>0</v>
      </c>
      <c r="AN717" s="69" t="n">
        <f aca="false">IF('Vstupní data'!T717&gt;0,   IF('Vstupní data'!T717&lt;=AL717,'Vstupní data'!T717,AL717),   IF(AM717&lt;AL717,AM717,AL717))</f>
        <v>0</v>
      </c>
      <c r="AO717" s="69" t="n">
        <f aca="false">'Vstupní data'!X717</f>
        <v>0</v>
      </c>
      <c r="AP717" s="66" t="n">
        <f aca="false">IF(OR('Vstupní data'!T717&gt;0,'Vstupní data'!U717&gt;0),IF(I717&lt;&gt;0,VLOOKUP(I717,'Pril3-drev'!$H$5:$I$83,2,0),0),0)</f>
        <v>0</v>
      </c>
      <c r="AQ717" s="66" t="n">
        <f aca="false">'Vstupní data'!Y717</f>
        <v>0</v>
      </c>
      <c r="AR717" s="66" t="str">
        <f aca="false">IF(AC717&gt;5,   IF('Vstupní data'!Y717&gt;0,   VLOOKUP(VLOOKUP(CONCATENATE(VLOOKUP(I717,'Pril3-drev'!$H$4:$L$83,5,0),AC717),'Pril3-drev'!$Q$4:$R$2803,2,0),'AVB-BS'!$C$5:$S$29 ,LOOKUP(AQ717,'AVB-BS'!$D$3:$S$3,'AVB-BS'!$D$1:$S$1) ,0 )   ,   IF('Vstupní data'!Z717&gt;0,'Vstupní data'!Z717,0)) , "")</f>
        <v/>
      </c>
      <c r="AS717" s="70" t="str">
        <f aca="false">IF(AC717&gt;5,VLOOKUP(CONCATENATE(AP717,AR717),'Pril1-THLPa'!$H$6:$N$96,4,0),"")</f>
        <v/>
      </c>
      <c r="AT717" s="70" t="str">
        <f aca="false">IF(AC717&gt;5,VLOOKUP(CONCATENATE(AP717,AR717),'Pril1-THLPa'!$H$6:$N$96,5,0),"")</f>
        <v/>
      </c>
      <c r="AU717" s="70" t="str">
        <f aca="false">IF(AC717&gt;5,VLOOKUP(CONCATENATE(AP717,AR717),'Pril1-THLPa'!$H$6:$N$96,6,0),"")</f>
        <v/>
      </c>
      <c r="AV717" s="70" t="str">
        <f aca="false">IF(AC717&gt;5,VLOOKUP(CONCATENATE(AP717,AR717),'Pril1-THLPa'!$H$6:$N$96,7,0),"")</f>
        <v/>
      </c>
      <c r="AW717" s="70" t="str">
        <f aca="false">IF(AC717&gt;5,VLOOKUP(CONCATENATE(AP717,AR717),'Pril1-THLPa'!$H$6:$O$96,8,0),"")</f>
        <v/>
      </c>
      <c r="AX717" s="66" t="n">
        <f aca="false">IF(AC717&gt;0,IF(AND(AC717&gt;0,AC717&lt;=5),VLOOKUP(AP717,'Pril1-THLPa'!$A$6:$F$18,LOOKUP(AC717,'Pril1-THLPa'!$B$5:$F$5,'Pril1-THLPa'!$B$4:$F$4),0),AS717+AT717*(AC717-5)+AU717*POWER(AC717-5,2)+AV717*POWER(AC717-5,3)+AW717*POWER(AC717-5,4)),0)</f>
        <v>0</v>
      </c>
      <c r="AY717" s="71"/>
      <c r="AZ717" s="66" t="n">
        <f aca="false">'Vstupní data'!AA717</f>
        <v>0</v>
      </c>
      <c r="BA717" s="66" t="n">
        <f aca="false">IF(OR('Vstupní data'!T717&gt;0,'Vstupní data'!U717&gt;0),IF(AC717&lt;&gt;"",AX717*AO717/10*(100+AZ717)/100,0),0)</f>
        <v>0</v>
      </c>
      <c r="BB717" s="67" t="n">
        <f aca="false">IF(AC717&lt;&gt;"",ROUND(BA717*AN717,0),0)</f>
        <v>0</v>
      </c>
      <c r="BC717" s="68" t="str">
        <f aca="false">IF(AE717&gt;0,BB717/AE717,"")</f>
        <v/>
      </c>
      <c r="BD717" s="66" t="n">
        <f aca="false">'Vstupní data'!AE717</f>
        <v>0</v>
      </c>
      <c r="BF717" s="66" t="n">
        <f aca="false">'Vstupní data'!AC717</f>
        <v>0</v>
      </c>
      <c r="BH717" s="66" t="n">
        <f aca="false">'Vstupní data'!AD717</f>
        <v>0</v>
      </c>
      <c r="BI717" s="66" t="n">
        <f aca="false">'Vstupní data'!AF717</f>
        <v>0</v>
      </c>
      <c r="BJ717" s="69" t="n">
        <f aca="false">'Vstupní data'!AG717</f>
        <v>0</v>
      </c>
      <c r="BK717" s="69" t="n">
        <f aca="false">IF(BF717&lt;&gt;0,VLOOKUP(I717,'Pril3-drev'!$H$5:$I$83,2,0),0)</f>
        <v>0</v>
      </c>
      <c r="BL717" s="69" t="n">
        <f aca="false">IF(BF717&lt;&gt;0,VLOOKUP(BK717,'Pril3-drev'!$A$5:$C$17,3,0),0)</f>
        <v>0</v>
      </c>
      <c r="BM717" s="69" t="n">
        <f aca="false">'Vstupní data'!AH717</f>
        <v>0</v>
      </c>
      <c r="BN717" s="69" t="n">
        <f aca="false">IF('Vstupní data'!AH717&gt;0,   VLOOKUP(VLOOKUP(CONCATENATE(VLOOKUP(I717,'Pril3-drev'!$H$4:$L$83,5,0),BD717),'Pril3-drev'!$Q$4:$R$2803,2,0),'AVB-BS'!$C$5:$S$29 ,LOOKUP(BM717,'AVB-BS'!$D$3:$S$3,'AVB-BS'!$D$1:$S$1) ,0 )   ,   IF('Vstupní data'!AI717&gt;0,'Vstupní data'!AI717,0))</f>
        <v>0</v>
      </c>
      <c r="BO717" s="69" t="str">
        <f aca="false">IF(BX717&gt;5,VLOOKUP(CONCATENATE(BK717,BN717),'Pril1-THLPa'!$H$6:$N$96,4,0),"")</f>
        <v/>
      </c>
      <c r="BP717" s="69" t="str">
        <f aca="false">IF(BX717&gt;5,VLOOKUP(CONCATENATE(BK717,BN717),'Pril1-THLPa'!$H$6:$N$96,5,0),"")</f>
        <v/>
      </c>
      <c r="BQ717" s="69" t="str">
        <f aca="false">IF(BX717&gt;5,VLOOKUP(CONCATENATE(BK717,BN717),'Pril1-THLPa'!$H$6:$N$96,6,0),"")</f>
        <v/>
      </c>
      <c r="BR717" s="69" t="str">
        <f aca="false">IF(BX717&gt;5,VLOOKUP(CONCATENATE(BK717,BN717),'Pril1-THLPa'!$H$6:$N$96,7,0),"")</f>
        <v/>
      </c>
      <c r="BS717" s="69" t="str">
        <f aca="false">IF(BX717&gt;5,VLOOKUP(CONCATENATE(BK717,BN717),'Pril1-THLPa'!$H$6:$O$96,8,0),"")</f>
        <v/>
      </c>
      <c r="BT717" s="69" t="str">
        <f aca="false">IF(BF717&gt;0, IF(BK717="smrk",  VLOOKUP(VLOOKUP(BD717,'Pril9-K3'!$L$8:$M$207,2,0),'Pril9-K3'!$A$8:$J$16,LOOKUP(BN717,'Pril9-K3'!$A$7:$J$7,'Pril9-K3'!$A$5:$J$5),0), IF(AND(BK717&lt;&gt;"smrk",'Vstupní data'!AK717&lt;&gt;""),'Vstupní data'!AK717,   VLOOKUP(VLOOKUP(BD717,'Pril9-K3'!$L$8:$M$207,2,0),'Pril9-K3'!$A$8:$J$16,LOOKUP(BN717,'Pril9-K3'!$A$7:$J$7,'Pril9-K3'!$A$5:$J$5),0)   )),   "")</f>
        <v/>
      </c>
      <c r="BV717" s="69" t="n">
        <f aca="false">'Vstupní data'!AJ717</f>
        <v>0</v>
      </c>
      <c r="BW717" s="69" t="n">
        <f aca="false">IF(BF717&gt;0,IF(J717&gt;0,J717,K717*H717/100),0)</f>
        <v>0</v>
      </c>
      <c r="BX717" s="69" t="n">
        <f aca="false">IF(BF717&gt;0,IF(BJ717&gt;BL717,BL717,BJ717),0)</f>
        <v>0</v>
      </c>
      <c r="BY717" s="69" t="n">
        <f aca="false">IF(BD717=0,0,IF(AND(BX717&gt;0,BX717&lt;=5),  IF(AND(BX717&gt;0,BX717&lt;=5),VLOOKUP(BK717,'Pril1-THLPa'!$A$6:$F$18,IF(AND(BX717&gt;0,BX717&lt;=5),LOOKUP(BX717,'Pril1-THLPa'!$B$5:$F$5,'Pril1-THLPa'!$B$4:$F$4),""),0),""),  IF(BX717&gt;5,BO717+BP717*(BX717-5)+BQ717*POWER(BX717-5,2)+BR717*POWER(BX717-5,3)+BS717*POWER(BX717-5,4),"")))</f>
        <v>0</v>
      </c>
      <c r="BZ717" s="69" t="n">
        <f aca="false">IF(BY717&gt;0,BY717*BI717/10*BW717*(100+BV717)/100,0)</f>
        <v>0</v>
      </c>
      <c r="CA717" s="69" t="n">
        <f aca="false">IF(BD717&gt;0,BX717-IF(BD717&gt;BX717,BX717,BD717),0)</f>
        <v>0</v>
      </c>
      <c r="CB717" s="69" t="n">
        <f aca="false">POWER(1.01,CA717)</f>
        <v>1</v>
      </c>
      <c r="CC717" s="69" t="n">
        <f aca="false">IF(BF717&gt;0,IF(BF717&gt;BH717,1,BF717/BH717),0)</f>
        <v>0</v>
      </c>
      <c r="CD717" s="72" t="n">
        <f aca="false">IF(BD717=0,0,IF(BF717&gt;0,ROUND(IF(CB717&lt;&gt;0,BZ717*BT717*1/CB717*CC717,0),0),0))</f>
        <v>0</v>
      </c>
      <c r="CE717" s="73" t="str">
        <f aca="false">IF(BF717&gt;0,IF(BF717&gt;BH717,CD717/BF717,CD717/BH717),"")</f>
        <v/>
      </c>
      <c r="CF717" s="69" t="n">
        <f aca="false">'Vstupní data'!AM717</f>
        <v>0</v>
      </c>
      <c r="CG717" s="69" t="n">
        <f aca="false">'Vstupní data'!AN717</f>
        <v>0</v>
      </c>
      <c r="CH717" s="69" t="n">
        <f aca="false">'Vstupní data'!AO717</f>
        <v>0</v>
      </c>
      <c r="CI717" s="69" t="n">
        <f aca="false">'Vstupní data'!AP717</f>
        <v>0</v>
      </c>
      <c r="CJ717" s="72" t="n">
        <f aca="false">ROUND(CH717*CI717,0)</f>
        <v>0</v>
      </c>
      <c r="CK717" s="74" t="str">
        <f aca="false">IF(OR(AA717&gt;0,BB717&gt;0,CD717&gt;0,CJ717&gt;0),AA717+BB717+CD717+CJ717,"")</f>
        <v/>
      </c>
    </row>
    <row r="718" customFormat="false" ht="12.8" hidden="false" customHeight="false" outlineLevel="0" collapsed="false">
      <c r="A718" s="66" t="n">
        <f aca="false">'Vstupní data'!A718</f>
        <v>0</v>
      </c>
      <c r="F718" s="66" t="str">
        <f aca="false">CONCATENATE('Vstupní data'!F718,'Vstupní data'!G718,'Vstupní data'!H718,'Vstupní data'!I718)</f>
        <v/>
      </c>
      <c r="G718" s="66"/>
      <c r="H718" s="66" t="n">
        <f aca="false">'Vstupní data'!K718</f>
        <v>0</v>
      </c>
      <c r="I718" s="66" t="n">
        <f aca="false">'Vstupní data'!L718</f>
        <v>0</v>
      </c>
      <c r="J718" s="66" t="n">
        <f aca="false">'Vstupní data'!K718*'Vstupní data'!M718/100</f>
        <v>0</v>
      </c>
      <c r="L718" s="66" t="n">
        <f aca="false">IF('Vstupní data'!N718="prostokořenný",0,IF('Vstupní data'!N718="krytokořenný","k",IF('Vstupní data'!N718="poloodrostky nebo odrostky, prostokořenné i krytokořenné","po",0)))</f>
        <v>0</v>
      </c>
      <c r="N718" s="66"/>
      <c r="O718" s="66" t="n">
        <f aca="false">'Vstupní data'!O718</f>
        <v>0</v>
      </c>
      <c r="P718" s="66" t="n">
        <f aca="false">IF(O718&gt;0,VLOOKUP(CONCATENATE(VLOOKUP(I718,'Pril3-drev'!$H$5:$K$83,4,0),"-",'Vstupní data'!R718),K2!$C$15:$D$23,2,0),0)</f>
        <v>0</v>
      </c>
      <c r="Q718" s="66" t="n">
        <f aca="false">IF(O718&gt;0,VLOOKUP(I718,'Pril3-drev'!$H$5:$I$83,2,0),0)</f>
        <v>0</v>
      </c>
      <c r="R718" s="66" t="n">
        <f aca="false">IF(Q718&gt;0,VLOOKUP(Q718,'Pril6-okus'!$A$5:$B$17,2,0),0)</f>
        <v>0</v>
      </c>
      <c r="S718" s="66" t="n">
        <f aca="false">IF(O718&gt;0,VLOOKUP(I718,'Pril3-drev'!$H$5:$J$83,3,0),0)</f>
        <v>0</v>
      </c>
      <c r="T718" s="66" t="str">
        <f aca="false">IF(O718&gt;0,IF(L718="k",0.9*VLOOKUP(S718,'ha-pocty-vyhl'!$A$5:$B$20,2,0),IF(L718="po",0.8*VLOOKUP(S718,'ha-pocty-vyhl'!$A$5:$B$20,2,0),VLOOKUP(S718,'ha-pocty-vyhl'!$A$5:$B$20,2,0))),"")</f>
        <v/>
      </c>
      <c r="U718" s="66" t="n">
        <f aca="false">'Vstupní data'!P718</f>
        <v>0</v>
      </c>
      <c r="V718" s="66" t="n">
        <f aca="false">IF(O718&gt;0,1.3*T718*1000*Z718/10000,0)</f>
        <v>0</v>
      </c>
      <c r="W718" s="66" t="n">
        <f aca="false">IF(O718&gt;0,1.3*T718*1000*Z718/10000,0)</f>
        <v>0</v>
      </c>
      <c r="X718" s="66" t="n">
        <f aca="false">IF(O718&gt;0,IF(O718&gt;V718,V718,O718),0)</f>
        <v>0</v>
      </c>
      <c r="Y718" s="66" t="n">
        <f aca="false">IF(O718&gt;0,IF(IF(U718&gt;W718,W718,U718)&lt;X718,W718,IF(U718&gt;W718,W718,U718)),0)</f>
        <v>0</v>
      </c>
      <c r="Z718" s="66" t="n">
        <f aca="false">IF(O718&gt;0,IF(J718&gt;0,J718,K718*H718/100),0)</f>
        <v>0</v>
      </c>
      <c r="AA718" s="67" t="n">
        <f aca="false">IF(O718&gt;0,CEILING(R718*P718*X718/Y718*Z718,1),0)</f>
        <v>0</v>
      </c>
      <c r="AB718" s="68" t="n">
        <f aca="false">IF(O718&gt;0,AA718/O718,0)</f>
        <v>0</v>
      </c>
      <c r="AC718" s="66" t="n">
        <f aca="false">'Vstupní data'!W718</f>
        <v>0</v>
      </c>
      <c r="AI718" s="66" t="str">
        <f aca="false">IF(OR('Vstupní data'!T718&gt;0,'Vstupní data'!U718&gt;0),VLOOKUP(I718,'Pril3-drev'!$H$5:$J$83,3,0),"")</f>
        <v/>
      </c>
      <c r="AJ718" s="66" t="n">
        <f aca="false">IF('Vstupní data'!V718="prostokořenný",0,IF('Vstupní data'!V718="krytokořenný","k",IF('Vstupní data'!V718="poloodrostky nebo odrostky, prostokořenné i krytokořenné","po",0)))</f>
        <v>0</v>
      </c>
      <c r="AK718" s="66" t="n">
        <f aca="false">IF(OR('Vstupní data'!T718&gt;0,'Vstupní data'!U718&gt;0),IF(AJ718="k",0.9*VLOOKUP(AI718,'ha-pocty-vyhl'!$A$5:$B$20,2,0),IF(AJ718="po",0.8*VLOOKUP(AI718,'ha-pocty-vyhl'!$A$5:$B$20,2,0),VLOOKUP(AI718,'ha-pocty-vyhl'!$A$5:$B$20,2,0))),0)</f>
        <v>0</v>
      </c>
      <c r="AL718" s="66" t="n">
        <f aca="false">IF(OR('Vstupní data'!T718&gt;0,'Vstupní data'!U718&gt;0),'Vstupní data'!K718*'Vstupní data'!M718/100,0)</f>
        <v>0</v>
      </c>
      <c r="AM718" s="66" t="n">
        <f aca="false">IF(OR('Vstupní data'!T718&gt;0,'Vstupní data'!U718&gt;0),IF('Vstupní data'!T718&gt;0,'Vstupní data'!T718,ROUND(10*'Vstupní data'!U718/AK718,0)),0)</f>
        <v>0</v>
      </c>
      <c r="AN718" s="69" t="n">
        <f aca="false">IF('Vstupní data'!T718&gt;0,   IF('Vstupní data'!T718&lt;=AL718,'Vstupní data'!T718,AL718),   IF(AM718&lt;AL718,AM718,AL718))</f>
        <v>0</v>
      </c>
      <c r="AO718" s="69" t="n">
        <f aca="false">'Vstupní data'!X718</f>
        <v>0</v>
      </c>
      <c r="AP718" s="66" t="n">
        <f aca="false">IF(OR('Vstupní data'!T718&gt;0,'Vstupní data'!U718&gt;0),IF(I718&lt;&gt;0,VLOOKUP(I718,'Pril3-drev'!$H$5:$I$83,2,0),0),0)</f>
        <v>0</v>
      </c>
      <c r="AQ718" s="66" t="n">
        <f aca="false">'Vstupní data'!Y718</f>
        <v>0</v>
      </c>
      <c r="AR718" s="66" t="str">
        <f aca="false">IF(AC718&gt;5,   IF('Vstupní data'!Y718&gt;0,   VLOOKUP(VLOOKUP(CONCATENATE(VLOOKUP(I718,'Pril3-drev'!$H$4:$L$83,5,0),AC718),'Pril3-drev'!$Q$4:$R$2803,2,0),'AVB-BS'!$C$5:$S$29 ,LOOKUP(AQ718,'AVB-BS'!$D$3:$S$3,'AVB-BS'!$D$1:$S$1) ,0 )   ,   IF('Vstupní data'!Z718&gt;0,'Vstupní data'!Z718,0)) , "")</f>
        <v/>
      </c>
      <c r="AS718" s="70" t="str">
        <f aca="false">IF(AC718&gt;5,VLOOKUP(CONCATENATE(AP718,AR718),'Pril1-THLPa'!$H$6:$N$96,4,0),"")</f>
        <v/>
      </c>
      <c r="AT718" s="70" t="str">
        <f aca="false">IF(AC718&gt;5,VLOOKUP(CONCATENATE(AP718,AR718),'Pril1-THLPa'!$H$6:$N$96,5,0),"")</f>
        <v/>
      </c>
      <c r="AU718" s="70" t="str">
        <f aca="false">IF(AC718&gt;5,VLOOKUP(CONCATENATE(AP718,AR718),'Pril1-THLPa'!$H$6:$N$96,6,0),"")</f>
        <v/>
      </c>
      <c r="AV718" s="70" t="str">
        <f aca="false">IF(AC718&gt;5,VLOOKUP(CONCATENATE(AP718,AR718),'Pril1-THLPa'!$H$6:$N$96,7,0),"")</f>
        <v/>
      </c>
      <c r="AW718" s="70" t="str">
        <f aca="false">IF(AC718&gt;5,VLOOKUP(CONCATENATE(AP718,AR718),'Pril1-THLPa'!$H$6:$O$96,8,0),"")</f>
        <v/>
      </c>
      <c r="AX718" s="66" t="n">
        <f aca="false">IF(AC718&gt;0,IF(AND(AC718&gt;0,AC718&lt;=5),VLOOKUP(AP718,'Pril1-THLPa'!$A$6:$F$18,LOOKUP(AC718,'Pril1-THLPa'!$B$5:$F$5,'Pril1-THLPa'!$B$4:$F$4),0),AS718+AT718*(AC718-5)+AU718*POWER(AC718-5,2)+AV718*POWER(AC718-5,3)+AW718*POWER(AC718-5,4)),0)</f>
        <v>0</v>
      </c>
      <c r="AY718" s="71"/>
      <c r="AZ718" s="66" t="n">
        <f aca="false">'Vstupní data'!AA718</f>
        <v>0</v>
      </c>
      <c r="BA718" s="66" t="n">
        <f aca="false">IF(OR('Vstupní data'!T718&gt;0,'Vstupní data'!U718&gt;0),IF(AC718&lt;&gt;"",AX718*AO718/10*(100+AZ718)/100,0),0)</f>
        <v>0</v>
      </c>
      <c r="BB718" s="67" t="n">
        <f aca="false">IF(AC718&lt;&gt;"",ROUND(BA718*AN718,0),0)</f>
        <v>0</v>
      </c>
      <c r="BC718" s="68" t="str">
        <f aca="false">IF(AE718&gt;0,BB718/AE718,"")</f>
        <v/>
      </c>
      <c r="BD718" s="66" t="n">
        <f aca="false">'Vstupní data'!AE718</f>
        <v>0</v>
      </c>
      <c r="BF718" s="66" t="n">
        <f aca="false">'Vstupní data'!AC718</f>
        <v>0</v>
      </c>
      <c r="BH718" s="66" t="n">
        <f aca="false">'Vstupní data'!AD718</f>
        <v>0</v>
      </c>
      <c r="BI718" s="66" t="n">
        <f aca="false">'Vstupní data'!AF718</f>
        <v>0</v>
      </c>
      <c r="BJ718" s="69" t="n">
        <f aca="false">'Vstupní data'!AG718</f>
        <v>0</v>
      </c>
      <c r="BK718" s="69" t="n">
        <f aca="false">IF(BF718&lt;&gt;0,VLOOKUP(I718,'Pril3-drev'!$H$5:$I$83,2,0),0)</f>
        <v>0</v>
      </c>
      <c r="BL718" s="69" t="n">
        <f aca="false">IF(BF718&lt;&gt;0,VLOOKUP(BK718,'Pril3-drev'!$A$5:$C$17,3,0),0)</f>
        <v>0</v>
      </c>
      <c r="BM718" s="69" t="n">
        <f aca="false">'Vstupní data'!AH718</f>
        <v>0</v>
      </c>
      <c r="BN718" s="69" t="n">
        <f aca="false">IF('Vstupní data'!AH718&gt;0,   VLOOKUP(VLOOKUP(CONCATENATE(VLOOKUP(I718,'Pril3-drev'!$H$4:$L$83,5,0),BD718),'Pril3-drev'!$Q$4:$R$2803,2,0),'AVB-BS'!$C$5:$S$29 ,LOOKUP(BM718,'AVB-BS'!$D$3:$S$3,'AVB-BS'!$D$1:$S$1) ,0 )   ,   IF('Vstupní data'!AI718&gt;0,'Vstupní data'!AI718,0))</f>
        <v>0</v>
      </c>
      <c r="BO718" s="69" t="str">
        <f aca="false">IF(BX718&gt;5,VLOOKUP(CONCATENATE(BK718,BN718),'Pril1-THLPa'!$H$6:$N$96,4,0),"")</f>
        <v/>
      </c>
      <c r="BP718" s="69" t="str">
        <f aca="false">IF(BX718&gt;5,VLOOKUP(CONCATENATE(BK718,BN718),'Pril1-THLPa'!$H$6:$N$96,5,0),"")</f>
        <v/>
      </c>
      <c r="BQ718" s="69" t="str">
        <f aca="false">IF(BX718&gt;5,VLOOKUP(CONCATENATE(BK718,BN718),'Pril1-THLPa'!$H$6:$N$96,6,0),"")</f>
        <v/>
      </c>
      <c r="BR718" s="69" t="str">
        <f aca="false">IF(BX718&gt;5,VLOOKUP(CONCATENATE(BK718,BN718),'Pril1-THLPa'!$H$6:$N$96,7,0),"")</f>
        <v/>
      </c>
      <c r="BS718" s="69" t="str">
        <f aca="false">IF(BX718&gt;5,VLOOKUP(CONCATENATE(BK718,BN718),'Pril1-THLPa'!$H$6:$O$96,8,0),"")</f>
        <v/>
      </c>
      <c r="BT718" s="69" t="str">
        <f aca="false">IF(BF718&gt;0, IF(BK718="smrk",  VLOOKUP(VLOOKUP(BD718,'Pril9-K3'!$L$8:$M$207,2,0),'Pril9-K3'!$A$8:$J$16,LOOKUP(BN718,'Pril9-K3'!$A$7:$J$7,'Pril9-K3'!$A$5:$J$5),0), IF(AND(BK718&lt;&gt;"smrk",'Vstupní data'!AK718&lt;&gt;""),'Vstupní data'!AK718,   VLOOKUP(VLOOKUP(BD718,'Pril9-K3'!$L$8:$M$207,2,0),'Pril9-K3'!$A$8:$J$16,LOOKUP(BN718,'Pril9-K3'!$A$7:$J$7,'Pril9-K3'!$A$5:$J$5),0)   )),   "")</f>
        <v/>
      </c>
      <c r="BV718" s="69" t="n">
        <f aca="false">'Vstupní data'!AJ718</f>
        <v>0</v>
      </c>
      <c r="BW718" s="69" t="n">
        <f aca="false">IF(BF718&gt;0,IF(J718&gt;0,J718,K718*H718/100),0)</f>
        <v>0</v>
      </c>
      <c r="BX718" s="69" t="n">
        <f aca="false">IF(BF718&gt;0,IF(BJ718&gt;BL718,BL718,BJ718),0)</f>
        <v>0</v>
      </c>
      <c r="BY718" s="69" t="n">
        <f aca="false">IF(BD718=0,0,IF(AND(BX718&gt;0,BX718&lt;=5),  IF(AND(BX718&gt;0,BX718&lt;=5),VLOOKUP(BK718,'Pril1-THLPa'!$A$6:$F$18,IF(AND(BX718&gt;0,BX718&lt;=5),LOOKUP(BX718,'Pril1-THLPa'!$B$5:$F$5,'Pril1-THLPa'!$B$4:$F$4),""),0),""),  IF(BX718&gt;5,BO718+BP718*(BX718-5)+BQ718*POWER(BX718-5,2)+BR718*POWER(BX718-5,3)+BS718*POWER(BX718-5,4),"")))</f>
        <v>0</v>
      </c>
      <c r="BZ718" s="69" t="n">
        <f aca="false">IF(BY718&gt;0,BY718*BI718/10*BW718*(100+BV718)/100,0)</f>
        <v>0</v>
      </c>
      <c r="CA718" s="69" t="n">
        <f aca="false">IF(BD718&gt;0,BX718-IF(BD718&gt;BX718,BX718,BD718),0)</f>
        <v>0</v>
      </c>
      <c r="CB718" s="69" t="n">
        <f aca="false">POWER(1.01,CA718)</f>
        <v>1</v>
      </c>
      <c r="CC718" s="69" t="n">
        <f aca="false">IF(BF718&gt;0,IF(BF718&gt;BH718,1,BF718/BH718),0)</f>
        <v>0</v>
      </c>
      <c r="CD718" s="72" t="n">
        <f aca="false">IF(BD718=0,0,IF(BF718&gt;0,ROUND(IF(CB718&lt;&gt;0,BZ718*BT718*1/CB718*CC718,0),0),0))</f>
        <v>0</v>
      </c>
      <c r="CE718" s="73" t="str">
        <f aca="false">IF(BF718&gt;0,IF(BF718&gt;BH718,CD718/BF718,CD718/BH718),"")</f>
        <v/>
      </c>
      <c r="CF718" s="69" t="n">
        <f aca="false">'Vstupní data'!AM718</f>
        <v>0</v>
      </c>
      <c r="CG718" s="69" t="n">
        <f aca="false">'Vstupní data'!AN718</f>
        <v>0</v>
      </c>
      <c r="CH718" s="69" t="n">
        <f aca="false">'Vstupní data'!AO718</f>
        <v>0</v>
      </c>
      <c r="CI718" s="69" t="n">
        <f aca="false">'Vstupní data'!AP718</f>
        <v>0</v>
      </c>
      <c r="CJ718" s="72" t="n">
        <f aca="false">ROUND(CH718*CI718,0)</f>
        <v>0</v>
      </c>
      <c r="CK718" s="74" t="str">
        <f aca="false">IF(OR(AA718&gt;0,BB718&gt;0,CD718&gt;0,CJ718&gt;0),AA718+BB718+CD718+CJ718,"")</f>
        <v/>
      </c>
    </row>
    <row r="719" customFormat="false" ht="12.8" hidden="false" customHeight="false" outlineLevel="0" collapsed="false">
      <c r="A719" s="66" t="n">
        <f aca="false">'Vstupní data'!A719</f>
        <v>0</v>
      </c>
      <c r="F719" s="66" t="str">
        <f aca="false">CONCATENATE('Vstupní data'!F719,'Vstupní data'!G719,'Vstupní data'!H719,'Vstupní data'!I719)</f>
        <v/>
      </c>
      <c r="G719" s="66"/>
      <c r="H719" s="66" t="n">
        <f aca="false">'Vstupní data'!K719</f>
        <v>0</v>
      </c>
      <c r="I719" s="66" t="n">
        <f aca="false">'Vstupní data'!L719</f>
        <v>0</v>
      </c>
      <c r="J719" s="66" t="n">
        <f aca="false">'Vstupní data'!K719*'Vstupní data'!M719/100</f>
        <v>0</v>
      </c>
      <c r="L719" s="66" t="n">
        <f aca="false">IF('Vstupní data'!N719="prostokořenný",0,IF('Vstupní data'!N719="krytokořenný","k",IF('Vstupní data'!N719="poloodrostky nebo odrostky, prostokořenné i krytokořenné","po",0)))</f>
        <v>0</v>
      </c>
      <c r="N719" s="66"/>
      <c r="O719" s="66" t="n">
        <f aca="false">'Vstupní data'!O719</f>
        <v>0</v>
      </c>
      <c r="P719" s="66" t="n">
        <f aca="false">IF(O719&gt;0,VLOOKUP(CONCATENATE(VLOOKUP(I719,'Pril3-drev'!$H$5:$K$83,4,0),"-",'Vstupní data'!R719),K2!$C$15:$D$23,2,0),0)</f>
        <v>0</v>
      </c>
      <c r="Q719" s="66" t="n">
        <f aca="false">IF(O719&gt;0,VLOOKUP(I719,'Pril3-drev'!$H$5:$I$83,2,0),0)</f>
        <v>0</v>
      </c>
      <c r="R719" s="66" t="n">
        <f aca="false">IF(Q719&gt;0,VLOOKUP(Q719,'Pril6-okus'!$A$5:$B$17,2,0),0)</f>
        <v>0</v>
      </c>
      <c r="S719" s="66" t="n">
        <f aca="false">IF(O719&gt;0,VLOOKUP(I719,'Pril3-drev'!$H$5:$J$83,3,0),0)</f>
        <v>0</v>
      </c>
      <c r="T719" s="66" t="str">
        <f aca="false">IF(O719&gt;0,IF(L719="k",0.9*VLOOKUP(S719,'ha-pocty-vyhl'!$A$5:$B$20,2,0),IF(L719="po",0.8*VLOOKUP(S719,'ha-pocty-vyhl'!$A$5:$B$20,2,0),VLOOKUP(S719,'ha-pocty-vyhl'!$A$5:$B$20,2,0))),"")</f>
        <v/>
      </c>
      <c r="U719" s="66" t="n">
        <f aca="false">'Vstupní data'!P719</f>
        <v>0</v>
      </c>
      <c r="V719" s="66" t="n">
        <f aca="false">IF(O719&gt;0,1.3*T719*1000*Z719/10000,0)</f>
        <v>0</v>
      </c>
      <c r="W719" s="66" t="n">
        <f aca="false">IF(O719&gt;0,1.3*T719*1000*Z719/10000,0)</f>
        <v>0</v>
      </c>
      <c r="X719" s="66" t="n">
        <f aca="false">IF(O719&gt;0,IF(O719&gt;V719,V719,O719),0)</f>
        <v>0</v>
      </c>
      <c r="Y719" s="66" t="n">
        <f aca="false">IF(O719&gt;0,IF(IF(U719&gt;W719,W719,U719)&lt;X719,W719,IF(U719&gt;W719,W719,U719)),0)</f>
        <v>0</v>
      </c>
      <c r="Z719" s="66" t="n">
        <f aca="false">IF(O719&gt;0,IF(J719&gt;0,J719,K719*H719/100),0)</f>
        <v>0</v>
      </c>
      <c r="AA719" s="67" t="n">
        <f aca="false">IF(O719&gt;0,CEILING(R719*P719*X719/Y719*Z719,1),0)</f>
        <v>0</v>
      </c>
      <c r="AB719" s="68" t="n">
        <f aca="false">IF(O719&gt;0,AA719/O719,0)</f>
        <v>0</v>
      </c>
      <c r="AC719" s="66" t="n">
        <f aca="false">'Vstupní data'!W719</f>
        <v>0</v>
      </c>
      <c r="AI719" s="66" t="str">
        <f aca="false">IF(OR('Vstupní data'!T719&gt;0,'Vstupní data'!U719&gt;0),VLOOKUP(I719,'Pril3-drev'!$H$5:$J$83,3,0),"")</f>
        <v/>
      </c>
      <c r="AJ719" s="66" t="n">
        <f aca="false">IF('Vstupní data'!V719="prostokořenný",0,IF('Vstupní data'!V719="krytokořenný","k",IF('Vstupní data'!V719="poloodrostky nebo odrostky, prostokořenné i krytokořenné","po",0)))</f>
        <v>0</v>
      </c>
      <c r="AK719" s="66" t="n">
        <f aca="false">IF(OR('Vstupní data'!T719&gt;0,'Vstupní data'!U719&gt;0),IF(AJ719="k",0.9*VLOOKUP(AI719,'ha-pocty-vyhl'!$A$5:$B$20,2,0),IF(AJ719="po",0.8*VLOOKUP(AI719,'ha-pocty-vyhl'!$A$5:$B$20,2,0),VLOOKUP(AI719,'ha-pocty-vyhl'!$A$5:$B$20,2,0))),0)</f>
        <v>0</v>
      </c>
      <c r="AL719" s="66" t="n">
        <f aca="false">IF(OR('Vstupní data'!T719&gt;0,'Vstupní data'!U719&gt;0),'Vstupní data'!K719*'Vstupní data'!M719/100,0)</f>
        <v>0</v>
      </c>
      <c r="AM719" s="66" t="n">
        <f aca="false">IF(OR('Vstupní data'!T719&gt;0,'Vstupní data'!U719&gt;0),IF('Vstupní data'!T719&gt;0,'Vstupní data'!T719,ROUND(10*'Vstupní data'!U719/AK719,0)),0)</f>
        <v>0</v>
      </c>
      <c r="AN719" s="69" t="n">
        <f aca="false">IF('Vstupní data'!T719&gt;0,   IF('Vstupní data'!T719&lt;=AL719,'Vstupní data'!T719,AL719),   IF(AM719&lt;AL719,AM719,AL719))</f>
        <v>0</v>
      </c>
      <c r="AO719" s="69" t="n">
        <f aca="false">'Vstupní data'!X719</f>
        <v>0</v>
      </c>
      <c r="AP719" s="66" t="n">
        <f aca="false">IF(OR('Vstupní data'!T719&gt;0,'Vstupní data'!U719&gt;0),IF(I719&lt;&gt;0,VLOOKUP(I719,'Pril3-drev'!$H$5:$I$83,2,0),0),0)</f>
        <v>0</v>
      </c>
      <c r="AQ719" s="66" t="n">
        <f aca="false">'Vstupní data'!Y719</f>
        <v>0</v>
      </c>
      <c r="AR719" s="66" t="str">
        <f aca="false">IF(AC719&gt;5,   IF('Vstupní data'!Y719&gt;0,   VLOOKUP(VLOOKUP(CONCATENATE(VLOOKUP(I719,'Pril3-drev'!$H$4:$L$83,5,0),AC719),'Pril3-drev'!$Q$4:$R$2803,2,0),'AVB-BS'!$C$5:$S$29 ,LOOKUP(AQ719,'AVB-BS'!$D$3:$S$3,'AVB-BS'!$D$1:$S$1) ,0 )   ,   IF('Vstupní data'!Z719&gt;0,'Vstupní data'!Z719,0)) , "")</f>
        <v/>
      </c>
      <c r="AS719" s="70" t="str">
        <f aca="false">IF(AC719&gt;5,VLOOKUP(CONCATENATE(AP719,AR719),'Pril1-THLPa'!$H$6:$N$96,4,0),"")</f>
        <v/>
      </c>
      <c r="AT719" s="70" t="str">
        <f aca="false">IF(AC719&gt;5,VLOOKUP(CONCATENATE(AP719,AR719),'Pril1-THLPa'!$H$6:$N$96,5,0),"")</f>
        <v/>
      </c>
      <c r="AU719" s="70" t="str">
        <f aca="false">IF(AC719&gt;5,VLOOKUP(CONCATENATE(AP719,AR719),'Pril1-THLPa'!$H$6:$N$96,6,0),"")</f>
        <v/>
      </c>
      <c r="AV719" s="70" t="str">
        <f aca="false">IF(AC719&gt;5,VLOOKUP(CONCATENATE(AP719,AR719),'Pril1-THLPa'!$H$6:$N$96,7,0),"")</f>
        <v/>
      </c>
      <c r="AW719" s="70" t="str">
        <f aca="false">IF(AC719&gt;5,VLOOKUP(CONCATENATE(AP719,AR719),'Pril1-THLPa'!$H$6:$O$96,8,0),"")</f>
        <v/>
      </c>
      <c r="AX719" s="66" t="n">
        <f aca="false">IF(AC719&gt;0,IF(AND(AC719&gt;0,AC719&lt;=5),VLOOKUP(AP719,'Pril1-THLPa'!$A$6:$F$18,LOOKUP(AC719,'Pril1-THLPa'!$B$5:$F$5,'Pril1-THLPa'!$B$4:$F$4),0),AS719+AT719*(AC719-5)+AU719*POWER(AC719-5,2)+AV719*POWER(AC719-5,3)+AW719*POWER(AC719-5,4)),0)</f>
        <v>0</v>
      </c>
      <c r="AY719" s="71"/>
      <c r="AZ719" s="66" t="n">
        <f aca="false">'Vstupní data'!AA719</f>
        <v>0</v>
      </c>
      <c r="BA719" s="66" t="n">
        <f aca="false">IF(OR('Vstupní data'!T719&gt;0,'Vstupní data'!U719&gt;0),IF(AC719&lt;&gt;"",AX719*AO719/10*(100+AZ719)/100,0),0)</f>
        <v>0</v>
      </c>
      <c r="BB719" s="67" t="n">
        <f aca="false">IF(AC719&lt;&gt;"",ROUND(BA719*AN719,0),0)</f>
        <v>0</v>
      </c>
      <c r="BC719" s="68" t="str">
        <f aca="false">IF(AE719&gt;0,BB719/AE719,"")</f>
        <v/>
      </c>
      <c r="BD719" s="66" t="n">
        <f aca="false">'Vstupní data'!AE719</f>
        <v>0</v>
      </c>
      <c r="BF719" s="66" t="n">
        <f aca="false">'Vstupní data'!AC719</f>
        <v>0</v>
      </c>
      <c r="BH719" s="66" t="n">
        <f aca="false">'Vstupní data'!AD719</f>
        <v>0</v>
      </c>
      <c r="BI719" s="66" t="n">
        <f aca="false">'Vstupní data'!AF719</f>
        <v>0</v>
      </c>
      <c r="BJ719" s="69" t="n">
        <f aca="false">'Vstupní data'!AG719</f>
        <v>0</v>
      </c>
      <c r="BK719" s="69" t="n">
        <f aca="false">IF(BF719&lt;&gt;0,VLOOKUP(I719,'Pril3-drev'!$H$5:$I$83,2,0),0)</f>
        <v>0</v>
      </c>
      <c r="BL719" s="69" t="n">
        <f aca="false">IF(BF719&lt;&gt;0,VLOOKUP(BK719,'Pril3-drev'!$A$5:$C$17,3,0),0)</f>
        <v>0</v>
      </c>
      <c r="BM719" s="69" t="n">
        <f aca="false">'Vstupní data'!AH719</f>
        <v>0</v>
      </c>
      <c r="BN719" s="69" t="n">
        <f aca="false">IF('Vstupní data'!AH719&gt;0,   VLOOKUP(VLOOKUP(CONCATENATE(VLOOKUP(I719,'Pril3-drev'!$H$4:$L$83,5,0),BD719),'Pril3-drev'!$Q$4:$R$2803,2,0),'AVB-BS'!$C$5:$S$29 ,LOOKUP(BM719,'AVB-BS'!$D$3:$S$3,'AVB-BS'!$D$1:$S$1) ,0 )   ,   IF('Vstupní data'!AI719&gt;0,'Vstupní data'!AI719,0))</f>
        <v>0</v>
      </c>
      <c r="BO719" s="69" t="str">
        <f aca="false">IF(BX719&gt;5,VLOOKUP(CONCATENATE(BK719,BN719),'Pril1-THLPa'!$H$6:$N$96,4,0),"")</f>
        <v/>
      </c>
      <c r="BP719" s="69" t="str">
        <f aca="false">IF(BX719&gt;5,VLOOKUP(CONCATENATE(BK719,BN719),'Pril1-THLPa'!$H$6:$N$96,5,0),"")</f>
        <v/>
      </c>
      <c r="BQ719" s="69" t="str">
        <f aca="false">IF(BX719&gt;5,VLOOKUP(CONCATENATE(BK719,BN719),'Pril1-THLPa'!$H$6:$N$96,6,0),"")</f>
        <v/>
      </c>
      <c r="BR719" s="69" t="str">
        <f aca="false">IF(BX719&gt;5,VLOOKUP(CONCATENATE(BK719,BN719),'Pril1-THLPa'!$H$6:$N$96,7,0),"")</f>
        <v/>
      </c>
      <c r="BS719" s="69" t="str">
        <f aca="false">IF(BX719&gt;5,VLOOKUP(CONCATENATE(BK719,BN719),'Pril1-THLPa'!$H$6:$O$96,8,0),"")</f>
        <v/>
      </c>
      <c r="BT719" s="69" t="str">
        <f aca="false">IF(BF719&gt;0, IF(BK719="smrk",  VLOOKUP(VLOOKUP(BD719,'Pril9-K3'!$L$8:$M$207,2,0),'Pril9-K3'!$A$8:$J$16,LOOKUP(BN719,'Pril9-K3'!$A$7:$J$7,'Pril9-K3'!$A$5:$J$5),0), IF(AND(BK719&lt;&gt;"smrk",'Vstupní data'!AK719&lt;&gt;""),'Vstupní data'!AK719,   VLOOKUP(VLOOKUP(BD719,'Pril9-K3'!$L$8:$M$207,2,0),'Pril9-K3'!$A$8:$J$16,LOOKUP(BN719,'Pril9-K3'!$A$7:$J$7,'Pril9-K3'!$A$5:$J$5),0)   )),   "")</f>
        <v/>
      </c>
      <c r="BV719" s="69" t="n">
        <f aca="false">'Vstupní data'!AJ719</f>
        <v>0</v>
      </c>
      <c r="BW719" s="69" t="n">
        <f aca="false">IF(BF719&gt;0,IF(J719&gt;0,J719,K719*H719/100),0)</f>
        <v>0</v>
      </c>
      <c r="BX719" s="69" t="n">
        <f aca="false">IF(BF719&gt;0,IF(BJ719&gt;BL719,BL719,BJ719),0)</f>
        <v>0</v>
      </c>
      <c r="BY719" s="69" t="n">
        <f aca="false">IF(BD719=0,0,IF(AND(BX719&gt;0,BX719&lt;=5),  IF(AND(BX719&gt;0,BX719&lt;=5),VLOOKUP(BK719,'Pril1-THLPa'!$A$6:$F$18,IF(AND(BX719&gt;0,BX719&lt;=5),LOOKUP(BX719,'Pril1-THLPa'!$B$5:$F$5,'Pril1-THLPa'!$B$4:$F$4),""),0),""),  IF(BX719&gt;5,BO719+BP719*(BX719-5)+BQ719*POWER(BX719-5,2)+BR719*POWER(BX719-5,3)+BS719*POWER(BX719-5,4),"")))</f>
        <v>0</v>
      </c>
      <c r="BZ719" s="69" t="n">
        <f aca="false">IF(BY719&gt;0,BY719*BI719/10*BW719*(100+BV719)/100,0)</f>
        <v>0</v>
      </c>
      <c r="CA719" s="69" t="n">
        <f aca="false">IF(BD719&gt;0,BX719-IF(BD719&gt;BX719,BX719,BD719),0)</f>
        <v>0</v>
      </c>
      <c r="CB719" s="69" t="n">
        <f aca="false">POWER(1.01,CA719)</f>
        <v>1</v>
      </c>
      <c r="CC719" s="69" t="n">
        <f aca="false">IF(BF719&gt;0,IF(BF719&gt;BH719,1,BF719/BH719),0)</f>
        <v>0</v>
      </c>
      <c r="CD719" s="72" t="n">
        <f aca="false">IF(BD719=0,0,IF(BF719&gt;0,ROUND(IF(CB719&lt;&gt;0,BZ719*BT719*1/CB719*CC719,0),0),0))</f>
        <v>0</v>
      </c>
      <c r="CE719" s="73" t="str">
        <f aca="false">IF(BF719&gt;0,IF(BF719&gt;BH719,CD719/BF719,CD719/BH719),"")</f>
        <v/>
      </c>
      <c r="CF719" s="69" t="n">
        <f aca="false">'Vstupní data'!AM719</f>
        <v>0</v>
      </c>
      <c r="CG719" s="69" t="n">
        <f aca="false">'Vstupní data'!AN719</f>
        <v>0</v>
      </c>
      <c r="CH719" s="69" t="n">
        <f aca="false">'Vstupní data'!AO719</f>
        <v>0</v>
      </c>
      <c r="CI719" s="69" t="n">
        <f aca="false">'Vstupní data'!AP719</f>
        <v>0</v>
      </c>
      <c r="CJ719" s="72" t="n">
        <f aca="false">ROUND(CH719*CI719,0)</f>
        <v>0</v>
      </c>
      <c r="CK719" s="74" t="str">
        <f aca="false">IF(OR(AA719&gt;0,BB719&gt;0,CD719&gt;0,CJ719&gt;0),AA719+BB719+CD719+CJ719,"")</f>
        <v/>
      </c>
    </row>
    <row r="720" customFormat="false" ht="12.8" hidden="false" customHeight="false" outlineLevel="0" collapsed="false">
      <c r="A720" s="66" t="n">
        <f aca="false">'Vstupní data'!A720</f>
        <v>0</v>
      </c>
      <c r="F720" s="66" t="str">
        <f aca="false">CONCATENATE('Vstupní data'!F720,'Vstupní data'!G720,'Vstupní data'!H720,'Vstupní data'!I720)</f>
        <v/>
      </c>
      <c r="G720" s="66"/>
      <c r="H720" s="66" t="n">
        <f aca="false">'Vstupní data'!K720</f>
        <v>0</v>
      </c>
      <c r="I720" s="66" t="n">
        <f aca="false">'Vstupní data'!L720</f>
        <v>0</v>
      </c>
      <c r="J720" s="66" t="n">
        <f aca="false">'Vstupní data'!K720*'Vstupní data'!M720/100</f>
        <v>0</v>
      </c>
      <c r="L720" s="66" t="n">
        <f aca="false">IF('Vstupní data'!N720="prostokořenný",0,IF('Vstupní data'!N720="krytokořenný","k",IF('Vstupní data'!N720="poloodrostky nebo odrostky, prostokořenné i krytokořenné","po",0)))</f>
        <v>0</v>
      </c>
      <c r="N720" s="66"/>
      <c r="O720" s="66" t="n">
        <f aca="false">'Vstupní data'!O720</f>
        <v>0</v>
      </c>
      <c r="P720" s="66" t="n">
        <f aca="false">IF(O720&gt;0,VLOOKUP(CONCATENATE(VLOOKUP(I720,'Pril3-drev'!$H$5:$K$83,4,0),"-",'Vstupní data'!R720),K2!$C$15:$D$23,2,0),0)</f>
        <v>0</v>
      </c>
      <c r="Q720" s="66" t="n">
        <f aca="false">IF(O720&gt;0,VLOOKUP(I720,'Pril3-drev'!$H$5:$I$83,2,0),0)</f>
        <v>0</v>
      </c>
      <c r="R720" s="66" t="n">
        <f aca="false">IF(Q720&gt;0,VLOOKUP(Q720,'Pril6-okus'!$A$5:$B$17,2,0),0)</f>
        <v>0</v>
      </c>
      <c r="S720" s="66" t="n">
        <f aca="false">IF(O720&gt;0,VLOOKUP(I720,'Pril3-drev'!$H$5:$J$83,3,0),0)</f>
        <v>0</v>
      </c>
      <c r="T720" s="66" t="str">
        <f aca="false">IF(O720&gt;0,IF(L720="k",0.9*VLOOKUP(S720,'ha-pocty-vyhl'!$A$5:$B$20,2,0),IF(L720="po",0.8*VLOOKUP(S720,'ha-pocty-vyhl'!$A$5:$B$20,2,0),VLOOKUP(S720,'ha-pocty-vyhl'!$A$5:$B$20,2,0))),"")</f>
        <v/>
      </c>
      <c r="U720" s="66" t="n">
        <f aca="false">'Vstupní data'!P720</f>
        <v>0</v>
      </c>
      <c r="V720" s="66" t="n">
        <f aca="false">IF(O720&gt;0,1.3*T720*1000*Z720/10000,0)</f>
        <v>0</v>
      </c>
      <c r="W720" s="66" t="n">
        <f aca="false">IF(O720&gt;0,1.3*T720*1000*Z720/10000,0)</f>
        <v>0</v>
      </c>
      <c r="X720" s="66" t="n">
        <f aca="false">IF(O720&gt;0,IF(O720&gt;V720,V720,O720),0)</f>
        <v>0</v>
      </c>
      <c r="Y720" s="66" t="n">
        <f aca="false">IF(O720&gt;0,IF(IF(U720&gt;W720,W720,U720)&lt;X720,W720,IF(U720&gt;W720,W720,U720)),0)</f>
        <v>0</v>
      </c>
      <c r="Z720" s="66" t="n">
        <f aca="false">IF(O720&gt;0,IF(J720&gt;0,J720,K720*H720/100),0)</f>
        <v>0</v>
      </c>
      <c r="AA720" s="67" t="n">
        <f aca="false">IF(O720&gt;0,CEILING(R720*P720*X720/Y720*Z720,1),0)</f>
        <v>0</v>
      </c>
      <c r="AB720" s="68" t="n">
        <f aca="false">IF(O720&gt;0,AA720/O720,0)</f>
        <v>0</v>
      </c>
      <c r="AC720" s="66" t="n">
        <f aca="false">'Vstupní data'!W720</f>
        <v>0</v>
      </c>
      <c r="AI720" s="66" t="str">
        <f aca="false">IF(OR('Vstupní data'!T720&gt;0,'Vstupní data'!U720&gt;0),VLOOKUP(I720,'Pril3-drev'!$H$5:$J$83,3,0),"")</f>
        <v/>
      </c>
      <c r="AJ720" s="66" t="n">
        <f aca="false">IF('Vstupní data'!V720="prostokořenný",0,IF('Vstupní data'!V720="krytokořenný","k",IF('Vstupní data'!V720="poloodrostky nebo odrostky, prostokořenné i krytokořenné","po",0)))</f>
        <v>0</v>
      </c>
      <c r="AK720" s="66" t="n">
        <f aca="false">IF(OR('Vstupní data'!T720&gt;0,'Vstupní data'!U720&gt;0),IF(AJ720="k",0.9*VLOOKUP(AI720,'ha-pocty-vyhl'!$A$5:$B$20,2,0),IF(AJ720="po",0.8*VLOOKUP(AI720,'ha-pocty-vyhl'!$A$5:$B$20,2,0),VLOOKUP(AI720,'ha-pocty-vyhl'!$A$5:$B$20,2,0))),0)</f>
        <v>0</v>
      </c>
      <c r="AL720" s="66" t="n">
        <f aca="false">IF(OR('Vstupní data'!T720&gt;0,'Vstupní data'!U720&gt;0),'Vstupní data'!K720*'Vstupní data'!M720/100,0)</f>
        <v>0</v>
      </c>
      <c r="AM720" s="66" t="n">
        <f aca="false">IF(OR('Vstupní data'!T720&gt;0,'Vstupní data'!U720&gt;0),IF('Vstupní data'!T720&gt;0,'Vstupní data'!T720,ROUND(10*'Vstupní data'!U720/AK720,0)),0)</f>
        <v>0</v>
      </c>
      <c r="AN720" s="69" t="n">
        <f aca="false">IF('Vstupní data'!T720&gt;0,   IF('Vstupní data'!T720&lt;=AL720,'Vstupní data'!T720,AL720),   IF(AM720&lt;AL720,AM720,AL720))</f>
        <v>0</v>
      </c>
      <c r="AO720" s="69" t="n">
        <f aca="false">'Vstupní data'!X720</f>
        <v>0</v>
      </c>
      <c r="AP720" s="66" t="n">
        <f aca="false">IF(OR('Vstupní data'!T720&gt;0,'Vstupní data'!U720&gt;0),IF(I720&lt;&gt;0,VLOOKUP(I720,'Pril3-drev'!$H$5:$I$83,2,0),0),0)</f>
        <v>0</v>
      </c>
      <c r="AQ720" s="66" t="n">
        <f aca="false">'Vstupní data'!Y720</f>
        <v>0</v>
      </c>
      <c r="AR720" s="66" t="str">
        <f aca="false">IF(AC720&gt;5,   IF('Vstupní data'!Y720&gt;0,   VLOOKUP(VLOOKUP(CONCATENATE(VLOOKUP(I720,'Pril3-drev'!$H$4:$L$83,5,0),AC720),'Pril3-drev'!$Q$4:$R$2803,2,0),'AVB-BS'!$C$5:$S$29 ,LOOKUP(AQ720,'AVB-BS'!$D$3:$S$3,'AVB-BS'!$D$1:$S$1) ,0 )   ,   IF('Vstupní data'!Z720&gt;0,'Vstupní data'!Z720,0)) , "")</f>
        <v/>
      </c>
      <c r="AS720" s="70" t="str">
        <f aca="false">IF(AC720&gt;5,VLOOKUP(CONCATENATE(AP720,AR720),'Pril1-THLPa'!$H$6:$N$96,4,0),"")</f>
        <v/>
      </c>
      <c r="AT720" s="70" t="str">
        <f aca="false">IF(AC720&gt;5,VLOOKUP(CONCATENATE(AP720,AR720),'Pril1-THLPa'!$H$6:$N$96,5,0),"")</f>
        <v/>
      </c>
      <c r="AU720" s="70" t="str">
        <f aca="false">IF(AC720&gt;5,VLOOKUP(CONCATENATE(AP720,AR720),'Pril1-THLPa'!$H$6:$N$96,6,0),"")</f>
        <v/>
      </c>
      <c r="AV720" s="70" t="str">
        <f aca="false">IF(AC720&gt;5,VLOOKUP(CONCATENATE(AP720,AR720),'Pril1-THLPa'!$H$6:$N$96,7,0),"")</f>
        <v/>
      </c>
      <c r="AW720" s="70" t="str">
        <f aca="false">IF(AC720&gt;5,VLOOKUP(CONCATENATE(AP720,AR720),'Pril1-THLPa'!$H$6:$O$96,8,0),"")</f>
        <v/>
      </c>
      <c r="AX720" s="66" t="n">
        <f aca="false">IF(AC720&gt;0,IF(AND(AC720&gt;0,AC720&lt;=5),VLOOKUP(AP720,'Pril1-THLPa'!$A$6:$F$18,LOOKUP(AC720,'Pril1-THLPa'!$B$5:$F$5,'Pril1-THLPa'!$B$4:$F$4),0),AS720+AT720*(AC720-5)+AU720*POWER(AC720-5,2)+AV720*POWER(AC720-5,3)+AW720*POWER(AC720-5,4)),0)</f>
        <v>0</v>
      </c>
      <c r="AY720" s="71"/>
      <c r="AZ720" s="66" t="n">
        <f aca="false">'Vstupní data'!AA720</f>
        <v>0</v>
      </c>
      <c r="BA720" s="66" t="n">
        <f aca="false">IF(OR('Vstupní data'!T720&gt;0,'Vstupní data'!U720&gt;0),IF(AC720&lt;&gt;"",AX720*AO720/10*(100+AZ720)/100,0),0)</f>
        <v>0</v>
      </c>
      <c r="BB720" s="67" t="n">
        <f aca="false">IF(AC720&lt;&gt;"",ROUND(BA720*AN720,0),0)</f>
        <v>0</v>
      </c>
      <c r="BC720" s="68" t="str">
        <f aca="false">IF(AE720&gt;0,BB720/AE720,"")</f>
        <v/>
      </c>
      <c r="BD720" s="66" t="n">
        <f aca="false">'Vstupní data'!AE720</f>
        <v>0</v>
      </c>
      <c r="BF720" s="66" t="n">
        <f aca="false">'Vstupní data'!AC720</f>
        <v>0</v>
      </c>
      <c r="BH720" s="66" t="n">
        <f aca="false">'Vstupní data'!AD720</f>
        <v>0</v>
      </c>
      <c r="BI720" s="66" t="n">
        <f aca="false">'Vstupní data'!AF720</f>
        <v>0</v>
      </c>
      <c r="BJ720" s="69" t="n">
        <f aca="false">'Vstupní data'!AG720</f>
        <v>0</v>
      </c>
      <c r="BK720" s="69" t="n">
        <f aca="false">IF(BF720&lt;&gt;0,VLOOKUP(I720,'Pril3-drev'!$H$5:$I$83,2,0),0)</f>
        <v>0</v>
      </c>
      <c r="BL720" s="69" t="n">
        <f aca="false">IF(BF720&lt;&gt;0,VLOOKUP(BK720,'Pril3-drev'!$A$5:$C$17,3,0),0)</f>
        <v>0</v>
      </c>
      <c r="BM720" s="69" t="n">
        <f aca="false">'Vstupní data'!AH720</f>
        <v>0</v>
      </c>
      <c r="BN720" s="69" t="n">
        <f aca="false">IF('Vstupní data'!AH720&gt;0,   VLOOKUP(VLOOKUP(CONCATENATE(VLOOKUP(I720,'Pril3-drev'!$H$4:$L$83,5,0),BD720),'Pril3-drev'!$Q$4:$R$2803,2,0),'AVB-BS'!$C$5:$S$29 ,LOOKUP(BM720,'AVB-BS'!$D$3:$S$3,'AVB-BS'!$D$1:$S$1) ,0 )   ,   IF('Vstupní data'!AI720&gt;0,'Vstupní data'!AI720,0))</f>
        <v>0</v>
      </c>
      <c r="BO720" s="69" t="str">
        <f aca="false">IF(BX720&gt;5,VLOOKUP(CONCATENATE(BK720,BN720),'Pril1-THLPa'!$H$6:$N$96,4,0),"")</f>
        <v/>
      </c>
      <c r="BP720" s="69" t="str">
        <f aca="false">IF(BX720&gt;5,VLOOKUP(CONCATENATE(BK720,BN720),'Pril1-THLPa'!$H$6:$N$96,5,0),"")</f>
        <v/>
      </c>
      <c r="BQ720" s="69" t="str">
        <f aca="false">IF(BX720&gt;5,VLOOKUP(CONCATENATE(BK720,BN720),'Pril1-THLPa'!$H$6:$N$96,6,0),"")</f>
        <v/>
      </c>
      <c r="BR720" s="69" t="str">
        <f aca="false">IF(BX720&gt;5,VLOOKUP(CONCATENATE(BK720,BN720),'Pril1-THLPa'!$H$6:$N$96,7,0),"")</f>
        <v/>
      </c>
      <c r="BS720" s="69" t="str">
        <f aca="false">IF(BX720&gt;5,VLOOKUP(CONCATENATE(BK720,BN720),'Pril1-THLPa'!$H$6:$O$96,8,0),"")</f>
        <v/>
      </c>
      <c r="BT720" s="69" t="str">
        <f aca="false">IF(BF720&gt;0, IF(BK720="smrk",  VLOOKUP(VLOOKUP(BD720,'Pril9-K3'!$L$8:$M$207,2,0),'Pril9-K3'!$A$8:$J$16,LOOKUP(BN720,'Pril9-K3'!$A$7:$J$7,'Pril9-K3'!$A$5:$J$5),0), IF(AND(BK720&lt;&gt;"smrk",'Vstupní data'!AK720&lt;&gt;""),'Vstupní data'!AK720,   VLOOKUP(VLOOKUP(BD720,'Pril9-K3'!$L$8:$M$207,2,0),'Pril9-K3'!$A$8:$J$16,LOOKUP(BN720,'Pril9-K3'!$A$7:$J$7,'Pril9-K3'!$A$5:$J$5),0)   )),   "")</f>
        <v/>
      </c>
      <c r="BV720" s="69" t="n">
        <f aca="false">'Vstupní data'!AJ720</f>
        <v>0</v>
      </c>
      <c r="BW720" s="69" t="n">
        <f aca="false">IF(BF720&gt;0,IF(J720&gt;0,J720,K720*H720/100),0)</f>
        <v>0</v>
      </c>
      <c r="BX720" s="69" t="n">
        <f aca="false">IF(BF720&gt;0,IF(BJ720&gt;BL720,BL720,BJ720),0)</f>
        <v>0</v>
      </c>
      <c r="BY720" s="69" t="n">
        <f aca="false">IF(BD720=0,0,IF(AND(BX720&gt;0,BX720&lt;=5),  IF(AND(BX720&gt;0,BX720&lt;=5),VLOOKUP(BK720,'Pril1-THLPa'!$A$6:$F$18,IF(AND(BX720&gt;0,BX720&lt;=5),LOOKUP(BX720,'Pril1-THLPa'!$B$5:$F$5,'Pril1-THLPa'!$B$4:$F$4),""),0),""),  IF(BX720&gt;5,BO720+BP720*(BX720-5)+BQ720*POWER(BX720-5,2)+BR720*POWER(BX720-5,3)+BS720*POWER(BX720-5,4),"")))</f>
        <v>0</v>
      </c>
      <c r="BZ720" s="69" t="n">
        <f aca="false">IF(BY720&gt;0,BY720*BI720/10*BW720*(100+BV720)/100,0)</f>
        <v>0</v>
      </c>
      <c r="CA720" s="69" t="n">
        <f aca="false">IF(BD720&gt;0,BX720-IF(BD720&gt;BX720,BX720,BD720),0)</f>
        <v>0</v>
      </c>
      <c r="CB720" s="69" t="n">
        <f aca="false">POWER(1.01,CA720)</f>
        <v>1</v>
      </c>
      <c r="CC720" s="69" t="n">
        <f aca="false">IF(BF720&gt;0,IF(BF720&gt;BH720,1,BF720/BH720),0)</f>
        <v>0</v>
      </c>
      <c r="CD720" s="72" t="n">
        <f aca="false">IF(BD720=0,0,IF(BF720&gt;0,ROUND(IF(CB720&lt;&gt;0,BZ720*BT720*1/CB720*CC720,0),0),0))</f>
        <v>0</v>
      </c>
      <c r="CE720" s="73" t="str">
        <f aca="false">IF(BF720&gt;0,IF(BF720&gt;BH720,CD720/BF720,CD720/BH720),"")</f>
        <v/>
      </c>
      <c r="CF720" s="69" t="n">
        <f aca="false">'Vstupní data'!AM720</f>
        <v>0</v>
      </c>
      <c r="CG720" s="69" t="n">
        <f aca="false">'Vstupní data'!AN720</f>
        <v>0</v>
      </c>
      <c r="CH720" s="69" t="n">
        <f aca="false">'Vstupní data'!AO720</f>
        <v>0</v>
      </c>
      <c r="CI720" s="69" t="n">
        <f aca="false">'Vstupní data'!AP720</f>
        <v>0</v>
      </c>
      <c r="CJ720" s="72" t="n">
        <f aca="false">ROUND(CH720*CI720,0)</f>
        <v>0</v>
      </c>
      <c r="CK720" s="74" t="str">
        <f aca="false">IF(OR(AA720&gt;0,BB720&gt;0,CD720&gt;0,CJ720&gt;0),AA720+BB720+CD720+CJ720,"")</f>
        <v/>
      </c>
    </row>
    <row r="721" customFormat="false" ht="12.8" hidden="false" customHeight="false" outlineLevel="0" collapsed="false">
      <c r="A721" s="66" t="n">
        <f aca="false">'Vstupní data'!A721</f>
        <v>0</v>
      </c>
      <c r="F721" s="66" t="str">
        <f aca="false">CONCATENATE('Vstupní data'!F721,'Vstupní data'!G721,'Vstupní data'!H721,'Vstupní data'!I721)</f>
        <v/>
      </c>
      <c r="G721" s="66"/>
      <c r="H721" s="66" t="n">
        <f aca="false">'Vstupní data'!K721</f>
        <v>0</v>
      </c>
      <c r="I721" s="66" t="n">
        <f aca="false">'Vstupní data'!L721</f>
        <v>0</v>
      </c>
      <c r="J721" s="66" t="n">
        <f aca="false">'Vstupní data'!K721*'Vstupní data'!M721/100</f>
        <v>0</v>
      </c>
      <c r="L721" s="66" t="n">
        <f aca="false">IF('Vstupní data'!N721="prostokořenný",0,IF('Vstupní data'!N721="krytokořenný","k",IF('Vstupní data'!N721="poloodrostky nebo odrostky, prostokořenné i krytokořenné","po",0)))</f>
        <v>0</v>
      </c>
      <c r="N721" s="66"/>
      <c r="O721" s="66" t="n">
        <f aca="false">'Vstupní data'!O721</f>
        <v>0</v>
      </c>
      <c r="P721" s="66" t="n">
        <f aca="false">IF(O721&gt;0,VLOOKUP(CONCATENATE(VLOOKUP(I721,'Pril3-drev'!$H$5:$K$83,4,0),"-",'Vstupní data'!R721),K2!$C$15:$D$23,2,0),0)</f>
        <v>0</v>
      </c>
      <c r="Q721" s="66" t="n">
        <f aca="false">IF(O721&gt;0,VLOOKUP(I721,'Pril3-drev'!$H$5:$I$83,2,0),0)</f>
        <v>0</v>
      </c>
      <c r="R721" s="66" t="n">
        <f aca="false">IF(Q721&gt;0,VLOOKUP(Q721,'Pril6-okus'!$A$5:$B$17,2,0),0)</f>
        <v>0</v>
      </c>
      <c r="S721" s="66" t="n">
        <f aca="false">IF(O721&gt;0,VLOOKUP(I721,'Pril3-drev'!$H$5:$J$83,3,0),0)</f>
        <v>0</v>
      </c>
      <c r="T721" s="66" t="str">
        <f aca="false">IF(O721&gt;0,IF(L721="k",0.9*VLOOKUP(S721,'ha-pocty-vyhl'!$A$5:$B$20,2,0),IF(L721="po",0.8*VLOOKUP(S721,'ha-pocty-vyhl'!$A$5:$B$20,2,0),VLOOKUP(S721,'ha-pocty-vyhl'!$A$5:$B$20,2,0))),"")</f>
        <v/>
      </c>
      <c r="U721" s="66" t="n">
        <f aca="false">'Vstupní data'!P721</f>
        <v>0</v>
      </c>
      <c r="V721" s="66" t="n">
        <f aca="false">IF(O721&gt;0,1.3*T721*1000*Z721/10000,0)</f>
        <v>0</v>
      </c>
      <c r="W721" s="66" t="n">
        <f aca="false">IF(O721&gt;0,1.3*T721*1000*Z721/10000,0)</f>
        <v>0</v>
      </c>
      <c r="X721" s="66" t="n">
        <f aca="false">IF(O721&gt;0,IF(O721&gt;V721,V721,O721),0)</f>
        <v>0</v>
      </c>
      <c r="Y721" s="66" t="n">
        <f aca="false">IF(O721&gt;0,IF(IF(U721&gt;W721,W721,U721)&lt;X721,W721,IF(U721&gt;W721,W721,U721)),0)</f>
        <v>0</v>
      </c>
      <c r="Z721" s="66" t="n">
        <f aca="false">IF(O721&gt;0,IF(J721&gt;0,J721,K721*H721/100),0)</f>
        <v>0</v>
      </c>
      <c r="AA721" s="67" t="n">
        <f aca="false">IF(O721&gt;0,CEILING(R721*P721*X721/Y721*Z721,1),0)</f>
        <v>0</v>
      </c>
      <c r="AB721" s="68" t="n">
        <f aca="false">IF(O721&gt;0,AA721/O721,0)</f>
        <v>0</v>
      </c>
      <c r="AC721" s="66" t="n">
        <f aca="false">'Vstupní data'!W721</f>
        <v>0</v>
      </c>
      <c r="AI721" s="66" t="str">
        <f aca="false">IF(OR('Vstupní data'!T721&gt;0,'Vstupní data'!U721&gt;0),VLOOKUP(I721,'Pril3-drev'!$H$5:$J$83,3,0),"")</f>
        <v/>
      </c>
      <c r="AJ721" s="66" t="n">
        <f aca="false">IF('Vstupní data'!V721="prostokořenný",0,IF('Vstupní data'!V721="krytokořenný","k",IF('Vstupní data'!V721="poloodrostky nebo odrostky, prostokořenné i krytokořenné","po",0)))</f>
        <v>0</v>
      </c>
      <c r="AK721" s="66" t="n">
        <f aca="false">IF(OR('Vstupní data'!T721&gt;0,'Vstupní data'!U721&gt;0),IF(AJ721="k",0.9*VLOOKUP(AI721,'ha-pocty-vyhl'!$A$5:$B$20,2,0),IF(AJ721="po",0.8*VLOOKUP(AI721,'ha-pocty-vyhl'!$A$5:$B$20,2,0),VLOOKUP(AI721,'ha-pocty-vyhl'!$A$5:$B$20,2,0))),0)</f>
        <v>0</v>
      </c>
      <c r="AL721" s="66" t="n">
        <f aca="false">IF(OR('Vstupní data'!T721&gt;0,'Vstupní data'!U721&gt;0),'Vstupní data'!K721*'Vstupní data'!M721/100,0)</f>
        <v>0</v>
      </c>
      <c r="AM721" s="66" t="n">
        <f aca="false">IF(OR('Vstupní data'!T721&gt;0,'Vstupní data'!U721&gt;0),IF('Vstupní data'!T721&gt;0,'Vstupní data'!T721,ROUND(10*'Vstupní data'!U721/AK721,0)),0)</f>
        <v>0</v>
      </c>
      <c r="AN721" s="69" t="n">
        <f aca="false">IF('Vstupní data'!T721&gt;0,   IF('Vstupní data'!T721&lt;=AL721,'Vstupní data'!T721,AL721),   IF(AM721&lt;AL721,AM721,AL721))</f>
        <v>0</v>
      </c>
      <c r="AO721" s="69" t="n">
        <f aca="false">'Vstupní data'!X721</f>
        <v>0</v>
      </c>
      <c r="AP721" s="66" t="n">
        <f aca="false">IF(OR('Vstupní data'!T721&gt;0,'Vstupní data'!U721&gt;0),IF(I721&lt;&gt;0,VLOOKUP(I721,'Pril3-drev'!$H$5:$I$83,2,0),0),0)</f>
        <v>0</v>
      </c>
      <c r="AQ721" s="66" t="n">
        <f aca="false">'Vstupní data'!Y721</f>
        <v>0</v>
      </c>
      <c r="AR721" s="66" t="str">
        <f aca="false">IF(AC721&gt;5,   IF('Vstupní data'!Y721&gt;0,   VLOOKUP(VLOOKUP(CONCATENATE(VLOOKUP(I721,'Pril3-drev'!$H$4:$L$83,5,0),AC721),'Pril3-drev'!$Q$4:$R$2803,2,0),'AVB-BS'!$C$5:$S$29 ,LOOKUP(AQ721,'AVB-BS'!$D$3:$S$3,'AVB-BS'!$D$1:$S$1) ,0 )   ,   IF('Vstupní data'!Z721&gt;0,'Vstupní data'!Z721,0)) , "")</f>
        <v/>
      </c>
      <c r="AS721" s="70" t="str">
        <f aca="false">IF(AC721&gt;5,VLOOKUP(CONCATENATE(AP721,AR721),'Pril1-THLPa'!$H$6:$N$96,4,0),"")</f>
        <v/>
      </c>
      <c r="AT721" s="70" t="str">
        <f aca="false">IF(AC721&gt;5,VLOOKUP(CONCATENATE(AP721,AR721),'Pril1-THLPa'!$H$6:$N$96,5,0),"")</f>
        <v/>
      </c>
      <c r="AU721" s="70" t="str">
        <f aca="false">IF(AC721&gt;5,VLOOKUP(CONCATENATE(AP721,AR721),'Pril1-THLPa'!$H$6:$N$96,6,0),"")</f>
        <v/>
      </c>
      <c r="AV721" s="70" t="str">
        <f aca="false">IF(AC721&gt;5,VLOOKUP(CONCATENATE(AP721,AR721),'Pril1-THLPa'!$H$6:$N$96,7,0),"")</f>
        <v/>
      </c>
      <c r="AW721" s="70" t="str">
        <f aca="false">IF(AC721&gt;5,VLOOKUP(CONCATENATE(AP721,AR721),'Pril1-THLPa'!$H$6:$O$96,8,0),"")</f>
        <v/>
      </c>
      <c r="AX721" s="66" t="n">
        <f aca="false">IF(AC721&gt;0,IF(AND(AC721&gt;0,AC721&lt;=5),VLOOKUP(AP721,'Pril1-THLPa'!$A$6:$F$18,LOOKUP(AC721,'Pril1-THLPa'!$B$5:$F$5,'Pril1-THLPa'!$B$4:$F$4),0),AS721+AT721*(AC721-5)+AU721*POWER(AC721-5,2)+AV721*POWER(AC721-5,3)+AW721*POWER(AC721-5,4)),0)</f>
        <v>0</v>
      </c>
      <c r="AY721" s="71"/>
      <c r="AZ721" s="66" t="n">
        <f aca="false">'Vstupní data'!AA721</f>
        <v>0</v>
      </c>
      <c r="BA721" s="66" t="n">
        <f aca="false">IF(OR('Vstupní data'!T721&gt;0,'Vstupní data'!U721&gt;0),IF(AC721&lt;&gt;"",AX721*AO721/10*(100+AZ721)/100,0),0)</f>
        <v>0</v>
      </c>
      <c r="BB721" s="67" t="n">
        <f aca="false">IF(AC721&lt;&gt;"",ROUND(BA721*AN721,0),0)</f>
        <v>0</v>
      </c>
      <c r="BC721" s="68" t="str">
        <f aca="false">IF(AE721&gt;0,BB721/AE721,"")</f>
        <v/>
      </c>
      <c r="BD721" s="66" t="n">
        <f aca="false">'Vstupní data'!AE721</f>
        <v>0</v>
      </c>
      <c r="BF721" s="66" t="n">
        <f aca="false">'Vstupní data'!AC721</f>
        <v>0</v>
      </c>
      <c r="BH721" s="66" t="n">
        <f aca="false">'Vstupní data'!AD721</f>
        <v>0</v>
      </c>
      <c r="BI721" s="66" t="n">
        <f aca="false">'Vstupní data'!AF721</f>
        <v>0</v>
      </c>
      <c r="BJ721" s="69" t="n">
        <f aca="false">'Vstupní data'!AG721</f>
        <v>0</v>
      </c>
      <c r="BK721" s="69" t="n">
        <f aca="false">IF(BF721&lt;&gt;0,VLOOKUP(I721,'Pril3-drev'!$H$5:$I$83,2,0),0)</f>
        <v>0</v>
      </c>
      <c r="BL721" s="69" t="n">
        <f aca="false">IF(BF721&lt;&gt;0,VLOOKUP(BK721,'Pril3-drev'!$A$5:$C$17,3,0),0)</f>
        <v>0</v>
      </c>
      <c r="BM721" s="69" t="n">
        <f aca="false">'Vstupní data'!AH721</f>
        <v>0</v>
      </c>
      <c r="BN721" s="69" t="n">
        <f aca="false">IF('Vstupní data'!AH721&gt;0,   VLOOKUP(VLOOKUP(CONCATENATE(VLOOKUP(I721,'Pril3-drev'!$H$4:$L$83,5,0),BD721),'Pril3-drev'!$Q$4:$R$2803,2,0),'AVB-BS'!$C$5:$S$29 ,LOOKUP(BM721,'AVB-BS'!$D$3:$S$3,'AVB-BS'!$D$1:$S$1) ,0 )   ,   IF('Vstupní data'!AI721&gt;0,'Vstupní data'!AI721,0))</f>
        <v>0</v>
      </c>
      <c r="BO721" s="69" t="str">
        <f aca="false">IF(BX721&gt;5,VLOOKUP(CONCATENATE(BK721,BN721),'Pril1-THLPa'!$H$6:$N$96,4,0),"")</f>
        <v/>
      </c>
      <c r="BP721" s="69" t="str">
        <f aca="false">IF(BX721&gt;5,VLOOKUP(CONCATENATE(BK721,BN721),'Pril1-THLPa'!$H$6:$N$96,5,0),"")</f>
        <v/>
      </c>
      <c r="BQ721" s="69" t="str">
        <f aca="false">IF(BX721&gt;5,VLOOKUP(CONCATENATE(BK721,BN721),'Pril1-THLPa'!$H$6:$N$96,6,0),"")</f>
        <v/>
      </c>
      <c r="BR721" s="69" t="str">
        <f aca="false">IF(BX721&gt;5,VLOOKUP(CONCATENATE(BK721,BN721),'Pril1-THLPa'!$H$6:$N$96,7,0),"")</f>
        <v/>
      </c>
      <c r="BS721" s="69" t="str">
        <f aca="false">IF(BX721&gt;5,VLOOKUP(CONCATENATE(BK721,BN721),'Pril1-THLPa'!$H$6:$O$96,8,0),"")</f>
        <v/>
      </c>
      <c r="BT721" s="69" t="str">
        <f aca="false">IF(BF721&gt;0, IF(BK721="smrk",  VLOOKUP(VLOOKUP(BD721,'Pril9-K3'!$L$8:$M$207,2,0),'Pril9-K3'!$A$8:$J$16,LOOKUP(BN721,'Pril9-K3'!$A$7:$J$7,'Pril9-K3'!$A$5:$J$5),0), IF(AND(BK721&lt;&gt;"smrk",'Vstupní data'!AK721&lt;&gt;""),'Vstupní data'!AK721,   VLOOKUP(VLOOKUP(BD721,'Pril9-K3'!$L$8:$M$207,2,0),'Pril9-K3'!$A$8:$J$16,LOOKUP(BN721,'Pril9-K3'!$A$7:$J$7,'Pril9-K3'!$A$5:$J$5),0)   )),   "")</f>
        <v/>
      </c>
      <c r="BV721" s="69" t="n">
        <f aca="false">'Vstupní data'!AJ721</f>
        <v>0</v>
      </c>
      <c r="BW721" s="69" t="n">
        <f aca="false">IF(BF721&gt;0,IF(J721&gt;0,J721,K721*H721/100),0)</f>
        <v>0</v>
      </c>
      <c r="BX721" s="69" t="n">
        <f aca="false">IF(BF721&gt;0,IF(BJ721&gt;BL721,BL721,BJ721),0)</f>
        <v>0</v>
      </c>
      <c r="BY721" s="69" t="n">
        <f aca="false">IF(BD721=0,0,IF(AND(BX721&gt;0,BX721&lt;=5),  IF(AND(BX721&gt;0,BX721&lt;=5),VLOOKUP(BK721,'Pril1-THLPa'!$A$6:$F$18,IF(AND(BX721&gt;0,BX721&lt;=5),LOOKUP(BX721,'Pril1-THLPa'!$B$5:$F$5,'Pril1-THLPa'!$B$4:$F$4),""),0),""),  IF(BX721&gt;5,BO721+BP721*(BX721-5)+BQ721*POWER(BX721-5,2)+BR721*POWER(BX721-5,3)+BS721*POWER(BX721-5,4),"")))</f>
        <v>0</v>
      </c>
      <c r="BZ721" s="69" t="n">
        <f aca="false">IF(BY721&gt;0,BY721*BI721/10*BW721*(100+BV721)/100,0)</f>
        <v>0</v>
      </c>
      <c r="CA721" s="69" t="n">
        <f aca="false">IF(BD721&gt;0,BX721-IF(BD721&gt;BX721,BX721,BD721),0)</f>
        <v>0</v>
      </c>
      <c r="CB721" s="69" t="n">
        <f aca="false">POWER(1.01,CA721)</f>
        <v>1</v>
      </c>
      <c r="CC721" s="69" t="n">
        <f aca="false">IF(BF721&gt;0,IF(BF721&gt;BH721,1,BF721/BH721),0)</f>
        <v>0</v>
      </c>
      <c r="CD721" s="72" t="n">
        <f aca="false">IF(BD721=0,0,IF(BF721&gt;0,ROUND(IF(CB721&lt;&gt;0,BZ721*BT721*1/CB721*CC721,0),0),0))</f>
        <v>0</v>
      </c>
      <c r="CE721" s="73" t="str">
        <f aca="false">IF(BF721&gt;0,IF(BF721&gt;BH721,CD721/BF721,CD721/BH721),"")</f>
        <v/>
      </c>
      <c r="CF721" s="69" t="n">
        <f aca="false">'Vstupní data'!AM721</f>
        <v>0</v>
      </c>
      <c r="CG721" s="69" t="n">
        <f aca="false">'Vstupní data'!AN721</f>
        <v>0</v>
      </c>
      <c r="CH721" s="69" t="n">
        <f aca="false">'Vstupní data'!AO721</f>
        <v>0</v>
      </c>
      <c r="CI721" s="69" t="n">
        <f aca="false">'Vstupní data'!AP721</f>
        <v>0</v>
      </c>
      <c r="CJ721" s="72" t="n">
        <f aca="false">ROUND(CH721*CI721,0)</f>
        <v>0</v>
      </c>
      <c r="CK721" s="74" t="str">
        <f aca="false">IF(OR(AA721&gt;0,BB721&gt;0,CD721&gt;0,CJ721&gt;0),AA721+BB721+CD721+CJ721,"")</f>
        <v/>
      </c>
    </row>
    <row r="722" customFormat="false" ht="12.8" hidden="false" customHeight="false" outlineLevel="0" collapsed="false">
      <c r="A722" s="66" t="n">
        <f aca="false">'Vstupní data'!A722</f>
        <v>0</v>
      </c>
      <c r="F722" s="66" t="str">
        <f aca="false">CONCATENATE('Vstupní data'!F722,'Vstupní data'!G722,'Vstupní data'!H722,'Vstupní data'!I722)</f>
        <v/>
      </c>
      <c r="G722" s="66"/>
      <c r="H722" s="66" t="n">
        <f aca="false">'Vstupní data'!K722</f>
        <v>0</v>
      </c>
      <c r="I722" s="66" t="n">
        <f aca="false">'Vstupní data'!L722</f>
        <v>0</v>
      </c>
      <c r="J722" s="66" t="n">
        <f aca="false">'Vstupní data'!K722*'Vstupní data'!M722/100</f>
        <v>0</v>
      </c>
      <c r="L722" s="66" t="n">
        <f aca="false">IF('Vstupní data'!N722="prostokořenný",0,IF('Vstupní data'!N722="krytokořenný","k",IF('Vstupní data'!N722="poloodrostky nebo odrostky, prostokořenné i krytokořenné","po",0)))</f>
        <v>0</v>
      </c>
      <c r="N722" s="66"/>
      <c r="O722" s="66" t="n">
        <f aca="false">'Vstupní data'!O722</f>
        <v>0</v>
      </c>
      <c r="P722" s="66" t="n">
        <f aca="false">IF(O722&gt;0,VLOOKUP(CONCATENATE(VLOOKUP(I722,'Pril3-drev'!$H$5:$K$83,4,0),"-",'Vstupní data'!R722),K2!$C$15:$D$23,2,0),0)</f>
        <v>0</v>
      </c>
      <c r="Q722" s="66" t="n">
        <f aca="false">IF(O722&gt;0,VLOOKUP(I722,'Pril3-drev'!$H$5:$I$83,2,0),0)</f>
        <v>0</v>
      </c>
      <c r="R722" s="66" t="n">
        <f aca="false">IF(Q722&gt;0,VLOOKUP(Q722,'Pril6-okus'!$A$5:$B$17,2,0),0)</f>
        <v>0</v>
      </c>
      <c r="S722" s="66" t="n">
        <f aca="false">IF(O722&gt;0,VLOOKUP(I722,'Pril3-drev'!$H$5:$J$83,3,0),0)</f>
        <v>0</v>
      </c>
      <c r="T722" s="66" t="str">
        <f aca="false">IF(O722&gt;0,IF(L722="k",0.9*VLOOKUP(S722,'ha-pocty-vyhl'!$A$5:$B$20,2,0),IF(L722="po",0.8*VLOOKUP(S722,'ha-pocty-vyhl'!$A$5:$B$20,2,0),VLOOKUP(S722,'ha-pocty-vyhl'!$A$5:$B$20,2,0))),"")</f>
        <v/>
      </c>
      <c r="U722" s="66" t="n">
        <f aca="false">'Vstupní data'!P722</f>
        <v>0</v>
      </c>
      <c r="V722" s="66" t="n">
        <f aca="false">IF(O722&gt;0,1.3*T722*1000*Z722/10000,0)</f>
        <v>0</v>
      </c>
      <c r="W722" s="66" t="n">
        <f aca="false">IF(O722&gt;0,1.3*T722*1000*Z722/10000,0)</f>
        <v>0</v>
      </c>
      <c r="X722" s="66" t="n">
        <f aca="false">IF(O722&gt;0,IF(O722&gt;V722,V722,O722),0)</f>
        <v>0</v>
      </c>
      <c r="Y722" s="66" t="n">
        <f aca="false">IF(O722&gt;0,IF(IF(U722&gt;W722,W722,U722)&lt;X722,W722,IF(U722&gt;W722,W722,U722)),0)</f>
        <v>0</v>
      </c>
      <c r="Z722" s="66" t="n">
        <f aca="false">IF(O722&gt;0,IF(J722&gt;0,J722,K722*H722/100),0)</f>
        <v>0</v>
      </c>
      <c r="AA722" s="67" t="n">
        <f aca="false">IF(O722&gt;0,CEILING(R722*P722*X722/Y722*Z722,1),0)</f>
        <v>0</v>
      </c>
      <c r="AB722" s="68" t="n">
        <f aca="false">IF(O722&gt;0,AA722/O722,0)</f>
        <v>0</v>
      </c>
      <c r="AC722" s="66" t="n">
        <f aca="false">'Vstupní data'!W722</f>
        <v>0</v>
      </c>
      <c r="AI722" s="66" t="str">
        <f aca="false">IF(OR('Vstupní data'!T722&gt;0,'Vstupní data'!U722&gt;0),VLOOKUP(I722,'Pril3-drev'!$H$5:$J$83,3,0),"")</f>
        <v/>
      </c>
      <c r="AJ722" s="66" t="n">
        <f aca="false">IF('Vstupní data'!V722="prostokořenný",0,IF('Vstupní data'!V722="krytokořenný","k",IF('Vstupní data'!V722="poloodrostky nebo odrostky, prostokořenné i krytokořenné","po",0)))</f>
        <v>0</v>
      </c>
      <c r="AK722" s="66" t="n">
        <f aca="false">IF(OR('Vstupní data'!T722&gt;0,'Vstupní data'!U722&gt;0),IF(AJ722="k",0.9*VLOOKUP(AI722,'ha-pocty-vyhl'!$A$5:$B$20,2,0),IF(AJ722="po",0.8*VLOOKUP(AI722,'ha-pocty-vyhl'!$A$5:$B$20,2,0),VLOOKUP(AI722,'ha-pocty-vyhl'!$A$5:$B$20,2,0))),0)</f>
        <v>0</v>
      </c>
      <c r="AL722" s="66" t="n">
        <f aca="false">IF(OR('Vstupní data'!T722&gt;0,'Vstupní data'!U722&gt;0),'Vstupní data'!K722*'Vstupní data'!M722/100,0)</f>
        <v>0</v>
      </c>
      <c r="AM722" s="66" t="n">
        <f aca="false">IF(OR('Vstupní data'!T722&gt;0,'Vstupní data'!U722&gt;0),IF('Vstupní data'!T722&gt;0,'Vstupní data'!T722,ROUND(10*'Vstupní data'!U722/AK722,0)),0)</f>
        <v>0</v>
      </c>
      <c r="AN722" s="69" t="n">
        <f aca="false">IF('Vstupní data'!T722&gt;0,   IF('Vstupní data'!T722&lt;=AL722,'Vstupní data'!T722,AL722),   IF(AM722&lt;AL722,AM722,AL722))</f>
        <v>0</v>
      </c>
      <c r="AO722" s="69" t="n">
        <f aca="false">'Vstupní data'!X722</f>
        <v>0</v>
      </c>
      <c r="AP722" s="66" t="n">
        <f aca="false">IF(OR('Vstupní data'!T722&gt;0,'Vstupní data'!U722&gt;0),IF(I722&lt;&gt;0,VLOOKUP(I722,'Pril3-drev'!$H$5:$I$83,2,0),0),0)</f>
        <v>0</v>
      </c>
      <c r="AQ722" s="66" t="n">
        <f aca="false">'Vstupní data'!Y722</f>
        <v>0</v>
      </c>
      <c r="AR722" s="66" t="str">
        <f aca="false">IF(AC722&gt;5,   IF('Vstupní data'!Y722&gt;0,   VLOOKUP(VLOOKUP(CONCATENATE(VLOOKUP(I722,'Pril3-drev'!$H$4:$L$83,5,0),AC722),'Pril3-drev'!$Q$4:$R$2803,2,0),'AVB-BS'!$C$5:$S$29 ,LOOKUP(AQ722,'AVB-BS'!$D$3:$S$3,'AVB-BS'!$D$1:$S$1) ,0 )   ,   IF('Vstupní data'!Z722&gt;0,'Vstupní data'!Z722,0)) , "")</f>
        <v/>
      </c>
      <c r="AS722" s="70" t="str">
        <f aca="false">IF(AC722&gt;5,VLOOKUP(CONCATENATE(AP722,AR722),'Pril1-THLPa'!$H$6:$N$96,4,0),"")</f>
        <v/>
      </c>
      <c r="AT722" s="70" t="str">
        <f aca="false">IF(AC722&gt;5,VLOOKUP(CONCATENATE(AP722,AR722),'Pril1-THLPa'!$H$6:$N$96,5,0),"")</f>
        <v/>
      </c>
      <c r="AU722" s="70" t="str">
        <f aca="false">IF(AC722&gt;5,VLOOKUP(CONCATENATE(AP722,AR722),'Pril1-THLPa'!$H$6:$N$96,6,0),"")</f>
        <v/>
      </c>
      <c r="AV722" s="70" t="str">
        <f aca="false">IF(AC722&gt;5,VLOOKUP(CONCATENATE(AP722,AR722),'Pril1-THLPa'!$H$6:$N$96,7,0),"")</f>
        <v/>
      </c>
      <c r="AW722" s="70" t="str">
        <f aca="false">IF(AC722&gt;5,VLOOKUP(CONCATENATE(AP722,AR722),'Pril1-THLPa'!$H$6:$O$96,8,0),"")</f>
        <v/>
      </c>
      <c r="AX722" s="66" t="n">
        <f aca="false">IF(AC722&gt;0,IF(AND(AC722&gt;0,AC722&lt;=5),VLOOKUP(AP722,'Pril1-THLPa'!$A$6:$F$18,LOOKUP(AC722,'Pril1-THLPa'!$B$5:$F$5,'Pril1-THLPa'!$B$4:$F$4),0),AS722+AT722*(AC722-5)+AU722*POWER(AC722-5,2)+AV722*POWER(AC722-5,3)+AW722*POWER(AC722-5,4)),0)</f>
        <v>0</v>
      </c>
      <c r="AY722" s="71"/>
      <c r="AZ722" s="66" t="n">
        <f aca="false">'Vstupní data'!AA722</f>
        <v>0</v>
      </c>
      <c r="BA722" s="66" t="n">
        <f aca="false">IF(OR('Vstupní data'!T722&gt;0,'Vstupní data'!U722&gt;0),IF(AC722&lt;&gt;"",AX722*AO722/10*(100+AZ722)/100,0),0)</f>
        <v>0</v>
      </c>
      <c r="BB722" s="67" t="n">
        <f aca="false">IF(AC722&lt;&gt;"",ROUND(BA722*AN722,0),0)</f>
        <v>0</v>
      </c>
      <c r="BC722" s="68" t="str">
        <f aca="false">IF(AE722&gt;0,BB722/AE722,"")</f>
        <v/>
      </c>
      <c r="BD722" s="66" t="n">
        <f aca="false">'Vstupní data'!AE722</f>
        <v>0</v>
      </c>
      <c r="BF722" s="66" t="n">
        <f aca="false">'Vstupní data'!AC722</f>
        <v>0</v>
      </c>
      <c r="BH722" s="66" t="n">
        <f aca="false">'Vstupní data'!AD722</f>
        <v>0</v>
      </c>
      <c r="BI722" s="66" t="n">
        <f aca="false">'Vstupní data'!AF722</f>
        <v>0</v>
      </c>
      <c r="BJ722" s="69" t="n">
        <f aca="false">'Vstupní data'!AG722</f>
        <v>0</v>
      </c>
      <c r="BK722" s="69" t="n">
        <f aca="false">IF(BF722&lt;&gt;0,VLOOKUP(I722,'Pril3-drev'!$H$5:$I$83,2,0),0)</f>
        <v>0</v>
      </c>
      <c r="BL722" s="69" t="n">
        <f aca="false">IF(BF722&lt;&gt;0,VLOOKUP(BK722,'Pril3-drev'!$A$5:$C$17,3,0),0)</f>
        <v>0</v>
      </c>
      <c r="BM722" s="69" t="n">
        <f aca="false">'Vstupní data'!AH722</f>
        <v>0</v>
      </c>
      <c r="BN722" s="69" t="n">
        <f aca="false">IF('Vstupní data'!AH722&gt;0,   VLOOKUP(VLOOKUP(CONCATENATE(VLOOKUP(I722,'Pril3-drev'!$H$4:$L$83,5,0),BD722),'Pril3-drev'!$Q$4:$R$2803,2,0),'AVB-BS'!$C$5:$S$29 ,LOOKUP(BM722,'AVB-BS'!$D$3:$S$3,'AVB-BS'!$D$1:$S$1) ,0 )   ,   IF('Vstupní data'!AI722&gt;0,'Vstupní data'!AI722,0))</f>
        <v>0</v>
      </c>
      <c r="BO722" s="69" t="str">
        <f aca="false">IF(BX722&gt;5,VLOOKUP(CONCATENATE(BK722,BN722),'Pril1-THLPa'!$H$6:$N$96,4,0),"")</f>
        <v/>
      </c>
      <c r="BP722" s="69" t="str">
        <f aca="false">IF(BX722&gt;5,VLOOKUP(CONCATENATE(BK722,BN722),'Pril1-THLPa'!$H$6:$N$96,5,0),"")</f>
        <v/>
      </c>
      <c r="BQ722" s="69" t="str">
        <f aca="false">IF(BX722&gt;5,VLOOKUP(CONCATENATE(BK722,BN722),'Pril1-THLPa'!$H$6:$N$96,6,0),"")</f>
        <v/>
      </c>
      <c r="BR722" s="69" t="str">
        <f aca="false">IF(BX722&gt;5,VLOOKUP(CONCATENATE(BK722,BN722),'Pril1-THLPa'!$H$6:$N$96,7,0),"")</f>
        <v/>
      </c>
      <c r="BS722" s="69" t="str">
        <f aca="false">IF(BX722&gt;5,VLOOKUP(CONCATENATE(BK722,BN722),'Pril1-THLPa'!$H$6:$O$96,8,0),"")</f>
        <v/>
      </c>
      <c r="BT722" s="69" t="str">
        <f aca="false">IF(BF722&gt;0, IF(BK722="smrk",  VLOOKUP(VLOOKUP(BD722,'Pril9-K3'!$L$8:$M$207,2,0),'Pril9-K3'!$A$8:$J$16,LOOKUP(BN722,'Pril9-K3'!$A$7:$J$7,'Pril9-K3'!$A$5:$J$5),0), IF(AND(BK722&lt;&gt;"smrk",'Vstupní data'!AK722&lt;&gt;""),'Vstupní data'!AK722,   VLOOKUP(VLOOKUP(BD722,'Pril9-K3'!$L$8:$M$207,2,0),'Pril9-K3'!$A$8:$J$16,LOOKUP(BN722,'Pril9-K3'!$A$7:$J$7,'Pril9-K3'!$A$5:$J$5),0)   )),   "")</f>
        <v/>
      </c>
      <c r="BV722" s="69" t="n">
        <f aca="false">'Vstupní data'!AJ722</f>
        <v>0</v>
      </c>
      <c r="BW722" s="69" t="n">
        <f aca="false">IF(BF722&gt;0,IF(J722&gt;0,J722,K722*H722/100),0)</f>
        <v>0</v>
      </c>
      <c r="BX722" s="69" t="n">
        <f aca="false">IF(BF722&gt;0,IF(BJ722&gt;BL722,BL722,BJ722),0)</f>
        <v>0</v>
      </c>
      <c r="BY722" s="69" t="n">
        <f aca="false">IF(BD722=0,0,IF(AND(BX722&gt;0,BX722&lt;=5),  IF(AND(BX722&gt;0,BX722&lt;=5),VLOOKUP(BK722,'Pril1-THLPa'!$A$6:$F$18,IF(AND(BX722&gt;0,BX722&lt;=5),LOOKUP(BX722,'Pril1-THLPa'!$B$5:$F$5,'Pril1-THLPa'!$B$4:$F$4),""),0),""),  IF(BX722&gt;5,BO722+BP722*(BX722-5)+BQ722*POWER(BX722-5,2)+BR722*POWER(BX722-5,3)+BS722*POWER(BX722-5,4),"")))</f>
        <v>0</v>
      </c>
      <c r="BZ722" s="69" t="n">
        <f aca="false">IF(BY722&gt;0,BY722*BI722/10*BW722*(100+BV722)/100,0)</f>
        <v>0</v>
      </c>
      <c r="CA722" s="69" t="n">
        <f aca="false">IF(BD722&gt;0,BX722-IF(BD722&gt;BX722,BX722,BD722),0)</f>
        <v>0</v>
      </c>
      <c r="CB722" s="69" t="n">
        <f aca="false">POWER(1.01,CA722)</f>
        <v>1</v>
      </c>
      <c r="CC722" s="69" t="n">
        <f aca="false">IF(BF722&gt;0,IF(BF722&gt;BH722,1,BF722/BH722),0)</f>
        <v>0</v>
      </c>
      <c r="CD722" s="72" t="n">
        <f aca="false">IF(BD722=0,0,IF(BF722&gt;0,ROUND(IF(CB722&lt;&gt;0,BZ722*BT722*1/CB722*CC722,0),0),0))</f>
        <v>0</v>
      </c>
      <c r="CE722" s="73" t="str">
        <f aca="false">IF(BF722&gt;0,IF(BF722&gt;BH722,CD722/BF722,CD722/BH722),"")</f>
        <v/>
      </c>
      <c r="CF722" s="69" t="n">
        <f aca="false">'Vstupní data'!AM722</f>
        <v>0</v>
      </c>
      <c r="CG722" s="69" t="n">
        <f aca="false">'Vstupní data'!AN722</f>
        <v>0</v>
      </c>
      <c r="CH722" s="69" t="n">
        <f aca="false">'Vstupní data'!AO722</f>
        <v>0</v>
      </c>
      <c r="CI722" s="69" t="n">
        <f aca="false">'Vstupní data'!AP722</f>
        <v>0</v>
      </c>
      <c r="CJ722" s="72" t="n">
        <f aca="false">ROUND(CH722*CI722,0)</f>
        <v>0</v>
      </c>
      <c r="CK722" s="74" t="str">
        <f aca="false">IF(OR(AA722&gt;0,BB722&gt;0,CD722&gt;0,CJ722&gt;0),AA722+BB722+CD722+CJ722,"")</f>
        <v/>
      </c>
    </row>
    <row r="723" customFormat="false" ht="12.8" hidden="false" customHeight="false" outlineLevel="0" collapsed="false">
      <c r="A723" s="66" t="n">
        <f aca="false">'Vstupní data'!A723</f>
        <v>0</v>
      </c>
      <c r="F723" s="66" t="str">
        <f aca="false">CONCATENATE('Vstupní data'!F723,'Vstupní data'!G723,'Vstupní data'!H723,'Vstupní data'!I723)</f>
        <v/>
      </c>
      <c r="G723" s="66"/>
      <c r="H723" s="66" t="n">
        <f aca="false">'Vstupní data'!K723</f>
        <v>0</v>
      </c>
      <c r="I723" s="66" t="n">
        <f aca="false">'Vstupní data'!L723</f>
        <v>0</v>
      </c>
      <c r="J723" s="66" t="n">
        <f aca="false">'Vstupní data'!K723*'Vstupní data'!M723/100</f>
        <v>0</v>
      </c>
      <c r="L723" s="66" t="n">
        <f aca="false">IF('Vstupní data'!N723="prostokořenný",0,IF('Vstupní data'!N723="krytokořenný","k",IF('Vstupní data'!N723="poloodrostky nebo odrostky, prostokořenné i krytokořenné","po",0)))</f>
        <v>0</v>
      </c>
      <c r="N723" s="66"/>
      <c r="O723" s="66" t="n">
        <f aca="false">'Vstupní data'!O723</f>
        <v>0</v>
      </c>
      <c r="P723" s="66" t="n">
        <f aca="false">IF(O723&gt;0,VLOOKUP(CONCATENATE(VLOOKUP(I723,'Pril3-drev'!$H$5:$K$83,4,0),"-",'Vstupní data'!R723),K2!$C$15:$D$23,2,0),0)</f>
        <v>0</v>
      </c>
      <c r="Q723" s="66" t="n">
        <f aca="false">IF(O723&gt;0,VLOOKUP(I723,'Pril3-drev'!$H$5:$I$83,2,0),0)</f>
        <v>0</v>
      </c>
      <c r="R723" s="66" t="n">
        <f aca="false">IF(Q723&gt;0,VLOOKUP(Q723,'Pril6-okus'!$A$5:$B$17,2,0),0)</f>
        <v>0</v>
      </c>
      <c r="S723" s="66" t="n">
        <f aca="false">IF(O723&gt;0,VLOOKUP(I723,'Pril3-drev'!$H$5:$J$83,3,0),0)</f>
        <v>0</v>
      </c>
      <c r="T723" s="66" t="str">
        <f aca="false">IF(O723&gt;0,IF(L723="k",0.9*VLOOKUP(S723,'ha-pocty-vyhl'!$A$5:$B$20,2,0),IF(L723="po",0.8*VLOOKUP(S723,'ha-pocty-vyhl'!$A$5:$B$20,2,0),VLOOKUP(S723,'ha-pocty-vyhl'!$A$5:$B$20,2,0))),"")</f>
        <v/>
      </c>
      <c r="U723" s="66" t="n">
        <f aca="false">'Vstupní data'!P723</f>
        <v>0</v>
      </c>
      <c r="V723" s="66" t="n">
        <f aca="false">IF(O723&gt;0,1.3*T723*1000*Z723/10000,0)</f>
        <v>0</v>
      </c>
      <c r="W723" s="66" t="n">
        <f aca="false">IF(O723&gt;0,1.3*T723*1000*Z723/10000,0)</f>
        <v>0</v>
      </c>
      <c r="X723" s="66" t="n">
        <f aca="false">IF(O723&gt;0,IF(O723&gt;V723,V723,O723),0)</f>
        <v>0</v>
      </c>
      <c r="Y723" s="66" t="n">
        <f aca="false">IF(O723&gt;0,IF(IF(U723&gt;W723,W723,U723)&lt;X723,W723,IF(U723&gt;W723,W723,U723)),0)</f>
        <v>0</v>
      </c>
      <c r="Z723" s="66" t="n">
        <f aca="false">IF(O723&gt;0,IF(J723&gt;0,J723,K723*H723/100),0)</f>
        <v>0</v>
      </c>
      <c r="AA723" s="67" t="n">
        <f aca="false">IF(O723&gt;0,CEILING(R723*P723*X723/Y723*Z723,1),0)</f>
        <v>0</v>
      </c>
      <c r="AB723" s="68" t="n">
        <f aca="false">IF(O723&gt;0,AA723/O723,0)</f>
        <v>0</v>
      </c>
      <c r="AC723" s="66" t="n">
        <f aca="false">'Vstupní data'!W723</f>
        <v>0</v>
      </c>
      <c r="AI723" s="66" t="str">
        <f aca="false">IF(OR('Vstupní data'!T723&gt;0,'Vstupní data'!U723&gt;0),VLOOKUP(I723,'Pril3-drev'!$H$5:$J$83,3,0),"")</f>
        <v/>
      </c>
      <c r="AJ723" s="66" t="n">
        <f aca="false">IF('Vstupní data'!V723="prostokořenný",0,IF('Vstupní data'!V723="krytokořenný","k",IF('Vstupní data'!V723="poloodrostky nebo odrostky, prostokořenné i krytokořenné","po",0)))</f>
        <v>0</v>
      </c>
      <c r="AK723" s="66" t="n">
        <f aca="false">IF(OR('Vstupní data'!T723&gt;0,'Vstupní data'!U723&gt;0),IF(AJ723="k",0.9*VLOOKUP(AI723,'ha-pocty-vyhl'!$A$5:$B$20,2,0),IF(AJ723="po",0.8*VLOOKUP(AI723,'ha-pocty-vyhl'!$A$5:$B$20,2,0),VLOOKUP(AI723,'ha-pocty-vyhl'!$A$5:$B$20,2,0))),0)</f>
        <v>0</v>
      </c>
      <c r="AL723" s="66" t="n">
        <f aca="false">IF(OR('Vstupní data'!T723&gt;0,'Vstupní data'!U723&gt;0),'Vstupní data'!K723*'Vstupní data'!M723/100,0)</f>
        <v>0</v>
      </c>
      <c r="AM723" s="66" t="n">
        <f aca="false">IF(OR('Vstupní data'!T723&gt;0,'Vstupní data'!U723&gt;0),IF('Vstupní data'!T723&gt;0,'Vstupní data'!T723,ROUND(10*'Vstupní data'!U723/AK723,0)),0)</f>
        <v>0</v>
      </c>
      <c r="AN723" s="69" t="n">
        <f aca="false">IF('Vstupní data'!T723&gt;0,   IF('Vstupní data'!T723&lt;=AL723,'Vstupní data'!T723,AL723),   IF(AM723&lt;AL723,AM723,AL723))</f>
        <v>0</v>
      </c>
      <c r="AO723" s="69" t="n">
        <f aca="false">'Vstupní data'!X723</f>
        <v>0</v>
      </c>
      <c r="AP723" s="66" t="n">
        <f aca="false">IF(OR('Vstupní data'!T723&gt;0,'Vstupní data'!U723&gt;0),IF(I723&lt;&gt;0,VLOOKUP(I723,'Pril3-drev'!$H$5:$I$83,2,0),0),0)</f>
        <v>0</v>
      </c>
      <c r="AQ723" s="66" t="n">
        <f aca="false">'Vstupní data'!Y723</f>
        <v>0</v>
      </c>
      <c r="AR723" s="66" t="str">
        <f aca="false">IF(AC723&gt;5,   IF('Vstupní data'!Y723&gt;0,   VLOOKUP(VLOOKUP(CONCATENATE(VLOOKUP(I723,'Pril3-drev'!$H$4:$L$83,5,0),AC723),'Pril3-drev'!$Q$4:$R$2803,2,0),'AVB-BS'!$C$5:$S$29 ,LOOKUP(AQ723,'AVB-BS'!$D$3:$S$3,'AVB-BS'!$D$1:$S$1) ,0 )   ,   IF('Vstupní data'!Z723&gt;0,'Vstupní data'!Z723,0)) , "")</f>
        <v/>
      </c>
      <c r="AS723" s="70" t="str">
        <f aca="false">IF(AC723&gt;5,VLOOKUP(CONCATENATE(AP723,AR723),'Pril1-THLPa'!$H$6:$N$96,4,0),"")</f>
        <v/>
      </c>
      <c r="AT723" s="70" t="str">
        <f aca="false">IF(AC723&gt;5,VLOOKUP(CONCATENATE(AP723,AR723),'Pril1-THLPa'!$H$6:$N$96,5,0),"")</f>
        <v/>
      </c>
      <c r="AU723" s="70" t="str">
        <f aca="false">IF(AC723&gt;5,VLOOKUP(CONCATENATE(AP723,AR723),'Pril1-THLPa'!$H$6:$N$96,6,0),"")</f>
        <v/>
      </c>
      <c r="AV723" s="70" t="str">
        <f aca="false">IF(AC723&gt;5,VLOOKUP(CONCATENATE(AP723,AR723),'Pril1-THLPa'!$H$6:$N$96,7,0),"")</f>
        <v/>
      </c>
      <c r="AW723" s="70" t="str">
        <f aca="false">IF(AC723&gt;5,VLOOKUP(CONCATENATE(AP723,AR723),'Pril1-THLPa'!$H$6:$O$96,8,0),"")</f>
        <v/>
      </c>
      <c r="AX723" s="66" t="n">
        <f aca="false">IF(AC723&gt;0,IF(AND(AC723&gt;0,AC723&lt;=5),VLOOKUP(AP723,'Pril1-THLPa'!$A$6:$F$18,LOOKUP(AC723,'Pril1-THLPa'!$B$5:$F$5,'Pril1-THLPa'!$B$4:$F$4),0),AS723+AT723*(AC723-5)+AU723*POWER(AC723-5,2)+AV723*POWER(AC723-5,3)+AW723*POWER(AC723-5,4)),0)</f>
        <v>0</v>
      </c>
      <c r="AY723" s="71"/>
      <c r="AZ723" s="66" t="n">
        <f aca="false">'Vstupní data'!AA723</f>
        <v>0</v>
      </c>
      <c r="BA723" s="66" t="n">
        <f aca="false">IF(OR('Vstupní data'!T723&gt;0,'Vstupní data'!U723&gt;0),IF(AC723&lt;&gt;"",AX723*AO723/10*(100+AZ723)/100,0),0)</f>
        <v>0</v>
      </c>
      <c r="BB723" s="67" t="n">
        <f aca="false">IF(AC723&lt;&gt;"",ROUND(BA723*AN723,0),0)</f>
        <v>0</v>
      </c>
      <c r="BC723" s="68" t="str">
        <f aca="false">IF(AE723&gt;0,BB723/AE723,"")</f>
        <v/>
      </c>
      <c r="BD723" s="66" t="n">
        <f aca="false">'Vstupní data'!AE723</f>
        <v>0</v>
      </c>
      <c r="BF723" s="66" t="n">
        <f aca="false">'Vstupní data'!AC723</f>
        <v>0</v>
      </c>
      <c r="BH723" s="66" t="n">
        <f aca="false">'Vstupní data'!AD723</f>
        <v>0</v>
      </c>
      <c r="BI723" s="66" t="n">
        <f aca="false">'Vstupní data'!AF723</f>
        <v>0</v>
      </c>
      <c r="BJ723" s="69" t="n">
        <f aca="false">'Vstupní data'!AG723</f>
        <v>0</v>
      </c>
      <c r="BK723" s="69" t="n">
        <f aca="false">IF(BF723&lt;&gt;0,VLOOKUP(I723,'Pril3-drev'!$H$5:$I$83,2,0),0)</f>
        <v>0</v>
      </c>
      <c r="BL723" s="69" t="n">
        <f aca="false">IF(BF723&lt;&gt;0,VLOOKUP(BK723,'Pril3-drev'!$A$5:$C$17,3,0),0)</f>
        <v>0</v>
      </c>
      <c r="BM723" s="69" t="n">
        <f aca="false">'Vstupní data'!AH723</f>
        <v>0</v>
      </c>
      <c r="BN723" s="69" t="n">
        <f aca="false">IF('Vstupní data'!AH723&gt;0,   VLOOKUP(VLOOKUP(CONCATENATE(VLOOKUP(I723,'Pril3-drev'!$H$4:$L$83,5,0),BD723),'Pril3-drev'!$Q$4:$R$2803,2,0),'AVB-BS'!$C$5:$S$29 ,LOOKUP(BM723,'AVB-BS'!$D$3:$S$3,'AVB-BS'!$D$1:$S$1) ,0 )   ,   IF('Vstupní data'!AI723&gt;0,'Vstupní data'!AI723,0))</f>
        <v>0</v>
      </c>
      <c r="BO723" s="69" t="str">
        <f aca="false">IF(BX723&gt;5,VLOOKUP(CONCATENATE(BK723,BN723),'Pril1-THLPa'!$H$6:$N$96,4,0),"")</f>
        <v/>
      </c>
      <c r="BP723" s="69" t="str">
        <f aca="false">IF(BX723&gt;5,VLOOKUP(CONCATENATE(BK723,BN723),'Pril1-THLPa'!$H$6:$N$96,5,0),"")</f>
        <v/>
      </c>
      <c r="BQ723" s="69" t="str">
        <f aca="false">IF(BX723&gt;5,VLOOKUP(CONCATENATE(BK723,BN723),'Pril1-THLPa'!$H$6:$N$96,6,0),"")</f>
        <v/>
      </c>
      <c r="BR723" s="69" t="str">
        <f aca="false">IF(BX723&gt;5,VLOOKUP(CONCATENATE(BK723,BN723),'Pril1-THLPa'!$H$6:$N$96,7,0),"")</f>
        <v/>
      </c>
      <c r="BS723" s="69" t="str">
        <f aca="false">IF(BX723&gt;5,VLOOKUP(CONCATENATE(BK723,BN723),'Pril1-THLPa'!$H$6:$O$96,8,0),"")</f>
        <v/>
      </c>
      <c r="BT723" s="69" t="str">
        <f aca="false">IF(BF723&gt;0, IF(BK723="smrk",  VLOOKUP(VLOOKUP(BD723,'Pril9-K3'!$L$8:$M$207,2,0),'Pril9-K3'!$A$8:$J$16,LOOKUP(BN723,'Pril9-K3'!$A$7:$J$7,'Pril9-K3'!$A$5:$J$5),0), IF(AND(BK723&lt;&gt;"smrk",'Vstupní data'!AK723&lt;&gt;""),'Vstupní data'!AK723,   VLOOKUP(VLOOKUP(BD723,'Pril9-K3'!$L$8:$M$207,2,0),'Pril9-K3'!$A$8:$J$16,LOOKUP(BN723,'Pril9-K3'!$A$7:$J$7,'Pril9-K3'!$A$5:$J$5),0)   )),   "")</f>
        <v/>
      </c>
      <c r="BV723" s="69" t="n">
        <f aca="false">'Vstupní data'!AJ723</f>
        <v>0</v>
      </c>
      <c r="BW723" s="69" t="n">
        <f aca="false">IF(BF723&gt;0,IF(J723&gt;0,J723,K723*H723/100),0)</f>
        <v>0</v>
      </c>
      <c r="BX723" s="69" t="n">
        <f aca="false">IF(BF723&gt;0,IF(BJ723&gt;BL723,BL723,BJ723),0)</f>
        <v>0</v>
      </c>
      <c r="BY723" s="69" t="n">
        <f aca="false">IF(BD723=0,0,IF(AND(BX723&gt;0,BX723&lt;=5),  IF(AND(BX723&gt;0,BX723&lt;=5),VLOOKUP(BK723,'Pril1-THLPa'!$A$6:$F$18,IF(AND(BX723&gt;0,BX723&lt;=5),LOOKUP(BX723,'Pril1-THLPa'!$B$5:$F$5,'Pril1-THLPa'!$B$4:$F$4),""),0),""),  IF(BX723&gt;5,BO723+BP723*(BX723-5)+BQ723*POWER(BX723-5,2)+BR723*POWER(BX723-5,3)+BS723*POWER(BX723-5,4),"")))</f>
        <v>0</v>
      </c>
      <c r="BZ723" s="69" t="n">
        <f aca="false">IF(BY723&gt;0,BY723*BI723/10*BW723*(100+BV723)/100,0)</f>
        <v>0</v>
      </c>
      <c r="CA723" s="69" t="n">
        <f aca="false">IF(BD723&gt;0,BX723-IF(BD723&gt;BX723,BX723,BD723),0)</f>
        <v>0</v>
      </c>
      <c r="CB723" s="69" t="n">
        <f aca="false">POWER(1.01,CA723)</f>
        <v>1</v>
      </c>
      <c r="CC723" s="69" t="n">
        <f aca="false">IF(BF723&gt;0,IF(BF723&gt;BH723,1,BF723/BH723),0)</f>
        <v>0</v>
      </c>
      <c r="CD723" s="72" t="n">
        <f aca="false">IF(BD723=0,0,IF(BF723&gt;0,ROUND(IF(CB723&lt;&gt;0,BZ723*BT723*1/CB723*CC723,0),0),0))</f>
        <v>0</v>
      </c>
      <c r="CE723" s="73" t="str">
        <f aca="false">IF(BF723&gt;0,IF(BF723&gt;BH723,CD723/BF723,CD723/BH723),"")</f>
        <v/>
      </c>
      <c r="CF723" s="69" t="n">
        <f aca="false">'Vstupní data'!AM723</f>
        <v>0</v>
      </c>
      <c r="CG723" s="69" t="n">
        <f aca="false">'Vstupní data'!AN723</f>
        <v>0</v>
      </c>
      <c r="CH723" s="69" t="n">
        <f aca="false">'Vstupní data'!AO723</f>
        <v>0</v>
      </c>
      <c r="CI723" s="69" t="n">
        <f aca="false">'Vstupní data'!AP723</f>
        <v>0</v>
      </c>
      <c r="CJ723" s="72" t="n">
        <f aca="false">ROUND(CH723*CI723,0)</f>
        <v>0</v>
      </c>
      <c r="CK723" s="74" t="str">
        <f aca="false">IF(OR(AA723&gt;0,BB723&gt;0,CD723&gt;0,CJ723&gt;0),AA723+BB723+CD723+CJ723,"")</f>
        <v/>
      </c>
    </row>
    <row r="724" customFormat="false" ht="12.8" hidden="false" customHeight="false" outlineLevel="0" collapsed="false">
      <c r="A724" s="66" t="n">
        <f aca="false">'Vstupní data'!A724</f>
        <v>0</v>
      </c>
      <c r="F724" s="66" t="str">
        <f aca="false">CONCATENATE('Vstupní data'!F724,'Vstupní data'!G724,'Vstupní data'!H724,'Vstupní data'!I724)</f>
        <v/>
      </c>
      <c r="G724" s="66"/>
      <c r="H724" s="66" t="n">
        <f aca="false">'Vstupní data'!K724</f>
        <v>0</v>
      </c>
      <c r="I724" s="66" t="n">
        <f aca="false">'Vstupní data'!L724</f>
        <v>0</v>
      </c>
      <c r="J724" s="66" t="n">
        <f aca="false">'Vstupní data'!K724*'Vstupní data'!M724/100</f>
        <v>0</v>
      </c>
      <c r="L724" s="66" t="n">
        <f aca="false">IF('Vstupní data'!N724="prostokořenný",0,IF('Vstupní data'!N724="krytokořenný","k",IF('Vstupní data'!N724="poloodrostky nebo odrostky, prostokořenné i krytokořenné","po",0)))</f>
        <v>0</v>
      </c>
      <c r="N724" s="66"/>
      <c r="O724" s="66" t="n">
        <f aca="false">'Vstupní data'!O724</f>
        <v>0</v>
      </c>
      <c r="P724" s="66" t="n">
        <f aca="false">IF(O724&gt;0,VLOOKUP(CONCATENATE(VLOOKUP(I724,'Pril3-drev'!$H$5:$K$83,4,0),"-",'Vstupní data'!R724),K2!$C$15:$D$23,2,0),0)</f>
        <v>0</v>
      </c>
      <c r="Q724" s="66" t="n">
        <f aca="false">IF(O724&gt;0,VLOOKUP(I724,'Pril3-drev'!$H$5:$I$83,2,0),0)</f>
        <v>0</v>
      </c>
      <c r="R724" s="66" t="n">
        <f aca="false">IF(Q724&gt;0,VLOOKUP(Q724,'Pril6-okus'!$A$5:$B$17,2,0),0)</f>
        <v>0</v>
      </c>
      <c r="S724" s="66" t="n">
        <f aca="false">IF(O724&gt;0,VLOOKUP(I724,'Pril3-drev'!$H$5:$J$83,3,0),0)</f>
        <v>0</v>
      </c>
      <c r="T724" s="66" t="str">
        <f aca="false">IF(O724&gt;0,IF(L724="k",0.9*VLOOKUP(S724,'ha-pocty-vyhl'!$A$5:$B$20,2,0),IF(L724="po",0.8*VLOOKUP(S724,'ha-pocty-vyhl'!$A$5:$B$20,2,0),VLOOKUP(S724,'ha-pocty-vyhl'!$A$5:$B$20,2,0))),"")</f>
        <v/>
      </c>
      <c r="U724" s="66" t="n">
        <f aca="false">'Vstupní data'!P724</f>
        <v>0</v>
      </c>
      <c r="V724" s="66" t="n">
        <f aca="false">IF(O724&gt;0,1.3*T724*1000*Z724/10000,0)</f>
        <v>0</v>
      </c>
      <c r="W724" s="66" t="n">
        <f aca="false">IF(O724&gt;0,1.3*T724*1000*Z724/10000,0)</f>
        <v>0</v>
      </c>
      <c r="X724" s="66" t="n">
        <f aca="false">IF(O724&gt;0,IF(O724&gt;V724,V724,O724),0)</f>
        <v>0</v>
      </c>
      <c r="Y724" s="66" t="n">
        <f aca="false">IF(O724&gt;0,IF(IF(U724&gt;W724,W724,U724)&lt;X724,W724,IF(U724&gt;W724,W724,U724)),0)</f>
        <v>0</v>
      </c>
      <c r="Z724" s="66" t="n">
        <f aca="false">IF(O724&gt;0,IF(J724&gt;0,J724,K724*H724/100),0)</f>
        <v>0</v>
      </c>
      <c r="AA724" s="67" t="n">
        <f aca="false">IF(O724&gt;0,CEILING(R724*P724*X724/Y724*Z724,1),0)</f>
        <v>0</v>
      </c>
      <c r="AB724" s="68" t="n">
        <f aca="false">IF(O724&gt;0,AA724/O724,0)</f>
        <v>0</v>
      </c>
      <c r="AC724" s="66" t="n">
        <f aca="false">'Vstupní data'!W724</f>
        <v>0</v>
      </c>
      <c r="AI724" s="66" t="str">
        <f aca="false">IF(OR('Vstupní data'!T724&gt;0,'Vstupní data'!U724&gt;0),VLOOKUP(I724,'Pril3-drev'!$H$5:$J$83,3,0),"")</f>
        <v/>
      </c>
      <c r="AJ724" s="66" t="n">
        <f aca="false">IF('Vstupní data'!V724="prostokořenný",0,IF('Vstupní data'!V724="krytokořenný","k",IF('Vstupní data'!V724="poloodrostky nebo odrostky, prostokořenné i krytokořenné","po",0)))</f>
        <v>0</v>
      </c>
      <c r="AK724" s="66" t="n">
        <f aca="false">IF(OR('Vstupní data'!T724&gt;0,'Vstupní data'!U724&gt;0),IF(AJ724="k",0.9*VLOOKUP(AI724,'ha-pocty-vyhl'!$A$5:$B$20,2,0),IF(AJ724="po",0.8*VLOOKUP(AI724,'ha-pocty-vyhl'!$A$5:$B$20,2,0),VLOOKUP(AI724,'ha-pocty-vyhl'!$A$5:$B$20,2,0))),0)</f>
        <v>0</v>
      </c>
      <c r="AL724" s="66" t="n">
        <f aca="false">IF(OR('Vstupní data'!T724&gt;0,'Vstupní data'!U724&gt;0),'Vstupní data'!K724*'Vstupní data'!M724/100,0)</f>
        <v>0</v>
      </c>
      <c r="AM724" s="66" t="n">
        <f aca="false">IF(OR('Vstupní data'!T724&gt;0,'Vstupní data'!U724&gt;0),IF('Vstupní data'!T724&gt;0,'Vstupní data'!T724,ROUND(10*'Vstupní data'!U724/AK724,0)),0)</f>
        <v>0</v>
      </c>
      <c r="AN724" s="69" t="n">
        <f aca="false">IF('Vstupní data'!T724&gt;0,   IF('Vstupní data'!T724&lt;=AL724,'Vstupní data'!T724,AL724),   IF(AM724&lt;AL724,AM724,AL724))</f>
        <v>0</v>
      </c>
      <c r="AO724" s="69" t="n">
        <f aca="false">'Vstupní data'!X724</f>
        <v>0</v>
      </c>
      <c r="AP724" s="66" t="n">
        <f aca="false">IF(OR('Vstupní data'!T724&gt;0,'Vstupní data'!U724&gt;0),IF(I724&lt;&gt;0,VLOOKUP(I724,'Pril3-drev'!$H$5:$I$83,2,0),0),0)</f>
        <v>0</v>
      </c>
      <c r="AQ724" s="66" t="n">
        <f aca="false">'Vstupní data'!Y724</f>
        <v>0</v>
      </c>
      <c r="AR724" s="66" t="str">
        <f aca="false">IF(AC724&gt;5,   IF('Vstupní data'!Y724&gt;0,   VLOOKUP(VLOOKUP(CONCATENATE(VLOOKUP(I724,'Pril3-drev'!$H$4:$L$83,5,0),AC724),'Pril3-drev'!$Q$4:$R$2803,2,0),'AVB-BS'!$C$5:$S$29 ,LOOKUP(AQ724,'AVB-BS'!$D$3:$S$3,'AVB-BS'!$D$1:$S$1) ,0 )   ,   IF('Vstupní data'!Z724&gt;0,'Vstupní data'!Z724,0)) , "")</f>
        <v/>
      </c>
      <c r="AS724" s="70" t="str">
        <f aca="false">IF(AC724&gt;5,VLOOKUP(CONCATENATE(AP724,AR724),'Pril1-THLPa'!$H$6:$N$96,4,0),"")</f>
        <v/>
      </c>
      <c r="AT724" s="70" t="str">
        <f aca="false">IF(AC724&gt;5,VLOOKUP(CONCATENATE(AP724,AR724),'Pril1-THLPa'!$H$6:$N$96,5,0),"")</f>
        <v/>
      </c>
      <c r="AU724" s="70" t="str">
        <f aca="false">IF(AC724&gt;5,VLOOKUP(CONCATENATE(AP724,AR724),'Pril1-THLPa'!$H$6:$N$96,6,0),"")</f>
        <v/>
      </c>
      <c r="AV724" s="70" t="str">
        <f aca="false">IF(AC724&gt;5,VLOOKUP(CONCATENATE(AP724,AR724),'Pril1-THLPa'!$H$6:$N$96,7,0),"")</f>
        <v/>
      </c>
      <c r="AW724" s="70" t="str">
        <f aca="false">IF(AC724&gt;5,VLOOKUP(CONCATENATE(AP724,AR724),'Pril1-THLPa'!$H$6:$O$96,8,0),"")</f>
        <v/>
      </c>
      <c r="AX724" s="66" t="n">
        <f aca="false">IF(AC724&gt;0,IF(AND(AC724&gt;0,AC724&lt;=5),VLOOKUP(AP724,'Pril1-THLPa'!$A$6:$F$18,LOOKUP(AC724,'Pril1-THLPa'!$B$5:$F$5,'Pril1-THLPa'!$B$4:$F$4),0),AS724+AT724*(AC724-5)+AU724*POWER(AC724-5,2)+AV724*POWER(AC724-5,3)+AW724*POWER(AC724-5,4)),0)</f>
        <v>0</v>
      </c>
      <c r="AY724" s="71"/>
      <c r="AZ724" s="66" t="n">
        <f aca="false">'Vstupní data'!AA724</f>
        <v>0</v>
      </c>
      <c r="BA724" s="66" t="n">
        <f aca="false">IF(OR('Vstupní data'!T724&gt;0,'Vstupní data'!U724&gt;0),IF(AC724&lt;&gt;"",AX724*AO724/10*(100+AZ724)/100,0),0)</f>
        <v>0</v>
      </c>
      <c r="BB724" s="67" t="n">
        <f aca="false">IF(AC724&lt;&gt;"",ROUND(BA724*AN724,0),0)</f>
        <v>0</v>
      </c>
      <c r="BC724" s="68" t="str">
        <f aca="false">IF(AE724&gt;0,BB724/AE724,"")</f>
        <v/>
      </c>
      <c r="BD724" s="66" t="n">
        <f aca="false">'Vstupní data'!AE724</f>
        <v>0</v>
      </c>
      <c r="BF724" s="66" t="n">
        <f aca="false">'Vstupní data'!AC724</f>
        <v>0</v>
      </c>
      <c r="BH724" s="66" t="n">
        <f aca="false">'Vstupní data'!AD724</f>
        <v>0</v>
      </c>
      <c r="BI724" s="66" t="n">
        <f aca="false">'Vstupní data'!AF724</f>
        <v>0</v>
      </c>
      <c r="BJ724" s="69" t="n">
        <f aca="false">'Vstupní data'!AG724</f>
        <v>0</v>
      </c>
      <c r="BK724" s="69" t="n">
        <f aca="false">IF(BF724&lt;&gt;0,VLOOKUP(I724,'Pril3-drev'!$H$5:$I$83,2,0),0)</f>
        <v>0</v>
      </c>
      <c r="BL724" s="69" t="n">
        <f aca="false">IF(BF724&lt;&gt;0,VLOOKUP(BK724,'Pril3-drev'!$A$5:$C$17,3,0),0)</f>
        <v>0</v>
      </c>
      <c r="BM724" s="69" t="n">
        <f aca="false">'Vstupní data'!AH724</f>
        <v>0</v>
      </c>
      <c r="BN724" s="69" t="n">
        <f aca="false">IF('Vstupní data'!AH724&gt;0,   VLOOKUP(VLOOKUP(CONCATENATE(VLOOKUP(I724,'Pril3-drev'!$H$4:$L$83,5,0),BD724),'Pril3-drev'!$Q$4:$R$2803,2,0),'AVB-BS'!$C$5:$S$29 ,LOOKUP(BM724,'AVB-BS'!$D$3:$S$3,'AVB-BS'!$D$1:$S$1) ,0 )   ,   IF('Vstupní data'!AI724&gt;0,'Vstupní data'!AI724,0))</f>
        <v>0</v>
      </c>
      <c r="BO724" s="69" t="str">
        <f aca="false">IF(BX724&gt;5,VLOOKUP(CONCATENATE(BK724,BN724),'Pril1-THLPa'!$H$6:$N$96,4,0),"")</f>
        <v/>
      </c>
      <c r="BP724" s="69" t="str">
        <f aca="false">IF(BX724&gt;5,VLOOKUP(CONCATENATE(BK724,BN724),'Pril1-THLPa'!$H$6:$N$96,5,0),"")</f>
        <v/>
      </c>
      <c r="BQ724" s="69" t="str">
        <f aca="false">IF(BX724&gt;5,VLOOKUP(CONCATENATE(BK724,BN724),'Pril1-THLPa'!$H$6:$N$96,6,0),"")</f>
        <v/>
      </c>
      <c r="BR724" s="69" t="str">
        <f aca="false">IF(BX724&gt;5,VLOOKUP(CONCATENATE(BK724,BN724),'Pril1-THLPa'!$H$6:$N$96,7,0),"")</f>
        <v/>
      </c>
      <c r="BS724" s="69" t="str">
        <f aca="false">IF(BX724&gt;5,VLOOKUP(CONCATENATE(BK724,BN724),'Pril1-THLPa'!$H$6:$O$96,8,0),"")</f>
        <v/>
      </c>
      <c r="BT724" s="69" t="str">
        <f aca="false">IF(BF724&gt;0, IF(BK724="smrk",  VLOOKUP(VLOOKUP(BD724,'Pril9-K3'!$L$8:$M$207,2,0),'Pril9-K3'!$A$8:$J$16,LOOKUP(BN724,'Pril9-K3'!$A$7:$J$7,'Pril9-K3'!$A$5:$J$5),0), IF(AND(BK724&lt;&gt;"smrk",'Vstupní data'!AK724&lt;&gt;""),'Vstupní data'!AK724,   VLOOKUP(VLOOKUP(BD724,'Pril9-K3'!$L$8:$M$207,2,0),'Pril9-K3'!$A$8:$J$16,LOOKUP(BN724,'Pril9-K3'!$A$7:$J$7,'Pril9-K3'!$A$5:$J$5),0)   )),   "")</f>
        <v/>
      </c>
      <c r="BV724" s="69" t="n">
        <f aca="false">'Vstupní data'!AJ724</f>
        <v>0</v>
      </c>
      <c r="BW724" s="69" t="n">
        <f aca="false">IF(BF724&gt;0,IF(J724&gt;0,J724,K724*H724/100),0)</f>
        <v>0</v>
      </c>
      <c r="BX724" s="69" t="n">
        <f aca="false">IF(BF724&gt;0,IF(BJ724&gt;BL724,BL724,BJ724),0)</f>
        <v>0</v>
      </c>
      <c r="BY724" s="69" t="n">
        <f aca="false">IF(BD724=0,0,IF(AND(BX724&gt;0,BX724&lt;=5),  IF(AND(BX724&gt;0,BX724&lt;=5),VLOOKUP(BK724,'Pril1-THLPa'!$A$6:$F$18,IF(AND(BX724&gt;0,BX724&lt;=5),LOOKUP(BX724,'Pril1-THLPa'!$B$5:$F$5,'Pril1-THLPa'!$B$4:$F$4),""),0),""),  IF(BX724&gt;5,BO724+BP724*(BX724-5)+BQ724*POWER(BX724-5,2)+BR724*POWER(BX724-5,3)+BS724*POWER(BX724-5,4),"")))</f>
        <v>0</v>
      </c>
      <c r="BZ724" s="69" t="n">
        <f aca="false">IF(BY724&gt;0,BY724*BI724/10*BW724*(100+BV724)/100,0)</f>
        <v>0</v>
      </c>
      <c r="CA724" s="69" t="n">
        <f aca="false">IF(BD724&gt;0,BX724-IF(BD724&gt;BX724,BX724,BD724),0)</f>
        <v>0</v>
      </c>
      <c r="CB724" s="69" t="n">
        <f aca="false">POWER(1.01,CA724)</f>
        <v>1</v>
      </c>
      <c r="CC724" s="69" t="n">
        <f aca="false">IF(BF724&gt;0,IF(BF724&gt;BH724,1,BF724/BH724),0)</f>
        <v>0</v>
      </c>
      <c r="CD724" s="72" t="n">
        <f aca="false">IF(BD724=0,0,IF(BF724&gt;0,ROUND(IF(CB724&lt;&gt;0,BZ724*BT724*1/CB724*CC724,0),0),0))</f>
        <v>0</v>
      </c>
      <c r="CE724" s="73" t="str">
        <f aca="false">IF(BF724&gt;0,IF(BF724&gt;BH724,CD724/BF724,CD724/BH724),"")</f>
        <v/>
      </c>
      <c r="CF724" s="69" t="n">
        <f aca="false">'Vstupní data'!AM724</f>
        <v>0</v>
      </c>
      <c r="CG724" s="69" t="n">
        <f aca="false">'Vstupní data'!AN724</f>
        <v>0</v>
      </c>
      <c r="CH724" s="69" t="n">
        <f aca="false">'Vstupní data'!AO724</f>
        <v>0</v>
      </c>
      <c r="CI724" s="69" t="n">
        <f aca="false">'Vstupní data'!AP724</f>
        <v>0</v>
      </c>
      <c r="CJ724" s="72" t="n">
        <f aca="false">ROUND(CH724*CI724,0)</f>
        <v>0</v>
      </c>
      <c r="CK724" s="74" t="str">
        <f aca="false">IF(OR(AA724&gt;0,BB724&gt;0,CD724&gt;0,CJ724&gt;0),AA724+BB724+CD724+CJ724,"")</f>
        <v/>
      </c>
    </row>
    <row r="725" customFormat="false" ht="12.8" hidden="false" customHeight="false" outlineLevel="0" collapsed="false">
      <c r="A725" s="66" t="n">
        <f aca="false">'Vstupní data'!A725</f>
        <v>0</v>
      </c>
      <c r="F725" s="66" t="str">
        <f aca="false">CONCATENATE('Vstupní data'!F725,'Vstupní data'!G725,'Vstupní data'!H725,'Vstupní data'!I725)</f>
        <v/>
      </c>
      <c r="G725" s="66"/>
      <c r="H725" s="66" t="n">
        <f aca="false">'Vstupní data'!K725</f>
        <v>0</v>
      </c>
      <c r="I725" s="66" t="n">
        <f aca="false">'Vstupní data'!L725</f>
        <v>0</v>
      </c>
      <c r="J725" s="66" t="n">
        <f aca="false">'Vstupní data'!K725*'Vstupní data'!M725/100</f>
        <v>0</v>
      </c>
      <c r="L725" s="66" t="n">
        <f aca="false">IF('Vstupní data'!N725="prostokořenný",0,IF('Vstupní data'!N725="krytokořenný","k",IF('Vstupní data'!N725="poloodrostky nebo odrostky, prostokořenné i krytokořenné","po",0)))</f>
        <v>0</v>
      </c>
      <c r="N725" s="66"/>
      <c r="O725" s="66" t="n">
        <f aca="false">'Vstupní data'!O725</f>
        <v>0</v>
      </c>
      <c r="P725" s="66" t="n">
        <f aca="false">IF(O725&gt;0,VLOOKUP(CONCATENATE(VLOOKUP(I725,'Pril3-drev'!$H$5:$K$83,4,0),"-",'Vstupní data'!R725),K2!$C$15:$D$23,2,0),0)</f>
        <v>0</v>
      </c>
      <c r="Q725" s="66" t="n">
        <f aca="false">IF(O725&gt;0,VLOOKUP(I725,'Pril3-drev'!$H$5:$I$83,2,0),0)</f>
        <v>0</v>
      </c>
      <c r="R725" s="66" t="n">
        <f aca="false">IF(Q725&gt;0,VLOOKUP(Q725,'Pril6-okus'!$A$5:$B$17,2,0),0)</f>
        <v>0</v>
      </c>
      <c r="S725" s="66" t="n">
        <f aca="false">IF(O725&gt;0,VLOOKUP(I725,'Pril3-drev'!$H$5:$J$83,3,0),0)</f>
        <v>0</v>
      </c>
      <c r="T725" s="66" t="str">
        <f aca="false">IF(O725&gt;0,IF(L725="k",0.9*VLOOKUP(S725,'ha-pocty-vyhl'!$A$5:$B$20,2,0),IF(L725="po",0.8*VLOOKUP(S725,'ha-pocty-vyhl'!$A$5:$B$20,2,0),VLOOKUP(S725,'ha-pocty-vyhl'!$A$5:$B$20,2,0))),"")</f>
        <v/>
      </c>
      <c r="U725" s="66" t="n">
        <f aca="false">'Vstupní data'!P725</f>
        <v>0</v>
      </c>
      <c r="V725" s="66" t="n">
        <f aca="false">IF(O725&gt;0,1.3*T725*1000*Z725/10000,0)</f>
        <v>0</v>
      </c>
      <c r="W725" s="66" t="n">
        <f aca="false">IF(O725&gt;0,1.3*T725*1000*Z725/10000,0)</f>
        <v>0</v>
      </c>
      <c r="X725" s="66" t="n">
        <f aca="false">IF(O725&gt;0,IF(O725&gt;V725,V725,O725),0)</f>
        <v>0</v>
      </c>
      <c r="Y725" s="66" t="n">
        <f aca="false">IF(O725&gt;0,IF(IF(U725&gt;W725,W725,U725)&lt;X725,W725,IF(U725&gt;W725,W725,U725)),0)</f>
        <v>0</v>
      </c>
      <c r="Z725" s="66" t="n">
        <f aca="false">IF(O725&gt;0,IF(J725&gt;0,J725,K725*H725/100),0)</f>
        <v>0</v>
      </c>
      <c r="AA725" s="67" t="n">
        <f aca="false">IF(O725&gt;0,CEILING(R725*P725*X725/Y725*Z725,1),0)</f>
        <v>0</v>
      </c>
      <c r="AB725" s="68" t="n">
        <f aca="false">IF(O725&gt;0,AA725/O725,0)</f>
        <v>0</v>
      </c>
      <c r="AC725" s="66" t="n">
        <f aca="false">'Vstupní data'!W725</f>
        <v>0</v>
      </c>
      <c r="AI725" s="66" t="str">
        <f aca="false">IF(OR('Vstupní data'!T725&gt;0,'Vstupní data'!U725&gt;0),VLOOKUP(I725,'Pril3-drev'!$H$5:$J$83,3,0),"")</f>
        <v/>
      </c>
      <c r="AJ725" s="66" t="n">
        <f aca="false">IF('Vstupní data'!V725="prostokořenný",0,IF('Vstupní data'!V725="krytokořenný","k",IF('Vstupní data'!V725="poloodrostky nebo odrostky, prostokořenné i krytokořenné","po",0)))</f>
        <v>0</v>
      </c>
      <c r="AK725" s="66" t="n">
        <f aca="false">IF(OR('Vstupní data'!T725&gt;0,'Vstupní data'!U725&gt;0),IF(AJ725="k",0.9*VLOOKUP(AI725,'ha-pocty-vyhl'!$A$5:$B$20,2,0),IF(AJ725="po",0.8*VLOOKUP(AI725,'ha-pocty-vyhl'!$A$5:$B$20,2,0),VLOOKUP(AI725,'ha-pocty-vyhl'!$A$5:$B$20,2,0))),0)</f>
        <v>0</v>
      </c>
      <c r="AL725" s="66" t="n">
        <f aca="false">IF(OR('Vstupní data'!T725&gt;0,'Vstupní data'!U725&gt;0),'Vstupní data'!K725*'Vstupní data'!M725/100,0)</f>
        <v>0</v>
      </c>
      <c r="AM725" s="66" t="n">
        <f aca="false">IF(OR('Vstupní data'!T725&gt;0,'Vstupní data'!U725&gt;0),IF('Vstupní data'!T725&gt;0,'Vstupní data'!T725,ROUND(10*'Vstupní data'!U725/AK725,0)),0)</f>
        <v>0</v>
      </c>
      <c r="AN725" s="69" t="n">
        <f aca="false">IF('Vstupní data'!T725&gt;0,   IF('Vstupní data'!T725&lt;=AL725,'Vstupní data'!T725,AL725),   IF(AM725&lt;AL725,AM725,AL725))</f>
        <v>0</v>
      </c>
      <c r="AO725" s="69" t="n">
        <f aca="false">'Vstupní data'!X725</f>
        <v>0</v>
      </c>
      <c r="AP725" s="66" t="n">
        <f aca="false">IF(OR('Vstupní data'!T725&gt;0,'Vstupní data'!U725&gt;0),IF(I725&lt;&gt;0,VLOOKUP(I725,'Pril3-drev'!$H$5:$I$83,2,0),0),0)</f>
        <v>0</v>
      </c>
      <c r="AQ725" s="66" t="n">
        <f aca="false">'Vstupní data'!Y725</f>
        <v>0</v>
      </c>
      <c r="AR725" s="66" t="str">
        <f aca="false">IF(AC725&gt;5,   IF('Vstupní data'!Y725&gt;0,   VLOOKUP(VLOOKUP(CONCATENATE(VLOOKUP(I725,'Pril3-drev'!$H$4:$L$83,5,0),AC725),'Pril3-drev'!$Q$4:$R$2803,2,0),'AVB-BS'!$C$5:$S$29 ,LOOKUP(AQ725,'AVB-BS'!$D$3:$S$3,'AVB-BS'!$D$1:$S$1) ,0 )   ,   IF('Vstupní data'!Z725&gt;0,'Vstupní data'!Z725,0)) , "")</f>
        <v/>
      </c>
      <c r="AS725" s="70" t="str">
        <f aca="false">IF(AC725&gt;5,VLOOKUP(CONCATENATE(AP725,AR725),'Pril1-THLPa'!$H$6:$N$96,4,0),"")</f>
        <v/>
      </c>
      <c r="AT725" s="70" t="str">
        <f aca="false">IF(AC725&gt;5,VLOOKUP(CONCATENATE(AP725,AR725),'Pril1-THLPa'!$H$6:$N$96,5,0),"")</f>
        <v/>
      </c>
      <c r="AU725" s="70" t="str">
        <f aca="false">IF(AC725&gt;5,VLOOKUP(CONCATENATE(AP725,AR725),'Pril1-THLPa'!$H$6:$N$96,6,0),"")</f>
        <v/>
      </c>
      <c r="AV725" s="70" t="str">
        <f aca="false">IF(AC725&gt;5,VLOOKUP(CONCATENATE(AP725,AR725),'Pril1-THLPa'!$H$6:$N$96,7,0),"")</f>
        <v/>
      </c>
      <c r="AW725" s="70" t="str">
        <f aca="false">IF(AC725&gt;5,VLOOKUP(CONCATENATE(AP725,AR725),'Pril1-THLPa'!$H$6:$O$96,8,0),"")</f>
        <v/>
      </c>
      <c r="AX725" s="66" t="n">
        <f aca="false">IF(AC725&gt;0,IF(AND(AC725&gt;0,AC725&lt;=5),VLOOKUP(AP725,'Pril1-THLPa'!$A$6:$F$18,LOOKUP(AC725,'Pril1-THLPa'!$B$5:$F$5,'Pril1-THLPa'!$B$4:$F$4),0),AS725+AT725*(AC725-5)+AU725*POWER(AC725-5,2)+AV725*POWER(AC725-5,3)+AW725*POWER(AC725-5,4)),0)</f>
        <v>0</v>
      </c>
      <c r="AY725" s="71"/>
      <c r="AZ725" s="66" t="n">
        <f aca="false">'Vstupní data'!AA725</f>
        <v>0</v>
      </c>
      <c r="BA725" s="66" t="n">
        <f aca="false">IF(OR('Vstupní data'!T725&gt;0,'Vstupní data'!U725&gt;0),IF(AC725&lt;&gt;"",AX725*AO725/10*(100+AZ725)/100,0),0)</f>
        <v>0</v>
      </c>
      <c r="BB725" s="67" t="n">
        <f aca="false">IF(AC725&lt;&gt;"",ROUND(BA725*AN725,0),0)</f>
        <v>0</v>
      </c>
      <c r="BC725" s="68" t="str">
        <f aca="false">IF(AE725&gt;0,BB725/AE725,"")</f>
        <v/>
      </c>
      <c r="BD725" s="66" t="n">
        <f aca="false">'Vstupní data'!AE725</f>
        <v>0</v>
      </c>
      <c r="BF725" s="66" t="n">
        <f aca="false">'Vstupní data'!AC725</f>
        <v>0</v>
      </c>
      <c r="BH725" s="66" t="n">
        <f aca="false">'Vstupní data'!AD725</f>
        <v>0</v>
      </c>
      <c r="BI725" s="66" t="n">
        <f aca="false">'Vstupní data'!AF725</f>
        <v>0</v>
      </c>
      <c r="BJ725" s="69" t="n">
        <f aca="false">'Vstupní data'!AG725</f>
        <v>0</v>
      </c>
      <c r="BK725" s="69" t="n">
        <f aca="false">IF(BF725&lt;&gt;0,VLOOKUP(I725,'Pril3-drev'!$H$5:$I$83,2,0),0)</f>
        <v>0</v>
      </c>
      <c r="BL725" s="69" t="n">
        <f aca="false">IF(BF725&lt;&gt;0,VLOOKUP(BK725,'Pril3-drev'!$A$5:$C$17,3,0),0)</f>
        <v>0</v>
      </c>
      <c r="BM725" s="69" t="n">
        <f aca="false">'Vstupní data'!AH725</f>
        <v>0</v>
      </c>
      <c r="BN725" s="69" t="n">
        <f aca="false">IF('Vstupní data'!AH725&gt;0,   VLOOKUP(VLOOKUP(CONCATENATE(VLOOKUP(I725,'Pril3-drev'!$H$4:$L$83,5,0),BD725),'Pril3-drev'!$Q$4:$R$2803,2,0),'AVB-BS'!$C$5:$S$29 ,LOOKUP(BM725,'AVB-BS'!$D$3:$S$3,'AVB-BS'!$D$1:$S$1) ,0 )   ,   IF('Vstupní data'!AI725&gt;0,'Vstupní data'!AI725,0))</f>
        <v>0</v>
      </c>
      <c r="BO725" s="69" t="str">
        <f aca="false">IF(BX725&gt;5,VLOOKUP(CONCATENATE(BK725,BN725),'Pril1-THLPa'!$H$6:$N$96,4,0),"")</f>
        <v/>
      </c>
      <c r="BP725" s="69" t="str">
        <f aca="false">IF(BX725&gt;5,VLOOKUP(CONCATENATE(BK725,BN725),'Pril1-THLPa'!$H$6:$N$96,5,0),"")</f>
        <v/>
      </c>
      <c r="BQ725" s="69" t="str">
        <f aca="false">IF(BX725&gt;5,VLOOKUP(CONCATENATE(BK725,BN725),'Pril1-THLPa'!$H$6:$N$96,6,0),"")</f>
        <v/>
      </c>
      <c r="BR725" s="69" t="str">
        <f aca="false">IF(BX725&gt;5,VLOOKUP(CONCATENATE(BK725,BN725),'Pril1-THLPa'!$H$6:$N$96,7,0),"")</f>
        <v/>
      </c>
      <c r="BS725" s="69" t="str">
        <f aca="false">IF(BX725&gt;5,VLOOKUP(CONCATENATE(BK725,BN725),'Pril1-THLPa'!$H$6:$O$96,8,0),"")</f>
        <v/>
      </c>
      <c r="BT725" s="69" t="str">
        <f aca="false">IF(BF725&gt;0, IF(BK725="smrk",  VLOOKUP(VLOOKUP(BD725,'Pril9-K3'!$L$8:$M$207,2,0),'Pril9-K3'!$A$8:$J$16,LOOKUP(BN725,'Pril9-K3'!$A$7:$J$7,'Pril9-K3'!$A$5:$J$5),0), IF(AND(BK725&lt;&gt;"smrk",'Vstupní data'!AK725&lt;&gt;""),'Vstupní data'!AK725,   VLOOKUP(VLOOKUP(BD725,'Pril9-K3'!$L$8:$M$207,2,0),'Pril9-K3'!$A$8:$J$16,LOOKUP(BN725,'Pril9-K3'!$A$7:$J$7,'Pril9-K3'!$A$5:$J$5),0)   )),   "")</f>
        <v/>
      </c>
      <c r="BV725" s="69" t="n">
        <f aca="false">'Vstupní data'!AJ725</f>
        <v>0</v>
      </c>
      <c r="BW725" s="69" t="n">
        <f aca="false">IF(BF725&gt;0,IF(J725&gt;0,J725,K725*H725/100),0)</f>
        <v>0</v>
      </c>
      <c r="BX725" s="69" t="n">
        <f aca="false">IF(BF725&gt;0,IF(BJ725&gt;BL725,BL725,BJ725),0)</f>
        <v>0</v>
      </c>
      <c r="BY725" s="69" t="n">
        <f aca="false">IF(BD725=0,0,IF(AND(BX725&gt;0,BX725&lt;=5),  IF(AND(BX725&gt;0,BX725&lt;=5),VLOOKUP(BK725,'Pril1-THLPa'!$A$6:$F$18,IF(AND(BX725&gt;0,BX725&lt;=5),LOOKUP(BX725,'Pril1-THLPa'!$B$5:$F$5,'Pril1-THLPa'!$B$4:$F$4),""),0),""),  IF(BX725&gt;5,BO725+BP725*(BX725-5)+BQ725*POWER(BX725-5,2)+BR725*POWER(BX725-5,3)+BS725*POWER(BX725-5,4),"")))</f>
        <v>0</v>
      </c>
      <c r="BZ725" s="69" t="n">
        <f aca="false">IF(BY725&gt;0,BY725*BI725/10*BW725*(100+BV725)/100,0)</f>
        <v>0</v>
      </c>
      <c r="CA725" s="69" t="n">
        <f aca="false">IF(BD725&gt;0,BX725-IF(BD725&gt;BX725,BX725,BD725),0)</f>
        <v>0</v>
      </c>
      <c r="CB725" s="69" t="n">
        <f aca="false">POWER(1.01,CA725)</f>
        <v>1</v>
      </c>
      <c r="CC725" s="69" t="n">
        <f aca="false">IF(BF725&gt;0,IF(BF725&gt;BH725,1,BF725/BH725),0)</f>
        <v>0</v>
      </c>
      <c r="CD725" s="72" t="n">
        <f aca="false">IF(BD725=0,0,IF(BF725&gt;0,ROUND(IF(CB725&lt;&gt;0,BZ725*BT725*1/CB725*CC725,0),0),0))</f>
        <v>0</v>
      </c>
      <c r="CE725" s="73" t="str">
        <f aca="false">IF(BF725&gt;0,IF(BF725&gt;BH725,CD725/BF725,CD725/BH725),"")</f>
        <v/>
      </c>
      <c r="CF725" s="69" t="n">
        <f aca="false">'Vstupní data'!AM725</f>
        <v>0</v>
      </c>
      <c r="CG725" s="69" t="n">
        <f aca="false">'Vstupní data'!AN725</f>
        <v>0</v>
      </c>
      <c r="CH725" s="69" t="n">
        <f aca="false">'Vstupní data'!AO725</f>
        <v>0</v>
      </c>
      <c r="CI725" s="69" t="n">
        <f aca="false">'Vstupní data'!AP725</f>
        <v>0</v>
      </c>
      <c r="CJ725" s="72" t="n">
        <f aca="false">ROUND(CH725*CI725,0)</f>
        <v>0</v>
      </c>
      <c r="CK725" s="74" t="str">
        <f aca="false">IF(OR(AA725&gt;0,BB725&gt;0,CD725&gt;0,CJ725&gt;0),AA725+BB725+CD725+CJ725,"")</f>
        <v/>
      </c>
    </row>
    <row r="726" customFormat="false" ht="12.8" hidden="false" customHeight="false" outlineLevel="0" collapsed="false">
      <c r="A726" s="66" t="n">
        <f aca="false">'Vstupní data'!A726</f>
        <v>0</v>
      </c>
      <c r="F726" s="66" t="str">
        <f aca="false">CONCATENATE('Vstupní data'!F726,'Vstupní data'!G726,'Vstupní data'!H726,'Vstupní data'!I726)</f>
        <v/>
      </c>
      <c r="G726" s="66"/>
      <c r="H726" s="66" t="n">
        <f aca="false">'Vstupní data'!K726</f>
        <v>0</v>
      </c>
      <c r="I726" s="66" t="n">
        <f aca="false">'Vstupní data'!L726</f>
        <v>0</v>
      </c>
      <c r="J726" s="66" t="n">
        <f aca="false">'Vstupní data'!K726*'Vstupní data'!M726/100</f>
        <v>0</v>
      </c>
      <c r="L726" s="66" t="n">
        <f aca="false">IF('Vstupní data'!N726="prostokořenný",0,IF('Vstupní data'!N726="krytokořenný","k",IF('Vstupní data'!N726="poloodrostky nebo odrostky, prostokořenné i krytokořenné","po",0)))</f>
        <v>0</v>
      </c>
      <c r="N726" s="66"/>
      <c r="O726" s="66" t="n">
        <f aca="false">'Vstupní data'!O726</f>
        <v>0</v>
      </c>
      <c r="P726" s="66" t="n">
        <f aca="false">IF(O726&gt;0,VLOOKUP(CONCATENATE(VLOOKUP(I726,'Pril3-drev'!$H$5:$K$83,4,0),"-",'Vstupní data'!R726),K2!$C$15:$D$23,2,0),0)</f>
        <v>0</v>
      </c>
      <c r="Q726" s="66" t="n">
        <f aca="false">IF(O726&gt;0,VLOOKUP(I726,'Pril3-drev'!$H$5:$I$83,2,0),0)</f>
        <v>0</v>
      </c>
      <c r="R726" s="66" t="n">
        <f aca="false">IF(Q726&gt;0,VLOOKUP(Q726,'Pril6-okus'!$A$5:$B$17,2,0),0)</f>
        <v>0</v>
      </c>
      <c r="S726" s="66" t="n">
        <f aca="false">IF(O726&gt;0,VLOOKUP(I726,'Pril3-drev'!$H$5:$J$83,3,0),0)</f>
        <v>0</v>
      </c>
      <c r="T726" s="66" t="str">
        <f aca="false">IF(O726&gt;0,IF(L726="k",0.9*VLOOKUP(S726,'ha-pocty-vyhl'!$A$5:$B$20,2,0),IF(L726="po",0.8*VLOOKUP(S726,'ha-pocty-vyhl'!$A$5:$B$20,2,0),VLOOKUP(S726,'ha-pocty-vyhl'!$A$5:$B$20,2,0))),"")</f>
        <v/>
      </c>
      <c r="U726" s="66" t="n">
        <f aca="false">'Vstupní data'!P726</f>
        <v>0</v>
      </c>
      <c r="V726" s="66" t="n">
        <f aca="false">IF(O726&gt;0,1.3*T726*1000*Z726/10000,0)</f>
        <v>0</v>
      </c>
      <c r="W726" s="66" t="n">
        <f aca="false">IF(O726&gt;0,1.3*T726*1000*Z726/10000,0)</f>
        <v>0</v>
      </c>
      <c r="X726" s="66" t="n">
        <f aca="false">IF(O726&gt;0,IF(O726&gt;V726,V726,O726),0)</f>
        <v>0</v>
      </c>
      <c r="Y726" s="66" t="n">
        <f aca="false">IF(O726&gt;0,IF(IF(U726&gt;W726,W726,U726)&lt;X726,W726,IF(U726&gt;W726,W726,U726)),0)</f>
        <v>0</v>
      </c>
      <c r="Z726" s="66" t="n">
        <f aca="false">IF(O726&gt;0,IF(J726&gt;0,J726,K726*H726/100),0)</f>
        <v>0</v>
      </c>
      <c r="AA726" s="67" t="n">
        <f aca="false">IF(O726&gt;0,CEILING(R726*P726*X726/Y726*Z726,1),0)</f>
        <v>0</v>
      </c>
      <c r="AB726" s="68" t="n">
        <f aca="false">IF(O726&gt;0,AA726/O726,0)</f>
        <v>0</v>
      </c>
      <c r="AC726" s="66" t="n">
        <f aca="false">'Vstupní data'!W726</f>
        <v>0</v>
      </c>
      <c r="AI726" s="66" t="str">
        <f aca="false">IF(OR('Vstupní data'!T726&gt;0,'Vstupní data'!U726&gt;0),VLOOKUP(I726,'Pril3-drev'!$H$5:$J$83,3,0),"")</f>
        <v/>
      </c>
      <c r="AJ726" s="66" t="n">
        <f aca="false">IF('Vstupní data'!V726="prostokořenný",0,IF('Vstupní data'!V726="krytokořenný","k",IF('Vstupní data'!V726="poloodrostky nebo odrostky, prostokořenné i krytokořenné","po",0)))</f>
        <v>0</v>
      </c>
      <c r="AK726" s="66" t="n">
        <f aca="false">IF(OR('Vstupní data'!T726&gt;0,'Vstupní data'!U726&gt;0),IF(AJ726="k",0.9*VLOOKUP(AI726,'ha-pocty-vyhl'!$A$5:$B$20,2,0),IF(AJ726="po",0.8*VLOOKUP(AI726,'ha-pocty-vyhl'!$A$5:$B$20,2,0),VLOOKUP(AI726,'ha-pocty-vyhl'!$A$5:$B$20,2,0))),0)</f>
        <v>0</v>
      </c>
      <c r="AL726" s="66" t="n">
        <f aca="false">IF(OR('Vstupní data'!T726&gt;0,'Vstupní data'!U726&gt;0),'Vstupní data'!K726*'Vstupní data'!M726/100,0)</f>
        <v>0</v>
      </c>
      <c r="AM726" s="66" t="n">
        <f aca="false">IF(OR('Vstupní data'!T726&gt;0,'Vstupní data'!U726&gt;0),IF('Vstupní data'!T726&gt;0,'Vstupní data'!T726,ROUND(10*'Vstupní data'!U726/AK726,0)),0)</f>
        <v>0</v>
      </c>
      <c r="AN726" s="69" t="n">
        <f aca="false">IF('Vstupní data'!T726&gt;0,   IF('Vstupní data'!T726&lt;=AL726,'Vstupní data'!T726,AL726),   IF(AM726&lt;AL726,AM726,AL726))</f>
        <v>0</v>
      </c>
      <c r="AO726" s="69" t="n">
        <f aca="false">'Vstupní data'!X726</f>
        <v>0</v>
      </c>
      <c r="AP726" s="66" t="n">
        <f aca="false">IF(OR('Vstupní data'!T726&gt;0,'Vstupní data'!U726&gt;0),IF(I726&lt;&gt;0,VLOOKUP(I726,'Pril3-drev'!$H$5:$I$83,2,0),0),0)</f>
        <v>0</v>
      </c>
      <c r="AQ726" s="66" t="n">
        <f aca="false">'Vstupní data'!Y726</f>
        <v>0</v>
      </c>
      <c r="AR726" s="66" t="str">
        <f aca="false">IF(AC726&gt;5,   IF('Vstupní data'!Y726&gt;0,   VLOOKUP(VLOOKUP(CONCATENATE(VLOOKUP(I726,'Pril3-drev'!$H$4:$L$83,5,0),AC726),'Pril3-drev'!$Q$4:$R$2803,2,0),'AVB-BS'!$C$5:$S$29 ,LOOKUP(AQ726,'AVB-BS'!$D$3:$S$3,'AVB-BS'!$D$1:$S$1) ,0 )   ,   IF('Vstupní data'!Z726&gt;0,'Vstupní data'!Z726,0)) , "")</f>
        <v/>
      </c>
      <c r="AS726" s="70" t="str">
        <f aca="false">IF(AC726&gt;5,VLOOKUP(CONCATENATE(AP726,AR726),'Pril1-THLPa'!$H$6:$N$96,4,0),"")</f>
        <v/>
      </c>
      <c r="AT726" s="70" t="str">
        <f aca="false">IF(AC726&gt;5,VLOOKUP(CONCATENATE(AP726,AR726),'Pril1-THLPa'!$H$6:$N$96,5,0),"")</f>
        <v/>
      </c>
      <c r="AU726" s="70" t="str">
        <f aca="false">IF(AC726&gt;5,VLOOKUP(CONCATENATE(AP726,AR726),'Pril1-THLPa'!$H$6:$N$96,6,0),"")</f>
        <v/>
      </c>
      <c r="AV726" s="70" t="str">
        <f aca="false">IF(AC726&gt;5,VLOOKUP(CONCATENATE(AP726,AR726),'Pril1-THLPa'!$H$6:$N$96,7,0),"")</f>
        <v/>
      </c>
      <c r="AW726" s="70" t="str">
        <f aca="false">IF(AC726&gt;5,VLOOKUP(CONCATENATE(AP726,AR726),'Pril1-THLPa'!$H$6:$O$96,8,0),"")</f>
        <v/>
      </c>
      <c r="AX726" s="66" t="n">
        <f aca="false">IF(AC726&gt;0,IF(AND(AC726&gt;0,AC726&lt;=5),VLOOKUP(AP726,'Pril1-THLPa'!$A$6:$F$18,LOOKUP(AC726,'Pril1-THLPa'!$B$5:$F$5,'Pril1-THLPa'!$B$4:$F$4),0),AS726+AT726*(AC726-5)+AU726*POWER(AC726-5,2)+AV726*POWER(AC726-5,3)+AW726*POWER(AC726-5,4)),0)</f>
        <v>0</v>
      </c>
      <c r="AY726" s="71"/>
      <c r="AZ726" s="66" t="n">
        <f aca="false">'Vstupní data'!AA726</f>
        <v>0</v>
      </c>
      <c r="BA726" s="66" t="n">
        <f aca="false">IF(OR('Vstupní data'!T726&gt;0,'Vstupní data'!U726&gt;0),IF(AC726&lt;&gt;"",AX726*AO726/10*(100+AZ726)/100,0),0)</f>
        <v>0</v>
      </c>
      <c r="BB726" s="67" t="n">
        <f aca="false">IF(AC726&lt;&gt;"",ROUND(BA726*AN726,0),0)</f>
        <v>0</v>
      </c>
      <c r="BC726" s="68" t="str">
        <f aca="false">IF(AE726&gt;0,BB726/AE726,"")</f>
        <v/>
      </c>
      <c r="BD726" s="66" t="n">
        <f aca="false">'Vstupní data'!AE726</f>
        <v>0</v>
      </c>
      <c r="BF726" s="66" t="n">
        <f aca="false">'Vstupní data'!AC726</f>
        <v>0</v>
      </c>
      <c r="BH726" s="66" t="n">
        <f aca="false">'Vstupní data'!AD726</f>
        <v>0</v>
      </c>
      <c r="BI726" s="66" t="n">
        <f aca="false">'Vstupní data'!AF726</f>
        <v>0</v>
      </c>
      <c r="BJ726" s="69" t="n">
        <f aca="false">'Vstupní data'!AG726</f>
        <v>0</v>
      </c>
      <c r="BK726" s="69" t="n">
        <f aca="false">IF(BF726&lt;&gt;0,VLOOKUP(I726,'Pril3-drev'!$H$5:$I$83,2,0),0)</f>
        <v>0</v>
      </c>
      <c r="BL726" s="69" t="n">
        <f aca="false">IF(BF726&lt;&gt;0,VLOOKUP(BK726,'Pril3-drev'!$A$5:$C$17,3,0),0)</f>
        <v>0</v>
      </c>
      <c r="BM726" s="69" t="n">
        <f aca="false">'Vstupní data'!AH726</f>
        <v>0</v>
      </c>
      <c r="BN726" s="69" t="n">
        <f aca="false">IF('Vstupní data'!AH726&gt;0,   VLOOKUP(VLOOKUP(CONCATENATE(VLOOKUP(I726,'Pril3-drev'!$H$4:$L$83,5,0),BD726),'Pril3-drev'!$Q$4:$R$2803,2,0),'AVB-BS'!$C$5:$S$29 ,LOOKUP(BM726,'AVB-BS'!$D$3:$S$3,'AVB-BS'!$D$1:$S$1) ,0 )   ,   IF('Vstupní data'!AI726&gt;0,'Vstupní data'!AI726,0))</f>
        <v>0</v>
      </c>
      <c r="BO726" s="69" t="str">
        <f aca="false">IF(BX726&gt;5,VLOOKUP(CONCATENATE(BK726,BN726),'Pril1-THLPa'!$H$6:$N$96,4,0),"")</f>
        <v/>
      </c>
      <c r="BP726" s="69" t="str">
        <f aca="false">IF(BX726&gt;5,VLOOKUP(CONCATENATE(BK726,BN726),'Pril1-THLPa'!$H$6:$N$96,5,0),"")</f>
        <v/>
      </c>
      <c r="BQ726" s="69" t="str">
        <f aca="false">IF(BX726&gt;5,VLOOKUP(CONCATENATE(BK726,BN726),'Pril1-THLPa'!$H$6:$N$96,6,0),"")</f>
        <v/>
      </c>
      <c r="BR726" s="69" t="str">
        <f aca="false">IF(BX726&gt;5,VLOOKUP(CONCATENATE(BK726,BN726),'Pril1-THLPa'!$H$6:$N$96,7,0),"")</f>
        <v/>
      </c>
      <c r="BS726" s="69" t="str">
        <f aca="false">IF(BX726&gt;5,VLOOKUP(CONCATENATE(BK726,BN726),'Pril1-THLPa'!$H$6:$O$96,8,0),"")</f>
        <v/>
      </c>
      <c r="BT726" s="69" t="str">
        <f aca="false">IF(BF726&gt;0, IF(BK726="smrk",  VLOOKUP(VLOOKUP(BD726,'Pril9-K3'!$L$8:$M$207,2,0),'Pril9-K3'!$A$8:$J$16,LOOKUP(BN726,'Pril9-K3'!$A$7:$J$7,'Pril9-K3'!$A$5:$J$5),0), IF(AND(BK726&lt;&gt;"smrk",'Vstupní data'!AK726&lt;&gt;""),'Vstupní data'!AK726,   VLOOKUP(VLOOKUP(BD726,'Pril9-K3'!$L$8:$M$207,2,0),'Pril9-K3'!$A$8:$J$16,LOOKUP(BN726,'Pril9-K3'!$A$7:$J$7,'Pril9-K3'!$A$5:$J$5),0)   )),   "")</f>
        <v/>
      </c>
      <c r="BV726" s="69" t="n">
        <f aca="false">'Vstupní data'!AJ726</f>
        <v>0</v>
      </c>
      <c r="BW726" s="69" t="n">
        <f aca="false">IF(BF726&gt;0,IF(J726&gt;0,J726,K726*H726/100),0)</f>
        <v>0</v>
      </c>
      <c r="BX726" s="69" t="n">
        <f aca="false">IF(BF726&gt;0,IF(BJ726&gt;BL726,BL726,BJ726),0)</f>
        <v>0</v>
      </c>
      <c r="BY726" s="69" t="n">
        <f aca="false">IF(BD726=0,0,IF(AND(BX726&gt;0,BX726&lt;=5),  IF(AND(BX726&gt;0,BX726&lt;=5),VLOOKUP(BK726,'Pril1-THLPa'!$A$6:$F$18,IF(AND(BX726&gt;0,BX726&lt;=5),LOOKUP(BX726,'Pril1-THLPa'!$B$5:$F$5,'Pril1-THLPa'!$B$4:$F$4),""),0),""),  IF(BX726&gt;5,BO726+BP726*(BX726-5)+BQ726*POWER(BX726-5,2)+BR726*POWER(BX726-5,3)+BS726*POWER(BX726-5,4),"")))</f>
        <v>0</v>
      </c>
      <c r="BZ726" s="69" t="n">
        <f aca="false">IF(BY726&gt;0,BY726*BI726/10*BW726*(100+BV726)/100,0)</f>
        <v>0</v>
      </c>
      <c r="CA726" s="69" t="n">
        <f aca="false">IF(BD726&gt;0,BX726-IF(BD726&gt;BX726,BX726,BD726),0)</f>
        <v>0</v>
      </c>
      <c r="CB726" s="69" t="n">
        <f aca="false">POWER(1.01,CA726)</f>
        <v>1</v>
      </c>
      <c r="CC726" s="69" t="n">
        <f aca="false">IF(BF726&gt;0,IF(BF726&gt;BH726,1,BF726/BH726),0)</f>
        <v>0</v>
      </c>
      <c r="CD726" s="72" t="n">
        <f aca="false">IF(BD726=0,0,IF(BF726&gt;0,ROUND(IF(CB726&lt;&gt;0,BZ726*BT726*1/CB726*CC726,0),0),0))</f>
        <v>0</v>
      </c>
      <c r="CE726" s="73" t="str">
        <f aca="false">IF(BF726&gt;0,IF(BF726&gt;BH726,CD726/BF726,CD726/BH726),"")</f>
        <v/>
      </c>
      <c r="CF726" s="69" t="n">
        <f aca="false">'Vstupní data'!AM726</f>
        <v>0</v>
      </c>
      <c r="CG726" s="69" t="n">
        <f aca="false">'Vstupní data'!AN726</f>
        <v>0</v>
      </c>
      <c r="CH726" s="69" t="n">
        <f aca="false">'Vstupní data'!AO726</f>
        <v>0</v>
      </c>
      <c r="CI726" s="69" t="n">
        <f aca="false">'Vstupní data'!AP726</f>
        <v>0</v>
      </c>
      <c r="CJ726" s="72" t="n">
        <f aca="false">ROUND(CH726*CI726,0)</f>
        <v>0</v>
      </c>
      <c r="CK726" s="74" t="str">
        <f aca="false">IF(OR(AA726&gt;0,BB726&gt;0,CD726&gt;0,CJ726&gt;0),AA726+BB726+CD726+CJ726,"")</f>
        <v/>
      </c>
    </row>
    <row r="727" customFormat="false" ht="12.8" hidden="false" customHeight="false" outlineLevel="0" collapsed="false">
      <c r="A727" s="66" t="n">
        <f aca="false">'Vstupní data'!A727</f>
        <v>0</v>
      </c>
      <c r="F727" s="66" t="str">
        <f aca="false">CONCATENATE('Vstupní data'!F727,'Vstupní data'!G727,'Vstupní data'!H727,'Vstupní data'!I727)</f>
        <v/>
      </c>
      <c r="G727" s="66"/>
      <c r="H727" s="66" t="n">
        <f aca="false">'Vstupní data'!K727</f>
        <v>0</v>
      </c>
      <c r="I727" s="66" t="n">
        <f aca="false">'Vstupní data'!L727</f>
        <v>0</v>
      </c>
      <c r="J727" s="66" t="n">
        <f aca="false">'Vstupní data'!K727*'Vstupní data'!M727/100</f>
        <v>0</v>
      </c>
      <c r="L727" s="66" t="n">
        <f aca="false">IF('Vstupní data'!N727="prostokořenný",0,IF('Vstupní data'!N727="krytokořenný","k",IF('Vstupní data'!N727="poloodrostky nebo odrostky, prostokořenné i krytokořenné","po",0)))</f>
        <v>0</v>
      </c>
      <c r="N727" s="66"/>
      <c r="O727" s="66" t="n">
        <f aca="false">'Vstupní data'!O727</f>
        <v>0</v>
      </c>
      <c r="P727" s="66" t="n">
        <f aca="false">IF(O727&gt;0,VLOOKUP(CONCATENATE(VLOOKUP(I727,'Pril3-drev'!$H$5:$K$83,4,0),"-",'Vstupní data'!R727),K2!$C$15:$D$23,2,0),0)</f>
        <v>0</v>
      </c>
      <c r="Q727" s="66" t="n">
        <f aca="false">IF(O727&gt;0,VLOOKUP(I727,'Pril3-drev'!$H$5:$I$83,2,0),0)</f>
        <v>0</v>
      </c>
      <c r="R727" s="66" t="n">
        <f aca="false">IF(Q727&gt;0,VLOOKUP(Q727,'Pril6-okus'!$A$5:$B$17,2,0),0)</f>
        <v>0</v>
      </c>
      <c r="S727" s="66" t="n">
        <f aca="false">IF(O727&gt;0,VLOOKUP(I727,'Pril3-drev'!$H$5:$J$83,3,0),0)</f>
        <v>0</v>
      </c>
      <c r="T727" s="66" t="str">
        <f aca="false">IF(O727&gt;0,IF(L727="k",0.9*VLOOKUP(S727,'ha-pocty-vyhl'!$A$5:$B$20,2,0),IF(L727="po",0.8*VLOOKUP(S727,'ha-pocty-vyhl'!$A$5:$B$20,2,0),VLOOKUP(S727,'ha-pocty-vyhl'!$A$5:$B$20,2,0))),"")</f>
        <v/>
      </c>
      <c r="U727" s="66" t="n">
        <f aca="false">'Vstupní data'!P727</f>
        <v>0</v>
      </c>
      <c r="V727" s="66" t="n">
        <f aca="false">IF(O727&gt;0,1.3*T727*1000*Z727/10000,0)</f>
        <v>0</v>
      </c>
      <c r="W727" s="66" t="n">
        <f aca="false">IF(O727&gt;0,1.3*T727*1000*Z727/10000,0)</f>
        <v>0</v>
      </c>
      <c r="X727" s="66" t="n">
        <f aca="false">IF(O727&gt;0,IF(O727&gt;V727,V727,O727),0)</f>
        <v>0</v>
      </c>
      <c r="Y727" s="66" t="n">
        <f aca="false">IF(O727&gt;0,IF(IF(U727&gt;W727,W727,U727)&lt;X727,W727,IF(U727&gt;W727,W727,U727)),0)</f>
        <v>0</v>
      </c>
      <c r="Z727" s="66" t="n">
        <f aca="false">IF(O727&gt;0,IF(J727&gt;0,J727,K727*H727/100),0)</f>
        <v>0</v>
      </c>
      <c r="AA727" s="67" t="n">
        <f aca="false">IF(O727&gt;0,CEILING(R727*P727*X727/Y727*Z727,1),0)</f>
        <v>0</v>
      </c>
      <c r="AB727" s="68" t="n">
        <f aca="false">IF(O727&gt;0,AA727/O727,0)</f>
        <v>0</v>
      </c>
      <c r="AC727" s="66" t="n">
        <f aca="false">'Vstupní data'!W727</f>
        <v>0</v>
      </c>
      <c r="AI727" s="66" t="str">
        <f aca="false">IF(OR('Vstupní data'!T727&gt;0,'Vstupní data'!U727&gt;0),VLOOKUP(I727,'Pril3-drev'!$H$5:$J$83,3,0),"")</f>
        <v/>
      </c>
      <c r="AJ727" s="66" t="n">
        <f aca="false">IF('Vstupní data'!V727="prostokořenný",0,IF('Vstupní data'!V727="krytokořenný","k",IF('Vstupní data'!V727="poloodrostky nebo odrostky, prostokořenné i krytokořenné","po",0)))</f>
        <v>0</v>
      </c>
      <c r="AK727" s="66" t="n">
        <f aca="false">IF(OR('Vstupní data'!T727&gt;0,'Vstupní data'!U727&gt;0),IF(AJ727="k",0.9*VLOOKUP(AI727,'ha-pocty-vyhl'!$A$5:$B$20,2,0),IF(AJ727="po",0.8*VLOOKUP(AI727,'ha-pocty-vyhl'!$A$5:$B$20,2,0),VLOOKUP(AI727,'ha-pocty-vyhl'!$A$5:$B$20,2,0))),0)</f>
        <v>0</v>
      </c>
      <c r="AL727" s="66" t="n">
        <f aca="false">IF(OR('Vstupní data'!T727&gt;0,'Vstupní data'!U727&gt;0),'Vstupní data'!K727*'Vstupní data'!M727/100,0)</f>
        <v>0</v>
      </c>
      <c r="AM727" s="66" t="n">
        <f aca="false">IF(OR('Vstupní data'!T727&gt;0,'Vstupní data'!U727&gt;0),IF('Vstupní data'!T727&gt;0,'Vstupní data'!T727,ROUND(10*'Vstupní data'!U727/AK727,0)),0)</f>
        <v>0</v>
      </c>
      <c r="AN727" s="69" t="n">
        <f aca="false">IF('Vstupní data'!T727&gt;0,   IF('Vstupní data'!T727&lt;=AL727,'Vstupní data'!T727,AL727),   IF(AM727&lt;AL727,AM727,AL727))</f>
        <v>0</v>
      </c>
      <c r="AO727" s="69" t="n">
        <f aca="false">'Vstupní data'!X727</f>
        <v>0</v>
      </c>
      <c r="AP727" s="66" t="n">
        <f aca="false">IF(OR('Vstupní data'!T727&gt;0,'Vstupní data'!U727&gt;0),IF(I727&lt;&gt;0,VLOOKUP(I727,'Pril3-drev'!$H$5:$I$83,2,0),0),0)</f>
        <v>0</v>
      </c>
      <c r="AQ727" s="66" t="n">
        <f aca="false">'Vstupní data'!Y727</f>
        <v>0</v>
      </c>
      <c r="AR727" s="66" t="str">
        <f aca="false">IF(AC727&gt;5,   IF('Vstupní data'!Y727&gt;0,   VLOOKUP(VLOOKUP(CONCATENATE(VLOOKUP(I727,'Pril3-drev'!$H$4:$L$83,5,0),AC727),'Pril3-drev'!$Q$4:$R$2803,2,0),'AVB-BS'!$C$5:$S$29 ,LOOKUP(AQ727,'AVB-BS'!$D$3:$S$3,'AVB-BS'!$D$1:$S$1) ,0 )   ,   IF('Vstupní data'!Z727&gt;0,'Vstupní data'!Z727,0)) , "")</f>
        <v/>
      </c>
      <c r="AS727" s="70" t="str">
        <f aca="false">IF(AC727&gt;5,VLOOKUP(CONCATENATE(AP727,AR727),'Pril1-THLPa'!$H$6:$N$96,4,0),"")</f>
        <v/>
      </c>
      <c r="AT727" s="70" t="str">
        <f aca="false">IF(AC727&gt;5,VLOOKUP(CONCATENATE(AP727,AR727),'Pril1-THLPa'!$H$6:$N$96,5,0),"")</f>
        <v/>
      </c>
      <c r="AU727" s="70" t="str">
        <f aca="false">IF(AC727&gt;5,VLOOKUP(CONCATENATE(AP727,AR727),'Pril1-THLPa'!$H$6:$N$96,6,0),"")</f>
        <v/>
      </c>
      <c r="AV727" s="70" t="str">
        <f aca="false">IF(AC727&gt;5,VLOOKUP(CONCATENATE(AP727,AR727),'Pril1-THLPa'!$H$6:$N$96,7,0),"")</f>
        <v/>
      </c>
      <c r="AW727" s="70" t="str">
        <f aca="false">IF(AC727&gt;5,VLOOKUP(CONCATENATE(AP727,AR727),'Pril1-THLPa'!$H$6:$O$96,8,0),"")</f>
        <v/>
      </c>
      <c r="AX727" s="66" t="n">
        <f aca="false">IF(AC727&gt;0,IF(AND(AC727&gt;0,AC727&lt;=5),VLOOKUP(AP727,'Pril1-THLPa'!$A$6:$F$18,LOOKUP(AC727,'Pril1-THLPa'!$B$5:$F$5,'Pril1-THLPa'!$B$4:$F$4),0),AS727+AT727*(AC727-5)+AU727*POWER(AC727-5,2)+AV727*POWER(AC727-5,3)+AW727*POWER(AC727-5,4)),0)</f>
        <v>0</v>
      </c>
      <c r="AY727" s="71"/>
      <c r="AZ727" s="66" t="n">
        <f aca="false">'Vstupní data'!AA727</f>
        <v>0</v>
      </c>
      <c r="BA727" s="66" t="n">
        <f aca="false">IF(OR('Vstupní data'!T727&gt;0,'Vstupní data'!U727&gt;0),IF(AC727&lt;&gt;"",AX727*AO727/10*(100+AZ727)/100,0),0)</f>
        <v>0</v>
      </c>
      <c r="BB727" s="67" t="n">
        <f aca="false">IF(AC727&lt;&gt;"",ROUND(BA727*AN727,0),0)</f>
        <v>0</v>
      </c>
      <c r="BC727" s="68" t="str">
        <f aca="false">IF(AE727&gt;0,BB727/AE727,"")</f>
        <v/>
      </c>
      <c r="BD727" s="66" t="n">
        <f aca="false">'Vstupní data'!AE727</f>
        <v>0</v>
      </c>
      <c r="BF727" s="66" t="n">
        <f aca="false">'Vstupní data'!AC727</f>
        <v>0</v>
      </c>
      <c r="BH727" s="66" t="n">
        <f aca="false">'Vstupní data'!AD727</f>
        <v>0</v>
      </c>
      <c r="BI727" s="66" t="n">
        <f aca="false">'Vstupní data'!AF727</f>
        <v>0</v>
      </c>
      <c r="BJ727" s="69" t="n">
        <f aca="false">'Vstupní data'!AG727</f>
        <v>0</v>
      </c>
      <c r="BK727" s="69" t="n">
        <f aca="false">IF(BF727&lt;&gt;0,VLOOKUP(I727,'Pril3-drev'!$H$5:$I$83,2,0),0)</f>
        <v>0</v>
      </c>
      <c r="BL727" s="69" t="n">
        <f aca="false">IF(BF727&lt;&gt;0,VLOOKUP(BK727,'Pril3-drev'!$A$5:$C$17,3,0),0)</f>
        <v>0</v>
      </c>
      <c r="BM727" s="69" t="n">
        <f aca="false">'Vstupní data'!AH727</f>
        <v>0</v>
      </c>
      <c r="BN727" s="69" t="n">
        <f aca="false">IF('Vstupní data'!AH727&gt;0,   VLOOKUP(VLOOKUP(CONCATENATE(VLOOKUP(I727,'Pril3-drev'!$H$4:$L$83,5,0),BD727),'Pril3-drev'!$Q$4:$R$2803,2,0),'AVB-BS'!$C$5:$S$29 ,LOOKUP(BM727,'AVB-BS'!$D$3:$S$3,'AVB-BS'!$D$1:$S$1) ,0 )   ,   IF('Vstupní data'!AI727&gt;0,'Vstupní data'!AI727,0))</f>
        <v>0</v>
      </c>
      <c r="BO727" s="69" t="str">
        <f aca="false">IF(BX727&gt;5,VLOOKUP(CONCATENATE(BK727,BN727),'Pril1-THLPa'!$H$6:$N$96,4,0),"")</f>
        <v/>
      </c>
      <c r="BP727" s="69" t="str">
        <f aca="false">IF(BX727&gt;5,VLOOKUP(CONCATENATE(BK727,BN727),'Pril1-THLPa'!$H$6:$N$96,5,0),"")</f>
        <v/>
      </c>
      <c r="BQ727" s="69" t="str">
        <f aca="false">IF(BX727&gt;5,VLOOKUP(CONCATENATE(BK727,BN727),'Pril1-THLPa'!$H$6:$N$96,6,0),"")</f>
        <v/>
      </c>
      <c r="BR727" s="69" t="str">
        <f aca="false">IF(BX727&gt;5,VLOOKUP(CONCATENATE(BK727,BN727),'Pril1-THLPa'!$H$6:$N$96,7,0),"")</f>
        <v/>
      </c>
      <c r="BS727" s="69" t="str">
        <f aca="false">IF(BX727&gt;5,VLOOKUP(CONCATENATE(BK727,BN727),'Pril1-THLPa'!$H$6:$O$96,8,0),"")</f>
        <v/>
      </c>
      <c r="BT727" s="69" t="str">
        <f aca="false">IF(BF727&gt;0, IF(BK727="smrk",  VLOOKUP(VLOOKUP(BD727,'Pril9-K3'!$L$8:$M$207,2,0),'Pril9-K3'!$A$8:$J$16,LOOKUP(BN727,'Pril9-K3'!$A$7:$J$7,'Pril9-K3'!$A$5:$J$5),0), IF(AND(BK727&lt;&gt;"smrk",'Vstupní data'!AK727&lt;&gt;""),'Vstupní data'!AK727,   VLOOKUP(VLOOKUP(BD727,'Pril9-K3'!$L$8:$M$207,2,0),'Pril9-K3'!$A$8:$J$16,LOOKUP(BN727,'Pril9-K3'!$A$7:$J$7,'Pril9-K3'!$A$5:$J$5),0)   )),   "")</f>
        <v/>
      </c>
      <c r="BV727" s="69" t="n">
        <f aca="false">'Vstupní data'!AJ727</f>
        <v>0</v>
      </c>
      <c r="BW727" s="69" t="n">
        <f aca="false">IF(BF727&gt;0,IF(J727&gt;0,J727,K727*H727/100),0)</f>
        <v>0</v>
      </c>
      <c r="BX727" s="69" t="n">
        <f aca="false">IF(BF727&gt;0,IF(BJ727&gt;BL727,BL727,BJ727),0)</f>
        <v>0</v>
      </c>
      <c r="BY727" s="69" t="n">
        <f aca="false">IF(BD727=0,0,IF(AND(BX727&gt;0,BX727&lt;=5),  IF(AND(BX727&gt;0,BX727&lt;=5),VLOOKUP(BK727,'Pril1-THLPa'!$A$6:$F$18,IF(AND(BX727&gt;0,BX727&lt;=5),LOOKUP(BX727,'Pril1-THLPa'!$B$5:$F$5,'Pril1-THLPa'!$B$4:$F$4),""),0),""),  IF(BX727&gt;5,BO727+BP727*(BX727-5)+BQ727*POWER(BX727-5,2)+BR727*POWER(BX727-5,3)+BS727*POWER(BX727-5,4),"")))</f>
        <v>0</v>
      </c>
      <c r="BZ727" s="69" t="n">
        <f aca="false">IF(BY727&gt;0,BY727*BI727/10*BW727*(100+BV727)/100,0)</f>
        <v>0</v>
      </c>
      <c r="CA727" s="69" t="n">
        <f aca="false">IF(BD727&gt;0,BX727-IF(BD727&gt;BX727,BX727,BD727),0)</f>
        <v>0</v>
      </c>
      <c r="CB727" s="69" t="n">
        <f aca="false">POWER(1.01,CA727)</f>
        <v>1</v>
      </c>
      <c r="CC727" s="69" t="n">
        <f aca="false">IF(BF727&gt;0,IF(BF727&gt;BH727,1,BF727/BH727),0)</f>
        <v>0</v>
      </c>
      <c r="CD727" s="72" t="n">
        <f aca="false">IF(BD727=0,0,IF(BF727&gt;0,ROUND(IF(CB727&lt;&gt;0,BZ727*BT727*1/CB727*CC727,0),0),0))</f>
        <v>0</v>
      </c>
      <c r="CE727" s="73" t="str">
        <f aca="false">IF(BF727&gt;0,IF(BF727&gt;BH727,CD727/BF727,CD727/BH727),"")</f>
        <v/>
      </c>
      <c r="CF727" s="69" t="n">
        <f aca="false">'Vstupní data'!AM727</f>
        <v>0</v>
      </c>
      <c r="CG727" s="69" t="n">
        <f aca="false">'Vstupní data'!AN727</f>
        <v>0</v>
      </c>
      <c r="CH727" s="69" t="n">
        <f aca="false">'Vstupní data'!AO727</f>
        <v>0</v>
      </c>
      <c r="CI727" s="69" t="n">
        <f aca="false">'Vstupní data'!AP727</f>
        <v>0</v>
      </c>
      <c r="CJ727" s="72" t="n">
        <f aca="false">ROUND(CH727*CI727,0)</f>
        <v>0</v>
      </c>
      <c r="CK727" s="74" t="str">
        <f aca="false">IF(OR(AA727&gt;0,BB727&gt;0,CD727&gt;0,CJ727&gt;0),AA727+BB727+CD727+CJ727,"")</f>
        <v/>
      </c>
    </row>
    <row r="728" customFormat="false" ht="12.8" hidden="false" customHeight="false" outlineLevel="0" collapsed="false">
      <c r="A728" s="66" t="n">
        <f aca="false">'Vstupní data'!A728</f>
        <v>0</v>
      </c>
      <c r="F728" s="66" t="str">
        <f aca="false">CONCATENATE('Vstupní data'!F728,'Vstupní data'!G728,'Vstupní data'!H728,'Vstupní data'!I728)</f>
        <v/>
      </c>
      <c r="G728" s="66"/>
      <c r="H728" s="66" t="n">
        <f aca="false">'Vstupní data'!K728</f>
        <v>0</v>
      </c>
      <c r="I728" s="66" t="n">
        <f aca="false">'Vstupní data'!L728</f>
        <v>0</v>
      </c>
      <c r="J728" s="66" t="n">
        <f aca="false">'Vstupní data'!K728*'Vstupní data'!M728/100</f>
        <v>0</v>
      </c>
      <c r="L728" s="66" t="n">
        <f aca="false">IF('Vstupní data'!N728="prostokořenný",0,IF('Vstupní data'!N728="krytokořenný","k",IF('Vstupní data'!N728="poloodrostky nebo odrostky, prostokořenné i krytokořenné","po",0)))</f>
        <v>0</v>
      </c>
      <c r="N728" s="66"/>
      <c r="O728" s="66" t="n">
        <f aca="false">'Vstupní data'!O728</f>
        <v>0</v>
      </c>
      <c r="P728" s="66" t="n">
        <f aca="false">IF(O728&gt;0,VLOOKUP(CONCATENATE(VLOOKUP(I728,'Pril3-drev'!$H$5:$K$83,4,0),"-",'Vstupní data'!R728),K2!$C$15:$D$23,2,0),0)</f>
        <v>0</v>
      </c>
      <c r="Q728" s="66" t="n">
        <f aca="false">IF(O728&gt;0,VLOOKUP(I728,'Pril3-drev'!$H$5:$I$83,2,0),0)</f>
        <v>0</v>
      </c>
      <c r="R728" s="66" t="n">
        <f aca="false">IF(Q728&gt;0,VLOOKUP(Q728,'Pril6-okus'!$A$5:$B$17,2,0),0)</f>
        <v>0</v>
      </c>
      <c r="S728" s="66" t="n">
        <f aca="false">IF(O728&gt;0,VLOOKUP(I728,'Pril3-drev'!$H$5:$J$83,3,0),0)</f>
        <v>0</v>
      </c>
      <c r="T728" s="66" t="str">
        <f aca="false">IF(O728&gt;0,IF(L728="k",0.9*VLOOKUP(S728,'ha-pocty-vyhl'!$A$5:$B$20,2,0),IF(L728="po",0.8*VLOOKUP(S728,'ha-pocty-vyhl'!$A$5:$B$20,2,0),VLOOKUP(S728,'ha-pocty-vyhl'!$A$5:$B$20,2,0))),"")</f>
        <v/>
      </c>
      <c r="U728" s="66" t="n">
        <f aca="false">'Vstupní data'!P728</f>
        <v>0</v>
      </c>
      <c r="V728" s="66" t="n">
        <f aca="false">IF(O728&gt;0,1.3*T728*1000*Z728/10000,0)</f>
        <v>0</v>
      </c>
      <c r="W728" s="66" t="n">
        <f aca="false">IF(O728&gt;0,1.3*T728*1000*Z728/10000,0)</f>
        <v>0</v>
      </c>
      <c r="X728" s="66" t="n">
        <f aca="false">IF(O728&gt;0,IF(O728&gt;V728,V728,O728),0)</f>
        <v>0</v>
      </c>
      <c r="Y728" s="66" t="n">
        <f aca="false">IF(O728&gt;0,IF(IF(U728&gt;W728,W728,U728)&lt;X728,W728,IF(U728&gt;W728,W728,U728)),0)</f>
        <v>0</v>
      </c>
      <c r="Z728" s="66" t="n">
        <f aca="false">IF(O728&gt;0,IF(J728&gt;0,J728,K728*H728/100),0)</f>
        <v>0</v>
      </c>
      <c r="AA728" s="67" t="n">
        <f aca="false">IF(O728&gt;0,CEILING(R728*P728*X728/Y728*Z728,1),0)</f>
        <v>0</v>
      </c>
      <c r="AB728" s="68" t="n">
        <f aca="false">IF(O728&gt;0,AA728/O728,0)</f>
        <v>0</v>
      </c>
      <c r="AC728" s="66" t="n">
        <f aca="false">'Vstupní data'!W728</f>
        <v>0</v>
      </c>
      <c r="AI728" s="66" t="str">
        <f aca="false">IF(OR('Vstupní data'!T728&gt;0,'Vstupní data'!U728&gt;0),VLOOKUP(I728,'Pril3-drev'!$H$5:$J$83,3,0),"")</f>
        <v/>
      </c>
      <c r="AJ728" s="66" t="n">
        <f aca="false">IF('Vstupní data'!V728="prostokořenný",0,IF('Vstupní data'!V728="krytokořenný","k",IF('Vstupní data'!V728="poloodrostky nebo odrostky, prostokořenné i krytokořenné","po",0)))</f>
        <v>0</v>
      </c>
      <c r="AK728" s="66" t="n">
        <f aca="false">IF(OR('Vstupní data'!T728&gt;0,'Vstupní data'!U728&gt;0),IF(AJ728="k",0.9*VLOOKUP(AI728,'ha-pocty-vyhl'!$A$5:$B$20,2,0),IF(AJ728="po",0.8*VLOOKUP(AI728,'ha-pocty-vyhl'!$A$5:$B$20,2,0),VLOOKUP(AI728,'ha-pocty-vyhl'!$A$5:$B$20,2,0))),0)</f>
        <v>0</v>
      </c>
      <c r="AL728" s="66" t="n">
        <f aca="false">IF(OR('Vstupní data'!T728&gt;0,'Vstupní data'!U728&gt;0),'Vstupní data'!K728*'Vstupní data'!M728/100,0)</f>
        <v>0</v>
      </c>
      <c r="AM728" s="66" t="n">
        <f aca="false">IF(OR('Vstupní data'!T728&gt;0,'Vstupní data'!U728&gt;0),IF('Vstupní data'!T728&gt;0,'Vstupní data'!T728,ROUND(10*'Vstupní data'!U728/AK728,0)),0)</f>
        <v>0</v>
      </c>
      <c r="AN728" s="69" t="n">
        <f aca="false">IF('Vstupní data'!T728&gt;0,   IF('Vstupní data'!T728&lt;=AL728,'Vstupní data'!T728,AL728),   IF(AM728&lt;AL728,AM728,AL728))</f>
        <v>0</v>
      </c>
      <c r="AO728" s="69" t="n">
        <f aca="false">'Vstupní data'!X728</f>
        <v>0</v>
      </c>
      <c r="AP728" s="66" t="n">
        <f aca="false">IF(OR('Vstupní data'!T728&gt;0,'Vstupní data'!U728&gt;0),IF(I728&lt;&gt;0,VLOOKUP(I728,'Pril3-drev'!$H$5:$I$83,2,0),0),0)</f>
        <v>0</v>
      </c>
      <c r="AQ728" s="66" t="n">
        <f aca="false">'Vstupní data'!Y728</f>
        <v>0</v>
      </c>
      <c r="AR728" s="66" t="str">
        <f aca="false">IF(AC728&gt;5,   IF('Vstupní data'!Y728&gt;0,   VLOOKUP(VLOOKUP(CONCATENATE(VLOOKUP(I728,'Pril3-drev'!$H$4:$L$83,5,0),AC728),'Pril3-drev'!$Q$4:$R$2803,2,0),'AVB-BS'!$C$5:$S$29 ,LOOKUP(AQ728,'AVB-BS'!$D$3:$S$3,'AVB-BS'!$D$1:$S$1) ,0 )   ,   IF('Vstupní data'!Z728&gt;0,'Vstupní data'!Z728,0)) , "")</f>
        <v/>
      </c>
      <c r="AS728" s="70" t="str">
        <f aca="false">IF(AC728&gt;5,VLOOKUP(CONCATENATE(AP728,AR728),'Pril1-THLPa'!$H$6:$N$96,4,0),"")</f>
        <v/>
      </c>
      <c r="AT728" s="70" t="str">
        <f aca="false">IF(AC728&gt;5,VLOOKUP(CONCATENATE(AP728,AR728),'Pril1-THLPa'!$H$6:$N$96,5,0),"")</f>
        <v/>
      </c>
      <c r="AU728" s="70" t="str">
        <f aca="false">IF(AC728&gt;5,VLOOKUP(CONCATENATE(AP728,AR728),'Pril1-THLPa'!$H$6:$N$96,6,0),"")</f>
        <v/>
      </c>
      <c r="AV728" s="70" t="str">
        <f aca="false">IF(AC728&gt;5,VLOOKUP(CONCATENATE(AP728,AR728),'Pril1-THLPa'!$H$6:$N$96,7,0),"")</f>
        <v/>
      </c>
      <c r="AW728" s="70" t="str">
        <f aca="false">IF(AC728&gt;5,VLOOKUP(CONCATENATE(AP728,AR728),'Pril1-THLPa'!$H$6:$O$96,8,0),"")</f>
        <v/>
      </c>
      <c r="AX728" s="66" t="n">
        <f aca="false">IF(AC728&gt;0,IF(AND(AC728&gt;0,AC728&lt;=5),VLOOKUP(AP728,'Pril1-THLPa'!$A$6:$F$18,LOOKUP(AC728,'Pril1-THLPa'!$B$5:$F$5,'Pril1-THLPa'!$B$4:$F$4),0),AS728+AT728*(AC728-5)+AU728*POWER(AC728-5,2)+AV728*POWER(AC728-5,3)+AW728*POWER(AC728-5,4)),0)</f>
        <v>0</v>
      </c>
      <c r="AY728" s="71"/>
      <c r="AZ728" s="66" t="n">
        <f aca="false">'Vstupní data'!AA728</f>
        <v>0</v>
      </c>
      <c r="BA728" s="66" t="n">
        <f aca="false">IF(OR('Vstupní data'!T728&gt;0,'Vstupní data'!U728&gt;0),IF(AC728&lt;&gt;"",AX728*AO728/10*(100+AZ728)/100,0),0)</f>
        <v>0</v>
      </c>
      <c r="BB728" s="67" t="n">
        <f aca="false">IF(AC728&lt;&gt;"",ROUND(BA728*AN728,0),0)</f>
        <v>0</v>
      </c>
      <c r="BC728" s="68" t="str">
        <f aca="false">IF(AE728&gt;0,BB728/AE728,"")</f>
        <v/>
      </c>
      <c r="BD728" s="66" t="n">
        <f aca="false">'Vstupní data'!AE728</f>
        <v>0</v>
      </c>
      <c r="BF728" s="66" t="n">
        <f aca="false">'Vstupní data'!AC728</f>
        <v>0</v>
      </c>
      <c r="BH728" s="66" t="n">
        <f aca="false">'Vstupní data'!AD728</f>
        <v>0</v>
      </c>
      <c r="BI728" s="66" t="n">
        <f aca="false">'Vstupní data'!AF728</f>
        <v>0</v>
      </c>
      <c r="BJ728" s="69" t="n">
        <f aca="false">'Vstupní data'!AG728</f>
        <v>0</v>
      </c>
      <c r="BK728" s="69" t="n">
        <f aca="false">IF(BF728&lt;&gt;0,VLOOKUP(I728,'Pril3-drev'!$H$5:$I$83,2,0),0)</f>
        <v>0</v>
      </c>
      <c r="BL728" s="69" t="n">
        <f aca="false">IF(BF728&lt;&gt;0,VLOOKUP(BK728,'Pril3-drev'!$A$5:$C$17,3,0),0)</f>
        <v>0</v>
      </c>
      <c r="BM728" s="69" t="n">
        <f aca="false">'Vstupní data'!AH728</f>
        <v>0</v>
      </c>
      <c r="BN728" s="69" t="n">
        <f aca="false">IF('Vstupní data'!AH728&gt;0,   VLOOKUP(VLOOKUP(CONCATENATE(VLOOKUP(I728,'Pril3-drev'!$H$4:$L$83,5,0),BD728),'Pril3-drev'!$Q$4:$R$2803,2,0),'AVB-BS'!$C$5:$S$29 ,LOOKUP(BM728,'AVB-BS'!$D$3:$S$3,'AVB-BS'!$D$1:$S$1) ,0 )   ,   IF('Vstupní data'!AI728&gt;0,'Vstupní data'!AI728,0))</f>
        <v>0</v>
      </c>
      <c r="BO728" s="69" t="str">
        <f aca="false">IF(BX728&gt;5,VLOOKUP(CONCATENATE(BK728,BN728),'Pril1-THLPa'!$H$6:$N$96,4,0),"")</f>
        <v/>
      </c>
      <c r="BP728" s="69" t="str">
        <f aca="false">IF(BX728&gt;5,VLOOKUP(CONCATENATE(BK728,BN728),'Pril1-THLPa'!$H$6:$N$96,5,0),"")</f>
        <v/>
      </c>
      <c r="BQ728" s="69" t="str">
        <f aca="false">IF(BX728&gt;5,VLOOKUP(CONCATENATE(BK728,BN728),'Pril1-THLPa'!$H$6:$N$96,6,0),"")</f>
        <v/>
      </c>
      <c r="BR728" s="69" t="str">
        <f aca="false">IF(BX728&gt;5,VLOOKUP(CONCATENATE(BK728,BN728),'Pril1-THLPa'!$H$6:$N$96,7,0),"")</f>
        <v/>
      </c>
      <c r="BS728" s="69" t="str">
        <f aca="false">IF(BX728&gt;5,VLOOKUP(CONCATENATE(BK728,BN728),'Pril1-THLPa'!$H$6:$O$96,8,0),"")</f>
        <v/>
      </c>
      <c r="BT728" s="69" t="str">
        <f aca="false">IF(BF728&gt;0, IF(BK728="smrk",  VLOOKUP(VLOOKUP(BD728,'Pril9-K3'!$L$8:$M$207,2,0),'Pril9-K3'!$A$8:$J$16,LOOKUP(BN728,'Pril9-K3'!$A$7:$J$7,'Pril9-K3'!$A$5:$J$5),0), IF(AND(BK728&lt;&gt;"smrk",'Vstupní data'!AK728&lt;&gt;""),'Vstupní data'!AK728,   VLOOKUP(VLOOKUP(BD728,'Pril9-K3'!$L$8:$M$207,2,0),'Pril9-K3'!$A$8:$J$16,LOOKUP(BN728,'Pril9-K3'!$A$7:$J$7,'Pril9-K3'!$A$5:$J$5),0)   )),   "")</f>
        <v/>
      </c>
      <c r="BV728" s="69" t="n">
        <f aca="false">'Vstupní data'!AJ728</f>
        <v>0</v>
      </c>
      <c r="BW728" s="69" t="n">
        <f aca="false">IF(BF728&gt;0,IF(J728&gt;0,J728,K728*H728/100),0)</f>
        <v>0</v>
      </c>
      <c r="BX728" s="69" t="n">
        <f aca="false">IF(BF728&gt;0,IF(BJ728&gt;BL728,BL728,BJ728),0)</f>
        <v>0</v>
      </c>
      <c r="BY728" s="69" t="n">
        <f aca="false">IF(BD728=0,0,IF(AND(BX728&gt;0,BX728&lt;=5),  IF(AND(BX728&gt;0,BX728&lt;=5),VLOOKUP(BK728,'Pril1-THLPa'!$A$6:$F$18,IF(AND(BX728&gt;0,BX728&lt;=5),LOOKUP(BX728,'Pril1-THLPa'!$B$5:$F$5,'Pril1-THLPa'!$B$4:$F$4),""),0),""),  IF(BX728&gt;5,BO728+BP728*(BX728-5)+BQ728*POWER(BX728-5,2)+BR728*POWER(BX728-5,3)+BS728*POWER(BX728-5,4),"")))</f>
        <v>0</v>
      </c>
      <c r="BZ728" s="69" t="n">
        <f aca="false">IF(BY728&gt;0,BY728*BI728/10*BW728*(100+BV728)/100,0)</f>
        <v>0</v>
      </c>
      <c r="CA728" s="69" t="n">
        <f aca="false">IF(BD728&gt;0,BX728-IF(BD728&gt;BX728,BX728,BD728),0)</f>
        <v>0</v>
      </c>
      <c r="CB728" s="69" t="n">
        <f aca="false">POWER(1.01,CA728)</f>
        <v>1</v>
      </c>
      <c r="CC728" s="69" t="n">
        <f aca="false">IF(BF728&gt;0,IF(BF728&gt;BH728,1,BF728/BH728),0)</f>
        <v>0</v>
      </c>
      <c r="CD728" s="72" t="n">
        <f aca="false">IF(BD728=0,0,IF(BF728&gt;0,ROUND(IF(CB728&lt;&gt;0,BZ728*BT728*1/CB728*CC728,0),0),0))</f>
        <v>0</v>
      </c>
      <c r="CE728" s="73" t="str">
        <f aca="false">IF(BF728&gt;0,IF(BF728&gt;BH728,CD728/BF728,CD728/BH728),"")</f>
        <v/>
      </c>
      <c r="CF728" s="69" t="n">
        <f aca="false">'Vstupní data'!AM728</f>
        <v>0</v>
      </c>
      <c r="CG728" s="69" t="n">
        <f aca="false">'Vstupní data'!AN728</f>
        <v>0</v>
      </c>
      <c r="CH728" s="69" t="n">
        <f aca="false">'Vstupní data'!AO728</f>
        <v>0</v>
      </c>
      <c r="CI728" s="69" t="n">
        <f aca="false">'Vstupní data'!AP728</f>
        <v>0</v>
      </c>
      <c r="CJ728" s="72" t="n">
        <f aca="false">ROUND(CH728*CI728,0)</f>
        <v>0</v>
      </c>
      <c r="CK728" s="74" t="str">
        <f aca="false">IF(OR(AA728&gt;0,BB728&gt;0,CD728&gt;0,CJ728&gt;0),AA728+BB728+CD728+CJ728,"")</f>
        <v/>
      </c>
    </row>
    <row r="729" customFormat="false" ht="12.8" hidden="false" customHeight="false" outlineLevel="0" collapsed="false">
      <c r="A729" s="66" t="n">
        <f aca="false">'Vstupní data'!A729</f>
        <v>0</v>
      </c>
      <c r="F729" s="66" t="str">
        <f aca="false">CONCATENATE('Vstupní data'!F729,'Vstupní data'!G729,'Vstupní data'!H729,'Vstupní data'!I729)</f>
        <v/>
      </c>
      <c r="G729" s="66"/>
      <c r="H729" s="66" t="n">
        <f aca="false">'Vstupní data'!K729</f>
        <v>0</v>
      </c>
      <c r="I729" s="66" t="n">
        <f aca="false">'Vstupní data'!L729</f>
        <v>0</v>
      </c>
      <c r="J729" s="66" t="n">
        <f aca="false">'Vstupní data'!K729*'Vstupní data'!M729/100</f>
        <v>0</v>
      </c>
      <c r="L729" s="66" t="n">
        <f aca="false">IF('Vstupní data'!N729="prostokořenný",0,IF('Vstupní data'!N729="krytokořenný","k",IF('Vstupní data'!N729="poloodrostky nebo odrostky, prostokořenné i krytokořenné","po",0)))</f>
        <v>0</v>
      </c>
      <c r="N729" s="66"/>
      <c r="O729" s="66" t="n">
        <f aca="false">'Vstupní data'!O729</f>
        <v>0</v>
      </c>
      <c r="P729" s="66" t="n">
        <f aca="false">IF(O729&gt;0,VLOOKUP(CONCATENATE(VLOOKUP(I729,'Pril3-drev'!$H$5:$K$83,4,0),"-",'Vstupní data'!R729),K2!$C$15:$D$23,2,0),0)</f>
        <v>0</v>
      </c>
      <c r="Q729" s="66" t="n">
        <f aca="false">IF(O729&gt;0,VLOOKUP(I729,'Pril3-drev'!$H$5:$I$83,2,0),0)</f>
        <v>0</v>
      </c>
      <c r="R729" s="66" t="n">
        <f aca="false">IF(Q729&gt;0,VLOOKUP(Q729,'Pril6-okus'!$A$5:$B$17,2,0),0)</f>
        <v>0</v>
      </c>
      <c r="S729" s="66" t="n">
        <f aca="false">IF(O729&gt;0,VLOOKUP(I729,'Pril3-drev'!$H$5:$J$83,3,0),0)</f>
        <v>0</v>
      </c>
      <c r="T729" s="66" t="str">
        <f aca="false">IF(O729&gt;0,IF(L729="k",0.9*VLOOKUP(S729,'ha-pocty-vyhl'!$A$5:$B$20,2,0),IF(L729="po",0.8*VLOOKUP(S729,'ha-pocty-vyhl'!$A$5:$B$20,2,0),VLOOKUP(S729,'ha-pocty-vyhl'!$A$5:$B$20,2,0))),"")</f>
        <v/>
      </c>
      <c r="U729" s="66" t="n">
        <f aca="false">'Vstupní data'!P729</f>
        <v>0</v>
      </c>
      <c r="V729" s="66" t="n">
        <f aca="false">IF(O729&gt;0,1.3*T729*1000*Z729/10000,0)</f>
        <v>0</v>
      </c>
      <c r="W729" s="66" t="n">
        <f aca="false">IF(O729&gt;0,1.3*T729*1000*Z729/10000,0)</f>
        <v>0</v>
      </c>
      <c r="X729" s="66" t="n">
        <f aca="false">IF(O729&gt;0,IF(O729&gt;V729,V729,O729),0)</f>
        <v>0</v>
      </c>
      <c r="Y729" s="66" t="n">
        <f aca="false">IF(O729&gt;0,IF(IF(U729&gt;W729,W729,U729)&lt;X729,W729,IF(U729&gt;W729,W729,U729)),0)</f>
        <v>0</v>
      </c>
      <c r="Z729" s="66" t="n">
        <f aca="false">IF(O729&gt;0,IF(J729&gt;0,J729,K729*H729/100),0)</f>
        <v>0</v>
      </c>
      <c r="AA729" s="67" t="n">
        <f aca="false">IF(O729&gt;0,CEILING(R729*P729*X729/Y729*Z729,1),0)</f>
        <v>0</v>
      </c>
      <c r="AB729" s="68" t="n">
        <f aca="false">IF(O729&gt;0,AA729/O729,0)</f>
        <v>0</v>
      </c>
      <c r="AC729" s="66" t="n">
        <f aca="false">'Vstupní data'!W729</f>
        <v>0</v>
      </c>
      <c r="AI729" s="66" t="str">
        <f aca="false">IF(OR('Vstupní data'!T729&gt;0,'Vstupní data'!U729&gt;0),VLOOKUP(I729,'Pril3-drev'!$H$5:$J$83,3,0),"")</f>
        <v/>
      </c>
      <c r="AJ729" s="66" t="n">
        <f aca="false">IF('Vstupní data'!V729="prostokořenný",0,IF('Vstupní data'!V729="krytokořenný","k",IF('Vstupní data'!V729="poloodrostky nebo odrostky, prostokořenné i krytokořenné","po",0)))</f>
        <v>0</v>
      </c>
      <c r="AK729" s="66" t="n">
        <f aca="false">IF(OR('Vstupní data'!T729&gt;0,'Vstupní data'!U729&gt;0),IF(AJ729="k",0.9*VLOOKUP(AI729,'ha-pocty-vyhl'!$A$5:$B$20,2,0),IF(AJ729="po",0.8*VLOOKUP(AI729,'ha-pocty-vyhl'!$A$5:$B$20,2,0),VLOOKUP(AI729,'ha-pocty-vyhl'!$A$5:$B$20,2,0))),0)</f>
        <v>0</v>
      </c>
      <c r="AL729" s="66" t="n">
        <f aca="false">IF(OR('Vstupní data'!T729&gt;0,'Vstupní data'!U729&gt;0),'Vstupní data'!K729*'Vstupní data'!M729/100,0)</f>
        <v>0</v>
      </c>
      <c r="AM729" s="66" t="n">
        <f aca="false">IF(OR('Vstupní data'!T729&gt;0,'Vstupní data'!U729&gt;0),IF('Vstupní data'!T729&gt;0,'Vstupní data'!T729,ROUND(10*'Vstupní data'!U729/AK729,0)),0)</f>
        <v>0</v>
      </c>
      <c r="AN729" s="69" t="n">
        <f aca="false">IF('Vstupní data'!T729&gt;0,   IF('Vstupní data'!T729&lt;=AL729,'Vstupní data'!T729,AL729),   IF(AM729&lt;AL729,AM729,AL729))</f>
        <v>0</v>
      </c>
      <c r="AO729" s="69" t="n">
        <f aca="false">'Vstupní data'!X729</f>
        <v>0</v>
      </c>
      <c r="AP729" s="66" t="n">
        <f aca="false">IF(OR('Vstupní data'!T729&gt;0,'Vstupní data'!U729&gt;0),IF(I729&lt;&gt;0,VLOOKUP(I729,'Pril3-drev'!$H$5:$I$83,2,0),0),0)</f>
        <v>0</v>
      </c>
      <c r="AQ729" s="66" t="n">
        <f aca="false">'Vstupní data'!Y729</f>
        <v>0</v>
      </c>
      <c r="AR729" s="66" t="str">
        <f aca="false">IF(AC729&gt;5,   IF('Vstupní data'!Y729&gt;0,   VLOOKUP(VLOOKUP(CONCATENATE(VLOOKUP(I729,'Pril3-drev'!$H$4:$L$83,5,0),AC729),'Pril3-drev'!$Q$4:$R$2803,2,0),'AVB-BS'!$C$5:$S$29 ,LOOKUP(AQ729,'AVB-BS'!$D$3:$S$3,'AVB-BS'!$D$1:$S$1) ,0 )   ,   IF('Vstupní data'!Z729&gt;0,'Vstupní data'!Z729,0)) , "")</f>
        <v/>
      </c>
      <c r="AS729" s="70" t="str">
        <f aca="false">IF(AC729&gt;5,VLOOKUP(CONCATENATE(AP729,AR729),'Pril1-THLPa'!$H$6:$N$96,4,0),"")</f>
        <v/>
      </c>
      <c r="AT729" s="70" t="str">
        <f aca="false">IF(AC729&gt;5,VLOOKUP(CONCATENATE(AP729,AR729),'Pril1-THLPa'!$H$6:$N$96,5,0),"")</f>
        <v/>
      </c>
      <c r="AU729" s="70" t="str">
        <f aca="false">IF(AC729&gt;5,VLOOKUP(CONCATENATE(AP729,AR729),'Pril1-THLPa'!$H$6:$N$96,6,0),"")</f>
        <v/>
      </c>
      <c r="AV729" s="70" t="str">
        <f aca="false">IF(AC729&gt;5,VLOOKUP(CONCATENATE(AP729,AR729),'Pril1-THLPa'!$H$6:$N$96,7,0),"")</f>
        <v/>
      </c>
      <c r="AW729" s="70" t="str">
        <f aca="false">IF(AC729&gt;5,VLOOKUP(CONCATENATE(AP729,AR729),'Pril1-THLPa'!$H$6:$O$96,8,0),"")</f>
        <v/>
      </c>
      <c r="AX729" s="66" t="n">
        <f aca="false">IF(AC729&gt;0,IF(AND(AC729&gt;0,AC729&lt;=5),VLOOKUP(AP729,'Pril1-THLPa'!$A$6:$F$18,LOOKUP(AC729,'Pril1-THLPa'!$B$5:$F$5,'Pril1-THLPa'!$B$4:$F$4),0),AS729+AT729*(AC729-5)+AU729*POWER(AC729-5,2)+AV729*POWER(AC729-5,3)+AW729*POWER(AC729-5,4)),0)</f>
        <v>0</v>
      </c>
      <c r="AY729" s="71"/>
      <c r="AZ729" s="66" t="n">
        <f aca="false">'Vstupní data'!AA729</f>
        <v>0</v>
      </c>
      <c r="BA729" s="66" t="n">
        <f aca="false">IF(OR('Vstupní data'!T729&gt;0,'Vstupní data'!U729&gt;0),IF(AC729&lt;&gt;"",AX729*AO729/10*(100+AZ729)/100,0),0)</f>
        <v>0</v>
      </c>
      <c r="BB729" s="67" t="n">
        <f aca="false">IF(AC729&lt;&gt;"",ROUND(BA729*AN729,0),0)</f>
        <v>0</v>
      </c>
      <c r="BC729" s="68" t="str">
        <f aca="false">IF(AE729&gt;0,BB729/AE729,"")</f>
        <v/>
      </c>
      <c r="BD729" s="66" t="n">
        <f aca="false">'Vstupní data'!AE729</f>
        <v>0</v>
      </c>
      <c r="BF729" s="66" t="n">
        <f aca="false">'Vstupní data'!AC729</f>
        <v>0</v>
      </c>
      <c r="BH729" s="66" t="n">
        <f aca="false">'Vstupní data'!AD729</f>
        <v>0</v>
      </c>
      <c r="BI729" s="66" t="n">
        <f aca="false">'Vstupní data'!AF729</f>
        <v>0</v>
      </c>
      <c r="BJ729" s="69" t="n">
        <f aca="false">'Vstupní data'!AG729</f>
        <v>0</v>
      </c>
      <c r="BK729" s="69" t="n">
        <f aca="false">IF(BF729&lt;&gt;0,VLOOKUP(I729,'Pril3-drev'!$H$5:$I$83,2,0),0)</f>
        <v>0</v>
      </c>
      <c r="BL729" s="69" t="n">
        <f aca="false">IF(BF729&lt;&gt;0,VLOOKUP(BK729,'Pril3-drev'!$A$5:$C$17,3,0),0)</f>
        <v>0</v>
      </c>
      <c r="BM729" s="69" t="n">
        <f aca="false">'Vstupní data'!AH729</f>
        <v>0</v>
      </c>
      <c r="BN729" s="69" t="n">
        <f aca="false">IF('Vstupní data'!AH729&gt;0,   VLOOKUP(VLOOKUP(CONCATENATE(VLOOKUP(I729,'Pril3-drev'!$H$4:$L$83,5,0),BD729),'Pril3-drev'!$Q$4:$R$2803,2,0),'AVB-BS'!$C$5:$S$29 ,LOOKUP(BM729,'AVB-BS'!$D$3:$S$3,'AVB-BS'!$D$1:$S$1) ,0 )   ,   IF('Vstupní data'!AI729&gt;0,'Vstupní data'!AI729,0))</f>
        <v>0</v>
      </c>
      <c r="BO729" s="69" t="str">
        <f aca="false">IF(BX729&gt;5,VLOOKUP(CONCATENATE(BK729,BN729),'Pril1-THLPa'!$H$6:$N$96,4,0),"")</f>
        <v/>
      </c>
      <c r="BP729" s="69" t="str">
        <f aca="false">IF(BX729&gt;5,VLOOKUP(CONCATENATE(BK729,BN729),'Pril1-THLPa'!$H$6:$N$96,5,0),"")</f>
        <v/>
      </c>
      <c r="BQ729" s="69" t="str">
        <f aca="false">IF(BX729&gt;5,VLOOKUP(CONCATENATE(BK729,BN729),'Pril1-THLPa'!$H$6:$N$96,6,0),"")</f>
        <v/>
      </c>
      <c r="BR729" s="69" t="str">
        <f aca="false">IF(BX729&gt;5,VLOOKUP(CONCATENATE(BK729,BN729),'Pril1-THLPa'!$H$6:$N$96,7,0),"")</f>
        <v/>
      </c>
      <c r="BS729" s="69" t="str">
        <f aca="false">IF(BX729&gt;5,VLOOKUP(CONCATENATE(BK729,BN729),'Pril1-THLPa'!$H$6:$O$96,8,0),"")</f>
        <v/>
      </c>
      <c r="BT729" s="69" t="str">
        <f aca="false">IF(BF729&gt;0, IF(BK729="smrk",  VLOOKUP(VLOOKUP(BD729,'Pril9-K3'!$L$8:$M$207,2,0),'Pril9-K3'!$A$8:$J$16,LOOKUP(BN729,'Pril9-K3'!$A$7:$J$7,'Pril9-K3'!$A$5:$J$5),0), IF(AND(BK729&lt;&gt;"smrk",'Vstupní data'!AK729&lt;&gt;""),'Vstupní data'!AK729,   VLOOKUP(VLOOKUP(BD729,'Pril9-K3'!$L$8:$M$207,2,0),'Pril9-K3'!$A$8:$J$16,LOOKUP(BN729,'Pril9-K3'!$A$7:$J$7,'Pril9-K3'!$A$5:$J$5),0)   )),   "")</f>
        <v/>
      </c>
      <c r="BV729" s="69" t="n">
        <f aca="false">'Vstupní data'!AJ729</f>
        <v>0</v>
      </c>
      <c r="BW729" s="69" t="n">
        <f aca="false">IF(BF729&gt;0,IF(J729&gt;0,J729,K729*H729/100),0)</f>
        <v>0</v>
      </c>
      <c r="BX729" s="69" t="n">
        <f aca="false">IF(BF729&gt;0,IF(BJ729&gt;BL729,BL729,BJ729),0)</f>
        <v>0</v>
      </c>
      <c r="BY729" s="69" t="n">
        <f aca="false">IF(BD729=0,0,IF(AND(BX729&gt;0,BX729&lt;=5),  IF(AND(BX729&gt;0,BX729&lt;=5),VLOOKUP(BK729,'Pril1-THLPa'!$A$6:$F$18,IF(AND(BX729&gt;0,BX729&lt;=5),LOOKUP(BX729,'Pril1-THLPa'!$B$5:$F$5,'Pril1-THLPa'!$B$4:$F$4),""),0),""),  IF(BX729&gt;5,BO729+BP729*(BX729-5)+BQ729*POWER(BX729-5,2)+BR729*POWER(BX729-5,3)+BS729*POWER(BX729-5,4),"")))</f>
        <v>0</v>
      </c>
      <c r="BZ729" s="69" t="n">
        <f aca="false">IF(BY729&gt;0,BY729*BI729/10*BW729*(100+BV729)/100,0)</f>
        <v>0</v>
      </c>
      <c r="CA729" s="69" t="n">
        <f aca="false">IF(BD729&gt;0,BX729-IF(BD729&gt;BX729,BX729,BD729),0)</f>
        <v>0</v>
      </c>
      <c r="CB729" s="69" t="n">
        <f aca="false">POWER(1.01,CA729)</f>
        <v>1</v>
      </c>
      <c r="CC729" s="69" t="n">
        <f aca="false">IF(BF729&gt;0,IF(BF729&gt;BH729,1,BF729/BH729),0)</f>
        <v>0</v>
      </c>
      <c r="CD729" s="72" t="n">
        <f aca="false">IF(BD729=0,0,IF(BF729&gt;0,ROUND(IF(CB729&lt;&gt;0,BZ729*BT729*1/CB729*CC729,0),0),0))</f>
        <v>0</v>
      </c>
      <c r="CE729" s="73" t="str">
        <f aca="false">IF(BF729&gt;0,IF(BF729&gt;BH729,CD729/BF729,CD729/BH729),"")</f>
        <v/>
      </c>
      <c r="CF729" s="69" t="n">
        <f aca="false">'Vstupní data'!AM729</f>
        <v>0</v>
      </c>
      <c r="CG729" s="69" t="n">
        <f aca="false">'Vstupní data'!AN729</f>
        <v>0</v>
      </c>
      <c r="CH729" s="69" t="n">
        <f aca="false">'Vstupní data'!AO729</f>
        <v>0</v>
      </c>
      <c r="CI729" s="69" t="n">
        <f aca="false">'Vstupní data'!AP729</f>
        <v>0</v>
      </c>
      <c r="CJ729" s="72" t="n">
        <f aca="false">ROUND(CH729*CI729,0)</f>
        <v>0</v>
      </c>
      <c r="CK729" s="74" t="str">
        <f aca="false">IF(OR(AA729&gt;0,BB729&gt;0,CD729&gt;0,CJ729&gt;0),AA729+BB729+CD729+CJ729,"")</f>
        <v/>
      </c>
    </row>
    <row r="730" customFormat="false" ht="12.8" hidden="false" customHeight="false" outlineLevel="0" collapsed="false">
      <c r="A730" s="66" t="n">
        <f aca="false">'Vstupní data'!A730</f>
        <v>0</v>
      </c>
      <c r="F730" s="66" t="str">
        <f aca="false">CONCATENATE('Vstupní data'!F730,'Vstupní data'!G730,'Vstupní data'!H730,'Vstupní data'!I730)</f>
        <v/>
      </c>
      <c r="G730" s="66"/>
      <c r="H730" s="66" t="n">
        <f aca="false">'Vstupní data'!K730</f>
        <v>0</v>
      </c>
      <c r="I730" s="66" t="n">
        <f aca="false">'Vstupní data'!L730</f>
        <v>0</v>
      </c>
      <c r="J730" s="66" t="n">
        <f aca="false">'Vstupní data'!K730*'Vstupní data'!M730/100</f>
        <v>0</v>
      </c>
      <c r="L730" s="66" t="n">
        <f aca="false">IF('Vstupní data'!N730="prostokořenný",0,IF('Vstupní data'!N730="krytokořenný","k",IF('Vstupní data'!N730="poloodrostky nebo odrostky, prostokořenné i krytokořenné","po",0)))</f>
        <v>0</v>
      </c>
      <c r="N730" s="66"/>
      <c r="O730" s="66" t="n">
        <f aca="false">'Vstupní data'!O730</f>
        <v>0</v>
      </c>
      <c r="P730" s="66" t="n">
        <f aca="false">IF(O730&gt;0,VLOOKUP(CONCATENATE(VLOOKUP(I730,'Pril3-drev'!$H$5:$K$83,4,0),"-",'Vstupní data'!R730),K2!$C$15:$D$23,2,0),0)</f>
        <v>0</v>
      </c>
      <c r="Q730" s="66" t="n">
        <f aca="false">IF(O730&gt;0,VLOOKUP(I730,'Pril3-drev'!$H$5:$I$83,2,0),0)</f>
        <v>0</v>
      </c>
      <c r="R730" s="66" t="n">
        <f aca="false">IF(Q730&gt;0,VLOOKUP(Q730,'Pril6-okus'!$A$5:$B$17,2,0),0)</f>
        <v>0</v>
      </c>
      <c r="S730" s="66" t="n">
        <f aca="false">IF(O730&gt;0,VLOOKUP(I730,'Pril3-drev'!$H$5:$J$83,3,0),0)</f>
        <v>0</v>
      </c>
      <c r="T730" s="66" t="str">
        <f aca="false">IF(O730&gt;0,IF(L730="k",0.9*VLOOKUP(S730,'ha-pocty-vyhl'!$A$5:$B$20,2,0),IF(L730="po",0.8*VLOOKUP(S730,'ha-pocty-vyhl'!$A$5:$B$20,2,0),VLOOKUP(S730,'ha-pocty-vyhl'!$A$5:$B$20,2,0))),"")</f>
        <v/>
      </c>
      <c r="U730" s="66" t="n">
        <f aca="false">'Vstupní data'!P730</f>
        <v>0</v>
      </c>
      <c r="V730" s="66" t="n">
        <f aca="false">IF(O730&gt;0,1.3*T730*1000*Z730/10000,0)</f>
        <v>0</v>
      </c>
      <c r="W730" s="66" t="n">
        <f aca="false">IF(O730&gt;0,1.3*T730*1000*Z730/10000,0)</f>
        <v>0</v>
      </c>
      <c r="X730" s="66" t="n">
        <f aca="false">IF(O730&gt;0,IF(O730&gt;V730,V730,O730),0)</f>
        <v>0</v>
      </c>
      <c r="Y730" s="66" t="n">
        <f aca="false">IF(O730&gt;0,IF(IF(U730&gt;W730,W730,U730)&lt;X730,W730,IF(U730&gt;W730,W730,U730)),0)</f>
        <v>0</v>
      </c>
      <c r="Z730" s="66" t="n">
        <f aca="false">IF(O730&gt;0,IF(J730&gt;0,J730,K730*H730/100),0)</f>
        <v>0</v>
      </c>
      <c r="AA730" s="67" t="n">
        <f aca="false">IF(O730&gt;0,CEILING(R730*P730*X730/Y730*Z730,1),0)</f>
        <v>0</v>
      </c>
      <c r="AB730" s="68" t="n">
        <f aca="false">IF(O730&gt;0,AA730/O730,0)</f>
        <v>0</v>
      </c>
      <c r="AC730" s="66" t="n">
        <f aca="false">'Vstupní data'!W730</f>
        <v>0</v>
      </c>
      <c r="AI730" s="66" t="str">
        <f aca="false">IF(OR('Vstupní data'!T730&gt;0,'Vstupní data'!U730&gt;0),VLOOKUP(I730,'Pril3-drev'!$H$5:$J$83,3,0),"")</f>
        <v/>
      </c>
      <c r="AJ730" s="66" t="n">
        <f aca="false">IF('Vstupní data'!V730="prostokořenný",0,IF('Vstupní data'!V730="krytokořenný","k",IF('Vstupní data'!V730="poloodrostky nebo odrostky, prostokořenné i krytokořenné","po",0)))</f>
        <v>0</v>
      </c>
      <c r="AK730" s="66" t="n">
        <f aca="false">IF(OR('Vstupní data'!T730&gt;0,'Vstupní data'!U730&gt;0),IF(AJ730="k",0.9*VLOOKUP(AI730,'ha-pocty-vyhl'!$A$5:$B$20,2,0),IF(AJ730="po",0.8*VLOOKUP(AI730,'ha-pocty-vyhl'!$A$5:$B$20,2,0),VLOOKUP(AI730,'ha-pocty-vyhl'!$A$5:$B$20,2,0))),0)</f>
        <v>0</v>
      </c>
      <c r="AL730" s="66" t="n">
        <f aca="false">IF(OR('Vstupní data'!T730&gt;0,'Vstupní data'!U730&gt;0),'Vstupní data'!K730*'Vstupní data'!M730/100,0)</f>
        <v>0</v>
      </c>
      <c r="AM730" s="66" t="n">
        <f aca="false">IF(OR('Vstupní data'!T730&gt;0,'Vstupní data'!U730&gt;0),IF('Vstupní data'!T730&gt;0,'Vstupní data'!T730,ROUND(10*'Vstupní data'!U730/AK730,0)),0)</f>
        <v>0</v>
      </c>
      <c r="AN730" s="69" t="n">
        <f aca="false">IF('Vstupní data'!T730&gt;0,   IF('Vstupní data'!T730&lt;=AL730,'Vstupní data'!T730,AL730),   IF(AM730&lt;AL730,AM730,AL730))</f>
        <v>0</v>
      </c>
      <c r="AO730" s="69" t="n">
        <f aca="false">'Vstupní data'!X730</f>
        <v>0</v>
      </c>
      <c r="AP730" s="66" t="n">
        <f aca="false">IF(OR('Vstupní data'!T730&gt;0,'Vstupní data'!U730&gt;0),IF(I730&lt;&gt;0,VLOOKUP(I730,'Pril3-drev'!$H$5:$I$83,2,0),0),0)</f>
        <v>0</v>
      </c>
      <c r="AQ730" s="66" t="n">
        <f aca="false">'Vstupní data'!Y730</f>
        <v>0</v>
      </c>
      <c r="AR730" s="66" t="str">
        <f aca="false">IF(AC730&gt;5,   IF('Vstupní data'!Y730&gt;0,   VLOOKUP(VLOOKUP(CONCATENATE(VLOOKUP(I730,'Pril3-drev'!$H$4:$L$83,5,0),AC730),'Pril3-drev'!$Q$4:$R$2803,2,0),'AVB-BS'!$C$5:$S$29 ,LOOKUP(AQ730,'AVB-BS'!$D$3:$S$3,'AVB-BS'!$D$1:$S$1) ,0 )   ,   IF('Vstupní data'!Z730&gt;0,'Vstupní data'!Z730,0)) , "")</f>
        <v/>
      </c>
      <c r="AS730" s="70" t="str">
        <f aca="false">IF(AC730&gt;5,VLOOKUP(CONCATENATE(AP730,AR730),'Pril1-THLPa'!$H$6:$N$96,4,0),"")</f>
        <v/>
      </c>
      <c r="AT730" s="70" t="str">
        <f aca="false">IF(AC730&gt;5,VLOOKUP(CONCATENATE(AP730,AR730),'Pril1-THLPa'!$H$6:$N$96,5,0),"")</f>
        <v/>
      </c>
      <c r="AU730" s="70" t="str">
        <f aca="false">IF(AC730&gt;5,VLOOKUP(CONCATENATE(AP730,AR730),'Pril1-THLPa'!$H$6:$N$96,6,0),"")</f>
        <v/>
      </c>
      <c r="AV730" s="70" t="str">
        <f aca="false">IF(AC730&gt;5,VLOOKUP(CONCATENATE(AP730,AR730),'Pril1-THLPa'!$H$6:$N$96,7,0),"")</f>
        <v/>
      </c>
      <c r="AW730" s="70" t="str">
        <f aca="false">IF(AC730&gt;5,VLOOKUP(CONCATENATE(AP730,AR730),'Pril1-THLPa'!$H$6:$O$96,8,0),"")</f>
        <v/>
      </c>
      <c r="AX730" s="66" t="n">
        <f aca="false">IF(AC730&gt;0,IF(AND(AC730&gt;0,AC730&lt;=5),VLOOKUP(AP730,'Pril1-THLPa'!$A$6:$F$18,LOOKUP(AC730,'Pril1-THLPa'!$B$5:$F$5,'Pril1-THLPa'!$B$4:$F$4),0),AS730+AT730*(AC730-5)+AU730*POWER(AC730-5,2)+AV730*POWER(AC730-5,3)+AW730*POWER(AC730-5,4)),0)</f>
        <v>0</v>
      </c>
      <c r="AY730" s="71"/>
      <c r="AZ730" s="66" t="n">
        <f aca="false">'Vstupní data'!AA730</f>
        <v>0</v>
      </c>
      <c r="BA730" s="66" t="n">
        <f aca="false">IF(OR('Vstupní data'!T730&gt;0,'Vstupní data'!U730&gt;0),IF(AC730&lt;&gt;"",AX730*AO730/10*(100+AZ730)/100,0),0)</f>
        <v>0</v>
      </c>
      <c r="BB730" s="67" t="n">
        <f aca="false">IF(AC730&lt;&gt;"",ROUND(BA730*AN730,0),0)</f>
        <v>0</v>
      </c>
      <c r="BC730" s="68" t="str">
        <f aca="false">IF(AE730&gt;0,BB730/AE730,"")</f>
        <v/>
      </c>
      <c r="BD730" s="66" t="n">
        <f aca="false">'Vstupní data'!AE730</f>
        <v>0</v>
      </c>
      <c r="BF730" s="66" t="n">
        <f aca="false">'Vstupní data'!AC730</f>
        <v>0</v>
      </c>
      <c r="BH730" s="66" t="n">
        <f aca="false">'Vstupní data'!AD730</f>
        <v>0</v>
      </c>
      <c r="BI730" s="66" t="n">
        <f aca="false">'Vstupní data'!AF730</f>
        <v>0</v>
      </c>
      <c r="BJ730" s="69" t="n">
        <f aca="false">'Vstupní data'!AG730</f>
        <v>0</v>
      </c>
      <c r="BK730" s="69" t="n">
        <f aca="false">IF(BF730&lt;&gt;0,VLOOKUP(I730,'Pril3-drev'!$H$5:$I$83,2,0),0)</f>
        <v>0</v>
      </c>
      <c r="BL730" s="69" t="n">
        <f aca="false">IF(BF730&lt;&gt;0,VLOOKUP(BK730,'Pril3-drev'!$A$5:$C$17,3,0),0)</f>
        <v>0</v>
      </c>
      <c r="BM730" s="69" t="n">
        <f aca="false">'Vstupní data'!AH730</f>
        <v>0</v>
      </c>
      <c r="BN730" s="69" t="n">
        <f aca="false">IF('Vstupní data'!AH730&gt;0,   VLOOKUP(VLOOKUP(CONCATENATE(VLOOKUP(I730,'Pril3-drev'!$H$4:$L$83,5,0),BD730),'Pril3-drev'!$Q$4:$R$2803,2,0),'AVB-BS'!$C$5:$S$29 ,LOOKUP(BM730,'AVB-BS'!$D$3:$S$3,'AVB-BS'!$D$1:$S$1) ,0 )   ,   IF('Vstupní data'!AI730&gt;0,'Vstupní data'!AI730,0))</f>
        <v>0</v>
      </c>
      <c r="BO730" s="69" t="str">
        <f aca="false">IF(BX730&gt;5,VLOOKUP(CONCATENATE(BK730,BN730),'Pril1-THLPa'!$H$6:$N$96,4,0),"")</f>
        <v/>
      </c>
      <c r="BP730" s="69" t="str">
        <f aca="false">IF(BX730&gt;5,VLOOKUP(CONCATENATE(BK730,BN730),'Pril1-THLPa'!$H$6:$N$96,5,0),"")</f>
        <v/>
      </c>
      <c r="BQ730" s="69" t="str">
        <f aca="false">IF(BX730&gt;5,VLOOKUP(CONCATENATE(BK730,BN730),'Pril1-THLPa'!$H$6:$N$96,6,0),"")</f>
        <v/>
      </c>
      <c r="BR730" s="69" t="str">
        <f aca="false">IF(BX730&gt;5,VLOOKUP(CONCATENATE(BK730,BN730),'Pril1-THLPa'!$H$6:$N$96,7,0),"")</f>
        <v/>
      </c>
      <c r="BS730" s="69" t="str">
        <f aca="false">IF(BX730&gt;5,VLOOKUP(CONCATENATE(BK730,BN730),'Pril1-THLPa'!$H$6:$O$96,8,0),"")</f>
        <v/>
      </c>
      <c r="BT730" s="69" t="str">
        <f aca="false">IF(BF730&gt;0, IF(BK730="smrk",  VLOOKUP(VLOOKUP(BD730,'Pril9-K3'!$L$8:$M$207,2,0),'Pril9-K3'!$A$8:$J$16,LOOKUP(BN730,'Pril9-K3'!$A$7:$J$7,'Pril9-K3'!$A$5:$J$5),0), IF(AND(BK730&lt;&gt;"smrk",'Vstupní data'!AK730&lt;&gt;""),'Vstupní data'!AK730,   VLOOKUP(VLOOKUP(BD730,'Pril9-K3'!$L$8:$M$207,2,0),'Pril9-K3'!$A$8:$J$16,LOOKUP(BN730,'Pril9-K3'!$A$7:$J$7,'Pril9-K3'!$A$5:$J$5),0)   )),   "")</f>
        <v/>
      </c>
      <c r="BV730" s="69" t="n">
        <f aca="false">'Vstupní data'!AJ730</f>
        <v>0</v>
      </c>
      <c r="BW730" s="69" t="n">
        <f aca="false">IF(BF730&gt;0,IF(J730&gt;0,J730,K730*H730/100),0)</f>
        <v>0</v>
      </c>
      <c r="BX730" s="69" t="n">
        <f aca="false">IF(BF730&gt;0,IF(BJ730&gt;BL730,BL730,BJ730),0)</f>
        <v>0</v>
      </c>
      <c r="BY730" s="69" t="n">
        <f aca="false">IF(BD730=0,0,IF(AND(BX730&gt;0,BX730&lt;=5),  IF(AND(BX730&gt;0,BX730&lt;=5),VLOOKUP(BK730,'Pril1-THLPa'!$A$6:$F$18,IF(AND(BX730&gt;0,BX730&lt;=5),LOOKUP(BX730,'Pril1-THLPa'!$B$5:$F$5,'Pril1-THLPa'!$B$4:$F$4),""),0),""),  IF(BX730&gt;5,BO730+BP730*(BX730-5)+BQ730*POWER(BX730-5,2)+BR730*POWER(BX730-5,3)+BS730*POWER(BX730-5,4),"")))</f>
        <v>0</v>
      </c>
      <c r="BZ730" s="69" t="n">
        <f aca="false">IF(BY730&gt;0,BY730*BI730/10*BW730*(100+BV730)/100,0)</f>
        <v>0</v>
      </c>
      <c r="CA730" s="69" t="n">
        <f aca="false">IF(BD730&gt;0,BX730-IF(BD730&gt;BX730,BX730,BD730),0)</f>
        <v>0</v>
      </c>
      <c r="CB730" s="69" t="n">
        <f aca="false">POWER(1.01,CA730)</f>
        <v>1</v>
      </c>
      <c r="CC730" s="69" t="n">
        <f aca="false">IF(BF730&gt;0,IF(BF730&gt;BH730,1,BF730/BH730),0)</f>
        <v>0</v>
      </c>
      <c r="CD730" s="72" t="n">
        <f aca="false">IF(BD730=0,0,IF(BF730&gt;0,ROUND(IF(CB730&lt;&gt;0,BZ730*BT730*1/CB730*CC730,0),0),0))</f>
        <v>0</v>
      </c>
      <c r="CE730" s="73" t="str">
        <f aca="false">IF(BF730&gt;0,IF(BF730&gt;BH730,CD730/BF730,CD730/BH730),"")</f>
        <v/>
      </c>
      <c r="CF730" s="69" t="n">
        <f aca="false">'Vstupní data'!AM730</f>
        <v>0</v>
      </c>
      <c r="CG730" s="69" t="n">
        <f aca="false">'Vstupní data'!AN730</f>
        <v>0</v>
      </c>
      <c r="CH730" s="69" t="n">
        <f aca="false">'Vstupní data'!AO730</f>
        <v>0</v>
      </c>
      <c r="CI730" s="69" t="n">
        <f aca="false">'Vstupní data'!AP730</f>
        <v>0</v>
      </c>
      <c r="CJ730" s="72" t="n">
        <f aca="false">ROUND(CH730*CI730,0)</f>
        <v>0</v>
      </c>
      <c r="CK730" s="74" t="str">
        <f aca="false">IF(OR(AA730&gt;0,BB730&gt;0,CD730&gt;0,CJ730&gt;0),AA730+BB730+CD730+CJ730,"")</f>
        <v/>
      </c>
    </row>
    <row r="731" customFormat="false" ht="12.8" hidden="false" customHeight="false" outlineLevel="0" collapsed="false">
      <c r="A731" s="66" t="n">
        <f aca="false">'Vstupní data'!A731</f>
        <v>0</v>
      </c>
      <c r="F731" s="66" t="str">
        <f aca="false">CONCATENATE('Vstupní data'!F731,'Vstupní data'!G731,'Vstupní data'!H731,'Vstupní data'!I731)</f>
        <v/>
      </c>
      <c r="G731" s="66"/>
      <c r="H731" s="66" t="n">
        <f aca="false">'Vstupní data'!K731</f>
        <v>0</v>
      </c>
      <c r="I731" s="66" t="n">
        <f aca="false">'Vstupní data'!L731</f>
        <v>0</v>
      </c>
      <c r="J731" s="66" t="n">
        <f aca="false">'Vstupní data'!K731*'Vstupní data'!M731/100</f>
        <v>0</v>
      </c>
      <c r="L731" s="66" t="n">
        <f aca="false">IF('Vstupní data'!N731="prostokořenný",0,IF('Vstupní data'!N731="krytokořenný","k",IF('Vstupní data'!N731="poloodrostky nebo odrostky, prostokořenné i krytokořenné","po",0)))</f>
        <v>0</v>
      </c>
      <c r="N731" s="66"/>
      <c r="O731" s="66" t="n">
        <f aca="false">'Vstupní data'!O731</f>
        <v>0</v>
      </c>
      <c r="P731" s="66" t="n">
        <f aca="false">IF(O731&gt;0,VLOOKUP(CONCATENATE(VLOOKUP(I731,'Pril3-drev'!$H$5:$K$83,4,0),"-",'Vstupní data'!R731),K2!$C$15:$D$23,2,0),0)</f>
        <v>0</v>
      </c>
      <c r="Q731" s="66" t="n">
        <f aca="false">IF(O731&gt;0,VLOOKUP(I731,'Pril3-drev'!$H$5:$I$83,2,0),0)</f>
        <v>0</v>
      </c>
      <c r="R731" s="66" t="n">
        <f aca="false">IF(Q731&gt;0,VLOOKUP(Q731,'Pril6-okus'!$A$5:$B$17,2,0),0)</f>
        <v>0</v>
      </c>
      <c r="S731" s="66" t="n">
        <f aca="false">IF(O731&gt;0,VLOOKUP(I731,'Pril3-drev'!$H$5:$J$83,3,0),0)</f>
        <v>0</v>
      </c>
      <c r="T731" s="66" t="str">
        <f aca="false">IF(O731&gt;0,IF(L731="k",0.9*VLOOKUP(S731,'ha-pocty-vyhl'!$A$5:$B$20,2,0),IF(L731="po",0.8*VLOOKUP(S731,'ha-pocty-vyhl'!$A$5:$B$20,2,0),VLOOKUP(S731,'ha-pocty-vyhl'!$A$5:$B$20,2,0))),"")</f>
        <v/>
      </c>
      <c r="U731" s="66" t="n">
        <f aca="false">'Vstupní data'!P731</f>
        <v>0</v>
      </c>
      <c r="V731" s="66" t="n">
        <f aca="false">IF(O731&gt;0,1.3*T731*1000*Z731/10000,0)</f>
        <v>0</v>
      </c>
      <c r="W731" s="66" t="n">
        <f aca="false">IF(O731&gt;0,1.3*T731*1000*Z731/10000,0)</f>
        <v>0</v>
      </c>
      <c r="X731" s="66" t="n">
        <f aca="false">IF(O731&gt;0,IF(O731&gt;V731,V731,O731),0)</f>
        <v>0</v>
      </c>
      <c r="Y731" s="66" t="n">
        <f aca="false">IF(O731&gt;0,IF(IF(U731&gt;W731,W731,U731)&lt;X731,W731,IF(U731&gt;W731,W731,U731)),0)</f>
        <v>0</v>
      </c>
      <c r="Z731" s="66" t="n">
        <f aca="false">IF(O731&gt;0,IF(J731&gt;0,J731,K731*H731/100),0)</f>
        <v>0</v>
      </c>
      <c r="AA731" s="67" t="n">
        <f aca="false">IF(O731&gt;0,CEILING(R731*P731*X731/Y731*Z731,1),0)</f>
        <v>0</v>
      </c>
      <c r="AB731" s="68" t="n">
        <f aca="false">IF(O731&gt;0,AA731/O731,0)</f>
        <v>0</v>
      </c>
      <c r="AC731" s="66" t="n">
        <f aca="false">'Vstupní data'!W731</f>
        <v>0</v>
      </c>
      <c r="AI731" s="66" t="str">
        <f aca="false">IF(OR('Vstupní data'!T731&gt;0,'Vstupní data'!U731&gt;0),VLOOKUP(I731,'Pril3-drev'!$H$5:$J$83,3,0),"")</f>
        <v/>
      </c>
      <c r="AJ731" s="66" t="n">
        <f aca="false">IF('Vstupní data'!V731="prostokořenný",0,IF('Vstupní data'!V731="krytokořenný","k",IF('Vstupní data'!V731="poloodrostky nebo odrostky, prostokořenné i krytokořenné","po",0)))</f>
        <v>0</v>
      </c>
      <c r="AK731" s="66" t="n">
        <f aca="false">IF(OR('Vstupní data'!T731&gt;0,'Vstupní data'!U731&gt;0),IF(AJ731="k",0.9*VLOOKUP(AI731,'ha-pocty-vyhl'!$A$5:$B$20,2,0),IF(AJ731="po",0.8*VLOOKUP(AI731,'ha-pocty-vyhl'!$A$5:$B$20,2,0),VLOOKUP(AI731,'ha-pocty-vyhl'!$A$5:$B$20,2,0))),0)</f>
        <v>0</v>
      </c>
      <c r="AL731" s="66" t="n">
        <f aca="false">IF(OR('Vstupní data'!T731&gt;0,'Vstupní data'!U731&gt;0),'Vstupní data'!K731*'Vstupní data'!M731/100,0)</f>
        <v>0</v>
      </c>
      <c r="AM731" s="66" t="n">
        <f aca="false">IF(OR('Vstupní data'!T731&gt;0,'Vstupní data'!U731&gt;0),IF('Vstupní data'!T731&gt;0,'Vstupní data'!T731,ROUND(10*'Vstupní data'!U731/AK731,0)),0)</f>
        <v>0</v>
      </c>
      <c r="AN731" s="69" t="n">
        <f aca="false">IF('Vstupní data'!T731&gt;0,   IF('Vstupní data'!T731&lt;=AL731,'Vstupní data'!T731,AL731),   IF(AM731&lt;AL731,AM731,AL731))</f>
        <v>0</v>
      </c>
      <c r="AO731" s="69" t="n">
        <f aca="false">'Vstupní data'!X731</f>
        <v>0</v>
      </c>
      <c r="AP731" s="66" t="n">
        <f aca="false">IF(OR('Vstupní data'!T731&gt;0,'Vstupní data'!U731&gt;0),IF(I731&lt;&gt;0,VLOOKUP(I731,'Pril3-drev'!$H$5:$I$83,2,0),0),0)</f>
        <v>0</v>
      </c>
      <c r="AQ731" s="66" t="n">
        <f aca="false">'Vstupní data'!Y731</f>
        <v>0</v>
      </c>
      <c r="AR731" s="66" t="str">
        <f aca="false">IF(AC731&gt;5,   IF('Vstupní data'!Y731&gt;0,   VLOOKUP(VLOOKUP(CONCATENATE(VLOOKUP(I731,'Pril3-drev'!$H$4:$L$83,5,0),AC731),'Pril3-drev'!$Q$4:$R$2803,2,0),'AVB-BS'!$C$5:$S$29 ,LOOKUP(AQ731,'AVB-BS'!$D$3:$S$3,'AVB-BS'!$D$1:$S$1) ,0 )   ,   IF('Vstupní data'!Z731&gt;0,'Vstupní data'!Z731,0)) , "")</f>
        <v/>
      </c>
      <c r="AS731" s="70" t="str">
        <f aca="false">IF(AC731&gt;5,VLOOKUP(CONCATENATE(AP731,AR731),'Pril1-THLPa'!$H$6:$N$96,4,0),"")</f>
        <v/>
      </c>
      <c r="AT731" s="70" t="str">
        <f aca="false">IF(AC731&gt;5,VLOOKUP(CONCATENATE(AP731,AR731),'Pril1-THLPa'!$H$6:$N$96,5,0),"")</f>
        <v/>
      </c>
      <c r="AU731" s="70" t="str">
        <f aca="false">IF(AC731&gt;5,VLOOKUP(CONCATENATE(AP731,AR731),'Pril1-THLPa'!$H$6:$N$96,6,0),"")</f>
        <v/>
      </c>
      <c r="AV731" s="70" t="str">
        <f aca="false">IF(AC731&gt;5,VLOOKUP(CONCATENATE(AP731,AR731),'Pril1-THLPa'!$H$6:$N$96,7,0),"")</f>
        <v/>
      </c>
      <c r="AW731" s="70" t="str">
        <f aca="false">IF(AC731&gt;5,VLOOKUP(CONCATENATE(AP731,AR731),'Pril1-THLPa'!$H$6:$O$96,8,0),"")</f>
        <v/>
      </c>
      <c r="AX731" s="66" t="n">
        <f aca="false">IF(AC731&gt;0,IF(AND(AC731&gt;0,AC731&lt;=5),VLOOKUP(AP731,'Pril1-THLPa'!$A$6:$F$18,LOOKUP(AC731,'Pril1-THLPa'!$B$5:$F$5,'Pril1-THLPa'!$B$4:$F$4),0),AS731+AT731*(AC731-5)+AU731*POWER(AC731-5,2)+AV731*POWER(AC731-5,3)+AW731*POWER(AC731-5,4)),0)</f>
        <v>0</v>
      </c>
      <c r="AY731" s="71"/>
      <c r="AZ731" s="66" t="n">
        <f aca="false">'Vstupní data'!AA731</f>
        <v>0</v>
      </c>
      <c r="BA731" s="66" t="n">
        <f aca="false">IF(OR('Vstupní data'!T731&gt;0,'Vstupní data'!U731&gt;0),IF(AC731&lt;&gt;"",AX731*AO731/10*(100+AZ731)/100,0),0)</f>
        <v>0</v>
      </c>
      <c r="BB731" s="67" t="n">
        <f aca="false">IF(AC731&lt;&gt;"",ROUND(BA731*AN731,0),0)</f>
        <v>0</v>
      </c>
      <c r="BC731" s="68" t="str">
        <f aca="false">IF(AE731&gt;0,BB731/AE731,"")</f>
        <v/>
      </c>
      <c r="BD731" s="66" t="n">
        <f aca="false">'Vstupní data'!AE731</f>
        <v>0</v>
      </c>
      <c r="BF731" s="66" t="n">
        <f aca="false">'Vstupní data'!AC731</f>
        <v>0</v>
      </c>
      <c r="BH731" s="66" t="n">
        <f aca="false">'Vstupní data'!AD731</f>
        <v>0</v>
      </c>
      <c r="BI731" s="66" t="n">
        <f aca="false">'Vstupní data'!AF731</f>
        <v>0</v>
      </c>
      <c r="BJ731" s="69" t="n">
        <f aca="false">'Vstupní data'!AG731</f>
        <v>0</v>
      </c>
      <c r="BK731" s="69" t="n">
        <f aca="false">IF(BF731&lt;&gt;0,VLOOKUP(I731,'Pril3-drev'!$H$5:$I$83,2,0),0)</f>
        <v>0</v>
      </c>
      <c r="BL731" s="69" t="n">
        <f aca="false">IF(BF731&lt;&gt;0,VLOOKUP(BK731,'Pril3-drev'!$A$5:$C$17,3,0),0)</f>
        <v>0</v>
      </c>
      <c r="BM731" s="69" t="n">
        <f aca="false">'Vstupní data'!AH731</f>
        <v>0</v>
      </c>
      <c r="BN731" s="69" t="n">
        <f aca="false">IF('Vstupní data'!AH731&gt;0,   VLOOKUP(VLOOKUP(CONCATENATE(VLOOKUP(I731,'Pril3-drev'!$H$4:$L$83,5,0),BD731),'Pril3-drev'!$Q$4:$R$2803,2,0),'AVB-BS'!$C$5:$S$29 ,LOOKUP(BM731,'AVB-BS'!$D$3:$S$3,'AVB-BS'!$D$1:$S$1) ,0 )   ,   IF('Vstupní data'!AI731&gt;0,'Vstupní data'!AI731,0))</f>
        <v>0</v>
      </c>
      <c r="BO731" s="69" t="str">
        <f aca="false">IF(BX731&gt;5,VLOOKUP(CONCATENATE(BK731,BN731),'Pril1-THLPa'!$H$6:$N$96,4,0),"")</f>
        <v/>
      </c>
      <c r="BP731" s="69" t="str">
        <f aca="false">IF(BX731&gt;5,VLOOKUP(CONCATENATE(BK731,BN731),'Pril1-THLPa'!$H$6:$N$96,5,0),"")</f>
        <v/>
      </c>
      <c r="BQ731" s="69" t="str">
        <f aca="false">IF(BX731&gt;5,VLOOKUP(CONCATENATE(BK731,BN731),'Pril1-THLPa'!$H$6:$N$96,6,0),"")</f>
        <v/>
      </c>
      <c r="BR731" s="69" t="str">
        <f aca="false">IF(BX731&gt;5,VLOOKUP(CONCATENATE(BK731,BN731),'Pril1-THLPa'!$H$6:$N$96,7,0),"")</f>
        <v/>
      </c>
      <c r="BS731" s="69" t="str">
        <f aca="false">IF(BX731&gt;5,VLOOKUP(CONCATENATE(BK731,BN731),'Pril1-THLPa'!$H$6:$O$96,8,0),"")</f>
        <v/>
      </c>
      <c r="BT731" s="69" t="str">
        <f aca="false">IF(BF731&gt;0, IF(BK731="smrk",  VLOOKUP(VLOOKUP(BD731,'Pril9-K3'!$L$8:$M$207,2,0),'Pril9-K3'!$A$8:$J$16,LOOKUP(BN731,'Pril9-K3'!$A$7:$J$7,'Pril9-K3'!$A$5:$J$5),0), IF(AND(BK731&lt;&gt;"smrk",'Vstupní data'!AK731&lt;&gt;""),'Vstupní data'!AK731,   VLOOKUP(VLOOKUP(BD731,'Pril9-K3'!$L$8:$M$207,2,0),'Pril9-K3'!$A$8:$J$16,LOOKUP(BN731,'Pril9-K3'!$A$7:$J$7,'Pril9-K3'!$A$5:$J$5),0)   )),   "")</f>
        <v/>
      </c>
      <c r="BV731" s="69" t="n">
        <f aca="false">'Vstupní data'!AJ731</f>
        <v>0</v>
      </c>
      <c r="BW731" s="69" t="n">
        <f aca="false">IF(BF731&gt;0,IF(J731&gt;0,J731,K731*H731/100),0)</f>
        <v>0</v>
      </c>
      <c r="BX731" s="69" t="n">
        <f aca="false">IF(BF731&gt;0,IF(BJ731&gt;BL731,BL731,BJ731),0)</f>
        <v>0</v>
      </c>
      <c r="BY731" s="69" t="n">
        <f aca="false">IF(BD731=0,0,IF(AND(BX731&gt;0,BX731&lt;=5),  IF(AND(BX731&gt;0,BX731&lt;=5),VLOOKUP(BK731,'Pril1-THLPa'!$A$6:$F$18,IF(AND(BX731&gt;0,BX731&lt;=5),LOOKUP(BX731,'Pril1-THLPa'!$B$5:$F$5,'Pril1-THLPa'!$B$4:$F$4),""),0),""),  IF(BX731&gt;5,BO731+BP731*(BX731-5)+BQ731*POWER(BX731-5,2)+BR731*POWER(BX731-5,3)+BS731*POWER(BX731-5,4),"")))</f>
        <v>0</v>
      </c>
      <c r="BZ731" s="69" t="n">
        <f aca="false">IF(BY731&gt;0,BY731*BI731/10*BW731*(100+BV731)/100,0)</f>
        <v>0</v>
      </c>
      <c r="CA731" s="69" t="n">
        <f aca="false">IF(BD731&gt;0,BX731-IF(BD731&gt;BX731,BX731,BD731),0)</f>
        <v>0</v>
      </c>
      <c r="CB731" s="69" t="n">
        <f aca="false">POWER(1.01,CA731)</f>
        <v>1</v>
      </c>
      <c r="CC731" s="69" t="n">
        <f aca="false">IF(BF731&gt;0,IF(BF731&gt;BH731,1,BF731/BH731),0)</f>
        <v>0</v>
      </c>
      <c r="CD731" s="72" t="n">
        <f aca="false">IF(BD731=0,0,IF(BF731&gt;0,ROUND(IF(CB731&lt;&gt;0,BZ731*BT731*1/CB731*CC731,0),0),0))</f>
        <v>0</v>
      </c>
      <c r="CE731" s="73" t="str">
        <f aca="false">IF(BF731&gt;0,IF(BF731&gt;BH731,CD731/BF731,CD731/BH731),"")</f>
        <v/>
      </c>
      <c r="CF731" s="69" t="n">
        <f aca="false">'Vstupní data'!AM731</f>
        <v>0</v>
      </c>
      <c r="CG731" s="69" t="n">
        <f aca="false">'Vstupní data'!AN731</f>
        <v>0</v>
      </c>
      <c r="CH731" s="69" t="n">
        <f aca="false">'Vstupní data'!AO731</f>
        <v>0</v>
      </c>
      <c r="CI731" s="69" t="n">
        <f aca="false">'Vstupní data'!AP731</f>
        <v>0</v>
      </c>
      <c r="CJ731" s="72" t="n">
        <f aca="false">ROUND(CH731*CI731,0)</f>
        <v>0</v>
      </c>
      <c r="CK731" s="74" t="str">
        <f aca="false">IF(OR(AA731&gt;0,BB731&gt;0,CD731&gt;0,CJ731&gt;0),AA731+BB731+CD731+CJ731,"")</f>
        <v/>
      </c>
    </row>
    <row r="732" customFormat="false" ht="12.8" hidden="false" customHeight="false" outlineLevel="0" collapsed="false">
      <c r="A732" s="66" t="n">
        <f aca="false">'Vstupní data'!A732</f>
        <v>0</v>
      </c>
      <c r="F732" s="66" t="str">
        <f aca="false">CONCATENATE('Vstupní data'!F732,'Vstupní data'!G732,'Vstupní data'!H732,'Vstupní data'!I732)</f>
        <v/>
      </c>
      <c r="G732" s="66"/>
      <c r="H732" s="66" t="n">
        <f aca="false">'Vstupní data'!K732</f>
        <v>0</v>
      </c>
      <c r="I732" s="66" t="n">
        <f aca="false">'Vstupní data'!L732</f>
        <v>0</v>
      </c>
      <c r="J732" s="66" t="n">
        <f aca="false">'Vstupní data'!K732*'Vstupní data'!M732/100</f>
        <v>0</v>
      </c>
      <c r="L732" s="66" t="n">
        <f aca="false">IF('Vstupní data'!N732="prostokořenný",0,IF('Vstupní data'!N732="krytokořenný","k",IF('Vstupní data'!N732="poloodrostky nebo odrostky, prostokořenné i krytokořenné","po",0)))</f>
        <v>0</v>
      </c>
      <c r="N732" s="66"/>
      <c r="O732" s="66" t="n">
        <f aca="false">'Vstupní data'!O732</f>
        <v>0</v>
      </c>
      <c r="P732" s="66" t="n">
        <f aca="false">IF(O732&gt;0,VLOOKUP(CONCATENATE(VLOOKUP(I732,'Pril3-drev'!$H$5:$K$83,4,0),"-",'Vstupní data'!R732),K2!$C$15:$D$23,2,0),0)</f>
        <v>0</v>
      </c>
      <c r="Q732" s="66" t="n">
        <f aca="false">IF(O732&gt;0,VLOOKUP(I732,'Pril3-drev'!$H$5:$I$83,2,0),0)</f>
        <v>0</v>
      </c>
      <c r="R732" s="66" t="n">
        <f aca="false">IF(Q732&gt;0,VLOOKUP(Q732,'Pril6-okus'!$A$5:$B$17,2,0),0)</f>
        <v>0</v>
      </c>
      <c r="S732" s="66" t="n">
        <f aca="false">IF(O732&gt;0,VLOOKUP(I732,'Pril3-drev'!$H$5:$J$83,3,0),0)</f>
        <v>0</v>
      </c>
      <c r="T732" s="66" t="str">
        <f aca="false">IF(O732&gt;0,IF(L732="k",0.9*VLOOKUP(S732,'ha-pocty-vyhl'!$A$5:$B$20,2,0),IF(L732="po",0.8*VLOOKUP(S732,'ha-pocty-vyhl'!$A$5:$B$20,2,0),VLOOKUP(S732,'ha-pocty-vyhl'!$A$5:$B$20,2,0))),"")</f>
        <v/>
      </c>
      <c r="U732" s="66" t="n">
        <f aca="false">'Vstupní data'!P732</f>
        <v>0</v>
      </c>
      <c r="V732" s="66" t="n">
        <f aca="false">IF(O732&gt;0,1.3*T732*1000*Z732/10000,0)</f>
        <v>0</v>
      </c>
      <c r="W732" s="66" t="n">
        <f aca="false">IF(O732&gt;0,1.3*T732*1000*Z732/10000,0)</f>
        <v>0</v>
      </c>
      <c r="X732" s="66" t="n">
        <f aca="false">IF(O732&gt;0,IF(O732&gt;V732,V732,O732),0)</f>
        <v>0</v>
      </c>
      <c r="Y732" s="66" t="n">
        <f aca="false">IF(O732&gt;0,IF(IF(U732&gt;W732,W732,U732)&lt;X732,W732,IF(U732&gt;W732,W732,U732)),0)</f>
        <v>0</v>
      </c>
      <c r="Z732" s="66" t="n">
        <f aca="false">IF(O732&gt;0,IF(J732&gt;0,J732,K732*H732/100),0)</f>
        <v>0</v>
      </c>
      <c r="AA732" s="67" t="n">
        <f aca="false">IF(O732&gt;0,CEILING(R732*P732*X732/Y732*Z732,1),0)</f>
        <v>0</v>
      </c>
      <c r="AB732" s="68" t="n">
        <f aca="false">IF(O732&gt;0,AA732/O732,0)</f>
        <v>0</v>
      </c>
      <c r="AC732" s="66" t="n">
        <f aca="false">'Vstupní data'!W732</f>
        <v>0</v>
      </c>
      <c r="AI732" s="66" t="str">
        <f aca="false">IF(OR('Vstupní data'!T732&gt;0,'Vstupní data'!U732&gt;0),VLOOKUP(I732,'Pril3-drev'!$H$5:$J$83,3,0),"")</f>
        <v/>
      </c>
      <c r="AJ732" s="66" t="n">
        <f aca="false">IF('Vstupní data'!V732="prostokořenný",0,IF('Vstupní data'!V732="krytokořenný","k",IF('Vstupní data'!V732="poloodrostky nebo odrostky, prostokořenné i krytokořenné","po",0)))</f>
        <v>0</v>
      </c>
      <c r="AK732" s="66" t="n">
        <f aca="false">IF(OR('Vstupní data'!T732&gt;0,'Vstupní data'!U732&gt;0),IF(AJ732="k",0.9*VLOOKUP(AI732,'ha-pocty-vyhl'!$A$5:$B$20,2,0),IF(AJ732="po",0.8*VLOOKUP(AI732,'ha-pocty-vyhl'!$A$5:$B$20,2,0),VLOOKUP(AI732,'ha-pocty-vyhl'!$A$5:$B$20,2,0))),0)</f>
        <v>0</v>
      </c>
      <c r="AL732" s="66" t="n">
        <f aca="false">IF(OR('Vstupní data'!T732&gt;0,'Vstupní data'!U732&gt;0),'Vstupní data'!K732*'Vstupní data'!M732/100,0)</f>
        <v>0</v>
      </c>
      <c r="AM732" s="66" t="n">
        <f aca="false">IF(OR('Vstupní data'!T732&gt;0,'Vstupní data'!U732&gt;0),IF('Vstupní data'!T732&gt;0,'Vstupní data'!T732,ROUND(10*'Vstupní data'!U732/AK732,0)),0)</f>
        <v>0</v>
      </c>
      <c r="AN732" s="69" t="n">
        <f aca="false">IF('Vstupní data'!T732&gt;0,   IF('Vstupní data'!T732&lt;=AL732,'Vstupní data'!T732,AL732),   IF(AM732&lt;AL732,AM732,AL732))</f>
        <v>0</v>
      </c>
      <c r="AO732" s="69" t="n">
        <f aca="false">'Vstupní data'!X732</f>
        <v>0</v>
      </c>
      <c r="AP732" s="66" t="n">
        <f aca="false">IF(OR('Vstupní data'!T732&gt;0,'Vstupní data'!U732&gt;0),IF(I732&lt;&gt;0,VLOOKUP(I732,'Pril3-drev'!$H$5:$I$83,2,0),0),0)</f>
        <v>0</v>
      </c>
      <c r="AQ732" s="66" t="n">
        <f aca="false">'Vstupní data'!Y732</f>
        <v>0</v>
      </c>
      <c r="AR732" s="66" t="str">
        <f aca="false">IF(AC732&gt;5,   IF('Vstupní data'!Y732&gt;0,   VLOOKUP(VLOOKUP(CONCATENATE(VLOOKUP(I732,'Pril3-drev'!$H$4:$L$83,5,0),AC732),'Pril3-drev'!$Q$4:$R$2803,2,0),'AVB-BS'!$C$5:$S$29 ,LOOKUP(AQ732,'AVB-BS'!$D$3:$S$3,'AVB-BS'!$D$1:$S$1) ,0 )   ,   IF('Vstupní data'!Z732&gt;0,'Vstupní data'!Z732,0)) , "")</f>
        <v/>
      </c>
      <c r="AS732" s="70" t="str">
        <f aca="false">IF(AC732&gt;5,VLOOKUP(CONCATENATE(AP732,AR732),'Pril1-THLPa'!$H$6:$N$96,4,0),"")</f>
        <v/>
      </c>
      <c r="AT732" s="70" t="str">
        <f aca="false">IF(AC732&gt;5,VLOOKUP(CONCATENATE(AP732,AR732),'Pril1-THLPa'!$H$6:$N$96,5,0),"")</f>
        <v/>
      </c>
      <c r="AU732" s="70" t="str">
        <f aca="false">IF(AC732&gt;5,VLOOKUP(CONCATENATE(AP732,AR732),'Pril1-THLPa'!$H$6:$N$96,6,0),"")</f>
        <v/>
      </c>
      <c r="AV732" s="70" t="str">
        <f aca="false">IF(AC732&gt;5,VLOOKUP(CONCATENATE(AP732,AR732),'Pril1-THLPa'!$H$6:$N$96,7,0),"")</f>
        <v/>
      </c>
      <c r="AW732" s="70" t="str">
        <f aca="false">IF(AC732&gt;5,VLOOKUP(CONCATENATE(AP732,AR732),'Pril1-THLPa'!$H$6:$O$96,8,0),"")</f>
        <v/>
      </c>
      <c r="AX732" s="66" t="n">
        <f aca="false">IF(AC732&gt;0,IF(AND(AC732&gt;0,AC732&lt;=5),VLOOKUP(AP732,'Pril1-THLPa'!$A$6:$F$18,LOOKUP(AC732,'Pril1-THLPa'!$B$5:$F$5,'Pril1-THLPa'!$B$4:$F$4),0),AS732+AT732*(AC732-5)+AU732*POWER(AC732-5,2)+AV732*POWER(AC732-5,3)+AW732*POWER(AC732-5,4)),0)</f>
        <v>0</v>
      </c>
      <c r="AY732" s="71"/>
      <c r="AZ732" s="66" t="n">
        <f aca="false">'Vstupní data'!AA732</f>
        <v>0</v>
      </c>
      <c r="BA732" s="66" t="n">
        <f aca="false">IF(OR('Vstupní data'!T732&gt;0,'Vstupní data'!U732&gt;0),IF(AC732&lt;&gt;"",AX732*AO732/10*(100+AZ732)/100,0),0)</f>
        <v>0</v>
      </c>
      <c r="BB732" s="67" t="n">
        <f aca="false">IF(AC732&lt;&gt;"",ROUND(BA732*AN732,0),0)</f>
        <v>0</v>
      </c>
      <c r="BC732" s="68" t="str">
        <f aca="false">IF(AE732&gt;0,BB732/AE732,"")</f>
        <v/>
      </c>
      <c r="BD732" s="66" t="n">
        <f aca="false">'Vstupní data'!AE732</f>
        <v>0</v>
      </c>
      <c r="BF732" s="66" t="n">
        <f aca="false">'Vstupní data'!AC732</f>
        <v>0</v>
      </c>
      <c r="BH732" s="66" t="n">
        <f aca="false">'Vstupní data'!AD732</f>
        <v>0</v>
      </c>
      <c r="BI732" s="66" t="n">
        <f aca="false">'Vstupní data'!AF732</f>
        <v>0</v>
      </c>
      <c r="BJ732" s="69" t="n">
        <f aca="false">'Vstupní data'!AG732</f>
        <v>0</v>
      </c>
      <c r="BK732" s="69" t="n">
        <f aca="false">IF(BF732&lt;&gt;0,VLOOKUP(I732,'Pril3-drev'!$H$5:$I$83,2,0),0)</f>
        <v>0</v>
      </c>
      <c r="BL732" s="69" t="n">
        <f aca="false">IF(BF732&lt;&gt;0,VLOOKUP(BK732,'Pril3-drev'!$A$5:$C$17,3,0),0)</f>
        <v>0</v>
      </c>
      <c r="BM732" s="69" t="n">
        <f aca="false">'Vstupní data'!AH732</f>
        <v>0</v>
      </c>
      <c r="BN732" s="69" t="n">
        <f aca="false">IF('Vstupní data'!AH732&gt;0,   VLOOKUP(VLOOKUP(CONCATENATE(VLOOKUP(I732,'Pril3-drev'!$H$4:$L$83,5,0),BD732),'Pril3-drev'!$Q$4:$R$2803,2,0),'AVB-BS'!$C$5:$S$29 ,LOOKUP(BM732,'AVB-BS'!$D$3:$S$3,'AVB-BS'!$D$1:$S$1) ,0 )   ,   IF('Vstupní data'!AI732&gt;0,'Vstupní data'!AI732,0))</f>
        <v>0</v>
      </c>
      <c r="BO732" s="69" t="str">
        <f aca="false">IF(BX732&gt;5,VLOOKUP(CONCATENATE(BK732,BN732),'Pril1-THLPa'!$H$6:$N$96,4,0),"")</f>
        <v/>
      </c>
      <c r="BP732" s="69" t="str">
        <f aca="false">IF(BX732&gt;5,VLOOKUP(CONCATENATE(BK732,BN732),'Pril1-THLPa'!$H$6:$N$96,5,0),"")</f>
        <v/>
      </c>
      <c r="BQ732" s="69" t="str">
        <f aca="false">IF(BX732&gt;5,VLOOKUP(CONCATENATE(BK732,BN732),'Pril1-THLPa'!$H$6:$N$96,6,0),"")</f>
        <v/>
      </c>
      <c r="BR732" s="69" t="str">
        <f aca="false">IF(BX732&gt;5,VLOOKUP(CONCATENATE(BK732,BN732),'Pril1-THLPa'!$H$6:$N$96,7,0),"")</f>
        <v/>
      </c>
      <c r="BS732" s="69" t="str">
        <f aca="false">IF(BX732&gt;5,VLOOKUP(CONCATENATE(BK732,BN732),'Pril1-THLPa'!$H$6:$O$96,8,0),"")</f>
        <v/>
      </c>
      <c r="BT732" s="69" t="str">
        <f aca="false">IF(BF732&gt;0, IF(BK732="smrk",  VLOOKUP(VLOOKUP(BD732,'Pril9-K3'!$L$8:$M$207,2,0),'Pril9-K3'!$A$8:$J$16,LOOKUP(BN732,'Pril9-K3'!$A$7:$J$7,'Pril9-K3'!$A$5:$J$5),0), IF(AND(BK732&lt;&gt;"smrk",'Vstupní data'!AK732&lt;&gt;""),'Vstupní data'!AK732,   VLOOKUP(VLOOKUP(BD732,'Pril9-K3'!$L$8:$M$207,2,0),'Pril9-K3'!$A$8:$J$16,LOOKUP(BN732,'Pril9-K3'!$A$7:$J$7,'Pril9-K3'!$A$5:$J$5),0)   )),   "")</f>
        <v/>
      </c>
      <c r="BV732" s="69" t="n">
        <f aca="false">'Vstupní data'!AJ732</f>
        <v>0</v>
      </c>
      <c r="BW732" s="69" t="n">
        <f aca="false">IF(BF732&gt;0,IF(J732&gt;0,J732,K732*H732/100),0)</f>
        <v>0</v>
      </c>
      <c r="BX732" s="69" t="n">
        <f aca="false">IF(BF732&gt;0,IF(BJ732&gt;BL732,BL732,BJ732),0)</f>
        <v>0</v>
      </c>
      <c r="BY732" s="69" t="n">
        <f aca="false">IF(BD732=0,0,IF(AND(BX732&gt;0,BX732&lt;=5),  IF(AND(BX732&gt;0,BX732&lt;=5),VLOOKUP(BK732,'Pril1-THLPa'!$A$6:$F$18,IF(AND(BX732&gt;0,BX732&lt;=5),LOOKUP(BX732,'Pril1-THLPa'!$B$5:$F$5,'Pril1-THLPa'!$B$4:$F$4),""),0),""),  IF(BX732&gt;5,BO732+BP732*(BX732-5)+BQ732*POWER(BX732-5,2)+BR732*POWER(BX732-5,3)+BS732*POWER(BX732-5,4),"")))</f>
        <v>0</v>
      </c>
      <c r="BZ732" s="69" t="n">
        <f aca="false">IF(BY732&gt;0,BY732*BI732/10*BW732*(100+BV732)/100,0)</f>
        <v>0</v>
      </c>
      <c r="CA732" s="69" t="n">
        <f aca="false">IF(BD732&gt;0,BX732-IF(BD732&gt;BX732,BX732,BD732),0)</f>
        <v>0</v>
      </c>
      <c r="CB732" s="69" t="n">
        <f aca="false">POWER(1.01,CA732)</f>
        <v>1</v>
      </c>
      <c r="CC732" s="69" t="n">
        <f aca="false">IF(BF732&gt;0,IF(BF732&gt;BH732,1,BF732/BH732),0)</f>
        <v>0</v>
      </c>
      <c r="CD732" s="72" t="n">
        <f aca="false">IF(BD732=0,0,IF(BF732&gt;0,ROUND(IF(CB732&lt;&gt;0,BZ732*BT732*1/CB732*CC732,0),0),0))</f>
        <v>0</v>
      </c>
      <c r="CE732" s="73" t="str">
        <f aca="false">IF(BF732&gt;0,IF(BF732&gt;BH732,CD732/BF732,CD732/BH732),"")</f>
        <v/>
      </c>
      <c r="CF732" s="69" t="n">
        <f aca="false">'Vstupní data'!AM732</f>
        <v>0</v>
      </c>
      <c r="CG732" s="69" t="n">
        <f aca="false">'Vstupní data'!AN732</f>
        <v>0</v>
      </c>
      <c r="CH732" s="69" t="n">
        <f aca="false">'Vstupní data'!AO732</f>
        <v>0</v>
      </c>
      <c r="CI732" s="69" t="n">
        <f aca="false">'Vstupní data'!AP732</f>
        <v>0</v>
      </c>
      <c r="CJ732" s="72" t="n">
        <f aca="false">ROUND(CH732*CI732,0)</f>
        <v>0</v>
      </c>
      <c r="CK732" s="74" t="str">
        <f aca="false">IF(OR(AA732&gt;0,BB732&gt;0,CD732&gt;0,CJ732&gt;0),AA732+BB732+CD732+CJ732,"")</f>
        <v/>
      </c>
    </row>
    <row r="733" customFormat="false" ht="12.8" hidden="false" customHeight="false" outlineLevel="0" collapsed="false">
      <c r="A733" s="66" t="n">
        <f aca="false">'Vstupní data'!A733</f>
        <v>0</v>
      </c>
      <c r="F733" s="66" t="str">
        <f aca="false">CONCATENATE('Vstupní data'!F733,'Vstupní data'!G733,'Vstupní data'!H733,'Vstupní data'!I733)</f>
        <v/>
      </c>
      <c r="G733" s="66"/>
      <c r="H733" s="66" t="n">
        <f aca="false">'Vstupní data'!K733</f>
        <v>0</v>
      </c>
      <c r="I733" s="66" t="n">
        <f aca="false">'Vstupní data'!L733</f>
        <v>0</v>
      </c>
      <c r="J733" s="66" t="n">
        <f aca="false">'Vstupní data'!K733*'Vstupní data'!M733/100</f>
        <v>0</v>
      </c>
      <c r="L733" s="66" t="n">
        <f aca="false">IF('Vstupní data'!N733="prostokořenný",0,IF('Vstupní data'!N733="krytokořenný","k",IF('Vstupní data'!N733="poloodrostky nebo odrostky, prostokořenné i krytokořenné","po",0)))</f>
        <v>0</v>
      </c>
      <c r="N733" s="66"/>
      <c r="O733" s="66" t="n">
        <f aca="false">'Vstupní data'!O733</f>
        <v>0</v>
      </c>
      <c r="P733" s="66" t="n">
        <f aca="false">IF(O733&gt;0,VLOOKUP(CONCATENATE(VLOOKUP(I733,'Pril3-drev'!$H$5:$K$83,4,0),"-",'Vstupní data'!R733),K2!$C$15:$D$23,2,0),0)</f>
        <v>0</v>
      </c>
      <c r="Q733" s="66" t="n">
        <f aca="false">IF(O733&gt;0,VLOOKUP(I733,'Pril3-drev'!$H$5:$I$83,2,0),0)</f>
        <v>0</v>
      </c>
      <c r="R733" s="66" t="n">
        <f aca="false">IF(Q733&gt;0,VLOOKUP(Q733,'Pril6-okus'!$A$5:$B$17,2,0),0)</f>
        <v>0</v>
      </c>
      <c r="S733" s="66" t="n">
        <f aca="false">IF(O733&gt;0,VLOOKUP(I733,'Pril3-drev'!$H$5:$J$83,3,0),0)</f>
        <v>0</v>
      </c>
      <c r="T733" s="66" t="str">
        <f aca="false">IF(O733&gt;0,IF(L733="k",0.9*VLOOKUP(S733,'ha-pocty-vyhl'!$A$5:$B$20,2,0),IF(L733="po",0.8*VLOOKUP(S733,'ha-pocty-vyhl'!$A$5:$B$20,2,0),VLOOKUP(S733,'ha-pocty-vyhl'!$A$5:$B$20,2,0))),"")</f>
        <v/>
      </c>
      <c r="U733" s="66" t="n">
        <f aca="false">'Vstupní data'!P733</f>
        <v>0</v>
      </c>
      <c r="V733" s="66" t="n">
        <f aca="false">IF(O733&gt;0,1.3*T733*1000*Z733/10000,0)</f>
        <v>0</v>
      </c>
      <c r="W733" s="66" t="n">
        <f aca="false">IF(O733&gt;0,1.3*T733*1000*Z733/10000,0)</f>
        <v>0</v>
      </c>
      <c r="X733" s="66" t="n">
        <f aca="false">IF(O733&gt;0,IF(O733&gt;V733,V733,O733),0)</f>
        <v>0</v>
      </c>
      <c r="Y733" s="66" t="n">
        <f aca="false">IF(O733&gt;0,IF(IF(U733&gt;W733,W733,U733)&lt;X733,W733,IF(U733&gt;W733,W733,U733)),0)</f>
        <v>0</v>
      </c>
      <c r="Z733" s="66" t="n">
        <f aca="false">IF(O733&gt;0,IF(J733&gt;0,J733,K733*H733/100),0)</f>
        <v>0</v>
      </c>
      <c r="AA733" s="67" t="n">
        <f aca="false">IF(O733&gt;0,CEILING(R733*P733*X733/Y733*Z733,1),0)</f>
        <v>0</v>
      </c>
      <c r="AB733" s="68" t="n">
        <f aca="false">IF(O733&gt;0,AA733/O733,0)</f>
        <v>0</v>
      </c>
      <c r="AC733" s="66" t="n">
        <f aca="false">'Vstupní data'!W733</f>
        <v>0</v>
      </c>
      <c r="AI733" s="66" t="str">
        <f aca="false">IF(OR('Vstupní data'!T733&gt;0,'Vstupní data'!U733&gt;0),VLOOKUP(I733,'Pril3-drev'!$H$5:$J$83,3,0),"")</f>
        <v/>
      </c>
      <c r="AJ733" s="66" t="n">
        <f aca="false">IF('Vstupní data'!V733="prostokořenný",0,IF('Vstupní data'!V733="krytokořenný","k",IF('Vstupní data'!V733="poloodrostky nebo odrostky, prostokořenné i krytokořenné","po",0)))</f>
        <v>0</v>
      </c>
      <c r="AK733" s="66" t="n">
        <f aca="false">IF(OR('Vstupní data'!T733&gt;0,'Vstupní data'!U733&gt;0),IF(AJ733="k",0.9*VLOOKUP(AI733,'ha-pocty-vyhl'!$A$5:$B$20,2,0),IF(AJ733="po",0.8*VLOOKUP(AI733,'ha-pocty-vyhl'!$A$5:$B$20,2,0),VLOOKUP(AI733,'ha-pocty-vyhl'!$A$5:$B$20,2,0))),0)</f>
        <v>0</v>
      </c>
      <c r="AL733" s="66" t="n">
        <f aca="false">IF(OR('Vstupní data'!T733&gt;0,'Vstupní data'!U733&gt;0),'Vstupní data'!K733*'Vstupní data'!M733/100,0)</f>
        <v>0</v>
      </c>
      <c r="AM733" s="66" t="n">
        <f aca="false">IF(OR('Vstupní data'!T733&gt;0,'Vstupní data'!U733&gt;0),IF('Vstupní data'!T733&gt;0,'Vstupní data'!T733,ROUND(10*'Vstupní data'!U733/AK733,0)),0)</f>
        <v>0</v>
      </c>
      <c r="AN733" s="69" t="n">
        <f aca="false">IF('Vstupní data'!T733&gt;0,   IF('Vstupní data'!T733&lt;=AL733,'Vstupní data'!T733,AL733),   IF(AM733&lt;AL733,AM733,AL733))</f>
        <v>0</v>
      </c>
      <c r="AO733" s="69" t="n">
        <f aca="false">'Vstupní data'!X733</f>
        <v>0</v>
      </c>
      <c r="AP733" s="66" t="n">
        <f aca="false">IF(OR('Vstupní data'!T733&gt;0,'Vstupní data'!U733&gt;0),IF(I733&lt;&gt;0,VLOOKUP(I733,'Pril3-drev'!$H$5:$I$83,2,0),0),0)</f>
        <v>0</v>
      </c>
      <c r="AQ733" s="66" t="n">
        <f aca="false">'Vstupní data'!Y733</f>
        <v>0</v>
      </c>
      <c r="AR733" s="66" t="str">
        <f aca="false">IF(AC733&gt;5,   IF('Vstupní data'!Y733&gt;0,   VLOOKUP(VLOOKUP(CONCATENATE(VLOOKUP(I733,'Pril3-drev'!$H$4:$L$83,5,0),AC733),'Pril3-drev'!$Q$4:$R$2803,2,0),'AVB-BS'!$C$5:$S$29 ,LOOKUP(AQ733,'AVB-BS'!$D$3:$S$3,'AVB-BS'!$D$1:$S$1) ,0 )   ,   IF('Vstupní data'!Z733&gt;0,'Vstupní data'!Z733,0)) , "")</f>
        <v/>
      </c>
      <c r="AS733" s="70" t="str">
        <f aca="false">IF(AC733&gt;5,VLOOKUP(CONCATENATE(AP733,AR733),'Pril1-THLPa'!$H$6:$N$96,4,0),"")</f>
        <v/>
      </c>
      <c r="AT733" s="70" t="str">
        <f aca="false">IF(AC733&gt;5,VLOOKUP(CONCATENATE(AP733,AR733),'Pril1-THLPa'!$H$6:$N$96,5,0),"")</f>
        <v/>
      </c>
      <c r="AU733" s="70" t="str">
        <f aca="false">IF(AC733&gt;5,VLOOKUP(CONCATENATE(AP733,AR733),'Pril1-THLPa'!$H$6:$N$96,6,0),"")</f>
        <v/>
      </c>
      <c r="AV733" s="70" t="str">
        <f aca="false">IF(AC733&gt;5,VLOOKUP(CONCATENATE(AP733,AR733),'Pril1-THLPa'!$H$6:$N$96,7,0),"")</f>
        <v/>
      </c>
      <c r="AW733" s="70" t="str">
        <f aca="false">IF(AC733&gt;5,VLOOKUP(CONCATENATE(AP733,AR733),'Pril1-THLPa'!$H$6:$O$96,8,0),"")</f>
        <v/>
      </c>
      <c r="AX733" s="66" t="n">
        <f aca="false">IF(AC733&gt;0,IF(AND(AC733&gt;0,AC733&lt;=5),VLOOKUP(AP733,'Pril1-THLPa'!$A$6:$F$18,LOOKUP(AC733,'Pril1-THLPa'!$B$5:$F$5,'Pril1-THLPa'!$B$4:$F$4),0),AS733+AT733*(AC733-5)+AU733*POWER(AC733-5,2)+AV733*POWER(AC733-5,3)+AW733*POWER(AC733-5,4)),0)</f>
        <v>0</v>
      </c>
      <c r="AY733" s="71"/>
      <c r="AZ733" s="66" t="n">
        <f aca="false">'Vstupní data'!AA733</f>
        <v>0</v>
      </c>
      <c r="BA733" s="66" t="n">
        <f aca="false">IF(OR('Vstupní data'!T733&gt;0,'Vstupní data'!U733&gt;0),IF(AC733&lt;&gt;"",AX733*AO733/10*(100+AZ733)/100,0),0)</f>
        <v>0</v>
      </c>
      <c r="BB733" s="67" t="n">
        <f aca="false">IF(AC733&lt;&gt;"",ROUND(BA733*AN733,0),0)</f>
        <v>0</v>
      </c>
      <c r="BC733" s="68" t="str">
        <f aca="false">IF(AE733&gt;0,BB733/AE733,"")</f>
        <v/>
      </c>
      <c r="BD733" s="66" t="n">
        <f aca="false">'Vstupní data'!AE733</f>
        <v>0</v>
      </c>
      <c r="BF733" s="66" t="n">
        <f aca="false">'Vstupní data'!AC733</f>
        <v>0</v>
      </c>
      <c r="BH733" s="66" t="n">
        <f aca="false">'Vstupní data'!AD733</f>
        <v>0</v>
      </c>
      <c r="BI733" s="66" t="n">
        <f aca="false">'Vstupní data'!AF733</f>
        <v>0</v>
      </c>
      <c r="BJ733" s="69" t="n">
        <f aca="false">'Vstupní data'!AG733</f>
        <v>0</v>
      </c>
      <c r="BK733" s="69" t="n">
        <f aca="false">IF(BF733&lt;&gt;0,VLOOKUP(I733,'Pril3-drev'!$H$5:$I$83,2,0),0)</f>
        <v>0</v>
      </c>
      <c r="BL733" s="69" t="n">
        <f aca="false">IF(BF733&lt;&gt;0,VLOOKUP(BK733,'Pril3-drev'!$A$5:$C$17,3,0),0)</f>
        <v>0</v>
      </c>
      <c r="BM733" s="69" t="n">
        <f aca="false">'Vstupní data'!AH733</f>
        <v>0</v>
      </c>
      <c r="BN733" s="69" t="n">
        <f aca="false">IF('Vstupní data'!AH733&gt;0,   VLOOKUP(VLOOKUP(CONCATENATE(VLOOKUP(I733,'Pril3-drev'!$H$4:$L$83,5,0),BD733),'Pril3-drev'!$Q$4:$R$2803,2,0),'AVB-BS'!$C$5:$S$29 ,LOOKUP(BM733,'AVB-BS'!$D$3:$S$3,'AVB-BS'!$D$1:$S$1) ,0 )   ,   IF('Vstupní data'!AI733&gt;0,'Vstupní data'!AI733,0))</f>
        <v>0</v>
      </c>
      <c r="BO733" s="69" t="str">
        <f aca="false">IF(BX733&gt;5,VLOOKUP(CONCATENATE(BK733,BN733),'Pril1-THLPa'!$H$6:$N$96,4,0),"")</f>
        <v/>
      </c>
      <c r="BP733" s="69" t="str">
        <f aca="false">IF(BX733&gt;5,VLOOKUP(CONCATENATE(BK733,BN733),'Pril1-THLPa'!$H$6:$N$96,5,0),"")</f>
        <v/>
      </c>
      <c r="BQ733" s="69" t="str">
        <f aca="false">IF(BX733&gt;5,VLOOKUP(CONCATENATE(BK733,BN733),'Pril1-THLPa'!$H$6:$N$96,6,0),"")</f>
        <v/>
      </c>
      <c r="BR733" s="69" t="str">
        <f aca="false">IF(BX733&gt;5,VLOOKUP(CONCATENATE(BK733,BN733),'Pril1-THLPa'!$H$6:$N$96,7,0),"")</f>
        <v/>
      </c>
      <c r="BS733" s="69" t="str">
        <f aca="false">IF(BX733&gt;5,VLOOKUP(CONCATENATE(BK733,BN733),'Pril1-THLPa'!$H$6:$O$96,8,0),"")</f>
        <v/>
      </c>
      <c r="BT733" s="69" t="str">
        <f aca="false">IF(BF733&gt;0, IF(BK733="smrk",  VLOOKUP(VLOOKUP(BD733,'Pril9-K3'!$L$8:$M$207,2,0),'Pril9-K3'!$A$8:$J$16,LOOKUP(BN733,'Pril9-K3'!$A$7:$J$7,'Pril9-K3'!$A$5:$J$5),0), IF(AND(BK733&lt;&gt;"smrk",'Vstupní data'!AK733&lt;&gt;""),'Vstupní data'!AK733,   VLOOKUP(VLOOKUP(BD733,'Pril9-K3'!$L$8:$M$207,2,0),'Pril9-K3'!$A$8:$J$16,LOOKUP(BN733,'Pril9-K3'!$A$7:$J$7,'Pril9-K3'!$A$5:$J$5),0)   )),   "")</f>
        <v/>
      </c>
      <c r="BV733" s="69" t="n">
        <f aca="false">'Vstupní data'!AJ733</f>
        <v>0</v>
      </c>
      <c r="BW733" s="69" t="n">
        <f aca="false">IF(BF733&gt;0,IF(J733&gt;0,J733,K733*H733/100),0)</f>
        <v>0</v>
      </c>
      <c r="BX733" s="69" t="n">
        <f aca="false">IF(BF733&gt;0,IF(BJ733&gt;BL733,BL733,BJ733),0)</f>
        <v>0</v>
      </c>
      <c r="BY733" s="69" t="n">
        <f aca="false">IF(BD733=0,0,IF(AND(BX733&gt;0,BX733&lt;=5),  IF(AND(BX733&gt;0,BX733&lt;=5),VLOOKUP(BK733,'Pril1-THLPa'!$A$6:$F$18,IF(AND(BX733&gt;0,BX733&lt;=5),LOOKUP(BX733,'Pril1-THLPa'!$B$5:$F$5,'Pril1-THLPa'!$B$4:$F$4),""),0),""),  IF(BX733&gt;5,BO733+BP733*(BX733-5)+BQ733*POWER(BX733-5,2)+BR733*POWER(BX733-5,3)+BS733*POWER(BX733-5,4),"")))</f>
        <v>0</v>
      </c>
      <c r="BZ733" s="69" t="n">
        <f aca="false">IF(BY733&gt;0,BY733*BI733/10*BW733*(100+BV733)/100,0)</f>
        <v>0</v>
      </c>
      <c r="CA733" s="69" t="n">
        <f aca="false">IF(BD733&gt;0,BX733-IF(BD733&gt;BX733,BX733,BD733),0)</f>
        <v>0</v>
      </c>
      <c r="CB733" s="69" t="n">
        <f aca="false">POWER(1.01,CA733)</f>
        <v>1</v>
      </c>
      <c r="CC733" s="69" t="n">
        <f aca="false">IF(BF733&gt;0,IF(BF733&gt;BH733,1,BF733/BH733),0)</f>
        <v>0</v>
      </c>
      <c r="CD733" s="72" t="n">
        <f aca="false">IF(BD733=0,0,IF(BF733&gt;0,ROUND(IF(CB733&lt;&gt;0,BZ733*BT733*1/CB733*CC733,0),0),0))</f>
        <v>0</v>
      </c>
      <c r="CE733" s="73" t="str">
        <f aca="false">IF(BF733&gt;0,IF(BF733&gt;BH733,CD733/BF733,CD733/BH733),"")</f>
        <v/>
      </c>
      <c r="CF733" s="69" t="n">
        <f aca="false">'Vstupní data'!AM733</f>
        <v>0</v>
      </c>
      <c r="CG733" s="69" t="n">
        <f aca="false">'Vstupní data'!AN733</f>
        <v>0</v>
      </c>
      <c r="CH733" s="69" t="n">
        <f aca="false">'Vstupní data'!AO733</f>
        <v>0</v>
      </c>
      <c r="CI733" s="69" t="n">
        <f aca="false">'Vstupní data'!AP733</f>
        <v>0</v>
      </c>
      <c r="CJ733" s="72" t="n">
        <f aca="false">ROUND(CH733*CI733,0)</f>
        <v>0</v>
      </c>
      <c r="CK733" s="74" t="str">
        <f aca="false">IF(OR(AA733&gt;0,BB733&gt;0,CD733&gt;0,CJ733&gt;0),AA733+BB733+CD733+CJ733,"")</f>
        <v/>
      </c>
    </row>
    <row r="734" customFormat="false" ht="12.8" hidden="false" customHeight="false" outlineLevel="0" collapsed="false">
      <c r="A734" s="66" t="n">
        <f aca="false">'Vstupní data'!A734</f>
        <v>0</v>
      </c>
      <c r="F734" s="66" t="str">
        <f aca="false">CONCATENATE('Vstupní data'!F734,'Vstupní data'!G734,'Vstupní data'!H734,'Vstupní data'!I734)</f>
        <v/>
      </c>
      <c r="G734" s="66"/>
      <c r="H734" s="66" t="n">
        <f aca="false">'Vstupní data'!K734</f>
        <v>0</v>
      </c>
      <c r="I734" s="66" t="n">
        <f aca="false">'Vstupní data'!L734</f>
        <v>0</v>
      </c>
      <c r="J734" s="66" t="n">
        <f aca="false">'Vstupní data'!K734*'Vstupní data'!M734/100</f>
        <v>0</v>
      </c>
      <c r="L734" s="66" t="n">
        <f aca="false">IF('Vstupní data'!N734="prostokořenný",0,IF('Vstupní data'!N734="krytokořenný","k",IF('Vstupní data'!N734="poloodrostky nebo odrostky, prostokořenné i krytokořenné","po",0)))</f>
        <v>0</v>
      </c>
      <c r="N734" s="66"/>
      <c r="O734" s="66" t="n">
        <f aca="false">'Vstupní data'!O734</f>
        <v>0</v>
      </c>
      <c r="P734" s="66" t="n">
        <f aca="false">IF(O734&gt;0,VLOOKUP(CONCATENATE(VLOOKUP(I734,'Pril3-drev'!$H$5:$K$83,4,0),"-",'Vstupní data'!R734),K2!$C$15:$D$23,2,0),0)</f>
        <v>0</v>
      </c>
      <c r="Q734" s="66" t="n">
        <f aca="false">IF(O734&gt;0,VLOOKUP(I734,'Pril3-drev'!$H$5:$I$83,2,0),0)</f>
        <v>0</v>
      </c>
      <c r="R734" s="66" t="n">
        <f aca="false">IF(Q734&gt;0,VLOOKUP(Q734,'Pril6-okus'!$A$5:$B$17,2,0),0)</f>
        <v>0</v>
      </c>
      <c r="S734" s="66" t="n">
        <f aca="false">IF(O734&gt;0,VLOOKUP(I734,'Pril3-drev'!$H$5:$J$83,3,0),0)</f>
        <v>0</v>
      </c>
      <c r="T734" s="66" t="str">
        <f aca="false">IF(O734&gt;0,IF(L734="k",0.9*VLOOKUP(S734,'ha-pocty-vyhl'!$A$5:$B$20,2,0),IF(L734="po",0.8*VLOOKUP(S734,'ha-pocty-vyhl'!$A$5:$B$20,2,0),VLOOKUP(S734,'ha-pocty-vyhl'!$A$5:$B$20,2,0))),"")</f>
        <v/>
      </c>
      <c r="U734" s="66" t="n">
        <f aca="false">'Vstupní data'!P734</f>
        <v>0</v>
      </c>
      <c r="V734" s="66" t="n">
        <f aca="false">IF(O734&gt;0,1.3*T734*1000*Z734/10000,0)</f>
        <v>0</v>
      </c>
      <c r="W734" s="66" t="n">
        <f aca="false">IF(O734&gt;0,1.3*T734*1000*Z734/10000,0)</f>
        <v>0</v>
      </c>
      <c r="X734" s="66" t="n">
        <f aca="false">IF(O734&gt;0,IF(O734&gt;V734,V734,O734),0)</f>
        <v>0</v>
      </c>
      <c r="Y734" s="66" t="n">
        <f aca="false">IF(O734&gt;0,IF(IF(U734&gt;W734,W734,U734)&lt;X734,W734,IF(U734&gt;W734,W734,U734)),0)</f>
        <v>0</v>
      </c>
      <c r="Z734" s="66" t="n">
        <f aca="false">IF(O734&gt;0,IF(J734&gt;0,J734,K734*H734/100),0)</f>
        <v>0</v>
      </c>
      <c r="AA734" s="67" t="n">
        <f aca="false">IF(O734&gt;0,CEILING(R734*P734*X734/Y734*Z734,1),0)</f>
        <v>0</v>
      </c>
      <c r="AB734" s="68" t="n">
        <f aca="false">IF(O734&gt;0,AA734/O734,0)</f>
        <v>0</v>
      </c>
      <c r="AC734" s="66" t="n">
        <f aca="false">'Vstupní data'!W734</f>
        <v>0</v>
      </c>
      <c r="AI734" s="66" t="str">
        <f aca="false">IF(OR('Vstupní data'!T734&gt;0,'Vstupní data'!U734&gt;0),VLOOKUP(I734,'Pril3-drev'!$H$5:$J$83,3,0),"")</f>
        <v/>
      </c>
      <c r="AJ734" s="66" t="n">
        <f aca="false">IF('Vstupní data'!V734="prostokořenný",0,IF('Vstupní data'!V734="krytokořenný","k",IF('Vstupní data'!V734="poloodrostky nebo odrostky, prostokořenné i krytokořenné","po",0)))</f>
        <v>0</v>
      </c>
      <c r="AK734" s="66" t="n">
        <f aca="false">IF(OR('Vstupní data'!T734&gt;0,'Vstupní data'!U734&gt;0),IF(AJ734="k",0.9*VLOOKUP(AI734,'ha-pocty-vyhl'!$A$5:$B$20,2,0),IF(AJ734="po",0.8*VLOOKUP(AI734,'ha-pocty-vyhl'!$A$5:$B$20,2,0),VLOOKUP(AI734,'ha-pocty-vyhl'!$A$5:$B$20,2,0))),0)</f>
        <v>0</v>
      </c>
      <c r="AL734" s="66" t="n">
        <f aca="false">IF(OR('Vstupní data'!T734&gt;0,'Vstupní data'!U734&gt;0),'Vstupní data'!K734*'Vstupní data'!M734/100,0)</f>
        <v>0</v>
      </c>
      <c r="AM734" s="66" t="n">
        <f aca="false">IF(OR('Vstupní data'!T734&gt;0,'Vstupní data'!U734&gt;0),IF('Vstupní data'!T734&gt;0,'Vstupní data'!T734,ROUND(10*'Vstupní data'!U734/AK734,0)),0)</f>
        <v>0</v>
      </c>
      <c r="AN734" s="69" t="n">
        <f aca="false">IF('Vstupní data'!T734&gt;0,   IF('Vstupní data'!T734&lt;=AL734,'Vstupní data'!T734,AL734),   IF(AM734&lt;AL734,AM734,AL734))</f>
        <v>0</v>
      </c>
      <c r="AO734" s="69" t="n">
        <f aca="false">'Vstupní data'!X734</f>
        <v>0</v>
      </c>
      <c r="AP734" s="66" t="n">
        <f aca="false">IF(OR('Vstupní data'!T734&gt;0,'Vstupní data'!U734&gt;0),IF(I734&lt;&gt;0,VLOOKUP(I734,'Pril3-drev'!$H$5:$I$83,2,0),0),0)</f>
        <v>0</v>
      </c>
      <c r="AQ734" s="66" t="n">
        <f aca="false">'Vstupní data'!Y734</f>
        <v>0</v>
      </c>
      <c r="AR734" s="66" t="str">
        <f aca="false">IF(AC734&gt;5,   IF('Vstupní data'!Y734&gt;0,   VLOOKUP(VLOOKUP(CONCATENATE(VLOOKUP(I734,'Pril3-drev'!$H$4:$L$83,5,0),AC734),'Pril3-drev'!$Q$4:$R$2803,2,0),'AVB-BS'!$C$5:$S$29 ,LOOKUP(AQ734,'AVB-BS'!$D$3:$S$3,'AVB-BS'!$D$1:$S$1) ,0 )   ,   IF('Vstupní data'!Z734&gt;0,'Vstupní data'!Z734,0)) , "")</f>
        <v/>
      </c>
      <c r="AS734" s="70" t="str">
        <f aca="false">IF(AC734&gt;5,VLOOKUP(CONCATENATE(AP734,AR734),'Pril1-THLPa'!$H$6:$N$96,4,0),"")</f>
        <v/>
      </c>
      <c r="AT734" s="70" t="str">
        <f aca="false">IF(AC734&gt;5,VLOOKUP(CONCATENATE(AP734,AR734),'Pril1-THLPa'!$H$6:$N$96,5,0),"")</f>
        <v/>
      </c>
      <c r="AU734" s="70" t="str">
        <f aca="false">IF(AC734&gt;5,VLOOKUP(CONCATENATE(AP734,AR734),'Pril1-THLPa'!$H$6:$N$96,6,0),"")</f>
        <v/>
      </c>
      <c r="AV734" s="70" t="str">
        <f aca="false">IF(AC734&gt;5,VLOOKUP(CONCATENATE(AP734,AR734),'Pril1-THLPa'!$H$6:$N$96,7,0),"")</f>
        <v/>
      </c>
      <c r="AW734" s="70" t="str">
        <f aca="false">IF(AC734&gt;5,VLOOKUP(CONCATENATE(AP734,AR734),'Pril1-THLPa'!$H$6:$O$96,8,0),"")</f>
        <v/>
      </c>
      <c r="AX734" s="66" t="n">
        <f aca="false">IF(AC734&gt;0,IF(AND(AC734&gt;0,AC734&lt;=5),VLOOKUP(AP734,'Pril1-THLPa'!$A$6:$F$18,LOOKUP(AC734,'Pril1-THLPa'!$B$5:$F$5,'Pril1-THLPa'!$B$4:$F$4),0),AS734+AT734*(AC734-5)+AU734*POWER(AC734-5,2)+AV734*POWER(AC734-5,3)+AW734*POWER(AC734-5,4)),0)</f>
        <v>0</v>
      </c>
      <c r="AY734" s="71"/>
      <c r="AZ734" s="66" t="n">
        <f aca="false">'Vstupní data'!AA734</f>
        <v>0</v>
      </c>
      <c r="BA734" s="66" t="n">
        <f aca="false">IF(OR('Vstupní data'!T734&gt;0,'Vstupní data'!U734&gt;0),IF(AC734&lt;&gt;"",AX734*AO734/10*(100+AZ734)/100,0),0)</f>
        <v>0</v>
      </c>
      <c r="BB734" s="67" t="n">
        <f aca="false">IF(AC734&lt;&gt;"",ROUND(BA734*AN734,0),0)</f>
        <v>0</v>
      </c>
      <c r="BC734" s="68" t="str">
        <f aca="false">IF(AE734&gt;0,BB734/AE734,"")</f>
        <v/>
      </c>
      <c r="BD734" s="66" t="n">
        <f aca="false">'Vstupní data'!AE734</f>
        <v>0</v>
      </c>
      <c r="BF734" s="66" t="n">
        <f aca="false">'Vstupní data'!AC734</f>
        <v>0</v>
      </c>
      <c r="BH734" s="66" t="n">
        <f aca="false">'Vstupní data'!AD734</f>
        <v>0</v>
      </c>
      <c r="BI734" s="66" t="n">
        <f aca="false">'Vstupní data'!AF734</f>
        <v>0</v>
      </c>
      <c r="BJ734" s="69" t="n">
        <f aca="false">'Vstupní data'!AG734</f>
        <v>0</v>
      </c>
      <c r="BK734" s="69" t="n">
        <f aca="false">IF(BF734&lt;&gt;0,VLOOKUP(I734,'Pril3-drev'!$H$5:$I$83,2,0),0)</f>
        <v>0</v>
      </c>
      <c r="BL734" s="69" t="n">
        <f aca="false">IF(BF734&lt;&gt;0,VLOOKUP(BK734,'Pril3-drev'!$A$5:$C$17,3,0),0)</f>
        <v>0</v>
      </c>
      <c r="BM734" s="69" t="n">
        <f aca="false">'Vstupní data'!AH734</f>
        <v>0</v>
      </c>
      <c r="BN734" s="69" t="n">
        <f aca="false">IF('Vstupní data'!AH734&gt;0,   VLOOKUP(VLOOKUP(CONCATENATE(VLOOKUP(I734,'Pril3-drev'!$H$4:$L$83,5,0),BD734),'Pril3-drev'!$Q$4:$R$2803,2,0),'AVB-BS'!$C$5:$S$29 ,LOOKUP(BM734,'AVB-BS'!$D$3:$S$3,'AVB-BS'!$D$1:$S$1) ,0 )   ,   IF('Vstupní data'!AI734&gt;0,'Vstupní data'!AI734,0))</f>
        <v>0</v>
      </c>
      <c r="BO734" s="69" t="str">
        <f aca="false">IF(BX734&gt;5,VLOOKUP(CONCATENATE(BK734,BN734),'Pril1-THLPa'!$H$6:$N$96,4,0),"")</f>
        <v/>
      </c>
      <c r="BP734" s="69" t="str">
        <f aca="false">IF(BX734&gt;5,VLOOKUP(CONCATENATE(BK734,BN734),'Pril1-THLPa'!$H$6:$N$96,5,0),"")</f>
        <v/>
      </c>
      <c r="BQ734" s="69" t="str">
        <f aca="false">IF(BX734&gt;5,VLOOKUP(CONCATENATE(BK734,BN734),'Pril1-THLPa'!$H$6:$N$96,6,0),"")</f>
        <v/>
      </c>
      <c r="BR734" s="69" t="str">
        <f aca="false">IF(BX734&gt;5,VLOOKUP(CONCATENATE(BK734,BN734),'Pril1-THLPa'!$H$6:$N$96,7,0),"")</f>
        <v/>
      </c>
      <c r="BS734" s="69" t="str">
        <f aca="false">IF(BX734&gt;5,VLOOKUP(CONCATENATE(BK734,BN734),'Pril1-THLPa'!$H$6:$O$96,8,0),"")</f>
        <v/>
      </c>
      <c r="BT734" s="69" t="str">
        <f aca="false">IF(BF734&gt;0, IF(BK734="smrk",  VLOOKUP(VLOOKUP(BD734,'Pril9-K3'!$L$8:$M$207,2,0),'Pril9-K3'!$A$8:$J$16,LOOKUP(BN734,'Pril9-K3'!$A$7:$J$7,'Pril9-K3'!$A$5:$J$5),0), IF(AND(BK734&lt;&gt;"smrk",'Vstupní data'!AK734&lt;&gt;""),'Vstupní data'!AK734,   VLOOKUP(VLOOKUP(BD734,'Pril9-K3'!$L$8:$M$207,2,0),'Pril9-K3'!$A$8:$J$16,LOOKUP(BN734,'Pril9-K3'!$A$7:$J$7,'Pril9-K3'!$A$5:$J$5),0)   )),   "")</f>
        <v/>
      </c>
      <c r="BV734" s="69" t="n">
        <f aca="false">'Vstupní data'!AJ734</f>
        <v>0</v>
      </c>
      <c r="BW734" s="69" t="n">
        <f aca="false">IF(BF734&gt;0,IF(J734&gt;0,J734,K734*H734/100),0)</f>
        <v>0</v>
      </c>
      <c r="BX734" s="69" t="n">
        <f aca="false">IF(BF734&gt;0,IF(BJ734&gt;BL734,BL734,BJ734),0)</f>
        <v>0</v>
      </c>
      <c r="BY734" s="69" t="n">
        <f aca="false">IF(BD734=0,0,IF(AND(BX734&gt;0,BX734&lt;=5),  IF(AND(BX734&gt;0,BX734&lt;=5),VLOOKUP(BK734,'Pril1-THLPa'!$A$6:$F$18,IF(AND(BX734&gt;0,BX734&lt;=5),LOOKUP(BX734,'Pril1-THLPa'!$B$5:$F$5,'Pril1-THLPa'!$B$4:$F$4),""),0),""),  IF(BX734&gt;5,BO734+BP734*(BX734-5)+BQ734*POWER(BX734-5,2)+BR734*POWER(BX734-5,3)+BS734*POWER(BX734-5,4),"")))</f>
        <v>0</v>
      </c>
      <c r="BZ734" s="69" t="n">
        <f aca="false">IF(BY734&gt;0,BY734*BI734/10*BW734*(100+BV734)/100,0)</f>
        <v>0</v>
      </c>
      <c r="CA734" s="69" t="n">
        <f aca="false">IF(BD734&gt;0,BX734-IF(BD734&gt;BX734,BX734,BD734),0)</f>
        <v>0</v>
      </c>
      <c r="CB734" s="69" t="n">
        <f aca="false">POWER(1.01,CA734)</f>
        <v>1</v>
      </c>
      <c r="CC734" s="69" t="n">
        <f aca="false">IF(BF734&gt;0,IF(BF734&gt;BH734,1,BF734/BH734),0)</f>
        <v>0</v>
      </c>
      <c r="CD734" s="72" t="n">
        <f aca="false">IF(BD734=0,0,IF(BF734&gt;0,ROUND(IF(CB734&lt;&gt;0,BZ734*BT734*1/CB734*CC734,0),0),0))</f>
        <v>0</v>
      </c>
      <c r="CE734" s="73" t="str">
        <f aca="false">IF(BF734&gt;0,IF(BF734&gt;BH734,CD734/BF734,CD734/BH734),"")</f>
        <v/>
      </c>
      <c r="CF734" s="69" t="n">
        <f aca="false">'Vstupní data'!AM734</f>
        <v>0</v>
      </c>
      <c r="CG734" s="69" t="n">
        <f aca="false">'Vstupní data'!AN734</f>
        <v>0</v>
      </c>
      <c r="CH734" s="69" t="n">
        <f aca="false">'Vstupní data'!AO734</f>
        <v>0</v>
      </c>
      <c r="CI734" s="69" t="n">
        <f aca="false">'Vstupní data'!AP734</f>
        <v>0</v>
      </c>
      <c r="CJ734" s="72" t="n">
        <f aca="false">ROUND(CH734*CI734,0)</f>
        <v>0</v>
      </c>
      <c r="CK734" s="74" t="str">
        <f aca="false">IF(OR(AA734&gt;0,BB734&gt;0,CD734&gt;0,CJ734&gt;0),AA734+BB734+CD734+CJ734,"")</f>
        <v/>
      </c>
    </row>
    <row r="735" customFormat="false" ht="12.8" hidden="false" customHeight="false" outlineLevel="0" collapsed="false">
      <c r="A735" s="66" t="n">
        <f aca="false">'Vstupní data'!A735</f>
        <v>0</v>
      </c>
      <c r="F735" s="66" t="str">
        <f aca="false">CONCATENATE('Vstupní data'!F735,'Vstupní data'!G735,'Vstupní data'!H735,'Vstupní data'!I735)</f>
        <v/>
      </c>
      <c r="G735" s="66"/>
      <c r="H735" s="66" t="n">
        <f aca="false">'Vstupní data'!K735</f>
        <v>0</v>
      </c>
      <c r="I735" s="66" t="n">
        <f aca="false">'Vstupní data'!L735</f>
        <v>0</v>
      </c>
      <c r="J735" s="66" t="n">
        <f aca="false">'Vstupní data'!K735*'Vstupní data'!M735/100</f>
        <v>0</v>
      </c>
      <c r="L735" s="66" t="n">
        <f aca="false">IF('Vstupní data'!N735="prostokořenný",0,IF('Vstupní data'!N735="krytokořenný","k",IF('Vstupní data'!N735="poloodrostky nebo odrostky, prostokořenné i krytokořenné","po",0)))</f>
        <v>0</v>
      </c>
      <c r="N735" s="66"/>
      <c r="O735" s="66" t="n">
        <f aca="false">'Vstupní data'!O735</f>
        <v>0</v>
      </c>
      <c r="P735" s="66" t="n">
        <f aca="false">IF(O735&gt;0,VLOOKUP(CONCATENATE(VLOOKUP(I735,'Pril3-drev'!$H$5:$K$83,4,0),"-",'Vstupní data'!R735),K2!$C$15:$D$23,2,0),0)</f>
        <v>0</v>
      </c>
      <c r="Q735" s="66" t="n">
        <f aca="false">IF(O735&gt;0,VLOOKUP(I735,'Pril3-drev'!$H$5:$I$83,2,0),0)</f>
        <v>0</v>
      </c>
      <c r="R735" s="66" t="n">
        <f aca="false">IF(Q735&gt;0,VLOOKUP(Q735,'Pril6-okus'!$A$5:$B$17,2,0),0)</f>
        <v>0</v>
      </c>
      <c r="S735" s="66" t="n">
        <f aca="false">IF(O735&gt;0,VLOOKUP(I735,'Pril3-drev'!$H$5:$J$83,3,0),0)</f>
        <v>0</v>
      </c>
      <c r="T735" s="66" t="str">
        <f aca="false">IF(O735&gt;0,IF(L735="k",0.9*VLOOKUP(S735,'ha-pocty-vyhl'!$A$5:$B$20,2,0),IF(L735="po",0.8*VLOOKUP(S735,'ha-pocty-vyhl'!$A$5:$B$20,2,0),VLOOKUP(S735,'ha-pocty-vyhl'!$A$5:$B$20,2,0))),"")</f>
        <v/>
      </c>
      <c r="U735" s="66" t="n">
        <f aca="false">'Vstupní data'!P735</f>
        <v>0</v>
      </c>
      <c r="V735" s="66" t="n">
        <f aca="false">IF(O735&gt;0,1.3*T735*1000*Z735/10000,0)</f>
        <v>0</v>
      </c>
      <c r="W735" s="66" t="n">
        <f aca="false">IF(O735&gt;0,1.3*T735*1000*Z735/10000,0)</f>
        <v>0</v>
      </c>
      <c r="X735" s="66" t="n">
        <f aca="false">IF(O735&gt;0,IF(O735&gt;V735,V735,O735),0)</f>
        <v>0</v>
      </c>
      <c r="Y735" s="66" t="n">
        <f aca="false">IF(O735&gt;0,IF(IF(U735&gt;W735,W735,U735)&lt;X735,W735,IF(U735&gt;W735,W735,U735)),0)</f>
        <v>0</v>
      </c>
      <c r="Z735" s="66" t="n">
        <f aca="false">IF(O735&gt;0,IF(J735&gt;0,J735,K735*H735/100),0)</f>
        <v>0</v>
      </c>
      <c r="AA735" s="67" t="n">
        <f aca="false">IF(O735&gt;0,CEILING(R735*P735*X735/Y735*Z735,1),0)</f>
        <v>0</v>
      </c>
      <c r="AB735" s="68" t="n">
        <f aca="false">IF(O735&gt;0,AA735/O735,0)</f>
        <v>0</v>
      </c>
      <c r="AC735" s="66" t="n">
        <f aca="false">'Vstupní data'!W735</f>
        <v>0</v>
      </c>
      <c r="AI735" s="66" t="str">
        <f aca="false">IF(OR('Vstupní data'!T735&gt;0,'Vstupní data'!U735&gt;0),VLOOKUP(I735,'Pril3-drev'!$H$5:$J$83,3,0),"")</f>
        <v/>
      </c>
      <c r="AJ735" s="66" t="n">
        <f aca="false">IF('Vstupní data'!V735="prostokořenný",0,IF('Vstupní data'!V735="krytokořenný","k",IF('Vstupní data'!V735="poloodrostky nebo odrostky, prostokořenné i krytokořenné","po",0)))</f>
        <v>0</v>
      </c>
      <c r="AK735" s="66" t="n">
        <f aca="false">IF(OR('Vstupní data'!T735&gt;0,'Vstupní data'!U735&gt;0),IF(AJ735="k",0.9*VLOOKUP(AI735,'ha-pocty-vyhl'!$A$5:$B$20,2,0),IF(AJ735="po",0.8*VLOOKUP(AI735,'ha-pocty-vyhl'!$A$5:$B$20,2,0),VLOOKUP(AI735,'ha-pocty-vyhl'!$A$5:$B$20,2,0))),0)</f>
        <v>0</v>
      </c>
      <c r="AL735" s="66" t="n">
        <f aca="false">IF(OR('Vstupní data'!T735&gt;0,'Vstupní data'!U735&gt;0),'Vstupní data'!K735*'Vstupní data'!M735/100,0)</f>
        <v>0</v>
      </c>
      <c r="AM735" s="66" t="n">
        <f aca="false">IF(OR('Vstupní data'!T735&gt;0,'Vstupní data'!U735&gt;0),IF('Vstupní data'!T735&gt;0,'Vstupní data'!T735,ROUND(10*'Vstupní data'!U735/AK735,0)),0)</f>
        <v>0</v>
      </c>
      <c r="AN735" s="69" t="n">
        <f aca="false">IF('Vstupní data'!T735&gt;0,   IF('Vstupní data'!T735&lt;=AL735,'Vstupní data'!T735,AL735),   IF(AM735&lt;AL735,AM735,AL735))</f>
        <v>0</v>
      </c>
      <c r="AO735" s="69" t="n">
        <f aca="false">'Vstupní data'!X735</f>
        <v>0</v>
      </c>
      <c r="AP735" s="66" t="n">
        <f aca="false">IF(OR('Vstupní data'!T735&gt;0,'Vstupní data'!U735&gt;0),IF(I735&lt;&gt;0,VLOOKUP(I735,'Pril3-drev'!$H$5:$I$83,2,0),0),0)</f>
        <v>0</v>
      </c>
      <c r="AQ735" s="66" t="n">
        <f aca="false">'Vstupní data'!Y735</f>
        <v>0</v>
      </c>
      <c r="AR735" s="66" t="str">
        <f aca="false">IF(AC735&gt;5,   IF('Vstupní data'!Y735&gt;0,   VLOOKUP(VLOOKUP(CONCATENATE(VLOOKUP(I735,'Pril3-drev'!$H$4:$L$83,5,0),AC735),'Pril3-drev'!$Q$4:$R$2803,2,0),'AVB-BS'!$C$5:$S$29 ,LOOKUP(AQ735,'AVB-BS'!$D$3:$S$3,'AVB-BS'!$D$1:$S$1) ,0 )   ,   IF('Vstupní data'!Z735&gt;0,'Vstupní data'!Z735,0)) , "")</f>
        <v/>
      </c>
      <c r="AS735" s="70" t="str">
        <f aca="false">IF(AC735&gt;5,VLOOKUP(CONCATENATE(AP735,AR735),'Pril1-THLPa'!$H$6:$N$96,4,0),"")</f>
        <v/>
      </c>
      <c r="AT735" s="70" t="str">
        <f aca="false">IF(AC735&gt;5,VLOOKUP(CONCATENATE(AP735,AR735),'Pril1-THLPa'!$H$6:$N$96,5,0),"")</f>
        <v/>
      </c>
      <c r="AU735" s="70" t="str">
        <f aca="false">IF(AC735&gt;5,VLOOKUP(CONCATENATE(AP735,AR735),'Pril1-THLPa'!$H$6:$N$96,6,0),"")</f>
        <v/>
      </c>
      <c r="AV735" s="70" t="str">
        <f aca="false">IF(AC735&gt;5,VLOOKUP(CONCATENATE(AP735,AR735),'Pril1-THLPa'!$H$6:$N$96,7,0),"")</f>
        <v/>
      </c>
      <c r="AW735" s="70" t="str">
        <f aca="false">IF(AC735&gt;5,VLOOKUP(CONCATENATE(AP735,AR735),'Pril1-THLPa'!$H$6:$O$96,8,0),"")</f>
        <v/>
      </c>
      <c r="AX735" s="66" t="n">
        <f aca="false">IF(AC735&gt;0,IF(AND(AC735&gt;0,AC735&lt;=5),VLOOKUP(AP735,'Pril1-THLPa'!$A$6:$F$18,LOOKUP(AC735,'Pril1-THLPa'!$B$5:$F$5,'Pril1-THLPa'!$B$4:$F$4),0),AS735+AT735*(AC735-5)+AU735*POWER(AC735-5,2)+AV735*POWER(AC735-5,3)+AW735*POWER(AC735-5,4)),0)</f>
        <v>0</v>
      </c>
      <c r="AY735" s="71"/>
      <c r="AZ735" s="66" t="n">
        <f aca="false">'Vstupní data'!AA735</f>
        <v>0</v>
      </c>
      <c r="BA735" s="66" t="n">
        <f aca="false">IF(OR('Vstupní data'!T735&gt;0,'Vstupní data'!U735&gt;0),IF(AC735&lt;&gt;"",AX735*AO735/10*(100+AZ735)/100,0),0)</f>
        <v>0</v>
      </c>
      <c r="BB735" s="67" t="n">
        <f aca="false">IF(AC735&lt;&gt;"",ROUND(BA735*AN735,0),0)</f>
        <v>0</v>
      </c>
      <c r="BC735" s="68" t="str">
        <f aca="false">IF(AE735&gt;0,BB735/AE735,"")</f>
        <v/>
      </c>
      <c r="BD735" s="66" t="n">
        <f aca="false">'Vstupní data'!AE735</f>
        <v>0</v>
      </c>
      <c r="BF735" s="66" t="n">
        <f aca="false">'Vstupní data'!AC735</f>
        <v>0</v>
      </c>
      <c r="BH735" s="66" t="n">
        <f aca="false">'Vstupní data'!AD735</f>
        <v>0</v>
      </c>
      <c r="BI735" s="66" t="n">
        <f aca="false">'Vstupní data'!AF735</f>
        <v>0</v>
      </c>
      <c r="BJ735" s="69" t="n">
        <f aca="false">'Vstupní data'!AG735</f>
        <v>0</v>
      </c>
      <c r="BK735" s="69" t="n">
        <f aca="false">IF(BF735&lt;&gt;0,VLOOKUP(I735,'Pril3-drev'!$H$5:$I$83,2,0),0)</f>
        <v>0</v>
      </c>
      <c r="BL735" s="69" t="n">
        <f aca="false">IF(BF735&lt;&gt;0,VLOOKUP(BK735,'Pril3-drev'!$A$5:$C$17,3,0),0)</f>
        <v>0</v>
      </c>
      <c r="BM735" s="69" t="n">
        <f aca="false">'Vstupní data'!AH735</f>
        <v>0</v>
      </c>
      <c r="BN735" s="69" t="n">
        <f aca="false">IF('Vstupní data'!AH735&gt;0,   VLOOKUP(VLOOKUP(CONCATENATE(VLOOKUP(I735,'Pril3-drev'!$H$4:$L$83,5,0),BD735),'Pril3-drev'!$Q$4:$R$2803,2,0),'AVB-BS'!$C$5:$S$29 ,LOOKUP(BM735,'AVB-BS'!$D$3:$S$3,'AVB-BS'!$D$1:$S$1) ,0 )   ,   IF('Vstupní data'!AI735&gt;0,'Vstupní data'!AI735,0))</f>
        <v>0</v>
      </c>
      <c r="BO735" s="69" t="str">
        <f aca="false">IF(BX735&gt;5,VLOOKUP(CONCATENATE(BK735,BN735),'Pril1-THLPa'!$H$6:$N$96,4,0),"")</f>
        <v/>
      </c>
      <c r="BP735" s="69" t="str">
        <f aca="false">IF(BX735&gt;5,VLOOKUP(CONCATENATE(BK735,BN735),'Pril1-THLPa'!$H$6:$N$96,5,0),"")</f>
        <v/>
      </c>
      <c r="BQ735" s="69" t="str">
        <f aca="false">IF(BX735&gt;5,VLOOKUP(CONCATENATE(BK735,BN735),'Pril1-THLPa'!$H$6:$N$96,6,0),"")</f>
        <v/>
      </c>
      <c r="BR735" s="69" t="str">
        <f aca="false">IF(BX735&gt;5,VLOOKUP(CONCATENATE(BK735,BN735),'Pril1-THLPa'!$H$6:$N$96,7,0),"")</f>
        <v/>
      </c>
      <c r="BS735" s="69" t="str">
        <f aca="false">IF(BX735&gt;5,VLOOKUP(CONCATENATE(BK735,BN735),'Pril1-THLPa'!$H$6:$O$96,8,0),"")</f>
        <v/>
      </c>
      <c r="BT735" s="69" t="str">
        <f aca="false">IF(BF735&gt;0, IF(BK735="smrk",  VLOOKUP(VLOOKUP(BD735,'Pril9-K3'!$L$8:$M$207,2,0),'Pril9-K3'!$A$8:$J$16,LOOKUP(BN735,'Pril9-K3'!$A$7:$J$7,'Pril9-K3'!$A$5:$J$5),0), IF(AND(BK735&lt;&gt;"smrk",'Vstupní data'!AK735&lt;&gt;""),'Vstupní data'!AK735,   VLOOKUP(VLOOKUP(BD735,'Pril9-K3'!$L$8:$M$207,2,0),'Pril9-K3'!$A$8:$J$16,LOOKUP(BN735,'Pril9-K3'!$A$7:$J$7,'Pril9-K3'!$A$5:$J$5),0)   )),   "")</f>
        <v/>
      </c>
      <c r="BV735" s="69" t="n">
        <f aca="false">'Vstupní data'!AJ735</f>
        <v>0</v>
      </c>
      <c r="BW735" s="69" t="n">
        <f aca="false">IF(BF735&gt;0,IF(J735&gt;0,J735,K735*H735/100),0)</f>
        <v>0</v>
      </c>
      <c r="BX735" s="69" t="n">
        <f aca="false">IF(BF735&gt;0,IF(BJ735&gt;BL735,BL735,BJ735),0)</f>
        <v>0</v>
      </c>
      <c r="BY735" s="69" t="n">
        <f aca="false">IF(BD735=0,0,IF(AND(BX735&gt;0,BX735&lt;=5),  IF(AND(BX735&gt;0,BX735&lt;=5),VLOOKUP(BK735,'Pril1-THLPa'!$A$6:$F$18,IF(AND(BX735&gt;0,BX735&lt;=5),LOOKUP(BX735,'Pril1-THLPa'!$B$5:$F$5,'Pril1-THLPa'!$B$4:$F$4),""),0),""),  IF(BX735&gt;5,BO735+BP735*(BX735-5)+BQ735*POWER(BX735-5,2)+BR735*POWER(BX735-5,3)+BS735*POWER(BX735-5,4),"")))</f>
        <v>0</v>
      </c>
      <c r="BZ735" s="69" t="n">
        <f aca="false">IF(BY735&gt;0,BY735*BI735/10*BW735*(100+BV735)/100,0)</f>
        <v>0</v>
      </c>
      <c r="CA735" s="69" t="n">
        <f aca="false">IF(BD735&gt;0,BX735-IF(BD735&gt;BX735,BX735,BD735),0)</f>
        <v>0</v>
      </c>
      <c r="CB735" s="69" t="n">
        <f aca="false">POWER(1.01,CA735)</f>
        <v>1</v>
      </c>
      <c r="CC735" s="69" t="n">
        <f aca="false">IF(BF735&gt;0,IF(BF735&gt;BH735,1,BF735/BH735),0)</f>
        <v>0</v>
      </c>
      <c r="CD735" s="72" t="n">
        <f aca="false">IF(BD735=0,0,IF(BF735&gt;0,ROUND(IF(CB735&lt;&gt;0,BZ735*BT735*1/CB735*CC735,0),0),0))</f>
        <v>0</v>
      </c>
      <c r="CE735" s="73" t="str">
        <f aca="false">IF(BF735&gt;0,IF(BF735&gt;BH735,CD735/BF735,CD735/BH735),"")</f>
        <v/>
      </c>
      <c r="CF735" s="69" t="n">
        <f aca="false">'Vstupní data'!AM735</f>
        <v>0</v>
      </c>
      <c r="CG735" s="69" t="n">
        <f aca="false">'Vstupní data'!AN735</f>
        <v>0</v>
      </c>
      <c r="CH735" s="69" t="n">
        <f aca="false">'Vstupní data'!AO735</f>
        <v>0</v>
      </c>
      <c r="CI735" s="69" t="n">
        <f aca="false">'Vstupní data'!AP735</f>
        <v>0</v>
      </c>
      <c r="CJ735" s="72" t="n">
        <f aca="false">ROUND(CH735*CI735,0)</f>
        <v>0</v>
      </c>
      <c r="CK735" s="74" t="str">
        <f aca="false">IF(OR(AA735&gt;0,BB735&gt;0,CD735&gt;0,CJ735&gt;0),AA735+BB735+CD735+CJ735,"")</f>
        <v/>
      </c>
    </row>
    <row r="736" customFormat="false" ht="12.8" hidden="false" customHeight="false" outlineLevel="0" collapsed="false">
      <c r="A736" s="66" t="n">
        <f aca="false">'Vstupní data'!A736</f>
        <v>0</v>
      </c>
      <c r="F736" s="66" t="str">
        <f aca="false">CONCATENATE('Vstupní data'!F736,'Vstupní data'!G736,'Vstupní data'!H736,'Vstupní data'!I736)</f>
        <v/>
      </c>
      <c r="G736" s="66"/>
      <c r="H736" s="66" t="n">
        <f aca="false">'Vstupní data'!K736</f>
        <v>0</v>
      </c>
      <c r="I736" s="66" t="n">
        <f aca="false">'Vstupní data'!L736</f>
        <v>0</v>
      </c>
      <c r="J736" s="66" t="n">
        <f aca="false">'Vstupní data'!K736*'Vstupní data'!M736/100</f>
        <v>0</v>
      </c>
      <c r="L736" s="66" t="n">
        <f aca="false">IF('Vstupní data'!N736="prostokořenný",0,IF('Vstupní data'!N736="krytokořenný","k",IF('Vstupní data'!N736="poloodrostky nebo odrostky, prostokořenné i krytokořenné","po",0)))</f>
        <v>0</v>
      </c>
      <c r="N736" s="66"/>
      <c r="O736" s="66" t="n">
        <f aca="false">'Vstupní data'!O736</f>
        <v>0</v>
      </c>
      <c r="P736" s="66" t="n">
        <f aca="false">IF(O736&gt;0,VLOOKUP(CONCATENATE(VLOOKUP(I736,'Pril3-drev'!$H$5:$K$83,4,0),"-",'Vstupní data'!R736),K2!$C$15:$D$23,2,0),0)</f>
        <v>0</v>
      </c>
      <c r="Q736" s="66" t="n">
        <f aca="false">IF(O736&gt;0,VLOOKUP(I736,'Pril3-drev'!$H$5:$I$83,2,0),0)</f>
        <v>0</v>
      </c>
      <c r="R736" s="66" t="n">
        <f aca="false">IF(Q736&gt;0,VLOOKUP(Q736,'Pril6-okus'!$A$5:$B$17,2,0),0)</f>
        <v>0</v>
      </c>
      <c r="S736" s="66" t="n">
        <f aca="false">IF(O736&gt;0,VLOOKUP(I736,'Pril3-drev'!$H$5:$J$83,3,0),0)</f>
        <v>0</v>
      </c>
      <c r="T736" s="66" t="str">
        <f aca="false">IF(O736&gt;0,IF(L736="k",0.9*VLOOKUP(S736,'ha-pocty-vyhl'!$A$5:$B$20,2,0),IF(L736="po",0.8*VLOOKUP(S736,'ha-pocty-vyhl'!$A$5:$B$20,2,0),VLOOKUP(S736,'ha-pocty-vyhl'!$A$5:$B$20,2,0))),"")</f>
        <v/>
      </c>
      <c r="U736" s="66" t="n">
        <f aca="false">'Vstupní data'!P736</f>
        <v>0</v>
      </c>
      <c r="V736" s="66" t="n">
        <f aca="false">IF(O736&gt;0,1.3*T736*1000*Z736/10000,0)</f>
        <v>0</v>
      </c>
      <c r="W736" s="66" t="n">
        <f aca="false">IF(O736&gt;0,1.3*T736*1000*Z736/10000,0)</f>
        <v>0</v>
      </c>
      <c r="X736" s="66" t="n">
        <f aca="false">IF(O736&gt;0,IF(O736&gt;V736,V736,O736),0)</f>
        <v>0</v>
      </c>
      <c r="Y736" s="66" t="n">
        <f aca="false">IF(O736&gt;0,IF(IF(U736&gt;W736,W736,U736)&lt;X736,W736,IF(U736&gt;W736,W736,U736)),0)</f>
        <v>0</v>
      </c>
      <c r="Z736" s="66" t="n">
        <f aca="false">IF(O736&gt;0,IF(J736&gt;0,J736,K736*H736/100),0)</f>
        <v>0</v>
      </c>
      <c r="AA736" s="67" t="n">
        <f aca="false">IF(O736&gt;0,CEILING(R736*P736*X736/Y736*Z736,1),0)</f>
        <v>0</v>
      </c>
      <c r="AB736" s="68" t="n">
        <f aca="false">IF(O736&gt;0,AA736/O736,0)</f>
        <v>0</v>
      </c>
      <c r="AC736" s="66" t="n">
        <f aca="false">'Vstupní data'!W736</f>
        <v>0</v>
      </c>
      <c r="AI736" s="66" t="str">
        <f aca="false">IF(OR('Vstupní data'!T736&gt;0,'Vstupní data'!U736&gt;0),VLOOKUP(I736,'Pril3-drev'!$H$5:$J$83,3,0),"")</f>
        <v/>
      </c>
      <c r="AJ736" s="66" t="n">
        <f aca="false">IF('Vstupní data'!V736="prostokořenný",0,IF('Vstupní data'!V736="krytokořenný","k",IF('Vstupní data'!V736="poloodrostky nebo odrostky, prostokořenné i krytokořenné","po",0)))</f>
        <v>0</v>
      </c>
      <c r="AK736" s="66" t="n">
        <f aca="false">IF(OR('Vstupní data'!T736&gt;0,'Vstupní data'!U736&gt;0),IF(AJ736="k",0.9*VLOOKUP(AI736,'ha-pocty-vyhl'!$A$5:$B$20,2,0),IF(AJ736="po",0.8*VLOOKUP(AI736,'ha-pocty-vyhl'!$A$5:$B$20,2,0),VLOOKUP(AI736,'ha-pocty-vyhl'!$A$5:$B$20,2,0))),0)</f>
        <v>0</v>
      </c>
      <c r="AL736" s="66" t="n">
        <f aca="false">IF(OR('Vstupní data'!T736&gt;0,'Vstupní data'!U736&gt;0),'Vstupní data'!K736*'Vstupní data'!M736/100,0)</f>
        <v>0</v>
      </c>
      <c r="AM736" s="66" t="n">
        <f aca="false">IF(OR('Vstupní data'!T736&gt;0,'Vstupní data'!U736&gt;0),IF('Vstupní data'!T736&gt;0,'Vstupní data'!T736,ROUND(10*'Vstupní data'!U736/AK736,0)),0)</f>
        <v>0</v>
      </c>
      <c r="AN736" s="69" t="n">
        <f aca="false">IF('Vstupní data'!T736&gt;0,   IF('Vstupní data'!T736&lt;=AL736,'Vstupní data'!T736,AL736),   IF(AM736&lt;AL736,AM736,AL736))</f>
        <v>0</v>
      </c>
      <c r="AO736" s="69" t="n">
        <f aca="false">'Vstupní data'!X736</f>
        <v>0</v>
      </c>
      <c r="AP736" s="66" t="n">
        <f aca="false">IF(OR('Vstupní data'!T736&gt;0,'Vstupní data'!U736&gt;0),IF(I736&lt;&gt;0,VLOOKUP(I736,'Pril3-drev'!$H$5:$I$83,2,0),0),0)</f>
        <v>0</v>
      </c>
      <c r="AQ736" s="66" t="n">
        <f aca="false">'Vstupní data'!Y736</f>
        <v>0</v>
      </c>
      <c r="AR736" s="66" t="str">
        <f aca="false">IF(AC736&gt;5,   IF('Vstupní data'!Y736&gt;0,   VLOOKUP(VLOOKUP(CONCATENATE(VLOOKUP(I736,'Pril3-drev'!$H$4:$L$83,5,0),AC736),'Pril3-drev'!$Q$4:$R$2803,2,0),'AVB-BS'!$C$5:$S$29 ,LOOKUP(AQ736,'AVB-BS'!$D$3:$S$3,'AVB-BS'!$D$1:$S$1) ,0 )   ,   IF('Vstupní data'!Z736&gt;0,'Vstupní data'!Z736,0)) , "")</f>
        <v/>
      </c>
      <c r="AS736" s="70" t="str">
        <f aca="false">IF(AC736&gt;5,VLOOKUP(CONCATENATE(AP736,AR736),'Pril1-THLPa'!$H$6:$N$96,4,0),"")</f>
        <v/>
      </c>
      <c r="AT736" s="70" t="str">
        <f aca="false">IF(AC736&gt;5,VLOOKUP(CONCATENATE(AP736,AR736),'Pril1-THLPa'!$H$6:$N$96,5,0),"")</f>
        <v/>
      </c>
      <c r="AU736" s="70" t="str">
        <f aca="false">IF(AC736&gt;5,VLOOKUP(CONCATENATE(AP736,AR736),'Pril1-THLPa'!$H$6:$N$96,6,0),"")</f>
        <v/>
      </c>
      <c r="AV736" s="70" t="str">
        <f aca="false">IF(AC736&gt;5,VLOOKUP(CONCATENATE(AP736,AR736),'Pril1-THLPa'!$H$6:$N$96,7,0),"")</f>
        <v/>
      </c>
      <c r="AW736" s="70" t="str">
        <f aca="false">IF(AC736&gt;5,VLOOKUP(CONCATENATE(AP736,AR736),'Pril1-THLPa'!$H$6:$O$96,8,0),"")</f>
        <v/>
      </c>
      <c r="AX736" s="66" t="n">
        <f aca="false">IF(AC736&gt;0,IF(AND(AC736&gt;0,AC736&lt;=5),VLOOKUP(AP736,'Pril1-THLPa'!$A$6:$F$18,LOOKUP(AC736,'Pril1-THLPa'!$B$5:$F$5,'Pril1-THLPa'!$B$4:$F$4),0),AS736+AT736*(AC736-5)+AU736*POWER(AC736-5,2)+AV736*POWER(AC736-5,3)+AW736*POWER(AC736-5,4)),0)</f>
        <v>0</v>
      </c>
      <c r="AY736" s="71"/>
      <c r="AZ736" s="66" t="n">
        <f aca="false">'Vstupní data'!AA736</f>
        <v>0</v>
      </c>
      <c r="BA736" s="66" t="n">
        <f aca="false">IF(OR('Vstupní data'!T736&gt;0,'Vstupní data'!U736&gt;0),IF(AC736&lt;&gt;"",AX736*AO736/10*(100+AZ736)/100,0),0)</f>
        <v>0</v>
      </c>
      <c r="BB736" s="67" t="n">
        <f aca="false">IF(AC736&lt;&gt;"",ROUND(BA736*AN736,0),0)</f>
        <v>0</v>
      </c>
      <c r="BC736" s="68" t="str">
        <f aca="false">IF(AE736&gt;0,BB736/AE736,"")</f>
        <v/>
      </c>
      <c r="BD736" s="66" t="n">
        <f aca="false">'Vstupní data'!AE736</f>
        <v>0</v>
      </c>
      <c r="BF736" s="66" t="n">
        <f aca="false">'Vstupní data'!AC736</f>
        <v>0</v>
      </c>
      <c r="BH736" s="66" t="n">
        <f aca="false">'Vstupní data'!AD736</f>
        <v>0</v>
      </c>
      <c r="BI736" s="66" t="n">
        <f aca="false">'Vstupní data'!AF736</f>
        <v>0</v>
      </c>
      <c r="BJ736" s="69" t="n">
        <f aca="false">'Vstupní data'!AG736</f>
        <v>0</v>
      </c>
      <c r="BK736" s="69" t="n">
        <f aca="false">IF(BF736&lt;&gt;0,VLOOKUP(I736,'Pril3-drev'!$H$5:$I$83,2,0),0)</f>
        <v>0</v>
      </c>
      <c r="BL736" s="69" t="n">
        <f aca="false">IF(BF736&lt;&gt;0,VLOOKUP(BK736,'Pril3-drev'!$A$5:$C$17,3,0),0)</f>
        <v>0</v>
      </c>
      <c r="BM736" s="69" t="n">
        <f aca="false">'Vstupní data'!AH736</f>
        <v>0</v>
      </c>
      <c r="BN736" s="69" t="n">
        <f aca="false">IF('Vstupní data'!AH736&gt;0,   VLOOKUP(VLOOKUP(CONCATENATE(VLOOKUP(I736,'Pril3-drev'!$H$4:$L$83,5,0),BD736),'Pril3-drev'!$Q$4:$R$2803,2,0),'AVB-BS'!$C$5:$S$29 ,LOOKUP(BM736,'AVB-BS'!$D$3:$S$3,'AVB-BS'!$D$1:$S$1) ,0 )   ,   IF('Vstupní data'!AI736&gt;0,'Vstupní data'!AI736,0))</f>
        <v>0</v>
      </c>
      <c r="BO736" s="69" t="str">
        <f aca="false">IF(BX736&gt;5,VLOOKUP(CONCATENATE(BK736,BN736),'Pril1-THLPa'!$H$6:$N$96,4,0),"")</f>
        <v/>
      </c>
      <c r="BP736" s="69" t="str">
        <f aca="false">IF(BX736&gt;5,VLOOKUP(CONCATENATE(BK736,BN736),'Pril1-THLPa'!$H$6:$N$96,5,0),"")</f>
        <v/>
      </c>
      <c r="BQ736" s="69" t="str">
        <f aca="false">IF(BX736&gt;5,VLOOKUP(CONCATENATE(BK736,BN736),'Pril1-THLPa'!$H$6:$N$96,6,0),"")</f>
        <v/>
      </c>
      <c r="BR736" s="69" t="str">
        <f aca="false">IF(BX736&gt;5,VLOOKUP(CONCATENATE(BK736,BN736),'Pril1-THLPa'!$H$6:$N$96,7,0),"")</f>
        <v/>
      </c>
      <c r="BS736" s="69" t="str">
        <f aca="false">IF(BX736&gt;5,VLOOKUP(CONCATENATE(BK736,BN736),'Pril1-THLPa'!$H$6:$O$96,8,0),"")</f>
        <v/>
      </c>
      <c r="BT736" s="69" t="str">
        <f aca="false">IF(BF736&gt;0, IF(BK736="smrk",  VLOOKUP(VLOOKUP(BD736,'Pril9-K3'!$L$8:$M$207,2,0),'Pril9-K3'!$A$8:$J$16,LOOKUP(BN736,'Pril9-K3'!$A$7:$J$7,'Pril9-K3'!$A$5:$J$5),0), IF(AND(BK736&lt;&gt;"smrk",'Vstupní data'!AK736&lt;&gt;""),'Vstupní data'!AK736,   VLOOKUP(VLOOKUP(BD736,'Pril9-K3'!$L$8:$M$207,2,0),'Pril9-K3'!$A$8:$J$16,LOOKUP(BN736,'Pril9-K3'!$A$7:$J$7,'Pril9-K3'!$A$5:$J$5),0)   )),   "")</f>
        <v/>
      </c>
      <c r="BV736" s="69" t="n">
        <f aca="false">'Vstupní data'!AJ736</f>
        <v>0</v>
      </c>
      <c r="BW736" s="69" t="n">
        <f aca="false">IF(BF736&gt;0,IF(J736&gt;0,J736,K736*H736/100),0)</f>
        <v>0</v>
      </c>
      <c r="BX736" s="69" t="n">
        <f aca="false">IF(BF736&gt;0,IF(BJ736&gt;BL736,BL736,BJ736),0)</f>
        <v>0</v>
      </c>
      <c r="BY736" s="69" t="n">
        <f aca="false">IF(BD736=0,0,IF(AND(BX736&gt;0,BX736&lt;=5),  IF(AND(BX736&gt;0,BX736&lt;=5),VLOOKUP(BK736,'Pril1-THLPa'!$A$6:$F$18,IF(AND(BX736&gt;0,BX736&lt;=5),LOOKUP(BX736,'Pril1-THLPa'!$B$5:$F$5,'Pril1-THLPa'!$B$4:$F$4),""),0),""),  IF(BX736&gt;5,BO736+BP736*(BX736-5)+BQ736*POWER(BX736-5,2)+BR736*POWER(BX736-5,3)+BS736*POWER(BX736-5,4),"")))</f>
        <v>0</v>
      </c>
      <c r="BZ736" s="69" t="n">
        <f aca="false">IF(BY736&gt;0,BY736*BI736/10*BW736*(100+BV736)/100,0)</f>
        <v>0</v>
      </c>
      <c r="CA736" s="69" t="n">
        <f aca="false">IF(BD736&gt;0,BX736-IF(BD736&gt;BX736,BX736,BD736),0)</f>
        <v>0</v>
      </c>
      <c r="CB736" s="69" t="n">
        <f aca="false">POWER(1.01,CA736)</f>
        <v>1</v>
      </c>
      <c r="CC736" s="69" t="n">
        <f aca="false">IF(BF736&gt;0,IF(BF736&gt;BH736,1,BF736/BH736),0)</f>
        <v>0</v>
      </c>
      <c r="CD736" s="72" t="n">
        <f aca="false">IF(BD736=0,0,IF(BF736&gt;0,ROUND(IF(CB736&lt;&gt;0,BZ736*BT736*1/CB736*CC736,0),0),0))</f>
        <v>0</v>
      </c>
      <c r="CE736" s="73" t="str">
        <f aca="false">IF(BF736&gt;0,IF(BF736&gt;BH736,CD736/BF736,CD736/BH736),"")</f>
        <v/>
      </c>
      <c r="CF736" s="69" t="n">
        <f aca="false">'Vstupní data'!AM736</f>
        <v>0</v>
      </c>
      <c r="CG736" s="69" t="n">
        <f aca="false">'Vstupní data'!AN736</f>
        <v>0</v>
      </c>
      <c r="CH736" s="69" t="n">
        <f aca="false">'Vstupní data'!AO736</f>
        <v>0</v>
      </c>
      <c r="CI736" s="69" t="n">
        <f aca="false">'Vstupní data'!AP736</f>
        <v>0</v>
      </c>
      <c r="CJ736" s="72" t="n">
        <f aca="false">ROUND(CH736*CI736,0)</f>
        <v>0</v>
      </c>
      <c r="CK736" s="74" t="str">
        <f aca="false">IF(OR(AA736&gt;0,BB736&gt;0,CD736&gt;0,CJ736&gt;0),AA736+BB736+CD736+CJ736,"")</f>
        <v/>
      </c>
    </row>
    <row r="737" customFormat="false" ht="12.8" hidden="false" customHeight="false" outlineLevel="0" collapsed="false">
      <c r="A737" s="66" t="n">
        <f aca="false">'Vstupní data'!A737</f>
        <v>0</v>
      </c>
      <c r="F737" s="66" t="str">
        <f aca="false">CONCATENATE('Vstupní data'!F737,'Vstupní data'!G737,'Vstupní data'!H737,'Vstupní data'!I737)</f>
        <v/>
      </c>
      <c r="G737" s="66"/>
      <c r="H737" s="66" t="n">
        <f aca="false">'Vstupní data'!K737</f>
        <v>0</v>
      </c>
      <c r="I737" s="66" t="n">
        <f aca="false">'Vstupní data'!L737</f>
        <v>0</v>
      </c>
      <c r="J737" s="66" t="n">
        <f aca="false">'Vstupní data'!K737*'Vstupní data'!M737/100</f>
        <v>0</v>
      </c>
      <c r="L737" s="66" t="n">
        <f aca="false">IF('Vstupní data'!N737="prostokořenný",0,IF('Vstupní data'!N737="krytokořenný","k",IF('Vstupní data'!N737="poloodrostky nebo odrostky, prostokořenné i krytokořenné","po",0)))</f>
        <v>0</v>
      </c>
      <c r="N737" s="66"/>
      <c r="O737" s="66" t="n">
        <f aca="false">'Vstupní data'!O737</f>
        <v>0</v>
      </c>
      <c r="P737" s="66" t="n">
        <f aca="false">IF(O737&gt;0,VLOOKUP(CONCATENATE(VLOOKUP(I737,'Pril3-drev'!$H$5:$K$83,4,0),"-",'Vstupní data'!R737),K2!$C$15:$D$23,2,0),0)</f>
        <v>0</v>
      </c>
      <c r="Q737" s="66" t="n">
        <f aca="false">IF(O737&gt;0,VLOOKUP(I737,'Pril3-drev'!$H$5:$I$83,2,0),0)</f>
        <v>0</v>
      </c>
      <c r="R737" s="66" t="n">
        <f aca="false">IF(Q737&gt;0,VLOOKUP(Q737,'Pril6-okus'!$A$5:$B$17,2,0),0)</f>
        <v>0</v>
      </c>
      <c r="S737" s="66" t="n">
        <f aca="false">IF(O737&gt;0,VLOOKUP(I737,'Pril3-drev'!$H$5:$J$83,3,0),0)</f>
        <v>0</v>
      </c>
      <c r="T737" s="66" t="str">
        <f aca="false">IF(O737&gt;0,IF(L737="k",0.9*VLOOKUP(S737,'ha-pocty-vyhl'!$A$5:$B$20,2,0),IF(L737="po",0.8*VLOOKUP(S737,'ha-pocty-vyhl'!$A$5:$B$20,2,0),VLOOKUP(S737,'ha-pocty-vyhl'!$A$5:$B$20,2,0))),"")</f>
        <v/>
      </c>
      <c r="U737" s="66" t="n">
        <f aca="false">'Vstupní data'!P737</f>
        <v>0</v>
      </c>
      <c r="V737" s="66" t="n">
        <f aca="false">IF(O737&gt;0,1.3*T737*1000*Z737/10000,0)</f>
        <v>0</v>
      </c>
      <c r="W737" s="66" t="n">
        <f aca="false">IF(O737&gt;0,1.3*T737*1000*Z737/10000,0)</f>
        <v>0</v>
      </c>
      <c r="X737" s="66" t="n">
        <f aca="false">IF(O737&gt;0,IF(O737&gt;V737,V737,O737),0)</f>
        <v>0</v>
      </c>
      <c r="Y737" s="66" t="n">
        <f aca="false">IF(O737&gt;0,IF(IF(U737&gt;W737,W737,U737)&lt;X737,W737,IF(U737&gt;W737,W737,U737)),0)</f>
        <v>0</v>
      </c>
      <c r="Z737" s="66" t="n">
        <f aca="false">IF(O737&gt;0,IF(J737&gt;0,J737,K737*H737/100),0)</f>
        <v>0</v>
      </c>
      <c r="AA737" s="67" t="n">
        <f aca="false">IF(O737&gt;0,CEILING(R737*P737*X737/Y737*Z737,1),0)</f>
        <v>0</v>
      </c>
      <c r="AB737" s="68" t="n">
        <f aca="false">IF(O737&gt;0,AA737/O737,0)</f>
        <v>0</v>
      </c>
      <c r="AC737" s="66" t="n">
        <f aca="false">'Vstupní data'!W737</f>
        <v>0</v>
      </c>
      <c r="AI737" s="66" t="str">
        <f aca="false">IF(OR('Vstupní data'!T737&gt;0,'Vstupní data'!U737&gt;0),VLOOKUP(I737,'Pril3-drev'!$H$5:$J$83,3,0),"")</f>
        <v/>
      </c>
      <c r="AJ737" s="66" t="n">
        <f aca="false">IF('Vstupní data'!V737="prostokořenný",0,IF('Vstupní data'!V737="krytokořenný","k",IF('Vstupní data'!V737="poloodrostky nebo odrostky, prostokořenné i krytokořenné","po",0)))</f>
        <v>0</v>
      </c>
      <c r="AK737" s="66" t="n">
        <f aca="false">IF(OR('Vstupní data'!T737&gt;0,'Vstupní data'!U737&gt;0),IF(AJ737="k",0.9*VLOOKUP(AI737,'ha-pocty-vyhl'!$A$5:$B$20,2,0),IF(AJ737="po",0.8*VLOOKUP(AI737,'ha-pocty-vyhl'!$A$5:$B$20,2,0),VLOOKUP(AI737,'ha-pocty-vyhl'!$A$5:$B$20,2,0))),0)</f>
        <v>0</v>
      </c>
      <c r="AL737" s="66" t="n">
        <f aca="false">IF(OR('Vstupní data'!T737&gt;0,'Vstupní data'!U737&gt;0),'Vstupní data'!K737*'Vstupní data'!M737/100,0)</f>
        <v>0</v>
      </c>
      <c r="AM737" s="66" t="n">
        <f aca="false">IF(OR('Vstupní data'!T737&gt;0,'Vstupní data'!U737&gt;0),IF('Vstupní data'!T737&gt;0,'Vstupní data'!T737,ROUND(10*'Vstupní data'!U737/AK737,0)),0)</f>
        <v>0</v>
      </c>
      <c r="AN737" s="69" t="n">
        <f aca="false">IF('Vstupní data'!T737&gt;0,   IF('Vstupní data'!T737&lt;=AL737,'Vstupní data'!T737,AL737),   IF(AM737&lt;AL737,AM737,AL737))</f>
        <v>0</v>
      </c>
      <c r="AO737" s="69" t="n">
        <f aca="false">'Vstupní data'!X737</f>
        <v>0</v>
      </c>
      <c r="AP737" s="66" t="n">
        <f aca="false">IF(OR('Vstupní data'!T737&gt;0,'Vstupní data'!U737&gt;0),IF(I737&lt;&gt;0,VLOOKUP(I737,'Pril3-drev'!$H$5:$I$83,2,0),0),0)</f>
        <v>0</v>
      </c>
      <c r="AQ737" s="66" t="n">
        <f aca="false">'Vstupní data'!Y737</f>
        <v>0</v>
      </c>
      <c r="AR737" s="66" t="str">
        <f aca="false">IF(AC737&gt;5,   IF('Vstupní data'!Y737&gt;0,   VLOOKUP(VLOOKUP(CONCATENATE(VLOOKUP(I737,'Pril3-drev'!$H$4:$L$83,5,0),AC737),'Pril3-drev'!$Q$4:$R$2803,2,0),'AVB-BS'!$C$5:$S$29 ,LOOKUP(AQ737,'AVB-BS'!$D$3:$S$3,'AVB-BS'!$D$1:$S$1) ,0 )   ,   IF('Vstupní data'!Z737&gt;0,'Vstupní data'!Z737,0)) , "")</f>
        <v/>
      </c>
      <c r="AS737" s="70" t="str">
        <f aca="false">IF(AC737&gt;5,VLOOKUP(CONCATENATE(AP737,AR737),'Pril1-THLPa'!$H$6:$N$96,4,0),"")</f>
        <v/>
      </c>
      <c r="AT737" s="70" t="str">
        <f aca="false">IF(AC737&gt;5,VLOOKUP(CONCATENATE(AP737,AR737),'Pril1-THLPa'!$H$6:$N$96,5,0),"")</f>
        <v/>
      </c>
      <c r="AU737" s="70" t="str">
        <f aca="false">IF(AC737&gt;5,VLOOKUP(CONCATENATE(AP737,AR737),'Pril1-THLPa'!$H$6:$N$96,6,0),"")</f>
        <v/>
      </c>
      <c r="AV737" s="70" t="str">
        <f aca="false">IF(AC737&gt;5,VLOOKUP(CONCATENATE(AP737,AR737),'Pril1-THLPa'!$H$6:$N$96,7,0),"")</f>
        <v/>
      </c>
      <c r="AW737" s="70" t="str">
        <f aca="false">IF(AC737&gt;5,VLOOKUP(CONCATENATE(AP737,AR737),'Pril1-THLPa'!$H$6:$O$96,8,0),"")</f>
        <v/>
      </c>
      <c r="AX737" s="66" t="n">
        <f aca="false">IF(AC737&gt;0,IF(AND(AC737&gt;0,AC737&lt;=5),VLOOKUP(AP737,'Pril1-THLPa'!$A$6:$F$18,LOOKUP(AC737,'Pril1-THLPa'!$B$5:$F$5,'Pril1-THLPa'!$B$4:$F$4),0),AS737+AT737*(AC737-5)+AU737*POWER(AC737-5,2)+AV737*POWER(AC737-5,3)+AW737*POWER(AC737-5,4)),0)</f>
        <v>0</v>
      </c>
      <c r="AY737" s="71"/>
      <c r="AZ737" s="66" t="n">
        <f aca="false">'Vstupní data'!AA737</f>
        <v>0</v>
      </c>
      <c r="BA737" s="66" t="n">
        <f aca="false">IF(OR('Vstupní data'!T737&gt;0,'Vstupní data'!U737&gt;0),IF(AC737&lt;&gt;"",AX737*AO737/10*(100+AZ737)/100,0),0)</f>
        <v>0</v>
      </c>
      <c r="BB737" s="67" t="n">
        <f aca="false">IF(AC737&lt;&gt;"",ROUND(BA737*AN737,0),0)</f>
        <v>0</v>
      </c>
      <c r="BC737" s="68" t="str">
        <f aca="false">IF(AE737&gt;0,BB737/AE737,"")</f>
        <v/>
      </c>
      <c r="BD737" s="66" t="n">
        <f aca="false">'Vstupní data'!AE737</f>
        <v>0</v>
      </c>
      <c r="BF737" s="66" t="n">
        <f aca="false">'Vstupní data'!AC737</f>
        <v>0</v>
      </c>
      <c r="BH737" s="66" t="n">
        <f aca="false">'Vstupní data'!AD737</f>
        <v>0</v>
      </c>
      <c r="BI737" s="66" t="n">
        <f aca="false">'Vstupní data'!AF737</f>
        <v>0</v>
      </c>
      <c r="BJ737" s="69" t="n">
        <f aca="false">'Vstupní data'!AG737</f>
        <v>0</v>
      </c>
      <c r="BK737" s="69" t="n">
        <f aca="false">IF(BF737&lt;&gt;0,VLOOKUP(I737,'Pril3-drev'!$H$5:$I$83,2,0),0)</f>
        <v>0</v>
      </c>
      <c r="BL737" s="69" t="n">
        <f aca="false">IF(BF737&lt;&gt;0,VLOOKUP(BK737,'Pril3-drev'!$A$5:$C$17,3,0),0)</f>
        <v>0</v>
      </c>
      <c r="BM737" s="69" t="n">
        <f aca="false">'Vstupní data'!AH737</f>
        <v>0</v>
      </c>
      <c r="BN737" s="69" t="n">
        <f aca="false">IF('Vstupní data'!AH737&gt;0,   VLOOKUP(VLOOKUP(CONCATENATE(VLOOKUP(I737,'Pril3-drev'!$H$4:$L$83,5,0),BD737),'Pril3-drev'!$Q$4:$R$2803,2,0),'AVB-BS'!$C$5:$S$29 ,LOOKUP(BM737,'AVB-BS'!$D$3:$S$3,'AVB-BS'!$D$1:$S$1) ,0 )   ,   IF('Vstupní data'!AI737&gt;0,'Vstupní data'!AI737,0))</f>
        <v>0</v>
      </c>
      <c r="BO737" s="69" t="str">
        <f aca="false">IF(BX737&gt;5,VLOOKUP(CONCATENATE(BK737,BN737),'Pril1-THLPa'!$H$6:$N$96,4,0),"")</f>
        <v/>
      </c>
      <c r="BP737" s="69" t="str">
        <f aca="false">IF(BX737&gt;5,VLOOKUP(CONCATENATE(BK737,BN737),'Pril1-THLPa'!$H$6:$N$96,5,0),"")</f>
        <v/>
      </c>
      <c r="BQ737" s="69" t="str">
        <f aca="false">IF(BX737&gt;5,VLOOKUP(CONCATENATE(BK737,BN737),'Pril1-THLPa'!$H$6:$N$96,6,0),"")</f>
        <v/>
      </c>
      <c r="BR737" s="69" t="str">
        <f aca="false">IF(BX737&gt;5,VLOOKUP(CONCATENATE(BK737,BN737),'Pril1-THLPa'!$H$6:$N$96,7,0),"")</f>
        <v/>
      </c>
      <c r="BS737" s="69" t="str">
        <f aca="false">IF(BX737&gt;5,VLOOKUP(CONCATENATE(BK737,BN737),'Pril1-THLPa'!$H$6:$O$96,8,0),"")</f>
        <v/>
      </c>
      <c r="BT737" s="69" t="str">
        <f aca="false">IF(BF737&gt;0, IF(BK737="smrk",  VLOOKUP(VLOOKUP(BD737,'Pril9-K3'!$L$8:$M$207,2,0),'Pril9-K3'!$A$8:$J$16,LOOKUP(BN737,'Pril9-K3'!$A$7:$J$7,'Pril9-K3'!$A$5:$J$5),0), IF(AND(BK737&lt;&gt;"smrk",'Vstupní data'!AK737&lt;&gt;""),'Vstupní data'!AK737,   VLOOKUP(VLOOKUP(BD737,'Pril9-K3'!$L$8:$M$207,2,0),'Pril9-K3'!$A$8:$J$16,LOOKUP(BN737,'Pril9-K3'!$A$7:$J$7,'Pril9-K3'!$A$5:$J$5),0)   )),   "")</f>
        <v/>
      </c>
      <c r="BV737" s="69" t="n">
        <f aca="false">'Vstupní data'!AJ737</f>
        <v>0</v>
      </c>
      <c r="BW737" s="69" t="n">
        <f aca="false">IF(BF737&gt;0,IF(J737&gt;0,J737,K737*H737/100),0)</f>
        <v>0</v>
      </c>
      <c r="BX737" s="69" t="n">
        <f aca="false">IF(BF737&gt;0,IF(BJ737&gt;BL737,BL737,BJ737),0)</f>
        <v>0</v>
      </c>
      <c r="BY737" s="69" t="n">
        <f aca="false">IF(BD737=0,0,IF(AND(BX737&gt;0,BX737&lt;=5),  IF(AND(BX737&gt;0,BX737&lt;=5),VLOOKUP(BK737,'Pril1-THLPa'!$A$6:$F$18,IF(AND(BX737&gt;0,BX737&lt;=5),LOOKUP(BX737,'Pril1-THLPa'!$B$5:$F$5,'Pril1-THLPa'!$B$4:$F$4),""),0),""),  IF(BX737&gt;5,BO737+BP737*(BX737-5)+BQ737*POWER(BX737-5,2)+BR737*POWER(BX737-5,3)+BS737*POWER(BX737-5,4),"")))</f>
        <v>0</v>
      </c>
      <c r="BZ737" s="69" t="n">
        <f aca="false">IF(BY737&gt;0,BY737*BI737/10*BW737*(100+BV737)/100,0)</f>
        <v>0</v>
      </c>
      <c r="CA737" s="69" t="n">
        <f aca="false">IF(BD737&gt;0,BX737-IF(BD737&gt;BX737,BX737,BD737),0)</f>
        <v>0</v>
      </c>
      <c r="CB737" s="69" t="n">
        <f aca="false">POWER(1.01,CA737)</f>
        <v>1</v>
      </c>
      <c r="CC737" s="69" t="n">
        <f aca="false">IF(BF737&gt;0,IF(BF737&gt;BH737,1,BF737/BH737),0)</f>
        <v>0</v>
      </c>
      <c r="CD737" s="72" t="n">
        <f aca="false">IF(BD737=0,0,IF(BF737&gt;0,ROUND(IF(CB737&lt;&gt;0,BZ737*BT737*1/CB737*CC737,0),0),0))</f>
        <v>0</v>
      </c>
      <c r="CE737" s="73" t="str">
        <f aca="false">IF(BF737&gt;0,IF(BF737&gt;BH737,CD737/BF737,CD737/BH737),"")</f>
        <v/>
      </c>
      <c r="CF737" s="69" t="n">
        <f aca="false">'Vstupní data'!AM737</f>
        <v>0</v>
      </c>
      <c r="CG737" s="69" t="n">
        <f aca="false">'Vstupní data'!AN737</f>
        <v>0</v>
      </c>
      <c r="CH737" s="69" t="n">
        <f aca="false">'Vstupní data'!AO737</f>
        <v>0</v>
      </c>
      <c r="CI737" s="69" t="n">
        <f aca="false">'Vstupní data'!AP737</f>
        <v>0</v>
      </c>
      <c r="CJ737" s="72" t="n">
        <f aca="false">ROUND(CH737*CI737,0)</f>
        <v>0</v>
      </c>
      <c r="CK737" s="74" t="str">
        <f aca="false">IF(OR(AA737&gt;0,BB737&gt;0,CD737&gt;0,CJ737&gt;0),AA737+BB737+CD737+CJ737,"")</f>
        <v/>
      </c>
    </row>
    <row r="738" customFormat="false" ht="12.8" hidden="false" customHeight="false" outlineLevel="0" collapsed="false">
      <c r="A738" s="66" t="n">
        <f aca="false">'Vstupní data'!A738</f>
        <v>0</v>
      </c>
      <c r="F738" s="66" t="str">
        <f aca="false">CONCATENATE('Vstupní data'!F738,'Vstupní data'!G738,'Vstupní data'!H738,'Vstupní data'!I738)</f>
        <v/>
      </c>
      <c r="G738" s="66"/>
      <c r="H738" s="66" t="n">
        <f aca="false">'Vstupní data'!K738</f>
        <v>0</v>
      </c>
      <c r="I738" s="66" t="n">
        <f aca="false">'Vstupní data'!L738</f>
        <v>0</v>
      </c>
      <c r="J738" s="66" t="n">
        <f aca="false">'Vstupní data'!K738*'Vstupní data'!M738/100</f>
        <v>0</v>
      </c>
      <c r="L738" s="66" t="n">
        <f aca="false">IF('Vstupní data'!N738="prostokořenný",0,IF('Vstupní data'!N738="krytokořenný","k",IF('Vstupní data'!N738="poloodrostky nebo odrostky, prostokořenné i krytokořenné","po",0)))</f>
        <v>0</v>
      </c>
      <c r="N738" s="66"/>
      <c r="O738" s="66" t="n">
        <f aca="false">'Vstupní data'!O738</f>
        <v>0</v>
      </c>
      <c r="P738" s="66" t="n">
        <f aca="false">IF(O738&gt;0,VLOOKUP(CONCATENATE(VLOOKUP(I738,'Pril3-drev'!$H$5:$K$83,4,0),"-",'Vstupní data'!R738),K2!$C$15:$D$23,2,0),0)</f>
        <v>0</v>
      </c>
      <c r="Q738" s="66" t="n">
        <f aca="false">IF(O738&gt;0,VLOOKUP(I738,'Pril3-drev'!$H$5:$I$83,2,0),0)</f>
        <v>0</v>
      </c>
      <c r="R738" s="66" t="n">
        <f aca="false">IF(Q738&gt;0,VLOOKUP(Q738,'Pril6-okus'!$A$5:$B$17,2,0),0)</f>
        <v>0</v>
      </c>
      <c r="S738" s="66" t="n">
        <f aca="false">IF(O738&gt;0,VLOOKUP(I738,'Pril3-drev'!$H$5:$J$83,3,0),0)</f>
        <v>0</v>
      </c>
      <c r="T738" s="66" t="str">
        <f aca="false">IF(O738&gt;0,IF(L738="k",0.9*VLOOKUP(S738,'ha-pocty-vyhl'!$A$5:$B$20,2,0),IF(L738="po",0.8*VLOOKUP(S738,'ha-pocty-vyhl'!$A$5:$B$20,2,0),VLOOKUP(S738,'ha-pocty-vyhl'!$A$5:$B$20,2,0))),"")</f>
        <v/>
      </c>
      <c r="U738" s="66" t="n">
        <f aca="false">'Vstupní data'!P738</f>
        <v>0</v>
      </c>
      <c r="V738" s="66" t="n">
        <f aca="false">IF(O738&gt;0,1.3*T738*1000*Z738/10000,0)</f>
        <v>0</v>
      </c>
      <c r="W738" s="66" t="n">
        <f aca="false">IF(O738&gt;0,1.3*T738*1000*Z738/10000,0)</f>
        <v>0</v>
      </c>
      <c r="X738" s="66" t="n">
        <f aca="false">IF(O738&gt;0,IF(O738&gt;V738,V738,O738),0)</f>
        <v>0</v>
      </c>
      <c r="Y738" s="66" t="n">
        <f aca="false">IF(O738&gt;0,IF(IF(U738&gt;W738,W738,U738)&lt;X738,W738,IF(U738&gt;W738,W738,U738)),0)</f>
        <v>0</v>
      </c>
      <c r="Z738" s="66" t="n">
        <f aca="false">IF(O738&gt;0,IF(J738&gt;0,J738,K738*H738/100),0)</f>
        <v>0</v>
      </c>
      <c r="AA738" s="67" t="n">
        <f aca="false">IF(O738&gt;0,CEILING(R738*P738*X738/Y738*Z738,1),0)</f>
        <v>0</v>
      </c>
      <c r="AB738" s="68" t="n">
        <f aca="false">IF(O738&gt;0,AA738/O738,0)</f>
        <v>0</v>
      </c>
      <c r="AC738" s="66" t="n">
        <f aca="false">'Vstupní data'!W738</f>
        <v>0</v>
      </c>
      <c r="AI738" s="66" t="str">
        <f aca="false">IF(OR('Vstupní data'!T738&gt;0,'Vstupní data'!U738&gt;0),VLOOKUP(I738,'Pril3-drev'!$H$5:$J$83,3,0),"")</f>
        <v/>
      </c>
      <c r="AJ738" s="66" t="n">
        <f aca="false">IF('Vstupní data'!V738="prostokořenný",0,IF('Vstupní data'!V738="krytokořenný","k",IF('Vstupní data'!V738="poloodrostky nebo odrostky, prostokořenné i krytokořenné","po",0)))</f>
        <v>0</v>
      </c>
      <c r="AK738" s="66" t="n">
        <f aca="false">IF(OR('Vstupní data'!T738&gt;0,'Vstupní data'!U738&gt;0),IF(AJ738="k",0.9*VLOOKUP(AI738,'ha-pocty-vyhl'!$A$5:$B$20,2,0),IF(AJ738="po",0.8*VLOOKUP(AI738,'ha-pocty-vyhl'!$A$5:$B$20,2,0),VLOOKUP(AI738,'ha-pocty-vyhl'!$A$5:$B$20,2,0))),0)</f>
        <v>0</v>
      </c>
      <c r="AL738" s="66" t="n">
        <f aca="false">IF(OR('Vstupní data'!T738&gt;0,'Vstupní data'!U738&gt;0),'Vstupní data'!K738*'Vstupní data'!M738/100,0)</f>
        <v>0</v>
      </c>
      <c r="AM738" s="66" t="n">
        <f aca="false">IF(OR('Vstupní data'!T738&gt;0,'Vstupní data'!U738&gt;0),IF('Vstupní data'!T738&gt;0,'Vstupní data'!T738,ROUND(10*'Vstupní data'!U738/AK738,0)),0)</f>
        <v>0</v>
      </c>
      <c r="AN738" s="69" t="n">
        <f aca="false">IF('Vstupní data'!T738&gt;0,   IF('Vstupní data'!T738&lt;=AL738,'Vstupní data'!T738,AL738),   IF(AM738&lt;AL738,AM738,AL738))</f>
        <v>0</v>
      </c>
      <c r="AO738" s="69" t="n">
        <f aca="false">'Vstupní data'!X738</f>
        <v>0</v>
      </c>
      <c r="AP738" s="66" t="n">
        <f aca="false">IF(OR('Vstupní data'!T738&gt;0,'Vstupní data'!U738&gt;0),IF(I738&lt;&gt;0,VLOOKUP(I738,'Pril3-drev'!$H$5:$I$83,2,0),0),0)</f>
        <v>0</v>
      </c>
      <c r="AQ738" s="66" t="n">
        <f aca="false">'Vstupní data'!Y738</f>
        <v>0</v>
      </c>
      <c r="AR738" s="66" t="str">
        <f aca="false">IF(AC738&gt;5,   IF('Vstupní data'!Y738&gt;0,   VLOOKUP(VLOOKUP(CONCATENATE(VLOOKUP(I738,'Pril3-drev'!$H$4:$L$83,5,0),AC738),'Pril3-drev'!$Q$4:$R$2803,2,0),'AVB-BS'!$C$5:$S$29 ,LOOKUP(AQ738,'AVB-BS'!$D$3:$S$3,'AVB-BS'!$D$1:$S$1) ,0 )   ,   IF('Vstupní data'!Z738&gt;0,'Vstupní data'!Z738,0)) , "")</f>
        <v/>
      </c>
      <c r="AS738" s="70" t="str">
        <f aca="false">IF(AC738&gt;5,VLOOKUP(CONCATENATE(AP738,AR738),'Pril1-THLPa'!$H$6:$N$96,4,0),"")</f>
        <v/>
      </c>
      <c r="AT738" s="70" t="str">
        <f aca="false">IF(AC738&gt;5,VLOOKUP(CONCATENATE(AP738,AR738),'Pril1-THLPa'!$H$6:$N$96,5,0),"")</f>
        <v/>
      </c>
      <c r="AU738" s="70" t="str">
        <f aca="false">IF(AC738&gt;5,VLOOKUP(CONCATENATE(AP738,AR738),'Pril1-THLPa'!$H$6:$N$96,6,0),"")</f>
        <v/>
      </c>
      <c r="AV738" s="70" t="str">
        <f aca="false">IF(AC738&gt;5,VLOOKUP(CONCATENATE(AP738,AR738),'Pril1-THLPa'!$H$6:$N$96,7,0),"")</f>
        <v/>
      </c>
      <c r="AW738" s="70" t="str">
        <f aca="false">IF(AC738&gt;5,VLOOKUP(CONCATENATE(AP738,AR738),'Pril1-THLPa'!$H$6:$O$96,8,0),"")</f>
        <v/>
      </c>
      <c r="AX738" s="66" t="n">
        <f aca="false">IF(AC738&gt;0,IF(AND(AC738&gt;0,AC738&lt;=5),VLOOKUP(AP738,'Pril1-THLPa'!$A$6:$F$18,LOOKUP(AC738,'Pril1-THLPa'!$B$5:$F$5,'Pril1-THLPa'!$B$4:$F$4),0),AS738+AT738*(AC738-5)+AU738*POWER(AC738-5,2)+AV738*POWER(AC738-5,3)+AW738*POWER(AC738-5,4)),0)</f>
        <v>0</v>
      </c>
      <c r="AY738" s="71"/>
      <c r="AZ738" s="66" t="n">
        <f aca="false">'Vstupní data'!AA738</f>
        <v>0</v>
      </c>
      <c r="BA738" s="66" t="n">
        <f aca="false">IF(OR('Vstupní data'!T738&gt;0,'Vstupní data'!U738&gt;0),IF(AC738&lt;&gt;"",AX738*AO738/10*(100+AZ738)/100,0),0)</f>
        <v>0</v>
      </c>
      <c r="BB738" s="67" t="n">
        <f aca="false">IF(AC738&lt;&gt;"",ROUND(BA738*AN738,0),0)</f>
        <v>0</v>
      </c>
      <c r="BC738" s="68" t="str">
        <f aca="false">IF(AE738&gt;0,BB738/AE738,"")</f>
        <v/>
      </c>
      <c r="BD738" s="66" t="n">
        <f aca="false">'Vstupní data'!AE738</f>
        <v>0</v>
      </c>
      <c r="BF738" s="66" t="n">
        <f aca="false">'Vstupní data'!AC738</f>
        <v>0</v>
      </c>
      <c r="BH738" s="66" t="n">
        <f aca="false">'Vstupní data'!AD738</f>
        <v>0</v>
      </c>
      <c r="BI738" s="66" t="n">
        <f aca="false">'Vstupní data'!AF738</f>
        <v>0</v>
      </c>
      <c r="BJ738" s="69" t="n">
        <f aca="false">'Vstupní data'!AG738</f>
        <v>0</v>
      </c>
      <c r="BK738" s="69" t="n">
        <f aca="false">IF(BF738&lt;&gt;0,VLOOKUP(I738,'Pril3-drev'!$H$5:$I$83,2,0),0)</f>
        <v>0</v>
      </c>
      <c r="BL738" s="69" t="n">
        <f aca="false">IF(BF738&lt;&gt;0,VLOOKUP(BK738,'Pril3-drev'!$A$5:$C$17,3,0),0)</f>
        <v>0</v>
      </c>
      <c r="BM738" s="69" t="n">
        <f aca="false">'Vstupní data'!AH738</f>
        <v>0</v>
      </c>
      <c r="BN738" s="69" t="n">
        <f aca="false">IF('Vstupní data'!AH738&gt;0,   VLOOKUP(VLOOKUP(CONCATENATE(VLOOKUP(I738,'Pril3-drev'!$H$4:$L$83,5,0),BD738),'Pril3-drev'!$Q$4:$R$2803,2,0),'AVB-BS'!$C$5:$S$29 ,LOOKUP(BM738,'AVB-BS'!$D$3:$S$3,'AVB-BS'!$D$1:$S$1) ,0 )   ,   IF('Vstupní data'!AI738&gt;0,'Vstupní data'!AI738,0))</f>
        <v>0</v>
      </c>
      <c r="BO738" s="69" t="str">
        <f aca="false">IF(BX738&gt;5,VLOOKUP(CONCATENATE(BK738,BN738),'Pril1-THLPa'!$H$6:$N$96,4,0),"")</f>
        <v/>
      </c>
      <c r="BP738" s="69" t="str">
        <f aca="false">IF(BX738&gt;5,VLOOKUP(CONCATENATE(BK738,BN738),'Pril1-THLPa'!$H$6:$N$96,5,0),"")</f>
        <v/>
      </c>
      <c r="BQ738" s="69" t="str">
        <f aca="false">IF(BX738&gt;5,VLOOKUP(CONCATENATE(BK738,BN738),'Pril1-THLPa'!$H$6:$N$96,6,0),"")</f>
        <v/>
      </c>
      <c r="BR738" s="69" t="str">
        <f aca="false">IF(BX738&gt;5,VLOOKUP(CONCATENATE(BK738,BN738),'Pril1-THLPa'!$H$6:$N$96,7,0),"")</f>
        <v/>
      </c>
      <c r="BS738" s="69" t="str">
        <f aca="false">IF(BX738&gt;5,VLOOKUP(CONCATENATE(BK738,BN738),'Pril1-THLPa'!$H$6:$O$96,8,0),"")</f>
        <v/>
      </c>
      <c r="BT738" s="69" t="str">
        <f aca="false">IF(BF738&gt;0, IF(BK738="smrk",  VLOOKUP(VLOOKUP(BD738,'Pril9-K3'!$L$8:$M$207,2,0),'Pril9-K3'!$A$8:$J$16,LOOKUP(BN738,'Pril9-K3'!$A$7:$J$7,'Pril9-K3'!$A$5:$J$5),0), IF(AND(BK738&lt;&gt;"smrk",'Vstupní data'!AK738&lt;&gt;""),'Vstupní data'!AK738,   VLOOKUP(VLOOKUP(BD738,'Pril9-K3'!$L$8:$M$207,2,0),'Pril9-K3'!$A$8:$J$16,LOOKUP(BN738,'Pril9-K3'!$A$7:$J$7,'Pril9-K3'!$A$5:$J$5),0)   )),   "")</f>
        <v/>
      </c>
      <c r="BV738" s="69" t="n">
        <f aca="false">'Vstupní data'!AJ738</f>
        <v>0</v>
      </c>
      <c r="BW738" s="69" t="n">
        <f aca="false">IF(BF738&gt;0,IF(J738&gt;0,J738,K738*H738/100),0)</f>
        <v>0</v>
      </c>
      <c r="BX738" s="69" t="n">
        <f aca="false">IF(BF738&gt;0,IF(BJ738&gt;BL738,BL738,BJ738),0)</f>
        <v>0</v>
      </c>
      <c r="BY738" s="69" t="n">
        <f aca="false">IF(BD738=0,0,IF(AND(BX738&gt;0,BX738&lt;=5),  IF(AND(BX738&gt;0,BX738&lt;=5),VLOOKUP(BK738,'Pril1-THLPa'!$A$6:$F$18,IF(AND(BX738&gt;0,BX738&lt;=5),LOOKUP(BX738,'Pril1-THLPa'!$B$5:$F$5,'Pril1-THLPa'!$B$4:$F$4),""),0),""),  IF(BX738&gt;5,BO738+BP738*(BX738-5)+BQ738*POWER(BX738-5,2)+BR738*POWER(BX738-5,3)+BS738*POWER(BX738-5,4),"")))</f>
        <v>0</v>
      </c>
      <c r="BZ738" s="69" t="n">
        <f aca="false">IF(BY738&gt;0,BY738*BI738/10*BW738*(100+BV738)/100,0)</f>
        <v>0</v>
      </c>
      <c r="CA738" s="69" t="n">
        <f aca="false">IF(BD738&gt;0,BX738-IF(BD738&gt;BX738,BX738,BD738),0)</f>
        <v>0</v>
      </c>
      <c r="CB738" s="69" t="n">
        <f aca="false">POWER(1.01,CA738)</f>
        <v>1</v>
      </c>
      <c r="CC738" s="69" t="n">
        <f aca="false">IF(BF738&gt;0,IF(BF738&gt;BH738,1,BF738/BH738),0)</f>
        <v>0</v>
      </c>
      <c r="CD738" s="72" t="n">
        <f aca="false">IF(BD738=0,0,IF(BF738&gt;0,ROUND(IF(CB738&lt;&gt;0,BZ738*BT738*1/CB738*CC738,0),0),0))</f>
        <v>0</v>
      </c>
      <c r="CE738" s="73" t="str">
        <f aca="false">IF(BF738&gt;0,IF(BF738&gt;BH738,CD738/BF738,CD738/BH738),"")</f>
        <v/>
      </c>
      <c r="CF738" s="69" t="n">
        <f aca="false">'Vstupní data'!AM738</f>
        <v>0</v>
      </c>
      <c r="CG738" s="69" t="n">
        <f aca="false">'Vstupní data'!AN738</f>
        <v>0</v>
      </c>
      <c r="CH738" s="69" t="n">
        <f aca="false">'Vstupní data'!AO738</f>
        <v>0</v>
      </c>
      <c r="CI738" s="69" t="n">
        <f aca="false">'Vstupní data'!AP738</f>
        <v>0</v>
      </c>
      <c r="CJ738" s="72" t="n">
        <f aca="false">ROUND(CH738*CI738,0)</f>
        <v>0</v>
      </c>
      <c r="CK738" s="74" t="str">
        <f aca="false">IF(OR(AA738&gt;0,BB738&gt;0,CD738&gt;0,CJ738&gt;0),AA738+BB738+CD738+CJ738,"")</f>
        <v/>
      </c>
    </row>
    <row r="739" customFormat="false" ht="12.8" hidden="false" customHeight="false" outlineLevel="0" collapsed="false">
      <c r="A739" s="66" t="n">
        <f aca="false">'Vstupní data'!A739</f>
        <v>0</v>
      </c>
      <c r="F739" s="66" t="str">
        <f aca="false">CONCATENATE('Vstupní data'!F739,'Vstupní data'!G739,'Vstupní data'!H739,'Vstupní data'!I739)</f>
        <v/>
      </c>
      <c r="G739" s="66"/>
      <c r="H739" s="66" t="n">
        <f aca="false">'Vstupní data'!K739</f>
        <v>0</v>
      </c>
      <c r="I739" s="66" t="n">
        <f aca="false">'Vstupní data'!L739</f>
        <v>0</v>
      </c>
      <c r="J739" s="66" t="n">
        <f aca="false">'Vstupní data'!K739*'Vstupní data'!M739/100</f>
        <v>0</v>
      </c>
      <c r="L739" s="66" t="n">
        <f aca="false">IF('Vstupní data'!N739="prostokořenný",0,IF('Vstupní data'!N739="krytokořenný","k",IF('Vstupní data'!N739="poloodrostky nebo odrostky, prostokořenné i krytokořenné","po",0)))</f>
        <v>0</v>
      </c>
      <c r="N739" s="66"/>
      <c r="O739" s="66" t="n">
        <f aca="false">'Vstupní data'!O739</f>
        <v>0</v>
      </c>
      <c r="P739" s="66" t="n">
        <f aca="false">IF(O739&gt;0,VLOOKUP(CONCATENATE(VLOOKUP(I739,'Pril3-drev'!$H$5:$K$83,4,0),"-",'Vstupní data'!R739),K2!$C$15:$D$23,2,0),0)</f>
        <v>0</v>
      </c>
      <c r="Q739" s="66" t="n">
        <f aca="false">IF(O739&gt;0,VLOOKUP(I739,'Pril3-drev'!$H$5:$I$83,2,0),0)</f>
        <v>0</v>
      </c>
      <c r="R739" s="66" t="n">
        <f aca="false">IF(Q739&gt;0,VLOOKUP(Q739,'Pril6-okus'!$A$5:$B$17,2,0),0)</f>
        <v>0</v>
      </c>
      <c r="S739" s="66" t="n">
        <f aca="false">IF(O739&gt;0,VLOOKUP(I739,'Pril3-drev'!$H$5:$J$83,3,0),0)</f>
        <v>0</v>
      </c>
      <c r="T739" s="66" t="str">
        <f aca="false">IF(O739&gt;0,IF(L739="k",0.9*VLOOKUP(S739,'ha-pocty-vyhl'!$A$5:$B$20,2,0),IF(L739="po",0.8*VLOOKUP(S739,'ha-pocty-vyhl'!$A$5:$B$20,2,0),VLOOKUP(S739,'ha-pocty-vyhl'!$A$5:$B$20,2,0))),"")</f>
        <v/>
      </c>
      <c r="U739" s="66" t="n">
        <f aca="false">'Vstupní data'!P739</f>
        <v>0</v>
      </c>
      <c r="V739" s="66" t="n">
        <f aca="false">IF(O739&gt;0,1.3*T739*1000*Z739/10000,0)</f>
        <v>0</v>
      </c>
      <c r="W739" s="66" t="n">
        <f aca="false">IF(O739&gt;0,1.3*T739*1000*Z739/10000,0)</f>
        <v>0</v>
      </c>
      <c r="X739" s="66" t="n">
        <f aca="false">IF(O739&gt;0,IF(O739&gt;V739,V739,O739),0)</f>
        <v>0</v>
      </c>
      <c r="Y739" s="66" t="n">
        <f aca="false">IF(O739&gt;0,IF(IF(U739&gt;W739,W739,U739)&lt;X739,W739,IF(U739&gt;W739,W739,U739)),0)</f>
        <v>0</v>
      </c>
      <c r="Z739" s="66" t="n">
        <f aca="false">IF(O739&gt;0,IF(J739&gt;0,J739,K739*H739/100),0)</f>
        <v>0</v>
      </c>
      <c r="AA739" s="67" t="n">
        <f aca="false">IF(O739&gt;0,CEILING(R739*P739*X739/Y739*Z739,1),0)</f>
        <v>0</v>
      </c>
      <c r="AB739" s="68" t="n">
        <f aca="false">IF(O739&gt;0,AA739/O739,0)</f>
        <v>0</v>
      </c>
      <c r="AC739" s="66" t="n">
        <f aca="false">'Vstupní data'!W739</f>
        <v>0</v>
      </c>
      <c r="AI739" s="66" t="str">
        <f aca="false">IF(OR('Vstupní data'!T739&gt;0,'Vstupní data'!U739&gt;0),VLOOKUP(I739,'Pril3-drev'!$H$5:$J$83,3,0),"")</f>
        <v/>
      </c>
      <c r="AJ739" s="66" t="n">
        <f aca="false">IF('Vstupní data'!V739="prostokořenný",0,IF('Vstupní data'!V739="krytokořenný","k",IF('Vstupní data'!V739="poloodrostky nebo odrostky, prostokořenné i krytokořenné","po",0)))</f>
        <v>0</v>
      </c>
      <c r="AK739" s="66" t="n">
        <f aca="false">IF(OR('Vstupní data'!T739&gt;0,'Vstupní data'!U739&gt;0),IF(AJ739="k",0.9*VLOOKUP(AI739,'ha-pocty-vyhl'!$A$5:$B$20,2,0),IF(AJ739="po",0.8*VLOOKUP(AI739,'ha-pocty-vyhl'!$A$5:$B$20,2,0),VLOOKUP(AI739,'ha-pocty-vyhl'!$A$5:$B$20,2,0))),0)</f>
        <v>0</v>
      </c>
      <c r="AL739" s="66" t="n">
        <f aca="false">IF(OR('Vstupní data'!T739&gt;0,'Vstupní data'!U739&gt;0),'Vstupní data'!K739*'Vstupní data'!M739/100,0)</f>
        <v>0</v>
      </c>
      <c r="AM739" s="66" t="n">
        <f aca="false">IF(OR('Vstupní data'!T739&gt;0,'Vstupní data'!U739&gt;0),IF('Vstupní data'!T739&gt;0,'Vstupní data'!T739,ROUND(10*'Vstupní data'!U739/AK739,0)),0)</f>
        <v>0</v>
      </c>
      <c r="AN739" s="69" t="n">
        <f aca="false">IF('Vstupní data'!T739&gt;0,   IF('Vstupní data'!T739&lt;=AL739,'Vstupní data'!T739,AL739),   IF(AM739&lt;AL739,AM739,AL739))</f>
        <v>0</v>
      </c>
      <c r="AO739" s="69" t="n">
        <f aca="false">'Vstupní data'!X739</f>
        <v>0</v>
      </c>
      <c r="AP739" s="66" t="n">
        <f aca="false">IF(OR('Vstupní data'!T739&gt;0,'Vstupní data'!U739&gt;0),IF(I739&lt;&gt;0,VLOOKUP(I739,'Pril3-drev'!$H$5:$I$83,2,0),0),0)</f>
        <v>0</v>
      </c>
      <c r="AQ739" s="66" t="n">
        <f aca="false">'Vstupní data'!Y739</f>
        <v>0</v>
      </c>
      <c r="AR739" s="66" t="str">
        <f aca="false">IF(AC739&gt;5,   IF('Vstupní data'!Y739&gt;0,   VLOOKUP(VLOOKUP(CONCATENATE(VLOOKUP(I739,'Pril3-drev'!$H$4:$L$83,5,0),AC739),'Pril3-drev'!$Q$4:$R$2803,2,0),'AVB-BS'!$C$5:$S$29 ,LOOKUP(AQ739,'AVB-BS'!$D$3:$S$3,'AVB-BS'!$D$1:$S$1) ,0 )   ,   IF('Vstupní data'!Z739&gt;0,'Vstupní data'!Z739,0)) , "")</f>
        <v/>
      </c>
      <c r="AS739" s="70" t="str">
        <f aca="false">IF(AC739&gt;5,VLOOKUP(CONCATENATE(AP739,AR739),'Pril1-THLPa'!$H$6:$N$96,4,0),"")</f>
        <v/>
      </c>
      <c r="AT739" s="70" t="str">
        <f aca="false">IF(AC739&gt;5,VLOOKUP(CONCATENATE(AP739,AR739),'Pril1-THLPa'!$H$6:$N$96,5,0),"")</f>
        <v/>
      </c>
      <c r="AU739" s="70" t="str">
        <f aca="false">IF(AC739&gt;5,VLOOKUP(CONCATENATE(AP739,AR739),'Pril1-THLPa'!$H$6:$N$96,6,0),"")</f>
        <v/>
      </c>
      <c r="AV739" s="70" t="str">
        <f aca="false">IF(AC739&gt;5,VLOOKUP(CONCATENATE(AP739,AR739),'Pril1-THLPa'!$H$6:$N$96,7,0),"")</f>
        <v/>
      </c>
      <c r="AW739" s="70" t="str">
        <f aca="false">IF(AC739&gt;5,VLOOKUP(CONCATENATE(AP739,AR739),'Pril1-THLPa'!$H$6:$O$96,8,0),"")</f>
        <v/>
      </c>
      <c r="AX739" s="66" t="n">
        <f aca="false">IF(AC739&gt;0,IF(AND(AC739&gt;0,AC739&lt;=5),VLOOKUP(AP739,'Pril1-THLPa'!$A$6:$F$18,LOOKUP(AC739,'Pril1-THLPa'!$B$5:$F$5,'Pril1-THLPa'!$B$4:$F$4),0),AS739+AT739*(AC739-5)+AU739*POWER(AC739-5,2)+AV739*POWER(AC739-5,3)+AW739*POWER(AC739-5,4)),0)</f>
        <v>0</v>
      </c>
      <c r="AY739" s="71"/>
      <c r="AZ739" s="66" t="n">
        <f aca="false">'Vstupní data'!AA739</f>
        <v>0</v>
      </c>
      <c r="BA739" s="66" t="n">
        <f aca="false">IF(OR('Vstupní data'!T739&gt;0,'Vstupní data'!U739&gt;0),IF(AC739&lt;&gt;"",AX739*AO739/10*(100+AZ739)/100,0),0)</f>
        <v>0</v>
      </c>
      <c r="BB739" s="67" t="n">
        <f aca="false">IF(AC739&lt;&gt;"",ROUND(BA739*AN739,0),0)</f>
        <v>0</v>
      </c>
      <c r="BC739" s="68" t="str">
        <f aca="false">IF(AE739&gt;0,BB739/AE739,"")</f>
        <v/>
      </c>
      <c r="BD739" s="66" t="n">
        <f aca="false">'Vstupní data'!AE739</f>
        <v>0</v>
      </c>
      <c r="BF739" s="66" t="n">
        <f aca="false">'Vstupní data'!AC739</f>
        <v>0</v>
      </c>
      <c r="BH739" s="66" t="n">
        <f aca="false">'Vstupní data'!AD739</f>
        <v>0</v>
      </c>
      <c r="BI739" s="66" t="n">
        <f aca="false">'Vstupní data'!AF739</f>
        <v>0</v>
      </c>
      <c r="BJ739" s="69" t="n">
        <f aca="false">'Vstupní data'!AG739</f>
        <v>0</v>
      </c>
      <c r="BK739" s="69" t="n">
        <f aca="false">IF(BF739&lt;&gt;0,VLOOKUP(I739,'Pril3-drev'!$H$5:$I$83,2,0),0)</f>
        <v>0</v>
      </c>
      <c r="BL739" s="69" t="n">
        <f aca="false">IF(BF739&lt;&gt;0,VLOOKUP(BK739,'Pril3-drev'!$A$5:$C$17,3,0),0)</f>
        <v>0</v>
      </c>
      <c r="BM739" s="69" t="n">
        <f aca="false">'Vstupní data'!AH739</f>
        <v>0</v>
      </c>
      <c r="BN739" s="69" t="n">
        <f aca="false">IF('Vstupní data'!AH739&gt;0,   VLOOKUP(VLOOKUP(CONCATENATE(VLOOKUP(I739,'Pril3-drev'!$H$4:$L$83,5,0),BD739),'Pril3-drev'!$Q$4:$R$2803,2,0),'AVB-BS'!$C$5:$S$29 ,LOOKUP(BM739,'AVB-BS'!$D$3:$S$3,'AVB-BS'!$D$1:$S$1) ,0 )   ,   IF('Vstupní data'!AI739&gt;0,'Vstupní data'!AI739,0))</f>
        <v>0</v>
      </c>
      <c r="BO739" s="69" t="str">
        <f aca="false">IF(BX739&gt;5,VLOOKUP(CONCATENATE(BK739,BN739),'Pril1-THLPa'!$H$6:$N$96,4,0),"")</f>
        <v/>
      </c>
      <c r="BP739" s="69" t="str">
        <f aca="false">IF(BX739&gt;5,VLOOKUP(CONCATENATE(BK739,BN739),'Pril1-THLPa'!$H$6:$N$96,5,0),"")</f>
        <v/>
      </c>
      <c r="BQ739" s="69" t="str">
        <f aca="false">IF(BX739&gt;5,VLOOKUP(CONCATENATE(BK739,BN739),'Pril1-THLPa'!$H$6:$N$96,6,0),"")</f>
        <v/>
      </c>
      <c r="BR739" s="69" t="str">
        <f aca="false">IF(BX739&gt;5,VLOOKUP(CONCATENATE(BK739,BN739),'Pril1-THLPa'!$H$6:$N$96,7,0),"")</f>
        <v/>
      </c>
      <c r="BS739" s="69" t="str">
        <f aca="false">IF(BX739&gt;5,VLOOKUP(CONCATENATE(BK739,BN739),'Pril1-THLPa'!$H$6:$O$96,8,0),"")</f>
        <v/>
      </c>
      <c r="BT739" s="69" t="str">
        <f aca="false">IF(BF739&gt;0, IF(BK739="smrk",  VLOOKUP(VLOOKUP(BD739,'Pril9-K3'!$L$8:$M$207,2,0),'Pril9-K3'!$A$8:$J$16,LOOKUP(BN739,'Pril9-K3'!$A$7:$J$7,'Pril9-K3'!$A$5:$J$5),0), IF(AND(BK739&lt;&gt;"smrk",'Vstupní data'!AK739&lt;&gt;""),'Vstupní data'!AK739,   VLOOKUP(VLOOKUP(BD739,'Pril9-K3'!$L$8:$M$207,2,0),'Pril9-K3'!$A$8:$J$16,LOOKUP(BN739,'Pril9-K3'!$A$7:$J$7,'Pril9-K3'!$A$5:$J$5),0)   )),   "")</f>
        <v/>
      </c>
      <c r="BV739" s="69" t="n">
        <f aca="false">'Vstupní data'!AJ739</f>
        <v>0</v>
      </c>
      <c r="BW739" s="69" t="n">
        <f aca="false">IF(BF739&gt;0,IF(J739&gt;0,J739,K739*H739/100),0)</f>
        <v>0</v>
      </c>
      <c r="BX739" s="69" t="n">
        <f aca="false">IF(BF739&gt;0,IF(BJ739&gt;BL739,BL739,BJ739),0)</f>
        <v>0</v>
      </c>
      <c r="BY739" s="69" t="n">
        <f aca="false">IF(BD739=0,0,IF(AND(BX739&gt;0,BX739&lt;=5),  IF(AND(BX739&gt;0,BX739&lt;=5),VLOOKUP(BK739,'Pril1-THLPa'!$A$6:$F$18,IF(AND(BX739&gt;0,BX739&lt;=5),LOOKUP(BX739,'Pril1-THLPa'!$B$5:$F$5,'Pril1-THLPa'!$B$4:$F$4),""),0),""),  IF(BX739&gt;5,BO739+BP739*(BX739-5)+BQ739*POWER(BX739-5,2)+BR739*POWER(BX739-5,3)+BS739*POWER(BX739-5,4),"")))</f>
        <v>0</v>
      </c>
      <c r="BZ739" s="69" t="n">
        <f aca="false">IF(BY739&gt;0,BY739*BI739/10*BW739*(100+BV739)/100,0)</f>
        <v>0</v>
      </c>
      <c r="CA739" s="69" t="n">
        <f aca="false">IF(BD739&gt;0,BX739-IF(BD739&gt;BX739,BX739,BD739),0)</f>
        <v>0</v>
      </c>
      <c r="CB739" s="69" t="n">
        <f aca="false">POWER(1.01,CA739)</f>
        <v>1</v>
      </c>
      <c r="CC739" s="69" t="n">
        <f aca="false">IF(BF739&gt;0,IF(BF739&gt;BH739,1,BF739/BH739),0)</f>
        <v>0</v>
      </c>
      <c r="CD739" s="72" t="n">
        <f aca="false">IF(BD739=0,0,IF(BF739&gt;0,ROUND(IF(CB739&lt;&gt;0,BZ739*BT739*1/CB739*CC739,0),0),0))</f>
        <v>0</v>
      </c>
      <c r="CE739" s="73" t="str">
        <f aca="false">IF(BF739&gt;0,IF(BF739&gt;BH739,CD739/BF739,CD739/BH739),"")</f>
        <v/>
      </c>
      <c r="CF739" s="69" t="n">
        <f aca="false">'Vstupní data'!AM739</f>
        <v>0</v>
      </c>
      <c r="CG739" s="69" t="n">
        <f aca="false">'Vstupní data'!AN739</f>
        <v>0</v>
      </c>
      <c r="CH739" s="69" t="n">
        <f aca="false">'Vstupní data'!AO739</f>
        <v>0</v>
      </c>
      <c r="CI739" s="69" t="n">
        <f aca="false">'Vstupní data'!AP739</f>
        <v>0</v>
      </c>
      <c r="CJ739" s="72" t="n">
        <f aca="false">ROUND(CH739*CI739,0)</f>
        <v>0</v>
      </c>
      <c r="CK739" s="74" t="str">
        <f aca="false">IF(OR(AA739&gt;0,BB739&gt;0,CD739&gt;0,CJ739&gt;0),AA739+BB739+CD739+CJ739,"")</f>
        <v/>
      </c>
    </row>
    <row r="740" customFormat="false" ht="12.8" hidden="false" customHeight="false" outlineLevel="0" collapsed="false">
      <c r="A740" s="66" t="n">
        <f aca="false">'Vstupní data'!A740</f>
        <v>0</v>
      </c>
      <c r="F740" s="66" t="str">
        <f aca="false">CONCATENATE('Vstupní data'!F740,'Vstupní data'!G740,'Vstupní data'!H740,'Vstupní data'!I740)</f>
        <v/>
      </c>
      <c r="G740" s="66"/>
      <c r="H740" s="66" t="n">
        <f aca="false">'Vstupní data'!K740</f>
        <v>0</v>
      </c>
      <c r="I740" s="66" t="n">
        <f aca="false">'Vstupní data'!L740</f>
        <v>0</v>
      </c>
      <c r="J740" s="66" t="n">
        <f aca="false">'Vstupní data'!K740*'Vstupní data'!M740/100</f>
        <v>0</v>
      </c>
      <c r="L740" s="66" t="n">
        <f aca="false">IF('Vstupní data'!N740="prostokořenný",0,IF('Vstupní data'!N740="krytokořenný","k",IF('Vstupní data'!N740="poloodrostky nebo odrostky, prostokořenné i krytokořenné","po",0)))</f>
        <v>0</v>
      </c>
      <c r="N740" s="66"/>
      <c r="O740" s="66" t="n">
        <f aca="false">'Vstupní data'!O740</f>
        <v>0</v>
      </c>
      <c r="P740" s="66" t="n">
        <f aca="false">IF(O740&gt;0,VLOOKUP(CONCATENATE(VLOOKUP(I740,'Pril3-drev'!$H$5:$K$83,4,0),"-",'Vstupní data'!R740),K2!$C$15:$D$23,2,0),0)</f>
        <v>0</v>
      </c>
      <c r="Q740" s="66" t="n">
        <f aca="false">IF(O740&gt;0,VLOOKUP(I740,'Pril3-drev'!$H$5:$I$83,2,0),0)</f>
        <v>0</v>
      </c>
      <c r="R740" s="66" t="n">
        <f aca="false">IF(Q740&gt;0,VLOOKUP(Q740,'Pril6-okus'!$A$5:$B$17,2,0),0)</f>
        <v>0</v>
      </c>
      <c r="S740" s="66" t="n">
        <f aca="false">IF(O740&gt;0,VLOOKUP(I740,'Pril3-drev'!$H$5:$J$83,3,0),0)</f>
        <v>0</v>
      </c>
      <c r="T740" s="66" t="str">
        <f aca="false">IF(O740&gt;0,IF(L740="k",0.9*VLOOKUP(S740,'ha-pocty-vyhl'!$A$5:$B$20,2,0),IF(L740="po",0.8*VLOOKUP(S740,'ha-pocty-vyhl'!$A$5:$B$20,2,0),VLOOKUP(S740,'ha-pocty-vyhl'!$A$5:$B$20,2,0))),"")</f>
        <v/>
      </c>
      <c r="U740" s="66" t="n">
        <f aca="false">'Vstupní data'!P740</f>
        <v>0</v>
      </c>
      <c r="V740" s="66" t="n">
        <f aca="false">IF(O740&gt;0,1.3*T740*1000*Z740/10000,0)</f>
        <v>0</v>
      </c>
      <c r="W740" s="66" t="n">
        <f aca="false">IF(O740&gt;0,1.3*T740*1000*Z740/10000,0)</f>
        <v>0</v>
      </c>
      <c r="X740" s="66" t="n">
        <f aca="false">IF(O740&gt;0,IF(O740&gt;V740,V740,O740),0)</f>
        <v>0</v>
      </c>
      <c r="Y740" s="66" t="n">
        <f aca="false">IF(O740&gt;0,IF(IF(U740&gt;W740,W740,U740)&lt;X740,W740,IF(U740&gt;W740,W740,U740)),0)</f>
        <v>0</v>
      </c>
      <c r="Z740" s="66" t="n">
        <f aca="false">IF(O740&gt;0,IF(J740&gt;0,J740,K740*H740/100),0)</f>
        <v>0</v>
      </c>
      <c r="AA740" s="67" t="n">
        <f aca="false">IF(O740&gt;0,CEILING(R740*P740*X740/Y740*Z740,1),0)</f>
        <v>0</v>
      </c>
      <c r="AB740" s="68" t="n">
        <f aca="false">IF(O740&gt;0,AA740/O740,0)</f>
        <v>0</v>
      </c>
      <c r="AC740" s="66" t="n">
        <f aca="false">'Vstupní data'!W740</f>
        <v>0</v>
      </c>
      <c r="AI740" s="66" t="str">
        <f aca="false">IF(OR('Vstupní data'!T740&gt;0,'Vstupní data'!U740&gt;0),VLOOKUP(I740,'Pril3-drev'!$H$5:$J$83,3,0),"")</f>
        <v/>
      </c>
      <c r="AJ740" s="66" t="n">
        <f aca="false">IF('Vstupní data'!V740="prostokořenný",0,IF('Vstupní data'!V740="krytokořenný","k",IF('Vstupní data'!V740="poloodrostky nebo odrostky, prostokořenné i krytokořenné","po",0)))</f>
        <v>0</v>
      </c>
      <c r="AK740" s="66" t="n">
        <f aca="false">IF(OR('Vstupní data'!T740&gt;0,'Vstupní data'!U740&gt;0),IF(AJ740="k",0.9*VLOOKUP(AI740,'ha-pocty-vyhl'!$A$5:$B$20,2,0),IF(AJ740="po",0.8*VLOOKUP(AI740,'ha-pocty-vyhl'!$A$5:$B$20,2,0),VLOOKUP(AI740,'ha-pocty-vyhl'!$A$5:$B$20,2,0))),0)</f>
        <v>0</v>
      </c>
      <c r="AL740" s="66" t="n">
        <f aca="false">IF(OR('Vstupní data'!T740&gt;0,'Vstupní data'!U740&gt;0),'Vstupní data'!K740*'Vstupní data'!M740/100,0)</f>
        <v>0</v>
      </c>
      <c r="AM740" s="66" t="n">
        <f aca="false">IF(OR('Vstupní data'!T740&gt;0,'Vstupní data'!U740&gt;0),IF('Vstupní data'!T740&gt;0,'Vstupní data'!T740,ROUND(10*'Vstupní data'!U740/AK740,0)),0)</f>
        <v>0</v>
      </c>
      <c r="AN740" s="69" t="n">
        <f aca="false">IF('Vstupní data'!T740&gt;0,   IF('Vstupní data'!T740&lt;=AL740,'Vstupní data'!T740,AL740),   IF(AM740&lt;AL740,AM740,AL740))</f>
        <v>0</v>
      </c>
      <c r="AO740" s="69" t="n">
        <f aca="false">'Vstupní data'!X740</f>
        <v>0</v>
      </c>
      <c r="AP740" s="66" t="n">
        <f aca="false">IF(OR('Vstupní data'!T740&gt;0,'Vstupní data'!U740&gt;0),IF(I740&lt;&gt;0,VLOOKUP(I740,'Pril3-drev'!$H$5:$I$83,2,0),0),0)</f>
        <v>0</v>
      </c>
      <c r="AQ740" s="66" t="n">
        <f aca="false">'Vstupní data'!Y740</f>
        <v>0</v>
      </c>
      <c r="AR740" s="66" t="str">
        <f aca="false">IF(AC740&gt;5,   IF('Vstupní data'!Y740&gt;0,   VLOOKUP(VLOOKUP(CONCATENATE(VLOOKUP(I740,'Pril3-drev'!$H$4:$L$83,5,0),AC740),'Pril3-drev'!$Q$4:$R$2803,2,0),'AVB-BS'!$C$5:$S$29 ,LOOKUP(AQ740,'AVB-BS'!$D$3:$S$3,'AVB-BS'!$D$1:$S$1) ,0 )   ,   IF('Vstupní data'!Z740&gt;0,'Vstupní data'!Z740,0)) , "")</f>
        <v/>
      </c>
      <c r="AS740" s="70" t="str">
        <f aca="false">IF(AC740&gt;5,VLOOKUP(CONCATENATE(AP740,AR740),'Pril1-THLPa'!$H$6:$N$96,4,0),"")</f>
        <v/>
      </c>
      <c r="AT740" s="70" t="str">
        <f aca="false">IF(AC740&gt;5,VLOOKUP(CONCATENATE(AP740,AR740),'Pril1-THLPa'!$H$6:$N$96,5,0),"")</f>
        <v/>
      </c>
      <c r="AU740" s="70" t="str">
        <f aca="false">IF(AC740&gt;5,VLOOKUP(CONCATENATE(AP740,AR740),'Pril1-THLPa'!$H$6:$N$96,6,0),"")</f>
        <v/>
      </c>
      <c r="AV740" s="70" t="str">
        <f aca="false">IF(AC740&gt;5,VLOOKUP(CONCATENATE(AP740,AR740),'Pril1-THLPa'!$H$6:$N$96,7,0),"")</f>
        <v/>
      </c>
      <c r="AW740" s="70" t="str">
        <f aca="false">IF(AC740&gt;5,VLOOKUP(CONCATENATE(AP740,AR740),'Pril1-THLPa'!$H$6:$O$96,8,0),"")</f>
        <v/>
      </c>
      <c r="AX740" s="66" t="n">
        <f aca="false">IF(AC740&gt;0,IF(AND(AC740&gt;0,AC740&lt;=5),VLOOKUP(AP740,'Pril1-THLPa'!$A$6:$F$18,LOOKUP(AC740,'Pril1-THLPa'!$B$5:$F$5,'Pril1-THLPa'!$B$4:$F$4),0),AS740+AT740*(AC740-5)+AU740*POWER(AC740-5,2)+AV740*POWER(AC740-5,3)+AW740*POWER(AC740-5,4)),0)</f>
        <v>0</v>
      </c>
      <c r="AY740" s="71"/>
      <c r="AZ740" s="66" t="n">
        <f aca="false">'Vstupní data'!AA740</f>
        <v>0</v>
      </c>
      <c r="BA740" s="66" t="n">
        <f aca="false">IF(OR('Vstupní data'!T740&gt;0,'Vstupní data'!U740&gt;0),IF(AC740&lt;&gt;"",AX740*AO740/10*(100+AZ740)/100,0),0)</f>
        <v>0</v>
      </c>
      <c r="BB740" s="67" t="n">
        <f aca="false">IF(AC740&lt;&gt;"",ROUND(BA740*AN740,0),0)</f>
        <v>0</v>
      </c>
      <c r="BC740" s="68" t="str">
        <f aca="false">IF(AE740&gt;0,BB740/AE740,"")</f>
        <v/>
      </c>
      <c r="BD740" s="66" t="n">
        <f aca="false">'Vstupní data'!AE740</f>
        <v>0</v>
      </c>
      <c r="BF740" s="66" t="n">
        <f aca="false">'Vstupní data'!AC740</f>
        <v>0</v>
      </c>
      <c r="BH740" s="66" t="n">
        <f aca="false">'Vstupní data'!AD740</f>
        <v>0</v>
      </c>
      <c r="BI740" s="66" t="n">
        <f aca="false">'Vstupní data'!AF740</f>
        <v>0</v>
      </c>
      <c r="BJ740" s="69" t="n">
        <f aca="false">'Vstupní data'!AG740</f>
        <v>0</v>
      </c>
      <c r="BK740" s="69" t="n">
        <f aca="false">IF(BF740&lt;&gt;0,VLOOKUP(I740,'Pril3-drev'!$H$5:$I$83,2,0),0)</f>
        <v>0</v>
      </c>
      <c r="BL740" s="69" t="n">
        <f aca="false">IF(BF740&lt;&gt;0,VLOOKUP(BK740,'Pril3-drev'!$A$5:$C$17,3,0),0)</f>
        <v>0</v>
      </c>
      <c r="BM740" s="69" t="n">
        <f aca="false">'Vstupní data'!AH740</f>
        <v>0</v>
      </c>
      <c r="BN740" s="69" t="n">
        <f aca="false">IF('Vstupní data'!AH740&gt;0,   VLOOKUP(VLOOKUP(CONCATENATE(VLOOKUP(I740,'Pril3-drev'!$H$4:$L$83,5,0),BD740),'Pril3-drev'!$Q$4:$R$2803,2,0),'AVB-BS'!$C$5:$S$29 ,LOOKUP(BM740,'AVB-BS'!$D$3:$S$3,'AVB-BS'!$D$1:$S$1) ,0 )   ,   IF('Vstupní data'!AI740&gt;0,'Vstupní data'!AI740,0))</f>
        <v>0</v>
      </c>
      <c r="BO740" s="69" t="str">
        <f aca="false">IF(BX740&gt;5,VLOOKUP(CONCATENATE(BK740,BN740),'Pril1-THLPa'!$H$6:$N$96,4,0),"")</f>
        <v/>
      </c>
      <c r="BP740" s="69" t="str">
        <f aca="false">IF(BX740&gt;5,VLOOKUP(CONCATENATE(BK740,BN740),'Pril1-THLPa'!$H$6:$N$96,5,0),"")</f>
        <v/>
      </c>
      <c r="BQ740" s="69" t="str">
        <f aca="false">IF(BX740&gt;5,VLOOKUP(CONCATENATE(BK740,BN740),'Pril1-THLPa'!$H$6:$N$96,6,0),"")</f>
        <v/>
      </c>
      <c r="BR740" s="69" t="str">
        <f aca="false">IF(BX740&gt;5,VLOOKUP(CONCATENATE(BK740,BN740),'Pril1-THLPa'!$H$6:$N$96,7,0),"")</f>
        <v/>
      </c>
      <c r="BS740" s="69" t="str">
        <f aca="false">IF(BX740&gt;5,VLOOKUP(CONCATENATE(BK740,BN740),'Pril1-THLPa'!$H$6:$O$96,8,0),"")</f>
        <v/>
      </c>
      <c r="BT740" s="69" t="str">
        <f aca="false">IF(BF740&gt;0, IF(BK740="smrk",  VLOOKUP(VLOOKUP(BD740,'Pril9-K3'!$L$8:$M$207,2,0),'Pril9-K3'!$A$8:$J$16,LOOKUP(BN740,'Pril9-K3'!$A$7:$J$7,'Pril9-K3'!$A$5:$J$5),0), IF(AND(BK740&lt;&gt;"smrk",'Vstupní data'!AK740&lt;&gt;""),'Vstupní data'!AK740,   VLOOKUP(VLOOKUP(BD740,'Pril9-K3'!$L$8:$M$207,2,0),'Pril9-K3'!$A$8:$J$16,LOOKUP(BN740,'Pril9-K3'!$A$7:$J$7,'Pril9-K3'!$A$5:$J$5),0)   )),   "")</f>
        <v/>
      </c>
      <c r="BV740" s="69" t="n">
        <f aca="false">'Vstupní data'!AJ740</f>
        <v>0</v>
      </c>
      <c r="BW740" s="69" t="n">
        <f aca="false">IF(BF740&gt;0,IF(J740&gt;0,J740,K740*H740/100),0)</f>
        <v>0</v>
      </c>
      <c r="BX740" s="69" t="n">
        <f aca="false">IF(BF740&gt;0,IF(BJ740&gt;BL740,BL740,BJ740),0)</f>
        <v>0</v>
      </c>
      <c r="BY740" s="69" t="n">
        <f aca="false">IF(BD740=0,0,IF(AND(BX740&gt;0,BX740&lt;=5),  IF(AND(BX740&gt;0,BX740&lt;=5),VLOOKUP(BK740,'Pril1-THLPa'!$A$6:$F$18,IF(AND(BX740&gt;0,BX740&lt;=5),LOOKUP(BX740,'Pril1-THLPa'!$B$5:$F$5,'Pril1-THLPa'!$B$4:$F$4),""),0),""),  IF(BX740&gt;5,BO740+BP740*(BX740-5)+BQ740*POWER(BX740-5,2)+BR740*POWER(BX740-5,3)+BS740*POWER(BX740-5,4),"")))</f>
        <v>0</v>
      </c>
      <c r="BZ740" s="69" t="n">
        <f aca="false">IF(BY740&gt;0,BY740*BI740/10*BW740*(100+BV740)/100,0)</f>
        <v>0</v>
      </c>
      <c r="CA740" s="69" t="n">
        <f aca="false">IF(BD740&gt;0,BX740-IF(BD740&gt;BX740,BX740,BD740),0)</f>
        <v>0</v>
      </c>
      <c r="CB740" s="69" t="n">
        <f aca="false">POWER(1.01,CA740)</f>
        <v>1</v>
      </c>
      <c r="CC740" s="69" t="n">
        <f aca="false">IF(BF740&gt;0,IF(BF740&gt;BH740,1,BF740/BH740),0)</f>
        <v>0</v>
      </c>
      <c r="CD740" s="72" t="n">
        <f aca="false">IF(BD740=0,0,IF(BF740&gt;0,ROUND(IF(CB740&lt;&gt;0,BZ740*BT740*1/CB740*CC740,0),0),0))</f>
        <v>0</v>
      </c>
      <c r="CE740" s="73" t="str">
        <f aca="false">IF(BF740&gt;0,IF(BF740&gt;BH740,CD740/BF740,CD740/BH740),"")</f>
        <v/>
      </c>
      <c r="CF740" s="69" t="n">
        <f aca="false">'Vstupní data'!AM740</f>
        <v>0</v>
      </c>
      <c r="CG740" s="69" t="n">
        <f aca="false">'Vstupní data'!AN740</f>
        <v>0</v>
      </c>
      <c r="CH740" s="69" t="n">
        <f aca="false">'Vstupní data'!AO740</f>
        <v>0</v>
      </c>
      <c r="CI740" s="69" t="n">
        <f aca="false">'Vstupní data'!AP740</f>
        <v>0</v>
      </c>
      <c r="CJ740" s="72" t="n">
        <f aca="false">ROUND(CH740*CI740,0)</f>
        <v>0</v>
      </c>
      <c r="CK740" s="74" t="str">
        <f aca="false">IF(OR(AA740&gt;0,BB740&gt;0,CD740&gt;0,CJ740&gt;0),AA740+BB740+CD740+CJ740,"")</f>
        <v/>
      </c>
    </row>
    <row r="741" customFormat="false" ht="12.8" hidden="false" customHeight="false" outlineLevel="0" collapsed="false">
      <c r="A741" s="66" t="n">
        <f aca="false">'Vstupní data'!A741</f>
        <v>0</v>
      </c>
      <c r="F741" s="66" t="str">
        <f aca="false">CONCATENATE('Vstupní data'!F741,'Vstupní data'!G741,'Vstupní data'!H741,'Vstupní data'!I741)</f>
        <v/>
      </c>
      <c r="G741" s="66"/>
      <c r="H741" s="66" t="n">
        <f aca="false">'Vstupní data'!K741</f>
        <v>0</v>
      </c>
      <c r="I741" s="66" t="n">
        <f aca="false">'Vstupní data'!L741</f>
        <v>0</v>
      </c>
      <c r="J741" s="66" t="n">
        <f aca="false">'Vstupní data'!K741*'Vstupní data'!M741/100</f>
        <v>0</v>
      </c>
      <c r="L741" s="66" t="n">
        <f aca="false">IF('Vstupní data'!N741="prostokořenný",0,IF('Vstupní data'!N741="krytokořenný","k",IF('Vstupní data'!N741="poloodrostky nebo odrostky, prostokořenné i krytokořenné","po",0)))</f>
        <v>0</v>
      </c>
      <c r="N741" s="66"/>
      <c r="O741" s="66" t="n">
        <f aca="false">'Vstupní data'!O741</f>
        <v>0</v>
      </c>
      <c r="P741" s="66" t="n">
        <f aca="false">IF(O741&gt;0,VLOOKUP(CONCATENATE(VLOOKUP(I741,'Pril3-drev'!$H$5:$K$83,4,0),"-",'Vstupní data'!R741),K2!$C$15:$D$23,2,0),0)</f>
        <v>0</v>
      </c>
      <c r="Q741" s="66" t="n">
        <f aca="false">IF(O741&gt;0,VLOOKUP(I741,'Pril3-drev'!$H$5:$I$83,2,0),0)</f>
        <v>0</v>
      </c>
      <c r="R741" s="66" t="n">
        <f aca="false">IF(Q741&gt;0,VLOOKUP(Q741,'Pril6-okus'!$A$5:$B$17,2,0),0)</f>
        <v>0</v>
      </c>
      <c r="S741" s="66" t="n">
        <f aca="false">IF(O741&gt;0,VLOOKUP(I741,'Pril3-drev'!$H$5:$J$83,3,0),0)</f>
        <v>0</v>
      </c>
      <c r="T741" s="66" t="str">
        <f aca="false">IF(O741&gt;0,IF(L741="k",0.9*VLOOKUP(S741,'ha-pocty-vyhl'!$A$5:$B$20,2,0),IF(L741="po",0.8*VLOOKUP(S741,'ha-pocty-vyhl'!$A$5:$B$20,2,0),VLOOKUP(S741,'ha-pocty-vyhl'!$A$5:$B$20,2,0))),"")</f>
        <v/>
      </c>
      <c r="U741" s="66" t="n">
        <f aca="false">'Vstupní data'!P741</f>
        <v>0</v>
      </c>
      <c r="V741" s="66" t="n">
        <f aca="false">IF(O741&gt;0,1.3*T741*1000*Z741/10000,0)</f>
        <v>0</v>
      </c>
      <c r="W741" s="66" t="n">
        <f aca="false">IF(O741&gt;0,1.3*T741*1000*Z741/10000,0)</f>
        <v>0</v>
      </c>
      <c r="X741" s="66" t="n">
        <f aca="false">IF(O741&gt;0,IF(O741&gt;V741,V741,O741),0)</f>
        <v>0</v>
      </c>
      <c r="Y741" s="66" t="n">
        <f aca="false">IF(O741&gt;0,IF(IF(U741&gt;W741,W741,U741)&lt;X741,W741,IF(U741&gt;W741,W741,U741)),0)</f>
        <v>0</v>
      </c>
      <c r="Z741" s="66" t="n">
        <f aca="false">IF(O741&gt;0,IF(J741&gt;0,J741,K741*H741/100),0)</f>
        <v>0</v>
      </c>
      <c r="AA741" s="67" t="n">
        <f aca="false">IF(O741&gt;0,CEILING(R741*P741*X741/Y741*Z741,1),0)</f>
        <v>0</v>
      </c>
      <c r="AB741" s="68" t="n">
        <f aca="false">IF(O741&gt;0,AA741/O741,0)</f>
        <v>0</v>
      </c>
      <c r="AC741" s="66" t="n">
        <f aca="false">'Vstupní data'!W741</f>
        <v>0</v>
      </c>
      <c r="AI741" s="66" t="str">
        <f aca="false">IF(OR('Vstupní data'!T741&gt;0,'Vstupní data'!U741&gt;0),VLOOKUP(I741,'Pril3-drev'!$H$5:$J$83,3,0),"")</f>
        <v/>
      </c>
      <c r="AJ741" s="66" t="n">
        <f aca="false">IF('Vstupní data'!V741="prostokořenný",0,IF('Vstupní data'!V741="krytokořenný","k",IF('Vstupní data'!V741="poloodrostky nebo odrostky, prostokořenné i krytokořenné","po",0)))</f>
        <v>0</v>
      </c>
      <c r="AK741" s="66" t="n">
        <f aca="false">IF(OR('Vstupní data'!T741&gt;0,'Vstupní data'!U741&gt;0),IF(AJ741="k",0.9*VLOOKUP(AI741,'ha-pocty-vyhl'!$A$5:$B$20,2,0),IF(AJ741="po",0.8*VLOOKUP(AI741,'ha-pocty-vyhl'!$A$5:$B$20,2,0),VLOOKUP(AI741,'ha-pocty-vyhl'!$A$5:$B$20,2,0))),0)</f>
        <v>0</v>
      </c>
      <c r="AL741" s="66" t="n">
        <f aca="false">IF(OR('Vstupní data'!T741&gt;0,'Vstupní data'!U741&gt;0),'Vstupní data'!K741*'Vstupní data'!M741/100,0)</f>
        <v>0</v>
      </c>
      <c r="AM741" s="66" t="n">
        <f aca="false">IF(OR('Vstupní data'!T741&gt;0,'Vstupní data'!U741&gt;0),IF('Vstupní data'!T741&gt;0,'Vstupní data'!T741,ROUND(10*'Vstupní data'!U741/AK741,0)),0)</f>
        <v>0</v>
      </c>
      <c r="AN741" s="69" t="n">
        <f aca="false">IF('Vstupní data'!T741&gt;0,   IF('Vstupní data'!T741&lt;=AL741,'Vstupní data'!T741,AL741),   IF(AM741&lt;AL741,AM741,AL741))</f>
        <v>0</v>
      </c>
      <c r="AO741" s="69" t="n">
        <f aca="false">'Vstupní data'!X741</f>
        <v>0</v>
      </c>
      <c r="AP741" s="66" t="n">
        <f aca="false">IF(OR('Vstupní data'!T741&gt;0,'Vstupní data'!U741&gt;0),IF(I741&lt;&gt;0,VLOOKUP(I741,'Pril3-drev'!$H$5:$I$83,2,0),0),0)</f>
        <v>0</v>
      </c>
      <c r="AQ741" s="66" t="n">
        <f aca="false">'Vstupní data'!Y741</f>
        <v>0</v>
      </c>
      <c r="AR741" s="66" t="str">
        <f aca="false">IF(AC741&gt;5,   IF('Vstupní data'!Y741&gt;0,   VLOOKUP(VLOOKUP(CONCATENATE(VLOOKUP(I741,'Pril3-drev'!$H$4:$L$83,5,0),AC741),'Pril3-drev'!$Q$4:$R$2803,2,0),'AVB-BS'!$C$5:$S$29 ,LOOKUP(AQ741,'AVB-BS'!$D$3:$S$3,'AVB-BS'!$D$1:$S$1) ,0 )   ,   IF('Vstupní data'!Z741&gt;0,'Vstupní data'!Z741,0)) , "")</f>
        <v/>
      </c>
      <c r="AS741" s="70" t="str">
        <f aca="false">IF(AC741&gt;5,VLOOKUP(CONCATENATE(AP741,AR741),'Pril1-THLPa'!$H$6:$N$96,4,0),"")</f>
        <v/>
      </c>
      <c r="AT741" s="70" t="str">
        <f aca="false">IF(AC741&gt;5,VLOOKUP(CONCATENATE(AP741,AR741),'Pril1-THLPa'!$H$6:$N$96,5,0),"")</f>
        <v/>
      </c>
      <c r="AU741" s="70" t="str">
        <f aca="false">IF(AC741&gt;5,VLOOKUP(CONCATENATE(AP741,AR741),'Pril1-THLPa'!$H$6:$N$96,6,0),"")</f>
        <v/>
      </c>
      <c r="AV741" s="70" t="str">
        <f aca="false">IF(AC741&gt;5,VLOOKUP(CONCATENATE(AP741,AR741),'Pril1-THLPa'!$H$6:$N$96,7,0),"")</f>
        <v/>
      </c>
      <c r="AW741" s="70" t="str">
        <f aca="false">IF(AC741&gt;5,VLOOKUP(CONCATENATE(AP741,AR741),'Pril1-THLPa'!$H$6:$O$96,8,0),"")</f>
        <v/>
      </c>
      <c r="AX741" s="66" t="n">
        <f aca="false">IF(AC741&gt;0,IF(AND(AC741&gt;0,AC741&lt;=5),VLOOKUP(AP741,'Pril1-THLPa'!$A$6:$F$18,LOOKUP(AC741,'Pril1-THLPa'!$B$5:$F$5,'Pril1-THLPa'!$B$4:$F$4),0),AS741+AT741*(AC741-5)+AU741*POWER(AC741-5,2)+AV741*POWER(AC741-5,3)+AW741*POWER(AC741-5,4)),0)</f>
        <v>0</v>
      </c>
      <c r="AY741" s="71"/>
      <c r="AZ741" s="66" t="n">
        <f aca="false">'Vstupní data'!AA741</f>
        <v>0</v>
      </c>
      <c r="BA741" s="66" t="n">
        <f aca="false">IF(OR('Vstupní data'!T741&gt;0,'Vstupní data'!U741&gt;0),IF(AC741&lt;&gt;"",AX741*AO741/10*(100+AZ741)/100,0),0)</f>
        <v>0</v>
      </c>
      <c r="BB741" s="67" t="n">
        <f aca="false">IF(AC741&lt;&gt;"",ROUND(BA741*AN741,0),0)</f>
        <v>0</v>
      </c>
      <c r="BC741" s="68" t="str">
        <f aca="false">IF(AE741&gt;0,BB741/AE741,"")</f>
        <v/>
      </c>
      <c r="BD741" s="66" t="n">
        <f aca="false">'Vstupní data'!AE741</f>
        <v>0</v>
      </c>
      <c r="BF741" s="66" t="n">
        <f aca="false">'Vstupní data'!AC741</f>
        <v>0</v>
      </c>
      <c r="BH741" s="66" t="n">
        <f aca="false">'Vstupní data'!AD741</f>
        <v>0</v>
      </c>
      <c r="BI741" s="66" t="n">
        <f aca="false">'Vstupní data'!AF741</f>
        <v>0</v>
      </c>
      <c r="BJ741" s="69" t="n">
        <f aca="false">'Vstupní data'!AG741</f>
        <v>0</v>
      </c>
      <c r="BK741" s="69" t="n">
        <f aca="false">IF(BF741&lt;&gt;0,VLOOKUP(I741,'Pril3-drev'!$H$5:$I$83,2,0),0)</f>
        <v>0</v>
      </c>
      <c r="BL741" s="69" t="n">
        <f aca="false">IF(BF741&lt;&gt;0,VLOOKUP(BK741,'Pril3-drev'!$A$5:$C$17,3,0),0)</f>
        <v>0</v>
      </c>
      <c r="BM741" s="69" t="n">
        <f aca="false">'Vstupní data'!AH741</f>
        <v>0</v>
      </c>
      <c r="BN741" s="69" t="n">
        <f aca="false">IF('Vstupní data'!AH741&gt;0,   VLOOKUP(VLOOKUP(CONCATENATE(VLOOKUP(I741,'Pril3-drev'!$H$4:$L$83,5,0),BD741),'Pril3-drev'!$Q$4:$R$2803,2,0),'AVB-BS'!$C$5:$S$29 ,LOOKUP(BM741,'AVB-BS'!$D$3:$S$3,'AVB-BS'!$D$1:$S$1) ,0 )   ,   IF('Vstupní data'!AI741&gt;0,'Vstupní data'!AI741,0))</f>
        <v>0</v>
      </c>
      <c r="BO741" s="69" t="str">
        <f aca="false">IF(BX741&gt;5,VLOOKUP(CONCATENATE(BK741,BN741),'Pril1-THLPa'!$H$6:$N$96,4,0),"")</f>
        <v/>
      </c>
      <c r="BP741" s="69" t="str">
        <f aca="false">IF(BX741&gt;5,VLOOKUP(CONCATENATE(BK741,BN741),'Pril1-THLPa'!$H$6:$N$96,5,0),"")</f>
        <v/>
      </c>
      <c r="BQ741" s="69" t="str">
        <f aca="false">IF(BX741&gt;5,VLOOKUP(CONCATENATE(BK741,BN741),'Pril1-THLPa'!$H$6:$N$96,6,0),"")</f>
        <v/>
      </c>
      <c r="BR741" s="69" t="str">
        <f aca="false">IF(BX741&gt;5,VLOOKUP(CONCATENATE(BK741,BN741),'Pril1-THLPa'!$H$6:$N$96,7,0),"")</f>
        <v/>
      </c>
      <c r="BS741" s="69" t="str">
        <f aca="false">IF(BX741&gt;5,VLOOKUP(CONCATENATE(BK741,BN741),'Pril1-THLPa'!$H$6:$O$96,8,0),"")</f>
        <v/>
      </c>
      <c r="BT741" s="69" t="str">
        <f aca="false">IF(BF741&gt;0, IF(BK741="smrk",  VLOOKUP(VLOOKUP(BD741,'Pril9-K3'!$L$8:$M$207,2,0),'Pril9-K3'!$A$8:$J$16,LOOKUP(BN741,'Pril9-K3'!$A$7:$J$7,'Pril9-K3'!$A$5:$J$5),0), IF(AND(BK741&lt;&gt;"smrk",'Vstupní data'!AK741&lt;&gt;""),'Vstupní data'!AK741,   VLOOKUP(VLOOKUP(BD741,'Pril9-K3'!$L$8:$M$207,2,0),'Pril9-K3'!$A$8:$J$16,LOOKUP(BN741,'Pril9-K3'!$A$7:$J$7,'Pril9-K3'!$A$5:$J$5),0)   )),   "")</f>
        <v/>
      </c>
      <c r="BV741" s="69" t="n">
        <f aca="false">'Vstupní data'!AJ741</f>
        <v>0</v>
      </c>
      <c r="BW741" s="69" t="n">
        <f aca="false">IF(BF741&gt;0,IF(J741&gt;0,J741,K741*H741/100),0)</f>
        <v>0</v>
      </c>
      <c r="BX741" s="69" t="n">
        <f aca="false">IF(BF741&gt;0,IF(BJ741&gt;BL741,BL741,BJ741),0)</f>
        <v>0</v>
      </c>
      <c r="BY741" s="69" t="n">
        <f aca="false">IF(BD741=0,0,IF(AND(BX741&gt;0,BX741&lt;=5),  IF(AND(BX741&gt;0,BX741&lt;=5),VLOOKUP(BK741,'Pril1-THLPa'!$A$6:$F$18,IF(AND(BX741&gt;0,BX741&lt;=5),LOOKUP(BX741,'Pril1-THLPa'!$B$5:$F$5,'Pril1-THLPa'!$B$4:$F$4),""),0),""),  IF(BX741&gt;5,BO741+BP741*(BX741-5)+BQ741*POWER(BX741-5,2)+BR741*POWER(BX741-5,3)+BS741*POWER(BX741-5,4),"")))</f>
        <v>0</v>
      </c>
      <c r="BZ741" s="69" t="n">
        <f aca="false">IF(BY741&gt;0,BY741*BI741/10*BW741*(100+BV741)/100,0)</f>
        <v>0</v>
      </c>
      <c r="CA741" s="69" t="n">
        <f aca="false">IF(BD741&gt;0,BX741-IF(BD741&gt;BX741,BX741,BD741),0)</f>
        <v>0</v>
      </c>
      <c r="CB741" s="69" t="n">
        <f aca="false">POWER(1.01,CA741)</f>
        <v>1</v>
      </c>
      <c r="CC741" s="69" t="n">
        <f aca="false">IF(BF741&gt;0,IF(BF741&gt;BH741,1,BF741/BH741),0)</f>
        <v>0</v>
      </c>
      <c r="CD741" s="72" t="n">
        <f aca="false">IF(BD741=0,0,IF(BF741&gt;0,ROUND(IF(CB741&lt;&gt;0,BZ741*BT741*1/CB741*CC741,0),0),0))</f>
        <v>0</v>
      </c>
      <c r="CE741" s="73" t="str">
        <f aca="false">IF(BF741&gt;0,IF(BF741&gt;BH741,CD741/BF741,CD741/BH741),"")</f>
        <v/>
      </c>
      <c r="CF741" s="69" t="n">
        <f aca="false">'Vstupní data'!AM741</f>
        <v>0</v>
      </c>
      <c r="CG741" s="69" t="n">
        <f aca="false">'Vstupní data'!AN741</f>
        <v>0</v>
      </c>
      <c r="CH741" s="69" t="n">
        <f aca="false">'Vstupní data'!AO741</f>
        <v>0</v>
      </c>
      <c r="CI741" s="69" t="n">
        <f aca="false">'Vstupní data'!AP741</f>
        <v>0</v>
      </c>
      <c r="CJ741" s="72" t="n">
        <f aca="false">ROUND(CH741*CI741,0)</f>
        <v>0</v>
      </c>
      <c r="CK741" s="74" t="str">
        <f aca="false">IF(OR(AA741&gt;0,BB741&gt;0,CD741&gt;0,CJ741&gt;0),AA741+BB741+CD741+CJ741,"")</f>
        <v/>
      </c>
    </row>
    <row r="742" customFormat="false" ht="12.8" hidden="false" customHeight="false" outlineLevel="0" collapsed="false">
      <c r="A742" s="66" t="n">
        <f aca="false">'Vstupní data'!A742</f>
        <v>0</v>
      </c>
      <c r="F742" s="66" t="str">
        <f aca="false">CONCATENATE('Vstupní data'!F742,'Vstupní data'!G742,'Vstupní data'!H742,'Vstupní data'!I742)</f>
        <v/>
      </c>
      <c r="G742" s="66"/>
      <c r="H742" s="66" t="n">
        <f aca="false">'Vstupní data'!K742</f>
        <v>0</v>
      </c>
      <c r="I742" s="66" t="n">
        <f aca="false">'Vstupní data'!L742</f>
        <v>0</v>
      </c>
      <c r="J742" s="66" t="n">
        <f aca="false">'Vstupní data'!K742*'Vstupní data'!M742/100</f>
        <v>0</v>
      </c>
      <c r="L742" s="66" t="n">
        <f aca="false">IF('Vstupní data'!N742="prostokořenný",0,IF('Vstupní data'!N742="krytokořenný","k",IF('Vstupní data'!N742="poloodrostky nebo odrostky, prostokořenné i krytokořenné","po",0)))</f>
        <v>0</v>
      </c>
      <c r="N742" s="66"/>
      <c r="O742" s="66" t="n">
        <f aca="false">'Vstupní data'!O742</f>
        <v>0</v>
      </c>
      <c r="P742" s="66" t="n">
        <f aca="false">IF(O742&gt;0,VLOOKUP(CONCATENATE(VLOOKUP(I742,'Pril3-drev'!$H$5:$K$83,4,0),"-",'Vstupní data'!R742),K2!$C$15:$D$23,2,0),0)</f>
        <v>0</v>
      </c>
      <c r="Q742" s="66" t="n">
        <f aca="false">IF(O742&gt;0,VLOOKUP(I742,'Pril3-drev'!$H$5:$I$83,2,0),0)</f>
        <v>0</v>
      </c>
      <c r="R742" s="66" t="n">
        <f aca="false">IF(Q742&gt;0,VLOOKUP(Q742,'Pril6-okus'!$A$5:$B$17,2,0),0)</f>
        <v>0</v>
      </c>
      <c r="S742" s="66" t="n">
        <f aca="false">IF(O742&gt;0,VLOOKUP(I742,'Pril3-drev'!$H$5:$J$83,3,0),0)</f>
        <v>0</v>
      </c>
      <c r="T742" s="66" t="str">
        <f aca="false">IF(O742&gt;0,IF(L742="k",0.9*VLOOKUP(S742,'ha-pocty-vyhl'!$A$5:$B$20,2,0),IF(L742="po",0.8*VLOOKUP(S742,'ha-pocty-vyhl'!$A$5:$B$20,2,0),VLOOKUP(S742,'ha-pocty-vyhl'!$A$5:$B$20,2,0))),"")</f>
        <v/>
      </c>
      <c r="U742" s="66" t="n">
        <f aca="false">'Vstupní data'!P742</f>
        <v>0</v>
      </c>
      <c r="V742" s="66" t="n">
        <f aca="false">IF(O742&gt;0,1.3*T742*1000*Z742/10000,0)</f>
        <v>0</v>
      </c>
      <c r="W742" s="66" t="n">
        <f aca="false">IF(O742&gt;0,1.3*T742*1000*Z742/10000,0)</f>
        <v>0</v>
      </c>
      <c r="X742" s="66" t="n">
        <f aca="false">IF(O742&gt;0,IF(O742&gt;V742,V742,O742),0)</f>
        <v>0</v>
      </c>
      <c r="Y742" s="66" t="n">
        <f aca="false">IF(O742&gt;0,IF(IF(U742&gt;W742,W742,U742)&lt;X742,W742,IF(U742&gt;W742,W742,U742)),0)</f>
        <v>0</v>
      </c>
      <c r="Z742" s="66" t="n">
        <f aca="false">IF(O742&gt;0,IF(J742&gt;0,J742,K742*H742/100),0)</f>
        <v>0</v>
      </c>
      <c r="AA742" s="67" t="n">
        <f aca="false">IF(O742&gt;0,CEILING(R742*P742*X742/Y742*Z742,1),0)</f>
        <v>0</v>
      </c>
      <c r="AB742" s="68" t="n">
        <f aca="false">IF(O742&gt;0,AA742/O742,0)</f>
        <v>0</v>
      </c>
      <c r="AC742" s="66" t="n">
        <f aca="false">'Vstupní data'!W742</f>
        <v>0</v>
      </c>
      <c r="AI742" s="66" t="str">
        <f aca="false">IF(OR('Vstupní data'!T742&gt;0,'Vstupní data'!U742&gt;0),VLOOKUP(I742,'Pril3-drev'!$H$5:$J$83,3,0),"")</f>
        <v/>
      </c>
      <c r="AJ742" s="66" t="n">
        <f aca="false">IF('Vstupní data'!V742="prostokořenný",0,IF('Vstupní data'!V742="krytokořenný","k",IF('Vstupní data'!V742="poloodrostky nebo odrostky, prostokořenné i krytokořenné","po",0)))</f>
        <v>0</v>
      </c>
      <c r="AK742" s="66" t="n">
        <f aca="false">IF(OR('Vstupní data'!T742&gt;0,'Vstupní data'!U742&gt;0),IF(AJ742="k",0.9*VLOOKUP(AI742,'ha-pocty-vyhl'!$A$5:$B$20,2,0),IF(AJ742="po",0.8*VLOOKUP(AI742,'ha-pocty-vyhl'!$A$5:$B$20,2,0),VLOOKUP(AI742,'ha-pocty-vyhl'!$A$5:$B$20,2,0))),0)</f>
        <v>0</v>
      </c>
      <c r="AL742" s="66" t="n">
        <f aca="false">IF(OR('Vstupní data'!T742&gt;0,'Vstupní data'!U742&gt;0),'Vstupní data'!K742*'Vstupní data'!M742/100,0)</f>
        <v>0</v>
      </c>
      <c r="AM742" s="66" t="n">
        <f aca="false">IF(OR('Vstupní data'!T742&gt;0,'Vstupní data'!U742&gt;0),IF('Vstupní data'!T742&gt;0,'Vstupní data'!T742,ROUND(10*'Vstupní data'!U742/AK742,0)),0)</f>
        <v>0</v>
      </c>
      <c r="AN742" s="69" t="n">
        <f aca="false">IF('Vstupní data'!T742&gt;0,   IF('Vstupní data'!T742&lt;=AL742,'Vstupní data'!T742,AL742),   IF(AM742&lt;AL742,AM742,AL742))</f>
        <v>0</v>
      </c>
      <c r="AO742" s="69" t="n">
        <f aca="false">'Vstupní data'!X742</f>
        <v>0</v>
      </c>
      <c r="AP742" s="66" t="n">
        <f aca="false">IF(OR('Vstupní data'!T742&gt;0,'Vstupní data'!U742&gt;0),IF(I742&lt;&gt;0,VLOOKUP(I742,'Pril3-drev'!$H$5:$I$83,2,0),0),0)</f>
        <v>0</v>
      </c>
      <c r="AQ742" s="66" t="n">
        <f aca="false">'Vstupní data'!Y742</f>
        <v>0</v>
      </c>
      <c r="AR742" s="66" t="str">
        <f aca="false">IF(AC742&gt;5,   IF('Vstupní data'!Y742&gt;0,   VLOOKUP(VLOOKUP(CONCATENATE(VLOOKUP(I742,'Pril3-drev'!$H$4:$L$83,5,0),AC742),'Pril3-drev'!$Q$4:$R$2803,2,0),'AVB-BS'!$C$5:$S$29 ,LOOKUP(AQ742,'AVB-BS'!$D$3:$S$3,'AVB-BS'!$D$1:$S$1) ,0 )   ,   IF('Vstupní data'!Z742&gt;0,'Vstupní data'!Z742,0)) , "")</f>
        <v/>
      </c>
      <c r="AS742" s="70" t="str">
        <f aca="false">IF(AC742&gt;5,VLOOKUP(CONCATENATE(AP742,AR742),'Pril1-THLPa'!$H$6:$N$96,4,0),"")</f>
        <v/>
      </c>
      <c r="AT742" s="70" t="str">
        <f aca="false">IF(AC742&gt;5,VLOOKUP(CONCATENATE(AP742,AR742),'Pril1-THLPa'!$H$6:$N$96,5,0),"")</f>
        <v/>
      </c>
      <c r="AU742" s="70" t="str">
        <f aca="false">IF(AC742&gt;5,VLOOKUP(CONCATENATE(AP742,AR742),'Pril1-THLPa'!$H$6:$N$96,6,0),"")</f>
        <v/>
      </c>
      <c r="AV742" s="70" t="str">
        <f aca="false">IF(AC742&gt;5,VLOOKUP(CONCATENATE(AP742,AR742),'Pril1-THLPa'!$H$6:$N$96,7,0),"")</f>
        <v/>
      </c>
      <c r="AW742" s="70" t="str">
        <f aca="false">IF(AC742&gt;5,VLOOKUP(CONCATENATE(AP742,AR742),'Pril1-THLPa'!$H$6:$O$96,8,0),"")</f>
        <v/>
      </c>
      <c r="AX742" s="66" t="n">
        <f aca="false">IF(AC742&gt;0,IF(AND(AC742&gt;0,AC742&lt;=5),VLOOKUP(AP742,'Pril1-THLPa'!$A$6:$F$18,LOOKUP(AC742,'Pril1-THLPa'!$B$5:$F$5,'Pril1-THLPa'!$B$4:$F$4),0),AS742+AT742*(AC742-5)+AU742*POWER(AC742-5,2)+AV742*POWER(AC742-5,3)+AW742*POWER(AC742-5,4)),0)</f>
        <v>0</v>
      </c>
      <c r="AY742" s="71"/>
      <c r="AZ742" s="66" t="n">
        <f aca="false">'Vstupní data'!AA742</f>
        <v>0</v>
      </c>
      <c r="BA742" s="66" t="n">
        <f aca="false">IF(OR('Vstupní data'!T742&gt;0,'Vstupní data'!U742&gt;0),IF(AC742&lt;&gt;"",AX742*AO742/10*(100+AZ742)/100,0),0)</f>
        <v>0</v>
      </c>
      <c r="BB742" s="67" t="n">
        <f aca="false">IF(AC742&lt;&gt;"",ROUND(BA742*AN742,0),0)</f>
        <v>0</v>
      </c>
      <c r="BC742" s="68" t="str">
        <f aca="false">IF(AE742&gt;0,BB742/AE742,"")</f>
        <v/>
      </c>
      <c r="BD742" s="66" t="n">
        <f aca="false">'Vstupní data'!AE742</f>
        <v>0</v>
      </c>
      <c r="BF742" s="66" t="n">
        <f aca="false">'Vstupní data'!AC742</f>
        <v>0</v>
      </c>
      <c r="BH742" s="66" t="n">
        <f aca="false">'Vstupní data'!AD742</f>
        <v>0</v>
      </c>
      <c r="BI742" s="66" t="n">
        <f aca="false">'Vstupní data'!AF742</f>
        <v>0</v>
      </c>
      <c r="BJ742" s="69" t="n">
        <f aca="false">'Vstupní data'!AG742</f>
        <v>0</v>
      </c>
      <c r="BK742" s="69" t="n">
        <f aca="false">IF(BF742&lt;&gt;0,VLOOKUP(I742,'Pril3-drev'!$H$5:$I$83,2,0),0)</f>
        <v>0</v>
      </c>
      <c r="BL742" s="69" t="n">
        <f aca="false">IF(BF742&lt;&gt;0,VLOOKUP(BK742,'Pril3-drev'!$A$5:$C$17,3,0),0)</f>
        <v>0</v>
      </c>
      <c r="BM742" s="69" t="n">
        <f aca="false">'Vstupní data'!AH742</f>
        <v>0</v>
      </c>
      <c r="BN742" s="69" t="n">
        <f aca="false">IF('Vstupní data'!AH742&gt;0,   VLOOKUP(VLOOKUP(CONCATENATE(VLOOKUP(I742,'Pril3-drev'!$H$4:$L$83,5,0),BD742),'Pril3-drev'!$Q$4:$R$2803,2,0),'AVB-BS'!$C$5:$S$29 ,LOOKUP(BM742,'AVB-BS'!$D$3:$S$3,'AVB-BS'!$D$1:$S$1) ,0 )   ,   IF('Vstupní data'!AI742&gt;0,'Vstupní data'!AI742,0))</f>
        <v>0</v>
      </c>
      <c r="BO742" s="69" t="str">
        <f aca="false">IF(BX742&gt;5,VLOOKUP(CONCATENATE(BK742,BN742),'Pril1-THLPa'!$H$6:$N$96,4,0),"")</f>
        <v/>
      </c>
      <c r="BP742" s="69" t="str">
        <f aca="false">IF(BX742&gt;5,VLOOKUP(CONCATENATE(BK742,BN742),'Pril1-THLPa'!$H$6:$N$96,5,0),"")</f>
        <v/>
      </c>
      <c r="BQ742" s="69" t="str">
        <f aca="false">IF(BX742&gt;5,VLOOKUP(CONCATENATE(BK742,BN742),'Pril1-THLPa'!$H$6:$N$96,6,0),"")</f>
        <v/>
      </c>
      <c r="BR742" s="69" t="str">
        <f aca="false">IF(BX742&gt;5,VLOOKUP(CONCATENATE(BK742,BN742),'Pril1-THLPa'!$H$6:$N$96,7,0),"")</f>
        <v/>
      </c>
      <c r="BS742" s="69" t="str">
        <f aca="false">IF(BX742&gt;5,VLOOKUP(CONCATENATE(BK742,BN742),'Pril1-THLPa'!$H$6:$O$96,8,0),"")</f>
        <v/>
      </c>
      <c r="BT742" s="69" t="str">
        <f aca="false">IF(BF742&gt;0, IF(BK742="smrk",  VLOOKUP(VLOOKUP(BD742,'Pril9-K3'!$L$8:$M$207,2,0),'Pril9-K3'!$A$8:$J$16,LOOKUP(BN742,'Pril9-K3'!$A$7:$J$7,'Pril9-K3'!$A$5:$J$5),0), IF(AND(BK742&lt;&gt;"smrk",'Vstupní data'!AK742&lt;&gt;""),'Vstupní data'!AK742,   VLOOKUP(VLOOKUP(BD742,'Pril9-K3'!$L$8:$M$207,2,0),'Pril9-K3'!$A$8:$J$16,LOOKUP(BN742,'Pril9-K3'!$A$7:$J$7,'Pril9-K3'!$A$5:$J$5),0)   )),   "")</f>
        <v/>
      </c>
      <c r="BV742" s="69" t="n">
        <f aca="false">'Vstupní data'!AJ742</f>
        <v>0</v>
      </c>
      <c r="BW742" s="69" t="n">
        <f aca="false">IF(BF742&gt;0,IF(J742&gt;0,J742,K742*H742/100),0)</f>
        <v>0</v>
      </c>
      <c r="BX742" s="69" t="n">
        <f aca="false">IF(BF742&gt;0,IF(BJ742&gt;BL742,BL742,BJ742),0)</f>
        <v>0</v>
      </c>
      <c r="BY742" s="69" t="n">
        <f aca="false">IF(BD742=0,0,IF(AND(BX742&gt;0,BX742&lt;=5),  IF(AND(BX742&gt;0,BX742&lt;=5),VLOOKUP(BK742,'Pril1-THLPa'!$A$6:$F$18,IF(AND(BX742&gt;0,BX742&lt;=5),LOOKUP(BX742,'Pril1-THLPa'!$B$5:$F$5,'Pril1-THLPa'!$B$4:$F$4),""),0),""),  IF(BX742&gt;5,BO742+BP742*(BX742-5)+BQ742*POWER(BX742-5,2)+BR742*POWER(BX742-5,3)+BS742*POWER(BX742-5,4),"")))</f>
        <v>0</v>
      </c>
      <c r="BZ742" s="69" t="n">
        <f aca="false">IF(BY742&gt;0,BY742*BI742/10*BW742*(100+BV742)/100,0)</f>
        <v>0</v>
      </c>
      <c r="CA742" s="69" t="n">
        <f aca="false">IF(BD742&gt;0,BX742-IF(BD742&gt;BX742,BX742,BD742),0)</f>
        <v>0</v>
      </c>
      <c r="CB742" s="69" t="n">
        <f aca="false">POWER(1.01,CA742)</f>
        <v>1</v>
      </c>
      <c r="CC742" s="69" t="n">
        <f aca="false">IF(BF742&gt;0,IF(BF742&gt;BH742,1,BF742/BH742),0)</f>
        <v>0</v>
      </c>
      <c r="CD742" s="72" t="n">
        <f aca="false">IF(BD742=0,0,IF(BF742&gt;0,ROUND(IF(CB742&lt;&gt;0,BZ742*BT742*1/CB742*CC742,0),0),0))</f>
        <v>0</v>
      </c>
      <c r="CE742" s="73" t="str">
        <f aca="false">IF(BF742&gt;0,IF(BF742&gt;BH742,CD742/BF742,CD742/BH742),"")</f>
        <v/>
      </c>
      <c r="CF742" s="69" t="n">
        <f aca="false">'Vstupní data'!AM742</f>
        <v>0</v>
      </c>
      <c r="CG742" s="69" t="n">
        <f aca="false">'Vstupní data'!AN742</f>
        <v>0</v>
      </c>
      <c r="CH742" s="69" t="n">
        <f aca="false">'Vstupní data'!AO742</f>
        <v>0</v>
      </c>
      <c r="CI742" s="69" t="n">
        <f aca="false">'Vstupní data'!AP742</f>
        <v>0</v>
      </c>
      <c r="CJ742" s="72" t="n">
        <f aca="false">ROUND(CH742*CI742,0)</f>
        <v>0</v>
      </c>
      <c r="CK742" s="74" t="str">
        <f aca="false">IF(OR(AA742&gt;0,BB742&gt;0,CD742&gt;0,CJ742&gt;0),AA742+BB742+CD742+CJ742,"")</f>
        <v/>
      </c>
    </row>
    <row r="743" customFormat="false" ht="12.8" hidden="false" customHeight="false" outlineLevel="0" collapsed="false">
      <c r="A743" s="66" t="n">
        <f aca="false">'Vstupní data'!A743</f>
        <v>0</v>
      </c>
      <c r="F743" s="66" t="str">
        <f aca="false">CONCATENATE('Vstupní data'!F743,'Vstupní data'!G743,'Vstupní data'!H743,'Vstupní data'!I743)</f>
        <v/>
      </c>
      <c r="G743" s="66"/>
      <c r="H743" s="66" t="n">
        <f aca="false">'Vstupní data'!K743</f>
        <v>0</v>
      </c>
      <c r="I743" s="66" t="n">
        <f aca="false">'Vstupní data'!L743</f>
        <v>0</v>
      </c>
      <c r="J743" s="66" t="n">
        <f aca="false">'Vstupní data'!K743*'Vstupní data'!M743/100</f>
        <v>0</v>
      </c>
      <c r="L743" s="66" t="n">
        <f aca="false">IF('Vstupní data'!N743="prostokořenný",0,IF('Vstupní data'!N743="krytokořenný","k",IF('Vstupní data'!N743="poloodrostky nebo odrostky, prostokořenné i krytokořenné","po",0)))</f>
        <v>0</v>
      </c>
      <c r="N743" s="66"/>
      <c r="O743" s="66" t="n">
        <f aca="false">'Vstupní data'!O743</f>
        <v>0</v>
      </c>
      <c r="P743" s="66" t="n">
        <f aca="false">IF(O743&gt;0,VLOOKUP(CONCATENATE(VLOOKUP(I743,'Pril3-drev'!$H$5:$K$83,4,0),"-",'Vstupní data'!R743),K2!$C$15:$D$23,2,0),0)</f>
        <v>0</v>
      </c>
      <c r="Q743" s="66" t="n">
        <f aca="false">IF(O743&gt;0,VLOOKUP(I743,'Pril3-drev'!$H$5:$I$83,2,0),0)</f>
        <v>0</v>
      </c>
      <c r="R743" s="66" t="n">
        <f aca="false">IF(Q743&gt;0,VLOOKUP(Q743,'Pril6-okus'!$A$5:$B$17,2,0),0)</f>
        <v>0</v>
      </c>
      <c r="S743" s="66" t="n">
        <f aca="false">IF(O743&gt;0,VLOOKUP(I743,'Pril3-drev'!$H$5:$J$83,3,0),0)</f>
        <v>0</v>
      </c>
      <c r="T743" s="66" t="str">
        <f aca="false">IF(O743&gt;0,IF(L743="k",0.9*VLOOKUP(S743,'ha-pocty-vyhl'!$A$5:$B$20,2,0),IF(L743="po",0.8*VLOOKUP(S743,'ha-pocty-vyhl'!$A$5:$B$20,2,0),VLOOKUP(S743,'ha-pocty-vyhl'!$A$5:$B$20,2,0))),"")</f>
        <v/>
      </c>
      <c r="U743" s="66" t="n">
        <f aca="false">'Vstupní data'!P743</f>
        <v>0</v>
      </c>
      <c r="V743" s="66" t="n">
        <f aca="false">IF(O743&gt;0,1.3*T743*1000*Z743/10000,0)</f>
        <v>0</v>
      </c>
      <c r="W743" s="66" t="n">
        <f aca="false">IF(O743&gt;0,1.3*T743*1000*Z743/10000,0)</f>
        <v>0</v>
      </c>
      <c r="X743" s="66" t="n">
        <f aca="false">IF(O743&gt;0,IF(O743&gt;V743,V743,O743),0)</f>
        <v>0</v>
      </c>
      <c r="Y743" s="66" t="n">
        <f aca="false">IF(O743&gt;0,IF(IF(U743&gt;W743,W743,U743)&lt;X743,W743,IF(U743&gt;W743,W743,U743)),0)</f>
        <v>0</v>
      </c>
      <c r="Z743" s="66" t="n">
        <f aca="false">IF(O743&gt;0,IF(J743&gt;0,J743,K743*H743/100),0)</f>
        <v>0</v>
      </c>
      <c r="AA743" s="67" t="n">
        <f aca="false">IF(O743&gt;0,CEILING(R743*P743*X743/Y743*Z743,1),0)</f>
        <v>0</v>
      </c>
      <c r="AB743" s="68" t="n">
        <f aca="false">IF(O743&gt;0,AA743/O743,0)</f>
        <v>0</v>
      </c>
      <c r="AC743" s="66" t="n">
        <f aca="false">'Vstupní data'!W743</f>
        <v>0</v>
      </c>
      <c r="AI743" s="66" t="str">
        <f aca="false">IF(OR('Vstupní data'!T743&gt;0,'Vstupní data'!U743&gt;0),VLOOKUP(I743,'Pril3-drev'!$H$5:$J$83,3,0),"")</f>
        <v/>
      </c>
      <c r="AJ743" s="66" t="n">
        <f aca="false">IF('Vstupní data'!V743="prostokořenný",0,IF('Vstupní data'!V743="krytokořenný","k",IF('Vstupní data'!V743="poloodrostky nebo odrostky, prostokořenné i krytokořenné","po",0)))</f>
        <v>0</v>
      </c>
      <c r="AK743" s="66" t="n">
        <f aca="false">IF(OR('Vstupní data'!T743&gt;0,'Vstupní data'!U743&gt;0),IF(AJ743="k",0.9*VLOOKUP(AI743,'ha-pocty-vyhl'!$A$5:$B$20,2,0),IF(AJ743="po",0.8*VLOOKUP(AI743,'ha-pocty-vyhl'!$A$5:$B$20,2,0),VLOOKUP(AI743,'ha-pocty-vyhl'!$A$5:$B$20,2,0))),0)</f>
        <v>0</v>
      </c>
      <c r="AL743" s="66" t="n">
        <f aca="false">IF(OR('Vstupní data'!T743&gt;0,'Vstupní data'!U743&gt;0),'Vstupní data'!K743*'Vstupní data'!M743/100,0)</f>
        <v>0</v>
      </c>
      <c r="AM743" s="66" t="n">
        <f aca="false">IF(OR('Vstupní data'!T743&gt;0,'Vstupní data'!U743&gt;0),IF('Vstupní data'!T743&gt;0,'Vstupní data'!T743,ROUND(10*'Vstupní data'!U743/AK743,0)),0)</f>
        <v>0</v>
      </c>
      <c r="AN743" s="69" t="n">
        <f aca="false">IF('Vstupní data'!T743&gt;0,   IF('Vstupní data'!T743&lt;=AL743,'Vstupní data'!T743,AL743),   IF(AM743&lt;AL743,AM743,AL743))</f>
        <v>0</v>
      </c>
      <c r="AO743" s="69" t="n">
        <f aca="false">'Vstupní data'!X743</f>
        <v>0</v>
      </c>
      <c r="AP743" s="66" t="n">
        <f aca="false">IF(OR('Vstupní data'!T743&gt;0,'Vstupní data'!U743&gt;0),IF(I743&lt;&gt;0,VLOOKUP(I743,'Pril3-drev'!$H$5:$I$83,2,0),0),0)</f>
        <v>0</v>
      </c>
      <c r="AQ743" s="66" t="n">
        <f aca="false">'Vstupní data'!Y743</f>
        <v>0</v>
      </c>
      <c r="AR743" s="66" t="str">
        <f aca="false">IF(AC743&gt;5,   IF('Vstupní data'!Y743&gt;0,   VLOOKUP(VLOOKUP(CONCATENATE(VLOOKUP(I743,'Pril3-drev'!$H$4:$L$83,5,0),AC743),'Pril3-drev'!$Q$4:$R$2803,2,0),'AVB-BS'!$C$5:$S$29 ,LOOKUP(AQ743,'AVB-BS'!$D$3:$S$3,'AVB-BS'!$D$1:$S$1) ,0 )   ,   IF('Vstupní data'!Z743&gt;0,'Vstupní data'!Z743,0)) , "")</f>
        <v/>
      </c>
      <c r="AS743" s="70" t="str">
        <f aca="false">IF(AC743&gt;5,VLOOKUP(CONCATENATE(AP743,AR743),'Pril1-THLPa'!$H$6:$N$96,4,0),"")</f>
        <v/>
      </c>
      <c r="AT743" s="70" t="str">
        <f aca="false">IF(AC743&gt;5,VLOOKUP(CONCATENATE(AP743,AR743),'Pril1-THLPa'!$H$6:$N$96,5,0),"")</f>
        <v/>
      </c>
      <c r="AU743" s="70" t="str">
        <f aca="false">IF(AC743&gt;5,VLOOKUP(CONCATENATE(AP743,AR743),'Pril1-THLPa'!$H$6:$N$96,6,0),"")</f>
        <v/>
      </c>
      <c r="AV743" s="70" t="str">
        <f aca="false">IF(AC743&gt;5,VLOOKUP(CONCATENATE(AP743,AR743),'Pril1-THLPa'!$H$6:$N$96,7,0),"")</f>
        <v/>
      </c>
      <c r="AW743" s="70" t="str">
        <f aca="false">IF(AC743&gt;5,VLOOKUP(CONCATENATE(AP743,AR743),'Pril1-THLPa'!$H$6:$O$96,8,0),"")</f>
        <v/>
      </c>
      <c r="AX743" s="66" t="n">
        <f aca="false">IF(AC743&gt;0,IF(AND(AC743&gt;0,AC743&lt;=5),VLOOKUP(AP743,'Pril1-THLPa'!$A$6:$F$18,LOOKUP(AC743,'Pril1-THLPa'!$B$5:$F$5,'Pril1-THLPa'!$B$4:$F$4),0),AS743+AT743*(AC743-5)+AU743*POWER(AC743-5,2)+AV743*POWER(AC743-5,3)+AW743*POWER(AC743-5,4)),0)</f>
        <v>0</v>
      </c>
      <c r="AY743" s="71"/>
      <c r="AZ743" s="66" t="n">
        <f aca="false">'Vstupní data'!AA743</f>
        <v>0</v>
      </c>
      <c r="BA743" s="66" t="n">
        <f aca="false">IF(OR('Vstupní data'!T743&gt;0,'Vstupní data'!U743&gt;0),IF(AC743&lt;&gt;"",AX743*AO743/10*(100+AZ743)/100,0),0)</f>
        <v>0</v>
      </c>
      <c r="BB743" s="67" t="n">
        <f aca="false">IF(AC743&lt;&gt;"",ROUND(BA743*AN743,0),0)</f>
        <v>0</v>
      </c>
      <c r="BC743" s="68" t="str">
        <f aca="false">IF(AE743&gt;0,BB743/AE743,"")</f>
        <v/>
      </c>
      <c r="BD743" s="66" t="n">
        <f aca="false">'Vstupní data'!AE743</f>
        <v>0</v>
      </c>
      <c r="BF743" s="66" t="n">
        <f aca="false">'Vstupní data'!AC743</f>
        <v>0</v>
      </c>
      <c r="BH743" s="66" t="n">
        <f aca="false">'Vstupní data'!AD743</f>
        <v>0</v>
      </c>
      <c r="BI743" s="66" t="n">
        <f aca="false">'Vstupní data'!AF743</f>
        <v>0</v>
      </c>
      <c r="BJ743" s="69" t="n">
        <f aca="false">'Vstupní data'!AG743</f>
        <v>0</v>
      </c>
      <c r="BK743" s="69" t="n">
        <f aca="false">IF(BF743&lt;&gt;0,VLOOKUP(I743,'Pril3-drev'!$H$5:$I$83,2,0),0)</f>
        <v>0</v>
      </c>
      <c r="BL743" s="69" t="n">
        <f aca="false">IF(BF743&lt;&gt;0,VLOOKUP(BK743,'Pril3-drev'!$A$5:$C$17,3,0),0)</f>
        <v>0</v>
      </c>
      <c r="BM743" s="69" t="n">
        <f aca="false">'Vstupní data'!AH743</f>
        <v>0</v>
      </c>
      <c r="BN743" s="69" t="n">
        <f aca="false">IF('Vstupní data'!AH743&gt;0,   VLOOKUP(VLOOKUP(CONCATENATE(VLOOKUP(I743,'Pril3-drev'!$H$4:$L$83,5,0),BD743),'Pril3-drev'!$Q$4:$R$2803,2,0),'AVB-BS'!$C$5:$S$29 ,LOOKUP(BM743,'AVB-BS'!$D$3:$S$3,'AVB-BS'!$D$1:$S$1) ,0 )   ,   IF('Vstupní data'!AI743&gt;0,'Vstupní data'!AI743,0))</f>
        <v>0</v>
      </c>
      <c r="BO743" s="69" t="str">
        <f aca="false">IF(BX743&gt;5,VLOOKUP(CONCATENATE(BK743,BN743),'Pril1-THLPa'!$H$6:$N$96,4,0),"")</f>
        <v/>
      </c>
      <c r="BP743" s="69" t="str">
        <f aca="false">IF(BX743&gt;5,VLOOKUP(CONCATENATE(BK743,BN743),'Pril1-THLPa'!$H$6:$N$96,5,0),"")</f>
        <v/>
      </c>
      <c r="BQ743" s="69" t="str">
        <f aca="false">IF(BX743&gt;5,VLOOKUP(CONCATENATE(BK743,BN743),'Pril1-THLPa'!$H$6:$N$96,6,0),"")</f>
        <v/>
      </c>
      <c r="BR743" s="69" t="str">
        <f aca="false">IF(BX743&gt;5,VLOOKUP(CONCATENATE(BK743,BN743),'Pril1-THLPa'!$H$6:$N$96,7,0),"")</f>
        <v/>
      </c>
      <c r="BS743" s="69" t="str">
        <f aca="false">IF(BX743&gt;5,VLOOKUP(CONCATENATE(BK743,BN743),'Pril1-THLPa'!$H$6:$O$96,8,0),"")</f>
        <v/>
      </c>
      <c r="BT743" s="69" t="str">
        <f aca="false">IF(BF743&gt;0, IF(BK743="smrk",  VLOOKUP(VLOOKUP(BD743,'Pril9-K3'!$L$8:$M$207,2,0),'Pril9-K3'!$A$8:$J$16,LOOKUP(BN743,'Pril9-K3'!$A$7:$J$7,'Pril9-K3'!$A$5:$J$5),0), IF(AND(BK743&lt;&gt;"smrk",'Vstupní data'!AK743&lt;&gt;""),'Vstupní data'!AK743,   VLOOKUP(VLOOKUP(BD743,'Pril9-K3'!$L$8:$M$207,2,0),'Pril9-K3'!$A$8:$J$16,LOOKUP(BN743,'Pril9-K3'!$A$7:$J$7,'Pril9-K3'!$A$5:$J$5),0)   )),   "")</f>
        <v/>
      </c>
      <c r="BV743" s="69" t="n">
        <f aca="false">'Vstupní data'!AJ743</f>
        <v>0</v>
      </c>
      <c r="BW743" s="69" t="n">
        <f aca="false">IF(BF743&gt;0,IF(J743&gt;0,J743,K743*H743/100),0)</f>
        <v>0</v>
      </c>
      <c r="BX743" s="69" t="n">
        <f aca="false">IF(BF743&gt;0,IF(BJ743&gt;BL743,BL743,BJ743),0)</f>
        <v>0</v>
      </c>
      <c r="BY743" s="69" t="n">
        <f aca="false">IF(BD743=0,0,IF(AND(BX743&gt;0,BX743&lt;=5),  IF(AND(BX743&gt;0,BX743&lt;=5),VLOOKUP(BK743,'Pril1-THLPa'!$A$6:$F$18,IF(AND(BX743&gt;0,BX743&lt;=5),LOOKUP(BX743,'Pril1-THLPa'!$B$5:$F$5,'Pril1-THLPa'!$B$4:$F$4),""),0),""),  IF(BX743&gt;5,BO743+BP743*(BX743-5)+BQ743*POWER(BX743-5,2)+BR743*POWER(BX743-5,3)+BS743*POWER(BX743-5,4),"")))</f>
        <v>0</v>
      </c>
      <c r="BZ743" s="69" t="n">
        <f aca="false">IF(BY743&gt;0,BY743*BI743/10*BW743*(100+BV743)/100,0)</f>
        <v>0</v>
      </c>
      <c r="CA743" s="69" t="n">
        <f aca="false">IF(BD743&gt;0,BX743-IF(BD743&gt;BX743,BX743,BD743),0)</f>
        <v>0</v>
      </c>
      <c r="CB743" s="69" t="n">
        <f aca="false">POWER(1.01,CA743)</f>
        <v>1</v>
      </c>
      <c r="CC743" s="69" t="n">
        <f aca="false">IF(BF743&gt;0,IF(BF743&gt;BH743,1,BF743/BH743),0)</f>
        <v>0</v>
      </c>
      <c r="CD743" s="72" t="n">
        <f aca="false">IF(BD743=0,0,IF(BF743&gt;0,ROUND(IF(CB743&lt;&gt;0,BZ743*BT743*1/CB743*CC743,0),0),0))</f>
        <v>0</v>
      </c>
      <c r="CE743" s="73" t="str">
        <f aca="false">IF(BF743&gt;0,IF(BF743&gt;BH743,CD743/BF743,CD743/BH743),"")</f>
        <v/>
      </c>
      <c r="CF743" s="69" t="n">
        <f aca="false">'Vstupní data'!AM743</f>
        <v>0</v>
      </c>
      <c r="CG743" s="69" t="n">
        <f aca="false">'Vstupní data'!AN743</f>
        <v>0</v>
      </c>
      <c r="CH743" s="69" t="n">
        <f aca="false">'Vstupní data'!AO743</f>
        <v>0</v>
      </c>
      <c r="CI743" s="69" t="n">
        <f aca="false">'Vstupní data'!AP743</f>
        <v>0</v>
      </c>
      <c r="CJ743" s="72" t="n">
        <f aca="false">ROUND(CH743*CI743,0)</f>
        <v>0</v>
      </c>
      <c r="CK743" s="74" t="str">
        <f aca="false">IF(OR(AA743&gt;0,BB743&gt;0,CD743&gt;0,CJ743&gt;0),AA743+BB743+CD743+CJ743,"")</f>
        <v/>
      </c>
    </row>
    <row r="744" customFormat="false" ht="12.8" hidden="false" customHeight="false" outlineLevel="0" collapsed="false">
      <c r="A744" s="66" t="n">
        <f aca="false">'Vstupní data'!A744</f>
        <v>0</v>
      </c>
      <c r="F744" s="66" t="str">
        <f aca="false">CONCATENATE('Vstupní data'!F744,'Vstupní data'!G744,'Vstupní data'!H744,'Vstupní data'!I744)</f>
        <v/>
      </c>
      <c r="G744" s="66"/>
      <c r="H744" s="66" t="n">
        <f aca="false">'Vstupní data'!K744</f>
        <v>0</v>
      </c>
      <c r="I744" s="66" t="n">
        <f aca="false">'Vstupní data'!L744</f>
        <v>0</v>
      </c>
      <c r="J744" s="66" t="n">
        <f aca="false">'Vstupní data'!K744*'Vstupní data'!M744/100</f>
        <v>0</v>
      </c>
      <c r="L744" s="66" t="n">
        <f aca="false">IF('Vstupní data'!N744="prostokořenný",0,IF('Vstupní data'!N744="krytokořenný","k",IF('Vstupní data'!N744="poloodrostky nebo odrostky, prostokořenné i krytokořenné","po",0)))</f>
        <v>0</v>
      </c>
      <c r="N744" s="66"/>
      <c r="O744" s="66" t="n">
        <f aca="false">'Vstupní data'!O744</f>
        <v>0</v>
      </c>
      <c r="P744" s="66" t="n">
        <f aca="false">IF(O744&gt;0,VLOOKUP(CONCATENATE(VLOOKUP(I744,'Pril3-drev'!$H$5:$K$83,4,0),"-",'Vstupní data'!R744),K2!$C$15:$D$23,2,0),0)</f>
        <v>0</v>
      </c>
      <c r="Q744" s="66" t="n">
        <f aca="false">IF(O744&gt;0,VLOOKUP(I744,'Pril3-drev'!$H$5:$I$83,2,0),0)</f>
        <v>0</v>
      </c>
      <c r="R744" s="66" t="n">
        <f aca="false">IF(Q744&gt;0,VLOOKUP(Q744,'Pril6-okus'!$A$5:$B$17,2,0),0)</f>
        <v>0</v>
      </c>
      <c r="S744" s="66" t="n">
        <f aca="false">IF(O744&gt;0,VLOOKUP(I744,'Pril3-drev'!$H$5:$J$83,3,0),0)</f>
        <v>0</v>
      </c>
      <c r="T744" s="66" t="str">
        <f aca="false">IF(O744&gt;0,IF(L744="k",0.9*VLOOKUP(S744,'ha-pocty-vyhl'!$A$5:$B$20,2,0),IF(L744="po",0.8*VLOOKUP(S744,'ha-pocty-vyhl'!$A$5:$B$20,2,0),VLOOKUP(S744,'ha-pocty-vyhl'!$A$5:$B$20,2,0))),"")</f>
        <v/>
      </c>
      <c r="U744" s="66" t="n">
        <f aca="false">'Vstupní data'!P744</f>
        <v>0</v>
      </c>
      <c r="V744" s="66" t="n">
        <f aca="false">IF(O744&gt;0,1.3*T744*1000*Z744/10000,0)</f>
        <v>0</v>
      </c>
      <c r="W744" s="66" t="n">
        <f aca="false">IF(O744&gt;0,1.3*T744*1000*Z744/10000,0)</f>
        <v>0</v>
      </c>
      <c r="X744" s="66" t="n">
        <f aca="false">IF(O744&gt;0,IF(O744&gt;V744,V744,O744),0)</f>
        <v>0</v>
      </c>
      <c r="Y744" s="66" t="n">
        <f aca="false">IF(O744&gt;0,IF(IF(U744&gt;W744,W744,U744)&lt;X744,W744,IF(U744&gt;W744,W744,U744)),0)</f>
        <v>0</v>
      </c>
      <c r="Z744" s="66" t="n">
        <f aca="false">IF(O744&gt;0,IF(J744&gt;0,J744,K744*H744/100),0)</f>
        <v>0</v>
      </c>
      <c r="AA744" s="67" t="n">
        <f aca="false">IF(O744&gt;0,CEILING(R744*P744*X744/Y744*Z744,1),0)</f>
        <v>0</v>
      </c>
      <c r="AB744" s="68" t="n">
        <f aca="false">IF(O744&gt;0,AA744/O744,0)</f>
        <v>0</v>
      </c>
      <c r="AC744" s="66" t="n">
        <f aca="false">'Vstupní data'!W744</f>
        <v>0</v>
      </c>
      <c r="AI744" s="66" t="str">
        <f aca="false">IF(OR('Vstupní data'!T744&gt;0,'Vstupní data'!U744&gt;0),VLOOKUP(I744,'Pril3-drev'!$H$5:$J$83,3,0),"")</f>
        <v/>
      </c>
      <c r="AJ744" s="66" t="n">
        <f aca="false">IF('Vstupní data'!V744="prostokořenný",0,IF('Vstupní data'!V744="krytokořenný","k",IF('Vstupní data'!V744="poloodrostky nebo odrostky, prostokořenné i krytokořenné","po",0)))</f>
        <v>0</v>
      </c>
      <c r="AK744" s="66" t="n">
        <f aca="false">IF(OR('Vstupní data'!T744&gt;0,'Vstupní data'!U744&gt;0),IF(AJ744="k",0.9*VLOOKUP(AI744,'ha-pocty-vyhl'!$A$5:$B$20,2,0),IF(AJ744="po",0.8*VLOOKUP(AI744,'ha-pocty-vyhl'!$A$5:$B$20,2,0),VLOOKUP(AI744,'ha-pocty-vyhl'!$A$5:$B$20,2,0))),0)</f>
        <v>0</v>
      </c>
      <c r="AL744" s="66" t="n">
        <f aca="false">IF(OR('Vstupní data'!T744&gt;0,'Vstupní data'!U744&gt;0),'Vstupní data'!K744*'Vstupní data'!M744/100,0)</f>
        <v>0</v>
      </c>
      <c r="AM744" s="66" t="n">
        <f aca="false">IF(OR('Vstupní data'!T744&gt;0,'Vstupní data'!U744&gt;0),IF('Vstupní data'!T744&gt;0,'Vstupní data'!T744,ROUND(10*'Vstupní data'!U744/AK744,0)),0)</f>
        <v>0</v>
      </c>
      <c r="AN744" s="69" t="n">
        <f aca="false">IF('Vstupní data'!T744&gt;0,   IF('Vstupní data'!T744&lt;=AL744,'Vstupní data'!T744,AL744),   IF(AM744&lt;AL744,AM744,AL744))</f>
        <v>0</v>
      </c>
      <c r="AO744" s="69" t="n">
        <f aca="false">'Vstupní data'!X744</f>
        <v>0</v>
      </c>
      <c r="AP744" s="66" t="n">
        <f aca="false">IF(OR('Vstupní data'!T744&gt;0,'Vstupní data'!U744&gt;0),IF(I744&lt;&gt;0,VLOOKUP(I744,'Pril3-drev'!$H$5:$I$83,2,0),0),0)</f>
        <v>0</v>
      </c>
      <c r="AQ744" s="66" t="n">
        <f aca="false">'Vstupní data'!Y744</f>
        <v>0</v>
      </c>
      <c r="AR744" s="66" t="str">
        <f aca="false">IF(AC744&gt;5,   IF('Vstupní data'!Y744&gt;0,   VLOOKUP(VLOOKUP(CONCATENATE(VLOOKUP(I744,'Pril3-drev'!$H$4:$L$83,5,0),AC744),'Pril3-drev'!$Q$4:$R$2803,2,0),'AVB-BS'!$C$5:$S$29 ,LOOKUP(AQ744,'AVB-BS'!$D$3:$S$3,'AVB-BS'!$D$1:$S$1) ,0 )   ,   IF('Vstupní data'!Z744&gt;0,'Vstupní data'!Z744,0)) , "")</f>
        <v/>
      </c>
      <c r="AS744" s="70" t="str">
        <f aca="false">IF(AC744&gt;5,VLOOKUP(CONCATENATE(AP744,AR744),'Pril1-THLPa'!$H$6:$N$96,4,0),"")</f>
        <v/>
      </c>
      <c r="AT744" s="70" t="str">
        <f aca="false">IF(AC744&gt;5,VLOOKUP(CONCATENATE(AP744,AR744),'Pril1-THLPa'!$H$6:$N$96,5,0),"")</f>
        <v/>
      </c>
      <c r="AU744" s="70" t="str">
        <f aca="false">IF(AC744&gt;5,VLOOKUP(CONCATENATE(AP744,AR744),'Pril1-THLPa'!$H$6:$N$96,6,0),"")</f>
        <v/>
      </c>
      <c r="AV744" s="70" t="str">
        <f aca="false">IF(AC744&gt;5,VLOOKUP(CONCATENATE(AP744,AR744),'Pril1-THLPa'!$H$6:$N$96,7,0),"")</f>
        <v/>
      </c>
      <c r="AW744" s="70" t="str">
        <f aca="false">IF(AC744&gt;5,VLOOKUP(CONCATENATE(AP744,AR744),'Pril1-THLPa'!$H$6:$O$96,8,0),"")</f>
        <v/>
      </c>
      <c r="AX744" s="66" t="n">
        <f aca="false">IF(AC744&gt;0,IF(AND(AC744&gt;0,AC744&lt;=5),VLOOKUP(AP744,'Pril1-THLPa'!$A$6:$F$18,LOOKUP(AC744,'Pril1-THLPa'!$B$5:$F$5,'Pril1-THLPa'!$B$4:$F$4),0),AS744+AT744*(AC744-5)+AU744*POWER(AC744-5,2)+AV744*POWER(AC744-5,3)+AW744*POWER(AC744-5,4)),0)</f>
        <v>0</v>
      </c>
      <c r="AY744" s="71"/>
      <c r="AZ744" s="66" t="n">
        <f aca="false">'Vstupní data'!AA744</f>
        <v>0</v>
      </c>
      <c r="BA744" s="66" t="n">
        <f aca="false">IF(OR('Vstupní data'!T744&gt;0,'Vstupní data'!U744&gt;0),IF(AC744&lt;&gt;"",AX744*AO744/10*(100+AZ744)/100,0),0)</f>
        <v>0</v>
      </c>
      <c r="BB744" s="67" t="n">
        <f aca="false">IF(AC744&lt;&gt;"",ROUND(BA744*AN744,0),0)</f>
        <v>0</v>
      </c>
      <c r="BC744" s="68" t="str">
        <f aca="false">IF(AE744&gt;0,BB744/AE744,"")</f>
        <v/>
      </c>
      <c r="BD744" s="66" t="n">
        <f aca="false">'Vstupní data'!AE744</f>
        <v>0</v>
      </c>
      <c r="BF744" s="66" t="n">
        <f aca="false">'Vstupní data'!AC744</f>
        <v>0</v>
      </c>
      <c r="BH744" s="66" t="n">
        <f aca="false">'Vstupní data'!AD744</f>
        <v>0</v>
      </c>
      <c r="BI744" s="66" t="n">
        <f aca="false">'Vstupní data'!AF744</f>
        <v>0</v>
      </c>
      <c r="BJ744" s="69" t="n">
        <f aca="false">'Vstupní data'!AG744</f>
        <v>0</v>
      </c>
      <c r="BK744" s="69" t="n">
        <f aca="false">IF(BF744&lt;&gt;0,VLOOKUP(I744,'Pril3-drev'!$H$5:$I$83,2,0),0)</f>
        <v>0</v>
      </c>
      <c r="BL744" s="69" t="n">
        <f aca="false">IF(BF744&lt;&gt;0,VLOOKUP(BK744,'Pril3-drev'!$A$5:$C$17,3,0),0)</f>
        <v>0</v>
      </c>
      <c r="BM744" s="69" t="n">
        <f aca="false">'Vstupní data'!AH744</f>
        <v>0</v>
      </c>
      <c r="BN744" s="69" t="n">
        <f aca="false">IF('Vstupní data'!AH744&gt;0,   VLOOKUP(VLOOKUP(CONCATENATE(VLOOKUP(I744,'Pril3-drev'!$H$4:$L$83,5,0),BD744),'Pril3-drev'!$Q$4:$R$2803,2,0),'AVB-BS'!$C$5:$S$29 ,LOOKUP(BM744,'AVB-BS'!$D$3:$S$3,'AVB-BS'!$D$1:$S$1) ,0 )   ,   IF('Vstupní data'!AI744&gt;0,'Vstupní data'!AI744,0))</f>
        <v>0</v>
      </c>
      <c r="BO744" s="69" t="str">
        <f aca="false">IF(BX744&gt;5,VLOOKUP(CONCATENATE(BK744,BN744),'Pril1-THLPa'!$H$6:$N$96,4,0),"")</f>
        <v/>
      </c>
      <c r="BP744" s="69" t="str">
        <f aca="false">IF(BX744&gt;5,VLOOKUP(CONCATENATE(BK744,BN744),'Pril1-THLPa'!$H$6:$N$96,5,0),"")</f>
        <v/>
      </c>
      <c r="BQ744" s="69" t="str">
        <f aca="false">IF(BX744&gt;5,VLOOKUP(CONCATENATE(BK744,BN744),'Pril1-THLPa'!$H$6:$N$96,6,0),"")</f>
        <v/>
      </c>
      <c r="BR744" s="69" t="str">
        <f aca="false">IF(BX744&gt;5,VLOOKUP(CONCATENATE(BK744,BN744),'Pril1-THLPa'!$H$6:$N$96,7,0),"")</f>
        <v/>
      </c>
      <c r="BS744" s="69" t="str">
        <f aca="false">IF(BX744&gt;5,VLOOKUP(CONCATENATE(BK744,BN744),'Pril1-THLPa'!$H$6:$O$96,8,0),"")</f>
        <v/>
      </c>
      <c r="BT744" s="69" t="str">
        <f aca="false">IF(BF744&gt;0, IF(BK744="smrk",  VLOOKUP(VLOOKUP(BD744,'Pril9-K3'!$L$8:$M$207,2,0),'Pril9-K3'!$A$8:$J$16,LOOKUP(BN744,'Pril9-K3'!$A$7:$J$7,'Pril9-K3'!$A$5:$J$5),0), IF(AND(BK744&lt;&gt;"smrk",'Vstupní data'!AK744&lt;&gt;""),'Vstupní data'!AK744,   VLOOKUP(VLOOKUP(BD744,'Pril9-K3'!$L$8:$M$207,2,0),'Pril9-K3'!$A$8:$J$16,LOOKUP(BN744,'Pril9-K3'!$A$7:$J$7,'Pril9-K3'!$A$5:$J$5),0)   )),   "")</f>
        <v/>
      </c>
      <c r="BV744" s="69" t="n">
        <f aca="false">'Vstupní data'!AJ744</f>
        <v>0</v>
      </c>
      <c r="BW744" s="69" t="n">
        <f aca="false">IF(BF744&gt;0,IF(J744&gt;0,J744,K744*H744/100),0)</f>
        <v>0</v>
      </c>
      <c r="BX744" s="69" t="n">
        <f aca="false">IF(BF744&gt;0,IF(BJ744&gt;BL744,BL744,BJ744),0)</f>
        <v>0</v>
      </c>
      <c r="BY744" s="69" t="n">
        <f aca="false">IF(BD744=0,0,IF(AND(BX744&gt;0,BX744&lt;=5),  IF(AND(BX744&gt;0,BX744&lt;=5),VLOOKUP(BK744,'Pril1-THLPa'!$A$6:$F$18,IF(AND(BX744&gt;0,BX744&lt;=5),LOOKUP(BX744,'Pril1-THLPa'!$B$5:$F$5,'Pril1-THLPa'!$B$4:$F$4),""),0),""),  IF(BX744&gt;5,BO744+BP744*(BX744-5)+BQ744*POWER(BX744-5,2)+BR744*POWER(BX744-5,3)+BS744*POWER(BX744-5,4),"")))</f>
        <v>0</v>
      </c>
      <c r="BZ744" s="69" t="n">
        <f aca="false">IF(BY744&gt;0,BY744*BI744/10*BW744*(100+BV744)/100,0)</f>
        <v>0</v>
      </c>
      <c r="CA744" s="69" t="n">
        <f aca="false">IF(BD744&gt;0,BX744-IF(BD744&gt;BX744,BX744,BD744),0)</f>
        <v>0</v>
      </c>
      <c r="CB744" s="69" t="n">
        <f aca="false">POWER(1.01,CA744)</f>
        <v>1</v>
      </c>
      <c r="CC744" s="69" t="n">
        <f aca="false">IF(BF744&gt;0,IF(BF744&gt;BH744,1,BF744/BH744),0)</f>
        <v>0</v>
      </c>
      <c r="CD744" s="72" t="n">
        <f aca="false">IF(BD744=0,0,IF(BF744&gt;0,ROUND(IF(CB744&lt;&gt;0,BZ744*BT744*1/CB744*CC744,0),0),0))</f>
        <v>0</v>
      </c>
      <c r="CE744" s="73" t="str">
        <f aca="false">IF(BF744&gt;0,IF(BF744&gt;BH744,CD744/BF744,CD744/BH744),"")</f>
        <v/>
      </c>
      <c r="CF744" s="69" t="n">
        <f aca="false">'Vstupní data'!AM744</f>
        <v>0</v>
      </c>
      <c r="CG744" s="69" t="n">
        <f aca="false">'Vstupní data'!AN744</f>
        <v>0</v>
      </c>
      <c r="CH744" s="69" t="n">
        <f aca="false">'Vstupní data'!AO744</f>
        <v>0</v>
      </c>
      <c r="CI744" s="69" t="n">
        <f aca="false">'Vstupní data'!AP744</f>
        <v>0</v>
      </c>
      <c r="CJ744" s="72" t="n">
        <f aca="false">ROUND(CH744*CI744,0)</f>
        <v>0</v>
      </c>
      <c r="CK744" s="74" t="str">
        <f aca="false">IF(OR(AA744&gt;0,BB744&gt;0,CD744&gt;0,CJ744&gt;0),AA744+BB744+CD744+CJ744,"")</f>
        <v/>
      </c>
    </row>
    <row r="745" customFormat="false" ht="12.8" hidden="false" customHeight="false" outlineLevel="0" collapsed="false">
      <c r="A745" s="66" t="n">
        <f aca="false">'Vstupní data'!A745</f>
        <v>0</v>
      </c>
      <c r="F745" s="66" t="str">
        <f aca="false">CONCATENATE('Vstupní data'!F745,'Vstupní data'!G745,'Vstupní data'!H745,'Vstupní data'!I745)</f>
        <v/>
      </c>
      <c r="G745" s="66"/>
      <c r="H745" s="66" t="n">
        <f aca="false">'Vstupní data'!K745</f>
        <v>0</v>
      </c>
      <c r="I745" s="66" t="n">
        <f aca="false">'Vstupní data'!L745</f>
        <v>0</v>
      </c>
      <c r="J745" s="66" t="n">
        <f aca="false">'Vstupní data'!K745*'Vstupní data'!M745/100</f>
        <v>0</v>
      </c>
      <c r="L745" s="66" t="n">
        <f aca="false">IF('Vstupní data'!N745="prostokořenný",0,IF('Vstupní data'!N745="krytokořenný","k",IF('Vstupní data'!N745="poloodrostky nebo odrostky, prostokořenné i krytokořenné","po",0)))</f>
        <v>0</v>
      </c>
      <c r="N745" s="66"/>
      <c r="O745" s="66" t="n">
        <f aca="false">'Vstupní data'!O745</f>
        <v>0</v>
      </c>
      <c r="P745" s="66" t="n">
        <f aca="false">IF(O745&gt;0,VLOOKUP(CONCATENATE(VLOOKUP(I745,'Pril3-drev'!$H$5:$K$83,4,0),"-",'Vstupní data'!R745),K2!$C$15:$D$23,2,0),0)</f>
        <v>0</v>
      </c>
      <c r="Q745" s="66" t="n">
        <f aca="false">IF(O745&gt;0,VLOOKUP(I745,'Pril3-drev'!$H$5:$I$83,2,0),0)</f>
        <v>0</v>
      </c>
      <c r="R745" s="66" t="n">
        <f aca="false">IF(Q745&gt;0,VLOOKUP(Q745,'Pril6-okus'!$A$5:$B$17,2,0),0)</f>
        <v>0</v>
      </c>
      <c r="S745" s="66" t="n">
        <f aca="false">IF(O745&gt;0,VLOOKUP(I745,'Pril3-drev'!$H$5:$J$83,3,0),0)</f>
        <v>0</v>
      </c>
      <c r="T745" s="66" t="str">
        <f aca="false">IF(O745&gt;0,IF(L745="k",0.9*VLOOKUP(S745,'ha-pocty-vyhl'!$A$5:$B$20,2,0),IF(L745="po",0.8*VLOOKUP(S745,'ha-pocty-vyhl'!$A$5:$B$20,2,0),VLOOKUP(S745,'ha-pocty-vyhl'!$A$5:$B$20,2,0))),"")</f>
        <v/>
      </c>
      <c r="U745" s="66" t="n">
        <f aca="false">'Vstupní data'!P745</f>
        <v>0</v>
      </c>
      <c r="V745" s="66" t="n">
        <f aca="false">IF(O745&gt;0,1.3*T745*1000*Z745/10000,0)</f>
        <v>0</v>
      </c>
      <c r="W745" s="66" t="n">
        <f aca="false">IF(O745&gt;0,1.3*T745*1000*Z745/10000,0)</f>
        <v>0</v>
      </c>
      <c r="X745" s="66" t="n">
        <f aca="false">IF(O745&gt;0,IF(O745&gt;V745,V745,O745),0)</f>
        <v>0</v>
      </c>
      <c r="Y745" s="66" t="n">
        <f aca="false">IF(O745&gt;0,IF(IF(U745&gt;W745,W745,U745)&lt;X745,W745,IF(U745&gt;W745,W745,U745)),0)</f>
        <v>0</v>
      </c>
      <c r="Z745" s="66" t="n">
        <f aca="false">IF(O745&gt;0,IF(J745&gt;0,J745,K745*H745/100),0)</f>
        <v>0</v>
      </c>
      <c r="AA745" s="67" t="n">
        <f aca="false">IF(O745&gt;0,CEILING(R745*P745*X745/Y745*Z745,1),0)</f>
        <v>0</v>
      </c>
      <c r="AB745" s="68" t="n">
        <f aca="false">IF(O745&gt;0,AA745/O745,0)</f>
        <v>0</v>
      </c>
      <c r="AC745" s="66" t="n">
        <f aca="false">'Vstupní data'!W745</f>
        <v>0</v>
      </c>
      <c r="AI745" s="66" t="str">
        <f aca="false">IF(OR('Vstupní data'!T745&gt;0,'Vstupní data'!U745&gt;0),VLOOKUP(I745,'Pril3-drev'!$H$5:$J$83,3,0),"")</f>
        <v/>
      </c>
      <c r="AJ745" s="66" t="n">
        <f aca="false">IF('Vstupní data'!V745="prostokořenný",0,IF('Vstupní data'!V745="krytokořenný","k",IF('Vstupní data'!V745="poloodrostky nebo odrostky, prostokořenné i krytokořenné","po",0)))</f>
        <v>0</v>
      </c>
      <c r="AK745" s="66" t="n">
        <f aca="false">IF(OR('Vstupní data'!T745&gt;0,'Vstupní data'!U745&gt;0),IF(AJ745="k",0.9*VLOOKUP(AI745,'ha-pocty-vyhl'!$A$5:$B$20,2,0),IF(AJ745="po",0.8*VLOOKUP(AI745,'ha-pocty-vyhl'!$A$5:$B$20,2,0),VLOOKUP(AI745,'ha-pocty-vyhl'!$A$5:$B$20,2,0))),0)</f>
        <v>0</v>
      </c>
      <c r="AL745" s="66" t="n">
        <f aca="false">IF(OR('Vstupní data'!T745&gt;0,'Vstupní data'!U745&gt;0),'Vstupní data'!K745*'Vstupní data'!M745/100,0)</f>
        <v>0</v>
      </c>
      <c r="AM745" s="66" t="n">
        <f aca="false">IF(OR('Vstupní data'!T745&gt;0,'Vstupní data'!U745&gt;0),IF('Vstupní data'!T745&gt;0,'Vstupní data'!T745,ROUND(10*'Vstupní data'!U745/AK745,0)),0)</f>
        <v>0</v>
      </c>
      <c r="AN745" s="69" t="n">
        <f aca="false">IF('Vstupní data'!T745&gt;0,   IF('Vstupní data'!T745&lt;=AL745,'Vstupní data'!T745,AL745),   IF(AM745&lt;AL745,AM745,AL745))</f>
        <v>0</v>
      </c>
      <c r="AO745" s="69" t="n">
        <f aca="false">'Vstupní data'!X745</f>
        <v>0</v>
      </c>
      <c r="AP745" s="66" t="n">
        <f aca="false">IF(OR('Vstupní data'!T745&gt;0,'Vstupní data'!U745&gt;0),IF(I745&lt;&gt;0,VLOOKUP(I745,'Pril3-drev'!$H$5:$I$83,2,0),0),0)</f>
        <v>0</v>
      </c>
      <c r="AQ745" s="66" t="n">
        <f aca="false">'Vstupní data'!Y745</f>
        <v>0</v>
      </c>
      <c r="AR745" s="66" t="str">
        <f aca="false">IF(AC745&gt;5,   IF('Vstupní data'!Y745&gt;0,   VLOOKUP(VLOOKUP(CONCATENATE(VLOOKUP(I745,'Pril3-drev'!$H$4:$L$83,5,0),AC745),'Pril3-drev'!$Q$4:$R$2803,2,0),'AVB-BS'!$C$5:$S$29 ,LOOKUP(AQ745,'AVB-BS'!$D$3:$S$3,'AVB-BS'!$D$1:$S$1) ,0 )   ,   IF('Vstupní data'!Z745&gt;0,'Vstupní data'!Z745,0)) , "")</f>
        <v/>
      </c>
      <c r="AS745" s="70" t="str">
        <f aca="false">IF(AC745&gt;5,VLOOKUP(CONCATENATE(AP745,AR745),'Pril1-THLPa'!$H$6:$N$96,4,0),"")</f>
        <v/>
      </c>
      <c r="AT745" s="70" t="str">
        <f aca="false">IF(AC745&gt;5,VLOOKUP(CONCATENATE(AP745,AR745),'Pril1-THLPa'!$H$6:$N$96,5,0),"")</f>
        <v/>
      </c>
      <c r="AU745" s="70" t="str">
        <f aca="false">IF(AC745&gt;5,VLOOKUP(CONCATENATE(AP745,AR745),'Pril1-THLPa'!$H$6:$N$96,6,0),"")</f>
        <v/>
      </c>
      <c r="AV745" s="70" t="str">
        <f aca="false">IF(AC745&gt;5,VLOOKUP(CONCATENATE(AP745,AR745),'Pril1-THLPa'!$H$6:$N$96,7,0),"")</f>
        <v/>
      </c>
      <c r="AW745" s="70" t="str">
        <f aca="false">IF(AC745&gt;5,VLOOKUP(CONCATENATE(AP745,AR745),'Pril1-THLPa'!$H$6:$O$96,8,0),"")</f>
        <v/>
      </c>
      <c r="AX745" s="66" t="n">
        <f aca="false">IF(AC745&gt;0,IF(AND(AC745&gt;0,AC745&lt;=5),VLOOKUP(AP745,'Pril1-THLPa'!$A$6:$F$18,LOOKUP(AC745,'Pril1-THLPa'!$B$5:$F$5,'Pril1-THLPa'!$B$4:$F$4),0),AS745+AT745*(AC745-5)+AU745*POWER(AC745-5,2)+AV745*POWER(AC745-5,3)+AW745*POWER(AC745-5,4)),0)</f>
        <v>0</v>
      </c>
      <c r="AY745" s="71"/>
      <c r="AZ745" s="66" t="n">
        <f aca="false">'Vstupní data'!AA745</f>
        <v>0</v>
      </c>
      <c r="BA745" s="66" t="n">
        <f aca="false">IF(OR('Vstupní data'!T745&gt;0,'Vstupní data'!U745&gt;0),IF(AC745&lt;&gt;"",AX745*AO745/10*(100+AZ745)/100,0),0)</f>
        <v>0</v>
      </c>
      <c r="BB745" s="67" t="n">
        <f aca="false">IF(AC745&lt;&gt;"",ROUND(BA745*AN745,0),0)</f>
        <v>0</v>
      </c>
      <c r="BC745" s="68" t="str">
        <f aca="false">IF(AE745&gt;0,BB745/AE745,"")</f>
        <v/>
      </c>
      <c r="BD745" s="66" t="n">
        <f aca="false">'Vstupní data'!AE745</f>
        <v>0</v>
      </c>
      <c r="BF745" s="66" t="n">
        <f aca="false">'Vstupní data'!AC745</f>
        <v>0</v>
      </c>
      <c r="BH745" s="66" t="n">
        <f aca="false">'Vstupní data'!AD745</f>
        <v>0</v>
      </c>
      <c r="BI745" s="66" t="n">
        <f aca="false">'Vstupní data'!AF745</f>
        <v>0</v>
      </c>
      <c r="BJ745" s="69" t="n">
        <f aca="false">'Vstupní data'!AG745</f>
        <v>0</v>
      </c>
      <c r="BK745" s="69" t="n">
        <f aca="false">IF(BF745&lt;&gt;0,VLOOKUP(I745,'Pril3-drev'!$H$5:$I$83,2,0),0)</f>
        <v>0</v>
      </c>
      <c r="BL745" s="69" t="n">
        <f aca="false">IF(BF745&lt;&gt;0,VLOOKUP(BK745,'Pril3-drev'!$A$5:$C$17,3,0),0)</f>
        <v>0</v>
      </c>
      <c r="BM745" s="69" t="n">
        <f aca="false">'Vstupní data'!AH745</f>
        <v>0</v>
      </c>
      <c r="BN745" s="69" t="n">
        <f aca="false">IF('Vstupní data'!AH745&gt;0,   VLOOKUP(VLOOKUP(CONCATENATE(VLOOKUP(I745,'Pril3-drev'!$H$4:$L$83,5,0),BD745),'Pril3-drev'!$Q$4:$R$2803,2,0),'AVB-BS'!$C$5:$S$29 ,LOOKUP(BM745,'AVB-BS'!$D$3:$S$3,'AVB-BS'!$D$1:$S$1) ,0 )   ,   IF('Vstupní data'!AI745&gt;0,'Vstupní data'!AI745,0))</f>
        <v>0</v>
      </c>
      <c r="BO745" s="69" t="str">
        <f aca="false">IF(BX745&gt;5,VLOOKUP(CONCATENATE(BK745,BN745),'Pril1-THLPa'!$H$6:$N$96,4,0),"")</f>
        <v/>
      </c>
      <c r="BP745" s="69" t="str">
        <f aca="false">IF(BX745&gt;5,VLOOKUP(CONCATENATE(BK745,BN745),'Pril1-THLPa'!$H$6:$N$96,5,0),"")</f>
        <v/>
      </c>
      <c r="BQ745" s="69" t="str">
        <f aca="false">IF(BX745&gt;5,VLOOKUP(CONCATENATE(BK745,BN745),'Pril1-THLPa'!$H$6:$N$96,6,0),"")</f>
        <v/>
      </c>
      <c r="BR745" s="69" t="str">
        <f aca="false">IF(BX745&gt;5,VLOOKUP(CONCATENATE(BK745,BN745),'Pril1-THLPa'!$H$6:$N$96,7,0),"")</f>
        <v/>
      </c>
      <c r="BS745" s="69" t="str">
        <f aca="false">IF(BX745&gt;5,VLOOKUP(CONCATENATE(BK745,BN745),'Pril1-THLPa'!$H$6:$O$96,8,0),"")</f>
        <v/>
      </c>
      <c r="BT745" s="69" t="str">
        <f aca="false">IF(BF745&gt;0, IF(BK745="smrk",  VLOOKUP(VLOOKUP(BD745,'Pril9-K3'!$L$8:$M$207,2,0),'Pril9-K3'!$A$8:$J$16,LOOKUP(BN745,'Pril9-K3'!$A$7:$J$7,'Pril9-K3'!$A$5:$J$5),0), IF(AND(BK745&lt;&gt;"smrk",'Vstupní data'!AK745&lt;&gt;""),'Vstupní data'!AK745,   VLOOKUP(VLOOKUP(BD745,'Pril9-K3'!$L$8:$M$207,2,0),'Pril9-K3'!$A$8:$J$16,LOOKUP(BN745,'Pril9-K3'!$A$7:$J$7,'Pril9-K3'!$A$5:$J$5),0)   )),   "")</f>
        <v/>
      </c>
      <c r="BV745" s="69" t="n">
        <f aca="false">'Vstupní data'!AJ745</f>
        <v>0</v>
      </c>
      <c r="BW745" s="69" t="n">
        <f aca="false">IF(BF745&gt;0,IF(J745&gt;0,J745,K745*H745/100),0)</f>
        <v>0</v>
      </c>
      <c r="BX745" s="69" t="n">
        <f aca="false">IF(BF745&gt;0,IF(BJ745&gt;BL745,BL745,BJ745),0)</f>
        <v>0</v>
      </c>
      <c r="BY745" s="69" t="n">
        <f aca="false">IF(BD745=0,0,IF(AND(BX745&gt;0,BX745&lt;=5),  IF(AND(BX745&gt;0,BX745&lt;=5),VLOOKUP(BK745,'Pril1-THLPa'!$A$6:$F$18,IF(AND(BX745&gt;0,BX745&lt;=5),LOOKUP(BX745,'Pril1-THLPa'!$B$5:$F$5,'Pril1-THLPa'!$B$4:$F$4),""),0),""),  IF(BX745&gt;5,BO745+BP745*(BX745-5)+BQ745*POWER(BX745-5,2)+BR745*POWER(BX745-5,3)+BS745*POWER(BX745-5,4),"")))</f>
        <v>0</v>
      </c>
      <c r="BZ745" s="69" t="n">
        <f aca="false">IF(BY745&gt;0,BY745*BI745/10*BW745*(100+BV745)/100,0)</f>
        <v>0</v>
      </c>
      <c r="CA745" s="69" t="n">
        <f aca="false">IF(BD745&gt;0,BX745-IF(BD745&gt;BX745,BX745,BD745),0)</f>
        <v>0</v>
      </c>
      <c r="CB745" s="69" t="n">
        <f aca="false">POWER(1.01,CA745)</f>
        <v>1</v>
      </c>
      <c r="CC745" s="69" t="n">
        <f aca="false">IF(BF745&gt;0,IF(BF745&gt;BH745,1,BF745/BH745),0)</f>
        <v>0</v>
      </c>
      <c r="CD745" s="72" t="n">
        <f aca="false">IF(BD745=0,0,IF(BF745&gt;0,ROUND(IF(CB745&lt;&gt;0,BZ745*BT745*1/CB745*CC745,0),0),0))</f>
        <v>0</v>
      </c>
      <c r="CE745" s="73" t="str">
        <f aca="false">IF(BF745&gt;0,IF(BF745&gt;BH745,CD745/BF745,CD745/BH745),"")</f>
        <v/>
      </c>
      <c r="CF745" s="69" t="n">
        <f aca="false">'Vstupní data'!AM745</f>
        <v>0</v>
      </c>
      <c r="CG745" s="69" t="n">
        <f aca="false">'Vstupní data'!AN745</f>
        <v>0</v>
      </c>
      <c r="CH745" s="69" t="n">
        <f aca="false">'Vstupní data'!AO745</f>
        <v>0</v>
      </c>
      <c r="CI745" s="69" t="n">
        <f aca="false">'Vstupní data'!AP745</f>
        <v>0</v>
      </c>
      <c r="CJ745" s="72" t="n">
        <f aca="false">ROUND(CH745*CI745,0)</f>
        <v>0</v>
      </c>
      <c r="CK745" s="74" t="str">
        <f aca="false">IF(OR(AA745&gt;0,BB745&gt;0,CD745&gt;0,CJ745&gt;0),AA745+BB745+CD745+CJ745,"")</f>
        <v/>
      </c>
    </row>
    <row r="746" customFormat="false" ht="12.8" hidden="false" customHeight="false" outlineLevel="0" collapsed="false">
      <c r="A746" s="66" t="n">
        <f aca="false">'Vstupní data'!A746</f>
        <v>0</v>
      </c>
      <c r="F746" s="66" t="str">
        <f aca="false">CONCATENATE('Vstupní data'!F746,'Vstupní data'!G746,'Vstupní data'!H746,'Vstupní data'!I746)</f>
        <v/>
      </c>
      <c r="G746" s="66"/>
      <c r="H746" s="66" t="n">
        <f aca="false">'Vstupní data'!K746</f>
        <v>0</v>
      </c>
      <c r="I746" s="66" t="n">
        <f aca="false">'Vstupní data'!L746</f>
        <v>0</v>
      </c>
      <c r="J746" s="66" t="n">
        <f aca="false">'Vstupní data'!K746*'Vstupní data'!M746/100</f>
        <v>0</v>
      </c>
      <c r="L746" s="66" t="n">
        <f aca="false">IF('Vstupní data'!N746="prostokořenný",0,IF('Vstupní data'!N746="krytokořenný","k",IF('Vstupní data'!N746="poloodrostky nebo odrostky, prostokořenné i krytokořenné","po",0)))</f>
        <v>0</v>
      </c>
      <c r="N746" s="66"/>
      <c r="O746" s="66" t="n">
        <f aca="false">'Vstupní data'!O746</f>
        <v>0</v>
      </c>
      <c r="P746" s="66" t="n">
        <f aca="false">IF(O746&gt;0,VLOOKUP(CONCATENATE(VLOOKUP(I746,'Pril3-drev'!$H$5:$K$83,4,0),"-",'Vstupní data'!R746),K2!$C$15:$D$23,2,0),0)</f>
        <v>0</v>
      </c>
      <c r="Q746" s="66" t="n">
        <f aca="false">IF(O746&gt;0,VLOOKUP(I746,'Pril3-drev'!$H$5:$I$83,2,0),0)</f>
        <v>0</v>
      </c>
      <c r="R746" s="66" t="n">
        <f aca="false">IF(Q746&gt;0,VLOOKUP(Q746,'Pril6-okus'!$A$5:$B$17,2,0),0)</f>
        <v>0</v>
      </c>
      <c r="S746" s="66" t="n">
        <f aca="false">IF(O746&gt;0,VLOOKUP(I746,'Pril3-drev'!$H$5:$J$83,3,0),0)</f>
        <v>0</v>
      </c>
      <c r="T746" s="66" t="str">
        <f aca="false">IF(O746&gt;0,IF(L746="k",0.9*VLOOKUP(S746,'ha-pocty-vyhl'!$A$5:$B$20,2,0),IF(L746="po",0.8*VLOOKUP(S746,'ha-pocty-vyhl'!$A$5:$B$20,2,0),VLOOKUP(S746,'ha-pocty-vyhl'!$A$5:$B$20,2,0))),"")</f>
        <v/>
      </c>
      <c r="U746" s="66" t="n">
        <f aca="false">'Vstupní data'!P746</f>
        <v>0</v>
      </c>
      <c r="V746" s="66" t="n">
        <f aca="false">IF(O746&gt;0,1.3*T746*1000*Z746/10000,0)</f>
        <v>0</v>
      </c>
      <c r="W746" s="66" t="n">
        <f aca="false">IF(O746&gt;0,1.3*T746*1000*Z746/10000,0)</f>
        <v>0</v>
      </c>
      <c r="X746" s="66" t="n">
        <f aca="false">IF(O746&gt;0,IF(O746&gt;V746,V746,O746),0)</f>
        <v>0</v>
      </c>
      <c r="Y746" s="66" t="n">
        <f aca="false">IF(O746&gt;0,IF(IF(U746&gt;W746,W746,U746)&lt;X746,W746,IF(U746&gt;W746,W746,U746)),0)</f>
        <v>0</v>
      </c>
      <c r="Z746" s="66" t="n">
        <f aca="false">IF(O746&gt;0,IF(J746&gt;0,J746,K746*H746/100),0)</f>
        <v>0</v>
      </c>
      <c r="AA746" s="67" t="n">
        <f aca="false">IF(O746&gt;0,CEILING(R746*P746*X746/Y746*Z746,1),0)</f>
        <v>0</v>
      </c>
      <c r="AB746" s="68" t="n">
        <f aca="false">IF(O746&gt;0,AA746/O746,0)</f>
        <v>0</v>
      </c>
      <c r="AC746" s="66" t="n">
        <f aca="false">'Vstupní data'!W746</f>
        <v>0</v>
      </c>
      <c r="AI746" s="66" t="str">
        <f aca="false">IF(OR('Vstupní data'!T746&gt;0,'Vstupní data'!U746&gt;0),VLOOKUP(I746,'Pril3-drev'!$H$5:$J$83,3,0),"")</f>
        <v/>
      </c>
      <c r="AJ746" s="66" t="n">
        <f aca="false">IF('Vstupní data'!V746="prostokořenný",0,IF('Vstupní data'!V746="krytokořenný","k",IF('Vstupní data'!V746="poloodrostky nebo odrostky, prostokořenné i krytokořenné","po",0)))</f>
        <v>0</v>
      </c>
      <c r="AK746" s="66" t="n">
        <f aca="false">IF(OR('Vstupní data'!T746&gt;0,'Vstupní data'!U746&gt;0),IF(AJ746="k",0.9*VLOOKUP(AI746,'ha-pocty-vyhl'!$A$5:$B$20,2,0),IF(AJ746="po",0.8*VLOOKUP(AI746,'ha-pocty-vyhl'!$A$5:$B$20,2,0),VLOOKUP(AI746,'ha-pocty-vyhl'!$A$5:$B$20,2,0))),0)</f>
        <v>0</v>
      </c>
      <c r="AL746" s="66" t="n">
        <f aca="false">IF(OR('Vstupní data'!T746&gt;0,'Vstupní data'!U746&gt;0),'Vstupní data'!K746*'Vstupní data'!M746/100,0)</f>
        <v>0</v>
      </c>
      <c r="AM746" s="66" t="n">
        <f aca="false">IF(OR('Vstupní data'!T746&gt;0,'Vstupní data'!U746&gt;0),IF('Vstupní data'!T746&gt;0,'Vstupní data'!T746,ROUND(10*'Vstupní data'!U746/AK746,0)),0)</f>
        <v>0</v>
      </c>
      <c r="AN746" s="69" t="n">
        <f aca="false">IF('Vstupní data'!T746&gt;0,   IF('Vstupní data'!T746&lt;=AL746,'Vstupní data'!T746,AL746),   IF(AM746&lt;AL746,AM746,AL746))</f>
        <v>0</v>
      </c>
      <c r="AO746" s="69" t="n">
        <f aca="false">'Vstupní data'!X746</f>
        <v>0</v>
      </c>
      <c r="AP746" s="66" t="n">
        <f aca="false">IF(OR('Vstupní data'!T746&gt;0,'Vstupní data'!U746&gt;0),IF(I746&lt;&gt;0,VLOOKUP(I746,'Pril3-drev'!$H$5:$I$83,2,0),0),0)</f>
        <v>0</v>
      </c>
      <c r="AQ746" s="66" t="n">
        <f aca="false">'Vstupní data'!Y746</f>
        <v>0</v>
      </c>
      <c r="AR746" s="66" t="str">
        <f aca="false">IF(AC746&gt;5,   IF('Vstupní data'!Y746&gt;0,   VLOOKUP(VLOOKUP(CONCATENATE(VLOOKUP(I746,'Pril3-drev'!$H$4:$L$83,5,0),AC746),'Pril3-drev'!$Q$4:$R$2803,2,0),'AVB-BS'!$C$5:$S$29 ,LOOKUP(AQ746,'AVB-BS'!$D$3:$S$3,'AVB-BS'!$D$1:$S$1) ,0 )   ,   IF('Vstupní data'!Z746&gt;0,'Vstupní data'!Z746,0)) , "")</f>
        <v/>
      </c>
      <c r="AS746" s="70" t="str">
        <f aca="false">IF(AC746&gt;5,VLOOKUP(CONCATENATE(AP746,AR746),'Pril1-THLPa'!$H$6:$N$96,4,0),"")</f>
        <v/>
      </c>
      <c r="AT746" s="70" t="str">
        <f aca="false">IF(AC746&gt;5,VLOOKUP(CONCATENATE(AP746,AR746),'Pril1-THLPa'!$H$6:$N$96,5,0),"")</f>
        <v/>
      </c>
      <c r="AU746" s="70" t="str">
        <f aca="false">IF(AC746&gt;5,VLOOKUP(CONCATENATE(AP746,AR746),'Pril1-THLPa'!$H$6:$N$96,6,0),"")</f>
        <v/>
      </c>
      <c r="AV746" s="70" t="str">
        <f aca="false">IF(AC746&gt;5,VLOOKUP(CONCATENATE(AP746,AR746),'Pril1-THLPa'!$H$6:$N$96,7,0),"")</f>
        <v/>
      </c>
      <c r="AW746" s="70" t="str">
        <f aca="false">IF(AC746&gt;5,VLOOKUP(CONCATENATE(AP746,AR746),'Pril1-THLPa'!$H$6:$O$96,8,0),"")</f>
        <v/>
      </c>
      <c r="AX746" s="66" t="n">
        <f aca="false">IF(AC746&gt;0,IF(AND(AC746&gt;0,AC746&lt;=5),VLOOKUP(AP746,'Pril1-THLPa'!$A$6:$F$18,LOOKUP(AC746,'Pril1-THLPa'!$B$5:$F$5,'Pril1-THLPa'!$B$4:$F$4),0),AS746+AT746*(AC746-5)+AU746*POWER(AC746-5,2)+AV746*POWER(AC746-5,3)+AW746*POWER(AC746-5,4)),0)</f>
        <v>0</v>
      </c>
      <c r="AY746" s="71"/>
      <c r="AZ746" s="66" t="n">
        <f aca="false">'Vstupní data'!AA746</f>
        <v>0</v>
      </c>
      <c r="BA746" s="66" t="n">
        <f aca="false">IF(OR('Vstupní data'!T746&gt;0,'Vstupní data'!U746&gt;0),IF(AC746&lt;&gt;"",AX746*AO746/10*(100+AZ746)/100,0),0)</f>
        <v>0</v>
      </c>
      <c r="BB746" s="67" t="n">
        <f aca="false">IF(AC746&lt;&gt;"",ROUND(BA746*AN746,0),0)</f>
        <v>0</v>
      </c>
      <c r="BC746" s="68" t="str">
        <f aca="false">IF(AE746&gt;0,BB746/AE746,"")</f>
        <v/>
      </c>
      <c r="BD746" s="66" t="n">
        <f aca="false">'Vstupní data'!AE746</f>
        <v>0</v>
      </c>
      <c r="BF746" s="66" t="n">
        <f aca="false">'Vstupní data'!AC746</f>
        <v>0</v>
      </c>
      <c r="BH746" s="66" t="n">
        <f aca="false">'Vstupní data'!AD746</f>
        <v>0</v>
      </c>
      <c r="BI746" s="66" t="n">
        <f aca="false">'Vstupní data'!AF746</f>
        <v>0</v>
      </c>
      <c r="BJ746" s="69" t="n">
        <f aca="false">'Vstupní data'!AG746</f>
        <v>0</v>
      </c>
      <c r="BK746" s="69" t="n">
        <f aca="false">IF(BF746&lt;&gt;0,VLOOKUP(I746,'Pril3-drev'!$H$5:$I$83,2,0),0)</f>
        <v>0</v>
      </c>
      <c r="BL746" s="69" t="n">
        <f aca="false">IF(BF746&lt;&gt;0,VLOOKUP(BK746,'Pril3-drev'!$A$5:$C$17,3,0),0)</f>
        <v>0</v>
      </c>
      <c r="BM746" s="69" t="n">
        <f aca="false">'Vstupní data'!AH746</f>
        <v>0</v>
      </c>
      <c r="BN746" s="69" t="n">
        <f aca="false">IF('Vstupní data'!AH746&gt;0,   VLOOKUP(VLOOKUP(CONCATENATE(VLOOKUP(I746,'Pril3-drev'!$H$4:$L$83,5,0),BD746),'Pril3-drev'!$Q$4:$R$2803,2,0),'AVB-BS'!$C$5:$S$29 ,LOOKUP(BM746,'AVB-BS'!$D$3:$S$3,'AVB-BS'!$D$1:$S$1) ,0 )   ,   IF('Vstupní data'!AI746&gt;0,'Vstupní data'!AI746,0))</f>
        <v>0</v>
      </c>
      <c r="BO746" s="69" t="str">
        <f aca="false">IF(BX746&gt;5,VLOOKUP(CONCATENATE(BK746,BN746),'Pril1-THLPa'!$H$6:$N$96,4,0),"")</f>
        <v/>
      </c>
      <c r="BP746" s="69" t="str">
        <f aca="false">IF(BX746&gt;5,VLOOKUP(CONCATENATE(BK746,BN746),'Pril1-THLPa'!$H$6:$N$96,5,0),"")</f>
        <v/>
      </c>
      <c r="BQ746" s="69" t="str">
        <f aca="false">IF(BX746&gt;5,VLOOKUP(CONCATENATE(BK746,BN746),'Pril1-THLPa'!$H$6:$N$96,6,0),"")</f>
        <v/>
      </c>
      <c r="BR746" s="69" t="str">
        <f aca="false">IF(BX746&gt;5,VLOOKUP(CONCATENATE(BK746,BN746),'Pril1-THLPa'!$H$6:$N$96,7,0),"")</f>
        <v/>
      </c>
      <c r="BS746" s="69" t="str">
        <f aca="false">IF(BX746&gt;5,VLOOKUP(CONCATENATE(BK746,BN746),'Pril1-THLPa'!$H$6:$O$96,8,0),"")</f>
        <v/>
      </c>
      <c r="BT746" s="69" t="str">
        <f aca="false">IF(BF746&gt;0, IF(BK746="smrk",  VLOOKUP(VLOOKUP(BD746,'Pril9-K3'!$L$8:$M$207,2,0),'Pril9-K3'!$A$8:$J$16,LOOKUP(BN746,'Pril9-K3'!$A$7:$J$7,'Pril9-K3'!$A$5:$J$5),0), IF(AND(BK746&lt;&gt;"smrk",'Vstupní data'!AK746&lt;&gt;""),'Vstupní data'!AK746,   VLOOKUP(VLOOKUP(BD746,'Pril9-K3'!$L$8:$M$207,2,0),'Pril9-K3'!$A$8:$J$16,LOOKUP(BN746,'Pril9-K3'!$A$7:$J$7,'Pril9-K3'!$A$5:$J$5),0)   )),   "")</f>
        <v/>
      </c>
      <c r="BV746" s="69" t="n">
        <f aca="false">'Vstupní data'!AJ746</f>
        <v>0</v>
      </c>
      <c r="BW746" s="69" t="n">
        <f aca="false">IF(BF746&gt;0,IF(J746&gt;0,J746,K746*H746/100),0)</f>
        <v>0</v>
      </c>
      <c r="BX746" s="69" t="n">
        <f aca="false">IF(BF746&gt;0,IF(BJ746&gt;BL746,BL746,BJ746),0)</f>
        <v>0</v>
      </c>
      <c r="BY746" s="69" t="n">
        <f aca="false">IF(BD746=0,0,IF(AND(BX746&gt;0,BX746&lt;=5),  IF(AND(BX746&gt;0,BX746&lt;=5),VLOOKUP(BK746,'Pril1-THLPa'!$A$6:$F$18,IF(AND(BX746&gt;0,BX746&lt;=5),LOOKUP(BX746,'Pril1-THLPa'!$B$5:$F$5,'Pril1-THLPa'!$B$4:$F$4),""),0),""),  IF(BX746&gt;5,BO746+BP746*(BX746-5)+BQ746*POWER(BX746-5,2)+BR746*POWER(BX746-5,3)+BS746*POWER(BX746-5,4),"")))</f>
        <v>0</v>
      </c>
      <c r="BZ746" s="69" t="n">
        <f aca="false">IF(BY746&gt;0,BY746*BI746/10*BW746*(100+BV746)/100,0)</f>
        <v>0</v>
      </c>
      <c r="CA746" s="69" t="n">
        <f aca="false">IF(BD746&gt;0,BX746-IF(BD746&gt;BX746,BX746,BD746),0)</f>
        <v>0</v>
      </c>
      <c r="CB746" s="69" t="n">
        <f aca="false">POWER(1.01,CA746)</f>
        <v>1</v>
      </c>
      <c r="CC746" s="69" t="n">
        <f aca="false">IF(BF746&gt;0,IF(BF746&gt;BH746,1,BF746/BH746),0)</f>
        <v>0</v>
      </c>
      <c r="CD746" s="72" t="n">
        <f aca="false">IF(BD746=0,0,IF(BF746&gt;0,ROUND(IF(CB746&lt;&gt;0,BZ746*BT746*1/CB746*CC746,0),0),0))</f>
        <v>0</v>
      </c>
      <c r="CE746" s="73" t="str">
        <f aca="false">IF(BF746&gt;0,IF(BF746&gt;BH746,CD746/BF746,CD746/BH746),"")</f>
        <v/>
      </c>
      <c r="CF746" s="69" t="n">
        <f aca="false">'Vstupní data'!AM746</f>
        <v>0</v>
      </c>
      <c r="CG746" s="69" t="n">
        <f aca="false">'Vstupní data'!AN746</f>
        <v>0</v>
      </c>
      <c r="CH746" s="69" t="n">
        <f aca="false">'Vstupní data'!AO746</f>
        <v>0</v>
      </c>
      <c r="CI746" s="69" t="n">
        <f aca="false">'Vstupní data'!AP746</f>
        <v>0</v>
      </c>
      <c r="CJ746" s="72" t="n">
        <f aca="false">ROUND(CH746*CI746,0)</f>
        <v>0</v>
      </c>
      <c r="CK746" s="74" t="str">
        <f aca="false">IF(OR(AA746&gt;0,BB746&gt;0,CD746&gt;0,CJ746&gt;0),AA746+BB746+CD746+CJ746,"")</f>
        <v/>
      </c>
    </row>
    <row r="747" customFormat="false" ht="12.8" hidden="false" customHeight="false" outlineLevel="0" collapsed="false">
      <c r="A747" s="66" t="n">
        <f aca="false">'Vstupní data'!A747</f>
        <v>0</v>
      </c>
      <c r="F747" s="66" t="str">
        <f aca="false">CONCATENATE('Vstupní data'!F747,'Vstupní data'!G747,'Vstupní data'!H747,'Vstupní data'!I747)</f>
        <v/>
      </c>
      <c r="G747" s="66"/>
      <c r="H747" s="66" t="n">
        <f aca="false">'Vstupní data'!K747</f>
        <v>0</v>
      </c>
      <c r="I747" s="66" t="n">
        <f aca="false">'Vstupní data'!L747</f>
        <v>0</v>
      </c>
      <c r="J747" s="66" t="n">
        <f aca="false">'Vstupní data'!K747*'Vstupní data'!M747/100</f>
        <v>0</v>
      </c>
      <c r="L747" s="66" t="n">
        <f aca="false">IF('Vstupní data'!N747="prostokořenný",0,IF('Vstupní data'!N747="krytokořenný","k",IF('Vstupní data'!N747="poloodrostky nebo odrostky, prostokořenné i krytokořenné","po",0)))</f>
        <v>0</v>
      </c>
      <c r="N747" s="66"/>
      <c r="O747" s="66" t="n">
        <f aca="false">'Vstupní data'!O747</f>
        <v>0</v>
      </c>
      <c r="P747" s="66" t="n">
        <f aca="false">IF(O747&gt;0,VLOOKUP(CONCATENATE(VLOOKUP(I747,'Pril3-drev'!$H$5:$K$83,4,0),"-",'Vstupní data'!R747),K2!$C$15:$D$23,2,0),0)</f>
        <v>0</v>
      </c>
      <c r="Q747" s="66" t="n">
        <f aca="false">IF(O747&gt;0,VLOOKUP(I747,'Pril3-drev'!$H$5:$I$83,2,0),0)</f>
        <v>0</v>
      </c>
      <c r="R747" s="66" t="n">
        <f aca="false">IF(Q747&gt;0,VLOOKUP(Q747,'Pril6-okus'!$A$5:$B$17,2,0),0)</f>
        <v>0</v>
      </c>
      <c r="S747" s="66" t="n">
        <f aca="false">IF(O747&gt;0,VLOOKUP(I747,'Pril3-drev'!$H$5:$J$83,3,0),0)</f>
        <v>0</v>
      </c>
      <c r="T747" s="66" t="str">
        <f aca="false">IF(O747&gt;0,IF(L747="k",0.9*VLOOKUP(S747,'ha-pocty-vyhl'!$A$5:$B$20,2,0),IF(L747="po",0.8*VLOOKUP(S747,'ha-pocty-vyhl'!$A$5:$B$20,2,0),VLOOKUP(S747,'ha-pocty-vyhl'!$A$5:$B$20,2,0))),"")</f>
        <v/>
      </c>
      <c r="U747" s="66" t="n">
        <f aca="false">'Vstupní data'!P747</f>
        <v>0</v>
      </c>
      <c r="V747" s="66" t="n">
        <f aca="false">IF(O747&gt;0,1.3*T747*1000*Z747/10000,0)</f>
        <v>0</v>
      </c>
      <c r="W747" s="66" t="n">
        <f aca="false">IF(O747&gt;0,1.3*T747*1000*Z747/10000,0)</f>
        <v>0</v>
      </c>
      <c r="X747" s="66" t="n">
        <f aca="false">IF(O747&gt;0,IF(O747&gt;V747,V747,O747),0)</f>
        <v>0</v>
      </c>
      <c r="Y747" s="66" t="n">
        <f aca="false">IF(O747&gt;0,IF(IF(U747&gt;W747,W747,U747)&lt;X747,W747,IF(U747&gt;W747,W747,U747)),0)</f>
        <v>0</v>
      </c>
      <c r="Z747" s="66" t="n">
        <f aca="false">IF(O747&gt;0,IF(J747&gt;0,J747,K747*H747/100),0)</f>
        <v>0</v>
      </c>
      <c r="AA747" s="67" t="n">
        <f aca="false">IF(O747&gt;0,CEILING(R747*P747*X747/Y747*Z747,1),0)</f>
        <v>0</v>
      </c>
      <c r="AB747" s="68" t="n">
        <f aca="false">IF(O747&gt;0,AA747/O747,0)</f>
        <v>0</v>
      </c>
      <c r="AC747" s="66" t="n">
        <f aca="false">'Vstupní data'!W747</f>
        <v>0</v>
      </c>
      <c r="AI747" s="66" t="str">
        <f aca="false">IF(OR('Vstupní data'!T747&gt;0,'Vstupní data'!U747&gt;0),VLOOKUP(I747,'Pril3-drev'!$H$5:$J$83,3,0),"")</f>
        <v/>
      </c>
      <c r="AJ747" s="66" t="n">
        <f aca="false">IF('Vstupní data'!V747="prostokořenný",0,IF('Vstupní data'!V747="krytokořenný","k",IF('Vstupní data'!V747="poloodrostky nebo odrostky, prostokořenné i krytokořenné","po",0)))</f>
        <v>0</v>
      </c>
      <c r="AK747" s="66" t="n">
        <f aca="false">IF(OR('Vstupní data'!T747&gt;0,'Vstupní data'!U747&gt;0),IF(AJ747="k",0.9*VLOOKUP(AI747,'ha-pocty-vyhl'!$A$5:$B$20,2,0),IF(AJ747="po",0.8*VLOOKUP(AI747,'ha-pocty-vyhl'!$A$5:$B$20,2,0),VLOOKUP(AI747,'ha-pocty-vyhl'!$A$5:$B$20,2,0))),0)</f>
        <v>0</v>
      </c>
      <c r="AL747" s="66" t="n">
        <f aca="false">IF(OR('Vstupní data'!T747&gt;0,'Vstupní data'!U747&gt;0),'Vstupní data'!K747*'Vstupní data'!M747/100,0)</f>
        <v>0</v>
      </c>
      <c r="AM747" s="66" t="n">
        <f aca="false">IF(OR('Vstupní data'!T747&gt;0,'Vstupní data'!U747&gt;0),IF('Vstupní data'!T747&gt;0,'Vstupní data'!T747,ROUND(10*'Vstupní data'!U747/AK747,0)),0)</f>
        <v>0</v>
      </c>
      <c r="AN747" s="69" t="n">
        <f aca="false">IF('Vstupní data'!T747&gt;0,   IF('Vstupní data'!T747&lt;=AL747,'Vstupní data'!T747,AL747),   IF(AM747&lt;AL747,AM747,AL747))</f>
        <v>0</v>
      </c>
      <c r="AO747" s="69" t="n">
        <f aca="false">'Vstupní data'!X747</f>
        <v>0</v>
      </c>
      <c r="AP747" s="66" t="n">
        <f aca="false">IF(OR('Vstupní data'!T747&gt;0,'Vstupní data'!U747&gt;0),IF(I747&lt;&gt;0,VLOOKUP(I747,'Pril3-drev'!$H$5:$I$83,2,0),0),0)</f>
        <v>0</v>
      </c>
      <c r="AQ747" s="66" t="n">
        <f aca="false">'Vstupní data'!Y747</f>
        <v>0</v>
      </c>
      <c r="AR747" s="66" t="str">
        <f aca="false">IF(AC747&gt;5,   IF('Vstupní data'!Y747&gt;0,   VLOOKUP(VLOOKUP(CONCATENATE(VLOOKUP(I747,'Pril3-drev'!$H$4:$L$83,5,0),AC747),'Pril3-drev'!$Q$4:$R$2803,2,0),'AVB-BS'!$C$5:$S$29 ,LOOKUP(AQ747,'AVB-BS'!$D$3:$S$3,'AVB-BS'!$D$1:$S$1) ,0 )   ,   IF('Vstupní data'!Z747&gt;0,'Vstupní data'!Z747,0)) , "")</f>
        <v/>
      </c>
      <c r="AS747" s="70" t="str">
        <f aca="false">IF(AC747&gt;5,VLOOKUP(CONCATENATE(AP747,AR747),'Pril1-THLPa'!$H$6:$N$96,4,0),"")</f>
        <v/>
      </c>
      <c r="AT747" s="70" t="str">
        <f aca="false">IF(AC747&gt;5,VLOOKUP(CONCATENATE(AP747,AR747),'Pril1-THLPa'!$H$6:$N$96,5,0),"")</f>
        <v/>
      </c>
      <c r="AU747" s="70" t="str">
        <f aca="false">IF(AC747&gt;5,VLOOKUP(CONCATENATE(AP747,AR747),'Pril1-THLPa'!$H$6:$N$96,6,0),"")</f>
        <v/>
      </c>
      <c r="AV747" s="70" t="str">
        <f aca="false">IF(AC747&gt;5,VLOOKUP(CONCATENATE(AP747,AR747),'Pril1-THLPa'!$H$6:$N$96,7,0),"")</f>
        <v/>
      </c>
      <c r="AW747" s="70" t="str">
        <f aca="false">IF(AC747&gt;5,VLOOKUP(CONCATENATE(AP747,AR747),'Pril1-THLPa'!$H$6:$O$96,8,0),"")</f>
        <v/>
      </c>
      <c r="AX747" s="66" t="n">
        <f aca="false">IF(AC747&gt;0,IF(AND(AC747&gt;0,AC747&lt;=5),VLOOKUP(AP747,'Pril1-THLPa'!$A$6:$F$18,LOOKUP(AC747,'Pril1-THLPa'!$B$5:$F$5,'Pril1-THLPa'!$B$4:$F$4),0),AS747+AT747*(AC747-5)+AU747*POWER(AC747-5,2)+AV747*POWER(AC747-5,3)+AW747*POWER(AC747-5,4)),0)</f>
        <v>0</v>
      </c>
      <c r="AY747" s="71"/>
      <c r="AZ747" s="66" t="n">
        <f aca="false">'Vstupní data'!AA747</f>
        <v>0</v>
      </c>
      <c r="BA747" s="66" t="n">
        <f aca="false">IF(OR('Vstupní data'!T747&gt;0,'Vstupní data'!U747&gt;0),IF(AC747&lt;&gt;"",AX747*AO747/10*(100+AZ747)/100,0),0)</f>
        <v>0</v>
      </c>
      <c r="BB747" s="67" t="n">
        <f aca="false">IF(AC747&lt;&gt;"",ROUND(BA747*AN747,0),0)</f>
        <v>0</v>
      </c>
      <c r="BC747" s="68" t="str">
        <f aca="false">IF(AE747&gt;0,BB747/AE747,"")</f>
        <v/>
      </c>
      <c r="BD747" s="66" t="n">
        <f aca="false">'Vstupní data'!AE747</f>
        <v>0</v>
      </c>
      <c r="BF747" s="66" t="n">
        <f aca="false">'Vstupní data'!AC747</f>
        <v>0</v>
      </c>
      <c r="BH747" s="66" t="n">
        <f aca="false">'Vstupní data'!AD747</f>
        <v>0</v>
      </c>
      <c r="BI747" s="66" t="n">
        <f aca="false">'Vstupní data'!AF747</f>
        <v>0</v>
      </c>
      <c r="BJ747" s="69" t="n">
        <f aca="false">'Vstupní data'!AG747</f>
        <v>0</v>
      </c>
      <c r="BK747" s="69" t="n">
        <f aca="false">IF(BF747&lt;&gt;0,VLOOKUP(I747,'Pril3-drev'!$H$5:$I$83,2,0),0)</f>
        <v>0</v>
      </c>
      <c r="BL747" s="69" t="n">
        <f aca="false">IF(BF747&lt;&gt;0,VLOOKUP(BK747,'Pril3-drev'!$A$5:$C$17,3,0),0)</f>
        <v>0</v>
      </c>
      <c r="BM747" s="69" t="n">
        <f aca="false">'Vstupní data'!AH747</f>
        <v>0</v>
      </c>
      <c r="BN747" s="69" t="n">
        <f aca="false">IF('Vstupní data'!AH747&gt;0,   VLOOKUP(VLOOKUP(CONCATENATE(VLOOKUP(I747,'Pril3-drev'!$H$4:$L$83,5,0),BD747),'Pril3-drev'!$Q$4:$R$2803,2,0),'AVB-BS'!$C$5:$S$29 ,LOOKUP(BM747,'AVB-BS'!$D$3:$S$3,'AVB-BS'!$D$1:$S$1) ,0 )   ,   IF('Vstupní data'!AI747&gt;0,'Vstupní data'!AI747,0))</f>
        <v>0</v>
      </c>
      <c r="BO747" s="69" t="str">
        <f aca="false">IF(BX747&gt;5,VLOOKUP(CONCATENATE(BK747,BN747),'Pril1-THLPa'!$H$6:$N$96,4,0),"")</f>
        <v/>
      </c>
      <c r="BP747" s="69" t="str">
        <f aca="false">IF(BX747&gt;5,VLOOKUP(CONCATENATE(BK747,BN747),'Pril1-THLPa'!$H$6:$N$96,5,0),"")</f>
        <v/>
      </c>
      <c r="BQ747" s="69" t="str">
        <f aca="false">IF(BX747&gt;5,VLOOKUP(CONCATENATE(BK747,BN747),'Pril1-THLPa'!$H$6:$N$96,6,0),"")</f>
        <v/>
      </c>
      <c r="BR747" s="69" t="str">
        <f aca="false">IF(BX747&gt;5,VLOOKUP(CONCATENATE(BK747,BN747),'Pril1-THLPa'!$H$6:$N$96,7,0),"")</f>
        <v/>
      </c>
      <c r="BS747" s="69" t="str">
        <f aca="false">IF(BX747&gt;5,VLOOKUP(CONCATENATE(BK747,BN747),'Pril1-THLPa'!$H$6:$O$96,8,0),"")</f>
        <v/>
      </c>
      <c r="BT747" s="69" t="str">
        <f aca="false">IF(BF747&gt;0, IF(BK747="smrk",  VLOOKUP(VLOOKUP(BD747,'Pril9-K3'!$L$8:$M$207,2,0),'Pril9-K3'!$A$8:$J$16,LOOKUP(BN747,'Pril9-K3'!$A$7:$J$7,'Pril9-K3'!$A$5:$J$5),0), IF(AND(BK747&lt;&gt;"smrk",'Vstupní data'!AK747&lt;&gt;""),'Vstupní data'!AK747,   VLOOKUP(VLOOKUP(BD747,'Pril9-K3'!$L$8:$M$207,2,0),'Pril9-K3'!$A$8:$J$16,LOOKUP(BN747,'Pril9-K3'!$A$7:$J$7,'Pril9-K3'!$A$5:$J$5),0)   )),   "")</f>
        <v/>
      </c>
      <c r="BV747" s="69" t="n">
        <f aca="false">'Vstupní data'!AJ747</f>
        <v>0</v>
      </c>
      <c r="BW747" s="69" t="n">
        <f aca="false">IF(BF747&gt;0,IF(J747&gt;0,J747,K747*H747/100),0)</f>
        <v>0</v>
      </c>
      <c r="BX747" s="69" t="n">
        <f aca="false">IF(BF747&gt;0,IF(BJ747&gt;BL747,BL747,BJ747),0)</f>
        <v>0</v>
      </c>
      <c r="BY747" s="69" t="n">
        <f aca="false">IF(BD747=0,0,IF(AND(BX747&gt;0,BX747&lt;=5),  IF(AND(BX747&gt;0,BX747&lt;=5),VLOOKUP(BK747,'Pril1-THLPa'!$A$6:$F$18,IF(AND(BX747&gt;0,BX747&lt;=5),LOOKUP(BX747,'Pril1-THLPa'!$B$5:$F$5,'Pril1-THLPa'!$B$4:$F$4),""),0),""),  IF(BX747&gt;5,BO747+BP747*(BX747-5)+BQ747*POWER(BX747-5,2)+BR747*POWER(BX747-5,3)+BS747*POWER(BX747-5,4),"")))</f>
        <v>0</v>
      </c>
      <c r="BZ747" s="69" t="n">
        <f aca="false">IF(BY747&gt;0,BY747*BI747/10*BW747*(100+BV747)/100,0)</f>
        <v>0</v>
      </c>
      <c r="CA747" s="69" t="n">
        <f aca="false">IF(BD747&gt;0,BX747-IF(BD747&gt;BX747,BX747,BD747),0)</f>
        <v>0</v>
      </c>
      <c r="CB747" s="69" t="n">
        <f aca="false">POWER(1.01,CA747)</f>
        <v>1</v>
      </c>
      <c r="CC747" s="69" t="n">
        <f aca="false">IF(BF747&gt;0,IF(BF747&gt;BH747,1,BF747/BH747),0)</f>
        <v>0</v>
      </c>
      <c r="CD747" s="72" t="n">
        <f aca="false">IF(BD747=0,0,IF(BF747&gt;0,ROUND(IF(CB747&lt;&gt;0,BZ747*BT747*1/CB747*CC747,0),0),0))</f>
        <v>0</v>
      </c>
      <c r="CE747" s="73" t="str">
        <f aca="false">IF(BF747&gt;0,IF(BF747&gt;BH747,CD747/BF747,CD747/BH747),"")</f>
        <v/>
      </c>
      <c r="CF747" s="69" t="n">
        <f aca="false">'Vstupní data'!AM747</f>
        <v>0</v>
      </c>
      <c r="CG747" s="69" t="n">
        <f aca="false">'Vstupní data'!AN747</f>
        <v>0</v>
      </c>
      <c r="CH747" s="69" t="n">
        <f aca="false">'Vstupní data'!AO747</f>
        <v>0</v>
      </c>
      <c r="CI747" s="69" t="n">
        <f aca="false">'Vstupní data'!AP747</f>
        <v>0</v>
      </c>
      <c r="CJ747" s="72" t="n">
        <f aca="false">ROUND(CH747*CI747,0)</f>
        <v>0</v>
      </c>
      <c r="CK747" s="74" t="str">
        <f aca="false">IF(OR(AA747&gt;0,BB747&gt;0,CD747&gt;0,CJ747&gt;0),AA747+BB747+CD747+CJ747,"")</f>
        <v/>
      </c>
    </row>
    <row r="748" customFormat="false" ht="12.8" hidden="false" customHeight="false" outlineLevel="0" collapsed="false">
      <c r="A748" s="66" t="n">
        <f aca="false">'Vstupní data'!A748</f>
        <v>0</v>
      </c>
      <c r="F748" s="66" t="str">
        <f aca="false">CONCATENATE('Vstupní data'!F748,'Vstupní data'!G748,'Vstupní data'!H748,'Vstupní data'!I748)</f>
        <v/>
      </c>
      <c r="G748" s="66"/>
      <c r="H748" s="66" t="n">
        <f aca="false">'Vstupní data'!K748</f>
        <v>0</v>
      </c>
      <c r="I748" s="66" t="n">
        <f aca="false">'Vstupní data'!L748</f>
        <v>0</v>
      </c>
      <c r="J748" s="66" t="n">
        <f aca="false">'Vstupní data'!K748*'Vstupní data'!M748/100</f>
        <v>0</v>
      </c>
      <c r="L748" s="66" t="n">
        <f aca="false">IF('Vstupní data'!N748="prostokořenný",0,IF('Vstupní data'!N748="krytokořenný","k",IF('Vstupní data'!N748="poloodrostky nebo odrostky, prostokořenné i krytokořenné","po",0)))</f>
        <v>0</v>
      </c>
      <c r="N748" s="66"/>
      <c r="O748" s="66" t="n">
        <f aca="false">'Vstupní data'!O748</f>
        <v>0</v>
      </c>
      <c r="P748" s="66" t="n">
        <f aca="false">IF(O748&gt;0,VLOOKUP(CONCATENATE(VLOOKUP(I748,'Pril3-drev'!$H$5:$K$83,4,0),"-",'Vstupní data'!R748),K2!$C$15:$D$23,2,0),0)</f>
        <v>0</v>
      </c>
      <c r="Q748" s="66" t="n">
        <f aca="false">IF(O748&gt;0,VLOOKUP(I748,'Pril3-drev'!$H$5:$I$83,2,0),0)</f>
        <v>0</v>
      </c>
      <c r="R748" s="66" t="n">
        <f aca="false">IF(Q748&gt;0,VLOOKUP(Q748,'Pril6-okus'!$A$5:$B$17,2,0),0)</f>
        <v>0</v>
      </c>
      <c r="S748" s="66" t="n">
        <f aca="false">IF(O748&gt;0,VLOOKUP(I748,'Pril3-drev'!$H$5:$J$83,3,0),0)</f>
        <v>0</v>
      </c>
      <c r="T748" s="66" t="str">
        <f aca="false">IF(O748&gt;0,IF(L748="k",0.9*VLOOKUP(S748,'ha-pocty-vyhl'!$A$5:$B$20,2,0),IF(L748="po",0.8*VLOOKUP(S748,'ha-pocty-vyhl'!$A$5:$B$20,2,0),VLOOKUP(S748,'ha-pocty-vyhl'!$A$5:$B$20,2,0))),"")</f>
        <v/>
      </c>
      <c r="U748" s="66" t="n">
        <f aca="false">'Vstupní data'!P748</f>
        <v>0</v>
      </c>
      <c r="V748" s="66" t="n">
        <f aca="false">IF(O748&gt;0,1.3*T748*1000*Z748/10000,0)</f>
        <v>0</v>
      </c>
      <c r="W748" s="66" t="n">
        <f aca="false">IF(O748&gt;0,1.3*T748*1000*Z748/10000,0)</f>
        <v>0</v>
      </c>
      <c r="X748" s="66" t="n">
        <f aca="false">IF(O748&gt;0,IF(O748&gt;V748,V748,O748),0)</f>
        <v>0</v>
      </c>
      <c r="Y748" s="66" t="n">
        <f aca="false">IF(O748&gt;0,IF(IF(U748&gt;W748,W748,U748)&lt;X748,W748,IF(U748&gt;W748,W748,U748)),0)</f>
        <v>0</v>
      </c>
      <c r="Z748" s="66" t="n">
        <f aca="false">IF(O748&gt;0,IF(J748&gt;0,J748,K748*H748/100),0)</f>
        <v>0</v>
      </c>
      <c r="AA748" s="67" t="n">
        <f aca="false">IF(O748&gt;0,CEILING(R748*P748*X748/Y748*Z748,1),0)</f>
        <v>0</v>
      </c>
      <c r="AB748" s="68" t="n">
        <f aca="false">IF(O748&gt;0,AA748/O748,0)</f>
        <v>0</v>
      </c>
      <c r="AC748" s="66" t="n">
        <f aca="false">'Vstupní data'!W748</f>
        <v>0</v>
      </c>
      <c r="AI748" s="66" t="str">
        <f aca="false">IF(OR('Vstupní data'!T748&gt;0,'Vstupní data'!U748&gt;0),VLOOKUP(I748,'Pril3-drev'!$H$5:$J$83,3,0),"")</f>
        <v/>
      </c>
      <c r="AJ748" s="66" t="n">
        <f aca="false">IF('Vstupní data'!V748="prostokořenný",0,IF('Vstupní data'!V748="krytokořenný","k",IF('Vstupní data'!V748="poloodrostky nebo odrostky, prostokořenné i krytokořenné","po",0)))</f>
        <v>0</v>
      </c>
      <c r="AK748" s="66" t="n">
        <f aca="false">IF(OR('Vstupní data'!T748&gt;0,'Vstupní data'!U748&gt;0),IF(AJ748="k",0.9*VLOOKUP(AI748,'ha-pocty-vyhl'!$A$5:$B$20,2,0),IF(AJ748="po",0.8*VLOOKUP(AI748,'ha-pocty-vyhl'!$A$5:$B$20,2,0),VLOOKUP(AI748,'ha-pocty-vyhl'!$A$5:$B$20,2,0))),0)</f>
        <v>0</v>
      </c>
      <c r="AL748" s="66" t="n">
        <f aca="false">IF(OR('Vstupní data'!T748&gt;0,'Vstupní data'!U748&gt;0),'Vstupní data'!K748*'Vstupní data'!M748/100,0)</f>
        <v>0</v>
      </c>
      <c r="AM748" s="66" t="n">
        <f aca="false">IF(OR('Vstupní data'!T748&gt;0,'Vstupní data'!U748&gt;0),IF('Vstupní data'!T748&gt;0,'Vstupní data'!T748,ROUND(10*'Vstupní data'!U748/AK748,0)),0)</f>
        <v>0</v>
      </c>
      <c r="AN748" s="69" t="n">
        <f aca="false">IF('Vstupní data'!T748&gt;0,   IF('Vstupní data'!T748&lt;=AL748,'Vstupní data'!T748,AL748),   IF(AM748&lt;AL748,AM748,AL748))</f>
        <v>0</v>
      </c>
      <c r="AO748" s="69" t="n">
        <f aca="false">'Vstupní data'!X748</f>
        <v>0</v>
      </c>
      <c r="AP748" s="66" t="n">
        <f aca="false">IF(OR('Vstupní data'!T748&gt;0,'Vstupní data'!U748&gt;0),IF(I748&lt;&gt;0,VLOOKUP(I748,'Pril3-drev'!$H$5:$I$83,2,0),0),0)</f>
        <v>0</v>
      </c>
      <c r="AQ748" s="66" t="n">
        <f aca="false">'Vstupní data'!Y748</f>
        <v>0</v>
      </c>
      <c r="AR748" s="66" t="str">
        <f aca="false">IF(AC748&gt;5,   IF('Vstupní data'!Y748&gt;0,   VLOOKUP(VLOOKUP(CONCATENATE(VLOOKUP(I748,'Pril3-drev'!$H$4:$L$83,5,0),AC748),'Pril3-drev'!$Q$4:$R$2803,2,0),'AVB-BS'!$C$5:$S$29 ,LOOKUP(AQ748,'AVB-BS'!$D$3:$S$3,'AVB-BS'!$D$1:$S$1) ,0 )   ,   IF('Vstupní data'!Z748&gt;0,'Vstupní data'!Z748,0)) , "")</f>
        <v/>
      </c>
      <c r="AS748" s="70" t="str">
        <f aca="false">IF(AC748&gt;5,VLOOKUP(CONCATENATE(AP748,AR748),'Pril1-THLPa'!$H$6:$N$96,4,0),"")</f>
        <v/>
      </c>
      <c r="AT748" s="70" t="str">
        <f aca="false">IF(AC748&gt;5,VLOOKUP(CONCATENATE(AP748,AR748),'Pril1-THLPa'!$H$6:$N$96,5,0),"")</f>
        <v/>
      </c>
      <c r="AU748" s="70" t="str">
        <f aca="false">IF(AC748&gt;5,VLOOKUP(CONCATENATE(AP748,AR748),'Pril1-THLPa'!$H$6:$N$96,6,0),"")</f>
        <v/>
      </c>
      <c r="AV748" s="70" t="str">
        <f aca="false">IF(AC748&gt;5,VLOOKUP(CONCATENATE(AP748,AR748),'Pril1-THLPa'!$H$6:$N$96,7,0),"")</f>
        <v/>
      </c>
      <c r="AW748" s="70" t="str">
        <f aca="false">IF(AC748&gt;5,VLOOKUP(CONCATENATE(AP748,AR748),'Pril1-THLPa'!$H$6:$O$96,8,0),"")</f>
        <v/>
      </c>
      <c r="AX748" s="66" t="n">
        <f aca="false">IF(AC748&gt;0,IF(AND(AC748&gt;0,AC748&lt;=5),VLOOKUP(AP748,'Pril1-THLPa'!$A$6:$F$18,LOOKUP(AC748,'Pril1-THLPa'!$B$5:$F$5,'Pril1-THLPa'!$B$4:$F$4),0),AS748+AT748*(AC748-5)+AU748*POWER(AC748-5,2)+AV748*POWER(AC748-5,3)+AW748*POWER(AC748-5,4)),0)</f>
        <v>0</v>
      </c>
      <c r="AY748" s="71"/>
      <c r="AZ748" s="66" t="n">
        <f aca="false">'Vstupní data'!AA748</f>
        <v>0</v>
      </c>
      <c r="BA748" s="66" t="n">
        <f aca="false">IF(OR('Vstupní data'!T748&gt;0,'Vstupní data'!U748&gt;0),IF(AC748&lt;&gt;"",AX748*AO748/10*(100+AZ748)/100,0),0)</f>
        <v>0</v>
      </c>
      <c r="BB748" s="67" t="n">
        <f aca="false">IF(AC748&lt;&gt;"",ROUND(BA748*AN748,0),0)</f>
        <v>0</v>
      </c>
      <c r="BC748" s="68" t="str">
        <f aca="false">IF(AE748&gt;0,BB748/AE748,"")</f>
        <v/>
      </c>
      <c r="BD748" s="66" t="n">
        <f aca="false">'Vstupní data'!AE748</f>
        <v>0</v>
      </c>
      <c r="BF748" s="66" t="n">
        <f aca="false">'Vstupní data'!AC748</f>
        <v>0</v>
      </c>
      <c r="BH748" s="66" t="n">
        <f aca="false">'Vstupní data'!AD748</f>
        <v>0</v>
      </c>
      <c r="BI748" s="66" t="n">
        <f aca="false">'Vstupní data'!AF748</f>
        <v>0</v>
      </c>
      <c r="BJ748" s="69" t="n">
        <f aca="false">'Vstupní data'!AG748</f>
        <v>0</v>
      </c>
      <c r="BK748" s="69" t="n">
        <f aca="false">IF(BF748&lt;&gt;0,VLOOKUP(I748,'Pril3-drev'!$H$5:$I$83,2,0),0)</f>
        <v>0</v>
      </c>
      <c r="BL748" s="69" t="n">
        <f aca="false">IF(BF748&lt;&gt;0,VLOOKUP(BK748,'Pril3-drev'!$A$5:$C$17,3,0),0)</f>
        <v>0</v>
      </c>
      <c r="BM748" s="69" t="n">
        <f aca="false">'Vstupní data'!AH748</f>
        <v>0</v>
      </c>
      <c r="BN748" s="69" t="n">
        <f aca="false">IF('Vstupní data'!AH748&gt;0,   VLOOKUP(VLOOKUP(CONCATENATE(VLOOKUP(I748,'Pril3-drev'!$H$4:$L$83,5,0),BD748),'Pril3-drev'!$Q$4:$R$2803,2,0),'AVB-BS'!$C$5:$S$29 ,LOOKUP(BM748,'AVB-BS'!$D$3:$S$3,'AVB-BS'!$D$1:$S$1) ,0 )   ,   IF('Vstupní data'!AI748&gt;0,'Vstupní data'!AI748,0))</f>
        <v>0</v>
      </c>
      <c r="BO748" s="69" t="str">
        <f aca="false">IF(BX748&gt;5,VLOOKUP(CONCATENATE(BK748,BN748),'Pril1-THLPa'!$H$6:$N$96,4,0),"")</f>
        <v/>
      </c>
      <c r="BP748" s="69" t="str">
        <f aca="false">IF(BX748&gt;5,VLOOKUP(CONCATENATE(BK748,BN748),'Pril1-THLPa'!$H$6:$N$96,5,0),"")</f>
        <v/>
      </c>
      <c r="BQ748" s="69" t="str">
        <f aca="false">IF(BX748&gt;5,VLOOKUP(CONCATENATE(BK748,BN748),'Pril1-THLPa'!$H$6:$N$96,6,0),"")</f>
        <v/>
      </c>
      <c r="BR748" s="69" t="str">
        <f aca="false">IF(BX748&gt;5,VLOOKUP(CONCATENATE(BK748,BN748),'Pril1-THLPa'!$H$6:$N$96,7,0),"")</f>
        <v/>
      </c>
      <c r="BS748" s="69" t="str">
        <f aca="false">IF(BX748&gt;5,VLOOKUP(CONCATENATE(BK748,BN748),'Pril1-THLPa'!$H$6:$O$96,8,0),"")</f>
        <v/>
      </c>
      <c r="BT748" s="69" t="str">
        <f aca="false">IF(BF748&gt;0, IF(BK748="smrk",  VLOOKUP(VLOOKUP(BD748,'Pril9-K3'!$L$8:$M$207,2,0),'Pril9-K3'!$A$8:$J$16,LOOKUP(BN748,'Pril9-K3'!$A$7:$J$7,'Pril9-K3'!$A$5:$J$5),0), IF(AND(BK748&lt;&gt;"smrk",'Vstupní data'!AK748&lt;&gt;""),'Vstupní data'!AK748,   VLOOKUP(VLOOKUP(BD748,'Pril9-K3'!$L$8:$M$207,2,0),'Pril9-K3'!$A$8:$J$16,LOOKUP(BN748,'Pril9-K3'!$A$7:$J$7,'Pril9-K3'!$A$5:$J$5),0)   )),   "")</f>
        <v/>
      </c>
      <c r="BV748" s="69" t="n">
        <f aca="false">'Vstupní data'!AJ748</f>
        <v>0</v>
      </c>
      <c r="BW748" s="69" t="n">
        <f aca="false">IF(BF748&gt;0,IF(J748&gt;0,J748,K748*H748/100),0)</f>
        <v>0</v>
      </c>
      <c r="BX748" s="69" t="n">
        <f aca="false">IF(BF748&gt;0,IF(BJ748&gt;BL748,BL748,BJ748),0)</f>
        <v>0</v>
      </c>
      <c r="BY748" s="69" t="n">
        <f aca="false">IF(BD748=0,0,IF(AND(BX748&gt;0,BX748&lt;=5),  IF(AND(BX748&gt;0,BX748&lt;=5),VLOOKUP(BK748,'Pril1-THLPa'!$A$6:$F$18,IF(AND(BX748&gt;0,BX748&lt;=5),LOOKUP(BX748,'Pril1-THLPa'!$B$5:$F$5,'Pril1-THLPa'!$B$4:$F$4),""),0),""),  IF(BX748&gt;5,BO748+BP748*(BX748-5)+BQ748*POWER(BX748-5,2)+BR748*POWER(BX748-5,3)+BS748*POWER(BX748-5,4),"")))</f>
        <v>0</v>
      </c>
      <c r="BZ748" s="69" t="n">
        <f aca="false">IF(BY748&gt;0,BY748*BI748/10*BW748*(100+BV748)/100,0)</f>
        <v>0</v>
      </c>
      <c r="CA748" s="69" t="n">
        <f aca="false">IF(BD748&gt;0,BX748-IF(BD748&gt;BX748,BX748,BD748),0)</f>
        <v>0</v>
      </c>
      <c r="CB748" s="69" t="n">
        <f aca="false">POWER(1.01,CA748)</f>
        <v>1</v>
      </c>
      <c r="CC748" s="69" t="n">
        <f aca="false">IF(BF748&gt;0,IF(BF748&gt;BH748,1,BF748/BH748),0)</f>
        <v>0</v>
      </c>
      <c r="CD748" s="72" t="n">
        <f aca="false">IF(BD748=0,0,IF(BF748&gt;0,ROUND(IF(CB748&lt;&gt;0,BZ748*BT748*1/CB748*CC748,0),0),0))</f>
        <v>0</v>
      </c>
      <c r="CE748" s="73" t="str">
        <f aca="false">IF(BF748&gt;0,IF(BF748&gt;BH748,CD748/BF748,CD748/BH748),"")</f>
        <v/>
      </c>
      <c r="CF748" s="69" t="n">
        <f aca="false">'Vstupní data'!AM748</f>
        <v>0</v>
      </c>
      <c r="CG748" s="69" t="n">
        <f aca="false">'Vstupní data'!AN748</f>
        <v>0</v>
      </c>
      <c r="CH748" s="69" t="n">
        <f aca="false">'Vstupní data'!AO748</f>
        <v>0</v>
      </c>
      <c r="CI748" s="69" t="n">
        <f aca="false">'Vstupní data'!AP748</f>
        <v>0</v>
      </c>
      <c r="CJ748" s="72" t="n">
        <f aca="false">ROUND(CH748*CI748,0)</f>
        <v>0</v>
      </c>
      <c r="CK748" s="74" t="str">
        <f aca="false">IF(OR(AA748&gt;0,BB748&gt;0,CD748&gt;0,CJ748&gt;0),AA748+BB748+CD748+CJ748,"")</f>
        <v/>
      </c>
    </row>
    <row r="749" customFormat="false" ht="12.8" hidden="false" customHeight="false" outlineLevel="0" collapsed="false">
      <c r="A749" s="66" t="n">
        <f aca="false">'Vstupní data'!A749</f>
        <v>0</v>
      </c>
      <c r="F749" s="66" t="str">
        <f aca="false">CONCATENATE('Vstupní data'!F749,'Vstupní data'!G749,'Vstupní data'!H749,'Vstupní data'!I749)</f>
        <v/>
      </c>
      <c r="G749" s="66"/>
      <c r="H749" s="66" t="n">
        <f aca="false">'Vstupní data'!K749</f>
        <v>0</v>
      </c>
      <c r="I749" s="66" t="n">
        <f aca="false">'Vstupní data'!L749</f>
        <v>0</v>
      </c>
      <c r="J749" s="66" t="n">
        <f aca="false">'Vstupní data'!K749*'Vstupní data'!M749/100</f>
        <v>0</v>
      </c>
      <c r="L749" s="66" t="n">
        <f aca="false">IF('Vstupní data'!N749="prostokořenný",0,IF('Vstupní data'!N749="krytokořenný","k",IF('Vstupní data'!N749="poloodrostky nebo odrostky, prostokořenné i krytokořenné","po",0)))</f>
        <v>0</v>
      </c>
      <c r="N749" s="66"/>
      <c r="O749" s="66" t="n">
        <f aca="false">'Vstupní data'!O749</f>
        <v>0</v>
      </c>
      <c r="P749" s="66" t="n">
        <f aca="false">IF(O749&gt;0,VLOOKUP(CONCATENATE(VLOOKUP(I749,'Pril3-drev'!$H$5:$K$83,4,0),"-",'Vstupní data'!R749),K2!$C$15:$D$23,2,0),0)</f>
        <v>0</v>
      </c>
      <c r="Q749" s="66" t="n">
        <f aca="false">IF(O749&gt;0,VLOOKUP(I749,'Pril3-drev'!$H$5:$I$83,2,0),0)</f>
        <v>0</v>
      </c>
      <c r="R749" s="66" t="n">
        <f aca="false">IF(Q749&gt;0,VLOOKUP(Q749,'Pril6-okus'!$A$5:$B$17,2,0),0)</f>
        <v>0</v>
      </c>
      <c r="S749" s="66" t="n">
        <f aca="false">IF(O749&gt;0,VLOOKUP(I749,'Pril3-drev'!$H$5:$J$83,3,0),0)</f>
        <v>0</v>
      </c>
      <c r="T749" s="66" t="str">
        <f aca="false">IF(O749&gt;0,IF(L749="k",0.9*VLOOKUP(S749,'ha-pocty-vyhl'!$A$5:$B$20,2,0),IF(L749="po",0.8*VLOOKUP(S749,'ha-pocty-vyhl'!$A$5:$B$20,2,0),VLOOKUP(S749,'ha-pocty-vyhl'!$A$5:$B$20,2,0))),"")</f>
        <v/>
      </c>
      <c r="U749" s="66" t="n">
        <f aca="false">'Vstupní data'!P749</f>
        <v>0</v>
      </c>
      <c r="V749" s="66" t="n">
        <f aca="false">IF(O749&gt;0,1.3*T749*1000*Z749/10000,0)</f>
        <v>0</v>
      </c>
      <c r="W749" s="66" t="n">
        <f aca="false">IF(O749&gt;0,1.3*T749*1000*Z749/10000,0)</f>
        <v>0</v>
      </c>
      <c r="X749" s="66" t="n">
        <f aca="false">IF(O749&gt;0,IF(O749&gt;V749,V749,O749),0)</f>
        <v>0</v>
      </c>
      <c r="Y749" s="66" t="n">
        <f aca="false">IF(O749&gt;0,IF(IF(U749&gt;W749,W749,U749)&lt;X749,W749,IF(U749&gt;W749,W749,U749)),0)</f>
        <v>0</v>
      </c>
      <c r="Z749" s="66" t="n">
        <f aca="false">IF(O749&gt;0,IF(J749&gt;0,J749,K749*H749/100),0)</f>
        <v>0</v>
      </c>
      <c r="AA749" s="67" t="n">
        <f aca="false">IF(O749&gt;0,CEILING(R749*P749*X749/Y749*Z749,1),0)</f>
        <v>0</v>
      </c>
      <c r="AB749" s="68" t="n">
        <f aca="false">IF(O749&gt;0,AA749/O749,0)</f>
        <v>0</v>
      </c>
      <c r="AC749" s="66" t="n">
        <f aca="false">'Vstupní data'!W749</f>
        <v>0</v>
      </c>
      <c r="AI749" s="66" t="str">
        <f aca="false">IF(OR('Vstupní data'!T749&gt;0,'Vstupní data'!U749&gt;0),VLOOKUP(I749,'Pril3-drev'!$H$5:$J$83,3,0),"")</f>
        <v/>
      </c>
      <c r="AJ749" s="66" t="n">
        <f aca="false">IF('Vstupní data'!V749="prostokořenný",0,IF('Vstupní data'!V749="krytokořenný","k",IF('Vstupní data'!V749="poloodrostky nebo odrostky, prostokořenné i krytokořenné","po",0)))</f>
        <v>0</v>
      </c>
      <c r="AK749" s="66" t="n">
        <f aca="false">IF(OR('Vstupní data'!T749&gt;0,'Vstupní data'!U749&gt;0),IF(AJ749="k",0.9*VLOOKUP(AI749,'ha-pocty-vyhl'!$A$5:$B$20,2,0),IF(AJ749="po",0.8*VLOOKUP(AI749,'ha-pocty-vyhl'!$A$5:$B$20,2,0),VLOOKUP(AI749,'ha-pocty-vyhl'!$A$5:$B$20,2,0))),0)</f>
        <v>0</v>
      </c>
      <c r="AL749" s="66" t="n">
        <f aca="false">IF(OR('Vstupní data'!T749&gt;0,'Vstupní data'!U749&gt;0),'Vstupní data'!K749*'Vstupní data'!M749/100,0)</f>
        <v>0</v>
      </c>
      <c r="AM749" s="66" t="n">
        <f aca="false">IF(OR('Vstupní data'!T749&gt;0,'Vstupní data'!U749&gt;0),IF('Vstupní data'!T749&gt;0,'Vstupní data'!T749,ROUND(10*'Vstupní data'!U749/AK749,0)),0)</f>
        <v>0</v>
      </c>
      <c r="AN749" s="69" t="n">
        <f aca="false">IF('Vstupní data'!T749&gt;0,   IF('Vstupní data'!T749&lt;=AL749,'Vstupní data'!T749,AL749),   IF(AM749&lt;AL749,AM749,AL749))</f>
        <v>0</v>
      </c>
      <c r="AO749" s="69" t="n">
        <f aca="false">'Vstupní data'!X749</f>
        <v>0</v>
      </c>
      <c r="AP749" s="66" t="n">
        <f aca="false">IF(OR('Vstupní data'!T749&gt;0,'Vstupní data'!U749&gt;0),IF(I749&lt;&gt;0,VLOOKUP(I749,'Pril3-drev'!$H$5:$I$83,2,0),0),0)</f>
        <v>0</v>
      </c>
      <c r="AQ749" s="66" t="n">
        <f aca="false">'Vstupní data'!Y749</f>
        <v>0</v>
      </c>
      <c r="AR749" s="66" t="str">
        <f aca="false">IF(AC749&gt;5,   IF('Vstupní data'!Y749&gt;0,   VLOOKUP(VLOOKUP(CONCATENATE(VLOOKUP(I749,'Pril3-drev'!$H$4:$L$83,5,0),AC749),'Pril3-drev'!$Q$4:$R$2803,2,0),'AVB-BS'!$C$5:$S$29 ,LOOKUP(AQ749,'AVB-BS'!$D$3:$S$3,'AVB-BS'!$D$1:$S$1) ,0 )   ,   IF('Vstupní data'!Z749&gt;0,'Vstupní data'!Z749,0)) , "")</f>
        <v/>
      </c>
      <c r="AS749" s="70" t="str">
        <f aca="false">IF(AC749&gt;5,VLOOKUP(CONCATENATE(AP749,AR749),'Pril1-THLPa'!$H$6:$N$96,4,0),"")</f>
        <v/>
      </c>
      <c r="AT749" s="70" t="str">
        <f aca="false">IF(AC749&gt;5,VLOOKUP(CONCATENATE(AP749,AR749),'Pril1-THLPa'!$H$6:$N$96,5,0),"")</f>
        <v/>
      </c>
      <c r="AU749" s="70" t="str">
        <f aca="false">IF(AC749&gt;5,VLOOKUP(CONCATENATE(AP749,AR749),'Pril1-THLPa'!$H$6:$N$96,6,0),"")</f>
        <v/>
      </c>
      <c r="AV749" s="70" t="str">
        <f aca="false">IF(AC749&gt;5,VLOOKUP(CONCATENATE(AP749,AR749),'Pril1-THLPa'!$H$6:$N$96,7,0),"")</f>
        <v/>
      </c>
      <c r="AW749" s="70" t="str">
        <f aca="false">IF(AC749&gt;5,VLOOKUP(CONCATENATE(AP749,AR749),'Pril1-THLPa'!$H$6:$O$96,8,0),"")</f>
        <v/>
      </c>
      <c r="AX749" s="66" t="n">
        <f aca="false">IF(AC749&gt;0,IF(AND(AC749&gt;0,AC749&lt;=5),VLOOKUP(AP749,'Pril1-THLPa'!$A$6:$F$18,LOOKUP(AC749,'Pril1-THLPa'!$B$5:$F$5,'Pril1-THLPa'!$B$4:$F$4),0),AS749+AT749*(AC749-5)+AU749*POWER(AC749-5,2)+AV749*POWER(AC749-5,3)+AW749*POWER(AC749-5,4)),0)</f>
        <v>0</v>
      </c>
      <c r="AY749" s="71"/>
      <c r="AZ749" s="66" t="n">
        <f aca="false">'Vstupní data'!AA749</f>
        <v>0</v>
      </c>
      <c r="BA749" s="66" t="n">
        <f aca="false">IF(OR('Vstupní data'!T749&gt;0,'Vstupní data'!U749&gt;0),IF(AC749&lt;&gt;"",AX749*AO749/10*(100+AZ749)/100,0),0)</f>
        <v>0</v>
      </c>
      <c r="BB749" s="67" t="n">
        <f aca="false">IF(AC749&lt;&gt;"",ROUND(BA749*AN749,0),0)</f>
        <v>0</v>
      </c>
      <c r="BC749" s="68" t="str">
        <f aca="false">IF(AE749&gt;0,BB749/AE749,"")</f>
        <v/>
      </c>
      <c r="BD749" s="66" t="n">
        <f aca="false">'Vstupní data'!AE749</f>
        <v>0</v>
      </c>
      <c r="BF749" s="66" t="n">
        <f aca="false">'Vstupní data'!AC749</f>
        <v>0</v>
      </c>
      <c r="BH749" s="66" t="n">
        <f aca="false">'Vstupní data'!AD749</f>
        <v>0</v>
      </c>
      <c r="BI749" s="66" t="n">
        <f aca="false">'Vstupní data'!AF749</f>
        <v>0</v>
      </c>
      <c r="BJ749" s="69" t="n">
        <f aca="false">'Vstupní data'!AG749</f>
        <v>0</v>
      </c>
      <c r="BK749" s="69" t="n">
        <f aca="false">IF(BF749&lt;&gt;0,VLOOKUP(I749,'Pril3-drev'!$H$5:$I$83,2,0),0)</f>
        <v>0</v>
      </c>
      <c r="BL749" s="69" t="n">
        <f aca="false">IF(BF749&lt;&gt;0,VLOOKUP(BK749,'Pril3-drev'!$A$5:$C$17,3,0),0)</f>
        <v>0</v>
      </c>
      <c r="BM749" s="69" t="n">
        <f aca="false">'Vstupní data'!AH749</f>
        <v>0</v>
      </c>
      <c r="BN749" s="69" t="n">
        <f aca="false">IF('Vstupní data'!AH749&gt;0,   VLOOKUP(VLOOKUP(CONCATENATE(VLOOKUP(I749,'Pril3-drev'!$H$4:$L$83,5,0),BD749),'Pril3-drev'!$Q$4:$R$2803,2,0),'AVB-BS'!$C$5:$S$29 ,LOOKUP(BM749,'AVB-BS'!$D$3:$S$3,'AVB-BS'!$D$1:$S$1) ,0 )   ,   IF('Vstupní data'!AI749&gt;0,'Vstupní data'!AI749,0))</f>
        <v>0</v>
      </c>
      <c r="BO749" s="69" t="str">
        <f aca="false">IF(BX749&gt;5,VLOOKUP(CONCATENATE(BK749,BN749),'Pril1-THLPa'!$H$6:$N$96,4,0),"")</f>
        <v/>
      </c>
      <c r="BP749" s="69" t="str">
        <f aca="false">IF(BX749&gt;5,VLOOKUP(CONCATENATE(BK749,BN749),'Pril1-THLPa'!$H$6:$N$96,5,0),"")</f>
        <v/>
      </c>
      <c r="BQ749" s="69" t="str">
        <f aca="false">IF(BX749&gt;5,VLOOKUP(CONCATENATE(BK749,BN749),'Pril1-THLPa'!$H$6:$N$96,6,0),"")</f>
        <v/>
      </c>
      <c r="BR749" s="69" t="str">
        <f aca="false">IF(BX749&gt;5,VLOOKUP(CONCATENATE(BK749,BN749),'Pril1-THLPa'!$H$6:$N$96,7,0),"")</f>
        <v/>
      </c>
      <c r="BS749" s="69" t="str">
        <f aca="false">IF(BX749&gt;5,VLOOKUP(CONCATENATE(BK749,BN749),'Pril1-THLPa'!$H$6:$O$96,8,0),"")</f>
        <v/>
      </c>
      <c r="BT749" s="69" t="str">
        <f aca="false">IF(BF749&gt;0, IF(BK749="smrk",  VLOOKUP(VLOOKUP(BD749,'Pril9-K3'!$L$8:$M$207,2,0),'Pril9-K3'!$A$8:$J$16,LOOKUP(BN749,'Pril9-K3'!$A$7:$J$7,'Pril9-K3'!$A$5:$J$5),0), IF(AND(BK749&lt;&gt;"smrk",'Vstupní data'!AK749&lt;&gt;""),'Vstupní data'!AK749,   VLOOKUP(VLOOKUP(BD749,'Pril9-K3'!$L$8:$M$207,2,0),'Pril9-K3'!$A$8:$J$16,LOOKUP(BN749,'Pril9-K3'!$A$7:$J$7,'Pril9-K3'!$A$5:$J$5),0)   )),   "")</f>
        <v/>
      </c>
      <c r="BV749" s="69" t="n">
        <f aca="false">'Vstupní data'!AJ749</f>
        <v>0</v>
      </c>
      <c r="BW749" s="69" t="n">
        <f aca="false">IF(BF749&gt;0,IF(J749&gt;0,J749,K749*H749/100),0)</f>
        <v>0</v>
      </c>
      <c r="BX749" s="69" t="n">
        <f aca="false">IF(BF749&gt;0,IF(BJ749&gt;BL749,BL749,BJ749),0)</f>
        <v>0</v>
      </c>
      <c r="BY749" s="69" t="n">
        <f aca="false">IF(BD749=0,0,IF(AND(BX749&gt;0,BX749&lt;=5),  IF(AND(BX749&gt;0,BX749&lt;=5),VLOOKUP(BK749,'Pril1-THLPa'!$A$6:$F$18,IF(AND(BX749&gt;0,BX749&lt;=5),LOOKUP(BX749,'Pril1-THLPa'!$B$5:$F$5,'Pril1-THLPa'!$B$4:$F$4),""),0),""),  IF(BX749&gt;5,BO749+BP749*(BX749-5)+BQ749*POWER(BX749-5,2)+BR749*POWER(BX749-5,3)+BS749*POWER(BX749-5,4),"")))</f>
        <v>0</v>
      </c>
      <c r="BZ749" s="69" t="n">
        <f aca="false">IF(BY749&gt;0,BY749*BI749/10*BW749*(100+BV749)/100,0)</f>
        <v>0</v>
      </c>
      <c r="CA749" s="69" t="n">
        <f aca="false">IF(BD749&gt;0,BX749-IF(BD749&gt;BX749,BX749,BD749),0)</f>
        <v>0</v>
      </c>
      <c r="CB749" s="69" t="n">
        <f aca="false">POWER(1.01,CA749)</f>
        <v>1</v>
      </c>
      <c r="CC749" s="69" t="n">
        <f aca="false">IF(BF749&gt;0,IF(BF749&gt;BH749,1,BF749/BH749),0)</f>
        <v>0</v>
      </c>
      <c r="CD749" s="72" t="n">
        <f aca="false">IF(BD749=0,0,IF(BF749&gt;0,ROUND(IF(CB749&lt;&gt;0,BZ749*BT749*1/CB749*CC749,0),0),0))</f>
        <v>0</v>
      </c>
      <c r="CE749" s="73" t="str">
        <f aca="false">IF(BF749&gt;0,IF(BF749&gt;BH749,CD749/BF749,CD749/BH749),"")</f>
        <v/>
      </c>
      <c r="CF749" s="69" t="n">
        <f aca="false">'Vstupní data'!AM749</f>
        <v>0</v>
      </c>
      <c r="CG749" s="69" t="n">
        <f aca="false">'Vstupní data'!AN749</f>
        <v>0</v>
      </c>
      <c r="CH749" s="69" t="n">
        <f aca="false">'Vstupní data'!AO749</f>
        <v>0</v>
      </c>
      <c r="CI749" s="69" t="n">
        <f aca="false">'Vstupní data'!AP749</f>
        <v>0</v>
      </c>
      <c r="CJ749" s="72" t="n">
        <f aca="false">ROUND(CH749*CI749,0)</f>
        <v>0</v>
      </c>
      <c r="CK749" s="74" t="str">
        <f aca="false">IF(OR(AA749&gt;0,BB749&gt;0,CD749&gt;0,CJ749&gt;0),AA749+BB749+CD749+CJ749,"")</f>
        <v/>
      </c>
    </row>
    <row r="750" customFormat="false" ht="12.8" hidden="false" customHeight="false" outlineLevel="0" collapsed="false">
      <c r="A750" s="66" t="n">
        <f aca="false">'Vstupní data'!A750</f>
        <v>0</v>
      </c>
      <c r="F750" s="66" t="str">
        <f aca="false">CONCATENATE('Vstupní data'!F750,'Vstupní data'!G750,'Vstupní data'!H750,'Vstupní data'!I750)</f>
        <v/>
      </c>
      <c r="G750" s="66"/>
      <c r="H750" s="66" t="n">
        <f aca="false">'Vstupní data'!K750</f>
        <v>0</v>
      </c>
      <c r="I750" s="66" t="n">
        <f aca="false">'Vstupní data'!L750</f>
        <v>0</v>
      </c>
      <c r="J750" s="66" t="n">
        <f aca="false">'Vstupní data'!K750*'Vstupní data'!M750/100</f>
        <v>0</v>
      </c>
      <c r="L750" s="66" t="n">
        <f aca="false">IF('Vstupní data'!N750="prostokořenný",0,IF('Vstupní data'!N750="krytokořenný","k",IF('Vstupní data'!N750="poloodrostky nebo odrostky, prostokořenné i krytokořenné","po",0)))</f>
        <v>0</v>
      </c>
      <c r="N750" s="66"/>
      <c r="O750" s="66" t="n">
        <f aca="false">'Vstupní data'!O750</f>
        <v>0</v>
      </c>
      <c r="P750" s="66" t="n">
        <f aca="false">IF(O750&gt;0,VLOOKUP(CONCATENATE(VLOOKUP(I750,'Pril3-drev'!$H$5:$K$83,4,0),"-",'Vstupní data'!R750),K2!$C$15:$D$23,2,0),0)</f>
        <v>0</v>
      </c>
      <c r="Q750" s="66" t="n">
        <f aca="false">IF(O750&gt;0,VLOOKUP(I750,'Pril3-drev'!$H$5:$I$83,2,0),0)</f>
        <v>0</v>
      </c>
      <c r="R750" s="66" t="n">
        <f aca="false">IF(Q750&gt;0,VLOOKUP(Q750,'Pril6-okus'!$A$5:$B$17,2,0),0)</f>
        <v>0</v>
      </c>
      <c r="S750" s="66" t="n">
        <f aca="false">IF(O750&gt;0,VLOOKUP(I750,'Pril3-drev'!$H$5:$J$83,3,0),0)</f>
        <v>0</v>
      </c>
      <c r="T750" s="66" t="str">
        <f aca="false">IF(O750&gt;0,IF(L750="k",0.9*VLOOKUP(S750,'ha-pocty-vyhl'!$A$5:$B$20,2,0),IF(L750="po",0.8*VLOOKUP(S750,'ha-pocty-vyhl'!$A$5:$B$20,2,0),VLOOKUP(S750,'ha-pocty-vyhl'!$A$5:$B$20,2,0))),"")</f>
        <v/>
      </c>
      <c r="U750" s="66" t="n">
        <f aca="false">'Vstupní data'!P750</f>
        <v>0</v>
      </c>
      <c r="V750" s="66" t="n">
        <f aca="false">IF(O750&gt;0,1.3*T750*1000*Z750/10000,0)</f>
        <v>0</v>
      </c>
      <c r="W750" s="66" t="n">
        <f aca="false">IF(O750&gt;0,1.3*T750*1000*Z750/10000,0)</f>
        <v>0</v>
      </c>
      <c r="X750" s="66" t="n">
        <f aca="false">IF(O750&gt;0,IF(O750&gt;V750,V750,O750),0)</f>
        <v>0</v>
      </c>
      <c r="Y750" s="66" t="n">
        <f aca="false">IF(O750&gt;0,IF(IF(U750&gt;W750,W750,U750)&lt;X750,W750,IF(U750&gt;W750,W750,U750)),0)</f>
        <v>0</v>
      </c>
      <c r="Z750" s="66" t="n">
        <f aca="false">IF(O750&gt;0,IF(J750&gt;0,J750,K750*H750/100),0)</f>
        <v>0</v>
      </c>
      <c r="AA750" s="67" t="n">
        <f aca="false">IF(O750&gt;0,CEILING(R750*P750*X750/Y750*Z750,1),0)</f>
        <v>0</v>
      </c>
      <c r="AB750" s="68" t="n">
        <f aca="false">IF(O750&gt;0,AA750/O750,0)</f>
        <v>0</v>
      </c>
      <c r="AC750" s="66" t="n">
        <f aca="false">'Vstupní data'!W750</f>
        <v>0</v>
      </c>
      <c r="AI750" s="66" t="str">
        <f aca="false">IF(OR('Vstupní data'!T750&gt;0,'Vstupní data'!U750&gt;0),VLOOKUP(I750,'Pril3-drev'!$H$5:$J$83,3,0),"")</f>
        <v/>
      </c>
      <c r="AJ750" s="66" t="n">
        <f aca="false">IF('Vstupní data'!V750="prostokořenný",0,IF('Vstupní data'!V750="krytokořenný","k",IF('Vstupní data'!V750="poloodrostky nebo odrostky, prostokořenné i krytokořenné","po",0)))</f>
        <v>0</v>
      </c>
      <c r="AK750" s="66" t="n">
        <f aca="false">IF(OR('Vstupní data'!T750&gt;0,'Vstupní data'!U750&gt;0),IF(AJ750="k",0.9*VLOOKUP(AI750,'ha-pocty-vyhl'!$A$5:$B$20,2,0),IF(AJ750="po",0.8*VLOOKUP(AI750,'ha-pocty-vyhl'!$A$5:$B$20,2,0),VLOOKUP(AI750,'ha-pocty-vyhl'!$A$5:$B$20,2,0))),0)</f>
        <v>0</v>
      </c>
      <c r="AL750" s="66" t="n">
        <f aca="false">IF(OR('Vstupní data'!T750&gt;0,'Vstupní data'!U750&gt;0),'Vstupní data'!K750*'Vstupní data'!M750/100,0)</f>
        <v>0</v>
      </c>
      <c r="AM750" s="66" t="n">
        <f aca="false">IF(OR('Vstupní data'!T750&gt;0,'Vstupní data'!U750&gt;0),IF('Vstupní data'!T750&gt;0,'Vstupní data'!T750,ROUND(10*'Vstupní data'!U750/AK750,0)),0)</f>
        <v>0</v>
      </c>
      <c r="AN750" s="69" t="n">
        <f aca="false">IF('Vstupní data'!T750&gt;0,   IF('Vstupní data'!T750&lt;=AL750,'Vstupní data'!T750,AL750),   IF(AM750&lt;AL750,AM750,AL750))</f>
        <v>0</v>
      </c>
      <c r="AO750" s="69" t="n">
        <f aca="false">'Vstupní data'!X750</f>
        <v>0</v>
      </c>
      <c r="AP750" s="66" t="n">
        <f aca="false">IF(OR('Vstupní data'!T750&gt;0,'Vstupní data'!U750&gt;0),IF(I750&lt;&gt;0,VLOOKUP(I750,'Pril3-drev'!$H$5:$I$83,2,0),0),0)</f>
        <v>0</v>
      </c>
      <c r="AQ750" s="66" t="n">
        <f aca="false">'Vstupní data'!Y750</f>
        <v>0</v>
      </c>
      <c r="AR750" s="66" t="str">
        <f aca="false">IF(AC750&gt;5,   IF('Vstupní data'!Y750&gt;0,   VLOOKUP(VLOOKUP(CONCATENATE(VLOOKUP(I750,'Pril3-drev'!$H$4:$L$83,5,0),AC750),'Pril3-drev'!$Q$4:$R$2803,2,0),'AVB-BS'!$C$5:$S$29 ,LOOKUP(AQ750,'AVB-BS'!$D$3:$S$3,'AVB-BS'!$D$1:$S$1) ,0 )   ,   IF('Vstupní data'!Z750&gt;0,'Vstupní data'!Z750,0)) , "")</f>
        <v/>
      </c>
      <c r="AS750" s="70" t="str">
        <f aca="false">IF(AC750&gt;5,VLOOKUP(CONCATENATE(AP750,AR750),'Pril1-THLPa'!$H$6:$N$96,4,0),"")</f>
        <v/>
      </c>
      <c r="AT750" s="70" t="str">
        <f aca="false">IF(AC750&gt;5,VLOOKUP(CONCATENATE(AP750,AR750),'Pril1-THLPa'!$H$6:$N$96,5,0),"")</f>
        <v/>
      </c>
      <c r="AU750" s="70" t="str">
        <f aca="false">IF(AC750&gt;5,VLOOKUP(CONCATENATE(AP750,AR750),'Pril1-THLPa'!$H$6:$N$96,6,0),"")</f>
        <v/>
      </c>
      <c r="AV750" s="70" t="str">
        <f aca="false">IF(AC750&gt;5,VLOOKUP(CONCATENATE(AP750,AR750),'Pril1-THLPa'!$H$6:$N$96,7,0),"")</f>
        <v/>
      </c>
      <c r="AW750" s="70" t="str">
        <f aca="false">IF(AC750&gt;5,VLOOKUP(CONCATENATE(AP750,AR750),'Pril1-THLPa'!$H$6:$O$96,8,0),"")</f>
        <v/>
      </c>
      <c r="AX750" s="66" t="n">
        <f aca="false">IF(AC750&gt;0,IF(AND(AC750&gt;0,AC750&lt;=5),VLOOKUP(AP750,'Pril1-THLPa'!$A$6:$F$18,LOOKUP(AC750,'Pril1-THLPa'!$B$5:$F$5,'Pril1-THLPa'!$B$4:$F$4),0),AS750+AT750*(AC750-5)+AU750*POWER(AC750-5,2)+AV750*POWER(AC750-5,3)+AW750*POWER(AC750-5,4)),0)</f>
        <v>0</v>
      </c>
      <c r="AY750" s="71"/>
      <c r="AZ750" s="66" t="n">
        <f aca="false">'Vstupní data'!AA750</f>
        <v>0</v>
      </c>
      <c r="BA750" s="66" t="n">
        <f aca="false">IF(OR('Vstupní data'!T750&gt;0,'Vstupní data'!U750&gt;0),IF(AC750&lt;&gt;"",AX750*AO750/10*(100+AZ750)/100,0),0)</f>
        <v>0</v>
      </c>
      <c r="BB750" s="67" t="n">
        <f aca="false">IF(AC750&lt;&gt;"",ROUND(BA750*AN750,0),0)</f>
        <v>0</v>
      </c>
      <c r="BC750" s="68" t="str">
        <f aca="false">IF(AE750&gt;0,BB750/AE750,"")</f>
        <v/>
      </c>
      <c r="BD750" s="66" t="n">
        <f aca="false">'Vstupní data'!AE750</f>
        <v>0</v>
      </c>
      <c r="BF750" s="66" t="n">
        <f aca="false">'Vstupní data'!AC750</f>
        <v>0</v>
      </c>
      <c r="BH750" s="66" t="n">
        <f aca="false">'Vstupní data'!AD750</f>
        <v>0</v>
      </c>
      <c r="BI750" s="66" t="n">
        <f aca="false">'Vstupní data'!AF750</f>
        <v>0</v>
      </c>
      <c r="BJ750" s="69" t="n">
        <f aca="false">'Vstupní data'!AG750</f>
        <v>0</v>
      </c>
      <c r="BK750" s="69" t="n">
        <f aca="false">IF(BF750&lt;&gt;0,VLOOKUP(I750,'Pril3-drev'!$H$5:$I$83,2,0),0)</f>
        <v>0</v>
      </c>
      <c r="BL750" s="69" t="n">
        <f aca="false">IF(BF750&lt;&gt;0,VLOOKUP(BK750,'Pril3-drev'!$A$5:$C$17,3,0),0)</f>
        <v>0</v>
      </c>
      <c r="BM750" s="69" t="n">
        <f aca="false">'Vstupní data'!AH750</f>
        <v>0</v>
      </c>
      <c r="BN750" s="69" t="n">
        <f aca="false">IF('Vstupní data'!AH750&gt;0,   VLOOKUP(VLOOKUP(CONCATENATE(VLOOKUP(I750,'Pril3-drev'!$H$4:$L$83,5,0),BD750),'Pril3-drev'!$Q$4:$R$2803,2,0),'AVB-BS'!$C$5:$S$29 ,LOOKUP(BM750,'AVB-BS'!$D$3:$S$3,'AVB-BS'!$D$1:$S$1) ,0 )   ,   IF('Vstupní data'!AI750&gt;0,'Vstupní data'!AI750,0))</f>
        <v>0</v>
      </c>
      <c r="BO750" s="69" t="str">
        <f aca="false">IF(BX750&gt;5,VLOOKUP(CONCATENATE(BK750,BN750),'Pril1-THLPa'!$H$6:$N$96,4,0),"")</f>
        <v/>
      </c>
      <c r="BP750" s="69" t="str">
        <f aca="false">IF(BX750&gt;5,VLOOKUP(CONCATENATE(BK750,BN750),'Pril1-THLPa'!$H$6:$N$96,5,0),"")</f>
        <v/>
      </c>
      <c r="BQ750" s="69" t="str">
        <f aca="false">IF(BX750&gt;5,VLOOKUP(CONCATENATE(BK750,BN750),'Pril1-THLPa'!$H$6:$N$96,6,0),"")</f>
        <v/>
      </c>
      <c r="BR750" s="69" t="str">
        <f aca="false">IF(BX750&gt;5,VLOOKUP(CONCATENATE(BK750,BN750),'Pril1-THLPa'!$H$6:$N$96,7,0),"")</f>
        <v/>
      </c>
      <c r="BS750" s="69" t="str">
        <f aca="false">IF(BX750&gt;5,VLOOKUP(CONCATENATE(BK750,BN750),'Pril1-THLPa'!$H$6:$O$96,8,0),"")</f>
        <v/>
      </c>
      <c r="BT750" s="69" t="str">
        <f aca="false">IF(BF750&gt;0, IF(BK750="smrk",  VLOOKUP(VLOOKUP(BD750,'Pril9-K3'!$L$8:$M$207,2,0),'Pril9-K3'!$A$8:$J$16,LOOKUP(BN750,'Pril9-K3'!$A$7:$J$7,'Pril9-K3'!$A$5:$J$5),0), IF(AND(BK750&lt;&gt;"smrk",'Vstupní data'!AK750&lt;&gt;""),'Vstupní data'!AK750,   VLOOKUP(VLOOKUP(BD750,'Pril9-K3'!$L$8:$M$207,2,0),'Pril9-K3'!$A$8:$J$16,LOOKUP(BN750,'Pril9-K3'!$A$7:$J$7,'Pril9-K3'!$A$5:$J$5),0)   )),   "")</f>
        <v/>
      </c>
      <c r="BV750" s="69" t="n">
        <f aca="false">'Vstupní data'!AJ750</f>
        <v>0</v>
      </c>
      <c r="BW750" s="69" t="n">
        <f aca="false">IF(BF750&gt;0,IF(J750&gt;0,J750,K750*H750/100),0)</f>
        <v>0</v>
      </c>
      <c r="BX750" s="69" t="n">
        <f aca="false">IF(BF750&gt;0,IF(BJ750&gt;BL750,BL750,BJ750),0)</f>
        <v>0</v>
      </c>
      <c r="BY750" s="69" t="n">
        <f aca="false">IF(BD750=0,0,IF(AND(BX750&gt;0,BX750&lt;=5),  IF(AND(BX750&gt;0,BX750&lt;=5),VLOOKUP(BK750,'Pril1-THLPa'!$A$6:$F$18,IF(AND(BX750&gt;0,BX750&lt;=5),LOOKUP(BX750,'Pril1-THLPa'!$B$5:$F$5,'Pril1-THLPa'!$B$4:$F$4),""),0),""),  IF(BX750&gt;5,BO750+BP750*(BX750-5)+BQ750*POWER(BX750-5,2)+BR750*POWER(BX750-5,3)+BS750*POWER(BX750-5,4),"")))</f>
        <v>0</v>
      </c>
      <c r="BZ750" s="69" t="n">
        <f aca="false">IF(BY750&gt;0,BY750*BI750/10*BW750*(100+BV750)/100,0)</f>
        <v>0</v>
      </c>
      <c r="CA750" s="69" t="n">
        <f aca="false">IF(BD750&gt;0,BX750-IF(BD750&gt;BX750,BX750,BD750),0)</f>
        <v>0</v>
      </c>
      <c r="CB750" s="69" t="n">
        <f aca="false">POWER(1.01,CA750)</f>
        <v>1</v>
      </c>
      <c r="CC750" s="69" t="n">
        <f aca="false">IF(BF750&gt;0,IF(BF750&gt;BH750,1,BF750/BH750),0)</f>
        <v>0</v>
      </c>
      <c r="CD750" s="72" t="n">
        <f aca="false">IF(BD750=0,0,IF(BF750&gt;0,ROUND(IF(CB750&lt;&gt;0,BZ750*BT750*1/CB750*CC750,0),0),0))</f>
        <v>0</v>
      </c>
      <c r="CE750" s="73" t="str">
        <f aca="false">IF(BF750&gt;0,IF(BF750&gt;BH750,CD750/BF750,CD750/BH750),"")</f>
        <v/>
      </c>
      <c r="CF750" s="69" t="n">
        <f aca="false">'Vstupní data'!AM750</f>
        <v>0</v>
      </c>
      <c r="CG750" s="69" t="n">
        <f aca="false">'Vstupní data'!AN750</f>
        <v>0</v>
      </c>
      <c r="CH750" s="69" t="n">
        <f aca="false">'Vstupní data'!AO750</f>
        <v>0</v>
      </c>
      <c r="CI750" s="69" t="n">
        <f aca="false">'Vstupní data'!AP750</f>
        <v>0</v>
      </c>
      <c r="CJ750" s="72" t="n">
        <f aca="false">ROUND(CH750*CI750,0)</f>
        <v>0</v>
      </c>
      <c r="CK750" s="74" t="str">
        <f aca="false">IF(OR(AA750&gt;0,BB750&gt;0,CD750&gt;0,CJ750&gt;0),AA750+BB750+CD750+CJ750,"")</f>
        <v/>
      </c>
    </row>
    <row r="751" customFormat="false" ht="12.8" hidden="false" customHeight="false" outlineLevel="0" collapsed="false">
      <c r="A751" s="66" t="n">
        <f aca="false">'Vstupní data'!A751</f>
        <v>0</v>
      </c>
      <c r="F751" s="66" t="str">
        <f aca="false">CONCATENATE('Vstupní data'!F751,'Vstupní data'!G751,'Vstupní data'!H751,'Vstupní data'!I751)</f>
        <v/>
      </c>
      <c r="G751" s="66"/>
      <c r="H751" s="66" t="n">
        <f aca="false">'Vstupní data'!K751</f>
        <v>0</v>
      </c>
      <c r="I751" s="66" t="n">
        <f aca="false">'Vstupní data'!L751</f>
        <v>0</v>
      </c>
      <c r="J751" s="66" t="n">
        <f aca="false">'Vstupní data'!K751*'Vstupní data'!M751/100</f>
        <v>0</v>
      </c>
      <c r="L751" s="66" t="n">
        <f aca="false">IF('Vstupní data'!N751="prostokořenný",0,IF('Vstupní data'!N751="krytokořenný","k",IF('Vstupní data'!N751="poloodrostky nebo odrostky, prostokořenné i krytokořenné","po",0)))</f>
        <v>0</v>
      </c>
      <c r="N751" s="66"/>
      <c r="O751" s="66" t="n">
        <f aca="false">'Vstupní data'!O751</f>
        <v>0</v>
      </c>
      <c r="P751" s="66" t="n">
        <f aca="false">IF(O751&gt;0,VLOOKUP(CONCATENATE(VLOOKUP(I751,'Pril3-drev'!$H$5:$K$83,4,0),"-",'Vstupní data'!R751),K2!$C$15:$D$23,2,0),0)</f>
        <v>0</v>
      </c>
      <c r="Q751" s="66" t="n">
        <f aca="false">IF(O751&gt;0,VLOOKUP(I751,'Pril3-drev'!$H$5:$I$83,2,0),0)</f>
        <v>0</v>
      </c>
      <c r="R751" s="66" t="n">
        <f aca="false">IF(Q751&gt;0,VLOOKUP(Q751,'Pril6-okus'!$A$5:$B$17,2,0),0)</f>
        <v>0</v>
      </c>
      <c r="S751" s="66" t="n">
        <f aca="false">IF(O751&gt;0,VLOOKUP(I751,'Pril3-drev'!$H$5:$J$83,3,0),0)</f>
        <v>0</v>
      </c>
      <c r="T751" s="66" t="str">
        <f aca="false">IF(O751&gt;0,IF(L751="k",0.9*VLOOKUP(S751,'ha-pocty-vyhl'!$A$5:$B$20,2,0),IF(L751="po",0.8*VLOOKUP(S751,'ha-pocty-vyhl'!$A$5:$B$20,2,0),VLOOKUP(S751,'ha-pocty-vyhl'!$A$5:$B$20,2,0))),"")</f>
        <v/>
      </c>
      <c r="U751" s="66" t="n">
        <f aca="false">'Vstupní data'!P751</f>
        <v>0</v>
      </c>
      <c r="V751" s="66" t="n">
        <f aca="false">IF(O751&gt;0,1.3*T751*1000*Z751/10000,0)</f>
        <v>0</v>
      </c>
      <c r="W751" s="66" t="n">
        <f aca="false">IF(O751&gt;0,1.3*T751*1000*Z751/10000,0)</f>
        <v>0</v>
      </c>
      <c r="X751" s="66" t="n">
        <f aca="false">IF(O751&gt;0,IF(O751&gt;V751,V751,O751),0)</f>
        <v>0</v>
      </c>
      <c r="Y751" s="66" t="n">
        <f aca="false">IF(O751&gt;0,IF(IF(U751&gt;W751,W751,U751)&lt;X751,W751,IF(U751&gt;W751,W751,U751)),0)</f>
        <v>0</v>
      </c>
      <c r="Z751" s="66" t="n">
        <f aca="false">IF(O751&gt;0,IF(J751&gt;0,J751,K751*H751/100),0)</f>
        <v>0</v>
      </c>
      <c r="AA751" s="67" t="n">
        <f aca="false">IF(O751&gt;0,CEILING(R751*P751*X751/Y751*Z751,1),0)</f>
        <v>0</v>
      </c>
      <c r="AB751" s="68" t="n">
        <f aca="false">IF(O751&gt;0,AA751/O751,0)</f>
        <v>0</v>
      </c>
      <c r="AC751" s="66" t="n">
        <f aca="false">'Vstupní data'!W751</f>
        <v>0</v>
      </c>
      <c r="AI751" s="66" t="str">
        <f aca="false">IF(OR('Vstupní data'!T751&gt;0,'Vstupní data'!U751&gt;0),VLOOKUP(I751,'Pril3-drev'!$H$5:$J$83,3,0),"")</f>
        <v/>
      </c>
      <c r="AJ751" s="66" t="n">
        <f aca="false">IF('Vstupní data'!V751="prostokořenný",0,IF('Vstupní data'!V751="krytokořenný","k",IF('Vstupní data'!V751="poloodrostky nebo odrostky, prostokořenné i krytokořenné","po",0)))</f>
        <v>0</v>
      </c>
      <c r="AK751" s="66" t="n">
        <f aca="false">IF(OR('Vstupní data'!T751&gt;0,'Vstupní data'!U751&gt;0),IF(AJ751="k",0.9*VLOOKUP(AI751,'ha-pocty-vyhl'!$A$5:$B$20,2,0),IF(AJ751="po",0.8*VLOOKUP(AI751,'ha-pocty-vyhl'!$A$5:$B$20,2,0),VLOOKUP(AI751,'ha-pocty-vyhl'!$A$5:$B$20,2,0))),0)</f>
        <v>0</v>
      </c>
      <c r="AL751" s="66" t="n">
        <f aca="false">IF(OR('Vstupní data'!T751&gt;0,'Vstupní data'!U751&gt;0),'Vstupní data'!K751*'Vstupní data'!M751/100,0)</f>
        <v>0</v>
      </c>
      <c r="AM751" s="66" t="n">
        <f aca="false">IF(OR('Vstupní data'!T751&gt;0,'Vstupní data'!U751&gt;0),IF('Vstupní data'!T751&gt;0,'Vstupní data'!T751,ROUND(10*'Vstupní data'!U751/AK751,0)),0)</f>
        <v>0</v>
      </c>
      <c r="AN751" s="69" t="n">
        <f aca="false">IF('Vstupní data'!T751&gt;0,   IF('Vstupní data'!T751&lt;=AL751,'Vstupní data'!T751,AL751),   IF(AM751&lt;AL751,AM751,AL751))</f>
        <v>0</v>
      </c>
      <c r="AO751" s="69" t="n">
        <f aca="false">'Vstupní data'!X751</f>
        <v>0</v>
      </c>
      <c r="AP751" s="66" t="n">
        <f aca="false">IF(OR('Vstupní data'!T751&gt;0,'Vstupní data'!U751&gt;0),IF(I751&lt;&gt;0,VLOOKUP(I751,'Pril3-drev'!$H$5:$I$83,2,0),0),0)</f>
        <v>0</v>
      </c>
      <c r="AQ751" s="66" t="n">
        <f aca="false">'Vstupní data'!Y751</f>
        <v>0</v>
      </c>
      <c r="AR751" s="66" t="str">
        <f aca="false">IF(AC751&gt;5,   IF('Vstupní data'!Y751&gt;0,   VLOOKUP(VLOOKUP(CONCATENATE(VLOOKUP(I751,'Pril3-drev'!$H$4:$L$83,5,0),AC751),'Pril3-drev'!$Q$4:$R$2803,2,0),'AVB-BS'!$C$5:$S$29 ,LOOKUP(AQ751,'AVB-BS'!$D$3:$S$3,'AVB-BS'!$D$1:$S$1) ,0 )   ,   IF('Vstupní data'!Z751&gt;0,'Vstupní data'!Z751,0)) , "")</f>
        <v/>
      </c>
      <c r="AS751" s="70" t="str">
        <f aca="false">IF(AC751&gt;5,VLOOKUP(CONCATENATE(AP751,AR751),'Pril1-THLPa'!$H$6:$N$96,4,0),"")</f>
        <v/>
      </c>
      <c r="AT751" s="70" t="str">
        <f aca="false">IF(AC751&gt;5,VLOOKUP(CONCATENATE(AP751,AR751),'Pril1-THLPa'!$H$6:$N$96,5,0),"")</f>
        <v/>
      </c>
      <c r="AU751" s="70" t="str">
        <f aca="false">IF(AC751&gt;5,VLOOKUP(CONCATENATE(AP751,AR751),'Pril1-THLPa'!$H$6:$N$96,6,0),"")</f>
        <v/>
      </c>
      <c r="AV751" s="70" t="str">
        <f aca="false">IF(AC751&gt;5,VLOOKUP(CONCATENATE(AP751,AR751),'Pril1-THLPa'!$H$6:$N$96,7,0),"")</f>
        <v/>
      </c>
      <c r="AW751" s="70" t="str">
        <f aca="false">IF(AC751&gt;5,VLOOKUP(CONCATENATE(AP751,AR751),'Pril1-THLPa'!$H$6:$O$96,8,0),"")</f>
        <v/>
      </c>
      <c r="AX751" s="66" t="n">
        <f aca="false">IF(AC751&gt;0,IF(AND(AC751&gt;0,AC751&lt;=5),VLOOKUP(AP751,'Pril1-THLPa'!$A$6:$F$18,LOOKUP(AC751,'Pril1-THLPa'!$B$5:$F$5,'Pril1-THLPa'!$B$4:$F$4),0),AS751+AT751*(AC751-5)+AU751*POWER(AC751-5,2)+AV751*POWER(AC751-5,3)+AW751*POWER(AC751-5,4)),0)</f>
        <v>0</v>
      </c>
      <c r="AY751" s="71"/>
      <c r="AZ751" s="66" t="n">
        <f aca="false">'Vstupní data'!AA751</f>
        <v>0</v>
      </c>
      <c r="BA751" s="66" t="n">
        <f aca="false">IF(OR('Vstupní data'!T751&gt;0,'Vstupní data'!U751&gt;0),IF(AC751&lt;&gt;"",AX751*AO751/10*(100+AZ751)/100,0),0)</f>
        <v>0</v>
      </c>
      <c r="BB751" s="67" t="n">
        <f aca="false">IF(AC751&lt;&gt;"",ROUND(BA751*AN751,0),0)</f>
        <v>0</v>
      </c>
      <c r="BC751" s="68" t="str">
        <f aca="false">IF(AE751&gt;0,BB751/AE751,"")</f>
        <v/>
      </c>
      <c r="BD751" s="66" t="n">
        <f aca="false">'Vstupní data'!AE751</f>
        <v>0</v>
      </c>
      <c r="BF751" s="66" t="n">
        <f aca="false">'Vstupní data'!AC751</f>
        <v>0</v>
      </c>
      <c r="BH751" s="66" t="n">
        <f aca="false">'Vstupní data'!AD751</f>
        <v>0</v>
      </c>
      <c r="BI751" s="66" t="n">
        <f aca="false">'Vstupní data'!AF751</f>
        <v>0</v>
      </c>
      <c r="BJ751" s="69" t="n">
        <f aca="false">'Vstupní data'!AG751</f>
        <v>0</v>
      </c>
      <c r="BK751" s="69" t="n">
        <f aca="false">IF(BF751&lt;&gt;0,VLOOKUP(I751,'Pril3-drev'!$H$5:$I$83,2,0),0)</f>
        <v>0</v>
      </c>
      <c r="BL751" s="69" t="n">
        <f aca="false">IF(BF751&lt;&gt;0,VLOOKUP(BK751,'Pril3-drev'!$A$5:$C$17,3,0),0)</f>
        <v>0</v>
      </c>
      <c r="BM751" s="69" t="n">
        <f aca="false">'Vstupní data'!AH751</f>
        <v>0</v>
      </c>
      <c r="BN751" s="69" t="n">
        <f aca="false">IF('Vstupní data'!AH751&gt;0,   VLOOKUP(VLOOKUP(CONCATENATE(VLOOKUP(I751,'Pril3-drev'!$H$4:$L$83,5,0),BD751),'Pril3-drev'!$Q$4:$R$2803,2,0),'AVB-BS'!$C$5:$S$29 ,LOOKUP(BM751,'AVB-BS'!$D$3:$S$3,'AVB-BS'!$D$1:$S$1) ,0 )   ,   IF('Vstupní data'!AI751&gt;0,'Vstupní data'!AI751,0))</f>
        <v>0</v>
      </c>
      <c r="BO751" s="69" t="str">
        <f aca="false">IF(BX751&gt;5,VLOOKUP(CONCATENATE(BK751,BN751),'Pril1-THLPa'!$H$6:$N$96,4,0),"")</f>
        <v/>
      </c>
      <c r="BP751" s="69" t="str">
        <f aca="false">IF(BX751&gt;5,VLOOKUP(CONCATENATE(BK751,BN751),'Pril1-THLPa'!$H$6:$N$96,5,0),"")</f>
        <v/>
      </c>
      <c r="BQ751" s="69" t="str">
        <f aca="false">IF(BX751&gt;5,VLOOKUP(CONCATENATE(BK751,BN751),'Pril1-THLPa'!$H$6:$N$96,6,0),"")</f>
        <v/>
      </c>
      <c r="BR751" s="69" t="str">
        <f aca="false">IF(BX751&gt;5,VLOOKUP(CONCATENATE(BK751,BN751),'Pril1-THLPa'!$H$6:$N$96,7,0),"")</f>
        <v/>
      </c>
      <c r="BS751" s="69" t="str">
        <f aca="false">IF(BX751&gt;5,VLOOKUP(CONCATENATE(BK751,BN751),'Pril1-THLPa'!$H$6:$O$96,8,0),"")</f>
        <v/>
      </c>
      <c r="BT751" s="69" t="str">
        <f aca="false">IF(BF751&gt;0, IF(BK751="smrk",  VLOOKUP(VLOOKUP(BD751,'Pril9-K3'!$L$8:$M$207,2,0),'Pril9-K3'!$A$8:$J$16,LOOKUP(BN751,'Pril9-K3'!$A$7:$J$7,'Pril9-K3'!$A$5:$J$5),0), IF(AND(BK751&lt;&gt;"smrk",'Vstupní data'!AK751&lt;&gt;""),'Vstupní data'!AK751,   VLOOKUP(VLOOKUP(BD751,'Pril9-K3'!$L$8:$M$207,2,0),'Pril9-K3'!$A$8:$J$16,LOOKUP(BN751,'Pril9-K3'!$A$7:$J$7,'Pril9-K3'!$A$5:$J$5),0)   )),   "")</f>
        <v/>
      </c>
      <c r="BV751" s="69" t="n">
        <f aca="false">'Vstupní data'!AJ751</f>
        <v>0</v>
      </c>
      <c r="BW751" s="69" t="n">
        <f aca="false">IF(BF751&gt;0,IF(J751&gt;0,J751,K751*H751/100),0)</f>
        <v>0</v>
      </c>
      <c r="BX751" s="69" t="n">
        <f aca="false">IF(BF751&gt;0,IF(BJ751&gt;BL751,BL751,BJ751),0)</f>
        <v>0</v>
      </c>
      <c r="BY751" s="69" t="n">
        <f aca="false">IF(BD751=0,0,IF(AND(BX751&gt;0,BX751&lt;=5),  IF(AND(BX751&gt;0,BX751&lt;=5),VLOOKUP(BK751,'Pril1-THLPa'!$A$6:$F$18,IF(AND(BX751&gt;0,BX751&lt;=5),LOOKUP(BX751,'Pril1-THLPa'!$B$5:$F$5,'Pril1-THLPa'!$B$4:$F$4),""),0),""),  IF(BX751&gt;5,BO751+BP751*(BX751-5)+BQ751*POWER(BX751-5,2)+BR751*POWER(BX751-5,3)+BS751*POWER(BX751-5,4),"")))</f>
        <v>0</v>
      </c>
      <c r="BZ751" s="69" t="n">
        <f aca="false">IF(BY751&gt;0,BY751*BI751/10*BW751*(100+BV751)/100,0)</f>
        <v>0</v>
      </c>
      <c r="CA751" s="69" t="n">
        <f aca="false">IF(BD751&gt;0,BX751-IF(BD751&gt;BX751,BX751,BD751),0)</f>
        <v>0</v>
      </c>
      <c r="CB751" s="69" t="n">
        <f aca="false">POWER(1.01,CA751)</f>
        <v>1</v>
      </c>
      <c r="CC751" s="69" t="n">
        <f aca="false">IF(BF751&gt;0,IF(BF751&gt;BH751,1,BF751/BH751),0)</f>
        <v>0</v>
      </c>
      <c r="CD751" s="72" t="n">
        <f aca="false">IF(BD751=0,0,IF(BF751&gt;0,ROUND(IF(CB751&lt;&gt;0,BZ751*BT751*1/CB751*CC751,0),0),0))</f>
        <v>0</v>
      </c>
      <c r="CE751" s="73" t="str">
        <f aca="false">IF(BF751&gt;0,IF(BF751&gt;BH751,CD751/BF751,CD751/BH751),"")</f>
        <v/>
      </c>
      <c r="CF751" s="69" t="n">
        <f aca="false">'Vstupní data'!AM751</f>
        <v>0</v>
      </c>
      <c r="CG751" s="69" t="n">
        <f aca="false">'Vstupní data'!AN751</f>
        <v>0</v>
      </c>
      <c r="CH751" s="69" t="n">
        <f aca="false">'Vstupní data'!AO751</f>
        <v>0</v>
      </c>
      <c r="CI751" s="69" t="n">
        <f aca="false">'Vstupní data'!AP751</f>
        <v>0</v>
      </c>
      <c r="CJ751" s="72" t="n">
        <f aca="false">ROUND(CH751*CI751,0)</f>
        <v>0</v>
      </c>
      <c r="CK751" s="74" t="str">
        <f aca="false">IF(OR(AA751&gt;0,BB751&gt;0,CD751&gt;0,CJ751&gt;0),AA751+BB751+CD751+CJ751,"")</f>
        <v/>
      </c>
    </row>
    <row r="752" customFormat="false" ht="12.8" hidden="false" customHeight="false" outlineLevel="0" collapsed="false">
      <c r="A752" s="66" t="n">
        <f aca="false">'Vstupní data'!A752</f>
        <v>0</v>
      </c>
      <c r="F752" s="66" t="str">
        <f aca="false">CONCATENATE('Vstupní data'!F752,'Vstupní data'!G752,'Vstupní data'!H752,'Vstupní data'!I752)</f>
        <v/>
      </c>
      <c r="G752" s="66"/>
      <c r="H752" s="66" t="n">
        <f aca="false">'Vstupní data'!K752</f>
        <v>0</v>
      </c>
      <c r="I752" s="66" t="n">
        <f aca="false">'Vstupní data'!L752</f>
        <v>0</v>
      </c>
      <c r="J752" s="66" t="n">
        <f aca="false">'Vstupní data'!K752*'Vstupní data'!M752/100</f>
        <v>0</v>
      </c>
      <c r="L752" s="66" t="n">
        <f aca="false">IF('Vstupní data'!N752="prostokořenný",0,IF('Vstupní data'!N752="krytokořenný","k",IF('Vstupní data'!N752="poloodrostky nebo odrostky, prostokořenné i krytokořenné","po",0)))</f>
        <v>0</v>
      </c>
      <c r="N752" s="66"/>
      <c r="O752" s="66" t="n">
        <f aca="false">'Vstupní data'!O752</f>
        <v>0</v>
      </c>
      <c r="P752" s="66" t="n">
        <f aca="false">IF(O752&gt;0,VLOOKUP(CONCATENATE(VLOOKUP(I752,'Pril3-drev'!$H$5:$K$83,4,0),"-",'Vstupní data'!R752),K2!$C$15:$D$23,2,0),0)</f>
        <v>0</v>
      </c>
      <c r="Q752" s="66" t="n">
        <f aca="false">IF(O752&gt;0,VLOOKUP(I752,'Pril3-drev'!$H$5:$I$83,2,0),0)</f>
        <v>0</v>
      </c>
      <c r="R752" s="66" t="n">
        <f aca="false">IF(Q752&gt;0,VLOOKUP(Q752,'Pril6-okus'!$A$5:$B$17,2,0),0)</f>
        <v>0</v>
      </c>
      <c r="S752" s="66" t="n">
        <f aca="false">IF(O752&gt;0,VLOOKUP(I752,'Pril3-drev'!$H$5:$J$83,3,0),0)</f>
        <v>0</v>
      </c>
      <c r="T752" s="66" t="str">
        <f aca="false">IF(O752&gt;0,IF(L752="k",0.9*VLOOKUP(S752,'ha-pocty-vyhl'!$A$5:$B$20,2,0),IF(L752="po",0.8*VLOOKUP(S752,'ha-pocty-vyhl'!$A$5:$B$20,2,0),VLOOKUP(S752,'ha-pocty-vyhl'!$A$5:$B$20,2,0))),"")</f>
        <v/>
      </c>
      <c r="U752" s="66" t="n">
        <f aca="false">'Vstupní data'!P752</f>
        <v>0</v>
      </c>
      <c r="V752" s="66" t="n">
        <f aca="false">IF(O752&gt;0,1.3*T752*1000*Z752/10000,0)</f>
        <v>0</v>
      </c>
      <c r="W752" s="66" t="n">
        <f aca="false">IF(O752&gt;0,1.3*T752*1000*Z752/10000,0)</f>
        <v>0</v>
      </c>
      <c r="X752" s="66" t="n">
        <f aca="false">IF(O752&gt;0,IF(O752&gt;V752,V752,O752),0)</f>
        <v>0</v>
      </c>
      <c r="Y752" s="66" t="n">
        <f aca="false">IF(O752&gt;0,IF(IF(U752&gt;W752,W752,U752)&lt;X752,W752,IF(U752&gt;W752,W752,U752)),0)</f>
        <v>0</v>
      </c>
      <c r="Z752" s="66" t="n">
        <f aca="false">IF(O752&gt;0,IF(J752&gt;0,J752,K752*H752/100),0)</f>
        <v>0</v>
      </c>
      <c r="AA752" s="67" t="n">
        <f aca="false">IF(O752&gt;0,CEILING(R752*P752*X752/Y752*Z752,1),0)</f>
        <v>0</v>
      </c>
      <c r="AB752" s="68" t="n">
        <f aca="false">IF(O752&gt;0,AA752/O752,0)</f>
        <v>0</v>
      </c>
      <c r="AC752" s="66" t="n">
        <f aca="false">'Vstupní data'!W752</f>
        <v>0</v>
      </c>
      <c r="AI752" s="66" t="str">
        <f aca="false">IF(OR('Vstupní data'!T752&gt;0,'Vstupní data'!U752&gt;0),VLOOKUP(I752,'Pril3-drev'!$H$5:$J$83,3,0),"")</f>
        <v/>
      </c>
      <c r="AJ752" s="66" t="n">
        <f aca="false">IF('Vstupní data'!V752="prostokořenný",0,IF('Vstupní data'!V752="krytokořenný","k",IF('Vstupní data'!V752="poloodrostky nebo odrostky, prostokořenné i krytokořenné","po",0)))</f>
        <v>0</v>
      </c>
      <c r="AK752" s="66" t="n">
        <f aca="false">IF(OR('Vstupní data'!T752&gt;0,'Vstupní data'!U752&gt;0),IF(AJ752="k",0.9*VLOOKUP(AI752,'ha-pocty-vyhl'!$A$5:$B$20,2,0),IF(AJ752="po",0.8*VLOOKUP(AI752,'ha-pocty-vyhl'!$A$5:$B$20,2,0),VLOOKUP(AI752,'ha-pocty-vyhl'!$A$5:$B$20,2,0))),0)</f>
        <v>0</v>
      </c>
      <c r="AL752" s="66" t="n">
        <f aca="false">IF(OR('Vstupní data'!T752&gt;0,'Vstupní data'!U752&gt;0),'Vstupní data'!K752*'Vstupní data'!M752/100,0)</f>
        <v>0</v>
      </c>
      <c r="AM752" s="66" t="n">
        <f aca="false">IF(OR('Vstupní data'!T752&gt;0,'Vstupní data'!U752&gt;0),IF('Vstupní data'!T752&gt;0,'Vstupní data'!T752,ROUND(10*'Vstupní data'!U752/AK752,0)),0)</f>
        <v>0</v>
      </c>
      <c r="AN752" s="69" t="n">
        <f aca="false">IF('Vstupní data'!T752&gt;0,   IF('Vstupní data'!T752&lt;=AL752,'Vstupní data'!T752,AL752),   IF(AM752&lt;AL752,AM752,AL752))</f>
        <v>0</v>
      </c>
      <c r="AO752" s="69" t="n">
        <f aca="false">'Vstupní data'!X752</f>
        <v>0</v>
      </c>
      <c r="AP752" s="66" t="n">
        <f aca="false">IF(OR('Vstupní data'!T752&gt;0,'Vstupní data'!U752&gt;0),IF(I752&lt;&gt;0,VLOOKUP(I752,'Pril3-drev'!$H$5:$I$83,2,0),0),0)</f>
        <v>0</v>
      </c>
      <c r="AQ752" s="66" t="n">
        <f aca="false">'Vstupní data'!Y752</f>
        <v>0</v>
      </c>
      <c r="AR752" s="66" t="str">
        <f aca="false">IF(AC752&gt;5,   IF('Vstupní data'!Y752&gt;0,   VLOOKUP(VLOOKUP(CONCATENATE(VLOOKUP(I752,'Pril3-drev'!$H$4:$L$83,5,0),AC752),'Pril3-drev'!$Q$4:$R$2803,2,0),'AVB-BS'!$C$5:$S$29 ,LOOKUP(AQ752,'AVB-BS'!$D$3:$S$3,'AVB-BS'!$D$1:$S$1) ,0 )   ,   IF('Vstupní data'!Z752&gt;0,'Vstupní data'!Z752,0)) , "")</f>
        <v/>
      </c>
      <c r="AS752" s="70" t="str">
        <f aca="false">IF(AC752&gt;5,VLOOKUP(CONCATENATE(AP752,AR752),'Pril1-THLPa'!$H$6:$N$96,4,0),"")</f>
        <v/>
      </c>
      <c r="AT752" s="70" t="str">
        <f aca="false">IF(AC752&gt;5,VLOOKUP(CONCATENATE(AP752,AR752),'Pril1-THLPa'!$H$6:$N$96,5,0),"")</f>
        <v/>
      </c>
      <c r="AU752" s="70" t="str">
        <f aca="false">IF(AC752&gt;5,VLOOKUP(CONCATENATE(AP752,AR752),'Pril1-THLPa'!$H$6:$N$96,6,0),"")</f>
        <v/>
      </c>
      <c r="AV752" s="70" t="str">
        <f aca="false">IF(AC752&gt;5,VLOOKUP(CONCATENATE(AP752,AR752),'Pril1-THLPa'!$H$6:$N$96,7,0),"")</f>
        <v/>
      </c>
      <c r="AW752" s="70" t="str">
        <f aca="false">IF(AC752&gt;5,VLOOKUP(CONCATENATE(AP752,AR752),'Pril1-THLPa'!$H$6:$O$96,8,0),"")</f>
        <v/>
      </c>
      <c r="AX752" s="66" t="n">
        <f aca="false">IF(AC752&gt;0,IF(AND(AC752&gt;0,AC752&lt;=5),VLOOKUP(AP752,'Pril1-THLPa'!$A$6:$F$18,LOOKUP(AC752,'Pril1-THLPa'!$B$5:$F$5,'Pril1-THLPa'!$B$4:$F$4),0),AS752+AT752*(AC752-5)+AU752*POWER(AC752-5,2)+AV752*POWER(AC752-5,3)+AW752*POWER(AC752-5,4)),0)</f>
        <v>0</v>
      </c>
      <c r="AY752" s="71"/>
      <c r="AZ752" s="66" t="n">
        <f aca="false">'Vstupní data'!AA752</f>
        <v>0</v>
      </c>
      <c r="BA752" s="66" t="n">
        <f aca="false">IF(OR('Vstupní data'!T752&gt;0,'Vstupní data'!U752&gt;0),IF(AC752&lt;&gt;"",AX752*AO752/10*(100+AZ752)/100,0),0)</f>
        <v>0</v>
      </c>
      <c r="BB752" s="67" t="n">
        <f aca="false">IF(AC752&lt;&gt;"",ROUND(BA752*AN752,0),0)</f>
        <v>0</v>
      </c>
      <c r="BC752" s="68" t="str">
        <f aca="false">IF(AE752&gt;0,BB752/AE752,"")</f>
        <v/>
      </c>
      <c r="BD752" s="66" t="n">
        <f aca="false">'Vstupní data'!AE752</f>
        <v>0</v>
      </c>
      <c r="BF752" s="66" t="n">
        <f aca="false">'Vstupní data'!AC752</f>
        <v>0</v>
      </c>
      <c r="BH752" s="66" t="n">
        <f aca="false">'Vstupní data'!AD752</f>
        <v>0</v>
      </c>
      <c r="BI752" s="66" t="n">
        <f aca="false">'Vstupní data'!AF752</f>
        <v>0</v>
      </c>
      <c r="BJ752" s="69" t="n">
        <f aca="false">'Vstupní data'!AG752</f>
        <v>0</v>
      </c>
      <c r="BK752" s="69" t="n">
        <f aca="false">IF(BF752&lt;&gt;0,VLOOKUP(I752,'Pril3-drev'!$H$5:$I$83,2,0),0)</f>
        <v>0</v>
      </c>
      <c r="BL752" s="69" t="n">
        <f aca="false">IF(BF752&lt;&gt;0,VLOOKUP(BK752,'Pril3-drev'!$A$5:$C$17,3,0),0)</f>
        <v>0</v>
      </c>
      <c r="BM752" s="69" t="n">
        <f aca="false">'Vstupní data'!AH752</f>
        <v>0</v>
      </c>
      <c r="BN752" s="69" t="n">
        <f aca="false">IF('Vstupní data'!AH752&gt;0,   VLOOKUP(VLOOKUP(CONCATENATE(VLOOKUP(I752,'Pril3-drev'!$H$4:$L$83,5,0),BD752),'Pril3-drev'!$Q$4:$R$2803,2,0),'AVB-BS'!$C$5:$S$29 ,LOOKUP(BM752,'AVB-BS'!$D$3:$S$3,'AVB-BS'!$D$1:$S$1) ,0 )   ,   IF('Vstupní data'!AI752&gt;0,'Vstupní data'!AI752,0))</f>
        <v>0</v>
      </c>
      <c r="BO752" s="69" t="str">
        <f aca="false">IF(BX752&gt;5,VLOOKUP(CONCATENATE(BK752,BN752),'Pril1-THLPa'!$H$6:$N$96,4,0),"")</f>
        <v/>
      </c>
      <c r="BP752" s="69" t="str">
        <f aca="false">IF(BX752&gt;5,VLOOKUP(CONCATENATE(BK752,BN752),'Pril1-THLPa'!$H$6:$N$96,5,0),"")</f>
        <v/>
      </c>
      <c r="BQ752" s="69" t="str">
        <f aca="false">IF(BX752&gt;5,VLOOKUP(CONCATENATE(BK752,BN752),'Pril1-THLPa'!$H$6:$N$96,6,0),"")</f>
        <v/>
      </c>
      <c r="BR752" s="69" t="str">
        <f aca="false">IF(BX752&gt;5,VLOOKUP(CONCATENATE(BK752,BN752),'Pril1-THLPa'!$H$6:$N$96,7,0),"")</f>
        <v/>
      </c>
      <c r="BS752" s="69" t="str">
        <f aca="false">IF(BX752&gt;5,VLOOKUP(CONCATENATE(BK752,BN752),'Pril1-THLPa'!$H$6:$O$96,8,0),"")</f>
        <v/>
      </c>
      <c r="BT752" s="69" t="str">
        <f aca="false">IF(BF752&gt;0, IF(BK752="smrk",  VLOOKUP(VLOOKUP(BD752,'Pril9-K3'!$L$8:$M$207,2,0),'Pril9-K3'!$A$8:$J$16,LOOKUP(BN752,'Pril9-K3'!$A$7:$J$7,'Pril9-K3'!$A$5:$J$5),0), IF(AND(BK752&lt;&gt;"smrk",'Vstupní data'!AK752&lt;&gt;""),'Vstupní data'!AK752,   VLOOKUP(VLOOKUP(BD752,'Pril9-K3'!$L$8:$M$207,2,0),'Pril9-K3'!$A$8:$J$16,LOOKUP(BN752,'Pril9-K3'!$A$7:$J$7,'Pril9-K3'!$A$5:$J$5),0)   )),   "")</f>
        <v/>
      </c>
      <c r="BV752" s="69" t="n">
        <f aca="false">'Vstupní data'!AJ752</f>
        <v>0</v>
      </c>
      <c r="BW752" s="69" t="n">
        <f aca="false">IF(BF752&gt;0,IF(J752&gt;0,J752,K752*H752/100),0)</f>
        <v>0</v>
      </c>
      <c r="BX752" s="69" t="n">
        <f aca="false">IF(BF752&gt;0,IF(BJ752&gt;BL752,BL752,BJ752),0)</f>
        <v>0</v>
      </c>
      <c r="BY752" s="69" t="n">
        <f aca="false">IF(BD752=0,0,IF(AND(BX752&gt;0,BX752&lt;=5),  IF(AND(BX752&gt;0,BX752&lt;=5),VLOOKUP(BK752,'Pril1-THLPa'!$A$6:$F$18,IF(AND(BX752&gt;0,BX752&lt;=5),LOOKUP(BX752,'Pril1-THLPa'!$B$5:$F$5,'Pril1-THLPa'!$B$4:$F$4),""),0),""),  IF(BX752&gt;5,BO752+BP752*(BX752-5)+BQ752*POWER(BX752-5,2)+BR752*POWER(BX752-5,3)+BS752*POWER(BX752-5,4),"")))</f>
        <v>0</v>
      </c>
      <c r="BZ752" s="69" t="n">
        <f aca="false">IF(BY752&gt;0,BY752*BI752/10*BW752*(100+BV752)/100,0)</f>
        <v>0</v>
      </c>
      <c r="CA752" s="69" t="n">
        <f aca="false">IF(BD752&gt;0,BX752-IF(BD752&gt;BX752,BX752,BD752),0)</f>
        <v>0</v>
      </c>
      <c r="CB752" s="69" t="n">
        <f aca="false">POWER(1.01,CA752)</f>
        <v>1</v>
      </c>
      <c r="CC752" s="69" t="n">
        <f aca="false">IF(BF752&gt;0,IF(BF752&gt;BH752,1,BF752/BH752),0)</f>
        <v>0</v>
      </c>
      <c r="CD752" s="72" t="n">
        <f aca="false">IF(BD752=0,0,IF(BF752&gt;0,ROUND(IF(CB752&lt;&gt;0,BZ752*BT752*1/CB752*CC752,0),0),0))</f>
        <v>0</v>
      </c>
      <c r="CE752" s="73" t="str">
        <f aca="false">IF(BF752&gt;0,IF(BF752&gt;BH752,CD752/BF752,CD752/BH752),"")</f>
        <v/>
      </c>
      <c r="CF752" s="69" t="n">
        <f aca="false">'Vstupní data'!AM752</f>
        <v>0</v>
      </c>
      <c r="CG752" s="69" t="n">
        <f aca="false">'Vstupní data'!AN752</f>
        <v>0</v>
      </c>
      <c r="CH752" s="69" t="n">
        <f aca="false">'Vstupní data'!AO752</f>
        <v>0</v>
      </c>
      <c r="CI752" s="69" t="n">
        <f aca="false">'Vstupní data'!AP752</f>
        <v>0</v>
      </c>
      <c r="CJ752" s="72" t="n">
        <f aca="false">ROUND(CH752*CI752,0)</f>
        <v>0</v>
      </c>
      <c r="CK752" s="74" t="str">
        <f aca="false">IF(OR(AA752&gt;0,BB752&gt;0,CD752&gt;0,CJ752&gt;0),AA752+BB752+CD752+CJ752,"")</f>
        <v/>
      </c>
    </row>
    <row r="753" customFormat="false" ht="12.8" hidden="false" customHeight="false" outlineLevel="0" collapsed="false">
      <c r="A753" s="66" t="n">
        <f aca="false">'Vstupní data'!A753</f>
        <v>0</v>
      </c>
      <c r="F753" s="66" t="str">
        <f aca="false">CONCATENATE('Vstupní data'!F753,'Vstupní data'!G753,'Vstupní data'!H753,'Vstupní data'!I753)</f>
        <v/>
      </c>
      <c r="G753" s="66"/>
      <c r="H753" s="66" t="n">
        <f aca="false">'Vstupní data'!K753</f>
        <v>0</v>
      </c>
      <c r="I753" s="66" t="n">
        <f aca="false">'Vstupní data'!L753</f>
        <v>0</v>
      </c>
      <c r="J753" s="66" t="n">
        <f aca="false">'Vstupní data'!K753*'Vstupní data'!M753/100</f>
        <v>0</v>
      </c>
      <c r="L753" s="66" t="n">
        <f aca="false">IF('Vstupní data'!N753="prostokořenný",0,IF('Vstupní data'!N753="krytokořenný","k",IF('Vstupní data'!N753="poloodrostky nebo odrostky, prostokořenné i krytokořenné","po",0)))</f>
        <v>0</v>
      </c>
      <c r="N753" s="66"/>
      <c r="O753" s="66" t="n">
        <f aca="false">'Vstupní data'!O753</f>
        <v>0</v>
      </c>
      <c r="P753" s="66" t="n">
        <f aca="false">IF(O753&gt;0,VLOOKUP(CONCATENATE(VLOOKUP(I753,'Pril3-drev'!$H$5:$K$83,4,0),"-",'Vstupní data'!R753),K2!$C$15:$D$23,2,0),0)</f>
        <v>0</v>
      </c>
      <c r="Q753" s="66" t="n">
        <f aca="false">IF(O753&gt;0,VLOOKUP(I753,'Pril3-drev'!$H$5:$I$83,2,0),0)</f>
        <v>0</v>
      </c>
      <c r="R753" s="66" t="n">
        <f aca="false">IF(Q753&gt;0,VLOOKUP(Q753,'Pril6-okus'!$A$5:$B$17,2,0),0)</f>
        <v>0</v>
      </c>
      <c r="S753" s="66" t="n">
        <f aca="false">IF(O753&gt;0,VLOOKUP(I753,'Pril3-drev'!$H$5:$J$83,3,0),0)</f>
        <v>0</v>
      </c>
      <c r="T753" s="66" t="str">
        <f aca="false">IF(O753&gt;0,IF(L753="k",0.9*VLOOKUP(S753,'ha-pocty-vyhl'!$A$5:$B$20,2,0),IF(L753="po",0.8*VLOOKUP(S753,'ha-pocty-vyhl'!$A$5:$B$20,2,0),VLOOKUP(S753,'ha-pocty-vyhl'!$A$5:$B$20,2,0))),"")</f>
        <v/>
      </c>
      <c r="U753" s="66" t="n">
        <f aca="false">'Vstupní data'!P753</f>
        <v>0</v>
      </c>
      <c r="V753" s="66" t="n">
        <f aca="false">IF(O753&gt;0,1.3*T753*1000*Z753/10000,0)</f>
        <v>0</v>
      </c>
      <c r="W753" s="66" t="n">
        <f aca="false">IF(O753&gt;0,1.3*T753*1000*Z753/10000,0)</f>
        <v>0</v>
      </c>
      <c r="X753" s="66" t="n">
        <f aca="false">IF(O753&gt;0,IF(O753&gt;V753,V753,O753),0)</f>
        <v>0</v>
      </c>
      <c r="Y753" s="66" t="n">
        <f aca="false">IF(O753&gt;0,IF(IF(U753&gt;W753,W753,U753)&lt;X753,W753,IF(U753&gt;W753,W753,U753)),0)</f>
        <v>0</v>
      </c>
      <c r="Z753" s="66" t="n">
        <f aca="false">IF(O753&gt;0,IF(J753&gt;0,J753,K753*H753/100),0)</f>
        <v>0</v>
      </c>
      <c r="AA753" s="67" t="n">
        <f aca="false">IF(O753&gt;0,CEILING(R753*P753*X753/Y753*Z753,1),0)</f>
        <v>0</v>
      </c>
      <c r="AB753" s="68" t="n">
        <f aca="false">IF(O753&gt;0,AA753/O753,0)</f>
        <v>0</v>
      </c>
      <c r="AC753" s="66" t="n">
        <f aca="false">'Vstupní data'!W753</f>
        <v>0</v>
      </c>
      <c r="AI753" s="66" t="str">
        <f aca="false">IF(OR('Vstupní data'!T753&gt;0,'Vstupní data'!U753&gt;0),VLOOKUP(I753,'Pril3-drev'!$H$5:$J$83,3,0),"")</f>
        <v/>
      </c>
      <c r="AJ753" s="66" t="n">
        <f aca="false">IF('Vstupní data'!V753="prostokořenný",0,IF('Vstupní data'!V753="krytokořenný","k",IF('Vstupní data'!V753="poloodrostky nebo odrostky, prostokořenné i krytokořenné","po",0)))</f>
        <v>0</v>
      </c>
      <c r="AK753" s="66" t="n">
        <f aca="false">IF(OR('Vstupní data'!T753&gt;0,'Vstupní data'!U753&gt;0),IF(AJ753="k",0.9*VLOOKUP(AI753,'ha-pocty-vyhl'!$A$5:$B$20,2,0),IF(AJ753="po",0.8*VLOOKUP(AI753,'ha-pocty-vyhl'!$A$5:$B$20,2,0),VLOOKUP(AI753,'ha-pocty-vyhl'!$A$5:$B$20,2,0))),0)</f>
        <v>0</v>
      </c>
      <c r="AL753" s="66" t="n">
        <f aca="false">IF(OR('Vstupní data'!T753&gt;0,'Vstupní data'!U753&gt;0),'Vstupní data'!K753*'Vstupní data'!M753/100,0)</f>
        <v>0</v>
      </c>
      <c r="AM753" s="66" t="n">
        <f aca="false">IF(OR('Vstupní data'!T753&gt;0,'Vstupní data'!U753&gt;0),IF('Vstupní data'!T753&gt;0,'Vstupní data'!T753,ROUND(10*'Vstupní data'!U753/AK753,0)),0)</f>
        <v>0</v>
      </c>
      <c r="AN753" s="69" t="n">
        <f aca="false">IF('Vstupní data'!T753&gt;0,   IF('Vstupní data'!T753&lt;=AL753,'Vstupní data'!T753,AL753),   IF(AM753&lt;AL753,AM753,AL753))</f>
        <v>0</v>
      </c>
      <c r="AO753" s="69" t="n">
        <f aca="false">'Vstupní data'!X753</f>
        <v>0</v>
      </c>
      <c r="AP753" s="66" t="n">
        <f aca="false">IF(OR('Vstupní data'!T753&gt;0,'Vstupní data'!U753&gt;0),IF(I753&lt;&gt;0,VLOOKUP(I753,'Pril3-drev'!$H$5:$I$83,2,0),0),0)</f>
        <v>0</v>
      </c>
      <c r="AQ753" s="66" t="n">
        <f aca="false">'Vstupní data'!Y753</f>
        <v>0</v>
      </c>
      <c r="AR753" s="66" t="str">
        <f aca="false">IF(AC753&gt;5,   IF('Vstupní data'!Y753&gt;0,   VLOOKUP(VLOOKUP(CONCATENATE(VLOOKUP(I753,'Pril3-drev'!$H$4:$L$83,5,0),AC753),'Pril3-drev'!$Q$4:$R$2803,2,0),'AVB-BS'!$C$5:$S$29 ,LOOKUP(AQ753,'AVB-BS'!$D$3:$S$3,'AVB-BS'!$D$1:$S$1) ,0 )   ,   IF('Vstupní data'!Z753&gt;0,'Vstupní data'!Z753,0)) , "")</f>
        <v/>
      </c>
      <c r="AS753" s="70" t="str">
        <f aca="false">IF(AC753&gt;5,VLOOKUP(CONCATENATE(AP753,AR753),'Pril1-THLPa'!$H$6:$N$96,4,0),"")</f>
        <v/>
      </c>
      <c r="AT753" s="70" t="str">
        <f aca="false">IF(AC753&gt;5,VLOOKUP(CONCATENATE(AP753,AR753),'Pril1-THLPa'!$H$6:$N$96,5,0),"")</f>
        <v/>
      </c>
      <c r="AU753" s="70" t="str">
        <f aca="false">IF(AC753&gt;5,VLOOKUP(CONCATENATE(AP753,AR753),'Pril1-THLPa'!$H$6:$N$96,6,0),"")</f>
        <v/>
      </c>
      <c r="AV753" s="70" t="str">
        <f aca="false">IF(AC753&gt;5,VLOOKUP(CONCATENATE(AP753,AR753),'Pril1-THLPa'!$H$6:$N$96,7,0),"")</f>
        <v/>
      </c>
      <c r="AW753" s="70" t="str">
        <f aca="false">IF(AC753&gt;5,VLOOKUP(CONCATENATE(AP753,AR753),'Pril1-THLPa'!$H$6:$O$96,8,0),"")</f>
        <v/>
      </c>
      <c r="AX753" s="66" t="n">
        <f aca="false">IF(AC753&gt;0,IF(AND(AC753&gt;0,AC753&lt;=5),VLOOKUP(AP753,'Pril1-THLPa'!$A$6:$F$18,LOOKUP(AC753,'Pril1-THLPa'!$B$5:$F$5,'Pril1-THLPa'!$B$4:$F$4),0),AS753+AT753*(AC753-5)+AU753*POWER(AC753-5,2)+AV753*POWER(AC753-5,3)+AW753*POWER(AC753-5,4)),0)</f>
        <v>0</v>
      </c>
      <c r="AY753" s="71"/>
      <c r="AZ753" s="66" t="n">
        <f aca="false">'Vstupní data'!AA753</f>
        <v>0</v>
      </c>
      <c r="BA753" s="66" t="n">
        <f aca="false">IF(OR('Vstupní data'!T753&gt;0,'Vstupní data'!U753&gt;0),IF(AC753&lt;&gt;"",AX753*AO753/10*(100+AZ753)/100,0),0)</f>
        <v>0</v>
      </c>
      <c r="BB753" s="67" t="n">
        <f aca="false">IF(AC753&lt;&gt;"",ROUND(BA753*AN753,0),0)</f>
        <v>0</v>
      </c>
      <c r="BC753" s="68" t="str">
        <f aca="false">IF(AE753&gt;0,BB753/AE753,"")</f>
        <v/>
      </c>
      <c r="BD753" s="66" t="n">
        <f aca="false">'Vstupní data'!AE753</f>
        <v>0</v>
      </c>
      <c r="BF753" s="66" t="n">
        <f aca="false">'Vstupní data'!AC753</f>
        <v>0</v>
      </c>
      <c r="BH753" s="66" t="n">
        <f aca="false">'Vstupní data'!AD753</f>
        <v>0</v>
      </c>
      <c r="BI753" s="66" t="n">
        <f aca="false">'Vstupní data'!AF753</f>
        <v>0</v>
      </c>
      <c r="BJ753" s="69" t="n">
        <f aca="false">'Vstupní data'!AG753</f>
        <v>0</v>
      </c>
      <c r="BK753" s="69" t="n">
        <f aca="false">IF(BF753&lt;&gt;0,VLOOKUP(I753,'Pril3-drev'!$H$5:$I$83,2,0),0)</f>
        <v>0</v>
      </c>
      <c r="BL753" s="69" t="n">
        <f aca="false">IF(BF753&lt;&gt;0,VLOOKUP(BK753,'Pril3-drev'!$A$5:$C$17,3,0),0)</f>
        <v>0</v>
      </c>
      <c r="BM753" s="69" t="n">
        <f aca="false">'Vstupní data'!AH753</f>
        <v>0</v>
      </c>
      <c r="BN753" s="69" t="n">
        <f aca="false">IF('Vstupní data'!AH753&gt;0,   VLOOKUP(VLOOKUP(CONCATENATE(VLOOKUP(I753,'Pril3-drev'!$H$4:$L$83,5,0),BD753),'Pril3-drev'!$Q$4:$R$2803,2,0),'AVB-BS'!$C$5:$S$29 ,LOOKUP(BM753,'AVB-BS'!$D$3:$S$3,'AVB-BS'!$D$1:$S$1) ,0 )   ,   IF('Vstupní data'!AI753&gt;0,'Vstupní data'!AI753,0))</f>
        <v>0</v>
      </c>
      <c r="BO753" s="69" t="str">
        <f aca="false">IF(BX753&gt;5,VLOOKUP(CONCATENATE(BK753,BN753),'Pril1-THLPa'!$H$6:$N$96,4,0),"")</f>
        <v/>
      </c>
      <c r="BP753" s="69" t="str">
        <f aca="false">IF(BX753&gt;5,VLOOKUP(CONCATENATE(BK753,BN753),'Pril1-THLPa'!$H$6:$N$96,5,0),"")</f>
        <v/>
      </c>
      <c r="BQ753" s="69" t="str">
        <f aca="false">IF(BX753&gt;5,VLOOKUP(CONCATENATE(BK753,BN753),'Pril1-THLPa'!$H$6:$N$96,6,0),"")</f>
        <v/>
      </c>
      <c r="BR753" s="69" t="str">
        <f aca="false">IF(BX753&gt;5,VLOOKUP(CONCATENATE(BK753,BN753),'Pril1-THLPa'!$H$6:$N$96,7,0),"")</f>
        <v/>
      </c>
      <c r="BS753" s="69" t="str">
        <f aca="false">IF(BX753&gt;5,VLOOKUP(CONCATENATE(BK753,BN753),'Pril1-THLPa'!$H$6:$O$96,8,0),"")</f>
        <v/>
      </c>
      <c r="BT753" s="69" t="str">
        <f aca="false">IF(BF753&gt;0, IF(BK753="smrk",  VLOOKUP(VLOOKUP(BD753,'Pril9-K3'!$L$8:$M$207,2,0),'Pril9-K3'!$A$8:$J$16,LOOKUP(BN753,'Pril9-K3'!$A$7:$J$7,'Pril9-K3'!$A$5:$J$5),0), IF(AND(BK753&lt;&gt;"smrk",'Vstupní data'!AK753&lt;&gt;""),'Vstupní data'!AK753,   VLOOKUP(VLOOKUP(BD753,'Pril9-K3'!$L$8:$M$207,2,0),'Pril9-K3'!$A$8:$J$16,LOOKUP(BN753,'Pril9-K3'!$A$7:$J$7,'Pril9-K3'!$A$5:$J$5),0)   )),   "")</f>
        <v/>
      </c>
      <c r="BV753" s="69" t="n">
        <f aca="false">'Vstupní data'!AJ753</f>
        <v>0</v>
      </c>
      <c r="BW753" s="69" t="n">
        <f aca="false">IF(BF753&gt;0,IF(J753&gt;0,J753,K753*H753/100),0)</f>
        <v>0</v>
      </c>
      <c r="BX753" s="69" t="n">
        <f aca="false">IF(BF753&gt;0,IF(BJ753&gt;BL753,BL753,BJ753),0)</f>
        <v>0</v>
      </c>
      <c r="BY753" s="69" t="n">
        <f aca="false">IF(BD753=0,0,IF(AND(BX753&gt;0,BX753&lt;=5),  IF(AND(BX753&gt;0,BX753&lt;=5),VLOOKUP(BK753,'Pril1-THLPa'!$A$6:$F$18,IF(AND(BX753&gt;0,BX753&lt;=5),LOOKUP(BX753,'Pril1-THLPa'!$B$5:$F$5,'Pril1-THLPa'!$B$4:$F$4),""),0),""),  IF(BX753&gt;5,BO753+BP753*(BX753-5)+BQ753*POWER(BX753-5,2)+BR753*POWER(BX753-5,3)+BS753*POWER(BX753-5,4),"")))</f>
        <v>0</v>
      </c>
      <c r="BZ753" s="69" t="n">
        <f aca="false">IF(BY753&gt;0,BY753*BI753/10*BW753*(100+BV753)/100,0)</f>
        <v>0</v>
      </c>
      <c r="CA753" s="69" t="n">
        <f aca="false">IF(BD753&gt;0,BX753-IF(BD753&gt;BX753,BX753,BD753),0)</f>
        <v>0</v>
      </c>
      <c r="CB753" s="69" t="n">
        <f aca="false">POWER(1.01,CA753)</f>
        <v>1</v>
      </c>
      <c r="CC753" s="69" t="n">
        <f aca="false">IF(BF753&gt;0,IF(BF753&gt;BH753,1,BF753/BH753),0)</f>
        <v>0</v>
      </c>
      <c r="CD753" s="72" t="n">
        <f aca="false">IF(BD753=0,0,IF(BF753&gt;0,ROUND(IF(CB753&lt;&gt;0,BZ753*BT753*1/CB753*CC753,0),0),0))</f>
        <v>0</v>
      </c>
      <c r="CE753" s="73" t="str">
        <f aca="false">IF(BF753&gt;0,IF(BF753&gt;BH753,CD753/BF753,CD753/BH753),"")</f>
        <v/>
      </c>
      <c r="CF753" s="69" t="n">
        <f aca="false">'Vstupní data'!AM753</f>
        <v>0</v>
      </c>
      <c r="CG753" s="69" t="n">
        <f aca="false">'Vstupní data'!AN753</f>
        <v>0</v>
      </c>
      <c r="CH753" s="69" t="n">
        <f aca="false">'Vstupní data'!AO753</f>
        <v>0</v>
      </c>
      <c r="CI753" s="69" t="n">
        <f aca="false">'Vstupní data'!AP753</f>
        <v>0</v>
      </c>
      <c r="CJ753" s="72" t="n">
        <f aca="false">ROUND(CH753*CI753,0)</f>
        <v>0</v>
      </c>
      <c r="CK753" s="74" t="str">
        <f aca="false">IF(OR(AA753&gt;0,BB753&gt;0,CD753&gt;0,CJ753&gt;0),AA753+BB753+CD753+CJ753,"")</f>
        <v/>
      </c>
    </row>
    <row r="754" customFormat="false" ht="12.8" hidden="false" customHeight="false" outlineLevel="0" collapsed="false">
      <c r="A754" s="66" t="n">
        <f aca="false">'Vstupní data'!A754</f>
        <v>0</v>
      </c>
      <c r="F754" s="66" t="str">
        <f aca="false">CONCATENATE('Vstupní data'!F754,'Vstupní data'!G754,'Vstupní data'!H754,'Vstupní data'!I754)</f>
        <v/>
      </c>
      <c r="G754" s="66"/>
      <c r="H754" s="66" t="n">
        <f aca="false">'Vstupní data'!K754</f>
        <v>0</v>
      </c>
      <c r="I754" s="66" t="n">
        <f aca="false">'Vstupní data'!L754</f>
        <v>0</v>
      </c>
      <c r="J754" s="66" t="n">
        <f aca="false">'Vstupní data'!K754*'Vstupní data'!M754/100</f>
        <v>0</v>
      </c>
      <c r="L754" s="66" t="n">
        <f aca="false">IF('Vstupní data'!N754="prostokořenný",0,IF('Vstupní data'!N754="krytokořenný","k",IF('Vstupní data'!N754="poloodrostky nebo odrostky, prostokořenné i krytokořenné","po",0)))</f>
        <v>0</v>
      </c>
      <c r="N754" s="66"/>
      <c r="O754" s="66" t="n">
        <f aca="false">'Vstupní data'!O754</f>
        <v>0</v>
      </c>
      <c r="P754" s="66" t="n">
        <f aca="false">IF(O754&gt;0,VLOOKUP(CONCATENATE(VLOOKUP(I754,'Pril3-drev'!$H$5:$K$83,4,0),"-",'Vstupní data'!R754),K2!$C$15:$D$23,2,0),0)</f>
        <v>0</v>
      </c>
      <c r="Q754" s="66" t="n">
        <f aca="false">IF(O754&gt;0,VLOOKUP(I754,'Pril3-drev'!$H$5:$I$83,2,0),0)</f>
        <v>0</v>
      </c>
      <c r="R754" s="66" t="n">
        <f aca="false">IF(Q754&gt;0,VLOOKUP(Q754,'Pril6-okus'!$A$5:$B$17,2,0),0)</f>
        <v>0</v>
      </c>
      <c r="S754" s="66" t="n">
        <f aca="false">IF(O754&gt;0,VLOOKUP(I754,'Pril3-drev'!$H$5:$J$83,3,0),0)</f>
        <v>0</v>
      </c>
      <c r="T754" s="66" t="str">
        <f aca="false">IF(O754&gt;0,IF(L754="k",0.9*VLOOKUP(S754,'ha-pocty-vyhl'!$A$5:$B$20,2,0),IF(L754="po",0.8*VLOOKUP(S754,'ha-pocty-vyhl'!$A$5:$B$20,2,0),VLOOKUP(S754,'ha-pocty-vyhl'!$A$5:$B$20,2,0))),"")</f>
        <v/>
      </c>
      <c r="U754" s="66" t="n">
        <f aca="false">'Vstupní data'!P754</f>
        <v>0</v>
      </c>
      <c r="V754" s="66" t="n">
        <f aca="false">IF(O754&gt;0,1.3*T754*1000*Z754/10000,0)</f>
        <v>0</v>
      </c>
      <c r="W754" s="66" t="n">
        <f aca="false">IF(O754&gt;0,1.3*T754*1000*Z754/10000,0)</f>
        <v>0</v>
      </c>
      <c r="X754" s="66" t="n">
        <f aca="false">IF(O754&gt;0,IF(O754&gt;V754,V754,O754),0)</f>
        <v>0</v>
      </c>
      <c r="Y754" s="66" t="n">
        <f aca="false">IF(O754&gt;0,IF(IF(U754&gt;W754,W754,U754)&lt;X754,W754,IF(U754&gt;W754,W754,U754)),0)</f>
        <v>0</v>
      </c>
      <c r="Z754" s="66" t="n">
        <f aca="false">IF(O754&gt;0,IF(J754&gt;0,J754,K754*H754/100),0)</f>
        <v>0</v>
      </c>
      <c r="AA754" s="67" t="n">
        <f aca="false">IF(O754&gt;0,CEILING(R754*P754*X754/Y754*Z754,1),0)</f>
        <v>0</v>
      </c>
      <c r="AB754" s="68" t="n">
        <f aca="false">IF(O754&gt;0,AA754/O754,0)</f>
        <v>0</v>
      </c>
      <c r="AC754" s="66" t="n">
        <f aca="false">'Vstupní data'!W754</f>
        <v>0</v>
      </c>
      <c r="AI754" s="66" t="str">
        <f aca="false">IF(OR('Vstupní data'!T754&gt;0,'Vstupní data'!U754&gt;0),VLOOKUP(I754,'Pril3-drev'!$H$5:$J$83,3,0),"")</f>
        <v/>
      </c>
      <c r="AJ754" s="66" t="n">
        <f aca="false">IF('Vstupní data'!V754="prostokořenný",0,IF('Vstupní data'!V754="krytokořenný","k",IF('Vstupní data'!V754="poloodrostky nebo odrostky, prostokořenné i krytokořenné","po",0)))</f>
        <v>0</v>
      </c>
      <c r="AK754" s="66" t="n">
        <f aca="false">IF(OR('Vstupní data'!T754&gt;0,'Vstupní data'!U754&gt;0),IF(AJ754="k",0.9*VLOOKUP(AI754,'ha-pocty-vyhl'!$A$5:$B$20,2,0),IF(AJ754="po",0.8*VLOOKUP(AI754,'ha-pocty-vyhl'!$A$5:$B$20,2,0),VLOOKUP(AI754,'ha-pocty-vyhl'!$A$5:$B$20,2,0))),0)</f>
        <v>0</v>
      </c>
      <c r="AL754" s="66" t="n">
        <f aca="false">IF(OR('Vstupní data'!T754&gt;0,'Vstupní data'!U754&gt;0),'Vstupní data'!K754*'Vstupní data'!M754/100,0)</f>
        <v>0</v>
      </c>
      <c r="AM754" s="66" t="n">
        <f aca="false">IF(OR('Vstupní data'!T754&gt;0,'Vstupní data'!U754&gt;0),IF('Vstupní data'!T754&gt;0,'Vstupní data'!T754,ROUND(10*'Vstupní data'!U754/AK754,0)),0)</f>
        <v>0</v>
      </c>
      <c r="AN754" s="69" t="n">
        <f aca="false">IF('Vstupní data'!T754&gt;0,   IF('Vstupní data'!T754&lt;=AL754,'Vstupní data'!T754,AL754),   IF(AM754&lt;AL754,AM754,AL754))</f>
        <v>0</v>
      </c>
      <c r="AO754" s="69" t="n">
        <f aca="false">'Vstupní data'!X754</f>
        <v>0</v>
      </c>
      <c r="AP754" s="66" t="n">
        <f aca="false">IF(OR('Vstupní data'!T754&gt;0,'Vstupní data'!U754&gt;0),IF(I754&lt;&gt;0,VLOOKUP(I754,'Pril3-drev'!$H$5:$I$83,2,0),0),0)</f>
        <v>0</v>
      </c>
      <c r="AQ754" s="66" t="n">
        <f aca="false">'Vstupní data'!Y754</f>
        <v>0</v>
      </c>
      <c r="AR754" s="66" t="str">
        <f aca="false">IF(AC754&gt;5,   IF('Vstupní data'!Y754&gt;0,   VLOOKUP(VLOOKUP(CONCATENATE(VLOOKUP(I754,'Pril3-drev'!$H$4:$L$83,5,0),AC754),'Pril3-drev'!$Q$4:$R$2803,2,0),'AVB-BS'!$C$5:$S$29 ,LOOKUP(AQ754,'AVB-BS'!$D$3:$S$3,'AVB-BS'!$D$1:$S$1) ,0 )   ,   IF('Vstupní data'!Z754&gt;0,'Vstupní data'!Z754,0)) , "")</f>
        <v/>
      </c>
      <c r="AS754" s="70" t="str">
        <f aca="false">IF(AC754&gt;5,VLOOKUP(CONCATENATE(AP754,AR754),'Pril1-THLPa'!$H$6:$N$96,4,0),"")</f>
        <v/>
      </c>
      <c r="AT754" s="70" t="str">
        <f aca="false">IF(AC754&gt;5,VLOOKUP(CONCATENATE(AP754,AR754),'Pril1-THLPa'!$H$6:$N$96,5,0),"")</f>
        <v/>
      </c>
      <c r="AU754" s="70" t="str">
        <f aca="false">IF(AC754&gt;5,VLOOKUP(CONCATENATE(AP754,AR754),'Pril1-THLPa'!$H$6:$N$96,6,0),"")</f>
        <v/>
      </c>
      <c r="AV754" s="70" t="str">
        <f aca="false">IF(AC754&gt;5,VLOOKUP(CONCATENATE(AP754,AR754),'Pril1-THLPa'!$H$6:$N$96,7,0),"")</f>
        <v/>
      </c>
      <c r="AW754" s="70" t="str">
        <f aca="false">IF(AC754&gt;5,VLOOKUP(CONCATENATE(AP754,AR754),'Pril1-THLPa'!$H$6:$O$96,8,0),"")</f>
        <v/>
      </c>
      <c r="AX754" s="66" t="n">
        <f aca="false">IF(AC754&gt;0,IF(AND(AC754&gt;0,AC754&lt;=5),VLOOKUP(AP754,'Pril1-THLPa'!$A$6:$F$18,LOOKUP(AC754,'Pril1-THLPa'!$B$5:$F$5,'Pril1-THLPa'!$B$4:$F$4),0),AS754+AT754*(AC754-5)+AU754*POWER(AC754-5,2)+AV754*POWER(AC754-5,3)+AW754*POWER(AC754-5,4)),0)</f>
        <v>0</v>
      </c>
      <c r="AY754" s="71"/>
      <c r="AZ754" s="66" t="n">
        <f aca="false">'Vstupní data'!AA754</f>
        <v>0</v>
      </c>
      <c r="BA754" s="66" t="n">
        <f aca="false">IF(OR('Vstupní data'!T754&gt;0,'Vstupní data'!U754&gt;0),IF(AC754&lt;&gt;"",AX754*AO754/10*(100+AZ754)/100,0),0)</f>
        <v>0</v>
      </c>
      <c r="BB754" s="67" t="n">
        <f aca="false">IF(AC754&lt;&gt;"",ROUND(BA754*AN754,0),0)</f>
        <v>0</v>
      </c>
      <c r="BC754" s="68" t="str">
        <f aca="false">IF(AE754&gt;0,BB754/AE754,"")</f>
        <v/>
      </c>
      <c r="BD754" s="66" t="n">
        <f aca="false">'Vstupní data'!AE754</f>
        <v>0</v>
      </c>
      <c r="BF754" s="66" t="n">
        <f aca="false">'Vstupní data'!AC754</f>
        <v>0</v>
      </c>
      <c r="BH754" s="66" t="n">
        <f aca="false">'Vstupní data'!AD754</f>
        <v>0</v>
      </c>
      <c r="BI754" s="66" t="n">
        <f aca="false">'Vstupní data'!AF754</f>
        <v>0</v>
      </c>
      <c r="BJ754" s="69" t="n">
        <f aca="false">'Vstupní data'!AG754</f>
        <v>0</v>
      </c>
      <c r="BK754" s="69" t="n">
        <f aca="false">IF(BF754&lt;&gt;0,VLOOKUP(I754,'Pril3-drev'!$H$5:$I$83,2,0),0)</f>
        <v>0</v>
      </c>
      <c r="BL754" s="69" t="n">
        <f aca="false">IF(BF754&lt;&gt;0,VLOOKUP(BK754,'Pril3-drev'!$A$5:$C$17,3,0),0)</f>
        <v>0</v>
      </c>
      <c r="BM754" s="69" t="n">
        <f aca="false">'Vstupní data'!AH754</f>
        <v>0</v>
      </c>
      <c r="BN754" s="69" t="n">
        <f aca="false">IF('Vstupní data'!AH754&gt;0,   VLOOKUP(VLOOKUP(CONCATENATE(VLOOKUP(I754,'Pril3-drev'!$H$4:$L$83,5,0),BD754),'Pril3-drev'!$Q$4:$R$2803,2,0),'AVB-BS'!$C$5:$S$29 ,LOOKUP(BM754,'AVB-BS'!$D$3:$S$3,'AVB-BS'!$D$1:$S$1) ,0 )   ,   IF('Vstupní data'!AI754&gt;0,'Vstupní data'!AI754,0))</f>
        <v>0</v>
      </c>
      <c r="BO754" s="69" t="str">
        <f aca="false">IF(BX754&gt;5,VLOOKUP(CONCATENATE(BK754,BN754),'Pril1-THLPa'!$H$6:$N$96,4,0),"")</f>
        <v/>
      </c>
      <c r="BP754" s="69" t="str">
        <f aca="false">IF(BX754&gt;5,VLOOKUP(CONCATENATE(BK754,BN754),'Pril1-THLPa'!$H$6:$N$96,5,0),"")</f>
        <v/>
      </c>
      <c r="BQ754" s="69" t="str">
        <f aca="false">IF(BX754&gt;5,VLOOKUP(CONCATENATE(BK754,BN754),'Pril1-THLPa'!$H$6:$N$96,6,0),"")</f>
        <v/>
      </c>
      <c r="BR754" s="69" t="str">
        <f aca="false">IF(BX754&gt;5,VLOOKUP(CONCATENATE(BK754,BN754),'Pril1-THLPa'!$H$6:$N$96,7,0),"")</f>
        <v/>
      </c>
      <c r="BS754" s="69" t="str">
        <f aca="false">IF(BX754&gt;5,VLOOKUP(CONCATENATE(BK754,BN754),'Pril1-THLPa'!$H$6:$O$96,8,0),"")</f>
        <v/>
      </c>
      <c r="BT754" s="69" t="str">
        <f aca="false">IF(BF754&gt;0, IF(BK754="smrk",  VLOOKUP(VLOOKUP(BD754,'Pril9-K3'!$L$8:$M$207,2,0),'Pril9-K3'!$A$8:$J$16,LOOKUP(BN754,'Pril9-K3'!$A$7:$J$7,'Pril9-K3'!$A$5:$J$5),0), IF(AND(BK754&lt;&gt;"smrk",'Vstupní data'!AK754&lt;&gt;""),'Vstupní data'!AK754,   VLOOKUP(VLOOKUP(BD754,'Pril9-K3'!$L$8:$M$207,2,0),'Pril9-K3'!$A$8:$J$16,LOOKUP(BN754,'Pril9-K3'!$A$7:$J$7,'Pril9-K3'!$A$5:$J$5),0)   )),   "")</f>
        <v/>
      </c>
      <c r="BV754" s="69" t="n">
        <f aca="false">'Vstupní data'!AJ754</f>
        <v>0</v>
      </c>
      <c r="BW754" s="69" t="n">
        <f aca="false">IF(BF754&gt;0,IF(J754&gt;0,J754,K754*H754/100),0)</f>
        <v>0</v>
      </c>
      <c r="BX754" s="69" t="n">
        <f aca="false">IF(BF754&gt;0,IF(BJ754&gt;BL754,BL754,BJ754),0)</f>
        <v>0</v>
      </c>
      <c r="BY754" s="69" t="n">
        <f aca="false">IF(BD754=0,0,IF(AND(BX754&gt;0,BX754&lt;=5),  IF(AND(BX754&gt;0,BX754&lt;=5),VLOOKUP(BK754,'Pril1-THLPa'!$A$6:$F$18,IF(AND(BX754&gt;0,BX754&lt;=5),LOOKUP(BX754,'Pril1-THLPa'!$B$5:$F$5,'Pril1-THLPa'!$B$4:$F$4),""),0),""),  IF(BX754&gt;5,BO754+BP754*(BX754-5)+BQ754*POWER(BX754-5,2)+BR754*POWER(BX754-5,3)+BS754*POWER(BX754-5,4),"")))</f>
        <v>0</v>
      </c>
      <c r="BZ754" s="69" t="n">
        <f aca="false">IF(BY754&gt;0,BY754*BI754/10*BW754*(100+BV754)/100,0)</f>
        <v>0</v>
      </c>
      <c r="CA754" s="69" t="n">
        <f aca="false">IF(BD754&gt;0,BX754-IF(BD754&gt;BX754,BX754,BD754),0)</f>
        <v>0</v>
      </c>
      <c r="CB754" s="69" t="n">
        <f aca="false">POWER(1.01,CA754)</f>
        <v>1</v>
      </c>
      <c r="CC754" s="69" t="n">
        <f aca="false">IF(BF754&gt;0,IF(BF754&gt;BH754,1,BF754/BH754),0)</f>
        <v>0</v>
      </c>
      <c r="CD754" s="72" t="n">
        <f aca="false">IF(BD754=0,0,IF(BF754&gt;0,ROUND(IF(CB754&lt;&gt;0,BZ754*BT754*1/CB754*CC754,0),0),0))</f>
        <v>0</v>
      </c>
      <c r="CE754" s="73" t="str">
        <f aca="false">IF(BF754&gt;0,IF(BF754&gt;BH754,CD754/BF754,CD754/BH754),"")</f>
        <v/>
      </c>
      <c r="CF754" s="69" t="n">
        <f aca="false">'Vstupní data'!AM754</f>
        <v>0</v>
      </c>
      <c r="CG754" s="69" t="n">
        <f aca="false">'Vstupní data'!AN754</f>
        <v>0</v>
      </c>
      <c r="CH754" s="69" t="n">
        <f aca="false">'Vstupní data'!AO754</f>
        <v>0</v>
      </c>
      <c r="CI754" s="69" t="n">
        <f aca="false">'Vstupní data'!AP754</f>
        <v>0</v>
      </c>
      <c r="CJ754" s="72" t="n">
        <f aca="false">ROUND(CH754*CI754,0)</f>
        <v>0</v>
      </c>
      <c r="CK754" s="74" t="str">
        <f aca="false">IF(OR(AA754&gt;0,BB754&gt;0,CD754&gt;0,CJ754&gt;0),AA754+BB754+CD754+CJ754,"")</f>
        <v/>
      </c>
    </row>
    <row r="755" customFormat="false" ht="12.8" hidden="false" customHeight="false" outlineLevel="0" collapsed="false">
      <c r="A755" s="66" t="n">
        <f aca="false">'Vstupní data'!A755</f>
        <v>0</v>
      </c>
      <c r="F755" s="66" t="str">
        <f aca="false">CONCATENATE('Vstupní data'!F755,'Vstupní data'!G755,'Vstupní data'!H755,'Vstupní data'!I755)</f>
        <v/>
      </c>
      <c r="G755" s="66"/>
      <c r="H755" s="66" t="n">
        <f aca="false">'Vstupní data'!K755</f>
        <v>0</v>
      </c>
      <c r="I755" s="66" t="n">
        <f aca="false">'Vstupní data'!L755</f>
        <v>0</v>
      </c>
      <c r="J755" s="66" t="n">
        <f aca="false">'Vstupní data'!K755*'Vstupní data'!M755/100</f>
        <v>0</v>
      </c>
      <c r="L755" s="66" t="n">
        <f aca="false">IF('Vstupní data'!N755="prostokořenný",0,IF('Vstupní data'!N755="krytokořenný","k",IF('Vstupní data'!N755="poloodrostky nebo odrostky, prostokořenné i krytokořenné","po",0)))</f>
        <v>0</v>
      </c>
      <c r="N755" s="66"/>
      <c r="O755" s="66" t="n">
        <f aca="false">'Vstupní data'!O755</f>
        <v>0</v>
      </c>
      <c r="P755" s="66" t="n">
        <f aca="false">IF(O755&gt;0,VLOOKUP(CONCATENATE(VLOOKUP(I755,'Pril3-drev'!$H$5:$K$83,4,0),"-",'Vstupní data'!R755),K2!$C$15:$D$23,2,0),0)</f>
        <v>0</v>
      </c>
      <c r="Q755" s="66" t="n">
        <f aca="false">IF(O755&gt;0,VLOOKUP(I755,'Pril3-drev'!$H$5:$I$83,2,0),0)</f>
        <v>0</v>
      </c>
      <c r="R755" s="66" t="n">
        <f aca="false">IF(Q755&gt;0,VLOOKUP(Q755,'Pril6-okus'!$A$5:$B$17,2,0),0)</f>
        <v>0</v>
      </c>
      <c r="S755" s="66" t="n">
        <f aca="false">IF(O755&gt;0,VLOOKUP(I755,'Pril3-drev'!$H$5:$J$83,3,0),0)</f>
        <v>0</v>
      </c>
      <c r="T755" s="66" t="str">
        <f aca="false">IF(O755&gt;0,IF(L755="k",0.9*VLOOKUP(S755,'ha-pocty-vyhl'!$A$5:$B$20,2,0),IF(L755="po",0.8*VLOOKUP(S755,'ha-pocty-vyhl'!$A$5:$B$20,2,0),VLOOKUP(S755,'ha-pocty-vyhl'!$A$5:$B$20,2,0))),"")</f>
        <v/>
      </c>
      <c r="U755" s="66" t="n">
        <f aca="false">'Vstupní data'!P755</f>
        <v>0</v>
      </c>
      <c r="V755" s="66" t="n">
        <f aca="false">IF(O755&gt;0,1.3*T755*1000*Z755/10000,0)</f>
        <v>0</v>
      </c>
      <c r="W755" s="66" t="n">
        <f aca="false">IF(O755&gt;0,1.3*T755*1000*Z755/10000,0)</f>
        <v>0</v>
      </c>
      <c r="X755" s="66" t="n">
        <f aca="false">IF(O755&gt;0,IF(O755&gt;V755,V755,O755),0)</f>
        <v>0</v>
      </c>
      <c r="Y755" s="66" t="n">
        <f aca="false">IF(O755&gt;0,IF(IF(U755&gt;W755,W755,U755)&lt;X755,W755,IF(U755&gt;W755,W755,U755)),0)</f>
        <v>0</v>
      </c>
      <c r="Z755" s="66" t="n">
        <f aca="false">IF(O755&gt;0,IF(J755&gt;0,J755,K755*H755/100),0)</f>
        <v>0</v>
      </c>
      <c r="AA755" s="67" t="n">
        <f aca="false">IF(O755&gt;0,CEILING(R755*P755*X755/Y755*Z755,1),0)</f>
        <v>0</v>
      </c>
      <c r="AB755" s="68" t="n">
        <f aca="false">IF(O755&gt;0,AA755/O755,0)</f>
        <v>0</v>
      </c>
      <c r="AC755" s="66" t="n">
        <f aca="false">'Vstupní data'!W755</f>
        <v>0</v>
      </c>
      <c r="AI755" s="66" t="str">
        <f aca="false">IF(OR('Vstupní data'!T755&gt;0,'Vstupní data'!U755&gt;0),VLOOKUP(I755,'Pril3-drev'!$H$5:$J$83,3,0),"")</f>
        <v/>
      </c>
      <c r="AJ755" s="66" t="n">
        <f aca="false">IF('Vstupní data'!V755="prostokořenný",0,IF('Vstupní data'!V755="krytokořenný","k",IF('Vstupní data'!V755="poloodrostky nebo odrostky, prostokořenné i krytokořenné","po",0)))</f>
        <v>0</v>
      </c>
      <c r="AK755" s="66" t="n">
        <f aca="false">IF(OR('Vstupní data'!T755&gt;0,'Vstupní data'!U755&gt;0),IF(AJ755="k",0.9*VLOOKUP(AI755,'ha-pocty-vyhl'!$A$5:$B$20,2,0),IF(AJ755="po",0.8*VLOOKUP(AI755,'ha-pocty-vyhl'!$A$5:$B$20,2,0),VLOOKUP(AI755,'ha-pocty-vyhl'!$A$5:$B$20,2,0))),0)</f>
        <v>0</v>
      </c>
      <c r="AL755" s="66" t="n">
        <f aca="false">IF(OR('Vstupní data'!T755&gt;0,'Vstupní data'!U755&gt;0),'Vstupní data'!K755*'Vstupní data'!M755/100,0)</f>
        <v>0</v>
      </c>
      <c r="AM755" s="66" t="n">
        <f aca="false">IF(OR('Vstupní data'!T755&gt;0,'Vstupní data'!U755&gt;0),IF('Vstupní data'!T755&gt;0,'Vstupní data'!T755,ROUND(10*'Vstupní data'!U755/AK755,0)),0)</f>
        <v>0</v>
      </c>
      <c r="AN755" s="69" t="n">
        <f aca="false">IF('Vstupní data'!T755&gt;0,   IF('Vstupní data'!T755&lt;=AL755,'Vstupní data'!T755,AL755),   IF(AM755&lt;AL755,AM755,AL755))</f>
        <v>0</v>
      </c>
      <c r="AO755" s="69" t="n">
        <f aca="false">'Vstupní data'!X755</f>
        <v>0</v>
      </c>
      <c r="AP755" s="66" t="n">
        <f aca="false">IF(OR('Vstupní data'!T755&gt;0,'Vstupní data'!U755&gt;0),IF(I755&lt;&gt;0,VLOOKUP(I755,'Pril3-drev'!$H$5:$I$83,2,0),0),0)</f>
        <v>0</v>
      </c>
      <c r="AQ755" s="66" t="n">
        <f aca="false">'Vstupní data'!Y755</f>
        <v>0</v>
      </c>
      <c r="AR755" s="66" t="str">
        <f aca="false">IF(AC755&gt;5,   IF('Vstupní data'!Y755&gt;0,   VLOOKUP(VLOOKUP(CONCATENATE(VLOOKUP(I755,'Pril3-drev'!$H$4:$L$83,5,0),AC755),'Pril3-drev'!$Q$4:$R$2803,2,0),'AVB-BS'!$C$5:$S$29 ,LOOKUP(AQ755,'AVB-BS'!$D$3:$S$3,'AVB-BS'!$D$1:$S$1) ,0 )   ,   IF('Vstupní data'!Z755&gt;0,'Vstupní data'!Z755,0)) , "")</f>
        <v/>
      </c>
      <c r="AS755" s="70" t="str">
        <f aca="false">IF(AC755&gt;5,VLOOKUP(CONCATENATE(AP755,AR755),'Pril1-THLPa'!$H$6:$N$96,4,0),"")</f>
        <v/>
      </c>
      <c r="AT755" s="70" t="str">
        <f aca="false">IF(AC755&gt;5,VLOOKUP(CONCATENATE(AP755,AR755),'Pril1-THLPa'!$H$6:$N$96,5,0),"")</f>
        <v/>
      </c>
      <c r="AU755" s="70" t="str">
        <f aca="false">IF(AC755&gt;5,VLOOKUP(CONCATENATE(AP755,AR755),'Pril1-THLPa'!$H$6:$N$96,6,0),"")</f>
        <v/>
      </c>
      <c r="AV755" s="70" t="str">
        <f aca="false">IF(AC755&gt;5,VLOOKUP(CONCATENATE(AP755,AR755),'Pril1-THLPa'!$H$6:$N$96,7,0),"")</f>
        <v/>
      </c>
      <c r="AW755" s="70" t="str">
        <f aca="false">IF(AC755&gt;5,VLOOKUP(CONCATENATE(AP755,AR755),'Pril1-THLPa'!$H$6:$O$96,8,0),"")</f>
        <v/>
      </c>
      <c r="AX755" s="66" t="n">
        <f aca="false">IF(AC755&gt;0,IF(AND(AC755&gt;0,AC755&lt;=5),VLOOKUP(AP755,'Pril1-THLPa'!$A$6:$F$18,LOOKUP(AC755,'Pril1-THLPa'!$B$5:$F$5,'Pril1-THLPa'!$B$4:$F$4),0),AS755+AT755*(AC755-5)+AU755*POWER(AC755-5,2)+AV755*POWER(AC755-5,3)+AW755*POWER(AC755-5,4)),0)</f>
        <v>0</v>
      </c>
      <c r="AY755" s="71"/>
      <c r="AZ755" s="66" t="n">
        <f aca="false">'Vstupní data'!AA755</f>
        <v>0</v>
      </c>
      <c r="BA755" s="66" t="n">
        <f aca="false">IF(OR('Vstupní data'!T755&gt;0,'Vstupní data'!U755&gt;0),IF(AC755&lt;&gt;"",AX755*AO755/10*(100+AZ755)/100,0),0)</f>
        <v>0</v>
      </c>
      <c r="BB755" s="67" t="n">
        <f aca="false">IF(AC755&lt;&gt;"",ROUND(BA755*AN755,0),0)</f>
        <v>0</v>
      </c>
      <c r="BC755" s="68" t="str">
        <f aca="false">IF(AE755&gt;0,BB755/AE755,"")</f>
        <v/>
      </c>
      <c r="BD755" s="66" t="n">
        <f aca="false">'Vstupní data'!AE755</f>
        <v>0</v>
      </c>
      <c r="BF755" s="66" t="n">
        <f aca="false">'Vstupní data'!AC755</f>
        <v>0</v>
      </c>
      <c r="BH755" s="66" t="n">
        <f aca="false">'Vstupní data'!AD755</f>
        <v>0</v>
      </c>
      <c r="BI755" s="66" t="n">
        <f aca="false">'Vstupní data'!AF755</f>
        <v>0</v>
      </c>
      <c r="BJ755" s="69" t="n">
        <f aca="false">'Vstupní data'!AG755</f>
        <v>0</v>
      </c>
      <c r="BK755" s="69" t="n">
        <f aca="false">IF(BF755&lt;&gt;0,VLOOKUP(I755,'Pril3-drev'!$H$5:$I$83,2,0),0)</f>
        <v>0</v>
      </c>
      <c r="BL755" s="69" t="n">
        <f aca="false">IF(BF755&lt;&gt;0,VLOOKUP(BK755,'Pril3-drev'!$A$5:$C$17,3,0),0)</f>
        <v>0</v>
      </c>
      <c r="BM755" s="69" t="n">
        <f aca="false">'Vstupní data'!AH755</f>
        <v>0</v>
      </c>
      <c r="BN755" s="69" t="n">
        <f aca="false">IF('Vstupní data'!AH755&gt;0,   VLOOKUP(VLOOKUP(CONCATENATE(VLOOKUP(I755,'Pril3-drev'!$H$4:$L$83,5,0),BD755),'Pril3-drev'!$Q$4:$R$2803,2,0),'AVB-BS'!$C$5:$S$29 ,LOOKUP(BM755,'AVB-BS'!$D$3:$S$3,'AVB-BS'!$D$1:$S$1) ,0 )   ,   IF('Vstupní data'!AI755&gt;0,'Vstupní data'!AI755,0))</f>
        <v>0</v>
      </c>
      <c r="BO755" s="69" t="str">
        <f aca="false">IF(BX755&gt;5,VLOOKUP(CONCATENATE(BK755,BN755),'Pril1-THLPa'!$H$6:$N$96,4,0),"")</f>
        <v/>
      </c>
      <c r="BP755" s="69" t="str">
        <f aca="false">IF(BX755&gt;5,VLOOKUP(CONCATENATE(BK755,BN755),'Pril1-THLPa'!$H$6:$N$96,5,0),"")</f>
        <v/>
      </c>
      <c r="BQ755" s="69" t="str">
        <f aca="false">IF(BX755&gt;5,VLOOKUP(CONCATENATE(BK755,BN755),'Pril1-THLPa'!$H$6:$N$96,6,0),"")</f>
        <v/>
      </c>
      <c r="BR755" s="69" t="str">
        <f aca="false">IF(BX755&gt;5,VLOOKUP(CONCATENATE(BK755,BN755),'Pril1-THLPa'!$H$6:$N$96,7,0),"")</f>
        <v/>
      </c>
      <c r="BS755" s="69" t="str">
        <f aca="false">IF(BX755&gt;5,VLOOKUP(CONCATENATE(BK755,BN755),'Pril1-THLPa'!$H$6:$O$96,8,0),"")</f>
        <v/>
      </c>
      <c r="BT755" s="69" t="str">
        <f aca="false">IF(BF755&gt;0, IF(BK755="smrk",  VLOOKUP(VLOOKUP(BD755,'Pril9-K3'!$L$8:$M$207,2,0),'Pril9-K3'!$A$8:$J$16,LOOKUP(BN755,'Pril9-K3'!$A$7:$J$7,'Pril9-K3'!$A$5:$J$5),0), IF(AND(BK755&lt;&gt;"smrk",'Vstupní data'!AK755&lt;&gt;""),'Vstupní data'!AK755,   VLOOKUP(VLOOKUP(BD755,'Pril9-K3'!$L$8:$M$207,2,0),'Pril9-K3'!$A$8:$J$16,LOOKUP(BN755,'Pril9-K3'!$A$7:$J$7,'Pril9-K3'!$A$5:$J$5),0)   )),   "")</f>
        <v/>
      </c>
      <c r="BV755" s="69" t="n">
        <f aca="false">'Vstupní data'!AJ755</f>
        <v>0</v>
      </c>
      <c r="BW755" s="69" t="n">
        <f aca="false">IF(BF755&gt;0,IF(J755&gt;0,J755,K755*H755/100),0)</f>
        <v>0</v>
      </c>
      <c r="BX755" s="69" t="n">
        <f aca="false">IF(BF755&gt;0,IF(BJ755&gt;BL755,BL755,BJ755),0)</f>
        <v>0</v>
      </c>
      <c r="BY755" s="69" t="n">
        <f aca="false">IF(BD755=0,0,IF(AND(BX755&gt;0,BX755&lt;=5),  IF(AND(BX755&gt;0,BX755&lt;=5),VLOOKUP(BK755,'Pril1-THLPa'!$A$6:$F$18,IF(AND(BX755&gt;0,BX755&lt;=5),LOOKUP(BX755,'Pril1-THLPa'!$B$5:$F$5,'Pril1-THLPa'!$B$4:$F$4),""),0),""),  IF(BX755&gt;5,BO755+BP755*(BX755-5)+BQ755*POWER(BX755-5,2)+BR755*POWER(BX755-5,3)+BS755*POWER(BX755-5,4),"")))</f>
        <v>0</v>
      </c>
      <c r="BZ755" s="69" t="n">
        <f aca="false">IF(BY755&gt;0,BY755*BI755/10*BW755*(100+BV755)/100,0)</f>
        <v>0</v>
      </c>
      <c r="CA755" s="69" t="n">
        <f aca="false">IF(BD755&gt;0,BX755-IF(BD755&gt;BX755,BX755,BD755),0)</f>
        <v>0</v>
      </c>
      <c r="CB755" s="69" t="n">
        <f aca="false">POWER(1.01,CA755)</f>
        <v>1</v>
      </c>
      <c r="CC755" s="69" t="n">
        <f aca="false">IF(BF755&gt;0,IF(BF755&gt;BH755,1,BF755/BH755),0)</f>
        <v>0</v>
      </c>
      <c r="CD755" s="72" t="n">
        <f aca="false">IF(BD755=0,0,IF(BF755&gt;0,ROUND(IF(CB755&lt;&gt;0,BZ755*BT755*1/CB755*CC755,0),0),0))</f>
        <v>0</v>
      </c>
      <c r="CE755" s="73" t="str">
        <f aca="false">IF(BF755&gt;0,IF(BF755&gt;BH755,CD755/BF755,CD755/BH755),"")</f>
        <v/>
      </c>
      <c r="CF755" s="69" t="n">
        <f aca="false">'Vstupní data'!AM755</f>
        <v>0</v>
      </c>
      <c r="CG755" s="69" t="n">
        <f aca="false">'Vstupní data'!AN755</f>
        <v>0</v>
      </c>
      <c r="CH755" s="69" t="n">
        <f aca="false">'Vstupní data'!AO755</f>
        <v>0</v>
      </c>
      <c r="CI755" s="69" t="n">
        <f aca="false">'Vstupní data'!AP755</f>
        <v>0</v>
      </c>
      <c r="CJ755" s="72" t="n">
        <f aca="false">ROUND(CH755*CI755,0)</f>
        <v>0</v>
      </c>
      <c r="CK755" s="74" t="str">
        <f aca="false">IF(OR(AA755&gt;0,BB755&gt;0,CD755&gt;0,CJ755&gt;0),AA755+BB755+CD755+CJ755,"")</f>
        <v/>
      </c>
    </row>
    <row r="756" customFormat="false" ht="12.8" hidden="false" customHeight="false" outlineLevel="0" collapsed="false">
      <c r="A756" s="66" t="n">
        <f aca="false">'Vstupní data'!A756</f>
        <v>0</v>
      </c>
      <c r="F756" s="66" t="str">
        <f aca="false">CONCATENATE('Vstupní data'!F756,'Vstupní data'!G756,'Vstupní data'!H756,'Vstupní data'!I756)</f>
        <v/>
      </c>
      <c r="G756" s="66"/>
      <c r="H756" s="66" t="n">
        <f aca="false">'Vstupní data'!K756</f>
        <v>0</v>
      </c>
      <c r="I756" s="66" t="n">
        <f aca="false">'Vstupní data'!L756</f>
        <v>0</v>
      </c>
      <c r="J756" s="66" t="n">
        <f aca="false">'Vstupní data'!K756*'Vstupní data'!M756/100</f>
        <v>0</v>
      </c>
      <c r="L756" s="66" t="n">
        <f aca="false">IF('Vstupní data'!N756="prostokořenný",0,IF('Vstupní data'!N756="krytokořenný","k",IF('Vstupní data'!N756="poloodrostky nebo odrostky, prostokořenné i krytokořenné","po",0)))</f>
        <v>0</v>
      </c>
      <c r="N756" s="66"/>
      <c r="O756" s="66" t="n">
        <f aca="false">'Vstupní data'!O756</f>
        <v>0</v>
      </c>
      <c r="P756" s="66" t="n">
        <f aca="false">IF(O756&gt;0,VLOOKUP(CONCATENATE(VLOOKUP(I756,'Pril3-drev'!$H$5:$K$83,4,0),"-",'Vstupní data'!R756),K2!$C$15:$D$23,2,0),0)</f>
        <v>0</v>
      </c>
      <c r="Q756" s="66" t="n">
        <f aca="false">IF(O756&gt;0,VLOOKUP(I756,'Pril3-drev'!$H$5:$I$83,2,0),0)</f>
        <v>0</v>
      </c>
      <c r="R756" s="66" t="n">
        <f aca="false">IF(Q756&gt;0,VLOOKUP(Q756,'Pril6-okus'!$A$5:$B$17,2,0),0)</f>
        <v>0</v>
      </c>
      <c r="S756" s="66" t="n">
        <f aca="false">IF(O756&gt;0,VLOOKUP(I756,'Pril3-drev'!$H$5:$J$83,3,0),0)</f>
        <v>0</v>
      </c>
      <c r="T756" s="66" t="str">
        <f aca="false">IF(O756&gt;0,IF(L756="k",0.9*VLOOKUP(S756,'ha-pocty-vyhl'!$A$5:$B$20,2,0),IF(L756="po",0.8*VLOOKUP(S756,'ha-pocty-vyhl'!$A$5:$B$20,2,0),VLOOKUP(S756,'ha-pocty-vyhl'!$A$5:$B$20,2,0))),"")</f>
        <v/>
      </c>
      <c r="U756" s="66" t="n">
        <f aca="false">'Vstupní data'!P756</f>
        <v>0</v>
      </c>
      <c r="V756" s="66" t="n">
        <f aca="false">IF(O756&gt;0,1.3*T756*1000*Z756/10000,0)</f>
        <v>0</v>
      </c>
      <c r="W756" s="66" t="n">
        <f aca="false">IF(O756&gt;0,1.3*T756*1000*Z756/10000,0)</f>
        <v>0</v>
      </c>
      <c r="X756" s="66" t="n">
        <f aca="false">IF(O756&gt;0,IF(O756&gt;V756,V756,O756),0)</f>
        <v>0</v>
      </c>
      <c r="Y756" s="66" t="n">
        <f aca="false">IF(O756&gt;0,IF(IF(U756&gt;W756,W756,U756)&lt;X756,W756,IF(U756&gt;W756,W756,U756)),0)</f>
        <v>0</v>
      </c>
      <c r="Z756" s="66" t="n">
        <f aca="false">IF(O756&gt;0,IF(J756&gt;0,J756,K756*H756/100),0)</f>
        <v>0</v>
      </c>
      <c r="AA756" s="67" t="n">
        <f aca="false">IF(O756&gt;0,CEILING(R756*P756*X756/Y756*Z756,1),0)</f>
        <v>0</v>
      </c>
      <c r="AB756" s="68" t="n">
        <f aca="false">IF(O756&gt;0,AA756/O756,0)</f>
        <v>0</v>
      </c>
      <c r="AC756" s="66" t="n">
        <f aca="false">'Vstupní data'!W756</f>
        <v>0</v>
      </c>
      <c r="AI756" s="66" t="str">
        <f aca="false">IF(OR('Vstupní data'!T756&gt;0,'Vstupní data'!U756&gt;0),VLOOKUP(I756,'Pril3-drev'!$H$5:$J$83,3,0),"")</f>
        <v/>
      </c>
      <c r="AJ756" s="66" t="n">
        <f aca="false">IF('Vstupní data'!V756="prostokořenný",0,IF('Vstupní data'!V756="krytokořenný","k",IF('Vstupní data'!V756="poloodrostky nebo odrostky, prostokořenné i krytokořenné","po",0)))</f>
        <v>0</v>
      </c>
      <c r="AK756" s="66" t="n">
        <f aca="false">IF(OR('Vstupní data'!T756&gt;0,'Vstupní data'!U756&gt;0),IF(AJ756="k",0.9*VLOOKUP(AI756,'ha-pocty-vyhl'!$A$5:$B$20,2,0),IF(AJ756="po",0.8*VLOOKUP(AI756,'ha-pocty-vyhl'!$A$5:$B$20,2,0),VLOOKUP(AI756,'ha-pocty-vyhl'!$A$5:$B$20,2,0))),0)</f>
        <v>0</v>
      </c>
      <c r="AL756" s="66" t="n">
        <f aca="false">IF(OR('Vstupní data'!T756&gt;0,'Vstupní data'!U756&gt;0),'Vstupní data'!K756*'Vstupní data'!M756/100,0)</f>
        <v>0</v>
      </c>
      <c r="AM756" s="66" t="n">
        <f aca="false">IF(OR('Vstupní data'!T756&gt;0,'Vstupní data'!U756&gt;0),IF('Vstupní data'!T756&gt;0,'Vstupní data'!T756,ROUND(10*'Vstupní data'!U756/AK756,0)),0)</f>
        <v>0</v>
      </c>
      <c r="AN756" s="69" t="n">
        <f aca="false">IF('Vstupní data'!T756&gt;0,   IF('Vstupní data'!T756&lt;=AL756,'Vstupní data'!T756,AL756),   IF(AM756&lt;AL756,AM756,AL756))</f>
        <v>0</v>
      </c>
      <c r="AO756" s="69" t="n">
        <f aca="false">'Vstupní data'!X756</f>
        <v>0</v>
      </c>
      <c r="AP756" s="66" t="n">
        <f aca="false">IF(OR('Vstupní data'!T756&gt;0,'Vstupní data'!U756&gt;0),IF(I756&lt;&gt;0,VLOOKUP(I756,'Pril3-drev'!$H$5:$I$83,2,0),0),0)</f>
        <v>0</v>
      </c>
      <c r="AQ756" s="66" t="n">
        <f aca="false">'Vstupní data'!Y756</f>
        <v>0</v>
      </c>
      <c r="AR756" s="66" t="str">
        <f aca="false">IF(AC756&gt;5,   IF('Vstupní data'!Y756&gt;0,   VLOOKUP(VLOOKUP(CONCATENATE(VLOOKUP(I756,'Pril3-drev'!$H$4:$L$83,5,0),AC756),'Pril3-drev'!$Q$4:$R$2803,2,0),'AVB-BS'!$C$5:$S$29 ,LOOKUP(AQ756,'AVB-BS'!$D$3:$S$3,'AVB-BS'!$D$1:$S$1) ,0 )   ,   IF('Vstupní data'!Z756&gt;0,'Vstupní data'!Z756,0)) , "")</f>
        <v/>
      </c>
      <c r="AS756" s="70" t="str">
        <f aca="false">IF(AC756&gt;5,VLOOKUP(CONCATENATE(AP756,AR756),'Pril1-THLPa'!$H$6:$N$96,4,0),"")</f>
        <v/>
      </c>
      <c r="AT756" s="70" t="str">
        <f aca="false">IF(AC756&gt;5,VLOOKUP(CONCATENATE(AP756,AR756),'Pril1-THLPa'!$H$6:$N$96,5,0),"")</f>
        <v/>
      </c>
      <c r="AU756" s="70" t="str">
        <f aca="false">IF(AC756&gt;5,VLOOKUP(CONCATENATE(AP756,AR756),'Pril1-THLPa'!$H$6:$N$96,6,0),"")</f>
        <v/>
      </c>
      <c r="AV756" s="70" t="str">
        <f aca="false">IF(AC756&gt;5,VLOOKUP(CONCATENATE(AP756,AR756),'Pril1-THLPa'!$H$6:$N$96,7,0),"")</f>
        <v/>
      </c>
      <c r="AW756" s="70" t="str">
        <f aca="false">IF(AC756&gt;5,VLOOKUP(CONCATENATE(AP756,AR756),'Pril1-THLPa'!$H$6:$O$96,8,0),"")</f>
        <v/>
      </c>
      <c r="AX756" s="66" t="n">
        <f aca="false">IF(AC756&gt;0,IF(AND(AC756&gt;0,AC756&lt;=5),VLOOKUP(AP756,'Pril1-THLPa'!$A$6:$F$18,LOOKUP(AC756,'Pril1-THLPa'!$B$5:$F$5,'Pril1-THLPa'!$B$4:$F$4),0),AS756+AT756*(AC756-5)+AU756*POWER(AC756-5,2)+AV756*POWER(AC756-5,3)+AW756*POWER(AC756-5,4)),0)</f>
        <v>0</v>
      </c>
      <c r="AY756" s="71"/>
      <c r="AZ756" s="66" t="n">
        <f aca="false">'Vstupní data'!AA756</f>
        <v>0</v>
      </c>
      <c r="BA756" s="66" t="n">
        <f aca="false">IF(OR('Vstupní data'!T756&gt;0,'Vstupní data'!U756&gt;0),IF(AC756&lt;&gt;"",AX756*AO756/10*(100+AZ756)/100,0),0)</f>
        <v>0</v>
      </c>
      <c r="BB756" s="67" t="n">
        <f aca="false">IF(AC756&lt;&gt;"",ROUND(BA756*AN756,0),0)</f>
        <v>0</v>
      </c>
      <c r="BC756" s="68" t="str">
        <f aca="false">IF(AE756&gt;0,BB756/AE756,"")</f>
        <v/>
      </c>
      <c r="BD756" s="66" t="n">
        <f aca="false">'Vstupní data'!AE756</f>
        <v>0</v>
      </c>
      <c r="BF756" s="66" t="n">
        <f aca="false">'Vstupní data'!AC756</f>
        <v>0</v>
      </c>
      <c r="BH756" s="66" t="n">
        <f aca="false">'Vstupní data'!AD756</f>
        <v>0</v>
      </c>
      <c r="BI756" s="66" t="n">
        <f aca="false">'Vstupní data'!AF756</f>
        <v>0</v>
      </c>
      <c r="BJ756" s="69" t="n">
        <f aca="false">'Vstupní data'!AG756</f>
        <v>0</v>
      </c>
      <c r="BK756" s="69" t="n">
        <f aca="false">IF(BF756&lt;&gt;0,VLOOKUP(I756,'Pril3-drev'!$H$5:$I$83,2,0),0)</f>
        <v>0</v>
      </c>
      <c r="BL756" s="69" t="n">
        <f aca="false">IF(BF756&lt;&gt;0,VLOOKUP(BK756,'Pril3-drev'!$A$5:$C$17,3,0),0)</f>
        <v>0</v>
      </c>
      <c r="BM756" s="69" t="n">
        <f aca="false">'Vstupní data'!AH756</f>
        <v>0</v>
      </c>
      <c r="BN756" s="69" t="n">
        <f aca="false">IF('Vstupní data'!AH756&gt;0,   VLOOKUP(VLOOKUP(CONCATENATE(VLOOKUP(I756,'Pril3-drev'!$H$4:$L$83,5,0),BD756),'Pril3-drev'!$Q$4:$R$2803,2,0),'AVB-BS'!$C$5:$S$29 ,LOOKUP(BM756,'AVB-BS'!$D$3:$S$3,'AVB-BS'!$D$1:$S$1) ,0 )   ,   IF('Vstupní data'!AI756&gt;0,'Vstupní data'!AI756,0))</f>
        <v>0</v>
      </c>
      <c r="BO756" s="69" t="str">
        <f aca="false">IF(BX756&gt;5,VLOOKUP(CONCATENATE(BK756,BN756),'Pril1-THLPa'!$H$6:$N$96,4,0),"")</f>
        <v/>
      </c>
      <c r="BP756" s="69" t="str">
        <f aca="false">IF(BX756&gt;5,VLOOKUP(CONCATENATE(BK756,BN756),'Pril1-THLPa'!$H$6:$N$96,5,0),"")</f>
        <v/>
      </c>
      <c r="BQ756" s="69" t="str">
        <f aca="false">IF(BX756&gt;5,VLOOKUP(CONCATENATE(BK756,BN756),'Pril1-THLPa'!$H$6:$N$96,6,0),"")</f>
        <v/>
      </c>
      <c r="BR756" s="69" t="str">
        <f aca="false">IF(BX756&gt;5,VLOOKUP(CONCATENATE(BK756,BN756),'Pril1-THLPa'!$H$6:$N$96,7,0),"")</f>
        <v/>
      </c>
      <c r="BS756" s="69" t="str">
        <f aca="false">IF(BX756&gt;5,VLOOKUP(CONCATENATE(BK756,BN756),'Pril1-THLPa'!$H$6:$O$96,8,0),"")</f>
        <v/>
      </c>
      <c r="BT756" s="69" t="str">
        <f aca="false">IF(BF756&gt;0, IF(BK756="smrk",  VLOOKUP(VLOOKUP(BD756,'Pril9-K3'!$L$8:$M$207,2,0),'Pril9-K3'!$A$8:$J$16,LOOKUP(BN756,'Pril9-K3'!$A$7:$J$7,'Pril9-K3'!$A$5:$J$5),0), IF(AND(BK756&lt;&gt;"smrk",'Vstupní data'!AK756&lt;&gt;""),'Vstupní data'!AK756,   VLOOKUP(VLOOKUP(BD756,'Pril9-K3'!$L$8:$M$207,2,0),'Pril9-K3'!$A$8:$J$16,LOOKUP(BN756,'Pril9-K3'!$A$7:$J$7,'Pril9-K3'!$A$5:$J$5),0)   )),   "")</f>
        <v/>
      </c>
      <c r="BV756" s="69" t="n">
        <f aca="false">'Vstupní data'!AJ756</f>
        <v>0</v>
      </c>
      <c r="BW756" s="69" t="n">
        <f aca="false">IF(BF756&gt;0,IF(J756&gt;0,J756,K756*H756/100),0)</f>
        <v>0</v>
      </c>
      <c r="BX756" s="69" t="n">
        <f aca="false">IF(BF756&gt;0,IF(BJ756&gt;BL756,BL756,BJ756),0)</f>
        <v>0</v>
      </c>
      <c r="BY756" s="69" t="n">
        <f aca="false">IF(BD756=0,0,IF(AND(BX756&gt;0,BX756&lt;=5),  IF(AND(BX756&gt;0,BX756&lt;=5),VLOOKUP(BK756,'Pril1-THLPa'!$A$6:$F$18,IF(AND(BX756&gt;0,BX756&lt;=5),LOOKUP(BX756,'Pril1-THLPa'!$B$5:$F$5,'Pril1-THLPa'!$B$4:$F$4),""),0),""),  IF(BX756&gt;5,BO756+BP756*(BX756-5)+BQ756*POWER(BX756-5,2)+BR756*POWER(BX756-5,3)+BS756*POWER(BX756-5,4),"")))</f>
        <v>0</v>
      </c>
      <c r="BZ756" s="69" t="n">
        <f aca="false">IF(BY756&gt;0,BY756*BI756/10*BW756*(100+BV756)/100,0)</f>
        <v>0</v>
      </c>
      <c r="CA756" s="69" t="n">
        <f aca="false">IF(BD756&gt;0,BX756-IF(BD756&gt;BX756,BX756,BD756),0)</f>
        <v>0</v>
      </c>
      <c r="CB756" s="69" t="n">
        <f aca="false">POWER(1.01,CA756)</f>
        <v>1</v>
      </c>
      <c r="CC756" s="69" t="n">
        <f aca="false">IF(BF756&gt;0,IF(BF756&gt;BH756,1,BF756/BH756),0)</f>
        <v>0</v>
      </c>
      <c r="CD756" s="72" t="n">
        <f aca="false">IF(BD756=0,0,IF(BF756&gt;0,ROUND(IF(CB756&lt;&gt;0,BZ756*BT756*1/CB756*CC756,0),0),0))</f>
        <v>0</v>
      </c>
      <c r="CE756" s="73" t="str">
        <f aca="false">IF(BF756&gt;0,IF(BF756&gt;BH756,CD756/BF756,CD756/BH756),"")</f>
        <v/>
      </c>
      <c r="CF756" s="69" t="n">
        <f aca="false">'Vstupní data'!AM756</f>
        <v>0</v>
      </c>
      <c r="CG756" s="69" t="n">
        <f aca="false">'Vstupní data'!AN756</f>
        <v>0</v>
      </c>
      <c r="CH756" s="69" t="n">
        <f aca="false">'Vstupní data'!AO756</f>
        <v>0</v>
      </c>
      <c r="CI756" s="69" t="n">
        <f aca="false">'Vstupní data'!AP756</f>
        <v>0</v>
      </c>
      <c r="CJ756" s="72" t="n">
        <f aca="false">ROUND(CH756*CI756,0)</f>
        <v>0</v>
      </c>
      <c r="CK756" s="74" t="str">
        <f aca="false">IF(OR(AA756&gt;0,BB756&gt;0,CD756&gt;0,CJ756&gt;0),AA756+BB756+CD756+CJ756,"")</f>
        <v/>
      </c>
    </row>
    <row r="757" customFormat="false" ht="12.8" hidden="false" customHeight="false" outlineLevel="0" collapsed="false">
      <c r="A757" s="66" t="n">
        <f aca="false">'Vstupní data'!A757</f>
        <v>0</v>
      </c>
      <c r="F757" s="66" t="str">
        <f aca="false">CONCATENATE('Vstupní data'!F757,'Vstupní data'!G757,'Vstupní data'!H757,'Vstupní data'!I757)</f>
        <v/>
      </c>
      <c r="G757" s="66"/>
      <c r="H757" s="66" t="n">
        <f aca="false">'Vstupní data'!K757</f>
        <v>0</v>
      </c>
      <c r="I757" s="66" t="n">
        <f aca="false">'Vstupní data'!L757</f>
        <v>0</v>
      </c>
      <c r="J757" s="66" t="n">
        <f aca="false">'Vstupní data'!K757*'Vstupní data'!M757/100</f>
        <v>0</v>
      </c>
      <c r="L757" s="66" t="n">
        <f aca="false">IF('Vstupní data'!N757="prostokořenný",0,IF('Vstupní data'!N757="krytokořenný","k",IF('Vstupní data'!N757="poloodrostky nebo odrostky, prostokořenné i krytokořenné","po",0)))</f>
        <v>0</v>
      </c>
      <c r="N757" s="66"/>
      <c r="O757" s="66" t="n">
        <f aca="false">'Vstupní data'!O757</f>
        <v>0</v>
      </c>
      <c r="P757" s="66" t="n">
        <f aca="false">IF(O757&gt;0,VLOOKUP(CONCATENATE(VLOOKUP(I757,'Pril3-drev'!$H$5:$K$83,4,0),"-",'Vstupní data'!R757),K2!$C$15:$D$23,2,0),0)</f>
        <v>0</v>
      </c>
      <c r="Q757" s="66" t="n">
        <f aca="false">IF(O757&gt;0,VLOOKUP(I757,'Pril3-drev'!$H$5:$I$83,2,0),0)</f>
        <v>0</v>
      </c>
      <c r="R757" s="66" t="n">
        <f aca="false">IF(Q757&gt;0,VLOOKUP(Q757,'Pril6-okus'!$A$5:$B$17,2,0),0)</f>
        <v>0</v>
      </c>
      <c r="S757" s="66" t="n">
        <f aca="false">IF(O757&gt;0,VLOOKUP(I757,'Pril3-drev'!$H$5:$J$83,3,0),0)</f>
        <v>0</v>
      </c>
      <c r="T757" s="66" t="str">
        <f aca="false">IF(O757&gt;0,IF(L757="k",0.9*VLOOKUP(S757,'ha-pocty-vyhl'!$A$5:$B$20,2,0),IF(L757="po",0.8*VLOOKUP(S757,'ha-pocty-vyhl'!$A$5:$B$20,2,0),VLOOKUP(S757,'ha-pocty-vyhl'!$A$5:$B$20,2,0))),"")</f>
        <v/>
      </c>
      <c r="U757" s="66" t="n">
        <f aca="false">'Vstupní data'!P757</f>
        <v>0</v>
      </c>
      <c r="V757" s="66" t="n">
        <f aca="false">IF(O757&gt;0,1.3*T757*1000*Z757/10000,0)</f>
        <v>0</v>
      </c>
      <c r="W757" s="66" t="n">
        <f aca="false">IF(O757&gt;0,1.3*T757*1000*Z757/10000,0)</f>
        <v>0</v>
      </c>
      <c r="X757" s="66" t="n">
        <f aca="false">IF(O757&gt;0,IF(O757&gt;V757,V757,O757),0)</f>
        <v>0</v>
      </c>
      <c r="Y757" s="66" t="n">
        <f aca="false">IF(O757&gt;0,IF(IF(U757&gt;W757,W757,U757)&lt;X757,W757,IF(U757&gt;W757,W757,U757)),0)</f>
        <v>0</v>
      </c>
      <c r="Z757" s="66" t="n">
        <f aca="false">IF(O757&gt;0,IF(J757&gt;0,J757,K757*H757/100),0)</f>
        <v>0</v>
      </c>
      <c r="AA757" s="67" t="n">
        <f aca="false">IF(O757&gt;0,CEILING(R757*P757*X757/Y757*Z757,1),0)</f>
        <v>0</v>
      </c>
      <c r="AB757" s="68" t="n">
        <f aca="false">IF(O757&gt;0,AA757/O757,0)</f>
        <v>0</v>
      </c>
      <c r="AC757" s="66" t="n">
        <f aca="false">'Vstupní data'!W757</f>
        <v>0</v>
      </c>
      <c r="AI757" s="66" t="str">
        <f aca="false">IF(OR('Vstupní data'!T757&gt;0,'Vstupní data'!U757&gt;0),VLOOKUP(I757,'Pril3-drev'!$H$5:$J$83,3,0),"")</f>
        <v/>
      </c>
      <c r="AJ757" s="66" t="n">
        <f aca="false">IF('Vstupní data'!V757="prostokořenný",0,IF('Vstupní data'!V757="krytokořenný","k",IF('Vstupní data'!V757="poloodrostky nebo odrostky, prostokořenné i krytokořenné","po",0)))</f>
        <v>0</v>
      </c>
      <c r="AK757" s="66" t="n">
        <f aca="false">IF(OR('Vstupní data'!T757&gt;0,'Vstupní data'!U757&gt;0),IF(AJ757="k",0.9*VLOOKUP(AI757,'ha-pocty-vyhl'!$A$5:$B$20,2,0),IF(AJ757="po",0.8*VLOOKUP(AI757,'ha-pocty-vyhl'!$A$5:$B$20,2,0),VLOOKUP(AI757,'ha-pocty-vyhl'!$A$5:$B$20,2,0))),0)</f>
        <v>0</v>
      </c>
      <c r="AL757" s="66" t="n">
        <f aca="false">IF(OR('Vstupní data'!T757&gt;0,'Vstupní data'!U757&gt;0),'Vstupní data'!K757*'Vstupní data'!M757/100,0)</f>
        <v>0</v>
      </c>
      <c r="AM757" s="66" t="n">
        <f aca="false">IF(OR('Vstupní data'!T757&gt;0,'Vstupní data'!U757&gt;0),IF('Vstupní data'!T757&gt;0,'Vstupní data'!T757,ROUND(10*'Vstupní data'!U757/AK757,0)),0)</f>
        <v>0</v>
      </c>
      <c r="AN757" s="69" t="n">
        <f aca="false">IF('Vstupní data'!T757&gt;0,   IF('Vstupní data'!T757&lt;=AL757,'Vstupní data'!T757,AL757),   IF(AM757&lt;AL757,AM757,AL757))</f>
        <v>0</v>
      </c>
      <c r="AO757" s="69" t="n">
        <f aca="false">'Vstupní data'!X757</f>
        <v>0</v>
      </c>
      <c r="AP757" s="66" t="n">
        <f aca="false">IF(OR('Vstupní data'!T757&gt;0,'Vstupní data'!U757&gt;0),IF(I757&lt;&gt;0,VLOOKUP(I757,'Pril3-drev'!$H$5:$I$83,2,0),0),0)</f>
        <v>0</v>
      </c>
      <c r="AQ757" s="66" t="n">
        <f aca="false">'Vstupní data'!Y757</f>
        <v>0</v>
      </c>
      <c r="AR757" s="66" t="str">
        <f aca="false">IF(AC757&gt;5,   IF('Vstupní data'!Y757&gt;0,   VLOOKUP(VLOOKUP(CONCATENATE(VLOOKUP(I757,'Pril3-drev'!$H$4:$L$83,5,0),AC757),'Pril3-drev'!$Q$4:$R$2803,2,0),'AVB-BS'!$C$5:$S$29 ,LOOKUP(AQ757,'AVB-BS'!$D$3:$S$3,'AVB-BS'!$D$1:$S$1) ,0 )   ,   IF('Vstupní data'!Z757&gt;0,'Vstupní data'!Z757,0)) , "")</f>
        <v/>
      </c>
      <c r="AS757" s="70" t="str">
        <f aca="false">IF(AC757&gt;5,VLOOKUP(CONCATENATE(AP757,AR757),'Pril1-THLPa'!$H$6:$N$96,4,0),"")</f>
        <v/>
      </c>
      <c r="AT757" s="70" t="str">
        <f aca="false">IF(AC757&gt;5,VLOOKUP(CONCATENATE(AP757,AR757),'Pril1-THLPa'!$H$6:$N$96,5,0),"")</f>
        <v/>
      </c>
      <c r="AU757" s="70" t="str">
        <f aca="false">IF(AC757&gt;5,VLOOKUP(CONCATENATE(AP757,AR757),'Pril1-THLPa'!$H$6:$N$96,6,0),"")</f>
        <v/>
      </c>
      <c r="AV757" s="70" t="str">
        <f aca="false">IF(AC757&gt;5,VLOOKUP(CONCATENATE(AP757,AR757),'Pril1-THLPa'!$H$6:$N$96,7,0),"")</f>
        <v/>
      </c>
      <c r="AW757" s="70" t="str">
        <f aca="false">IF(AC757&gt;5,VLOOKUP(CONCATENATE(AP757,AR757),'Pril1-THLPa'!$H$6:$O$96,8,0),"")</f>
        <v/>
      </c>
      <c r="AX757" s="66" t="n">
        <f aca="false">IF(AC757&gt;0,IF(AND(AC757&gt;0,AC757&lt;=5),VLOOKUP(AP757,'Pril1-THLPa'!$A$6:$F$18,LOOKUP(AC757,'Pril1-THLPa'!$B$5:$F$5,'Pril1-THLPa'!$B$4:$F$4),0),AS757+AT757*(AC757-5)+AU757*POWER(AC757-5,2)+AV757*POWER(AC757-5,3)+AW757*POWER(AC757-5,4)),0)</f>
        <v>0</v>
      </c>
      <c r="AY757" s="71"/>
      <c r="AZ757" s="66" t="n">
        <f aca="false">'Vstupní data'!AA757</f>
        <v>0</v>
      </c>
      <c r="BA757" s="66" t="n">
        <f aca="false">IF(OR('Vstupní data'!T757&gt;0,'Vstupní data'!U757&gt;0),IF(AC757&lt;&gt;"",AX757*AO757/10*(100+AZ757)/100,0),0)</f>
        <v>0</v>
      </c>
      <c r="BB757" s="67" t="n">
        <f aca="false">IF(AC757&lt;&gt;"",ROUND(BA757*AN757,0),0)</f>
        <v>0</v>
      </c>
      <c r="BC757" s="68" t="str">
        <f aca="false">IF(AE757&gt;0,BB757/AE757,"")</f>
        <v/>
      </c>
      <c r="BD757" s="66" t="n">
        <f aca="false">'Vstupní data'!AE757</f>
        <v>0</v>
      </c>
      <c r="BF757" s="66" t="n">
        <f aca="false">'Vstupní data'!AC757</f>
        <v>0</v>
      </c>
      <c r="BH757" s="66" t="n">
        <f aca="false">'Vstupní data'!AD757</f>
        <v>0</v>
      </c>
      <c r="BI757" s="66" t="n">
        <f aca="false">'Vstupní data'!AF757</f>
        <v>0</v>
      </c>
      <c r="BJ757" s="69" t="n">
        <f aca="false">'Vstupní data'!AG757</f>
        <v>0</v>
      </c>
      <c r="BK757" s="69" t="n">
        <f aca="false">IF(BF757&lt;&gt;0,VLOOKUP(I757,'Pril3-drev'!$H$5:$I$83,2,0),0)</f>
        <v>0</v>
      </c>
      <c r="BL757" s="69" t="n">
        <f aca="false">IF(BF757&lt;&gt;0,VLOOKUP(BK757,'Pril3-drev'!$A$5:$C$17,3,0),0)</f>
        <v>0</v>
      </c>
      <c r="BM757" s="69" t="n">
        <f aca="false">'Vstupní data'!AH757</f>
        <v>0</v>
      </c>
      <c r="BN757" s="69" t="n">
        <f aca="false">IF('Vstupní data'!AH757&gt;0,   VLOOKUP(VLOOKUP(CONCATENATE(VLOOKUP(I757,'Pril3-drev'!$H$4:$L$83,5,0),BD757),'Pril3-drev'!$Q$4:$R$2803,2,0),'AVB-BS'!$C$5:$S$29 ,LOOKUP(BM757,'AVB-BS'!$D$3:$S$3,'AVB-BS'!$D$1:$S$1) ,0 )   ,   IF('Vstupní data'!AI757&gt;0,'Vstupní data'!AI757,0))</f>
        <v>0</v>
      </c>
      <c r="BO757" s="69" t="str">
        <f aca="false">IF(BX757&gt;5,VLOOKUP(CONCATENATE(BK757,BN757),'Pril1-THLPa'!$H$6:$N$96,4,0),"")</f>
        <v/>
      </c>
      <c r="BP757" s="69" t="str">
        <f aca="false">IF(BX757&gt;5,VLOOKUP(CONCATENATE(BK757,BN757),'Pril1-THLPa'!$H$6:$N$96,5,0),"")</f>
        <v/>
      </c>
      <c r="BQ757" s="69" t="str">
        <f aca="false">IF(BX757&gt;5,VLOOKUP(CONCATENATE(BK757,BN757),'Pril1-THLPa'!$H$6:$N$96,6,0),"")</f>
        <v/>
      </c>
      <c r="BR757" s="69" t="str">
        <f aca="false">IF(BX757&gt;5,VLOOKUP(CONCATENATE(BK757,BN757),'Pril1-THLPa'!$H$6:$N$96,7,0),"")</f>
        <v/>
      </c>
      <c r="BS757" s="69" t="str">
        <f aca="false">IF(BX757&gt;5,VLOOKUP(CONCATENATE(BK757,BN757),'Pril1-THLPa'!$H$6:$O$96,8,0),"")</f>
        <v/>
      </c>
      <c r="BT757" s="69" t="str">
        <f aca="false">IF(BF757&gt;0, IF(BK757="smrk",  VLOOKUP(VLOOKUP(BD757,'Pril9-K3'!$L$8:$M$207,2,0),'Pril9-K3'!$A$8:$J$16,LOOKUP(BN757,'Pril9-K3'!$A$7:$J$7,'Pril9-K3'!$A$5:$J$5),0), IF(AND(BK757&lt;&gt;"smrk",'Vstupní data'!AK757&lt;&gt;""),'Vstupní data'!AK757,   VLOOKUP(VLOOKUP(BD757,'Pril9-K3'!$L$8:$M$207,2,0),'Pril9-K3'!$A$8:$J$16,LOOKUP(BN757,'Pril9-K3'!$A$7:$J$7,'Pril9-K3'!$A$5:$J$5),0)   )),   "")</f>
        <v/>
      </c>
      <c r="BV757" s="69" t="n">
        <f aca="false">'Vstupní data'!AJ757</f>
        <v>0</v>
      </c>
      <c r="BW757" s="69" t="n">
        <f aca="false">IF(BF757&gt;0,IF(J757&gt;0,J757,K757*H757/100),0)</f>
        <v>0</v>
      </c>
      <c r="BX757" s="69" t="n">
        <f aca="false">IF(BF757&gt;0,IF(BJ757&gt;BL757,BL757,BJ757),0)</f>
        <v>0</v>
      </c>
      <c r="BY757" s="69" t="n">
        <f aca="false">IF(BD757=0,0,IF(AND(BX757&gt;0,BX757&lt;=5),  IF(AND(BX757&gt;0,BX757&lt;=5),VLOOKUP(BK757,'Pril1-THLPa'!$A$6:$F$18,IF(AND(BX757&gt;0,BX757&lt;=5),LOOKUP(BX757,'Pril1-THLPa'!$B$5:$F$5,'Pril1-THLPa'!$B$4:$F$4),""),0),""),  IF(BX757&gt;5,BO757+BP757*(BX757-5)+BQ757*POWER(BX757-5,2)+BR757*POWER(BX757-5,3)+BS757*POWER(BX757-5,4),"")))</f>
        <v>0</v>
      </c>
      <c r="BZ757" s="69" t="n">
        <f aca="false">IF(BY757&gt;0,BY757*BI757/10*BW757*(100+BV757)/100,0)</f>
        <v>0</v>
      </c>
      <c r="CA757" s="69" t="n">
        <f aca="false">IF(BD757&gt;0,BX757-IF(BD757&gt;BX757,BX757,BD757),0)</f>
        <v>0</v>
      </c>
      <c r="CB757" s="69" t="n">
        <f aca="false">POWER(1.01,CA757)</f>
        <v>1</v>
      </c>
      <c r="CC757" s="69" t="n">
        <f aca="false">IF(BF757&gt;0,IF(BF757&gt;BH757,1,BF757/BH757),0)</f>
        <v>0</v>
      </c>
      <c r="CD757" s="72" t="n">
        <f aca="false">IF(BD757=0,0,IF(BF757&gt;0,ROUND(IF(CB757&lt;&gt;0,BZ757*BT757*1/CB757*CC757,0),0),0))</f>
        <v>0</v>
      </c>
      <c r="CE757" s="73" t="str">
        <f aca="false">IF(BF757&gt;0,IF(BF757&gt;BH757,CD757/BF757,CD757/BH757),"")</f>
        <v/>
      </c>
      <c r="CF757" s="69" t="n">
        <f aca="false">'Vstupní data'!AM757</f>
        <v>0</v>
      </c>
      <c r="CG757" s="69" t="n">
        <f aca="false">'Vstupní data'!AN757</f>
        <v>0</v>
      </c>
      <c r="CH757" s="69" t="n">
        <f aca="false">'Vstupní data'!AO757</f>
        <v>0</v>
      </c>
      <c r="CI757" s="69" t="n">
        <f aca="false">'Vstupní data'!AP757</f>
        <v>0</v>
      </c>
      <c r="CJ757" s="72" t="n">
        <f aca="false">ROUND(CH757*CI757,0)</f>
        <v>0</v>
      </c>
      <c r="CK757" s="74" t="str">
        <f aca="false">IF(OR(AA757&gt;0,BB757&gt;0,CD757&gt;0,CJ757&gt;0),AA757+BB757+CD757+CJ757,"")</f>
        <v/>
      </c>
    </row>
    <row r="758" customFormat="false" ht="12.8" hidden="false" customHeight="false" outlineLevel="0" collapsed="false">
      <c r="A758" s="66" t="n">
        <f aca="false">'Vstupní data'!A758</f>
        <v>0</v>
      </c>
      <c r="F758" s="66" t="str">
        <f aca="false">CONCATENATE('Vstupní data'!F758,'Vstupní data'!G758,'Vstupní data'!H758,'Vstupní data'!I758)</f>
        <v/>
      </c>
      <c r="G758" s="66"/>
      <c r="H758" s="66" t="n">
        <f aca="false">'Vstupní data'!K758</f>
        <v>0</v>
      </c>
      <c r="I758" s="66" t="n">
        <f aca="false">'Vstupní data'!L758</f>
        <v>0</v>
      </c>
      <c r="J758" s="66" t="n">
        <f aca="false">'Vstupní data'!K758*'Vstupní data'!M758/100</f>
        <v>0</v>
      </c>
      <c r="L758" s="66" t="n">
        <f aca="false">IF('Vstupní data'!N758="prostokořenný",0,IF('Vstupní data'!N758="krytokořenný","k",IF('Vstupní data'!N758="poloodrostky nebo odrostky, prostokořenné i krytokořenné","po",0)))</f>
        <v>0</v>
      </c>
      <c r="N758" s="66"/>
      <c r="O758" s="66" t="n">
        <f aca="false">'Vstupní data'!O758</f>
        <v>0</v>
      </c>
      <c r="P758" s="66" t="n">
        <f aca="false">IF(O758&gt;0,VLOOKUP(CONCATENATE(VLOOKUP(I758,'Pril3-drev'!$H$5:$K$83,4,0),"-",'Vstupní data'!R758),K2!$C$15:$D$23,2,0),0)</f>
        <v>0</v>
      </c>
      <c r="Q758" s="66" t="n">
        <f aca="false">IF(O758&gt;0,VLOOKUP(I758,'Pril3-drev'!$H$5:$I$83,2,0),0)</f>
        <v>0</v>
      </c>
      <c r="R758" s="66" t="n">
        <f aca="false">IF(Q758&gt;0,VLOOKUP(Q758,'Pril6-okus'!$A$5:$B$17,2,0),0)</f>
        <v>0</v>
      </c>
      <c r="S758" s="66" t="n">
        <f aca="false">IF(O758&gt;0,VLOOKUP(I758,'Pril3-drev'!$H$5:$J$83,3,0),0)</f>
        <v>0</v>
      </c>
      <c r="T758" s="66" t="str">
        <f aca="false">IF(O758&gt;0,IF(L758="k",0.9*VLOOKUP(S758,'ha-pocty-vyhl'!$A$5:$B$20,2,0),IF(L758="po",0.8*VLOOKUP(S758,'ha-pocty-vyhl'!$A$5:$B$20,2,0),VLOOKUP(S758,'ha-pocty-vyhl'!$A$5:$B$20,2,0))),"")</f>
        <v/>
      </c>
      <c r="U758" s="66" t="n">
        <f aca="false">'Vstupní data'!P758</f>
        <v>0</v>
      </c>
      <c r="V758" s="66" t="n">
        <f aca="false">IF(O758&gt;0,1.3*T758*1000*Z758/10000,0)</f>
        <v>0</v>
      </c>
      <c r="W758" s="66" t="n">
        <f aca="false">IF(O758&gt;0,1.3*T758*1000*Z758/10000,0)</f>
        <v>0</v>
      </c>
      <c r="X758" s="66" t="n">
        <f aca="false">IF(O758&gt;0,IF(O758&gt;V758,V758,O758),0)</f>
        <v>0</v>
      </c>
      <c r="Y758" s="66" t="n">
        <f aca="false">IF(O758&gt;0,IF(IF(U758&gt;W758,W758,U758)&lt;X758,W758,IF(U758&gt;W758,W758,U758)),0)</f>
        <v>0</v>
      </c>
      <c r="Z758" s="66" t="n">
        <f aca="false">IF(O758&gt;0,IF(J758&gt;0,J758,K758*H758/100),0)</f>
        <v>0</v>
      </c>
      <c r="AA758" s="67" t="n">
        <f aca="false">IF(O758&gt;0,CEILING(R758*P758*X758/Y758*Z758,1),0)</f>
        <v>0</v>
      </c>
      <c r="AB758" s="68" t="n">
        <f aca="false">IF(O758&gt;0,AA758/O758,0)</f>
        <v>0</v>
      </c>
      <c r="AC758" s="66" t="n">
        <f aca="false">'Vstupní data'!W758</f>
        <v>0</v>
      </c>
      <c r="AI758" s="66" t="str">
        <f aca="false">IF(OR('Vstupní data'!T758&gt;0,'Vstupní data'!U758&gt;0),VLOOKUP(I758,'Pril3-drev'!$H$5:$J$83,3,0),"")</f>
        <v/>
      </c>
      <c r="AJ758" s="66" t="n">
        <f aca="false">IF('Vstupní data'!V758="prostokořenný",0,IF('Vstupní data'!V758="krytokořenný","k",IF('Vstupní data'!V758="poloodrostky nebo odrostky, prostokořenné i krytokořenné","po",0)))</f>
        <v>0</v>
      </c>
      <c r="AK758" s="66" t="n">
        <f aca="false">IF(OR('Vstupní data'!T758&gt;0,'Vstupní data'!U758&gt;0),IF(AJ758="k",0.9*VLOOKUP(AI758,'ha-pocty-vyhl'!$A$5:$B$20,2,0),IF(AJ758="po",0.8*VLOOKUP(AI758,'ha-pocty-vyhl'!$A$5:$B$20,2,0),VLOOKUP(AI758,'ha-pocty-vyhl'!$A$5:$B$20,2,0))),0)</f>
        <v>0</v>
      </c>
      <c r="AL758" s="66" t="n">
        <f aca="false">IF(OR('Vstupní data'!T758&gt;0,'Vstupní data'!U758&gt;0),'Vstupní data'!K758*'Vstupní data'!M758/100,0)</f>
        <v>0</v>
      </c>
      <c r="AM758" s="66" t="n">
        <f aca="false">IF(OR('Vstupní data'!T758&gt;0,'Vstupní data'!U758&gt;0),IF('Vstupní data'!T758&gt;0,'Vstupní data'!T758,ROUND(10*'Vstupní data'!U758/AK758,0)),0)</f>
        <v>0</v>
      </c>
      <c r="AN758" s="69" t="n">
        <f aca="false">IF('Vstupní data'!T758&gt;0,   IF('Vstupní data'!T758&lt;=AL758,'Vstupní data'!T758,AL758),   IF(AM758&lt;AL758,AM758,AL758))</f>
        <v>0</v>
      </c>
      <c r="AO758" s="69" t="n">
        <f aca="false">'Vstupní data'!X758</f>
        <v>0</v>
      </c>
      <c r="AP758" s="66" t="n">
        <f aca="false">IF(OR('Vstupní data'!T758&gt;0,'Vstupní data'!U758&gt;0),IF(I758&lt;&gt;0,VLOOKUP(I758,'Pril3-drev'!$H$5:$I$83,2,0),0),0)</f>
        <v>0</v>
      </c>
      <c r="AQ758" s="66" t="n">
        <f aca="false">'Vstupní data'!Y758</f>
        <v>0</v>
      </c>
      <c r="AR758" s="66" t="str">
        <f aca="false">IF(AC758&gt;5,   IF('Vstupní data'!Y758&gt;0,   VLOOKUP(VLOOKUP(CONCATENATE(VLOOKUP(I758,'Pril3-drev'!$H$4:$L$83,5,0),AC758),'Pril3-drev'!$Q$4:$R$2803,2,0),'AVB-BS'!$C$5:$S$29 ,LOOKUP(AQ758,'AVB-BS'!$D$3:$S$3,'AVB-BS'!$D$1:$S$1) ,0 )   ,   IF('Vstupní data'!Z758&gt;0,'Vstupní data'!Z758,0)) , "")</f>
        <v/>
      </c>
      <c r="AS758" s="70" t="str">
        <f aca="false">IF(AC758&gt;5,VLOOKUP(CONCATENATE(AP758,AR758),'Pril1-THLPa'!$H$6:$N$96,4,0),"")</f>
        <v/>
      </c>
      <c r="AT758" s="70" t="str">
        <f aca="false">IF(AC758&gt;5,VLOOKUP(CONCATENATE(AP758,AR758),'Pril1-THLPa'!$H$6:$N$96,5,0),"")</f>
        <v/>
      </c>
      <c r="AU758" s="70" t="str">
        <f aca="false">IF(AC758&gt;5,VLOOKUP(CONCATENATE(AP758,AR758),'Pril1-THLPa'!$H$6:$N$96,6,0),"")</f>
        <v/>
      </c>
      <c r="AV758" s="70" t="str">
        <f aca="false">IF(AC758&gt;5,VLOOKUP(CONCATENATE(AP758,AR758),'Pril1-THLPa'!$H$6:$N$96,7,0),"")</f>
        <v/>
      </c>
      <c r="AW758" s="70" t="str">
        <f aca="false">IF(AC758&gt;5,VLOOKUP(CONCATENATE(AP758,AR758),'Pril1-THLPa'!$H$6:$O$96,8,0),"")</f>
        <v/>
      </c>
      <c r="AX758" s="66" t="n">
        <f aca="false">IF(AC758&gt;0,IF(AND(AC758&gt;0,AC758&lt;=5),VLOOKUP(AP758,'Pril1-THLPa'!$A$6:$F$18,LOOKUP(AC758,'Pril1-THLPa'!$B$5:$F$5,'Pril1-THLPa'!$B$4:$F$4),0),AS758+AT758*(AC758-5)+AU758*POWER(AC758-5,2)+AV758*POWER(AC758-5,3)+AW758*POWER(AC758-5,4)),0)</f>
        <v>0</v>
      </c>
      <c r="AY758" s="71"/>
      <c r="AZ758" s="66" t="n">
        <f aca="false">'Vstupní data'!AA758</f>
        <v>0</v>
      </c>
      <c r="BA758" s="66" t="n">
        <f aca="false">IF(OR('Vstupní data'!T758&gt;0,'Vstupní data'!U758&gt;0),IF(AC758&lt;&gt;"",AX758*AO758/10*(100+AZ758)/100,0),0)</f>
        <v>0</v>
      </c>
      <c r="BB758" s="67" t="n">
        <f aca="false">IF(AC758&lt;&gt;"",ROUND(BA758*AN758,0),0)</f>
        <v>0</v>
      </c>
      <c r="BC758" s="68" t="str">
        <f aca="false">IF(AE758&gt;0,BB758/AE758,"")</f>
        <v/>
      </c>
      <c r="BD758" s="66" t="n">
        <f aca="false">'Vstupní data'!AE758</f>
        <v>0</v>
      </c>
      <c r="BF758" s="66" t="n">
        <f aca="false">'Vstupní data'!AC758</f>
        <v>0</v>
      </c>
      <c r="BH758" s="66" t="n">
        <f aca="false">'Vstupní data'!AD758</f>
        <v>0</v>
      </c>
      <c r="BI758" s="66" t="n">
        <f aca="false">'Vstupní data'!AF758</f>
        <v>0</v>
      </c>
      <c r="BJ758" s="69" t="n">
        <f aca="false">'Vstupní data'!AG758</f>
        <v>0</v>
      </c>
      <c r="BK758" s="69" t="n">
        <f aca="false">IF(BF758&lt;&gt;0,VLOOKUP(I758,'Pril3-drev'!$H$5:$I$83,2,0),0)</f>
        <v>0</v>
      </c>
      <c r="BL758" s="69" t="n">
        <f aca="false">IF(BF758&lt;&gt;0,VLOOKUP(BK758,'Pril3-drev'!$A$5:$C$17,3,0),0)</f>
        <v>0</v>
      </c>
      <c r="BM758" s="69" t="n">
        <f aca="false">'Vstupní data'!AH758</f>
        <v>0</v>
      </c>
      <c r="BN758" s="69" t="n">
        <f aca="false">IF('Vstupní data'!AH758&gt;0,   VLOOKUP(VLOOKUP(CONCATENATE(VLOOKUP(I758,'Pril3-drev'!$H$4:$L$83,5,0),BD758),'Pril3-drev'!$Q$4:$R$2803,2,0),'AVB-BS'!$C$5:$S$29 ,LOOKUP(BM758,'AVB-BS'!$D$3:$S$3,'AVB-BS'!$D$1:$S$1) ,0 )   ,   IF('Vstupní data'!AI758&gt;0,'Vstupní data'!AI758,0))</f>
        <v>0</v>
      </c>
      <c r="BO758" s="69" t="str">
        <f aca="false">IF(BX758&gt;5,VLOOKUP(CONCATENATE(BK758,BN758),'Pril1-THLPa'!$H$6:$N$96,4,0),"")</f>
        <v/>
      </c>
      <c r="BP758" s="69" t="str">
        <f aca="false">IF(BX758&gt;5,VLOOKUP(CONCATENATE(BK758,BN758),'Pril1-THLPa'!$H$6:$N$96,5,0),"")</f>
        <v/>
      </c>
      <c r="BQ758" s="69" t="str">
        <f aca="false">IF(BX758&gt;5,VLOOKUP(CONCATENATE(BK758,BN758),'Pril1-THLPa'!$H$6:$N$96,6,0),"")</f>
        <v/>
      </c>
      <c r="BR758" s="69" t="str">
        <f aca="false">IF(BX758&gt;5,VLOOKUP(CONCATENATE(BK758,BN758),'Pril1-THLPa'!$H$6:$N$96,7,0),"")</f>
        <v/>
      </c>
      <c r="BS758" s="69" t="str">
        <f aca="false">IF(BX758&gt;5,VLOOKUP(CONCATENATE(BK758,BN758),'Pril1-THLPa'!$H$6:$O$96,8,0),"")</f>
        <v/>
      </c>
      <c r="BT758" s="69" t="str">
        <f aca="false">IF(BF758&gt;0, IF(BK758="smrk",  VLOOKUP(VLOOKUP(BD758,'Pril9-K3'!$L$8:$M$207,2,0),'Pril9-K3'!$A$8:$J$16,LOOKUP(BN758,'Pril9-K3'!$A$7:$J$7,'Pril9-K3'!$A$5:$J$5),0), IF(AND(BK758&lt;&gt;"smrk",'Vstupní data'!AK758&lt;&gt;""),'Vstupní data'!AK758,   VLOOKUP(VLOOKUP(BD758,'Pril9-K3'!$L$8:$M$207,2,0),'Pril9-K3'!$A$8:$J$16,LOOKUP(BN758,'Pril9-K3'!$A$7:$J$7,'Pril9-K3'!$A$5:$J$5),0)   )),   "")</f>
        <v/>
      </c>
      <c r="BV758" s="69" t="n">
        <f aca="false">'Vstupní data'!AJ758</f>
        <v>0</v>
      </c>
      <c r="BW758" s="69" t="n">
        <f aca="false">IF(BF758&gt;0,IF(J758&gt;0,J758,K758*H758/100),0)</f>
        <v>0</v>
      </c>
      <c r="BX758" s="69" t="n">
        <f aca="false">IF(BF758&gt;0,IF(BJ758&gt;BL758,BL758,BJ758),0)</f>
        <v>0</v>
      </c>
      <c r="BY758" s="69" t="n">
        <f aca="false">IF(BD758=0,0,IF(AND(BX758&gt;0,BX758&lt;=5),  IF(AND(BX758&gt;0,BX758&lt;=5),VLOOKUP(BK758,'Pril1-THLPa'!$A$6:$F$18,IF(AND(BX758&gt;0,BX758&lt;=5),LOOKUP(BX758,'Pril1-THLPa'!$B$5:$F$5,'Pril1-THLPa'!$B$4:$F$4),""),0),""),  IF(BX758&gt;5,BO758+BP758*(BX758-5)+BQ758*POWER(BX758-5,2)+BR758*POWER(BX758-5,3)+BS758*POWER(BX758-5,4),"")))</f>
        <v>0</v>
      </c>
      <c r="BZ758" s="69" t="n">
        <f aca="false">IF(BY758&gt;0,BY758*BI758/10*BW758*(100+BV758)/100,0)</f>
        <v>0</v>
      </c>
      <c r="CA758" s="69" t="n">
        <f aca="false">IF(BD758&gt;0,BX758-IF(BD758&gt;BX758,BX758,BD758),0)</f>
        <v>0</v>
      </c>
      <c r="CB758" s="69" t="n">
        <f aca="false">POWER(1.01,CA758)</f>
        <v>1</v>
      </c>
      <c r="CC758" s="69" t="n">
        <f aca="false">IF(BF758&gt;0,IF(BF758&gt;BH758,1,BF758/BH758),0)</f>
        <v>0</v>
      </c>
      <c r="CD758" s="72" t="n">
        <f aca="false">IF(BD758=0,0,IF(BF758&gt;0,ROUND(IF(CB758&lt;&gt;0,BZ758*BT758*1/CB758*CC758,0),0),0))</f>
        <v>0</v>
      </c>
      <c r="CE758" s="73" t="str">
        <f aca="false">IF(BF758&gt;0,IF(BF758&gt;BH758,CD758/BF758,CD758/BH758),"")</f>
        <v/>
      </c>
      <c r="CF758" s="69" t="n">
        <f aca="false">'Vstupní data'!AM758</f>
        <v>0</v>
      </c>
      <c r="CG758" s="69" t="n">
        <f aca="false">'Vstupní data'!AN758</f>
        <v>0</v>
      </c>
      <c r="CH758" s="69" t="n">
        <f aca="false">'Vstupní data'!AO758</f>
        <v>0</v>
      </c>
      <c r="CI758" s="69" t="n">
        <f aca="false">'Vstupní data'!AP758</f>
        <v>0</v>
      </c>
      <c r="CJ758" s="72" t="n">
        <f aca="false">ROUND(CH758*CI758,0)</f>
        <v>0</v>
      </c>
      <c r="CK758" s="74" t="str">
        <f aca="false">IF(OR(AA758&gt;0,BB758&gt;0,CD758&gt;0,CJ758&gt;0),AA758+BB758+CD758+CJ758,"")</f>
        <v/>
      </c>
    </row>
    <row r="759" customFormat="false" ht="12.8" hidden="false" customHeight="false" outlineLevel="0" collapsed="false">
      <c r="A759" s="66" t="n">
        <f aca="false">'Vstupní data'!A759</f>
        <v>0</v>
      </c>
      <c r="F759" s="66" t="str">
        <f aca="false">CONCATENATE('Vstupní data'!F759,'Vstupní data'!G759,'Vstupní data'!H759,'Vstupní data'!I759)</f>
        <v/>
      </c>
      <c r="G759" s="66"/>
      <c r="H759" s="66" t="n">
        <f aca="false">'Vstupní data'!K759</f>
        <v>0</v>
      </c>
      <c r="I759" s="66" t="n">
        <f aca="false">'Vstupní data'!L759</f>
        <v>0</v>
      </c>
      <c r="J759" s="66" t="n">
        <f aca="false">'Vstupní data'!K759*'Vstupní data'!M759/100</f>
        <v>0</v>
      </c>
      <c r="L759" s="66" t="n">
        <f aca="false">IF('Vstupní data'!N759="prostokořenný",0,IF('Vstupní data'!N759="krytokořenný","k",IF('Vstupní data'!N759="poloodrostky nebo odrostky, prostokořenné i krytokořenné","po",0)))</f>
        <v>0</v>
      </c>
      <c r="N759" s="66"/>
      <c r="O759" s="66" t="n">
        <f aca="false">'Vstupní data'!O759</f>
        <v>0</v>
      </c>
      <c r="P759" s="66" t="n">
        <f aca="false">IF(O759&gt;0,VLOOKUP(CONCATENATE(VLOOKUP(I759,'Pril3-drev'!$H$5:$K$83,4,0),"-",'Vstupní data'!R759),K2!$C$15:$D$23,2,0),0)</f>
        <v>0</v>
      </c>
      <c r="Q759" s="66" t="n">
        <f aca="false">IF(O759&gt;0,VLOOKUP(I759,'Pril3-drev'!$H$5:$I$83,2,0),0)</f>
        <v>0</v>
      </c>
      <c r="R759" s="66" t="n">
        <f aca="false">IF(Q759&gt;0,VLOOKUP(Q759,'Pril6-okus'!$A$5:$B$17,2,0),0)</f>
        <v>0</v>
      </c>
      <c r="S759" s="66" t="n">
        <f aca="false">IF(O759&gt;0,VLOOKUP(I759,'Pril3-drev'!$H$5:$J$83,3,0),0)</f>
        <v>0</v>
      </c>
      <c r="T759" s="66" t="str">
        <f aca="false">IF(O759&gt;0,IF(L759="k",0.9*VLOOKUP(S759,'ha-pocty-vyhl'!$A$5:$B$20,2,0),IF(L759="po",0.8*VLOOKUP(S759,'ha-pocty-vyhl'!$A$5:$B$20,2,0),VLOOKUP(S759,'ha-pocty-vyhl'!$A$5:$B$20,2,0))),"")</f>
        <v/>
      </c>
      <c r="U759" s="66" t="n">
        <f aca="false">'Vstupní data'!P759</f>
        <v>0</v>
      </c>
      <c r="V759" s="66" t="n">
        <f aca="false">IF(O759&gt;0,1.3*T759*1000*Z759/10000,0)</f>
        <v>0</v>
      </c>
      <c r="W759" s="66" t="n">
        <f aca="false">IF(O759&gt;0,1.3*T759*1000*Z759/10000,0)</f>
        <v>0</v>
      </c>
      <c r="X759" s="66" t="n">
        <f aca="false">IF(O759&gt;0,IF(O759&gt;V759,V759,O759),0)</f>
        <v>0</v>
      </c>
      <c r="Y759" s="66" t="n">
        <f aca="false">IF(O759&gt;0,IF(IF(U759&gt;W759,W759,U759)&lt;X759,W759,IF(U759&gt;W759,W759,U759)),0)</f>
        <v>0</v>
      </c>
      <c r="Z759" s="66" t="n">
        <f aca="false">IF(O759&gt;0,IF(J759&gt;0,J759,K759*H759/100),0)</f>
        <v>0</v>
      </c>
      <c r="AA759" s="67" t="n">
        <f aca="false">IF(O759&gt;0,CEILING(R759*P759*X759/Y759*Z759,1),0)</f>
        <v>0</v>
      </c>
      <c r="AB759" s="68" t="n">
        <f aca="false">IF(O759&gt;0,AA759/O759,0)</f>
        <v>0</v>
      </c>
      <c r="AC759" s="66" t="n">
        <f aca="false">'Vstupní data'!W759</f>
        <v>0</v>
      </c>
      <c r="AI759" s="66" t="str">
        <f aca="false">IF(OR('Vstupní data'!T759&gt;0,'Vstupní data'!U759&gt;0),VLOOKUP(I759,'Pril3-drev'!$H$5:$J$83,3,0),"")</f>
        <v/>
      </c>
      <c r="AJ759" s="66" t="n">
        <f aca="false">IF('Vstupní data'!V759="prostokořenný",0,IF('Vstupní data'!V759="krytokořenný","k",IF('Vstupní data'!V759="poloodrostky nebo odrostky, prostokořenné i krytokořenné","po",0)))</f>
        <v>0</v>
      </c>
      <c r="AK759" s="66" t="n">
        <f aca="false">IF(OR('Vstupní data'!T759&gt;0,'Vstupní data'!U759&gt;0),IF(AJ759="k",0.9*VLOOKUP(AI759,'ha-pocty-vyhl'!$A$5:$B$20,2,0),IF(AJ759="po",0.8*VLOOKUP(AI759,'ha-pocty-vyhl'!$A$5:$B$20,2,0),VLOOKUP(AI759,'ha-pocty-vyhl'!$A$5:$B$20,2,0))),0)</f>
        <v>0</v>
      </c>
      <c r="AL759" s="66" t="n">
        <f aca="false">IF(OR('Vstupní data'!T759&gt;0,'Vstupní data'!U759&gt;0),'Vstupní data'!K759*'Vstupní data'!M759/100,0)</f>
        <v>0</v>
      </c>
      <c r="AM759" s="66" t="n">
        <f aca="false">IF(OR('Vstupní data'!T759&gt;0,'Vstupní data'!U759&gt;0),IF('Vstupní data'!T759&gt;0,'Vstupní data'!T759,ROUND(10*'Vstupní data'!U759/AK759,0)),0)</f>
        <v>0</v>
      </c>
      <c r="AN759" s="69" t="n">
        <f aca="false">IF('Vstupní data'!T759&gt;0,   IF('Vstupní data'!T759&lt;=AL759,'Vstupní data'!T759,AL759),   IF(AM759&lt;AL759,AM759,AL759))</f>
        <v>0</v>
      </c>
      <c r="AO759" s="69" t="n">
        <f aca="false">'Vstupní data'!X759</f>
        <v>0</v>
      </c>
      <c r="AP759" s="66" t="n">
        <f aca="false">IF(OR('Vstupní data'!T759&gt;0,'Vstupní data'!U759&gt;0),IF(I759&lt;&gt;0,VLOOKUP(I759,'Pril3-drev'!$H$5:$I$83,2,0),0),0)</f>
        <v>0</v>
      </c>
      <c r="AQ759" s="66" t="n">
        <f aca="false">'Vstupní data'!Y759</f>
        <v>0</v>
      </c>
      <c r="AR759" s="66" t="str">
        <f aca="false">IF(AC759&gt;5,   IF('Vstupní data'!Y759&gt;0,   VLOOKUP(VLOOKUP(CONCATENATE(VLOOKUP(I759,'Pril3-drev'!$H$4:$L$83,5,0),AC759),'Pril3-drev'!$Q$4:$R$2803,2,0),'AVB-BS'!$C$5:$S$29 ,LOOKUP(AQ759,'AVB-BS'!$D$3:$S$3,'AVB-BS'!$D$1:$S$1) ,0 )   ,   IF('Vstupní data'!Z759&gt;0,'Vstupní data'!Z759,0)) , "")</f>
        <v/>
      </c>
      <c r="AS759" s="70" t="str">
        <f aca="false">IF(AC759&gt;5,VLOOKUP(CONCATENATE(AP759,AR759),'Pril1-THLPa'!$H$6:$N$96,4,0),"")</f>
        <v/>
      </c>
      <c r="AT759" s="70" t="str">
        <f aca="false">IF(AC759&gt;5,VLOOKUP(CONCATENATE(AP759,AR759),'Pril1-THLPa'!$H$6:$N$96,5,0),"")</f>
        <v/>
      </c>
      <c r="AU759" s="70" t="str">
        <f aca="false">IF(AC759&gt;5,VLOOKUP(CONCATENATE(AP759,AR759),'Pril1-THLPa'!$H$6:$N$96,6,0),"")</f>
        <v/>
      </c>
      <c r="AV759" s="70" t="str">
        <f aca="false">IF(AC759&gt;5,VLOOKUP(CONCATENATE(AP759,AR759),'Pril1-THLPa'!$H$6:$N$96,7,0),"")</f>
        <v/>
      </c>
      <c r="AW759" s="70" t="str">
        <f aca="false">IF(AC759&gt;5,VLOOKUP(CONCATENATE(AP759,AR759),'Pril1-THLPa'!$H$6:$O$96,8,0),"")</f>
        <v/>
      </c>
      <c r="AX759" s="66" t="n">
        <f aca="false">IF(AC759&gt;0,IF(AND(AC759&gt;0,AC759&lt;=5),VLOOKUP(AP759,'Pril1-THLPa'!$A$6:$F$18,LOOKUP(AC759,'Pril1-THLPa'!$B$5:$F$5,'Pril1-THLPa'!$B$4:$F$4),0),AS759+AT759*(AC759-5)+AU759*POWER(AC759-5,2)+AV759*POWER(AC759-5,3)+AW759*POWER(AC759-5,4)),0)</f>
        <v>0</v>
      </c>
      <c r="AY759" s="71"/>
      <c r="AZ759" s="66" t="n">
        <f aca="false">'Vstupní data'!AA759</f>
        <v>0</v>
      </c>
      <c r="BA759" s="66" t="n">
        <f aca="false">IF(OR('Vstupní data'!T759&gt;0,'Vstupní data'!U759&gt;0),IF(AC759&lt;&gt;"",AX759*AO759/10*(100+AZ759)/100,0),0)</f>
        <v>0</v>
      </c>
      <c r="BB759" s="67" t="n">
        <f aca="false">IF(AC759&lt;&gt;"",ROUND(BA759*AN759,0),0)</f>
        <v>0</v>
      </c>
      <c r="BC759" s="68" t="str">
        <f aca="false">IF(AE759&gt;0,BB759/AE759,"")</f>
        <v/>
      </c>
      <c r="BD759" s="66" t="n">
        <f aca="false">'Vstupní data'!AE759</f>
        <v>0</v>
      </c>
      <c r="BF759" s="66" t="n">
        <f aca="false">'Vstupní data'!AC759</f>
        <v>0</v>
      </c>
      <c r="BH759" s="66" t="n">
        <f aca="false">'Vstupní data'!AD759</f>
        <v>0</v>
      </c>
      <c r="BI759" s="66" t="n">
        <f aca="false">'Vstupní data'!AF759</f>
        <v>0</v>
      </c>
      <c r="BJ759" s="69" t="n">
        <f aca="false">'Vstupní data'!AG759</f>
        <v>0</v>
      </c>
      <c r="BK759" s="69" t="n">
        <f aca="false">IF(BF759&lt;&gt;0,VLOOKUP(I759,'Pril3-drev'!$H$5:$I$83,2,0),0)</f>
        <v>0</v>
      </c>
      <c r="BL759" s="69" t="n">
        <f aca="false">IF(BF759&lt;&gt;0,VLOOKUP(BK759,'Pril3-drev'!$A$5:$C$17,3,0),0)</f>
        <v>0</v>
      </c>
      <c r="BM759" s="69" t="n">
        <f aca="false">'Vstupní data'!AH759</f>
        <v>0</v>
      </c>
      <c r="BN759" s="69" t="n">
        <f aca="false">IF('Vstupní data'!AH759&gt;0,   VLOOKUP(VLOOKUP(CONCATENATE(VLOOKUP(I759,'Pril3-drev'!$H$4:$L$83,5,0),BD759),'Pril3-drev'!$Q$4:$R$2803,2,0),'AVB-BS'!$C$5:$S$29 ,LOOKUP(BM759,'AVB-BS'!$D$3:$S$3,'AVB-BS'!$D$1:$S$1) ,0 )   ,   IF('Vstupní data'!AI759&gt;0,'Vstupní data'!AI759,0))</f>
        <v>0</v>
      </c>
      <c r="BO759" s="69" t="str">
        <f aca="false">IF(BX759&gt;5,VLOOKUP(CONCATENATE(BK759,BN759),'Pril1-THLPa'!$H$6:$N$96,4,0),"")</f>
        <v/>
      </c>
      <c r="BP759" s="69" t="str">
        <f aca="false">IF(BX759&gt;5,VLOOKUP(CONCATENATE(BK759,BN759),'Pril1-THLPa'!$H$6:$N$96,5,0),"")</f>
        <v/>
      </c>
      <c r="BQ759" s="69" t="str">
        <f aca="false">IF(BX759&gt;5,VLOOKUP(CONCATENATE(BK759,BN759),'Pril1-THLPa'!$H$6:$N$96,6,0),"")</f>
        <v/>
      </c>
      <c r="BR759" s="69" t="str">
        <f aca="false">IF(BX759&gt;5,VLOOKUP(CONCATENATE(BK759,BN759),'Pril1-THLPa'!$H$6:$N$96,7,0),"")</f>
        <v/>
      </c>
      <c r="BS759" s="69" t="str">
        <f aca="false">IF(BX759&gt;5,VLOOKUP(CONCATENATE(BK759,BN759),'Pril1-THLPa'!$H$6:$O$96,8,0),"")</f>
        <v/>
      </c>
      <c r="BT759" s="69" t="str">
        <f aca="false">IF(BF759&gt;0, IF(BK759="smrk",  VLOOKUP(VLOOKUP(BD759,'Pril9-K3'!$L$8:$M$207,2,0),'Pril9-K3'!$A$8:$J$16,LOOKUP(BN759,'Pril9-K3'!$A$7:$J$7,'Pril9-K3'!$A$5:$J$5),0), IF(AND(BK759&lt;&gt;"smrk",'Vstupní data'!AK759&lt;&gt;""),'Vstupní data'!AK759,   VLOOKUP(VLOOKUP(BD759,'Pril9-K3'!$L$8:$M$207,2,0),'Pril9-K3'!$A$8:$J$16,LOOKUP(BN759,'Pril9-K3'!$A$7:$J$7,'Pril9-K3'!$A$5:$J$5),0)   )),   "")</f>
        <v/>
      </c>
      <c r="BV759" s="69" t="n">
        <f aca="false">'Vstupní data'!AJ759</f>
        <v>0</v>
      </c>
      <c r="BW759" s="69" t="n">
        <f aca="false">IF(BF759&gt;0,IF(J759&gt;0,J759,K759*H759/100),0)</f>
        <v>0</v>
      </c>
      <c r="BX759" s="69" t="n">
        <f aca="false">IF(BF759&gt;0,IF(BJ759&gt;BL759,BL759,BJ759),0)</f>
        <v>0</v>
      </c>
      <c r="BY759" s="69" t="n">
        <f aca="false">IF(BD759=0,0,IF(AND(BX759&gt;0,BX759&lt;=5),  IF(AND(BX759&gt;0,BX759&lt;=5),VLOOKUP(BK759,'Pril1-THLPa'!$A$6:$F$18,IF(AND(BX759&gt;0,BX759&lt;=5),LOOKUP(BX759,'Pril1-THLPa'!$B$5:$F$5,'Pril1-THLPa'!$B$4:$F$4),""),0),""),  IF(BX759&gt;5,BO759+BP759*(BX759-5)+BQ759*POWER(BX759-5,2)+BR759*POWER(BX759-5,3)+BS759*POWER(BX759-5,4),"")))</f>
        <v>0</v>
      </c>
      <c r="BZ759" s="69" t="n">
        <f aca="false">IF(BY759&gt;0,BY759*BI759/10*BW759*(100+BV759)/100,0)</f>
        <v>0</v>
      </c>
      <c r="CA759" s="69" t="n">
        <f aca="false">IF(BD759&gt;0,BX759-IF(BD759&gt;BX759,BX759,BD759),0)</f>
        <v>0</v>
      </c>
      <c r="CB759" s="69" t="n">
        <f aca="false">POWER(1.01,CA759)</f>
        <v>1</v>
      </c>
      <c r="CC759" s="69" t="n">
        <f aca="false">IF(BF759&gt;0,IF(BF759&gt;BH759,1,BF759/BH759),0)</f>
        <v>0</v>
      </c>
      <c r="CD759" s="72" t="n">
        <f aca="false">IF(BD759=0,0,IF(BF759&gt;0,ROUND(IF(CB759&lt;&gt;0,BZ759*BT759*1/CB759*CC759,0),0),0))</f>
        <v>0</v>
      </c>
      <c r="CE759" s="73" t="str">
        <f aca="false">IF(BF759&gt;0,IF(BF759&gt;BH759,CD759/BF759,CD759/BH759),"")</f>
        <v/>
      </c>
      <c r="CF759" s="69" t="n">
        <f aca="false">'Vstupní data'!AM759</f>
        <v>0</v>
      </c>
      <c r="CG759" s="69" t="n">
        <f aca="false">'Vstupní data'!AN759</f>
        <v>0</v>
      </c>
      <c r="CH759" s="69" t="n">
        <f aca="false">'Vstupní data'!AO759</f>
        <v>0</v>
      </c>
      <c r="CI759" s="69" t="n">
        <f aca="false">'Vstupní data'!AP759</f>
        <v>0</v>
      </c>
      <c r="CJ759" s="72" t="n">
        <f aca="false">ROUND(CH759*CI759,0)</f>
        <v>0</v>
      </c>
      <c r="CK759" s="74" t="str">
        <f aca="false">IF(OR(AA759&gt;0,BB759&gt;0,CD759&gt;0,CJ759&gt;0),AA759+BB759+CD759+CJ759,"")</f>
        <v/>
      </c>
    </row>
    <row r="760" customFormat="false" ht="12.8" hidden="false" customHeight="false" outlineLevel="0" collapsed="false">
      <c r="A760" s="66" t="n">
        <f aca="false">'Vstupní data'!A760</f>
        <v>0</v>
      </c>
      <c r="F760" s="66" t="str">
        <f aca="false">CONCATENATE('Vstupní data'!F760,'Vstupní data'!G760,'Vstupní data'!H760,'Vstupní data'!I760)</f>
        <v/>
      </c>
      <c r="G760" s="66"/>
      <c r="H760" s="66" t="n">
        <f aca="false">'Vstupní data'!K760</f>
        <v>0</v>
      </c>
      <c r="I760" s="66" t="n">
        <f aca="false">'Vstupní data'!L760</f>
        <v>0</v>
      </c>
      <c r="J760" s="66" t="n">
        <f aca="false">'Vstupní data'!K760*'Vstupní data'!M760/100</f>
        <v>0</v>
      </c>
      <c r="L760" s="66" t="n">
        <f aca="false">IF('Vstupní data'!N760="prostokořenný",0,IF('Vstupní data'!N760="krytokořenný","k",IF('Vstupní data'!N760="poloodrostky nebo odrostky, prostokořenné i krytokořenné","po",0)))</f>
        <v>0</v>
      </c>
      <c r="N760" s="66"/>
      <c r="O760" s="66" t="n">
        <f aca="false">'Vstupní data'!O760</f>
        <v>0</v>
      </c>
      <c r="P760" s="66" t="n">
        <f aca="false">IF(O760&gt;0,VLOOKUP(CONCATENATE(VLOOKUP(I760,'Pril3-drev'!$H$5:$K$83,4,0),"-",'Vstupní data'!R760),K2!$C$15:$D$23,2,0),0)</f>
        <v>0</v>
      </c>
      <c r="Q760" s="66" t="n">
        <f aca="false">IF(O760&gt;0,VLOOKUP(I760,'Pril3-drev'!$H$5:$I$83,2,0),0)</f>
        <v>0</v>
      </c>
      <c r="R760" s="66" t="n">
        <f aca="false">IF(Q760&gt;0,VLOOKUP(Q760,'Pril6-okus'!$A$5:$B$17,2,0),0)</f>
        <v>0</v>
      </c>
      <c r="S760" s="66" t="n">
        <f aca="false">IF(O760&gt;0,VLOOKUP(I760,'Pril3-drev'!$H$5:$J$83,3,0),0)</f>
        <v>0</v>
      </c>
      <c r="T760" s="66" t="str">
        <f aca="false">IF(O760&gt;0,IF(L760="k",0.9*VLOOKUP(S760,'ha-pocty-vyhl'!$A$5:$B$20,2,0),IF(L760="po",0.8*VLOOKUP(S760,'ha-pocty-vyhl'!$A$5:$B$20,2,0),VLOOKUP(S760,'ha-pocty-vyhl'!$A$5:$B$20,2,0))),"")</f>
        <v/>
      </c>
      <c r="U760" s="66" t="n">
        <f aca="false">'Vstupní data'!P760</f>
        <v>0</v>
      </c>
      <c r="V760" s="66" t="n">
        <f aca="false">IF(O760&gt;0,1.3*T760*1000*Z760/10000,0)</f>
        <v>0</v>
      </c>
      <c r="W760" s="66" t="n">
        <f aca="false">IF(O760&gt;0,1.3*T760*1000*Z760/10000,0)</f>
        <v>0</v>
      </c>
      <c r="X760" s="66" t="n">
        <f aca="false">IF(O760&gt;0,IF(O760&gt;V760,V760,O760),0)</f>
        <v>0</v>
      </c>
      <c r="Y760" s="66" t="n">
        <f aca="false">IF(O760&gt;0,IF(IF(U760&gt;W760,W760,U760)&lt;X760,W760,IF(U760&gt;W760,W760,U760)),0)</f>
        <v>0</v>
      </c>
      <c r="Z760" s="66" t="n">
        <f aca="false">IF(O760&gt;0,IF(J760&gt;0,J760,K760*H760/100),0)</f>
        <v>0</v>
      </c>
      <c r="AA760" s="67" t="n">
        <f aca="false">IF(O760&gt;0,CEILING(R760*P760*X760/Y760*Z760,1),0)</f>
        <v>0</v>
      </c>
      <c r="AB760" s="68" t="n">
        <f aca="false">IF(O760&gt;0,AA760/O760,0)</f>
        <v>0</v>
      </c>
      <c r="AC760" s="66" t="n">
        <f aca="false">'Vstupní data'!W760</f>
        <v>0</v>
      </c>
      <c r="AI760" s="66" t="str">
        <f aca="false">IF(OR('Vstupní data'!T760&gt;0,'Vstupní data'!U760&gt;0),VLOOKUP(I760,'Pril3-drev'!$H$5:$J$83,3,0),"")</f>
        <v/>
      </c>
      <c r="AJ760" s="66" t="n">
        <f aca="false">IF('Vstupní data'!V760="prostokořenný",0,IF('Vstupní data'!V760="krytokořenný","k",IF('Vstupní data'!V760="poloodrostky nebo odrostky, prostokořenné i krytokořenné","po",0)))</f>
        <v>0</v>
      </c>
      <c r="AK760" s="66" t="n">
        <f aca="false">IF(OR('Vstupní data'!T760&gt;0,'Vstupní data'!U760&gt;0),IF(AJ760="k",0.9*VLOOKUP(AI760,'ha-pocty-vyhl'!$A$5:$B$20,2,0),IF(AJ760="po",0.8*VLOOKUP(AI760,'ha-pocty-vyhl'!$A$5:$B$20,2,0),VLOOKUP(AI760,'ha-pocty-vyhl'!$A$5:$B$20,2,0))),0)</f>
        <v>0</v>
      </c>
      <c r="AL760" s="66" t="n">
        <f aca="false">IF(OR('Vstupní data'!T760&gt;0,'Vstupní data'!U760&gt;0),'Vstupní data'!K760*'Vstupní data'!M760/100,0)</f>
        <v>0</v>
      </c>
      <c r="AM760" s="66" t="n">
        <f aca="false">IF(OR('Vstupní data'!T760&gt;0,'Vstupní data'!U760&gt;0),IF('Vstupní data'!T760&gt;0,'Vstupní data'!T760,ROUND(10*'Vstupní data'!U760/AK760,0)),0)</f>
        <v>0</v>
      </c>
      <c r="AN760" s="69" t="n">
        <f aca="false">IF('Vstupní data'!T760&gt;0,   IF('Vstupní data'!T760&lt;=AL760,'Vstupní data'!T760,AL760),   IF(AM760&lt;AL760,AM760,AL760))</f>
        <v>0</v>
      </c>
      <c r="AO760" s="69" t="n">
        <f aca="false">'Vstupní data'!X760</f>
        <v>0</v>
      </c>
      <c r="AP760" s="66" t="n">
        <f aca="false">IF(OR('Vstupní data'!T760&gt;0,'Vstupní data'!U760&gt;0),IF(I760&lt;&gt;0,VLOOKUP(I760,'Pril3-drev'!$H$5:$I$83,2,0),0),0)</f>
        <v>0</v>
      </c>
      <c r="AQ760" s="66" t="n">
        <f aca="false">'Vstupní data'!Y760</f>
        <v>0</v>
      </c>
      <c r="AR760" s="66" t="str">
        <f aca="false">IF(AC760&gt;5,   IF('Vstupní data'!Y760&gt;0,   VLOOKUP(VLOOKUP(CONCATENATE(VLOOKUP(I760,'Pril3-drev'!$H$4:$L$83,5,0),AC760),'Pril3-drev'!$Q$4:$R$2803,2,0),'AVB-BS'!$C$5:$S$29 ,LOOKUP(AQ760,'AVB-BS'!$D$3:$S$3,'AVB-BS'!$D$1:$S$1) ,0 )   ,   IF('Vstupní data'!Z760&gt;0,'Vstupní data'!Z760,0)) , "")</f>
        <v/>
      </c>
      <c r="AS760" s="70" t="str">
        <f aca="false">IF(AC760&gt;5,VLOOKUP(CONCATENATE(AP760,AR760),'Pril1-THLPa'!$H$6:$N$96,4,0),"")</f>
        <v/>
      </c>
      <c r="AT760" s="70" t="str">
        <f aca="false">IF(AC760&gt;5,VLOOKUP(CONCATENATE(AP760,AR760),'Pril1-THLPa'!$H$6:$N$96,5,0),"")</f>
        <v/>
      </c>
      <c r="AU760" s="70" t="str">
        <f aca="false">IF(AC760&gt;5,VLOOKUP(CONCATENATE(AP760,AR760),'Pril1-THLPa'!$H$6:$N$96,6,0),"")</f>
        <v/>
      </c>
      <c r="AV760" s="70" t="str">
        <f aca="false">IF(AC760&gt;5,VLOOKUP(CONCATENATE(AP760,AR760),'Pril1-THLPa'!$H$6:$N$96,7,0),"")</f>
        <v/>
      </c>
      <c r="AW760" s="70" t="str">
        <f aca="false">IF(AC760&gt;5,VLOOKUP(CONCATENATE(AP760,AR760),'Pril1-THLPa'!$H$6:$O$96,8,0),"")</f>
        <v/>
      </c>
      <c r="AX760" s="66" t="n">
        <f aca="false">IF(AC760&gt;0,IF(AND(AC760&gt;0,AC760&lt;=5),VLOOKUP(AP760,'Pril1-THLPa'!$A$6:$F$18,LOOKUP(AC760,'Pril1-THLPa'!$B$5:$F$5,'Pril1-THLPa'!$B$4:$F$4),0),AS760+AT760*(AC760-5)+AU760*POWER(AC760-5,2)+AV760*POWER(AC760-5,3)+AW760*POWER(AC760-5,4)),0)</f>
        <v>0</v>
      </c>
      <c r="AY760" s="71"/>
      <c r="AZ760" s="66" t="n">
        <f aca="false">'Vstupní data'!AA760</f>
        <v>0</v>
      </c>
      <c r="BA760" s="66" t="n">
        <f aca="false">IF(OR('Vstupní data'!T760&gt;0,'Vstupní data'!U760&gt;0),IF(AC760&lt;&gt;"",AX760*AO760/10*(100+AZ760)/100,0),0)</f>
        <v>0</v>
      </c>
      <c r="BB760" s="67" t="n">
        <f aca="false">IF(AC760&lt;&gt;"",ROUND(BA760*AN760,0),0)</f>
        <v>0</v>
      </c>
      <c r="BC760" s="68" t="str">
        <f aca="false">IF(AE760&gt;0,BB760/AE760,"")</f>
        <v/>
      </c>
      <c r="BD760" s="66" t="n">
        <f aca="false">'Vstupní data'!AE760</f>
        <v>0</v>
      </c>
      <c r="BF760" s="66" t="n">
        <f aca="false">'Vstupní data'!AC760</f>
        <v>0</v>
      </c>
      <c r="BH760" s="66" t="n">
        <f aca="false">'Vstupní data'!AD760</f>
        <v>0</v>
      </c>
      <c r="BI760" s="66" t="n">
        <f aca="false">'Vstupní data'!AF760</f>
        <v>0</v>
      </c>
      <c r="BJ760" s="69" t="n">
        <f aca="false">'Vstupní data'!AG760</f>
        <v>0</v>
      </c>
      <c r="BK760" s="69" t="n">
        <f aca="false">IF(BF760&lt;&gt;0,VLOOKUP(I760,'Pril3-drev'!$H$5:$I$83,2,0),0)</f>
        <v>0</v>
      </c>
      <c r="BL760" s="69" t="n">
        <f aca="false">IF(BF760&lt;&gt;0,VLOOKUP(BK760,'Pril3-drev'!$A$5:$C$17,3,0),0)</f>
        <v>0</v>
      </c>
      <c r="BM760" s="69" t="n">
        <f aca="false">'Vstupní data'!AH760</f>
        <v>0</v>
      </c>
      <c r="BN760" s="69" t="n">
        <f aca="false">IF('Vstupní data'!AH760&gt;0,   VLOOKUP(VLOOKUP(CONCATENATE(VLOOKUP(I760,'Pril3-drev'!$H$4:$L$83,5,0),BD760),'Pril3-drev'!$Q$4:$R$2803,2,0),'AVB-BS'!$C$5:$S$29 ,LOOKUP(BM760,'AVB-BS'!$D$3:$S$3,'AVB-BS'!$D$1:$S$1) ,0 )   ,   IF('Vstupní data'!AI760&gt;0,'Vstupní data'!AI760,0))</f>
        <v>0</v>
      </c>
      <c r="BO760" s="69" t="str">
        <f aca="false">IF(BX760&gt;5,VLOOKUP(CONCATENATE(BK760,BN760),'Pril1-THLPa'!$H$6:$N$96,4,0),"")</f>
        <v/>
      </c>
      <c r="BP760" s="69" t="str">
        <f aca="false">IF(BX760&gt;5,VLOOKUP(CONCATENATE(BK760,BN760),'Pril1-THLPa'!$H$6:$N$96,5,0),"")</f>
        <v/>
      </c>
      <c r="BQ760" s="69" t="str">
        <f aca="false">IF(BX760&gt;5,VLOOKUP(CONCATENATE(BK760,BN760),'Pril1-THLPa'!$H$6:$N$96,6,0),"")</f>
        <v/>
      </c>
      <c r="BR760" s="69" t="str">
        <f aca="false">IF(BX760&gt;5,VLOOKUP(CONCATENATE(BK760,BN760),'Pril1-THLPa'!$H$6:$N$96,7,0),"")</f>
        <v/>
      </c>
      <c r="BS760" s="69" t="str">
        <f aca="false">IF(BX760&gt;5,VLOOKUP(CONCATENATE(BK760,BN760),'Pril1-THLPa'!$H$6:$O$96,8,0),"")</f>
        <v/>
      </c>
      <c r="BT760" s="69" t="str">
        <f aca="false">IF(BF760&gt;0, IF(BK760="smrk",  VLOOKUP(VLOOKUP(BD760,'Pril9-K3'!$L$8:$M$207,2,0),'Pril9-K3'!$A$8:$J$16,LOOKUP(BN760,'Pril9-K3'!$A$7:$J$7,'Pril9-K3'!$A$5:$J$5),0), IF(AND(BK760&lt;&gt;"smrk",'Vstupní data'!AK760&lt;&gt;""),'Vstupní data'!AK760,   VLOOKUP(VLOOKUP(BD760,'Pril9-K3'!$L$8:$M$207,2,0),'Pril9-K3'!$A$8:$J$16,LOOKUP(BN760,'Pril9-K3'!$A$7:$J$7,'Pril9-K3'!$A$5:$J$5),0)   )),   "")</f>
        <v/>
      </c>
      <c r="BV760" s="69" t="n">
        <f aca="false">'Vstupní data'!AJ760</f>
        <v>0</v>
      </c>
      <c r="BW760" s="69" t="n">
        <f aca="false">IF(BF760&gt;0,IF(J760&gt;0,J760,K760*H760/100),0)</f>
        <v>0</v>
      </c>
      <c r="BX760" s="69" t="n">
        <f aca="false">IF(BF760&gt;0,IF(BJ760&gt;BL760,BL760,BJ760),0)</f>
        <v>0</v>
      </c>
      <c r="BY760" s="69" t="n">
        <f aca="false">IF(BD760=0,0,IF(AND(BX760&gt;0,BX760&lt;=5),  IF(AND(BX760&gt;0,BX760&lt;=5),VLOOKUP(BK760,'Pril1-THLPa'!$A$6:$F$18,IF(AND(BX760&gt;0,BX760&lt;=5),LOOKUP(BX760,'Pril1-THLPa'!$B$5:$F$5,'Pril1-THLPa'!$B$4:$F$4),""),0),""),  IF(BX760&gt;5,BO760+BP760*(BX760-5)+BQ760*POWER(BX760-5,2)+BR760*POWER(BX760-5,3)+BS760*POWER(BX760-5,4),"")))</f>
        <v>0</v>
      </c>
      <c r="BZ760" s="69" t="n">
        <f aca="false">IF(BY760&gt;0,BY760*BI760/10*BW760*(100+BV760)/100,0)</f>
        <v>0</v>
      </c>
      <c r="CA760" s="69" t="n">
        <f aca="false">IF(BD760&gt;0,BX760-IF(BD760&gt;BX760,BX760,BD760),0)</f>
        <v>0</v>
      </c>
      <c r="CB760" s="69" t="n">
        <f aca="false">POWER(1.01,CA760)</f>
        <v>1</v>
      </c>
      <c r="CC760" s="69" t="n">
        <f aca="false">IF(BF760&gt;0,IF(BF760&gt;BH760,1,BF760/BH760),0)</f>
        <v>0</v>
      </c>
      <c r="CD760" s="72" t="n">
        <f aca="false">IF(BD760=0,0,IF(BF760&gt;0,ROUND(IF(CB760&lt;&gt;0,BZ760*BT760*1/CB760*CC760,0),0),0))</f>
        <v>0</v>
      </c>
      <c r="CE760" s="73" t="str">
        <f aca="false">IF(BF760&gt;0,IF(BF760&gt;BH760,CD760/BF760,CD760/BH760),"")</f>
        <v/>
      </c>
      <c r="CF760" s="69" t="n">
        <f aca="false">'Vstupní data'!AM760</f>
        <v>0</v>
      </c>
      <c r="CG760" s="69" t="n">
        <f aca="false">'Vstupní data'!AN760</f>
        <v>0</v>
      </c>
      <c r="CH760" s="69" t="n">
        <f aca="false">'Vstupní data'!AO760</f>
        <v>0</v>
      </c>
      <c r="CI760" s="69" t="n">
        <f aca="false">'Vstupní data'!AP760</f>
        <v>0</v>
      </c>
      <c r="CJ760" s="72" t="n">
        <f aca="false">ROUND(CH760*CI760,0)</f>
        <v>0</v>
      </c>
      <c r="CK760" s="74" t="str">
        <f aca="false">IF(OR(AA760&gt;0,BB760&gt;0,CD760&gt;0,CJ760&gt;0),AA760+BB760+CD760+CJ760,"")</f>
        <v/>
      </c>
    </row>
    <row r="761" customFormat="false" ht="12.8" hidden="false" customHeight="false" outlineLevel="0" collapsed="false">
      <c r="A761" s="66" t="n">
        <f aca="false">'Vstupní data'!A761</f>
        <v>0</v>
      </c>
      <c r="F761" s="66" t="str">
        <f aca="false">CONCATENATE('Vstupní data'!F761,'Vstupní data'!G761,'Vstupní data'!H761,'Vstupní data'!I761)</f>
        <v/>
      </c>
      <c r="G761" s="66"/>
      <c r="H761" s="66" t="n">
        <f aca="false">'Vstupní data'!K761</f>
        <v>0</v>
      </c>
      <c r="I761" s="66" t="n">
        <f aca="false">'Vstupní data'!L761</f>
        <v>0</v>
      </c>
      <c r="J761" s="66" t="n">
        <f aca="false">'Vstupní data'!K761*'Vstupní data'!M761/100</f>
        <v>0</v>
      </c>
      <c r="L761" s="66" t="n">
        <f aca="false">IF('Vstupní data'!N761="prostokořenný",0,IF('Vstupní data'!N761="krytokořenný","k",IF('Vstupní data'!N761="poloodrostky nebo odrostky, prostokořenné i krytokořenné","po",0)))</f>
        <v>0</v>
      </c>
      <c r="N761" s="66"/>
      <c r="O761" s="66" t="n">
        <f aca="false">'Vstupní data'!O761</f>
        <v>0</v>
      </c>
      <c r="P761" s="66" t="n">
        <f aca="false">IF(O761&gt;0,VLOOKUP(CONCATENATE(VLOOKUP(I761,'Pril3-drev'!$H$5:$K$83,4,0),"-",'Vstupní data'!R761),K2!$C$15:$D$23,2,0),0)</f>
        <v>0</v>
      </c>
      <c r="Q761" s="66" t="n">
        <f aca="false">IF(O761&gt;0,VLOOKUP(I761,'Pril3-drev'!$H$5:$I$83,2,0),0)</f>
        <v>0</v>
      </c>
      <c r="R761" s="66" t="n">
        <f aca="false">IF(Q761&gt;0,VLOOKUP(Q761,'Pril6-okus'!$A$5:$B$17,2,0),0)</f>
        <v>0</v>
      </c>
      <c r="S761" s="66" t="n">
        <f aca="false">IF(O761&gt;0,VLOOKUP(I761,'Pril3-drev'!$H$5:$J$83,3,0),0)</f>
        <v>0</v>
      </c>
      <c r="T761" s="66" t="str">
        <f aca="false">IF(O761&gt;0,IF(L761="k",0.9*VLOOKUP(S761,'ha-pocty-vyhl'!$A$5:$B$20,2,0),IF(L761="po",0.8*VLOOKUP(S761,'ha-pocty-vyhl'!$A$5:$B$20,2,0),VLOOKUP(S761,'ha-pocty-vyhl'!$A$5:$B$20,2,0))),"")</f>
        <v/>
      </c>
      <c r="U761" s="66" t="n">
        <f aca="false">'Vstupní data'!P761</f>
        <v>0</v>
      </c>
      <c r="V761" s="66" t="n">
        <f aca="false">IF(O761&gt;0,1.3*T761*1000*Z761/10000,0)</f>
        <v>0</v>
      </c>
      <c r="W761" s="66" t="n">
        <f aca="false">IF(O761&gt;0,1.3*T761*1000*Z761/10000,0)</f>
        <v>0</v>
      </c>
      <c r="X761" s="66" t="n">
        <f aca="false">IF(O761&gt;0,IF(O761&gt;V761,V761,O761),0)</f>
        <v>0</v>
      </c>
      <c r="Y761" s="66" t="n">
        <f aca="false">IF(O761&gt;0,IF(IF(U761&gt;W761,W761,U761)&lt;X761,W761,IF(U761&gt;W761,W761,U761)),0)</f>
        <v>0</v>
      </c>
      <c r="Z761" s="66" t="n">
        <f aca="false">IF(O761&gt;0,IF(J761&gt;0,J761,K761*H761/100),0)</f>
        <v>0</v>
      </c>
      <c r="AA761" s="67" t="n">
        <f aca="false">IF(O761&gt;0,CEILING(R761*P761*X761/Y761*Z761,1),0)</f>
        <v>0</v>
      </c>
      <c r="AB761" s="68" t="n">
        <f aca="false">IF(O761&gt;0,AA761/O761,0)</f>
        <v>0</v>
      </c>
      <c r="AC761" s="66" t="n">
        <f aca="false">'Vstupní data'!W761</f>
        <v>0</v>
      </c>
      <c r="AI761" s="66" t="str">
        <f aca="false">IF(OR('Vstupní data'!T761&gt;0,'Vstupní data'!U761&gt;0),VLOOKUP(I761,'Pril3-drev'!$H$5:$J$83,3,0),"")</f>
        <v/>
      </c>
      <c r="AJ761" s="66" t="n">
        <f aca="false">IF('Vstupní data'!V761="prostokořenný",0,IF('Vstupní data'!V761="krytokořenný","k",IF('Vstupní data'!V761="poloodrostky nebo odrostky, prostokořenné i krytokořenné","po",0)))</f>
        <v>0</v>
      </c>
      <c r="AK761" s="66" t="n">
        <f aca="false">IF(OR('Vstupní data'!T761&gt;0,'Vstupní data'!U761&gt;0),IF(AJ761="k",0.9*VLOOKUP(AI761,'ha-pocty-vyhl'!$A$5:$B$20,2,0),IF(AJ761="po",0.8*VLOOKUP(AI761,'ha-pocty-vyhl'!$A$5:$B$20,2,0),VLOOKUP(AI761,'ha-pocty-vyhl'!$A$5:$B$20,2,0))),0)</f>
        <v>0</v>
      </c>
      <c r="AL761" s="66" t="n">
        <f aca="false">IF(OR('Vstupní data'!T761&gt;0,'Vstupní data'!U761&gt;0),'Vstupní data'!K761*'Vstupní data'!M761/100,0)</f>
        <v>0</v>
      </c>
      <c r="AM761" s="66" t="n">
        <f aca="false">IF(OR('Vstupní data'!T761&gt;0,'Vstupní data'!U761&gt;0),IF('Vstupní data'!T761&gt;0,'Vstupní data'!T761,ROUND(10*'Vstupní data'!U761/AK761,0)),0)</f>
        <v>0</v>
      </c>
      <c r="AN761" s="69" t="n">
        <f aca="false">IF('Vstupní data'!T761&gt;0,   IF('Vstupní data'!T761&lt;=AL761,'Vstupní data'!T761,AL761),   IF(AM761&lt;AL761,AM761,AL761))</f>
        <v>0</v>
      </c>
      <c r="AO761" s="69" t="n">
        <f aca="false">'Vstupní data'!X761</f>
        <v>0</v>
      </c>
      <c r="AP761" s="66" t="n">
        <f aca="false">IF(OR('Vstupní data'!T761&gt;0,'Vstupní data'!U761&gt;0),IF(I761&lt;&gt;0,VLOOKUP(I761,'Pril3-drev'!$H$5:$I$83,2,0),0),0)</f>
        <v>0</v>
      </c>
      <c r="AQ761" s="66" t="n">
        <f aca="false">'Vstupní data'!Y761</f>
        <v>0</v>
      </c>
      <c r="AR761" s="66" t="str">
        <f aca="false">IF(AC761&gt;5,   IF('Vstupní data'!Y761&gt;0,   VLOOKUP(VLOOKUP(CONCATENATE(VLOOKUP(I761,'Pril3-drev'!$H$4:$L$83,5,0),AC761),'Pril3-drev'!$Q$4:$R$2803,2,0),'AVB-BS'!$C$5:$S$29 ,LOOKUP(AQ761,'AVB-BS'!$D$3:$S$3,'AVB-BS'!$D$1:$S$1) ,0 )   ,   IF('Vstupní data'!Z761&gt;0,'Vstupní data'!Z761,0)) , "")</f>
        <v/>
      </c>
      <c r="AS761" s="70" t="str">
        <f aca="false">IF(AC761&gt;5,VLOOKUP(CONCATENATE(AP761,AR761),'Pril1-THLPa'!$H$6:$N$96,4,0),"")</f>
        <v/>
      </c>
      <c r="AT761" s="70" t="str">
        <f aca="false">IF(AC761&gt;5,VLOOKUP(CONCATENATE(AP761,AR761),'Pril1-THLPa'!$H$6:$N$96,5,0),"")</f>
        <v/>
      </c>
      <c r="AU761" s="70" t="str">
        <f aca="false">IF(AC761&gt;5,VLOOKUP(CONCATENATE(AP761,AR761),'Pril1-THLPa'!$H$6:$N$96,6,0),"")</f>
        <v/>
      </c>
      <c r="AV761" s="70" t="str">
        <f aca="false">IF(AC761&gt;5,VLOOKUP(CONCATENATE(AP761,AR761),'Pril1-THLPa'!$H$6:$N$96,7,0),"")</f>
        <v/>
      </c>
      <c r="AW761" s="70" t="str">
        <f aca="false">IF(AC761&gt;5,VLOOKUP(CONCATENATE(AP761,AR761),'Pril1-THLPa'!$H$6:$O$96,8,0),"")</f>
        <v/>
      </c>
      <c r="AX761" s="66" t="n">
        <f aca="false">IF(AC761&gt;0,IF(AND(AC761&gt;0,AC761&lt;=5),VLOOKUP(AP761,'Pril1-THLPa'!$A$6:$F$18,LOOKUP(AC761,'Pril1-THLPa'!$B$5:$F$5,'Pril1-THLPa'!$B$4:$F$4),0),AS761+AT761*(AC761-5)+AU761*POWER(AC761-5,2)+AV761*POWER(AC761-5,3)+AW761*POWER(AC761-5,4)),0)</f>
        <v>0</v>
      </c>
      <c r="AY761" s="71"/>
      <c r="AZ761" s="66" t="n">
        <f aca="false">'Vstupní data'!AA761</f>
        <v>0</v>
      </c>
      <c r="BA761" s="66" t="n">
        <f aca="false">IF(OR('Vstupní data'!T761&gt;0,'Vstupní data'!U761&gt;0),IF(AC761&lt;&gt;"",AX761*AO761/10*(100+AZ761)/100,0),0)</f>
        <v>0</v>
      </c>
      <c r="BB761" s="67" t="n">
        <f aca="false">IF(AC761&lt;&gt;"",ROUND(BA761*AN761,0),0)</f>
        <v>0</v>
      </c>
      <c r="BC761" s="68" t="str">
        <f aca="false">IF(AE761&gt;0,BB761/AE761,"")</f>
        <v/>
      </c>
      <c r="BD761" s="66" t="n">
        <f aca="false">'Vstupní data'!AE761</f>
        <v>0</v>
      </c>
      <c r="BF761" s="66" t="n">
        <f aca="false">'Vstupní data'!AC761</f>
        <v>0</v>
      </c>
      <c r="BH761" s="66" t="n">
        <f aca="false">'Vstupní data'!AD761</f>
        <v>0</v>
      </c>
      <c r="BI761" s="66" t="n">
        <f aca="false">'Vstupní data'!AF761</f>
        <v>0</v>
      </c>
      <c r="BJ761" s="69" t="n">
        <f aca="false">'Vstupní data'!AG761</f>
        <v>0</v>
      </c>
      <c r="BK761" s="69" t="n">
        <f aca="false">IF(BF761&lt;&gt;0,VLOOKUP(I761,'Pril3-drev'!$H$5:$I$83,2,0),0)</f>
        <v>0</v>
      </c>
      <c r="BL761" s="69" t="n">
        <f aca="false">IF(BF761&lt;&gt;0,VLOOKUP(BK761,'Pril3-drev'!$A$5:$C$17,3,0),0)</f>
        <v>0</v>
      </c>
      <c r="BM761" s="69" t="n">
        <f aca="false">'Vstupní data'!AH761</f>
        <v>0</v>
      </c>
      <c r="BN761" s="69" t="n">
        <f aca="false">IF('Vstupní data'!AH761&gt;0,   VLOOKUP(VLOOKUP(CONCATENATE(VLOOKUP(I761,'Pril3-drev'!$H$4:$L$83,5,0),BD761),'Pril3-drev'!$Q$4:$R$2803,2,0),'AVB-BS'!$C$5:$S$29 ,LOOKUP(BM761,'AVB-BS'!$D$3:$S$3,'AVB-BS'!$D$1:$S$1) ,0 )   ,   IF('Vstupní data'!AI761&gt;0,'Vstupní data'!AI761,0))</f>
        <v>0</v>
      </c>
      <c r="BO761" s="69" t="str">
        <f aca="false">IF(BX761&gt;5,VLOOKUP(CONCATENATE(BK761,BN761),'Pril1-THLPa'!$H$6:$N$96,4,0),"")</f>
        <v/>
      </c>
      <c r="BP761" s="69" t="str">
        <f aca="false">IF(BX761&gt;5,VLOOKUP(CONCATENATE(BK761,BN761),'Pril1-THLPa'!$H$6:$N$96,5,0),"")</f>
        <v/>
      </c>
      <c r="BQ761" s="69" t="str">
        <f aca="false">IF(BX761&gt;5,VLOOKUP(CONCATENATE(BK761,BN761),'Pril1-THLPa'!$H$6:$N$96,6,0),"")</f>
        <v/>
      </c>
      <c r="BR761" s="69" t="str">
        <f aca="false">IF(BX761&gt;5,VLOOKUP(CONCATENATE(BK761,BN761),'Pril1-THLPa'!$H$6:$N$96,7,0),"")</f>
        <v/>
      </c>
      <c r="BS761" s="69" t="str">
        <f aca="false">IF(BX761&gt;5,VLOOKUP(CONCATENATE(BK761,BN761),'Pril1-THLPa'!$H$6:$O$96,8,0),"")</f>
        <v/>
      </c>
      <c r="BT761" s="69" t="str">
        <f aca="false">IF(BF761&gt;0, IF(BK761="smrk",  VLOOKUP(VLOOKUP(BD761,'Pril9-K3'!$L$8:$M$207,2,0),'Pril9-K3'!$A$8:$J$16,LOOKUP(BN761,'Pril9-K3'!$A$7:$J$7,'Pril9-K3'!$A$5:$J$5),0), IF(AND(BK761&lt;&gt;"smrk",'Vstupní data'!AK761&lt;&gt;""),'Vstupní data'!AK761,   VLOOKUP(VLOOKUP(BD761,'Pril9-K3'!$L$8:$M$207,2,0),'Pril9-K3'!$A$8:$J$16,LOOKUP(BN761,'Pril9-K3'!$A$7:$J$7,'Pril9-K3'!$A$5:$J$5),0)   )),   "")</f>
        <v/>
      </c>
      <c r="BV761" s="69" t="n">
        <f aca="false">'Vstupní data'!AJ761</f>
        <v>0</v>
      </c>
      <c r="BW761" s="69" t="n">
        <f aca="false">IF(BF761&gt;0,IF(J761&gt;0,J761,K761*H761/100),0)</f>
        <v>0</v>
      </c>
      <c r="BX761" s="69" t="n">
        <f aca="false">IF(BF761&gt;0,IF(BJ761&gt;BL761,BL761,BJ761),0)</f>
        <v>0</v>
      </c>
      <c r="BY761" s="69" t="n">
        <f aca="false">IF(BD761=0,0,IF(AND(BX761&gt;0,BX761&lt;=5),  IF(AND(BX761&gt;0,BX761&lt;=5),VLOOKUP(BK761,'Pril1-THLPa'!$A$6:$F$18,IF(AND(BX761&gt;0,BX761&lt;=5),LOOKUP(BX761,'Pril1-THLPa'!$B$5:$F$5,'Pril1-THLPa'!$B$4:$F$4),""),0),""),  IF(BX761&gt;5,BO761+BP761*(BX761-5)+BQ761*POWER(BX761-5,2)+BR761*POWER(BX761-5,3)+BS761*POWER(BX761-5,4),"")))</f>
        <v>0</v>
      </c>
      <c r="BZ761" s="69" t="n">
        <f aca="false">IF(BY761&gt;0,BY761*BI761/10*BW761*(100+BV761)/100,0)</f>
        <v>0</v>
      </c>
      <c r="CA761" s="69" t="n">
        <f aca="false">IF(BD761&gt;0,BX761-IF(BD761&gt;BX761,BX761,BD761),0)</f>
        <v>0</v>
      </c>
      <c r="CB761" s="69" t="n">
        <f aca="false">POWER(1.01,CA761)</f>
        <v>1</v>
      </c>
      <c r="CC761" s="69" t="n">
        <f aca="false">IF(BF761&gt;0,IF(BF761&gt;BH761,1,BF761/BH761),0)</f>
        <v>0</v>
      </c>
      <c r="CD761" s="72" t="n">
        <f aca="false">IF(BD761=0,0,IF(BF761&gt;0,ROUND(IF(CB761&lt;&gt;0,BZ761*BT761*1/CB761*CC761,0),0),0))</f>
        <v>0</v>
      </c>
      <c r="CE761" s="73" t="str">
        <f aca="false">IF(BF761&gt;0,IF(BF761&gt;BH761,CD761/BF761,CD761/BH761),"")</f>
        <v/>
      </c>
      <c r="CF761" s="69" t="n">
        <f aca="false">'Vstupní data'!AM761</f>
        <v>0</v>
      </c>
      <c r="CG761" s="69" t="n">
        <f aca="false">'Vstupní data'!AN761</f>
        <v>0</v>
      </c>
      <c r="CH761" s="69" t="n">
        <f aca="false">'Vstupní data'!AO761</f>
        <v>0</v>
      </c>
      <c r="CI761" s="69" t="n">
        <f aca="false">'Vstupní data'!AP761</f>
        <v>0</v>
      </c>
      <c r="CJ761" s="72" t="n">
        <f aca="false">ROUND(CH761*CI761,0)</f>
        <v>0</v>
      </c>
      <c r="CK761" s="74" t="str">
        <f aca="false">IF(OR(AA761&gt;0,BB761&gt;0,CD761&gt;0,CJ761&gt;0),AA761+BB761+CD761+CJ761,"")</f>
        <v/>
      </c>
    </row>
    <row r="762" customFormat="false" ht="12.8" hidden="false" customHeight="false" outlineLevel="0" collapsed="false">
      <c r="A762" s="66" t="n">
        <f aca="false">'Vstupní data'!A762</f>
        <v>0</v>
      </c>
      <c r="F762" s="66" t="str">
        <f aca="false">CONCATENATE('Vstupní data'!F762,'Vstupní data'!G762,'Vstupní data'!H762,'Vstupní data'!I762)</f>
        <v/>
      </c>
      <c r="G762" s="66"/>
      <c r="H762" s="66" t="n">
        <f aca="false">'Vstupní data'!K762</f>
        <v>0</v>
      </c>
      <c r="I762" s="66" t="n">
        <f aca="false">'Vstupní data'!L762</f>
        <v>0</v>
      </c>
      <c r="J762" s="66" t="n">
        <f aca="false">'Vstupní data'!K762*'Vstupní data'!M762/100</f>
        <v>0</v>
      </c>
      <c r="L762" s="66" t="n">
        <f aca="false">IF('Vstupní data'!N762="prostokořenný",0,IF('Vstupní data'!N762="krytokořenný","k",IF('Vstupní data'!N762="poloodrostky nebo odrostky, prostokořenné i krytokořenné","po",0)))</f>
        <v>0</v>
      </c>
      <c r="N762" s="66"/>
      <c r="O762" s="66" t="n">
        <f aca="false">'Vstupní data'!O762</f>
        <v>0</v>
      </c>
      <c r="P762" s="66" t="n">
        <f aca="false">IF(O762&gt;0,VLOOKUP(CONCATENATE(VLOOKUP(I762,'Pril3-drev'!$H$5:$K$83,4,0),"-",'Vstupní data'!R762),K2!$C$15:$D$23,2,0),0)</f>
        <v>0</v>
      </c>
      <c r="Q762" s="66" t="n">
        <f aca="false">IF(O762&gt;0,VLOOKUP(I762,'Pril3-drev'!$H$5:$I$83,2,0),0)</f>
        <v>0</v>
      </c>
      <c r="R762" s="66" t="n">
        <f aca="false">IF(Q762&gt;0,VLOOKUP(Q762,'Pril6-okus'!$A$5:$B$17,2,0),0)</f>
        <v>0</v>
      </c>
      <c r="S762" s="66" t="n">
        <f aca="false">IF(O762&gt;0,VLOOKUP(I762,'Pril3-drev'!$H$5:$J$83,3,0),0)</f>
        <v>0</v>
      </c>
      <c r="T762" s="66" t="str">
        <f aca="false">IF(O762&gt;0,IF(L762="k",0.9*VLOOKUP(S762,'ha-pocty-vyhl'!$A$5:$B$20,2,0),IF(L762="po",0.8*VLOOKUP(S762,'ha-pocty-vyhl'!$A$5:$B$20,2,0),VLOOKUP(S762,'ha-pocty-vyhl'!$A$5:$B$20,2,0))),"")</f>
        <v/>
      </c>
      <c r="U762" s="66" t="n">
        <f aca="false">'Vstupní data'!P762</f>
        <v>0</v>
      </c>
      <c r="V762" s="66" t="n">
        <f aca="false">IF(O762&gt;0,1.3*T762*1000*Z762/10000,0)</f>
        <v>0</v>
      </c>
      <c r="W762" s="66" t="n">
        <f aca="false">IF(O762&gt;0,1.3*T762*1000*Z762/10000,0)</f>
        <v>0</v>
      </c>
      <c r="X762" s="66" t="n">
        <f aca="false">IF(O762&gt;0,IF(O762&gt;V762,V762,O762),0)</f>
        <v>0</v>
      </c>
      <c r="Y762" s="66" t="n">
        <f aca="false">IF(O762&gt;0,IF(IF(U762&gt;W762,W762,U762)&lt;X762,W762,IF(U762&gt;W762,W762,U762)),0)</f>
        <v>0</v>
      </c>
      <c r="Z762" s="66" t="n">
        <f aca="false">IF(O762&gt;0,IF(J762&gt;0,J762,K762*H762/100),0)</f>
        <v>0</v>
      </c>
      <c r="AA762" s="67" t="n">
        <f aca="false">IF(O762&gt;0,CEILING(R762*P762*X762/Y762*Z762,1),0)</f>
        <v>0</v>
      </c>
      <c r="AB762" s="68" t="n">
        <f aca="false">IF(O762&gt;0,AA762/O762,0)</f>
        <v>0</v>
      </c>
      <c r="AC762" s="66" t="n">
        <f aca="false">'Vstupní data'!W762</f>
        <v>0</v>
      </c>
      <c r="AI762" s="66" t="str">
        <f aca="false">IF(OR('Vstupní data'!T762&gt;0,'Vstupní data'!U762&gt;0),VLOOKUP(I762,'Pril3-drev'!$H$5:$J$83,3,0),"")</f>
        <v/>
      </c>
      <c r="AJ762" s="66" t="n">
        <f aca="false">IF('Vstupní data'!V762="prostokořenný",0,IF('Vstupní data'!V762="krytokořenný","k",IF('Vstupní data'!V762="poloodrostky nebo odrostky, prostokořenné i krytokořenné","po",0)))</f>
        <v>0</v>
      </c>
      <c r="AK762" s="66" t="n">
        <f aca="false">IF(OR('Vstupní data'!T762&gt;0,'Vstupní data'!U762&gt;0),IF(AJ762="k",0.9*VLOOKUP(AI762,'ha-pocty-vyhl'!$A$5:$B$20,2,0),IF(AJ762="po",0.8*VLOOKUP(AI762,'ha-pocty-vyhl'!$A$5:$B$20,2,0),VLOOKUP(AI762,'ha-pocty-vyhl'!$A$5:$B$20,2,0))),0)</f>
        <v>0</v>
      </c>
      <c r="AL762" s="66" t="n">
        <f aca="false">IF(OR('Vstupní data'!T762&gt;0,'Vstupní data'!U762&gt;0),'Vstupní data'!K762*'Vstupní data'!M762/100,0)</f>
        <v>0</v>
      </c>
      <c r="AM762" s="66" t="n">
        <f aca="false">IF(OR('Vstupní data'!T762&gt;0,'Vstupní data'!U762&gt;0),IF('Vstupní data'!T762&gt;0,'Vstupní data'!T762,ROUND(10*'Vstupní data'!U762/AK762,0)),0)</f>
        <v>0</v>
      </c>
      <c r="AN762" s="69" t="n">
        <f aca="false">IF('Vstupní data'!T762&gt;0,   IF('Vstupní data'!T762&lt;=AL762,'Vstupní data'!T762,AL762),   IF(AM762&lt;AL762,AM762,AL762))</f>
        <v>0</v>
      </c>
      <c r="AO762" s="69" t="n">
        <f aca="false">'Vstupní data'!X762</f>
        <v>0</v>
      </c>
      <c r="AP762" s="66" t="n">
        <f aca="false">IF(OR('Vstupní data'!T762&gt;0,'Vstupní data'!U762&gt;0),IF(I762&lt;&gt;0,VLOOKUP(I762,'Pril3-drev'!$H$5:$I$83,2,0),0),0)</f>
        <v>0</v>
      </c>
      <c r="AQ762" s="66" t="n">
        <f aca="false">'Vstupní data'!Y762</f>
        <v>0</v>
      </c>
      <c r="AR762" s="66" t="str">
        <f aca="false">IF(AC762&gt;5,   IF('Vstupní data'!Y762&gt;0,   VLOOKUP(VLOOKUP(CONCATENATE(VLOOKUP(I762,'Pril3-drev'!$H$4:$L$83,5,0),AC762),'Pril3-drev'!$Q$4:$R$2803,2,0),'AVB-BS'!$C$5:$S$29 ,LOOKUP(AQ762,'AVB-BS'!$D$3:$S$3,'AVB-BS'!$D$1:$S$1) ,0 )   ,   IF('Vstupní data'!Z762&gt;0,'Vstupní data'!Z762,0)) , "")</f>
        <v/>
      </c>
      <c r="AS762" s="70" t="str">
        <f aca="false">IF(AC762&gt;5,VLOOKUP(CONCATENATE(AP762,AR762),'Pril1-THLPa'!$H$6:$N$96,4,0),"")</f>
        <v/>
      </c>
      <c r="AT762" s="70" t="str">
        <f aca="false">IF(AC762&gt;5,VLOOKUP(CONCATENATE(AP762,AR762),'Pril1-THLPa'!$H$6:$N$96,5,0),"")</f>
        <v/>
      </c>
      <c r="AU762" s="70" t="str">
        <f aca="false">IF(AC762&gt;5,VLOOKUP(CONCATENATE(AP762,AR762),'Pril1-THLPa'!$H$6:$N$96,6,0),"")</f>
        <v/>
      </c>
      <c r="AV762" s="70" t="str">
        <f aca="false">IF(AC762&gt;5,VLOOKUP(CONCATENATE(AP762,AR762),'Pril1-THLPa'!$H$6:$N$96,7,0),"")</f>
        <v/>
      </c>
      <c r="AW762" s="70" t="str">
        <f aca="false">IF(AC762&gt;5,VLOOKUP(CONCATENATE(AP762,AR762),'Pril1-THLPa'!$H$6:$O$96,8,0),"")</f>
        <v/>
      </c>
      <c r="AX762" s="66" t="n">
        <f aca="false">IF(AC762&gt;0,IF(AND(AC762&gt;0,AC762&lt;=5),VLOOKUP(AP762,'Pril1-THLPa'!$A$6:$F$18,LOOKUP(AC762,'Pril1-THLPa'!$B$5:$F$5,'Pril1-THLPa'!$B$4:$F$4),0),AS762+AT762*(AC762-5)+AU762*POWER(AC762-5,2)+AV762*POWER(AC762-5,3)+AW762*POWER(AC762-5,4)),0)</f>
        <v>0</v>
      </c>
      <c r="AY762" s="71"/>
      <c r="AZ762" s="66" t="n">
        <f aca="false">'Vstupní data'!AA762</f>
        <v>0</v>
      </c>
      <c r="BA762" s="66" t="n">
        <f aca="false">IF(OR('Vstupní data'!T762&gt;0,'Vstupní data'!U762&gt;0),IF(AC762&lt;&gt;"",AX762*AO762/10*(100+AZ762)/100,0),0)</f>
        <v>0</v>
      </c>
      <c r="BB762" s="67" t="n">
        <f aca="false">IF(AC762&lt;&gt;"",ROUND(BA762*AN762,0),0)</f>
        <v>0</v>
      </c>
      <c r="BC762" s="68" t="str">
        <f aca="false">IF(AE762&gt;0,BB762/AE762,"")</f>
        <v/>
      </c>
      <c r="BD762" s="66" t="n">
        <f aca="false">'Vstupní data'!AE762</f>
        <v>0</v>
      </c>
      <c r="BF762" s="66" t="n">
        <f aca="false">'Vstupní data'!AC762</f>
        <v>0</v>
      </c>
      <c r="BH762" s="66" t="n">
        <f aca="false">'Vstupní data'!AD762</f>
        <v>0</v>
      </c>
      <c r="BI762" s="66" t="n">
        <f aca="false">'Vstupní data'!AF762</f>
        <v>0</v>
      </c>
      <c r="BJ762" s="69" t="n">
        <f aca="false">'Vstupní data'!AG762</f>
        <v>0</v>
      </c>
      <c r="BK762" s="69" t="n">
        <f aca="false">IF(BF762&lt;&gt;0,VLOOKUP(I762,'Pril3-drev'!$H$5:$I$83,2,0),0)</f>
        <v>0</v>
      </c>
      <c r="BL762" s="69" t="n">
        <f aca="false">IF(BF762&lt;&gt;0,VLOOKUP(BK762,'Pril3-drev'!$A$5:$C$17,3,0),0)</f>
        <v>0</v>
      </c>
      <c r="BM762" s="69" t="n">
        <f aca="false">'Vstupní data'!AH762</f>
        <v>0</v>
      </c>
      <c r="BN762" s="69" t="n">
        <f aca="false">IF('Vstupní data'!AH762&gt;0,   VLOOKUP(VLOOKUP(CONCATENATE(VLOOKUP(I762,'Pril3-drev'!$H$4:$L$83,5,0),BD762),'Pril3-drev'!$Q$4:$R$2803,2,0),'AVB-BS'!$C$5:$S$29 ,LOOKUP(BM762,'AVB-BS'!$D$3:$S$3,'AVB-BS'!$D$1:$S$1) ,0 )   ,   IF('Vstupní data'!AI762&gt;0,'Vstupní data'!AI762,0))</f>
        <v>0</v>
      </c>
      <c r="BO762" s="69" t="str">
        <f aca="false">IF(BX762&gt;5,VLOOKUP(CONCATENATE(BK762,BN762),'Pril1-THLPa'!$H$6:$N$96,4,0),"")</f>
        <v/>
      </c>
      <c r="BP762" s="69" t="str">
        <f aca="false">IF(BX762&gt;5,VLOOKUP(CONCATENATE(BK762,BN762),'Pril1-THLPa'!$H$6:$N$96,5,0),"")</f>
        <v/>
      </c>
      <c r="BQ762" s="69" t="str">
        <f aca="false">IF(BX762&gt;5,VLOOKUP(CONCATENATE(BK762,BN762),'Pril1-THLPa'!$H$6:$N$96,6,0),"")</f>
        <v/>
      </c>
      <c r="BR762" s="69" t="str">
        <f aca="false">IF(BX762&gt;5,VLOOKUP(CONCATENATE(BK762,BN762),'Pril1-THLPa'!$H$6:$N$96,7,0),"")</f>
        <v/>
      </c>
      <c r="BS762" s="69" t="str">
        <f aca="false">IF(BX762&gt;5,VLOOKUP(CONCATENATE(BK762,BN762),'Pril1-THLPa'!$H$6:$O$96,8,0),"")</f>
        <v/>
      </c>
      <c r="BT762" s="69" t="str">
        <f aca="false">IF(BF762&gt;0, IF(BK762="smrk",  VLOOKUP(VLOOKUP(BD762,'Pril9-K3'!$L$8:$M$207,2,0),'Pril9-K3'!$A$8:$J$16,LOOKUP(BN762,'Pril9-K3'!$A$7:$J$7,'Pril9-K3'!$A$5:$J$5),0), IF(AND(BK762&lt;&gt;"smrk",'Vstupní data'!AK762&lt;&gt;""),'Vstupní data'!AK762,   VLOOKUP(VLOOKUP(BD762,'Pril9-K3'!$L$8:$M$207,2,0),'Pril9-K3'!$A$8:$J$16,LOOKUP(BN762,'Pril9-K3'!$A$7:$J$7,'Pril9-K3'!$A$5:$J$5),0)   )),   "")</f>
        <v/>
      </c>
      <c r="BV762" s="69" t="n">
        <f aca="false">'Vstupní data'!AJ762</f>
        <v>0</v>
      </c>
      <c r="BW762" s="69" t="n">
        <f aca="false">IF(BF762&gt;0,IF(J762&gt;0,J762,K762*H762/100),0)</f>
        <v>0</v>
      </c>
      <c r="BX762" s="69" t="n">
        <f aca="false">IF(BF762&gt;0,IF(BJ762&gt;BL762,BL762,BJ762),0)</f>
        <v>0</v>
      </c>
      <c r="BY762" s="69" t="n">
        <f aca="false">IF(BD762=0,0,IF(AND(BX762&gt;0,BX762&lt;=5),  IF(AND(BX762&gt;0,BX762&lt;=5),VLOOKUP(BK762,'Pril1-THLPa'!$A$6:$F$18,IF(AND(BX762&gt;0,BX762&lt;=5),LOOKUP(BX762,'Pril1-THLPa'!$B$5:$F$5,'Pril1-THLPa'!$B$4:$F$4),""),0),""),  IF(BX762&gt;5,BO762+BP762*(BX762-5)+BQ762*POWER(BX762-5,2)+BR762*POWER(BX762-5,3)+BS762*POWER(BX762-5,4),"")))</f>
        <v>0</v>
      </c>
      <c r="BZ762" s="69" t="n">
        <f aca="false">IF(BY762&gt;0,BY762*BI762/10*BW762*(100+BV762)/100,0)</f>
        <v>0</v>
      </c>
      <c r="CA762" s="69" t="n">
        <f aca="false">IF(BD762&gt;0,BX762-IF(BD762&gt;BX762,BX762,BD762),0)</f>
        <v>0</v>
      </c>
      <c r="CB762" s="69" t="n">
        <f aca="false">POWER(1.01,CA762)</f>
        <v>1</v>
      </c>
      <c r="CC762" s="69" t="n">
        <f aca="false">IF(BF762&gt;0,IF(BF762&gt;BH762,1,BF762/BH762),0)</f>
        <v>0</v>
      </c>
      <c r="CD762" s="72" t="n">
        <f aca="false">IF(BD762=0,0,IF(BF762&gt;0,ROUND(IF(CB762&lt;&gt;0,BZ762*BT762*1/CB762*CC762,0),0),0))</f>
        <v>0</v>
      </c>
      <c r="CE762" s="73" t="str">
        <f aca="false">IF(BF762&gt;0,IF(BF762&gt;BH762,CD762/BF762,CD762/BH762),"")</f>
        <v/>
      </c>
      <c r="CF762" s="69" t="n">
        <f aca="false">'Vstupní data'!AM762</f>
        <v>0</v>
      </c>
      <c r="CG762" s="69" t="n">
        <f aca="false">'Vstupní data'!AN762</f>
        <v>0</v>
      </c>
      <c r="CH762" s="69" t="n">
        <f aca="false">'Vstupní data'!AO762</f>
        <v>0</v>
      </c>
      <c r="CI762" s="69" t="n">
        <f aca="false">'Vstupní data'!AP762</f>
        <v>0</v>
      </c>
      <c r="CJ762" s="72" t="n">
        <f aca="false">ROUND(CH762*CI762,0)</f>
        <v>0</v>
      </c>
      <c r="CK762" s="74" t="str">
        <f aca="false">IF(OR(AA762&gt;0,BB762&gt;0,CD762&gt;0,CJ762&gt;0),AA762+BB762+CD762+CJ762,"")</f>
        <v/>
      </c>
    </row>
    <row r="763" customFormat="false" ht="12.8" hidden="false" customHeight="false" outlineLevel="0" collapsed="false">
      <c r="A763" s="66" t="n">
        <f aca="false">'Vstupní data'!A763</f>
        <v>0</v>
      </c>
      <c r="F763" s="66" t="str">
        <f aca="false">CONCATENATE('Vstupní data'!F763,'Vstupní data'!G763,'Vstupní data'!H763,'Vstupní data'!I763)</f>
        <v/>
      </c>
      <c r="G763" s="66"/>
      <c r="H763" s="66" t="n">
        <f aca="false">'Vstupní data'!K763</f>
        <v>0</v>
      </c>
      <c r="I763" s="66" t="n">
        <f aca="false">'Vstupní data'!L763</f>
        <v>0</v>
      </c>
      <c r="J763" s="66" t="n">
        <f aca="false">'Vstupní data'!K763*'Vstupní data'!M763/100</f>
        <v>0</v>
      </c>
      <c r="L763" s="66" t="n">
        <f aca="false">IF('Vstupní data'!N763="prostokořenný",0,IF('Vstupní data'!N763="krytokořenný","k",IF('Vstupní data'!N763="poloodrostky nebo odrostky, prostokořenné i krytokořenné","po",0)))</f>
        <v>0</v>
      </c>
      <c r="N763" s="66"/>
      <c r="O763" s="66" t="n">
        <f aca="false">'Vstupní data'!O763</f>
        <v>0</v>
      </c>
      <c r="P763" s="66" t="n">
        <f aca="false">IF(O763&gt;0,VLOOKUP(CONCATENATE(VLOOKUP(I763,'Pril3-drev'!$H$5:$K$83,4,0),"-",'Vstupní data'!R763),K2!$C$15:$D$23,2,0),0)</f>
        <v>0</v>
      </c>
      <c r="Q763" s="66" t="n">
        <f aca="false">IF(O763&gt;0,VLOOKUP(I763,'Pril3-drev'!$H$5:$I$83,2,0),0)</f>
        <v>0</v>
      </c>
      <c r="R763" s="66" t="n">
        <f aca="false">IF(Q763&gt;0,VLOOKUP(Q763,'Pril6-okus'!$A$5:$B$17,2,0),0)</f>
        <v>0</v>
      </c>
      <c r="S763" s="66" t="n">
        <f aca="false">IF(O763&gt;0,VLOOKUP(I763,'Pril3-drev'!$H$5:$J$83,3,0),0)</f>
        <v>0</v>
      </c>
      <c r="T763" s="66" t="str">
        <f aca="false">IF(O763&gt;0,IF(L763="k",0.9*VLOOKUP(S763,'ha-pocty-vyhl'!$A$5:$B$20,2,0),IF(L763="po",0.8*VLOOKUP(S763,'ha-pocty-vyhl'!$A$5:$B$20,2,0),VLOOKUP(S763,'ha-pocty-vyhl'!$A$5:$B$20,2,0))),"")</f>
        <v/>
      </c>
      <c r="U763" s="66" t="n">
        <f aca="false">'Vstupní data'!P763</f>
        <v>0</v>
      </c>
      <c r="V763" s="66" t="n">
        <f aca="false">IF(O763&gt;0,1.3*T763*1000*Z763/10000,0)</f>
        <v>0</v>
      </c>
      <c r="W763" s="66" t="n">
        <f aca="false">IF(O763&gt;0,1.3*T763*1000*Z763/10000,0)</f>
        <v>0</v>
      </c>
      <c r="X763" s="66" t="n">
        <f aca="false">IF(O763&gt;0,IF(O763&gt;V763,V763,O763),0)</f>
        <v>0</v>
      </c>
      <c r="Y763" s="66" t="n">
        <f aca="false">IF(O763&gt;0,IF(IF(U763&gt;W763,W763,U763)&lt;X763,W763,IF(U763&gt;W763,W763,U763)),0)</f>
        <v>0</v>
      </c>
      <c r="Z763" s="66" t="n">
        <f aca="false">IF(O763&gt;0,IF(J763&gt;0,J763,K763*H763/100),0)</f>
        <v>0</v>
      </c>
      <c r="AA763" s="67" t="n">
        <f aca="false">IF(O763&gt;0,CEILING(R763*P763*X763/Y763*Z763,1),0)</f>
        <v>0</v>
      </c>
      <c r="AB763" s="68" t="n">
        <f aca="false">IF(O763&gt;0,AA763/O763,0)</f>
        <v>0</v>
      </c>
      <c r="AC763" s="66" t="n">
        <f aca="false">'Vstupní data'!W763</f>
        <v>0</v>
      </c>
      <c r="AI763" s="66" t="str">
        <f aca="false">IF(OR('Vstupní data'!T763&gt;0,'Vstupní data'!U763&gt;0),VLOOKUP(I763,'Pril3-drev'!$H$5:$J$83,3,0),"")</f>
        <v/>
      </c>
      <c r="AJ763" s="66" t="n">
        <f aca="false">IF('Vstupní data'!V763="prostokořenný",0,IF('Vstupní data'!V763="krytokořenný","k",IF('Vstupní data'!V763="poloodrostky nebo odrostky, prostokořenné i krytokořenné","po",0)))</f>
        <v>0</v>
      </c>
      <c r="AK763" s="66" t="n">
        <f aca="false">IF(OR('Vstupní data'!T763&gt;0,'Vstupní data'!U763&gt;0),IF(AJ763="k",0.9*VLOOKUP(AI763,'ha-pocty-vyhl'!$A$5:$B$20,2,0),IF(AJ763="po",0.8*VLOOKUP(AI763,'ha-pocty-vyhl'!$A$5:$B$20,2,0),VLOOKUP(AI763,'ha-pocty-vyhl'!$A$5:$B$20,2,0))),0)</f>
        <v>0</v>
      </c>
      <c r="AL763" s="66" t="n">
        <f aca="false">IF(OR('Vstupní data'!T763&gt;0,'Vstupní data'!U763&gt;0),'Vstupní data'!K763*'Vstupní data'!M763/100,0)</f>
        <v>0</v>
      </c>
      <c r="AM763" s="66" t="n">
        <f aca="false">IF(OR('Vstupní data'!T763&gt;0,'Vstupní data'!U763&gt;0),IF('Vstupní data'!T763&gt;0,'Vstupní data'!T763,ROUND(10*'Vstupní data'!U763/AK763,0)),0)</f>
        <v>0</v>
      </c>
      <c r="AN763" s="69" t="n">
        <f aca="false">IF('Vstupní data'!T763&gt;0,   IF('Vstupní data'!T763&lt;=AL763,'Vstupní data'!T763,AL763),   IF(AM763&lt;AL763,AM763,AL763))</f>
        <v>0</v>
      </c>
      <c r="AO763" s="69" t="n">
        <f aca="false">'Vstupní data'!X763</f>
        <v>0</v>
      </c>
      <c r="AP763" s="66" t="n">
        <f aca="false">IF(OR('Vstupní data'!T763&gt;0,'Vstupní data'!U763&gt;0),IF(I763&lt;&gt;0,VLOOKUP(I763,'Pril3-drev'!$H$5:$I$83,2,0),0),0)</f>
        <v>0</v>
      </c>
      <c r="AQ763" s="66" t="n">
        <f aca="false">'Vstupní data'!Y763</f>
        <v>0</v>
      </c>
      <c r="AR763" s="66" t="str">
        <f aca="false">IF(AC763&gt;5,   IF('Vstupní data'!Y763&gt;0,   VLOOKUP(VLOOKUP(CONCATENATE(VLOOKUP(I763,'Pril3-drev'!$H$4:$L$83,5,0),AC763),'Pril3-drev'!$Q$4:$R$2803,2,0),'AVB-BS'!$C$5:$S$29 ,LOOKUP(AQ763,'AVB-BS'!$D$3:$S$3,'AVB-BS'!$D$1:$S$1) ,0 )   ,   IF('Vstupní data'!Z763&gt;0,'Vstupní data'!Z763,0)) , "")</f>
        <v/>
      </c>
      <c r="AS763" s="70" t="str">
        <f aca="false">IF(AC763&gt;5,VLOOKUP(CONCATENATE(AP763,AR763),'Pril1-THLPa'!$H$6:$N$96,4,0),"")</f>
        <v/>
      </c>
      <c r="AT763" s="70" t="str">
        <f aca="false">IF(AC763&gt;5,VLOOKUP(CONCATENATE(AP763,AR763),'Pril1-THLPa'!$H$6:$N$96,5,0),"")</f>
        <v/>
      </c>
      <c r="AU763" s="70" t="str">
        <f aca="false">IF(AC763&gt;5,VLOOKUP(CONCATENATE(AP763,AR763),'Pril1-THLPa'!$H$6:$N$96,6,0),"")</f>
        <v/>
      </c>
      <c r="AV763" s="70" t="str">
        <f aca="false">IF(AC763&gt;5,VLOOKUP(CONCATENATE(AP763,AR763),'Pril1-THLPa'!$H$6:$N$96,7,0),"")</f>
        <v/>
      </c>
      <c r="AW763" s="70" t="str">
        <f aca="false">IF(AC763&gt;5,VLOOKUP(CONCATENATE(AP763,AR763),'Pril1-THLPa'!$H$6:$O$96,8,0),"")</f>
        <v/>
      </c>
      <c r="AX763" s="66" t="n">
        <f aca="false">IF(AC763&gt;0,IF(AND(AC763&gt;0,AC763&lt;=5),VLOOKUP(AP763,'Pril1-THLPa'!$A$6:$F$18,LOOKUP(AC763,'Pril1-THLPa'!$B$5:$F$5,'Pril1-THLPa'!$B$4:$F$4),0),AS763+AT763*(AC763-5)+AU763*POWER(AC763-5,2)+AV763*POWER(AC763-5,3)+AW763*POWER(AC763-5,4)),0)</f>
        <v>0</v>
      </c>
      <c r="AY763" s="71"/>
      <c r="AZ763" s="66" t="n">
        <f aca="false">'Vstupní data'!AA763</f>
        <v>0</v>
      </c>
      <c r="BA763" s="66" t="n">
        <f aca="false">IF(OR('Vstupní data'!T763&gt;0,'Vstupní data'!U763&gt;0),IF(AC763&lt;&gt;"",AX763*AO763/10*(100+AZ763)/100,0),0)</f>
        <v>0</v>
      </c>
      <c r="BB763" s="67" t="n">
        <f aca="false">IF(AC763&lt;&gt;"",ROUND(BA763*AN763,0),0)</f>
        <v>0</v>
      </c>
      <c r="BC763" s="68" t="str">
        <f aca="false">IF(AE763&gt;0,BB763/AE763,"")</f>
        <v/>
      </c>
      <c r="BD763" s="66" t="n">
        <f aca="false">'Vstupní data'!AE763</f>
        <v>0</v>
      </c>
      <c r="BF763" s="66" t="n">
        <f aca="false">'Vstupní data'!AC763</f>
        <v>0</v>
      </c>
      <c r="BH763" s="66" t="n">
        <f aca="false">'Vstupní data'!AD763</f>
        <v>0</v>
      </c>
      <c r="BI763" s="66" t="n">
        <f aca="false">'Vstupní data'!AF763</f>
        <v>0</v>
      </c>
      <c r="BJ763" s="69" t="n">
        <f aca="false">'Vstupní data'!AG763</f>
        <v>0</v>
      </c>
      <c r="BK763" s="69" t="n">
        <f aca="false">IF(BF763&lt;&gt;0,VLOOKUP(I763,'Pril3-drev'!$H$5:$I$83,2,0),0)</f>
        <v>0</v>
      </c>
      <c r="BL763" s="69" t="n">
        <f aca="false">IF(BF763&lt;&gt;0,VLOOKUP(BK763,'Pril3-drev'!$A$5:$C$17,3,0),0)</f>
        <v>0</v>
      </c>
      <c r="BM763" s="69" t="n">
        <f aca="false">'Vstupní data'!AH763</f>
        <v>0</v>
      </c>
      <c r="BN763" s="69" t="n">
        <f aca="false">IF('Vstupní data'!AH763&gt;0,   VLOOKUP(VLOOKUP(CONCATENATE(VLOOKUP(I763,'Pril3-drev'!$H$4:$L$83,5,0),BD763),'Pril3-drev'!$Q$4:$R$2803,2,0),'AVB-BS'!$C$5:$S$29 ,LOOKUP(BM763,'AVB-BS'!$D$3:$S$3,'AVB-BS'!$D$1:$S$1) ,0 )   ,   IF('Vstupní data'!AI763&gt;0,'Vstupní data'!AI763,0))</f>
        <v>0</v>
      </c>
      <c r="BO763" s="69" t="str">
        <f aca="false">IF(BX763&gt;5,VLOOKUP(CONCATENATE(BK763,BN763),'Pril1-THLPa'!$H$6:$N$96,4,0),"")</f>
        <v/>
      </c>
      <c r="BP763" s="69" t="str">
        <f aca="false">IF(BX763&gt;5,VLOOKUP(CONCATENATE(BK763,BN763),'Pril1-THLPa'!$H$6:$N$96,5,0),"")</f>
        <v/>
      </c>
      <c r="BQ763" s="69" t="str">
        <f aca="false">IF(BX763&gt;5,VLOOKUP(CONCATENATE(BK763,BN763),'Pril1-THLPa'!$H$6:$N$96,6,0),"")</f>
        <v/>
      </c>
      <c r="BR763" s="69" t="str">
        <f aca="false">IF(BX763&gt;5,VLOOKUP(CONCATENATE(BK763,BN763),'Pril1-THLPa'!$H$6:$N$96,7,0),"")</f>
        <v/>
      </c>
      <c r="BS763" s="69" t="str">
        <f aca="false">IF(BX763&gt;5,VLOOKUP(CONCATENATE(BK763,BN763),'Pril1-THLPa'!$H$6:$O$96,8,0),"")</f>
        <v/>
      </c>
      <c r="BT763" s="69" t="str">
        <f aca="false">IF(BF763&gt;0, IF(BK763="smrk",  VLOOKUP(VLOOKUP(BD763,'Pril9-K3'!$L$8:$M$207,2,0),'Pril9-K3'!$A$8:$J$16,LOOKUP(BN763,'Pril9-K3'!$A$7:$J$7,'Pril9-K3'!$A$5:$J$5),0), IF(AND(BK763&lt;&gt;"smrk",'Vstupní data'!AK763&lt;&gt;""),'Vstupní data'!AK763,   VLOOKUP(VLOOKUP(BD763,'Pril9-K3'!$L$8:$M$207,2,0),'Pril9-K3'!$A$8:$J$16,LOOKUP(BN763,'Pril9-K3'!$A$7:$J$7,'Pril9-K3'!$A$5:$J$5),0)   )),   "")</f>
        <v/>
      </c>
      <c r="BV763" s="69" t="n">
        <f aca="false">'Vstupní data'!AJ763</f>
        <v>0</v>
      </c>
      <c r="BW763" s="69" t="n">
        <f aca="false">IF(BF763&gt;0,IF(J763&gt;0,J763,K763*H763/100),0)</f>
        <v>0</v>
      </c>
      <c r="BX763" s="69" t="n">
        <f aca="false">IF(BF763&gt;0,IF(BJ763&gt;BL763,BL763,BJ763),0)</f>
        <v>0</v>
      </c>
      <c r="BY763" s="69" t="n">
        <f aca="false">IF(BD763=0,0,IF(AND(BX763&gt;0,BX763&lt;=5),  IF(AND(BX763&gt;0,BX763&lt;=5),VLOOKUP(BK763,'Pril1-THLPa'!$A$6:$F$18,IF(AND(BX763&gt;0,BX763&lt;=5),LOOKUP(BX763,'Pril1-THLPa'!$B$5:$F$5,'Pril1-THLPa'!$B$4:$F$4),""),0),""),  IF(BX763&gt;5,BO763+BP763*(BX763-5)+BQ763*POWER(BX763-5,2)+BR763*POWER(BX763-5,3)+BS763*POWER(BX763-5,4),"")))</f>
        <v>0</v>
      </c>
      <c r="BZ763" s="69" t="n">
        <f aca="false">IF(BY763&gt;0,BY763*BI763/10*BW763*(100+BV763)/100,0)</f>
        <v>0</v>
      </c>
      <c r="CA763" s="69" t="n">
        <f aca="false">IF(BD763&gt;0,BX763-IF(BD763&gt;BX763,BX763,BD763),0)</f>
        <v>0</v>
      </c>
      <c r="CB763" s="69" t="n">
        <f aca="false">POWER(1.01,CA763)</f>
        <v>1</v>
      </c>
      <c r="CC763" s="69" t="n">
        <f aca="false">IF(BF763&gt;0,IF(BF763&gt;BH763,1,BF763/BH763),0)</f>
        <v>0</v>
      </c>
      <c r="CD763" s="72" t="n">
        <f aca="false">IF(BD763=0,0,IF(BF763&gt;0,ROUND(IF(CB763&lt;&gt;0,BZ763*BT763*1/CB763*CC763,0),0),0))</f>
        <v>0</v>
      </c>
      <c r="CE763" s="73" t="str">
        <f aca="false">IF(BF763&gt;0,IF(BF763&gt;BH763,CD763/BF763,CD763/BH763),"")</f>
        <v/>
      </c>
      <c r="CF763" s="69" t="n">
        <f aca="false">'Vstupní data'!AM763</f>
        <v>0</v>
      </c>
      <c r="CG763" s="69" t="n">
        <f aca="false">'Vstupní data'!AN763</f>
        <v>0</v>
      </c>
      <c r="CH763" s="69" t="n">
        <f aca="false">'Vstupní data'!AO763</f>
        <v>0</v>
      </c>
      <c r="CI763" s="69" t="n">
        <f aca="false">'Vstupní data'!AP763</f>
        <v>0</v>
      </c>
      <c r="CJ763" s="72" t="n">
        <f aca="false">ROUND(CH763*CI763,0)</f>
        <v>0</v>
      </c>
      <c r="CK763" s="74" t="str">
        <f aca="false">IF(OR(AA763&gt;0,BB763&gt;0,CD763&gt;0,CJ763&gt;0),AA763+BB763+CD763+CJ763,"")</f>
        <v/>
      </c>
    </row>
    <row r="764" customFormat="false" ht="12.8" hidden="false" customHeight="false" outlineLevel="0" collapsed="false">
      <c r="A764" s="66" t="n">
        <f aca="false">'Vstupní data'!A764</f>
        <v>0</v>
      </c>
      <c r="F764" s="66" t="str">
        <f aca="false">CONCATENATE('Vstupní data'!F764,'Vstupní data'!G764,'Vstupní data'!H764,'Vstupní data'!I764)</f>
        <v/>
      </c>
      <c r="G764" s="66"/>
      <c r="H764" s="66" t="n">
        <f aca="false">'Vstupní data'!K764</f>
        <v>0</v>
      </c>
      <c r="I764" s="66" t="n">
        <f aca="false">'Vstupní data'!L764</f>
        <v>0</v>
      </c>
      <c r="J764" s="66" t="n">
        <f aca="false">'Vstupní data'!K764*'Vstupní data'!M764/100</f>
        <v>0</v>
      </c>
      <c r="L764" s="66" t="n">
        <f aca="false">IF('Vstupní data'!N764="prostokořenný",0,IF('Vstupní data'!N764="krytokořenný","k",IF('Vstupní data'!N764="poloodrostky nebo odrostky, prostokořenné i krytokořenné","po",0)))</f>
        <v>0</v>
      </c>
      <c r="N764" s="66"/>
      <c r="O764" s="66" t="n">
        <f aca="false">'Vstupní data'!O764</f>
        <v>0</v>
      </c>
      <c r="P764" s="66" t="n">
        <f aca="false">IF(O764&gt;0,VLOOKUP(CONCATENATE(VLOOKUP(I764,'Pril3-drev'!$H$5:$K$83,4,0),"-",'Vstupní data'!R764),K2!$C$15:$D$23,2,0),0)</f>
        <v>0</v>
      </c>
      <c r="Q764" s="66" t="n">
        <f aca="false">IF(O764&gt;0,VLOOKUP(I764,'Pril3-drev'!$H$5:$I$83,2,0),0)</f>
        <v>0</v>
      </c>
      <c r="R764" s="66" t="n">
        <f aca="false">IF(Q764&gt;0,VLOOKUP(Q764,'Pril6-okus'!$A$5:$B$17,2,0),0)</f>
        <v>0</v>
      </c>
      <c r="S764" s="66" t="n">
        <f aca="false">IF(O764&gt;0,VLOOKUP(I764,'Pril3-drev'!$H$5:$J$83,3,0),0)</f>
        <v>0</v>
      </c>
      <c r="T764" s="66" t="str">
        <f aca="false">IF(O764&gt;0,IF(L764="k",0.9*VLOOKUP(S764,'ha-pocty-vyhl'!$A$5:$B$20,2,0),IF(L764="po",0.8*VLOOKUP(S764,'ha-pocty-vyhl'!$A$5:$B$20,2,0),VLOOKUP(S764,'ha-pocty-vyhl'!$A$5:$B$20,2,0))),"")</f>
        <v/>
      </c>
      <c r="U764" s="66" t="n">
        <f aca="false">'Vstupní data'!P764</f>
        <v>0</v>
      </c>
      <c r="V764" s="66" t="n">
        <f aca="false">IF(O764&gt;0,1.3*T764*1000*Z764/10000,0)</f>
        <v>0</v>
      </c>
      <c r="W764" s="66" t="n">
        <f aca="false">IF(O764&gt;0,1.3*T764*1000*Z764/10000,0)</f>
        <v>0</v>
      </c>
      <c r="X764" s="66" t="n">
        <f aca="false">IF(O764&gt;0,IF(O764&gt;V764,V764,O764),0)</f>
        <v>0</v>
      </c>
      <c r="Y764" s="66" t="n">
        <f aca="false">IF(O764&gt;0,IF(IF(U764&gt;W764,W764,U764)&lt;X764,W764,IF(U764&gt;W764,W764,U764)),0)</f>
        <v>0</v>
      </c>
      <c r="Z764" s="66" t="n">
        <f aca="false">IF(O764&gt;0,IF(J764&gt;0,J764,K764*H764/100),0)</f>
        <v>0</v>
      </c>
      <c r="AA764" s="67" t="n">
        <f aca="false">IF(O764&gt;0,CEILING(R764*P764*X764/Y764*Z764,1),0)</f>
        <v>0</v>
      </c>
      <c r="AB764" s="68" t="n">
        <f aca="false">IF(O764&gt;0,AA764/O764,0)</f>
        <v>0</v>
      </c>
      <c r="AC764" s="66" t="n">
        <f aca="false">'Vstupní data'!W764</f>
        <v>0</v>
      </c>
      <c r="AI764" s="66" t="str">
        <f aca="false">IF(OR('Vstupní data'!T764&gt;0,'Vstupní data'!U764&gt;0),VLOOKUP(I764,'Pril3-drev'!$H$5:$J$83,3,0),"")</f>
        <v/>
      </c>
      <c r="AJ764" s="66" t="n">
        <f aca="false">IF('Vstupní data'!V764="prostokořenný",0,IF('Vstupní data'!V764="krytokořenný","k",IF('Vstupní data'!V764="poloodrostky nebo odrostky, prostokořenné i krytokořenné","po",0)))</f>
        <v>0</v>
      </c>
      <c r="AK764" s="66" t="n">
        <f aca="false">IF(OR('Vstupní data'!T764&gt;0,'Vstupní data'!U764&gt;0),IF(AJ764="k",0.9*VLOOKUP(AI764,'ha-pocty-vyhl'!$A$5:$B$20,2,0),IF(AJ764="po",0.8*VLOOKUP(AI764,'ha-pocty-vyhl'!$A$5:$B$20,2,0),VLOOKUP(AI764,'ha-pocty-vyhl'!$A$5:$B$20,2,0))),0)</f>
        <v>0</v>
      </c>
      <c r="AL764" s="66" t="n">
        <f aca="false">IF(OR('Vstupní data'!T764&gt;0,'Vstupní data'!U764&gt;0),'Vstupní data'!K764*'Vstupní data'!M764/100,0)</f>
        <v>0</v>
      </c>
      <c r="AM764" s="66" t="n">
        <f aca="false">IF(OR('Vstupní data'!T764&gt;0,'Vstupní data'!U764&gt;0),IF('Vstupní data'!T764&gt;0,'Vstupní data'!T764,ROUND(10*'Vstupní data'!U764/AK764,0)),0)</f>
        <v>0</v>
      </c>
      <c r="AN764" s="69" t="n">
        <f aca="false">IF('Vstupní data'!T764&gt;0,   IF('Vstupní data'!T764&lt;=AL764,'Vstupní data'!T764,AL764),   IF(AM764&lt;AL764,AM764,AL764))</f>
        <v>0</v>
      </c>
      <c r="AO764" s="69" t="n">
        <f aca="false">'Vstupní data'!X764</f>
        <v>0</v>
      </c>
      <c r="AP764" s="66" t="n">
        <f aca="false">IF(OR('Vstupní data'!T764&gt;0,'Vstupní data'!U764&gt;0),IF(I764&lt;&gt;0,VLOOKUP(I764,'Pril3-drev'!$H$5:$I$83,2,0),0),0)</f>
        <v>0</v>
      </c>
      <c r="AQ764" s="66" t="n">
        <f aca="false">'Vstupní data'!Y764</f>
        <v>0</v>
      </c>
      <c r="AR764" s="66" t="str">
        <f aca="false">IF(AC764&gt;5,   IF('Vstupní data'!Y764&gt;0,   VLOOKUP(VLOOKUP(CONCATENATE(VLOOKUP(I764,'Pril3-drev'!$H$4:$L$83,5,0),AC764),'Pril3-drev'!$Q$4:$R$2803,2,0),'AVB-BS'!$C$5:$S$29 ,LOOKUP(AQ764,'AVB-BS'!$D$3:$S$3,'AVB-BS'!$D$1:$S$1) ,0 )   ,   IF('Vstupní data'!Z764&gt;0,'Vstupní data'!Z764,0)) , "")</f>
        <v/>
      </c>
      <c r="AS764" s="70" t="str">
        <f aca="false">IF(AC764&gt;5,VLOOKUP(CONCATENATE(AP764,AR764),'Pril1-THLPa'!$H$6:$N$96,4,0),"")</f>
        <v/>
      </c>
      <c r="AT764" s="70" t="str">
        <f aca="false">IF(AC764&gt;5,VLOOKUP(CONCATENATE(AP764,AR764),'Pril1-THLPa'!$H$6:$N$96,5,0),"")</f>
        <v/>
      </c>
      <c r="AU764" s="70" t="str">
        <f aca="false">IF(AC764&gt;5,VLOOKUP(CONCATENATE(AP764,AR764),'Pril1-THLPa'!$H$6:$N$96,6,0),"")</f>
        <v/>
      </c>
      <c r="AV764" s="70" t="str">
        <f aca="false">IF(AC764&gt;5,VLOOKUP(CONCATENATE(AP764,AR764),'Pril1-THLPa'!$H$6:$N$96,7,0),"")</f>
        <v/>
      </c>
      <c r="AW764" s="70" t="str">
        <f aca="false">IF(AC764&gt;5,VLOOKUP(CONCATENATE(AP764,AR764),'Pril1-THLPa'!$H$6:$O$96,8,0),"")</f>
        <v/>
      </c>
      <c r="AX764" s="66" t="n">
        <f aca="false">IF(AC764&gt;0,IF(AND(AC764&gt;0,AC764&lt;=5),VLOOKUP(AP764,'Pril1-THLPa'!$A$6:$F$18,LOOKUP(AC764,'Pril1-THLPa'!$B$5:$F$5,'Pril1-THLPa'!$B$4:$F$4),0),AS764+AT764*(AC764-5)+AU764*POWER(AC764-5,2)+AV764*POWER(AC764-5,3)+AW764*POWER(AC764-5,4)),0)</f>
        <v>0</v>
      </c>
      <c r="AY764" s="71"/>
      <c r="AZ764" s="66" t="n">
        <f aca="false">'Vstupní data'!AA764</f>
        <v>0</v>
      </c>
      <c r="BA764" s="66" t="n">
        <f aca="false">IF(OR('Vstupní data'!T764&gt;0,'Vstupní data'!U764&gt;0),IF(AC764&lt;&gt;"",AX764*AO764/10*(100+AZ764)/100,0),0)</f>
        <v>0</v>
      </c>
      <c r="BB764" s="67" t="n">
        <f aca="false">IF(AC764&lt;&gt;"",ROUND(BA764*AN764,0),0)</f>
        <v>0</v>
      </c>
      <c r="BC764" s="68" t="str">
        <f aca="false">IF(AE764&gt;0,BB764/AE764,"")</f>
        <v/>
      </c>
      <c r="BD764" s="66" t="n">
        <f aca="false">'Vstupní data'!AE764</f>
        <v>0</v>
      </c>
      <c r="BF764" s="66" t="n">
        <f aca="false">'Vstupní data'!AC764</f>
        <v>0</v>
      </c>
      <c r="BH764" s="66" t="n">
        <f aca="false">'Vstupní data'!AD764</f>
        <v>0</v>
      </c>
      <c r="BI764" s="66" t="n">
        <f aca="false">'Vstupní data'!AF764</f>
        <v>0</v>
      </c>
      <c r="BJ764" s="69" t="n">
        <f aca="false">'Vstupní data'!AG764</f>
        <v>0</v>
      </c>
      <c r="BK764" s="69" t="n">
        <f aca="false">IF(BF764&lt;&gt;0,VLOOKUP(I764,'Pril3-drev'!$H$5:$I$83,2,0),0)</f>
        <v>0</v>
      </c>
      <c r="BL764" s="69" t="n">
        <f aca="false">IF(BF764&lt;&gt;0,VLOOKUP(BK764,'Pril3-drev'!$A$5:$C$17,3,0),0)</f>
        <v>0</v>
      </c>
      <c r="BM764" s="69" t="n">
        <f aca="false">'Vstupní data'!AH764</f>
        <v>0</v>
      </c>
      <c r="BN764" s="69" t="n">
        <f aca="false">IF('Vstupní data'!AH764&gt;0,   VLOOKUP(VLOOKUP(CONCATENATE(VLOOKUP(I764,'Pril3-drev'!$H$4:$L$83,5,0),BD764),'Pril3-drev'!$Q$4:$R$2803,2,0),'AVB-BS'!$C$5:$S$29 ,LOOKUP(BM764,'AVB-BS'!$D$3:$S$3,'AVB-BS'!$D$1:$S$1) ,0 )   ,   IF('Vstupní data'!AI764&gt;0,'Vstupní data'!AI764,0))</f>
        <v>0</v>
      </c>
      <c r="BO764" s="69" t="str">
        <f aca="false">IF(BX764&gt;5,VLOOKUP(CONCATENATE(BK764,BN764),'Pril1-THLPa'!$H$6:$N$96,4,0),"")</f>
        <v/>
      </c>
      <c r="BP764" s="69" t="str">
        <f aca="false">IF(BX764&gt;5,VLOOKUP(CONCATENATE(BK764,BN764),'Pril1-THLPa'!$H$6:$N$96,5,0),"")</f>
        <v/>
      </c>
      <c r="BQ764" s="69" t="str">
        <f aca="false">IF(BX764&gt;5,VLOOKUP(CONCATENATE(BK764,BN764),'Pril1-THLPa'!$H$6:$N$96,6,0),"")</f>
        <v/>
      </c>
      <c r="BR764" s="69" t="str">
        <f aca="false">IF(BX764&gt;5,VLOOKUP(CONCATENATE(BK764,BN764),'Pril1-THLPa'!$H$6:$N$96,7,0),"")</f>
        <v/>
      </c>
      <c r="BS764" s="69" t="str">
        <f aca="false">IF(BX764&gt;5,VLOOKUP(CONCATENATE(BK764,BN764),'Pril1-THLPa'!$H$6:$O$96,8,0),"")</f>
        <v/>
      </c>
      <c r="BT764" s="69" t="str">
        <f aca="false">IF(BF764&gt;0, IF(BK764="smrk",  VLOOKUP(VLOOKUP(BD764,'Pril9-K3'!$L$8:$M$207,2,0),'Pril9-K3'!$A$8:$J$16,LOOKUP(BN764,'Pril9-K3'!$A$7:$J$7,'Pril9-K3'!$A$5:$J$5),0), IF(AND(BK764&lt;&gt;"smrk",'Vstupní data'!AK764&lt;&gt;""),'Vstupní data'!AK764,   VLOOKUP(VLOOKUP(BD764,'Pril9-K3'!$L$8:$M$207,2,0),'Pril9-K3'!$A$8:$J$16,LOOKUP(BN764,'Pril9-K3'!$A$7:$J$7,'Pril9-K3'!$A$5:$J$5),0)   )),   "")</f>
        <v/>
      </c>
      <c r="BV764" s="69" t="n">
        <f aca="false">'Vstupní data'!AJ764</f>
        <v>0</v>
      </c>
      <c r="BW764" s="69" t="n">
        <f aca="false">IF(BF764&gt;0,IF(J764&gt;0,J764,K764*H764/100),0)</f>
        <v>0</v>
      </c>
      <c r="BX764" s="69" t="n">
        <f aca="false">IF(BF764&gt;0,IF(BJ764&gt;BL764,BL764,BJ764),0)</f>
        <v>0</v>
      </c>
      <c r="BY764" s="69" t="n">
        <f aca="false">IF(BD764=0,0,IF(AND(BX764&gt;0,BX764&lt;=5),  IF(AND(BX764&gt;0,BX764&lt;=5),VLOOKUP(BK764,'Pril1-THLPa'!$A$6:$F$18,IF(AND(BX764&gt;0,BX764&lt;=5),LOOKUP(BX764,'Pril1-THLPa'!$B$5:$F$5,'Pril1-THLPa'!$B$4:$F$4),""),0),""),  IF(BX764&gt;5,BO764+BP764*(BX764-5)+BQ764*POWER(BX764-5,2)+BR764*POWER(BX764-5,3)+BS764*POWER(BX764-5,4),"")))</f>
        <v>0</v>
      </c>
      <c r="BZ764" s="69" t="n">
        <f aca="false">IF(BY764&gt;0,BY764*BI764/10*BW764*(100+BV764)/100,0)</f>
        <v>0</v>
      </c>
      <c r="CA764" s="69" t="n">
        <f aca="false">IF(BD764&gt;0,BX764-IF(BD764&gt;BX764,BX764,BD764),0)</f>
        <v>0</v>
      </c>
      <c r="CB764" s="69" t="n">
        <f aca="false">POWER(1.01,CA764)</f>
        <v>1</v>
      </c>
      <c r="CC764" s="69" t="n">
        <f aca="false">IF(BF764&gt;0,IF(BF764&gt;BH764,1,BF764/BH764),0)</f>
        <v>0</v>
      </c>
      <c r="CD764" s="72" t="n">
        <f aca="false">IF(BD764=0,0,IF(BF764&gt;0,ROUND(IF(CB764&lt;&gt;0,BZ764*BT764*1/CB764*CC764,0),0),0))</f>
        <v>0</v>
      </c>
      <c r="CE764" s="73" t="str">
        <f aca="false">IF(BF764&gt;0,IF(BF764&gt;BH764,CD764/BF764,CD764/BH764),"")</f>
        <v/>
      </c>
      <c r="CF764" s="69" t="n">
        <f aca="false">'Vstupní data'!AM764</f>
        <v>0</v>
      </c>
      <c r="CG764" s="69" t="n">
        <f aca="false">'Vstupní data'!AN764</f>
        <v>0</v>
      </c>
      <c r="CH764" s="69" t="n">
        <f aca="false">'Vstupní data'!AO764</f>
        <v>0</v>
      </c>
      <c r="CI764" s="69" t="n">
        <f aca="false">'Vstupní data'!AP764</f>
        <v>0</v>
      </c>
      <c r="CJ764" s="72" t="n">
        <f aca="false">ROUND(CH764*CI764,0)</f>
        <v>0</v>
      </c>
      <c r="CK764" s="74" t="str">
        <f aca="false">IF(OR(AA764&gt;0,BB764&gt;0,CD764&gt;0,CJ764&gt;0),AA764+BB764+CD764+CJ764,"")</f>
        <v/>
      </c>
    </row>
    <row r="765" customFormat="false" ht="12.8" hidden="false" customHeight="false" outlineLevel="0" collapsed="false">
      <c r="A765" s="66" t="n">
        <f aca="false">'Vstupní data'!A765</f>
        <v>0</v>
      </c>
      <c r="F765" s="66" t="str">
        <f aca="false">CONCATENATE('Vstupní data'!F765,'Vstupní data'!G765,'Vstupní data'!H765,'Vstupní data'!I765)</f>
        <v/>
      </c>
      <c r="G765" s="66"/>
      <c r="H765" s="66" t="n">
        <f aca="false">'Vstupní data'!K765</f>
        <v>0</v>
      </c>
      <c r="I765" s="66" t="n">
        <f aca="false">'Vstupní data'!L765</f>
        <v>0</v>
      </c>
      <c r="J765" s="66" t="n">
        <f aca="false">'Vstupní data'!K765*'Vstupní data'!M765/100</f>
        <v>0</v>
      </c>
      <c r="L765" s="66" t="n">
        <f aca="false">IF('Vstupní data'!N765="prostokořenný",0,IF('Vstupní data'!N765="krytokořenný","k",IF('Vstupní data'!N765="poloodrostky nebo odrostky, prostokořenné i krytokořenné","po",0)))</f>
        <v>0</v>
      </c>
      <c r="N765" s="66"/>
      <c r="O765" s="66" t="n">
        <f aca="false">'Vstupní data'!O765</f>
        <v>0</v>
      </c>
      <c r="P765" s="66" t="n">
        <f aca="false">IF(O765&gt;0,VLOOKUP(CONCATENATE(VLOOKUP(I765,'Pril3-drev'!$H$5:$K$83,4,0),"-",'Vstupní data'!R765),K2!$C$15:$D$23,2,0),0)</f>
        <v>0</v>
      </c>
      <c r="Q765" s="66" t="n">
        <f aca="false">IF(O765&gt;0,VLOOKUP(I765,'Pril3-drev'!$H$5:$I$83,2,0),0)</f>
        <v>0</v>
      </c>
      <c r="R765" s="66" t="n">
        <f aca="false">IF(Q765&gt;0,VLOOKUP(Q765,'Pril6-okus'!$A$5:$B$17,2,0),0)</f>
        <v>0</v>
      </c>
      <c r="S765" s="66" t="n">
        <f aca="false">IF(O765&gt;0,VLOOKUP(I765,'Pril3-drev'!$H$5:$J$83,3,0),0)</f>
        <v>0</v>
      </c>
      <c r="T765" s="66" t="str">
        <f aca="false">IF(O765&gt;0,IF(L765="k",0.9*VLOOKUP(S765,'ha-pocty-vyhl'!$A$5:$B$20,2,0),IF(L765="po",0.8*VLOOKUP(S765,'ha-pocty-vyhl'!$A$5:$B$20,2,0),VLOOKUP(S765,'ha-pocty-vyhl'!$A$5:$B$20,2,0))),"")</f>
        <v/>
      </c>
      <c r="U765" s="66" t="n">
        <f aca="false">'Vstupní data'!P765</f>
        <v>0</v>
      </c>
      <c r="V765" s="66" t="n">
        <f aca="false">IF(O765&gt;0,1.3*T765*1000*Z765/10000,0)</f>
        <v>0</v>
      </c>
      <c r="W765" s="66" t="n">
        <f aca="false">IF(O765&gt;0,1.3*T765*1000*Z765/10000,0)</f>
        <v>0</v>
      </c>
      <c r="X765" s="66" t="n">
        <f aca="false">IF(O765&gt;0,IF(O765&gt;V765,V765,O765),0)</f>
        <v>0</v>
      </c>
      <c r="Y765" s="66" t="n">
        <f aca="false">IF(O765&gt;0,IF(IF(U765&gt;W765,W765,U765)&lt;X765,W765,IF(U765&gt;W765,W765,U765)),0)</f>
        <v>0</v>
      </c>
      <c r="Z765" s="66" t="n">
        <f aca="false">IF(O765&gt;0,IF(J765&gt;0,J765,K765*H765/100),0)</f>
        <v>0</v>
      </c>
      <c r="AA765" s="67" t="n">
        <f aca="false">IF(O765&gt;0,CEILING(R765*P765*X765/Y765*Z765,1),0)</f>
        <v>0</v>
      </c>
      <c r="AB765" s="68" t="n">
        <f aca="false">IF(O765&gt;0,AA765/O765,0)</f>
        <v>0</v>
      </c>
      <c r="AC765" s="66" t="n">
        <f aca="false">'Vstupní data'!W765</f>
        <v>0</v>
      </c>
      <c r="AI765" s="66" t="str">
        <f aca="false">IF(OR('Vstupní data'!T765&gt;0,'Vstupní data'!U765&gt;0),VLOOKUP(I765,'Pril3-drev'!$H$5:$J$83,3,0),"")</f>
        <v/>
      </c>
      <c r="AJ765" s="66" t="n">
        <f aca="false">IF('Vstupní data'!V765="prostokořenný",0,IF('Vstupní data'!V765="krytokořenný","k",IF('Vstupní data'!V765="poloodrostky nebo odrostky, prostokořenné i krytokořenné","po",0)))</f>
        <v>0</v>
      </c>
      <c r="AK765" s="66" t="n">
        <f aca="false">IF(OR('Vstupní data'!T765&gt;0,'Vstupní data'!U765&gt;0),IF(AJ765="k",0.9*VLOOKUP(AI765,'ha-pocty-vyhl'!$A$5:$B$20,2,0),IF(AJ765="po",0.8*VLOOKUP(AI765,'ha-pocty-vyhl'!$A$5:$B$20,2,0),VLOOKUP(AI765,'ha-pocty-vyhl'!$A$5:$B$20,2,0))),0)</f>
        <v>0</v>
      </c>
      <c r="AL765" s="66" t="n">
        <f aca="false">IF(OR('Vstupní data'!T765&gt;0,'Vstupní data'!U765&gt;0),'Vstupní data'!K765*'Vstupní data'!M765/100,0)</f>
        <v>0</v>
      </c>
      <c r="AM765" s="66" t="n">
        <f aca="false">IF(OR('Vstupní data'!T765&gt;0,'Vstupní data'!U765&gt;0),IF('Vstupní data'!T765&gt;0,'Vstupní data'!T765,ROUND(10*'Vstupní data'!U765/AK765,0)),0)</f>
        <v>0</v>
      </c>
      <c r="AN765" s="69" t="n">
        <f aca="false">IF('Vstupní data'!T765&gt;0,   IF('Vstupní data'!T765&lt;=AL765,'Vstupní data'!T765,AL765),   IF(AM765&lt;AL765,AM765,AL765))</f>
        <v>0</v>
      </c>
      <c r="AO765" s="69" t="n">
        <f aca="false">'Vstupní data'!X765</f>
        <v>0</v>
      </c>
      <c r="AP765" s="66" t="n">
        <f aca="false">IF(OR('Vstupní data'!T765&gt;0,'Vstupní data'!U765&gt;0),IF(I765&lt;&gt;0,VLOOKUP(I765,'Pril3-drev'!$H$5:$I$83,2,0),0),0)</f>
        <v>0</v>
      </c>
      <c r="AQ765" s="66" t="n">
        <f aca="false">'Vstupní data'!Y765</f>
        <v>0</v>
      </c>
      <c r="AR765" s="66" t="str">
        <f aca="false">IF(AC765&gt;5,   IF('Vstupní data'!Y765&gt;0,   VLOOKUP(VLOOKUP(CONCATENATE(VLOOKUP(I765,'Pril3-drev'!$H$4:$L$83,5,0),AC765),'Pril3-drev'!$Q$4:$R$2803,2,0),'AVB-BS'!$C$5:$S$29 ,LOOKUP(AQ765,'AVB-BS'!$D$3:$S$3,'AVB-BS'!$D$1:$S$1) ,0 )   ,   IF('Vstupní data'!Z765&gt;0,'Vstupní data'!Z765,0)) , "")</f>
        <v/>
      </c>
      <c r="AS765" s="70" t="str">
        <f aca="false">IF(AC765&gt;5,VLOOKUP(CONCATENATE(AP765,AR765),'Pril1-THLPa'!$H$6:$N$96,4,0),"")</f>
        <v/>
      </c>
      <c r="AT765" s="70" t="str">
        <f aca="false">IF(AC765&gt;5,VLOOKUP(CONCATENATE(AP765,AR765),'Pril1-THLPa'!$H$6:$N$96,5,0),"")</f>
        <v/>
      </c>
      <c r="AU765" s="70" t="str">
        <f aca="false">IF(AC765&gt;5,VLOOKUP(CONCATENATE(AP765,AR765),'Pril1-THLPa'!$H$6:$N$96,6,0),"")</f>
        <v/>
      </c>
      <c r="AV765" s="70" t="str">
        <f aca="false">IF(AC765&gt;5,VLOOKUP(CONCATENATE(AP765,AR765),'Pril1-THLPa'!$H$6:$N$96,7,0),"")</f>
        <v/>
      </c>
      <c r="AW765" s="70" t="str">
        <f aca="false">IF(AC765&gt;5,VLOOKUP(CONCATENATE(AP765,AR765),'Pril1-THLPa'!$H$6:$O$96,8,0),"")</f>
        <v/>
      </c>
      <c r="AX765" s="66" t="n">
        <f aca="false">IF(AC765&gt;0,IF(AND(AC765&gt;0,AC765&lt;=5),VLOOKUP(AP765,'Pril1-THLPa'!$A$6:$F$18,LOOKUP(AC765,'Pril1-THLPa'!$B$5:$F$5,'Pril1-THLPa'!$B$4:$F$4),0),AS765+AT765*(AC765-5)+AU765*POWER(AC765-5,2)+AV765*POWER(AC765-5,3)+AW765*POWER(AC765-5,4)),0)</f>
        <v>0</v>
      </c>
      <c r="AY765" s="71"/>
      <c r="AZ765" s="66" t="n">
        <f aca="false">'Vstupní data'!AA765</f>
        <v>0</v>
      </c>
      <c r="BA765" s="66" t="n">
        <f aca="false">IF(OR('Vstupní data'!T765&gt;0,'Vstupní data'!U765&gt;0),IF(AC765&lt;&gt;"",AX765*AO765/10*(100+AZ765)/100,0),0)</f>
        <v>0</v>
      </c>
      <c r="BB765" s="67" t="n">
        <f aca="false">IF(AC765&lt;&gt;"",ROUND(BA765*AN765,0),0)</f>
        <v>0</v>
      </c>
      <c r="BC765" s="68" t="str">
        <f aca="false">IF(AE765&gt;0,BB765/AE765,"")</f>
        <v/>
      </c>
      <c r="BD765" s="66" t="n">
        <f aca="false">'Vstupní data'!AE765</f>
        <v>0</v>
      </c>
      <c r="BF765" s="66" t="n">
        <f aca="false">'Vstupní data'!AC765</f>
        <v>0</v>
      </c>
      <c r="BH765" s="66" t="n">
        <f aca="false">'Vstupní data'!AD765</f>
        <v>0</v>
      </c>
      <c r="BI765" s="66" t="n">
        <f aca="false">'Vstupní data'!AF765</f>
        <v>0</v>
      </c>
      <c r="BJ765" s="69" t="n">
        <f aca="false">'Vstupní data'!AG765</f>
        <v>0</v>
      </c>
      <c r="BK765" s="69" t="n">
        <f aca="false">IF(BF765&lt;&gt;0,VLOOKUP(I765,'Pril3-drev'!$H$5:$I$83,2,0),0)</f>
        <v>0</v>
      </c>
      <c r="BL765" s="69" t="n">
        <f aca="false">IF(BF765&lt;&gt;0,VLOOKUP(BK765,'Pril3-drev'!$A$5:$C$17,3,0),0)</f>
        <v>0</v>
      </c>
      <c r="BM765" s="69" t="n">
        <f aca="false">'Vstupní data'!AH765</f>
        <v>0</v>
      </c>
      <c r="BN765" s="69" t="n">
        <f aca="false">IF('Vstupní data'!AH765&gt;0,   VLOOKUP(VLOOKUP(CONCATENATE(VLOOKUP(I765,'Pril3-drev'!$H$4:$L$83,5,0),BD765),'Pril3-drev'!$Q$4:$R$2803,2,0),'AVB-BS'!$C$5:$S$29 ,LOOKUP(BM765,'AVB-BS'!$D$3:$S$3,'AVB-BS'!$D$1:$S$1) ,0 )   ,   IF('Vstupní data'!AI765&gt;0,'Vstupní data'!AI765,0))</f>
        <v>0</v>
      </c>
      <c r="BO765" s="69" t="str">
        <f aca="false">IF(BX765&gt;5,VLOOKUP(CONCATENATE(BK765,BN765),'Pril1-THLPa'!$H$6:$N$96,4,0),"")</f>
        <v/>
      </c>
      <c r="BP765" s="69" t="str">
        <f aca="false">IF(BX765&gt;5,VLOOKUP(CONCATENATE(BK765,BN765),'Pril1-THLPa'!$H$6:$N$96,5,0),"")</f>
        <v/>
      </c>
      <c r="BQ765" s="69" t="str">
        <f aca="false">IF(BX765&gt;5,VLOOKUP(CONCATENATE(BK765,BN765),'Pril1-THLPa'!$H$6:$N$96,6,0),"")</f>
        <v/>
      </c>
      <c r="BR765" s="69" t="str">
        <f aca="false">IF(BX765&gt;5,VLOOKUP(CONCATENATE(BK765,BN765),'Pril1-THLPa'!$H$6:$N$96,7,0),"")</f>
        <v/>
      </c>
      <c r="BS765" s="69" t="str">
        <f aca="false">IF(BX765&gt;5,VLOOKUP(CONCATENATE(BK765,BN765),'Pril1-THLPa'!$H$6:$O$96,8,0),"")</f>
        <v/>
      </c>
      <c r="BT765" s="69" t="str">
        <f aca="false">IF(BF765&gt;0, IF(BK765="smrk",  VLOOKUP(VLOOKUP(BD765,'Pril9-K3'!$L$8:$M$207,2,0),'Pril9-K3'!$A$8:$J$16,LOOKUP(BN765,'Pril9-K3'!$A$7:$J$7,'Pril9-K3'!$A$5:$J$5),0), IF(AND(BK765&lt;&gt;"smrk",'Vstupní data'!AK765&lt;&gt;""),'Vstupní data'!AK765,   VLOOKUP(VLOOKUP(BD765,'Pril9-K3'!$L$8:$M$207,2,0),'Pril9-K3'!$A$8:$J$16,LOOKUP(BN765,'Pril9-K3'!$A$7:$J$7,'Pril9-K3'!$A$5:$J$5),0)   )),   "")</f>
        <v/>
      </c>
      <c r="BV765" s="69" t="n">
        <f aca="false">'Vstupní data'!AJ765</f>
        <v>0</v>
      </c>
      <c r="BW765" s="69" t="n">
        <f aca="false">IF(BF765&gt;0,IF(J765&gt;0,J765,K765*H765/100),0)</f>
        <v>0</v>
      </c>
      <c r="BX765" s="69" t="n">
        <f aca="false">IF(BF765&gt;0,IF(BJ765&gt;BL765,BL765,BJ765),0)</f>
        <v>0</v>
      </c>
      <c r="BY765" s="69" t="n">
        <f aca="false">IF(BD765=0,0,IF(AND(BX765&gt;0,BX765&lt;=5),  IF(AND(BX765&gt;0,BX765&lt;=5),VLOOKUP(BK765,'Pril1-THLPa'!$A$6:$F$18,IF(AND(BX765&gt;0,BX765&lt;=5),LOOKUP(BX765,'Pril1-THLPa'!$B$5:$F$5,'Pril1-THLPa'!$B$4:$F$4),""),0),""),  IF(BX765&gt;5,BO765+BP765*(BX765-5)+BQ765*POWER(BX765-5,2)+BR765*POWER(BX765-5,3)+BS765*POWER(BX765-5,4),"")))</f>
        <v>0</v>
      </c>
      <c r="BZ765" s="69" t="n">
        <f aca="false">IF(BY765&gt;0,BY765*BI765/10*BW765*(100+BV765)/100,0)</f>
        <v>0</v>
      </c>
      <c r="CA765" s="69" t="n">
        <f aca="false">IF(BD765&gt;0,BX765-IF(BD765&gt;BX765,BX765,BD765),0)</f>
        <v>0</v>
      </c>
      <c r="CB765" s="69" t="n">
        <f aca="false">POWER(1.01,CA765)</f>
        <v>1</v>
      </c>
      <c r="CC765" s="69" t="n">
        <f aca="false">IF(BF765&gt;0,IF(BF765&gt;BH765,1,BF765/BH765),0)</f>
        <v>0</v>
      </c>
      <c r="CD765" s="72" t="n">
        <f aca="false">IF(BD765=0,0,IF(BF765&gt;0,ROUND(IF(CB765&lt;&gt;0,BZ765*BT765*1/CB765*CC765,0),0),0))</f>
        <v>0</v>
      </c>
      <c r="CE765" s="73" t="str">
        <f aca="false">IF(BF765&gt;0,IF(BF765&gt;BH765,CD765/BF765,CD765/BH765),"")</f>
        <v/>
      </c>
      <c r="CF765" s="69" t="n">
        <f aca="false">'Vstupní data'!AM765</f>
        <v>0</v>
      </c>
      <c r="CG765" s="69" t="n">
        <f aca="false">'Vstupní data'!AN765</f>
        <v>0</v>
      </c>
      <c r="CH765" s="69" t="n">
        <f aca="false">'Vstupní data'!AO765</f>
        <v>0</v>
      </c>
      <c r="CI765" s="69" t="n">
        <f aca="false">'Vstupní data'!AP765</f>
        <v>0</v>
      </c>
      <c r="CJ765" s="72" t="n">
        <f aca="false">ROUND(CH765*CI765,0)</f>
        <v>0</v>
      </c>
      <c r="CK765" s="74" t="str">
        <f aca="false">IF(OR(AA765&gt;0,BB765&gt;0,CD765&gt;0,CJ765&gt;0),AA765+BB765+CD765+CJ765,"")</f>
        <v/>
      </c>
    </row>
    <row r="766" customFormat="false" ht="12.8" hidden="false" customHeight="false" outlineLevel="0" collapsed="false">
      <c r="A766" s="66" t="n">
        <f aca="false">'Vstupní data'!A766</f>
        <v>0</v>
      </c>
      <c r="F766" s="66" t="str">
        <f aca="false">CONCATENATE('Vstupní data'!F766,'Vstupní data'!G766,'Vstupní data'!H766,'Vstupní data'!I766)</f>
        <v/>
      </c>
      <c r="G766" s="66"/>
      <c r="H766" s="66" t="n">
        <f aca="false">'Vstupní data'!K766</f>
        <v>0</v>
      </c>
      <c r="I766" s="66" t="n">
        <f aca="false">'Vstupní data'!L766</f>
        <v>0</v>
      </c>
      <c r="J766" s="66" t="n">
        <f aca="false">'Vstupní data'!K766*'Vstupní data'!M766/100</f>
        <v>0</v>
      </c>
      <c r="L766" s="66" t="n">
        <f aca="false">IF('Vstupní data'!N766="prostokořenný",0,IF('Vstupní data'!N766="krytokořenný","k",IF('Vstupní data'!N766="poloodrostky nebo odrostky, prostokořenné i krytokořenné","po",0)))</f>
        <v>0</v>
      </c>
      <c r="N766" s="66"/>
      <c r="O766" s="66" t="n">
        <f aca="false">'Vstupní data'!O766</f>
        <v>0</v>
      </c>
      <c r="P766" s="66" t="n">
        <f aca="false">IF(O766&gt;0,VLOOKUP(CONCATENATE(VLOOKUP(I766,'Pril3-drev'!$H$5:$K$83,4,0),"-",'Vstupní data'!R766),K2!$C$15:$D$23,2,0),0)</f>
        <v>0</v>
      </c>
      <c r="Q766" s="66" t="n">
        <f aca="false">IF(O766&gt;0,VLOOKUP(I766,'Pril3-drev'!$H$5:$I$83,2,0),0)</f>
        <v>0</v>
      </c>
      <c r="R766" s="66" t="n">
        <f aca="false">IF(Q766&gt;0,VLOOKUP(Q766,'Pril6-okus'!$A$5:$B$17,2,0),0)</f>
        <v>0</v>
      </c>
      <c r="S766" s="66" t="n">
        <f aca="false">IF(O766&gt;0,VLOOKUP(I766,'Pril3-drev'!$H$5:$J$83,3,0),0)</f>
        <v>0</v>
      </c>
      <c r="T766" s="66" t="str">
        <f aca="false">IF(O766&gt;0,IF(L766="k",0.9*VLOOKUP(S766,'ha-pocty-vyhl'!$A$5:$B$20,2,0),IF(L766="po",0.8*VLOOKUP(S766,'ha-pocty-vyhl'!$A$5:$B$20,2,0),VLOOKUP(S766,'ha-pocty-vyhl'!$A$5:$B$20,2,0))),"")</f>
        <v/>
      </c>
      <c r="U766" s="66" t="n">
        <f aca="false">'Vstupní data'!P766</f>
        <v>0</v>
      </c>
      <c r="V766" s="66" t="n">
        <f aca="false">IF(O766&gt;0,1.3*T766*1000*Z766/10000,0)</f>
        <v>0</v>
      </c>
      <c r="W766" s="66" t="n">
        <f aca="false">IF(O766&gt;0,1.3*T766*1000*Z766/10000,0)</f>
        <v>0</v>
      </c>
      <c r="X766" s="66" t="n">
        <f aca="false">IF(O766&gt;0,IF(O766&gt;V766,V766,O766),0)</f>
        <v>0</v>
      </c>
      <c r="Y766" s="66" t="n">
        <f aca="false">IF(O766&gt;0,IF(IF(U766&gt;W766,W766,U766)&lt;X766,W766,IF(U766&gt;W766,W766,U766)),0)</f>
        <v>0</v>
      </c>
      <c r="Z766" s="66" t="n">
        <f aca="false">IF(O766&gt;0,IF(J766&gt;0,J766,K766*H766/100),0)</f>
        <v>0</v>
      </c>
      <c r="AA766" s="67" t="n">
        <f aca="false">IF(O766&gt;0,CEILING(R766*P766*X766/Y766*Z766,1),0)</f>
        <v>0</v>
      </c>
      <c r="AB766" s="68" t="n">
        <f aca="false">IF(O766&gt;0,AA766/O766,0)</f>
        <v>0</v>
      </c>
      <c r="AC766" s="66" t="n">
        <f aca="false">'Vstupní data'!W766</f>
        <v>0</v>
      </c>
      <c r="AI766" s="66" t="str">
        <f aca="false">IF(OR('Vstupní data'!T766&gt;0,'Vstupní data'!U766&gt;0),VLOOKUP(I766,'Pril3-drev'!$H$5:$J$83,3,0),"")</f>
        <v/>
      </c>
      <c r="AJ766" s="66" t="n">
        <f aca="false">IF('Vstupní data'!V766="prostokořenný",0,IF('Vstupní data'!V766="krytokořenný","k",IF('Vstupní data'!V766="poloodrostky nebo odrostky, prostokořenné i krytokořenné","po",0)))</f>
        <v>0</v>
      </c>
      <c r="AK766" s="66" t="n">
        <f aca="false">IF(OR('Vstupní data'!T766&gt;0,'Vstupní data'!U766&gt;0),IF(AJ766="k",0.9*VLOOKUP(AI766,'ha-pocty-vyhl'!$A$5:$B$20,2,0),IF(AJ766="po",0.8*VLOOKUP(AI766,'ha-pocty-vyhl'!$A$5:$B$20,2,0),VLOOKUP(AI766,'ha-pocty-vyhl'!$A$5:$B$20,2,0))),0)</f>
        <v>0</v>
      </c>
      <c r="AL766" s="66" t="n">
        <f aca="false">IF(OR('Vstupní data'!T766&gt;0,'Vstupní data'!U766&gt;0),'Vstupní data'!K766*'Vstupní data'!M766/100,0)</f>
        <v>0</v>
      </c>
      <c r="AM766" s="66" t="n">
        <f aca="false">IF(OR('Vstupní data'!T766&gt;0,'Vstupní data'!U766&gt;0),IF('Vstupní data'!T766&gt;0,'Vstupní data'!T766,ROUND(10*'Vstupní data'!U766/AK766,0)),0)</f>
        <v>0</v>
      </c>
      <c r="AN766" s="69" t="n">
        <f aca="false">IF('Vstupní data'!T766&gt;0,   IF('Vstupní data'!T766&lt;=AL766,'Vstupní data'!T766,AL766),   IF(AM766&lt;AL766,AM766,AL766))</f>
        <v>0</v>
      </c>
      <c r="AO766" s="69" t="n">
        <f aca="false">'Vstupní data'!X766</f>
        <v>0</v>
      </c>
      <c r="AP766" s="66" t="n">
        <f aca="false">IF(OR('Vstupní data'!T766&gt;0,'Vstupní data'!U766&gt;0),IF(I766&lt;&gt;0,VLOOKUP(I766,'Pril3-drev'!$H$5:$I$83,2,0),0),0)</f>
        <v>0</v>
      </c>
      <c r="AQ766" s="66" t="n">
        <f aca="false">'Vstupní data'!Y766</f>
        <v>0</v>
      </c>
      <c r="AR766" s="66" t="str">
        <f aca="false">IF(AC766&gt;5,   IF('Vstupní data'!Y766&gt;0,   VLOOKUP(VLOOKUP(CONCATENATE(VLOOKUP(I766,'Pril3-drev'!$H$4:$L$83,5,0),AC766),'Pril3-drev'!$Q$4:$R$2803,2,0),'AVB-BS'!$C$5:$S$29 ,LOOKUP(AQ766,'AVB-BS'!$D$3:$S$3,'AVB-BS'!$D$1:$S$1) ,0 )   ,   IF('Vstupní data'!Z766&gt;0,'Vstupní data'!Z766,0)) , "")</f>
        <v/>
      </c>
      <c r="AS766" s="70" t="str">
        <f aca="false">IF(AC766&gt;5,VLOOKUP(CONCATENATE(AP766,AR766),'Pril1-THLPa'!$H$6:$N$96,4,0),"")</f>
        <v/>
      </c>
      <c r="AT766" s="70" t="str">
        <f aca="false">IF(AC766&gt;5,VLOOKUP(CONCATENATE(AP766,AR766),'Pril1-THLPa'!$H$6:$N$96,5,0),"")</f>
        <v/>
      </c>
      <c r="AU766" s="70" t="str">
        <f aca="false">IF(AC766&gt;5,VLOOKUP(CONCATENATE(AP766,AR766),'Pril1-THLPa'!$H$6:$N$96,6,0),"")</f>
        <v/>
      </c>
      <c r="AV766" s="70" t="str">
        <f aca="false">IF(AC766&gt;5,VLOOKUP(CONCATENATE(AP766,AR766),'Pril1-THLPa'!$H$6:$N$96,7,0),"")</f>
        <v/>
      </c>
      <c r="AW766" s="70" t="str">
        <f aca="false">IF(AC766&gt;5,VLOOKUP(CONCATENATE(AP766,AR766),'Pril1-THLPa'!$H$6:$O$96,8,0),"")</f>
        <v/>
      </c>
      <c r="AX766" s="66" t="n">
        <f aca="false">IF(AC766&gt;0,IF(AND(AC766&gt;0,AC766&lt;=5),VLOOKUP(AP766,'Pril1-THLPa'!$A$6:$F$18,LOOKUP(AC766,'Pril1-THLPa'!$B$5:$F$5,'Pril1-THLPa'!$B$4:$F$4),0),AS766+AT766*(AC766-5)+AU766*POWER(AC766-5,2)+AV766*POWER(AC766-5,3)+AW766*POWER(AC766-5,4)),0)</f>
        <v>0</v>
      </c>
      <c r="AY766" s="71"/>
      <c r="AZ766" s="66" t="n">
        <f aca="false">'Vstupní data'!AA766</f>
        <v>0</v>
      </c>
      <c r="BA766" s="66" t="n">
        <f aca="false">IF(OR('Vstupní data'!T766&gt;0,'Vstupní data'!U766&gt;0),IF(AC766&lt;&gt;"",AX766*AO766/10*(100+AZ766)/100,0),0)</f>
        <v>0</v>
      </c>
      <c r="BB766" s="67" t="n">
        <f aca="false">IF(AC766&lt;&gt;"",ROUND(BA766*AN766,0),0)</f>
        <v>0</v>
      </c>
      <c r="BC766" s="68" t="str">
        <f aca="false">IF(AE766&gt;0,BB766/AE766,"")</f>
        <v/>
      </c>
      <c r="BD766" s="66" t="n">
        <f aca="false">'Vstupní data'!AE766</f>
        <v>0</v>
      </c>
      <c r="BF766" s="66" t="n">
        <f aca="false">'Vstupní data'!AC766</f>
        <v>0</v>
      </c>
      <c r="BH766" s="66" t="n">
        <f aca="false">'Vstupní data'!AD766</f>
        <v>0</v>
      </c>
      <c r="BI766" s="66" t="n">
        <f aca="false">'Vstupní data'!AF766</f>
        <v>0</v>
      </c>
      <c r="BJ766" s="69" t="n">
        <f aca="false">'Vstupní data'!AG766</f>
        <v>0</v>
      </c>
      <c r="BK766" s="69" t="n">
        <f aca="false">IF(BF766&lt;&gt;0,VLOOKUP(I766,'Pril3-drev'!$H$5:$I$83,2,0),0)</f>
        <v>0</v>
      </c>
      <c r="BL766" s="69" t="n">
        <f aca="false">IF(BF766&lt;&gt;0,VLOOKUP(BK766,'Pril3-drev'!$A$5:$C$17,3,0),0)</f>
        <v>0</v>
      </c>
      <c r="BM766" s="69" t="n">
        <f aca="false">'Vstupní data'!AH766</f>
        <v>0</v>
      </c>
      <c r="BN766" s="69" t="n">
        <f aca="false">IF('Vstupní data'!AH766&gt;0,   VLOOKUP(VLOOKUP(CONCATENATE(VLOOKUP(I766,'Pril3-drev'!$H$4:$L$83,5,0),BD766),'Pril3-drev'!$Q$4:$R$2803,2,0),'AVB-BS'!$C$5:$S$29 ,LOOKUP(BM766,'AVB-BS'!$D$3:$S$3,'AVB-BS'!$D$1:$S$1) ,0 )   ,   IF('Vstupní data'!AI766&gt;0,'Vstupní data'!AI766,0))</f>
        <v>0</v>
      </c>
      <c r="BO766" s="69" t="str">
        <f aca="false">IF(BX766&gt;5,VLOOKUP(CONCATENATE(BK766,BN766),'Pril1-THLPa'!$H$6:$N$96,4,0),"")</f>
        <v/>
      </c>
      <c r="BP766" s="69" t="str">
        <f aca="false">IF(BX766&gt;5,VLOOKUP(CONCATENATE(BK766,BN766),'Pril1-THLPa'!$H$6:$N$96,5,0),"")</f>
        <v/>
      </c>
      <c r="BQ766" s="69" t="str">
        <f aca="false">IF(BX766&gt;5,VLOOKUP(CONCATENATE(BK766,BN766),'Pril1-THLPa'!$H$6:$N$96,6,0),"")</f>
        <v/>
      </c>
      <c r="BR766" s="69" t="str">
        <f aca="false">IF(BX766&gt;5,VLOOKUP(CONCATENATE(BK766,BN766),'Pril1-THLPa'!$H$6:$N$96,7,0),"")</f>
        <v/>
      </c>
      <c r="BS766" s="69" t="str">
        <f aca="false">IF(BX766&gt;5,VLOOKUP(CONCATENATE(BK766,BN766),'Pril1-THLPa'!$H$6:$O$96,8,0),"")</f>
        <v/>
      </c>
      <c r="BT766" s="69" t="str">
        <f aca="false">IF(BF766&gt;0, IF(BK766="smrk",  VLOOKUP(VLOOKUP(BD766,'Pril9-K3'!$L$8:$M$207,2,0),'Pril9-K3'!$A$8:$J$16,LOOKUP(BN766,'Pril9-K3'!$A$7:$J$7,'Pril9-K3'!$A$5:$J$5),0), IF(AND(BK766&lt;&gt;"smrk",'Vstupní data'!AK766&lt;&gt;""),'Vstupní data'!AK766,   VLOOKUP(VLOOKUP(BD766,'Pril9-K3'!$L$8:$M$207,2,0),'Pril9-K3'!$A$8:$J$16,LOOKUP(BN766,'Pril9-K3'!$A$7:$J$7,'Pril9-K3'!$A$5:$J$5),0)   )),   "")</f>
        <v/>
      </c>
      <c r="BV766" s="69" t="n">
        <f aca="false">'Vstupní data'!AJ766</f>
        <v>0</v>
      </c>
      <c r="BW766" s="69" t="n">
        <f aca="false">IF(BF766&gt;0,IF(J766&gt;0,J766,K766*H766/100),0)</f>
        <v>0</v>
      </c>
      <c r="BX766" s="69" t="n">
        <f aca="false">IF(BF766&gt;0,IF(BJ766&gt;BL766,BL766,BJ766),0)</f>
        <v>0</v>
      </c>
      <c r="BY766" s="69" t="n">
        <f aca="false">IF(BD766=0,0,IF(AND(BX766&gt;0,BX766&lt;=5),  IF(AND(BX766&gt;0,BX766&lt;=5),VLOOKUP(BK766,'Pril1-THLPa'!$A$6:$F$18,IF(AND(BX766&gt;0,BX766&lt;=5),LOOKUP(BX766,'Pril1-THLPa'!$B$5:$F$5,'Pril1-THLPa'!$B$4:$F$4),""),0),""),  IF(BX766&gt;5,BO766+BP766*(BX766-5)+BQ766*POWER(BX766-5,2)+BR766*POWER(BX766-5,3)+BS766*POWER(BX766-5,4),"")))</f>
        <v>0</v>
      </c>
      <c r="BZ766" s="69" t="n">
        <f aca="false">IF(BY766&gt;0,BY766*BI766/10*BW766*(100+BV766)/100,0)</f>
        <v>0</v>
      </c>
      <c r="CA766" s="69" t="n">
        <f aca="false">IF(BD766&gt;0,BX766-IF(BD766&gt;BX766,BX766,BD766),0)</f>
        <v>0</v>
      </c>
      <c r="CB766" s="69" t="n">
        <f aca="false">POWER(1.01,CA766)</f>
        <v>1</v>
      </c>
      <c r="CC766" s="69" t="n">
        <f aca="false">IF(BF766&gt;0,IF(BF766&gt;BH766,1,BF766/BH766),0)</f>
        <v>0</v>
      </c>
      <c r="CD766" s="72" t="n">
        <f aca="false">IF(BD766=0,0,IF(BF766&gt;0,ROUND(IF(CB766&lt;&gt;0,BZ766*BT766*1/CB766*CC766,0),0),0))</f>
        <v>0</v>
      </c>
      <c r="CE766" s="73" t="str">
        <f aca="false">IF(BF766&gt;0,IF(BF766&gt;BH766,CD766/BF766,CD766/BH766),"")</f>
        <v/>
      </c>
      <c r="CF766" s="69" t="n">
        <f aca="false">'Vstupní data'!AM766</f>
        <v>0</v>
      </c>
      <c r="CG766" s="69" t="n">
        <f aca="false">'Vstupní data'!AN766</f>
        <v>0</v>
      </c>
      <c r="CH766" s="69" t="n">
        <f aca="false">'Vstupní data'!AO766</f>
        <v>0</v>
      </c>
      <c r="CI766" s="69" t="n">
        <f aca="false">'Vstupní data'!AP766</f>
        <v>0</v>
      </c>
      <c r="CJ766" s="72" t="n">
        <f aca="false">ROUND(CH766*CI766,0)</f>
        <v>0</v>
      </c>
      <c r="CK766" s="74" t="str">
        <f aca="false">IF(OR(AA766&gt;0,BB766&gt;0,CD766&gt;0,CJ766&gt;0),AA766+BB766+CD766+CJ766,"")</f>
        <v/>
      </c>
    </row>
    <row r="767" customFormat="false" ht="12.8" hidden="false" customHeight="false" outlineLevel="0" collapsed="false">
      <c r="A767" s="66" t="n">
        <f aca="false">'Vstupní data'!A767</f>
        <v>0</v>
      </c>
      <c r="F767" s="66" t="str">
        <f aca="false">CONCATENATE('Vstupní data'!F767,'Vstupní data'!G767,'Vstupní data'!H767,'Vstupní data'!I767)</f>
        <v/>
      </c>
      <c r="G767" s="66"/>
      <c r="H767" s="66" t="n">
        <f aca="false">'Vstupní data'!K767</f>
        <v>0</v>
      </c>
      <c r="I767" s="66" t="n">
        <f aca="false">'Vstupní data'!L767</f>
        <v>0</v>
      </c>
      <c r="J767" s="66" t="n">
        <f aca="false">'Vstupní data'!K767*'Vstupní data'!M767/100</f>
        <v>0</v>
      </c>
      <c r="L767" s="66" t="n">
        <f aca="false">IF('Vstupní data'!N767="prostokořenný",0,IF('Vstupní data'!N767="krytokořenný","k",IF('Vstupní data'!N767="poloodrostky nebo odrostky, prostokořenné i krytokořenné","po",0)))</f>
        <v>0</v>
      </c>
      <c r="N767" s="66"/>
      <c r="O767" s="66" t="n">
        <f aca="false">'Vstupní data'!O767</f>
        <v>0</v>
      </c>
      <c r="P767" s="66" t="n">
        <f aca="false">IF(O767&gt;0,VLOOKUP(CONCATENATE(VLOOKUP(I767,'Pril3-drev'!$H$5:$K$83,4,0),"-",'Vstupní data'!R767),K2!$C$15:$D$23,2,0),0)</f>
        <v>0</v>
      </c>
      <c r="Q767" s="66" t="n">
        <f aca="false">IF(O767&gt;0,VLOOKUP(I767,'Pril3-drev'!$H$5:$I$83,2,0),0)</f>
        <v>0</v>
      </c>
      <c r="R767" s="66" t="n">
        <f aca="false">IF(Q767&gt;0,VLOOKUP(Q767,'Pril6-okus'!$A$5:$B$17,2,0),0)</f>
        <v>0</v>
      </c>
      <c r="S767" s="66" t="n">
        <f aca="false">IF(O767&gt;0,VLOOKUP(I767,'Pril3-drev'!$H$5:$J$83,3,0),0)</f>
        <v>0</v>
      </c>
      <c r="T767" s="66" t="str">
        <f aca="false">IF(O767&gt;0,IF(L767="k",0.9*VLOOKUP(S767,'ha-pocty-vyhl'!$A$5:$B$20,2,0),IF(L767="po",0.8*VLOOKUP(S767,'ha-pocty-vyhl'!$A$5:$B$20,2,0),VLOOKUP(S767,'ha-pocty-vyhl'!$A$5:$B$20,2,0))),"")</f>
        <v/>
      </c>
      <c r="U767" s="66" t="n">
        <f aca="false">'Vstupní data'!P767</f>
        <v>0</v>
      </c>
      <c r="V767" s="66" t="n">
        <f aca="false">IF(O767&gt;0,1.3*T767*1000*Z767/10000,0)</f>
        <v>0</v>
      </c>
      <c r="W767" s="66" t="n">
        <f aca="false">IF(O767&gt;0,1.3*T767*1000*Z767/10000,0)</f>
        <v>0</v>
      </c>
      <c r="X767" s="66" t="n">
        <f aca="false">IF(O767&gt;0,IF(O767&gt;V767,V767,O767),0)</f>
        <v>0</v>
      </c>
      <c r="Y767" s="66" t="n">
        <f aca="false">IF(O767&gt;0,IF(IF(U767&gt;W767,W767,U767)&lt;X767,W767,IF(U767&gt;W767,W767,U767)),0)</f>
        <v>0</v>
      </c>
      <c r="Z767" s="66" t="n">
        <f aca="false">IF(O767&gt;0,IF(J767&gt;0,J767,K767*H767/100),0)</f>
        <v>0</v>
      </c>
      <c r="AA767" s="67" t="n">
        <f aca="false">IF(O767&gt;0,CEILING(R767*P767*X767/Y767*Z767,1),0)</f>
        <v>0</v>
      </c>
      <c r="AB767" s="68" t="n">
        <f aca="false">IF(O767&gt;0,AA767/O767,0)</f>
        <v>0</v>
      </c>
      <c r="AC767" s="66" t="n">
        <f aca="false">'Vstupní data'!W767</f>
        <v>0</v>
      </c>
      <c r="AI767" s="66" t="str">
        <f aca="false">IF(OR('Vstupní data'!T767&gt;0,'Vstupní data'!U767&gt;0),VLOOKUP(I767,'Pril3-drev'!$H$5:$J$83,3,0),"")</f>
        <v/>
      </c>
      <c r="AJ767" s="66" t="n">
        <f aca="false">IF('Vstupní data'!V767="prostokořenný",0,IF('Vstupní data'!V767="krytokořenný","k",IF('Vstupní data'!V767="poloodrostky nebo odrostky, prostokořenné i krytokořenné","po",0)))</f>
        <v>0</v>
      </c>
      <c r="AK767" s="66" t="n">
        <f aca="false">IF(OR('Vstupní data'!T767&gt;0,'Vstupní data'!U767&gt;0),IF(AJ767="k",0.9*VLOOKUP(AI767,'ha-pocty-vyhl'!$A$5:$B$20,2,0),IF(AJ767="po",0.8*VLOOKUP(AI767,'ha-pocty-vyhl'!$A$5:$B$20,2,0),VLOOKUP(AI767,'ha-pocty-vyhl'!$A$5:$B$20,2,0))),0)</f>
        <v>0</v>
      </c>
      <c r="AL767" s="66" t="n">
        <f aca="false">IF(OR('Vstupní data'!T767&gt;0,'Vstupní data'!U767&gt;0),'Vstupní data'!K767*'Vstupní data'!M767/100,0)</f>
        <v>0</v>
      </c>
      <c r="AM767" s="66" t="n">
        <f aca="false">IF(OR('Vstupní data'!T767&gt;0,'Vstupní data'!U767&gt;0),IF('Vstupní data'!T767&gt;0,'Vstupní data'!T767,ROUND(10*'Vstupní data'!U767/AK767,0)),0)</f>
        <v>0</v>
      </c>
      <c r="AN767" s="69" t="n">
        <f aca="false">IF('Vstupní data'!T767&gt;0,   IF('Vstupní data'!T767&lt;=AL767,'Vstupní data'!T767,AL767),   IF(AM767&lt;AL767,AM767,AL767))</f>
        <v>0</v>
      </c>
      <c r="AO767" s="69" t="n">
        <f aca="false">'Vstupní data'!X767</f>
        <v>0</v>
      </c>
      <c r="AP767" s="66" t="n">
        <f aca="false">IF(OR('Vstupní data'!T767&gt;0,'Vstupní data'!U767&gt;0),IF(I767&lt;&gt;0,VLOOKUP(I767,'Pril3-drev'!$H$5:$I$83,2,0),0),0)</f>
        <v>0</v>
      </c>
      <c r="AQ767" s="66" t="n">
        <f aca="false">'Vstupní data'!Y767</f>
        <v>0</v>
      </c>
      <c r="AR767" s="66" t="str">
        <f aca="false">IF(AC767&gt;5,   IF('Vstupní data'!Y767&gt;0,   VLOOKUP(VLOOKUP(CONCATENATE(VLOOKUP(I767,'Pril3-drev'!$H$4:$L$83,5,0),AC767),'Pril3-drev'!$Q$4:$R$2803,2,0),'AVB-BS'!$C$5:$S$29 ,LOOKUP(AQ767,'AVB-BS'!$D$3:$S$3,'AVB-BS'!$D$1:$S$1) ,0 )   ,   IF('Vstupní data'!Z767&gt;0,'Vstupní data'!Z767,0)) , "")</f>
        <v/>
      </c>
      <c r="AS767" s="70" t="str">
        <f aca="false">IF(AC767&gt;5,VLOOKUP(CONCATENATE(AP767,AR767),'Pril1-THLPa'!$H$6:$N$96,4,0),"")</f>
        <v/>
      </c>
      <c r="AT767" s="70" t="str">
        <f aca="false">IF(AC767&gt;5,VLOOKUP(CONCATENATE(AP767,AR767),'Pril1-THLPa'!$H$6:$N$96,5,0),"")</f>
        <v/>
      </c>
      <c r="AU767" s="70" t="str">
        <f aca="false">IF(AC767&gt;5,VLOOKUP(CONCATENATE(AP767,AR767),'Pril1-THLPa'!$H$6:$N$96,6,0),"")</f>
        <v/>
      </c>
      <c r="AV767" s="70" t="str">
        <f aca="false">IF(AC767&gt;5,VLOOKUP(CONCATENATE(AP767,AR767),'Pril1-THLPa'!$H$6:$N$96,7,0),"")</f>
        <v/>
      </c>
      <c r="AW767" s="70" t="str">
        <f aca="false">IF(AC767&gt;5,VLOOKUP(CONCATENATE(AP767,AR767),'Pril1-THLPa'!$H$6:$O$96,8,0),"")</f>
        <v/>
      </c>
      <c r="AX767" s="66" t="n">
        <f aca="false">IF(AC767&gt;0,IF(AND(AC767&gt;0,AC767&lt;=5),VLOOKUP(AP767,'Pril1-THLPa'!$A$6:$F$18,LOOKUP(AC767,'Pril1-THLPa'!$B$5:$F$5,'Pril1-THLPa'!$B$4:$F$4),0),AS767+AT767*(AC767-5)+AU767*POWER(AC767-5,2)+AV767*POWER(AC767-5,3)+AW767*POWER(AC767-5,4)),0)</f>
        <v>0</v>
      </c>
      <c r="AY767" s="71"/>
      <c r="AZ767" s="66" t="n">
        <f aca="false">'Vstupní data'!AA767</f>
        <v>0</v>
      </c>
      <c r="BA767" s="66" t="n">
        <f aca="false">IF(OR('Vstupní data'!T767&gt;0,'Vstupní data'!U767&gt;0),IF(AC767&lt;&gt;"",AX767*AO767/10*(100+AZ767)/100,0),0)</f>
        <v>0</v>
      </c>
      <c r="BB767" s="67" t="n">
        <f aca="false">IF(AC767&lt;&gt;"",ROUND(BA767*AN767,0),0)</f>
        <v>0</v>
      </c>
      <c r="BC767" s="68" t="str">
        <f aca="false">IF(AE767&gt;0,BB767/AE767,"")</f>
        <v/>
      </c>
      <c r="BD767" s="66" t="n">
        <f aca="false">'Vstupní data'!AE767</f>
        <v>0</v>
      </c>
      <c r="BF767" s="66" t="n">
        <f aca="false">'Vstupní data'!AC767</f>
        <v>0</v>
      </c>
      <c r="BH767" s="66" t="n">
        <f aca="false">'Vstupní data'!AD767</f>
        <v>0</v>
      </c>
      <c r="BI767" s="66" t="n">
        <f aca="false">'Vstupní data'!AF767</f>
        <v>0</v>
      </c>
      <c r="BJ767" s="69" t="n">
        <f aca="false">'Vstupní data'!AG767</f>
        <v>0</v>
      </c>
      <c r="BK767" s="69" t="n">
        <f aca="false">IF(BF767&lt;&gt;0,VLOOKUP(I767,'Pril3-drev'!$H$5:$I$83,2,0),0)</f>
        <v>0</v>
      </c>
      <c r="BL767" s="69" t="n">
        <f aca="false">IF(BF767&lt;&gt;0,VLOOKUP(BK767,'Pril3-drev'!$A$5:$C$17,3,0),0)</f>
        <v>0</v>
      </c>
      <c r="BM767" s="69" t="n">
        <f aca="false">'Vstupní data'!AH767</f>
        <v>0</v>
      </c>
      <c r="BN767" s="69" t="n">
        <f aca="false">IF('Vstupní data'!AH767&gt;0,   VLOOKUP(VLOOKUP(CONCATENATE(VLOOKUP(I767,'Pril3-drev'!$H$4:$L$83,5,0),BD767),'Pril3-drev'!$Q$4:$R$2803,2,0),'AVB-BS'!$C$5:$S$29 ,LOOKUP(BM767,'AVB-BS'!$D$3:$S$3,'AVB-BS'!$D$1:$S$1) ,0 )   ,   IF('Vstupní data'!AI767&gt;0,'Vstupní data'!AI767,0))</f>
        <v>0</v>
      </c>
      <c r="BO767" s="69" t="str">
        <f aca="false">IF(BX767&gt;5,VLOOKUP(CONCATENATE(BK767,BN767),'Pril1-THLPa'!$H$6:$N$96,4,0),"")</f>
        <v/>
      </c>
      <c r="BP767" s="69" t="str">
        <f aca="false">IF(BX767&gt;5,VLOOKUP(CONCATENATE(BK767,BN767),'Pril1-THLPa'!$H$6:$N$96,5,0),"")</f>
        <v/>
      </c>
      <c r="BQ767" s="69" t="str">
        <f aca="false">IF(BX767&gt;5,VLOOKUP(CONCATENATE(BK767,BN767),'Pril1-THLPa'!$H$6:$N$96,6,0),"")</f>
        <v/>
      </c>
      <c r="BR767" s="69" t="str">
        <f aca="false">IF(BX767&gt;5,VLOOKUP(CONCATENATE(BK767,BN767),'Pril1-THLPa'!$H$6:$N$96,7,0),"")</f>
        <v/>
      </c>
      <c r="BS767" s="69" t="str">
        <f aca="false">IF(BX767&gt;5,VLOOKUP(CONCATENATE(BK767,BN767),'Pril1-THLPa'!$H$6:$O$96,8,0),"")</f>
        <v/>
      </c>
      <c r="BT767" s="69" t="str">
        <f aca="false">IF(BF767&gt;0, IF(BK767="smrk",  VLOOKUP(VLOOKUP(BD767,'Pril9-K3'!$L$8:$M$207,2,0),'Pril9-K3'!$A$8:$J$16,LOOKUP(BN767,'Pril9-K3'!$A$7:$J$7,'Pril9-K3'!$A$5:$J$5),0), IF(AND(BK767&lt;&gt;"smrk",'Vstupní data'!AK767&lt;&gt;""),'Vstupní data'!AK767,   VLOOKUP(VLOOKUP(BD767,'Pril9-K3'!$L$8:$M$207,2,0),'Pril9-K3'!$A$8:$J$16,LOOKUP(BN767,'Pril9-K3'!$A$7:$J$7,'Pril9-K3'!$A$5:$J$5),0)   )),   "")</f>
        <v/>
      </c>
      <c r="BV767" s="69" t="n">
        <f aca="false">'Vstupní data'!AJ767</f>
        <v>0</v>
      </c>
      <c r="BW767" s="69" t="n">
        <f aca="false">IF(BF767&gt;0,IF(J767&gt;0,J767,K767*H767/100),0)</f>
        <v>0</v>
      </c>
      <c r="BX767" s="69" t="n">
        <f aca="false">IF(BF767&gt;0,IF(BJ767&gt;BL767,BL767,BJ767),0)</f>
        <v>0</v>
      </c>
      <c r="BY767" s="69" t="n">
        <f aca="false">IF(BD767=0,0,IF(AND(BX767&gt;0,BX767&lt;=5),  IF(AND(BX767&gt;0,BX767&lt;=5),VLOOKUP(BK767,'Pril1-THLPa'!$A$6:$F$18,IF(AND(BX767&gt;0,BX767&lt;=5),LOOKUP(BX767,'Pril1-THLPa'!$B$5:$F$5,'Pril1-THLPa'!$B$4:$F$4),""),0),""),  IF(BX767&gt;5,BO767+BP767*(BX767-5)+BQ767*POWER(BX767-5,2)+BR767*POWER(BX767-5,3)+BS767*POWER(BX767-5,4),"")))</f>
        <v>0</v>
      </c>
      <c r="BZ767" s="69" t="n">
        <f aca="false">IF(BY767&gt;0,BY767*BI767/10*BW767*(100+BV767)/100,0)</f>
        <v>0</v>
      </c>
      <c r="CA767" s="69" t="n">
        <f aca="false">IF(BD767&gt;0,BX767-IF(BD767&gt;BX767,BX767,BD767),0)</f>
        <v>0</v>
      </c>
      <c r="CB767" s="69" t="n">
        <f aca="false">POWER(1.01,CA767)</f>
        <v>1</v>
      </c>
      <c r="CC767" s="69" t="n">
        <f aca="false">IF(BF767&gt;0,IF(BF767&gt;BH767,1,BF767/BH767),0)</f>
        <v>0</v>
      </c>
      <c r="CD767" s="72" t="n">
        <f aca="false">IF(BD767=0,0,IF(BF767&gt;0,ROUND(IF(CB767&lt;&gt;0,BZ767*BT767*1/CB767*CC767,0),0),0))</f>
        <v>0</v>
      </c>
      <c r="CE767" s="73" t="str">
        <f aca="false">IF(BF767&gt;0,IF(BF767&gt;BH767,CD767/BF767,CD767/BH767),"")</f>
        <v/>
      </c>
      <c r="CF767" s="69" t="n">
        <f aca="false">'Vstupní data'!AM767</f>
        <v>0</v>
      </c>
      <c r="CG767" s="69" t="n">
        <f aca="false">'Vstupní data'!AN767</f>
        <v>0</v>
      </c>
      <c r="CH767" s="69" t="n">
        <f aca="false">'Vstupní data'!AO767</f>
        <v>0</v>
      </c>
      <c r="CI767" s="69" t="n">
        <f aca="false">'Vstupní data'!AP767</f>
        <v>0</v>
      </c>
      <c r="CJ767" s="72" t="n">
        <f aca="false">ROUND(CH767*CI767,0)</f>
        <v>0</v>
      </c>
      <c r="CK767" s="74" t="str">
        <f aca="false">IF(OR(AA767&gt;0,BB767&gt;0,CD767&gt;0,CJ767&gt;0),AA767+BB767+CD767+CJ767,"")</f>
        <v/>
      </c>
    </row>
    <row r="768" customFormat="false" ht="12.8" hidden="false" customHeight="false" outlineLevel="0" collapsed="false">
      <c r="A768" s="66" t="n">
        <f aca="false">'Vstupní data'!A768</f>
        <v>0</v>
      </c>
      <c r="F768" s="66" t="str">
        <f aca="false">CONCATENATE('Vstupní data'!F768,'Vstupní data'!G768,'Vstupní data'!H768,'Vstupní data'!I768)</f>
        <v/>
      </c>
      <c r="G768" s="66"/>
      <c r="H768" s="66" t="n">
        <f aca="false">'Vstupní data'!K768</f>
        <v>0</v>
      </c>
      <c r="I768" s="66" t="n">
        <f aca="false">'Vstupní data'!L768</f>
        <v>0</v>
      </c>
      <c r="J768" s="66" t="n">
        <f aca="false">'Vstupní data'!K768*'Vstupní data'!M768/100</f>
        <v>0</v>
      </c>
      <c r="L768" s="66" t="n">
        <f aca="false">IF('Vstupní data'!N768="prostokořenný",0,IF('Vstupní data'!N768="krytokořenný","k",IF('Vstupní data'!N768="poloodrostky nebo odrostky, prostokořenné i krytokořenné","po",0)))</f>
        <v>0</v>
      </c>
      <c r="N768" s="66"/>
      <c r="O768" s="66" t="n">
        <f aca="false">'Vstupní data'!O768</f>
        <v>0</v>
      </c>
      <c r="P768" s="66" t="n">
        <f aca="false">IF(O768&gt;0,VLOOKUP(CONCATENATE(VLOOKUP(I768,'Pril3-drev'!$H$5:$K$83,4,0),"-",'Vstupní data'!R768),K2!$C$15:$D$23,2,0),0)</f>
        <v>0</v>
      </c>
      <c r="Q768" s="66" t="n">
        <f aca="false">IF(O768&gt;0,VLOOKUP(I768,'Pril3-drev'!$H$5:$I$83,2,0),0)</f>
        <v>0</v>
      </c>
      <c r="R768" s="66" t="n">
        <f aca="false">IF(Q768&gt;0,VLOOKUP(Q768,'Pril6-okus'!$A$5:$B$17,2,0),0)</f>
        <v>0</v>
      </c>
      <c r="S768" s="66" t="n">
        <f aca="false">IF(O768&gt;0,VLOOKUP(I768,'Pril3-drev'!$H$5:$J$83,3,0),0)</f>
        <v>0</v>
      </c>
      <c r="T768" s="66" t="str">
        <f aca="false">IF(O768&gt;0,IF(L768="k",0.9*VLOOKUP(S768,'ha-pocty-vyhl'!$A$5:$B$20,2,0),IF(L768="po",0.8*VLOOKUP(S768,'ha-pocty-vyhl'!$A$5:$B$20,2,0),VLOOKUP(S768,'ha-pocty-vyhl'!$A$5:$B$20,2,0))),"")</f>
        <v/>
      </c>
      <c r="U768" s="66" t="n">
        <f aca="false">'Vstupní data'!P768</f>
        <v>0</v>
      </c>
      <c r="V768" s="66" t="n">
        <f aca="false">IF(O768&gt;0,1.3*T768*1000*Z768/10000,0)</f>
        <v>0</v>
      </c>
      <c r="W768" s="66" t="n">
        <f aca="false">IF(O768&gt;0,1.3*T768*1000*Z768/10000,0)</f>
        <v>0</v>
      </c>
      <c r="X768" s="66" t="n">
        <f aca="false">IF(O768&gt;0,IF(O768&gt;V768,V768,O768),0)</f>
        <v>0</v>
      </c>
      <c r="Y768" s="66" t="n">
        <f aca="false">IF(O768&gt;0,IF(IF(U768&gt;W768,W768,U768)&lt;X768,W768,IF(U768&gt;W768,W768,U768)),0)</f>
        <v>0</v>
      </c>
      <c r="Z768" s="66" t="n">
        <f aca="false">IF(O768&gt;0,IF(J768&gt;0,J768,K768*H768/100),0)</f>
        <v>0</v>
      </c>
      <c r="AA768" s="67" t="n">
        <f aca="false">IF(O768&gt;0,CEILING(R768*P768*X768/Y768*Z768,1),0)</f>
        <v>0</v>
      </c>
      <c r="AB768" s="68" t="n">
        <f aca="false">IF(O768&gt;0,AA768/O768,0)</f>
        <v>0</v>
      </c>
      <c r="AC768" s="66" t="n">
        <f aca="false">'Vstupní data'!W768</f>
        <v>0</v>
      </c>
      <c r="AI768" s="66" t="str">
        <f aca="false">IF(OR('Vstupní data'!T768&gt;0,'Vstupní data'!U768&gt;0),VLOOKUP(I768,'Pril3-drev'!$H$5:$J$83,3,0),"")</f>
        <v/>
      </c>
      <c r="AJ768" s="66" t="n">
        <f aca="false">IF('Vstupní data'!V768="prostokořenný",0,IF('Vstupní data'!V768="krytokořenný","k",IF('Vstupní data'!V768="poloodrostky nebo odrostky, prostokořenné i krytokořenné","po",0)))</f>
        <v>0</v>
      </c>
      <c r="AK768" s="66" t="n">
        <f aca="false">IF(OR('Vstupní data'!T768&gt;0,'Vstupní data'!U768&gt;0),IF(AJ768="k",0.9*VLOOKUP(AI768,'ha-pocty-vyhl'!$A$5:$B$20,2,0),IF(AJ768="po",0.8*VLOOKUP(AI768,'ha-pocty-vyhl'!$A$5:$B$20,2,0),VLOOKUP(AI768,'ha-pocty-vyhl'!$A$5:$B$20,2,0))),0)</f>
        <v>0</v>
      </c>
      <c r="AL768" s="66" t="n">
        <f aca="false">IF(OR('Vstupní data'!T768&gt;0,'Vstupní data'!U768&gt;0),'Vstupní data'!K768*'Vstupní data'!M768/100,0)</f>
        <v>0</v>
      </c>
      <c r="AM768" s="66" t="n">
        <f aca="false">IF(OR('Vstupní data'!T768&gt;0,'Vstupní data'!U768&gt;0),IF('Vstupní data'!T768&gt;0,'Vstupní data'!T768,ROUND(10*'Vstupní data'!U768/AK768,0)),0)</f>
        <v>0</v>
      </c>
      <c r="AN768" s="69" t="n">
        <f aca="false">IF('Vstupní data'!T768&gt;0,   IF('Vstupní data'!T768&lt;=AL768,'Vstupní data'!T768,AL768),   IF(AM768&lt;AL768,AM768,AL768))</f>
        <v>0</v>
      </c>
      <c r="AO768" s="69" t="n">
        <f aca="false">'Vstupní data'!X768</f>
        <v>0</v>
      </c>
      <c r="AP768" s="66" t="n">
        <f aca="false">IF(OR('Vstupní data'!T768&gt;0,'Vstupní data'!U768&gt;0),IF(I768&lt;&gt;0,VLOOKUP(I768,'Pril3-drev'!$H$5:$I$83,2,0),0),0)</f>
        <v>0</v>
      </c>
      <c r="AQ768" s="66" t="n">
        <f aca="false">'Vstupní data'!Y768</f>
        <v>0</v>
      </c>
      <c r="AR768" s="66" t="str">
        <f aca="false">IF(AC768&gt;5,   IF('Vstupní data'!Y768&gt;0,   VLOOKUP(VLOOKUP(CONCATENATE(VLOOKUP(I768,'Pril3-drev'!$H$4:$L$83,5,0),AC768),'Pril3-drev'!$Q$4:$R$2803,2,0),'AVB-BS'!$C$5:$S$29 ,LOOKUP(AQ768,'AVB-BS'!$D$3:$S$3,'AVB-BS'!$D$1:$S$1) ,0 )   ,   IF('Vstupní data'!Z768&gt;0,'Vstupní data'!Z768,0)) , "")</f>
        <v/>
      </c>
      <c r="AS768" s="70" t="str">
        <f aca="false">IF(AC768&gt;5,VLOOKUP(CONCATENATE(AP768,AR768),'Pril1-THLPa'!$H$6:$N$96,4,0),"")</f>
        <v/>
      </c>
      <c r="AT768" s="70" t="str">
        <f aca="false">IF(AC768&gt;5,VLOOKUP(CONCATENATE(AP768,AR768),'Pril1-THLPa'!$H$6:$N$96,5,0),"")</f>
        <v/>
      </c>
      <c r="AU768" s="70" t="str">
        <f aca="false">IF(AC768&gt;5,VLOOKUP(CONCATENATE(AP768,AR768),'Pril1-THLPa'!$H$6:$N$96,6,0),"")</f>
        <v/>
      </c>
      <c r="AV768" s="70" t="str">
        <f aca="false">IF(AC768&gt;5,VLOOKUP(CONCATENATE(AP768,AR768),'Pril1-THLPa'!$H$6:$N$96,7,0),"")</f>
        <v/>
      </c>
      <c r="AW768" s="70" t="str">
        <f aca="false">IF(AC768&gt;5,VLOOKUP(CONCATENATE(AP768,AR768),'Pril1-THLPa'!$H$6:$O$96,8,0),"")</f>
        <v/>
      </c>
      <c r="AX768" s="66" t="n">
        <f aca="false">IF(AC768&gt;0,IF(AND(AC768&gt;0,AC768&lt;=5),VLOOKUP(AP768,'Pril1-THLPa'!$A$6:$F$18,LOOKUP(AC768,'Pril1-THLPa'!$B$5:$F$5,'Pril1-THLPa'!$B$4:$F$4),0),AS768+AT768*(AC768-5)+AU768*POWER(AC768-5,2)+AV768*POWER(AC768-5,3)+AW768*POWER(AC768-5,4)),0)</f>
        <v>0</v>
      </c>
      <c r="AY768" s="71"/>
      <c r="AZ768" s="66" t="n">
        <f aca="false">'Vstupní data'!AA768</f>
        <v>0</v>
      </c>
      <c r="BA768" s="66" t="n">
        <f aca="false">IF(OR('Vstupní data'!T768&gt;0,'Vstupní data'!U768&gt;0),IF(AC768&lt;&gt;"",AX768*AO768/10*(100+AZ768)/100,0),0)</f>
        <v>0</v>
      </c>
      <c r="BB768" s="67" t="n">
        <f aca="false">IF(AC768&lt;&gt;"",ROUND(BA768*AN768,0),0)</f>
        <v>0</v>
      </c>
      <c r="BC768" s="68" t="str">
        <f aca="false">IF(AE768&gt;0,BB768/AE768,"")</f>
        <v/>
      </c>
      <c r="BD768" s="66" t="n">
        <f aca="false">'Vstupní data'!AE768</f>
        <v>0</v>
      </c>
      <c r="BF768" s="66" t="n">
        <f aca="false">'Vstupní data'!AC768</f>
        <v>0</v>
      </c>
      <c r="BH768" s="66" t="n">
        <f aca="false">'Vstupní data'!AD768</f>
        <v>0</v>
      </c>
      <c r="BI768" s="66" t="n">
        <f aca="false">'Vstupní data'!AF768</f>
        <v>0</v>
      </c>
      <c r="BJ768" s="69" t="n">
        <f aca="false">'Vstupní data'!AG768</f>
        <v>0</v>
      </c>
      <c r="BK768" s="69" t="n">
        <f aca="false">IF(BF768&lt;&gt;0,VLOOKUP(I768,'Pril3-drev'!$H$5:$I$83,2,0),0)</f>
        <v>0</v>
      </c>
      <c r="BL768" s="69" t="n">
        <f aca="false">IF(BF768&lt;&gt;0,VLOOKUP(BK768,'Pril3-drev'!$A$5:$C$17,3,0),0)</f>
        <v>0</v>
      </c>
      <c r="BM768" s="69" t="n">
        <f aca="false">'Vstupní data'!AH768</f>
        <v>0</v>
      </c>
      <c r="BN768" s="69" t="n">
        <f aca="false">IF('Vstupní data'!AH768&gt;0,   VLOOKUP(VLOOKUP(CONCATENATE(VLOOKUP(I768,'Pril3-drev'!$H$4:$L$83,5,0),BD768),'Pril3-drev'!$Q$4:$R$2803,2,0),'AVB-BS'!$C$5:$S$29 ,LOOKUP(BM768,'AVB-BS'!$D$3:$S$3,'AVB-BS'!$D$1:$S$1) ,0 )   ,   IF('Vstupní data'!AI768&gt;0,'Vstupní data'!AI768,0))</f>
        <v>0</v>
      </c>
      <c r="BO768" s="69" t="str">
        <f aca="false">IF(BX768&gt;5,VLOOKUP(CONCATENATE(BK768,BN768),'Pril1-THLPa'!$H$6:$N$96,4,0),"")</f>
        <v/>
      </c>
      <c r="BP768" s="69" t="str">
        <f aca="false">IF(BX768&gt;5,VLOOKUP(CONCATENATE(BK768,BN768),'Pril1-THLPa'!$H$6:$N$96,5,0),"")</f>
        <v/>
      </c>
      <c r="BQ768" s="69" t="str">
        <f aca="false">IF(BX768&gt;5,VLOOKUP(CONCATENATE(BK768,BN768),'Pril1-THLPa'!$H$6:$N$96,6,0),"")</f>
        <v/>
      </c>
      <c r="BR768" s="69" t="str">
        <f aca="false">IF(BX768&gt;5,VLOOKUP(CONCATENATE(BK768,BN768),'Pril1-THLPa'!$H$6:$N$96,7,0),"")</f>
        <v/>
      </c>
      <c r="BS768" s="69" t="str">
        <f aca="false">IF(BX768&gt;5,VLOOKUP(CONCATENATE(BK768,BN768),'Pril1-THLPa'!$H$6:$O$96,8,0),"")</f>
        <v/>
      </c>
      <c r="BT768" s="69" t="str">
        <f aca="false">IF(BF768&gt;0, IF(BK768="smrk",  VLOOKUP(VLOOKUP(BD768,'Pril9-K3'!$L$8:$M$207,2,0),'Pril9-K3'!$A$8:$J$16,LOOKUP(BN768,'Pril9-K3'!$A$7:$J$7,'Pril9-K3'!$A$5:$J$5),0), IF(AND(BK768&lt;&gt;"smrk",'Vstupní data'!AK768&lt;&gt;""),'Vstupní data'!AK768,   VLOOKUP(VLOOKUP(BD768,'Pril9-K3'!$L$8:$M$207,2,0),'Pril9-K3'!$A$8:$J$16,LOOKUP(BN768,'Pril9-K3'!$A$7:$J$7,'Pril9-K3'!$A$5:$J$5),0)   )),   "")</f>
        <v/>
      </c>
      <c r="BV768" s="69" t="n">
        <f aca="false">'Vstupní data'!AJ768</f>
        <v>0</v>
      </c>
      <c r="BW768" s="69" t="n">
        <f aca="false">IF(BF768&gt;0,IF(J768&gt;0,J768,K768*H768/100),0)</f>
        <v>0</v>
      </c>
      <c r="BX768" s="69" t="n">
        <f aca="false">IF(BF768&gt;0,IF(BJ768&gt;BL768,BL768,BJ768),0)</f>
        <v>0</v>
      </c>
      <c r="BY768" s="69" t="n">
        <f aca="false">IF(BD768=0,0,IF(AND(BX768&gt;0,BX768&lt;=5),  IF(AND(BX768&gt;0,BX768&lt;=5),VLOOKUP(BK768,'Pril1-THLPa'!$A$6:$F$18,IF(AND(BX768&gt;0,BX768&lt;=5),LOOKUP(BX768,'Pril1-THLPa'!$B$5:$F$5,'Pril1-THLPa'!$B$4:$F$4),""),0),""),  IF(BX768&gt;5,BO768+BP768*(BX768-5)+BQ768*POWER(BX768-5,2)+BR768*POWER(BX768-5,3)+BS768*POWER(BX768-5,4),"")))</f>
        <v>0</v>
      </c>
      <c r="BZ768" s="69" t="n">
        <f aca="false">IF(BY768&gt;0,BY768*BI768/10*BW768*(100+BV768)/100,0)</f>
        <v>0</v>
      </c>
      <c r="CA768" s="69" t="n">
        <f aca="false">IF(BD768&gt;0,BX768-IF(BD768&gt;BX768,BX768,BD768),0)</f>
        <v>0</v>
      </c>
      <c r="CB768" s="69" t="n">
        <f aca="false">POWER(1.01,CA768)</f>
        <v>1</v>
      </c>
      <c r="CC768" s="69" t="n">
        <f aca="false">IF(BF768&gt;0,IF(BF768&gt;BH768,1,BF768/BH768),0)</f>
        <v>0</v>
      </c>
      <c r="CD768" s="72" t="n">
        <f aca="false">IF(BD768=0,0,IF(BF768&gt;0,ROUND(IF(CB768&lt;&gt;0,BZ768*BT768*1/CB768*CC768,0),0),0))</f>
        <v>0</v>
      </c>
      <c r="CE768" s="73" t="str">
        <f aca="false">IF(BF768&gt;0,IF(BF768&gt;BH768,CD768/BF768,CD768/BH768),"")</f>
        <v/>
      </c>
      <c r="CF768" s="69" t="n">
        <f aca="false">'Vstupní data'!AM768</f>
        <v>0</v>
      </c>
      <c r="CG768" s="69" t="n">
        <f aca="false">'Vstupní data'!AN768</f>
        <v>0</v>
      </c>
      <c r="CH768" s="69" t="n">
        <f aca="false">'Vstupní data'!AO768</f>
        <v>0</v>
      </c>
      <c r="CI768" s="69" t="n">
        <f aca="false">'Vstupní data'!AP768</f>
        <v>0</v>
      </c>
      <c r="CJ768" s="72" t="n">
        <f aca="false">ROUND(CH768*CI768,0)</f>
        <v>0</v>
      </c>
      <c r="CK768" s="74" t="str">
        <f aca="false">IF(OR(AA768&gt;0,BB768&gt;0,CD768&gt;0,CJ768&gt;0),AA768+BB768+CD768+CJ768,"")</f>
        <v/>
      </c>
    </row>
    <row r="769" customFormat="false" ht="12.8" hidden="false" customHeight="false" outlineLevel="0" collapsed="false">
      <c r="A769" s="66" t="n">
        <f aca="false">'Vstupní data'!A769</f>
        <v>0</v>
      </c>
      <c r="F769" s="66" t="str">
        <f aca="false">CONCATENATE('Vstupní data'!F769,'Vstupní data'!G769,'Vstupní data'!H769,'Vstupní data'!I769)</f>
        <v/>
      </c>
      <c r="G769" s="66"/>
      <c r="H769" s="66" t="n">
        <f aca="false">'Vstupní data'!K769</f>
        <v>0</v>
      </c>
      <c r="I769" s="66" t="n">
        <f aca="false">'Vstupní data'!L769</f>
        <v>0</v>
      </c>
      <c r="J769" s="66" t="n">
        <f aca="false">'Vstupní data'!K769*'Vstupní data'!M769/100</f>
        <v>0</v>
      </c>
      <c r="L769" s="66" t="n">
        <f aca="false">IF('Vstupní data'!N769="prostokořenný",0,IF('Vstupní data'!N769="krytokořenný","k",IF('Vstupní data'!N769="poloodrostky nebo odrostky, prostokořenné i krytokořenné","po",0)))</f>
        <v>0</v>
      </c>
      <c r="N769" s="66"/>
      <c r="O769" s="66" t="n">
        <f aca="false">'Vstupní data'!O769</f>
        <v>0</v>
      </c>
      <c r="P769" s="66" t="n">
        <f aca="false">IF(O769&gt;0,VLOOKUP(CONCATENATE(VLOOKUP(I769,'Pril3-drev'!$H$5:$K$83,4,0),"-",'Vstupní data'!R769),K2!$C$15:$D$23,2,0),0)</f>
        <v>0</v>
      </c>
      <c r="Q769" s="66" t="n">
        <f aca="false">IF(O769&gt;0,VLOOKUP(I769,'Pril3-drev'!$H$5:$I$83,2,0),0)</f>
        <v>0</v>
      </c>
      <c r="R769" s="66" t="n">
        <f aca="false">IF(Q769&gt;0,VLOOKUP(Q769,'Pril6-okus'!$A$5:$B$17,2,0),0)</f>
        <v>0</v>
      </c>
      <c r="S769" s="66" t="n">
        <f aca="false">IF(O769&gt;0,VLOOKUP(I769,'Pril3-drev'!$H$5:$J$83,3,0),0)</f>
        <v>0</v>
      </c>
      <c r="T769" s="66" t="str">
        <f aca="false">IF(O769&gt;0,IF(L769="k",0.9*VLOOKUP(S769,'ha-pocty-vyhl'!$A$5:$B$20,2,0),IF(L769="po",0.8*VLOOKUP(S769,'ha-pocty-vyhl'!$A$5:$B$20,2,0),VLOOKUP(S769,'ha-pocty-vyhl'!$A$5:$B$20,2,0))),"")</f>
        <v/>
      </c>
      <c r="U769" s="66" t="n">
        <f aca="false">'Vstupní data'!P769</f>
        <v>0</v>
      </c>
      <c r="V769" s="66" t="n">
        <f aca="false">IF(O769&gt;0,1.3*T769*1000*Z769/10000,0)</f>
        <v>0</v>
      </c>
      <c r="W769" s="66" t="n">
        <f aca="false">IF(O769&gt;0,1.3*T769*1000*Z769/10000,0)</f>
        <v>0</v>
      </c>
      <c r="X769" s="66" t="n">
        <f aca="false">IF(O769&gt;0,IF(O769&gt;V769,V769,O769),0)</f>
        <v>0</v>
      </c>
      <c r="Y769" s="66" t="n">
        <f aca="false">IF(O769&gt;0,IF(IF(U769&gt;W769,W769,U769)&lt;X769,W769,IF(U769&gt;W769,W769,U769)),0)</f>
        <v>0</v>
      </c>
      <c r="Z769" s="66" t="n">
        <f aca="false">IF(O769&gt;0,IF(J769&gt;0,J769,K769*H769/100),0)</f>
        <v>0</v>
      </c>
      <c r="AA769" s="67" t="n">
        <f aca="false">IF(O769&gt;0,CEILING(R769*P769*X769/Y769*Z769,1),0)</f>
        <v>0</v>
      </c>
      <c r="AB769" s="68" t="n">
        <f aca="false">IF(O769&gt;0,AA769/O769,0)</f>
        <v>0</v>
      </c>
      <c r="AC769" s="66" t="n">
        <f aca="false">'Vstupní data'!W769</f>
        <v>0</v>
      </c>
      <c r="AI769" s="66" t="str">
        <f aca="false">IF(OR('Vstupní data'!T769&gt;0,'Vstupní data'!U769&gt;0),VLOOKUP(I769,'Pril3-drev'!$H$5:$J$83,3,0),"")</f>
        <v/>
      </c>
      <c r="AJ769" s="66" t="n">
        <f aca="false">IF('Vstupní data'!V769="prostokořenný",0,IF('Vstupní data'!V769="krytokořenný","k",IF('Vstupní data'!V769="poloodrostky nebo odrostky, prostokořenné i krytokořenné","po",0)))</f>
        <v>0</v>
      </c>
      <c r="AK769" s="66" t="n">
        <f aca="false">IF(OR('Vstupní data'!T769&gt;0,'Vstupní data'!U769&gt;0),IF(AJ769="k",0.9*VLOOKUP(AI769,'ha-pocty-vyhl'!$A$5:$B$20,2,0),IF(AJ769="po",0.8*VLOOKUP(AI769,'ha-pocty-vyhl'!$A$5:$B$20,2,0),VLOOKUP(AI769,'ha-pocty-vyhl'!$A$5:$B$20,2,0))),0)</f>
        <v>0</v>
      </c>
      <c r="AL769" s="66" t="n">
        <f aca="false">IF(OR('Vstupní data'!T769&gt;0,'Vstupní data'!U769&gt;0),'Vstupní data'!K769*'Vstupní data'!M769/100,0)</f>
        <v>0</v>
      </c>
      <c r="AM769" s="66" t="n">
        <f aca="false">IF(OR('Vstupní data'!T769&gt;0,'Vstupní data'!U769&gt;0),IF('Vstupní data'!T769&gt;0,'Vstupní data'!T769,ROUND(10*'Vstupní data'!U769/AK769,0)),0)</f>
        <v>0</v>
      </c>
      <c r="AN769" s="69" t="n">
        <f aca="false">IF('Vstupní data'!T769&gt;0,   IF('Vstupní data'!T769&lt;=AL769,'Vstupní data'!T769,AL769),   IF(AM769&lt;AL769,AM769,AL769))</f>
        <v>0</v>
      </c>
      <c r="AO769" s="69" t="n">
        <f aca="false">'Vstupní data'!X769</f>
        <v>0</v>
      </c>
      <c r="AP769" s="66" t="n">
        <f aca="false">IF(OR('Vstupní data'!T769&gt;0,'Vstupní data'!U769&gt;0),IF(I769&lt;&gt;0,VLOOKUP(I769,'Pril3-drev'!$H$5:$I$83,2,0),0),0)</f>
        <v>0</v>
      </c>
      <c r="AQ769" s="66" t="n">
        <f aca="false">'Vstupní data'!Y769</f>
        <v>0</v>
      </c>
      <c r="AR769" s="66" t="str">
        <f aca="false">IF(AC769&gt;5,   IF('Vstupní data'!Y769&gt;0,   VLOOKUP(VLOOKUP(CONCATENATE(VLOOKUP(I769,'Pril3-drev'!$H$4:$L$83,5,0),AC769),'Pril3-drev'!$Q$4:$R$2803,2,0),'AVB-BS'!$C$5:$S$29 ,LOOKUP(AQ769,'AVB-BS'!$D$3:$S$3,'AVB-BS'!$D$1:$S$1) ,0 )   ,   IF('Vstupní data'!Z769&gt;0,'Vstupní data'!Z769,0)) , "")</f>
        <v/>
      </c>
      <c r="AS769" s="70" t="str">
        <f aca="false">IF(AC769&gt;5,VLOOKUP(CONCATENATE(AP769,AR769),'Pril1-THLPa'!$H$6:$N$96,4,0),"")</f>
        <v/>
      </c>
      <c r="AT769" s="70" t="str">
        <f aca="false">IF(AC769&gt;5,VLOOKUP(CONCATENATE(AP769,AR769),'Pril1-THLPa'!$H$6:$N$96,5,0),"")</f>
        <v/>
      </c>
      <c r="AU769" s="70" t="str">
        <f aca="false">IF(AC769&gt;5,VLOOKUP(CONCATENATE(AP769,AR769),'Pril1-THLPa'!$H$6:$N$96,6,0),"")</f>
        <v/>
      </c>
      <c r="AV769" s="70" t="str">
        <f aca="false">IF(AC769&gt;5,VLOOKUP(CONCATENATE(AP769,AR769),'Pril1-THLPa'!$H$6:$N$96,7,0),"")</f>
        <v/>
      </c>
      <c r="AW769" s="70" t="str">
        <f aca="false">IF(AC769&gt;5,VLOOKUP(CONCATENATE(AP769,AR769),'Pril1-THLPa'!$H$6:$O$96,8,0),"")</f>
        <v/>
      </c>
      <c r="AX769" s="66" t="n">
        <f aca="false">IF(AC769&gt;0,IF(AND(AC769&gt;0,AC769&lt;=5),VLOOKUP(AP769,'Pril1-THLPa'!$A$6:$F$18,LOOKUP(AC769,'Pril1-THLPa'!$B$5:$F$5,'Pril1-THLPa'!$B$4:$F$4),0),AS769+AT769*(AC769-5)+AU769*POWER(AC769-5,2)+AV769*POWER(AC769-5,3)+AW769*POWER(AC769-5,4)),0)</f>
        <v>0</v>
      </c>
      <c r="AY769" s="71"/>
      <c r="AZ769" s="66" t="n">
        <f aca="false">'Vstupní data'!AA769</f>
        <v>0</v>
      </c>
      <c r="BA769" s="66" t="n">
        <f aca="false">IF(OR('Vstupní data'!T769&gt;0,'Vstupní data'!U769&gt;0),IF(AC769&lt;&gt;"",AX769*AO769/10*(100+AZ769)/100,0),0)</f>
        <v>0</v>
      </c>
      <c r="BB769" s="67" t="n">
        <f aca="false">IF(AC769&lt;&gt;"",ROUND(BA769*AN769,0),0)</f>
        <v>0</v>
      </c>
      <c r="BC769" s="68" t="str">
        <f aca="false">IF(AE769&gt;0,BB769/AE769,"")</f>
        <v/>
      </c>
      <c r="BD769" s="66" t="n">
        <f aca="false">'Vstupní data'!AE769</f>
        <v>0</v>
      </c>
      <c r="BF769" s="66" t="n">
        <f aca="false">'Vstupní data'!AC769</f>
        <v>0</v>
      </c>
      <c r="BH769" s="66" t="n">
        <f aca="false">'Vstupní data'!AD769</f>
        <v>0</v>
      </c>
      <c r="BI769" s="66" t="n">
        <f aca="false">'Vstupní data'!AF769</f>
        <v>0</v>
      </c>
      <c r="BJ769" s="69" t="n">
        <f aca="false">'Vstupní data'!AG769</f>
        <v>0</v>
      </c>
      <c r="BK769" s="69" t="n">
        <f aca="false">IF(BF769&lt;&gt;0,VLOOKUP(I769,'Pril3-drev'!$H$5:$I$83,2,0),0)</f>
        <v>0</v>
      </c>
      <c r="BL769" s="69" t="n">
        <f aca="false">IF(BF769&lt;&gt;0,VLOOKUP(BK769,'Pril3-drev'!$A$5:$C$17,3,0),0)</f>
        <v>0</v>
      </c>
      <c r="BM769" s="69" t="n">
        <f aca="false">'Vstupní data'!AH769</f>
        <v>0</v>
      </c>
      <c r="BN769" s="69" t="n">
        <f aca="false">IF('Vstupní data'!AH769&gt;0,   VLOOKUP(VLOOKUP(CONCATENATE(VLOOKUP(I769,'Pril3-drev'!$H$4:$L$83,5,0),BD769),'Pril3-drev'!$Q$4:$R$2803,2,0),'AVB-BS'!$C$5:$S$29 ,LOOKUP(BM769,'AVB-BS'!$D$3:$S$3,'AVB-BS'!$D$1:$S$1) ,0 )   ,   IF('Vstupní data'!AI769&gt;0,'Vstupní data'!AI769,0))</f>
        <v>0</v>
      </c>
      <c r="BO769" s="69" t="str">
        <f aca="false">IF(BX769&gt;5,VLOOKUP(CONCATENATE(BK769,BN769),'Pril1-THLPa'!$H$6:$N$96,4,0),"")</f>
        <v/>
      </c>
      <c r="BP769" s="69" t="str">
        <f aca="false">IF(BX769&gt;5,VLOOKUP(CONCATENATE(BK769,BN769),'Pril1-THLPa'!$H$6:$N$96,5,0),"")</f>
        <v/>
      </c>
      <c r="BQ769" s="69" t="str">
        <f aca="false">IF(BX769&gt;5,VLOOKUP(CONCATENATE(BK769,BN769),'Pril1-THLPa'!$H$6:$N$96,6,0),"")</f>
        <v/>
      </c>
      <c r="BR769" s="69" t="str">
        <f aca="false">IF(BX769&gt;5,VLOOKUP(CONCATENATE(BK769,BN769),'Pril1-THLPa'!$H$6:$N$96,7,0),"")</f>
        <v/>
      </c>
      <c r="BS769" s="69" t="str">
        <f aca="false">IF(BX769&gt;5,VLOOKUP(CONCATENATE(BK769,BN769),'Pril1-THLPa'!$H$6:$O$96,8,0),"")</f>
        <v/>
      </c>
      <c r="BT769" s="69" t="str">
        <f aca="false">IF(BF769&gt;0, IF(BK769="smrk",  VLOOKUP(VLOOKUP(BD769,'Pril9-K3'!$L$8:$M$207,2,0),'Pril9-K3'!$A$8:$J$16,LOOKUP(BN769,'Pril9-K3'!$A$7:$J$7,'Pril9-K3'!$A$5:$J$5),0), IF(AND(BK769&lt;&gt;"smrk",'Vstupní data'!AK769&lt;&gt;""),'Vstupní data'!AK769,   VLOOKUP(VLOOKUP(BD769,'Pril9-K3'!$L$8:$M$207,2,0),'Pril9-K3'!$A$8:$J$16,LOOKUP(BN769,'Pril9-K3'!$A$7:$J$7,'Pril9-K3'!$A$5:$J$5),0)   )),   "")</f>
        <v/>
      </c>
      <c r="BV769" s="69" t="n">
        <f aca="false">'Vstupní data'!AJ769</f>
        <v>0</v>
      </c>
      <c r="BW769" s="69" t="n">
        <f aca="false">IF(BF769&gt;0,IF(J769&gt;0,J769,K769*H769/100),0)</f>
        <v>0</v>
      </c>
      <c r="BX769" s="69" t="n">
        <f aca="false">IF(BF769&gt;0,IF(BJ769&gt;BL769,BL769,BJ769),0)</f>
        <v>0</v>
      </c>
      <c r="BY769" s="69" t="n">
        <f aca="false">IF(BD769=0,0,IF(AND(BX769&gt;0,BX769&lt;=5),  IF(AND(BX769&gt;0,BX769&lt;=5),VLOOKUP(BK769,'Pril1-THLPa'!$A$6:$F$18,IF(AND(BX769&gt;0,BX769&lt;=5),LOOKUP(BX769,'Pril1-THLPa'!$B$5:$F$5,'Pril1-THLPa'!$B$4:$F$4),""),0),""),  IF(BX769&gt;5,BO769+BP769*(BX769-5)+BQ769*POWER(BX769-5,2)+BR769*POWER(BX769-5,3)+BS769*POWER(BX769-5,4),"")))</f>
        <v>0</v>
      </c>
      <c r="BZ769" s="69" t="n">
        <f aca="false">IF(BY769&gt;0,BY769*BI769/10*BW769*(100+BV769)/100,0)</f>
        <v>0</v>
      </c>
      <c r="CA769" s="69" t="n">
        <f aca="false">IF(BD769&gt;0,BX769-IF(BD769&gt;BX769,BX769,BD769),0)</f>
        <v>0</v>
      </c>
      <c r="CB769" s="69" t="n">
        <f aca="false">POWER(1.01,CA769)</f>
        <v>1</v>
      </c>
      <c r="CC769" s="69" t="n">
        <f aca="false">IF(BF769&gt;0,IF(BF769&gt;BH769,1,BF769/BH769),0)</f>
        <v>0</v>
      </c>
      <c r="CD769" s="72" t="n">
        <f aca="false">IF(BD769=0,0,IF(BF769&gt;0,ROUND(IF(CB769&lt;&gt;0,BZ769*BT769*1/CB769*CC769,0),0),0))</f>
        <v>0</v>
      </c>
      <c r="CE769" s="73" t="str">
        <f aca="false">IF(BF769&gt;0,IF(BF769&gt;BH769,CD769/BF769,CD769/BH769),"")</f>
        <v/>
      </c>
      <c r="CF769" s="69" t="n">
        <f aca="false">'Vstupní data'!AM769</f>
        <v>0</v>
      </c>
      <c r="CG769" s="69" t="n">
        <f aca="false">'Vstupní data'!AN769</f>
        <v>0</v>
      </c>
      <c r="CH769" s="69" t="n">
        <f aca="false">'Vstupní data'!AO769</f>
        <v>0</v>
      </c>
      <c r="CI769" s="69" t="n">
        <f aca="false">'Vstupní data'!AP769</f>
        <v>0</v>
      </c>
      <c r="CJ769" s="72" t="n">
        <f aca="false">ROUND(CH769*CI769,0)</f>
        <v>0</v>
      </c>
      <c r="CK769" s="74" t="str">
        <f aca="false">IF(OR(AA769&gt;0,BB769&gt;0,CD769&gt;0,CJ769&gt;0),AA769+BB769+CD769+CJ769,"")</f>
        <v/>
      </c>
    </row>
    <row r="770" customFormat="false" ht="12.8" hidden="false" customHeight="false" outlineLevel="0" collapsed="false">
      <c r="A770" s="66" t="n">
        <f aca="false">'Vstupní data'!A770</f>
        <v>0</v>
      </c>
      <c r="F770" s="66" t="str">
        <f aca="false">CONCATENATE('Vstupní data'!F770,'Vstupní data'!G770,'Vstupní data'!H770,'Vstupní data'!I770)</f>
        <v/>
      </c>
      <c r="G770" s="66"/>
      <c r="H770" s="66" t="n">
        <f aca="false">'Vstupní data'!K770</f>
        <v>0</v>
      </c>
      <c r="I770" s="66" t="n">
        <f aca="false">'Vstupní data'!L770</f>
        <v>0</v>
      </c>
      <c r="J770" s="66" t="n">
        <f aca="false">'Vstupní data'!K770*'Vstupní data'!M770/100</f>
        <v>0</v>
      </c>
      <c r="L770" s="66" t="n">
        <f aca="false">IF('Vstupní data'!N770="prostokořenný",0,IF('Vstupní data'!N770="krytokořenný","k",IF('Vstupní data'!N770="poloodrostky nebo odrostky, prostokořenné i krytokořenné","po",0)))</f>
        <v>0</v>
      </c>
      <c r="N770" s="66"/>
      <c r="O770" s="66" t="n">
        <f aca="false">'Vstupní data'!O770</f>
        <v>0</v>
      </c>
      <c r="P770" s="66" t="n">
        <f aca="false">IF(O770&gt;0,VLOOKUP(CONCATENATE(VLOOKUP(I770,'Pril3-drev'!$H$5:$K$83,4,0),"-",'Vstupní data'!R770),K2!$C$15:$D$23,2,0),0)</f>
        <v>0</v>
      </c>
      <c r="Q770" s="66" t="n">
        <f aca="false">IF(O770&gt;0,VLOOKUP(I770,'Pril3-drev'!$H$5:$I$83,2,0),0)</f>
        <v>0</v>
      </c>
      <c r="R770" s="66" t="n">
        <f aca="false">IF(Q770&gt;0,VLOOKUP(Q770,'Pril6-okus'!$A$5:$B$17,2,0),0)</f>
        <v>0</v>
      </c>
      <c r="S770" s="66" t="n">
        <f aca="false">IF(O770&gt;0,VLOOKUP(I770,'Pril3-drev'!$H$5:$J$83,3,0),0)</f>
        <v>0</v>
      </c>
      <c r="T770" s="66" t="str">
        <f aca="false">IF(O770&gt;0,IF(L770="k",0.9*VLOOKUP(S770,'ha-pocty-vyhl'!$A$5:$B$20,2,0),IF(L770="po",0.8*VLOOKUP(S770,'ha-pocty-vyhl'!$A$5:$B$20,2,0),VLOOKUP(S770,'ha-pocty-vyhl'!$A$5:$B$20,2,0))),"")</f>
        <v/>
      </c>
      <c r="U770" s="66" t="n">
        <f aca="false">'Vstupní data'!P770</f>
        <v>0</v>
      </c>
      <c r="V770" s="66" t="n">
        <f aca="false">IF(O770&gt;0,1.3*T770*1000*Z770/10000,0)</f>
        <v>0</v>
      </c>
      <c r="W770" s="66" t="n">
        <f aca="false">IF(O770&gt;0,1.3*T770*1000*Z770/10000,0)</f>
        <v>0</v>
      </c>
      <c r="X770" s="66" t="n">
        <f aca="false">IF(O770&gt;0,IF(O770&gt;V770,V770,O770),0)</f>
        <v>0</v>
      </c>
      <c r="Y770" s="66" t="n">
        <f aca="false">IF(O770&gt;0,IF(IF(U770&gt;W770,W770,U770)&lt;X770,W770,IF(U770&gt;W770,W770,U770)),0)</f>
        <v>0</v>
      </c>
      <c r="Z770" s="66" t="n">
        <f aca="false">IF(O770&gt;0,IF(J770&gt;0,J770,K770*H770/100),0)</f>
        <v>0</v>
      </c>
      <c r="AA770" s="67" t="n">
        <f aca="false">IF(O770&gt;0,CEILING(R770*P770*X770/Y770*Z770,1),0)</f>
        <v>0</v>
      </c>
      <c r="AB770" s="68" t="n">
        <f aca="false">IF(O770&gt;0,AA770/O770,0)</f>
        <v>0</v>
      </c>
      <c r="AC770" s="66" t="n">
        <f aca="false">'Vstupní data'!W770</f>
        <v>0</v>
      </c>
      <c r="AI770" s="66" t="str">
        <f aca="false">IF(OR('Vstupní data'!T770&gt;0,'Vstupní data'!U770&gt;0),VLOOKUP(I770,'Pril3-drev'!$H$5:$J$83,3,0),"")</f>
        <v/>
      </c>
      <c r="AJ770" s="66" t="n">
        <f aca="false">IF('Vstupní data'!V770="prostokořenný",0,IF('Vstupní data'!V770="krytokořenný","k",IF('Vstupní data'!V770="poloodrostky nebo odrostky, prostokořenné i krytokořenné","po",0)))</f>
        <v>0</v>
      </c>
      <c r="AK770" s="66" t="n">
        <f aca="false">IF(OR('Vstupní data'!T770&gt;0,'Vstupní data'!U770&gt;0),IF(AJ770="k",0.9*VLOOKUP(AI770,'ha-pocty-vyhl'!$A$5:$B$20,2,0),IF(AJ770="po",0.8*VLOOKUP(AI770,'ha-pocty-vyhl'!$A$5:$B$20,2,0),VLOOKUP(AI770,'ha-pocty-vyhl'!$A$5:$B$20,2,0))),0)</f>
        <v>0</v>
      </c>
      <c r="AL770" s="66" t="n">
        <f aca="false">IF(OR('Vstupní data'!T770&gt;0,'Vstupní data'!U770&gt;0),'Vstupní data'!K770*'Vstupní data'!M770/100,0)</f>
        <v>0</v>
      </c>
      <c r="AM770" s="66" t="n">
        <f aca="false">IF(OR('Vstupní data'!T770&gt;0,'Vstupní data'!U770&gt;0),IF('Vstupní data'!T770&gt;0,'Vstupní data'!T770,ROUND(10*'Vstupní data'!U770/AK770,0)),0)</f>
        <v>0</v>
      </c>
      <c r="AN770" s="69" t="n">
        <f aca="false">IF('Vstupní data'!T770&gt;0,   IF('Vstupní data'!T770&lt;=AL770,'Vstupní data'!T770,AL770),   IF(AM770&lt;AL770,AM770,AL770))</f>
        <v>0</v>
      </c>
      <c r="AO770" s="69" t="n">
        <f aca="false">'Vstupní data'!X770</f>
        <v>0</v>
      </c>
      <c r="AP770" s="66" t="n">
        <f aca="false">IF(OR('Vstupní data'!T770&gt;0,'Vstupní data'!U770&gt;0),IF(I770&lt;&gt;0,VLOOKUP(I770,'Pril3-drev'!$H$5:$I$83,2,0),0),0)</f>
        <v>0</v>
      </c>
      <c r="AQ770" s="66" t="n">
        <f aca="false">'Vstupní data'!Y770</f>
        <v>0</v>
      </c>
      <c r="AR770" s="66" t="str">
        <f aca="false">IF(AC770&gt;5,   IF('Vstupní data'!Y770&gt;0,   VLOOKUP(VLOOKUP(CONCATENATE(VLOOKUP(I770,'Pril3-drev'!$H$4:$L$83,5,0),AC770),'Pril3-drev'!$Q$4:$R$2803,2,0),'AVB-BS'!$C$5:$S$29 ,LOOKUP(AQ770,'AVB-BS'!$D$3:$S$3,'AVB-BS'!$D$1:$S$1) ,0 )   ,   IF('Vstupní data'!Z770&gt;0,'Vstupní data'!Z770,0)) , "")</f>
        <v/>
      </c>
      <c r="AS770" s="70" t="str">
        <f aca="false">IF(AC770&gt;5,VLOOKUP(CONCATENATE(AP770,AR770),'Pril1-THLPa'!$H$6:$N$96,4,0),"")</f>
        <v/>
      </c>
      <c r="AT770" s="70" t="str">
        <f aca="false">IF(AC770&gt;5,VLOOKUP(CONCATENATE(AP770,AR770),'Pril1-THLPa'!$H$6:$N$96,5,0),"")</f>
        <v/>
      </c>
      <c r="AU770" s="70" t="str">
        <f aca="false">IF(AC770&gt;5,VLOOKUP(CONCATENATE(AP770,AR770),'Pril1-THLPa'!$H$6:$N$96,6,0),"")</f>
        <v/>
      </c>
      <c r="AV770" s="70" t="str">
        <f aca="false">IF(AC770&gt;5,VLOOKUP(CONCATENATE(AP770,AR770),'Pril1-THLPa'!$H$6:$N$96,7,0),"")</f>
        <v/>
      </c>
      <c r="AW770" s="70" t="str">
        <f aca="false">IF(AC770&gt;5,VLOOKUP(CONCATENATE(AP770,AR770),'Pril1-THLPa'!$H$6:$O$96,8,0),"")</f>
        <v/>
      </c>
      <c r="AX770" s="66" t="n">
        <f aca="false">IF(AC770&gt;0,IF(AND(AC770&gt;0,AC770&lt;=5),VLOOKUP(AP770,'Pril1-THLPa'!$A$6:$F$18,LOOKUP(AC770,'Pril1-THLPa'!$B$5:$F$5,'Pril1-THLPa'!$B$4:$F$4),0),AS770+AT770*(AC770-5)+AU770*POWER(AC770-5,2)+AV770*POWER(AC770-5,3)+AW770*POWER(AC770-5,4)),0)</f>
        <v>0</v>
      </c>
      <c r="AY770" s="71"/>
      <c r="AZ770" s="66" t="n">
        <f aca="false">'Vstupní data'!AA770</f>
        <v>0</v>
      </c>
      <c r="BA770" s="66" t="n">
        <f aca="false">IF(OR('Vstupní data'!T770&gt;0,'Vstupní data'!U770&gt;0),IF(AC770&lt;&gt;"",AX770*AO770/10*(100+AZ770)/100,0),0)</f>
        <v>0</v>
      </c>
      <c r="BB770" s="67" t="n">
        <f aca="false">IF(AC770&lt;&gt;"",ROUND(BA770*AN770,0),0)</f>
        <v>0</v>
      </c>
      <c r="BC770" s="68" t="str">
        <f aca="false">IF(AE770&gt;0,BB770/AE770,"")</f>
        <v/>
      </c>
      <c r="BD770" s="66" t="n">
        <f aca="false">'Vstupní data'!AE770</f>
        <v>0</v>
      </c>
      <c r="BF770" s="66" t="n">
        <f aca="false">'Vstupní data'!AC770</f>
        <v>0</v>
      </c>
      <c r="BH770" s="66" t="n">
        <f aca="false">'Vstupní data'!AD770</f>
        <v>0</v>
      </c>
      <c r="BI770" s="66" t="n">
        <f aca="false">'Vstupní data'!AF770</f>
        <v>0</v>
      </c>
      <c r="BJ770" s="69" t="n">
        <f aca="false">'Vstupní data'!AG770</f>
        <v>0</v>
      </c>
      <c r="BK770" s="69" t="n">
        <f aca="false">IF(BF770&lt;&gt;0,VLOOKUP(I770,'Pril3-drev'!$H$5:$I$83,2,0),0)</f>
        <v>0</v>
      </c>
      <c r="BL770" s="69" t="n">
        <f aca="false">IF(BF770&lt;&gt;0,VLOOKUP(BK770,'Pril3-drev'!$A$5:$C$17,3,0),0)</f>
        <v>0</v>
      </c>
      <c r="BM770" s="69" t="n">
        <f aca="false">'Vstupní data'!AH770</f>
        <v>0</v>
      </c>
      <c r="BN770" s="69" t="n">
        <f aca="false">IF('Vstupní data'!AH770&gt;0,   VLOOKUP(VLOOKUP(CONCATENATE(VLOOKUP(I770,'Pril3-drev'!$H$4:$L$83,5,0),BD770),'Pril3-drev'!$Q$4:$R$2803,2,0),'AVB-BS'!$C$5:$S$29 ,LOOKUP(BM770,'AVB-BS'!$D$3:$S$3,'AVB-BS'!$D$1:$S$1) ,0 )   ,   IF('Vstupní data'!AI770&gt;0,'Vstupní data'!AI770,0))</f>
        <v>0</v>
      </c>
      <c r="BO770" s="69" t="str">
        <f aca="false">IF(BX770&gt;5,VLOOKUP(CONCATENATE(BK770,BN770),'Pril1-THLPa'!$H$6:$N$96,4,0),"")</f>
        <v/>
      </c>
      <c r="BP770" s="69" t="str">
        <f aca="false">IF(BX770&gt;5,VLOOKUP(CONCATENATE(BK770,BN770),'Pril1-THLPa'!$H$6:$N$96,5,0),"")</f>
        <v/>
      </c>
      <c r="BQ770" s="69" t="str">
        <f aca="false">IF(BX770&gt;5,VLOOKUP(CONCATENATE(BK770,BN770),'Pril1-THLPa'!$H$6:$N$96,6,0),"")</f>
        <v/>
      </c>
      <c r="BR770" s="69" t="str">
        <f aca="false">IF(BX770&gt;5,VLOOKUP(CONCATENATE(BK770,BN770),'Pril1-THLPa'!$H$6:$N$96,7,0),"")</f>
        <v/>
      </c>
      <c r="BS770" s="69" t="str">
        <f aca="false">IF(BX770&gt;5,VLOOKUP(CONCATENATE(BK770,BN770),'Pril1-THLPa'!$H$6:$O$96,8,0),"")</f>
        <v/>
      </c>
      <c r="BT770" s="69" t="str">
        <f aca="false">IF(BF770&gt;0, IF(BK770="smrk",  VLOOKUP(VLOOKUP(BD770,'Pril9-K3'!$L$8:$M$207,2,0),'Pril9-K3'!$A$8:$J$16,LOOKUP(BN770,'Pril9-K3'!$A$7:$J$7,'Pril9-K3'!$A$5:$J$5),0), IF(AND(BK770&lt;&gt;"smrk",'Vstupní data'!AK770&lt;&gt;""),'Vstupní data'!AK770,   VLOOKUP(VLOOKUP(BD770,'Pril9-K3'!$L$8:$M$207,2,0),'Pril9-K3'!$A$8:$J$16,LOOKUP(BN770,'Pril9-K3'!$A$7:$J$7,'Pril9-K3'!$A$5:$J$5),0)   )),   "")</f>
        <v/>
      </c>
      <c r="BV770" s="69" t="n">
        <f aca="false">'Vstupní data'!AJ770</f>
        <v>0</v>
      </c>
      <c r="BW770" s="69" t="n">
        <f aca="false">IF(BF770&gt;0,IF(J770&gt;0,J770,K770*H770/100),0)</f>
        <v>0</v>
      </c>
      <c r="BX770" s="69" t="n">
        <f aca="false">IF(BF770&gt;0,IF(BJ770&gt;BL770,BL770,BJ770),0)</f>
        <v>0</v>
      </c>
      <c r="BY770" s="69" t="n">
        <f aca="false">IF(BD770=0,0,IF(AND(BX770&gt;0,BX770&lt;=5),  IF(AND(BX770&gt;0,BX770&lt;=5),VLOOKUP(BK770,'Pril1-THLPa'!$A$6:$F$18,IF(AND(BX770&gt;0,BX770&lt;=5),LOOKUP(BX770,'Pril1-THLPa'!$B$5:$F$5,'Pril1-THLPa'!$B$4:$F$4),""),0),""),  IF(BX770&gt;5,BO770+BP770*(BX770-5)+BQ770*POWER(BX770-5,2)+BR770*POWER(BX770-5,3)+BS770*POWER(BX770-5,4),"")))</f>
        <v>0</v>
      </c>
      <c r="BZ770" s="69" t="n">
        <f aca="false">IF(BY770&gt;0,BY770*BI770/10*BW770*(100+BV770)/100,0)</f>
        <v>0</v>
      </c>
      <c r="CA770" s="69" t="n">
        <f aca="false">IF(BD770&gt;0,BX770-IF(BD770&gt;BX770,BX770,BD770),0)</f>
        <v>0</v>
      </c>
      <c r="CB770" s="69" t="n">
        <f aca="false">POWER(1.01,CA770)</f>
        <v>1</v>
      </c>
      <c r="CC770" s="69" t="n">
        <f aca="false">IF(BF770&gt;0,IF(BF770&gt;BH770,1,BF770/BH770),0)</f>
        <v>0</v>
      </c>
      <c r="CD770" s="72" t="n">
        <f aca="false">IF(BD770=0,0,IF(BF770&gt;0,ROUND(IF(CB770&lt;&gt;0,BZ770*BT770*1/CB770*CC770,0),0),0))</f>
        <v>0</v>
      </c>
      <c r="CE770" s="73" t="str">
        <f aca="false">IF(BF770&gt;0,IF(BF770&gt;BH770,CD770/BF770,CD770/BH770),"")</f>
        <v/>
      </c>
      <c r="CF770" s="69" t="n">
        <f aca="false">'Vstupní data'!AM770</f>
        <v>0</v>
      </c>
      <c r="CG770" s="69" t="n">
        <f aca="false">'Vstupní data'!AN770</f>
        <v>0</v>
      </c>
      <c r="CH770" s="69" t="n">
        <f aca="false">'Vstupní data'!AO770</f>
        <v>0</v>
      </c>
      <c r="CI770" s="69" t="n">
        <f aca="false">'Vstupní data'!AP770</f>
        <v>0</v>
      </c>
      <c r="CJ770" s="72" t="n">
        <f aca="false">ROUND(CH770*CI770,0)</f>
        <v>0</v>
      </c>
      <c r="CK770" s="74" t="str">
        <f aca="false">IF(OR(AA770&gt;0,BB770&gt;0,CD770&gt;0,CJ770&gt;0),AA770+BB770+CD770+CJ770,"")</f>
        <v/>
      </c>
    </row>
    <row r="771" customFormat="false" ht="12.8" hidden="false" customHeight="false" outlineLevel="0" collapsed="false">
      <c r="A771" s="66" t="n">
        <f aca="false">'Vstupní data'!A771</f>
        <v>0</v>
      </c>
      <c r="F771" s="66" t="str">
        <f aca="false">CONCATENATE('Vstupní data'!F771,'Vstupní data'!G771,'Vstupní data'!H771,'Vstupní data'!I771)</f>
        <v/>
      </c>
      <c r="G771" s="66"/>
      <c r="H771" s="66" t="n">
        <f aca="false">'Vstupní data'!K771</f>
        <v>0</v>
      </c>
      <c r="I771" s="66" t="n">
        <f aca="false">'Vstupní data'!L771</f>
        <v>0</v>
      </c>
      <c r="J771" s="66" t="n">
        <f aca="false">'Vstupní data'!K771*'Vstupní data'!M771/100</f>
        <v>0</v>
      </c>
      <c r="L771" s="66" t="n">
        <f aca="false">IF('Vstupní data'!N771="prostokořenný",0,IF('Vstupní data'!N771="krytokořenný","k",IF('Vstupní data'!N771="poloodrostky nebo odrostky, prostokořenné i krytokořenné","po",0)))</f>
        <v>0</v>
      </c>
      <c r="N771" s="66"/>
      <c r="O771" s="66" t="n">
        <f aca="false">'Vstupní data'!O771</f>
        <v>0</v>
      </c>
      <c r="P771" s="66" t="n">
        <f aca="false">IF(O771&gt;0,VLOOKUP(CONCATENATE(VLOOKUP(I771,'Pril3-drev'!$H$5:$K$83,4,0),"-",'Vstupní data'!R771),K2!$C$15:$D$23,2,0),0)</f>
        <v>0</v>
      </c>
      <c r="Q771" s="66" t="n">
        <f aca="false">IF(O771&gt;0,VLOOKUP(I771,'Pril3-drev'!$H$5:$I$83,2,0),0)</f>
        <v>0</v>
      </c>
      <c r="R771" s="66" t="n">
        <f aca="false">IF(Q771&gt;0,VLOOKUP(Q771,'Pril6-okus'!$A$5:$B$17,2,0),0)</f>
        <v>0</v>
      </c>
      <c r="S771" s="66" t="n">
        <f aca="false">IF(O771&gt;0,VLOOKUP(I771,'Pril3-drev'!$H$5:$J$83,3,0),0)</f>
        <v>0</v>
      </c>
      <c r="T771" s="66" t="str">
        <f aca="false">IF(O771&gt;0,IF(L771="k",0.9*VLOOKUP(S771,'ha-pocty-vyhl'!$A$5:$B$20,2,0),IF(L771="po",0.8*VLOOKUP(S771,'ha-pocty-vyhl'!$A$5:$B$20,2,0),VLOOKUP(S771,'ha-pocty-vyhl'!$A$5:$B$20,2,0))),"")</f>
        <v/>
      </c>
      <c r="U771" s="66" t="n">
        <f aca="false">'Vstupní data'!P771</f>
        <v>0</v>
      </c>
      <c r="V771" s="66" t="n">
        <f aca="false">IF(O771&gt;0,1.3*T771*1000*Z771/10000,0)</f>
        <v>0</v>
      </c>
      <c r="W771" s="66" t="n">
        <f aca="false">IF(O771&gt;0,1.3*T771*1000*Z771/10000,0)</f>
        <v>0</v>
      </c>
      <c r="X771" s="66" t="n">
        <f aca="false">IF(O771&gt;0,IF(O771&gt;V771,V771,O771),0)</f>
        <v>0</v>
      </c>
      <c r="Y771" s="66" t="n">
        <f aca="false">IF(O771&gt;0,IF(IF(U771&gt;W771,W771,U771)&lt;X771,W771,IF(U771&gt;W771,W771,U771)),0)</f>
        <v>0</v>
      </c>
      <c r="Z771" s="66" t="n">
        <f aca="false">IF(O771&gt;0,IF(J771&gt;0,J771,K771*H771/100),0)</f>
        <v>0</v>
      </c>
      <c r="AA771" s="67" t="n">
        <f aca="false">IF(O771&gt;0,CEILING(R771*P771*X771/Y771*Z771,1),0)</f>
        <v>0</v>
      </c>
      <c r="AB771" s="68" t="n">
        <f aca="false">IF(O771&gt;0,AA771/O771,0)</f>
        <v>0</v>
      </c>
      <c r="AC771" s="66" t="n">
        <f aca="false">'Vstupní data'!W771</f>
        <v>0</v>
      </c>
      <c r="AI771" s="66" t="str">
        <f aca="false">IF(OR('Vstupní data'!T771&gt;0,'Vstupní data'!U771&gt;0),VLOOKUP(I771,'Pril3-drev'!$H$5:$J$83,3,0),"")</f>
        <v/>
      </c>
      <c r="AJ771" s="66" t="n">
        <f aca="false">IF('Vstupní data'!V771="prostokořenný",0,IF('Vstupní data'!V771="krytokořenný","k",IF('Vstupní data'!V771="poloodrostky nebo odrostky, prostokořenné i krytokořenné","po",0)))</f>
        <v>0</v>
      </c>
      <c r="AK771" s="66" t="n">
        <f aca="false">IF(OR('Vstupní data'!T771&gt;0,'Vstupní data'!U771&gt;0),IF(AJ771="k",0.9*VLOOKUP(AI771,'ha-pocty-vyhl'!$A$5:$B$20,2,0),IF(AJ771="po",0.8*VLOOKUP(AI771,'ha-pocty-vyhl'!$A$5:$B$20,2,0),VLOOKUP(AI771,'ha-pocty-vyhl'!$A$5:$B$20,2,0))),0)</f>
        <v>0</v>
      </c>
      <c r="AL771" s="66" t="n">
        <f aca="false">IF(OR('Vstupní data'!T771&gt;0,'Vstupní data'!U771&gt;0),'Vstupní data'!K771*'Vstupní data'!M771/100,0)</f>
        <v>0</v>
      </c>
      <c r="AM771" s="66" t="n">
        <f aca="false">IF(OR('Vstupní data'!T771&gt;0,'Vstupní data'!U771&gt;0),IF('Vstupní data'!T771&gt;0,'Vstupní data'!T771,ROUND(10*'Vstupní data'!U771/AK771,0)),0)</f>
        <v>0</v>
      </c>
      <c r="AN771" s="69" t="n">
        <f aca="false">IF('Vstupní data'!T771&gt;0,   IF('Vstupní data'!T771&lt;=AL771,'Vstupní data'!T771,AL771),   IF(AM771&lt;AL771,AM771,AL771))</f>
        <v>0</v>
      </c>
      <c r="AO771" s="69" t="n">
        <f aca="false">'Vstupní data'!X771</f>
        <v>0</v>
      </c>
      <c r="AP771" s="66" t="n">
        <f aca="false">IF(OR('Vstupní data'!T771&gt;0,'Vstupní data'!U771&gt;0),IF(I771&lt;&gt;0,VLOOKUP(I771,'Pril3-drev'!$H$5:$I$83,2,0),0),0)</f>
        <v>0</v>
      </c>
      <c r="AQ771" s="66" t="n">
        <f aca="false">'Vstupní data'!Y771</f>
        <v>0</v>
      </c>
      <c r="AR771" s="66" t="str">
        <f aca="false">IF(AC771&gt;5,   IF('Vstupní data'!Y771&gt;0,   VLOOKUP(VLOOKUP(CONCATENATE(VLOOKUP(I771,'Pril3-drev'!$H$4:$L$83,5,0),AC771),'Pril3-drev'!$Q$4:$R$2803,2,0),'AVB-BS'!$C$5:$S$29 ,LOOKUP(AQ771,'AVB-BS'!$D$3:$S$3,'AVB-BS'!$D$1:$S$1) ,0 )   ,   IF('Vstupní data'!Z771&gt;0,'Vstupní data'!Z771,0)) , "")</f>
        <v/>
      </c>
      <c r="AS771" s="70" t="str">
        <f aca="false">IF(AC771&gt;5,VLOOKUP(CONCATENATE(AP771,AR771),'Pril1-THLPa'!$H$6:$N$96,4,0),"")</f>
        <v/>
      </c>
      <c r="AT771" s="70" t="str">
        <f aca="false">IF(AC771&gt;5,VLOOKUP(CONCATENATE(AP771,AR771),'Pril1-THLPa'!$H$6:$N$96,5,0),"")</f>
        <v/>
      </c>
      <c r="AU771" s="70" t="str">
        <f aca="false">IF(AC771&gt;5,VLOOKUP(CONCATENATE(AP771,AR771),'Pril1-THLPa'!$H$6:$N$96,6,0),"")</f>
        <v/>
      </c>
      <c r="AV771" s="70" t="str">
        <f aca="false">IF(AC771&gt;5,VLOOKUP(CONCATENATE(AP771,AR771),'Pril1-THLPa'!$H$6:$N$96,7,0),"")</f>
        <v/>
      </c>
      <c r="AW771" s="70" t="str">
        <f aca="false">IF(AC771&gt;5,VLOOKUP(CONCATENATE(AP771,AR771),'Pril1-THLPa'!$H$6:$O$96,8,0),"")</f>
        <v/>
      </c>
      <c r="AX771" s="66" t="n">
        <f aca="false">IF(AC771&gt;0,IF(AND(AC771&gt;0,AC771&lt;=5),VLOOKUP(AP771,'Pril1-THLPa'!$A$6:$F$18,LOOKUP(AC771,'Pril1-THLPa'!$B$5:$F$5,'Pril1-THLPa'!$B$4:$F$4),0),AS771+AT771*(AC771-5)+AU771*POWER(AC771-5,2)+AV771*POWER(AC771-5,3)+AW771*POWER(AC771-5,4)),0)</f>
        <v>0</v>
      </c>
      <c r="AY771" s="71"/>
      <c r="AZ771" s="66" t="n">
        <f aca="false">'Vstupní data'!AA771</f>
        <v>0</v>
      </c>
      <c r="BA771" s="66" t="n">
        <f aca="false">IF(OR('Vstupní data'!T771&gt;0,'Vstupní data'!U771&gt;0),IF(AC771&lt;&gt;"",AX771*AO771/10*(100+AZ771)/100,0),0)</f>
        <v>0</v>
      </c>
      <c r="BB771" s="67" t="n">
        <f aca="false">IF(AC771&lt;&gt;"",ROUND(BA771*AN771,0),0)</f>
        <v>0</v>
      </c>
      <c r="BC771" s="68" t="str">
        <f aca="false">IF(AE771&gt;0,BB771/AE771,"")</f>
        <v/>
      </c>
      <c r="BD771" s="66" t="n">
        <f aca="false">'Vstupní data'!AE771</f>
        <v>0</v>
      </c>
      <c r="BF771" s="66" t="n">
        <f aca="false">'Vstupní data'!AC771</f>
        <v>0</v>
      </c>
      <c r="BH771" s="66" t="n">
        <f aca="false">'Vstupní data'!AD771</f>
        <v>0</v>
      </c>
      <c r="BI771" s="66" t="n">
        <f aca="false">'Vstupní data'!AF771</f>
        <v>0</v>
      </c>
      <c r="BJ771" s="69" t="n">
        <f aca="false">'Vstupní data'!AG771</f>
        <v>0</v>
      </c>
      <c r="BK771" s="69" t="n">
        <f aca="false">IF(BF771&lt;&gt;0,VLOOKUP(I771,'Pril3-drev'!$H$5:$I$83,2,0),0)</f>
        <v>0</v>
      </c>
      <c r="BL771" s="69" t="n">
        <f aca="false">IF(BF771&lt;&gt;0,VLOOKUP(BK771,'Pril3-drev'!$A$5:$C$17,3,0),0)</f>
        <v>0</v>
      </c>
      <c r="BM771" s="69" t="n">
        <f aca="false">'Vstupní data'!AH771</f>
        <v>0</v>
      </c>
      <c r="BN771" s="69" t="n">
        <f aca="false">IF('Vstupní data'!AH771&gt;0,   VLOOKUP(VLOOKUP(CONCATENATE(VLOOKUP(I771,'Pril3-drev'!$H$4:$L$83,5,0),BD771),'Pril3-drev'!$Q$4:$R$2803,2,0),'AVB-BS'!$C$5:$S$29 ,LOOKUP(BM771,'AVB-BS'!$D$3:$S$3,'AVB-BS'!$D$1:$S$1) ,0 )   ,   IF('Vstupní data'!AI771&gt;0,'Vstupní data'!AI771,0))</f>
        <v>0</v>
      </c>
      <c r="BO771" s="69" t="str">
        <f aca="false">IF(BX771&gt;5,VLOOKUP(CONCATENATE(BK771,BN771),'Pril1-THLPa'!$H$6:$N$96,4,0),"")</f>
        <v/>
      </c>
      <c r="BP771" s="69" t="str">
        <f aca="false">IF(BX771&gt;5,VLOOKUP(CONCATENATE(BK771,BN771),'Pril1-THLPa'!$H$6:$N$96,5,0),"")</f>
        <v/>
      </c>
      <c r="BQ771" s="69" t="str">
        <f aca="false">IF(BX771&gt;5,VLOOKUP(CONCATENATE(BK771,BN771),'Pril1-THLPa'!$H$6:$N$96,6,0),"")</f>
        <v/>
      </c>
      <c r="BR771" s="69" t="str">
        <f aca="false">IF(BX771&gt;5,VLOOKUP(CONCATENATE(BK771,BN771),'Pril1-THLPa'!$H$6:$N$96,7,0),"")</f>
        <v/>
      </c>
      <c r="BS771" s="69" t="str">
        <f aca="false">IF(BX771&gt;5,VLOOKUP(CONCATENATE(BK771,BN771),'Pril1-THLPa'!$H$6:$O$96,8,0),"")</f>
        <v/>
      </c>
      <c r="BT771" s="69" t="str">
        <f aca="false">IF(BF771&gt;0, IF(BK771="smrk",  VLOOKUP(VLOOKUP(BD771,'Pril9-K3'!$L$8:$M$207,2,0),'Pril9-K3'!$A$8:$J$16,LOOKUP(BN771,'Pril9-K3'!$A$7:$J$7,'Pril9-K3'!$A$5:$J$5),0), IF(AND(BK771&lt;&gt;"smrk",'Vstupní data'!AK771&lt;&gt;""),'Vstupní data'!AK771,   VLOOKUP(VLOOKUP(BD771,'Pril9-K3'!$L$8:$M$207,2,0),'Pril9-K3'!$A$8:$J$16,LOOKUP(BN771,'Pril9-K3'!$A$7:$J$7,'Pril9-K3'!$A$5:$J$5),0)   )),   "")</f>
        <v/>
      </c>
      <c r="BV771" s="69" t="n">
        <f aca="false">'Vstupní data'!AJ771</f>
        <v>0</v>
      </c>
      <c r="BW771" s="69" t="n">
        <f aca="false">IF(BF771&gt;0,IF(J771&gt;0,J771,K771*H771/100),0)</f>
        <v>0</v>
      </c>
      <c r="BX771" s="69" t="n">
        <f aca="false">IF(BF771&gt;0,IF(BJ771&gt;BL771,BL771,BJ771),0)</f>
        <v>0</v>
      </c>
      <c r="BY771" s="69" t="n">
        <f aca="false">IF(BD771=0,0,IF(AND(BX771&gt;0,BX771&lt;=5),  IF(AND(BX771&gt;0,BX771&lt;=5),VLOOKUP(BK771,'Pril1-THLPa'!$A$6:$F$18,IF(AND(BX771&gt;0,BX771&lt;=5),LOOKUP(BX771,'Pril1-THLPa'!$B$5:$F$5,'Pril1-THLPa'!$B$4:$F$4),""),0),""),  IF(BX771&gt;5,BO771+BP771*(BX771-5)+BQ771*POWER(BX771-5,2)+BR771*POWER(BX771-5,3)+BS771*POWER(BX771-5,4),"")))</f>
        <v>0</v>
      </c>
      <c r="BZ771" s="69" t="n">
        <f aca="false">IF(BY771&gt;0,BY771*BI771/10*BW771*(100+BV771)/100,0)</f>
        <v>0</v>
      </c>
      <c r="CA771" s="69" t="n">
        <f aca="false">IF(BD771&gt;0,BX771-IF(BD771&gt;BX771,BX771,BD771),0)</f>
        <v>0</v>
      </c>
      <c r="CB771" s="69" t="n">
        <f aca="false">POWER(1.01,CA771)</f>
        <v>1</v>
      </c>
      <c r="CC771" s="69" t="n">
        <f aca="false">IF(BF771&gt;0,IF(BF771&gt;BH771,1,BF771/BH771),0)</f>
        <v>0</v>
      </c>
      <c r="CD771" s="72" t="n">
        <f aca="false">IF(BD771=0,0,IF(BF771&gt;0,ROUND(IF(CB771&lt;&gt;0,BZ771*BT771*1/CB771*CC771,0),0),0))</f>
        <v>0</v>
      </c>
      <c r="CE771" s="73" t="str">
        <f aca="false">IF(BF771&gt;0,IF(BF771&gt;BH771,CD771/BF771,CD771/BH771),"")</f>
        <v/>
      </c>
      <c r="CF771" s="69" t="n">
        <f aca="false">'Vstupní data'!AM771</f>
        <v>0</v>
      </c>
      <c r="CG771" s="69" t="n">
        <f aca="false">'Vstupní data'!AN771</f>
        <v>0</v>
      </c>
      <c r="CH771" s="69" t="n">
        <f aca="false">'Vstupní data'!AO771</f>
        <v>0</v>
      </c>
      <c r="CI771" s="69" t="n">
        <f aca="false">'Vstupní data'!AP771</f>
        <v>0</v>
      </c>
      <c r="CJ771" s="72" t="n">
        <f aca="false">ROUND(CH771*CI771,0)</f>
        <v>0</v>
      </c>
      <c r="CK771" s="74" t="str">
        <f aca="false">IF(OR(AA771&gt;0,BB771&gt;0,CD771&gt;0,CJ771&gt;0),AA771+BB771+CD771+CJ771,"")</f>
        <v/>
      </c>
    </row>
    <row r="772" customFormat="false" ht="12.8" hidden="false" customHeight="false" outlineLevel="0" collapsed="false">
      <c r="A772" s="66" t="n">
        <f aca="false">'Vstupní data'!A772</f>
        <v>0</v>
      </c>
      <c r="F772" s="66" t="str">
        <f aca="false">CONCATENATE('Vstupní data'!F772,'Vstupní data'!G772,'Vstupní data'!H772,'Vstupní data'!I772)</f>
        <v/>
      </c>
      <c r="G772" s="66"/>
      <c r="H772" s="66" t="n">
        <f aca="false">'Vstupní data'!K772</f>
        <v>0</v>
      </c>
      <c r="I772" s="66" t="n">
        <f aca="false">'Vstupní data'!L772</f>
        <v>0</v>
      </c>
      <c r="J772" s="66" t="n">
        <f aca="false">'Vstupní data'!K772*'Vstupní data'!M772/100</f>
        <v>0</v>
      </c>
      <c r="L772" s="66" t="n">
        <f aca="false">IF('Vstupní data'!N772="prostokořenný",0,IF('Vstupní data'!N772="krytokořenný","k",IF('Vstupní data'!N772="poloodrostky nebo odrostky, prostokořenné i krytokořenné","po",0)))</f>
        <v>0</v>
      </c>
      <c r="N772" s="66"/>
      <c r="O772" s="66" t="n">
        <f aca="false">'Vstupní data'!O772</f>
        <v>0</v>
      </c>
      <c r="P772" s="66" t="n">
        <f aca="false">IF(O772&gt;0,VLOOKUP(CONCATENATE(VLOOKUP(I772,'Pril3-drev'!$H$5:$K$83,4,0),"-",'Vstupní data'!R772),K2!$C$15:$D$23,2,0),0)</f>
        <v>0</v>
      </c>
      <c r="Q772" s="66" t="n">
        <f aca="false">IF(O772&gt;0,VLOOKUP(I772,'Pril3-drev'!$H$5:$I$83,2,0),0)</f>
        <v>0</v>
      </c>
      <c r="R772" s="66" t="n">
        <f aca="false">IF(Q772&gt;0,VLOOKUP(Q772,'Pril6-okus'!$A$5:$B$17,2,0),0)</f>
        <v>0</v>
      </c>
      <c r="S772" s="66" t="n">
        <f aca="false">IF(O772&gt;0,VLOOKUP(I772,'Pril3-drev'!$H$5:$J$83,3,0),0)</f>
        <v>0</v>
      </c>
      <c r="T772" s="66" t="str">
        <f aca="false">IF(O772&gt;0,IF(L772="k",0.9*VLOOKUP(S772,'ha-pocty-vyhl'!$A$5:$B$20,2,0),IF(L772="po",0.8*VLOOKUP(S772,'ha-pocty-vyhl'!$A$5:$B$20,2,0),VLOOKUP(S772,'ha-pocty-vyhl'!$A$5:$B$20,2,0))),"")</f>
        <v/>
      </c>
      <c r="U772" s="66" t="n">
        <f aca="false">'Vstupní data'!P772</f>
        <v>0</v>
      </c>
      <c r="V772" s="66" t="n">
        <f aca="false">IF(O772&gt;0,1.3*T772*1000*Z772/10000,0)</f>
        <v>0</v>
      </c>
      <c r="W772" s="66" t="n">
        <f aca="false">IF(O772&gt;0,1.3*T772*1000*Z772/10000,0)</f>
        <v>0</v>
      </c>
      <c r="X772" s="66" t="n">
        <f aca="false">IF(O772&gt;0,IF(O772&gt;V772,V772,O772),0)</f>
        <v>0</v>
      </c>
      <c r="Y772" s="66" t="n">
        <f aca="false">IF(O772&gt;0,IF(IF(U772&gt;W772,W772,U772)&lt;X772,W772,IF(U772&gt;W772,W772,U772)),0)</f>
        <v>0</v>
      </c>
      <c r="Z772" s="66" t="n">
        <f aca="false">IF(O772&gt;0,IF(J772&gt;0,J772,K772*H772/100),0)</f>
        <v>0</v>
      </c>
      <c r="AA772" s="67" t="n">
        <f aca="false">IF(O772&gt;0,CEILING(R772*P772*X772/Y772*Z772,1),0)</f>
        <v>0</v>
      </c>
      <c r="AB772" s="68" t="n">
        <f aca="false">IF(O772&gt;0,AA772/O772,0)</f>
        <v>0</v>
      </c>
      <c r="AC772" s="66" t="n">
        <f aca="false">'Vstupní data'!W772</f>
        <v>0</v>
      </c>
      <c r="AI772" s="66" t="str">
        <f aca="false">IF(OR('Vstupní data'!T772&gt;0,'Vstupní data'!U772&gt;0),VLOOKUP(I772,'Pril3-drev'!$H$5:$J$83,3,0),"")</f>
        <v/>
      </c>
      <c r="AJ772" s="66" t="n">
        <f aca="false">IF('Vstupní data'!V772="prostokořenný",0,IF('Vstupní data'!V772="krytokořenný","k",IF('Vstupní data'!V772="poloodrostky nebo odrostky, prostokořenné i krytokořenné","po",0)))</f>
        <v>0</v>
      </c>
      <c r="AK772" s="66" t="n">
        <f aca="false">IF(OR('Vstupní data'!T772&gt;0,'Vstupní data'!U772&gt;0),IF(AJ772="k",0.9*VLOOKUP(AI772,'ha-pocty-vyhl'!$A$5:$B$20,2,0),IF(AJ772="po",0.8*VLOOKUP(AI772,'ha-pocty-vyhl'!$A$5:$B$20,2,0),VLOOKUP(AI772,'ha-pocty-vyhl'!$A$5:$B$20,2,0))),0)</f>
        <v>0</v>
      </c>
      <c r="AL772" s="66" t="n">
        <f aca="false">IF(OR('Vstupní data'!T772&gt;0,'Vstupní data'!U772&gt;0),'Vstupní data'!K772*'Vstupní data'!M772/100,0)</f>
        <v>0</v>
      </c>
      <c r="AM772" s="66" t="n">
        <f aca="false">IF(OR('Vstupní data'!T772&gt;0,'Vstupní data'!U772&gt;0),IF('Vstupní data'!T772&gt;0,'Vstupní data'!T772,ROUND(10*'Vstupní data'!U772/AK772,0)),0)</f>
        <v>0</v>
      </c>
      <c r="AN772" s="69" t="n">
        <f aca="false">IF('Vstupní data'!T772&gt;0,   IF('Vstupní data'!T772&lt;=AL772,'Vstupní data'!T772,AL772),   IF(AM772&lt;AL772,AM772,AL772))</f>
        <v>0</v>
      </c>
      <c r="AO772" s="69" t="n">
        <f aca="false">'Vstupní data'!X772</f>
        <v>0</v>
      </c>
      <c r="AP772" s="66" t="n">
        <f aca="false">IF(OR('Vstupní data'!T772&gt;0,'Vstupní data'!U772&gt;0),IF(I772&lt;&gt;0,VLOOKUP(I772,'Pril3-drev'!$H$5:$I$83,2,0),0),0)</f>
        <v>0</v>
      </c>
      <c r="AQ772" s="66" t="n">
        <f aca="false">'Vstupní data'!Y772</f>
        <v>0</v>
      </c>
      <c r="AR772" s="66" t="str">
        <f aca="false">IF(AC772&gt;5,   IF('Vstupní data'!Y772&gt;0,   VLOOKUP(VLOOKUP(CONCATENATE(VLOOKUP(I772,'Pril3-drev'!$H$4:$L$83,5,0),AC772),'Pril3-drev'!$Q$4:$R$2803,2,0),'AVB-BS'!$C$5:$S$29 ,LOOKUP(AQ772,'AVB-BS'!$D$3:$S$3,'AVB-BS'!$D$1:$S$1) ,0 )   ,   IF('Vstupní data'!Z772&gt;0,'Vstupní data'!Z772,0)) , "")</f>
        <v/>
      </c>
      <c r="AS772" s="70" t="str">
        <f aca="false">IF(AC772&gt;5,VLOOKUP(CONCATENATE(AP772,AR772),'Pril1-THLPa'!$H$6:$N$96,4,0),"")</f>
        <v/>
      </c>
      <c r="AT772" s="70" t="str">
        <f aca="false">IF(AC772&gt;5,VLOOKUP(CONCATENATE(AP772,AR772),'Pril1-THLPa'!$H$6:$N$96,5,0),"")</f>
        <v/>
      </c>
      <c r="AU772" s="70" t="str">
        <f aca="false">IF(AC772&gt;5,VLOOKUP(CONCATENATE(AP772,AR772),'Pril1-THLPa'!$H$6:$N$96,6,0),"")</f>
        <v/>
      </c>
      <c r="AV772" s="70" t="str">
        <f aca="false">IF(AC772&gt;5,VLOOKUP(CONCATENATE(AP772,AR772),'Pril1-THLPa'!$H$6:$N$96,7,0),"")</f>
        <v/>
      </c>
      <c r="AW772" s="70" t="str">
        <f aca="false">IF(AC772&gt;5,VLOOKUP(CONCATENATE(AP772,AR772),'Pril1-THLPa'!$H$6:$O$96,8,0),"")</f>
        <v/>
      </c>
      <c r="AX772" s="66" t="n">
        <f aca="false">IF(AC772&gt;0,IF(AND(AC772&gt;0,AC772&lt;=5),VLOOKUP(AP772,'Pril1-THLPa'!$A$6:$F$18,LOOKUP(AC772,'Pril1-THLPa'!$B$5:$F$5,'Pril1-THLPa'!$B$4:$F$4),0),AS772+AT772*(AC772-5)+AU772*POWER(AC772-5,2)+AV772*POWER(AC772-5,3)+AW772*POWER(AC772-5,4)),0)</f>
        <v>0</v>
      </c>
      <c r="AY772" s="71"/>
      <c r="AZ772" s="66" t="n">
        <f aca="false">'Vstupní data'!AA772</f>
        <v>0</v>
      </c>
      <c r="BA772" s="66" t="n">
        <f aca="false">IF(OR('Vstupní data'!T772&gt;0,'Vstupní data'!U772&gt;0),IF(AC772&lt;&gt;"",AX772*AO772/10*(100+AZ772)/100,0),0)</f>
        <v>0</v>
      </c>
      <c r="BB772" s="67" t="n">
        <f aca="false">IF(AC772&lt;&gt;"",ROUND(BA772*AN772,0),0)</f>
        <v>0</v>
      </c>
      <c r="BC772" s="68" t="str">
        <f aca="false">IF(AE772&gt;0,BB772/AE772,"")</f>
        <v/>
      </c>
      <c r="BD772" s="66" t="n">
        <f aca="false">'Vstupní data'!AE772</f>
        <v>0</v>
      </c>
      <c r="BF772" s="66" t="n">
        <f aca="false">'Vstupní data'!AC772</f>
        <v>0</v>
      </c>
      <c r="BH772" s="66" t="n">
        <f aca="false">'Vstupní data'!AD772</f>
        <v>0</v>
      </c>
      <c r="BI772" s="66" t="n">
        <f aca="false">'Vstupní data'!AF772</f>
        <v>0</v>
      </c>
      <c r="BJ772" s="69" t="n">
        <f aca="false">'Vstupní data'!AG772</f>
        <v>0</v>
      </c>
      <c r="BK772" s="69" t="n">
        <f aca="false">IF(BF772&lt;&gt;0,VLOOKUP(I772,'Pril3-drev'!$H$5:$I$83,2,0),0)</f>
        <v>0</v>
      </c>
      <c r="BL772" s="69" t="n">
        <f aca="false">IF(BF772&lt;&gt;0,VLOOKUP(BK772,'Pril3-drev'!$A$5:$C$17,3,0),0)</f>
        <v>0</v>
      </c>
      <c r="BM772" s="69" t="n">
        <f aca="false">'Vstupní data'!AH772</f>
        <v>0</v>
      </c>
      <c r="BN772" s="69" t="n">
        <f aca="false">IF('Vstupní data'!AH772&gt;0,   VLOOKUP(VLOOKUP(CONCATENATE(VLOOKUP(I772,'Pril3-drev'!$H$4:$L$83,5,0),BD772),'Pril3-drev'!$Q$4:$R$2803,2,0),'AVB-BS'!$C$5:$S$29 ,LOOKUP(BM772,'AVB-BS'!$D$3:$S$3,'AVB-BS'!$D$1:$S$1) ,0 )   ,   IF('Vstupní data'!AI772&gt;0,'Vstupní data'!AI772,0))</f>
        <v>0</v>
      </c>
      <c r="BO772" s="69" t="str">
        <f aca="false">IF(BX772&gt;5,VLOOKUP(CONCATENATE(BK772,BN772),'Pril1-THLPa'!$H$6:$N$96,4,0),"")</f>
        <v/>
      </c>
      <c r="BP772" s="69" t="str">
        <f aca="false">IF(BX772&gt;5,VLOOKUP(CONCATENATE(BK772,BN772),'Pril1-THLPa'!$H$6:$N$96,5,0),"")</f>
        <v/>
      </c>
      <c r="BQ772" s="69" t="str">
        <f aca="false">IF(BX772&gt;5,VLOOKUP(CONCATENATE(BK772,BN772),'Pril1-THLPa'!$H$6:$N$96,6,0),"")</f>
        <v/>
      </c>
      <c r="BR772" s="69" t="str">
        <f aca="false">IF(BX772&gt;5,VLOOKUP(CONCATENATE(BK772,BN772),'Pril1-THLPa'!$H$6:$N$96,7,0),"")</f>
        <v/>
      </c>
      <c r="BS772" s="69" t="str">
        <f aca="false">IF(BX772&gt;5,VLOOKUP(CONCATENATE(BK772,BN772),'Pril1-THLPa'!$H$6:$O$96,8,0),"")</f>
        <v/>
      </c>
      <c r="BT772" s="69" t="str">
        <f aca="false">IF(BF772&gt;0, IF(BK772="smrk",  VLOOKUP(VLOOKUP(BD772,'Pril9-K3'!$L$8:$M$207,2,0),'Pril9-K3'!$A$8:$J$16,LOOKUP(BN772,'Pril9-K3'!$A$7:$J$7,'Pril9-K3'!$A$5:$J$5),0), IF(AND(BK772&lt;&gt;"smrk",'Vstupní data'!AK772&lt;&gt;""),'Vstupní data'!AK772,   VLOOKUP(VLOOKUP(BD772,'Pril9-K3'!$L$8:$M$207,2,0),'Pril9-K3'!$A$8:$J$16,LOOKUP(BN772,'Pril9-K3'!$A$7:$J$7,'Pril9-K3'!$A$5:$J$5),0)   )),   "")</f>
        <v/>
      </c>
      <c r="BV772" s="69" t="n">
        <f aca="false">'Vstupní data'!AJ772</f>
        <v>0</v>
      </c>
      <c r="BW772" s="69" t="n">
        <f aca="false">IF(BF772&gt;0,IF(J772&gt;0,J772,K772*H772/100),0)</f>
        <v>0</v>
      </c>
      <c r="BX772" s="69" t="n">
        <f aca="false">IF(BF772&gt;0,IF(BJ772&gt;BL772,BL772,BJ772),0)</f>
        <v>0</v>
      </c>
      <c r="BY772" s="69" t="n">
        <f aca="false">IF(BD772=0,0,IF(AND(BX772&gt;0,BX772&lt;=5),  IF(AND(BX772&gt;0,BX772&lt;=5),VLOOKUP(BK772,'Pril1-THLPa'!$A$6:$F$18,IF(AND(BX772&gt;0,BX772&lt;=5),LOOKUP(BX772,'Pril1-THLPa'!$B$5:$F$5,'Pril1-THLPa'!$B$4:$F$4),""),0),""),  IF(BX772&gt;5,BO772+BP772*(BX772-5)+BQ772*POWER(BX772-5,2)+BR772*POWER(BX772-5,3)+BS772*POWER(BX772-5,4),"")))</f>
        <v>0</v>
      </c>
      <c r="BZ772" s="69" t="n">
        <f aca="false">IF(BY772&gt;0,BY772*BI772/10*BW772*(100+BV772)/100,0)</f>
        <v>0</v>
      </c>
      <c r="CA772" s="69" t="n">
        <f aca="false">IF(BD772&gt;0,BX772-IF(BD772&gt;BX772,BX772,BD772),0)</f>
        <v>0</v>
      </c>
      <c r="CB772" s="69" t="n">
        <f aca="false">POWER(1.01,CA772)</f>
        <v>1</v>
      </c>
      <c r="CC772" s="69" t="n">
        <f aca="false">IF(BF772&gt;0,IF(BF772&gt;BH772,1,BF772/BH772),0)</f>
        <v>0</v>
      </c>
      <c r="CD772" s="72" t="n">
        <f aca="false">IF(BD772=0,0,IF(BF772&gt;0,ROUND(IF(CB772&lt;&gt;0,BZ772*BT772*1/CB772*CC772,0),0),0))</f>
        <v>0</v>
      </c>
      <c r="CE772" s="73" t="str">
        <f aca="false">IF(BF772&gt;0,IF(BF772&gt;BH772,CD772/BF772,CD772/BH772),"")</f>
        <v/>
      </c>
      <c r="CF772" s="69" t="n">
        <f aca="false">'Vstupní data'!AM772</f>
        <v>0</v>
      </c>
      <c r="CG772" s="69" t="n">
        <f aca="false">'Vstupní data'!AN772</f>
        <v>0</v>
      </c>
      <c r="CH772" s="69" t="n">
        <f aca="false">'Vstupní data'!AO772</f>
        <v>0</v>
      </c>
      <c r="CI772" s="69" t="n">
        <f aca="false">'Vstupní data'!AP772</f>
        <v>0</v>
      </c>
      <c r="CJ772" s="72" t="n">
        <f aca="false">ROUND(CH772*CI772,0)</f>
        <v>0</v>
      </c>
      <c r="CK772" s="74" t="str">
        <f aca="false">IF(OR(AA772&gt;0,BB772&gt;0,CD772&gt;0,CJ772&gt;0),AA772+BB772+CD772+CJ772,"")</f>
        <v/>
      </c>
    </row>
    <row r="773" customFormat="false" ht="12.8" hidden="false" customHeight="false" outlineLevel="0" collapsed="false">
      <c r="A773" s="66" t="n">
        <f aca="false">'Vstupní data'!A773</f>
        <v>0</v>
      </c>
      <c r="F773" s="66" t="str">
        <f aca="false">CONCATENATE('Vstupní data'!F773,'Vstupní data'!G773,'Vstupní data'!H773,'Vstupní data'!I773)</f>
        <v/>
      </c>
      <c r="G773" s="66"/>
      <c r="H773" s="66" t="n">
        <f aca="false">'Vstupní data'!K773</f>
        <v>0</v>
      </c>
      <c r="I773" s="66" t="n">
        <f aca="false">'Vstupní data'!L773</f>
        <v>0</v>
      </c>
      <c r="J773" s="66" t="n">
        <f aca="false">'Vstupní data'!K773*'Vstupní data'!M773/100</f>
        <v>0</v>
      </c>
      <c r="L773" s="66" t="n">
        <f aca="false">IF('Vstupní data'!N773="prostokořenný",0,IF('Vstupní data'!N773="krytokořenný","k",IF('Vstupní data'!N773="poloodrostky nebo odrostky, prostokořenné i krytokořenné","po",0)))</f>
        <v>0</v>
      </c>
      <c r="N773" s="66"/>
      <c r="O773" s="66" t="n">
        <f aca="false">'Vstupní data'!O773</f>
        <v>0</v>
      </c>
      <c r="P773" s="66" t="n">
        <f aca="false">IF(O773&gt;0,VLOOKUP(CONCATENATE(VLOOKUP(I773,'Pril3-drev'!$H$5:$K$83,4,0),"-",'Vstupní data'!R773),K2!$C$15:$D$23,2,0),0)</f>
        <v>0</v>
      </c>
      <c r="Q773" s="66" t="n">
        <f aca="false">IF(O773&gt;0,VLOOKUP(I773,'Pril3-drev'!$H$5:$I$83,2,0),0)</f>
        <v>0</v>
      </c>
      <c r="R773" s="66" t="n">
        <f aca="false">IF(Q773&gt;0,VLOOKUP(Q773,'Pril6-okus'!$A$5:$B$17,2,0),0)</f>
        <v>0</v>
      </c>
      <c r="S773" s="66" t="n">
        <f aca="false">IF(O773&gt;0,VLOOKUP(I773,'Pril3-drev'!$H$5:$J$83,3,0),0)</f>
        <v>0</v>
      </c>
      <c r="T773" s="66" t="str">
        <f aca="false">IF(O773&gt;0,IF(L773="k",0.9*VLOOKUP(S773,'ha-pocty-vyhl'!$A$5:$B$20,2,0),IF(L773="po",0.8*VLOOKUP(S773,'ha-pocty-vyhl'!$A$5:$B$20,2,0),VLOOKUP(S773,'ha-pocty-vyhl'!$A$5:$B$20,2,0))),"")</f>
        <v/>
      </c>
      <c r="U773" s="66" t="n">
        <f aca="false">'Vstupní data'!P773</f>
        <v>0</v>
      </c>
      <c r="V773" s="66" t="n">
        <f aca="false">IF(O773&gt;0,1.3*T773*1000*Z773/10000,0)</f>
        <v>0</v>
      </c>
      <c r="W773" s="66" t="n">
        <f aca="false">IF(O773&gt;0,1.3*T773*1000*Z773/10000,0)</f>
        <v>0</v>
      </c>
      <c r="X773" s="66" t="n">
        <f aca="false">IF(O773&gt;0,IF(O773&gt;V773,V773,O773),0)</f>
        <v>0</v>
      </c>
      <c r="Y773" s="66" t="n">
        <f aca="false">IF(O773&gt;0,IF(IF(U773&gt;W773,W773,U773)&lt;X773,W773,IF(U773&gt;W773,W773,U773)),0)</f>
        <v>0</v>
      </c>
      <c r="Z773" s="66" t="n">
        <f aca="false">IF(O773&gt;0,IF(J773&gt;0,J773,K773*H773/100),0)</f>
        <v>0</v>
      </c>
      <c r="AA773" s="67" t="n">
        <f aca="false">IF(O773&gt;0,CEILING(R773*P773*X773/Y773*Z773,1),0)</f>
        <v>0</v>
      </c>
      <c r="AB773" s="68" t="n">
        <f aca="false">IF(O773&gt;0,AA773/O773,0)</f>
        <v>0</v>
      </c>
      <c r="AC773" s="66" t="n">
        <f aca="false">'Vstupní data'!W773</f>
        <v>0</v>
      </c>
      <c r="AI773" s="66" t="str">
        <f aca="false">IF(OR('Vstupní data'!T773&gt;0,'Vstupní data'!U773&gt;0),VLOOKUP(I773,'Pril3-drev'!$H$5:$J$83,3,0),"")</f>
        <v/>
      </c>
      <c r="AJ773" s="66" t="n">
        <f aca="false">IF('Vstupní data'!V773="prostokořenný",0,IF('Vstupní data'!V773="krytokořenný","k",IF('Vstupní data'!V773="poloodrostky nebo odrostky, prostokořenné i krytokořenné","po",0)))</f>
        <v>0</v>
      </c>
      <c r="AK773" s="66" t="n">
        <f aca="false">IF(OR('Vstupní data'!T773&gt;0,'Vstupní data'!U773&gt;0),IF(AJ773="k",0.9*VLOOKUP(AI773,'ha-pocty-vyhl'!$A$5:$B$20,2,0),IF(AJ773="po",0.8*VLOOKUP(AI773,'ha-pocty-vyhl'!$A$5:$B$20,2,0),VLOOKUP(AI773,'ha-pocty-vyhl'!$A$5:$B$20,2,0))),0)</f>
        <v>0</v>
      </c>
      <c r="AL773" s="66" t="n">
        <f aca="false">IF(OR('Vstupní data'!T773&gt;0,'Vstupní data'!U773&gt;0),'Vstupní data'!K773*'Vstupní data'!M773/100,0)</f>
        <v>0</v>
      </c>
      <c r="AM773" s="66" t="n">
        <f aca="false">IF(OR('Vstupní data'!T773&gt;0,'Vstupní data'!U773&gt;0),IF('Vstupní data'!T773&gt;0,'Vstupní data'!T773,ROUND(10*'Vstupní data'!U773/AK773,0)),0)</f>
        <v>0</v>
      </c>
      <c r="AN773" s="69" t="n">
        <f aca="false">IF('Vstupní data'!T773&gt;0,   IF('Vstupní data'!T773&lt;=AL773,'Vstupní data'!T773,AL773),   IF(AM773&lt;AL773,AM773,AL773))</f>
        <v>0</v>
      </c>
      <c r="AO773" s="69" t="n">
        <f aca="false">'Vstupní data'!X773</f>
        <v>0</v>
      </c>
      <c r="AP773" s="66" t="n">
        <f aca="false">IF(OR('Vstupní data'!T773&gt;0,'Vstupní data'!U773&gt;0),IF(I773&lt;&gt;0,VLOOKUP(I773,'Pril3-drev'!$H$5:$I$83,2,0),0),0)</f>
        <v>0</v>
      </c>
      <c r="AQ773" s="66" t="n">
        <f aca="false">'Vstupní data'!Y773</f>
        <v>0</v>
      </c>
      <c r="AR773" s="66" t="str">
        <f aca="false">IF(AC773&gt;5,   IF('Vstupní data'!Y773&gt;0,   VLOOKUP(VLOOKUP(CONCATENATE(VLOOKUP(I773,'Pril3-drev'!$H$4:$L$83,5,0),AC773),'Pril3-drev'!$Q$4:$R$2803,2,0),'AVB-BS'!$C$5:$S$29 ,LOOKUP(AQ773,'AVB-BS'!$D$3:$S$3,'AVB-BS'!$D$1:$S$1) ,0 )   ,   IF('Vstupní data'!Z773&gt;0,'Vstupní data'!Z773,0)) , "")</f>
        <v/>
      </c>
      <c r="AS773" s="70" t="str">
        <f aca="false">IF(AC773&gt;5,VLOOKUP(CONCATENATE(AP773,AR773),'Pril1-THLPa'!$H$6:$N$96,4,0),"")</f>
        <v/>
      </c>
      <c r="AT773" s="70" t="str">
        <f aca="false">IF(AC773&gt;5,VLOOKUP(CONCATENATE(AP773,AR773),'Pril1-THLPa'!$H$6:$N$96,5,0),"")</f>
        <v/>
      </c>
      <c r="AU773" s="70" t="str">
        <f aca="false">IF(AC773&gt;5,VLOOKUP(CONCATENATE(AP773,AR773),'Pril1-THLPa'!$H$6:$N$96,6,0),"")</f>
        <v/>
      </c>
      <c r="AV773" s="70" t="str">
        <f aca="false">IF(AC773&gt;5,VLOOKUP(CONCATENATE(AP773,AR773),'Pril1-THLPa'!$H$6:$N$96,7,0),"")</f>
        <v/>
      </c>
      <c r="AW773" s="70" t="str">
        <f aca="false">IF(AC773&gt;5,VLOOKUP(CONCATENATE(AP773,AR773),'Pril1-THLPa'!$H$6:$O$96,8,0),"")</f>
        <v/>
      </c>
      <c r="AX773" s="66" t="n">
        <f aca="false">IF(AC773&gt;0,IF(AND(AC773&gt;0,AC773&lt;=5),VLOOKUP(AP773,'Pril1-THLPa'!$A$6:$F$18,LOOKUP(AC773,'Pril1-THLPa'!$B$5:$F$5,'Pril1-THLPa'!$B$4:$F$4),0),AS773+AT773*(AC773-5)+AU773*POWER(AC773-5,2)+AV773*POWER(AC773-5,3)+AW773*POWER(AC773-5,4)),0)</f>
        <v>0</v>
      </c>
      <c r="AY773" s="71"/>
      <c r="AZ773" s="66" t="n">
        <f aca="false">'Vstupní data'!AA773</f>
        <v>0</v>
      </c>
      <c r="BA773" s="66" t="n">
        <f aca="false">IF(OR('Vstupní data'!T773&gt;0,'Vstupní data'!U773&gt;0),IF(AC773&lt;&gt;"",AX773*AO773/10*(100+AZ773)/100,0),0)</f>
        <v>0</v>
      </c>
      <c r="BB773" s="67" t="n">
        <f aca="false">IF(AC773&lt;&gt;"",ROUND(BA773*AN773,0),0)</f>
        <v>0</v>
      </c>
      <c r="BC773" s="68" t="str">
        <f aca="false">IF(AE773&gt;0,BB773/AE773,"")</f>
        <v/>
      </c>
      <c r="BD773" s="66" t="n">
        <f aca="false">'Vstupní data'!AE773</f>
        <v>0</v>
      </c>
      <c r="BF773" s="66" t="n">
        <f aca="false">'Vstupní data'!AC773</f>
        <v>0</v>
      </c>
      <c r="BH773" s="66" t="n">
        <f aca="false">'Vstupní data'!AD773</f>
        <v>0</v>
      </c>
      <c r="BI773" s="66" t="n">
        <f aca="false">'Vstupní data'!AF773</f>
        <v>0</v>
      </c>
      <c r="BJ773" s="69" t="n">
        <f aca="false">'Vstupní data'!AG773</f>
        <v>0</v>
      </c>
      <c r="BK773" s="69" t="n">
        <f aca="false">IF(BF773&lt;&gt;0,VLOOKUP(I773,'Pril3-drev'!$H$5:$I$83,2,0),0)</f>
        <v>0</v>
      </c>
      <c r="BL773" s="69" t="n">
        <f aca="false">IF(BF773&lt;&gt;0,VLOOKUP(BK773,'Pril3-drev'!$A$5:$C$17,3,0),0)</f>
        <v>0</v>
      </c>
      <c r="BM773" s="69" t="n">
        <f aca="false">'Vstupní data'!AH773</f>
        <v>0</v>
      </c>
      <c r="BN773" s="69" t="n">
        <f aca="false">IF('Vstupní data'!AH773&gt;0,   VLOOKUP(VLOOKUP(CONCATENATE(VLOOKUP(I773,'Pril3-drev'!$H$4:$L$83,5,0),BD773),'Pril3-drev'!$Q$4:$R$2803,2,0),'AVB-BS'!$C$5:$S$29 ,LOOKUP(BM773,'AVB-BS'!$D$3:$S$3,'AVB-BS'!$D$1:$S$1) ,0 )   ,   IF('Vstupní data'!AI773&gt;0,'Vstupní data'!AI773,0))</f>
        <v>0</v>
      </c>
      <c r="BO773" s="69" t="str">
        <f aca="false">IF(BX773&gt;5,VLOOKUP(CONCATENATE(BK773,BN773),'Pril1-THLPa'!$H$6:$N$96,4,0),"")</f>
        <v/>
      </c>
      <c r="BP773" s="69" t="str">
        <f aca="false">IF(BX773&gt;5,VLOOKUP(CONCATENATE(BK773,BN773),'Pril1-THLPa'!$H$6:$N$96,5,0),"")</f>
        <v/>
      </c>
      <c r="BQ773" s="69" t="str">
        <f aca="false">IF(BX773&gt;5,VLOOKUP(CONCATENATE(BK773,BN773),'Pril1-THLPa'!$H$6:$N$96,6,0),"")</f>
        <v/>
      </c>
      <c r="BR773" s="69" t="str">
        <f aca="false">IF(BX773&gt;5,VLOOKUP(CONCATENATE(BK773,BN773),'Pril1-THLPa'!$H$6:$N$96,7,0),"")</f>
        <v/>
      </c>
      <c r="BS773" s="69" t="str">
        <f aca="false">IF(BX773&gt;5,VLOOKUP(CONCATENATE(BK773,BN773),'Pril1-THLPa'!$H$6:$O$96,8,0),"")</f>
        <v/>
      </c>
      <c r="BT773" s="69" t="str">
        <f aca="false">IF(BF773&gt;0, IF(BK773="smrk",  VLOOKUP(VLOOKUP(BD773,'Pril9-K3'!$L$8:$M$207,2,0),'Pril9-K3'!$A$8:$J$16,LOOKUP(BN773,'Pril9-K3'!$A$7:$J$7,'Pril9-K3'!$A$5:$J$5),0), IF(AND(BK773&lt;&gt;"smrk",'Vstupní data'!AK773&lt;&gt;""),'Vstupní data'!AK773,   VLOOKUP(VLOOKUP(BD773,'Pril9-K3'!$L$8:$M$207,2,0),'Pril9-K3'!$A$8:$J$16,LOOKUP(BN773,'Pril9-K3'!$A$7:$J$7,'Pril9-K3'!$A$5:$J$5),0)   )),   "")</f>
        <v/>
      </c>
      <c r="BV773" s="69" t="n">
        <f aca="false">'Vstupní data'!AJ773</f>
        <v>0</v>
      </c>
      <c r="BW773" s="69" t="n">
        <f aca="false">IF(BF773&gt;0,IF(J773&gt;0,J773,K773*H773/100),0)</f>
        <v>0</v>
      </c>
      <c r="BX773" s="69" t="n">
        <f aca="false">IF(BF773&gt;0,IF(BJ773&gt;BL773,BL773,BJ773),0)</f>
        <v>0</v>
      </c>
      <c r="BY773" s="69" t="n">
        <f aca="false">IF(BD773=0,0,IF(AND(BX773&gt;0,BX773&lt;=5),  IF(AND(BX773&gt;0,BX773&lt;=5),VLOOKUP(BK773,'Pril1-THLPa'!$A$6:$F$18,IF(AND(BX773&gt;0,BX773&lt;=5),LOOKUP(BX773,'Pril1-THLPa'!$B$5:$F$5,'Pril1-THLPa'!$B$4:$F$4),""),0),""),  IF(BX773&gt;5,BO773+BP773*(BX773-5)+BQ773*POWER(BX773-5,2)+BR773*POWER(BX773-5,3)+BS773*POWER(BX773-5,4),"")))</f>
        <v>0</v>
      </c>
      <c r="BZ773" s="69" t="n">
        <f aca="false">IF(BY773&gt;0,BY773*BI773/10*BW773*(100+BV773)/100,0)</f>
        <v>0</v>
      </c>
      <c r="CA773" s="69" t="n">
        <f aca="false">IF(BD773&gt;0,BX773-IF(BD773&gt;BX773,BX773,BD773),0)</f>
        <v>0</v>
      </c>
      <c r="CB773" s="69" t="n">
        <f aca="false">POWER(1.01,CA773)</f>
        <v>1</v>
      </c>
      <c r="CC773" s="69" t="n">
        <f aca="false">IF(BF773&gt;0,IF(BF773&gt;BH773,1,BF773/BH773),0)</f>
        <v>0</v>
      </c>
      <c r="CD773" s="72" t="n">
        <f aca="false">IF(BD773=0,0,IF(BF773&gt;0,ROUND(IF(CB773&lt;&gt;0,BZ773*BT773*1/CB773*CC773,0),0),0))</f>
        <v>0</v>
      </c>
      <c r="CE773" s="73" t="str">
        <f aca="false">IF(BF773&gt;0,IF(BF773&gt;BH773,CD773/BF773,CD773/BH773),"")</f>
        <v/>
      </c>
      <c r="CF773" s="69" t="n">
        <f aca="false">'Vstupní data'!AM773</f>
        <v>0</v>
      </c>
      <c r="CG773" s="69" t="n">
        <f aca="false">'Vstupní data'!AN773</f>
        <v>0</v>
      </c>
      <c r="CH773" s="69" t="n">
        <f aca="false">'Vstupní data'!AO773</f>
        <v>0</v>
      </c>
      <c r="CI773" s="69" t="n">
        <f aca="false">'Vstupní data'!AP773</f>
        <v>0</v>
      </c>
      <c r="CJ773" s="72" t="n">
        <f aca="false">ROUND(CH773*CI773,0)</f>
        <v>0</v>
      </c>
      <c r="CK773" s="74" t="str">
        <f aca="false">IF(OR(AA773&gt;0,BB773&gt;0,CD773&gt;0,CJ773&gt;0),AA773+BB773+CD773+CJ773,"")</f>
        <v/>
      </c>
    </row>
    <row r="774" customFormat="false" ht="12.8" hidden="false" customHeight="false" outlineLevel="0" collapsed="false">
      <c r="A774" s="66" t="n">
        <f aca="false">'Vstupní data'!A774</f>
        <v>0</v>
      </c>
      <c r="F774" s="66" t="str">
        <f aca="false">CONCATENATE('Vstupní data'!F774,'Vstupní data'!G774,'Vstupní data'!H774,'Vstupní data'!I774)</f>
        <v/>
      </c>
      <c r="G774" s="66"/>
      <c r="H774" s="66" t="n">
        <f aca="false">'Vstupní data'!K774</f>
        <v>0</v>
      </c>
      <c r="I774" s="66" t="n">
        <f aca="false">'Vstupní data'!L774</f>
        <v>0</v>
      </c>
      <c r="J774" s="66" t="n">
        <f aca="false">'Vstupní data'!K774*'Vstupní data'!M774/100</f>
        <v>0</v>
      </c>
      <c r="L774" s="66" t="n">
        <f aca="false">IF('Vstupní data'!N774="prostokořenný",0,IF('Vstupní data'!N774="krytokořenný","k",IF('Vstupní data'!N774="poloodrostky nebo odrostky, prostokořenné i krytokořenné","po",0)))</f>
        <v>0</v>
      </c>
      <c r="N774" s="66"/>
      <c r="O774" s="66" t="n">
        <f aca="false">'Vstupní data'!O774</f>
        <v>0</v>
      </c>
      <c r="P774" s="66" t="n">
        <f aca="false">IF(O774&gt;0,VLOOKUP(CONCATENATE(VLOOKUP(I774,'Pril3-drev'!$H$5:$K$83,4,0),"-",'Vstupní data'!R774),K2!$C$15:$D$23,2,0),0)</f>
        <v>0</v>
      </c>
      <c r="Q774" s="66" t="n">
        <f aca="false">IF(O774&gt;0,VLOOKUP(I774,'Pril3-drev'!$H$5:$I$83,2,0),0)</f>
        <v>0</v>
      </c>
      <c r="R774" s="66" t="n">
        <f aca="false">IF(Q774&gt;0,VLOOKUP(Q774,'Pril6-okus'!$A$5:$B$17,2,0),0)</f>
        <v>0</v>
      </c>
      <c r="S774" s="66" t="n">
        <f aca="false">IF(O774&gt;0,VLOOKUP(I774,'Pril3-drev'!$H$5:$J$83,3,0),0)</f>
        <v>0</v>
      </c>
      <c r="T774" s="66" t="str">
        <f aca="false">IF(O774&gt;0,IF(L774="k",0.9*VLOOKUP(S774,'ha-pocty-vyhl'!$A$5:$B$20,2,0),IF(L774="po",0.8*VLOOKUP(S774,'ha-pocty-vyhl'!$A$5:$B$20,2,0),VLOOKUP(S774,'ha-pocty-vyhl'!$A$5:$B$20,2,0))),"")</f>
        <v/>
      </c>
      <c r="U774" s="66" t="n">
        <f aca="false">'Vstupní data'!P774</f>
        <v>0</v>
      </c>
      <c r="V774" s="66" t="n">
        <f aca="false">IF(O774&gt;0,1.3*T774*1000*Z774/10000,0)</f>
        <v>0</v>
      </c>
      <c r="W774" s="66" t="n">
        <f aca="false">IF(O774&gt;0,1.3*T774*1000*Z774/10000,0)</f>
        <v>0</v>
      </c>
      <c r="X774" s="66" t="n">
        <f aca="false">IF(O774&gt;0,IF(O774&gt;V774,V774,O774),0)</f>
        <v>0</v>
      </c>
      <c r="Y774" s="66" t="n">
        <f aca="false">IF(O774&gt;0,IF(IF(U774&gt;W774,W774,U774)&lt;X774,W774,IF(U774&gt;W774,W774,U774)),0)</f>
        <v>0</v>
      </c>
      <c r="Z774" s="66" t="n">
        <f aca="false">IF(O774&gt;0,IF(J774&gt;0,J774,K774*H774/100),0)</f>
        <v>0</v>
      </c>
      <c r="AA774" s="67" t="n">
        <f aca="false">IF(O774&gt;0,CEILING(R774*P774*X774/Y774*Z774,1),0)</f>
        <v>0</v>
      </c>
      <c r="AB774" s="68" t="n">
        <f aca="false">IF(O774&gt;0,AA774/O774,0)</f>
        <v>0</v>
      </c>
      <c r="AC774" s="66" t="n">
        <f aca="false">'Vstupní data'!W774</f>
        <v>0</v>
      </c>
      <c r="AI774" s="66" t="str">
        <f aca="false">IF(OR('Vstupní data'!T774&gt;0,'Vstupní data'!U774&gt;0),VLOOKUP(I774,'Pril3-drev'!$H$5:$J$83,3,0),"")</f>
        <v/>
      </c>
      <c r="AJ774" s="66" t="n">
        <f aca="false">IF('Vstupní data'!V774="prostokořenný",0,IF('Vstupní data'!V774="krytokořenný","k",IF('Vstupní data'!V774="poloodrostky nebo odrostky, prostokořenné i krytokořenné","po",0)))</f>
        <v>0</v>
      </c>
      <c r="AK774" s="66" t="n">
        <f aca="false">IF(OR('Vstupní data'!T774&gt;0,'Vstupní data'!U774&gt;0),IF(AJ774="k",0.9*VLOOKUP(AI774,'ha-pocty-vyhl'!$A$5:$B$20,2,0),IF(AJ774="po",0.8*VLOOKUP(AI774,'ha-pocty-vyhl'!$A$5:$B$20,2,0),VLOOKUP(AI774,'ha-pocty-vyhl'!$A$5:$B$20,2,0))),0)</f>
        <v>0</v>
      </c>
      <c r="AL774" s="66" t="n">
        <f aca="false">IF(OR('Vstupní data'!T774&gt;0,'Vstupní data'!U774&gt;0),'Vstupní data'!K774*'Vstupní data'!M774/100,0)</f>
        <v>0</v>
      </c>
      <c r="AM774" s="66" t="n">
        <f aca="false">IF(OR('Vstupní data'!T774&gt;0,'Vstupní data'!U774&gt;0),IF('Vstupní data'!T774&gt;0,'Vstupní data'!T774,ROUND(10*'Vstupní data'!U774/AK774,0)),0)</f>
        <v>0</v>
      </c>
      <c r="AN774" s="69" t="n">
        <f aca="false">IF('Vstupní data'!T774&gt;0,   IF('Vstupní data'!T774&lt;=AL774,'Vstupní data'!T774,AL774),   IF(AM774&lt;AL774,AM774,AL774))</f>
        <v>0</v>
      </c>
      <c r="AO774" s="69" t="n">
        <f aca="false">'Vstupní data'!X774</f>
        <v>0</v>
      </c>
      <c r="AP774" s="66" t="n">
        <f aca="false">IF(OR('Vstupní data'!T774&gt;0,'Vstupní data'!U774&gt;0),IF(I774&lt;&gt;0,VLOOKUP(I774,'Pril3-drev'!$H$5:$I$83,2,0),0),0)</f>
        <v>0</v>
      </c>
      <c r="AQ774" s="66" t="n">
        <f aca="false">'Vstupní data'!Y774</f>
        <v>0</v>
      </c>
      <c r="AR774" s="66" t="str">
        <f aca="false">IF(AC774&gt;5,   IF('Vstupní data'!Y774&gt;0,   VLOOKUP(VLOOKUP(CONCATENATE(VLOOKUP(I774,'Pril3-drev'!$H$4:$L$83,5,0),AC774),'Pril3-drev'!$Q$4:$R$2803,2,0),'AVB-BS'!$C$5:$S$29 ,LOOKUP(AQ774,'AVB-BS'!$D$3:$S$3,'AVB-BS'!$D$1:$S$1) ,0 )   ,   IF('Vstupní data'!Z774&gt;0,'Vstupní data'!Z774,0)) , "")</f>
        <v/>
      </c>
      <c r="AS774" s="70" t="str">
        <f aca="false">IF(AC774&gt;5,VLOOKUP(CONCATENATE(AP774,AR774),'Pril1-THLPa'!$H$6:$N$96,4,0),"")</f>
        <v/>
      </c>
      <c r="AT774" s="70" t="str">
        <f aca="false">IF(AC774&gt;5,VLOOKUP(CONCATENATE(AP774,AR774),'Pril1-THLPa'!$H$6:$N$96,5,0),"")</f>
        <v/>
      </c>
      <c r="AU774" s="70" t="str">
        <f aca="false">IF(AC774&gt;5,VLOOKUP(CONCATENATE(AP774,AR774),'Pril1-THLPa'!$H$6:$N$96,6,0),"")</f>
        <v/>
      </c>
      <c r="AV774" s="70" t="str">
        <f aca="false">IF(AC774&gt;5,VLOOKUP(CONCATENATE(AP774,AR774),'Pril1-THLPa'!$H$6:$N$96,7,0),"")</f>
        <v/>
      </c>
      <c r="AW774" s="70" t="str">
        <f aca="false">IF(AC774&gt;5,VLOOKUP(CONCATENATE(AP774,AR774),'Pril1-THLPa'!$H$6:$O$96,8,0),"")</f>
        <v/>
      </c>
      <c r="AX774" s="66" t="n">
        <f aca="false">IF(AC774&gt;0,IF(AND(AC774&gt;0,AC774&lt;=5),VLOOKUP(AP774,'Pril1-THLPa'!$A$6:$F$18,LOOKUP(AC774,'Pril1-THLPa'!$B$5:$F$5,'Pril1-THLPa'!$B$4:$F$4),0),AS774+AT774*(AC774-5)+AU774*POWER(AC774-5,2)+AV774*POWER(AC774-5,3)+AW774*POWER(AC774-5,4)),0)</f>
        <v>0</v>
      </c>
      <c r="AY774" s="71"/>
      <c r="AZ774" s="66" t="n">
        <f aca="false">'Vstupní data'!AA774</f>
        <v>0</v>
      </c>
      <c r="BA774" s="66" t="n">
        <f aca="false">IF(OR('Vstupní data'!T774&gt;0,'Vstupní data'!U774&gt;0),IF(AC774&lt;&gt;"",AX774*AO774/10*(100+AZ774)/100,0),0)</f>
        <v>0</v>
      </c>
      <c r="BB774" s="67" t="n">
        <f aca="false">IF(AC774&lt;&gt;"",ROUND(BA774*AN774,0),0)</f>
        <v>0</v>
      </c>
      <c r="BC774" s="68" t="str">
        <f aca="false">IF(AE774&gt;0,BB774/AE774,"")</f>
        <v/>
      </c>
      <c r="BD774" s="66" t="n">
        <f aca="false">'Vstupní data'!AE774</f>
        <v>0</v>
      </c>
      <c r="BF774" s="66" t="n">
        <f aca="false">'Vstupní data'!AC774</f>
        <v>0</v>
      </c>
      <c r="BH774" s="66" t="n">
        <f aca="false">'Vstupní data'!AD774</f>
        <v>0</v>
      </c>
      <c r="BI774" s="66" t="n">
        <f aca="false">'Vstupní data'!AF774</f>
        <v>0</v>
      </c>
      <c r="BJ774" s="69" t="n">
        <f aca="false">'Vstupní data'!AG774</f>
        <v>0</v>
      </c>
      <c r="BK774" s="69" t="n">
        <f aca="false">IF(BF774&lt;&gt;0,VLOOKUP(I774,'Pril3-drev'!$H$5:$I$83,2,0),0)</f>
        <v>0</v>
      </c>
      <c r="BL774" s="69" t="n">
        <f aca="false">IF(BF774&lt;&gt;0,VLOOKUP(BK774,'Pril3-drev'!$A$5:$C$17,3,0),0)</f>
        <v>0</v>
      </c>
      <c r="BM774" s="69" t="n">
        <f aca="false">'Vstupní data'!AH774</f>
        <v>0</v>
      </c>
      <c r="BN774" s="69" t="n">
        <f aca="false">IF('Vstupní data'!AH774&gt;0,   VLOOKUP(VLOOKUP(CONCATENATE(VLOOKUP(I774,'Pril3-drev'!$H$4:$L$83,5,0),BD774),'Pril3-drev'!$Q$4:$R$2803,2,0),'AVB-BS'!$C$5:$S$29 ,LOOKUP(BM774,'AVB-BS'!$D$3:$S$3,'AVB-BS'!$D$1:$S$1) ,0 )   ,   IF('Vstupní data'!AI774&gt;0,'Vstupní data'!AI774,0))</f>
        <v>0</v>
      </c>
      <c r="BO774" s="69" t="str">
        <f aca="false">IF(BX774&gt;5,VLOOKUP(CONCATENATE(BK774,BN774),'Pril1-THLPa'!$H$6:$N$96,4,0),"")</f>
        <v/>
      </c>
      <c r="BP774" s="69" t="str">
        <f aca="false">IF(BX774&gt;5,VLOOKUP(CONCATENATE(BK774,BN774),'Pril1-THLPa'!$H$6:$N$96,5,0),"")</f>
        <v/>
      </c>
      <c r="BQ774" s="69" t="str">
        <f aca="false">IF(BX774&gt;5,VLOOKUP(CONCATENATE(BK774,BN774),'Pril1-THLPa'!$H$6:$N$96,6,0),"")</f>
        <v/>
      </c>
      <c r="BR774" s="69" t="str">
        <f aca="false">IF(BX774&gt;5,VLOOKUP(CONCATENATE(BK774,BN774),'Pril1-THLPa'!$H$6:$N$96,7,0),"")</f>
        <v/>
      </c>
      <c r="BS774" s="69" t="str">
        <f aca="false">IF(BX774&gt;5,VLOOKUP(CONCATENATE(BK774,BN774),'Pril1-THLPa'!$H$6:$O$96,8,0),"")</f>
        <v/>
      </c>
      <c r="BT774" s="69" t="str">
        <f aca="false">IF(BF774&gt;0, IF(BK774="smrk",  VLOOKUP(VLOOKUP(BD774,'Pril9-K3'!$L$8:$M$207,2,0),'Pril9-K3'!$A$8:$J$16,LOOKUP(BN774,'Pril9-K3'!$A$7:$J$7,'Pril9-K3'!$A$5:$J$5),0), IF(AND(BK774&lt;&gt;"smrk",'Vstupní data'!AK774&lt;&gt;""),'Vstupní data'!AK774,   VLOOKUP(VLOOKUP(BD774,'Pril9-K3'!$L$8:$M$207,2,0),'Pril9-K3'!$A$8:$J$16,LOOKUP(BN774,'Pril9-K3'!$A$7:$J$7,'Pril9-K3'!$A$5:$J$5),0)   )),   "")</f>
        <v/>
      </c>
      <c r="BV774" s="69" t="n">
        <f aca="false">'Vstupní data'!AJ774</f>
        <v>0</v>
      </c>
      <c r="BW774" s="69" t="n">
        <f aca="false">IF(BF774&gt;0,IF(J774&gt;0,J774,K774*H774/100),0)</f>
        <v>0</v>
      </c>
      <c r="BX774" s="69" t="n">
        <f aca="false">IF(BF774&gt;0,IF(BJ774&gt;BL774,BL774,BJ774),0)</f>
        <v>0</v>
      </c>
      <c r="BY774" s="69" t="n">
        <f aca="false">IF(BD774=0,0,IF(AND(BX774&gt;0,BX774&lt;=5),  IF(AND(BX774&gt;0,BX774&lt;=5),VLOOKUP(BK774,'Pril1-THLPa'!$A$6:$F$18,IF(AND(BX774&gt;0,BX774&lt;=5),LOOKUP(BX774,'Pril1-THLPa'!$B$5:$F$5,'Pril1-THLPa'!$B$4:$F$4),""),0),""),  IF(BX774&gt;5,BO774+BP774*(BX774-5)+BQ774*POWER(BX774-5,2)+BR774*POWER(BX774-5,3)+BS774*POWER(BX774-5,4),"")))</f>
        <v>0</v>
      </c>
      <c r="BZ774" s="69" t="n">
        <f aca="false">IF(BY774&gt;0,BY774*BI774/10*BW774*(100+BV774)/100,0)</f>
        <v>0</v>
      </c>
      <c r="CA774" s="69" t="n">
        <f aca="false">IF(BD774&gt;0,BX774-IF(BD774&gt;BX774,BX774,BD774),0)</f>
        <v>0</v>
      </c>
      <c r="CB774" s="69" t="n">
        <f aca="false">POWER(1.01,CA774)</f>
        <v>1</v>
      </c>
      <c r="CC774" s="69" t="n">
        <f aca="false">IF(BF774&gt;0,IF(BF774&gt;BH774,1,BF774/BH774),0)</f>
        <v>0</v>
      </c>
      <c r="CD774" s="72" t="n">
        <f aca="false">IF(BD774=0,0,IF(BF774&gt;0,ROUND(IF(CB774&lt;&gt;0,BZ774*BT774*1/CB774*CC774,0),0),0))</f>
        <v>0</v>
      </c>
      <c r="CE774" s="73" t="str">
        <f aca="false">IF(BF774&gt;0,IF(BF774&gt;BH774,CD774/BF774,CD774/BH774),"")</f>
        <v/>
      </c>
      <c r="CF774" s="69" t="n">
        <f aca="false">'Vstupní data'!AM774</f>
        <v>0</v>
      </c>
      <c r="CG774" s="69" t="n">
        <f aca="false">'Vstupní data'!AN774</f>
        <v>0</v>
      </c>
      <c r="CH774" s="69" t="n">
        <f aca="false">'Vstupní data'!AO774</f>
        <v>0</v>
      </c>
      <c r="CI774" s="69" t="n">
        <f aca="false">'Vstupní data'!AP774</f>
        <v>0</v>
      </c>
      <c r="CJ774" s="72" t="n">
        <f aca="false">ROUND(CH774*CI774,0)</f>
        <v>0</v>
      </c>
      <c r="CK774" s="74" t="str">
        <f aca="false">IF(OR(AA774&gt;0,BB774&gt;0,CD774&gt;0,CJ774&gt;0),AA774+BB774+CD774+CJ774,"")</f>
        <v/>
      </c>
    </row>
    <row r="775" customFormat="false" ht="12.8" hidden="false" customHeight="false" outlineLevel="0" collapsed="false">
      <c r="A775" s="66" t="n">
        <f aca="false">'Vstupní data'!A775</f>
        <v>0</v>
      </c>
      <c r="F775" s="66" t="str">
        <f aca="false">CONCATENATE('Vstupní data'!F775,'Vstupní data'!G775,'Vstupní data'!H775,'Vstupní data'!I775)</f>
        <v/>
      </c>
      <c r="G775" s="66"/>
      <c r="H775" s="66" t="n">
        <f aca="false">'Vstupní data'!K775</f>
        <v>0</v>
      </c>
      <c r="I775" s="66" t="n">
        <f aca="false">'Vstupní data'!L775</f>
        <v>0</v>
      </c>
      <c r="J775" s="66" t="n">
        <f aca="false">'Vstupní data'!K775*'Vstupní data'!M775/100</f>
        <v>0</v>
      </c>
      <c r="L775" s="66" t="n">
        <f aca="false">IF('Vstupní data'!N775="prostokořenný",0,IF('Vstupní data'!N775="krytokořenný","k",IF('Vstupní data'!N775="poloodrostky nebo odrostky, prostokořenné i krytokořenné","po",0)))</f>
        <v>0</v>
      </c>
      <c r="N775" s="66"/>
      <c r="O775" s="66" t="n">
        <f aca="false">'Vstupní data'!O775</f>
        <v>0</v>
      </c>
      <c r="P775" s="66" t="n">
        <f aca="false">IF(O775&gt;0,VLOOKUP(CONCATENATE(VLOOKUP(I775,'Pril3-drev'!$H$5:$K$83,4,0),"-",'Vstupní data'!R775),K2!$C$15:$D$23,2,0),0)</f>
        <v>0</v>
      </c>
      <c r="Q775" s="66" t="n">
        <f aca="false">IF(O775&gt;0,VLOOKUP(I775,'Pril3-drev'!$H$5:$I$83,2,0),0)</f>
        <v>0</v>
      </c>
      <c r="R775" s="66" t="n">
        <f aca="false">IF(Q775&gt;0,VLOOKUP(Q775,'Pril6-okus'!$A$5:$B$17,2,0),0)</f>
        <v>0</v>
      </c>
      <c r="S775" s="66" t="n">
        <f aca="false">IF(O775&gt;0,VLOOKUP(I775,'Pril3-drev'!$H$5:$J$83,3,0),0)</f>
        <v>0</v>
      </c>
      <c r="T775" s="66" t="str">
        <f aca="false">IF(O775&gt;0,IF(L775="k",0.9*VLOOKUP(S775,'ha-pocty-vyhl'!$A$5:$B$20,2,0),IF(L775="po",0.8*VLOOKUP(S775,'ha-pocty-vyhl'!$A$5:$B$20,2,0),VLOOKUP(S775,'ha-pocty-vyhl'!$A$5:$B$20,2,0))),"")</f>
        <v/>
      </c>
      <c r="U775" s="66" t="n">
        <f aca="false">'Vstupní data'!P775</f>
        <v>0</v>
      </c>
      <c r="V775" s="66" t="n">
        <f aca="false">IF(O775&gt;0,1.3*T775*1000*Z775/10000,0)</f>
        <v>0</v>
      </c>
      <c r="W775" s="66" t="n">
        <f aca="false">IF(O775&gt;0,1.3*T775*1000*Z775/10000,0)</f>
        <v>0</v>
      </c>
      <c r="X775" s="66" t="n">
        <f aca="false">IF(O775&gt;0,IF(O775&gt;V775,V775,O775),0)</f>
        <v>0</v>
      </c>
      <c r="Y775" s="66" t="n">
        <f aca="false">IF(O775&gt;0,IF(IF(U775&gt;W775,W775,U775)&lt;X775,W775,IF(U775&gt;W775,W775,U775)),0)</f>
        <v>0</v>
      </c>
      <c r="Z775" s="66" t="n">
        <f aca="false">IF(O775&gt;0,IF(J775&gt;0,J775,K775*H775/100),0)</f>
        <v>0</v>
      </c>
      <c r="AA775" s="67" t="n">
        <f aca="false">IF(O775&gt;0,CEILING(R775*P775*X775/Y775*Z775,1),0)</f>
        <v>0</v>
      </c>
      <c r="AB775" s="68" t="n">
        <f aca="false">IF(O775&gt;0,AA775/O775,0)</f>
        <v>0</v>
      </c>
      <c r="AC775" s="66" t="n">
        <f aca="false">'Vstupní data'!W775</f>
        <v>0</v>
      </c>
      <c r="AI775" s="66" t="str">
        <f aca="false">IF(OR('Vstupní data'!T775&gt;0,'Vstupní data'!U775&gt;0),VLOOKUP(I775,'Pril3-drev'!$H$5:$J$83,3,0),"")</f>
        <v/>
      </c>
      <c r="AJ775" s="66" t="n">
        <f aca="false">IF('Vstupní data'!V775="prostokořenný",0,IF('Vstupní data'!V775="krytokořenný","k",IF('Vstupní data'!V775="poloodrostky nebo odrostky, prostokořenné i krytokořenné","po",0)))</f>
        <v>0</v>
      </c>
      <c r="AK775" s="66" t="n">
        <f aca="false">IF(OR('Vstupní data'!T775&gt;0,'Vstupní data'!U775&gt;0),IF(AJ775="k",0.9*VLOOKUP(AI775,'ha-pocty-vyhl'!$A$5:$B$20,2,0),IF(AJ775="po",0.8*VLOOKUP(AI775,'ha-pocty-vyhl'!$A$5:$B$20,2,0),VLOOKUP(AI775,'ha-pocty-vyhl'!$A$5:$B$20,2,0))),0)</f>
        <v>0</v>
      </c>
      <c r="AL775" s="66" t="n">
        <f aca="false">IF(OR('Vstupní data'!T775&gt;0,'Vstupní data'!U775&gt;0),'Vstupní data'!K775*'Vstupní data'!M775/100,0)</f>
        <v>0</v>
      </c>
      <c r="AM775" s="66" t="n">
        <f aca="false">IF(OR('Vstupní data'!T775&gt;0,'Vstupní data'!U775&gt;0),IF('Vstupní data'!T775&gt;0,'Vstupní data'!T775,ROUND(10*'Vstupní data'!U775/AK775,0)),0)</f>
        <v>0</v>
      </c>
      <c r="AN775" s="69" t="n">
        <f aca="false">IF('Vstupní data'!T775&gt;0,   IF('Vstupní data'!T775&lt;=AL775,'Vstupní data'!T775,AL775),   IF(AM775&lt;AL775,AM775,AL775))</f>
        <v>0</v>
      </c>
      <c r="AO775" s="69" t="n">
        <f aca="false">'Vstupní data'!X775</f>
        <v>0</v>
      </c>
      <c r="AP775" s="66" t="n">
        <f aca="false">IF(OR('Vstupní data'!T775&gt;0,'Vstupní data'!U775&gt;0),IF(I775&lt;&gt;0,VLOOKUP(I775,'Pril3-drev'!$H$5:$I$83,2,0),0),0)</f>
        <v>0</v>
      </c>
      <c r="AQ775" s="66" t="n">
        <f aca="false">'Vstupní data'!Y775</f>
        <v>0</v>
      </c>
      <c r="AR775" s="66" t="str">
        <f aca="false">IF(AC775&gt;5,   IF('Vstupní data'!Y775&gt;0,   VLOOKUP(VLOOKUP(CONCATENATE(VLOOKUP(I775,'Pril3-drev'!$H$4:$L$83,5,0),AC775),'Pril3-drev'!$Q$4:$R$2803,2,0),'AVB-BS'!$C$5:$S$29 ,LOOKUP(AQ775,'AVB-BS'!$D$3:$S$3,'AVB-BS'!$D$1:$S$1) ,0 )   ,   IF('Vstupní data'!Z775&gt;0,'Vstupní data'!Z775,0)) , "")</f>
        <v/>
      </c>
      <c r="AS775" s="70" t="str">
        <f aca="false">IF(AC775&gt;5,VLOOKUP(CONCATENATE(AP775,AR775),'Pril1-THLPa'!$H$6:$N$96,4,0),"")</f>
        <v/>
      </c>
      <c r="AT775" s="70" t="str">
        <f aca="false">IF(AC775&gt;5,VLOOKUP(CONCATENATE(AP775,AR775),'Pril1-THLPa'!$H$6:$N$96,5,0),"")</f>
        <v/>
      </c>
      <c r="AU775" s="70" t="str">
        <f aca="false">IF(AC775&gt;5,VLOOKUP(CONCATENATE(AP775,AR775),'Pril1-THLPa'!$H$6:$N$96,6,0),"")</f>
        <v/>
      </c>
      <c r="AV775" s="70" t="str">
        <f aca="false">IF(AC775&gt;5,VLOOKUP(CONCATENATE(AP775,AR775),'Pril1-THLPa'!$H$6:$N$96,7,0),"")</f>
        <v/>
      </c>
      <c r="AW775" s="70" t="str">
        <f aca="false">IF(AC775&gt;5,VLOOKUP(CONCATENATE(AP775,AR775),'Pril1-THLPa'!$H$6:$O$96,8,0),"")</f>
        <v/>
      </c>
      <c r="AX775" s="66" t="n">
        <f aca="false">IF(AC775&gt;0,IF(AND(AC775&gt;0,AC775&lt;=5),VLOOKUP(AP775,'Pril1-THLPa'!$A$6:$F$18,LOOKUP(AC775,'Pril1-THLPa'!$B$5:$F$5,'Pril1-THLPa'!$B$4:$F$4),0),AS775+AT775*(AC775-5)+AU775*POWER(AC775-5,2)+AV775*POWER(AC775-5,3)+AW775*POWER(AC775-5,4)),0)</f>
        <v>0</v>
      </c>
      <c r="AY775" s="71"/>
      <c r="AZ775" s="66" t="n">
        <f aca="false">'Vstupní data'!AA775</f>
        <v>0</v>
      </c>
      <c r="BA775" s="66" t="n">
        <f aca="false">IF(OR('Vstupní data'!T775&gt;0,'Vstupní data'!U775&gt;0),IF(AC775&lt;&gt;"",AX775*AO775/10*(100+AZ775)/100,0),0)</f>
        <v>0</v>
      </c>
      <c r="BB775" s="67" t="n">
        <f aca="false">IF(AC775&lt;&gt;"",ROUND(BA775*AN775,0),0)</f>
        <v>0</v>
      </c>
      <c r="BC775" s="68" t="str">
        <f aca="false">IF(AE775&gt;0,BB775/AE775,"")</f>
        <v/>
      </c>
      <c r="BD775" s="66" t="n">
        <f aca="false">'Vstupní data'!AE775</f>
        <v>0</v>
      </c>
      <c r="BF775" s="66" t="n">
        <f aca="false">'Vstupní data'!AC775</f>
        <v>0</v>
      </c>
      <c r="BH775" s="66" t="n">
        <f aca="false">'Vstupní data'!AD775</f>
        <v>0</v>
      </c>
      <c r="BI775" s="66" t="n">
        <f aca="false">'Vstupní data'!AF775</f>
        <v>0</v>
      </c>
      <c r="BJ775" s="69" t="n">
        <f aca="false">'Vstupní data'!AG775</f>
        <v>0</v>
      </c>
      <c r="BK775" s="69" t="n">
        <f aca="false">IF(BF775&lt;&gt;0,VLOOKUP(I775,'Pril3-drev'!$H$5:$I$83,2,0),0)</f>
        <v>0</v>
      </c>
      <c r="BL775" s="69" t="n">
        <f aca="false">IF(BF775&lt;&gt;0,VLOOKUP(BK775,'Pril3-drev'!$A$5:$C$17,3,0),0)</f>
        <v>0</v>
      </c>
      <c r="BM775" s="69" t="n">
        <f aca="false">'Vstupní data'!AH775</f>
        <v>0</v>
      </c>
      <c r="BN775" s="69" t="n">
        <f aca="false">IF('Vstupní data'!AH775&gt;0,   VLOOKUP(VLOOKUP(CONCATENATE(VLOOKUP(I775,'Pril3-drev'!$H$4:$L$83,5,0),BD775),'Pril3-drev'!$Q$4:$R$2803,2,0),'AVB-BS'!$C$5:$S$29 ,LOOKUP(BM775,'AVB-BS'!$D$3:$S$3,'AVB-BS'!$D$1:$S$1) ,0 )   ,   IF('Vstupní data'!AI775&gt;0,'Vstupní data'!AI775,0))</f>
        <v>0</v>
      </c>
      <c r="BO775" s="69" t="str">
        <f aca="false">IF(BX775&gt;5,VLOOKUP(CONCATENATE(BK775,BN775),'Pril1-THLPa'!$H$6:$N$96,4,0),"")</f>
        <v/>
      </c>
      <c r="BP775" s="69" t="str">
        <f aca="false">IF(BX775&gt;5,VLOOKUP(CONCATENATE(BK775,BN775),'Pril1-THLPa'!$H$6:$N$96,5,0),"")</f>
        <v/>
      </c>
      <c r="BQ775" s="69" t="str">
        <f aca="false">IF(BX775&gt;5,VLOOKUP(CONCATENATE(BK775,BN775),'Pril1-THLPa'!$H$6:$N$96,6,0),"")</f>
        <v/>
      </c>
      <c r="BR775" s="69" t="str">
        <f aca="false">IF(BX775&gt;5,VLOOKUP(CONCATENATE(BK775,BN775),'Pril1-THLPa'!$H$6:$N$96,7,0),"")</f>
        <v/>
      </c>
      <c r="BS775" s="69" t="str">
        <f aca="false">IF(BX775&gt;5,VLOOKUP(CONCATENATE(BK775,BN775),'Pril1-THLPa'!$H$6:$O$96,8,0),"")</f>
        <v/>
      </c>
      <c r="BT775" s="69" t="str">
        <f aca="false">IF(BF775&gt;0, IF(BK775="smrk",  VLOOKUP(VLOOKUP(BD775,'Pril9-K3'!$L$8:$M$207,2,0),'Pril9-K3'!$A$8:$J$16,LOOKUP(BN775,'Pril9-K3'!$A$7:$J$7,'Pril9-K3'!$A$5:$J$5),0), IF(AND(BK775&lt;&gt;"smrk",'Vstupní data'!AK775&lt;&gt;""),'Vstupní data'!AK775,   VLOOKUP(VLOOKUP(BD775,'Pril9-K3'!$L$8:$M$207,2,0),'Pril9-K3'!$A$8:$J$16,LOOKUP(BN775,'Pril9-K3'!$A$7:$J$7,'Pril9-K3'!$A$5:$J$5),0)   )),   "")</f>
        <v/>
      </c>
      <c r="BV775" s="69" t="n">
        <f aca="false">'Vstupní data'!AJ775</f>
        <v>0</v>
      </c>
      <c r="BW775" s="69" t="n">
        <f aca="false">IF(BF775&gt;0,IF(J775&gt;0,J775,K775*H775/100),0)</f>
        <v>0</v>
      </c>
      <c r="BX775" s="69" t="n">
        <f aca="false">IF(BF775&gt;0,IF(BJ775&gt;BL775,BL775,BJ775),0)</f>
        <v>0</v>
      </c>
      <c r="BY775" s="69" t="n">
        <f aca="false">IF(BD775=0,0,IF(AND(BX775&gt;0,BX775&lt;=5),  IF(AND(BX775&gt;0,BX775&lt;=5),VLOOKUP(BK775,'Pril1-THLPa'!$A$6:$F$18,IF(AND(BX775&gt;0,BX775&lt;=5),LOOKUP(BX775,'Pril1-THLPa'!$B$5:$F$5,'Pril1-THLPa'!$B$4:$F$4),""),0),""),  IF(BX775&gt;5,BO775+BP775*(BX775-5)+BQ775*POWER(BX775-5,2)+BR775*POWER(BX775-5,3)+BS775*POWER(BX775-5,4),"")))</f>
        <v>0</v>
      </c>
      <c r="BZ775" s="69" t="n">
        <f aca="false">IF(BY775&gt;0,BY775*BI775/10*BW775*(100+BV775)/100,0)</f>
        <v>0</v>
      </c>
      <c r="CA775" s="69" t="n">
        <f aca="false">IF(BD775&gt;0,BX775-IF(BD775&gt;BX775,BX775,BD775),0)</f>
        <v>0</v>
      </c>
      <c r="CB775" s="69" t="n">
        <f aca="false">POWER(1.01,CA775)</f>
        <v>1</v>
      </c>
      <c r="CC775" s="69" t="n">
        <f aca="false">IF(BF775&gt;0,IF(BF775&gt;BH775,1,BF775/BH775),0)</f>
        <v>0</v>
      </c>
      <c r="CD775" s="72" t="n">
        <f aca="false">IF(BD775=0,0,IF(BF775&gt;0,ROUND(IF(CB775&lt;&gt;0,BZ775*BT775*1/CB775*CC775,0),0),0))</f>
        <v>0</v>
      </c>
      <c r="CE775" s="73" t="str">
        <f aca="false">IF(BF775&gt;0,IF(BF775&gt;BH775,CD775/BF775,CD775/BH775),"")</f>
        <v/>
      </c>
      <c r="CF775" s="69" t="n">
        <f aca="false">'Vstupní data'!AM775</f>
        <v>0</v>
      </c>
      <c r="CG775" s="69" t="n">
        <f aca="false">'Vstupní data'!AN775</f>
        <v>0</v>
      </c>
      <c r="CH775" s="69" t="n">
        <f aca="false">'Vstupní data'!AO775</f>
        <v>0</v>
      </c>
      <c r="CI775" s="69" t="n">
        <f aca="false">'Vstupní data'!AP775</f>
        <v>0</v>
      </c>
      <c r="CJ775" s="72" t="n">
        <f aca="false">ROUND(CH775*CI775,0)</f>
        <v>0</v>
      </c>
      <c r="CK775" s="74" t="str">
        <f aca="false">IF(OR(AA775&gt;0,BB775&gt;0,CD775&gt;0,CJ775&gt;0),AA775+BB775+CD775+CJ775,"")</f>
        <v/>
      </c>
    </row>
    <row r="776" customFormat="false" ht="12.8" hidden="false" customHeight="false" outlineLevel="0" collapsed="false">
      <c r="A776" s="66" t="n">
        <f aca="false">'Vstupní data'!A776</f>
        <v>0</v>
      </c>
      <c r="F776" s="66" t="str">
        <f aca="false">CONCATENATE('Vstupní data'!F776,'Vstupní data'!G776,'Vstupní data'!H776,'Vstupní data'!I776)</f>
        <v/>
      </c>
      <c r="G776" s="66"/>
      <c r="H776" s="66" t="n">
        <f aca="false">'Vstupní data'!K776</f>
        <v>0</v>
      </c>
      <c r="I776" s="66" t="n">
        <f aca="false">'Vstupní data'!L776</f>
        <v>0</v>
      </c>
      <c r="J776" s="66" t="n">
        <f aca="false">'Vstupní data'!K776*'Vstupní data'!M776/100</f>
        <v>0</v>
      </c>
      <c r="L776" s="66" t="n">
        <f aca="false">IF('Vstupní data'!N776="prostokořenný",0,IF('Vstupní data'!N776="krytokořenný","k",IF('Vstupní data'!N776="poloodrostky nebo odrostky, prostokořenné i krytokořenné","po",0)))</f>
        <v>0</v>
      </c>
      <c r="N776" s="66"/>
      <c r="O776" s="66" t="n">
        <f aca="false">'Vstupní data'!O776</f>
        <v>0</v>
      </c>
      <c r="P776" s="66" t="n">
        <f aca="false">IF(O776&gt;0,VLOOKUP(CONCATENATE(VLOOKUP(I776,'Pril3-drev'!$H$5:$K$83,4,0),"-",'Vstupní data'!R776),K2!$C$15:$D$23,2,0),0)</f>
        <v>0</v>
      </c>
      <c r="Q776" s="66" t="n">
        <f aca="false">IF(O776&gt;0,VLOOKUP(I776,'Pril3-drev'!$H$5:$I$83,2,0),0)</f>
        <v>0</v>
      </c>
      <c r="R776" s="66" t="n">
        <f aca="false">IF(Q776&gt;0,VLOOKUP(Q776,'Pril6-okus'!$A$5:$B$17,2,0),0)</f>
        <v>0</v>
      </c>
      <c r="S776" s="66" t="n">
        <f aca="false">IF(O776&gt;0,VLOOKUP(I776,'Pril3-drev'!$H$5:$J$83,3,0),0)</f>
        <v>0</v>
      </c>
      <c r="T776" s="66" t="str">
        <f aca="false">IF(O776&gt;0,IF(L776="k",0.9*VLOOKUP(S776,'ha-pocty-vyhl'!$A$5:$B$20,2,0),IF(L776="po",0.8*VLOOKUP(S776,'ha-pocty-vyhl'!$A$5:$B$20,2,0),VLOOKUP(S776,'ha-pocty-vyhl'!$A$5:$B$20,2,0))),"")</f>
        <v/>
      </c>
      <c r="U776" s="66" t="n">
        <f aca="false">'Vstupní data'!P776</f>
        <v>0</v>
      </c>
      <c r="V776" s="66" t="n">
        <f aca="false">IF(O776&gt;0,1.3*T776*1000*Z776/10000,0)</f>
        <v>0</v>
      </c>
      <c r="W776" s="66" t="n">
        <f aca="false">IF(O776&gt;0,1.3*T776*1000*Z776/10000,0)</f>
        <v>0</v>
      </c>
      <c r="X776" s="66" t="n">
        <f aca="false">IF(O776&gt;0,IF(O776&gt;V776,V776,O776),0)</f>
        <v>0</v>
      </c>
      <c r="Y776" s="66" t="n">
        <f aca="false">IF(O776&gt;0,IF(IF(U776&gt;W776,W776,U776)&lt;X776,W776,IF(U776&gt;W776,W776,U776)),0)</f>
        <v>0</v>
      </c>
      <c r="Z776" s="66" t="n">
        <f aca="false">IF(O776&gt;0,IF(J776&gt;0,J776,K776*H776/100),0)</f>
        <v>0</v>
      </c>
      <c r="AA776" s="67" t="n">
        <f aca="false">IF(O776&gt;0,CEILING(R776*P776*X776/Y776*Z776,1),0)</f>
        <v>0</v>
      </c>
      <c r="AB776" s="68" t="n">
        <f aca="false">IF(O776&gt;0,AA776/O776,0)</f>
        <v>0</v>
      </c>
      <c r="AC776" s="66" t="n">
        <f aca="false">'Vstupní data'!W776</f>
        <v>0</v>
      </c>
      <c r="AI776" s="66" t="str">
        <f aca="false">IF(OR('Vstupní data'!T776&gt;0,'Vstupní data'!U776&gt;0),VLOOKUP(I776,'Pril3-drev'!$H$5:$J$83,3,0),"")</f>
        <v/>
      </c>
      <c r="AJ776" s="66" t="n">
        <f aca="false">IF('Vstupní data'!V776="prostokořenný",0,IF('Vstupní data'!V776="krytokořenný","k",IF('Vstupní data'!V776="poloodrostky nebo odrostky, prostokořenné i krytokořenné","po",0)))</f>
        <v>0</v>
      </c>
      <c r="AK776" s="66" t="n">
        <f aca="false">IF(OR('Vstupní data'!T776&gt;0,'Vstupní data'!U776&gt;0),IF(AJ776="k",0.9*VLOOKUP(AI776,'ha-pocty-vyhl'!$A$5:$B$20,2,0),IF(AJ776="po",0.8*VLOOKUP(AI776,'ha-pocty-vyhl'!$A$5:$B$20,2,0),VLOOKUP(AI776,'ha-pocty-vyhl'!$A$5:$B$20,2,0))),0)</f>
        <v>0</v>
      </c>
      <c r="AL776" s="66" t="n">
        <f aca="false">IF(OR('Vstupní data'!T776&gt;0,'Vstupní data'!U776&gt;0),'Vstupní data'!K776*'Vstupní data'!M776/100,0)</f>
        <v>0</v>
      </c>
      <c r="AM776" s="66" t="n">
        <f aca="false">IF(OR('Vstupní data'!T776&gt;0,'Vstupní data'!U776&gt;0),IF('Vstupní data'!T776&gt;0,'Vstupní data'!T776,ROUND(10*'Vstupní data'!U776/AK776,0)),0)</f>
        <v>0</v>
      </c>
      <c r="AN776" s="69" t="n">
        <f aca="false">IF('Vstupní data'!T776&gt;0,   IF('Vstupní data'!T776&lt;=AL776,'Vstupní data'!T776,AL776),   IF(AM776&lt;AL776,AM776,AL776))</f>
        <v>0</v>
      </c>
      <c r="AO776" s="69" t="n">
        <f aca="false">'Vstupní data'!X776</f>
        <v>0</v>
      </c>
      <c r="AP776" s="66" t="n">
        <f aca="false">IF(OR('Vstupní data'!T776&gt;0,'Vstupní data'!U776&gt;0),IF(I776&lt;&gt;0,VLOOKUP(I776,'Pril3-drev'!$H$5:$I$83,2,0),0),0)</f>
        <v>0</v>
      </c>
      <c r="AQ776" s="66" t="n">
        <f aca="false">'Vstupní data'!Y776</f>
        <v>0</v>
      </c>
      <c r="AR776" s="66" t="str">
        <f aca="false">IF(AC776&gt;5,   IF('Vstupní data'!Y776&gt;0,   VLOOKUP(VLOOKUP(CONCATENATE(VLOOKUP(I776,'Pril3-drev'!$H$4:$L$83,5,0),AC776),'Pril3-drev'!$Q$4:$R$2803,2,0),'AVB-BS'!$C$5:$S$29 ,LOOKUP(AQ776,'AVB-BS'!$D$3:$S$3,'AVB-BS'!$D$1:$S$1) ,0 )   ,   IF('Vstupní data'!Z776&gt;0,'Vstupní data'!Z776,0)) , "")</f>
        <v/>
      </c>
      <c r="AS776" s="70" t="str">
        <f aca="false">IF(AC776&gt;5,VLOOKUP(CONCATENATE(AP776,AR776),'Pril1-THLPa'!$H$6:$N$96,4,0),"")</f>
        <v/>
      </c>
      <c r="AT776" s="70" t="str">
        <f aca="false">IF(AC776&gt;5,VLOOKUP(CONCATENATE(AP776,AR776),'Pril1-THLPa'!$H$6:$N$96,5,0),"")</f>
        <v/>
      </c>
      <c r="AU776" s="70" t="str">
        <f aca="false">IF(AC776&gt;5,VLOOKUP(CONCATENATE(AP776,AR776),'Pril1-THLPa'!$H$6:$N$96,6,0),"")</f>
        <v/>
      </c>
      <c r="AV776" s="70" t="str">
        <f aca="false">IF(AC776&gt;5,VLOOKUP(CONCATENATE(AP776,AR776),'Pril1-THLPa'!$H$6:$N$96,7,0),"")</f>
        <v/>
      </c>
      <c r="AW776" s="70" t="str">
        <f aca="false">IF(AC776&gt;5,VLOOKUP(CONCATENATE(AP776,AR776),'Pril1-THLPa'!$H$6:$O$96,8,0),"")</f>
        <v/>
      </c>
      <c r="AX776" s="66" t="n">
        <f aca="false">IF(AC776&gt;0,IF(AND(AC776&gt;0,AC776&lt;=5),VLOOKUP(AP776,'Pril1-THLPa'!$A$6:$F$18,LOOKUP(AC776,'Pril1-THLPa'!$B$5:$F$5,'Pril1-THLPa'!$B$4:$F$4),0),AS776+AT776*(AC776-5)+AU776*POWER(AC776-5,2)+AV776*POWER(AC776-5,3)+AW776*POWER(AC776-5,4)),0)</f>
        <v>0</v>
      </c>
      <c r="AY776" s="71"/>
      <c r="AZ776" s="66" t="n">
        <f aca="false">'Vstupní data'!AA776</f>
        <v>0</v>
      </c>
      <c r="BA776" s="66" t="n">
        <f aca="false">IF(OR('Vstupní data'!T776&gt;0,'Vstupní data'!U776&gt;0),IF(AC776&lt;&gt;"",AX776*AO776/10*(100+AZ776)/100,0),0)</f>
        <v>0</v>
      </c>
      <c r="BB776" s="67" t="n">
        <f aca="false">IF(AC776&lt;&gt;"",ROUND(BA776*AN776,0),0)</f>
        <v>0</v>
      </c>
      <c r="BC776" s="68" t="str">
        <f aca="false">IF(AE776&gt;0,BB776/AE776,"")</f>
        <v/>
      </c>
      <c r="BD776" s="66" t="n">
        <f aca="false">'Vstupní data'!AE776</f>
        <v>0</v>
      </c>
      <c r="BF776" s="66" t="n">
        <f aca="false">'Vstupní data'!AC776</f>
        <v>0</v>
      </c>
      <c r="BH776" s="66" t="n">
        <f aca="false">'Vstupní data'!AD776</f>
        <v>0</v>
      </c>
      <c r="BI776" s="66" t="n">
        <f aca="false">'Vstupní data'!AF776</f>
        <v>0</v>
      </c>
      <c r="BJ776" s="69" t="n">
        <f aca="false">'Vstupní data'!AG776</f>
        <v>0</v>
      </c>
      <c r="BK776" s="69" t="n">
        <f aca="false">IF(BF776&lt;&gt;0,VLOOKUP(I776,'Pril3-drev'!$H$5:$I$83,2,0),0)</f>
        <v>0</v>
      </c>
      <c r="BL776" s="69" t="n">
        <f aca="false">IF(BF776&lt;&gt;0,VLOOKUP(BK776,'Pril3-drev'!$A$5:$C$17,3,0),0)</f>
        <v>0</v>
      </c>
      <c r="BM776" s="69" t="n">
        <f aca="false">'Vstupní data'!AH776</f>
        <v>0</v>
      </c>
      <c r="BN776" s="69" t="n">
        <f aca="false">IF('Vstupní data'!AH776&gt;0,   VLOOKUP(VLOOKUP(CONCATENATE(VLOOKUP(I776,'Pril3-drev'!$H$4:$L$83,5,0),BD776),'Pril3-drev'!$Q$4:$R$2803,2,0),'AVB-BS'!$C$5:$S$29 ,LOOKUP(BM776,'AVB-BS'!$D$3:$S$3,'AVB-BS'!$D$1:$S$1) ,0 )   ,   IF('Vstupní data'!AI776&gt;0,'Vstupní data'!AI776,0))</f>
        <v>0</v>
      </c>
      <c r="BO776" s="69" t="str">
        <f aca="false">IF(BX776&gt;5,VLOOKUP(CONCATENATE(BK776,BN776),'Pril1-THLPa'!$H$6:$N$96,4,0),"")</f>
        <v/>
      </c>
      <c r="BP776" s="69" t="str">
        <f aca="false">IF(BX776&gt;5,VLOOKUP(CONCATENATE(BK776,BN776),'Pril1-THLPa'!$H$6:$N$96,5,0),"")</f>
        <v/>
      </c>
      <c r="BQ776" s="69" t="str">
        <f aca="false">IF(BX776&gt;5,VLOOKUP(CONCATENATE(BK776,BN776),'Pril1-THLPa'!$H$6:$N$96,6,0),"")</f>
        <v/>
      </c>
      <c r="BR776" s="69" t="str">
        <f aca="false">IF(BX776&gt;5,VLOOKUP(CONCATENATE(BK776,BN776),'Pril1-THLPa'!$H$6:$N$96,7,0),"")</f>
        <v/>
      </c>
      <c r="BS776" s="69" t="str">
        <f aca="false">IF(BX776&gt;5,VLOOKUP(CONCATENATE(BK776,BN776),'Pril1-THLPa'!$H$6:$O$96,8,0),"")</f>
        <v/>
      </c>
      <c r="BT776" s="69" t="str">
        <f aca="false">IF(BF776&gt;0, IF(BK776="smrk",  VLOOKUP(VLOOKUP(BD776,'Pril9-K3'!$L$8:$M$207,2,0),'Pril9-K3'!$A$8:$J$16,LOOKUP(BN776,'Pril9-K3'!$A$7:$J$7,'Pril9-K3'!$A$5:$J$5),0), IF(AND(BK776&lt;&gt;"smrk",'Vstupní data'!AK776&lt;&gt;""),'Vstupní data'!AK776,   VLOOKUP(VLOOKUP(BD776,'Pril9-K3'!$L$8:$M$207,2,0),'Pril9-K3'!$A$8:$J$16,LOOKUP(BN776,'Pril9-K3'!$A$7:$J$7,'Pril9-K3'!$A$5:$J$5),0)   )),   "")</f>
        <v/>
      </c>
      <c r="BV776" s="69" t="n">
        <f aca="false">'Vstupní data'!AJ776</f>
        <v>0</v>
      </c>
      <c r="BW776" s="69" t="n">
        <f aca="false">IF(BF776&gt;0,IF(J776&gt;0,J776,K776*H776/100),0)</f>
        <v>0</v>
      </c>
      <c r="BX776" s="69" t="n">
        <f aca="false">IF(BF776&gt;0,IF(BJ776&gt;BL776,BL776,BJ776),0)</f>
        <v>0</v>
      </c>
      <c r="BY776" s="69" t="n">
        <f aca="false">IF(BD776=0,0,IF(AND(BX776&gt;0,BX776&lt;=5),  IF(AND(BX776&gt;0,BX776&lt;=5),VLOOKUP(BK776,'Pril1-THLPa'!$A$6:$F$18,IF(AND(BX776&gt;0,BX776&lt;=5),LOOKUP(BX776,'Pril1-THLPa'!$B$5:$F$5,'Pril1-THLPa'!$B$4:$F$4),""),0),""),  IF(BX776&gt;5,BO776+BP776*(BX776-5)+BQ776*POWER(BX776-5,2)+BR776*POWER(BX776-5,3)+BS776*POWER(BX776-5,4),"")))</f>
        <v>0</v>
      </c>
      <c r="BZ776" s="69" t="n">
        <f aca="false">IF(BY776&gt;0,BY776*BI776/10*BW776*(100+BV776)/100,0)</f>
        <v>0</v>
      </c>
      <c r="CA776" s="69" t="n">
        <f aca="false">IF(BD776&gt;0,BX776-IF(BD776&gt;BX776,BX776,BD776),0)</f>
        <v>0</v>
      </c>
      <c r="CB776" s="69" t="n">
        <f aca="false">POWER(1.01,CA776)</f>
        <v>1</v>
      </c>
      <c r="CC776" s="69" t="n">
        <f aca="false">IF(BF776&gt;0,IF(BF776&gt;BH776,1,BF776/BH776),0)</f>
        <v>0</v>
      </c>
      <c r="CD776" s="72" t="n">
        <f aca="false">IF(BD776=0,0,IF(BF776&gt;0,ROUND(IF(CB776&lt;&gt;0,BZ776*BT776*1/CB776*CC776,0),0),0))</f>
        <v>0</v>
      </c>
      <c r="CE776" s="73" t="str">
        <f aca="false">IF(BF776&gt;0,IF(BF776&gt;BH776,CD776/BF776,CD776/BH776),"")</f>
        <v/>
      </c>
      <c r="CF776" s="69" t="n">
        <f aca="false">'Vstupní data'!AM776</f>
        <v>0</v>
      </c>
      <c r="CG776" s="69" t="n">
        <f aca="false">'Vstupní data'!AN776</f>
        <v>0</v>
      </c>
      <c r="CH776" s="69" t="n">
        <f aca="false">'Vstupní data'!AO776</f>
        <v>0</v>
      </c>
      <c r="CI776" s="69" t="n">
        <f aca="false">'Vstupní data'!AP776</f>
        <v>0</v>
      </c>
      <c r="CJ776" s="72" t="n">
        <f aca="false">ROUND(CH776*CI776,0)</f>
        <v>0</v>
      </c>
      <c r="CK776" s="74" t="str">
        <f aca="false">IF(OR(AA776&gt;0,BB776&gt;0,CD776&gt;0,CJ776&gt;0),AA776+BB776+CD776+CJ776,"")</f>
        <v/>
      </c>
    </row>
    <row r="777" customFormat="false" ht="12.8" hidden="false" customHeight="false" outlineLevel="0" collapsed="false">
      <c r="A777" s="66" t="n">
        <f aca="false">'Vstupní data'!A777</f>
        <v>0</v>
      </c>
      <c r="F777" s="66" t="str">
        <f aca="false">CONCATENATE('Vstupní data'!F777,'Vstupní data'!G777,'Vstupní data'!H777,'Vstupní data'!I777)</f>
        <v/>
      </c>
      <c r="G777" s="66"/>
      <c r="H777" s="66" t="n">
        <f aca="false">'Vstupní data'!K777</f>
        <v>0</v>
      </c>
      <c r="I777" s="66" t="n">
        <f aca="false">'Vstupní data'!L777</f>
        <v>0</v>
      </c>
      <c r="J777" s="66" t="n">
        <f aca="false">'Vstupní data'!K777*'Vstupní data'!M777/100</f>
        <v>0</v>
      </c>
      <c r="L777" s="66" t="n">
        <f aca="false">IF('Vstupní data'!N777="prostokořenný",0,IF('Vstupní data'!N777="krytokořenný","k",IF('Vstupní data'!N777="poloodrostky nebo odrostky, prostokořenné i krytokořenné","po",0)))</f>
        <v>0</v>
      </c>
      <c r="N777" s="66"/>
      <c r="O777" s="66" t="n">
        <f aca="false">'Vstupní data'!O777</f>
        <v>0</v>
      </c>
      <c r="P777" s="66" t="n">
        <f aca="false">IF(O777&gt;0,VLOOKUP(CONCATENATE(VLOOKUP(I777,'Pril3-drev'!$H$5:$K$83,4,0),"-",'Vstupní data'!R777),K2!$C$15:$D$23,2,0),0)</f>
        <v>0</v>
      </c>
      <c r="Q777" s="66" t="n">
        <f aca="false">IF(O777&gt;0,VLOOKUP(I777,'Pril3-drev'!$H$5:$I$83,2,0),0)</f>
        <v>0</v>
      </c>
      <c r="R777" s="66" t="n">
        <f aca="false">IF(Q777&gt;0,VLOOKUP(Q777,'Pril6-okus'!$A$5:$B$17,2,0),0)</f>
        <v>0</v>
      </c>
      <c r="S777" s="66" t="n">
        <f aca="false">IF(O777&gt;0,VLOOKUP(I777,'Pril3-drev'!$H$5:$J$83,3,0),0)</f>
        <v>0</v>
      </c>
      <c r="T777" s="66" t="str">
        <f aca="false">IF(O777&gt;0,IF(L777="k",0.9*VLOOKUP(S777,'ha-pocty-vyhl'!$A$5:$B$20,2,0),IF(L777="po",0.8*VLOOKUP(S777,'ha-pocty-vyhl'!$A$5:$B$20,2,0),VLOOKUP(S777,'ha-pocty-vyhl'!$A$5:$B$20,2,0))),"")</f>
        <v/>
      </c>
      <c r="U777" s="66" t="n">
        <f aca="false">'Vstupní data'!P777</f>
        <v>0</v>
      </c>
      <c r="V777" s="66" t="n">
        <f aca="false">IF(O777&gt;0,1.3*T777*1000*Z777/10000,0)</f>
        <v>0</v>
      </c>
      <c r="W777" s="66" t="n">
        <f aca="false">IF(O777&gt;0,1.3*T777*1000*Z777/10000,0)</f>
        <v>0</v>
      </c>
      <c r="X777" s="66" t="n">
        <f aca="false">IF(O777&gt;0,IF(O777&gt;V777,V777,O777),0)</f>
        <v>0</v>
      </c>
      <c r="Y777" s="66" t="n">
        <f aca="false">IF(O777&gt;0,IF(IF(U777&gt;W777,W777,U777)&lt;X777,W777,IF(U777&gt;W777,W777,U777)),0)</f>
        <v>0</v>
      </c>
      <c r="Z777" s="66" t="n">
        <f aca="false">IF(O777&gt;0,IF(J777&gt;0,J777,K777*H777/100),0)</f>
        <v>0</v>
      </c>
      <c r="AA777" s="67" t="n">
        <f aca="false">IF(O777&gt;0,CEILING(R777*P777*X777/Y777*Z777,1),0)</f>
        <v>0</v>
      </c>
      <c r="AB777" s="68" t="n">
        <f aca="false">IF(O777&gt;0,AA777/O777,0)</f>
        <v>0</v>
      </c>
      <c r="AC777" s="66" t="n">
        <f aca="false">'Vstupní data'!W777</f>
        <v>0</v>
      </c>
      <c r="AI777" s="66" t="str">
        <f aca="false">IF(OR('Vstupní data'!T777&gt;0,'Vstupní data'!U777&gt;0),VLOOKUP(I777,'Pril3-drev'!$H$5:$J$83,3,0),"")</f>
        <v/>
      </c>
      <c r="AJ777" s="66" t="n">
        <f aca="false">IF('Vstupní data'!V777="prostokořenný",0,IF('Vstupní data'!V777="krytokořenný","k",IF('Vstupní data'!V777="poloodrostky nebo odrostky, prostokořenné i krytokořenné","po",0)))</f>
        <v>0</v>
      </c>
      <c r="AK777" s="66" t="n">
        <f aca="false">IF(OR('Vstupní data'!T777&gt;0,'Vstupní data'!U777&gt;0),IF(AJ777="k",0.9*VLOOKUP(AI777,'ha-pocty-vyhl'!$A$5:$B$20,2,0),IF(AJ777="po",0.8*VLOOKUP(AI777,'ha-pocty-vyhl'!$A$5:$B$20,2,0),VLOOKUP(AI777,'ha-pocty-vyhl'!$A$5:$B$20,2,0))),0)</f>
        <v>0</v>
      </c>
      <c r="AL777" s="66" t="n">
        <f aca="false">IF(OR('Vstupní data'!T777&gt;0,'Vstupní data'!U777&gt;0),'Vstupní data'!K777*'Vstupní data'!M777/100,0)</f>
        <v>0</v>
      </c>
      <c r="AM777" s="66" t="n">
        <f aca="false">IF(OR('Vstupní data'!T777&gt;0,'Vstupní data'!U777&gt;0),IF('Vstupní data'!T777&gt;0,'Vstupní data'!T777,ROUND(10*'Vstupní data'!U777/AK777,0)),0)</f>
        <v>0</v>
      </c>
      <c r="AN777" s="69" t="n">
        <f aca="false">IF('Vstupní data'!T777&gt;0,   IF('Vstupní data'!T777&lt;=AL777,'Vstupní data'!T777,AL777),   IF(AM777&lt;AL777,AM777,AL777))</f>
        <v>0</v>
      </c>
      <c r="AO777" s="69" t="n">
        <f aca="false">'Vstupní data'!X777</f>
        <v>0</v>
      </c>
      <c r="AP777" s="66" t="n">
        <f aca="false">IF(OR('Vstupní data'!T777&gt;0,'Vstupní data'!U777&gt;0),IF(I777&lt;&gt;0,VLOOKUP(I777,'Pril3-drev'!$H$5:$I$83,2,0),0),0)</f>
        <v>0</v>
      </c>
      <c r="AQ777" s="66" t="n">
        <f aca="false">'Vstupní data'!Y777</f>
        <v>0</v>
      </c>
      <c r="AR777" s="66" t="str">
        <f aca="false">IF(AC777&gt;5,   IF('Vstupní data'!Y777&gt;0,   VLOOKUP(VLOOKUP(CONCATENATE(VLOOKUP(I777,'Pril3-drev'!$H$4:$L$83,5,0),AC777),'Pril3-drev'!$Q$4:$R$2803,2,0),'AVB-BS'!$C$5:$S$29 ,LOOKUP(AQ777,'AVB-BS'!$D$3:$S$3,'AVB-BS'!$D$1:$S$1) ,0 )   ,   IF('Vstupní data'!Z777&gt;0,'Vstupní data'!Z777,0)) , "")</f>
        <v/>
      </c>
      <c r="AS777" s="70" t="str">
        <f aca="false">IF(AC777&gt;5,VLOOKUP(CONCATENATE(AP777,AR777),'Pril1-THLPa'!$H$6:$N$96,4,0),"")</f>
        <v/>
      </c>
      <c r="AT777" s="70" t="str">
        <f aca="false">IF(AC777&gt;5,VLOOKUP(CONCATENATE(AP777,AR777),'Pril1-THLPa'!$H$6:$N$96,5,0),"")</f>
        <v/>
      </c>
      <c r="AU777" s="70" t="str">
        <f aca="false">IF(AC777&gt;5,VLOOKUP(CONCATENATE(AP777,AR777),'Pril1-THLPa'!$H$6:$N$96,6,0),"")</f>
        <v/>
      </c>
      <c r="AV777" s="70" t="str">
        <f aca="false">IF(AC777&gt;5,VLOOKUP(CONCATENATE(AP777,AR777),'Pril1-THLPa'!$H$6:$N$96,7,0),"")</f>
        <v/>
      </c>
      <c r="AW777" s="70" t="str">
        <f aca="false">IF(AC777&gt;5,VLOOKUP(CONCATENATE(AP777,AR777),'Pril1-THLPa'!$H$6:$O$96,8,0),"")</f>
        <v/>
      </c>
      <c r="AX777" s="66" t="n">
        <f aca="false">IF(AC777&gt;0,IF(AND(AC777&gt;0,AC777&lt;=5),VLOOKUP(AP777,'Pril1-THLPa'!$A$6:$F$18,LOOKUP(AC777,'Pril1-THLPa'!$B$5:$F$5,'Pril1-THLPa'!$B$4:$F$4),0),AS777+AT777*(AC777-5)+AU777*POWER(AC777-5,2)+AV777*POWER(AC777-5,3)+AW777*POWER(AC777-5,4)),0)</f>
        <v>0</v>
      </c>
      <c r="AY777" s="71"/>
      <c r="AZ777" s="66" t="n">
        <f aca="false">'Vstupní data'!AA777</f>
        <v>0</v>
      </c>
      <c r="BA777" s="66" t="n">
        <f aca="false">IF(OR('Vstupní data'!T777&gt;0,'Vstupní data'!U777&gt;0),IF(AC777&lt;&gt;"",AX777*AO777/10*(100+AZ777)/100,0),0)</f>
        <v>0</v>
      </c>
      <c r="BB777" s="67" t="n">
        <f aca="false">IF(AC777&lt;&gt;"",ROUND(BA777*AN777,0),0)</f>
        <v>0</v>
      </c>
      <c r="BC777" s="68" t="str">
        <f aca="false">IF(AE777&gt;0,BB777/AE777,"")</f>
        <v/>
      </c>
      <c r="BD777" s="66" t="n">
        <f aca="false">'Vstupní data'!AE777</f>
        <v>0</v>
      </c>
      <c r="BF777" s="66" t="n">
        <f aca="false">'Vstupní data'!AC777</f>
        <v>0</v>
      </c>
      <c r="BH777" s="66" t="n">
        <f aca="false">'Vstupní data'!AD777</f>
        <v>0</v>
      </c>
      <c r="BI777" s="66" t="n">
        <f aca="false">'Vstupní data'!AF777</f>
        <v>0</v>
      </c>
      <c r="BJ777" s="69" t="n">
        <f aca="false">'Vstupní data'!AG777</f>
        <v>0</v>
      </c>
      <c r="BK777" s="69" t="n">
        <f aca="false">IF(BF777&lt;&gt;0,VLOOKUP(I777,'Pril3-drev'!$H$5:$I$83,2,0),0)</f>
        <v>0</v>
      </c>
      <c r="BL777" s="69" t="n">
        <f aca="false">IF(BF777&lt;&gt;0,VLOOKUP(BK777,'Pril3-drev'!$A$5:$C$17,3,0),0)</f>
        <v>0</v>
      </c>
      <c r="BM777" s="69" t="n">
        <f aca="false">'Vstupní data'!AH777</f>
        <v>0</v>
      </c>
      <c r="BN777" s="69" t="n">
        <f aca="false">IF('Vstupní data'!AH777&gt;0,   VLOOKUP(VLOOKUP(CONCATENATE(VLOOKUP(I777,'Pril3-drev'!$H$4:$L$83,5,0),BD777),'Pril3-drev'!$Q$4:$R$2803,2,0),'AVB-BS'!$C$5:$S$29 ,LOOKUP(BM777,'AVB-BS'!$D$3:$S$3,'AVB-BS'!$D$1:$S$1) ,0 )   ,   IF('Vstupní data'!AI777&gt;0,'Vstupní data'!AI777,0))</f>
        <v>0</v>
      </c>
      <c r="BO777" s="69" t="str">
        <f aca="false">IF(BX777&gt;5,VLOOKUP(CONCATENATE(BK777,BN777),'Pril1-THLPa'!$H$6:$N$96,4,0),"")</f>
        <v/>
      </c>
      <c r="BP777" s="69" t="str">
        <f aca="false">IF(BX777&gt;5,VLOOKUP(CONCATENATE(BK777,BN777),'Pril1-THLPa'!$H$6:$N$96,5,0),"")</f>
        <v/>
      </c>
      <c r="BQ777" s="69" t="str">
        <f aca="false">IF(BX777&gt;5,VLOOKUP(CONCATENATE(BK777,BN777),'Pril1-THLPa'!$H$6:$N$96,6,0),"")</f>
        <v/>
      </c>
      <c r="BR777" s="69" t="str">
        <f aca="false">IF(BX777&gt;5,VLOOKUP(CONCATENATE(BK777,BN777),'Pril1-THLPa'!$H$6:$N$96,7,0),"")</f>
        <v/>
      </c>
      <c r="BS777" s="69" t="str">
        <f aca="false">IF(BX777&gt;5,VLOOKUP(CONCATENATE(BK777,BN777),'Pril1-THLPa'!$H$6:$O$96,8,0),"")</f>
        <v/>
      </c>
      <c r="BT777" s="69" t="str">
        <f aca="false">IF(BF777&gt;0, IF(BK777="smrk",  VLOOKUP(VLOOKUP(BD777,'Pril9-K3'!$L$8:$M$207,2,0),'Pril9-K3'!$A$8:$J$16,LOOKUP(BN777,'Pril9-K3'!$A$7:$J$7,'Pril9-K3'!$A$5:$J$5),0), IF(AND(BK777&lt;&gt;"smrk",'Vstupní data'!AK777&lt;&gt;""),'Vstupní data'!AK777,   VLOOKUP(VLOOKUP(BD777,'Pril9-K3'!$L$8:$M$207,2,0),'Pril9-K3'!$A$8:$J$16,LOOKUP(BN777,'Pril9-K3'!$A$7:$J$7,'Pril9-K3'!$A$5:$J$5),0)   )),   "")</f>
        <v/>
      </c>
      <c r="BV777" s="69" t="n">
        <f aca="false">'Vstupní data'!AJ777</f>
        <v>0</v>
      </c>
      <c r="BW777" s="69" t="n">
        <f aca="false">IF(BF777&gt;0,IF(J777&gt;0,J777,K777*H777/100),0)</f>
        <v>0</v>
      </c>
      <c r="BX777" s="69" t="n">
        <f aca="false">IF(BF777&gt;0,IF(BJ777&gt;BL777,BL777,BJ777),0)</f>
        <v>0</v>
      </c>
      <c r="BY777" s="69" t="n">
        <f aca="false">IF(BD777=0,0,IF(AND(BX777&gt;0,BX777&lt;=5),  IF(AND(BX777&gt;0,BX777&lt;=5),VLOOKUP(BK777,'Pril1-THLPa'!$A$6:$F$18,IF(AND(BX777&gt;0,BX777&lt;=5),LOOKUP(BX777,'Pril1-THLPa'!$B$5:$F$5,'Pril1-THLPa'!$B$4:$F$4),""),0),""),  IF(BX777&gt;5,BO777+BP777*(BX777-5)+BQ777*POWER(BX777-5,2)+BR777*POWER(BX777-5,3)+BS777*POWER(BX777-5,4),"")))</f>
        <v>0</v>
      </c>
      <c r="BZ777" s="69" t="n">
        <f aca="false">IF(BY777&gt;0,BY777*BI777/10*BW777*(100+BV777)/100,0)</f>
        <v>0</v>
      </c>
      <c r="CA777" s="69" t="n">
        <f aca="false">IF(BD777&gt;0,BX777-IF(BD777&gt;BX777,BX777,BD777),0)</f>
        <v>0</v>
      </c>
      <c r="CB777" s="69" t="n">
        <f aca="false">POWER(1.01,CA777)</f>
        <v>1</v>
      </c>
      <c r="CC777" s="69" t="n">
        <f aca="false">IF(BF777&gt;0,IF(BF777&gt;BH777,1,BF777/BH777),0)</f>
        <v>0</v>
      </c>
      <c r="CD777" s="72" t="n">
        <f aca="false">IF(BD777=0,0,IF(BF777&gt;0,ROUND(IF(CB777&lt;&gt;0,BZ777*BT777*1/CB777*CC777,0),0),0))</f>
        <v>0</v>
      </c>
      <c r="CE777" s="73" t="str">
        <f aca="false">IF(BF777&gt;0,IF(BF777&gt;BH777,CD777/BF777,CD777/BH777),"")</f>
        <v/>
      </c>
      <c r="CF777" s="69" t="n">
        <f aca="false">'Vstupní data'!AM777</f>
        <v>0</v>
      </c>
      <c r="CG777" s="69" t="n">
        <f aca="false">'Vstupní data'!AN777</f>
        <v>0</v>
      </c>
      <c r="CH777" s="69" t="n">
        <f aca="false">'Vstupní data'!AO777</f>
        <v>0</v>
      </c>
      <c r="CI777" s="69" t="n">
        <f aca="false">'Vstupní data'!AP777</f>
        <v>0</v>
      </c>
      <c r="CJ777" s="72" t="n">
        <f aca="false">ROUND(CH777*CI777,0)</f>
        <v>0</v>
      </c>
      <c r="CK777" s="74" t="str">
        <f aca="false">IF(OR(AA777&gt;0,BB777&gt;0,CD777&gt;0,CJ777&gt;0),AA777+BB777+CD777+CJ777,"")</f>
        <v/>
      </c>
    </row>
    <row r="778" customFormat="false" ht="12.8" hidden="false" customHeight="false" outlineLevel="0" collapsed="false">
      <c r="A778" s="66" t="n">
        <f aca="false">'Vstupní data'!A778</f>
        <v>0</v>
      </c>
      <c r="F778" s="66" t="str">
        <f aca="false">CONCATENATE('Vstupní data'!F778,'Vstupní data'!G778,'Vstupní data'!H778,'Vstupní data'!I778)</f>
        <v/>
      </c>
      <c r="G778" s="66"/>
      <c r="H778" s="66" t="n">
        <f aca="false">'Vstupní data'!K778</f>
        <v>0</v>
      </c>
      <c r="I778" s="66" t="n">
        <f aca="false">'Vstupní data'!L778</f>
        <v>0</v>
      </c>
      <c r="J778" s="66" t="n">
        <f aca="false">'Vstupní data'!K778*'Vstupní data'!M778/100</f>
        <v>0</v>
      </c>
      <c r="L778" s="66" t="n">
        <f aca="false">IF('Vstupní data'!N778="prostokořenný",0,IF('Vstupní data'!N778="krytokořenný","k",IF('Vstupní data'!N778="poloodrostky nebo odrostky, prostokořenné i krytokořenné","po",0)))</f>
        <v>0</v>
      </c>
      <c r="N778" s="66"/>
      <c r="O778" s="66" t="n">
        <f aca="false">'Vstupní data'!O778</f>
        <v>0</v>
      </c>
      <c r="P778" s="66" t="n">
        <f aca="false">IF(O778&gt;0,VLOOKUP(CONCATENATE(VLOOKUP(I778,'Pril3-drev'!$H$5:$K$83,4,0),"-",'Vstupní data'!R778),K2!$C$15:$D$23,2,0),0)</f>
        <v>0</v>
      </c>
      <c r="Q778" s="66" t="n">
        <f aca="false">IF(O778&gt;0,VLOOKUP(I778,'Pril3-drev'!$H$5:$I$83,2,0),0)</f>
        <v>0</v>
      </c>
      <c r="R778" s="66" t="n">
        <f aca="false">IF(Q778&gt;0,VLOOKUP(Q778,'Pril6-okus'!$A$5:$B$17,2,0),0)</f>
        <v>0</v>
      </c>
      <c r="S778" s="66" t="n">
        <f aca="false">IF(O778&gt;0,VLOOKUP(I778,'Pril3-drev'!$H$5:$J$83,3,0),0)</f>
        <v>0</v>
      </c>
      <c r="T778" s="66" t="str">
        <f aca="false">IF(O778&gt;0,IF(L778="k",0.9*VLOOKUP(S778,'ha-pocty-vyhl'!$A$5:$B$20,2,0),IF(L778="po",0.8*VLOOKUP(S778,'ha-pocty-vyhl'!$A$5:$B$20,2,0),VLOOKUP(S778,'ha-pocty-vyhl'!$A$5:$B$20,2,0))),"")</f>
        <v/>
      </c>
      <c r="U778" s="66" t="n">
        <f aca="false">'Vstupní data'!P778</f>
        <v>0</v>
      </c>
      <c r="V778" s="66" t="n">
        <f aca="false">IF(O778&gt;0,1.3*T778*1000*Z778/10000,0)</f>
        <v>0</v>
      </c>
      <c r="W778" s="66" t="n">
        <f aca="false">IF(O778&gt;0,1.3*T778*1000*Z778/10000,0)</f>
        <v>0</v>
      </c>
      <c r="X778" s="66" t="n">
        <f aca="false">IF(O778&gt;0,IF(O778&gt;V778,V778,O778),0)</f>
        <v>0</v>
      </c>
      <c r="Y778" s="66" t="n">
        <f aca="false">IF(O778&gt;0,IF(IF(U778&gt;W778,W778,U778)&lt;X778,W778,IF(U778&gt;W778,W778,U778)),0)</f>
        <v>0</v>
      </c>
      <c r="Z778" s="66" t="n">
        <f aca="false">IF(O778&gt;0,IF(J778&gt;0,J778,K778*H778/100),0)</f>
        <v>0</v>
      </c>
      <c r="AA778" s="67" t="n">
        <f aca="false">IF(O778&gt;0,CEILING(R778*P778*X778/Y778*Z778,1),0)</f>
        <v>0</v>
      </c>
      <c r="AB778" s="68" t="n">
        <f aca="false">IF(O778&gt;0,AA778/O778,0)</f>
        <v>0</v>
      </c>
      <c r="AC778" s="66" t="n">
        <f aca="false">'Vstupní data'!W778</f>
        <v>0</v>
      </c>
      <c r="AI778" s="66" t="str">
        <f aca="false">IF(OR('Vstupní data'!T778&gt;0,'Vstupní data'!U778&gt;0),VLOOKUP(I778,'Pril3-drev'!$H$5:$J$83,3,0),"")</f>
        <v/>
      </c>
      <c r="AJ778" s="66" t="n">
        <f aca="false">IF('Vstupní data'!V778="prostokořenný",0,IF('Vstupní data'!V778="krytokořenný","k",IF('Vstupní data'!V778="poloodrostky nebo odrostky, prostokořenné i krytokořenné","po",0)))</f>
        <v>0</v>
      </c>
      <c r="AK778" s="66" t="n">
        <f aca="false">IF(OR('Vstupní data'!T778&gt;0,'Vstupní data'!U778&gt;0),IF(AJ778="k",0.9*VLOOKUP(AI778,'ha-pocty-vyhl'!$A$5:$B$20,2,0),IF(AJ778="po",0.8*VLOOKUP(AI778,'ha-pocty-vyhl'!$A$5:$B$20,2,0),VLOOKUP(AI778,'ha-pocty-vyhl'!$A$5:$B$20,2,0))),0)</f>
        <v>0</v>
      </c>
      <c r="AL778" s="66" t="n">
        <f aca="false">IF(OR('Vstupní data'!T778&gt;0,'Vstupní data'!U778&gt;0),'Vstupní data'!K778*'Vstupní data'!M778/100,0)</f>
        <v>0</v>
      </c>
      <c r="AM778" s="66" t="n">
        <f aca="false">IF(OR('Vstupní data'!T778&gt;0,'Vstupní data'!U778&gt;0),IF('Vstupní data'!T778&gt;0,'Vstupní data'!T778,ROUND(10*'Vstupní data'!U778/AK778,0)),0)</f>
        <v>0</v>
      </c>
      <c r="AN778" s="69" t="n">
        <f aca="false">IF('Vstupní data'!T778&gt;0,   IF('Vstupní data'!T778&lt;=AL778,'Vstupní data'!T778,AL778),   IF(AM778&lt;AL778,AM778,AL778))</f>
        <v>0</v>
      </c>
      <c r="AO778" s="69" t="n">
        <f aca="false">'Vstupní data'!X778</f>
        <v>0</v>
      </c>
      <c r="AP778" s="66" t="n">
        <f aca="false">IF(OR('Vstupní data'!T778&gt;0,'Vstupní data'!U778&gt;0),IF(I778&lt;&gt;0,VLOOKUP(I778,'Pril3-drev'!$H$5:$I$83,2,0),0),0)</f>
        <v>0</v>
      </c>
      <c r="AQ778" s="66" t="n">
        <f aca="false">'Vstupní data'!Y778</f>
        <v>0</v>
      </c>
      <c r="AR778" s="66" t="str">
        <f aca="false">IF(AC778&gt;5,   IF('Vstupní data'!Y778&gt;0,   VLOOKUP(VLOOKUP(CONCATENATE(VLOOKUP(I778,'Pril3-drev'!$H$4:$L$83,5,0),AC778),'Pril3-drev'!$Q$4:$R$2803,2,0),'AVB-BS'!$C$5:$S$29 ,LOOKUP(AQ778,'AVB-BS'!$D$3:$S$3,'AVB-BS'!$D$1:$S$1) ,0 )   ,   IF('Vstupní data'!Z778&gt;0,'Vstupní data'!Z778,0)) , "")</f>
        <v/>
      </c>
      <c r="AS778" s="70" t="str">
        <f aca="false">IF(AC778&gt;5,VLOOKUP(CONCATENATE(AP778,AR778),'Pril1-THLPa'!$H$6:$N$96,4,0),"")</f>
        <v/>
      </c>
      <c r="AT778" s="70" t="str">
        <f aca="false">IF(AC778&gt;5,VLOOKUP(CONCATENATE(AP778,AR778),'Pril1-THLPa'!$H$6:$N$96,5,0),"")</f>
        <v/>
      </c>
      <c r="AU778" s="70" t="str">
        <f aca="false">IF(AC778&gt;5,VLOOKUP(CONCATENATE(AP778,AR778),'Pril1-THLPa'!$H$6:$N$96,6,0),"")</f>
        <v/>
      </c>
      <c r="AV778" s="70" t="str">
        <f aca="false">IF(AC778&gt;5,VLOOKUP(CONCATENATE(AP778,AR778),'Pril1-THLPa'!$H$6:$N$96,7,0),"")</f>
        <v/>
      </c>
      <c r="AW778" s="70" t="str">
        <f aca="false">IF(AC778&gt;5,VLOOKUP(CONCATENATE(AP778,AR778),'Pril1-THLPa'!$H$6:$O$96,8,0),"")</f>
        <v/>
      </c>
      <c r="AX778" s="66" t="n">
        <f aca="false">IF(AC778&gt;0,IF(AND(AC778&gt;0,AC778&lt;=5),VLOOKUP(AP778,'Pril1-THLPa'!$A$6:$F$18,LOOKUP(AC778,'Pril1-THLPa'!$B$5:$F$5,'Pril1-THLPa'!$B$4:$F$4),0),AS778+AT778*(AC778-5)+AU778*POWER(AC778-5,2)+AV778*POWER(AC778-5,3)+AW778*POWER(AC778-5,4)),0)</f>
        <v>0</v>
      </c>
      <c r="AY778" s="71"/>
      <c r="AZ778" s="66" t="n">
        <f aca="false">'Vstupní data'!AA778</f>
        <v>0</v>
      </c>
      <c r="BA778" s="66" t="n">
        <f aca="false">IF(OR('Vstupní data'!T778&gt;0,'Vstupní data'!U778&gt;0),IF(AC778&lt;&gt;"",AX778*AO778/10*(100+AZ778)/100,0),0)</f>
        <v>0</v>
      </c>
      <c r="BB778" s="67" t="n">
        <f aca="false">IF(AC778&lt;&gt;"",ROUND(BA778*AN778,0),0)</f>
        <v>0</v>
      </c>
      <c r="BC778" s="68" t="str">
        <f aca="false">IF(AE778&gt;0,BB778/AE778,"")</f>
        <v/>
      </c>
      <c r="BD778" s="66" t="n">
        <f aca="false">'Vstupní data'!AE778</f>
        <v>0</v>
      </c>
      <c r="BF778" s="66" t="n">
        <f aca="false">'Vstupní data'!AC778</f>
        <v>0</v>
      </c>
      <c r="BH778" s="66" t="n">
        <f aca="false">'Vstupní data'!AD778</f>
        <v>0</v>
      </c>
      <c r="BI778" s="66" t="n">
        <f aca="false">'Vstupní data'!AF778</f>
        <v>0</v>
      </c>
      <c r="BJ778" s="69" t="n">
        <f aca="false">'Vstupní data'!AG778</f>
        <v>0</v>
      </c>
      <c r="BK778" s="69" t="n">
        <f aca="false">IF(BF778&lt;&gt;0,VLOOKUP(I778,'Pril3-drev'!$H$5:$I$83,2,0),0)</f>
        <v>0</v>
      </c>
      <c r="BL778" s="69" t="n">
        <f aca="false">IF(BF778&lt;&gt;0,VLOOKUP(BK778,'Pril3-drev'!$A$5:$C$17,3,0),0)</f>
        <v>0</v>
      </c>
      <c r="BM778" s="69" t="n">
        <f aca="false">'Vstupní data'!AH778</f>
        <v>0</v>
      </c>
      <c r="BN778" s="69" t="n">
        <f aca="false">IF('Vstupní data'!AH778&gt;0,   VLOOKUP(VLOOKUP(CONCATENATE(VLOOKUP(I778,'Pril3-drev'!$H$4:$L$83,5,0),BD778),'Pril3-drev'!$Q$4:$R$2803,2,0),'AVB-BS'!$C$5:$S$29 ,LOOKUP(BM778,'AVB-BS'!$D$3:$S$3,'AVB-BS'!$D$1:$S$1) ,0 )   ,   IF('Vstupní data'!AI778&gt;0,'Vstupní data'!AI778,0))</f>
        <v>0</v>
      </c>
      <c r="BO778" s="69" t="str">
        <f aca="false">IF(BX778&gt;5,VLOOKUP(CONCATENATE(BK778,BN778),'Pril1-THLPa'!$H$6:$N$96,4,0),"")</f>
        <v/>
      </c>
      <c r="BP778" s="69" t="str">
        <f aca="false">IF(BX778&gt;5,VLOOKUP(CONCATENATE(BK778,BN778),'Pril1-THLPa'!$H$6:$N$96,5,0),"")</f>
        <v/>
      </c>
      <c r="BQ778" s="69" t="str">
        <f aca="false">IF(BX778&gt;5,VLOOKUP(CONCATENATE(BK778,BN778),'Pril1-THLPa'!$H$6:$N$96,6,0),"")</f>
        <v/>
      </c>
      <c r="BR778" s="69" t="str">
        <f aca="false">IF(BX778&gt;5,VLOOKUP(CONCATENATE(BK778,BN778),'Pril1-THLPa'!$H$6:$N$96,7,0),"")</f>
        <v/>
      </c>
      <c r="BS778" s="69" t="str">
        <f aca="false">IF(BX778&gt;5,VLOOKUP(CONCATENATE(BK778,BN778),'Pril1-THLPa'!$H$6:$O$96,8,0),"")</f>
        <v/>
      </c>
      <c r="BT778" s="69" t="str">
        <f aca="false">IF(BF778&gt;0, IF(BK778="smrk",  VLOOKUP(VLOOKUP(BD778,'Pril9-K3'!$L$8:$M$207,2,0),'Pril9-K3'!$A$8:$J$16,LOOKUP(BN778,'Pril9-K3'!$A$7:$J$7,'Pril9-K3'!$A$5:$J$5),0), IF(AND(BK778&lt;&gt;"smrk",'Vstupní data'!AK778&lt;&gt;""),'Vstupní data'!AK778,   VLOOKUP(VLOOKUP(BD778,'Pril9-K3'!$L$8:$M$207,2,0),'Pril9-K3'!$A$8:$J$16,LOOKUP(BN778,'Pril9-K3'!$A$7:$J$7,'Pril9-K3'!$A$5:$J$5),0)   )),   "")</f>
        <v/>
      </c>
      <c r="BV778" s="69" t="n">
        <f aca="false">'Vstupní data'!AJ778</f>
        <v>0</v>
      </c>
      <c r="BW778" s="69" t="n">
        <f aca="false">IF(BF778&gt;0,IF(J778&gt;0,J778,K778*H778/100),0)</f>
        <v>0</v>
      </c>
      <c r="BX778" s="69" t="n">
        <f aca="false">IF(BF778&gt;0,IF(BJ778&gt;BL778,BL778,BJ778),0)</f>
        <v>0</v>
      </c>
      <c r="BY778" s="69" t="n">
        <f aca="false">IF(BD778=0,0,IF(AND(BX778&gt;0,BX778&lt;=5),  IF(AND(BX778&gt;0,BX778&lt;=5),VLOOKUP(BK778,'Pril1-THLPa'!$A$6:$F$18,IF(AND(BX778&gt;0,BX778&lt;=5),LOOKUP(BX778,'Pril1-THLPa'!$B$5:$F$5,'Pril1-THLPa'!$B$4:$F$4),""),0),""),  IF(BX778&gt;5,BO778+BP778*(BX778-5)+BQ778*POWER(BX778-5,2)+BR778*POWER(BX778-5,3)+BS778*POWER(BX778-5,4),"")))</f>
        <v>0</v>
      </c>
      <c r="BZ778" s="69" t="n">
        <f aca="false">IF(BY778&gt;0,BY778*BI778/10*BW778*(100+BV778)/100,0)</f>
        <v>0</v>
      </c>
      <c r="CA778" s="69" t="n">
        <f aca="false">IF(BD778&gt;0,BX778-IF(BD778&gt;BX778,BX778,BD778),0)</f>
        <v>0</v>
      </c>
      <c r="CB778" s="69" t="n">
        <f aca="false">POWER(1.01,CA778)</f>
        <v>1</v>
      </c>
      <c r="CC778" s="69" t="n">
        <f aca="false">IF(BF778&gt;0,IF(BF778&gt;BH778,1,BF778/BH778),0)</f>
        <v>0</v>
      </c>
      <c r="CD778" s="72" t="n">
        <f aca="false">IF(BD778=0,0,IF(BF778&gt;0,ROUND(IF(CB778&lt;&gt;0,BZ778*BT778*1/CB778*CC778,0),0),0))</f>
        <v>0</v>
      </c>
      <c r="CE778" s="73" t="str">
        <f aca="false">IF(BF778&gt;0,IF(BF778&gt;BH778,CD778/BF778,CD778/BH778),"")</f>
        <v/>
      </c>
      <c r="CF778" s="69" t="n">
        <f aca="false">'Vstupní data'!AM778</f>
        <v>0</v>
      </c>
      <c r="CG778" s="69" t="n">
        <f aca="false">'Vstupní data'!AN778</f>
        <v>0</v>
      </c>
      <c r="CH778" s="69" t="n">
        <f aca="false">'Vstupní data'!AO778</f>
        <v>0</v>
      </c>
      <c r="CI778" s="69" t="n">
        <f aca="false">'Vstupní data'!AP778</f>
        <v>0</v>
      </c>
      <c r="CJ778" s="72" t="n">
        <f aca="false">ROUND(CH778*CI778,0)</f>
        <v>0</v>
      </c>
      <c r="CK778" s="74" t="str">
        <f aca="false">IF(OR(AA778&gt;0,BB778&gt;0,CD778&gt;0,CJ778&gt;0),AA778+BB778+CD778+CJ778,"")</f>
        <v/>
      </c>
    </row>
    <row r="779" customFormat="false" ht="12.8" hidden="false" customHeight="false" outlineLevel="0" collapsed="false">
      <c r="A779" s="66" t="n">
        <f aca="false">'Vstupní data'!A779</f>
        <v>0</v>
      </c>
      <c r="F779" s="66" t="str">
        <f aca="false">CONCATENATE('Vstupní data'!F779,'Vstupní data'!G779,'Vstupní data'!H779,'Vstupní data'!I779)</f>
        <v/>
      </c>
      <c r="G779" s="66"/>
      <c r="H779" s="66" t="n">
        <f aca="false">'Vstupní data'!K779</f>
        <v>0</v>
      </c>
      <c r="I779" s="66" t="n">
        <f aca="false">'Vstupní data'!L779</f>
        <v>0</v>
      </c>
      <c r="J779" s="66" t="n">
        <f aca="false">'Vstupní data'!K779*'Vstupní data'!M779/100</f>
        <v>0</v>
      </c>
      <c r="L779" s="66" t="n">
        <f aca="false">IF('Vstupní data'!N779="prostokořenný",0,IF('Vstupní data'!N779="krytokořenný","k",IF('Vstupní data'!N779="poloodrostky nebo odrostky, prostokořenné i krytokořenné","po",0)))</f>
        <v>0</v>
      </c>
      <c r="N779" s="66"/>
      <c r="O779" s="66" t="n">
        <f aca="false">'Vstupní data'!O779</f>
        <v>0</v>
      </c>
      <c r="P779" s="66" t="n">
        <f aca="false">IF(O779&gt;0,VLOOKUP(CONCATENATE(VLOOKUP(I779,'Pril3-drev'!$H$5:$K$83,4,0),"-",'Vstupní data'!R779),K2!$C$15:$D$23,2,0),0)</f>
        <v>0</v>
      </c>
      <c r="Q779" s="66" t="n">
        <f aca="false">IF(O779&gt;0,VLOOKUP(I779,'Pril3-drev'!$H$5:$I$83,2,0),0)</f>
        <v>0</v>
      </c>
      <c r="R779" s="66" t="n">
        <f aca="false">IF(Q779&gt;0,VLOOKUP(Q779,'Pril6-okus'!$A$5:$B$17,2,0),0)</f>
        <v>0</v>
      </c>
      <c r="S779" s="66" t="n">
        <f aca="false">IF(O779&gt;0,VLOOKUP(I779,'Pril3-drev'!$H$5:$J$83,3,0),0)</f>
        <v>0</v>
      </c>
      <c r="T779" s="66" t="str">
        <f aca="false">IF(O779&gt;0,IF(L779="k",0.9*VLOOKUP(S779,'ha-pocty-vyhl'!$A$5:$B$20,2,0),IF(L779="po",0.8*VLOOKUP(S779,'ha-pocty-vyhl'!$A$5:$B$20,2,0),VLOOKUP(S779,'ha-pocty-vyhl'!$A$5:$B$20,2,0))),"")</f>
        <v/>
      </c>
      <c r="U779" s="66" t="n">
        <f aca="false">'Vstupní data'!P779</f>
        <v>0</v>
      </c>
      <c r="V779" s="66" t="n">
        <f aca="false">IF(O779&gt;0,1.3*T779*1000*Z779/10000,0)</f>
        <v>0</v>
      </c>
      <c r="W779" s="66" t="n">
        <f aca="false">IF(O779&gt;0,1.3*T779*1000*Z779/10000,0)</f>
        <v>0</v>
      </c>
      <c r="X779" s="66" t="n">
        <f aca="false">IF(O779&gt;0,IF(O779&gt;V779,V779,O779),0)</f>
        <v>0</v>
      </c>
      <c r="Y779" s="66" t="n">
        <f aca="false">IF(O779&gt;0,IF(IF(U779&gt;W779,W779,U779)&lt;X779,W779,IF(U779&gt;W779,W779,U779)),0)</f>
        <v>0</v>
      </c>
      <c r="Z779" s="66" t="n">
        <f aca="false">IF(O779&gt;0,IF(J779&gt;0,J779,K779*H779/100),0)</f>
        <v>0</v>
      </c>
      <c r="AA779" s="67" t="n">
        <f aca="false">IF(O779&gt;0,CEILING(R779*P779*X779/Y779*Z779,1),0)</f>
        <v>0</v>
      </c>
      <c r="AB779" s="68" t="n">
        <f aca="false">IF(O779&gt;0,AA779/O779,0)</f>
        <v>0</v>
      </c>
      <c r="AC779" s="66" t="n">
        <f aca="false">'Vstupní data'!W779</f>
        <v>0</v>
      </c>
      <c r="AI779" s="66" t="str">
        <f aca="false">IF(OR('Vstupní data'!T779&gt;0,'Vstupní data'!U779&gt;0),VLOOKUP(I779,'Pril3-drev'!$H$5:$J$83,3,0),"")</f>
        <v/>
      </c>
      <c r="AJ779" s="66" t="n">
        <f aca="false">IF('Vstupní data'!V779="prostokořenný",0,IF('Vstupní data'!V779="krytokořenný","k",IF('Vstupní data'!V779="poloodrostky nebo odrostky, prostokořenné i krytokořenné","po",0)))</f>
        <v>0</v>
      </c>
      <c r="AK779" s="66" t="n">
        <f aca="false">IF(OR('Vstupní data'!T779&gt;0,'Vstupní data'!U779&gt;0),IF(AJ779="k",0.9*VLOOKUP(AI779,'ha-pocty-vyhl'!$A$5:$B$20,2,0),IF(AJ779="po",0.8*VLOOKUP(AI779,'ha-pocty-vyhl'!$A$5:$B$20,2,0),VLOOKUP(AI779,'ha-pocty-vyhl'!$A$5:$B$20,2,0))),0)</f>
        <v>0</v>
      </c>
      <c r="AL779" s="66" t="n">
        <f aca="false">IF(OR('Vstupní data'!T779&gt;0,'Vstupní data'!U779&gt;0),'Vstupní data'!K779*'Vstupní data'!M779/100,0)</f>
        <v>0</v>
      </c>
      <c r="AM779" s="66" t="n">
        <f aca="false">IF(OR('Vstupní data'!T779&gt;0,'Vstupní data'!U779&gt;0),IF('Vstupní data'!T779&gt;0,'Vstupní data'!T779,ROUND(10*'Vstupní data'!U779/AK779,0)),0)</f>
        <v>0</v>
      </c>
      <c r="AN779" s="69" t="n">
        <f aca="false">IF('Vstupní data'!T779&gt;0,   IF('Vstupní data'!T779&lt;=AL779,'Vstupní data'!T779,AL779),   IF(AM779&lt;AL779,AM779,AL779))</f>
        <v>0</v>
      </c>
      <c r="AO779" s="69" t="n">
        <f aca="false">'Vstupní data'!X779</f>
        <v>0</v>
      </c>
      <c r="AP779" s="66" t="n">
        <f aca="false">IF(OR('Vstupní data'!T779&gt;0,'Vstupní data'!U779&gt;0),IF(I779&lt;&gt;0,VLOOKUP(I779,'Pril3-drev'!$H$5:$I$83,2,0),0),0)</f>
        <v>0</v>
      </c>
      <c r="AQ779" s="66" t="n">
        <f aca="false">'Vstupní data'!Y779</f>
        <v>0</v>
      </c>
      <c r="AR779" s="66" t="str">
        <f aca="false">IF(AC779&gt;5,   IF('Vstupní data'!Y779&gt;0,   VLOOKUP(VLOOKUP(CONCATENATE(VLOOKUP(I779,'Pril3-drev'!$H$4:$L$83,5,0),AC779),'Pril3-drev'!$Q$4:$R$2803,2,0),'AVB-BS'!$C$5:$S$29 ,LOOKUP(AQ779,'AVB-BS'!$D$3:$S$3,'AVB-BS'!$D$1:$S$1) ,0 )   ,   IF('Vstupní data'!Z779&gt;0,'Vstupní data'!Z779,0)) , "")</f>
        <v/>
      </c>
      <c r="AS779" s="70" t="str">
        <f aca="false">IF(AC779&gt;5,VLOOKUP(CONCATENATE(AP779,AR779),'Pril1-THLPa'!$H$6:$N$96,4,0),"")</f>
        <v/>
      </c>
      <c r="AT779" s="70" t="str">
        <f aca="false">IF(AC779&gt;5,VLOOKUP(CONCATENATE(AP779,AR779),'Pril1-THLPa'!$H$6:$N$96,5,0),"")</f>
        <v/>
      </c>
      <c r="AU779" s="70" t="str">
        <f aca="false">IF(AC779&gt;5,VLOOKUP(CONCATENATE(AP779,AR779),'Pril1-THLPa'!$H$6:$N$96,6,0),"")</f>
        <v/>
      </c>
      <c r="AV779" s="70" t="str">
        <f aca="false">IF(AC779&gt;5,VLOOKUP(CONCATENATE(AP779,AR779),'Pril1-THLPa'!$H$6:$N$96,7,0),"")</f>
        <v/>
      </c>
      <c r="AW779" s="70" t="str">
        <f aca="false">IF(AC779&gt;5,VLOOKUP(CONCATENATE(AP779,AR779),'Pril1-THLPa'!$H$6:$O$96,8,0),"")</f>
        <v/>
      </c>
      <c r="AX779" s="66" t="n">
        <f aca="false">IF(AC779&gt;0,IF(AND(AC779&gt;0,AC779&lt;=5),VLOOKUP(AP779,'Pril1-THLPa'!$A$6:$F$18,LOOKUP(AC779,'Pril1-THLPa'!$B$5:$F$5,'Pril1-THLPa'!$B$4:$F$4),0),AS779+AT779*(AC779-5)+AU779*POWER(AC779-5,2)+AV779*POWER(AC779-5,3)+AW779*POWER(AC779-5,4)),0)</f>
        <v>0</v>
      </c>
      <c r="AY779" s="71"/>
      <c r="AZ779" s="66" t="n">
        <f aca="false">'Vstupní data'!AA779</f>
        <v>0</v>
      </c>
      <c r="BA779" s="66" t="n">
        <f aca="false">IF(OR('Vstupní data'!T779&gt;0,'Vstupní data'!U779&gt;0),IF(AC779&lt;&gt;"",AX779*AO779/10*(100+AZ779)/100,0),0)</f>
        <v>0</v>
      </c>
      <c r="BB779" s="67" t="n">
        <f aca="false">IF(AC779&lt;&gt;"",ROUND(BA779*AN779,0),0)</f>
        <v>0</v>
      </c>
      <c r="BC779" s="68" t="str">
        <f aca="false">IF(AE779&gt;0,BB779/AE779,"")</f>
        <v/>
      </c>
      <c r="BD779" s="66" t="n">
        <f aca="false">'Vstupní data'!AE779</f>
        <v>0</v>
      </c>
      <c r="BF779" s="66" t="n">
        <f aca="false">'Vstupní data'!AC779</f>
        <v>0</v>
      </c>
      <c r="BH779" s="66" t="n">
        <f aca="false">'Vstupní data'!AD779</f>
        <v>0</v>
      </c>
      <c r="BI779" s="66" t="n">
        <f aca="false">'Vstupní data'!AF779</f>
        <v>0</v>
      </c>
      <c r="BJ779" s="69" t="n">
        <f aca="false">'Vstupní data'!AG779</f>
        <v>0</v>
      </c>
      <c r="BK779" s="69" t="n">
        <f aca="false">IF(BF779&lt;&gt;0,VLOOKUP(I779,'Pril3-drev'!$H$5:$I$83,2,0),0)</f>
        <v>0</v>
      </c>
      <c r="BL779" s="69" t="n">
        <f aca="false">IF(BF779&lt;&gt;0,VLOOKUP(BK779,'Pril3-drev'!$A$5:$C$17,3,0),0)</f>
        <v>0</v>
      </c>
      <c r="BM779" s="69" t="n">
        <f aca="false">'Vstupní data'!AH779</f>
        <v>0</v>
      </c>
      <c r="BN779" s="69" t="n">
        <f aca="false">IF('Vstupní data'!AH779&gt;0,   VLOOKUP(VLOOKUP(CONCATENATE(VLOOKUP(I779,'Pril3-drev'!$H$4:$L$83,5,0),BD779),'Pril3-drev'!$Q$4:$R$2803,2,0),'AVB-BS'!$C$5:$S$29 ,LOOKUP(BM779,'AVB-BS'!$D$3:$S$3,'AVB-BS'!$D$1:$S$1) ,0 )   ,   IF('Vstupní data'!AI779&gt;0,'Vstupní data'!AI779,0))</f>
        <v>0</v>
      </c>
      <c r="BO779" s="69" t="str">
        <f aca="false">IF(BX779&gt;5,VLOOKUP(CONCATENATE(BK779,BN779),'Pril1-THLPa'!$H$6:$N$96,4,0),"")</f>
        <v/>
      </c>
      <c r="BP779" s="69" t="str">
        <f aca="false">IF(BX779&gt;5,VLOOKUP(CONCATENATE(BK779,BN779),'Pril1-THLPa'!$H$6:$N$96,5,0),"")</f>
        <v/>
      </c>
      <c r="BQ779" s="69" t="str">
        <f aca="false">IF(BX779&gt;5,VLOOKUP(CONCATENATE(BK779,BN779),'Pril1-THLPa'!$H$6:$N$96,6,0),"")</f>
        <v/>
      </c>
      <c r="BR779" s="69" t="str">
        <f aca="false">IF(BX779&gt;5,VLOOKUP(CONCATENATE(BK779,BN779),'Pril1-THLPa'!$H$6:$N$96,7,0),"")</f>
        <v/>
      </c>
      <c r="BS779" s="69" t="str">
        <f aca="false">IF(BX779&gt;5,VLOOKUP(CONCATENATE(BK779,BN779),'Pril1-THLPa'!$H$6:$O$96,8,0),"")</f>
        <v/>
      </c>
      <c r="BT779" s="69" t="str">
        <f aca="false">IF(BF779&gt;0, IF(BK779="smrk",  VLOOKUP(VLOOKUP(BD779,'Pril9-K3'!$L$8:$M$207,2,0),'Pril9-K3'!$A$8:$J$16,LOOKUP(BN779,'Pril9-K3'!$A$7:$J$7,'Pril9-K3'!$A$5:$J$5),0), IF(AND(BK779&lt;&gt;"smrk",'Vstupní data'!AK779&lt;&gt;""),'Vstupní data'!AK779,   VLOOKUP(VLOOKUP(BD779,'Pril9-K3'!$L$8:$M$207,2,0),'Pril9-K3'!$A$8:$J$16,LOOKUP(BN779,'Pril9-K3'!$A$7:$J$7,'Pril9-K3'!$A$5:$J$5),0)   )),   "")</f>
        <v/>
      </c>
      <c r="BV779" s="69" t="n">
        <f aca="false">'Vstupní data'!AJ779</f>
        <v>0</v>
      </c>
      <c r="BW779" s="69" t="n">
        <f aca="false">IF(BF779&gt;0,IF(J779&gt;0,J779,K779*H779/100),0)</f>
        <v>0</v>
      </c>
      <c r="BX779" s="69" t="n">
        <f aca="false">IF(BF779&gt;0,IF(BJ779&gt;BL779,BL779,BJ779),0)</f>
        <v>0</v>
      </c>
      <c r="BY779" s="69" t="n">
        <f aca="false">IF(BD779=0,0,IF(AND(BX779&gt;0,BX779&lt;=5),  IF(AND(BX779&gt;0,BX779&lt;=5),VLOOKUP(BK779,'Pril1-THLPa'!$A$6:$F$18,IF(AND(BX779&gt;0,BX779&lt;=5),LOOKUP(BX779,'Pril1-THLPa'!$B$5:$F$5,'Pril1-THLPa'!$B$4:$F$4),""),0),""),  IF(BX779&gt;5,BO779+BP779*(BX779-5)+BQ779*POWER(BX779-5,2)+BR779*POWER(BX779-5,3)+BS779*POWER(BX779-5,4),"")))</f>
        <v>0</v>
      </c>
      <c r="BZ779" s="69" t="n">
        <f aca="false">IF(BY779&gt;0,BY779*BI779/10*BW779*(100+BV779)/100,0)</f>
        <v>0</v>
      </c>
      <c r="CA779" s="69" t="n">
        <f aca="false">IF(BD779&gt;0,BX779-IF(BD779&gt;BX779,BX779,BD779),0)</f>
        <v>0</v>
      </c>
      <c r="CB779" s="69" t="n">
        <f aca="false">POWER(1.01,CA779)</f>
        <v>1</v>
      </c>
      <c r="CC779" s="69" t="n">
        <f aca="false">IF(BF779&gt;0,IF(BF779&gt;BH779,1,BF779/BH779),0)</f>
        <v>0</v>
      </c>
      <c r="CD779" s="72" t="n">
        <f aca="false">IF(BD779=0,0,IF(BF779&gt;0,ROUND(IF(CB779&lt;&gt;0,BZ779*BT779*1/CB779*CC779,0),0),0))</f>
        <v>0</v>
      </c>
      <c r="CE779" s="73" t="str">
        <f aca="false">IF(BF779&gt;0,IF(BF779&gt;BH779,CD779/BF779,CD779/BH779),"")</f>
        <v/>
      </c>
      <c r="CF779" s="69" t="n">
        <f aca="false">'Vstupní data'!AM779</f>
        <v>0</v>
      </c>
      <c r="CG779" s="69" t="n">
        <f aca="false">'Vstupní data'!AN779</f>
        <v>0</v>
      </c>
      <c r="CH779" s="69" t="n">
        <f aca="false">'Vstupní data'!AO779</f>
        <v>0</v>
      </c>
      <c r="CI779" s="69" t="n">
        <f aca="false">'Vstupní data'!AP779</f>
        <v>0</v>
      </c>
      <c r="CJ779" s="72" t="n">
        <f aca="false">ROUND(CH779*CI779,0)</f>
        <v>0</v>
      </c>
      <c r="CK779" s="74" t="str">
        <f aca="false">IF(OR(AA779&gt;0,BB779&gt;0,CD779&gt;0,CJ779&gt;0),AA779+BB779+CD779+CJ779,"")</f>
        <v/>
      </c>
    </row>
    <row r="780" customFormat="false" ht="12.8" hidden="false" customHeight="false" outlineLevel="0" collapsed="false">
      <c r="A780" s="66" t="n">
        <f aca="false">'Vstupní data'!A780</f>
        <v>0</v>
      </c>
      <c r="F780" s="66" t="str">
        <f aca="false">CONCATENATE('Vstupní data'!F780,'Vstupní data'!G780,'Vstupní data'!H780,'Vstupní data'!I780)</f>
        <v/>
      </c>
      <c r="G780" s="66"/>
      <c r="H780" s="66" t="n">
        <f aca="false">'Vstupní data'!K780</f>
        <v>0</v>
      </c>
      <c r="I780" s="66" t="n">
        <f aca="false">'Vstupní data'!L780</f>
        <v>0</v>
      </c>
      <c r="J780" s="66" t="n">
        <f aca="false">'Vstupní data'!K780*'Vstupní data'!M780/100</f>
        <v>0</v>
      </c>
      <c r="L780" s="66" t="n">
        <f aca="false">IF('Vstupní data'!N780="prostokořenný",0,IF('Vstupní data'!N780="krytokořenný","k",IF('Vstupní data'!N780="poloodrostky nebo odrostky, prostokořenné i krytokořenné","po",0)))</f>
        <v>0</v>
      </c>
      <c r="N780" s="66"/>
      <c r="O780" s="66" t="n">
        <f aca="false">'Vstupní data'!O780</f>
        <v>0</v>
      </c>
      <c r="P780" s="66" t="n">
        <f aca="false">IF(O780&gt;0,VLOOKUP(CONCATENATE(VLOOKUP(I780,'Pril3-drev'!$H$5:$K$83,4,0),"-",'Vstupní data'!R780),K2!$C$15:$D$23,2,0),0)</f>
        <v>0</v>
      </c>
      <c r="Q780" s="66" t="n">
        <f aca="false">IF(O780&gt;0,VLOOKUP(I780,'Pril3-drev'!$H$5:$I$83,2,0),0)</f>
        <v>0</v>
      </c>
      <c r="R780" s="66" t="n">
        <f aca="false">IF(Q780&gt;0,VLOOKUP(Q780,'Pril6-okus'!$A$5:$B$17,2,0),0)</f>
        <v>0</v>
      </c>
      <c r="S780" s="66" t="n">
        <f aca="false">IF(O780&gt;0,VLOOKUP(I780,'Pril3-drev'!$H$5:$J$83,3,0),0)</f>
        <v>0</v>
      </c>
      <c r="T780" s="66" t="str">
        <f aca="false">IF(O780&gt;0,IF(L780="k",0.9*VLOOKUP(S780,'ha-pocty-vyhl'!$A$5:$B$20,2,0),IF(L780="po",0.8*VLOOKUP(S780,'ha-pocty-vyhl'!$A$5:$B$20,2,0),VLOOKUP(S780,'ha-pocty-vyhl'!$A$5:$B$20,2,0))),"")</f>
        <v/>
      </c>
      <c r="U780" s="66" t="n">
        <f aca="false">'Vstupní data'!P780</f>
        <v>0</v>
      </c>
      <c r="V780" s="66" t="n">
        <f aca="false">IF(O780&gt;0,1.3*T780*1000*Z780/10000,0)</f>
        <v>0</v>
      </c>
      <c r="W780" s="66" t="n">
        <f aca="false">IF(O780&gt;0,1.3*T780*1000*Z780/10000,0)</f>
        <v>0</v>
      </c>
      <c r="X780" s="66" t="n">
        <f aca="false">IF(O780&gt;0,IF(O780&gt;V780,V780,O780),0)</f>
        <v>0</v>
      </c>
      <c r="Y780" s="66" t="n">
        <f aca="false">IF(O780&gt;0,IF(IF(U780&gt;W780,W780,U780)&lt;X780,W780,IF(U780&gt;W780,W780,U780)),0)</f>
        <v>0</v>
      </c>
      <c r="Z780" s="66" t="n">
        <f aca="false">IF(O780&gt;0,IF(J780&gt;0,J780,K780*H780/100),0)</f>
        <v>0</v>
      </c>
      <c r="AA780" s="67" t="n">
        <f aca="false">IF(O780&gt;0,CEILING(R780*P780*X780/Y780*Z780,1),0)</f>
        <v>0</v>
      </c>
      <c r="AB780" s="68" t="n">
        <f aca="false">IF(O780&gt;0,AA780/O780,0)</f>
        <v>0</v>
      </c>
      <c r="AC780" s="66" t="n">
        <f aca="false">'Vstupní data'!W780</f>
        <v>0</v>
      </c>
      <c r="AI780" s="66" t="str">
        <f aca="false">IF(OR('Vstupní data'!T780&gt;0,'Vstupní data'!U780&gt;0),VLOOKUP(I780,'Pril3-drev'!$H$5:$J$83,3,0),"")</f>
        <v/>
      </c>
      <c r="AJ780" s="66" t="n">
        <f aca="false">IF('Vstupní data'!V780="prostokořenný",0,IF('Vstupní data'!V780="krytokořenný","k",IF('Vstupní data'!V780="poloodrostky nebo odrostky, prostokořenné i krytokořenné","po",0)))</f>
        <v>0</v>
      </c>
      <c r="AK780" s="66" t="n">
        <f aca="false">IF(OR('Vstupní data'!T780&gt;0,'Vstupní data'!U780&gt;0),IF(AJ780="k",0.9*VLOOKUP(AI780,'ha-pocty-vyhl'!$A$5:$B$20,2,0),IF(AJ780="po",0.8*VLOOKUP(AI780,'ha-pocty-vyhl'!$A$5:$B$20,2,0),VLOOKUP(AI780,'ha-pocty-vyhl'!$A$5:$B$20,2,0))),0)</f>
        <v>0</v>
      </c>
      <c r="AL780" s="66" t="n">
        <f aca="false">IF(OR('Vstupní data'!T780&gt;0,'Vstupní data'!U780&gt;0),'Vstupní data'!K780*'Vstupní data'!M780/100,0)</f>
        <v>0</v>
      </c>
      <c r="AM780" s="66" t="n">
        <f aca="false">IF(OR('Vstupní data'!T780&gt;0,'Vstupní data'!U780&gt;0),IF('Vstupní data'!T780&gt;0,'Vstupní data'!T780,ROUND(10*'Vstupní data'!U780/AK780,0)),0)</f>
        <v>0</v>
      </c>
      <c r="AN780" s="69" t="n">
        <f aca="false">IF('Vstupní data'!T780&gt;0,   IF('Vstupní data'!T780&lt;=AL780,'Vstupní data'!T780,AL780),   IF(AM780&lt;AL780,AM780,AL780))</f>
        <v>0</v>
      </c>
      <c r="AO780" s="69" t="n">
        <f aca="false">'Vstupní data'!X780</f>
        <v>0</v>
      </c>
      <c r="AP780" s="66" t="n">
        <f aca="false">IF(OR('Vstupní data'!T780&gt;0,'Vstupní data'!U780&gt;0),IF(I780&lt;&gt;0,VLOOKUP(I780,'Pril3-drev'!$H$5:$I$83,2,0),0),0)</f>
        <v>0</v>
      </c>
      <c r="AQ780" s="66" t="n">
        <f aca="false">'Vstupní data'!Y780</f>
        <v>0</v>
      </c>
      <c r="AR780" s="66" t="str">
        <f aca="false">IF(AC780&gt;5,   IF('Vstupní data'!Y780&gt;0,   VLOOKUP(VLOOKUP(CONCATENATE(VLOOKUP(I780,'Pril3-drev'!$H$4:$L$83,5,0),AC780),'Pril3-drev'!$Q$4:$R$2803,2,0),'AVB-BS'!$C$5:$S$29 ,LOOKUP(AQ780,'AVB-BS'!$D$3:$S$3,'AVB-BS'!$D$1:$S$1) ,0 )   ,   IF('Vstupní data'!Z780&gt;0,'Vstupní data'!Z780,0)) , "")</f>
        <v/>
      </c>
      <c r="AS780" s="70" t="str">
        <f aca="false">IF(AC780&gt;5,VLOOKUP(CONCATENATE(AP780,AR780),'Pril1-THLPa'!$H$6:$N$96,4,0),"")</f>
        <v/>
      </c>
      <c r="AT780" s="70" t="str">
        <f aca="false">IF(AC780&gt;5,VLOOKUP(CONCATENATE(AP780,AR780),'Pril1-THLPa'!$H$6:$N$96,5,0),"")</f>
        <v/>
      </c>
      <c r="AU780" s="70" t="str">
        <f aca="false">IF(AC780&gt;5,VLOOKUP(CONCATENATE(AP780,AR780),'Pril1-THLPa'!$H$6:$N$96,6,0),"")</f>
        <v/>
      </c>
      <c r="AV780" s="70" t="str">
        <f aca="false">IF(AC780&gt;5,VLOOKUP(CONCATENATE(AP780,AR780),'Pril1-THLPa'!$H$6:$N$96,7,0),"")</f>
        <v/>
      </c>
      <c r="AW780" s="70" t="str">
        <f aca="false">IF(AC780&gt;5,VLOOKUP(CONCATENATE(AP780,AR780),'Pril1-THLPa'!$H$6:$O$96,8,0),"")</f>
        <v/>
      </c>
      <c r="AX780" s="66" t="n">
        <f aca="false">IF(AC780&gt;0,IF(AND(AC780&gt;0,AC780&lt;=5),VLOOKUP(AP780,'Pril1-THLPa'!$A$6:$F$18,LOOKUP(AC780,'Pril1-THLPa'!$B$5:$F$5,'Pril1-THLPa'!$B$4:$F$4),0),AS780+AT780*(AC780-5)+AU780*POWER(AC780-5,2)+AV780*POWER(AC780-5,3)+AW780*POWER(AC780-5,4)),0)</f>
        <v>0</v>
      </c>
      <c r="AY780" s="71"/>
      <c r="AZ780" s="66" t="n">
        <f aca="false">'Vstupní data'!AA780</f>
        <v>0</v>
      </c>
      <c r="BA780" s="66" t="n">
        <f aca="false">IF(OR('Vstupní data'!T780&gt;0,'Vstupní data'!U780&gt;0),IF(AC780&lt;&gt;"",AX780*AO780/10*(100+AZ780)/100,0),0)</f>
        <v>0</v>
      </c>
      <c r="BB780" s="67" t="n">
        <f aca="false">IF(AC780&lt;&gt;"",ROUND(BA780*AN780,0),0)</f>
        <v>0</v>
      </c>
      <c r="BC780" s="68" t="str">
        <f aca="false">IF(AE780&gt;0,BB780/AE780,"")</f>
        <v/>
      </c>
      <c r="BD780" s="66" t="n">
        <f aca="false">'Vstupní data'!AE780</f>
        <v>0</v>
      </c>
      <c r="BF780" s="66" t="n">
        <f aca="false">'Vstupní data'!AC780</f>
        <v>0</v>
      </c>
      <c r="BH780" s="66" t="n">
        <f aca="false">'Vstupní data'!AD780</f>
        <v>0</v>
      </c>
      <c r="BI780" s="66" t="n">
        <f aca="false">'Vstupní data'!AF780</f>
        <v>0</v>
      </c>
      <c r="BJ780" s="69" t="n">
        <f aca="false">'Vstupní data'!AG780</f>
        <v>0</v>
      </c>
      <c r="BK780" s="69" t="n">
        <f aca="false">IF(BF780&lt;&gt;0,VLOOKUP(I780,'Pril3-drev'!$H$5:$I$83,2,0),0)</f>
        <v>0</v>
      </c>
      <c r="BL780" s="69" t="n">
        <f aca="false">IF(BF780&lt;&gt;0,VLOOKUP(BK780,'Pril3-drev'!$A$5:$C$17,3,0),0)</f>
        <v>0</v>
      </c>
      <c r="BM780" s="69" t="n">
        <f aca="false">'Vstupní data'!AH780</f>
        <v>0</v>
      </c>
      <c r="BN780" s="69" t="n">
        <f aca="false">IF('Vstupní data'!AH780&gt;0,   VLOOKUP(VLOOKUP(CONCATENATE(VLOOKUP(I780,'Pril3-drev'!$H$4:$L$83,5,0),BD780),'Pril3-drev'!$Q$4:$R$2803,2,0),'AVB-BS'!$C$5:$S$29 ,LOOKUP(BM780,'AVB-BS'!$D$3:$S$3,'AVB-BS'!$D$1:$S$1) ,0 )   ,   IF('Vstupní data'!AI780&gt;0,'Vstupní data'!AI780,0))</f>
        <v>0</v>
      </c>
      <c r="BO780" s="69" t="str">
        <f aca="false">IF(BX780&gt;5,VLOOKUP(CONCATENATE(BK780,BN780),'Pril1-THLPa'!$H$6:$N$96,4,0),"")</f>
        <v/>
      </c>
      <c r="BP780" s="69" t="str">
        <f aca="false">IF(BX780&gt;5,VLOOKUP(CONCATENATE(BK780,BN780),'Pril1-THLPa'!$H$6:$N$96,5,0),"")</f>
        <v/>
      </c>
      <c r="BQ780" s="69" t="str">
        <f aca="false">IF(BX780&gt;5,VLOOKUP(CONCATENATE(BK780,BN780),'Pril1-THLPa'!$H$6:$N$96,6,0),"")</f>
        <v/>
      </c>
      <c r="BR780" s="69" t="str">
        <f aca="false">IF(BX780&gt;5,VLOOKUP(CONCATENATE(BK780,BN780),'Pril1-THLPa'!$H$6:$N$96,7,0),"")</f>
        <v/>
      </c>
      <c r="BS780" s="69" t="str">
        <f aca="false">IF(BX780&gt;5,VLOOKUP(CONCATENATE(BK780,BN780),'Pril1-THLPa'!$H$6:$O$96,8,0),"")</f>
        <v/>
      </c>
      <c r="BT780" s="69" t="str">
        <f aca="false">IF(BF780&gt;0, IF(BK780="smrk",  VLOOKUP(VLOOKUP(BD780,'Pril9-K3'!$L$8:$M$207,2,0),'Pril9-K3'!$A$8:$J$16,LOOKUP(BN780,'Pril9-K3'!$A$7:$J$7,'Pril9-K3'!$A$5:$J$5),0), IF(AND(BK780&lt;&gt;"smrk",'Vstupní data'!AK780&lt;&gt;""),'Vstupní data'!AK780,   VLOOKUP(VLOOKUP(BD780,'Pril9-K3'!$L$8:$M$207,2,0),'Pril9-K3'!$A$8:$J$16,LOOKUP(BN780,'Pril9-K3'!$A$7:$J$7,'Pril9-K3'!$A$5:$J$5),0)   )),   "")</f>
        <v/>
      </c>
      <c r="BV780" s="69" t="n">
        <f aca="false">'Vstupní data'!AJ780</f>
        <v>0</v>
      </c>
      <c r="BW780" s="69" t="n">
        <f aca="false">IF(BF780&gt;0,IF(J780&gt;0,J780,K780*H780/100),0)</f>
        <v>0</v>
      </c>
      <c r="BX780" s="69" t="n">
        <f aca="false">IF(BF780&gt;0,IF(BJ780&gt;BL780,BL780,BJ780),0)</f>
        <v>0</v>
      </c>
      <c r="BY780" s="69" t="n">
        <f aca="false">IF(BD780=0,0,IF(AND(BX780&gt;0,BX780&lt;=5),  IF(AND(BX780&gt;0,BX780&lt;=5),VLOOKUP(BK780,'Pril1-THLPa'!$A$6:$F$18,IF(AND(BX780&gt;0,BX780&lt;=5),LOOKUP(BX780,'Pril1-THLPa'!$B$5:$F$5,'Pril1-THLPa'!$B$4:$F$4),""),0),""),  IF(BX780&gt;5,BO780+BP780*(BX780-5)+BQ780*POWER(BX780-5,2)+BR780*POWER(BX780-5,3)+BS780*POWER(BX780-5,4),"")))</f>
        <v>0</v>
      </c>
      <c r="BZ780" s="69" t="n">
        <f aca="false">IF(BY780&gt;0,BY780*BI780/10*BW780*(100+BV780)/100,0)</f>
        <v>0</v>
      </c>
      <c r="CA780" s="69" t="n">
        <f aca="false">IF(BD780&gt;0,BX780-IF(BD780&gt;BX780,BX780,BD780),0)</f>
        <v>0</v>
      </c>
      <c r="CB780" s="69" t="n">
        <f aca="false">POWER(1.01,CA780)</f>
        <v>1</v>
      </c>
      <c r="CC780" s="69" t="n">
        <f aca="false">IF(BF780&gt;0,IF(BF780&gt;BH780,1,BF780/BH780),0)</f>
        <v>0</v>
      </c>
      <c r="CD780" s="72" t="n">
        <f aca="false">IF(BD780=0,0,IF(BF780&gt;0,ROUND(IF(CB780&lt;&gt;0,BZ780*BT780*1/CB780*CC780,0),0),0))</f>
        <v>0</v>
      </c>
      <c r="CE780" s="73" t="str">
        <f aca="false">IF(BF780&gt;0,IF(BF780&gt;BH780,CD780/BF780,CD780/BH780),"")</f>
        <v/>
      </c>
      <c r="CF780" s="69" t="n">
        <f aca="false">'Vstupní data'!AM780</f>
        <v>0</v>
      </c>
      <c r="CG780" s="69" t="n">
        <f aca="false">'Vstupní data'!AN780</f>
        <v>0</v>
      </c>
      <c r="CH780" s="69" t="n">
        <f aca="false">'Vstupní data'!AO780</f>
        <v>0</v>
      </c>
      <c r="CI780" s="69" t="n">
        <f aca="false">'Vstupní data'!AP780</f>
        <v>0</v>
      </c>
      <c r="CJ780" s="72" t="n">
        <f aca="false">ROUND(CH780*CI780,0)</f>
        <v>0</v>
      </c>
      <c r="CK780" s="74" t="str">
        <f aca="false">IF(OR(AA780&gt;0,BB780&gt;0,CD780&gt;0,CJ780&gt;0),AA780+BB780+CD780+CJ780,"")</f>
        <v/>
      </c>
    </row>
    <row r="781" customFormat="false" ht="12.8" hidden="false" customHeight="false" outlineLevel="0" collapsed="false">
      <c r="A781" s="66" t="n">
        <f aca="false">'Vstupní data'!A781</f>
        <v>0</v>
      </c>
      <c r="F781" s="66" t="str">
        <f aca="false">CONCATENATE('Vstupní data'!F781,'Vstupní data'!G781,'Vstupní data'!H781,'Vstupní data'!I781)</f>
        <v/>
      </c>
      <c r="G781" s="66"/>
      <c r="H781" s="66" t="n">
        <f aca="false">'Vstupní data'!K781</f>
        <v>0</v>
      </c>
      <c r="I781" s="66" t="n">
        <f aca="false">'Vstupní data'!L781</f>
        <v>0</v>
      </c>
      <c r="J781" s="66" t="n">
        <f aca="false">'Vstupní data'!K781*'Vstupní data'!M781/100</f>
        <v>0</v>
      </c>
      <c r="L781" s="66" t="n">
        <f aca="false">IF('Vstupní data'!N781="prostokořenný",0,IF('Vstupní data'!N781="krytokořenný","k",IF('Vstupní data'!N781="poloodrostky nebo odrostky, prostokořenné i krytokořenné","po",0)))</f>
        <v>0</v>
      </c>
      <c r="N781" s="66"/>
      <c r="O781" s="66" t="n">
        <f aca="false">'Vstupní data'!O781</f>
        <v>0</v>
      </c>
      <c r="P781" s="66" t="n">
        <f aca="false">IF(O781&gt;0,VLOOKUP(CONCATENATE(VLOOKUP(I781,'Pril3-drev'!$H$5:$K$83,4,0),"-",'Vstupní data'!R781),K2!$C$15:$D$23,2,0),0)</f>
        <v>0</v>
      </c>
      <c r="Q781" s="66" t="n">
        <f aca="false">IF(O781&gt;0,VLOOKUP(I781,'Pril3-drev'!$H$5:$I$83,2,0),0)</f>
        <v>0</v>
      </c>
      <c r="R781" s="66" t="n">
        <f aca="false">IF(Q781&gt;0,VLOOKUP(Q781,'Pril6-okus'!$A$5:$B$17,2,0),0)</f>
        <v>0</v>
      </c>
      <c r="S781" s="66" t="n">
        <f aca="false">IF(O781&gt;0,VLOOKUP(I781,'Pril3-drev'!$H$5:$J$83,3,0),0)</f>
        <v>0</v>
      </c>
      <c r="T781" s="66" t="str">
        <f aca="false">IF(O781&gt;0,IF(L781="k",0.9*VLOOKUP(S781,'ha-pocty-vyhl'!$A$5:$B$20,2,0),IF(L781="po",0.8*VLOOKUP(S781,'ha-pocty-vyhl'!$A$5:$B$20,2,0),VLOOKUP(S781,'ha-pocty-vyhl'!$A$5:$B$20,2,0))),"")</f>
        <v/>
      </c>
      <c r="U781" s="66" t="n">
        <f aca="false">'Vstupní data'!P781</f>
        <v>0</v>
      </c>
      <c r="V781" s="66" t="n">
        <f aca="false">IF(O781&gt;0,1.3*T781*1000*Z781/10000,0)</f>
        <v>0</v>
      </c>
      <c r="W781" s="66" t="n">
        <f aca="false">IF(O781&gt;0,1.3*T781*1000*Z781/10000,0)</f>
        <v>0</v>
      </c>
      <c r="X781" s="66" t="n">
        <f aca="false">IF(O781&gt;0,IF(O781&gt;V781,V781,O781),0)</f>
        <v>0</v>
      </c>
      <c r="Y781" s="66" t="n">
        <f aca="false">IF(O781&gt;0,IF(IF(U781&gt;W781,W781,U781)&lt;X781,W781,IF(U781&gt;W781,W781,U781)),0)</f>
        <v>0</v>
      </c>
      <c r="Z781" s="66" t="n">
        <f aca="false">IF(O781&gt;0,IF(J781&gt;0,J781,K781*H781/100),0)</f>
        <v>0</v>
      </c>
      <c r="AA781" s="67" t="n">
        <f aca="false">IF(O781&gt;0,CEILING(R781*P781*X781/Y781*Z781,1),0)</f>
        <v>0</v>
      </c>
      <c r="AB781" s="68" t="n">
        <f aca="false">IF(O781&gt;0,AA781/O781,0)</f>
        <v>0</v>
      </c>
      <c r="AC781" s="66" t="n">
        <f aca="false">'Vstupní data'!W781</f>
        <v>0</v>
      </c>
      <c r="AI781" s="66" t="str">
        <f aca="false">IF(OR('Vstupní data'!T781&gt;0,'Vstupní data'!U781&gt;0),VLOOKUP(I781,'Pril3-drev'!$H$5:$J$83,3,0),"")</f>
        <v/>
      </c>
      <c r="AJ781" s="66" t="n">
        <f aca="false">IF('Vstupní data'!V781="prostokořenný",0,IF('Vstupní data'!V781="krytokořenný","k",IF('Vstupní data'!V781="poloodrostky nebo odrostky, prostokořenné i krytokořenné","po",0)))</f>
        <v>0</v>
      </c>
      <c r="AK781" s="66" t="n">
        <f aca="false">IF(OR('Vstupní data'!T781&gt;0,'Vstupní data'!U781&gt;0),IF(AJ781="k",0.9*VLOOKUP(AI781,'ha-pocty-vyhl'!$A$5:$B$20,2,0),IF(AJ781="po",0.8*VLOOKUP(AI781,'ha-pocty-vyhl'!$A$5:$B$20,2,0),VLOOKUP(AI781,'ha-pocty-vyhl'!$A$5:$B$20,2,0))),0)</f>
        <v>0</v>
      </c>
      <c r="AL781" s="66" t="n">
        <f aca="false">IF(OR('Vstupní data'!T781&gt;0,'Vstupní data'!U781&gt;0),'Vstupní data'!K781*'Vstupní data'!M781/100,0)</f>
        <v>0</v>
      </c>
      <c r="AM781" s="66" t="n">
        <f aca="false">IF(OR('Vstupní data'!T781&gt;0,'Vstupní data'!U781&gt;0),IF('Vstupní data'!T781&gt;0,'Vstupní data'!T781,ROUND(10*'Vstupní data'!U781/AK781,0)),0)</f>
        <v>0</v>
      </c>
      <c r="AN781" s="69" t="n">
        <f aca="false">IF('Vstupní data'!T781&gt;0,   IF('Vstupní data'!T781&lt;=AL781,'Vstupní data'!T781,AL781),   IF(AM781&lt;AL781,AM781,AL781))</f>
        <v>0</v>
      </c>
      <c r="AO781" s="69" t="n">
        <f aca="false">'Vstupní data'!X781</f>
        <v>0</v>
      </c>
      <c r="AP781" s="66" t="n">
        <f aca="false">IF(OR('Vstupní data'!T781&gt;0,'Vstupní data'!U781&gt;0),IF(I781&lt;&gt;0,VLOOKUP(I781,'Pril3-drev'!$H$5:$I$83,2,0),0),0)</f>
        <v>0</v>
      </c>
      <c r="AQ781" s="66" t="n">
        <f aca="false">'Vstupní data'!Y781</f>
        <v>0</v>
      </c>
      <c r="AR781" s="66" t="str">
        <f aca="false">IF(AC781&gt;5,   IF('Vstupní data'!Y781&gt;0,   VLOOKUP(VLOOKUP(CONCATENATE(VLOOKUP(I781,'Pril3-drev'!$H$4:$L$83,5,0),AC781),'Pril3-drev'!$Q$4:$R$2803,2,0),'AVB-BS'!$C$5:$S$29 ,LOOKUP(AQ781,'AVB-BS'!$D$3:$S$3,'AVB-BS'!$D$1:$S$1) ,0 )   ,   IF('Vstupní data'!Z781&gt;0,'Vstupní data'!Z781,0)) , "")</f>
        <v/>
      </c>
      <c r="AS781" s="70" t="str">
        <f aca="false">IF(AC781&gt;5,VLOOKUP(CONCATENATE(AP781,AR781),'Pril1-THLPa'!$H$6:$N$96,4,0),"")</f>
        <v/>
      </c>
      <c r="AT781" s="70" t="str">
        <f aca="false">IF(AC781&gt;5,VLOOKUP(CONCATENATE(AP781,AR781),'Pril1-THLPa'!$H$6:$N$96,5,0),"")</f>
        <v/>
      </c>
      <c r="AU781" s="70" t="str">
        <f aca="false">IF(AC781&gt;5,VLOOKUP(CONCATENATE(AP781,AR781),'Pril1-THLPa'!$H$6:$N$96,6,0),"")</f>
        <v/>
      </c>
      <c r="AV781" s="70" t="str">
        <f aca="false">IF(AC781&gt;5,VLOOKUP(CONCATENATE(AP781,AR781),'Pril1-THLPa'!$H$6:$N$96,7,0),"")</f>
        <v/>
      </c>
      <c r="AW781" s="70" t="str">
        <f aca="false">IF(AC781&gt;5,VLOOKUP(CONCATENATE(AP781,AR781),'Pril1-THLPa'!$H$6:$O$96,8,0),"")</f>
        <v/>
      </c>
      <c r="AX781" s="66" t="n">
        <f aca="false">IF(AC781&gt;0,IF(AND(AC781&gt;0,AC781&lt;=5),VLOOKUP(AP781,'Pril1-THLPa'!$A$6:$F$18,LOOKUP(AC781,'Pril1-THLPa'!$B$5:$F$5,'Pril1-THLPa'!$B$4:$F$4),0),AS781+AT781*(AC781-5)+AU781*POWER(AC781-5,2)+AV781*POWER(AC781-5,3)+AW781*POWER(AC781-5,4)),0)</f>
        <v>0</v>
      </c>
      <c r="AY781" s="71"/>
      <c r="AZ781" s="66" t="n">
        <f aca="false">'Vstupní data'!AA781</f>
        <v>0</v>
      </c>
      <c r="BA781" s="66" t="n">
        <f aca="false">IF(OR('Vstupní data'!T781&gt;0,'Vstupní data'!U781&gt;0),IF(AC781&lt;&gt;"",AX781*AO781/10*(100+AZ781)/100,0),0)</f>
        <v>0</v>
      </c>
      <c r="BB781" s="67" t="n">
        <f aca="false">IF(AC781&lt;&gt;"",ROUND(BA781*AN781,0),0)</f>
        <v>0</v>
      </c>
      <c r="BC781" s="68" t="str">
        <f aca="false">IF(AE781&gt;0,BB781/AE781,"")</f>
        <v/>
      </c>
      <c r="BD781" s="66" t="n">
        <f aca="false">'Vstupní data'!AE781</f>
        <v>0</v>
      </c>
      <c r="BF781" s="66" t="n">
        <f aca="false">'Vstupní data'!AC781</f>
        <v>0</v>
      </c>
      <c r="BH781" s="66" t="n">
        <f aca="false">'Vstupní data'!AD781</f>
        <v>0</v>
      </c>
      <c r="BI781" s="66" t="n">
        <f aca="false">'Vstupní data'!AF781</f>
        <v>0</v>
      </c>
      <c r="BJ781" s="69" t="n">
        <f aca="false">'Vstupní data'!AG781</f>
        <v>0</v>
      </c>
      <c r="BK781" s="69" t="n">
        <f aca="false">IF(BF781&lt;&gt;0,VLOOKUP(I781,'Pril3-drev'!$H$5:$I$83,2,0),0)</f>
        <v>0</v>
      </c>
      <c r="BL781" s="69" t="n">
        <f aca="false">IF(BF781&lt;&gt;0,VLOOKUP(BK781,'Pril3-drev'!$A$5:$C$17,3,0),0)</f>
        <v>0</v>
      </c>
      <c r="BM781" s="69" t="n">
        <f aca="false">'Vstupní data'!AH781</f>
        <v>0</v>
      </c>
      <c r="BN781" s="69" t="n">
        <f aca="false">IF('Vstupní data'!AH781&gt;0,   VLOOKUP(VLOOKUP(CONCATENATE(VLOOKUP(I781,'Pril3-drev'!$H$4:$L$83,5,0),BD781),'Pril3-drev'!$Q$4:$R$2803,2,0),'AVB-BS'!$C$5:$S$29 ,LOOKUP(BM781,'AVB-BS'!$D$3:$S$3,'AVB-BS'!$D$1:$S$1) ,0 )   ,   IF('Vstupní data'!AI781&gt;0,'Vstupní data'!AI781,0))</f>
        <v>0</v>
      </c>
      <c r="BO781" s="69" t="str">
        <f aca="false">IF(BX781&gt;5,VLOOKUP(CONCATENATE(BK781,BN781),'Pril1-THLPa'!$H$6:$N$96,4,0),"")</f>
        <v/>
      </c>
      <c r="BP781" s="69" t="str">
        <f aca="false">IF(BX781&gt;5,VLOOKUP(CONCATENATE(BK781,BN781),'Pril1-THLPa'!$H$6:$N$96,5,0),"")</f>
        <v/>
      </c>
      <c r="BQ781" s="69" t="str">
        <f aca="false">IF(BX781&gt;5,VLOOKUP(CONCATENATE(BK781,BN781),'Pril1-THLPa'!$H$6:$N$96,6,0),"")</f>
        <v/>
      </c>
      <c r="BR781" s="69" t="str">
        <f aca="false">IF(BX781&gt;5,VLOOKUP(CONCATENATE(BK781,BN781),'Pril1-THLPa'!$H$6:$N$96,7,0),"")</f>
        <v/>
      </c>
      <c r="BS781" s="69" t="str">
        <f aca="false">IF(BX781&gt;5,VLOOKUP(CONCATENATE(BK781,BN781),'Pril1-THLPa'!$H$6:$O$96,8,0),"")</f>
        <v/>
      </c>
      <c r="BT781" s="69" t="str">
        <f aca="false">IF(BF781&gt;0, IF(BK781="smrk",  VLOOKUP(VLOOKUP(BD781,'Pril9-K3'!$L$8:$M$207,2,0),'Pril9-K3'!$A$8:$J$16,LOOKUP(BN781,'Pril9-K3'!$A$7:$J$7,'Pril9-K3'!$A$5:$J$5),0), IF(AND(BK781&lt;&gt;"smrk",'Vstupní data'!AK781&lt;&gt;""),'Vstupní data'!AK781,   VLOOKUP(VLOOKUP(BD781,'Pril9-K3'!$L$8:$M$207,2,0),'Pril9-K3'!$A$8:$J$16,LOOKUP(BN781,'Pril9-K3'!$A$7:$J$7,'Pril9-K3'!$A$5:$J$5),0)   )),   "")</f>
        <v/>
      </c>
      <c r="BV781" s="69" t="n">
        <f aca="false">'Vstupní data'!AJ781</f>
        <v>0</v>
      </c>
      <c r="BW781" s="69" t="n">
        <f aca="false">IF(BF781&gt;0,IF(J781&gt;0,J781,K781*H781/100),0)</f>
        <v>0</v>
      </c>
      <c r="BX781" s="69" t="n">
        <f aca="false">IF(BF781&gt;0,IF(BJ781&gt;BL781,BL781,BJ781),0)</f>
        <v>0</v>
      </c>
      <c r="BY781" s="69" t="n">
        <f aca="false">IF(BD781=0,0,IF(AND(BX781&gt;0,BX781&lt;=5),  IF(AND(BX781&gt;0,BX781&lt;=5),VLOOKUP(BK781,'Pril1-THLPa'!$A$6:$F$18,IF(AND(BX781&gt;0,BX781&lt;=5),LOOKUP(BX781,'Pril1-THLPa'!$B$5:$F$5,'Pril1-THLPa'!$B$4:$F$4),""),0),""),  IF(BX781&gt;5,BO781+BP781*(BX781-5)+BQ781*POWER(BX781-5,2)+BR781*POWER(BX781-5,3)+BS781*POWER(BX781-5,4),"")))</f>
        <v>0</v>
      </c>
      <c r="BZ781" s="69" t="n">
        <f aca="false">IF(BY781&gt;0,BY781*BI781/10*BW781*(100+BV781)/100,0)</f>
        <v>0</v>
      </c>
      <c r="CA781" s="69" t="n">
        <f aca="false">IF(BD781&gt;0,BX781-IF(BD781&gt;BX781,BX781,BD781),0)</f>
        <v>0</v>
      </c>
      <c r="CB781" s="69" t="n">
        <f aca="false">POWER(1.01,CA781)</f>
        <v>1</v>
      </c>
      <c r="CC781" s="69" t="n">
        <f aca="false">IF(BF781&gt;0,IF(BF781&gt;BH781,1,BF781/BH781),0)</f>
        <v>0</v>
      </c>
      <c r="CD781" s="72" t="n">
        <f aca="false">IF(BD781=0,0,IF(BF781&gt;0,ROUND(IF(CB781&lt;&gt;0,BZ781*BT781*1/CB781*CC781,0),0),0))</f>
        <v>0</v>
      </c>
      <c r="CE781" s="73" t="str">
        <f aca="false">IF(BF781&gt;0,IF(BF781&gt;BH781,CD781/BF781,CD781/BH781),"")</f>
        <v/>
      </c>
      <c r="CF781" s="69" t="n">
        <f aca="false">'Vstupní data'!AM781</f>
        <v>0</v>
      </c>
      <c r="CG781" s="69" t="n">
        <f aca="false">'Vstupní data'!AN781</f>
        <v>0</v>
      </c>
      <c r="CH781" s="69" t="n">
        <f aca="false">'Vstupní data'!AO781</f>
        <v>0</v>
      </c>
      <c r="CI781" s="69" t="n">
        <f aca="false">'Vstupní data'!AP781</f>
        <v>0</v>
      </c>
      <c r="CJ781" s="72" t="n">
        <f aca="false">ROUND(CH781*CI781,0)</f>
        <v>0</v>
      </c>
      <c r="CK781" s="74" t="str">
        <f aca="false">IF(OR(AA781&gt;0,BB781&gt;0,CD781&gt;0,CJ781&gt;0),AA781+BB781+CD781+CJ781,"")</f>
        <v/>
      </c>
    </row>
    <row r="782" customFormat="false" ht="12.8" hidden="false" customHeight="false" outlineLevel="0" collapsed="false">
      <c r="A782" s="66" t="n">
        <f aca="false">'Vstupní data'!A782</f>
        <v>0</v>
      </c>
      <c r="F782" s="66" t="str">
        <f aca="false">CONCATENATE('Vstupní data'!F782,'Vstupní data'!G782,'Vstupní data'!H782,'Vstupní data'!I782)</f>
        <v/>
      </c>
      <c r="G782" s="66"/>
      <c r="H782" s="66" t="n">
        <f aca="false">'Vstupní data'!K782</f>
        <v>0</v>
      </c>
      <c r="I782" s="66" t="n">
        <f aca="false">'Vstupní data'!L782</f>
        <v>0</v>
      </c>
      <c r="J782" s="66" t="n">
        <f aca="false">'Vstupní data'!K782*'Vstupní data'!M782/100</f>
        <v>0</v>
      </c>
      <c r="L782" s="66" t="n">
        <f aca="false">IF('Vstupní data'!N782="prostokořenný",0,IF('Vstupní data'!N782="krytokořenný","k",IF('Vstupní data'!N782="poloodrostky nebo odrostky, prostokořenné i krytokořenné","po",0)))</f>
        <v>0</v>
      </c>
      <c r="N782" s="66"/>
      <c r="O782" s="66" t="n">
        <f aca="false">'Vstupní data'!O782</f>
        <v>0</v>
      </c>
      <c r="P782" s="66" t="n">
        <f aca="false">IF(O782&gt;0,VLOOKUP(CONCATENATE(VLOOKUP(I782,'Pril3-drev'!$H$5:$K$83,4,0),"-",'Vstupní data'!R782),K2!$C$15:$D$23,2,0),0)</f>
        <v>0</v>
      </c>
      <c r="Q782" s="66" t="n">
        <f aca="false">IF(O782&gt;0,VLOOKUP(I782,'Pril3-drev'!$H$5:$I$83,2,0),0)</f>
        <v>0</v>
      </c>
      <c r="R782" s="66" t="n">
        <f aca="false">IF(Q782&gt;0,VLOOKUP(Q782,'Pril6-okus'!$A$5:$B$17,2,0),0)</f>
        <v>0</v>
      </c>
      <c r="S782" s="66" t="n">
        <f aca="false">IF(O782&gt;0,VLOOKUP(I782,'Pril3-drev'!$H$5:$J$83,3,0),0)</f>
        <v>0</v>
      </c>
      <c r="T782" s="66" t="str">
        <f aca="false">IF(O782&gt;0,IF(L782="k",0.9*VLOOKUP(S782,'ha-pocty-vyhl'!$A$5:$B$20,2,0),IF(L782="po",0.8*VLOOKUP(S782,'ha-pocty-vyhl'!$A$5:$B$20,2,0),VLOOKUP(S782,'ha-pocty-vyhl'!$A$5:$B$20,2,0))),"")</f>
        <v/>
      </c>
      <c r="U782" s="66" t="n">
        <f aca="false">'Vstupní data'!P782</f>
        <v>0</v>
      </c>
      <c r="V782" s="66" t="n">
        <f aca="false">IF(O782&gt;0,1.3*T782*1000*Z782/10000,0)</f>
        <v>0</v>
      </c>
      <c r="W782" s="66" t="n">
        <f aca="false">IF(O782&gt;0,1.3*T782*1000*Z782/10000,0)</f>
        <v>0</v>
      </c>
      <c r="X782" s="66" t="n">
        <f aca="false">IF(O782&gt;0,IF(O782&gt;V782,V782,O782),0)</f>
        <v>0</v>
      </c>
      <c r="Y782" s="66" t="n">
        <f aca="false">IF(O782&gt;0,IF(IF(U782&gt;W782,W782,U782)&lt;X782,W782,IF(U782&gt;W782,W782,U782)),0)</f>
        <v>0</v>
      </c>
      <c r="Z782" s="66" t="n">
        <f aca="false">IF(O782&gt;0,IF(J782&gt;0,J782,K782*H782/100),0)</f>
        <v>0</v>
      </c>
      <c r="AA782" s="67" t="n">
        <f aca="false">IF(O782&gt;0,CEILING(R782*P782*X782/Y782*Z782,1),0)</f>
        <v>0</v>
      </c>
      <c r="AB782" s="68" t="n">
        <f aca="false">IF(O782&gt;0,AA782/O782,0)</f>
        <v>0</v>
      </c>
      <c r="AC782" s="66" t="n">
        <f aca="false">'Vstupní data'!W782</f>
        <v>0</v>
      </c>
      <c r="AI782" s="66" t="str">
        <f aca="false">IF(OR('Vstupní data'!T782&gt;0,'Vstupní data'!U782&gt;0),VLOOKUP(I782,'Pril3-drev'!$H$5:$J$83,3,0),"")</f>
        <v/>
      </c>
      <c r="AJ782" s="66" t="n">
        <f aca="false">IF('Vstupní data'!V782="prostokořenný",0,IF('Vstupní data'!V782="krytokořenný","k",IF('Vstupní data'!V782="poloodrostky nebo odrostky, prostokořenné i krytokořenné","po",0)))</f>
        <v>0</v>
      </c>
      <c r="AK782" s="66" t="n">
        <f aca="false">IF(OR('Vstupní data'!T782&gt;0,'Vstupní data'!U782&gt;0),IF(AJ782="k",0.9*VLOOKUP(AI782,'ha-pocty-vyhl'!$A$5:$B$20,2,0),IF(AJ782="po",0.8*VLOOKUP(AI782,'ha-pocty-vyhl'!$A$5:$B$20,2,0),VLOOKUP(AI782,'ha-pocty-vyhl'!$A$5:$B$20,2,0))),0)</f>
        <v>0</v>
      </c>
      <c r="AL782" s="66" t="n">
        <f aca="false">IF(OR('Vstupní data'!T782&gt;0,'Vstupní data'!U782&gt;0),'Vstupní data'!K782*'Vstupní data'!M782/100,0)</f>
        <v>0</v>
      </c>
      <c r="AM782" s="66" t="n">
        <f aca="false">IF(OR('Vstupní data'!T782&gt;0,'Vstupní data'!U782&gt;0),IF('Vstupní data'!T782&gt;0,'Vstupní data'!T782,ROUND(10*'Vstupní data'!U782/AK782,0)),0)</f>
        <v>0</v>
      </c>
      <c r="AN782" s="69" t="n">
        <f aca="false">IF('Vstupní data'!T782&gt;0,   IF('Vstupní data'!T782&lt;=AL782,'Vstupní data'!T782,AL782),   IF(AM782&lt;AL782,AM782,AL782))</f>
        <v>0</v>
      </c>
      <c r="AO782" s="69" t="n">
        <f aca="false">'Vstupní data'!X782</f>
        <v>0</v>
      </c>
      <c r="AP782" s="66" t="n">
        <f aca="false">IF(OR('Vstupní data'!T782&gt;0,'Vstupní data'!U782&gt;0),IF(I782&lt;&gt;0,VLOOKUP(I782,'Pril3-drev'!$H$5:$I$83,2,0),0),0)</f>
        <v>0</v>
      </c>
      <c r="AQ782" s="66" t="n">
        <f aca="false">'Vstupní data'!Y782</f>
        <v>0</v>
      </c>
      <c r="AR782" s="66" t="str">
        <f aca="false">IF(AC782&gt;5,   IF('Vstupní data'!Y782&gt;0,   VLOOKUP(VLOOKUP(CONCATENATE(VLOOKUP(I782,'Pril3-drev'!$H$4:$L$83,5,0),AC782),'Pril3-drev'!$Q$4:$R$2803,2,0),'AVB-BS'!$C$5:$S$29 ,LOOKUP(AQ782,'AVB-BS'!$D$3:$S$3,'AVB-BS'!$D$1:$S$1) ,0 )   ,   IF('Vstupní data'!Z782&gt;0,'Vstupní data'!Z782,0)) , "")</f>
        <v/>
      </c>
      <c r="AS782" s="70" t="str">
        <f aca="false">IF(AC782&gt;5,VLOOKUP(CONCATENATE(AP782,AR782),'Pril1-THLPa'!$H$6:$N$96,4,0),"")</f>
        <v/>
      </c>
      <c r="AT782" s="70" t="str">
        <f aca="false">IF(AC782&gt;5,VLOOKUP(CONCATENATE(AP782,AR782),'Pril1-THLPa'!$H$6:$N$96,5,0),"")</f>
        <v/>
      </c>
      <c r="AU782" s="70" t="str">
        <f aca="false">IF(AC782&gt;5,VLOOKUP(CONCATENATE(AP782,AR782),'Pril1-THLPa'!$H$6:$N$96,6,0),"")</f>
        <v/>
      </c>
      <c r="AV782" s="70" t="str">
        <f aca="false">IF(AC782&gt;5,VLOOKUP(CONCATENATE(AP782,AR782),'Pril1-THLPa'!$H$6:$N$96,7,0),"")</f>
        <v/>
      </c>
      <c r="AW782" s="70" t="str">
        <f aca="false">IF(AC782&gt;5,VLOOKUP(CONCATENATE(AP782,AR782),'Pril1-THLPa'!$H$6:$O$96,8,0),"")</f>
        <v/>
      </c>
      <c r="AX782" s="66" t="n">
        <f aca="false">IF(AC782&gt;0,IF(AND(AC782&gt;0,AC782&lt;=5),VLOOKUP(AP782,'Pril1-THLPa'!$A$6:$F$18,LOOKUP(AC782,'Pril1-THLPa'!$B$5:$F$5,'Pril1-THLPa'!$B$4:$F$4),0),AS782+AT782*(AC782-5)+AU782*POWER(AC782-5,2)+AV782*POWER(AC782-5,3)+AW782*POWER(AC782-5,4)),0)</f>
        <v>0</v>
      </c>
      <c r="AY782" s="71"/>
      <c r="AZ782" s="66" t="n">
        <f aca="false">'Vstupní data'!AA782</f>
        <v>0</v>
      </c>
      <c r="BA782" s="66" t="n">
        <f aca="false">IF(OR('Vstupní data'!T782&gt;0,'Vstupní data'!U782&gt;0),IF(AC782&lt;&gt;"",AX782*AO782/10*(100+AZ782)/100,0),0)</f>
        <v>0</v>
      </c>
      <c r="BB782" s="67" t="n">
        <f aca="false">IF(AC782&lt;&gt;"",ROUND(BA782*AN782,0),0)</f>
        <v>0</v>
      </c>
      <c r="BC782" s="68" t="str">
        <f aca="false">IF(AE782&gt;0,BB782/AE782,"")</f>
        <v/>
      </c>
      <c r="BD782" s="66" t="n">
        <f aca="false">'Vstupní data'!AE782</f>
        <v>0</v>
      </c>
      <c r="BF782" s="66" t="n">
        <f aca="false">'Vstupní data'!AC782</f>
        <v>0</v>
      </c>
      <c r="BH782" s="66" t="n">
        <f aca="false">'Vstupní data'!AD782</f>
        <v>0</v>
      </c>
      <c r="BI782" s="66" t="n">
        <f aca="false">'Vstupní data'!AF782</f>
        <v>0</v>
      </c>
      <c r="BJ782" s="69" t="n">
        <f aca="false">'Vstupní data'!AG782</f>
        <v>0</v>
      </c>
      <c r="BK782" s="69" t="n">
        <f aca="false">IF(BF782&lt;&gt;0,VLOOKUP(I782,'Pril3-drev'!$H$5:$I$83,2,0),0)</f>
        <v>0</v>
      </c>
      <c r="BL782" s="69" t="n">
        <f aca="false">IF(BF782&lt;&gt;0,VLOOKUP(BK782,'Pril3-drev'!$A$5:$C$17,3,0),0)</f>
        <v>0</v>
      </c>
      <c r="BM782" s="69" t="n">
        <f aca="false">'Vstupní data'!AH782</f>
        <v>0</v>
      </c>
      <c r="BN782" s="69" t="n">
        <f aca="false">IF('Vstupní data'!AH782&gt;0,   VLOOKUP(VLOOKUP(CONCATENATE(VLOOKUP(I782,'Pril3-drev'!$H$4:$L$83,5,0),BD782),'Pril3-drev'!$Q$4:$R$2803,2,0),'AVB-BS'!$C$5:$S$29 ,LOOKUP(BM782,'AVB-BS'!$D$3:$S$3,'AVB-BS'!$D$1:$S$1) ,0 )   ,   IF('Vstupní data'!AI782&gt;0,'Vstupní data'!AI782,0))</f>
        <v>0</v>
      </c>
      <c r="BO782" s="69" t="str">
        <f aca="false">IF(BX782&gt;5,VLOOKUP(CONCATENATE(BK782,BN782),'Pril1-THLPa'!$H$6:$N$96,4,0),"")</f>
        <v/>
      </c>
      <c r="BP782" s="69" t="str">
        <f aca="false">IF(BX782&gt;5,VLOOKUP(CONCATENATE(BK782,BN782),'Pril1-THLPa'!$H$6:$N$96,5,0),"")</f>
        <v/>
      </c>
      <c r="BQ782" s="69" t="str">
        <f aca="false">IF(BX782&gt;5,VLOOKUP(CONCATENATE(BK782,BN782),'Pril1-THLPa'!$H$6:$N$96,6,0),"")</f>
        <v/>
      </c>
      <c r="BR782" s="69" t="str">
        <f aca="false">IF(BX782&gt;5,VLOOKUP(CONCATENATE(BK782,BN782),'Pril1-THLPa'!$H$6:$N$96,7,0),"")</f>
        <v/>
      </c>
      <c r="BS782" s="69" t="str">
        <f aca="false">IF(BX782&gt;5,VLOOKUP(CONCATENATE(BK782,BN782),'Pril1-THLPa'!$H$6:$O$96,8,0),"")</f>
        <v/>
      </c>
      <c r="BT782" s="69" t="str">
        <f aca="false">IF(BF782&gt;0, IF(BK782="smrk",  VLOOKUP(VLOOKUP(BD782,'Pril9-K3'!$L$8:$M$207,2,0),'Pril9-K3'!$A$8:$J$16,LOOKUP(BN782,'Pril9-K3'!$A$7:$J$7,'Pril9-K3'!$A$5:$J$5),0), IF(AND(BK782&lt;&gt;"smrk",'Vstupní data'!AK782&lt;&gt;""),'Vstupní data'!AK782,   VLOOKUP(VLOOKUP(BD782,'Pril9-K3'!$L$8:$M$207,2,0),'Pril9-K3'!$A$8:$J$16,LOOKUP(BN782,'Pril9-K3'!$A$7:$J$7,'Pril9-K3'!$A$5:$J$5),0)   )),   "")</f>
        <v/>
      </c>
      <c r="BV782" s="69" t="n">
        <f aca="false">'Vstupní data'!AJ782</f>
        <v>0</v>
      </c>
      <c r="BW782" s="69" t="n">
        <f aca="false">IF(BF782&gt;0,IF(J782&gt;0,J782,K782*H782/100),0)</f>
        <v>0</v>
      </c>
      <c r="BX782" s="69" t="n">
        <f aca="false">IF(BF782&gt;0,IF(BJ782&gt;BL782,BL782,BJ782),0)</f>
        <v>0</v>
      </c>
      <c r="BY782" s="69" t="n">
        <f aca="false">IF(BD782=0,0,IF(AND(BX782&gt;0,BX782&lt;=5),  IF(AND(BX782&gt;0,BX782&lt;=5),VLOOKUP(BK782,'Pril1-THLPa'!$A$6:$F$18,IF(AND(BX782&gt;0,BX782&lt;=5),LOOKUP(BX782,'Pril1-THLPa'!$B$5:$F$5,'Pril1-THLPa'!$B$4:$F$4),""),0),""),  IF(BX782&gt;5,BO782+BP782*(BX782-5)+BQ782*POWER(BX782-5,2)+BR782*POWER(BX782-5,3)+BS782*POWER(BX782-5,4),"")))</f>
        <v>0</v>
      </c>
      <c r="BZ782" s="69" t="n">
        <f aca="false">IF(BY782&gt;0,BY782*BI782/10*BW782*(100+BV782)/100,0)</f>
        <v>0</v>
      </c>
      <c r="CA782" s="69" t="n">
        <f aca="false">IF(BD782&gt;0,BX782-IF(BD782&gt;BX782,BX782,BD782),0)</f>
        <v>0</v>
      </c>
      <c r="CB782" s="69" t="n">
        <f aca="false">POWER(1.01,CA782)</f>
        <v>1</v>
      </c>
      <c r="CC782" s="69" t="n">
        <f aca="false">IF(BF782&gt;0,IF(BF782&gt;BH782,1,BF782/BH782),0)</f>
        <v>0</v>
      </c>
      <c r="CD782" s="72" t="n">
        <f aca="false">IF(BD782=0,0,IF(BF782&gt;0,ROUND(IF(CB782&lt;&gt;0,BZ782*BT782*1/CB782*CC782,0),0),0))</f>
        <v>0</v>
      </c>
      <c r="CE782" s="73" t="str">
        <f aca="false">IF(BF782&gt;0,IF(BF782&gt;BH782,CD782/BF782,CD782/BH782),"")</f>
        <v/>
      </c>
      <c r="CF782" s="69" t="n">
        <f aca="false">'Vstupní data'!AM782</f>
        <v>0</v>
      </c>
      <c r="CG782" s="69" t="n">
        <f aca="false">'Vstupní data'!AN782</f>
        <v>0</v>
      </c>
      <c r="CH782" s="69" t="n">
        <f aca="false">'Vstupní data'!AO782</f>
        <v>0</v>
      </c>
      <c r="CI782" s="69" t="n">
        <f aca="false">'Vstupní data'!AP782</f>
        <v>0</v>
      </c>
      <c r="CJ782" s="72" t="n">
        <f aca="false">ROUND(CH782*CI782,0)</f>
        <v>0</v>
      </c>
      <c r="CK782" s="74" t="str">
        <f aca="false">IF(OR(AA782&gt;0,BB782&gt;0,CD782&gt;0,CJ782&gt;0),AA782+BB782+CD782+CJ782,"")</f>
        <v/>
      </c>
    </row>
    <row r="783" customFormat="false" ht="12.8" hidden="false" customHeight="false" outlineLevel="0" collapsed="false">
      <c r="A783" s="66" t="n">
        <f aca="false">'Vstupní data'!A783</f>
        <v>0</v>
      </c>
      <c r="F783" s="66" t="str">
        <f aca="false">CONCATENATE('Vstupní data'!F783,'Vstupní data'!G783,'Vstupní data'!H783,'Vstupní data'!I783)</f>
        <v/>
      </c>
      <c r="G783" s="66"/>
      <c r="H783" s="66" t="n">
        <f aca="false">'Vstupní data'!K783</f>
        <v>0</v>
      </c>
      <c r="I783" s="66" t="n">
        <f aca="false">'Vstupní data'!L783</f>
        <v>0</v>
      </c>
      <c r="J783" s="66" t="n">
        <f aca="false">'Vstupní data'!K783*'Vstupní data'!M783/100</f>
        <v>0</v>
      </c>
      <c r="L783" s="66" t="n">
        <f aca="false">IF('Vstupní data'!N783="prostokořenný",0,IF('Vstupní data'!N783="krytokořenný","k",IF('Vstupní data'!N783="poloodrostky nebo odrostky, prostokořenné i krytokořenné","po",0)))</f>
        <v>0</v>
      </c>
      <c r="N783" s="66"/>
      <c r="O783" s="66" t="n">
        <f aca="false">'Vstupní data'!O783</f>
        <v>0</v>
      </c>
      <c r="P783" s="66" t="n">
        <f aca="false">IF(O783&gt;0,VLOOKUP(CONCATENATE(VLOOKUP(I783,'Pril3-drev'!$H$5:$K$83,4,0),"-",'Vstupní data'!R783),K2!$C$15:$D$23,2,0),0)</f>
        <v>0</v>
      </c>
      <c r="Q783" s="66" t="n">
        <f aca="false">IF(O783&gt;0,VLOOKUP(I783,'Pril3-drev'!$H$5:$I$83,2,0),0)</f>
        <v>0</v>
      </c>
      <c r="R783" s="66" t="n">
        <f aca="false">IF(Q783&gt;0,VLOOKUP(Q783,'Pril6-okus'!$A$5:$B$17,2,0),0)</f>
        <v>0</v>
      </c>
      <c r="S783" s="66" t="n">
        <f aca="false">IF(O783&gt;0,VLOOKUP(I783,'Pril3-drev'!$H$5:$J$83,3,0),0)</f>
        <v>0</v>
      </c>
      <c r="T783" s="66" t="str">
        <f aca="false">IF(O783&gt;0,IF(L783="k",0.9*VLOOKUP(S783,'ha-pocty-vyhl'!$A$5:$B$20,2,0),IF(L783="po",0.8*VLOOKUP(S783,'ha-pocty-vyhl'!$A$5:$B$20,2,0),VLOOKUP(S783,'ha-pocty-vyhl'!$A$5:$B$20,2,0))),"")</f>
        <v/>
      </c>
      <c r="U783" s="66" t="n">
        <f aca="false">'Vstupní data'!P783</f>
        <v>0</v>
      </c>
      <c r="V783" s="66" t="n">
        <f aca="false">IF(O783&gt;0,1.3*T783*1000*Z783/10000,0)</f>
        <v>0</v>
      </c>
      <c r="W783" s="66" t="n">
        <f aca="false">IF(O783&gt;0,1.3*T783*1000*Z783/10000,0)</f>
        <v>0</v>
      </c>
      <c r="X783" s="66" t="n">
        <f aca="false">IF(O783&gt;0,IF(O783&gt;V783,V783,O783),0)</f>
        <v>0</v>
      </c>
      <c r="Y783" s="66" t="n">
        <f aca="false">IF(O783&gt;0,IF(IF(U783&gt;W783,W783,U783)&lt;X783,W783,IF(U783&gt;W783,W783,U783)),0)</f>
        <v>0</v>
      </c>
      <c r="Z783" s="66" t="n">
        <f aca="false">IF(O783&gt;0,IF(J783&gt;0,J783,K783*H783/100),0)</f>
        <v>0</v>
      </c>
      <c r="AA783" s="67" t="n">
        <f aca="false">IF(O783&gt;0,CEILING(R783*P783*X783/Y783*Z783,1),0)</f>
        <v>0</v>
      </c>
      <c r="AB783" s="68" t="n">
        <f aca="false">IF(O783&gt;0,AA783/O783,0)</f>
        <v>0</v>
      </c>
      <c r="AC783" s="66" t="n">
        <f aca="false">'Vstupní data'!W783</f>
        <v>0</v>
      </c>
      <c r="AI783" s="66" t="str">
        <f aca="false">IF(OR('Vstupní data'!T783&gt;0,'Vstupní data'!U783&gt;0),VLOOKUP(I783,'Pril3-drev'!$H$5:$J$83,3,0),"")</f>
        <v/>
      </c>
      <c r="AJ783" s="66" t="n">
        <f aca="false">IF('Vstupní data'!V783="prostokořenný",0,IF('Vstupní data'!V783="krytokořenný","k",IF('Vstupní data'!V783="poloodrostky nebo odrostky, prostokořenné i krytokořenné","po",0)))</f>
        <v>0</v>
      </c>
      <c r="AK783" s="66" t="n">
        <f aca="false">IF(OR('Vstupní data'!T783&gt;0,'Vstupní data'!U783&gt;0),IF(AJ783="k",0.9*VLOOKUP(AI783,'ha-pocty-vyhl'!$A$5:$B$20,2,0),IF(AJ783="po",0.8*VLOOKUP(AI783,'ha-pocty-vyhl'!$A$5:$B$20,2,0),VLOOKUP(AI783,'ha-pocty-vyhl'!$A$5:$B$20,2,0))),0)</f>
        <v>0</v>
      </c>
      <c r="AL783" s="66" t="n">
        <f aca="false">IF(OR('Vstupní data'!T783&gt;0,'Vstupní data'!U783&gt;0),'Vstupní data'!K783*'Vstupní data'!M783/100,0)</f>
        <v>0</v>
      </c>
      <c r="AM783" s="66" t="n">
        <f aca="false">IF(OR('Vstupní data'!T783&gt;0,'Vstupní data'!U783&gt;0),IF('Vstupní data'!T783&gt;0,'Vstupní data'!T783,ROUND(10*'Vstupní data'!U783/AK783,0)),0)</f>
        <v>0</v>
      </c>
      <c r="AN783" s="69" t="n">
        <f aca="false">IF('Vstupní data'!T783&gt;0,   IF('Vstupní data'!T783&lt;=AL783,'Vstupní data'!T783,AL783),   IF(AM783&lt;AL783,AM783,AL783))</f>
        <v>0</v>
      </c>
      <c r="AO783" s="69" t="n">
        <f aca="false">'Vstupní data'!X783</f>
        <v>0</v>
      </c>
      <c r="AP783" s="66" t="n">
        <f aca="false">IF(OR('Vstupní data'!T783&gt;0,'Vstupní data'!U783&gt;0),IF(I783&lt;&gt;0,VLOOKUP(I783,'Pril3-drev'!$H$5:$I$83,2,0),0),0)</f>
        <v>0</v>
      </c>
      <c r="AQ783" s="66" t="n">
        <f aca="false">'Vstupní data'!Y783</f>
        <v>0</v>
      </c>
      <c r="AR783" s="66" t="str">
        <f aca="false">IF(AC783&gt;5,   IF('Vstupní data'!Y783&gt;0,   VLOOKUP(VLOOKUP(CONCATENATE(VLOOKUP(I783,'Pril3-drev'!$H$4:$L$83,5,0),AC783),'Pril3-drev'!$Q$4:$R$2803,2,0),'AVB-BS'!$C$5:$S$29 ,LOOKUP(AQ783,'AVB-BS'!$D$3:$S$3,'AVB-BS'!$D$1:$S$1) ,0 )   ,   IF('Vstupní data'!Z783&gt;0,'Vstupní data'!Z783,0)) , "")</f>
        <v/>
      </c>
      <c r="AS783" s="70" t="str">
        <f aca="false">IF(AC783&gt;5,VLOOKUP(CONCATENATE(AP783,AR783),'Pril1-THLPa'!$H$6:$N$96,4,0),"")</f>
        <v/>
      </c>
      <c r="AT783" s="70" t="str">
        <f aca="false">IF(AC783&gt;5,VLOOKUP(CONCATENATE(AP783,AR783),'Pril1-THLPa'!$H$6:$N$96,5,0),"")</f>
        <v/>
      </c>
      <c r="AU783" s="70" t="str">
        <f aca="false">IF(AC783&gt;5,VLOOKUP(CONCATENATE(AP783,AR783),'Pril1-THLPa'!$H$6:$N$96,6,0),"")</f>
        <v/>
      </c>
      <c r="AV783" s="70" t="str">
        <f aca="false">IF(AC783&gt;5,VLOOKUP(CONCATENATE(AP783,AR783),'Pril1-THLPa'!$H$6:$N$96,7,0),"")</f>
        <v/>
      </c>
      <c r="AW783" s="70" t="str">
        <f aca="false">IF(AC783&gt;5,VLOOKUP(CONCATENATE(AP783,AR783),'Pril1-THLPa'!$H$6:$O$96,8,0),"")</f>
        <v/>
      </c>
      <c r="AX783" s="66" t="n">
        <f aca="false">IF(AC783&gt;0,IF(AND(AC783&gt;0,AC783&lt;=5),VLOOKUP(AP783,'Pril1-THLPa'!$A$6:$F$18,LOOKUP(AC783,'Pril1-THLPa'!$B$5:$F$5,'Pril1-THLPa'!$B$4:$F$4),0),AS783+AT783*(AC783-5)+AU783*POWER(AC783-5,2)+AV783*POWER(AC783-5,3)+AW783*POWER(AC783-5,4)),0)</f>
        <v>0</v>
      </c>
      <c r="AY783" s="71"/>
      <c r="AZ783" s="66" t="n">
        <f aca="false">'Vstupní data'!AA783</f>
        <v>0</v>
      </c>
      <c r="BA783" s="66" t="n">
        <f aca="false">IF(OR('Vstupní data'!T783&gt;0,'Vstupní data'!U783&gt;0),IF(AC783&lt;&gt;"",AX783*AO783/10*(100+AZ783)/100,0),0)</f>
        <v>0</v>
      </c>
      <c r="BB783" s="67" t="n">
        <f aca="false">IF(AC783&lt;&gt;"",ROUND(BA783*AN783,0),0)</f>
        <v>0</v>
      </c>
      <c r="BC783" s="68" t="str">
        <f aca="false">IF(AE783&gt;0,BB783/AE783,"")</f>
        <v/>
      </c>
      <c r="BD783" s="66" t="n">
        <f aca="false">'Vstupní data'!AE783</f>
        <v>0</v>
      </c>
      <c r="BF783" s="66" t="n">
        <f aca="false">'Vstupní data'!AC783</f>
        <v>0</v>
      </c>
      <c r="BH783" s="66" t="n">
        <f aca="false">'Vstupní data'!AD783</f>
        <v>0</v>
      </c>
      <c r="BI783" s="66" t="n">
        <f aca="false">'Vstupní data'!AF783</f>
        <v>0</v>
      </c>
      <c r="BJ783" s="69" t="n">
        <f aca="false">'Vstupní data'!AG783</f>
        <v>0</v>
      </c>
      <c r="BK783" s="69" t="n">
        <f aca="false">IF(BF783&lt;&gt;0,VLOOKUP(I783,'Pril3-drev'!$H$5:$I$83,2,0),0)</f>
        <v>0</v>
      </c>
      <c r="BL783" s="69" t="n">
        <f aca="false">IF(BF783&lt;&gt;0,VLOOKUP(BK783,'Pril3-drev'!$A$5:$C$17,3,0),0)</f>
        <v>0</v>
      </c>
      <c r="BM783" s="69" t="n">
        <f aca="false">'Vstupní data'!AH783</f>
        <v>0</v>
      </c>
      <c r="BN783" s="69" t="n">
        <f aca="false">IF('Vstupní data'!AH783&gt;0,   VLOOKUP(VLOOKUP(CONCATENATE(VLOOKUP(I783,'Pril3-drev'!$H$4:$L$83,5,0),BD783),'Pril3-drev'!$Q$4:$R$2803,2,0),'AVB-BS'!$C$5:$S$29 ,LOOKUP(BM783,'AVB-BS'!$D$3:$S$3,'AVB-BS'!$D$1:$S$1) ,0 )   ,   IF('Vstupní data'!AI783&gt;0,'Vstupní data'!AI783,0))</f>
        <v>0</v>
      </c>
      <c r="BO783" s="69" t="str">
        <f aca="false">IF(BX783&gt;5,VLOOKUP(CONCATENATE(BK783,BN783),'Pril1-THLPa'!$H$6:$N$96,4,0),"")</f>
        <v/>
      </c>
      <c r="BP783" s="69" t="str">
        <f aca="false">IF(BX783&gt;5,VLOOKUP(CONCATENATE(BK783,BN783),'Pril1-THLPa'!$H$6:$N$96,5,0),"")</f>
        <v/>
      </c>
      <c r="BQ783" s="69" t="str">
        <f aca="false">IF(BX783&gt;5,VLOOKUP(CONCATENATE(BK783,BN783),'Pril1-THLPa'!$H$6:$N$96,6,0),"")</f>
        <v/>
      </c>
      <c r="BR783" s="69" t="str">
        <f aca="false">IF(BX783&gt;5,VLOOKUP(CONCATENATE(BK783,BN783),'Pril1-THLPa'!$H$6:$N$96,7,0),"")</f>
        <v/>
      </c>
      <c r="BS783" s="69" t="str">
        <f aca="false">IF(BX783&gt;5,VLOOKUP(CONCATENATE(BK783,BN783),'Pril1-THLPa'!$H$6:$O$96,8,0),"")</f>
        <v/>
      </c>
      <c r="BT783" s="69" t="str">
        <f aca="false">IF(BF783&gt;0, IF(BK783="smrk",  VLOOKUP(VLOOKUP(BD783,'Pril9-K3'!$L$8:$M$207,2,0),'Pril9-K3'!$A$8:$J$16,LOOKUP(BN783,'Pril9-K3'!$A$7:$J$7,'Pril9-K3'!$A$5:$J$5),0), IF(AND(BK783&lt;&gt;"smrk",'Vstupní data'!AK783&lt;&gt;""),'Vstupní data'!AK783,   VLOOKUP(VLOOKUP(BD783,'Pril9-K3'!$L$8:$M$207,2,0),'Pril9-K3'!$A$8:$J$16,LOOKUP(BN783,'Pril9-K3'!$A$7:$J$7,'Pril9-K3'!$A$5:$J$5),0)   )),   "")</f>
        <v/>
      </c>
      <c r="BV783" s="69" t="n">
        <f aca="false">'Vstupní data'!AJ783</f>
        <v>0</v>
      </c>
      <c r="BW783" s="69" t="n">
        <f aca="false">IF(BF783&gt;0,IF(J783&gt;0,J783,K783*H783/100),0)</f>
        <v>0</v>
      </c>
      <c r="BX783" s="69" t="n">
        <f aca="false">IF(BF783&gt;0,IF(BJ783&gt;BL783,BL783,BJ783),0)</f>
        <v>0</v>
      </c>
      <c r="BY783" s="69" t="n">
        <f aca="false">IF(BD783=0,0,IF(AND(BX783&gt;0,BX783&lt;=5),  IF(AND(BX783&gt;0,BX783&lt;=5),VLOOKUP(BK783,'Pril1-THLPa'!$A$6:$F$18,IF(AND(BX783&gt;0,BX783&lt;=5),LOOKUP(BX783,'Pril1-THLPa'!$B$5:$F$5,'Pril1-THLPa'!$B$4:$F$4),""),0),""),  IF(BX783&gt;5,BO783+BP783*(BX783-5)+BQ783*POWER(BX783-5,2)+BR783*POWER(BX783-5,3)+BS783*POWER(BX783-5,4),"")))</f>
        <v>0</v>
      </c>
      <c r="BZ783" s="69" t="n">
        <f aca="false">IF(BY783&gt;0,BY783*BI783/10*BW783*(100+BV783)/100,0)</f>
        <v>0</v>
      </c>
      <c r="CA783" s="69" t="n">
        <f aca="false">IF(BD783&gt;0,BX783-IF(BD783&gt;BX783,BX783,BD783),0)</f>
        <v>0</v>
      </c>
      <c r="CB783" s="69" t="n">
        <f aca="false">POWER(1.01,CA783)</f>
        <v>1</v>
      </c>
      <c r="CC783" s="69" t="n">
        <f aca="false">IF(BF783&gt;0,IF(BF783&gt;BH783,1,BF783/BH783),0)</f>
        <v>0</v>
      </c>
      <c r="CD783" s="72" t="n">
        <f aca="false">IF(BD783=0,0,IF(BF783&gt;0,ROUND(IF(CB783&lt;&gt;0,BZ783*BT783*1/CB783*CC783,0),0),0))</f>
        <v>0</v>
      </c>
      <c r="CE783" s="73" t="str">
        <f aca="false">IF(BF783&gt;0,IF(BF783&gt;BH783,CD783/BF783,CD783/BH783),"")</f>
        <v/>
      </c>
      <c r="CF783" s="69" t="n">
        <f aca="false">'Vstupní data'!AM783</f>
        <v>0</v>
      </c>
      <c r="CG783" s="69" t="n">
        <f aca="false">'Vstupní data'!AN783</f>
        <v>0</v>
      </c>
      <c r="CH783" s="69" t="n">
        <f aca="false">'Vstupní data'!AO783</f>
        <v>0</v>
      </c>
      <c r="CI783" s="69" t="n">
        <f aca="false">'Vstupní data'!AP783</f>
        <v>0</v>
      </c>
      <c r="CJ783" s="72" t="n">
        <f aca="false">ROUND(CH783*CI783,0)</f>
        <v>0</v>
      </c>
      <c r="CK783" s="74" t="str">
        <f aca="false">IF(OR(AA783&gt;0,BB783&gt;0,CD783&gt;0,CJ783&gt;0),AA783+BB783+CD783+CJ783,"")</f>
        <v/>
      </c>
    </row>
    <row r="784" customFormat="false" ht="12.8" hidden="false" customHeight="false" outlineLevel="0" collapsed="false">
      <c r="A784" s="66" t="n">
        <f aca="false">'Vstupní data'!A784</f>
        <v>0</v>
      </c>
      <c r="F784" s="66" t="str">
        <f aca="false">CONCATENATE('Vstupní data'!F784,'Vstupní data'!G784,'Vstupní data'!H784,'Vstupní data'!I784)</f>
        <v/>
      </c>
      <c r="G784" s="66"/>
      <c r="H784" s="66" t="n">
        <f aca="false">'Vstupní data'!K784</f>
        <v>0</v>
      </c>
      <c r="I784" s="66" t="n">
        <f aca="false">'Vstupní data'!L784</f>
        <v>0</v>
      </c>
      <c r="J784" s="66" t="n">
        <f aca="false">'Vstupní data'!K784*'Vstupní data'!M784/100</f>
        <v>0</v>
      </c>
      <c r="L784" s="66" t="n">
        <f aca="false">IF('Vstupní data'!N784="prostokořenný",0,IF('Vstupní data'!N784="krytokořenný","k",IF('Vstupní data'!N784="poloodrostky nebo odrostky, prostokořenné i krytokořenné","po",0)))</f>
        <v>0</v>
      </c>
      <c r="N784" s="66"/>
      <c r="O784" s="66" t="n">
        <f aca="false">'Vstupní data'!O784</f>
        <v>0</v>
      </c>
      <c r="P784" s="66" t="n">
        <f aca="false">IF(O784&gt;0,VLOOKUP(CONCATENATE(VLOOKUP(I784,'Pril3-drev'!$H$5:$K$83,4,0),"-",'Vstupní data'!R784),K2!$C$15:$D$23,2,0),0)</f>
        <v>0</v>
      </c>
      <c r="Q784" s="66" t="n">
        <f aca="false">IF(O784&gt;0,VLOOKUP(I784,'Pril3-drev'!$H$5:$I$83,2,0),0)</f>
        <v>0</v>
      </c>
      <c r="R784" s="66" t="n">
        <f aca="false">IF(Q784&gt;0,VLOOKUP(Q784,'Pril6-okus'!$A$5:$B$17,2,0),0)</f>
        <v>0</v>
      </c>
      <c r="S784" s="66" t="n">
        <f aca="false">IF(O784&gt;0,VLOOKUP(I784,'Pril3-drev'!$H$5:$J$83,3,0),0)</f>
        <v>0</v>
      </c>
      <c r="T784" s="66" t="str">
        <f aca="false">IF(O784&gt;0,IF(L784="k",0.9*VLOOKUP(S784,'ha-pocty-vyhl'!$A$5:$B$20,2,0),IF(L784="po",0.8*VLOOKUP(S784,'ha-pocty-vyhl'!$A$5:$B$20,2,0),VLOOKUP(S784,'ha-pocty-vyhl'!$A$5:$B$20,2,0))),"")</f>
        <v/>
      </c>
      <c r="U784" s="66" t="n">
        <f aca="false">'Vstupní data'!P784</f>
        <v>0</v>
      </c>
      <c r="V784" s="66" t="n">
        <f aca="false">IF(O784&gt;0,1.3*T784*1000*Z784/10000,0)</f>
        <v>0</v>
      </c>
      <c r="W784" s="66" t="n">
        <f aca="false">IF(O784&gt;0,1.3*T784*1000*Z784/10000,0)</f>
        <v>0</v>
      </c>
      <c r="X784" s="66" t="n">
        <f aca="false">IF(O784&gt;0,IF(O784&gt;V784,V784,O784),0)</f>
        <v>0</v>
      </c>
      <c r="Y784" s="66" t="n">
        <f aca="false">IF(O784&gt;0,IF(IF(U784&gt;W784,W784,U784)&lt;X784,W784,IF(U784&gt;W784,W784,U784)),0)</f>
        <v>0</v>
      </c>
      <c r="Z784" s="66" t="n">
        <f aca="false">IF(O784&gt;0,IF(J784&gt;0,J784,K784*H784/100),0)</f>
        <v>0</v>
      </c>
      <c r="AA784" s="67" t="n">
        <f aca="false">IF(O784&gt;0,CEILING(R784*P784*X784/Y784*Z784,1),0)</f>
        <v>0</v>
      </c>
      <c r="AB784" s="68" t="n">
        <f aca="false">IF(O784&gt;0,AA784/O784,0)</f>
        <v>0</v>
      </c>
      <c r="AC784" s="66" t="n">
        <f aca="false">'Vstupní data'!W784</f>
        <v>0</v>
      </c>
      <c r="AI784" s="66" t="str">
        <f aca="false">IF(OR('Vstupní data'!T784&gt;0,'Vstupní data'!U784&gt;0),VLOOKUP(I784,'Pril3-drev'!$H$5:$J$83,3,0),"")</f>
        <v/>
      </c>
      <c r="AJ784" s="66" t="n">
        <f aca="false">IF('Vstupní data'!V784="prostokořenný",0,IF('Vstupní data'!V784="krytokořenný","k",IF('Vstupní data'!V784="poloodrostky nebo odrostky, prostokořenné i krytokořenné","po",0)))</f>
        <v>0</v>
      </c>
      <c r="AK784" s="66" t="n">
        <f aca="false">IF(OR('Vstupní data'!T784&gt;0,'Vstupní data'!U784&gt;0),IF(AJ784="k",0.9*VLOOKUP(AI784,'ha-pocty-vyhl'!$A$5:$B$20,2,0),IF(AJ784="po",0.8*VLOOKUP(AI784,'ha-pocty-vyhl'!$A$5:$B$20,2,0),VLOOKUP(AI784,'ha-pocty-vyhl'!$A$5:$B$20,2,0))),0)</f>
        <v>0</v>
      </c>
      <c r="AL784" s="66" t="n">
        <f aca="false">IF(OR('Vstupní data'!T784&gt;0,'Vstupní data'!U784&gt;0),'Vstupní data'!K784*'Vstupní data'!M784/100,0)</f>
        <v>0</v>
      </c>
      <c r="AM784" s="66" t="n">
        <f aca="false">IF(OR('Vstupní data'!T784&gt;0,'Vstupní data'!U784&gt;0),IF('Vstupní data'!T784&gt;0,'Vstupní data'!T784,ROUND(10*'Vstupní data'!U784/AK784,0)),0)</f>
        <v>0</v>
      </c>
      <c r="AN784" s="69" t="n">
        <f aca="false">IF('Vstupní data'!T784&gt;0,   IF('Vstupní data'!T784&lt;=AL784,'Vstupní data'!T784,AL784),   IF(AM784&lt;AL784,AM784,AL784))</f>
        <v>0</v>
      </c>
      <c r="AO784" s="69" t="n">
        <f aca="false">'Vstupní data'!X784</f>
        <v>0</v>
      </c>
      <c r="AP784" s="66" t="n">
        <f aca="false">IF(OR('Vstupní data'!T784&gt;0,'Vstupní data'!U784&gt;0),IF(I784&lt;&gt;0,VLOOKUP(I784,'Pril3-drev'!$H$5:$I$83,2,0),0),0)</f>
        <v>0</v>
      </c>
      <c r="AQ784" s="66" t="n">
        <f aca="false">'Vstupní data'!Y784</f>
        <v>0</v>
      </c>
      <c r="AR784" s="66" t="str">
        <f aca="false">IF(AC784&gt;5,   IF('Vstupní data'!Y784&gt;0,   VLOOKUP(VLOOKUP(CONCATENATE(VLOOKUP(I784,'Pril3-drev'!$H$4:$L$83,5,0),AC784),'Pril3-drev'!$Q$4:$R$2803,2,0),'AVB-BS'!$C$5:$S$29 ,LOOKUP(AQ784,'AVB-BS'!$D$3:$S$3,'AVB-BS'!$D$1:$S$1) ,0 )   ,   IF('Vstupní data'!Z784&gt;0,'Vstupní data'!Z784,0)) , "")</f>
        <v/>
      </c>
      <c r="AS784" s="70" t="str">
        <f aca="false">IF(AC784&gt;5,VLOOKUP(CONCATENATE(AP784,AR784),'Pril1-THLPa'!$H$6:$N$96,4,0),"")</f>
        <v/>
      </c>
      <c r="AT784" s="70" t="str">
        <f aca="false">IF(AC784&gt;5,VLOOKUP(CONCATENATE(AP784,AR784),'Pril1-THLPa'!$H$6:$N$96,5,0),"")</f>
        <v/>
      </c>
      <c r="AU784" s="70" t="str">
        <f aca="false">IF(AC784&gt;5,VLOOKUP(CONCATENATE(AP784,AR784),'Pril1-THLPa'!$H$6:$N$96,6,0),"")</f>
        <v/>
      </c>
      <c r="AV784" s="70" t="str">
        <f aca="false">IF(AC784&gt;5,VLOOKUP(CONCATENATE(AP784,AR784),'Pril1-THLPa'!$H$6:$N$96,7,0),"")</f>
        <v/>
      </c>
      <c r="AW784" s="70" t="str">
        <f aca="false">IF(AC784&gt;5,VLOOKUP(CONCATENATE(AP784,AR784),'Pril1-THLPa'!$H$6:$O$96,8,0),"")</f>
        <v/>
      </c>
      <c r="AX784" s="66" t="n">
        <f aca="false">IF(AC784&gt;0,IF(AND(AC784&gt;0,AC784&lt;=5),VLOOKUP(AP784,'Pril1-THLPa'!$A$6:$F$18,LOOKUP(AC784,'Pril1-THLPa'!$B$5:$F$5,'Pril1-THLPa'!$B$4:$F$4),0),AS784+AT784*(AC784-5)+AU784*POWER(AC784-5,2)+AV784*POWER(AC784-5,3)+AW784*POWER(AC784-5,4)),0)</f>
        <v>0</v>
      </c>
      <c r="AY784" s="71"/>
      <c r="AZ784" s="66" t="n">
        <f aca="false">'Vstupní data'!AA784</f>
        <v>0</v>
      </c>
      <c r="BA784" s="66" t="n">
        <f aca="false">IF(OR('Vstupní data'!T784&gt;0,'Vstupní data'!U784&gt;0),IF(AC784&lt;&gt;"",AX784*AO784/10*(100+AZ784)/100,0),0)</f>
        <v>0</v>
      </c>
      <c r="BB784" s="67" t="n">
        <f aca="false">IF(AC784&lt;&gt;"",ROUND(BA784*AN784,0),0)</f>
        <v>0</v>
      </c>
      <c r="BC784" s="68" t="str">
        <f aca="false">IF(AE784&gt;0,BB784/AE784,"")</f>
        <v/>
      </c>
      <c r="BD784" s="66" t="n">
        <f aca="false">'Vstupní data'!AE784</f>
        <v>0</v>
      </c>
      <c r="BF784" s="66" t="n">
        <f aca="false">'Vstupní data'!AC784</f>
        <v>0</v>
      </c>
      <c r="BH784" s="66" t="n">
        <f aca="false">'Vstupní data'!AD784</f>
        <v>0</v>
      </c>
      <c r="BI784" s="66" t="n">
        <f aca="false">'Vstupní data'!AF784</f>
        <v>0</v>
      </c>
      <c r="BJ784" s="69" t="n">
        <f aca="false">'Vstupní data'!AG784</f>
        <v>0</v>
      </c>
      <c r="BK784" s="69" t="n">
        <f aca="false">IF(BF784&lt;&gt;0,VLOOKUP(I784,'Pril3-drev'!$H$5:$I$83,2,0),0)</f>
        <v>0</v>
      </c>
      <c r="BL784" s="69" t="n">
        <f aca="false">IF(BF784&lt;&gt;0,VLOOKUP(BK784,'Pril3-drev'!$A$5:$C$17,3,0),0)</f>
        <v>0</v>
      </c>
      <c r="BM784" s="69" t="n">
        <f aca="false">'Vstupní data'!AH784</f>
        <v>0</v>
      </c>
      <c r="BN784" s="69" t="n">
        <f aca="false">IF('Vstupní data'!AH784&gt;0,   VLOOKUP(VLOOKUP(CONCATENATE(VLOOKUP(I784,'Pril3-drev'!$H$4:$L$83,5,0),BD784),'Pril3-drev'!$Q$4:$R$2803,2,0),'AVB-BS'!$C$5:$S$29 ,LOOKUP(BM784,'AVB-BS'!$D$3:$S$3,'AVB-BS'!$D$1:$S$1) ,0 )   ,   IF('Vstupní data'!AI784&gt;0,'Vstupní data'!AI784,0))</f>
        <v>0</v>
      </c>
      <c r="BO784" s="69" t="str">
        <f aca="false">IF(BX784&gt;5,VLOOKUP(CONCATENATE(BK784,BN784),'Pril1-THLPa'!$H$6:$N$96,4,0),"")</f>
        <v/>
      </c>
      <c r="BP784" s="69" t="str">
        <f aca="false">IF(BX784&gt;5,VLOOKUP(CONCATENATE(BK784,BN784),'Pril1-THLPa'!$H$6:$N$96,5,0),"")</f>
        <v/>
      </c>
      <c r="BQ784" s="69" t="str">
        <f aca="false">IF(BX784&gt;5,VLOOKUP(CONCATENATE(BK784,BN784),'Pril1-THLPa'!$H$6:$N$96,6,0),"")</f>
        <v/>
      </c>
      <c r="BR784" s="69" t="str">
        <f aca="false">IF(BX784&gt;5,VLOOKUP(CONCATENATE(BK784,BN784),'Pril1-THLPa'!$H$6:$N$96,7,0),"")</f>
        <v/>
      </c>
      <c r="BS784" s="69" t="str">
        <f aca="false">IF(BX784&gt;5,VLOOKUP(CONCATENATE(BK784,BN784),'Pril1-THLPa'!$H$6:$O$96,8,0),"")</f>
        <v/>
      </c>
      <c r="BT784" s="69" t="str">
        <f aca="false">IF(BF784&gt;0, IF(BK784="smrk",  VLOOKUP(VLOOKUP(BD784,'Pril9-K3'!$L$8:$M$207,2,0),'Pril9-K3'!$A$8:$J$16,LOOKUP(BN784,'Pril9-K3'!$A$7:$J$7,'Pril9-K3'!$A$5:$J$5),0), IF(AND(BK784&lt;&gt;"smrk",'Vstupní data'!AK784&lt;&gt;""),'Vstupní data'!AK784,   VLOOKUP(VLOOKUP(BD784,'Pril9-K3'!$L$8:$M$207,2,0),'Pril9-K3'!$A$8:$J$16,LOOKUP(BN784,'Pril9-K3'!$A$7:$J$7,'Pril9-K3'!$A$5:$J$5),0)   )),   "")</f>
        <v/>
      </c>
      <c r="BV784" s="69" t="n">
        <f aca="false">'Vstupní data'!AJ784</f>
        <v>0</v>
      </c>
      <c r="BW784" s="69" t="n">
        <f aca="false">IF(BF784&gt;0,IF(J784&gt;0,J784,K784*H784/100),0)</f>
        <v>0</v>
      </c>
      <c r="BX784" s="69" t="n">
        <f aca="false">IF(BF784&gt;0,IF(BJ784&gt;BL784,BL784,BJ784),0)</f>
        <v>0</v>
      </c>
      <c r="BY784" s="69" t="n">
        <f aca="false">IF(BD784=0,0,IF(AND(BX784&gt;0,BX784&lt;=5),  IF(AND(BX784&gt;0,BX784&lt;=5),VLOOKUP(BK784,'Pril1-THLPa'!$A$6:$F$18,IF(AND(BX784&gt;0,BX784&lt;=5),LOOKUP(BX784,'Pril1-THLPa'!$B$5:$F$5,'Pril1-THLPa'!$B$4:$F$4),""),0),""),  IF(BX784&gt;5,BO784+BP784*(BX784-5)+BQ784*POWER(BX784-5,2)+BR784*POWER(BX784-5,3)+BS784*POWER(BX784-5,4),"")))</f>
        <v>0</v>
      </c>
      <c r="BZ784" s="69" t="n">
        <f aca="false">IF(BY784&gt;0,BY784*BI784/10*BW784*(100+BV784)/100,0)</f>
        <v>0</v>
      </c>
      <c r="CA784" s="69" t="n">
        <f aca="false">IF(BD784&gt;0,BX784-IF(BD784&gt;BX784,BX784,BD784),0)</f>
        <v>0</v>
      </c>
      <c r="CB784" s="69" t="n">
        <f aca="false">POWER(1.01,CA784)</f>
        <v>1</v>
      </c>
      <c r="CC784" s="69" t="n">
        <f aca="false">IF(BF784&gt;0,IF(BF784&gt;BH784,1,BF784/BH784),0)</f>
        <v>0</v>
      </c>
      <c r="CD784" s="72" t="n">
        <f aca="false">IF(BD784=0,0,IF(BF784&gt;0,ROUND(IF(CB784&lt;&gt;0,BZ784*BT784*1/CB784*CC784,0),0),0))</f>
        <v>0</v>
      </c>
      <c r="CE784" s="73" t="str">
        <f aca="false">IF(BF784&gt;0,IF(BF784&gt;BH784,CD784/BF784,CD784/BH784),"")</f>
        <v/>
      </c>
      <c r="CF784" s="69" t="n">
        <f aca="false">'Vstupní data'!AM784</f>
        <v>0</v>
      </c>
      <c r="CG784" s="69" t="n">
        <f aca="false">'Vstupní data'!AN784</f>
        <v>0</v>
      </c>
      <c r="CH784" s="69" t="n">
        <f aca="false">'Vstupní data'!AO784</f>
        <v>0</v>
      </c>
      <c r="CI784" s="69" t="n">
        <f aca="false">'Vstupní data'!AP784</f>
        <v>0</v>
      </c>
      <c r="CJ784" s="72" t="n">
        <f aca="false">ROUND(CH784*CI784,0)</f>
        <v>0</v>
      </c>
      <c r="CK784" s="74" t="str">
        <f aca="false">IF(OR(AA784&gt;0,BB784&gt;0,CD784&gt;0,CJ784&gt;0),AA784+BB784+CD784+CJ784,"")</f>
        <v/>
      </c>
    </row>
    <row r="785" customFormat="false" ht="12.8" hidden="false" customHeight="false" outlineLevel="0" collapsed="false">
      <c r="A785" s="66" t="n">
        <f aca="false">'Vstupní data'!A785</f>
        <v>0</v>
      </c>
      <c r="F785" s="66" t="str">
        <f aca="false">CONCATENATE('Vstupní data'!F785,'Vstupní data'!G785,'Vstupní data'!H785,'Vstupní data'!I785)</f>
        <v/>
      </c>
      <c r="G785" s="66"/>
      <c r="H785" s="66" t="n">
        <f aca="false">'Vstupní data'!K785</f>
        <v>0</v>
      </c>
      <c r="I785" s="66" t="n">
        <f aca="false">'Vstupní data'!L785</f>
        <v>0</v>
      </c>
      <c r="J785" s="66" t="n">
        <f aca="false">'Vstupní data'!K785*'Vstupní data'!M785/100</f>
        <v>0</v>
      </c>
      <c r="L785" s="66" t="n">
        <f aca="false">IF('Vstupní data'!N785="prostokořenný",0,IF('Vstupní data'!N785="krytokořenný","k",IF('Vstupní data'!N785="poloodrostky nebo odrostky, prostokořenné i krytokořenné","po",0)))</f>
        <v>0</v>
      </c>
      <c r="N785" s="66"/>
      <c r="O785" s="66" t="n">
        <f aca="false">'Vstupní data'!O785</f>
        <v>0</v>
      </c>
      <c r="P785" s="66" t="n">
        <f aca="false">IF(O785&gt;0,VLOOKUP(CONCATENATE(VLOOKUP(I785,'Pril3-drev'!$H$5:$K$83,4,0),"-",'Vstupní data'!R785),K2!$C$15:$D$23,2,0),0)</f>
        <v>0</v>
      </c>
      <c r="Q785" s="66" t="n">
        <f aca="false">IF(O785&gt;0,VLOOKUP(I785,'Pril3-drev'!$H$5:$I$83,2,0),0)</f>
        <v>0</v>
      </c>
      <c r="R785" s="66" t="n">
        <f aca="false">IF(Q785&gt;0,VLOOKUP(Q785,'Pril6-okus'!$A$5:$B$17,2,0),0)</f>
        <v>0</v>
      </c>
      <c r="S785" s="66" t="n">
        <f aca="false">IF(O785&gt;0,VLOOKUP(I785,'Pril3-drev'!$H$5:$J$83,3,0),0)</f>
        <v>0</v>
      </c>
      <c r="T785" s="66" t="str">
        <f aca="false">IF(O785&gt;0,IF(L785="k",0.9*VLOOKUP(S785,'ha-pocty-vyhl'!$A$5:$B$20,2,0),IF(L785="po",0.8*VLOOKUP(S785,'ha-pocty-vyhl'!$A$5:$B$20,2,0),VLOOKUP(S785,'ha-pocty-vyhl'!$A$5:$B$20,2,0))),"")</f>
        <v/>
      </c>
      <c r="U785" s="66" t="n">
        <f aca="false">'Vstupní data'!P785</f>
        <v>0</v>
      </c>
      <c r="V785" s="66" t="n">
        <f aca="false">IF(O785&gt;0,1.3*T785*1000*Z785/10000,0)</f>
        <v>0</v>
      </c>
      <c r="W785" s="66" t="n">
        <f aca="false">IF(O785&gt;0,1.3*T785*1000*Z785/10000,0)</f>
        <v>0</v>
      </c>
      <c r="X785" s="66" t="n">
        <f aca="false">IF(O785&gt;0,IF(O785&gt;V785,V785,O785),0)</f>
        <v>0</v>
      </c>
      <c r="Y785" s="66" t="n">
        <f aca="false">IF(O785&gt;0,IF(IF(U785&gt;W785,W785,U785)&lt;X785,W785,IF(U785&gt;W785,W785,U785)),0)</f>
        <v>0</v>
      </c>
      <c r="Z785" s="66" t="n">
        <f aca="false">IF(O785&gt;0,IF(J785&gt;0,J785,K785*H785/100),0)</f>
        <v>0</v>
      </c>
      <c r="AA785" s="67" t="n">
        <f aca="false">IF(O785&gt;0,CEILING(R785*P785*X785/Y785*Z785,1),0)</f>
        <v>0</v>
      </c>
      <c r="AB785" s="68" t="n">
        <f aca="false">IF(O785&gt;0,AA785/O785,0)</f>
        <v>0</v>
      </c>
      <c r="AC785" s="66" t="n">
        <f aca="false">'Vstupní data'!W785</f>
        <v>0</v>
      </c>
      <c r="AI785" s="66" t="str">
        <f aca="false">IF(OR('Vstupní data'!T785&gt;0,'Vstupní data'!U785&gt;0),VLOOKUP(I785,'Pril3-drev'!$H$5:$J$83,3,0),"")</f>
        <v/>
      </c>
      <c r="AJ785" s="66" t="n">
        <f aca="false">IF('Vstupní data'!V785="prostokořenný",0,IF('Vstupní data'!V785="krytokořenný","k",IF('Vstupní data'!V785="poloodrostky nebo odrostky, prostokořenné i krytokořenné","po",0)))</f>
        <v>0</v>
      </c>
      <c r="AK785" s="66" t="n">
        <f aca="false">IF(OR('Vstupní data'!T785&gt;0,'Vstupní data'!U785&gt;0),IF(AJ785="k",0.9*VLOOKUP(AI785,'ha-pocty-vyhl'!$A$5:$B$20,2,0),IF(AJ785="po",0.8*VLOOKUP(AI785,'ha-pocty-vyhl'!$A$5:$B$20,2,0),VLOOKUP(AI785,'ha-pocty-vyhl'!$A$5:$B$20,2,0))),0)</f>
        <v>0</v>
      </c>
      <c r="AL785" s="66" t="n">
        <f aca="false">IF(OR('Vstupní data'!T785&gt;0,'Vstupní data'!U785&gt;0),'Vstupní data'!K785*'Vstupní data'!M785/100,0)</f>
        <v>0</v>
      </c>
      <c r="AM785" s="66" t="n">
        <f aca="false">IF(OR('Vstupní data'!T785&gt;0,'Vstupní data'!U785&gt;0),IF('Vstupní data'!T785&gt;0,'Vstupní data'!T785,ROUND(10*'Vstupní data'!U785/AK785,0)),0)</f>
        <v>0</v>
      </c>
      <c r="AN785" s="69" t="n">
        <f aca="false">IF('Vstupní data'!T785&gt;0,   IF('Vstupní data'!T785&lt;=AL785,'Vstupní data'!T785,AL785),   IF(AM785&lt;AL785,AM785,AL785))</f>
        <v>0</v>
      </c>
      <c r="AO785" s="69" t="n">
        <f aca="false">'Vstupní data'!X785</f>
        <v>0</v>
      </c>
      <c r="AP785" s="66" t="n">
        <f aca="false">IF(OR('Vstupní data'!T785&gt;0,'Vstupní data'!U785&gt;0),IF(I785&lt;&gt;0,VLOOKUP(I785,'Pril3-drev'!$H$5:$I$83,2,0),0),0)</f>
        <v>0</v>
      </c>
      <c r="AQ785" s="66" t="n">
        <f aca="false">'Vstupní data'!Y785</f>
        <v>0</v>
      </c>
      <c r="AR785" s="66" t="str">
        <f aca="false">IF(AC785&gt;5,   IF('Vstupní data'!Y785&gt;0,   VLOOKUP(VLOOKUP(CONCATENATE(VLOOKUP(I785,'Pril3-drev'!$H$4:$L$83,5,0),AC785),'Pril3-drev'!$Q$4:$R$2803,2,0),'AVB-BS'!$C$5:$S$29 ,LOOKUP(AQ785,'AVB-BS'!$D$3:$S$3,'AVB-BS'!$D$1:$S$1) ,0 )   ,   IF('Vstupní data'!Z785&gt;0,'Vstupní data'!Z785,0)) , "")</f>
        <v/>
      </c>
      <c r="AS785" s="70" t="str">
        <f aca="false">IF(AC785&gt;5,VLOOKUP(CONCATENATE(AP785,AR785),'Pril1-THLPa'!$H$6:$N$96,4,0),"")</f>
        <v/>
      </c>
      <c r="AT785" s="70" t="str">
        <f aca="false">IF(AC785&gt;5,VLOOKUP(CONCATENATE(AP785,AR785),'Pril1-THLPa'!$H$6:$N$96,5,0),"")</f>
        <v/>
      </c>
      <c r="AU785" s="70" t="str">
        <f aca="false">IF(AC785&gt;5,VLOOKUP(CONCATENATE(AP785,AR785),'Pril1-THLPa'!$H$6:$N$96,6,0),"")</f>
        <v/>
      </c>
      <c r="AV785" s="70" t="str">
        <f aca="false">IF(AC785&gt;5,VLOOKUP(CONCATENATE(AP785,AR785),'Pril1-THLPa'!$H$6:$N$96,7,0),"")</f>
        <v/>
      </c>
      <c r="AW785" s="70" t="str">
        <f aca="false">IF(AC785&gt;5,VLOOKUP(CONCATENATE(AP785,AR785),'Pril1-THLPa'!$H$6:$O$96,8,0),"")</f>
        <v/>
      </c>
      <c r="AX785" s="66" t="n">
        <f aca="false">IF(AC785&gt;0,IF(AND(AC785&gt;0,AC785&lt;=5),VLOOKUP(AP785,'Pril1-THLPa'!$A$6:$F$18,LOOKUP(AC785,'Pril1-THLPa'!$B$5:$F$5,'Pril1-THLPa'!$B$4:$F$4),0),AS785+AT785*(AC785-5)+AU785*POWER(AC785-5,2)+AV785*POWER(AC785-5,3)+AW785*POWER(AC785-5,4)),0)</f>
        <v>0</v>
      </c>
      <c r="AY785" s="71"/>
      <c r="AZ785" s="66" t="n">
        <f aca="false">'Vstupní data'!AA785</f>
        <v>0</v>
      </c>
      <c r="BA785" s="66" t="n">
        <f aca="false">IF(OR('Vstupní data'!T785&gt;0,'Vstupní data'!U785&gt;0),IF(AC785&lt;&gt;"",AX785*AO785/10*(100+AZ785)/100,0),0)</f>
        <v>0</v>
      </c>
      <c r="BB785" s="67" t="n">
        <f aca="false">IF(AC785&lt;&gt;"",ROUND(BA785*AN785,0),0)</f>
        <v>0</v>
      </c>
      <c r="BC785" s="68" t="str">
        <f aca="false">IF(AE785&gt;0,BB785/AE785,"")</f>
        <v/>
      </c>
      <c r="BD785" s="66" t="n">
        <f aca="false">'Vstupní data'!AE785</f>
        <v>0</v>
      </c>
      <c r="BF785" s="66" t="n">
        <f aca="false">'Vstupní data'!AC785</f>
        <v>0</v>
      </c>
      <c r="BH785" s="66" t="n">
        <f aca="false">'Vstupní data'!AD785</f>
        <v>0</v>
      </c>
      <c r="BI785" s="66" t="n">
        <f aca="false">'Vstupní data'!AF785</f>
        <v>0</v>
      </c>
      <c r="BJ785" s="69" t="n">
        <f aca="false">'Vstupní data'!AG785</f>
        <v>0</v>
      </c>
      <c r="BK785" s="69" t="n">
        <f aca="false">IF(BF785&lt;&gt;0,VLOOKUP(I785,'Pril3-drev'!$H$5:$I$83,2,0),0)</f>
        <v>0</v>
      </c>
      <c r="BL785" s="69" t="n">
        <f aca="false">IF(BF785&lt;&gt;0,VLOOKUP(BK785,'Pril3-drev'!$A$5:$C$17,3,0),0)</f>
        <v>0</v>
      </c>
      <c r="BM785" s="69" t="n">
        <f aca="false">'Vstupní data'!AH785</f>
        <v>0</v>
      </c>
      <c r="BN785" s="69" t="n">
        <f aca="false">IF('Vstupní data'!AH785&gt;0,   VLOOKUP(VLOOKUP(CONCATENATE(VLOOKUP(I785,'Pril3-drev'!$H$4:$L$83,5,0),BD785),'Pril3-drev'!$Q$4:$R$2803,2,0),'AVB-BS'!$C$5:$S$29 ,LOOKUP(BM785,'AVB-BS'!$D$3:$S$3,'AVB-BS'!$D$1:$S$1) ,0 )   ,   IF('Vstupní data'!AI785&gt;0,'Vstupní data'!AI785,0))</f>
        <v>0</v>
      </c>
      <c r="BO785" s="69" t="str">
        <f aca="false">IF(BX785&gt;5,VLOOKUP(CONCATENATE(BK785,BN785),'Pril1-THLPa'!$H$6:$N$96,4,0),"")</f>
        <v/>
      </c>
      <c r="BP785" s="69" t="str">
        <f aca="false">IF(BX785&gt;5,VLOOKUP(CONCATENATE(BK785,BN785),'Pril1-THLPa'!$H$6:$N$96,5,0),"")</f>
        <v/>
      </c>
      <c r="BQ785" s="69" t="str">
        <f aca="false">IF(BX785&gt;5,VLOOKUP(CONCATENATE(BK785,BN785),'Pril1-THLPa'!$H$6:$N$96,6,0),"")</f>
        <v/>
      </c>
      <c r="BR785" s="69" t="str">
        <f aca="false">IF(BX785&gt;5,VLOOKUP(CONCATENATE(BK785,BN785),'Pril1-THLPa'!$H$6:$N$96,7,0),"")</f>
        <v/>
      </c>
      <c r="BS785" s="69" t="str">
        <f aca="false">IF(BX785&gt;5,VLOOKUP(CONCATENATE(BK785,BN785),'Pril1-THLPa'!$H$6:$O$96,8,0),"")</f>
        <v/>
      </c>
      <c r="BT785" s="69" t="str">
        <f aca="false">IF(BF785&gt;0, IF(BK785="smrk",  VLOOKUP(VLOOKUP(BD785,'Pril9-K3'!$L$8:$M$207,2,0),'Pril9-K3'!$A$8:$J$16,LOOKUP(BN785,'Pril9-K3'!$A$7:$J$7,'Pril9-K3'!$A$5:$J$5),0), IF(AND(BK785&lt;&gt;"smrk",'Vstupní data'!AK785&lt;&gt;""),'Vstupní data'!AK785,   VLOOKUP(VLOOKUP(BD785,'Pril9-K3'!$L$8:$M$207,2,0),'Pril9-K3'!$A$8:$J$16,LOOKUP(BN785,'Pril9-K3'!$A$7:$J$7,'Pril9-K3'!$A$5:$J$5),0)   )),   "")</f>
        <v/>
      </c>
      <c r="BV785" s="69" t="n">
        <f aca="false">'Vstupní data'!AJ785</f>
        <v>0</v>
      </c>
      <c r="BW785" s="69" t="n">
        <f aca="false">IF(BF785&gt;0,IF(J785&gt;0,J785,K785*H785/100),0)</f>
        <v>0</v>
      </c>
      <c r="BX785" s="69" t="n">
        <f aca="false">IF(BF785&gt;0,IF(BJ785&gt;BL785,BL785,BJ785),0)</f>
        <v>0</v>
      </c>
      <c r="BY785" s="69" t="n">
        <f aca="false">IF(BD785=0,0,IF(AND(BX785&gt;0,BX785&lt;=5),  IF(AND(BX785&gt;0,BX785&lt;=5),VLOOKUP(BK785,'Pril1-THLPa'!$A$6:$F$18,IF(AND(BX785&gt;0,BX785&lt;=5),LOOKUP(BX785,'Pril1-THLPa'!$B$5:$F$5,'Pril1-THLPa'!$B$4:$F$4),""),0),""),  IF(BX785&gt;5,BO785+BP785*(BX785-5)+BQ785*POWER(BX785-5,2)+BR785*POWER(BX785-5,3)+BS785*POWER(BX785-5,4),"")))</f>
        <v>0</v>
      </c>
      <c r="BZ785" s="69" t="n">
        <f aca="false">IF(BY785&gt;0,BY785*BI785/10*BW785*(100+BV785)/100,0)</f>
        <v>0</v>
      </c>
      <c r="CA785" s="69" t="n">
        <f aca="false">IF(BD785&gt;0,BX785-IF(BD785&gt;BX785,BX785,BD785),0)</f>
        <v>0</v>
      </c>
      <c r="CB785" s="69" t="n">
        <f aca="false">POWER(1.01,CA785)</f>
        <v>1</v>
      </c>
      <c r="CC785" s="69" t="n">
        <f aca="false">IF(BF785&gt;0,IF(BF785&gt;BH785,1,BF785/BH785),0)</f>
        <v>0</v>
      </c>
      <c r="CD785" s="72" t="n">
        <f aca="false">IF(BD785=0,0,IF(BF785&gt;0,ROUND(IF(CB785&lt;&gt;0,BZ785*BT785*1/CB785*CC785,0),0),0))</f>
        <v>0</v>
      </c>
      <c r="CE785" s="73" t="str">
        <f aca="false">IF(BF785&gt;0,IF(BF785&gt;BH785,CD785/BF785,CD785/BH785),"")</f>
        <v/>
      </c>
      <c r="CF785" s="69" t="n">
        <f aca="false">'Vstupní data'!AM785</f>
        <v>0</v>
      </c>
      <c r="CG785" s="69" t="n">
        <f aca="false">'Vstupní data'!AN785</f>
        <v>0</v>
      </c>
      <c r="CH785" s="69" t="n">
        <f aca="false">'Vstupní data'!AO785</f>
        <v>0</v>
      </c>
      <c r="CI785" s="69" t="n">
        <f aca="false">'Vstupní data'!AP785</f>
        <v>0</v>
      </c>
      <c r="CJ785" s="72" t="n">
        <f aca="false">ROUND(CH785*CI785,0)</f>
        <v>0</v>
      </c>
      <c r="CK785" s="74" t="str">
        <f aca="false">IF(OR(AA785&gt;0,BB785&gt;0,CD785&gt;0,CJ785&gt;0),AA785+BB785+CD785+CJ785,"")</f>
        <v/>
      </c>
    </row>
    <row r="786" customFormat="false" ht="12.8" hidden="false" customHeight="false" outlineLevel="0" collapsed="false">
      <c r="A786" s="66" t="n">
        <f aca="false">'Vstupní data'!A786</f>
        <v>0</v>
      </c>
      <c r="F786" s="66" t="str">
        <f aca="false">CONCATENATE('Vstupní data'!F786,'Vstupní data'!G786,'Vstupní data'!H786,'Vstupní data'!I786)</f>
        <v/>
      </c>
      <c r="G786" s="66"/>
      <c r="H786" s="66" t="n">
        <f aca="false">'Vstupní data'!K786</f>
        <v>0</v>
      </c>
      <c r="I786" s="66" t="n">
        <f aca="false">'Vstupní data'!L786</f>
        <v>0</v>
      </c>
      <c r="J786" s="66" t="n">
        <f aca="false">'Vstupní data'!K786*'Vstupní data'!M786/100</f>
        <v>0</v>
      </c>
      <c r="L786" s="66" t="n">
        <f aca="false">IF('Vstupní data'!N786="prostokořenný",0,IF('Vstupní data'!N786="krytokořenný","k",IF('Vstupní data'!N786="poloodrostky nebo odrostky, prostokořenné i krytokořenné","po",0)))</f>
        <v>0</v>
      </c>
      <c r="N786" s="66"/>
      <c r="O786" s="66" t="n">
        <f aca="false">'Vstupní data'!O786</f>
        <v>0</v>
      </c>
      <c r="P786" s="66" t="n">
        <f aca="false">IF(O786&gt;0,VLOOKUP(CONCATENATE(VLOOKUP(I786,'Pril3-drev'!$H$5:$K$83,4,0),"-",'Vstupní data'!R786),K2!$C$15:$D$23,2,0),0)</f>
        <v>0</v>
      </c>
      <c r="Q786" s="66" t="n">
        <f aca="false">IF(O786&gt;0,VLOOKUP(I786,'Pril3-drev'!$H$5:$I$83,2,0),0)</f>
        <v>0</v>
      </c>
      <c r="R786" s="66" t="n">
        <f aca="false">IF(Q786&gt;0,VLOOKUP(Q786,'Pril6-okus'!$A$5:$B$17,2,0),0)</f>
        <v>0</v>
      </c>
      <c r="S786" s="66" t="n">
        <f aca="false">IF(O786&gt;0,VLOOKUP(I786,'Pril3-drev'!$H$5:$J$83,3,0),0)</f>
        <v>0</v>
      </c>
      <c r="T786" s="66" t="str">
        <f aca="false">IF(O786&gt;0,IF(L786="k",0.9*VLOOKUP(S786,'ha-pocty-vyhl'!$A$5:$B$20,2,0),IF(L786="po",0.8*VLOOKUP(S786,'ha-pocty-vyhl'!$A$5:$B$20,2,0),VLOOKUP(S786,'ha-pocty-vyhl'!$A$5:$B$20,2,0))),"")</f>
        <v/>
      </c>
      <c r="U786" s="66" t="n">
        <f aca="false">'Vstupní data'!P786</f>
        <v>0</v>
      </c>
      <c r="V786" s="66" t="n">
        <f aca="false">IF(O786&gt;0,1.3*T786*1000*Z786/10000,0)</f>
        <v>0</v>
      </c>
      <c r="W786" s="66" t="n">
        <f aca="false">IF(O786&gt;0,1.3*T786*1000*Z786/10000,0)</f>
        <v>0</v>
      </c>
      <c r="X786" s="66" t="n">
        <f aca="false">IF(O786&gt;0,IF(O786&gt;V786,V786,O786),0)</f>
        <v>0</v>
      </c>
      <c r="Y786" s="66" t="n">
        <f aca="false">IF(O786&gt;0,IF(IF(U786&gt;W786,W786,U786)&lt;X786,W786,IF(U786&gt;W786,W786,U786)),0)</f>
        <v>0</v>
      </c>
      <c r="Z786" s="66" t="n">
        <f aca="false">IF(O786&gt;0,IF(J786&gt;0,J786,K786*H786/100),0)</f>
        <v>0</v>
      </c>
      <c r="AA786" s="67" t="n">
        <f aca="false">IF(O786&gt;0,CEILING(R786*P786*X786/Y786*Z786,1),0)</f>
        <v>0</v>
      </c>
      <c r="AB786" s="68" t="n">
        <f aca="false">IF(O786&gt;0,AA786/O786,0)</f>
        <v>0</v>
      </c>
      <c r="AC786" s="66" t="n">
        <f aca="false">'Vstupní data'!W786</f>
        <v>0</v>
      </c>
      <c r="AI786" s="66" t="str">
        <f aca="false">IF(OR('Vstupní data'!T786&gt;0,'Vstupní data'!U786&gt;0),VLOOKUP(I786,'Pril3-drev'!$H$5:$J$83,3,0),"")</f>
        <v/>
      </c>
      <c r="AJ786" s="66" t="n">
        <f aca="false">IF('Vstupní data'!V786="prostokořenný",0,IF('Vstupní data'!V786="krytokořenný","k",IF('Vstupní data'!V786="poloodrostky nebo odrostky, prostokořenné i krytokořenné","po",0)))</f>
        <v>0</v>
      </c>
      <c r="AK786" s="66" t="n">
        <f aca="false">IF(OR('Vstupní data'!T786&gt;0,'Vstupní data'!U786&gt;0),IF(AJ786="k",0.9*VLOOKUP(AI786,'ha-pocty-vyhl'!$A$5:$B$20,2,0),IF(AJ786="po",0.8*VLOOKUP(AI786,'ha-pocty-vyhl'!$A$5:$B$20,2,0),VLOOKUP(AI786,'ha-pocty-vyhl'!$A$5:$B$20,2,0))),0)</f>
        <v>0</v>
      </c>
      <c r="AL786" s="66" t="n">
        <f aca="false">IF(OR('Vstupní data'!T786&gt;0,'Vstupní data'!U786&gt;0),'Vstupní data'!K786*'Vstupní data'!M786/100,0)</f>
        <v>0</v>
      </c>
      <c r="AM786" s="66" t="n">
        <f aca="false">IF(OR('Vstupní data'!T786&gt;0,'Vstupní data'!U786&gt;0),IF('Vstupní data'!T786&gt;0,'Vstupní data'!T786,ROUND(10*'Vstupní data'!U786/AK786,0)),0)</f>
        <v>0</v>
      </c>
      <c r="AN786" s="69" t="n">
        <f aca="false">IF('Vstupní data'!T786&gt;0,   IF('Vstupní data'!T786&lt;=AL786,'Vstupní data'!T786,AL786),   IF(AM786&lt;AL786,AM786,AL786))</f>
        <v>0</v>
      </c>
      <c r="AO786" s="69" t="n">
        <f aca="false">'Vstupní data'!X786</f>
        <v>0</v>
      </c>
      <c r="AP786" s="66" t="n">
        <f aca="false">IF(OR('Vstupní data'!T786&gt;0,'Vstupní data'!U786&gt;0),IF(I786&lt;&gt;0,VLOOKUP(I786,'Pril3-drev'!$H$5:$I$83,2,0),0),0)</f>
        <v>0</v>
      </c>
      <c r="AQ786" s="66" t="n">
        <f aca="false">'Vstupní data'!Y786</f>
        <v>0</v>
      </c>
      <c r="AR786" s="66" t="str">
        <f aca="false">IF(AC786&gt;5,   IF('Vstupní data'!Y786&gt;0,   VLOOKUP(VLOOKUP(CONCATENATE(VLOOKUP(I786,'Pril3-drev'!$H$4:$L$83,5,0),AC786),'Pril3-drev'!$Q$4:$R$2803,2,0),'AVB-BS'!$C$5:$S$29 ,LOOKUP(AQ786,'AVB-BS'!$D$3:$S$3,'AVB-BS'!$D$1:$S$1) ,0 )   ,   IF('Vstupní data'!Z786&gt;0,'Vstupní data'!Z786,0)) , "")</f>
        <v/>
      </c>
      <c r="AS786" s="70" t="str">
        <f aca="false">IF(AC786&gt;5,VLOOKUP(CONCATENATE(AP786,AR786),'Pril1-THLPa'!$H$6:$N$96,4,0),"")</f>
        <v/>
      </c>
      <c r="AT786" s="70" t="str">
        <f aca="false">IF(AC786&gt;5,VLOOKUP(CONCATENATE(AP786,AR786),'Pril1-THLPa'!$H$6:$N$96,5,0),"")</f>
        <v/>
      </c>
      <c r="AU786" s="70" t="str">
        <f aca="false">IF(AC786&gt;5,VLOOKUP(CONCATENATE(AP786,AR786),'Pril1-THLPa'!$H$6:$N$96,6,0),"")</f>
        <v/>
      </c>
      <c r="AV786" s="70" t="str">
        <f aca="false">IF(AC786&gt;5,VLOOKUP(CONCATENATE(AP786,AR786),'Pril1-THLPa'!$H$6:$N$96,7,0),"")</f>
        <v/>
      </c>
      <c r="AW786" s="70" t="str">
        <f aca="false">IF(AC786&gt;5,VLOOKUP(CONCATENATE(AP786,AR786),'Pril1-THLPa'!$H$6:$O$96,8,0),"")</f>
        <v/>
      </c>
      <c r="AX786" s="66" t="n">
        <f aca="false">IF(AC786&gt;0,IF(AND(AC786&gt;0,AC786&lt;=5),VLOOKUP(AP786,'Pril1-THLPa'!$A$6:$F$18,LOOKUP(AC786,'Pril1-THLPa'!$B$5:$F$5,'Pril1-THLPa'!$B$4:$F$4),0),AS786+AT786*(AC786-5)+AU786*POWER(AC786-5,2)+AV786*POWER(AC786-5,3)+AW786*POWER(AC786-5,4)),0)</f>
        <v>0</v>
      </c>
      <c r="AY786" s="71"/>
      <c r="AZ786" s="66" t="n">
        <f aca="false">'Vstupní data'!AA786</f>
        <v>0</v>
      </c>
      <c r="BA786" s="66" t="n">
        <f aca="false">IF(OR('Vstupní data'!T786&gt;0,'Vstupní data'!U786&gt;0),IF(AC786&lt;&gt;"",AX786*AO786/10*(100+AZ786)/100,0),0)</f>
        <v>0</v>
      </c>
      <c r="BB786" s="67" t="n">
        <f aca="false">IF(AC786&lt;&gt;"",ROUND(BA786*AN786,0),0)</f>
        <v>0</v>
      </c>
      <c r="BC786" s="68" t="str">
        <f aca="false">IF(AE786&gt;0,BB786/AE786,"")</f>
        <v/>
      </c>
      <c r="BD786" s="66" t="n">
        <f aca="false">'Vstupní data'!AE786</f>
        <v>0</v>
      </c>
      <c r="BF786" s="66" t="n">
        <f aca="false">'Vstupní data'!AC786</f>
        <v>0</v>
      </c>
      <c r="BH786" s="66" t="n">
        <f aca="false">'Vstupní data'!AD786</f>
        <v>0</v>
      </c>
      <c r="BI786" s="66" t="n">
        <f aca="false">'Vstupní data'!AF786</f>
        <v>0</v>
      </c>
      <c r="BJ786" s="69" t="n">
        <f aca="false">'Vstupní data'!AG786</f>
        <v>0</v>
      </c>
      <c r="BK786" s="69" t="n">
        <f aca="false">IF(BF786&lt;&gt;0,VLOOKUP(I786,'Pril3-drev'!$H$5:$I$83,2,0),0)</f>
        <v>0</v>
      </c>
      <c r="BL786" s="69" t="n">
        <f aca="false">IF(BF786&lt;&gt;0,VLOOKUP(BK786,'Pril3-drev'!$A$5:$C$17,3,0),0)</f>
        <v>0</v>
      </c>
      <c r="BM786" s="69" t="n">
        <f aca="false">'Vstupní data'!AH786</f>
        <v>0</v>
      </c>
      <c r="BN786" s="69" t="n">
        <f aca="false">IF('Vstupní data'!AH786&gt;0,   VLOOKUP(VLOOKUP(CONCATENATE(VLOOKUP(I786,'Pril3-drev'!$H$4:$L$83,5,0),BD786),'Pril3-drev'!$Q$4:$R$2803,2,0),'AVB-BS'!$C$5:$S$29 ,LOOKUP(BM786,'AVB-BS'!$D$3:$S$3,'AVB-BS'!$D$1:$S$1) ,0 )   ,   IF('Vstupní data'!AI786&gt;0,'Vstupní data'!AI786,0))</f>
        <v>0</v>
      </c>
      <c r="BO786" s="69" t="str">
        <f aca="false">IF(BX786&gt;5,VLOOKUP(CONCATENATE(BK786,BN786),'Pril1-THLPa'!$H$6:$N$96,4,0),"")</f>
        <v/>
      </c>
      <c r="BP786" s="69" t="str">
        <f aca="false">IF(BX786&gt;5,VLOOKUP(CONCATENATE(BK786,BN786),'Pril1-THLPa'!$H$6:$N$96,5,0),"")</f>
        <v/>
      </c>
      <c r="BQ786" s="69" t="str">
        <f aca="false">IF(BX786&gt;5,VLOOKUP(CONCATENATE(BK786,BN786),'Pril1-THLPa'!$H$6:$N$96,6,0),"")</f>
        <v/>
      </c>
      <c r="BR786" s="69" t="str">
        <f aca="false">IF(BX786&gt;5,VLOOKUP(CONCATENATE(BK786,BN786),'Pril1-THLPa'!$H$6:$N$96,7,0),"")</f>
        <v/>
      </c>
      <c r="BS786" s="69" t="str">
        <f aca="false">IF(BX786&gt;5,VLOOKUP(CONCATENATE(BK786,BN786),'Pril1-THLPa'!$H$6:$O$96,8,0),"")</f>
        <v/>
      </c>
      <c r="BT786" s="69" t="str">
        <f aca="false">IF(BF786&gt;0, IF(BK786="smrk",  VLOOKUP(VLOOKUP(BD786,'Pril9-K3'!$L$8:$M$207,2,0),'Pril9-K3'!$A$8:$J$16,LOOKUP(BN786,'Pril9-K3'!$A$7:$J$7,'Pril9-K3'!$A$5:$J$5),0), IF(AND(BK786&lt;&gt;"smrk",'Vstupní data'!AK786&lt;&gt;""),'Vstupní data'!AK786,   VLOOKUP(VLOOKUP(BD786,'Pril9-K3'!$L$8:$M$207,2,0),'Pril9-K3'!$A$8:$J$16,LOOKUP(BN786,'Pril9-K3'!$A$7:$J$7,'Pril9-K3'!$A$5:$J$5),0)   )),   "")</f>
        <v/>
      </c>
      <c r="BV786" s="69" t="n">
        <f aca="false">'Vstupní data'!AJ786</f>
        <v>0</v>
      </c>
      <c r="BW786" s="69" t="n">
        <f aca="false">IF(BF786&gt;0,IF(J786&gt;0,J786,K786*H786/100),0)</f>
        <v>0</v>
      </c>
      <c r="BX786" s="69" t="n">
        <f aca="false">IF(BF786&gt;0,IF(BJ786&gt;BL786,BL786,BJ786),0)</f>
        <v>0</v>
      </c>
      <c r="BY786" s="69" t="n">
        <f aca="false">IF(BD786=0,0,IF(AND(BX786&gt;0,BX786&lt;=5),  IF(AND(BX786&gt;0,BX786&lt;=5),VLOOKUP(BK786,'Pril1-THLPa'!$A$6:$F$18,IF(AND(BX786&gt;0,BX786&lt;=5),LOOKUP(BX786,'Pril1-THLPa'!$B$5:$F$5,'Pril1-THLPa'!$B$4:$F$4),""),0),""),  IF(BX786&gt;5,BO786+BP786*(BX786-5)+BQ786*POWER(BX786-5,2)+BR786*POWER(BX786-5,3)+BS786*POWER(BX786-5,4),"")))</f>
        <v>0</v>
      </c>
      <c r="BZ786" s="69" t="n">
        <f aca="false">IF(BY786&gt;0,BY786*BI786/10*BW786*(100+BV786)/100,0)</f>
        <v>0</v>
      </c>
      <c r="CA786" s="69" t="n">
        <f aca="false">IF(BD786&gt;0,BX786-IF(BD786&gt;BX786,BX786,BD786),0)</f>
        <v>0</v>
      </c>
      <c r="CB786" s="69" t="n">
        <f aca="false">POWER(1.01,CA786)</f>
        <v>1</v>
      </c>
      <c r="CC786" s="69" t="n">
        <f aca="false">IF(BF786&gt;0,IF(BF786&gt;BH786,1,BF786/BH786),0)</f>
        <v>0</v>
      </c>
      <c r="CD786" s="72" t="n">
        <f aca="false">IF(BD786=0,0,IF(BF786&gt;0,ROUND(IF(CB786&lt;&gt;0,BZ786*BT786*1/CB786*CC786,0),0),0))</f>
        <v>0</v>
      </c>
      <c r="CE786" s="73" t="str">
        <f aca="false">IF(BF786&gt;0,IF(BF786&gt;BH786,CD786/BF786,CD786/BH786),"")</f>
        <v/>
      </c>
      <c r="CF786" s="69" t="n">
        <f aca="false">'Vstupní data'!AM786</f>
        <v>0</v>
      </c>
      <c r="CG786" s="69" t="n">
        <f aca="false">'Vstupní data'!AN786</f>
        <v>0</v>
      </c>
      <c r="CH786" s="69" t="n">
        <f aca="false">'Vstupní data'!AO786</f>
        <v>0</v>
      </c>
      <c r="CI786" s="69" t="n">
        <f aca="false">'Vstupní data'!AP786</f>
        <v>0</v>
      </c>
      <c r="CJ786" s="72" t="n">
        <f aca="false">ROUND(CH786*CI786,0)</f>
        <v>0</v>
      </c>
      <c r="CK786" s="74" t="str">
        <f aca="false">IF(OR(AA786&gt;0,BB786&gt;0,CD786&gt;0,CJ786&gt;0),AA786+BB786+CD786+CJ786,"")</f>
        <v/>
      </c>
    </row>
    <row r="787" customFormat="false" ht="12.8" hidden="false" customHeight="false" outlineLevel="0" collapsed="false">
      <c r="A787" s="66" t="n">
        <f aca="false">'Vstupní data'!A787</f>
        <v>0</v>
      </c>
      <c r="F787" s="66" t="str">
        <f aca="false">CONCATENATE('Vstupní data'!F787,'Vstupní data'!G787,'Vstupní data'!H787,'Vstupní data'!I787)</f>
        <v/>
      </c>
      <c r="G787" s="66"/>
      <c r="H787" s="66" t="n">
        <f aca="false">'Vstupní data'!K787</f>
        <v>0</v>
      </c>
      <c r="I787" s="66" t="n">
        <f aca="false">'Vstupní data'!L787</f>
        <v>0</v>
      </c>
      <c r="J787" s="66" t="n">
        <f aca="false">'Vstupní data'!K787*'Vstupní data'!M787/100</f>
        <v>0</v>
      </c>
      <c r="L787" s="66" t="n">
        <f aca="false">IF('Vstupní data'!N787="prostokořenný",0,IF('Vstupní data'!N787="krytokořenný","k",IF('Vstupní data'!N787="poloodrostky nebo odrostky, prostokořenné i krytokořenné","po",0)))</f>
        <v>0</v>
      </c>
      <c r="N787" s="66"/>
      <c r="O787" s="66" t="n">
        <f aca="false">'Vstupní data'!O787</f>
        <v>0</v>
      </c>
      <c r="P787" s="66" t="n">
        <f aca="false">IF(O787&gt;0,VLOOKUP(CONCATENATE(VLOOKUP(I787,'Pril3-drev'!$H$5:$K$83,4,0),"-",'Vstupní data'!R787),K2!$C$15:$D$23,2,0),0)</f>
        <v>0</v>
      </c>
      <c r="Q787" s="66" t="n">
        <f aca="false">IF(O787&gt;0,VLOOKUP(I787,'Pril3-drev'!$H$5:$I$83,2,0),0)</f>
        <v>0</v>
      </c>
      <c r="R787" s="66" t="n">
        <f aca="false">IF(Q787&gt;0,VLOOKUP(Q787,'Pril6-okus'!$A$5:$B$17,2,0),0)</f>
        <v>0</v>
      </c>
      <c r="S787" s="66" t="n">
        <f aca="false">IF(O787&gt;0,VLOOKUP(I787,'Pril3-drev'!$H$5:$J$83,3,0),0)</f>
        <v>0</v>
      </c>
      <c r="T787" s="66" t="str">
        <f aca="false">IF(O787&gt;0,IF(L787="k",0.9*VLOOKUP(S787,'ha-pocty-vyhl'!$A$5:$B$20,2,0),IF(L787="po",0.8*VLOOKUP(S787,'ha-pocty-vyhl'!$A$5:$B$20,2,0),VLOOKUP(S787,'ha-pocty-vyhl'!$A$5:$B$20,2,0))),"")</f>
        <v/>
      </c>
      <c r="U787" s="66" t="n">
        <f aca="false">'Vstupní data'!P787</f>
        <v>0</v>
      </c>
      <c r="V787" s="66" t="n">
        <f aca="false">IF(O787&gt;0,1.3*T787*1000*Z787/10000,0)</f>
        <v>0</v>
      </c>
      <c r="W787" s="66" t="n">
        <f aca="false">IF(O787&gt;0,1.3*T787*1000*Z787/10000,0)</f>
        <v>0</v>
      </c>
      <c r="X787" s="66" t="n">
        <f aca="false">IF(O787&gt;0,IF(O787&gt;V787,V787,O787),0)</f>
        <v>0</v>
      </c>
      <c r="Y787" s="66" t="n">
        <f aca="false">IF(O787&gt;0,IF(IF(U787&gt;W787,W787,U787)&lt;X787,W787,IF(U787&gt;W787,W787,U787)),0)</f>
        <v>0</v>
      </c>
      <c r="Z787" s="66" t="n">
        <f aca="false">IF(O787&gt;0,IF(J787&gt;0,J787,K787*H787/100),0)</f>
        <v>0</v>
      </c>
      <c r="AA787" s="67" t="n">
        <f aca="false">IF(O787&gt;0,CEILING(R787*P787*X787/Y787*Z787,1),0)</f>
        <v>0</v>
      </c>
      <c r="AB787" s="68" t="n">
        <f aca="false">IF(O787&gt;0,AA787/O787,0)</f>
        <v>0</v>
      </c>
      <c r="AC787" s="66" t="n">
        <f aca="false">'Vstupní data'!W787</f>
        <v>0</v>
      </c>
      <c r="AI787" s="66" t="str">
        <f aca="false">IF(OR('Vstupní data'!T787&gt;0,'Vstupní data'!U787&gt;0),VLOOKUP(I787,'Pril3-drev'!$H$5:$J$83,3,0),"")</f>
        <v/>
      </c>
      <c r="AJ787" s="66" t="n">
        <f aca="false">IF('Vstupní data'!V787="prostokořenný",0,IF('Vstupní data'!V787="krytokořenný","k",IF('Vstupní data'!V787="poloodrostky nebo odrostky, prostokořenné i krytokořenné","po",0)))</f>
        <v>0</v>
      </c>
      <c r="AK787" s="66" t="n">
        <f aca="false">IF(OR('Vstupní data'!T787&gt;0,'Vstupní data'!U787&gt;0),IF(AJ787="k",0.9*VLOOKUP(AI787,'ha-pocty-vyhl'!$A$5:$B$20,2,0),IF(AJ787="po",0.8*VLOOKUP(AI787,'ha-pocty-vyhl'!$A$5:$B$20,2,0),VLOOKUP(AI787,'ha-pocty-vyhl'!$A$5:$B$20,2,0))),0)</f>
        <v>0</v>
      </c>
      <c r="AL787" s="66" t="n">
        <f aca="false">IF(OR('Vstupní data'!T787&gt;0,'Vstupní data'!U787&gt;0),'Vstupní data'!K787*'Vstupní data'!M787/100,0)</f>
        <v>0</v>
      </c>
      <c r="AM787" s="66" t="n">
        <f aca="false">IF(OR('Vstupní data'!T787&gt;0,'Vstupní data'!U787&gt;0),IF('Vstupní data'!T787&gt;0,'Vstupní data'!T787,ROUND(10*'Vstupní data'!U787/AK787,0)),0)</f>
        <v>0</v>
      </c>
      <c r="AN787" s="69" t="n">
        <f aca="false">IF('Vstupní data'!T787&gt;0,   IF('Vstupní data'!T787&lt;=AL787,'Vstupní data'!T787,AL787),   IF(AM787&lt;AL787,AM787,AL787))</f>
        <v>0</v>
      </c>
      <c r="AO787" s="69" t="n">
        <f aca="false">'Vstupní data'!X787</f>
        <v>0</v>
      </c>
      <c r="AP787" s="66" t="n">
        <f aca="false">IF(OR('Vstupní data'!T787&gt;0,'Vstupní data'!U787&gt;0),IF(I787&lt;&gt;0,VLOOKUP(I787,'Pril3-drev'!$H$5:$I$83,2,0),0),0)</f>
        <v>0</v>
      </c>
      <c r="AQ787" s="66" t="n">
        <f aca="false">'Vstupní data'!Y787</f>
        <v>0</v>
      </c>
      <c r="AR787" s="66" t="str">
        <f aca="false">IF(AC787&gt;5,   IF('Vstupní data'!Y787&gt;0,   VLOOKUP(VLOOKUP(CONCATENATE(VLOOKUP(I787,'Pril3-drev'!$H$4:$L$83,5,0),AC787),'Pril3-drev'!$Q$4:$R$2803,2,0),'AVB-BS'!$C$5:$S$29 ,LOOKUP(AQ787,'AVB-BS'!$D$3:$S$3,'AVB-BS'!$D$1:$S$1) ,0 )   ,   IF('Vstupní data'!Z787&gt;0,'Vstupní data'!Z787,0)) , "")</f>
        <v/>
      </c>
      <c r="AS787" s="70" t="str">
        <f aca="false">IF(AC787&gt;5,VLOOKUP(CONCATENATE(AP787,AR787),'Pril1-THLPa'!$H$6:$N$96,4,0),"")</f>
        <v/>
      </c>
      <c r="AT787" s="70" t="str">
        <f aca="false">IF(AC787&gt;5,VLOOKUP(CONCATENATE(AP787,AR787),'Pril1-THLPa'!$H$6:$N$96,5,0),"")</f>
        <v/>
      </c>
      <c r="AU787" s="70" t="str">
        <f aca="false">IF(AC787&gt;5,VLOOKUP(CONCATENATE(AP787,AR787),'Pril1-THLPa'!$H$6:$N$96,6,0),"")</f>
        <v/>
      </c>
      <c r="AV787" s="70" t="str">
        <f aca="false">IF(AC787&gt;5,VLOOKUP(CONCATENATE(AP787,AR787),'Pril1-THLPa'!$H$6:$N$96,7,0),"")</f>
        <v/>
      </c>
      <c r="AW787" s="70" t="str">
        <f aca="false">IF(AC787&gt;5,VLOOKUP(CONCATENATE(AP787,AR787),'Pril1-THLPa'!$H$6:$O$96,8,0),"")</f>
        <v/>
      </c>
      <c r="AX787" s="66" t="n">
        <f aca="false">IF(AC787&gt;0,IF(AND(AC787&gt;0,AC787&lt;=5),VLOOKUP(AP787,'Pril1-THLPa'!$A$6:$F$18,LOOKUP(AC787,'Pril1-THLPa'!$B$5:$F$5,'Pril1-THLPa'!$B$4:$F$4),0),AS787+AT787*(AC787-5)+AU787*POWER(AC787-5,2)+AV787*POWER(AC787-5,3)+AW787*POWER(AC787-5,4)),0)</f>
        <v>0</v>
      </c>
      <c r="AY787" s="71"/>
      <c r="AZ787" s="66" t="n">
        <f aca="false">'Vstupní data'!AA787</f>
        <v>0</v>
      </c>
      <c r="BA787" s="66" t="n">
        <f aca="false">IF(OR('Vstupní data'!T787&gt;0,'Vstupní data'!U787&gt;0),IF(AC787&lt;&gt;"",AX787*AO787/10*(100+AZ787)/100,0),0)</f>
        <v>0</v>
      </c>
      <c r="BB787" s="67" t="n">
        <f aca="false">IF(AC787&lt;&gt;"",ROUND(BA787*AN787,0),0)</f>
        <v>0</v>
      </c>
      <c r="BC787" s="68" t="str">
        <f aca="false">IF(AE787&gt;0,BB787/AE787,"")</f>
        <v/>
      </c>
      <c r="BD787" s="66" t="n">
        <f aca="false">'Vstupní data'!AE787</f>
        <v>0</v>
      </c>
      <c r="BF787" s="66" t="n">
        <f aca="false">'Vstupní data'!AC787</f>
        <v>0</v>
      </c>
      <c r="BH787" s="66" t="n">
        <f aca="false">'Vstupní data'!AD787</f>
        <v>0</v>
      </c>
      <c r="BI787" s="66" t="n">
        <f aca="false">'Vstupní data'!AF787</f>
        <v>0</v>
      </c>
      <c r="BJ787" s="69" t="n">
        <f aca="false">'Vstupní data'!AG787</f>
        <v>0</v>
      </c>
      <c r="BK787" s="69" t="n">
        <f aca="false">IF(BF787&lt;&gt;0,VLOOKUP(I787,'Pril3-drev'!$H$5:$I$83,2,0),0)</f>
        <v>0</v>
      </c>
      <c r="BL787" s="69" t="n">
        <f aca="false">IF(BF787&lt;&gt;0,VLOOKUP(BK787,'Pril3-drev'!$A$5:$C$17,3,0),0)</f>
        <v>0</v>
      </c>
      <c r="BM787" s="69" t="n">
        <f aca="false">'Vstupní data'!AH787</f>
        <v>0</v>
      </c>
      <c r="BN787" s="69" t="n">
        <f aca="false">IF('Vstupní data'!AH787&gt;0,   VLOOKUP(VLOOKUP(CONCATENATE(VLOOKUP(I787,'Pril3-drev'!$H$4:$L$83,5,0),BD787),'Pril3-drev'!$Q$4:$R$2803,2,0),'AVB-BS'!$C$5:$S$29 ,LOOKUP(BM787,'AVB-BS'!$D$3:$S$3,'AVB-BS'!$D$1:$S$1) ,0 )   ,   IF('Vstupní data'!AI787&gt;0,'Vstupní data'!AI787,0))</f>
        <v>0</v>
      </c>
      <c r="BO787" s="69" t="str">
        <f aca="false">IF(BX787&gt;5,VLOOKUP(CONCATENATE(BK787,BN787),'Pril1-THLPa'!$H$6:$N$96,4,0),"")</f>
        <v/>
      </c>
      <c r="BP787" s="69" t="str">
        <f aca="false">IF(BX787&gt;5,VLOOKUP(CONCATENATE(BK787,BN787),'Pril1-THLPa'!$H$6:$N$96,5,0),"")</f>
        <v/>
      </c>
      <c r="BQ787" s="69" t="str">
        <f aca="false">IF(BX787&gt;5,VLOOKUP(CONCATENATE(BK787,BN787),'Pril1-THLPa'!$H$6:$N$96,6,0),"")</f>
        <v/>
      </c>
      <c r="BR787" s="69" t="str">
        <f aca="false">IF(BX787&gt;5,VLOOKUP(CONCATENATE(BK787,BN787),'Pril1-THLPa'!$H$6:$N$96,7,0),"")</f>
        <v/>
      </c>
      <c r="BS787" s="69" t="str">
        <f aca="false">IF(BX787&gt;5,VLOOKUP(CONCATENATE(BK787,BN787),'Pril1-THLPa'!$H$6:$O$96,8,0),"")</f>
        <v/>
      </c>
      <c r="BT787" s="69" t="str">
        <f aca="false">IF(BF787&gt;0, IF(BK787="smrk",  VLOOKUP(VLOOKUP(BD787,'Pril9-K3'!$L$8:$M$207,2,0),'Pril9-K3'!$A$8:$J$16,LOOKUP(BN787,'Pril9-K3'!$A$7:$J$7,'Pril9-K3'!$A$5:$J$5),0), IF(AND(BK787&lt;&gt;"smrk",'Vstupní data'!AK787&lt;&gt;""),'Vstupní data'!AK787,   VLOOKUP(VLOOKUP(BD787,'Pril9-K3'!$L$8:$M$207,2,0),'Pril9-K3'!$A$8:$J$16,LOOKUP(BN787,'Pril9-K3'!$A$7:$J$7,'Pril9-K3'!$A$5:$J$5),0)   )),   "")</f>
        <v/>
      </c>
      <c r="BV787" s="69" t="n">
        <f aca="false">'Vstupní data'!AJ787</f>
        <v>0</v>
      </c>
      <c r="BW787" s="69" t="n">
        <f aca="false">IF(BF787&gt;0,IF(J787&gt;0,J787,K787*H787/100),0)</f>
        <v>0</v>
      </c>
      <c r="BX787" s="69" t="n">
        <f aca="false">IF(BF787&gt;0,IF(BJ787&gt;BL787,BL787,BJ787),0)</f>
        <v>0</v>
      </c>
      <c r="BY787" s="69" t="n">
        <f aca="false">IF(BD787=0,0,IF(AND(BX787&gt;0,BX787&lt;=5),  IF(AND(BX787&gt;0,BX787&lt;=5),VLOOKUP(BK787,'Pril1-THLPa'!$A$6:$F$18,IF(AND(BX787&gt;0,BX787&lt;=5),LOOKUP(BX787,'Pril1-THLPa'!$B$5:$F$5,'Pril1-THLPa'!$B$4:$F$4),""),0),""),  IF(BX787&gt;5,BO787+BP787*(BX787-5)+BQ787*POWER(BX787-5,2)+BR787*POWER(BX787-5,3)+BS787*POWER(BX787-5,4),"")))</f>
        <v>0</v>
      </c>
      <c r="BZ787" s="69" t="n">
        <f aca="false">IF(BY787&gt;0,BY787*BI787/10*BW787*(100+BV787)/100,0)</f>
        <v>0</v>
      </c>
      <c r="CA787" s="69" t="n">
        <f aca="false">IF(BD787&gt;0,BX787-IF(BD787&gt;BX787,BX787,BD787),0)</f>
        <v>0</v>
      </c>
      <c r="CB787" s="69" t="n">
        <f aca="false">POWER(1.01,CA787)</f>
        <v>1</v>
      </c>
      <c r="CC787" s="69" t="n">
        <f aca="false">IF(BF787&gt;0,IF(BF787&gt;BH787,1,BF787/BH787),0)</f>
        <v>0</v>
      </c>
      <c r="CD787" s="72" t="n">
        <f aca="false">IF(BD787=0,0,IF(BF787&gt;0,ROUND(IF(CB787&lt;&gt;0,BZ787*BT787*1/CB787*CC787,0),0),0))</f>
        <v>0</v>
      </c>
      <c r="CE787" s="73" t="str">
        <f aca="false">IF(BF787&gt;0,IF(BF787&gt;BH787,CD787/BF787,CD787/BH787),"")</f>
        <v/>
      </c>
      <c r="CF787" s="69" t="n">
        <f aca="false">'Vstupní data'!AM787</f>
        <v>0</v>
      </c>
      <c r="CG787" s="69" t="n">
        <f aca="false">'Vstupní data'!AN787</f>
        <v>0</v>
      </c>
      <c r="CH787" s="69" t="n">
        <f aca="false">'Vstupní data'!AO787</f>
        <v>0</v>
      </c>
      <c r="CI787" s="69" t="n">
        <f aca="false">'Vstupní data'!AP787</f>
        <v>0</v>
      </c>
      <c r="CJ787" s="72" t="n">
        <f aca="false">ROUND(CH787*CI787,0)</f>
        <v>0</v>
      </c>
      <c r="CK787" s="74" t="str">
        <f aca="false">IF(OR(AA787&gt;0,BB787&gt;0,CD787&gt;0,CJ787&gt;0),AA787+BB787+CD787+CJ787,"")</f>
        <v/>
      </c>
    </row>
    <row r="788" customFormat="false" ht="12.8" hidden="false" customHeight="false" outlineLevel="0" collapsed="false">
      <c r="A788" s="66" t="n">
        <f aca="false">'Vstupní data'!A788</f>
        <v>0</v>
      </c>
      <c r="F788" s="66" t="str">
        <f aca="false">CONCATENATE('Vstupní data'!F788,'Vstupní data'!G788,'Vstupní data'!H788,'Vstupní data'!I788)</f>
        <v/>
      </c>
      <c r="G788" s="66"/>
      <c r="H788" s="66" t="n">
        <f aca="false">'Vstupní data'!K788</f>
        <v>0</v>
      </c>
      <c r="I788" s="66" t="n">
        <f aca="false">'Vstupní data'!L788</f>
        <v>0</v>
      </c>
      <c r="J788" s="66" t="n">
        <f aca="false">'Vstupní data'!K788*'Vstupní data'!M788/100</f>
        <v>0</v>
      </c>
      <c r="L788" s="66" t="n">
        <f aca="false">IF('Vstupní data'!N788="prostokořenný",0,IF('Vstupní data'!N788="krytokořenný","k",IF('Vstupní data'!N788="poloodrostky nebo odrostky, prostokořenné i krytokořenné","po",0)))</f>
        <v>0</v>
      </c>
      <c r="N788" s="66"/>
      <c r="O788" s="66" t="n">
        <f aca="false">'Vstupní data'!O788</f>
        <v>0</v>
      </c>
      <c r="P788" s="66" t="n">
        <f aca="false">IF(O788&gt;0,VLOOKUP(CONCATENATE(VLOOKUP(I788,'Pril3-drev'!$H$5:$K$83,4,0),"-",'Vstupní data'!R788),K2!$C$15:$D$23,2,0),0)</f>
        <v>0</v>
      </c>
      <c r="Q788" s="66" t="n">
        <f aca="false">IF(O788&gt;0,VLOOKUP(I788,'Pril3-drev'!$H$5:$I$83,2,0),0)</f>
        <v>0</v>
      </c>
      <c r="R788" s="66" t="n">
        <f aca="false">IF(Q788&gt;0,VLOOKUP(Q788,'Pril6-okus'!$A$5:$B$17,2,0),0)</f>
        <v>0</v>
      </c>
      <c r="S788" s="66" t="n">
        <f aca="false">IF(O788&gt;0,VLOOKUP(I788,'Pril3-drev'!$H$5:$J$83,3,0),0)</f>
        <v>0</v>
      </c>
      <c r="T788" s="66" t="str">
        <f aca="false">IF(O788&gt;0,IF(L788="k",0.9*VLOOKUP(S788,'ha-pocty-vyhl'!$A$5:$B$20,2,0),IF(L788="po",0.8*VLOOKUP(S788,'ha-pocty-vyhl'!$A$5:$B$20,2,0),VLOOKUP(S788,'ha-pocty-vyhl'!$A$5:$B$20,2,0))),"")</f>
        <v/>
      </c>
      <c r="U788" s="66" t="n">
        <f aca="false">'Vstupní data'!P788</f>
        <v>0</v>
      </c>
      <c r="V788" s="66" t="n">
        <f aca="false">IF(O788&gt;0,1.3*T788*1000*Z788/10000,0)</f>
        <v>0</v>
      </c>
      <c r="W788" s="66" t="n">
        <f aca="false">IF(O788&gt;0,1.3*T788*1000*Z788/10000,0)</f>
        <v>0</v>
      </c>
      <c r="X788" s="66" t="n">
        <f aca="false">IF(O788&gt;0,IF(O788&gt;V788,V788,O788),0)</f>
        <v>0</v>
      </c>
      <c r="Y788" s="66" t="n">
        <f aca="false">IF(O788&gt;0,IF(IF(U788&gt;W788,W788,U788)&lt;X788,W788,IF(U788&gt;W788,W788,U788)),0)</f>
        <v>0</v>
      </c>
      <c r="Z788" s="66" t="n">
        <f aca="false">IF(O788&gt;0,IF(J788&gt;0,J788,K788*H788/100),0)</f>
        <v>0</v>
      </c>
      <c r="AA788" s="67" t="n">
        <f aca="false">IF(O788&gt;0,CEILING(R788*P788*X788/Y788*Z788,1),0)</f>
        <v>0</v>
      </c>
      <c r="AB788" s="68" t="n">
        <f aca="false">IF(O788&gt;0,AA788/O788,0)</f>
        <v>0</v>
      </c>
      <c r="AC788" s="66" t="n">
        <f aca="false">'Vstupní data'!W788</f>
        <v>0</v>
      </c>
      <c r="AI788" s="66" t="str">
        <f aca="false">IF(OR('Vstupní data'!T788&gt;0,'Vstupní data'!U788&gt;0),VLOOKUP(I788,'Pril3-drev'!$H$5:$J$83,3,0),"")</f>
        <v/>
      </c>
      <c r="AJ788" s="66" t="n">
        <f aca="false">IF('Vstupní data'!V788="prostokořenný",0,IF('Vstupní data'!V788="krytokořenný","k",IF('Vstupní data'!V788="poloodrostky nebo odrostky, prostokořenné i krytokořenné","po",0)))</f>
        <v>0</v>
      </c>
      <c r="AK788" s="66" t="n">
        <f aca="false">IF(OR('Vstupní data'!T788&gt;0,'Vstupní data'!U788&gt;0),IF(AJ788="k",0.9*VLOOKUP(AI788,'ha-pocty-vyhl'!$A$5:$B$20,2,0),IF(AJ788="po",0.8*VLOOKUP(AI788,'ha-pocty-vyhl'!$A$5:$B$20,2,0),VLOOKUP(AI788,'ha-pocty-vyhl'!$A$5:$B$20,2,0))),0)</f>
        <v>0</v>
      </c>
      <c r="AL788" s="66" t="n">
        <f aca="false">IF(OR('Vstupní data'!T788&gt;0,'Vstupní data'!U788&gt;0),'Vstupní data'!K788*'Vstupní data'!M788/100,0)</f>
        <v>0</v>
      </c>
      <c r="AM788" s="66" t="n">
        <f aca="false">IF(OR('Vstupní data'!T788&gt;0,'Vstupní data'!U788&gt;0),IF('Vstupní data'!T788&gt;0,'Vstupní data'!T788,ROUND(10*'Vstupní data'!U788/AK788,0)),0)</f>
        <v>0</v>
      </c>
      <c r="AN788" s="69" t="n">
        <f aca="false">IF('Vstupní data'!T788&gt;0,   IF('Vstupní data'!T788&lt;=AL788,'Vstupní data'!T788,AL788),   IF(AM788&lt;AL788,AM788,AL788))</f>
        <v>0</v>
      </c>
      <c r="AO788" s="69" t="n">
        <f aca="false">'Vstupní data'!X788</f>
        <v>0</v>
      </c>
      <c r="AP788" s="66" t="n">
        <f aca="false">IF(OR('Vstupní data'!T788&gt;0,'Vstupní data'!U788&gt;0),IF(I788&lt;&gt;0,VLOOKUP(I788,'Pril3-drev'!$H$5:$I$83,2,0),0),0)</f>
        <v>0</v>
      </c>
      <c r="AQ788" s="66" t="n">
        <f aca="false">'Vstupní data'!Y788</f>
        <v>0</v>
      </c>
      <c r="AR788" s="66" t="str">
        <f aca="false">IF(AC788&gt;5,   IF('Vstupní data'!Y788&gt;0,   VLOOKUP(VLOOKUP(CONCATENATE(VLOOKUP(I788,'Pril3-drev'!$H$4:$L$83,5,0),AC788),'Pril3-drev'!$Q$4:$R$2803,2,0),'AVB-BS'!$C$5:$S$29 ,LOOKUP(AQ788,'AVB-BS'!$D$3:$S$3,'AVB-BS'!$D$1:$S$1) ,0 )   ,   IF('Vstupní data'!Z788&gt;0,'Vstupní data'!Z788,0)) , "")</f>
        <v/>
      </c>
      <c r="AS788" s="70" t="str">
        <f aca="false">IF(AC788&gt;5,VLOOKUP(CONCATENATE(AP788,AR788),'Pril1-THLPa'!$H$6:$N$96,4,0),"")</f>
        <v/>
      </c>
      <c r="AT788" s="70" t="str">
        <f aca="false">IF(AC788&gt;5,VLOOKUP(CONCATENATE(AP788,AR788),'Pril1-THLPa'!$H$6:$N$96,5,0),"")</f>
        <v/>
      </c>
      <c r="AU788" s="70" t="str">
        <f aca="false">IF(AC788&gt;5,VLOOKUP(CONCATENATE(AP788,AR788),'Pril1-THLPa'!$H$6:$N$96,6,0),"")</f>
        <v/>
      </c>
      <c r="AV788" s="70" t="str">
        <f aca="false">IF(AC788&gt;5,VLOOKUP(CONCATENATE(AP788,AR788),'Pril1-THLPa'!$H$6:$N$96,7,0),"")</f>
        <v/>
      </c>
      <c r="AW788" s="70" t="str">
        <f aca="false">IF(AC788&gt;5,VLOOKUP(CONCATENATE(AP788,AR788),'Pril1-THLPa'!$H$6:$O$96,8,0),"")</f>
        <v/>
      </c>
      <c r="AX788" s="66" t="n">
        <f aca="false">IF(AC788&gt;0,IF(AND(AC788&gt;0,AC788&lt;=5),VLOOKUP(AP788,'Pril1-THLPa'!$A$6:$F$18,LOOKUP(AC788,'Pril1-THLPa'!$B$5:$F$5,'Pril1-THLPa'!$B$4:$F$4),0),AS788+AT788*(AC788-5)+AU788*POWER(AC788-5,2)+AV788*POWER(AC788-5,3)+AW788*POWER(AC788-5,4)),0)</f>
        <v>0</v>
      </c>
      <c r="AY788" s="71"/>
      <c r="AZ788" s="66" t="n">
        <f aca="false">'Vstupní data'!AA788</f>
        <v>0</v>
      </c>
      <c r="BA788" s="66" t="n">
        <f aca="false">IF(OR('Vstupní data'!T788&gt;0,'Vstupní data'!U788&gt;0),IF(AC788&lt;&gt;"",AX788*AO788/10*(100+AZ788)/100,0),0)</f>
        <v>0</v>
      </c>
      <c r="BB788" s="67" t="n">
        <f aca="false">IF(AC788&lt;&gt;"",ROUND(BA788*AN788,0),0)</f>
        <v>0</v>
      </c>
      <c r="BC788" s="68" t="str">
        <f aca="false">IF(AE788&gt;0,BB788/AE788,"")</f>
        <v/>
      </c>
      <c r="BD788" s="66" t="n">
        <f aca="false">'Vstupní data'!AE788</f>
        <v>0</v>
      </c>
      <c r="BF788" s="66" t="n">
        <f aca="false">'Vstupní data'!AC788</f>
        <v>0</v>
      </c>
      <c r="BH788" s="66" t="n">
        <f aca="false">'Vstupní data'!AD788</f>
        <v>0</v>
      </c>
      <c r="BI788" s="66" t="n">
        <f aca="false">'Vstupní data'!AF788</f>
        <v>0</v>
      </c>
      <c r="BJ788" s="69" t="n">
        <f aca="false">'Vstupní data'!AG788</f>
        <v>0</v>
      </c>
      <c r="BK788" s="69" t="n">
        <f aca="false">IF(BF788&lt;&gt;0,VLOOKUP(I788,'Pril3-drev'!$H$5:$I$83,2,0),0)</f>
        <v>0</v>
      </c>
      <c r="BL788" s="69" t="n">
        <f aca="false">IF(BF788&lt;&gt;0,VLOOKUP(BK788,'Pril3-drev'!$A$5:$C$17,3,0),0)</f>
        <v>0</v>
      </c>
      <c r="BM788" s="69" t="n">
        <f aca="false">'Vstupní data'!AH788</f>
        <v>0</v>
      </c>
      <c r="BN788" s="69" t="n">
        <f aca="false">IF('Vstupní data'!AH788&gt;0,   VLOOKUP(VLOOKUP(CONCATENATE(VLOOKUP(I788,'Pril3-drev'!$H$4:$L$83,5,0),BD788),'Pril3-drev'!$Q$4:$R$2803,2,0),'AVB-BS'!$C$5:$S$29 ,LOOKUP(BM788,'AVB-BS'!$D$3:$S$3,'AVB-BS'!$D$1:$S$1) ,0 )   ,   IF('Vstupní data'!AI788&gt;0,'Vstupní data'!AI788,0))</f>
        <v>0</v>
      </c>
      <c r="BO788" s="69" t="str">
        <f aca="false">IF(BX788&gt;5,VLOOKUP(CONCATENATE(BK788,BN788),'Pril1-THLPa'!$H$6:$N$96,4,0),"")</f>
        <v/>
      </c>
      <c r="BP788" s="69" t="str">
        <f aca="false">IF(BX788&gt;5,VLOOKUP(CONCATENATE(BK788,BN788),'Pril1-THLPa'!$H$6:$N$96,5,0),"")</f>
        <v/>
      </c>
      <c r="BQ788" s="69" t="str">
        <f aca="false">IF(BX788&gt;5,VLOOKUP(CONCATENATE(BK788,BN788),'Pril1-THLPa'!$H$6:$N$96,6,0),"")</f>
        <v/>
      </c>
      <c r="BR788" s="69" t="str">
        <f aca="false">IF(BX788&gt;5,VLOOKUP(CONCATENATE(BK788,BN788),'Pril1-THLPa'!$H$6:$N$96,7,0),"")</f>
        <v/>
      </c>
      <c r="BS788" s="69" t="str">
        <f aca="false">IF(BX788&gt;5,VLOOKUP(CONCATENATE(BK788,BN788),'Pril1-THLPa'!$H$6:$O$96,8,0),"")</f>
        <v/>
      </c>
      <c r="BT788" s="69" t="str">
        <f aca="false">IF(BF788&gt;0, IF(BK788="smrk",  VLOOKUP(VLOOKUP(BD788,'Pril9-K3'!$L$8:$M$207,2,0),'Pril9-K3'!$A$8:$J$16,LOOKUP(BN788,'Pril9-K3'!$A$7:$J$7,'Pril9-K3'!$A$5:$J$5),0), IF(AND(BK788&lt;&gt;"smrk",'Vstupní data'!AK788&lt;&gt;""),'Vstupní data'!AK788,   VLOOKUP(VLOOKUP(BD788,'Pril9-K3'!$L$8:$M$207,2,0),'Pril9-K3'!$A$8:$J$16,LOOKUP(BN788,'Pril9-K3'!$A$7:$J$7,'Pril9-K3'!$A$5:$J$5),0)   )),   "")</f>
        <v/>
      </c>
      <c r="BV788" s="69" t="n">
        <f aca="false">'Vstupní data'!AJ788</f>
        <v>0</v>
      </c>
      <c r="BW788" s="69" t="n">
        <f aca="false">IF(BF788&gt;0,IF(J788&gt;0,J788,K788*H788/100),0)</f>
        <v>0</v>
      </c>
      <c r="BX788" s="69" t="n">
        <f aca="false">IF(BF788&gt;0,IF(BJ788&gt;BL788,BL788,BJ788),0)</f>
        <v>0</v>
      </c>
      <c r="BY788" s="69" t="n">
        <f aca="false">IF(BD788=0,0,IF(AND(BX788&gt;0,BX788&lt;=5),  IF(AND(BX788&gt;0,BX788&lt;=5),VLOOKUP(BK788,'Pril1-THLPa'!$A$6:$F$18,IF(AND(BX788&gt;0,BX788&lt;=5),LOOKUP(BX788,'Pril1-THLPa'!$B$5:$F$5,'Pril1-THLPa'!$B$4:$F$4),""),0),""),  IF(BX788&gt;5,BO788+BP788*(BX788-5)+BQ788*POWER(BX788-5,2)+BR788*POWER(BX788-5,3)+BS788*POWER(BX788-5,4),"")))</f>
        <v>0</v>
      </c>
      <c r="BZ788" s="69" t="n">
        <f aca="false">IF(BY788&gt;0,BY788*BI788/10*BW788*(100+BV788)/100,0)</f>
        <v>0</v>
      </c>
      <c r="CA788" s="69" t="n">
        <f aca="false">IF(BD788&gt;0,BX788-IF(BD788&gt;BX788,BX788,BD788),0)</f>
        <v>0</v>
      </c>
      <c r="CB788" s="69" t="n">
        <f aca="false">POWER(1.01,CA788)</f>
        <v>1</v>
      </c>
      <c r="CC788" s="69" t="n">
        <f aca="false">IF(BF788&gt;0,IF(BF788&gt;BH788,1,BF788/BH788),0)</f>
        <v>0</v>
      </c>
      <c r="CD788" s="72" t="n">
        <f aca="false">IF(BD788=0,0,IF(BF788&gt;0,ROUND(IF(CB788&lt;&gt;0,BZ788*BT788*1/CB788*CC788,0),0),0))</f>
        <v>0</v>
      </c>
      <c r="CE788" s="73" t="str">
        <f aca="false">IF(BF788&gt;0,IF(BF788&gt;BH788,CD788/BF788,CD788/BH788),"")</f>
        <v/>
      </c>
      <c r="CF788" s="69" t="n">
        <f aca="false">'Vstupní data'!AM788</f>
        <v>0</v>
      </c>
      <c r="CG788" s="69" t="n">
        <f aca="false">'Vstupní data'!AN788</f>
        <v>0</v>
      </c>
      <c r="CH788" s="69" t="n">
        <f aca="false">'Vstupní data'!AO788</f>
        <v>0</v>
      </c>
      <c r="CI788" s="69" t="n">
        <f aca="false">'Vstupní data'!AP788</f>
        <v>0</v>
      </c>
      <c r="CJ788" s="72" t="n">
        <f aca="false">ROUND(CH788*CI788,0)</f>
        <v>0</v>
      </c>
      <c r="CK788" s="74" t="str">
        <f aca="false">IF(OR(AA788&gt;0,BB788&gt;0,CD788&gt;0,CJ788&gt;0),AA788+BB788+CD788+CJ788,"")</f>
        <v/>
      </c>
    </row>
    <row r="789" customFormat="false" ht="12.8" hidden="false" customHeight="false" outlineLevel="0" collapsed="false">
      <c r="A789" s="66" t="n">
        <f aca="false">'Vstupní data'!A789</f>
        <v>0</v>
      </c>
      <c r="F789" s="66" t="str">
        <f aca="false">CONCATENATE('Vstupní data'!F789,'Vstupní data'!G789,'Vstupní data'!H789,'Vstupní data'!I789)</f>
        <v/>
      </c>
      <c r="G789" s="66"/>
      <c r="H789" s="66" t="n">
        <f aca="false">'Vstupní data'!K789</f>
        <v>0</v>
      </c>
      <c r="I789" s="66" t="n">
        <f aca="false">'Vstupní data'!L789</f>
        <v>0</v>
      </c>
      <c r="J789" s="66" t="n">
        <f aca="false">'Vstupní data'!K789*'Vstupní data'!M789/100</f>
        <v>0</v>
      </c>
      <c r="L789" s="66" t="n">
        <f aca="false">IF('Vstupní data'!N789="prostokořenný",0,IF('Vstupní data'!N789="krytokořenný","k",IF('Vstupní data'!N789="poloodrostky nebo odrostky, prostokořenné i krytokořenné","po",0)))</f>
        <v>0</v>
      </c>
      <c r="N789" s="66"/>
      <c r="O789" s="66" t="n">
        <f aca="false">'Vstupní data'!O789</f>
        <v>0</v>
      </c>
      <c r="P789" s="66" t="n">
        <f aca="false">IF(O789&gt;0,VLOOKUP(CONCATENATE(VLOOKUP(I789,'Pril3-drev'!$H$5:$K$83,4,0),"-",'Vstupní data'!R789),K2!$C$15:$D$23,2,0),0)</f>
        <v>0</v>
      </c>
      <c r="Q789" s="66" t="n">
        <f aca="false">IF(O789&gt;0,VLOOKUP(I789,'Pril3-drev'!$H$5:$I$83,2,0),0)</f>
        <v>0</v>
      </c>
      <c r="R789" s="66" t="n">
        <f aca="false">IF(Q789&gt;0,VLOOKUP(Q789,'Pril6-okus'!$A$5:$B$17,2,0),0)</f>
        <v>0</v>
      </c>
      <c r="S789" s="66" t="n">
        <f aca="false">IF(O789&gt;0,VLOOKUP(I789,'Pril3-drev'!$H$5:$J$83,3,0),0)</f>
        <v>0</v>
      </c>
      <c r="T789" s="66" t="str">
        <f aca="false">IF(O789&gt;0,IF(L789="k",0.9*VLOOKUP(S789,'ha-pocty-vyhl'!$A$5:$B$20,2,0),IF(L789="po",0.8*VLOOKUP(S789,'ha-pocty-vyhl'!$A$5:$B$20,2,0),VLOOKUP(S789,'ha-pocty-vyhl'!$A$5:$B$20,2,0))),"")</f>
        <v/>
      </c>
      <c r="U789" s="66" t="n">
        <f aca="false">'Vstupní data'!P789</f>
        <v>0</v>
      </c>
      <c r="V789" s="66" t="n">
        <f aca="false">IF(O789&gt;0,1.3*T789*1000*Z789/10000,0)</f>
        <v>0</v>
      </c>
      <c r="W789" s="66" t="n">
        <f aca="false">IF(O789&gt;0,1.3*T789*1000*Z789/10000,0)</f>
        <v>0</v>
      </c>
      <c r="X789" s="66" t="n">
        <f aca="false">IF(O789&gt;0,IF(O789&gt;V789,V789,O789),0)</f>
        <v>0</v>
      </c>
      <c r="Y789" s="66" t="n">
        <f aca="false">IF(O789&gt;0,IF(IF(U789&gt;W789,W789,U789)&lt;X789,W789,IF(U789&gt;W789,W789,U789)),0)</f>
        <v>0</v>
      </c>
      <c r="Z789" s="66" t="n">
        <f aca="false">IF(O789&gt;0,IF(J789&gt;0,J789,K789*H789/100),0)</f>
        <v>0</v>
      </c>
      <c r="AA789" s="67" t="n">
        <f aca="false">IF(O789&gt;0,CEILING(R789*P789*X789/Y789*Z789,1),0)</f>
        <v>0</v>
      </c>
      <c r="AB789" s="68" t="n">
        <f aca="false">IF(O789&gt;0,AA789/O789,0)</f>
        <v>0</v>
      </c>
      <c r="AC789" s="66" t="n">
        <f aca="false">'Vstupní data'!W789</f>
        <v>0</v>
      </c>
      <c r="AI789" s="66" t="str">
        <f aca="false">IF(OR('Vstupní data'!T789&gt;0,'Vstupní data'!U789&gt;0),VLOOKUP(I789,'Pril3-drev'!$H$5:$J$83,3,0),"")</f>
        <v/>
      </c>
      <c r="AJ789" s="66" t="n">
        <f aca="false">IF('Vstupní data'!V789="prostokořenný",0,IF('Vstupní data'!V789="krytokořenný","k",IF('Vstupní data'!V789="poloodrostky nebo odrostky, prostokořenné i krytokořenné","po",0)))</f>
        <v>0</v>
      </c>
      <c r="AK789" s="66" t="n">
        <f aca="false">IF(OR('Vstupní data'!T789&gt;0,'Vstupní data'!U789&gt;0),IF(AJ789="k",0.9*VLOOKUP(AI789,'ha-pocty-vyhl'!$A$5:$B$20,2,0),IF(AJ789="po",0.8*VLOOKUP(AI789,'ha-pocty-vyhl'!$A$5:$B$20,2,0),VLOOKUP(AI789,'ha-pocty-vyhl'!$A$5:$B$20,2,0))),0)</f>
        <v>0</v>
      </c>
      <c r="AL789" s="66" t="n">
        <f aca="false">IF(OR('Vstupní data'!T789&gt;0,'Vstupní data'!U789&gt;0),'Vstupní data'!K789*'Vstupní data'!M789/100,0)</f>
        <v>0</v>
      </c>
      <c r="AM789" s="66" t="n">
        <f aca="false">IF(OR('Vstupní data'!T789&gt;0,'Vstupní data'!U789&gt;0),IF('Vstupní data'!T789&gt;0,'Vstupní data'!T789,ROUND(10*'Vstupní data'!U789/AK789,0)),0)</f>
        <v>0</v>
      </c>
      <c r="AN789" s="69" t="n">
        <f aca="false">IF('Vstupní data'!T789&gt;0,   IF('Vstupní data'!T789&lt;=AL789,'Vstupní data'!T789,AL789),   IF(AM789&lt;AL789,AM789,AL789))</f>
        <v>0</v>
      </c>
      <c r="AO789" s="69" t="n">
        <f aca="false">'Vstupní data'!X789</f>
        <v>0</v>
      </c>
      <c r="AP789" s="66" t="n">
        <f aca="false">IF(OR('Vstupní data'!T789&gt;0,'Vstupní data'!U789&gt;0),IF(I789&lt;&gt;0,VLOOKUP(I789,'Pril3-drev'!$H$5:$I$83,2,0),0),0)</f>
        <v>0</v>
      </c>
      <c r="AQ789" s="66" t="n">
        <f aca="false">'Vstupní data'!Y789</f>
        <v>0</v>
      </c>
      <c r="AR789" s="66" t="str">
        <f aca="false">IF(AC789&gt;5,   IF('Vstupní data'!Y789&gt;0,   VLOOKUP(VLOOKUP(CONCATENATE(VLOOKUP(I789,'Pril3-drev'!$H$4:$L$83,5,0),AC789),'Pril3-drev'!$Q$4:$R$2803,2,0),'AVB-BS'!$C$5:$S$29 ,LOOKUP(AQ789,'AVB-BS'!$D$3:$S$3,'AVB-BS'!$D$1:$S$1) ,0 )   ,   IF('Vstupní data'!Z789&gt;0,'Vstupní data'!Z789,0)) , "")</f>
        <v/>
      </c>
      <c r="AS789" s="70" t="str">
        <f aca="false">IF(AC789&gt;5,VLOOKUP(CONCATENATE(AP789,AR789),'Pril1-THLPa'!$H$6:$N$96,4,0),"")</f>
        <v/>
      </c>
      <c r="AT789" s="70" t="str">
        <f aca="false">IF(AC789&gt;5,VLOOKUP(CONCATENATE(AP789,AR789),'Pril1-THLPa'!$H$6:$N$96,5,0),"")</f>
        <v/>
      </c>
      <c r="AU789" s="70" t="str">
        <f aca="false">IF(AC789&gt;5,VLOOKUP(CONCATENATE(AP789,AR789),'Pril1-THLPa'!$H$6:$N$96,6,0),"")</f>
        <v/>
      </c>
      <c r="AV789" s="70" t="str">
        <f aca="false">IF(AC789&gt;5,VLOOKUP(CONCATENATE(AP789,AR789),'Pril1-THLPa'!$H$6:$N$96,7,0),"")</f>
        <v/>
      </c>
      <c r="AW789" s="70" t="str">
        <f aca="false">IF(AC789&gt;5,VLOOKUP(CONCATENATE(AP789,AR789),'Pril1-THLPa'!$H$6:$O$96,8,0),"")</f>
        <v/>
      </c>
      <c r="AX789" s="66" t="n">
        <f aca="false">IF(AC789&gt;0,IF(AND(AC789&gt;0,AC789&lt;=5),VLOOKUP(AP789,'Pril1-THLPa'!$A$6:$F$18,LOOKUP(AC789,'Pril1-THLPa'!$B$5:$F$5,'Pril1-THLPa'!$B$4:$F$4),0),AS789+AT789*(AC789-5)+AU789*POWER(AC789-5,2)+AV789*POWER(AC789-5,3)+AW789*POWER(AC789-5,4)),0)</f>
        <v>0</v>
      </c>
      <c r="AY789" s="71"/>
      <c r="AZ789" s="66" t="n">
        <f aca="false">'Vstupní data'!AA789</f>
        <v>0</v>
      </c>
      <c r="BA789" s="66" t="n">
        <f aca="false">IF(OR('Vstupní data'!T789&gt;0,'Vstupní data'!U789&gt;0),IF(AC789&lt;&gt;"",AX789*AO789/10*(100+AZ789)/100,0),0)</f>
        <v>0</v>
      </c>
      <c r="BB789" s="67" t="n">
        <f aca="false">IF(AC789&lt;&gt;"",ROUND(BA789*AN789,0),0)</f>
        <v>0</v>
      </c>
      <c r="BC789" s="68" t="str">
        <f aca="false">IF(AE789&gt;0,BB789/AE789,"")</f>
        <v/>
      </c>
      <c r="BD789" s="66" t="n">
        <f aca="false">'Vstupní data'!AE789</f>
        <v>0</v>
      </c>
      <c r="BF789" s="66" t="n">
        <f aca="false">'Vstupní data'!AC789</f>
        <v>0</v>
      </c>
      <c r="BH789" s="66" t="n">
        <f aca="false">'Vstupní data'!AD789</f>
        <v>0</v>
      </c>
      <c r="BI789" s="66" t="n">
        <f aca="false">'Vstupní data'!AF789</f>
        <v>0</v>
      </c>
      <c r="BJ789" s="69" t="n">
        <f aca="false">'Vstupní data'!AG789</f>
        <v>0</v>
      </c>
      <c r="BK789" s="69" t="n">
        <f aca="false">IF(BF789&lt;&gt;0,VLOOKUP(I789,'Pril3-drev'!$H$5:$I$83,2,0),0)</f>
        <v>0</v>
      </c>
      <c r="BL789" s="69" t="n">
        <f aca="false">IF(BF789&lt;&gt;0,VLOOKUP(BK789,'Pril3-drev'!$A$5:$C$17,3,0),0)</f>
        <v>0</v>
      </c>
      <c r="BM789" s="69" t="n">
        <f aca="false">'Vstupní data'!AH789</f>
        <v>0</v>
      </c>
      <c r="BN789" s="69" t="n">
        <f aca="false">IF('Vstupní data'!AH789&gt;0,   VLOOKUP(VLOOKUP(CONCATENATE(VLOOKUP(I789,'Pril3-drev'!$H$4:$L$83,5,0),BD789),'Pril3-drev'!$Q$4:$R$2803,2,0),'AVB-BS'!$C$5:$S$29 ,LOOKUP(BM789,'AVB-BS'!$D$3:$S$3,'AVB-BS'!$D$1:$S$1) ,0 )   ,   IF('Vstupní data'!AI789&gt;0,'Vstupní data'!AI789,0))</f>
        <v>0</v>
      </c>
      <c r="BO789" s="69" t="str">
        <f aca="false">IF(BX789&gt;5,VLOOKUP(CONCATENATE(BK789,BN789),'Pril1-THLPa'!$H$6:$N$96,4,0),"")</f>
        <v/>
      </c>
      <c r="BP789" s="69" t="str">
        <f aca="false">IF(BX789&gt;5,VLOOKUP(CONCATENATE(BK789,BN789),'Pril1-THLPa'!$H$6:$N$96,5,0),"")</f>
        <v/>
      </c>
      <c r="BQ789" s="69" t="str">
        <f aca="false">IF(BX789&gt;5,VLOOKUP(CONCATENATE(BK789,BN789),'Pril1-THLPa'!$H$6:$N$96,6,0),"")</f>
        <v/>
      </c>
      <c r="BR789" s="69" t="str">
        <f aca="false">IF(BX789&gt;5,VLOOKUP(CONCATENATE(BK789,BN789),'Pril1-THLPa'!$H$6:$N$96,7,0),"")</f>
        <v/>
      </c>
      <c r="BS789" s="69" t="str">
        <f aca="false">IF(BX789&gt;5,VLOOKUP(CONCATENATE(BK789,BN789),'Pril1-THLPa'!$H$6:$O$96,8,0),"")</f>
        <v/>
      </c>
      <c r="BT789" s="69" t="str">
        <f aca="false">IF(BF789&gt;0, IF(BK789="smrk",  VLOOKUP(VLOOKUP(BD789,'Pril9-K3'!$L$8:$M$207,2,0),'Pril9-K3'!$A$8:$J$16,LOOKUP(BN789,'Pril9-K3'!$A$7:$J$7,'Pril9-K3'!$A$5:$J$5),0), IF(AND(BK789&lt;&gt;"smrk",'Vstupní data'!AK789&lt;&gt;""),'Vstupní data'!AK789,   VLOOKUP(VLOOKUP(BD789,'Pril9-K3'!$L$8:$M$207,2,0),'Pril9-K3'!$A$8:$J$16,LOOKUP(BN789,'Pril9-K3'!$A$7:$J$7,'Pril9-K3'!$A$5:$J$5),0)   )),   "")</f>
        <v/>
      </c>
      <c r="BV789" s="69" t="n">
        <f aca="false">'Vstupní data'!AJ789</f>
        <v>0</v>
      </c>
      <c r="BW789" s="69" t="n">
        <f aca="false">IF(BF789&gt;0,IF(J789&gt;0,J789,K789*H789/100),0)</f>
        <v>0</v>
      </c>
      <c r="BX789" s="69" t="n">
        <f aca="false">IF(BF789&gt;0,IF(BJ789&gt;BL789,BL789,BJ789),0)</f>
        <v>0</v>
      </c>
      <c r="BY789" s="69" t="n">
        <f aca="false">IF(BD789=0,0,IF(AND(BX789&gt;0,BX789&lt;=5),  IF(AND(BX789&gt;0,BX789&lt;=5),VLOOKUP(BK789,'Pril1-THLPa'!$A$6:$F$18,IF(AND(BX789&gt;0,BX789&lt;=5),LOOKUP(BX789,'Pril1-THLPa'!$B$5:$F$5,'Pril1-THLPa'!$B$4:$F$4),""),0),""),  IF(BX789&gt;5,BO789+BP789*(BX789-5)+BQ789*POWER(BX789-5,2)+BR789*POWER(BX789-5,3)+BS789*POWER(BX789-5,4),"")))</f>
        <v>0</v>
      </c>
      <c r="BZ789" s="69" t="n">
        <f aca="false">IF(BY789&gt;0,BY789*BI789/10*BW789*(100+BV789)/100,0)</f>
        <v>0</v>
      </c>
      <c r="CA789" s="69" t="n">
        <f aca="false">IF(BD789&gt;0,BX789-IF(BD789&gt;BX789,BX789,BD789),0)</f>
        <v>0</v>
      </c>
      <c r="CB789" s="69" t="n">
        <f aca="false">POWER(1.01,CA789)</f>
        <v>1</v>
      </c>
      <c r="CC789" s="69" t="n">
        <f aca="false">IF(BF789&gt;0,IF(BF789&gt;BH789,1,BF789/BH789),0)</f>
        <v>0</v>
      </c>
      <c r="CD789" s="72" t="n">
        <f aca="false">IF(BD789=0,0,IF(BF789&gt;0,ROUND(IF(CB789&lt;&gt;0,BZ789*BT789*1/CB789*CC789,0),0),0))</f>
        <v>0</v>
      </c>
      <c r="CE789" s="73" t="str">
        <f aca="false">IF(BF789&gt;0,IF(BF789&gt;BH789,CD789/BF789,CD789/BH789),"")</f>
        <v/>
      </c>
      <c r="CF789" s="69" t="n">
        <f aca="false">'Vstupní data'!AM789</f>
        <v>0</v>
      </c>
      <c r="CG789" s="69" t="n">
        <f aca="false">'Vstupní data'!AN789</f>
        <v>0</v>
      </c>
      <c r="CH789" s="69" t="n">
        <f aca="false">'Vstupní data'!AO789</f>
        <v>0</v>
      </c>
      <c r="CI789" s="69" t="n">
        <f aca="false">'Vstupní data'!AP789</f>
        <v>0</v>
      </c>
      <c r="CJ789" s="72" t="n">
        <f aca="false">ROUND(CH789*CI789,0)</f>
        <v>0</v>
      </c>
      <c r="CK789" s="74" t="str">
        <f aca="false">IF(OR(AA789&gt;0,BB789&gt;0,CD789&gt;0,CJ789&gt;0),AA789+BB789+CD789+CJ789,"")</f>
        <v/>
      </c>
    </row>
    <row r="790" customFormat="false" ht="12.8" hidden="false" customHeight="false" outlineLevel="0" collapsed="false">
      <c r="A790" s="66" t="n">
        <f aca="false">'Vstupní data'!A790</f>
        <v>0</v>
      </c>
      <c r="F790" s="66" t="str">
        <f aca="false">CONCATENATE('Vstupní data'!F790,'Vstupní data'!G790,'Vstupní data'!H790,'Vstupní data'!I790)</f>
        <v/>
      </c>
      <c r="G790" s="66"/>
      <c r="H790" s="66" t="n">
        <f aca="false">'Vstupní data'!K790</f>
        <v>0</v>
      </c>
      <c r="I790" s="66" t="n">
        <f aca="false">'Vstupní data'!L790</f>
        <v>0</v>
      </c>
      <c r="J790" s="66" t="n">
        <f aca="false">'Vstupní data'!K790*'Vstupní data'!M790/100</f>
        <v>0</v>
      </c>
      <c r="L790" s="66" t="n">
        <f aca="false">IF('Vstupní data'!N790="prostokořenný",0,IF('Vstupní data'!N790="krytokořenný","k",IF('Vstupní data'!N790="poloodrostky nebo odrostky, prostokořenné i krytokořenné","po",0)))</f>
        <v>0</v>
      </c>
      <c r="N790" s="66"/>
      <c r="O790" s="66" t="n">
        <f aca="false">'Vstupní data'!O790</f>
        <v>0</v>
      </c>
      <c r="P790" s="66" t="n">
        <f aca="false">IF(O790&gt;0,VLOOKUP(CONCATENATE(VLOOKUP(I790,'Pril3-drev'!$H$5:$K$83,4,0),"-",'Vstupní data'!R790),K2!$C$15:$D$23,2,0),0)</f>
        <v>0</v>
      </c>
      <c r="Q790" s="66" t="n">
        <f aca="false">IF(O790&gt;0,VLOOKUP(I790,'Pril3-drev'!$H$5:$I$83,2,0),0)</f>
        <v>0</v>
      </c>
      <c r="R790" s="66" t="n">
        <f aca="false">IF(Q790&gt;0,VLOOKUP(Q790,'Pril6-okus'!$A$5:$B$17,2,0),0)</f>
        <v>0</v>
      </c>
      <c r="S790" s="66" t="n">
        <f aca="false">IF(O790&gt;0,VLOOKUP(I790,'Pril3-drev'!$H$5:$J$83,3,0),0)</f>
        <v>0</v>
      </c>
      <c r="T790" s="66" t="str">
        <f aca="false">IF(O790&gt;0,IF(L790="k",0.9*VLOOKUP(S790,'ha-pocty-vyhl'!$A$5:$B$20,2,0),IF(L790="po",0.8*VLOOKUP(S790,'ha-pocty-vyhl'!$A$5:$B$20,2,0),VLOOKUP(S790,'ha-pocty-vyhl'!$A$5:$B$20,2,0))),"")</f>
        <v/>
      </c>
      <c r="U790" s="66" t="n">
        <f aca="false">'Vstupní data'!P790</f>
        <v>0</v>
      </c>
      <c r="V790" s="66" t="n">
        <f aca="false">IF(O790&gt;0,1.3*T790*1000*Z790/10000,0)</f>
        <v>0</v>
      </c>
      <c r="W790" s="66" t="n">
        <f aca="false">IF(O790&gt;0,1.3*T790*1000*Z790/10000,0)</f>
        <v>0</v>
      </c>
      <c r="X790" s="66" t="n">
        <f aca="false">IF(O790&gt;0,IF(O790&gt;V790,V790,O790),0)</f>
        <v>0</v>
      </c>
      <c r="Y790" s="66" t="n">
        <f aca="false">IF(O790&gt;0,IF(IF(U790&gt;W790,W790,U790)&lt;X790,W790,IF(U790&gt;W790,W790,U790)),0)</f>
        <v>0</v>
      </c>
      <c r="Z790" s="66" t="n">
        <f aca="false">IF(O790&gt;0,IF(J790&gt;0,J790,K790*H790/100),0)</f>
        <v>0</v>
      </c>
      <c r="AA790" s="67" t="n">
        <f aca="false">IF(O790&gt;0,CEILING(R790*P790*X790/Y790*Z790,1),0)</f>
        <v>0</v>
      </c>
      <c r="AB790" s="68" t="n">
        <f aca="false">IF(O790&gt;0,AA790/O790,0)</f>
        <v>0</v>
      </c>
      <c r="AC790" s="66" t="n">
        <f aca="false">'Vstupní data'!W790</f>
        <v>0</v>
      </c>
      <c r="AI790" s="66" t="str">
        <f aca="false">IF(OR('Vstupní data'!T790&gt;0,'Vstupní data'!U790&gt;0),VLOOKUP(I790,'Pril3-drev'!$H$5:$J$83,3,0),"")</f>
        <v/>
      </c>
      <c r="AJ790" s="66" t="n">
        <f aca="false">IF('Vstupní data'!V790="prostokořenný",0,IF('Vstupní data'!V790="krytokořenný","k",IF('Vstupní data'!V790="poloodrostky nebo odrostky, prostokořenné i krytokořenné","po",0)))</f>
        <v>0</v>
      </c>
      <c r="AK790" s="66" t="n">
        <f aca="false">IF(OR('Vstupní data'!T790&gt;0,'Vstupní data'!U790&gt;0),IF(AJ790="k",0.9*VLOOKUP(AI790,'ha-pocty-vyhl'!$A$5:$B$20,2,0),IF(AJ790="po",0.8*VLOOKUP(AI790,'ha-pocty-vyhl'!$A$5:$B$20,2,0),VLOOKUP(AI790,'ha-pocty-vyhl'!$A$5:$B$20,2,0))),0)</f>
        <v>0</v>
      </c>
      <c r="AL790" s="66" t="n">
        <f aca="false">IF(OR('Vstupní data'!T790&gt;0,'Vstupní data'!U790&gt;0),'Vstupní data'!K790*'Vstupní data'!M790/100,0)</f>
        <v>0</v>
      </c>
      <c r="AM790" s="66" t="n">
        <f aca="false">IF(OR('Vstupní data'!T790&gt;0,'Vstupní data'!U790&gt;0),IF('Vstupní data'!T790&gt;0,'Vstupní data'!T790,ROUND(10*'Vstupní data'!U790/AK790,0)),0)</f>
        <v>0</v>
      </c>
      <c r="AN790" s="69" t="n">
        <f aca="false">IF('Vstupní data'!T790&gt;0,   IF('Vstupní data'!T790&lt;=AL790,'Vstupní data'!T790,AL790),   IF(AM790&lt;AL790,AM790,AL790))</f>
        <v>0</v>
      </c>
      <c r="AO790" s="69" t="n">
        <f aca="false">'Vstupní data'!X790</f>
        <v>0</v>
      </c>
      <c r="AP790" s="66" t="n">
        <f aca="false">IF(OR('Vstupní data'!T790&gt;0,'Vstupní data'!U790&gt;0),IF(I790&lt;&gt;0,VLOOKUP(I790,'Pril3-drev'!$H$5:$I$83,2,0),0),0)</f>
        <v>0</v>
      </c>
      <c r="AQ790" s="66" t="n">
        <f aca="false">'Vstupní data'!Y790</f>
        <v>0</v>
      </c>
      <c r="AR790" s="66" t="str">
        <f aca="false">IF(AC790&gt;5,   IF('Vstupní data'!Y790&gt;0,   VLOOKUP(VLOOKUP(CONCATENATE(VLOOKUP(I790,'Pril3-drev'!$H$4:$L$83,5,0),AC790),'Pril3-drev'!$Q$4:$R$2803,2,0),'AVB-BS'!$C$5:$S$29 ,LOOKUP(AQ790,'AVB-BS'!$D$3:$S$3,'AVB-BS'!$D$1:$S$1) ,0 )   ,   IF('Vstupní data'!Z790&gt;0,'Vstupní data'!Z790,0)) , "")</f>
        <v/>
      </c>
      <c r="AS790" s="70" t="str">
        <f aca="false">IF(AC790&gt;5,VLOOKUP(CONCATENATE(AP790,AR790),'Pril1-THLPa'!$H$6:$N$96,4,0),"")</f>
        <v/>
      </c>
      <c r="AT790" s="70" t="str">
        <f aca="false">IF(AC790&gt;5,VLOOKUP(CONCATENATE(AP790,AR790),'Pril1-THLPa'!$H$6:$N$96,5,0),"")</f>
        <v/>
      </c>
      <c r="AU790" s="70" t="str">
        <f aca="false">IF(AC790&gt;5,VLOOKUP(CONCATENATE(AP790,AR790),'Pril1-THLPa'!$H$6:$N$96,6,0),"")</f>
        <v/>
      </c>
      <c r="AV790" s="70" t="str">
        <f aca="false">IF(AC790&gt;5,VLOOKUP(CONCATENATE(AP790,AR790),'Pril1-THLPa'!$H$6:$N$96,7,0),"")</f>
        <v/>
      </c>
      <c r="AW790" s="70" t="str">
        <f aca="false">IF(AC790&gt;5,VLOOKUP(CONCATENATE(AP790,AR790),'Pril1-THLPa'!$H$6:$O$96,8,0),"")</f>
        <v/>
      </c>
      <c r="AX790" s="66" t="n">
        <f aca="false">IF(AC790&gt;0,IF(AND(AC790&gt;0,AC790&lt;=5),VLOOKUP(AP790,'Pril1-THLPa'!$A$6:$F$18,LOOKUP(AC790,'Pril1-THLPa'!$B$5:$F$5,'Pril1-THLPa'!$B$4:$F$4),0),AS790+AT790*(AC790-5)+AU790*POWER(AC790-5,2)+AV790*POWER(AC790-5,3)+AW790*POWER(AC790-5,4)),0)</f>
        <v>0</v>
      </c>
      <c r="AY790" s="71"/>
      <c r="AZ790" s="66" t="n">
        <f aca="false">'Vstupní data'!AA790</f>
        <v>0</v>
      </c>
      <c r="BA790" s="66" t="n">
        <f aca="false">IF(OR('Vstupní data'!T790&gt;0,'Vstupní data'!U790&gt;0),IF(AC790&lt;&gt;"",AX790*AO790/10*(100+AZ790)/100,0),0)</f>
        <v>0</v>
      </c>
      <c r="BB790" s="67" t="n">
        <f aca="false">IF(AC790&lt;&gt;"",ROUND(BA790*AN790,0),0)</f>
        <v>0</v>
      </c>
      <c r="BC790" s="68" t="str">
        <f aca="false">IF(AE790&gt;0,BB790/AE790,"")</f>
        <v/>
      </c>
      <c r="BD790" s="66" t="n">
        <f aca="false">'Vstupní data'!AE790</f>
        <v>0</v>
      </c>
      <c r="BF790" s="66" t="n">
        <f aca="false">'Vstupní data'!AC790</f>
        <v>0</v>
      </c>
      <c r="BH790" s="66" t="n">
        <f aca="false">'Vstupní data'!AD790</f>
        <v>0</v>
      </c>
      <c r="BI790" s="66" t="n">
        <f aca="false">'Vstupní data'!AF790</f>
        <v>0</v>
      </c>
      <c r="BJ790" s="69" t="n">
        <f aca="false">'Vstupní data'!AG790</f>
        <v>0</v>
      </c>
      <c r="BK790" s="69" t="n">
        <f aca="false">IF(BF790&lt;&gt;0,VLOOKUP(I790,'Pril3-drev'!$H$5:$I$83,2,0),0)</f>
        <v>0</v>
      </c>
      <c r="BL790" s="69" t="n">
        <f aca="false">IF(BF790&lt;&gt;0,VLOOKUP(BK790,'Pril3-drev'!$A$5:$C$17,3,0),0)</f>
        <v>0</v>
      </c>
      <c r="BM790" s="69" t="n">
        <f aca="false">'Vstupní data'!AH790</f>
        <v>0</v>
      </c>
      <c r="BN790" s="69" t="n">
        <f aca="false">IF('Vstupní data'!AH790&gt;0,   VLOOKUP(VLOOKUP(CONCATENATE(VLOOKUP(I790,'Pril3-drev'!$H$4:$L$83,5,0),BD790),'Pril3-drev'!$Q$4:$R$2803,2,0),'AVB-BS'!$C$5:$S$29 ,LOOKUP(BM790,'AVB-BS'!$D$3:$S$3,'AVB-BS'!$D$1:$S$1) ,0 )   ,   IF('Vstupní data'!AI790&gt;0,'Vstupní data'!AI790,0))</f>
        <v>0</v>
      </c>
      <c r="BO790" s="69" t="str">
        <f aca="false">IF(BX790&gt;5,VLOOKUP(CONCATENATE(BK790,BN790),'Pril1-THLPa'!$H$6:$N$96,4,0),"")</f>
        <v/>
      </c>
      <c r="BP790" s="69" t="str">
        <f aca="false">IF(BX790&gt;5,VLOOKUP(CONCATENATE(BK790,BN790),'Pril1-THLPa'!$H$6:$N$96,5,0),"")</f>
        <v/>
      </c>
      <c r="BQ790" s="69" t="str">
        <f aca="false">IF(BX790&gt;5,VLOOKUP(CONCATENATE(BK790,BN790),'Pril1-THLPa'!$H$6:$N$96,6,0),"")</f>
        <v/>
      </c>
      <c r="BR790" s="69" t="str">
        <f aca="false">IF(BX790&gt;5,VLOOKUP(CONCATENATE(BK790,BN790),'Pril1-THLPa'!$H$6:$N$96,7,0),"")</f>
        <v/>
      </c>
      <c r="BS790" s="69" t="str">
        <f aca="false">IF(BX790&gt;5,VLOOKUP(CONCATENATE(BK790,BN790),'Pril1-THLPa'!$H$6:$O$96,8,0),"")</f>
        <v/>
      </c>
      <c r="BT790" s="69" t="str">
        <f aca="false">IF(BF790&gt;0, IF(BK790="smrk",  VLOOKUP(VLOOKUP(BD790,'Pril9-K3'!$L$8:$M$207,2,0),'Pril9-K3'!$A$8:$J$16,LOOKUP(BN790,'Pril9-K3'!$A$7:$J$7,'Pril9-K3'!$A$5:$J$5),0), IF(AND(BK790&lt;&gt;"smrk",'Vstupní data'!AK790&lt;&gt;""),'Vstupní data'!AK790,   VLOOKUP(VLOOKUP(BD790,'Pril9-K3'!$L$8:$M$207,2,0),'Pril9-K3'!$A$8:$J$16,LOOKUP(BN790,'Pril9-K3'!$A$7:$J$7,'Pril9-K3'!$A$5:$J$5),0)   )),   "")</f>
        <v/>
      </c>
      <c r="BV790" s="69" t="n">
        <f aca="false">'Vstupní data'!AJ790</f>
        <v>0</v>
      </c>
      <c r="BW790" s="69" t="n">
        <f aca="false">IF(BF790&gt;0,IF(J790&gt;0,J790,K790*H790/100),0)</f>
        <v>0</v>
      </c>
      <c r="BX790" s="69" t="n">
        <f aca="false">IF(BF790&gt;0,IF(BJ790&gt;BL790,BL790,BJ790),0)</f>
        <v>0</v>
      </c>
      <c r="BY790" s="69" t="n">
        <f aca="false">IF(BD790=0,0,IF(AND(BX790&gt;0,BX790&lt;=5),  IF(AND(BX790&gt;0,BX790&lt;=5),VLOOKUP(BK790,'Pril1-THLPa'!$A$6:$F$18,IF(AND(BX790&gt;0,BX790&lt;=5),LOOKUP(BX790,'Pril1-THLPa'!$B$5:$F$5,'Pril1-THLPa'!$B$4:$F$4),""),0),""),  IF(BX790&gt;5,BO790+BP790*(BX790-5)+BQ790*POWER(BX790-5,2)+BR790*POWER(BX790-5,3)+BS790*POWER(BX790-5,4),"")))</f>
        <v>0</v>
      </c>
      <c r="BZ790" s="69" t="n">
        <f aca="false">IF(BY790&gt;0,BY790*BI790/10*BW790*(100+BV790)/100,0)</f>
        <v>0</v>
      </c>
      <c r="CA790" s="69" t="n">
        <f aca="false">IF(BD790&gt;0,BX790-IF(BD790&gt;BX790,BX790,BD790),0)</f>
        <v>0</v>
      </c>
      <c r="CB790" s="69" t="n">
        <f aca="false">POWER(1.01,CA790)</f>
        <v>1</v>
      </c>
      <c r="CC790" s="69" t="n">
        <f aca="false">IF(BF790&gt;0,IF(BF790&gt;BH790,1,BF790/BH790),0)</f>
        <v>0</v>
      </c>
      <c r="CD790" s="72" t="n">
        <f aca="false">IF(BD790=0,0,IF(BF790&gt;0,ROUND(IF(CB790&lt;&gt;0,BZ790*BT790*1/CB790*CC790,0),0),0))</f>
        <v>0</v>
      </c>
      <c r="CE790" s="73" t="str">
        <f aca="false">IF(BF790&gt;0,IF(BF790&gt;BH790,CD790/BF790,CD790/BH790),"")</f>
        <v/>
      </c>
      <c r="CF790" s="69" t="n">
        <f aca="false">'Vstupní data'!AM790</f>
        <v>0</v>
      </c>
      <c r="CG790" s="69" t="n">
        <f aca="false">'Vstupní data'!AN790</f>
        <v>0</v>
      </c>
      <c r="CH790" s="69" t="n">
        <f aca="false">'Vstupní data'!AO790</f>
        <v>0</v>
      </c>
      <c r="CI790" s="69" t="n">
        <f aca="false">'Vstupní data'!AP790</f>
        <v>0</v>
      </c>
      <c r="CJ790" s="72" t="n">
        <f aca="false">ROUND(CH790*CI790,0)</f>
        <v>0</v>
      </c>
      <c r="CK790" s="74" t="str">
        <f aca="false">IF(OR(AA790&gt;0,BB790&gt;0,CD790&gt;0,CJ790&gt;0),AA790+BB790+CD790+CJ790,"")</f>
        <v/>
      </c>
    </row>
    <row r="791" customFormat="false" ht="12.8" hidden="false" customHeight="false" outlineLevel="0" collapsed="false">
      <c r="A791" s="66" t="n">
        <f aca="false">'Vstupní data'!A791</f>
        <v>0</v>
      </c>
      <c r="F791" s="66" t="str">
        <f aca="false">CONCATENATE('Vstupní data'!F791,'Vstupní data'!G791,'Vstupní data'!H791,'Vstupní data'!I791)</f>
        <v/>
      </c>
      <c r="G791" s="66"/>
      <c r="H791" s="66" t="n">
        <f aca="false">'Vstupní data'!K791</f>
        <v>0</v>
      </c>
      <c r="I791" s="66" t="n">
        <f aca="false">'Vstupní data'!L791</f>
        <v>0</v>
      </c>
      <c r="J791" s="66" t="n">
        <f aca="false">'Vstupní data'!K791*'Vstupní data'!M791/100</f>
        <v>0</v>
      </c>
      <c r="L791" s="66" t="n">
        <f aca="false">IF('Vstupní data'!N791="prostokořenný",0,IF('Vstupní data'!N791="krytokořenný","k",IF('Vstupní data'!N791="poloodrostky nebo odrostky, prostokořenné i krytokořenné","po",0)))</f>
        <v>0</v>
      </c>
      <c r="N791" s="66"/>
      <c r="O791" s="66" t="n">
        <f aca="false">'Vstupní data'!O791</f>
        <v>0</v>
      </c>
      <c r="P791" s="66" t="n">
        <f aca="false">IF(O791&gt;0,VLOOKUP(CONCATENATE(VLOOKUP(I791,'Pril3-drev'!$H$5:$K$83,4,0),"-",'Vstupní data'!R791),K2!$C$15:$D$23,2,0),0)</f>
        <v>0</v>
      </c>
      <c r="Q791" s="66" t="n">
        <f aca="false">IF(O791&gt;0,VLOOKUP(I791,'Pril3-drev'!$H$5:$I$83,2,0),0)</f>
        <v>0</v>
      </c>
      <c r="R791" s="66" t="n">
        <f aca="false">IF(Q791&gt;0,VLOOKUP(Q791,'Pril6-okus'!$A$5:$B$17,2,0),0)</f>
        <v>0</v>
      </c>
      <c r="S791" s="66" t="n">
        <f aca="false">IF(O791&gt;0,VLOOKUP(I791,'Pril3-drev'!$H$5:$J$83,3,0),0)</f>
        <v>0</v>
      </c>
      <c r="T791" s="66" t="str">
        <f aca="false">IF(O791&gt;0,IF(L791="k",0.9*VLOOKUP(S791,'ha-pocty-vyhl'!$A$5:$B$20,2,0),IF(L791="po",0.8*VLOOKUP(S791,'ha-pocty-vyhl'!$A$5:$B$20,2,0),VLOOKUP(S791,'ha-pocty-vyhl'!$A$5:$B$20,2,0))),"")</f>
        <v/>
      </c>
      <c r="U791" s="66" t="n">
        <f aca="false">'Vstupní data'!P791</f>
        <v>0</v>
      </c>
      <c r="V791" s="66" t="n">
        <f aca="false">IF(O791&gt;0,1.3*T791*1000*Z791/10000,0)</f>
        <v>0</v>
      </c>
      <c r="W791" s="66" t="n">
        <f aca="false">IF(O791&gt;0,1.3*T791*1000*Z791/10000,0)</f>
        <v>0</v>
      </c>
      <c r="X791" s="66" t="n">
        <f aca="false">IF(O791&gt;0,IF(O791&gt;V791,V791,O791),0)</f>
        <v>0</v>
      </c>
      <c r="Y791" s="66" t="n">
        <f aca="false">IF(O791&gt;0,IF(IF(U791&gt;W791,W791,U791)&lt;X791,W791,IF(U791&gt;W791,W791,U791)),0)</f>
        <v>0</v>
      </c>
      <c r="Z791" s="66" t="n">
        <f aca="false">IF(O791&gt;0,IF(J791&gt;0,J791,K791*H791/100),0)</f>
        <v>0</v>
      </c>
      <c r="AA791" s="67" t="n">
        <f aca="false">IF(O791&gt;0,CEILING(R791*P791*X791/Y791*Z791,1),0)</f>
        <v>0</v>
      </c>
      <c r="AB791" s="68" t="n">
        <f aca="false">IF(O791&gt;0,AA791/O791,0)</f>
        <v>0</v>
      </c>
      <c r="AC791" s="66" t="n">
        <f aca="false">'Vstupní data'!W791</f>
        <v>0</v>
      </c>
      <c r="AI791" s="66" t="str">
        <f aca="false">IF(OR('Vstupní data'!T791&gt;0,'Vstupní data'!U791&gt;0),VLOOKUP(I791,'Pril3-drev'!$H$5:$J$83,3,0),"")</f>
        <v/>
      </c>
      <c r="AJ791" s="66" t="n">
        <f aca="false">IF('Vstupní data'!V791="prostokořenný",0,IF('Vstupní data'!V791="krytokořenný","k",IF('Vstupní data'!V791="poloodrostky nebo odrostky, prostokořenné i krytokořenné","po",0)))</f>
        <v>0</v>
      </c>
      <c r="AK791" s="66" t="n">
        <f aca="false">IF(OR('Vstupní data'!T791&gt;0,'Vstupní data'!U791&gt;0),IF(AJ791="k",0.9*VLOOKUP(AI791,'ha-pocty-vyhl'!$A$5:$B$20,2,0),IF(AJ791="po",0.8*VLOOKUP(AI791,'ha-pocty-vyhl'!$A$5:$B$20,2,0),VLOOKUP(AI791,'ha-pocty-vyhl'!$A$5:$B$20,2,0))),0)</f>
        <v>0</v>
      </c>
      <c r="AL791" s="66" t="n">
        <f aca="false">IF(OR('Vstupní data'!T791&gt;0,'Vstupní data'!U791&gt;0),'Vstupní data'!K791*'Vstupní data'!M791/100,0)</f>
        <v>0</v>
      </c>
      <c r="AM791" s="66" t="n">
        <f aca="false">IF(OR('Vstupní data'!T791&gt;0,'Vstupní data'!U791&gt;0),IF('Vstupní data'!T791&gt;0,'Vstupní data'!T791,ROUND(10*'Vstupní data'!U791/AK791,0)),0)</f>
        <v>0</v>
      </c>
      <c r="AN791" s="69" t="n">
        <f aca="false">IF('Vstupní data'!T791&gt;0,   IF('Vstupní data'!T791&lt;=AL791,'Vstupní data'!T791,AL791),   IF(AM791&lt;AL791,AM791,AL791))</f>
        <v>0</v>
      </c>
      <c r="AO791" s="69" t="n">
        <f aca="false">'Vstupní data'!X791</f>
        <v>0</v>
      </c>
      <c r="AP791" s="66" t="n">
        <f aca="false">IF(OR('Vstupní data'!T791&gt;0,'Vstupní data'!U791&gt;0),IF(I791&lt;&gt;0,VLOOKUP(I791,'Pril3-drev'!$H$5:$I$83,2,0),0),0)</f>
        <v>0</v>
      </c>
      <c r="AQ791" s="66" t="n">
        <f aca="false">'Vstupní data'!Y791</f>
        <v>0</v>
      </c>
      <c r="AR791" s="66" t="str">
        <f aca="false">IF(AC791&gt;5,   IF('Vstupní data'!Y791&gt;0,   VLOOKUP(VLOOKUP(CONCATENATE(VLOOKUP(I791,'Pril3-drev'!$H$4:$L$83,5,0),AC791),'Pril3-drev'!$Q$4:$R$2803,2,0),'AVB-BS'!$C$5:$S$29 ,LOOKUP(AQ791,'AVB-BS'!$D$3:$S$3,'AVB-BS'!$D$1:$S$1) ,0 )   ,   IF('Vstupní data'!Z791&gt;0,'Vstupní data'!Z791,0)) , "")</f>
        <v/>
      </c>
      <c r="AS791" s="70" t="str">
        <f aca="false">IF(AC791&gt;5,VLOOKUP(CONCATENATE(AP791,AR791),'Pril1-THLPa'!$H$6:$N$96,4,0),"")</f>
        <v/>
      </c>
      <c r="AT791" s="70" t="str">
        <f aca="false">IF(AC791&gt;5,VLOOKUP(CONCATENATE(AP791,AR791),'Pril1-THLPa'!$H$6:$N$96,5,0),"")</f>
        <v/>
      </c>
      <c r="AU791" s="70" t="str">
        <f aca="false">IF(AC791&gt;5,VLOOKUP(CONCATENATE(AP791,AR791),'Pril1-THLPa'!$H$6:$N$96,6,0),"")</f>
        <v/>
      </c>
      <c r="AV791" s="70" t="str">
        <f aca="false">IF(AC791&gt;5,VLOOKUP(CONCATENATE(AP791,AR791),'Pril1-THLPa'!$H$6:$N$96,7,0),"")</f>
        <v/>
      </c>
      <c r="AW791" s="70" t="str">
        <f aca="false">IF(AC791&gt;5,VLOOKUP(CONCATENATE(AP791,AR791),'Pril1-THLPa'!$H$6:$O$96,8,0),"")</f>
        <v/>
      </c>
      <c r="AX791" s="66" t="n">
        <f aca="false">IF(AC791&gt;0,IF(AND(AC791&gt;0,AC791&lt;=5),VLOOKUP(AP791,'Pril1-THLPa'!$A$6:$F$18,LOOKUP(AC791,'Pril1-THLPa'!$B$5:$F$5,'Pril1-THLPa'!$B$4:$F$4),0),AS791+AT791*(AC791-5)+AU791*POWER(AC791-5,2)+AV791*POWER(AC791-5,3)+AW791*POWER(AC791-5,4)),0)</f>
        <v>0</v>
      </c>
      <c r="AY791" s="71"/>
      <c r="AZ791" s="66" t="n">
        <f aca="false">'Vstupní data'!AA791</f>
        <v>0</v>
      </c>
      <c r="BA791" s="66" t="n">
        <f aca="false">IF(OR('Vstupní data'!T791&gt;0,'Vstupní data'!U791&gt;0),IF(AC791&lt;&gt;"",AX791*AO791/10*(100+AZ791)/100,0),0)</f>
        <v>0</v>
      </c>
      <c r="BB791" s="67" t="n">
        <f aca="false">IF(AC791&lt;&gt;"",ROUND(BA791*AN791,0),0)</f>
        <v>0</v>
      </c>
      <c r="BC791" s="68" t="str">
        <f aca="false">IF(AE791&gt;0,BB791/AE791,"")</f>
        <v/>
      </c>
      <c r="BD791" s="66" t="n">
        <f aca="false">'Vstupní data'!AE791</f>
        <v>0</v>
      </c>
      <c r="BF791" s="66" t="n">
        <f aca="false">'Vstupní data'!AC791</f>
        <v>0</v>
      </c>
      <c r="BH791" s="66" t="n">
        <f aca="false">'Vstupní data'!AD791</f>
        <v>0</v>
      </c>
      <c r="BI791" s="66" t="n">
        <f aca="false">'Vstupní data'!AF791</f>
        <v>0</v>
      </c>
      <c r="BJ791" s="69" t="n">
        <f aca="false">'Vstupní data'!AG791</f>
        <v>0</v>
      </c>
      <c r="BK791" s="69" t="n">
        <f aca="false">IF(BF791&lt;&gt;0,VLOOKUP(I791,'Pril3-drev'!$H$5:$I$83,2,0),0)</f>
        <v>0</v>
      </c>
      <c r="BL791" s="69" t="n">
        <f aca="false">IF(BF791&lt;&gt;0,VLOOKUP(BK791,'Pril3-drev'!$A$5:$C$17,3,0),0)</f>
        <v>0</v>
      </c>
      <c r="BM791" s="69" t="n">
        <f aca="false">'Vstupní data'!AH791</f>
        <v>0</v>
      </c>
      <c r="BN791" s="69" t="n">
        <f aca="false">IF('Vstupní data'!AH791&gt;0,   VLOOKUP(VLOOKUP(CONCATENATE(VLOOKUP(I791,'Pril3-drev'!$H$4:$L$83,5,0),BD791),'Pril3-drev'!$Q$4:$R$2803,2,0),'AVB-BS'!$C$5:$S$29 ,LOOKUP(BM791,'AVB-BS'!$D$3:$S$3,'AVB-BS'!$D$1:$S$1) ,0 )   ,   IF('Vstupní data'!AI791&gt;0,'Vstupní data'!AI791,0))</f>
        <v>0</v>
      </c>
      <c r="BO791" s="69" t="str">
        <f aca="false">IF(BX791&gt;5,VLOOKUP(CONCATENATE(BK791,BN791),'Pril1-THLPa'!$H$6:$N$96,4,0),"")</f>
        <v/>
      </c>
      <c r="BP791" s="69" t="str">
        <f aca="false">IF(BX791&gt;5,VLOOKUP(CONCATENATE(BK791,BN791),'Pril1-THLPa'!$H$6:$N$96,5,0),"")</f>
        <v/>
      </c>
      <c r="BQ791" s="69" t="str">
        <f aca="false">IF(BX791&gt;5,VLOOKUP(CONCATENATE(BK791,BN791),'Pril1-THLPa'!$H$6:$N$96,6,0),"")</f>
        <v/>
      </c>
      <c r="BR791" s="69" t="str">
        <f aca="false">IF(BX791&gt;5,VLOOKUP(CONCATENATE(BK791,BN791),'Pril1-THLPa'!$H$6:$N$96,7,0),"")</f>
        <v/>
      </c>
      <c r="BS791" s="69" t="str">
        <f aca="false">IF(BX791&gt;5,VLOOKUP(CONCATENATE(BK791,BN791),'Pril1-THLPa'!$H$6:$O$96,8,0),"")</f>
        <v/>
      </c>
      <c r="BT791" s="69" t="str">
        <f aca="false">IF(BF791&gt;0, IF(BK791="smrk",  VLOOKUP(VLOOKUP(BD791,'Pril9-K3'!$L$8:$M$207,2,0),'Pril9-K3'!$A$8:$J$16,LOOKUP(BN791,'Pril9-K3'!$A$7:$J$7,'Pril9-K3'!$A$5:$J$5),0), IF(AND(BK791&lt;&gt;"smrk",'Vstupní data'!AK791&lt;&gt;""),'Vstupní data'!AK791,   VLOOKUP(VLOOKUP(BD791,'Pril9-K3'!$L$8:$M$207,2,0),'Pril9-K3'!$A$8:$J$16,LOOKUP(BN791,'Pril9-K3'!$A$7:$J$7,'Pril9-K3'!$A$5:$J$5),0)   )),   "")</f>
        <v/>
      </c>
      <c r="BV791" s="69" t="n">
        <f aca="false">'Vstupní data'!AJ791</f>
        <v>0</v>
      </c>
      <c r="BW791" s="69" t="n">
        <f aca="false">IF(BF791&gt;0,IF(J791&gt;0,J791,K791*H791/100),0)</f>
        <v>0</v>
      </c>
      <c r="BX791" s="69" t="n">
        <f aca="false">IF(BF791&gt;0,IF(BJ791&gt;BL791,BL791,BJ791),0)</f>
        <v>0</v>
      </c>
      <c r="BY791" s="69" t="n">
        <f aca="false">IF(BD791=0,0,IF(AND(BX791&gt;0,BX791&lt;=5),  IF(AND(BX791&gt;0,BX791&lt;=5),VLOOKUP(BK791,'Pril1-THLPa'!$A$6:$F$18,IF(AND(BX791&gt;0,BX791&lt;=5),LOOKUP(BX791,'Pril1-THLPa'!$B$5:$F$5,'Pril1-THLPa'!$B$4:$F$4),""),0),""),  IF(BX791&gt;5,BO791+BP791*(BX791-5)+BQ791*POWER(BX791-5,2)+BR791*POWER(BX791-5,3)+BS791*POWER(BX791-5,4),"")))</f>
        <v>0</v>
      </c>
      <c r="BZ791" s="69" t="n">
        <f aca="false">IF(BY791&gt;0,BY791*BI791/10*BW791*(100+BV791)/100,0)</f>
        <v>0</v>
      </c>
      <c r="CA791" s="69" t="n">
        <f aca="false">IF(BD791&gt;0,BX791-IF(BD791&gt;BX791,BX791,BD791),0)</f>
        <v>0</v>
      </c>
      <c r="CB791" s="69" t="n">
        <f aca="false">POWER(1.01,CA791)</f>
        <v>1</v>
      </c>
      <c r="CC791" s="69" t="n">
        <f aca="false">IF(BF791&gt;0,IF(BF791&gt;BH791,1,BF791/BH791),0)</f>
        <v>0</v>
      </c>
      <c r="CD791" s="72" t="n">
        <f aca="false">IF(BD791=0,0,IF(BF791&gt;0,ROUND(IF(CB791&lt;&gt;0,BZ791*BT791*1/CB791*CC791,0),0),0))</f>
        <v>0</v>
      </c>
      <c r="CE791" s="73" t="str">
        <f aca="false">IF(BF791&gt;0,IF(BF791&gt;BH791,CD791/BF791,CD791/BH791),"")</f>
        <v/>
      </c>
      <c r="CF791" s="69" t="n">
        <f aca="false">'Vstupní data'!AM791</f>
        <v>0</v>
      </c>
      <c r="CG791" s="69" t="n">
        <f aca="false">'Vstupní data'!AN791</f>
        <v>0</v>
      </c>
      <c r="CH791" s="69" t="n">
        <f aca="false">'Vstupní data'!AO791</f>
        <v>0</v>
      </c>
      <c r="CI791" s="69" t="n">
        <f aca="false">'Vstupní data'!AP791</f>
        <v>0</v>
      </c>
      <c r="CJ791" s="72" t="n">
        <f aca="false">ROUND(CH791*CI791,0)</f>
        <v>0</v>
      </c>
      <c r="CK791" s="74" t="str">
        <f aca="false">IF(OR(AA791&gt;0,BB791&gt;0,CD791&gt;0,CJ791&gt;0),AA791+BB791+CD791+CJ791,"")</f>
        <v/>
      </c>
    </row>
    <row r="792" customFormat="false" ht="12.8" hidden="false" customHeight="false" outlineLevel="0" collapsed="false">
      <c r="A792" s="66" t="n">
        <f aca="false">'Vstupní data'!A792</f>
        <v>0</v>
      </c>
      <c r="F792" s="66" t="str">
        <f aca="false">CONCATENATE('Vstupní data'!F792,'Vstupní data'!G792,'Vstupní data'!H792,'Vstupní data'!I792)</f>
        <v/>
      </c>
      <c r="G792" s="66"/>
      <c r="H792" s="66" t="n">
        <f aca="false">'Vstupní data'!K792</f>
        <v>0</v>
      </c>
      <c r="I792" s="66" t="n">
        <f aca="false">'Vstupní data'!L792</f>
        <v>0</v>
      </c>
      <c r="J792" s="66" t="n">
        <f aca="false">'Vstupní data'!K792*'Vstupní data'!M792/100</f>
        <v>0</v>
      </c>
      <c r="L792" s="66" t="n">
        <f aca="false">IF('Vstupní data'!N792="prostokořenný",0,IF('Vstupní data'!N792="krytokořenný","k",IF('Vstupní data'!N792="poloodrostky nebo odrostky, prostokořenné i krytokořenné","po",0)))</f>
        <v>0</v>
      </c>
      <c r="N792" s="66"/>
      <c r="O792" s="66" t="n">
        <f aca="false">'Vstupní data'!O792</f>
        <v>0</v>
      </c>
      <c r="P792" s="66" t="n">
        <f aca="false">IF(O792&gt;0,VLOOKUP(CONCATENATE(VLOOKUP(I792,'Pril3-drev'!$H$5:$K$83,4,0),"-",'Vstupní data'!R792),K2!$C$15:$D$23,2,0),0)</f>
        <v>0</v>
      </c>
      <c r="Q792" s="66" t="n">
        <f aca="false">IF(O792&gt;0,VLOOKUP(I792,'Pril3-drev'!$H$5:$I$83,2,0),0)</f>
        <v>0</v>
      </c>
      <c r="R792" s="66" t="n">
        <f aca="false">IF(Q792&gt;0,VLOOKUP(Q792,'Pril6-okus'!$A$5:$B$17,2,0),0)</f>
        <v>0</v>
      </c>
      <c r="S792" s="66" t="n">
        <f aca="false">IF(O792&gt;0,VLOOKUP(I792,'Pril3-drev'!$H$5:$J$83,3,0),0)</f>
        <v>0</v>
      </c>
      <c r="T792" s="66" t="str">
        <f aca="false">IF(O792&gt;0,IF(L792="k",0.9*VLOOKUP(S792,'ha-pocty-vyhl'!$A$5:$B$20,2,0),IF(L792="po",0.8*VLOOKUP(S792,'ha-pocty-vyhl'!$A$5:$B$20,2,0),VLOOKUP(S792,'ha-pocty-vyhl'!$A$5:$B$20,2,0))),"")</f>
        <v/>
      </c>
      <c r="U792" s="66" t="n">
        <f aca="false">'Vstupní data'!P792</f>
        <v>0</v>
      </c>
      <c r="V792" s="66" t="n">
        <f aca="false">IF(O792&gt;0,1.3*T792*1000*Z792/10000,0)</f>
        <v>0</v>
      </c>
      <c r="W792" s="66" t="n">
        <f aca="false">IF(O792&gt;0,1.3*T792*1000*Z792/10000,0)</f>
        <v>0</v>
      </c>
      <c r="X792" s="66" t="n">
        <f aca="false">IF(O792&gt;0,IF(O792&gt;V792,V792,O792),0)</f>
        <v>0</v>
      </c>
      <c r="Y792" s="66" t="n">
        <f aca="false">IF(O792&gt;0,IF(IF(U792&gt;W792,W792,U792)&lt;X792,W792,IF(U792&gt;W792,W792,U792)),0)</f>
        <v>0</v>
      </c>
      <c r="Z792" s="66" t="n">
        <f aca="false">IF(O792&gt;0,IF(J792&gt;0,J792,K792*H792/100),0)</f>
        <v>0</v>
      </c>
      <c r="AA792" s="67" t="n">
        <f aca="false">IF(O792&gt;0,CEILING(R792*P792*X792/Y792*Z792,1),0)</f>
        <v>0</v>
      </c>
      <c r="AB792" s="68" t="n">
        <f aca="false">IF(O792&gt;0,AA792/O792,0)</f>
        <v>0</v>
      </c>
      <c r="AC792" s="66" t="n">
        <f aca="false">'Vstupní data'!W792</f>
        <v>0</v>
      </c>
      <c r="AI792" s="66" t="str">
        <f aca="false">IF(OR('Vstupní data'!T792&gt;0,'Vstupní data'!U792&gt;0),VLOOKUP(I792,'Pril3-drev'!$H$5:$J$83,3,0),"")</f>
        <v/>
      </c>
      <c r="AJ792" s="66" t="n">
        <f aca="false">IF('Vstupní data'!V792="prostokořenný",0,IF('Vstupní data'!V792="krytokořenný","k",IF('Vstupní data'!V792="poloodrostky nebo odrostky, prostokořenné i krytokořenné","po",0)))</f>
        <v>0</v>
      </c>
      <c r="AK792" s="66" t="n">
        <f aca="false">IF(OR('Vstupní data'!T792&gt;0,'Vstupní data'!U792&gt;0),IF(AJ792="k",0.9*VLOOKUP(AI792,'ha-pocty-vyhl'!$A$5:$B$20,2,0),IF(AJ792="po",0.8*VLOOKUP(AI792,'ha-pocty-vyhl'!$A$5:$B$20,2,0),VLOOKUP(AI792,'ha-pocty-vyhl'!$A$5:$B$20,2,0))),0)</f>
        <v>0</v>
      </c>
      <c r="AL792" s="66" t="n">
        <f aca="false">IF(OR('Vstupní data'!T792&gt;0,'Vstupní data'!U792&gt;0),'Vstupní data'!K792*'Vstupní data'!M792/100,0)</f>
        <v>0</v>
      </c>
      <c r="AM792" s="66" t="n">
        <f aca="false">IF(OR('Vstupní data'!T792&gt;0,'Vstupní data'!U792&gt;0),IF('Vstupní data'!T792&gt;0,'Vstupní data'!T792,ROUND(10*'Vstupní data'!U792/AK792,0)),0)</f>
        <v>0</v>
      </c>
      <c r="AN792" s="69" t="n">
        <f aca="false">IF('Vstupní data'!T792&gt;0,   IF('Vstupní data'!T792&lt;=AL792,'Vstupní data'!T792,AL792),   IF(AM792&lt;AL792,AM792,AL792))</f>
        <v>0</v>
      </c>
      <c r="AO792" s="69" t="n">
        <f aca="false">'Vstupní data'!X792</f>
        <v>0</v>
      </c>
      <c r="AP792" s="66" t="n">
        <f aca="false">IF(OR('Vstupní data'!T792&gt;0,'Vstupní data'!U792&gt;0),IF(I792&lt;&gt;0,VLOOKUP(I792,'Pril3-drev'!$H$5:$I$83,2,0),0),0)</f>
        <v>0</v>
      </c>
      <c r="AQ792" s="66" t="n">
        <f aca="false">'Vstupní data'!Y792</f>
        <v>0</v>
      </c>
      <c r="AR792" s="66" t="str">
        <f aca="false">IF(AC792&gt;5,   IF('Vstupní data'!Y792&gt;0,   VLOOKUP(VLOOKUP(CONCATENATE(VLOOKUP(I792,'Pril3-drev'!$H$4:$L$83,5,0),AC792),'Pril3-drev'!$Q$4:$R$2803,2,0),'AVB-BS'!$C$5:$S$29 ,LOOKUP(AQ792,'AVB-BS'!$D$3:$S$3,'AVB-BS'!$D$1:$S$1) ,0 )   ,   IF('Vstupní data'!Z792&gt;0,'Vstupní data'!Z792,0)) , "")</f>
        <v/>
      </c>
      <c r="AS792" s="70" t="str">
        <f aca="false">IF(AC792&gt;5,VLOOKUP(CONCATENATE(AP792,AR792),'Pril1-THLPa'!$H$6:$N$96,4,0),"")</f>
        <v/>
      </c>
      <c r="AT792" s="70" t="str">
        <f aca="false">IF(AC792&gt;5,VLOOKUP(CONCATENATE(AP792,AR792),'Pril1-THLPa'!$H$6:$N$96,5,0),"")</f>
        <v/>
      </c>
      <c r="AU792" s="70" t="str">
        <f aca="false">IF(AC792&gt;5,VLOOKUP(CONCATENATE(AP792,AR792),'Pril1-THLPa'!$H$6:$N$96,6,0),"")</f>
        <v/>
      </c>
      <c r="AV792" s="70" t="str">
        <f aca="false">IF(AC792&gt;5,VLOOKUP(CONCATENATE(AP792,AR792),'Pril1-THLPa'!$H$6:$N$96,7,0),"")</f>
        <v/>
      </c>
      <c r="AW792" s="70" t="str">
        <f aca="false">IF(AC792&gt;5,VLOOKUP(CONCATENATE(AP792,AR792),'Pril1-THLPa'!$H$6:$O$96,8,0),"")</f>
        <v/>
      </c>
      <c r="AX792" s="66" t="n">
        <f aca="false">IF(AC792&gt;0,IF(AND(AC792&gt;0,AC792&lt;=5),VLOOKUP(AP792,'Pril1-THLPa'!$A$6:$F$18,LOOKUP(AC792,'Pril1-THLPa'!$B$5:$F$5,'Pril1-THLPa'!$B$4:$F$4),0),AS792+AT792*(AC792-5)+AU792*POWER(AC792-5,2)+AV792*POWER(AC792-5,3)+AW792*POWER(AC792-5,4)),0)</f>
        <v>0</v>
      </c>
      <c r="AY792" s="71"/>
      <c r="AZ792" s="66" t="n">
        <f aca="false">'Vstupní data'!AA792</f>
        <v>0</v>
      </c>
      <c r="BA792" s="66" t="n">
        <f aca="false">IF(OR('Vstupní data'!T792&gt;0,'Vstupní data'!U792&gt;0),IF(AC792&lt;&gt;"",AX792*AO792/10*(100+AZ792)/100,0),0)</f>
        <v>0</v>
      </c>
      <c r="BB792" s="67" t="n">
        <f aca="false">IF(AC792&lt;&gt;"",ROUND(BA792*AN792,0),0)</f>
        <v>0</v>
      </c>
      <c r="BC792" s="68" t="str">
        <f aca="false">IF(AE792&gt;0,BB792/AE792,"")</f>
        <v/>
      </c>
      <c r="BD792" s="66" t="n">
        <f aca="false">'Vstupní data'!AE792</f>
        <v>0</v>
      </c>
      <c r="BF792" s="66" t="n">
        <f aca="false">'Vstupní data'!AC792</f>
        <v>0</v>
      </c>
      <c r="BH792" s="66" t="n">
        <f aca="false">'Vstupní data'!AD792</f>
        <v>0</v>
      </c>
      <c r="BI792" s="66" t="n">
        <f aca="false">'Vstupní data'!AF792</f>
        <v>0</v>
      </c>
      <c r="BJ792" s="69" t="n">
        <f aca="false">'Vstupní data'!AG792</f>
        <v>0</v>
      </c>
      <c r="BK792" s="69" t="n">
        <f aca="false">IF(BF792&lt;&gt;0,VLOOKUP(I792,'Pril3-drev'!$H$5:$I$83,2,0),0)</f>
        <v>0</v>
      </c>
      <c r="BL792" s="69" t="n">
        <f aca="false">IF(BF792&lt;&gt;0,VLOOKUP(BK792,'Pril3-drev'!$A$5:$C$17,3,0),0)</f>
        <v>0</v>
      </c>
      <c r="BM792" s="69" t="n">
        <f aca="false">'Vstupní data'!AH792</f>
        <v>0</v>
      </c>
      <c r="BN792" s="69" t="n">
        <f aca="false">IF('Vstupní data'!AH792&gt;0,   VLOOKUP(VLOOKUP(CONCATENATE(VLOOKUP(I792,'Pril3-drev'!$H$4:$L$83,5,0),BD792),'Pril3-drev'!$Q$4:$R$2803,2,0),'AVB-BS'!$C$5:$S$29 ,LOOKUP(BM792,'AVB-BS'!$D$3:$S$3,'AVB-BS'!$D$1:$S$1) ,0 )   ,   IF('Vstupní data'!AI792&gt;0,'Vstupní data'!AI792,0))</f>
        <v>0</v>
      </c>
      <c r="BO792" s="69" t="str">
        <f aca="false">IF(BX792&gt;5,VLOOKUP(CONCATENATE(BK792,BN792),'Pril1-THLPa'!$H$6:$N$96,4,0),"")</f>
        <v/>
      </c>
      <c r="BP792" s="69" t="str">
        <f aca="false">IF(BX792&gt;5,VLOOKUP(CONCATENATE(BK792,BN792),'Pril1-THLPa'!$H$6:$N$96,5,0),"")</f>
        <v/>
      </c>
      <c r="BQ792" s="69" t="str">
        <f aca="false">IF(BX792&gt;5,VLOOKUP(CONCATENATE(BK792,BN792),'Pril1-THLPa'!$H$6:$N$96,6,0),"")</f>
        <v/>
      </c>
      <c r="BR792" s="69" t="str">
        <f aca="false">IF(BX792&gt;5,VLOOKUP(CONCATENATE(BK792,BN792),'Pril1-THLPa'!$H$6:$N$96,7,0),"")</f>
        <v/>
      </c>
      <c r="BS792" s="69" t="str">
        <f aca="false">IF(BX792&gt;5,VLOOKUP(CONCATENATE(BK792,BN792),'Pril1-THLPa'!$H$6:$O$96,8,0),"")</f>
        <v/>
      </c>
      <c r="BT792" s="69" t="str">
        <f aca="false">IF(BF792&gt;0, IF(BK792="smrk",  VLOOKUP(VLOOKUP(BD792,'Pril9-K3'!$L$8:$M$207,2,0),'Pril9-K3'!$A$8:$J$16,LOOKUP(BN792,'Pril9-K3'!$A$7:$J$7,'Pril9-K3'!$A$5:$J$5),0), IF(AND(BK792&lt;&gt;"smrk",'Vstupní data'!AK792&lt;&gt;""),'Vstupní data'!AK792,   VLOOKUP(VLOOKUP(BD792,'Pril9-K3'!$L$8:$M$207,2,0),'Pril9-K3'!$A$8:$J$16,LOOKUP(BN792,'Pril9-K3'!$A$7:$J$7,'Pril9-K3'!$A$5:$J$5),0)   )),   "")</f>
        <v/>
      </c>
      <c r="BV792" s="69" t="n">
        <f aca="false">'Vstupní data'!AJ792</f>
        <v>0</v>
      </c>
      <c r="BW792" s="69" t="n">
        <f aca="false">IF(BF792&gt;0,IF(J792&gt;0,J792,K792*H792/100),0)</f>
        <v>0</v>
      </c>
      <c r="BX792" s="69" t="n">
        <f aca="false">IF(BF792&gt;0,IF(BJ792&gt;BL792,BL792,BJ792),0)</f>
        <v>0</v>
      </c>
      <c r="BY792" s="69" t="n">
        <f aca="false">IF(BD792=0,0,IF(AND(BX792&gt;0,BX792&lt;=5),  IF(AND(BX792&gt;0,BX792&lt;=5),VLOOKUP(BK792,'Pril1-THLPa'!$A$6:$F$18,IF(AND(BX792&gt;0,BX792&lt;=5),LOOKUP(BX792,'Pril1-THLPa'!$B$5:$F$5,'Pril1-THLPa'!$B$4:$F$4),""),0),""),  IF(BX792&gt;5,BO792+BP792*(BX792-5)+BQ792*POWER(BX792-5,2)+BR792*POWER(BX792-5,3)+BS792*POWER(BX792-5,4),"")))</f>
        <v>0</v>
      </c>
      <c r="BZ792" s="69" t="n">
        <f aca="false">IF(BY792&gt;0,BY792*BI792/10*BW792*(100+BV792)/100,0)</f>
        <v>0</v>
      </c>
      <c r="CA792" s="69" t="n">
        <f aca="false">IF(BD792&gt;0,BX792-IF(BD792&gt;BX792,BX792,BD792),0)</f>
        <v>0</v>
      </c>
      <c r="CB792" s="69" t="n">
        <f aca="false">POWER(1.01,CA792)</f>
        <v>1</v>
      </c>
      <c r="CC792" s="69" t="n">
        <f aca="false">IF(BF792&gt;0,IF(BF792&gt;BH792,1,BF792/BH792),0)</f>
        <v>0</v>
      </c>
      <c r="CD792" s="72" t="n">
        <f aca="false">IF(BD792=0,0,IF(BF792&gt;0,ROUND(IF(CB792&lt;&gt;0,BZ792*BT792*1/CB792*CC792,0),0),0))</f>
        <v>0</v>
      </c>
      <c r="CE792" s="73" t="str">
        <f aca="false">IF(BF792&gt;0,IF(BF792&gt;BH792,CD792/BF792,CD792/BH792),"")</f>
        <v/>
      </c>
      <c r="CF792" s="69" t="n">
        <f aca="false">'Vstupní data'!AM792</f>
        <v>0</v>
      </c>
      <c r="CG792" s="69" t="n">
        <f aca="false">'Vstupní data'!AN792</f>
        <v>0</v>
      </c>
      <c r="CH792" s="69" t="n">
        <f aca="false">'Vstupní data'!AO792</f>
        <v>0</v>
      </c>
      <c r="CI792" s="69" t="n">
        <f aca="false">'Vstupní data'!AP792</f>
        <v>0</v>
      </c>
      <c r="CJ792" s="72" t="n">
        <f aca="false">ROUND(CH792*CI792,0)</f>
        <v>0</v>
      </c>
      <c r="CK792" s="74" t="str">
        <f aca="false">IF(OR(AA792&gt;0,BB792&gt;0,CD792&gt;0,CJ792&gt;0),AA792+BB792+CD792+CJ792,"")</f>
        <v/>
      </c>
    </row>
    <row r="793" customFormat="false" ht="12.8" hidden="false" customHeight="false" outlineLevel="0" collapsed="false">
      <c r="A793" s="66" t="n">
        <f aca="false">'Vstupní data'!A793</f>
        <v>0</v>
      </c>
      <c r="F793" s="66" t="str">
        <f aca="false">CONCATENATE('Vstupní data'!F793,'Vstupní data'!G793,'Vstupní data'!H793,'Vstupní data'!I793)</f>
        <v/>
      </c>
      <c r="G793" s="66"/>
      <c r="H793" s="66" t="n">
        <f aca="false">'Vstupní data'!K793</f>
        <v>0</v>
      </c>
      <c r="I793" s="66" t="n">
        <f aca="false">'Vstupní data'!L793</f>
        <v>0</v>
      </c>
      <c r="J793" s="66" t="n">
        <f aca="false">'Vstupní data'!K793*'Vstupní data'!M793/100</f>
        <v>0</v>
      </c>
      <c r="L793" s="66" t="n">
        <f aca="false">IF('Vstupní data'!N793="prostokořenný",0,IF('Vstupní data'!N793="krytokořenný","k",IF('Vstupní data'!N793="poloodrostky nebo odrostky, prostokořenné i krytokořenné","po",0)))</f>
        <v>0</v>
      </c>
      <c r="N793" s="66"/>
      <c r="O793" s="66" t="n">
        <f aca="false">'Vstupní data'!O793</f>
        <v>0</v>
      </c>
      <c r="P793" s="66" t="n">
        <f aca="false">IF(O793&gt;0,VLOOKUP(CONCATENATE(VLOOKUP(I793,'Pril3-drev'!$H$5:$K$83,4,0),"-",'Vstupní data'!R793),K2!$C$15:$D$23,2,0),0)</f>
        <v>0</v>
      </c>
      <c r="Q793" s="66" t="n">
        <f aca="false">IF(O793&gt;0,VLOOKUP(I793,'Pril3-drev'!$H$5:$I$83,2,0),0)</f>
        <v>0</v>
      </c>
      <c r="R793" s="66" t="n">
        <f aca="false">IF(Q793&gt;0,VLOOKUP(Q793,'Pril6-okus'!$A$5:$B$17,2,0),0)</f>
        <v>0</v>
      </c>
      <c r="S793" s="66" t="n">
        <f aca="false">IF(O793&gt;0,VLOOKUP(I793,'Pril3-drev'!$H$5:$J$83,3,0),0)</f>
        <v>0</v>
      </c>
      <c r="T793" s="66" t="str">
        <f aca="false">IF(O793&gt;0,IF(L793="k",0.9*VLOOKUP(S793,'ha-pocty-vyhl'!$A$5:$B$20,2,0),IF(L793="po",0.8*VLOOKUP(S793,'ha-pocty-vyhl'!$A$5:$B$20,2,0),VLOOKUP(S793,'ha-pocty-vyhl'!$A$5:$B$20,2,0))),"")</f>
        <v/>
      </c>
      <c r="U793" s="66" t="n">
        <f aca="false">'Vstupní data'!P793</f>
        <v>0</v>
      </c>
      <c r="V793" s="66" t="n">
        <f aca="false">IF(O793&gt;0,1.3*T793*1000*Z793/10000,0)</f>
        <v>0</v>
      </c>
      <c r="W793" s="66" t="n">
        <f aca="false">IF(O793&gt;0,1.3*T793*1000*Z793/10000,0)</f>
        <v>0</v>
      </c>
      <c r="X793" s="66" t="n">
        <f aca="false">IF(O793&gt;0,IF(O793&gt;V793,V793,O793),0)</f>
        <v>0</v>
      </c>
      <c r="Y793" s="66" t="n">
        <f aca="false">IF(O793&gt;0,IF(IF(U793&gt;W793,W793,U793)&lt;X793,W793,IF(U793&gt;W793,W793,U793)),0)</f>
        <v>0</v>
      </c>
      <c r="Z793" s="66" t="n">
        <f aca="false">IF(O793&gt;0,IF(J793&gt;0,J793,K793*H793/100),0)</f>
        <v>0</v>
      </c>
      <c r="AA793" s="67" t="n">
        <f aca="false">IF(O793&gt;0,CEILING(R793*P793*X793/Y793*Z793,1),0)</f>
        <v>0</v>
      </c>
      <c r="AB793" s="68" t="n">
        <f aca="false">IF(O793&gt;0,AA793/O793,0)</f>
        <v>0</v>
      </c>
      <c r="AC793" s="66" t="n">
        <f aca="false">'Vstupní data'!W793</f>
        <v>0</v>
      </c>
      <c r="AI793" s="66" t="str">
        <f aca="false">IF(OR('Vstupní data'!T793&gt;0,'Vstupní data'!U793&gt;0),VLOOKUP(I793,'Pril3-drev'!$H$5:$J$83,3,0),"")</f>
        <v/>
      </c>
      <c r="AJ793" s="66" t="n">
        <f aca="false">IF('Vstupní data'!V793="prostokořenný",0,IF('Vstupní data'!V793="krytokořenný","k",IF('Vstupní data'!V793="poloodrostky nebo odrostky, prostokořenné i krytokořenné","po",0)))</f>
        <v>0</v>
      </c>
      <c r="AK793" s="66" t="n">
        <f aca="false">IF(OR('Vstupní data'!T793&gt;0,'Vstupní data'!U793&gt;0),IF(AJ793="k",0.9*VLOOKUP(AI793,'ha-pocty-vyhl'!$A$5:$B$20,2,0),IF(AJ793="po",0.8*VLOOKUP(AI793,'ha-pocty-vyhl'!$A$5:$B$20,2,0),VLOOKUP(AI793,'ha-pocty-vyhl'!$A$5:$B$20,2,0))),0)</f>
        <v>0</v>
      </c>
      <c r="AL793" s="66" t="n">
        <f aca="false">IF(OR('Vstupní data'!T793&gt;0,'Vstupní data'!U793&gt;0),'Vstupní data'!K793*'Vstupní data'!M793/100,0)</f>
        <v>0</v>
      </c>
      <c r="AM793" s="66" t="n">
        <f aca="false">IF(OR('Vstupní data'!T793&gt;0,'Vstupní data'!U793&gt;0),IF('Vstupní data'!T793&gt;0,'Vstupní data'!T793,ROUND(10*'Vstupní data'!U793/AK793,0)),0)</f>
        <v>0</v>
      </c>
      <c r="AN793" s="69" t="n">
        <f aca="false">IF('Vstupní data'!T793&gt;0,   IF('Vstupní data'!T793&lt;=AL793,'Vstupní data'!T793,AL793),   IF(AM793&lt;AL793,AM793,AL793))</f>
        <v>0</v>
      </c>
      <c r="AO793" s="69" t="n">
        <f aca="false">'Vstupní data'!X793</f>
        <v>0</v>
      </c>
      <c r="AP793" s="66" t="n">
        <f aca="false">IF(OR('Vstupní data'!T793&gt;0,'Vstupní data'!U793&gt;0),IF(I793&lt;&gt;0,VLOOKUP(I793,'Pril3-drev'!$H$5:$I$83,2,0),0),0)</f>
        <v>0</v>
      </c>
      <c r="AQ793" s="66" t="n">
        <f aca="false">'Vstupní data'!Y793</f>
        <v>0</v>
      </c>
      <c r="AR793" s="66" t="str">
        <f aca="false">IF(AC793&gt;5,   IF('Vstupní data'!Y793&gt;0,   VLOOKUP(VLOOKUP(CONCATENATE(VLOOKUP(I793,'Pril3-drev'!$H$4:$L$83,5,0),AC793),'Pril3-drev'!$Q$4:$R$2803,2,0),'AVB-BS'!$C$5:$S$29 ,LOOKUP(AQ793,'AVB-BS'!$D$3:$S$3,'AVB-BS'!$D$1:$S$1) ,0 )   ,   IF('Vstupní data'!Z793&gt;0,'Vstupní data'!Z793,0)) , "")</f>
        <v/>
      </c>
      <c r="AS793" s="70" t="str">
        <f aca="false">IF(AC793&gt;5,VLOOKUP(CONCATENATE(AP793,AR793),'Pril1-THLPa'!$H$6:$N$96,4,0),"")</f>
        <v/>
      </c>
      <c r="AT793" s="70" t="str">
        <f aca="false">IF(AC793&gt;5,VLOOKUP(CONCATENATE(AP793,AR793),'Pril1-THLPa'!$H$6:$N$96,5,0),"")</f>
        <v/>
      </c>
      <c r="AU793" s="70" t="str">
        <f aca="false">IF(AC793&gt;5,VLOOKUP(CONCATENATE(AP793,AR793),'Pril1-THLPa'!$H$6:$N$96,6,0),"")</f>
        <v/>
      </c>
      <c r="AV793" s="70" t="str">
        <f aca="false">IF(AC793&gt;5,VLOOKUP(CONCATENATE(AP793,AR793),'Pril1-THLPa'!$H$6:$N$96,7,0),"")</f>
        <v/>
      </c>
      <c r="AW793" s="70" t="str">
        <f aca="false">IF(AC793&gt;5,VLOOKUP(CONCATENATE(AP793,AR793),'Pril1-THLPa'!$H$6:$O$96,8,0),"")</f>
        <v/>
      </c>
      <c r="AX793" s="66" t="n">
        <f aca="false">IF(AC793&gt;0,IF(AND(AC793&gt;0,AC793&lt;=5),VLOOKUP(AP793,'Pril1-THLPa'!$A$6:$F$18,LOOKUP(AC793,'Pril1-THLPa'!$B$5:$F$5,'Pril1-THLPa'!$B$4:$F$4),0),AS793+AT793*(AC793-5)+AU793*POWER(AC793-5,2)+AV793*POWER(AC793-5,3)+AW793*POWER(AC793-5,4)),0)</f>
        <v>0</v>
      </c>
      <c r="AY793" s="71"/>
      <c r="AZ793" s="66" t="n">
        <f aca="false">'Vstupní data'!AA793</f>
        <v>0</v>
      </c>
      <c r="BA793" s="66" t="n">
        <f aca="false">IF(OR('Vstupní data'!T793&gt;0,'Vstupní data'!U793&gt;0),IF(AC793&lt;&gt;"",AX793*AO793/10*(100+AZ793)/100,0),0)</f>
        <v>0</v>
      </c>
      <c r="BB793" s="67" t="n">
        <f aca="false">IF(AC793&lt;&gt;"",ROUND(BA793*AN793,0),0)</f>
        <v>0</v>
      </c>
      <c r="BC793" s="68" t="str">
        <f aca="false">IF(AE793&gt;0,BB793/AE793,"")</f>
        <v/>
      </c>
      <c r="BD793" s="66" t="n">
        <f aca="false">'Vstupní data'!AE793</f>
        <v>0</v>
      </c>
      <c r="BF793" s="66" t="n">
        <f aca="false">'Vstupní data'!AC793</f>
        <v>0</v>
      </c>
      <c r="BH793" s="66" t="n">
        <f aca="false">'Vstupní data'!AD793</f>
        <v>0</v>
      </c>
      <c r="BI793" s="66" t="n">
        <f aca="false">'Vstupní data'!AF793</f>
        <v>0</v>
      </c>
      <c r="BJ793" s="69" t="n">
        <f aca="false">'Vstupní data'!AG793</f>
        <v>0</v>
      </c>
      <c r="BK793" s="69" t="n">
        <f aca="false">IF(BF793&lt;&gt;0,VLOOKUP(I793,'Pril3-drev'!$H$5:$I$83,2,0),0)</f>
        <v>0</v>
      </c>
      <c r="BL793" s="69" t="n">
        <f aca="false">IF(BF793&lt;&gt;0,VLOOKUP(BK793,'Pril3-drev'!$A$5:$C$17,3,0),0)</f>
        <v>0</v>
      </c>
      <c r="BM793" s="69" t="n">
        <f aca="false">'Vstupní data'!AH793</f>
        <v>0</v>
      </c>
      <c r="BN793" s="69" t="n">
        <f aca="false">IF('Vstupní data'!AH793&gt;0,   VLOOKUP(VLOOKUP(CONCATENATE(VLOOKUP(I793,'Pril3-drev'!$H$4:$L$83,5,0),BD793),'Pril3-drev'!$Q$4:$R$2803,2,0),'AVB-BS'!$C$5:$S$29 ,LOOKUP(BM793,'AVB-BS'!$D$3:$S$3,'AVB-BS'!$D$1:$S$1) ,0 )   ,   IF('Vstupní data'!AI793&gt;0,'Vstupní data'!AI793,0))</f>
        <v>0</v>
      </c>
      <c r="BO793" s="69" t="str">
        <f aca="false">IF(BX793&gt;5,VLOOKUP(CONCATENATE(BK793,BN793),'Pril1-THLPa'!$H$6:$N$96,4,0),"")</f>
        <v/>
      </c>
      <c r="BP793" s="69" t="str">
        <f aca="false">IF(BX793&gt;5,VLOOKUP(CONCATENATE(BK793,BN793),'Pril1-THLPa'!$H$6:$N$96,5,0),"")</f>
        <v/>
      </c>
      <c r="BQ793" s="69" t="str">
        <f aca="false">IF(BX793&gt;5,VLOOKUP(CONCATENATE(BK793,BN793),'Pril1-THLPa'!$H$6:$N$96,6,0),"")</f>
        <v/>
      </c>
      <c r="BR793" s="69" t="str">
        <f aca="false">IF(BX793&gt;5,VLOOKUP(CONCATENATE(BK793,BN793),'Pril1-THLPa'!$H$6:$N$96,7,0),"")</f>
        <v/>
      </c>
      <c r="BS793" s="69" t="str">
        <f aca="false">IF(BX793&gt;5,VLOOKUP(CONCATENATE(BK793,BN793),'Pril1-THLPa'!$H$6:$O$96,8,0),"")</f>
        <v/>
      </c>
      <c r="BT793" s="69" t="str">
        <f aca="false">IF(BF793&gt;0, IF(BK793="smrk",  VLOOKUP(VLOOKUP(BD793,'Pril9-K3'!$L$8:$M$207,2,0),'Pril9-K3'!$A$8:$J$16,LOOKUP(BN793,'Pril9-K3'!$A$7:$J$7,'Pril9-K3'!$A$5:$J$5),0), IF(AND(BK793&lt;&gt;"smrk",'Vstupní data'!AK793&lt;&gt;""),'Vstupní data'!AK793,   VLOOKUP(VLOOKUP(BD793,'Pril9-K3'!$L$8:$M$207,2,0),'Pril9-K3'!$A$8:$J$16,LOOKUP(BN793,'Pril9-K3'!$A$7:$J$7,'Pril9-K3'!$A$5:$J$5),0)   )),   "")</f>
        <v/>
      </c>
      <c r="BV793" s="69" t="n">
        <f aca="false">'Vstupní data'!AJ793</f>
        <v>0</v>
      </c>
      <c r="BW793" s="69" t="n">
        <f aca="false">IF(BF793&gt;0,IF(J793&gt;0,J793,K793*H793/100),0)</f>
        <v>0</v>
      </c>
      <c r="BX793" s="69" t="n">
        <f aca="false">IF(BF793&gt;0,IF(BJ793&gt;BL793,BL793,BJ793),0)</f>
        <v>0</v>
      </c>
      <c r="BY793" s="69" t="n">
        <f aca="false">IF(BD793=0,0,IF(AND(BX793&gt;0,BX793&lt;=5),  IF(AND(BX793&gt;0,BX793&lt;=5),VLOOKUP(BK793,'Pril1-THLPa'!$A$6:$F$18,IF(AND(BX793&gt;0,BX793&lt;=5),LOOKUP(BX793,'Pril1-THLPa'!$B$5:$F$5,'Pril1-THLPa'!$B$4:$F$4),""),0),""),  IF(BX793&gt;5,BO793+BP793*(BX793-5)+BQ793*POWER(BX793-5,2)+BR793*POWER(BX793-5,3)+BS793*POWER(BX793-5,4),"")))</f>
        <v>0</v>
      </c>
      <c r="BZ793" s="69" t="n">
        <f aca="false">IF(BY793&gt;0,BY793*BI793/10*BW793*(100+BV793)/100,0)</f>
        <v>0</v>
      </c>
      <c r="CA793" s="69" t="n">
        <f aca="false">IF(BD793&gt;0,BX793-IF(BD793&gt;BX793,BX793,BD793),0)</f>
        <v>0</v>
      </c>
      <c r="CB793" s="69" t="n">
        <f aca="false">POWER(1.01,CA793)</f>
        <v>1</v>
      </c>
      <c r="CC793" s="69" t="n">
        <f aca="false">IF(BF793&gt;0,IF(BF793&gt;BH793,1,BF793/BH793),0)</f>
        <v>0</v>
      </c>
      <c r="CD793" s="72" t="n">
        <f aca="false">IF(BD793=0,0,IF(BF793&gt;0,ROUND(IF(CB793&lt;&gt;0,BZ793*BT793*1/CB793*CC793,0),0),0))</f>
        <v>0</v>
      </c>
      <c r="CE793" s="73" t="str">
        <f aca="false">IF(BF793&gt;0,IF(BF793&gt;BH793,CD793/BF793,CD793/BH793),"")</f>
        <v/>
      </c>
      <c r="CF793" s="69" t="n">
        <f aca="false">'Vstupní data'!AM793</f>
        <v>0</v>
      </c>
      <c r="CG793" s="69" t="n">
        <f aca="false">'Vstupní data'!AN793</f>
        <v>0</v>
      </c>
      <c r="CH793" s="69" t="n">
        <f aca="false">'Vstupní data'!AO793</f>
        <v>0</v>
      </c>
      <c r="CI793" s="69" t="n">
        <f aca="false">'Vstupní data'!AP793</f>
        <v>0</v>
      </c>
      <c r="CJ793" s="72" t="n">
        <f aca="false">ROUND(CH793*CI793,0)</f>
        <v>0</v>
      </c>
      <c r="CK793" s="74" t="str">
        <f aca="false">IF(OR(AA793&gt;0,BB793&gt;0,CD793&gt;0,CJ793&gt;0),AA793+BB793+CD793+CJ793,"")</f>
        <v/>
      </c>
    </row>
    <row r="794" customFormat="false" ht="12.8" hidden="false" customHeight="false" outlineLevel="0" collapsed="false">
      <c r="A794" s="66" t="n">
        <f aca="false">'Vstupní data'!A794</f>
        <v>0</v>
      </c>
      <c r="F794" s="66" t="str">
        <f aca="false">CONCATENATE('Vstupní data'!F794,'Vstupní data'!G794,'Vstupní data'!H794,'Vstupní data'!I794)</f>
        <v/>
      </c>
      <c r="G794" s="66"/>
      <c r="H794" s="66" t="n">
        <f aca="false">'Vstupní data'!K794</f>
        <v>0</v>
      </c>
      <c r="I794" s="66" t="n">
        <f aca="false">'Vstupní data'!L794</f>
        <v>0</v>
      </c>
      <c r="J794" s="66" t="n">
        <f aca="false">'Vstupní data'!K794*'Vstupní data'!M794/100</f>
        <v>0</v>
      </c>
      <c r="L794" s="66" t="n">
        <f aca="false">IF('Vstupní data'!N794="prostokořenný",0,IF('Vstupní data'!N794="krytokořenný","k",IF('Vstupní data'!N794="poloodrostky nebo odrostky, prostokořenné i krytokořenné","po",0)))</f>
        <v>0</v>
      </c>
      <c r="N794" s="66"/>
      <c r="O794" s="66" t="n">
        <f aca="false">'Vstupní data'!O794</f>
        <v>0</v>
      </c>
      <c r="P794" s="66" t="n">
        <f aca="false">IF(O794&gt;0,VLOOKUP(CONCATENATE(VLOOKUP(I794,'Pril3-drev'!$H$5:$K$83,4,0),"-",'Vstupní data'!R794),K2!$C$15:$D$23,2,0),0)</f>
        <v>0</v>
      </c>
      <c r="Q794" s="66" t="n">
        <f aca="false">IF(O794&gt;0,VLOOKUP(I794,'Pril3-drev'!$H$5:$I$83,2,0),0)</f>
        <v>0</v>
      </c>
      <c r="R794" s="66" t="n">
        <f aca="false">IF(Q794&gt;0,VLOOKUP(Q794,'Pril6-okus'!$A$5:$B$17,2,0),0)</f>
        <v>0</v>
      </c>
      <c r="S794" s="66" t="n">
        <f aca="false">IF(O794&gt;0,VLOOKUP(I794,'Pril3-drev'!$H$5:$J$83,3,0),0)</f>
        <v>0</v>
      </c>
      <c r="T794" s="66" t="str">
        <f aca="false">IF(O794&gt;0,IF(L794="k",0.9*VLOOKUP(S794,'ha-pocty-vyhl'!$A$5:$B$20,2,0),IF(L794="po",0.8*VLOOKUP(S794,'ha-pocty-vyhl'!$A$5:$B$20,2,0),VLOOKUP(S794,'ha-pocty-vyhl'!$A$5:$B$20,2,0))),"")</f>
        <v/>
      </c>
      <c r="U794" s="66" t="n">
        <f aca="false">'Vstupní data'!P794</f>
        <v>0</v>
      </c>
      <c r="V794" s="66" t="n">
        <f aca="false">IF(O794&gt;0,1.3*T794*1000*Z794/10000,0)</f>
        <v>0</v>
      </c>
      <c r="W794" s="66" t="n">
        <f aca="false">IF(O794&gt;0,1.3*T794*1000*Z794/10000,0)</f>
        <v>0</v>
      </c>
      <c r="X794" s="66" t="n">
        <f aca="false">IF(O794&gt;0,IF(O794&gt;V794,V794,O794),0)</f>
        <v>0</v>
      </c>
      <c r="Y794" s="66" t="n">
        <f aca="false">IF(O794&gt;0,IF(IF(U794&gt;W794,W794,U794)&lt;X794,W794,IF(U794&gt;W794,W794,U794)),0)</f>
        <v>0</v>
      </c>
      <c r="Z794" s="66" t="n">
        <f aca="false">IF(O794&gt;0,IF(J794&gt;0,J794,K794*H794/100),0)</f>
        <v>0</v>
      </c>
      <c r="AA794" s="67" t="n">
        <f aca="false">IF(O794&gt;0,CEILING(R794*P794*X794/Y794*Z794,1),0)</f>
        <v>0</v>
      </c>
      <c r="AB794" s="68" t="n">
        <f aca="false">IF(O794&gt;0,AA794/O794,0)</f>
        <v>0</v>
      </c>
      <c r="AC794" s="66" t="n">
        <f aca="false">'Vstupní data'!W794</f>
        <v>0</v>
      </c>
      <c r="AI794" s="66" t="str">
        <f aca="false">IF(OR('Vstupní data'!T794&gt;0,'Vstupní data'!U794&gt;0),VLOOKUP(I794,'Pril3-drev'!$H$5:$J$83,3,0),"")</f>
        <v/>
      </c>
      <c r="AJ794" s="66" t="n">
        <f aca="false">IF('Vstupní data'!V794="prostokořenný",0,IF('Vstupní data'!V794="krytokořenný","k",IF('Vstupní data'!V794="poloodrostky nebo odrostky, prostokořenné i krytokořenné","po",0)))</f>
        <v>0</v>
      </c>
      <c r="AK794" s="66" t="n">
        <f aca="false">IF(OR('Vstupní data'!T794&gt;0,'Vstupní data'!U794&gt;0),IF(AJ794="k",0.9*VLOOKUP(AI794,'ha-pocty-vyhl'!$A$5:$B$20,2,0),IF(AJ794="po",0.8*VLOOKUP(AI794,'ha-pocty-vyhl'!$A$5:$B$20,2,0),VLOOKUP(AI794,'ha-pocty-vyhl'!$A$5:$B$20,2,0))),0)</f>
        <v>0</v>
      </c>
      <c r="AL794" s="66" t="n">
        <f aca="false">IF(OR('Vstupní data'!T794&gt;0,'Vstupní data'!U794&gt;0),'Vstupní data'!K794*'Vstupní data'!M794/100,0)</f>
        <v>0</v>
      </c>
      <c r="AM794" s="66" t="n">
        <f aca="false">IF(OR('Vstupní data'!T794&gt;0,'Vstupní data'!U794&gt;0),IF('Vstupní data'!T794&gt;0,'Vstupní data'!T794,ROUND(10*'Vstupní data'!U794/AK794,0)),0)</f>
        <v>0</v>
      </c>
      <c r="AN794" s="69" t="n">
        <f aca="false">IF('Vstupní data'!T794&gt;0,   IF('Vstupní data'!T794&lt;=AL794,'Vstupní data'!T794,AL794),   IF(AM794&lt;AL794,AM794,AL794))</f>
        <v>0</v>
      </c>
      <c r="AO794" s="69" t="n">
        <f aca="false">'Vstupní data'!X794</f>
        <v>0</v>
      </c>
      <c r="AP794" s="66" t="n">
        <f aca="false">IF(OR('Vstupní data'!T794&gt;0,'Vstupní data'!U794&gt;0),IF(I794&lt;&gt;0,VLOOKUP(I794,'Pril3-drev'!$H$5:$I$83,2,0),0),0)</f>
        <v>0</v>
      </c>
      <c r="AQ794" s="66" t="n">
        <f aca="false">'Vstupní data'!Y794</f>
        <v>0</v>
      </c>
      <c r="AR794" s="66" t="str">
        <f aca="false">IF(AC794&gt;5,   IF('Vstupní data'!Y794&gt;0,   VLOOKUP(VLOOKUP(CONCATENATE(VLOOKUP(I794,'Pril3-drev'!$H$4:$L$83,5,0),AC794),'Pril3-drev'!$Q$4:$R$2803,2,0),'AVB-BS'!$C$5:$S$29 ,LOOKUP(AQ794,'AVB-BS'!$D$3:$S$3,'AVB-BS'!$D$1:$S$1) ,0 )   ,   IF('Vstupní data'!Z794&gt;0,'Vstupní data'!Z794,0)) , "")</f>
        <v/>
      </c>
      <c r="AS794" s="70" t="str">
        <f aca="false">IF(AC794&gt;5,VLOOKUP(CONCATENATE(AP794,AR794),'Pril1-THLPa'!$H$6:$N$96,4,0),"")</f>
        <v/>
      </c>
      <c r="AT794" s="70" t="str">
        <f aca="false">IF(AC794&gt;5,VLOOKUP(CONCATENATE(AP794,AR794),'Pril1-THLPa'!$H$6:$N$96,5,0),"")</f>
        <v/>
      </c>
      <c r="AU794" s="70" t="str">
        <f aca="false">IF(AC794&gt;5,VLOOKUP(CONCATENATE(AP794,AR794),'Pril1-THLPa'!$H$6:$N$96,6,0),"")</f>
        <v/>
      </c>
      <c r="AV794" s="70" t="str">
        <f aca="false">IF(AC794&gt;5,VLOOKUP(CONCATENATE(AP794,AR794),'Pril1-THLPa'!$H$6:$N$96,7,0),"")</f>
        <v/>
      </c>
      <c r="AW794" s="70" t="str">
        <f aca="false">IF(AC794&gt;5,VLOOKUP(CONCATENATE(AP794,AR794),'Pril1-THLPa'!$H$6:$O$96,8,0),"")</f>
        <v/>
      </c>
      <c r="AX794" s="66" t="n">
        <f aca="false">IF(AC794&gt;0,IF(AND(AC794&gt;0,AC794&lt;=5),VLOOKUP(AP794,'Pril1-THLPa'!$A$6:$F$18,LOOKUP(AC794,'Pril1-THLPa'!$B$5:$F$5,'Pril1-THLPa'!$B$4:$F$4),0),AS794+AT794*(AC794-5)+AU794*POWER(AC794-5,2)+AV794*POWER(AC794-5,3)+AW794*POWER(AC794-5,4)),0)</f>
        <v>0</v>
      </c>
      <c r="AY794" s="71"/>
      <c r="AZ794" s="66" t="n">
        <f aca="false">'Vstupní data'!AA794</f>
        <v>0</v>
      </c>
      <c r="BA794" s="66" t="n">
        <f aca="false">IF(OR('Vstupní data'!T794&gt;0,'Vstupní data'!U794&gt;0),IF(AC794&lt;&gt;"",AX794*AO794/10*(100+AZ794)/100,0),0)</f>
        <v>0</v>
      </c>
      <c r="BB794" s="67" t="n">
        <f aca="false">IF(AC794&lt;&gt;"",ROUND(BA794*AN794,0),0)</f>
        <v>0</v>
      </c>
      <c r="BC794" s="68" t="str">
        <f aca="false">IF(AE794&gt;0,BB794/AE794,"")</f>
        <v/>
      </c>
      <c r="BD794" s="66" t="n">
        <f aca="false">'Vstupní data'!AE794</f>
        <v>0</v>
      </c>
      <c r="BF794" s="66" t="n">
        <f aca="false">'Vstupní data'!AC794</f>
        <v>0</v>
      </c>
      <c r="BH794" s="66" t="n">
        <f aca="false">'Vstupní data'!AD794</f>
        <v>0</v>
      </c>
      <c r="BI794" s="66" t="n">
        <f aca="false">'Vstupní data'!AF794</f>
        <v>0</v>
      </c>
      <c r="BJ794" s="69" t="n">
        <f aca="false">'Vstupní data'!AG794</f>
        <v>0</v>
      </c>
      <c r="BK794" s="69" t="n">
        <f aca="false">IF(BF794&lt;&gt;0,VLOOKUP(I794,'Pril3-drev'!$H$5:$I$83,2,0),0)</f>
        <v>0</v>
      </c>
      <c r="BL794" s="69" t="n">
        <f aca="false">IF(BF794&lt;&gt;0,VLOOKUP(BK794,'Pril3-drev'!$A$5:$C$17,3,0),0)</f>
        <v>0</v>
      </c>
      <c r="BM794" s="69" t="n">
        <f aca="false">'Vstupní data'!AH794</f>
        <v>0</v>
      </c>
      <c r="BN794" s="69" t="n">
        <f aca="false">IF('Vstupní data'!AH794&gt;0,   VLOOKUP(VLOOKUP(CONCATENATE(VLOOKUP(I794,'Pril3-drev'!$H$4:$L$83,5,0),BD794),'Pril3-drev'!$Q$4:$R$2803,2,0),'AVB-BS'!$C$5:$S$29 ,LOOKUP(BM794,'AVB-BS'!$D$3:$S$3,'AVB-BS'!$D$1:$S$1) ,0 )   ,   IF('Vstupní data'!AI794&gt;0,'Vstupní data'!AI794,0))</f>
        <v>0</v>
      </c>
      <c r="BO794" s="69" t="str">
        <f aca="false">IF(BX794&gt;5,VLOOKUP(CONCATENATE(BK794,BN794),'Pril1-THLPa'!$H$6:$N$96,4,0),"")</f>
        <v/>
      </c>
      <c r="BP794" s="69" t="str">
        <f aca="false">IF(BX794&gt;5,VLOOKUP(CONCATENATE(BK794,BN794),'Pril1-THLPa'!$H$6:$N$96,5,0),"")</f>
        <v/>
      </c>
      <c r="BQ794" s="69" t="str">
        <f aca="false">IF(BX794&gt;5,VLOOKUP(CONCATENATE(BK794,BN794),'Pril1-THLPa'!$H$6:$N$96,6,0),"")</f>
        <v/>
      </c>
      <c r="BR794" s="69" t="str">
        <f aca="false">IF(BX794&gt;5,VLOOKUP(CONCATENATE(BK794,BN794),'Pril1-THLPa'!$H$6:$N$96,7,0),"")</f>
        <v/>
      </c>
      <c r="BS794" s="69" t="str">
        <f aca="false">IF(BX794&gt;5,VLOOKUP(CONCATENATE(BK794,BN794),'Pril1-THLPa'!$H$6:$O$96,8,0),"")</f>
        <v/>
      </c>
      <c r="BT794" s="69" t="str">
        <f aca="false">IF(BF794&gt;0, IF(BK794="smrk",  VLOOKUP(VLOOKUP(BD794,'Pril9-K3'!$L$8:$M$207,2,0),'Pril9-K3'!$A$8:$J$16,LOOKUP(BN794,'Pril9-K3'!$A$7:$J$7,'Pril9-K3'!$A$5:$J$5),0), IF(AND(BK794&lt;&gt;"smrk",'Vstupní data'!AK794&lt;&gt;""),'Vstupní data'!AK794,   VLOOKUP(VLOOKUP(BD794,'Pril9-K3'!$L$8:$M$207,2,0),'Pril9-K3'!$A$8:$J$16,LOOKUP(BN794,'Pril9-K3'!$A$7:$J$7,'Pril9-K3'!$A$5:$J$5),0)   )),   "")</f>
        <v/>
      </c>
      <c r="BV794" s="69" t="n">
        <f aca="false">'Vstupní data'!AJ794</f>
        <v>0</v>
      </c>
      <c r="BW794" s="69" t="n">
        <f aca="false">IF(BF794&gt;0,IF(J794&gt;0,J794,K794*H794/100),0)</f>
        <v>0</v>
      </c>
      <c r="BX794" s="69" t="n">
        <f aca="false">IF(BF794&gt;0,IF(BJ794&gt;BL794,BL794,BJ794),0)</f>
        <v>0</v>
      </c>
      <c r="BY794" s="69" t="n">
        <f aca="false">IF(BD794=0,0,IF(AND(BX794&gt;0,BX794&lt;=5),  IF(AND(BX794&gt;0,BX794&lt;=5),VLOOKUP(BK794,'Pril1-THLPa'!$A$6:$F$18,IF(AND(BX794&gt;0,BX794&lt;=5),LOOKUP(BX794,'Pril1-THLPa'!$B$5:$F$5,'Pril1-THLPa'!$B$4:$F$4),""),0),""),  IF(BX794&gt;5,BO794+BP794*(BX794-5)+BQ794*POWER(BX794-5,2)+BR794*POWER(BX794-5,3)+BS794*POWER(BX794-5,4),"")))</f>
        <v>0</v>
      </c>
      <c r="BZ794" s="69" t="n">
        <f aca="false">IF(BY794&gt;0,BY794*BI794/10*BW794*(100+BV794)/100,0)</f>
        <v>0</v>
      </c>
      <c r="CA794" s="69" t="n">
        <f aca="false">IF(BD794&gt;0,BX794-IF(BD794&gt;BX794,BX794,BD794),0)</f>
        <v>0</v>
      </c>
      <c r="CB794" s="69" t="n">
        <f aca="false">POWER(1.01,CA794)</f>
        <v>1</v>
      </c>
      <c r="CC794" s="69" t="n">
        <f aca="false">IF(BF794&gt;0,IF(BF794&gt;BH794,1,BF794/BH794),0)</f>
        <v>0</v>
      </c>
      <c r="CD794" s="72" t="n">
        <f aca="false">IF(BD794=0,0,IF(BF794&gt;0,ROUND(IF(CB794&lt;&gt;0,BZ794*BT794*1/CB794*CC794,0),0),0))</f>
        <v>0</v>
      </c>
      <c r="CE794" s="73" t="str">
        <f aca="false">IF(BF794&gt;0,IF(BF794&gt;BH794,CD794/BF794,CD794/BH794),"")</f>
        <v/>
      </c>
      <c r="CF794" s="69" t="n">
        <f aca="false">'Vstupní data'!AM794</f>
        <v>0</v>
      </c>
      <c r="CG794" s="69" t="n">
        <f aca="false">'Vstupní data'!AN794</f>
        <v>0</v>
      </c>
      <c r="CH794" s="69" t="n">
        <f aca="false">'Vstupní data'!AO794</f>
        <v>0</v>
      </c>
      <c r="CI794" s="69" t="n">
        <f aca="false">'Vstupní data'!AP794</f>
        <v>0</v>
      </c>
      <c r="CJ794" s="72" t="n">
        <f aca="false">ROUND(CH794*CI794,0)</f>
        <v>0</v>
      </c>
      <c r="CK794" s="74" t="str">
        <f aca="false">IF(OR(AA794&gt;0,BB794&gt;0,CD794&gt;0,CJ794&gt;0),AA794+BB794+CD794+CJ794,"")</f>
        <v/>
      </c>
    </row>
    <row r="795" customFormat="false" ht="12.8" hidden="false" customHeight="false" outlineLevel="0" collapsed="false">
      <c r="A795" s="66" t="n">
        <f aca="false">'Vstupní data'!A795</f>
        <v>0</v>
      </c>
      <c r="F795" s="66" t="str">
        <f aca="false">CONCATENATE('Vstupní data'!F795,'Vstupní data'!G795,'Vstupní data'!H795,'Vstupní data'!I795)</f>
        <v/>
      </c>
      <c r="G795" s="66"/>
      <c r="H795" s="66" t="n">
        <f aca="false">'Vstupní data'!K795</f>
        <v>0</v>
      </c>
      <c r="I795" s="66" t="n">
        <f aca="false">'Vstupní data'!L795</f>
        <v>0</v>
      </c>
      <c r="J795" s="66" t="n">
        <f aca="false">'Vstupní data'!K795*'Vstupní data'!M795/100</f>
        <v>0</v>
      </c>
      <c r="L795" s="66" t="n">
        <f aca="false">IF('Vstupní data'!N795="prostokořenný",0,IF('Vstupní data'!N795="krytokořenný","k",IF('Vstupní data'!N795="poloodrostky nebo odrostky, prostokořenné i krytokořenné","po",0)))</f>
        <v>0</v>
      </c>
      <c r="N795" s="66"/>
      <c r="O795" s="66" t="n">
        <f aca="false">'Vstupní data'!O795</f>
        <v>0</v>
      </c>
      <c r="P795" s="66" t="n">
        <f aca="false">IF(O795&gt;0,VLOOKUP(CONCATENATE(VLOOKUP(I795,'Pril3-drev'!$H$5:$K$83,4,0),"-",'Vstupní data'!R795),K2!$C$15:$D$23,2,0),0)</f>
        <v>0</v>
      </c>
      <c r="Q795" s="66" t="n">
        <f aca="false">IF(O795&gt;0,VLOOKUP(I795,'Pril3-drev'!$H$5:$I$83,2,0),0)</f>
        <v>0</v>
      </c>
      <c r="R795" s="66" t="n">
        <f aca="false">IF(Q795&gt;0,VLOOKUP(Q795,'Pril6-okus'!$A$5:$B$17,2,0),0)</f>
        <v>0</v>
      </c>
      <c r="S795" s="66" t="n">
        <f aca="false">IF(O795&gt;0,VLOOKUP(I795,'Pril3-drev'!$H$5:$J$83,3,0),0)</f>
        <v>0</v>
      </c>
      <c r="T795" s="66" t="str">
        <f aca="false">IF(O795&gt;0,IF(L795="k",0.9*VLOOKUP(S795,'ha-pocty-vyhl'!$A$5:$B$20,2,0),IF(L795="po",0.8*VLOOKUP(S795,'ha-pocty-vyhl'!$A$5:$B$20,2,0),VLOOKUP(S795,'ha-pocty-vyhl'!$A$5:$B$20,2,0))),"")</f>
        <v/>
      </c>
      <c r="U795" s="66" t="n">
        <f aca="false">'Vstupní data'!P795</f>
        <v>0</v>
      </c>
      <c r="V795" s="66" t="n">
        <f aca="false">IF(O795&gt;0,1.3*T795*1000*Z795/10000,0)</f>
        <v>0</v>
      </c>
      <c r="W795" s="66" t="n">
        <f aca="false">IF(O795&gt;0,1.3*T795*1000*Z795/10000,0)</f>
        <v>0</v>
      </c>
      <c r="X795" s="66" t="n">
        <f aca="false">IF(O795&gt;0,IF(O795&gt;V795,V795,O795),0)</f>
        <v>0</v>
      </c>
      <c r="Y795" s="66" t="n">
        <f aca="false">IF(O795&gt;0,IF(IF(U795&gt;W795,W795,U795)&lt;X795,W795,IF(U795&gt;W795,W795,U795)),0)</f>
        <v>0</v>
      </c>
      <c r="Z795" s="66" t="n">
        <f aca="false">IF(O795&gt;0,IF(J795&gt;0,J795,K795*H795/100),0)</f>
        <v>0</v>
      </c>
      <c r="AA795" s="67" t="n">
        <f aca="false">IF(O795&gt;0,CEILING(R795*P795*X795/Y795*Z795,1),0)</f>
        <v>0</v>
      </c>
      <c r="AB795" s="68" t="n">
        <f aca="false">IF(O795&gt;0,AA795/O795,0)</f>
        <v>0</v>
      </c>
      <c r="AC795" s="66" t="n">
        <f aca="false">'Vstupní data'!W795</f>
        <v>0</v>
      </c>
      <c r="AI795" s="66" t="str">
        <f aca="false">IF(OR('Vstupní data'!T795&gt;0,'Vstupní data'!U795&gt;0),VLOOKUP(I795,'Pril3-drev'!$H$5:$J$83,3,0),"")</f>
        <v/>
      </c>
      <c r="AJ795" s="66" t="n">
        <f aca="false">IF('Vstupní data'!V795="prostokořenný",0,IF('Vstupní data'!V795="krytokořenný","k",IF('Vstupní data'!V795="poloodrostky nebo odrostky, prostokořenné i krytokořenné","po",0)))</f>
        <v>0</v>
      </c>
      <c r="AK795" s="66" t="n">
        <f aca="false">IF(OR('Vstupní data'!T795&gt;0,'Vstupní data'!U795&gt;0),IF(AJ795="k",0.9*VLOOKUP(AI795,'ha-pocty-vyhl'!$A$5:$B$20,2,0),IF(AJ795="po",0.8*VLOOKUP(AI795,'ha-pocty-vyhl'!$A$5:$B$20,2,0),VLOOKUP(AI795,'ha-pocty-vyhl'!$A$5:$B$20,2,0))),0)</f>
        <v>0</v>
      </c>
      <c r="AL795" s="66" t="n">
        <f aca="false">IF(OR('Vstupní data'!T795&gt;0,'Vstupní data'!U795&gt;0),'Vstupní data'!K795*'Vstupní data'!M795/100,0)</f>
        <v>0</v>
      </c>
      <c r="AM795" s="66" t="n">
        <f aca="false">IF(OR('Vstupní data'!T795&gt;0,'Vstupní data'!U795&gt;0),IF('Vstupní data'!T795&gt;0,'Vstupní data'!T795,ROUND(10*'Vstupní data'!U795/AK795,0)),0)</f>
        <v>0</v>
      </c>
      <c r="AN795" s="69" t="n">
        <f aca="false">IF('Vstupní data'!T795&gt;0,   IF('Vstupní data'!T795&lt;=AL795,'Vstupní data'!T795,AL795),   IF(AM795&lt;AL795,AM795,AL795))</f>
        <v>0</v>
      </c>
      <c r="AO795" s="69" t="n">
        <f aca="false">'Vstupní data'!X795</f>
        <v>0</v>
      </c>
      <c r="AP795" s="66" t="n">
        <f aca="false">IF(OR('Vstupní data'!T795&gt;0,'Vstupní data'!U795&gt;0),IF(I795&lt;&gt;0,VLOOKUP(I795,'Pril3-drev'!$H$5:$I$83,2,0),0),0)</f>
        <v>0</v>
      </c>
      <c r="AQ795" s="66" t="n">
        <f aca="false">'Vstupní data'!Y795</f>
        <v>0</v>
      </c>
      <c r="AR795" s="66" t="str">
        <f aca="false">IF(AC795&gt;5,   IF('Vstupní data'!Y795&gt;0,   VLOOKUP(VLOOKUP(CONCATENATE(VLOOKUP(I795,'Pril3-drev'!$H$4:$L$83,5,0),AC795),'Pril3-drev'!$Q$4:$R$2803,2,0),'AVB-BS'!$C$5:$S$29 ,LOOKUP(AQ795,'AVB-BS'!$D$3:$S$3,'AVB-BS'!$D$1:$S$1) ,0 )   ,   IF('Vstupní data'!Z795&gt;0,'Vstupní data'!Z795,0)) , "")</f>
        <v/>
      </c>
      <c r="AS795" s="70" t="str">
        <f aca="false">IF(AC795&gt;5,VLOOKUP(CONCATENATE(AP795,AR795),'Pril1-THLPa'!$H$6:$N$96,4,0),"")</f>
        <v/>
      </c>
      <c r="AT795" s="70" t="str">
        <f aca="false">IF(AC795&gt;5,VLOOKUP(CONCATENATE(AP795,AR795),'Pril1-THLPa'!$H$6:$N$96,5,0),"")</f>
        <v/>
      </c>
      <c r="AU795" s="70" t="str">
        <f aca="false">IF(AC795&gt;5,VLOOKUP(CONCATENATE(AP795,AR795),'Pril1-THLPa'!$H$6:$N$96,6,0),"")</f>
        <v/>
      </c>
      <c r="AV795" s="70" t="str">
        <f aca="false">IF(AC795&gt;5,VLOOKUP(CONCATENATE(AP795,AR795),'Pril1-THLPa'!$H$6:$N$96,7,0),"")</f>
        <v/>
      </c>
      <c r="AW795" s="70" t="str">
        <f aca="false">IF(AC795&gt;5,VLOOKUP(CONCATENATE(AP795,AR795),'Pril1-THLPa'!$H$6:$O$96,8,0),"")</f>
        <v/>
      </c>
      <c r="AX795" s="66" t="n">
        <f aca="false">IF(AC795&gt;0,IF(AND(AC795&gt;0,AC795&lt;=5),VLOOKUP(AP795,'Pril1-THLPa'!$A$6:$F$18,LOOKUP(AC795,'Pril1-THLPa'!$B$5:$F$5,'Pril1-THLPa'!$B$4:$F$4),0),AS795+AT795*(AC795-5)+AU795*POWER(AC795-5,2)+AV795*POWER(AC795-5,3)+AW795*POWER(AC795-5,4)),0)</f>
        <v>0</v>
      </c>
      <c r="AY795" s="71"/>
      <c r="AZ795" s="66" t="n">
        <f aca="false">'Vstupní data'!AA795</f>
        <v>0</v>
      </c>
      <c r="BA795" s="66" t="n">
        <f aca="false">IF(OR('Vstupní data'!T795&gt;0,'Vstupní data'!U795&gt;0),IF(AC795&lt;&gt;"",AX795*AO795/10*(100+AZ795)/100,0),0)</f>
        <v>0</v>
      </c>
      <c r="BB795" s="67" t="n">
        <f aca="false">IF(AC795&lt;&gt;"",ROUND(BA795*AN795,0),0)</f>
        <v>0</v>
      </c>
      <c r="BC795" s="68" t="str">
        <f aca="false">IF(AE795&gt;0,BB795/AE795,"")</f>
        <v/>
      </c>
      <c r="BD795" s="66" t="n">
        <f aca="false">'Vstupní data'!AE795</f>
        <v>0</v>
      </c>
      <c r="BF795" s="66" t="n">
        <f aca="false">'Vstupní data'!AC795</f>
        <v>0</v>
      </c>
      <c r="BH795" s="66" t="n">
        <f aca="false">'Vstupní data'!AD795</f>
        <v>0</v>
      </c>
      <c r="BI795" s="66" t="n">
        <f aca="false">'Vstupní data'!AF795</f>
        <v>0</v>
      </c>
      <c r="BJ795" s="69" t="n">
        <f aca="false">'Vstupní data'!AG795</f>
        <v>0</v>
      </c>
      <c r="BK795" s="69" t="n">
        <f aca="false">IF(BF795&lt;&gt;0,VLOOKUP(I795,'Pril3-drev'!$H$5:$I$83,2,0),0)</f>
        <v>0</v>
      </c>
      <c r="BL795" s="69" t="n">
        <f aca="false">IF(BF795&lt;&gt;0,VLOOKUP(BK795,'Pril3-drev'!$A$5:$C$17,3,0),0)</f>
        <v>0</v>
      </c>
      <c r="BM795" s="69" t="n">
        <f aca="false">'Vstupní data'!AH795</f>
        <v>0</v>
      </c>
      <c r="BN795" s="69" t="n">
        <f aca="false">IF('Vstupní data'!AH795&gt;0,   VLOOKUP(VLOOKUP(CONCATENATE(VLOOKUP(I795,'Pril3-drev'!$H$4:$L$83,5,0),BD795),'Pril3-drev'!$Q$4:$R$2803,2,0),'AVB-BS'!$C$5:$S$29 ,LOOKUP(BM795,'AVB-BS'!$D$3:$S$3,'AVB-BS'!$D$1:$S$1) ,0 )   ,   IF('Vstupní data'!AI795&gt;0,'Vstupní data'!AI795,0))</f>
        <v>0</v>
      </c>
      <c r="BO795" s="69" t="str">
        <f aca="false">IF(BX795&gt;5,VLOOKUP(CONCATENATE(BK795,BN795),'Pril1-THLPa'!$H$6:$N$96,4,0),"")</f>
        <v/>
      </c>
      <c r="BP795" s="69" t="str">
        <f aca="false">IF(BX795&gt;5,VLOOKUP(CONCATENATE(BK795,BN795),'Pril1-THLPa'!$H$6:$N$96,5,0),"")</f>
        <v/>
      </c>
      <c r="BQ795" s="69" t="str">
        <f aca="false">IF(BX795&gt;5,VLOOKUP(CONCATENATE(BK795,BN795),'Pril1-THLPa'!$H$6:$N$96,6,0),"")</f>
        <v/>
      </c>
      <c r="BR795" s="69" t="str">
        <f aca="false">IF(BX795&gt;5,VLOOKUP(CONCATENATE(BK795,BN795),'Pril1-THLPa'!$H$6:$N$96,7,0),"")</f>
        <v/>
      </c>
      <c r="BS795" s="69" t="str">
        <f aca="false">IF(BX795&gt;5,VLOOKUP(CONCATENATE(BK795,BN795),'Pril1-THLPa'!$H$6:$O$96,8,0),"")</f>
        <v/>
      </c>
      <c r="BT795" s="69" t="str">
        <f aca="false">IF(BF795&gt;0, IF(BK795="smrk",  VLOOKUP(VLOOKUP(BD795,'Pril9-K3'!$L$8:$M$207,2,0),'Pril9-K3'!$A$8:$J$16,LOOKUP(BN795,'Pril9-K3'!$A$7:$J$7,'Pril9-K3'!$A$5:$J$5),0), IF(AND(BK795&lt;&gt;"smrk",'Vstupní data'!AK795&lt;&gt;""),'Vstupní data'!AK795,   VLOOKUP(VLOOKUP(BD795,'Pril9-K3'!$L$8:$M$207,2,0),'Pril9-K3'!$A$8:$J$16,LOOKUP(BN795,'Pril9-K3'!$A$7:$J$7,'Pril9-K3'!$A$5:$J$5),0)   )),   "")</f>
        <v/>
      </c>
      <c r="BV795" s="69" t="n">
        <f aca="false">'Vstupní data'!AJ795</f>
        <v>0</v>
      </c>
      <c r="BW795" s="69" t="n">
        <f aca="false">IF(BF795&gt;0,IF(J795&gt;0,J795,K795*H795/100),0)</f>
        <v>0</v>
      </c>
      <c r="BX795" s="69" t="n">
        <f aca="false">IF(BF795&gt;0,IF(BJ795&gt;BL795,BL795,BJ795),0)</f>
        <v>0</v>
      </c>
      <c r="BY795" s="69" t="n">
        <f aca="false">IF(BD795=0,0,IF(AND(BX795&gt;0,BX795&lt;=5),  IF(AND(BX795&gt;0,BX795&lt;=5),VLOOKUP(BK795,'Pril1-THLPa'!$A$6:$F$18,IF(AND(BX795&gt;0,BX795&lt;=5),LOOKUP(BX795,'Pril1-THLPa'!$B$5:$F$5,'Pril1-THLPa'!$B$4:$F$4),""),0),""),  IF(BX795&gt;5,BO795+BP795*(BX795-5)+BQ795*POWER(BX795-5,2)+BR795*POWER(BX795-5,3)+BS795*POWER(BX795-5,4),"")))</f>
        <v>0</v>
      </c>
      <c r="BZ795" s="69" t="n">
        <f aca="false">IF(BY795&gt;0,BY795*BI795/10*BW795*(100+BV795)/100,0)</f>
        <v>0</v>
      </c>
      <c r="CA795" s="69" t="n">
        <f aca="false">IF(BD795&gt;0,BX795-IF(BD795&gt;BX795,BX795,BD795),0)</f>
        <v>0</v>
      </c>
      <c r="CB795" s="69" t="n">
        <f aca="false">POWER(1.01,CA795)</f>
        <v>1</v>
      </c>
      <c r="CC795" s="69" t="n">
        <f aca="false">IF(BF795&gt;0,IF(BF795&gt;BH795,1,BF795/BH795),0)</f>
        <v>0</v>
      </c>
      <c r="CD795" s="72" t="n">
        <f aca="false">IF(BD795=0,0,IF(BF795&gt;0,ROUND(IF(CB795&lt;&gt;0,BZ795*BT795*1/CB795*CC795,0),0),0))</f>
        <v>0</v>
      </c>
      <c r="CE795" s="73" t="str">
        <f aca="false">IF(BF795&gt;0,IF(BF795&gt;BH795,CD795/BF795,CD795/BH795),"")</f>
        <v/>
      </c>
      <c r="CF795" s="69" t="n">
        <f aca="false">'Vstupní data'!AM795</f>
        <v>0</v>
      </c>
      <c r="CG795" s="69" t="n">
        <f aca="false">'Vstupní data'!AN795</f>
        <v>0</v>
      </c>
      <c r="CH795" s="69" t="n">
        <f aca="false">'Vstupní data'!AO795</f>
        <v>0</v>
      </c>
      <c r="CI795" s="69" t="n">
        <f aca="false">'Vstupní data'!AP795</f>
        <v>0</v>
      </c>
      <c r="CJ795" s="72" t="n">
        <f aca="false">ROUND(CH795*CI795,0)</f>
        <v>0</v>
      </c>
      <c r="CK795" s="74" t="str">
        <f aca="false">IF(OR(AA795&gt;0,BB795&gt;0,CD795&gt;0,CJ795&gt;0),AA795+BB795+CD795+CJ795,"")</f>
        <v/>
      </c>
    </row>
    <row r="796" customFormat="false" ht="12.8" hidden="false" customHeight="false" outlineLevel="0" collapsed="false">
      <c r="A796" s="66" t="n">
        <f aca="false">'Vstupní data'!A796</f>
        <v>0</v>
      </c>
      <c r="F796" s="66" t="str">
        <f aca="false">CONCATENATE('Vstupní data'!F796,'Vstupní data'!G796,'Vstupní data'!H796,'Vstupní data'!I796)</f>
        <v/>
      </c>
      <c r="G796" s="66"/>
      <c r="H796" s="66" t="n">
        <f aca="false">'Vstupní data'!K796</f>
        <v>0</v>
      </c>
      <c r="I796" s="66" t="n">
        <f aca="false">'Vstupní data'!L796</f>
        <v>0</v>
      </c>
      <c r="J796" s="66" t="n">
        <f aca="false">'Vstupní data'!K796*'Vstupní data'!M796/100</f>
        <v>0</v>
      </c>
      <c r="L796" s="66" t="n">
        <f aca="false">IF('Vstupní data'!N796="prostokořenný",0,IF('Vstupní data'!N796="krytokořenný","k",IF('Vstupní data'!N796="poloodrostky nebo odrostky, prostokořenné i krytokořenné","po",0)))</f>
        <v>0</v>
      </c>
      <c r="N796" s="66"/>
      <c r="O796" s="66" t="n">
        <f aca="false">'Vstupní data'!O796</f>
        <v>0</v>
      </c>
      <c r="P796" s="66" t="n">
        <f aca="false">IF(O796&gt;0,VLOOKUP(CONCATENATE(VLOOKUP(I796,'Pril3-drev'!$H$5:$K$83,4,0),"-",'Vstupní data'!R796),K2!$C$15:$D$23,2,0),0)</f>
        <v>0</v>
      </c>
      <c r="Q796" s="66" t="n">
        <f aca="false">IF(O796&gt;0,VLOOKUP(I796,'Pril3-drev'!$H$5:$I$83,2,0),0)</f>
        <v>0</v>
      </c>
      <c r="R796" s="66" t="n">
        <f aca="false">IF(Q796&gt;0,VLOOKUP(Q796,'Pril6-okus'!$A$5:$B$17,2,0),0)</f>
        <v>0</v>
      </c>
      <c r="S796" s="66" t="n">
        <f aca="false">IF(O796&gt;0,VLOOKUP(I796,'Pril3-drev'!$H$5:$J$83,3,0),0)</f>
        <v>0</v>
      </c>
      <c r="T796" s="66" t="str">
        <f aca="false">IF(O796&gt;0,IF(L796="k",0.9*VLOOKUP(S796,'ha-pocty-vyhl'!$A$5:$B$20,2,0),IF(L796="po",0.8*VLOOKUP(S796,'ha-pocty-vyhl'!$A$5:$B$20,2,0),VLOOKUP(S796,'ha-pocty-vyhl'!$A$5:$B$20,2,0))),"")</f>
        <v/>
      </c>
      <c r="U796" s="66" t="n">
        <f aca="false">'Vstupní data'!P796</f>
        <v>0</v>
      </c>
      <c r="V796" s="66" t="n">
        <f aca="false">IF(O796&gt;0,1.3*T796*1000*Z796/10000,0)</f>
        <v>0</v>
      </c>
      <c r="W796" s="66" t="n">
        <f aca="false">IF(O796&gt;0,1.3*T796*1000*Z796/10000,0)</f>
        <v>0</v>
      </c>
      <c r="X796" s="66" t="n">
        <f aca="false">IF(O796&gt;0,IF(O796&gt;V796,V796,O796),0)</f>
        <v>0</v>
      </c>
      <c r="Y796" s="66" t="n">
        <f aca="false">IF(O796&gt;0,IF(IF(U796&gt;W796,W796,U796)&lt;X796,W796,IF(U796&gt;W796,W796,U796)),0)</f>
        <v>0</v>
      </c>
      <c r="Z796" s="66" t="n">
        <f aca="false">IF(O796&gt;0,IF(J796&gt;0,J796,K796*H796/100),0)</f>
        <v>0</v>
      </c>
      <c r="AA796" s="67" t="n">
        <f aca="false">IF(O796&gt;0,CEILING(R796*P796*X796/Y796*Z796,1),0)</f>
        <v>0</v>
      </c>
      <c r="AB796" s="68" t="n">
        <f aca="false">IF(O796&gt;0,AA796/O796,0)</f>
        <v>0</v>
      </c>
      <c r="AC796" s="66" t="n">
        <f aca="false">'Vstupní data'!W796</f>
        <v>0</v>
      </c>
      <c r="AI796" s="66" t="str">
        <f aca="false">IF(OR('Vstupní data'!T796&gt;0,'Vstupní data'!U796&gt;0),VLOOKUP(I796,'Pril3-drev'!$H$5:$J$83,3,0),"")</f>
        <v/>
      </c>
      <c r="AJ796" s="66" t="n">
        <f aca="false">IF('Vstupní data'!V796="prostokořenný",0,IF('Vstupní data'!V796="krytokořenný","k",IF('Vstupní data'!V796="poloodrostky nebo odrostky, prostokořenné i krytokořenné","po",0)))</f>
        <v>0</v>
      </c>
      <c r="AK796" s="66" t="n">
        <f aca="false">IF(OR('Vstupní data'!T796&gt;0,'Vstupní data'!U796&gt;0),IF(AJ796="k",0.9*VLOOKUP(AI796,'ha-pocty-vyhl'!$A$5:$B$20,2,0),IF(AJ796="po",0.8*VLOOKUP(AI796,'ha-pocty-vyhl'!$A$5:$B$20,2,0),VLOOKUP(AI796,'ha-pocty-vyhl'!$A$5:$B$20,2,0))),0)</f>
        <v>0</v>
      </c>
      <c r="AL796" s="66" t="n">
        <f aca="false">IF(OR('Vstupní data'!T796&gt;0,'Vstupní data'!U796&gt;0),'Vstupní data'!K796*'Vstupní data'!M796/100,0)</f>
        <v>0</v>
      </c>
      <c r="AM796" s="66" t="n">
        <f aca="false">IF(OR('Vstupní data'!T796&gt;0,'Vstupní data'!U796&gt;0),IF('Vstupní data'!T796&gt;0,'Vstupní data'!T796,ROUND(10*'Vstupní data'!U796/AK796,0)),0)</f>
        <v>0</v>
      </c>
      <c r="AN796" s="69" t="n">
        <f aca="false">IF('Vstupní data'!T796&gt;0,   IF('Vstupní data'!T796&lt;=AL796,'Vstupní data'!T796,AL796),   IF(AM796&lt;AL796,AM796,AL796))</f>
        <v>0</v>
      </c>
      <c r="AO796" s="69" t="n">
        <f aca="false">'Vstupní data'!X796</f>
        <v>0</v>
      </c>
      <c r="AP796" s="66" t="n">
        <f aca="false">IF(OR('Vstupní data'!T796&gt;0,'Vstupní data'!U796&gt;0),IF(I796&lt;&gt;0,VLOOKUP(I796,'Pril3-drev'!$H$5:$I$83,2,0),0),0)</f>
        <v>0</v>
      </c>
      <c r="AQ796" s="66" t="n">
        <f aca="false">'Vstupní data'!Y796</f>
        <v>0</v>
      </c>
      <c r="AR796" s="66" t="str">
        <f aca="false">IF(AC796&gt;5,   IF('Vstupní data'!Y796&gt;0,   VLOOKUP(VLOOKUP(CONCATENATE(VLOOKUP(I796,'Pril3-drev'!$H$4:$L$83,5,0),AC796),'Pril3-drev'!$Q$4:$R$2803,2,0),'AVB-BS'!$C$5:$S$29 ,LOOKUP(AQ796,'AVB-BS'!$D$3:$S$3,'AVB-BS'!$D$1:$S$1) ,0 )   ,   IF('Vstupní data'!Z796&gt;0,'Vstupní data'!Z796,0)) , "")</f>
        <v/>
      </c>
      <c r="AS796" s="70" t="str">
        <f aca="false">IF(AC796&gt;5,VLOOKUP(CONCATENATE(AP796,AR796),'Pril1-THLPa'!$H$6:$N$96,4,0),"")</f>
        <v/>
      </c>
      <c r="AT796" s="70" t="str">
        <f aca="false">IF(AC796&gt;5,VLOOKUP(CONCATENATE(AP796,AR796),'Pril1-THLPa'!$H$6:$N$96,5,0),"")</f>
        <v/>
      </c>
      <c r="AU796" s="70" t="str">
        <f aca="false">IF(AC796&gt;5,VLOOKUP(CONCATENATE(AP796,AR796),'Pril1-THLPa'!$H$6:$N$96,6,0),"")</f>
        <v/>
      </c>
      <c r="AV796" s="70" t="str">
        <f aca="false">IF(AC796&gt;5,VLOOKUP(CONCATENATE(AP796,AR796),'Pril1-THLPa'!$H$6:$N$96,7,0),"")</f>
        <v/>
      </c>
      <c r="AW796" s="70" t="str">
        <f aca="false">IF(AC796&gt;5,VLOOKUP(CONCATENATE(AP796,AR796),'Pril1-THLPa'!$H$6:$O$96,8,0),"")</f>
        <v/>
      </c>
      <c r="AX796" s="66" t="n">
        <f aca="false">IF(AC796&gt;0,IF(AND(AC796&gt;0,AC796&lt;=5),VLOOKUP(AP796,'Pril1-THLPa'!$A$6:$F$18,LOOKUP(AC796,'Pril1-THLPa'!$B$5:$F$5,'Pril1-THLPa'!$B$4:$F$4),0),AS796+AT796*(AC796-5)+AU796*POWER(AC796-5,2)+AV796*POWER(AC796-5,3)+AW796*POWER(AC796-5,4)),0)</f>
        <v>0</v>
      </c>
      <c r="AY796" s="71"/>
      <c r="AZ796" s="66" t="n">
        <f aca="false">'Vstupní data'!AA796</f>
        <v>0</v>
      </c>
      <c r="BA796" s="66" t="n">
        <f aca="false">IF(OR('Vstupní data'!T796&gt;0,'Vstupní data'!U796&gt;0),IF(AC796&lt;&gt;"",AX796*AO796/10*(100+AZ796)/100,0),0)</f>
        <v>0</v>
      </c>
      <c r="BB796" s="67" t="n">
        <f aca="false">IF(AC796&lt;&gt;"",ROUND(BA796*AN796,0),0)</f>
        <v>0</v>
      </c>
      <c r="BC796" s="68" t="str">
        <f aca="false">IF(AE796&gt;0,BB796/AE796,"")</f>
        <v/>
      </c>
      <c r="BD796" s="66" t="n">
        <f aca="false">'Vstupní data'!AE796</f>
        <v>0</v>
      </c>
      <c r="BF796" s="66" t="n">
        <f aca="false">'Vstupní data'!AC796</f>
        <v>0</v>
      </c>
      <c r="BH796" s="66" t="n">
        <f aca="false">'Vstupní data'!AD796</f>
        <v>0</v>
      </c>
      <c r="BI796" s="66" t="n">
        <f aca="false">'Vstupní data'!AF796</f>
        <v>0</v>
      </c>
      <c r="BJ796" s="69" t="n">
        <f aca="false">'Vstupní data'!AG796</f>
        <v>0</v>
      </c>
      <c r="BK796" s="69" t="n">
        <f aca="false">IF(BF796&lt;&gt;0,VLOOKUP(I796,'Pril3-drev'!$H$5:$I$83,2,0),0)</f>
        <v>0</v>
      </c>
      <c r="BL796" s="69" t="n">
        <f aca="false">IF(BF796&lt;&gt;0,VLOOKUP(BK796,'Pril3-drev'!$A$5:$C$17,3,0),0)</f>
        <v>0</v>
      </c>
      <c r="BM796" s="69" t="n">
        <f aca="false">'Vstupní data'!AH796</f>
        <v>0</v>
      </c>
      <c r="BN796" s="69" t="n">
        <f aca="false">IF('Vstupní data'!AH796&gt;0,   VLOOKUP(VLOOKUP(CONCATENATE(VLOOKUP(I796,'Pril3-drev'!$H$4:$L$83,5,0),BD796),'Pril3-drev'!$Q$4:$R$2803,2,0),'AVB-BS'!$C$5:$S$29 ,LOOKUP(BM796,'AVB-BS'!$D$3:$S$3,'AVB-BS'!$D$1:$S$1) ,0 )   ,   IF('Vstupní data'!AI796&gt;0,'Vstupní data'!AI796,0))</f>
        <v>0</v>
      </c>
      <c r="BO796" s="69" t="str">
        <f aca="false">IF(BX796&gt;5,VLOOKUP(CONCATENATE(BK796,BN796),'Pril1-THLPa'!$H$6:$N$96,4,0),"")</f>
        <v/>
      </c>
      <c r="BP796" s="69" t="str">
        <f aca="false">IF(BX796&gt;5,VLOOKUP(CONCATENATE(BK796,BN796),'Pril1-THLPa'!$H$6:$N$96,5,0),"")</f>
        <v/>
      </c>
      <c r="BQ796" s="69" t="str">
        <f aca="false">IF(BX796&gt;5,VLOOKUP(CONCATENATE(BK796,BN796),'Pril1-THLPa'!$H$6:$N$96,6,0),"")</f>
        <v/>
      </c>
      <c r="BR796" s="69" t="str">
        <f aca="false">IF(BX796&gt;5,VLOOKUP(CONCATENATE(BK796,BN796),'Pril1-THLPa'!$H$6:$N$96,7,0),"")</f>
        <v/>
      </c>
      <c r="BS796" s="69" t="str">
        <f aca="false">IF(BX796&gt;5,VLOOKUP(CONCATENATE(BK796,BN796),'Pril1-THLPa'!$H$6:$O$96,8,0),"")</f>
        <v/>
      </c>
      <c r="BT796" s="69" t="str">
        <f aca="false">IF(BF796&gt;0, IF(BK796="smrk",  VLOOKUP(VLOOKUP(BD796,'Pril9-K3'!$L$8:$M$207,2,0),'Pril9-K3'!$A$8:$J$16,LOOKUP(BN796,'Pril9-K3'!$A$7:$J$7,'Pril9-K3'!$A$5:$J$5),0), IF(AND(BK796&lt;&gt;"smrk",'Vstupní data'!AK796&lt;&gt;""),'Vstupní data'!AK796,   VLOOKUP(VLOOKUP(BD796,'Pril9-K3'!$L$8:$M$207,2,0),'Pril9-K3'!$A$8:$J$16,LOOKUP(BN796,'Pril9-K3'!$A$7:$J$7,'Pril9-K3'!$A$5:$J$5),0)   )),   "")</f>
        <v/>
      </c>
      <c r="BV796" s="69" t="n">
        <f aca="false">'Vstupní data'!AJ796</f>
        <v>0</v>
      </c>
      <c r="BW796" s="69" t="n">
        <f aca="false">IF(BF796&gt;0,IF(J796&gt;0,J796,K796*H796/100),0)</f>
        <v>0</v>
      </c>
      <c r="BX796" s="69" t="n">
        <f aca="false">IF(BF796&gt;0,IF(BJ796&gt;BL796,BL796,BJ796),0)</f>
        <v>0</v>
      </c>
      <c r="BY796" s="69" t="n">
        <f aca="false">IF(BD796=0,0,IF(AND(BX796&gt;0,BX796&lt;=5),  IF(AND(BX796&gt;0,BX796&lt;=5),VLOOKUP(BK796,'Pril1-THLPa'!$A$6:$F$18,IF(AND(BX796&gt;0,BX796&lt;=5),LOOKUP(BX796,'Pril1-THLPa'!$B$5:$F$5,'Pril1-THLPa'!$B$4:$F$4),""),0),""),  IF(BX796&gt;5,BO796+BP796*(BX796-5)+BQ796*POWER(BX796-5,2)+BR796*POWER(BX796-5,3)+BS796*POWER(BX796-5,4),"")))</f>
        <v>0</v>
      </c>
      <c r="BZ796" s="69" t="n">
        <f aca="false">IF(BY796&gt;0,BY796*BI796/10*BW796*(100+BV796)/100,0)</f>
        <v>0</v>
      </c>
      <c r="CA796" s="69" t="n">
        <f aca="false">IF(BD796&gt;0,BX796-IF(BD796&gt;BX796,BX796,BD796),0)</f>
        <v>0</v>
      </c>
      <c r="CB796" s="69" t="n">
        <f aca="false">POWER(1.01,CA796)</f>
        <v>1</v>
      </c>
      <c r="CC796" s="69" t="n">
        <f aca="false">IF(BF796&gt;0,IF(BF796&gt;BH796,1,BF796/BH796),0)</f>
        <v>0</v>
      </c>
      <c r="CD796" s="72" t="n">
        <f aca="false">IF(BD796=0,0,IF(BF796&gt;0,ROUND(IF(CB796&lt;&gt;0,BZ796*BT796*1/CB796*CC796,0),0),0))</f>
        <v>0</v>
      </c>
      <c r="CE796" s="73" t="str">
        <f aca="false">IF(BF796&gt;0,IF(BF796&gt;BH796,CD796/BF796,CD796/BH796),"")</f>
        <v/>
      </c>
      <c r="CF796" s="69" t="n">
        <f aca="false">'Vstupní data'!AM796</f>
        <v>0</v>
      </c>
      <c r="CG796" s="69" t="n">
        <f aca="false">'Vstupní data'!AN796</f>
        <v>0</v>
      </c>
      <c r="CH796" s="69" t="n">
        <f aca="false">'Vstupní data'!AO796</f>
        <v>0</v>
      </c>
      <c r="CI796" s="69" t="n">
        <f aca="false">'Vstupní data'!AP796</f>
        <v>0</v>
      </c>
      <c r="CJ796" s="72" t="n">
        <f aca="false">ROUND(CH796*CI796,0)</f>
        <v>0</v>
      </c>
      <c r="CK796" s="74" t="str">
        <f aca="false">IF(OR(AA796&gt;0,BB796&gt;0,CD796&gt;0,CJ796&gt;0),AA796+BB796+CD796+CJ796,"")</f>
        <v/>
      </c>
    </row>
    <row r="797" customFormat="false" ht="12.8" hidden="false" customHeight="false" outlineLevel="0" collapsed="false">
      <c r="A797" s="66" t="n">
        <f aca="false">'Vstupní data'!A797</f>
        <v>0</v>
      </c>
      <c r="F797" s="66" t="str">
        <f aca="false">CONCATENATE('Vstupní data'!F797,'Vstupní data'!G797,'Vstupní data'!H797,'Vstupní data'!I797)</f>
        <v/>
      </c>
      <c r="G797" s="66"/>
      <c r="H797" s="66" t="n">
        <f aca="false">'Vstupní data'!K797</f>
        <v>0</v>
      </c>
      <c r="I797" s="66" t="n">
        <f aca="false">'Vstupní data'!L797</f>
        <v>0</v>
      </c>
      <c r="J797" s="66" t="n">
        <f aca="false">'Vstupní data'!K797*'Vstupní data'!M797/100</f>
        <v>0</v>
      </c>
      <c r="L797" s="66" t="n">
        <f aca="false">IF('Vstupní data'!N797="prostokořenný",0,IF('Vstupní data'!N797="krytokořenný","k",IF('Vstupní data'!N797="poloodrostky nebo odrostky, prostokořenné i krytokořenné","po",0)))</f>
        <v>0</v>
      </c>
      <c r="N797" s="66"/>
      <c r="O797" s="66" t="n">
        <f aca="false">'Vstupní data'!O797</f>
        <v>0</v>
      </c>
      <c r="P797" s="66" t="n">
        <f aca="false">IF(O797&gt;0,VLOOKUP(CONCATENATE(VLOOKUP(I797,'Pril3-drev'!$H$5:$K$83,4,0),"-",'Vstupní data'!R797),K2!$C$15:$D$23,2,0),0)</f>
        <v>0</v>
      </c>
      <c r="Q797" s="66" t="n">
        <f aca="false">IF(O797&gt;0,VLOOKUP(I797,'Pril3-drev'!$H$5:$I$83,2,0),0)</f>
        <v>0</v>
      </c>
      <c r="R797" s="66" t="n">
        <f aca="false">IF(Q797&gt;0,VLOOKUP(Q797,'Pril6-okus'!$A$5:$B$17,2,0),0)</f>
        <v>0</v>
      </c>
      <c r="S797" s="66" t="n">
        <f aca="false">IF(O797&gt;0,VLOOKUP(I797,'Pril3-drev'!$H$5:$J$83,3,0),0)</f>
        <v>0</v>
      </c>
      <c r="T797" s="66" t="str">
        <f aca="false">IF(O797&gt;0,IF(L797="k",0.9*VLOOKUP(S797,'ha-pocty-vyhl'!$A$5:$B$20,2,0),IF(L797="po",0.8*VLOOKUP(S797,'ha-pocty-vyhl'!$A$5:$B$20,2,0),VLOOKUP(S797,'ha-pocty-vyhl'!$A$5:$B$20,2,0))),"")</f>
        <v/>
      </c>
      <c r="U797" s="66" t="n">
        <f aca="false">'Vstupní data'!P797</f>
        <v>0</v>
      </c>
      <c r="V797" s="66" t="n">
        <f aca="false">IF(O797&gt;0,1.3*T797*1000*Z797/10000,0)</f>
        <v>0</v>
      </c>
      <c r="W797" s="66" t="n">
        <f aca="false">IF(O797&gt;0,1.3*T797*1000*Z797/10000,0)</f>
        <v>0</v>
      </c>
      <c r="X797" s="66" t="n">
        <f aca="false">IF(O797&gt;0,IF(O797&gt;V797,V797,O797),0)</f>
        <v>0</v>
      </c>
      <c r="Y797" s="66" t="n">
        <f aca="false">IF(O797&gt;0,IF(IF(U797&gt;W797,W797,U797)&lt;X797,W797,IF(U797&gt;W797,W797,U797)),0)</f>
        <v>0</v>
      </c>
      <c r="Z797" s="66" t="n">
        <f aca="false">IF(O797&gt;0,IF(J797&gt;0,J797,K797*H797/100),0)</f>
        <v>0</v>
      </c>
      <c r="AA797" s="67" t="n">
        <f aca="false">IF(O797&gt;0,CEILING(R797*P797*X797/Y797*Z797,1),0)</f>
        <v>0</v>
      </c>
      <c r="AB797" s="68" t="n">
        <f aca="false">IF(O797&gt;0,AA797/O797,0)</f>
        <v>0</v>
      </c>
      <c r="AC797" s="66" t="n">
        <f aca="false">'Vstupní data'!W797</f>
        <v>0</v>
      </c>
      <c r="AI797" s="66" t="str">
        <f aca="false">IF(OR('Vstupní data'!T797&gt;0,'Vstupní data'!U797&gt;0),VLOOKUP(I797,'Pril3-drev'!$H$5:$J$83,3,0),"")</f>
        <v/>
      </c>
      <c r="AJ797" s="66" t="n">
        <f aca="false">IF('Vstupní data'!V797="prostokořenný",0,IF('Vstupní data'!V797="krytokořenný","k",IF('Vstupní data'!V797="poloodrostky nebo odrostky, prostokořenné i krytokořenné","po",0)))</f>
        <v>0</v>
      </c>
      <c r="AK797" s="66" t="n">
        <f aca="false">IF(OR('Vstupní data'!T797&gt;0,'Vstupní data'!U797&gt;0),IF(AJ797="k",0.9*VLOOKUP(AI797,'ha-pocty-vyhl'!$A$5:$B$20,2,0),IF(AJ797="po",0.8*VLOOKUP(AI797,'ha-pocty-vyhl'!$A$5:$B$20,2,0),VLOOKUP(AI797,'ha-pocty-vyhl'!$A$5:$B$20,2,0))),0)</f>
        <v>0</v>
      </c>
      <c r="AL797" s="66" t="n">
        <f aca="false">IF(OR('Vstupní data'!T797&gt;0,'Vstupní data'!U797&gt;0),'Vstupní data'!K797*'Vstupní data'!M797/100,0)</f>
        <v>0</v>
      </c>
      <c r="AM797" s="66" t="n">
        <f aca="false">IF(OR('Vstupní data'!T797&gt;0,'Vstupní data'!U797&gt;0),IF('Vstupní data'!T797&gt;0,'Vstupní data'!T797,ROUND(10*'Vstupní data'!U797/AK797,0)),0)</f>
        <v>0</v>
      </c>
      <c r="AN797" s="69" t="n">
        <f aca="false">IF('Vstupní data'!T797&gt;0,   IF('Vstupní data'!T797&lt;=AL797,'Vstupní data'!T797,AL797),   IF(AM797&lt;AL797,AM797,AL797))</f>
        <v>0</v>
      </c>
      <c r="AO797" s="69" t="n">
        <f aca="false">'Vstupní data'!X797</f>
        <v>0</v>
      </c>
      <c r="AP797" s="66" t="n">
        <f aca="false">IF(OR('Vstupní data'!T797&gt;0,'Vstupní data'!U797&gt;0),IF(I797&lt;&gt;0,VLOOKUP(I797,'Pril3-drev'!$H$5:$I$83,2,0),0),0)</f>
        <v>0</v>
      </c>
      <c r="AQ797" s="66" t="n">
        <f aca="false">'Vstupní data'!Y797</f>
        <v>0</v>
      </c>
      <c r="AR797" s="66" t="str">
        <f aca="false">IF(AC797&gt;5,   IF('Vstupní data'!Y797&gt;0,   VLOOKUP(VLOOKUP(CONCATENATE(VLOOKUP(I797,'Pril3-drev'!$H$4:$L$83,5,0),AC797),'Pril3-drev'!$Q$4:$R$2803,2,0),'AVB-BS'!$C$5:$S$29 ,LOOKUP(AQ797,'AVB-BS'!$D$3:$S$3,'AVB-BS'!$D$1:$S$1) ,0 )   ,   IF('Vstupní data'!Z797&gt;0,'Vstupní data'!Z797,0)) , "")</f>
        <v/>
      </c>
      <c r="AS797" s="70" t="str">
        <f aca="false">IF(AC797&gt;5,VLOOKUP(CONCATENATE(AP797,AR797),'Pril1-THLPa'!$H$6:$N$96,4,0),"")</f>
        <v/>
      </c>
      <c r="AT797" s="70" t="str">
        <f aca="false">IF(AC797&gt;5,VLOOKUP(CONCATENATE(AP797,AR797),'Pril1-THLPa'!$H$6:$N$96,5,0),"")</f>
        <v/>
      </c>
      <c r="AU797" s="70" t="str">
        <f aca="false">IF(AC797&gt;5,VLOOKUP(CONCATENATE(AP797,AR797),'Pril1-THLPa'!$H$6:$N$96,6,0),"")</f>
        <v/>
      </c>
      <c r="AV797" s="70" t="str">
        <f aca="false">IF(AC797&gt;5,VLOOKUP(CONCATENATE(AP797,AR797),'Pril1-THLPa'!$H$6:$N$96,7,0),"")</f>
        <v/>
      </c>
      <c r="AW797" s="70" t="str">
        <f aca="false">IF(AC797&gt;5,VLOOKUP(CONCATENATE(AP797,AR797),'Pril1-THLPa'!$H$6:$O$96,8,0),"")</f>
        <v/>
      </c>
      <c r="AX797" s="66" t="n">
        <f aca="false">IF(AC797&gt;0,IF(AND(AC797&gt;0,AC797&lt;=5),VLOOKUP(AP797,'Pril1-THLPa'!$A$6:$F$18,LOOKUP(AC797,'Pril1-THLPa'!$B$5:$F$5,'Pril1-THLPa'!$B$4:$F$4),0),AS797+AT797*(AC797-5)+AU797*POWER(AC797-5,2)+AV797*POWER(AC797-5,3)+AW797*POWER(AC797-5,4)),0)</f>
        <v>0</v>
      </c>
      <c r="AY797" s="71"/>
      <c r="AZ797" s="66" t="n">
        <f aca="false">'Vstupní data'!AA797</f>
        <v>0</v>
      </c>
      <c r="BA797" s="66" t="n">
        <f aca="false">IF(OR('Vstupní data'!T797&gt;0,'Vstupní data'!U797&gt;0),IF(AC797&lt;&gt;"",AX797*AO797/10*(100+AZ797)/100,0),0)</f>
        <v>0</v>
      </c>
      <c r="BB797" s="67" t="n">
        <f aca="false">IF(AC797&lt;&gt;"",ROUND(BA797*AN797,0),0)</f>
        <v>0</v>
      </c>
      <c r="BC797" s="68" t="str">
        <f aca="false">IF(AE797&gt;0,BB797/AE797,"")</f>
        <v/>
      </c>
      <c r="BD797" s="66" t="n">
        <f aca="false">'Vstupní data'!AE797</f>
        <v>0</v>
      </c>
      <c r="BF797" s="66" t="n">
        <f aca="false">'Vstupní data'!AC797</f>
        <v>0</v>
      </c>
      <c r="BH797" s="66" t="n">
        <f aca="false">'Vstupní data'!AD797</f>
        <v>0</v>
      </c>
      <c r="BI797" s="66" t="n">
        <f aca="false">'Vstupní data'!AF797</f>
        <v>0</v>
      </c>
      <c r="BJ797" s="69" t="n">
        <f aca="false">'Vstupní data'!AG797</f>
        <v>0</v>
      </c>
      <c r="BK797" s="69" t="n">
        <f aca="false">IF(BF797&lt;&gt;0,VLOOKUP(I797,'Pril3-drev'!$H$5:$I$83,2,0),0)</f>
        <v>0</v>
      </c>
      <c r="BL797" s="69" t="n">
        <f aca="false">IF(BF797&lt;&gt;0,VLOOKUP(BK797,'Pril3-drev'!$A$5:$C$17,3,0),0)</f>
        <v>0</v>
      </c>
      <c r="BM797" s="69" t="n">
        <f aca="false">'Vstupní data'!AH797</f>
        <v>0</v>
      </c>
      <c r="BN797" s="69" t="n">
        <f aca="false">IF('Vstupní data'!AH797&gt;0,   VLOOKUP(VLOOKUP(CONCATENATE(VLOOKUP(I797,'Pril3-drev'!$H$4:$L$83,5,0),BD797),'Pril3-drev'!$Q$4:$R$2803,2,0),'AVB-BS'!$C$5:$S$29 ,LOOKUP(BM797,'AVB-BS'!$D$3:$S$3,'AVB-BS'!$D$1:$S$1) ,0 )   ,   IF('Vstupní data'!AI797&gt;0,'Vstupní data'!AI797,0))</f>
        <v>0</v>
      </c>
      <c r="BO797" s="69" t="str">
        <f aca="false">IF(BX797&gt;5,VLOOKUP(CONCATENATE(BK797,BN797),'Pril1-THLPa'!$H$6:$N$96,4,0),"")</f>
        <v/>
      </c>
      <c r="BP797" s="69" t="str">
        <f aca="false">IF(BX797&gt;5,VLOOKUP(CONCATENATE(BK797,BN797),'Pril1-THLPa'!$H$6:$N$96,5,0),"")</f>
        <v/>
      </c>
      <c r="BQ797" s="69" t="str">
        <f aca="false">IF(BX797&gt;5,VLOOKUP(CONCATENATE(BK797,BN797),'Pril1-THLPa'!$H$6:$N$96,6,0),"")</f>
        <v/>
      </c>
      <c r="BR797" s="69" t="str">
        <f aca="false">IF(BX797&gt;5,VLOOKUP(CONCATENATE(BK797,BN797),'Pril1-THLPa'!$H$6:$N$96,7,0),"")</f>
        <v/>
      </c>
      <c r="BS797" s="69" t="str">
        <f aca="false">IF(BX797&gt;5,VLOOKUP(CONCATENATE(BK797,BN797),'Pril1-THLPa'!$H$6:$O$96,8,0),"")</f>
        <v/>
      </c>
      <c r="BT797" s="69" t="str">
        <f aca="false">IF(BF797&gt;0, IF(BK797="smrk",  VLOOKUP(VLOOKUP(BD797,'Pril9-K3'!$L$8:$M$207,2,0),'Pril9-K3'!$A$8:$J$16,LOOKUP(BN797,'Pril9-K3'!$A$7:$J$7,'Pril9-K3'!$A$5:$J$5),0), IF(AND(BK797&lt;&gt;"smrk",'Vstupní data'!AK797&lt;&gt;""),'Vstupní data'!AK797,   VLOOKUP(VLOOKUP(BD797,'Pril9-K3'!$L$8:$M$207,2,0),'Pril9-K3'!$A$8:$J$16,LOOKUP(BN797,'Pril9-K3'!$A$7:$J$7,'Pril9-K3'!$A$5:$J$5),0)   )),   "")</f>
        <v/>
      </c>
      <c r="BV797" s="69" t="n">
        <f aca="false">'Vstupní data'!AJ797</f>
        <v>0</v>
      </c>
      <c r="BW797" s="69" t="n">
        <f aca="false">IF(BF797&gt;0,IF(J797&gt;0,J797,K797*H797/100),0)</f>
        <v>0</v>
      </c>
      <c r="BX797" s="69" t="n">
        <f aca="false">IF(BF797&gt;0,IF(BJ797&gt;BL797,BL797,BJ797),0)</f>
        <v>0</v>
      </c>
      <c r="BY797" s="69" t="n">
        <f aca="false">IF(BD797=0,0,IF(AND(BX797&gt;0,BX797&lt;=5),  IF(AND(BX797&gt;0,BX797&lt;=5),VLOOKUP(BK797,'Pril1-THLPa'!$A$6:$F$18,IF(AND(BX797&gt;0,BX797&lt;=5),LOOKUP(BX797,'Pril1-THLPa'!$B$5:$F$5,'Pril1-THLPa'!$B$4:$F$4),""),0),""),  IF(BX797&gt;5,BO797+BP797*(BX797-5)+BQ797*POWER(BX797-5,2)+BR797*POWER(BX797-5,3)+BS797*POWER(BX797-5,4),"")))</f>
        <v>0</v>
      </c>
      <c r="BZ797" s="69" t="n">
        <f aca="false">IF(BY797&gt;0,BY797*BI797/10*BW797*(100+BV797)/100,0)</f>
        <v>0</v>
      </c>
      <c r="CA797" s="69" t="n">
        <f aca="false">IF(BD797&gt;0,BX797-IF(BD797&gt;BX797,BX797,BD797),0)</f>
        <v>0</v>
      </c>
      <c r="CB797" s="69" t="n">
        <f aca="false">POWER(1.01,CA797)</f>
        <v>1</v>
      </c>
      <c r="CC797" s="69" t="n">
        <f aca="false">IF(BF797&gt;0,IF(BF797&gt;BH797,1,BF797/BH797),0)</f>
        <v>0</v>
      </c>
      <c r="CD797" s="72" t="n">
        <f aca="false">IF(BD797=0,0,IF(BF797&gt;0,ROUND(IF(CB797&lt;&gt;0,BZ797*BT797*1/CB797*CC797,0),0),0))</f>
        <v>0</v>
      </c>
      <c r="CE797" s="73" t="str">
        <f aca="false">IF(BF797&gt;0,IF(BF797&gt;BH797,CD797/BF797,CD797/BH797),"")</f>
        <v/>
      </c>
      <c r="CF797" s="69" t="n">
        <f aca="false">'Vstupní data'!AM797</f>
        <v>0</v>
      </c>
      <c r="CG797" s="69" t="n">
        <f aca="false">'Vstupní data'!AN797</f>
        <v>0</v>
      </c>
      <c r="CH797" s="69" t="n">
        <f aca="false">'Vstupní data'!AO797</f>
        <v>0</v>
      </c>
      <c r="CI797" s="69" t="n">
        <f aca="false">'Vstupní data'!AP797</f>
        <v>0</v>
      </c>
      <c r="CJ797" s="72" t="n">
        <f aca="false">ROUND(CH797*CI797,0)</f>
        <v>0</v>
      </c>
      <c r="CK797" s="74" t="str">
        <f aca="false">IF(OR(AA797&gt;0,BB797&gt;0,CD797&gt;0,CJ797&gt;0),AA797+BB797+CD797+CJ797,"")</f>
        <v/>
      </c>
    </row>
    <row r="798" customFormat="false" ht="12.8" hidden="false" customHeight="false" outlineLevel="0" collapsed="false">
      <c r="A798" s="66" t="n">
        <f aca="false">'Vstupní data'!A798</f>
        <v>0</v>
      </c>
      <c r="F798" s="66" t="str">
        <f aca="false">CONCATENATE('Vstupní data'!F798,'Vstupní data'!G798,'Vstupní data'!H798,'Vstupní data'!I798)</f>
        <v/>
      </c>
      <c r="G798" s="66"/>
      <c r="H798" s="66" t="n">
        <f aca="false">'Vstupní data'!K798</f>
        <v>0</v>
      </c>
      <c r="I798" s="66" t="n">
        <f aca="false">'Vstupní data'!L798</f>
        <v>0</v>
      </c>
      <c r="J798" s="66" t="n">
        <f aca="false">'Vstupní data'!K798*'Vstupní data'!M798/100</f>
        <v>0</v>
      </c>
      <c r="L798" s="66" t="n">
        <f aca="false">IF('Vstupní data'!N798="prostokořenný",0,IF('Vstupní data'!N798="krytokořenný","k",IF('Vstupní data'!N798="poloodrostky nebo odrostky, prostokořenné i krytokořenné","po",0)))</f>
        <v>0</v>
      </c>
      <c r="N798" s="66"/>
      <c r="O798" s="66" t="n">
        <f aca="false">'Vstupní data'!O798</f>
        <v>0</v>
      </c>
      <c r="P798" s="66" t="n">
        <f aca="false">IF(O798&gt;0,VLOOKUP(CONCATENATE(VLOOKUP(I798,'Pril3-drev'!$H$5:$K$83,4,0),"-",'Vstupní data'!R798),K2!$C$15:$D$23,2,0),0)</f>
        <v>0</v>
      </c>
      <c r="Q798" s="66" t="n">
        <f aca="false">IF(O798&gt;0,VLOOKUP(I798,'Pril3-drev'!$H$5:$I$83,2,0),0)</f>
        <v>0</v>
      </c>
      <c r="R798" s="66" t="n">
        <f aca="false">IF(Q798&gt;0,VLOOKUP(Q798,'Pril6-okus'!$A$5:$B$17,2,0),0)</f>
        <v>0</v>
      </c>
      <c r="S798" s="66" t="n">
        <f aca="false">IF(O798&gt;0,VLOOKUP(I798,'Pril3-drev'!$H$5:$J$83,3,0),0)</f>
        <v>0</v>
      </c>
      <c r="T798" s="66" t="str">
        <f aca="false">IF(O798&gt;0,IF(L798="k",0.9*VLOOKUP(S798,'ha-pocty-vyhl'!$A$5:$B$20,2,0),IF(L798="po",0.8*VLOOKUP(S798,'ha-pocty-vyhl'!$A$5:$B$20,2,0),VLOOKUP(S798,'ha-pocty-vyhl'!$A$5:$B$20,2,0))),"")</f>
        <v/>
      </c>
      <c r="U798" s="66" t="n">
        <f aca="false">'Vstupní data'!P798</f>
        <v>0</v>
      </c>
      <c r="V798" s="66" t="n">
        <f aca="false">IF(O798&gt;0,1.3*T798*1000*Z798/10000,0)</f>
        <v>0</v>
      </c>
      <c r="W798" s="66" t="n">
        <f aca="false">IF(O798&gt;0,1.3*T798*1000*Z798/10000,0)</f>
        <v>0</v>
      </c>
      <c r="X798" s="66" t="n">
        <f aca="false">IF(O798&gt;0,IF(O798&gt;V798,V798,O798),0)</f>
        <v>0</v>
      </c>
      <c r="Y798" s="66" t="n">
        <f aca="false">IF(O798&gt;0,IF(IF(U798&gt;W798,W798,U798)&lt;X798,W798,IF(U798&gt;W798,W798,U798)),0)</f>
        <v>0</v>
      </c>
      <c r="Z798" s="66" t="n">
        <f aca="false">IF(O798&gt;0,IF(J798&gt;0,J798,K798*H798/100),0)</f>
        <v>0</v>
      </c>
      <c r="AA798" s="67" t="n">
        <f aca="false">IF(O798&gt;0,CEILING(R798*P798*X798/Y798*Z798,1),0)</f>
        <v>0</v>
      </c>
      <c r="AB798" s="68" t="n">
        <f aca="false">IF(O798&gt;0,AA798/O798,0)</f>
        <v>0</v>
      </c>
      <c r="AC798" s="66" t="n">
        <f aca="false">'Vstupní data'!W798</f>
        <v>0</v>
      </c>
      <c r="AI798" s="66" t="str">
        <f aca="false">IF(OR('Vstupní data'!T798&gt;0,'Vstupní data'!U798&gt;0),VLOOKUP(I798,'Pril3-drev'!$H$5:$J$83,3,0),"")</f>
        <v/>
      </c>
      <c r="AJ798" s="66" t="n">
        <f aca="false">IF('Vstupní data'!V798="prostokořenný",0,IF('Vstupní data'!V798="krytokořenný","k",IF('Vstupní data'!V798="poloodrostky nebo odrostky, prostokořenné i krytokořenné","po",0)))</f>
        <v>0</v>
      </c>
      <c r="AK798" s="66" t="n">
        <f aca="false">IF(OR('Vstupní data'!T798&gt;0,'Vstupní data'!U798&gt;0),IF(AJ798="k",0.9*VLOOKUP(AI798,'ha-pocty-vyhl'!$A$5:$B$20,2,0),IF(AJ798="po",0.8*VLOOKUP(AI798,'ha-pocty-vyhl'!$A$5:$B$20,2,0),VLOOKUP(AI798,'ha-pocty-vyhl'!$A$5:$B$20,2,0))),0)</f>
        <v>0</v>
      </c>
      <c r="AL798" s="66" t="n">
        <f aca="false">IF(OR('Vstupní data'!T798&gt;0,'Vstupní data'!U798&gt;0),'Vstupní data'!K798*'Vstupní data'!M798/100,0)</f>
        <v>0</v>
      </c>
      <c r="AM798" s="66" t="n">
        <f aca="false">IF(OR('Vstupní data'!T798&gt;0,'Vstupní data'!U798&gt;0),IF('Vstupní data'!T798&gt;0,'Vstupní data'!T798,ROUND(10*'Vstupní data'!U798/AK798,0)),0)</f>
        <v>0</v>
      </c>
      <c r="AN798" s="69" t="n">
        <f aca="false">IF('Vstupní data'!T798&gt;0,   IF('Vstupní data'!T798&lt;=AL798,'Vstupní data'!T798,AL798),   IF(AM798&lt;AL798,AM798,AL798))</f>
        <v>0</v>
      </c>
      <c r="AO798" s="69" t="n">
        <f aca="false">'Vstupní data'!X798</f>
        <v>0</v>
      </c>
      <c r="AP798" s="66" t="n">
        <f aca="false">IF(OR('Vstupní data'!T798&gt;0,'Vstupní data'!U798&gt;0),IF(I798&lt;&gt;0,VLOOKUP(I798,'Pril3-drev'!$H$5:$I$83,2,0),0),0)</f>
        <v>0</v>
      </c>
      <c r="AQ798" s="66" t="n">
        <f aca="false">'Vstupní data'!Y798</f>
        <v>0</v>
      </c>
      <c r="AR798" s="66" t="str">
        <f aca="false">IF(AC798&gt;5,   IF('Vstupní data'!Y798&gt;0,   VLOOKUP(VLOOKUP(CONCATENATE(VLOOKUP(I798,'Pril3-drev'!$H$4:$L$83,5,0),AC798),'Pril3-drev'!$Q$4:$R$2803,2,0),'AVB-BS'!$C$5:$S$29 ,LOOKUP(AQ798,'AVB-BS'!$D$3:$S$3,'AVB-BS'!$D$1:$S$1) ,0 )   ,   IF('Vstupní data'!Z798&gt;0,'Vstupní data'!Z798,0)) , "")</f>
        <v/>
      </c>
      <c r="AS798" s="70" t="str">
        <f aca="false">IF(AC798&gt;5,VLOOKUP(CONCATENATE(AP798,AR798),'Pril1-THLPa'!$H$6:$N$96,4,0),"")</f>
        <v/>
      </c>
      <c r="AT798" s="70" t="str">
        <f aca="false">IF(AC798&gt;5,VLOOKUP(CONCATENATE(AP798,AR798),'Pril1-THLPa'!$H$6:$N$96,5,0),"")</f>
        <v/>
      </c>
      <c r="AU798" s="70" t="str">
        <f aca="false">IF(AC798&gt;5,VLOOKUP(CONCATENATE(AP798,AR798),'Pril1-THLPa'!$H$6:$N$96,6,0),"")</f>
        <v/>
      </c>
      <c r="AV798" s="70" t="str">
        <f aca="false">IF(AC798&gt;5,VLOOKUP(CONCATENATE(AP798,AR798),'Pril1-THLPa'!$H$6:$N$96,7,0),"")</f>
        <v/>
      </c>
      <c r="AW798" s="70" t="str">
        <f aca="false">IF(AC798&gt;5,VLOOKUP(CONCATENATE(AP798,AR798),'Pril1-THLPa'!$H$6:$O$96,8,0),"")</f>
        <v/>
      </c>
      <c r="AX798" s="66" t="n">
        <f aca="false">IF(AC798&gt;0,IF(AND(AC798&gt;0,AC798&lt;=5),VLOOKUP(AP798,'Pril1-THLPa'!$A$6:$F$18,LOOKUP(AC798,'Pril1-THLPa'!$B$5:$F$5,'Pril1-THLPa'!$B$4:$F$4),0),AS798+AT798*(AC798-5)+AU798*POWER(AC798-5,2)+AV798*POWER(AC798-5,3)+AW798*POWER(AC798-5,4)),0)</f>
        <v>0</v>
      </c>
      <c r="AY798" s="71"/>
      <c r="AZ798" s="66" t="n">
        <f aca="false">'Vstupní data'!AA798</f>
        <v>0</v>
      </c>
      <c r="BA798" s="66" t="n">
        <f aca="false">IF(OR('Vstupní data'!T798&gt;0,'Vstupní data'!U798&gt;0),IF(AC798&lt;&gt;"",AX798*AO798/10*(100+AZ798)/100,0),0)</f>
        <v>0</v>
      </c>
      <c r="BB798" s="67" t="n">
        <f aca="false">IF(AC798&lt;&gt;"",ROUND(BA798*AN798,0),0)</f>
        <v>0</v>
      </c>
      <c r="BC798" s="68" t="str">
        <f aca="false">IF(AE798&gt;0,BB798/AE798,"")</f>
        <v/>
      </c>
      <c r="BD798" s="66" t="n">
        <f aca="false">'Vstupní data'!AE798</f>
        <v>0</v>
      </c>
      <c r="BF798" s="66" t="n">
        <f aca="false">'Vstupní data'!AC798</f>
        <v>0</v>
      </c>
      <c r="BH798" s="66" t="n">
        <f aca="false">'Vstupní data'!AD798</f>
        <v>0</v>
      </c>
      <c r="BI798" s="66" t="n">
        <f aca="false">'Vstupní data'!AF798</f>
        <v>0</v>
      </c>
      <c r="BJ798" s="69" t="n">
        <f aca="false">'Vstupní data'!AG798</f>
        <v>0</v>
      </c>
      <c r="BK798" s="69" t="n">
        <f aca="false">IF(BF798&lt;&gt;0,VLOOKUP(I798,'Pril3-drev'!$H$5:$I$83,2,0),0)</f>
        <v>0</v>
      </c>
      <c r="BL798" s="69" t="n">
        <f aca="false">IF(BF798&lt;&gt;0,VLOOKUP(BK798,'Pril3-drev'!$A$5:$C$17,3,0),0)</f>
        <v>0</v>
      </c>
      <c r="BM798" s="69" t="n">
        <f aca="false">'Vstupní data'!AH798</f>
        <v>0</v>
      </c>
      <c r="BN798" s="69" t="n">
        <f aca="false">IF('Vstupní data'!AH798&gt;0,   VLOOKUP(VLOOKUP(CONCATENATE(VLOOKUP(I798,'Pril3-drev'!$H$4:$L$83,5,0),BD798),'Pril3-drev'!$Q$4:$R$2803,2,0),'AVB-BS'!$C$5:$S$29 ,LOOKUP(BM798,'AVB-BS'!$D$3:$S$3,'AVB-BS'!$D$1:$S$1) ,0 )   ,   IF('Vstupní data'!AI798&gt;0,'Vstupní data'!AI798,0))</f>
        <v>0</v>
      </c>
      <c r="BO798" s="69" t="str">
        <f aca="false">IF(BX798&gt;5,VLOOKUP(CONCATENATE(BK798,BN798),'Pril1-THLPa'!$H$6:$N$96,4,0),"")</f>
        <v/>
      </c>
      <c r="BP798" s="69" t="str">
        <f aca="false">IF(BX798&gt;5,VLOOKUP(CONCATENATE(BK798,BN798),'Pril1-THLPa'!$H$6:$N$96,5,0),"")</f>
        <v/>
      </c>
      <c r="BQ798" s="69" t="str">
        <f aca="false">IF(BX798&gt;5,VLOOKUP(CONCATENATE(BK798,BN798),'Pril1-THLPa'!$H$6:$N$96,6,0),"")</f>
        <v/>
      </c>
      <c r="BR798" s="69" t="str">
        <f aca="false">IF(BX798&gt;5,VLOOKUP(CONCATENATE(BK798,BN798),'Pril1-THLPa'!$H$6:$N$96,7,0),"")</f>
        <v/>
      </c>
      <c r="BS798" s="69" t="str">
        <f aca="false">IF(BX798&gt;5,VLOOKUP(CONCATENATE(BK798,BN798),'Pril1-THLPa'!$H$6:$O$96,8,0),"")</f>
        <v/>
      </c>
      <c r="BT798" s="69" t="str">
        <f aca="false">IF(BF798&gt;0, IF(BK798="smrk",  VLOOKUP(VLOOKUP(BD798,'Pril9-K3'!$L$8:$M$207,2,0),'Pril9-K3'!$A$8:$J$16,LOOKUP(BN798,'Pril9-K3'!$A$7:$J$7,'Pril9-K3'!$A$5:$J$5),0), IF(AND(BK798&lt;&gt;"smrk",'Vstupní data'!AK798&lt;&gt;""),'Vstupní data'!AK798,   VLOOKUP(VLOOKUP(BD798,'Pril9-K3'!$L$8:$M$207,2,0),'Pril9-K3'!$A$8:$J$16,LOOKUP(BN798,'Pril9-K3'!$A$7:$J$7,'Pril9-K3'!$A$5:$J$5),0)   )),   "")</f>
        <v/>
      </c>
      <c r="BV798" s="69" t="n">
        <f aca="false">'Vstupní data'!AJ798</f>
        <v>0</v>
      </c>
      <c r="BW798" s="69" t="n">
        <f aca="false">IF(BF798&gt;0,IF(J798&gt;0,J798,K798*H798/100),0)</f>
        <v>0</v>
      </c>
      <c r="BX798" s="69" t="n">
        <f aca="false">IF(BF798&gt;0,IF(BJ798&gt;BL798,BL798,BJ798),0)</f>
        <v>0</v>
      </c>
      <c r="BY798" s="69" t="n">
        <f aca="false">IF(BD798=0,0,IF(AND(BX798&gt;0,BX798&lt;=5),  IF(AND(BX798&gt;0,BX798&lt;=5),VLOOKUP(BK798,'Pril1-THLPa'!$A$6:$F$18,IF(AND(BX798&gt;0,BX798&lt;=5),LOOKUP(BX798,'Pril1-THLPa'!$B$5:$F$5,'Pril1-THLPa'!$B$4:$F$4),""),0),""),  IF(BX798&gt;5,BO798+BP798*(BX798-5)+BQ798*POWER(BX798-5,2)+BR798*POWER(BX798-5,3)+BS798*POWER(BX798-5,4),"")))</f>
        <v>0</v>
      </c>
      <c r="BZ798" s="69" t="n">
        <f aca="false">IF(BY798&gt;0,BY798*BI798/10*BW798*(100+BV798)/100,0)</f>
        <v>0</v>
      </c>
      <c r="CA798" s="69" t="n">
        <f aca="false">IF(BD798&gt;0,BX798-IF(BD798&gt;BX798,BX798,BD798),0)</f>
        <v>0</v>
      </c>
      <c r="CB798" s="69" t="n">
        <f aca="false">POWER(1.01,CA798)</f>
        <v>1</v>
      </c>
      <c r="CC798" s="69" t="n">
        <f aca="false">IF(BF798&gt;0,IF(BF798&gt;BH798,1,BF798/BH798),0)</f>
        <v>0</v>
      </c>
      <c r="CD798" s="72" t="n">
        <f aca="false">IF(BD798=0,0,IF(BF798&gt;0,ROUND(IF(CB798&lt;&gt;0,BZ798*BT798*1/CB798*CC798,0),0),0))</f>
        <v>0</v>
      </c>
      <c r="CE798" s="73" t="str">
        <f aca="false">IF(BF798&gt;0,IF(BF798&gt;BH798,CD798/BF798,CD798/BH798),"")</f>
        <v/>
      </c>
      <c r="CF798" s="69" t="n">
        <f aca="false">'Vstupní data'!AM798</f>
        <v>0</v>
      </c>
      <c r="CG798" s="69" t="n">
        <f aca="false">'Vstupní data'!AN798</f>
        <v>0</v>
      </c>
      <c r="CH798" s="69" t="n">
        <f aca="false">'Vstupní data'!AO798</f>
        <v>0</v>
      </c>
      <c r="CI798" s="69" t="n">
        <f aca="false">'Vstupní data'!AP798</f>
        <v>0</v>
      </c>
      <c r="CJ798" s="72" t="n">
        <f aca="false">ROUND(CH798*CI798,0)</f>
        <v>0</v>
      </c>
      <c r="CK798" s="74" t="str">
        <f aca="false">IF(OR(AA798&gt;0,BB798&gt;0,CD798&gt;0,CJ798&gt;0),AA798+BB798+CD798+CJ798,"")</f>
        <v/>
      </c>
    </row>
    <row r="799" customFormat="false" ht="12.8" hidden="false" customHeight="false" outlineLevel="0" collapsed="false">
      <c r="A799" s="66" t="n">
        <f aca="false">'Vstupní data'!A799</f>
        <v>0</v>
      </c>
      <c r="F799" s="66" t="str">
        <f aca="false">CONCATENATE('Vstupní data'!F799,'Vstupní data'!G799,'Vstupní data'!H799,'Vstupní data'!I799)</f>
        <v/>
      </c>
      <c r="G799" s="66"/>
      <c r="H799" s="66" t="n">
        <f aca="false">'Vstupní data'!K799</f>
        <v>0</v>
      </c>
      <c r="I799" s="66" t="n">
        <f aca="false">'Vstupní data'!L799</f>
        <v>0</v>
      </c>
      <c r="J799" s="66" t="n">
        <f aca="false">'Vstupní data'!K799*'Vstupní data'!M799/100</f>
        <v>0</v>
      </c>
      <c r="L799" s="66" t="n">
        <f aca="false">IF('Vstupní data'!N799="prostokořenný",0,IF('Vstupní data'!N799="krytokořenný","k",IF('Vstupní data'!N799="poloodrostky nebo odrostky, prostokořenné i krytokořenné","po",0)))</f>
        <v>0</v>
      </c>
      <c r="N799" s="66"/>
      <c r="O799" s="66" t="n">
        <f aca="false">'Vstupní data'!O799</f>
        <v>0</v>
      </c>
      <c r="P799" s="66" t="n">
        <f aca="false">IF(O799&gt;0,VLOOKUP(CONCATENATE(VLOOKUP(I799,'Pril3-drev'!$H$5:$K$83,4,0),"-",'Vstupní data'!R799),K2!$C$15:$D$23,2,0),0)</f>
        <v>0</v>
      </c>
      <c r="Q799" s="66" t="n">
        <f aca="false">IF(O799&gt;0,VLOOKUP(I799,'Pril3-drev'!$H$5:$I$83,2,0),0)</f>
        <v>0</v>
      </c>
      <c r="R799" s="66" t="n">
        <f aca="false">IF(Q799&gt;0,VLOOKUP(Q799,'Pril6-okus'!$A$5:$B$17,2,0),0)</f>
        <v>0</v>
      </c>
      <c r="S799" s="66" t="n">
        <f aca="false">IF(O799&gt;0,VLOOKUP(I799,'Pril3-drev'!$H$5:$J$83,3,0),0)</f>
        <v>0</v>
      </c>
      <c r="T799" s="66" t="str">
        <f aca="false">IF(O799&gt;0,IF(L799="k",0.9*VLOOKUP(S799,'ha-pocty-vyhl'!$A$5:$B$20,2,0),IF(L799="po",0.8*VLOOKUP(S799,'ha-pocty-vyhl'!$A$5:$B$20,2,0),VLOOKUP(S799,'ha-pocty-vyhl'!$A$5:$B$20,2,0))),"")</f>
        <v/>
      </c>
      <c r="U799" s="66" t="n">
        <f aca="false">'Vstupní data'!P799</f>
        <v>0</v>
      </c>
      <c r="V799" s="66" t="n">
        <f aca="false">IF(O799&gt;0,1.3*T799*1000*Z799/10000,0)</f>
        <v>0</v>
      </c>
      <c r="W799" s="66" t="n">
        <f aca="false">IF(O799&gt;0,1.3*T799*1000*Z799/10000,0)</f>
        <v>0</v>
      </c>
      <c r="X799" s="66" t="n">
        <f aca="false">IF(O799&gt;0,IF(O799&gt;V799,V799,O799),0)</f>
        <v>0</v>
      </c>
      <c r="Y799" s="66" t="n">
        <f aca="false">IF(O799&gt;0,IF(IF(U799&gt;W799,W799,U799)&lt;X799,W799,IF(U799&gt;W799,W799,U799)),0)</f>
        <v>0</v>
      </c>
      <c r="Z799" s="66" t="n">
        <f aca="false">IF(O799&gt;0,IF(J799&gt;0,J799,K799*H799/100),0)</f>
        <v>0</v>
      </c>
      <c r="AA799" s="67" t="n">
        <f aca="false">IF(O799&gt;0,CEILING(R799*P799*X799/Y799*Z799,1),0)</f>
        <v>0</v>
      </c>
      <c r="AB799" s="68" t="n">
        <f aca="false">IF(O799&gt;0,AA799/O799,0)</f>
        <v>0</v>
      </c>
      <c r="AC799" s="66" t="n">
        <f aca="false">'Vstupní data'!W799</f>
        <v>0</v>
      </c>
      <c r="AI799" s="66" t="str">
        <f aca="false">IF(OR('Vstupní data'!T799&gt;0,'Vstupní data'!U799&gt;0),VLOOKUP(I799,'Pril3-drev'!$H$5:$J$83,3,0),"")</f>
        <v/>
      </c>
      <c r="AJ799" s="66" t="n">
        <f aca="false">IF('Vstupní data'!V799="prostokořenný",0,IF('Vstupní data'!V799="krytokořenný","k",IF('Vstupní data'!V799="poloodrostky nebo odrostky, prostokořenné i krytokořenné","po",0)))</f>
        <v>0</v>
      </c>
      <c r="AK799" s="66" t="n">
        <f aca="false">IF(OR('Vstupní data'!T799&gt;0,'Vstupní data'!U799&gt;0),IF(AJ799="k",0.9*VLOOKUP(AI799,'ha-pocty-vyhl'!$A$5:$B$20,2,0),IF(AJ799="po",0.8*VLOOKUP(AI799,'ha-pocty-vyhl'!$A$5:$B$20,2,0),VLOOKUP(AI799,'ha-pocty-vyhl'!$A$5:$B$20,2,0))),0)</f>
        <v>0</v>
      </c>
      <c r="AL799" s="66" t="n">
        <f aca="false">IF(OR('Vstupní data'!T799&gt;0,'Vstupní data'!U799&gt;0),'Vstupní data'!K799*'Vstupní data'!M799/100,0)</f>
        <v>0</v>
      </c>
      <c r="AM799" s="66" t="n">
        <f aca="false">IF(OR('Vstupní data'!T799&gt;0,'Vstupní data'!U799&gt;0),IF('Vstupní data'!T799&gt;0,'Vstupní data'!T799,ROUND(10*'Vstupní data'!U799/AK799,0)),0)</f>
        <v>0</v>
      </c>
      <c r="AN799" s="69" t="n">
        <f aca="false">IF('Vstupní data'!T799&gt;0,   IF('Vstupní data'!T799&lt;=AL799,'Vstupní data'!T799,AL799),   IF(AM799&lt;AL799,AM799,AL799))</f>
        <v>0</v>
      </c>
      <c r="AO799" s="69" t="n">
        <f aca="false">'Vstupní data'!X799</f>
        <v>0</v>
      </c>
      <c r="AP799" s="66" t="n">
        <f aca="false">IF(OR('Vstupní data'!T799&gt;0,'Vstupní data'!U799&gt;0),IF(I799&lt;&gt;0,VLOOKUP(I799,'Pril3-drev'!$H$5:$I$83,2,0),0),0)</f>
        <v>0</v>
      </c>
      <c r="AQ799" s="66" t="n">
        <f aca="false">'Vstupní data'!Y799</f>
        <v>0</v>
      </c>
      <c r="AR799" s="66" t="str">
        <f aca="false">IF(AC799&gt;5,   IF('Vstupní data'!Y799&gt;0,   VLOOKUP(VLOOKUP(CONCATENATE(VLOOKUP(I799,'Pril3-drev'!$H$4:$L$83,5,0),AC799),'Pril3-drev'!$Q$4:$R$2803,2,0),'AVB-BS'!$C$5:$S$29 ,LOOKUP(AQ799,'AVB-BS'!$D$3:$S$3,'AVB-BS'!$D$1:$S$1) ,0 )   ,   IF('Vstupní data'!Z799&gt;0,'Vstupní data'!Z799,0)) , "")</f>
        <v/>
      </c>
      <c r="AS799" s="70" t="str">
        <f aca="false">IF(AC799&gt;5,VLOOKUP(CONCATENATE(AP799,AR799),'Pril1-THLPa'!$H$6:$N$96,4,0),"")</f>
        <v/>
      </c>
      <c r="AT799" s="70" t="str">
        <f aca="false">IF(AC799&gt;5,VLOOKUP(CONCATENATE(AP799,AR799),'Pril1-THLPa'!$H$6:$N$96,5,0),"")</f>
        <v/>
      </c>
      <c r="AU799" s="70" t="str">
        <f aca="false">IF(AC799&gt;5,VLOOKUP(CONCATENATE(AP799,AR799),'Pril1-THLPa'!$H$6:$N$96,6,0),"")</f>
        <v/>
      </c>
      <c r="AV799" s="70" t="str">
        <f aca="false">IF(AC799&gt;5,VLOOKUP(CONCATENATE(AP799,AR799),'Pril1-THLPa'!$H$6:$N$96,7,0),"")</f>
        <v/>
      </c>
      <c r="AW799" s="70" t="str">
        <f aca="false">IF(AC799&gt;5,VLOOKUP(CONCATENATE(AP799,AR799),'Pril1-THLPa'!$H$6:$O$96,8,0),"")</f>
        <v/>
      </c>
      <c r="AX799" s="66" t="n">
        <f aca="false">IF(AC799&gt;0,IF(AND(AC799&gt;0,AC799&lt;=5),VLOOKUP(AP799,'Pril1-THLPa'!$A$6:$F$18,LOOKUP(AC799,'Pril1-THLPa'!$B$5:$F$5,'Pril1-THLPa'!$B$4:$F$4),0),AS799+AT799*(AC799-5)+AU799*POWER(AC799-5,2)+AV799*POWER(AC799-5,3)+AW799*POWER(AC799-5,4)),0)</f>
        <v>0</v>
      </c>
      <c r="AY799" s="71"/>
      <c r="AZ799" s="66" t="n">
        <f aca="false">'Vstupní data'!AA799</f>
        <v>0</v>
      </c>
      <c r="BA799" s="66" t="n">
        <f aca="false">IF(OR('Vstupní data'!T799&gt;0,'Vstupní data'!U799&gt;0),IF(AC799&lt;&gt;"",AX799*AO799/10*(100+AZ799)/100,0),0)</f>
        <v>0</v>
      </c>
      <c r="BB799" s="67" t="n">
        <f aca="false">IF(AC799&lt;&gt;"",ROUND(BA799*AN799,0),0)</f>
        <v>0</v>
      </c>
      <c r="BC799" s="68" t="str">
        <f aca="false">IF(AE799&gt;0,BB799/AE799,"")</f>
        <v/>
      </c>
      <c r="BD799" s="66" t="n">
        <f aca="false">'Vstupní data'!AE799</f>
        <v>0</v>
      </c>
      <c r="BF799" s="66" t="n">
        <f aca="false">'Vstupní data'!AC799</f>
        <v>0</v>
      </c>
      <c r="BH799" s="66" t="n">
        <f aca="false">'Vstupní data'!AD799</f>
        <v>0</v>
      </c>
      <c r="BI799" s="66" t="n">
        <f aca="false">'Vstupní data'!AF799</f>
        <v>0</v>
      </c>
      <c r="BJ799" s="69" t="n">
        <f aca="false">'Vstupní data'!AG799</f>
        <v>0</v>
      </c>
      <c r="BK799" s="69" t="n">
        <f aca="false">IF(BF799&lt;&gt;0,VLOOKUP(I799,'Pril3-drev'!$H$5:$I$83,2,0),0)</f>
        <v>0</v>
      </c>
      <c r="BL799" s="69" t="n">
        <f aca="false">IF(BF799&lt;&gt;0,VLOOKUP(BK799,'Pril3-drev'!$A$5:$C$17,3,0),0)</f>
        <v>0</v>
      </c>
      <c r="BM799" s="69" t="n">
        <f aca="false">'Vstupní data'!AH799</f>
        <v>0</v>
      </c>
      <c r="BN799" s="69" t="n">
        <f aca="false">IF('Vstupní data'!AH799&gt;0,   VLOOKUP(VLOOKUP(CONCATENATE(VLOOKUP(I799,'Pril3-drev'!$H$4:$L$83,5,0),BD799),'Pril3-drev'!$Q$4:$R$2803,2,0),'AVB-BS'!$C$5:$S$29 ,LOOKUP(BM799,'AVB-BS'!$D$3:$S$3,'AVB-BS'!$D$1:$S$1) ,0 )   ,   IF('Vstupní data'!AI799&gt;0,'Vstupní data'!AI799,0))</f>
        <v>0</v>
      </c>
      <c r="BO799" s="69" t="str">
        <f aca="false">IF(BX799&gt;5,VLOOKUP(CONCATENATE(BK799,BN799),'Pril1-THLPa'!$H$6:$N$96,4,0),"")</f>
        <v/>
      </c>
      <c r="BP799" s="69" t="str">
        <f aca="false">IF(BX799&gt;5,VLOOKUP(CONCATENATE(BK799,BN799),'Pril1-THLPa'!$H$6:$N$96,5,0),"")</f>
        <v/>
      </c>
      <c r="BQ799" s="69" t="str">
        <f aca="false">IF(BX799&gt;5,VLOOKUP(CONCATENATE(BK799,BN799),'Pril1-THLPa'!$H$6:$N$96,6,0),"")</f>
        <v/>
      </c>
      <c r="BR799" s="69" t="str">
        <f aca="false">IF(BX799&gt;5,VLOOKUP(CONCATENATE(BK799,BN799),'Pril1-THLPa'!$H$6:$N$96,7,0),"")</f>
        <v/>
      </c>
      <c r="BS799" s="69" t="str">
        <f aca="false">IF(BX799&gt;5,VLOOKUP(CONCATENATE(BK799,BN799),'Pril1-THLPa'!$H$6:$O$96,8,0),"")</f>
        <v/>
      </c>
      <c r="BT799" s="69" t="str">
        <f aca="false">IF(BF799&gt;0, IF(BK799="smrk",  VLOOKUP(VLOOKUP(BD799,'Pril9-K3'!$L$8:$M$207,2,0),'Pril9-K3'!$A$8:$J$16,LOOKUP(BN799,'Pril9-K3'!$A$7:$J$7,'Pril9-K3'!$A$5:$J$5),0), IF(AND(BK799&lt;&gt;"smrk",'Vstupní data'!AK799&lt;&gt;""),'Vstupní data'!AK799,   VLOOKUP(VLOOKUP(BD799,'Pril9-K3'!$L$8:$M$207,2,0),'Pril9-K3'!$A$8:$J$16,LOOKUP(BN799,'Pril9-K3'!$A$7:$J$7,'Pril9-K3'!$A$5:$J$5),0)   )),   "")</f>
        <v/>
      </c>
      <c r="BV799" s="69" t="n">
        <f aca="false">'Vstupní data'!AJ799</f>
        <v>0</v>
      </c>
      <c r="BW799" s="69" t="n">
        <f aca="false">IF(BF799&gt;0,IF(J799&gt;0,J799,K799*H799/100),0)</f>
        <v>0</v>
      </c>
      <c r="BX799" s="69" t="n">
        <f aca="false">IF(BF799&gt;0,IF(BJ799&gt;BL799,BL799,BJ799),0)</f>
        <v>0</v>
      </c>
      <c r="BY799" s="69" t="n">
        <f aca="false">IF(BD799=0,0,IF(AND(BX799&gt;0,BX799&lt;=5),  IF(AND(BX799&gt;0,BX799&lt;=5),VLOOKUP(BK799,'Pril1-THLPa'!$A$6:$F$18,IF(AND(BX799&gt;0,BX799&lt;=5),LOOKUP(BX799,'Pril1-THLPa'!$B$5:$F$5,'Pril1-THLPa'!$B$4:$F$4),""),0),""),  IF(BX799&gt;5,BO799+BP799*(BX799-5)+BQ799*POWER(BX799-5,2)+BR799*POWER(BX799-5,3)+BS799*POWER(BX799-5,4),"")))</f>
        <v>0</v>
      </c>
      <c r="BZ799" s="69" t="n">
        <f aca="false">IF(BY799&gt;0,BY799*BI799/10*BW799*(100+BV799)/100,0)</f>
        <v>0</v>
      </c>
      <c r="CA799" s="69" t="n">
        <f aca="false">IF(BD799&gt;0,BX799-IF(BD799&gt;BX799,BX799,BD799),0)</f>
        <v>0</v>
      </c>
      <c r="CB799" s="69" t="n">
        <f aca="false">POWER(1.01,CA799)</f>
        <v>1</v>
      </c>
      <c r="CC799" s="69" t="n">
        <f aca="false">IF(BF799&gt;0,IF(BF799&gt;BH799,1,BF799/BH799),0)</f>
        <v>0</v>
      </c>
      <c r="CD799" s="72" t="n">
        <f aca="false">IF(BD799=0,0,IF(BF799&gt;0,ROUND(IF(CB799&lt;&gt;0,BZ799*BT799*1/CB799*CC799,0),0),0))</f>
        <v>0</v>
      </c>
      <c r="CE799" s="73" t="str">
        <f aca="false">IF(BF799&gt;0,IF(BF799&gt;BH799,CD799/BF799,CD799/BH799),"")</f>
        <v/>
      </c>
      <c r="CF799" s="69" t="n">
        <f aca="false">'Vstupní data'!AM799</f>
        <v>0</v>
      </c>
      <c r="CG799" s="69" t="n">
        <f aca="false">'Vstupní data'!AN799</f>
        <v>0</v>
      </c>
      <c r="CH799" s="69" t="n">
        <f aca="false">'Vstupní data'!AO799</f>
        <v>0</v>
      </c>
      <c r="CI799" s="69" t="n">
        <f aca="false">'Vstupní data'!AP799</f>
        <v>0</v>
      </c>
      <c r="CJ799" s="72" t="n">
        <f aca="false">ROUND(CH799*CI799,0)</f>
        <v>0</v>
      </c>
      <c r="CK799" s="74" t="str">
        <f aca="false">IF(OR(AA799&gt;0,BB799&gt;0,CD799&gt;0,CJ799&gt;0),AA799+BB799+CD799+CJ799,"")</f>
        <v/>
      </c>
    </row>
    <row r="800" customFormat="false" ht="12.8" hidden="false" customHeight="false" outlineLevel="0" collapsed="false">
      <c r="A800" s="66" t="n">
        <f aca="false">'Vstupní data'!A800</f>
        <v>0</v>
      </c>
      <c r="F800" s="66" t="str">
        <f aca="false">CONCATENATE('Vstupní data'!F800,'Vstupní data'!G800,'Vstupní data'!H800,'Vstupní data'!I800)</f>
        <v/>
      </c>
      <c r="G800" s="66"/>
      <c r="H800" s="66" t="n">
        <f aca="false">'Vstupní data'!K800</f>
        <v>0</v>
      </c>
      <c r="I800" s="66" t="n">
        <f aca="false">'Vstupní data'!L800</f>
        <v>0</v>
      </c>
      <c r="J800" s="66" t="n">
        <f aca="false">'Vstupní data'!K800*'Vstupní data'!M800/100</f>
        <v>0</v>
      </c>
      <c r="L800" s="66" t="n">
        <f aca="false">IF('Vstupní data'!N800="prostokořenný",0,IF('Vstupní data'!N800="krytokořenný","k",IF('Vstupní data'!N800="poloodrostky nebo odrostky, prostokořenné i krytokořenné","po",0)))</f>
        <v>0</v>
      </c>
      <c r="N800" s="66"/>
      <c r="O800" s="66" t="n">
        <f aca="false">'Vstupní data'!O800</f>
        <v>0</v>
      </c>
      <c r="P800" s="66" t="n">
        <f aca="false">IF(O800&gt;0,VLOOKUP(CONCATENATE(VLOOKUP(I800,'Pril3-drev'!$H$5:$K$83,4,0),"-",'Vstupní data'!R800),K2!$C$15:$D$23,2,0),0)</f>
        <v>0</v>
      </c>
      <c r="Q800" s="66" t="n">
        <f aca="false">IF(O800&gt;0,VLOOKUP(I800,'Pril3-drev'!$H$5:$I$83,2,0),0)</f>
        <v>0</v>
      </c>
      <c r="R800" s="66" t="n">
        <f aca="false">IF(Q800&gt;0,VLOOKUP(Q800,'Pril6-okus'!$A$5:$B$17,2,0),0)</f>
        <v>0</v>
      </c>
      <c r="S800" s="66" t="n">
        <f aca="false">IF(O800&gt;0,VLOOKUP(I800,'Pril3-drev'!$H$5:$J$83,3,0),0)</f>
        <v>0</v>
      </c>
      <c r="T800" s="66" t="str">
        <f aca="false">IF(O800&gt;0,IF(L800="k",0.9*VLOOKUP(S800,'ha-pocty-vyhl'!$A$5:$B$20,2,0),IF(L800="po",0.8*VLOOKUP(S800,'ha-pocty-vyhl'!$A$5:$B$20,2,0),VLOOKUP(S800,'ha-pocty-vyhl'!$A$5:$B$20,2,0))),"")</f>
        <v/>
      </c>
      <c r="U800" s="66" t="n">
        <f aca="false">'Vstupní data'!P800</f>
        <v>0</v>
      </c>
      <c r="V800" s="66" t="n">
        <f aca="false">IF(O800&gt;0,1.3*T800*1000*Z800/10000,0)</f>
        <v>0</v>
      </c>
      <c r="W800" s="66" t="n">
        <f aca="false">IF(O800&gt;0,1.3*T800*1000*Z800/10000,0)</f>
        <v>0</v>
      </c>
      <c r="X800" s="66" t="n">
        <f aca="false">IF(O800&gt;0,IF(O800&gt;V800,V800,O800),0)</f>
        <v>0</v>
      </c>
      <c r="Y800" s="66" t="n">
        <f aca="false">IF(O800&gt;0,IF(IF(U800&gt;W800,W800,U800)&lt;X800,W800,IF(U800&gt;W800,W800,U800)),0)</f>
        <v>0</v>
      </c>
      <c r="Z800" s="66" t="n">
        <f aca="false">IF(O800&gt;0,IF(J800&gt;0,J800,K800*H800/100),0)</f>
        <v>0</v>
      </c>
      <c r="AA800" s="67" t="n">
        <f aca="false">IF(O800&gt;0,CEILING(R800*P800*X800/Y800*Z800,1),0)</f>
        <v>0</v>
      </c>
      <c r="AB800" s="68" t="n">
        <f aca="false">IF(O800&gt;0,AA800/O800,0)</f>
        <v>0</v>
      </c>
      <c r="AC800" s="66" t="n">
        <f aca="false">'Vstupní data'!W800</f>
        <v>0</v>
      </c>
      <c r="AI800" s="66" t="str">
        <f aca="false">IF(OR('Vstupní data'!T800&gt;0,'Vstupní data'!U800&gt;0),VLOOKUP(I800,'Pril3-drev'!$H$5:$J$83,3,0),"")</f>
        <v/>
      </c>
      <c r="AJ800" s="66" t="n">
        <f aca="false">IF('Vstupní data'!V800="prostokořenný",0,IF('Vstupní data'!V800="krytokořenný","k",IF('Vstupní data'!V800="poloodrostky nebo odrostky, prostokořenné i krytokořenné","po",0)))</f>
        <v>0</v>
      </c>
      <c r="AK800" s="66" t="n">
        <f aca="false">IF(OR('Vstupní data'!T800&gt;0,'Vstupní data'!U800&gt;0),IF(AJ800="k",0.9*VLOOKUP(AI800,'ha-pocty-vyhl'!$A$5:$B$20,2,0),IF(AJ800="po",0.8*VLOOKUP(AI800,'ha-pocty-vyhl'!$A$5:$B$20,2,0),VLOOKUP(AI800,'ha-pocty-vyhl'!$A$5:$B$20,2,0))),0)</f>
        <v>0</v>
      </c>
      <c r="AL800" s="66" t="n">
        <f aca="false">IF(OR('Vstupní data'!T800&gt;0,'Vstupní data'!U800&gt;0),'Vstupní data'!K800*'Vstupní data'!M800/100,0)</f>
        <v>0</v>
      </c>
      <c r="AM800" s="66" t="n">
        <f aca="false">IF(OR('Vstupní data'!T800&gt;0,'Vstupní data'!U800&gt;0),IF('Vstupní data'!T800&gt;0,'Vstupní data'!T800,ROUND(10*'Vstupní data'!U800/AK800,0)),0)</f>
        <v>0</v>
      </c>
      <c r="AN800" s="69" t="n">
        <f aca="false">IF('Vstupní data'!T800&gt;0,   IF('Vstupní data'!T800&lt;=AL800,'Vstupní data'!T800,AL800),   IF(AM800&lt;AL800,AM800,AL800))</f>
        <v>0</v>
      </c>
      <c r="AO800" s="69" t="n">
        <f aca="false">'Vstupní data'!X800</f>
        <v>0</v>
      </c>
      <c r="AP800" s="66" t="n">
        <f aca="false">IF(OR('Vstupní data'!T800&gt;0,'Vstupní data'!U800&gt;0),IF(I800&lt;&gt;0,VLOOKUP(I800,'Pril3-drev'!$H$5:$I$83,2,0),0),0)</f>
        <v>0</v>
      </c>
      <c r="AQ800" s="66" t="n">
        <f aca="false">'Vstupní data'!Y800</f>
        <v>0</v>
      </c>
      <c r="AR800" s="66" t="str">
        <f aca="false">IF(AC800&gt;5,   IF('Vstupní data'!Y800&gt;0,   VLOOKUP(VLOOKUP(CONCATENATE(VLOOKUP(I800,'Pril3-drev'!$H$4:$L$83,5,0),AC800),'Pril3-drev'!$Q$4:$R$2803,2,0),'AVB-BS'!$C$5:$S$29 ,LOOKUP(AQ800,'AVB-BS'!$D$3:$S$3,'AVB-BS'!$D$1:$S$1) ,0 )   ,   IF('Vstupní data'!Z800&gt;0,'Vstupní data'!Z800,0)) , "")</f>
        <v/>
      </c>
      <c r="AS800" s="70" t="str">
        <f aca="false">IF(AC800&gt;5,VLOOKUP(CONCATENATE(AP800,AR800),'Pril1-THLPa'!$H$6:$N$96,4,0),"")</f>
        <v/>
      </c>
      <c r="AT800" s="70" t="str">
        <f aca="false">IF(AC800&gt;5,VLOOKUP(CONCATENATE(AP800,AR800),'Pril1-THLPa'!$H$6:$N$96,5,0),"")</f>
        <v/>
      </c>
      <c r="AU800" s="70" t="str">
        <f aca="false">IF(AC800&gt;5,VLOOKUP(CONCATENATE(AP800,AR800),'Pril1-THLPa'!$H$6:$N$96,6,0),"")</f>
        <v/>
      </c>
      <c r="AV800" s="70" t="str">
        <f aca="false">IF(AC800&gt;5,VLOOKUP(CONCATENATE(AP800,AR800),'Pril1-THLPa'!$H$6:$N$96,7,0),"")</f>
        <v/>
      </c>
      <c r="AW800" s="70" t="str">
        <f aca="false">IF(AC800&gt;5,VLOOKUP(CONCATENATE(AP800,AR800),'Pril1-THLPa'!$H$6:$O$96,8,0),"")</f>
        <v/>
      </c>
      <c r="AX800" s="66" t="n">
        <f aca="false">IF(AC800&gt;0,IF(AND(AC800&gt;0,AC800&lt;=5),VLOOKUP(AP800,'Pril1-THLPa'!$A$6:$F$18,LOOKUP(AC800,'Pril1-THLPa'!$B$5:$F$5,'Pril1-THLPa'!$B$4:$F$4),0),AS800+AT800*(AC800-5)+AU800*POWER(AC800-5,2)+AV800*POWER(AC800-5,3)+AW800*POWER(AC800-5,4)),0)</f>
        <v>0</v>
      </c>
      <c r="AY800" s="71"/>
      <c r="AZ800" s="66" t="n">
        <f aca="false">'Vstupní data'!AA800</f>
        <v>0</v>
      </c>
      <c r="BA800" s="66" t="n">
        <f aca="false">IF(OR('Vstupní data'!T800&gt;0,'Vstupní data'!U800&gt;0),IF(AC800&lt;&gt;"",AX800*AO800/10*(100+AZ800)/100,0),0)</f>
        <v>0</v>
      </c>
      <c r="BB800" s="67" t="n">
        <f aca="false">IF(AC800&lt;&gt;"",ROUND(BA800*AN800,0),0)</f>
        <v>0</v>
      </c>
      <c r="BC800" s="68" t="str">
        <f aca="false">IF(AE800&gt;0,BB800/AE800,"")</f>
        <v/>
      </c>
      <c r="BD800" s="66" t="n">
        <f aca="false">'Vstupní data'!AE800</f>
        <v>0</v>
      </c>
      <c r="BF800" s="66" t="n">
        <f aca="false">'Vstupní data'!AC800</f>
        <v>0</v>
      </c>
      <c r="BH800" s="66" t="n">
        <f aca="false">'Vstupní data'!AD800</f>
        <v>0</v>
      </c>
      <c r="BI800" s="66" t="n">
        <f aca="false">'Vstupní data'!AF800</f>
        <v>0</v>
      </c>
      <c r="BJ800" s="69" t="n">
        <f aca="false">'Vstupní data'!AG800</f>
        <v>0</v>
      </c>
      <c r="BK800" s="69" t="n">
        <f aca="false">IF(BF800&lt;&gt;0,VLOOKUP(I800,'Pril3-drev'!$H$5:$I$83,2,0),0)</f>
        <v>0</v>
      </c>
      <c r="BL800" s="69" t="n">
        <f aca="false">IF(BF800&lt;&gt;0,VLOOKUP(BK800,'Pril3-drev'!$A$5:$C$17,3,0),0)</f>
        <v>0</v>
      </c>
      <c r="BM800" s="69" t="n">
        <f aca="false">'Vstupní data'!AH800</f>
        <v>0</v>
      </c>
      <c r="BN800" s="69" t="n">
        <f aca="false">IF('Vstupní data'!AH800&gt;0,   VLOOKUP(VLOOKUP(CONCATENATE(VLOOKUP(I800,'Pril3-drev'!$H$4:$L$83,5,0),BD800),'Pril3-drev'!$Q$4:$R$2803,2,0),'AVB-BS'!$C$5:$S$29 ,LOOKUP(BM800,'AVB-BS'!$D$3:$S$3,'AVB-BS'!$D$1:$S$1) ,0 )   ,   IF('Vstupní data'!AI800&gt;0,'Vstupní data'!AI800,0))</f>
        <v>0</v>
      </c>
      <c r="BO800" s="69" t="str">
        <f aca="false">IF(BX800&gt;5,VLOOKUP(CONCATENATE(BK800,BN800),'Pril1-THLPa'!$H$6:$N$96,4,0),"")</f>
        <v/>
      </c>
      <c r="BP800" s="69" t="str">
        <f aca="false">IF(BX800&gt;5,VLOOKUP(CONCATENATE(BK800,BN800),'Pril1-THLPa'!$H$6:$N$96,5,0),"")</f>
        <v/>
      </c>
      <c r="BQ800" s="69" t="str">
        <f aca="false">IF(BX800&gt;5,VLOOKUP(CONCATENATE(BK800,BN800),'Pril1-THLPa'!$H$6:$N$96,6,0),"")</f>
        <v/>
      </c>
      <c r="BR800" s="69" t="str">
        <f aca="false">IF(BX800&gt;5,VLOOKUP(CONCATENATE(BK800,BN800),'Pril1-THLPa'!$H$6:$N$96,7,0),"")</f>
        <v/>
      </c>
      <c r="BS800" s="69" t="str">
        <f aca="false">IF(BX800&gt;5,VLOOKUP(CONCATENATE(BK800,BN800),'Pril1-THLPa'!$H$6:$O$96,8,0),"")</f>
        <v/>
      </c>
      <c r="BT800" s="69" t="str">
        <f aca="false">IF(BF800&gt;0, IF(BK800="smrk",  VLOOKUP(VLOOKUP(BD800,'Pril9-K3'!$L$8:$M$207,2,0),'Pril9-K3'!$A$8:$J$16,LOOKUP(BN800,'Pril9-K3'!$A$7:$J$7,'Pril9-K3'!$A$5:$J$5),0), IF(AND(BK800&lt;&gt;"smrk",'Vstupní data'!AK800&lt;&gt;""),'Vstupní data'!AK800,   VLOOKUP(VLOOKUP(BD800,'Pril9-K3'!$L$8:$M$207,2,0),'Pril9-K3'!$A$8:$J$16,LOOKUP(BN800,'Pril9-K3'!$A$7:$J$7,'Pril9-K3'!$A$5:$J$5),0)   )),   "")</f>
        <v/>
      </c>
      <c r="BV800" s="69" t="n">
        <f aca="false">'Vstupní data'!AJ800</f>
        <v>0</v>
      </c>
      <c r="BW800" s="69" t="n">
        <f aca="false">IF(BF800&gt;0,IF(J800&gt;0,J800,K800*H800/100),0)</f>
        <v>0</v>
      </c>
      <c r="BX800" s="69" t="n">
        <f aca="false">IF(BF800&gt;0,IF(BJ800&gt;BL800,BL800,BJ800),0)</f>
        <v>0</v>
      </c>
      <c r="BY800" s="69" t="n">
        <f aca="false">IF(BD800=0,0,IF(AND(BX800&gt;0,BX800&lt;=5),  IF(AND(BX800&gt;0,BX800&lt;=5),VLOOKUP(BK800,'Pril1-THLPa'!$A$6:$F$18,IF(AND(BX800&gt;0,BX800&lt;=5),LOOKUP(BX800,'Pril1-THLPa'!$B$5:$F$5,'Pril1-THLPa'!$B$4:$F$4),""),0),""),  IF(BX800&gt;5,BO800+BP800*(BX800-5)+BQ800*POWER(BX800-5,2)+BR800*POWER(BX800-5,3)+BS800*POWER(BX800-5,4),"")))</f>
        <v>0</v>
      </c>
      <c r="BZ800" s="69" t="n">
        <f aca="false">IF(BY800&gt;0,BY800*BI800/10*BW800*(100+BV800)/100,0)</f>
        <v>0</v>
      </c>
      <c r="CA800" s="69" t="n">
        <f aca="false">IF(BD800&gt;0,BX800-IF(BD800&gt;BX800,BX800,BD800),0)</f>
        <v>0</v>
      </c>
      <c r="CB800" s="69" t="n">
        <f aca="false">POWER(1.01,CA800)</f>
        <v>1</v>
      </c>
      <c r="CC800" s="69" t="n">
        <f aca="false">IF(BF800&gt;0,IF(BF800&gt;BH800,1,BF800/BH800),0)</f>
        <v>0</v>
      </c>
      <c r="CD800" s="72" t="n">
        <f aca="false">IF(BD800=0,0,IF(BF800&gt;0,ROUND(IF(CB800&lt;&gt;0,BZ800*BT800*1/CB800*CC800,0),0),0))</f>
        <v>0</v>
      </c>
      <c r="CE800" s="73" t="str">
        <f aca="false">IF(BF800&gt;0,IF(BF800&gt;BH800,CD800/BF800,CD800/BH800),"")</f>
        <v/>
      </c>
      <c r="CF800" s="69" t="n">
        <f aca="false">'Vstupní data'!AM800</f>
        <v>0</v>
      </c>
      <c r="CG800" s="69" t="n">
        <f aca="false">'Vstupní data'!AN800</f>
        <v>0</v>
      </c>
      <c r="CH800" s="69" t="n">
        <f aca="false">'Vstupní data'!AO800</f>
        <v>0</v>
      </c>
      <c r="CI800" s="69" t="n">
        <f aca="false">'Vstupní data'!AP800</f>
        <v>0</v>
      </c>
      <c r="CJ800" s="72" t="n">
        <f aca="false">ROUND(CH800*CI800,0)</f>
        <v>0</v>
      </c>
      <c r="CK800" s="74" t="str">
        <f aca="false">IF(OR(AA800&gt;0,BB800&gt;0,CD800&gt;0,CJ800&gt;0),AA800+BB800+CD800+CJ800,"")</f>
        <v/>
      </c>
    </row>
    <row r="801" customFormat="false" ht="12.8" hidden="false" customHeight="false" outlineLevel="0" collapsed="false">
      <c r="A801" s="66" t="n">
        <f aca="false">'Vstupní data'!A801</f>
        <v>0</v>
      </c>
      <c r="F801" s="66" t="str">
        <f aca="false">CONCATENATE('Vstupní data'!F801,'Vstupní data'!G801,'Vstupní data'!H801,'Vstupní data'!I801)</f>
        <v/>
      </c>
      <c r="G801" s="66"/>
      <c r="H801" s="66" t="n">
        <f aca="false">'Vstupní data'!K801</f>
        <v>0</v>
      </c>
      <c r="I801" s="66" t="n">
        <f aca="false">'Vstupní data'!L801</f>
        <v>0</v>
      </c>
      <c r="J801" s="66" t="n">
        <f aca="false">'Vstupní data'!K801*'Vstupní data'!M801/100</f>
        <v>0</v>
      </c>
      <c r="L801" s="66" t="n">
        <f aca="false">IF('Vstupní data'!N801="prostokořenný",0,IF('Vstupní data'!N801="krytokořenný","k",IF('Vstupní data'!N801="poloodrostky nebo odrostky, prostokořenné i krytokořenné","po",0)))</f>
        <v>0</v>
      </c>
      <c r="N801" s="66"/>
      <c r="O801" s="66" t="n">
        <f aca="false">'Vstupní data'!O801</f>
        <v>0</v>
      </c>
      <c r="P801" s="66" t="n">
        <f aca="false">IF(O801&gt;0,VLOOKUP(CONCATENATE(VLOOKUP(I801,'Pril3-drev'!$H$5:$K$83,4,0),"-",'Vstupní data'!R801),K2!$C$15:$D$23,2,0),0)</f>
        <v>0</v>
      </c>
      <c r="Q801" s="66" t="n">
        <f aca="false">IF(O801&gt;0,VLOOKUP(I801,'Pril3-drev'!$H$5:$I$83,2,0),0)</f>
        <v>0</v>
      </c>
      <c r="R801" s="66" t="n">
        <f aca="false">IF(Q801&gt;0,VLOOKUP(Q801,'Pril6-okus'!$A$5:$B$17,2,0),0)</f>
        <v>0</v>
      </c>
      <c r="S801" s="66" t="n">
        <f aca="false">IF(O801&gt;0,VLOOKUP(I801,'Pril3-drev'!$H$5:$J$83,3,0),0)</f>
        <v>0</v>
      </c>
      <c r="T801" s="66" t="str">
        <f aca="false">IF(O801&gt;0,IF(L801="k",0.9*VLOOKUP(S801,'ha-pocty-vyhl'!$A$5:$B$20,2,0),IF(L801="po",0.8*VLOOKUP(S801,'ha-pocty-vyhl'!$A$5:$B$20,2,0),VLOOKUP(S801,'ha-pocty-vyhl'!$A$5:$B$20,2,0))),"")</f>
        <v/>
      </c>
      <c r="U801" s="66" t="n">
        <f aca="false">'Vstupní data'!P801</f>
        <v>0</v>
      </c>
      <c r="V801" s="66" t="n">
        <f aca="false">IF(O801&gt;0,1.3*T801*1000*Z801/10000,0)</f>
        <v>0</v>
      </c>
      <c r="W801" s="66" t="n">
        <f aca="false">IF(O801&gt;0,1.3*T801*1000*Z801/10000,0)</f>
        <v>0</v>
      </c>
      <c r="X801" s="66" t="n">
        <f aca="false">IF(O801&gt;0,IF(O801&gt;V801,V801,O801),0)</f>
        <v>0</v>
      </c>
      <c r="Y801" s="66" t="n">
        <f aca="false">IF(O801&gt;0,IF(IF(U801&gt;W801,W801,U801)&lt;X801,W801,IF(U801&gt;W801,W801,U801)),0)</f>
        <v>0</v>
      </c>
      <c r="Z801" s="66" t="n">
        <f aca="false">IF(O801&gt;0,IF(J801&gt;0,J801,K801*H801/100),0)</f>
        <v>0</v>
      </c>
      <c r="AA801" s="67" t="n">
        <f aca="false">IF(O801&gt;0,CEILING(R801*P801*X801/Y801*Z801,1),0)</f>
        <v>0</v>
      </c>
      <c r="AB801" s="68" t="n">
        <f aca="false">IF(O801&gt;0,AA801/O801,0)</f>
        <v>0</v>
      </c>
      <c r="AC801" s="66" t="n">
        <f aca="false">'Vstupní data'!W801</f>
        <v>0</v>
      </c>
      <c r="AI801" s="66" t="str">
        <f aca="false">IF(OR('Vstupní data'!T801&gt;0,'Vstupní data'!U801&gt;0),VLOOKUP(I801,'Pril3-drev'!$H$5:$J$83,3,0),"")</f>
        <v/>
      </c>
      <c r="AJ801" s="66" t="n">
        <f aca="false">IF('Vstupní data'!V801="prostokořenný",0,IF('Vstupní data'!V801="krytokořenný","k",IF('Vstupní data'!V801="poloodrostky nebo odrostky, prostokořenné i krytokořenné","po",0)))</f>
        <v>0</v>
      </c>
      <c r="AK801" s="66" t="n">
        <f aca="false">IF(OR('Vstupní data'!T801&gt;0,'Vstupní data'!U801&gt;0),IF(AJ801="k",0.9*VLOOKUP(AI801,'ha-pocty-vyhl'!$A$5:$B$20,2,0),IF(AJ801="po",0.8*VLOOKUP(AI801,'ha-pocty-vyhl'!$A$5:$B$20,2,0),VLOOKUP(AI801,'ha-pocty-vyhl'!$A$5:$B$20,2,0))),0)</f>
        <v>0</v>
      </c>
      <c r="AL801" s="66" t="n">
        <f aca="false">IF(OR('Vstupní data'!T801&gt;0,'Vstupní data'!U801&gt;0),'Vstupní data'!K801*'Vstupní data'!M801/100,0)</f>
        <v>0</v>
      </c>
      <c r="AM801" s="66" t="n">
        <f aca="false">IF(OR('Vstupní data'!T801&gt;0,'Vstupní data'!U801&gt;0),IF('Vstupní data'!T801&gt;0,'Vstupní data'!T801,ROUND(10*'Vstupní data'!U801/AK801,0)),0)</f>
        <v>0</v>
      </c>
      <c r="AN801" s="69" t="n">
        <f aca="false">IF('Vstupní data'!T801&gt;0,   IF('Vstupní data'!T801&lt;=AL801,'Vstupní data'!T801,AL801),   IF(AM801&lt;AL801,AM801,AL801))</f>
        <v>0</v>
      </c>
      <c r="AO801" s="69" t="n">
        <f aca="false">'Vstupní data'!X801</f>
        <v>0</v>
      </c>
      <c r="AP801" s="66" t="n">
        <f aca="false">IF(OR('Vstupní data'!T801&gt;0,'Vstupní data'!U801&gt;0),IF(I801&lt;&gt;0,VLOOKUP(I801,'Pril3-drev'!$H$5:$I$83,2,0),0),0)</f>
        <v>0</v>
      </c>
      <c r="AQ801" s="66" t="n">
        <f aca="false">'Vstupní data'!Y801</f>
        <v>0</v>
      </c>
      <c r="AR801" s="66" t="str">
        <f aca="false">IF(AC801&gt;5,   IF('Vstupní data'!Y801&gt;0,   VLOOKUP(VLOOKUP(CONCATENATE(VLOOKUP(I801,'Pril3-drev'!$H$4:$L$83,5,0),AC801),'Pril3-drev'!$Q$4:$R$2803,2,0),'AVB-BS'!$C$5:$S$29 ,LOOKUP(AQ801,'AVB-BS'!$D$3:$S$3,'AVB-BS'!$D$1:$S$1) ,0 )   ,   IF('Vstupní data'!Z801&gt;0,'Vstupní data'!Z801,0)) , "")</f>
        <v/>
      </c>
      <c r="AS801" s="70" t="str">
        <f aca="false">IF(AC801&gt;5,VLOOKUP(CONCATENATE(AP801,AR801),'Pril1-THLPa'!$H$6:$N$96,4,0),"")</f>
        <v/>
      </c>
      <c r="AT801" s="70" t="str">
        <f aca="false">IF(AC801&gt;5,VLOOKUP(CONCATENATE(AP801,AR801),'Pril1-THLPa'!$H$6:$N$96,5,0),"")</f>
        <v/>
      </c>
      <c r="AU801" s="70" t="str">
        <f aca="false">IF(AC801&gt;5,VLOOKUP(CONCATENATE(AP801,AR801),'Pril1-THLPa'!$H$6:$N$96,6,0),"")</f>
        <v/>
      </c>
      <c r="AV801" s="70" t="str">
        <f aca="false">IF(AC801&gt;5,VLOOKUP(CONCATENATE(AP801,AR801),'Pril1-THLPa'!$H$6:$N$96,7,0),"")</f>
        <v/>
      </c>
      <c r="AW801" s="70" t="str">
        <f aca="false">IF(AC801&gt;5,VLOOKUP(CONCATENATE(AP801,AR801),'Pril1-THLPa'!$H$6:$O$96,8,0),"")</f>
        <v/>
      </c>
      <c r="AX801" s="66" t="n">
        <f aca="false">IF(AC801&gt;0,IF(AND(AC801&gt;0,AC801&lt;=5),VLOOKUP(AP801,'Pril1-THLPa'!$A$6:$F$18,LOOKUP(AC801,'Pril1-THLPa'!$B$5:$F$5,'Pril1-THLPa'!$B$4:$F$4),0),AS801+AT801*(AC801-5)+AU801*POWER(AC801-5,2)+AV801*POWER(AC801-5,3)+AW801*POWER(AC801-5,4)),0)</f>
        <v>0</v>
      </c>
      <c r="AY801" s="71"/>
      <c r="AZ801" s="66" t="n">
        <f aca="false">'Vstupní data'!AA801</f>
        <v>0</v>
      </c>
      <c r="BA801" s="66" t="n">
        <f aca="false">IF(OR('Vstupní data'!T801&gt;0,'Vstupní data'!U801&gt;0),IF(AC801&lt;&gt;"",AX801*AO801/10*(100+AZ801)/100,0),0)</f>
        <v>0</v>
      </c>
      <c r="BB801" s="67" t="n">
        <f aca="false">IF(AC801&lt;&gt;"",ROUND(BA801*AN801,0),0)</f>
        <v>0</v>
      </c>
      <c r="BC801" s="68" t="str">
        <f aca="false">IF(AE801&gt;0,BB801/AE801,"")</f>
        <v/>
      </c>
      <c r="BD801" s="66" t="n">
        <f aca="false">'Vstupní data'!AE801</f>
        <v>0</v>
      </c>
      <c r="BF801" s="66" t="n">
        <f aca="false">'Vstupní data'!AC801</f>
        <v>0</v>
      </c>
      <c r="BH801" s="66" t="n">
        <f aca="false">'Vstupní data'!AD801</f>
        <v>0</v>
      </c>
      <c r="BI801" s="66" t="n">
        <f aca="false">'Vstupní data'!AF801</f>
        <v>0</v>
      </c>
      <c r="BJ801" s="69" t="n">
        <f aca="false">'Vstupní data'!AG801</f>
        <v>0</v>
      </c>
      <c r="BK801" s="69" t="n">
        <f aca="false">IF(BF801&lt;&gt;0,VLOOKUP(I801,'Pril3-drev'!$H$5:$I$83,2,0),0)</f>
        <v>0</v>
      </c>
      <c r="BL801" s="69" t="n">
        <f aca="false">IF(BF801&lt;&gt;0,VLOOKUP(BK801,'Pril3-drev'!$A$5:$C$17,3,0),0)</f>
        <v>0</v>
      </c>
      <c r="BM801" s="69" t="n">
        <f aca="false">'Vstupní data'!AH801</f>
        <v>0</v>
      </c>
      <c r="BN801" s="69" t="n">
        <f aca="false">IF('Vstupní data'!AH801&gt;0,   VLOOKUP(VLOOKUP(CONCATENATE(VLOOKUP(I801,'Pril3-drev'!$H$4:$L$83,5,0),BD801),'Pril3-drev'!$Q$4:$R$2803,2,0),'AVB-BS'!$C$5:$S$29 ,LOOKUP(BM801,'AVB-BS'!$D$3:$S$3,'AVB-BS'!$D$1:$S$1) ,0 )   ,   IF('Vstupní data'!AI801&gt;0,'Vstupní data'!AI801,0))</f>
        <v>0</v>
      </c>
      <c r="BO801" s="69" t="str">
        <f aca="false">IF(BX801&gt;5,VLOOKUP(CONCATENATE(BK801,BN801),'Pril1-THLPa'!$H$6:$N$96,4,0),"")</f>
        <v/>
      </c>
      <c r="BP801" s="69" t="str">
        <f aca="false">IF(BX801&gt;5,VLOOKUP(CONCATENATE(BK801,BN801),'Pril1-THLPa'!$H$6:$N$96,5,0),"")</f>
        <v/>
      </c>
      <c r="BQ801" s="69" t="str">
        <f aca="false">IF(BX801&gt;5,VLOOKUP(CONCATENATE(BK801,BN801),'Pril1-THLPa'!$H$6:$N$96,6,0),"")</f>
        <v/>
      </c>
      <c r="BR801" s="69" t="str">
        <f aca="false">IF(BX801&gt;5,VLOOKUP(CONCATENATE(BK801,BN801),'Pril1-THLPa'!$H$6:$N$96,7,0),"")</f>
        <v/>
      </c>
      <c r="BS801" s="69" t="str">
        <f aca="false">IF(BX801&gt;5,VLOOKUP(CONCATENATE(BK801,BN801),'Pril1-THLPa'!$H$6:$O$96,8,0),"")</f>
        <v/>
      </c>
      <c r="BT801" s="69" t="str">
        <f aca="false">IF(BF801&gt;0, IF(BK801="smrk",  VLOOKUP(VLOOKUP(BD801,'Pril9-K3'!$L$8:$M$207,2,0),'Pril9-K3'!$A$8:$J$16,LOOKUP(BN801,'Pril9-K3'!$A$7:$J$7,'Pril9-K3'!$A$5:$J$5),0), IF(AND(BK801&lt;&gt;"smrk",'Vstupní data'!AK801&lt;&gt;""),'Vstupní data'!AK801,   VLOOKUP(VLOOKUP(BD801,'Pril9-K3'!$L$8:$M$207,2,0),'Pril9-K3'!$A$8:$J$16,LOOKUP(BN801,'Pril9-K3'!$A$7:$J$7,'Pril9-K3'!$A$5:$J$5),0)   )),   "")</f>
        <v/>
      </c>
      <c r="BV801" s="69" t="n">
        <f aca="false">'Vstupní data'!AJ801</f>
        <v>0</v>
      </c>
      <c r="BW801" s="69" t="n">
        <f aca="false">IF(BF801&gt;0,IF(J801&gt;0,J801,K801*H801/100),0)</f>
        <v>0</v>
      </c>
      <c r="BX801" s="69" t="n">
        <f aca="false">IF(BF801&gt;0,IF(BJ801&gt;BL801,BL801,BJ801),0)</f>
        <v>0</v>
      </c>
      <c r="BY801" s="69" t="n">
        <f aca="false">IF(BD801=0,0,IF(AND(BX801&gt;0,BX801&lt;=5),  IF(AND(BX801&gt;0,BX801&lt;=5),VLOOKUP(BK801,'Pril1-THLPa'!$A$6:$F$18,IF(AND(BX801&gt;0,BX801&lt;=5),LOOKUP(BX801,'Pril1-THLPa'!$B$5:$F$5,'Pril1-THLPa'!$B$4:$F$4),""),0),""),  IF(BX801&gt;5,BO801+BP801*(BX801-5)+BQ801*POWER(BX801-5,2)+BR801*POWER(BX801-5,3)+BS801*POWER(BX801-5,4),"")))</f>
        <v>0</v>
      </c>
      <c r="BZ801" s="69" t="n">
        <f aca="false">IF(BY801&gt;0,BY801*BI801/10*BW801*(100+BV801)/100,0)</f>
        <v>0</v>
      </c>
      <c r="CA801" s="69" t="n">
        <f aca="false">IF(BD801&gt;0,BX801-IF(BD801&gt;BX801,BX801,BD801),0)</f>
        <v>0</v>
      </c>
      <c r="CB801" s="69" t="n">
        <f aca="false">POWER(1.01,CA801)</f>
        <v>1</v>
      </c>
      <c r="CC801" s="69" t="n">
        <f aca="false">IF(BF801&gt;0,IF(BF801&gt;BH801,1,BF801/BH801),0)</f>
        <v>0</v>
      </c>
      <c r="CD801" s="72" t="n">
        <f aca="false">IF(BD801=0,0,IF(BF801&gt;0,ROUND(IF(CB801&lt;&gt;0,BZ801*BT801*1/CB801*CC801,0),0),0))</f>
        <v>0</v>
      </c>
      <c r="CE801" s="73" t="str">
        <f aca="false">IF(BF801&gt;0,IF(BF801&gt;BH801,CD801/BF801,CD801/BH801),"")</f>
        <v/>
      </c>
      <c r="CF801" s="69" t="n">
        <f aca="false">'Vstupní data'!AM801</f>
        <v>0</v>
      </c>
      <c r="CG801" s="69" t="n">
        <f aca="false">'Vstupní data'!AN801</f>
        <v>0</v>
      </c>
      <c r="CH801" s="69" t="n">
        <f aca="false">'Vstupní data'!AO801</f>
        <v>0</v>
      </c>
      <c r="CI801" s="69" t="n">
        <f aca="false">'Vstupní data'!AP801</f>
        <v>0</v>
      </c>
      <c r="CJ801" s="72" t="n">
        <f aca="false">ROUND(CH801*CI801,0)</f>
        <v>0</v>
      </c>
      <c r="CK801" s="74" t="str">
        <f aca="false">IF(OR(AA801&gt;0,BB801&gt;0,CD801&gt;0,CJ801&gt;0),AA801+BB801+CD801+CJ801,"")</f>
        <v/>
      </c>
    </row>
    <row r="802" customFormat="false" ht="12.8" hidden="false" customHeight="false" outlineLevel="0" collapsed="false">
      <c r="A802" s="66" t="n">
        <f aca="false">'Vstupní data'!A802</f>
        <v>0</v>
      </c>
      <c r="F802" s="66" t="str">
        <f aca="false">CONCATENATE('Vstupní data'!F802,'Vstupní data'!G802,'Vstupní data'!H802,'Vstupní data'!I802)</f>
        <v/>
      </c>
      <c r="G802" s="66"/>
      <c r="H802" s="66" t="n">
        <f aca="false">'Vstupní data'!K802</f>
        <v>0</v>
      </c>
      <c r="I802" s="66" t="n">
        <f aca="false">'Vstupní data'!L802</f>
        <v>0</v>
      </c>
      <c r="J802" s="66" t="n">
        <f aca="false">'Vstupní data'!K802*'Vstupní data'!M802/100</f>
        <v>0</v>
      </c>
      <c r="L802" s="66" t="n">
        <f aca="false">IF('Vstupní data'!N802="prostokořenný",0,IF('Vstupní data'!N802="krytokořenný","k",IF('Vstupní data'!N802="poloodrostky nebo odrostky, prostokořenné i krytokořenné","po",0)))</f>
        <v>0</v>
      </c>
      <c r="N802" s="66"/>
      <c r="O802" s="66" t="n">
        <f aca="false">'Vstupní data'!O802</f>
        <v>0</v>
      </c>
      <c r="P802" s="66" t="n">
        <f aca="false">IF(O802&gt;0,VLOOKUP(CONCATENATE(VLOOKUP(I802,'Pril3-drev'!$H$5:$K$83,4,0),"-",'Vstupní data'!R802),K2!$C$15:$D$23,2,0),0)</f>
        <v>0</v>
      </c>
      <c r="Q802" s="66" t="n">
        <f aca="false">IF(O802&gt;0,VLOOKUP(I802,'Pril3-drev'!$H$5:$I$83,2,0),0)</f>
        <v>0</v>
      </c>
      <c r="R802" s="66" t="n">
        <f aca="false">IF(Q802&gt;0,VLOOKUP(Q802,'Pril6-okus'!$A$5:$B$17,2,0),0)</f>
        <v>0</v>
      </c>
      <c r="S802" s="66" t="n">
        <f aca="false">IF(O802&gt;0,VLOOKUP(I802,'Pril3-drev'!$H$5:$J$83,3,0),0)</f>
        <v>0</v>
      </c>
      <c r="T802" s="66" t="str">
        <f aca="false">IF(O802&gt;0,IF(L802="k",0.9*VLOOKUP(S802,'ha-pocty-vyhl'!$A$5:$B$20,2,0),IF(L802="po",0.8*VLOOKUP(S802,'ha-pocty-vyhl'!$A$5:$B$20,2,0),VLOOKUP(S802,'ha-pocty-vyhl'!$A$5:$B$20,2,0))),"")</f>
        <v/>
      </c>
      <c r="U802" s="66" t="n">
        <f aca="false">'Vstupní data'!P802</f>
        <v>0</v>
      </c>
      <c r="V802" s="66" t="n">
        <f aca="false">IF(O802&gt;0,1.3*T802*1000*Z802/10000,0)</f>
        <v>0</v>
      </c>
      <c r="W802" s="66" t="n">
        <f aca="false">IF(O802&gt;0,1.3*T802*1000*Z802/10000,0)</f>
        <v>0</v>
      </c>
      <c r="X802" s="66" t="n">
        <f aca="false">IF(O802&gt;0,IF(O802&gt;V802,V802,O802),0)</f>
        <v>0</v>
      </c>
      <c r="Y802" s="66" t="n">
        <f aca="false">IF(O802&gt;0,IF(IF(U802&gt;W802,W802,U802)&lt;X802,W802,IF(U802&gt;W802,W802,U802)),0)</f>
        <v>0</v>
      </c>
      <c r="Z802" s="66" t="n">
        <f aca="false">IF(O802&gt;0,IF(J802&gt;0,J802,K802*H802/100),0)</f>
        <v>0</v>
      </c>
      <c r="AA802" s="67" t="n">
        <f aca="false">IF(O802&gt;0,CEILING(R802*P802*X802/Y802*Z802,1),0)</f>
        <v>0</v>
      </c>
      <c r="AB802" s="68" t="n">
        <f aca="false">IF(O802&gt;0,AA802/O802,0)</f>
        <v>0</v>
      </c>
      <c r="AC802" s="66" t="n">
        <f aca="false">'Vstupní data'!W802</f>
        <v>0</v>
      </c>
      <c r="AI802" s="66" t="str">
        <f aca="false">IF(OR('Vstupní data'!T802&gt;0,'Vstupní data'!U802&gt;0),VLOOKUP(I802,'Pril3-drev'!$H$5:$J$83,3,0),"")</f>
        <v/>
      </c>
      <c r="AJ802" s="66" t="n">
        <f aca="false">IF('Vstupní data'!V802="prostokořenný",0,IF('Vstupní data'!V802="krytokořenný","k",IF('Vstupní data'!V802="poloodrostky nebo odrostky, prostokořenné i krytokořenné","po",0)))</f>
        <v>0</v>
      </c>
      <c r="AK802" s="66" t="n">
        <f aca="false">IF(OR('Vstupní data'!T802&gt;0,'Vstupní data'!U802&gt;0),IF(AJ802="k",0.9*VLOOKUP(AI802,'ha-pocty-vyhl'!$A$5:$B$20,2,0),IF(AJ802="po",0.8*VLOOKUP(AI802,'ha-pocty-vyhl'!$A$5:$B$20,2,0),VLOOKUP(AI802,'ha-pocty-vyhl'!$A$5:$B$20,2,0))),0)</f>
        <v>0</v>
      </c>
      <c r="AL802" s="66" t="n">
        <f aca="false">IF(OR('Vstupní data'!T802&gt;0,'Vstupní data'!U802&gt;0),'Vstupní data'!K802*'Vstupní data'!M802/100,0)</f>
        <v>0</v>
      </c>
      <c r="AM802" s="66" t="n">
        <f aca="false">IF(OR('Vstupní data'!T802&gt;0,'Vstupní data'!U802&gt;0),IF('Vstupní data'!T802&gt;0,'Vstupní data'!T802,ROUND(10*'Vstupní data'!U802/AK802,0)),0)</f>
        <v>0</v>
      </c>
      <c r="AN802" s="69" t="n">
        <f aca="false">IF('Vstupní data'!T802&gt;0,   IF('Vstupní data'!T802&lt;=AL802,'Vstupní data'!T802,AL802),   IF(AM802&lt;AL802,AM802,AL802))</f>
        <v>0</v>
      </c>
      <c r="AO802" s="69" t="n">
        <f aca="false">'Vstupní data'!X802</f>
        <v>0</v>
      </c>
      <c r="AP802" s="66" t="n">
        <f aca="false">IF(OR('Vstupní data'!T802&gt;0,'Vstupní data'!U802&gt;0),IF(I802&lt;&gt;0,VLOOKUP(I802,'Pril3-drev'!$H$5:$I$83,2,0),0),0)</f>
        <v>0</v>
      </c>
      <c r="AQ802" s="66" t="n">
        <f aca="false">'Vstupní data'!Y802</f>
        <v>0</v>
      </c>
      <c r="AR802" s="66" t="str">
        <f aca="false">IF(AC802&gt;5,   IF('Vstupní data'!Y802&gt;0,   VLOOKUP(VLOOKUP(CONCATENATE(VLOOKUP(I802,'Pril3-drev'!$H$4:$L$83,5,0),AC802),'Pril3-drev'!$Q$4:$R$2803,2,0),'AVB-BS'!$C$5:$S$29 ,LOOKUP(AQ802,'AVB-BS'!$D$3:$S$3,'AVB-BS'!$D$1:$S$1) ,0 )   ,   IF('Vstupní data'!Z802&gt;0,'Vstupní data'!Z802,0)) , "")</f>
        <v/>
      </c>
      <c r="AS802" s="70" t="str">
        <f aca="false">IF(AC802&gt;5,VLOOKUP(CONCATENATE(AP802,AR802),'Pril1-THLPa'!$H$6:$N$96,4,0),"")</f>
        <v/>
      </c>
      <c r="AT802" s="70" t="str">
        <f aca="false">IF(AC802&gt;5,VLOOKUP(CONCATENATE(AP802,AR802),'Pril1-THLPa'!$H$6:$N$96,5,0),"")</f>
        <v/>
      </c>
      <c r="AU802" s="70" t="str">
        <f aca="false">IF(AC802&gt;5,VLOOKUP(CONCATENATE(AP802,AR802),'Pril1-THLPa'!$H$6:$N$96,6,0),"")</f>
        <v/>
      </c>
      <c r="AV802" s="70" t="str">
        <f aca="false">IF(AC802&gt;5,VLOOKUP(CONCATENATE(AP802,AR802),'Pril1-THLPa'!$H$6:$N$96,7,0),"")</f>
        <v/>
      </c>
      <c r="AW802" s="70" t="str">
        <f aca="false">IF(AC802&gt;5,VLOOKUP(CONCATENATE(AP802,AR802),'Pril1-THLPa'!$H$6:$O$96,8,0),"")</f>
        <v/>
      </c>
      <c r="AX802" s="66" t="n">
        <f aca="false">IF(AC802&gt;0,IF(AND(AC802&gt;0,AC802&lt;=5),VLOOKUP(AP802,'Pril1-THLPa'!$A$6:$F$18,LOOKUP(AC802,'Pril1-THLPa'!$B$5:$F$5,'Pril1-THLPa'!$B$4:$F$4),0),AS802+AT802*(AC802-5)+AU802*POWER(AC802-5,2)+AV802*POWER(AC802-5,3)+AW802*POWER(AC802-5,4)),0)</f>
        <v>0</v>
      </c>
      <c r="AY802" s="71"/>
      <c r="AZ802" s="66" t="n">
        <f aca="false">'Vstupní data'!AA802</f>
        <v>0</v>
      </c>
      <c r="BA802" s="66" t="n">
        <f aca="false">IF(OR('Vstupní data'!T802&gt;0,'Vstupní data'!U802&gt;0),IF(AC802&lt;&gt;"",AX802*AO802/10*(100+AZ802)/100,0),0)</f>
        <v>0</v>
      </c>
      <c r="BB802" s="67" t="n">
        <f aca="false">IF(AC802&lt;&gt;"",ROUND(BA802*AN802,0),0)</f>
        <v>0</v>
      </c>
      <c r="BC802" s="68" t="str">
        <f aca="false">IF(AE802&gt;0,BB802/AE802,"")</f>
        <v/>
      </c>
      <c r="BD802" s="66" t="n">
        <f aca="false">'Vstupní data'!AE802</f>
        <v>0</v>
      </c>
      <c r="BF802" s="66" t="n">
        <f aca="false">'Vstupní data'!AC802</f>
        <v>0</v>
      </c>
      <c r="BH802" s="66" t="n">
        <f aca="false">'Vstupní data'!AD802</f>
        <v>0</v>
      </c>
      <c r="BI802" s="66" t="n">
        <f aca="false">'Vstupní data'!AF802</f>
        <v>0</v>
      </c>
      <c r="BJ802" s="69" t="n">
        <f aca="false">'Vstupní data'!AG802</f>
        <v>0</v>
      </c>
      <c r="BK802" s="69" t="n">
        <f aca="false">IF(BF802&lt;&gt;0,VLOOKUP(I802,'Pril3-drev'!$H$5:$I$83,2,0),0)</f>
        <v>0</v>
      </c>
      <c r="BL802" s="69" t="n">
        <f aca="false">IF(BF802&lt;&gt;0,VLOOKUP(BK802,'Pril3-drev'!$A$5:$C$17,3,0),0)</f>
        <v>0</v>
      </c>
      <c r="BM802" s="69" t="n">
        <f aca="false">'Vstupní data'!AH802</f>
        <v>0</v>
      </c>
      <c r="BN802" s="69" t="n">
        <f aca="false">IF('Vstupní data'!AH802&gt;0,   VLOOKUP(VLOOKUP(CONCATENATE(VLOOKUP(I802,'Pril3-drev'!$H$4:$L$83,5,0),BD802),'Pril3-drev'!$Q$4:$R$2803,2,0),'AVB-BS'!$C$5:$S$29 ,LOOKUP(BM802,'AVB-BS'!$D$3:$S$3,'AVB-BS'!$D$1:$S$1) ,0 )   ,   IF('Vstupní data'!AI802&gt;0,'Vstupní data'!AI802,0))</f>
        <v>0</v>
      </c>
      <c r="BO802" s="69" t="str">
        <f aca="false">IF(BX802&gt;5,VLOOKUP(CONCATENATE(BK802,BN802),'Pril1-THLPa'!$H$6:$N$96,4,0),"")</f>
        <v/>
      </c>
      <c r="BP802" s="69" t="str">
        <f aca="false">IF(BX802&gt;5,VLOOKUP(CONCATENATE(BK802,BN802),'Pril1-THLPa'!$H$6:$N$96,5,0),"")</f>
        <v/>
      </c>
      <c r="BQ802" s="69" t="str">
        <f aca="false">IF(BX802&gt;5,VLOOKUP(CONCATENATE(BK802,BN802),'Pril1-THLPa'!$H$6:$N$96,6,0),"")</f>
        <v/>
      </c>
      <c r="BR802" s="69" t="str">
        <f aca="false">IF(BX802&gt;5,VLOOKUP(CONCATENATE(BK802,BN802),'Pril1-THLPa'!$H$6:$N$96,7,0),"")</f>
        <v/>
      </c>
      <c r="BS802" s="69" t="str">
        <f aca="false">IF(BX802&gt;5,VLOOKUP(CONCATENATE(BK802,BN802),'Pril1-THLPa'!$H$6:$O$96,8,0),"")</f>
        <v/>
      </c>
      <c r="BT802" s="69" t="str">
        <f aca="false">IF(BF802&gt;0, IF(BK802="smrk",  VLOOKUP(VLOOKUP(BD802,'Pril9-K3'!$L$8:$M$207,2,0),'Pril9-K3'!$A$8:$J$16,LOOKUP(BN802,'Pril9-K3'!$A$7:$J$7,'Pril9-K3'!$A$5:$J$5),0), IF(AND(BK802&lt;&gt;"smrk",'Vstupní data'!AK802&lt;&gt;""),'Vstupní data'!AK802,   VLOOKUP(VLOOKUP(BD802,'Pril9-K3'!$L$8:$M$207,2,0),'Pril9-K3'!$A$8:$J$16,LOOKUP(BN802,'Pril9-K3'!$A$7:$J$7,'Pril9-K3'!$A$5:$J$5),0)   )),   "")</f>
        <v/>
      </c>
      <c r="BV802" s="69" t="n">
        <f aca="false">'Vstupní data'!AJ802</f>
        <v>0</v>
      </c>
      <c r="BW802" s="69" t="n">
        <f aca="false">IF(BF802&gt;0,IF(J802&gt;0,J802,K802*H802/100),0)</f>
        <v>0</v>
      </c>
      <c r="BX802" s="69" t="n">
        <f aca="false">IF(BF802&gt;0,IF(BJ802&gt;BL802,BL802,BJ802),0)</f>
        <v>0</v>
      </c>
      <c r="BY802" s="69" t="n">
        <f aca="false">IF(BD802=0,0,IF(AND(BX802&gt;0,BX802&lt;=5),  IF(AND(BX802&gt;0,BX802&lt;=5),VLOOKUP(BK802,'Pril1-THLPa'!$A$6:$F$18,IF(AND(BX802&gt;0,BX802&lt;=5),LOOKUP(BX802,'Pril1-THLPa'!$B$5:$F$5,'Pril1-THLPa'!$B$4:$F$4),""),0),""),  IF(BX802&gt;5,BO802+BP802*(BX802-5)+BQ802*POWER(BX802-5,2)+BR802*POWER(BX802-5,3)+BS802*POWER(BX802-5,4),"")))</f>
        <v>0</v>
      </c>
      <c r="BZ802" s="69" t="n">
        <f aca="false">IF(BY802&gt;0,BY802*BI802/10*BW802*(100+BV802)/100,0)</f>
        <v>0</v>
      </c>
      <c r="CA802" s="69" t="n">
        <f aca="false">IF(BD802&gt;0,BX802-IF(BD802&gt;BX802,BX802,BD802),0)</f>
        <v>0</v>
      </c>
      <c r="CB802" s="69" t="n">
        <f aca="false">POWER(1.01,CA802)</f>
        <v>1</v>
      </c>
      <c r="CC802" s="69" t="n">
        <f aca="false">IF(BF802&gt;0,IF(BF802&gt;BH802,1,BF802/BH802),0)</f>
        <v>0</v>
      </c>
      <c r="CD802" s="72" t="n">
        <f aca="false">IF(BD802=0,0,IF(BF802&gt;0,ROUND(IF(CB802&lt;&gt;0,BZ802*BT802*1/CB802*CC802,0),0),0))</f>
        <v>0</v>
      </c>
      <c r="CE802" s="73" t="str">
        <f aca="false">IF(BF802&gt;0,IF(BF802&gt;BH802,CD802/BF802,CD802/BH802),"")</f>
        <v/>
      </c>
      <c r="CF802" s="69" t="n">
        <f aca="false">'Vstupní data'!AM802</f>
        <v>0</v>
      </c>
      <c r="CG802" s="69" t="n">
        <f aca="false">'Vstupní data'!AN802</f>
        <v>0</v>
      </c>
      <c r="CH802" s="69" t="n">
        <f aca="false">'Vstupní data'!AO802</f>
        <v>0</v>
      </c>
      <c r="CI802" s="69" t="n">
        <f aca="false">'Vstupní data'!AP802</f>
        <v>0</v>
      </c>
      <c r="CJ802" s="72" t="n">
        <f aca="false">ROUND(CH802*CI802,0)</f>
        <v>0</v>
      </c>
      <c r="CK802" s="74" t="str">
        <f aca="false">IF(OR(AA802&gt;0,BB802&gt;0,CD802&gt;0,CJ802&gt;0),AA802+BB802+CD802+CJ802,"")</f>
        <v/>
      </c>
    </row>
    <row r="803" customFormat="false" ht="12.8" hidden="false" customHeight="false" outlineLevel="0" collapsed="false">
      <c r="A803" s="66" t="n">
        <f aca="false">'Vstupní data'!A803</f>
        <v>0</v>
      </c>
      <c r="F803" s="66" t="str">
        <f aca="false">CONCATENATE('Vstupní data'!F803,'Vstupní data'!G803,'Vstupní data'!H803,'Vstupní data'!I803)</f>
        <v/>
      </c>
      <c r="G803" s="66"/>
      <c r="H803" s="66" t="n">
        <f aca="false">'Vstupní data'!K803</f>
        <v>0</v>
      </c>
      <c r="I803" s="66" t="n">
        <f aca="false">'Vstupní data'!L803</f>
        <v>0</v>
      </c>
      <c r="J803" s="66" t="n">
        <f aca="false">'Vstupní data'!K803*'Vstupní data'!M803/100</f>
        <v>0</v>
      </c>
      <c r="L803" s="66" t="n">
        <f aca="false">IF('Vstupní data'!N803="prostokořenný",0,IF('Vstupní data'!N803="krytokořenný","k",IF('Vstupní data'!N803="poloodrostky nebo odrostky, prostokořenné i krytokořenné","po",0)))</f>
        <v>0</v>
      </c>
      <c r="N803" s="66"/>
      <c r="O803" s="66" t="n">
        <f aca="false">'Vstupní data'!O803</f>
        <v>0</v>
      </c>
      <c r="P803" s="66" t="n">
        <f aca="false">IF(O803&gt;0,VLOOKUP(CONCATENATE(VLOOKUP(I803,'Pril3-drev'!$H$5:$K$83,4,0),"-",'Vstupní data'!R803),K2!$C$15:$D$23,2,0),0)</f>
        <v>0</v>
      </c>
      <c r="Q803" s="66" t="n">
        <f aca="false">IF(O803&gt;0,VLOOKUP(I803,'Pril3-drev'!$H$5:$I$83,2,0),0)</f>
        <v>0</v>
      </c>
      <c r="R803" s="66" t="n">
        <f aca="false">IF(Q803&gt;0,VLOOKUP(Q803,'Pril6-okus'!$A$5:$B$17,2,0),0)</f>
        <v>0</v>
      </c>
      <c r="S803" s="66" t="n">
        <f aca="false">IF(O803&gt;0,VLOOKUP(I803,'Pril3-drev'!$H$5:$J$83,3,0),0)</f>
        <v>0</v>
      </c>
      <c r="T803" s="66" t="str">
        <f aca="false">IF(O803&gt;0,IF(L803="k",0.9*VLOOKUP(S803,'ha-pocty-vyhl'!$A$5:$B$20,2,0),IF(L803="po",0.8*VLOOKUP(S803,'ha-pocty-vyhl'!$A$5:$B$20,2,0),VLOOKUP(S803,'ha-pocty-vyhl'!$A$5:$B$20,2,0))),"")</f>
        <v/>
      </c>
      <c r="U803" s="66" t="n">
        <f aca="false">'Vstupní data'!P803</f>
        <v>0</v>
      </c>
      <c r="V803" s="66" t="n">
        <f aca="false">IF(O803&gt;0,1.3*T803*1000*Z803/10000,0)</f>
        <v>0</v>
      </c>
      <c r="W803" s="66" t="n">
        <f aca="false">IF(O803&gt;0,1.3*T803*1000*Z803/10000,0)</f>
        <v>0</v>
      </c>
      <c r="X803" s="66" t="n">
        <f aca="false">IF(O803&gt;0,IF(O803&gt;V803,V803,O803),0)</f>
        <v>0</v>
      </c>
      <c r="Y803" s="66" t="n">
        <f aca="false">IF(O803&gt;0,IF(IF(U803&gt;W803,W803,U803)&lt;X803,W803,IF(U803&gt;W803,W803,U803)),0)</f>
        <v>0</v>
      </c>
      <c r="Z803" s="66" t="n">
        <f aca="false">IF(O803&gt;0,IF(J803&gt;0,J803,K803*H803/100),0)</f>
        <v>0</v>
      </c>
      <c r="AA803" s="67" t="n">
        <f aca="false">IF(O803&gt;0,CEILING(R803*P803*X803/Y803*Z803,1),0)</f>
        <v>0</v>
      </c>
      <c r="AB803" s="68" t="n">
        <f aca="false">IF(O803&gt;0,AA803/O803,0)</f>
        <v>0</v>
      </c>
      <c r="AC803" s="66" t="n">
        <f aca="false">'Vstupní data'!W803</f>
        <v>0</v>
      </c>
      <c r="AI803" s="66" t="str">
        <f aca="false">IF(OR('Vstupní data'!T803&gt;0,'Vstupní data'!U803&gt;0),VLOOKUP(I803,'Pril3-drev'!$H$5:$J$83,3,0),"")</f>
        <v/>
      </c>
      <c r="AJ803" s="66" t="n">
        <f aca="false">IF('Vstupní data'!V803="prostokořenný",0,IF('Vstupní data'!V803="krytokořenný","k",IF('Vstupní data'!V803="poloodrostky nebo odrostky, prostokořenné i krytokořenné","po",0)))</f>
        <v>0</v>
      </c>
      <c r="AK803" s="66" t="n">
        <f aca="false">IF(OR('Vstupní data'!T803&gt;0,'Vstupní data'!U803&gt;0),IF(AJ803="k",0.9*VLOOKUP(AI803,'ha-pocty-vyhl'!$A$5:$B$20,2,0),IF(AJ803="po",0.8*VLOOKUP(AI803,'ha-pocty-vyhl'!$A$5:$B$20,2,0),VLOOKUP(AI803,'ha-pocty-vyhl'!$A$5:$B$20,2,0))),0)</f>
        <v>0</v>
      </c>
      <c r="AL803" s="66" t="n">
        <f aca="false">IF(OR('Vstupní data'!T803&gt;0,'Vstupní data'!U803&gt;0),'Vstupní data'!K803*'Vstupní data'!M803/100,0)</f>
        <v>0</v>
      </c>
      <c r="AM803" s="66" t="n">
        <f aca="false">IF(OR('Vstupní data'!T803&gt;0,'Vstupní data'!U803&gt;0),IF('Vstupní data'!T803&gt;0,'Vstupní data'!T803,ROUND(10*'Vstupní data'!U803/AK803,0)),0)</f>
        <v>0</v>
      </c>
      <c r="AN803" s="69" t="n">
        <f aca="false">IF('Vstupní data'!T803&gt;0,   IF('Vstupní data'!T803&lt;=AL803,'Vstupní data'!T803,AL803),   IF(AM803&lt;AL803,AM803,AL803))</f>
        <v>0</v>
      </c>
      <c r="AO803" s="69" t="n">
        <f aca="false">'Vstupní data'!X803</f>
        <v>0</v>
      </c>
      <c r="AP803" s="66" t="n">
        <f aca="false">IF(OR('Vstupní data'!T803&gt;0,'Vstupní data'!U803&gt;0),IF(I803&lt;&gt;0,VLOOKUP(I803,'Pril3-drev'!$H$5:$I$83,2,0),0),0)</f>
        <v>0</v>
      </c>
      <c r="AQ803" s="66" t="n">
        <f aca="false">'Vstupní data'!Y803</f>
        <v>0</v>
      </c>
      <c r="AR803" s="66" t="str">
        <f aca="false">IF(AC803&gt;5,   IF('Vstupní data'!Y803&gt;0,   VLOOKUP(VLOOKUP(CONCATENATE(VLOOKUP(I803,'Pril3-drev'!$H$4:$L$83,5,0),AC803),'Pril3-drev'!$Q$4:$R$2803,2,0),'AVB-BS'!$C$5:$S$29 ,LOOKUP(AQ803,'AVB-BS'!$D$3:$S$3,'AVB-BS'!$D$1:$S$1) ,0 )   ,   IF('Vstupní data'!Z803&gt;0,'Vstupní data'!Z803,0)) , "")</f>
        <v/>
      </c>
      <c r="AS803" s="70" t="str">
        <f aca="false">IF(AC803&gt;5,VLOOKUP(CONCATENATE(AP803,AR803),'Pril1-THLPa'!$H$6:$N$96,4,0),"")</f>
        <v/>
      </c>
      <c r="AT803" s="70" t="str">
        <f aca="false">IF(AC803&gt;5,VLOOKUP(CONCATENATE(AP803,AR803),'Pril1-THLPa'!$H$6:$N$96,5,0),"")</f>
        <v/>
      </c>
      <c r="AU803" s="70" t="str">
        <f aca="false">IF(AC803&gt;5,VLOOKUP(CONCATENATE(AP803,AR803),'Pril1-THLPa'!$H$6:$N$96,6,0),"")</f>
        <v/>
      </c>
      <c r="AV803" s="70" t="str">
        <f aca="false">IF(AC803&gt;5,VLOOKUP(CONCATENATE(AP803,AR803),'Pril1-THLPa'!$H$6:$N$96,7,0),"")</f>
        <v/>
      </c>
      <c r="AW803" s="70" t="str">
        <f aca="false">IF(AC803&gt;5,VLOOKUP(CONCATENATE(AP803,AR803),'Pril1-THLPa'!$H$6:$O$96,8,0),"")</f>
        <v/>
      </c>
      <c r="AX803" s="66" t="n">
        <f aca="false">IF(AC803&gt;0,IF(AND(AC803&gt;0,AC803&lt;=5),VLOOKUP(AP803,'Pril1-THLPa'!$A$6:$F$18,LOOKUP(AC803,'Pril1-THLPa'!$B$5:$F$5,'Pril1-THLPa'!$B$4:$F$4),0),AS803+AT803*(AC803-5)+AU803*POWER(AC803-5,2)+AV803*POWER(AC803-5,3)+AW803*POWER(AC803-5,4)),0)</f>
        <v>0</v>
      </c>
      <c r="AY803" s="71"/>
      <c r="AZ803" s="66" t="n">
        <f aca="false">'Vstupní data'!AA803</f>
        <v>0</v>
      </c>
      <c r="BA803" s="66" t="n">
        <f aca="false">IF(OR('Vstupní data'!T803&gt;0,'Vstupní data'!U803&gt;0),IF(AC803&lt;&gt;"",AX803*AO803/10*(100+AZ803)/100,0),0)</f>
        <v>0</v>
      </c>
      <c r="BB803" s="67" t="n">
        <f aca="false">IF(AC803&lt;&gt;"",ROUND(BA803*AN803,0),0)</f>
        <v>0</v>
      </c>
      <c r="BC803" s="68" t="str">
        <f aca="false">IF(AE803&gt;0,BB803/AE803,"")</f>
        <v/>
      </c>
      <c r="BD803" s="66" t="n">
        <f aca="false">'Vstupní data'!AE803</f>
        <v>0</v>
      </c>
      <c r="BF803" s="66" t="n">
        <f aca="false">'Vstupní data'!AC803</f>
        <v>0</v>
      </c>
      <c r="BH803" s="66" t="n">
        <f aca="false">'Vstupní data'!AD803</f>
        <v>0</v>
      </c>
      <c r="BI803" s="66" t="n">
        <f aca="false">'Vstupní data'!AF803</f>
        <v>0</v>
      </c>
      <c r="BJ803" s="69" t="n">
        <f aca="false">'Vstupní data'!AG803</f>
        <v>0</v>
      </c>
      <c r="BK803" s="69" t="n">
        <f aca="false">IF(BF803&lt;&gt;0,VLOOKUP(I803,'Pril3-drev'!$H$5:$I$83,2,0),0)</f>
        <v>0</v>
      </c>
      <c r="BL803" s="69" t="n">
        <f aca="false">IF(BF803&lt;&gt;0,VLOOKUP(BK803,'Pril3-drev'!$A$5:$C$17,3,0),0)</f>
        <v>0</v>
      </c>
      <c r="BM803" s="69" t="n">
        <f aca="false">'Vstupní data'!AH803</f>
        <v>0</v>
      </c>
      <c r="BN803" s="69" t="n">
        <f aca="false">IF('Vstupní data'!AH803&gt;0,   VLOOKUP(VLOOKUP(CONCATENATE(VLOOKUP(I803,'Pril3-drev'!$H$4:$L$83,5,0),BD803),'Pril3-drev'!$Q$4:$R$2803,2,0),'AVB-BS'!$C$5:$S$29 ,LOOKUP(BM803,'AVB-BS'!$D$3:$S$3,'AVB-BS'!$D$1:$S$1) ,0 )   ,   IF('Vstupní data'!AI803&gt;0,'Vstupní data'!AI803,0))</f>
        <v>0</v>
      </c>
      <c r="BO803" s="69" t="str">
        <f aca="false">IF(BX803&gt;5,VLOOKUP(CONCATENATE(BK803,BN803),'Pril1-THLPa'!$H$6:$N$96,4,0),"")</f>
        <v/>
      </c>
      <c r="BP803" s="69" t="str">
        <f aca="false">IF(BX803&gt;5,VLOOKUP(CONCATENATE(BK803,BN803),'Pril1-THLPa'!$H$6:$N$96,5,0),"")</f>
        <v/>
      </c>
      <c r="BQ803" s="69" t="str">
        <f aca="false">IF(BX803&gt;5,VLOOKUP(CONCATENATE(BK803,BN803),'Pril1-THLPa'!$H$6:$N$96,6,0),"")</f>
        <v/>
      </c>
      <c r="BR803" s="69" t="str">
        <f aca="false">IF(BX803&gt;5,VLOOKUP(CONCATENATE(BK803,BN803),'Pril1-THLPa'!$H$6:$N$96,7,0),"")</f>
        <v/>
      </c>
      <c r="BS803" s="69" t="str">
        <f aca="false">IF(BX803&gt;5,VLOOKUP(CONCATENATE(BK803,BN803),'Pril1-THLPa'!$H$6:$O$96,8,0),"")</f>
        <v/>
      </c>
      <c r="BT803" s="69" t="str">
        <f aca="false">IF(BF803&gt;0, IF(BK803="smrk",  VLOOKUP(VLOOKUP(BD803,'Pril9-K3'!$L$8:$M$207,2,0),'Pril9-K3'!$A$8:$J$16,LOOKUP(BN803,'Pril9-K3'!$A$7:$J$7,'Pril9-K3'!$A$5:$J$5),0), IF(AND(BK803&lt;&gt;"smrk",'Vstupní data'!AK803&lt;&gt;""),'Vstupní data'!AK803,   VLOOKUP(VLOOKUP(BD803,'Pril9-K3'!$L$8:$M$207,2,0),'Pril9-K3'!$A$8:$J$16,LOOKUP(BN803,'Pril9-K3'!$A$7:$J$7,'Pril9-K3'!$A$5:$J$5),0)   )),   "")</f>
        <v/>
      </c>
      <c r="BV803" s="69" t="n">
        <f aca="false">'Vstupní data'!AJ803</f>
        <v>0</v>
      </c>
      <c r="BW803" s="69" t="n">
        <f aca="false">IF(BF803&gt;0,IF(J803&gt;0,J803,K803*H803/100),0)</f>
        <v>0</v>
      </c>
      <c r="BX803" s="69" t="n">
        <f aca="false">IF(BF803&gt;0,IF(BJ803&gt;BL803,BL803,BJ803),0)</f>
        <v>0</v>
      </c>
      <c r="BY803" s="69" t="n">
        <f aca="false">IF(BD803=0,0,IF(AND(BX803&gt;0,BX803&lt;=5),  IF(AND(BX803&gt;0,BX803&lt;=5),VLOOKUP(BK803,'Pril1-THLPa'!$A$6:$F$18,IF(AND(BX803&gt;0,BX803&lt;=5),LOOKUP(BX803,'Pril1-THLPa'!$B$5:$F$5,'Pril1-THLPa'!$B$4:$F$4),""),0),""),  IF(BX803&gt;5,BO803+BP803*(BX803-5)+BQ803*POWER(BX803-5,2)+BR803*POWER(BX803-5,3)+BS803*POWER(BX803-5,4),"")))</f>
        <v>0</v>
      </c>
      <c r="BZ803" s="69" t="n">
        <f aca="false">IF(BY803&gt;0,BY803*BI803/10*BW803*(100+BV803)/100,0)</f>
        <v>0</v>
      </c>
      <c r="CA803" s="69" t="n">
        <f aca="false">IF(BD803&gt;0,BX803-IF(BD803&gt;BX803,BX803,BD803),0)</f>
        <v>0</v>
      </c>
      <c r="CB803" s="69" t="n">
        <f aca="false">POWER(1.01,CA803)</f>
        <v>1</v>
      </c>
      <c r="CC803" s="69" t="n">
        <f aca="false">IF(BF803&gt;0,IF(BF803&gt;BH803,1,BF803/BH803),0)</f>
        <v>0</v>
      </c>
      <c r="CD803" s="72" t="n">
        <f aca="false">IF(BD803=0,0,IF(BF803&gt;0,ROUND(IF(CB803&lt;&gt;0,BZ803*BT803*1/CB803*CC803,0),0),0))</f>
        <v>0</v>
      </c>
      <c r="CE803" s="73" t="str">
        <f aca="false">IF(BF803&gt;0,IF(BF803&gt;BH803,CD803/BF803,CD803/BH803),"")</f>
        <v/>
      </c>
      <c r="CF803" s="69" t="n">
        <f aca="false">'Vstupní data'!AM803</f>
        <v>0</v>
      </c>
      <c r="CG803" s="69" t="n">
        <f aca="false">'Vstupní data'!AN803</f>
        <v>0</v>
      </c>
      <c r="CH803" s="69" t="n">
        <f aca="false">'Vstupní data'!AO803</f>
        <v>0</v>
      </c>
      <c r="CI803" s="69" t="n">
        <f aca="false">'Vstupní data'!AP803</f>
        <v>0</v>
      </c>
      <c r="CJ803" s="72" t="n">
        <f aca="false">ROUND(CH803*CI803,0)</f>
        <v>0</v>
      </c>
      <c r="CK803" s="74" t="str">
        <f aca="false">IF(OR(AA803&gt;0,BB803&gt;0,CD803&gt;0,CJ803&gt;0),AA803+BB803+CD803+CJ803,"")</f>
        <v/>
      </c>
    </row>
    <row r="804" customFormat="false" ht="12.8" hidden="false" customHeight="false" outlineLevel="0" collapsed="false">
      <c r="A804" s="66" t="n">
        <f aca="false">'Vstupní data'!A804</f>
        <v>0</v>
      </c>
      <c r="F804" s="66" t="str">
        <f aca="false">CONCATENATE('Vstupní data'!F804,'Vstupní data'!G804,'Vstupní data'!H804,'Vstupní data'!I804)</f>
        <v/>
      </c>
      <c r="G804" s="66"/>
      <c r="H804" s="66" t="n">
        <f aca="false">'Vstupní data'!K804</f>
        <v>0</v>
      </c>
      <c r="I804" s="66" t="n">
        <f aca="false">'Vstupní data'!L804</f>
        <v>0</v>
      </c>
      <c r="J804" s="66" t="n">
        <f aca="false">'Vstupní data'!K804*'Vstupní data'!M804/100</f>
        <v>0</v>
      </c>
      <c r="L804" s="66" t="n">
        <f aca="false">IF('Vstupní data'!N804="prostokořenný",0,IF('Vstupní data'!N804="krytokořenný","k",IF('Vstupní data'!N804="poloodrostky nebo odrostky, prostokořenné i krytokořenné","po",0)))</f>
        <v>0</v>
      </c>
      <c r="N804" s="66"/>
      <c r="O804" s="66" t="n">
        <f aca="false">'Vstupní data'!O804</f>
        <v>0</v>
      </c>
      <c r="P804" s="66" t="n">
        <f aca="false">IF(O804&gt;0,VLOOKUP(CONCATENATE(VLOOKUP(I804,'Pril3-drev'!$H$5:$K$83,4,0),"-",'Vstupní data'!R804),K2!$C$15:$D$23,2,0),0)</f>
        <v>0</v>
      </c>
      <c r="Q804" s="66" t="n">
        <f aca="false">IF(O804&gt;0,VLOOKUP(I804,'Pril3-drev'!$H$5:$I$83,2,0),0)</f>
        <v>0</v>
      </c>
      <c r="R804" s="66" t="n">
        <f aca="false">IF(Q804&gt;0,VLOOKUP(Q804,'Pril6-okus'!$A$5:$B$17,2,0),0)</f>
        <v>0</v>
      </c>
      <c r="S804" s="66" t="n">
        <f aca="false">IF(O804&gt;0,VLOOKUP(I804,'Pril3-drev'!$H$5:$J$83,3,0),0)</f>
        <v>0</v>
      </c>
      <c r="T804" s="66" t="str">
        <f aca="false">IF(O804&gt;0,IF(L804="k",0.9*VLOOKUP(S804,'ha-pocty-vyhl'!$A$5:$B$20,2,0),IF(L804="po",0.8*VLOOKUP(S804,'ha-pocty-vyhl'!$A$5:$B$20,2,0),VLOOKUP(S804,'ha-pocty-vyhl'!$A$5:$B$20,2,0))),"")</f>
        <v/>
      </c>
      <c r="U804" s="66" t="n">
        <f aca="false">'Vstupní data'!P804</f>
        <v>0</v>
      </c>
      <c r="V804" s="66" t="n">
        <f aca="false">IF(O804&gt;0,1.3*T804*1000*Z804/10000,0)</f>
        <v>0</v>
      </c>
      <c r="W804" s="66" t="n">
        <f aca="false">IF(O804&gt;0,1.3*T804*1000*Z804/10000,0)</f>
        <v>0</v>
      </c>
      <c r="X804" s="66" t="n">
        <f aca="false">IF(O804&gt;0,IF(O804&gt;V804,V804,O804),0)</f>
        <v>0</v>
      </c>
      <c r="Y804" s="66" t="n">
        <f aca="false">IF(O804&gt;0,IF(IF(U804&gt;W804,W804,U804)&lt;X804,W804,IF(U804&gt;W804,W804,U804)),0)</f>
        <v>0</v>
      </c>
      <c r="Z804" s="66" t="n">
        <f aca="false">IF(O804&gt;0,IF(J804&gt;0,J804,K804*H804/100),0)</f>
        <v>0</v>
      </c>
      <c r="AA804" s="67" t="n">
        <f aca="false">IF(O804&gt;0,CEILING(R804*P804*X804/Y804*Z804,1),0)</f>
        <v>0</v>
      </c>
      <c r="AB804" s="68" t="n">
        <f aca="false">IF(O804&gt;0,AA804/O804,0)</f>
        <v>0</v>
      </c>
      <c r="AC804" s="66" t="n">
        <f aca="false">'Vstupní data'!W804</f>
        <v>0</v>
      </c>
      <c r="AI804" s="66" t="str">
        <f aca="false">IF(OR('Vstupní data'!T804&gt;0,'Vstupní data'!U804&gt;0),VLOOKUP(I804,'Pril3-drev'!$H$5:$J$83,3,0),"")</f>
        <v/>
      </c>
      <c r="AJ804" s="66" t="n">
        <f aca="false">IF('Vstupní data'!V804="prostokořenný",0,IF('Vstupní data'!V804="krytokořenný","k",IF('Vstupní data'!V804="poloodrostky nebo odrostky, prostokořenné i krytokořenné","po",0)))</f>
        <v>0</v>
      </c>
      <c r="AK804" s="66" t="n">
        <f aca="false">IF(OR('Vstupní data'!T804&gt;0,'Vstupní data'!U804&gt;0),IF(AJ804="k",0.9*VLOOKUP(AI804,'ha-pocty-vyhl'!$A$5:$B$20,2,0),IF(AJ804="po",0.8*VLOOKUP(AI804,'ha-pocty-vyhl'!$A$5:$B$20,2,0),VLOOKUP(AI804,'ha-pocty-vyhl'!$A$5:$B$20,2,0))),0)</f>
        <v>0</v>
      </c>
      <c r="AL804" s="66" t="n">
        <f aca="false">IF(OR('Vstupní data'!T804&gt;0,'Vstupní data'!U804&gt;0),'Vstupní data'!K804*'Vstupní data'!M804/100,0)</f>
        <v>0</v>
      </c>
      <c r="AM804" s="66" t="n">
        <f aca="false">IF(OR('Vstupní data'!T804&gt;0,'Vstupní data'!U804&gt;0),IF('Vstupní data'!T804&gt;0,'Vstupní data'!T804,ROUND(10*'Vstupní data'!U804/AK804,0)),0)</f>
        <v>0</v>
      </c>
      <c r="AN804" s="69" t="n">
        <f aca="false">IF('Vstupní data'!T804&gt;0,   IF('Vstupní data'!T804&lt;=AL804,'Vstupní data'!T804,AL804),   IF(AM804&lt;AL804,AM804,AL804))</f>
        <v>0</v>
      </c>
      <c r="AO804" s="69" t="n">
        <f aca="false">'Vstupní data'!X804</f>
        <v>0</v>
      </c>
      <c r="AP804" s="66" t="n">
        <f aca="false">IF(OR('Vstupní data'!T804&gt;0,'Vstupní data'!U804&gt;0),IF(I804&lt;&gt;0,VLOOKUP(I804,'Pril3-drev'!$H$5:$I$83,2,0),0),0)</f>
        <v>0</v>
      </c>
      <c r="AQ804" s="66" t="n">
        <f aca="false">'Vstupní data'!Y804</f>
        <v>0</v>
      </c>
      <c r="AR804" s="66" t="str">
        <f aca="false">IF(AC804&gt;5,   IF('Vstupní data'!Y804&gt;0,   VLOOKUP(VLOOKUP(CONCATENATE(VLOOKUP(I804,'Pril3-drev'!$H$4:$L$83,5,0),AC804),'Pril3-drev'!$Q$4:$R$2803,2,0),'AVB-BS'!$C$5:$S$29 ,LOOKUP(AQ804,'AVB-BS'!$D$3:$S$3,'AVB-BS'!$D$1:$S$1) ,0 )   ,   IF('Vstupní data'!Z804&gt;0,'Vstupní data'!Z804,0)) , "")</f>
        <v/>
      </c>
      <c r="AS804" s="70" t="str">
        <f aca="false">IF(AC804&gt;5,VLOOKUP(CONCATENATE(AP804,AR804),'Pril1-THLPa'!$H$6:$N$96,4,0),"")</f>
        <v/>
      </c>
      <c r="AT804" s="70" t="str">
        <f aca="false">IF(AC804&gt;5,VLOOKUP(CONCATENATE(AP804,AR804),'Pril1-THLPa'!$H$6:$N$96,5,0),"")</f>
        <v/>
      </c>
      <c r="AU804" s="70" t="str">
        <f aca="false">IF(AC804&gt;5,VLOOKUP(CONCATENATE(AP804,AR804),'Pril1-THLPa'!$H$6:$N$96,6,0),"")</f>
        <v/>
      </c>
      <c r="AV804" s="70" t="str">
        <f aca="false">IF(AC804&gt;5,VLOOKUP(CONCATENATE(AP804,AR804),'Pril1-THLPa'!$H$6:$N$96,7,0),"")</f>
        <v/>
      </c>
      <c r="AW804" s="70" t="str">
        <f aca="false">IF(AC804&gt;5,VLOOKUP(CONCATENATE(AP804,AR804),'Pril1-THLPa'!$H$6:$O$96,8,0),"")</f>
        <v/>
      </c>
      <c r="AX804" s="66" t="n">
        <f aca="false">IF(AC804&gt;0,IF(AND(AC804&gt;0,AC804&lt;=5),VLOOKUP(AP804,'Pril1-THLPa'!$A$6:$F$18,LOOKUP(AC804,'Pril1-THLPa'!$B$5:$F$5,'Pril1-THLPa'!$B$4:$F$4),0),AS804+AT804*(AC804-5)+AU804*POWER(AC804-5,2)+AV804*POWER(AC804-5,3)+AW804*POWER(AC804-5,4)),0)</f>
        <v>0</v>
      </c>
      <c r="AY804" s="71"/>
      <c r="AZ804" s="66" t="n">
        <f aca="false">'Vstupní data'!AA804</f>
        <v>0</v>
      </c>
      <c r="BA804" s="66" t="n">
        <f aca="false">IF(OR('Vstupní data'!T804&gt;0,'Vstupní data'!U804&gt;0),IF(AC804&lt;&gt;"",AX804*AO804/10*(100+AZ804)/100,0),0)</f>
        <v>0</v>
      </c>
      <c r="BB804" s="67" t="n">
        <f aca="false">IF(AC804&lt;&gt;"",ROUND(BA804*AN804,0),0)</f>
        <v>0</v>
      </c>
      <c r="BC804" s="68" t="str">
        <f aca="false">IF(AE804&gt;0,BB804/AE804,"")</f>
        <v/>
      </c>
      <c r="BD804" s="66" t="n">
        <f aca="false">'Vstupní data'!AE804</f>
        <v>0</v>
      </c>
      <c r="BF804" s="66" t="n">
        <f aca="false">'Vstupní data'!AC804</f>
        <v>0</v>
      </c>
      <c r="BH804" s="66" t="n">
        <f aca="false">'Vstupní data'!AD804</f>
        <v>0</v>
      </c>
      <c r="BI804" s="66" t="n">
        <f aca="false">'Vstupní data'!AF804</f>
        <v>0</v>
      </c>
      <c r="BJ804" s="69" t="n">
        <f aca="false">'Vstupní data'!AG804</f>
        <v>0</v>
      </c>
      <c r="BK804" s="69" t="n">
        <f aca="false">IF(BF804&lt;&gt;0,VLOOKUP(I804,'Pril3-drev'!$H$5:$I$83,2,0),0)</f>
        <v>0</v>
      </c>
      <c r="BL804" s="69" t="n">
        <f aca="false">IF(BF804&lt;&gt;0,VLOOKUP(BK804,'Pril3-drev'!$A$5:$C$17,3,0),0)</f>
        <v>0</v>
      </c>
      <c r="BM804" s="69" t="n">
        <f aca="false">'Vstupní data'!AH804</f>
        <v>0</v>
      </c>
      <c r="BN804" s="69" t="n">
        <f aca="false">IF('Vstupní data'!AH804&gt;0,   VLOOKUP(VLOOKUP(CONCATENATE(VLOOKUP(I804,'Pril3-drev'!$H$4:$L$83,5,0),BD804),'Pril3-drev'!$Q$4:$R$2803,2,0),'AVB-BS'!$C$5:$S$29 ,LOOKUP(BM804,'AVB-BS'!$D$3:$S$3,'AVB-BS'!$D$1:$S$1) ,0 )   ,   IF('Vstupní data'!AI804&gt;0,'Vstupní data'!AI804,0))</f>
        <v>0</v>
      </c>
      <c r="BO804" s="69" t="str">
        <f aca="false">IF(BX804&gt;5,VLOOKUP(CONCATENATE(BK804,BN804),'Pril1-THLPa'!$H$6:$N$96,4,0),"")</f>
        <v/>
      </c>
      <c r="BP804" s="69" t="str">
        <f aca="false">IF(BX804&gt;5,VLOOKUP(CONCATENATE(BK804,BN804),'Pril1-THLPa'!$H$6:$N$96,5,0),"")</f>
        <v/>
      </c>
      <c r="BQ804" s="69" t="str">
        <f aca="false">IF(BX804&gt;5,VLOOKUP(CONCATENATE(BK804,BN804),'Pril1-THLPa'!$H$6:$N$96,6,0),"")</f>
        <v/>
      </c>
      <c r="BR804" s="69" t="str">
        <f aca="false">IF(BX804&gt;5,VLOOKUP(CONCATENATE(BK804,BN804),'Pril1-THLPa'!$H$6:$N$96,7,0),"")</f>
        <v/>
      </c>
      <c r="BS804" s="69" t="str">
        <f aca="false">IF(BX804&gt;5,VLOOKUP(CONCATENATE(BK804,BN804),'Pril1-THLPa'!$H$6:$O$96,8,0),"")</f>
        <v/>
      </c>
      <c r="BT804" s="69" t="str">
        <f aca="false">IF(BF804&gt;0, IF(BK804="smrk",  VLOOKUP(VLOOKUP(BD804,'Pril9-K3'!$L$8:$M$207,2,0),'Pril9-K3'!$A$8:$J$16,LOOKUP(BN804,'Pril9-K3'!$A$7:$J$7,'Pril9-K3'!$A$5:$J$5),0), IF(AND(BK804&lt;&gt;"smrk",'Vstupní data'!AK804&lt;&gt;""),'Vstupní data'!AK804,   VLOOKUP(VLOOKUP(BD804,'Pril9-K3'!$L$8:$M$207,2,0),'Pril9-K3'!$A$8:$J$16,LOOKUP(BN804,'Pril9-K3'!$A$7:$J$7,'Pril9-K3'!$A$5:$J$5),0)   )),   "")</f>
        <v/>
      </c>
      <c r="BV804" s="69" t="n">
        <f aca="false">'Vstupní data'!AJ804</f>
        <v>0</v>
      </c>
      <c r="BW804" s="69" t="n">
        <f aca="false">IF(BF804&gt;0,IF(J804&gt;0,J804,K804*H804/100),0)</f>
        <v>0</v>
      </c>
      <c r="BX804" s="69" t="n">
        <f aca="false">IF(BF804&gt;0,IF(BJ804&gt;BL804,BL804,BJ804),0)</f>
        <v>0</v>
      </c>
      <c r="BY804" s="69" t="n">
        <f aca="false">IF(BD804=0,0,IF(AND(BX804&gt;0,BX804&lt;=5),  IF(AND(BX804&gt;0,BX804&lt;=5),VLOOKUP(BK804,'Pril1-THLPa'!$A$6:$F$18,IF(AND(BX804&gt;0,BX804&lt;=5),LOOKUP(BX804,'Pril1-THLPa'!$B$5:$F$5,'Pril1-THLPa'!$B$4:$F$4),""),0),""),  IF(BX804&gt;5,BO804+BP804*(BX804-5)+BQ804*POWER(BX804-5,2)+BR804*POWER(BX804-5,3)+BS804*POWER(BX804-5,4),"")))</f>
        <v>0</v>
      </c>
      <c r="BZ804" s="69" t="n">
        <f aca="false">IF(BY804&gt;0,BY804*BI804/10*BW804*(100+BV804)/100,0)</f>
        <v>0</v>
      </c>
      <c r="CA804" s="69" t="n">
        <f aca="false">IF(BD804&gt;0,BX804-IF(BD804&gt;BX804,BX804,BD804),0)</f>
        <v>0</v>
      </c>
      <c r="CB804" s="69" t="n">
        <f aca="false">POWER(1.01,CA804)</f>
        <v>1</v>
      </c>
      <c r="CC804" s="69" t="n">
        <f aca="false">IF(BF804&gt;0,IF(BF804&gt;BH804,1,BF804/BH804),0)</f>
        <v>0</v>
      </c>
      <c r="CD804" s="72" t="n">
        <f aca="false">IF(BD804=0,0,IF(BF804&gt;0,ROUND(IF(CB804&lt;&gt;0,BZ804*BT804*1/CB804*CC804,0),0),0))</f>
        <v>0</v>
      </c>
      <c r="CE804" s="73" t="str">
        <f aca="false">IF(BF804&gt;0,IF(BF804&gt;BH804,CD804/BF804,CD804/BH804),"")</f>
        <v/>
      </c>
      <c r="CF804" s="69" t="n">
        <f aca="false">'Vstupní data'!AM804</f>
        <v>0</v>
      </c>
      <c r="CG804" s="69" t="n">
        <f aca="false">'Vstupní data'!AN804</f>
        <v>0</v>
      </c>
      <c r="CH804" s="69" t="n">
        <f aca="false">'Vstupní data'!AO804</f>
        <v>0</v>
      </c>
      <c r="CI804" s="69" t="n">
        <f aca="false">'Vstupní data'!AP804</f>
        <v>0</v>
      </c>
      <c r="CJ804" s="72" t="n">
        <f aca="false">ROUND(CH804*CI804,0)</f>
        <v>0</v>
      </c>
      <c r="CK804" s="74" t="str">
        <f aca="false">IF(OR(AA804&gt;0,BB804&gt;0,CD804&gt;0,CJ804&gt;0),AA804+BB804+CD804+CJ804,"")</f>
        <v/>
      </c>
    </row>
    <row r="805" customFormat="false" ht="12.8" hidden="false" customHeight="false" outlineLevel="0" collapsed="false">
      <c r="A805" s="66" t="n">
        <f aca="false">'Vstupní data'!A805</f>
        <v>0</v>
      </c>
      <c r="F805" s="66" t="str">
        <f aca="false">CONCATENATE('Vstupní data'!F805,'Vstupní data'!G805,'Vstupní data'!H805,'Vstupní data'!I805)</f>
        <v/>
      </c>
      <c r="G805" s="66"/>
      <c r="H805" s="66" t="n">
        <f aca="false">'Vstupní data'!K805</f>
        <v>0</v>
      </c>
      <c r="I805" s="66" t="n">
        <f aca="false">'Vstupní data'!L805</f>
        <v>0</v>
      </c>
      <c r="J805" s="66" t="n">
        <f aca="false">'Vstupní data'!K805*'Vstupní data'!M805/100</f>
        <v>0</v>
      </c>
      <c r="L805" s="66" t="n">
        <f aca="false">IF('Vstupní data'!N805="prostokořenný",0,IF('Vstupní data'!N805="krytokořenný","k",IF('Vstupní data'!N805="poloodrostky nebo odrostky, prostokořenné i krytokořenné","po",0)))</f>
        <v>0</v>
      </c>
      <c r="N805" s="66"/>
      <c r="O805" s="66" t="n">
        <f aca="false">'Vstupní data'!O805</f>
        <v>0</v>
      </c>
      <c r="P805" s="66" t="n">
        <f aca="false">IF(O805&gt;0,VLOOKUP(CONCATENATE(VLOOKUP(I805,'Pril3-drev'!$H$5:$K$83,4,0),"-",'Vstupní data'!R805),K2!$C$15:$D$23,2,0),0)</f>
        <v>0</v>
      </c>
      <c r="Q805" s="66" t="n">
        <f aca="false">IF(O805&gt;0,VLOOKUP(I805,'Pril3-drev'!$H$5:$I$83,2,0),0)</f>
        <v>0</v>
      </c>
      <c r="R805" s="66" t="n">
        <f aca="false">IF(Q805&gt;0,VLOOKUP(Q805,'Pril6-okus'!$A$5:$B$17,2,0),0)</f>
        <v>0</v>
      </c>
      <c r="S805" s="66" t="n">
        <f aca="false">IF(O805&gt;0,VLOOKUP(I805,'Pril3-drev'!$H$5:$J$83,3,0),0)</f>
        <v>0</v>
      </c>
      <c r="T805" s="66" t="str">
        <f aca="false">IF(O805&gt;0,IF(L805="k",0.9*VLOOKUP(S805,'ha-pocty-vyhl'!$A$5:$B$20,2,0),IF(L805="po",0.8*VLOOKUP(S805,'ha-pocty-vyhl'!$A$5:$B$20,2,0),VLOOKUP(S805,'ha-pocty-vyhl'!$A$5:$B$20,2,0))),"")</f>
        <v/>
      </c>
      <c r="U805" s="66" t="n">
        <f aca="false">'Vstupní data'!P805</f>
        <v>0</v>
      </c>
      <c r="V805" s="66" t="n">
        <f aca="false">IF(O805&gt;0,1.3*T805*1000*Z805/10000,0)</f>
        <v>0</v>
      </c>
      <c r="W805" s="66" t="n">
        <f aca="false">IF(O805&gt;0,1.3*T805*1000*Z805/10000,0)</f>
        <v>0</v>
      </c>
      <c r="X805" s="66" t="n">
        <f aca="false">IF(O805&gt;0,IF(O805&gt;V805,V805,O805),0)</f>
        <v>0</v>
      </c>
      <c r="Y805" s="66" t="n">
        <f aca="false">IF(O805&gt;0,IF(IF(U805&gt;W805,W805,U805)&lt;X805,W805,IF(U805&gt;W805,W805,U805)),0)</f>
        <v>0</v>
      </c>
      <c r="Z805" s="66" t="n">
        <f aca="false">IF(O805&gt;0,IF(J805&gt;0,J805,K805*H805/100),0)</f>
        <v>0</v>
      </c>
      <c r="AA805" s="67" t="n">
        <f aca="false">IF(O805&gt;0,CEILING(R805*P805*X805/Y805*Z805,1),0)</f>
        <v>0</v>
      </c>
      <c r="AB805" s="68" t="n">
        <f aca="false">IF(O805&gt;0,AA805/O805,0)</f>
        <v>0</v>
      </c>
      <c r="AC805" s="66" t="n">
        <f aca="false">'Vstupní data'!W805</f>
        <v>0</v>
      </c>
      <c r="AI805" s="66" t="str">
        <f aca="false">IF(OR('Vstupní data'!T805&gt;0,'Vstupní data'!U805&gt;0),VLOOKUP(I805,'Pril3-drev'!$H$5:$J$83,3,0),"")</f>
        <v/>
      </c>
      <c r="AJ805" s="66" t="n">
        <f aca="false">IF('Vstupní data'!V805="prostokořenný",0,IF('Vstupní data'!V805="krytokořenný","k",IF('Vstupní data'!V805="poloodrostky nebo odrostky, prostokořenné i krytokořenné","po",0)))</f>
        <v>0</v>
      </c>
      <c r="AK805" s="66" t="n">
        <f aca="false">IF(OR('Vstupní data'!T805&gt;0,'Vstupní data'!U805&gt;0),IF(AJ805="k",0.9*VLOOKUP(AI805,'ha-pocty-vyhl'!$A$5:$B$20,2,0),IF(AJ805="po",0.8*VLOOKUP(AI805,'ha-pocty-vyhl'!$A$5:$B$20,2,0),VLOOKUP(AI805,'ha-pocty-vyhl'!$A$5:$B$20,2,0))),0)</f>
        <v>0</v>
      </c>
      <c r="AL805" s="66" t="n">
        <f aca="false">IF(OR('Vstupní data'!T805&gt;0,'Vstupní data'!U805&gt;0),'Vstupní data'!K805*'Vstupní data'!M805/100,0)</f>
        <v>0</v>
      </c>
      <c r="AM805" s="66" t="n">
        <f aca="false">IF(OR('Vstupní data'!T805&gt;0,'Vstupní data'!U805&gt;0),IF('Vstupní data'!T805&gt;0,'Vstupní data'!T805,ROUND(10*'Vstupní data'!U805/AK805,0)),0)</f>
        <v>0</v>
      </c>
      <c r="AN805" s="69" t="n">
        <f aca="false">IF('Vstupní data'!T805&gt;0,   IF('Vstupní data'!T805&lt;=AL805,'Vstupní data'!T805,AL805),   IF(AM805&lt;AL805,AM805,AL805))</f>
        <v>0</v>
      </c>
      <c r="AO805" s="69" t="n">
        <f aca="false">'Vstupní data'!X805</f>
        <v>0</v>
      </c>
      <c r="AP805" s="66" t="n">
        <f aca="false">IF(OR('Vstupní data'!T805&gt;0,'Vstupní data'!U805&gt;0),IF(I805&lt;&gt;0,VLOOKUP(I805,'Pril3-drev'!$H$5:$I$83,2,0),0),0)</f>
        <v>0</v>
      </c>
      <c r="AQ805" s="66" t="n">
        <f aca="false">'Vstupní data'!Y805</f>
        <v>0</v>
      </c>
      <c r="AR805" s="66" t="str">
        <f aca="false">IF(AC805&gt;5,   IF('Vstupní data'!Y805&gt;0,   VLOOKUP(VLOOKUP(CONCATENATE(VLOOKUP(I805,'Pril3-drev'!$H$4:$L$83,5,0),AC805),'Pril3-drev'!$Q$4:$R$2803,2,0),'AVB-BS'!$C$5:$S$29 ,LOOKUP(AQ805,'AVB-BS'!$D$3:$S$3,'AVB-BS'!$D$1:$S$1) ,0 )   ,   IF('Vstupní data'!Z805&gt;0,'Vstupní data'!Z805,0)) , "")</f>
        <v/>
      </c>
      <c r="AS805" s="70" t="str">
        <f aca="false">IF(AC805&gt;5,VLOOKUP(CONCATENATE(AP805,AR805),'Pril1-THLPa'!$H$6:$N$96,4,0),"")</f>
        <v/>
      </c>
      <c r="AT805" s="70" t="str">
        <f aca="false">IF(AC805&gt;5,VLOOKUP(CONCATENATE(AP805,AR805),'Pril1-THLPa'!$H$6:$N$96,5,0),"")</f>
        <v/>
      </c>
      <c r="AU805" s="70" t="str">
        <f aca="false">IF(AC805&gt;5,VLOOKUP(CONCATENATE(AP805,AR805),'Pril1-THLPa'!$H$6:$N$96,6,0),"")</f>
        <v/>
      </c>
      <c r="AV805" s="70" t="str">
        <f aca="false">IF(AC805&gt;5,VLOOKUP(CONCATENATE(AP805,AR805),'Pril1-THLPa'!$H$6:$N$96,7,0),"")</f>
        <v/>
      </c>
      <c r="AW805" s="70" t="str">
        <f aca="false">IF(AC805&gt;5,VLOOKUP(CONCATENATE(AP805,AR805),'Pril1-THLPa'!$H$6:$O$96,8,0),"")</f>
        <v/>
      </c>
      <c r="AX805" s="66" t="n">
        <f aca="false">IF(AC805&gt;0,IF(AND(AC805&gt;0,AC805&lt;=5),VLOOKUP(AP805,'Pril1-THLPa'!$A$6:$F$18,LOOKUP(AC805,'Pril1-THLPa'!$B$5:$F$5,'Pril1-THLPa'!$B$4:$F$4),0),AS805+AT805*(AC805-5)+AU805*POWER(AC805-5,2)+AV805*POWER(AC805-5,3)+AW805*POWER(AC805-5,4)),0)</f>
        <v>0</v>
      </c>
      <c r="AY805" s="71"/>
      <c r="AZ805" s="66" t="n">
        <f aca="false">'Vstupní data'!AA805</f>
        <v>0</v>
      </c>
      <c r="BA805" s="66" t="n">
        <f aca="false">IF(OR('Vstupní data'!T805&gt;0,'Vstupní data'!U805&gt;0),IF(AC805&lt;&gt;"",AX805*AO805/10*(100+AZ805)/100,0),0)</f>
        <v>0</v>
      </c>
      <c r="BB805" s="67" t="n">
        <f aca="false">IF(AC805&lt;&gt;"",ROUND(BA805*AN805,0),0)</f>
        <v>0</v>
      </c>
      <c r="BC805" s="68" t="str">
        <f aca="false">IF(AE805&gt;0,BB805/AE805,"")</f>
        <v/>
      </c>
      <c r="BD805" s="66" t="n">
        <f aca="false">'Vstupní data'!AE805</f>
        <v>0</v>
      </c>
      <c r="BF805" s="66" t="n">
        <f aca="false">'Vstupní data'!AC805</f>
        <v>0</v>
      </c>
      <c r="BH805" s="66" t="n">
        <f aca="false">'Vstupní data'!AD805</f>
        <v>0</v>
      </c>
      <c r="BI805" s="66" t="n">
        <f aca="false">'Vstupní data'!AF805</f>
        <v>0</v>
      </c>
      <c r="BJ805" s="69" t="n">
        <f aca="false">'Vstupní data'!AG805</f>
        <v>0</v>
      </c>
      <c r="BK805" s="69" t="n">
        <f aca="false">IF(BF805&lt;&gt;0,VLOOKUP(I805,'Pril3-drev'!$H$5:$I$83,2,0),0)</f>
        <v>0</v>
      </c>
      <c r="BL805" s="69" t="n">
        <f aca="false">IF(BF805&lt;&gt;0,VLOOKUP(BK805,'Pril3-drev'!$A$5:$C$17,3,0),0)</f>
        <v>0</v>
      </c>
      <c r="BM805" s="69" t="n">
        <f aca="false">'Vstupní data'!AH805</f>
        <v>0</v>
      </c>
      <c r="BN805" s="69" t="n">
        <f aca="false">IF('Vstupní data'!AH805&gt;0,   VLOOKUP(VLOOKUP(CONCATENATE(VLOOKUP(I805,'Pril3-drev'!$H$4:$L$83,5,0),BD805),'Pril3-drev'!$Q$4:$R$2803,2,0),'AVB-BS'!$C$5:$S$29 ,LOOKUP(BM805,'AVB-BS'!$D$3:$S$3,'AVB-BS'!$D$1:$S$1) ,0 )   ,   IF('Vstupní data'!AI805&gt;0,'Vstupní data'!AI805,0))</f>
        <v>0</v>
      </c>
      <c r="BO805" s="69" t="str">
        <f aca="false">IF(BX805&gt;5,VLOOKUP(CONCATENATE(BK805,BN805),'Pril1-THLPa'!$H$6:$N$96,4,0),"")</f>
        <v/>
      </c>
      <c r="BP805" s="69" t="str">
        <f aca="false">IF(BX805&gt;5,VLOOKUP(CONCATENATE(BK805,BN805),'Pril1-THLPa'!$H$6:$N$96,5,0),"")</f>
        <v/>
      </c>
      <c r="BQ805" s="69" t="str">
        <f aca="false">IF(BX805&gt;5,VLOOKUP(CONCATENATE(BK805,BN805),'Pril1-THLPa'!$H$6:$N$96,6,0),"")</f>
        <v/>
      </c>
      <c r="BR805" s="69" t="str">
        <f aca="false">IF(BX805&gt;5,VLOOKUP(CONCATENATE(BK805,BN805),'Pril1-THLPa'!$H$6:$N$96,7,0),"")</f>
        <v/>
      </c>
      <c r="BS805" s="69" t="str">
        <f aca="false">IF(BX805&gt;5,VLOOKUP(CONCATENATE(BK805,BN805),'Pril1-THLPa'!$H$6:$O$96,8,0),"")</f>
        <v/>
      </c>
      <c r="BT805" s="69" t="str">
        <f aca="false">IF(BF805&gt;0, IF(BK805="smrk",  VLOOKUP(VLOOKUP(BD805,'Pril9-K3'!$L$8:$M$207,2,0),'Pril9-K3'!$A$8:$J$16,LOOKUP(BN805,'Pril9-K3'!$A$7:$J$7,'Pril9-K3'!$A$5:$J$5),0), IF(AND(BK805&lt;&gt;"smrk",'Vstupní data'!AK805&lt;&gt;""),'Vstupní data'!AK805,   VLOOKUP(VLOOKUP(BD805,'Pril9-K3'!$L$8:$M$207,2,0),'Pril9-K3'!$A$8:$J$16,LOOKUP(BN805,'Pril9-K3'!$A$7:$J$7,'Pril9-K3'!$A$5:$J$5),0)   )),   "")</f>
        <v/>
      </c>
      <c r="BV805" s="69" t="n">
        <f aca="false">'Vstupní data'!AJ805</f>
        <v>0</v>
      </c>
      <c r="BW805" s="69" t="n">
        <f aca="false">IF(BF805&gt;0,IF(J805&gt;0,J805,K805*H805/100),0)</f>
        <v>0</v>
      </c>
      <c r="BX805" s="69" t="n">
        <f aca="false">IF(BF805&gt;0,IF(BJ805&gt;BL805,BL805,BJ805),0)</f>
        <v>0</v>
      </c>
      <c r="BY805" s="69" t="n">
        <f aca="false">IF(BD805=0,0,IF(AND(BX805&gt;0,BX805&lt;=5),  IF(AND(BX805&gt;0,BX805&lt;=5),VLOOKUP(BK805,'Pril1-THLPa'!$A$6:$F$18,IF(AND(BX805&gt;0,BX805&lt;=5),LOOKUP(BX805,'Pril1-THLPa'!$B$5:$F$5,'Pril1-THLPa'!$B$4:$F$4),""),0),""),  IF(BX805&gt;5,BO805+BP805*(BX805-5)+BQ805*POWER(BX805-5,2)+BR805*POWER(BX805-5,3)+BS805*POWER(BX805-5,4),"")))</f>
        <v>0</v>
      </c>
      <c r="BZ805" s="69" t="n">
        <f aca="false">IF(BY805&gt;0,BY805*BI805/10*BW805*(100+BV805)/100,0)</f>
        <v>0</v>
      </c>
      <c r="CA805" s="69" t="n">
        <f aca="false">IF(BD805&gt;0,BX805-IF(BD805&gt;BX805,BX805,BD805),0)</f>
        <v>0</v>
      </c>
      <c r="CB805" s="69" t="n">
        <f aca="false">POWER(1.01,CA805)</f>
        <v>1</v>
      </c>
      <c r="CC805" s="69" t="n">
        <f aca="false">IF(BF805&gt;0,IF(BF805&gt;BH805,1,BF805/BH805),0)</f>
        <v>0</v>
      </c>
      <c r="CD805" s="72" t="n">
        <f aca="false">IF(BD805=0,0,IF(BF805&gt;0,ROUND(IF(CB805&lt;&gt;0,BZ805*BT805*1/CB805*CC805,0),0),0))</f>
        <v>0</v>
      </c>
      <c r="CE805" s="73" t="str">
        <f aca="false">IF(BF805&gt;0,IF(BF805&gt;BH805,CD805/BF805,CD805/BH805),"")</f>
        <v/>
      </c>
      <c r="CF805" s="69" t="n">
        <f aca="false">'Vstupní data'!AM805</f>
        <v>0</v>
      </c>
      <c r="CG805" s="69" t="n">
        <f aca="false">'Vstupní data'!AN805</f>
        <v>0</v>
      </c>
      <c r="CH805" s="69" t="n">
        <f aca="false">'Vstupní data'!AO805</f>
        <v>0</v>
      </c>
      <c r="CI805" s="69" t="n">
        <f aca="false">'Vstupní data'!AP805</f>
        <v>0</v>
      </c>
      <c r="CJ805" s="72" t="n">
        <f aca="false">ROUND(CH805*CI805,0)</f>
        <v>0</v>
      </c>
      <c r="CK805" s="74" t="str">
        <f aca="false">IF(OR(AA805&gt;0,BB805&gt;0,CD805&gt;0,CJ805&gt;0),AA805+BB805+CD805+CJ805,"")</f>
        <v/>
      </c>
    </row>
    <row r="806" customFormat="false" ht="12.8" hidden="false" customHeight="false" outlineLevel="0" collapsed="false">
      <c r="A806" s="66" t="n">
        <f aca="false">'Vstupní data'!A806</f>
        <v>0</v>
      </c>
      <c r="F806" s="66" t="str">
        <f aca="false">CONCATENATE('Vstupní data'!F806,'Vstupní data'!G806,'Vstupní data'!H806,'Vstupní data'!I806)</f>
        <v/>
      </c>
      <c r="G806" s="66"/>
      <c r="H806" s="66" t="n">
        <f aca="false">'Vstupní data'!K806</f>
        <v>0</v>
      </c>
      <c r="I806" s="66" t="n">
        <f aca="false">'Vstupní data'!L806</f>
        <v>0</v>
      </c>
      <c r="J806" s="66" t="n">
        <f aca="false">'Vstupní data'!K806*'Vstupní data'!M806/100</f>
        <v>0</v>
      </c>
      <c r="L806" s="66" t="n">
        <f aca="false">IF('Vstupní data'!N806="prostokořenný",0,IF('Vstupní data'!N806="krytokořenný","k",IF('Vstupní data'!N806="poloodrostky nebo odrostky, prostokořenné i krytokořenné","po",0)))</f>
        <v>0</v>
      </c>
      <c r="N806" s="66"/>
      <c r="O806" s="66" t="n">
        <f aca="false">'Vstupní data'!O806</f>
        <v>0</v>
      </c>
      <c r="P806" s="66" t="n">
        <f aca="false">IF(O806&gt;0,VLOOKUP(CONCATENATE(VLOOKUP(I806,'Pril3-drev'!$H$5:$K$83,4,0),"-",'Vstupní data'!R806),K2!$C$15:$D$23,2,0),0)</f>
        <v>0</v>
      </c>
      <c r="Q806" s="66" t="n">
        <f aca="false">IF(O806&gt;0,VLOOKUP(I806,'Pril3-drev'!$H$5:$I$83,2,0),0)</f>
        <v>0</v>
      </c>
      <c r="R806" s="66" t="n">
        <f aca="false">IF(Q806&gt;0,VLOOKUP(Q806,'Pril6-okus'!$A$5:$B$17,2,0),0)</f>
        <v>0</v>
      </c>
      <c r="S806" s="66" t="n">
        <f aca="false">IF(O806&gt;0,VLOOKUP(I806,'Pril3-drev'!$H$5:$J$83,3,0),0)</f>
        <v>0</v>
      </c>
      <c r="T806" s="66" t="str">
        <f aca="false">IF(O806&gt;0,IF(L806="k",0.9*VLOOKUP(S806,'ha-pocty-vyhl'!$A$5:$B$20,2,0),IF(L806="po",0.8*VLOOKUP(S806,'ha-pocty-vyhl'!$A$5:$B$20,2,0),VLOOKUP(S806,'ha-pocty-vyhl'!$A$5:$B$20,2,0))),"")</f>
        <v/>
      </c>
      <c r="U806" s="66" t="n">
        <f aca="false">'Vstupní data'!P806</f>
        <v>0</v>
      </c>
      <c r="V806" s="66" t="n">
        <f aca="false">IF(O806&gt;0,1.3*T806*1000*Z806/10000,0)</f>
        <v>0</v>
      </c>
      <c r="W806" s="66" t="n">
        <f aca="false">IF(O806&gt;0,1.3*T806*1000*Z806/10000,0)</f>
        <v>0</v>
      </c>
      <c r="X806" s="66" t="n">
        <f aca="false">IF(O806&gt;0,IF(O806&gt;V806,V806,O806),0)</f>
        <v>0</v>
      </c>
      <c r="Y806" s="66" t="n">
        <f aca="false">IF(O806&gt;0,IF(IF(U806&gt;W806,W806,U806)&lt;X806,W806,IF(U806&gt;W806,W806,U806)),0)</f>
        <v>0</v>
      </c>
      <c r="Z806" s="66" t="n">
        <f aca="false">IF(O806&gt;0,IF(J806&gt;0,J806,K806*H806/100),0)</f>
        <v>0</v>
      </c>
      <c r="AA806" s="67" t="n">
        <f aca="false">IF(O806&gt;0,CEILING(R806*P806*X806/Y806*Z806,1),0)</f>
        <v>0</v>
      </c>
      <c r="AB806" s="68" t="n">
        <f aca="false">IF(O806&gt;0,AA806/O806,0)</f>
        <v>0</v>
      </c>
      <c r="AC806" s="66" t="n">
        <f aca="false">'Vstupní data'!W806</f>
        <v>0</v>
      </c>
      <c r="AI806" s="66" t="str">
        <f aca="false">IF(OR('Vstupní data'!T806&gt;0,'Vstupní data'!U806&gt;0),VLOOKUP(I806,'Pril3-drev'!$H$5:$J$83,3,0),"")</f>
        <v/>
      </c>
      <c r="AJ806" s="66" t="n">
        <f aca="false">IF('Vstupní data'!V806="prostokořenný",0,IF('Vstupní data'!V806="krytokořenný","k",IF('Vstupní data'!V806="poloodrostky nebo odrostky, prostokořenné i krytokořenné","po",0)))</f>
        <v>0</v>
      </c>
      <c r="AK806" s="66" t="n">
        <f aca="false">IF(OR('Vstupní data'!T806&gt;0,'Vstupní data'!U806&gt;0),IF(AJ806="k",0.9*VLOOKUP(AI806,'ha-pocty-vyhl'!$A$5:$B$20,2,0),IF(AJ806="po",0.8*VLOOKUP(AI806,'ha-pocty-vyhl'!$A$5:$B$20,2,0),VLOOKUP(AI806,'ha-pocty-vyhl'!$A$5:$B$20,2,0))),0)</f>
        <v>0</v>
      </c>
      <c r="AL806" s="66" t="n">
        <f aca="false">IF(OR('Vstupní data'!T806&gt;0,'Vstupní data'!U806&gt;0),'Vstupní data'!K806*'Vstupní data'!M806/100,0)</f>
        <v>0</v>
      </c>
      <c r="AM806" s="66" t="n">
        <f aca="false">IF(OR('Vstupní data'!T806&gt;0,'Vstupní data'!U806&gt;0),IF('Vstupní data'!T806&gt;0,'Vstupní data'!T806,ROUND(10*'Vstupní data'!U806/AK806,0)),0)</f>
        <v>0</v>
      </c>
      <c r="AN806" s="69" t="n">
        <f aca="false">IF('Vstupní data'!T806&gt;0,   IF('Vstupní data'!T806&lt;=AL806,'Vstupní data'!T806,AL806),   IF(AM806&lt;AL806,AM806,AL806))</f>
        <v>0</v>
      </c>
      <c r="AO806" s="69" t="n">
        <f aca="false">'Vstupní data'!X806</f>
        <v>0</v>
      </c>
      <c r="AP806" s="66" t="n">
        <f aca="false">IF(OR('Vstupní data'!T806&gt;0,'Vstupní data'!U806&gt;0),IF(I806&lt;&gt;0,VLOOKUP(I806,'Pril3-drev'!$H$5:$I$83,2,0),0),0)</f>
        <v>0</v>
      </c>
      <c r="AQ806" s="66" t="n">
        <f aca="false">'Vstupní data'!Y806</f>
        <v>0</v>
      </c>
      <c r="AR806" s="66" t="str">
        <f aca="false">IF(AC806&gt;5,   IF('Vstupní data'!Y806&gt;0,   VLOOKUP(VLOOKUP(CONCATENATE(VLOOKUP(I806,'Pril3-drev'!$H$4:$L$83,5,0),AC806),'Pril3-drev'!$Q$4:$R$2803,2,0),'AVB-BS'!$C$5:$S$29 ,LOOKUP(AQ806,'AVB-BS'!$D$3:$S$3,'AVB-BS'!$D$1:$S$1) ,0 )   ,   IF('Vstupní data'!Z806&gt;0,'Vstupní data'!Z806,0)) , "")</f>
        <v/>
      </c>
      <c r="AS806" s="70" t="str">
        <f aca="false">IF(AC806&gt;5,VLOOKUP(CONCATENATE(AP806,AR806),'Pril1-THLPa'!$H$6:$N$96,4,0),"")</f>
        <v/>
      </c>
      <c r="AT806" s="70" t="str">
        <f aca="false">IF(AC806&gt;5,VLOOKUP(CONCATENATE(AP806,AR806),'Pril1-THLPa'!$H$6:$N$96,5,0),"")</f>
        <v/>
      </c>
      <c r="AU806" s="70" t="str">
        <f aca="false">IF(AC806&gt;5,VLOOKUP(CONCATENATE(AP806,AR806),'Pril1-THLPa'!$H$6:$N$96,6,0),"")</f>
        <v/>
      </c>
      <c r="AV806" s="70" t="str">
        <f aca="false">IF(AC806&gt;5,VLOOKUP(CONCATENATE(AP806,AR806),'Pril1-THLPa'!$H$6:$N$96,7,0),"")</f>
        <v/>
      </c>
      <c r="AW806" s="70" t="str">
        <f aca="false">IF(AC806&gt;5,VLOOKUP(CONCATENATE(AP806,AR806),'Pril1-THLPa'!$H$6:$O$96,8,0),"")</f>
        <v/>
      </c>
      <c r="AX806" s="66" t="n">
        <f aca="false">IF(AC806&gt;0,IF(AND(AC806&gt;0,AC806&lt;=5),VLOOKUP(AP806,'Pril1-THLPa'!$A$6:$F$18,LOOKUP(AC806,'Pril1-THLPa'!$B$5:$F$5,'Pril1-THLPa'!$B$4:$F$4),0),AS806+AT806*(AC806-5)+AU806*POWER(AC806-5,2)+AV806*POWER(AC806-5,3)+AW806*POWER(AC806-5,4)),0)</f>
        <v>0</v>
      </c>
      <c r="AY806" s="71"/>
      <c r="AZ806" s="66" t="n">
        <f aca="false">'Vstupní data'!AA806</f>
        <v>0</v>
      </c>
      <c r="BA806" s="66" t="n">
        <f aca="false">IF(OR('Vstupní data'!T806&gt;0,'Vstupní data'!U806&gt;0),IF(AC806&lt;&gt;"",AX806*AO806/10*(100+AZ806)/100,0),0)</f>
        <v>0</v>
      </c>
      <c r="BB806" s="67" t="n">
        <f aca="false">IF(AC806&lt;&gt;"",ROUND(BA806*AN806,0),0)</f>
        <v>0</v>
      </c>
      <c r="BC806" s="68" t="str">
        <f aca="false">IF(AE806&gt;0,BB806/AE806,"")</f>
        <v/>
      </c>
      <c r="BD806" s="66" t="n">
        <f aca="false">'Vstupní data'!AE806</f>
        <v>0</v>
      </c>
      <c r="BF806" s="66" t="n">
        <f aca="false">'Vstupní data'!AC806</f>
        <v>0</v>
      </c>
      <c r="BH806" s="66" t="n">
        <f aca="false">'Vstupní data'!AD806</f>
        <v>0</v>
      </c>
      <c r="BI806" s="66" t="n">
        <f aca="false">'Vstupní data'!AF806</f>
        <v>0</v>
      </c>
      <c r="BJ806" s="69" t="n">
        <f aca="false">'Vstupní data'!AG806</f>
        <v>0</v>
      </c>
      <c r="BK806" s="69" t="n">
        <f aca="false">IF(BF806&lt;&gt;0,VLOOKUP(I806,'Pril3-drev'!$H$5:$I$83,2,0),0)</f>
        <v>0</v>
      </c>
      <c r="BL806" s="69" t="n">
        <f aca="false">IF(BF806&lt;&gt;0,VLOOKUP(BK806,'Pril3-drev'!$A$5:$C$17,3,0),0)</f>
        <v>0</v>
      </c>
      <c r="BM806" s="69" t="n">
        <f aca="false">'Vstupní data'!AH806</f>
        <v>0</v>
      </c>
      <c r="BN806" s="69" t="n">
        <f aca="false">IF('Vstupní data'!AH806&gt;0,   VLOOKUP(VLOOKUP(CONCATENATE(VLOOKUP(I806,'Pril3-drev'!$H$4:$L$83,5,0),BD806),'Pril3-drev'!$Q$4:$R$2803,2,0),'AVB-BS'!$C$5:$S$29 ,LOOKUP(BM806,'AVB-BS'!$D$3:$S$3,'AVB-BS'!$D$1:$S$1) ,0 )   ,   IF('Vstupní data'!AI806&gt;0,'Vstupní data'!AI806,0))</f>
        <v>0</v>
      </c>
      <c r="BO806" s="69" t="str">
        <f aca="false">IF(BX806&gt;5,VLOOKUP(CONCATENATE(BK806,BN806),'Pril1-THLPa'!$H$6:$N$96,4,0),"")</f>
        <v/>
      </c>
      <c r="BP806" s="69" t="str">
        <f aca="false">IF(BX806&gt;5,VLOOKUP(CONCATENATE(BK806,BN806),'Pril1-THLPa'!$H$6:$N$96,5,0),"")</f>
        <v/>
      </c>
      <c r="BQ806" s="69" t="str">
        <f aca="false">IF(BX806&gt;5,VLOOKUP(CONCATENATE(BK806,BN806),'Pril1-THLPa'!$H$6:$N$96,6,0),"")</f>
        <v/>
      </c>
      <c r="BR806" s="69" t="str">
        <f aca="false">IF(BX806&gt;5,VLOOKUP(CONCATENATE(BK806,BN806),'Pril1-THLPa'!$H$6:$N$96,7,0),"")</f>
        <v/>
      </c>
      <c r="BS806" s="69" t="str">
        <f aca="false">IF(BX806&gt;5,VLOOKUP(CONCATENATE(BK806,BN806),'Pril1-THLPa'!$H$6:$O$96,8,0),"")</f>
        <v/>
      </c>
      <c r="BT806" s="69" t="str">
        <f aca="false">IF(BF806&gt;0, IF(BK806="smrk",  VLOOKUP(VLOOKUP(BD806,'Pril9-K3'!$L$8:$M$207,2,0),'Pril9-K3'!$A$8:$J$16,LOOKUP(BN806,'Pril9-K3'!$A$7:$J$7,'Pril9-K3'!$A$5:$J$5),0), IF(AND(BK806&lt;&gt;"smrk",'Vstupní data'!AK806&lt;&gt;""),'Vstupní data'!AK806,   VLOOKUP(VLOOKUP(BD806,'Pril9-K3'!$L$8:$M$207,2,0),'Pril9-K3'!$A$8:$J$16,LOOKUP(BN806,'Pril9-K3'!$A$7:$J$7,'Pril9-K3'!$A$5:$J$5),0)   )),   "")</f>
        <v/>
      </c>
      <c r="BV806" s="69" t="n">
        <f aca="false">'Vstupní data'!AJ806</f>
        <v>0</v>
      </c>
      <c r="BW806" s="69" t="n">
        <f aca="false">IF(BF806&gt;0,IF(J806&gt;0,J806,K806*H806/100),0)</f>
        <v>0</v>
      </c>
      <c r="BX806" s="69" t="n">
        <f aca="false">IF(BF806&gt;0,IF(BJ806&gt;BL806,BL806,BJ806),0)</f>
        <v>0</v>
      </c>
      <c r="BY806" s="69" t="n">
        <f aca="false">IF(BD806=0,0,IF(AND(BX806&gt;0,BX806&lt;=5),  IF(AND(BX806&gt;0,BX806&lt;=5),VLOOKUP(BK806,'Pril1-THLPa'!$A$6:$F$18,IF(AND(BX806&gt;0,BX806&lt;=5),LOOKUP(BX806,'Pril1-THLPa'!$B$5:$F$5,'Pril1-THLPa'!$B$4:$F$4),""),0),""),  IF(BX806&gt;5,BO806+BP806*(BX806-5)+BQ806*POWER(BX806-5,2)+BR806*POWER(BX806-5,3)+BS806*POWER(BX806-5,4),"")))</f>
        <v>0</v>
      </c>
      <c r="BZ806" s="69" t="n">
        <f aca="false">IF(BY806&gt;0,BY806*BI806/10*BW806*(100+BV806)/100,0)</f>
        <v>0</v>
      </c>
      <c r="CA806" s="69" t="n">
        <f aca="false">IF(BD806&gt;0,BX806-IF(BD806&gt;BX806,BX806,BD806),0)</f>
        <v>0</v>
      </c>
      <c r="CB806" s="69" t="n">
        <f aca="false">POWER(1.01,CA806)</f>
        <v>1</v>
      </c>
      <c r="CC806" s="69" t="n">
        <f aca="false">IF(BF806&gt;0,IF(BF806&gt;BH806,1,BF806/BH806),0)</f>
        <v>0</v>
      </c>
      <c r="CD806" s="72" t="n">
        <f aca="false">IF(BD806=0,0,IF(BF806&gt;0,ROUND(IF(CB806&lt;&gt;0,BZ806*BT806*1/CB806*CC806,0),0),0))</f>
        <v>0</v>
      </c>
      <c r="CE806" s="73" t="str">
        <f aca="false">IF(BF806&gt;0,IF(BF806&gt;BH806,CD806/BF806,CD806/BH806),"")</f>
        <v/>
      </c>
      <c r="CF806" s="69" t="n">
        <f aca="false">'Vstupní data'!AM806</f>
        <v>0</v>
      </c>
      <c r="CG806" s="69" t="n">
        <f aca="false">'Vstupní data'!AN806</f>
        <v>0</v>
      </c>
      <c r="CH806" s="69" t="n">
        <f aca="false">'Vstupní data'!AO806</f>
        <v>0</v>
      </c>
      <c r="CI806" s="69" t="n">
        <f aca="false">'Vstupní data'!AP806</f>
        <v>0</v>
      </c>
      <c r="CJ806" s="72" t="n">
        <f aca="false">ROUND(CH806*CI806,0)</f>
        <v>0</v>
      </c>
      <c r="CK806" s="74" t="str">
        <f aca="false">IF(OR(AA806&gt;0,BB806&gt;0,CD806&gt;0,CJ806&gt;0),AA806+BB806+CD806+CJ806,"")</f>
        <v/>
      </c>
    </row>
    <row r="807" customFormat="false" ht="12.8" hidden="false" customHeight="false" outlineLevel="0" collapsed="false">
      <c r="A807" s="66" t="n">
        <f aca="false">'Vstupní data'!A807</f>
        <v>0</v>
      </c>
      <c r="F807" s="66" t="str">
        <f aca="false">CONCATENATE('Vstupní data'!F807,'Vstupní data'!G807,'Vstupní data'!H807,'Vstupní data'!I807)</f>
        <v/>
      </c>
      <c r="G807" s="66"/>
      <c r="H807" s="66" t="n">
        <f aca="false">'Vstupní data'!K807</f>
        <v>0</v>
      </c>
      <c r="I807" s="66" t="n">
        <f aca="false">'Vstupní data'!L807</f>
        <v>0</v>
      </c>
      <c r="J807" s="66" t="n">
        <f aca="false">'Vstupní data'!K807*'Vstupní data'!M807/100</f>
        <v>0</v>
      </c>
      <c r="L807" s="66" t="n">
        <f aca="false">IF('Vstupní data'!N807="prostokořenný",0,IF('Vstupní data'!N807="krytokořenný","k",IF('Vstupní data'!N807="poloodrostky nebo odrostky, prostokořenné i krytokořenné","po",0)))</f>
        <v>0</v>
      </c>
      <c r="N807" s="66"/>
      <c r="O807" s="66" t="n">
        <f aca="false">'Vstupní data'!O807</f>
        <v>0</v>
      </c>
      <c r="P807" s="66" t="n">
        <f aca="false">IF(O807&gt;0,VLOOKUP(CONCATENATE(VLOOKUP(I807,'Pril3-drev'!$H$5:$K$83,4,0),"-",'Vstupní data'!R807),K2!$C$15:$D$23,2,0),0)</f>
        <v>0</v>
      </c>
      <c r="Q807" s="66" t="n">
        <f aca="false">IF(O807&gt;0,VLOOKUP(I807,'Pril3-drev'!$H$5:$I$83,2,0),0)</f>
        <v>0</v>
      </c>
      <c r="R807" s="66" t="n">
        <f aca="false">IF(Q807&gt;0,VLOOKUP(Q807,'Pril6-okus'!$A$5:$B$17,2,0),0)</f>
        <v>0</v>
      </c>
      <c r="S807" s="66" t="n">
        <f aca="false">IF(O807&gt;0,VLOOKUP(I807,'Pril3-drev'!$H$5:$J$83,3,0),0)</f>
        <v>0</v>
      </c>
      <c r="T807" s="66" t="str">
        <f aca="false">IF(O807&gt;0,IF(L807="k",0.9*VLOOKUP(S807,'ha-pocty-vyhl'!$A$5:$B$20,2,0),IF(L807="po",0.8*VLOOKUP(S807,'ha-pocty-vyhl'!$A$5:$B$20,2,0),VLOOKUP(S807,'ha-pocty-vyhl'!$A$5:$B$20,2,0))),"")</f>
        <v/>
      </c>
      <c r="U807" s="66" t="n">
        <f aca="false">'Vstupní data'!P807</f>
        <v>0</v>
      </c>
      <c r="V807" s="66" t="n">
        <f aca="false">IF(O807&gt;0,1.3*T807*1000*Z807/10000,0)</f>
        <v>0</v>
      </c>
      <c r="W807" s="66" t="n">
        <f aca="false">IF(O807&gt;0,1.3*T807*1000*Z807/10000,0)</f>
        <v>0</v>
      </c>
      <c r="X807" s="66" t="n">
        <f aca="false">IF(O807&gt;0,IF(O807&gt;V807,V807,O807),0)</f>
        <v>0</v>
      </c>
      <c r="Y807" s="66" t="n">
        <f aca="false">IF(O807&gt;0,IF(IF(U807&gt;W807,W807,U807)&lt;X807,W807,IF(U807&gt;W807,W807,U807)),0)</f>
        <v>0</v>
      </c>
      <c r="Z807" s="66" t="n">
        <f aca="false">IF(O807&gt;0,IF(J807&gt;0,J807,K807*H807/100),0)</f>
        <v>0</v>
      </c>
      <c r="AA807" s="67" t="n">
        <f aca="false">IF(O807&gt;0,CEILING(R807*P807*X807/Y807*Z807,1),0)</f>
        <v>0</v>
      </c>
      <c r="AB807" s="68" t="n">
        <f aca="false">IF(O807&gt;0,AA807/O807,0)</f>
        <v>0</v>
      </c>
      <c r="AC807" s="66" t="n">
        <f aca="false">'Vstupní data'!W807</f>
        <v>0</v>
      </c>
      <c r="AI807" s="66" t="str">
        <f aca="false">IF(OR('Vstupní data'!T807&gt;0,'Vstupní data'!U807&gt;0),VLOOKUP(I807,'Pril3-drev'!$H$5:$J$83,3,0),"")</f>
        <v/>
      </c>
      <c r="AJ807" s="66" t="n">
        <f aca="false">IF('Vstupní data'!V807="prostokořenný",0,IF('Vstupní data'!V807="krytokořenný","k",IF('Vstupní data'!V807="poloodrostky nebo odrostky, prostokořenné i krytokořenné","po",0)))</f>
        <v>0</v>
      </c>
      <c r="AK807" s="66" t="n">
        <f aca="false">IF(OR('Vstupní data'!T807&gt;0,'Vstupní data'!U807&gt;0),IF(AJ807="k",0.9*VLOOKUP(AI807,'ha-pocty-vyhl'!$A$5:$B$20,2,0),IF(AJ807="po",0.8*VLOOKUP(AI807,'ha-pocty-vyhl'!$A$5:$B$20,2,0),VLOOKUP(AI807,'ha-pocty-vyhl'!$A$5:$B$20,2,0))),0)</f>
        <v>0</v>
      </c>
      <c r="AL807" s="66" t="n">
        <f aca="false">IF(OR('Vstupní data'!T807&gt;0,'Vstupní data'!U807&gt;0),'Vstupní data'!K807*'Vstupní data'!M807/100,0)</f>
        <v>0</v>
      </c>
      <c r="AM807" s="66" t="n">
        <f aca="false">IF(OR('Vstupní data'!T807&gt;0,'Vstupní data'!U807&gt;0),IF('Vstupní data'!T807&gt;0,'Vstupní data'!T807,ROUND(10*'Vstupní data'!U807/AK807,0)),0)</f>
        <v>0</v>
      </c>
      <c r="AN807" s="69" t="n">
        <f aca="false">IF('Vstupní data'!T807&gt;0,   IF('Vstupní data'!T807&lt;=AL807,'Vstupní data'!T807,AL807),   IF(AM807&lt;AL807,AM807,AL807))</f>
        <v>0</v>
      </c>
      <c r="AO807" s="69" t="n">
        <f aca="false">'Vstupní data'!X807</f>
        <v>0</v>
      </c>
      <c r="AP807" s="66" t="n">
        <f aca="false">IF(OR('Vstupní data'!T807&gt;0,'Vstupní data'!U807&gt;0),IF(I807&lt;&gt;0,VLOOKUP(I807,'Pril3-drev'!$H$5:$I$83,2,0),0),0)</f>
        <v>0</v>
      </c>
      <c r="AQ807" s="66" t="n">
        <f aca="false">'Vstupní data'!Y807</f>
        <v>0</v>
      </c>
      <c r="AR807" s="66" t="str">
        <f aca="false">IF(AC807&gt;5,   IF('Vstupní data'!Y807&gt;0,   VLOOKUP(VLOOKUP(CONCATENATE(VLOOKUP(I807,'Pril3-drev'!$H$4:$L$83,5,0),AC807),'Pril3-drev'!$Q$4:$R$2803,2,0),'AVB-BS'!$C$5:$S$29 ,LOOKUP(AQ807,'AVB-BS'!$D$3:$S$3,'AVB-BS'!$D$1:$S$1) ,0 )   ,   IF('Vstupní data'!Z807&gt;0,'Vstupní data'!Z807,0)) , "")</f>
        <v/>
      </c>
      <c r="AS807" s="70" t="str">
        <f aca="false">IF(AC807&gt;5,VLOOKUP(CONCATENATE(AP807,AR807),'Pril1-THLPa'!$H$6:$N$96,4,0),"")</f>
        <v/>
      </c>
      <c r="AT807" s="70" t="str">
        <f aca="false">IF(AC807&gt;5,VLOOKUP(CONCATENATE(AP807,AR807),'Pril1-THLPa'!$H$6:$N$96,5,0),"")</f>
        <v/>
      </c>
      <c r="AU807" s="70" t="str">
        <f aca="false">IF(AC807&gt;5,VLOOKUP(CONCATENATE(AP807,AR807),'Pril1-THLPa'!$H$6:$N$96,6,0),"")</f>
        <v/>
      </c>
      <c r="AV807" s="70" t="str">
        <f aca="false">IF(AC807&gt;5,VLOOKUP(CONCATENATE(AP807,AR807),'Pril1-THLPa'!$H$6:$N$96,7,0),"")</f>
        <v/>
      </c>
      <c r="AW807" s="70" t="str">
        <f aca="false">IF(AC807&gt;5,VLOOKUP(CONCATENATE(AP807,AR807),'Pril1-THLPa'!$H$6:$O$96,8,0),"")</f>
        <v/>
      </c>
      <c r="AX807" s="66" t="n">
        <f aca="false">IF(AC807&gt;0,IF(AND(AC807&gt;0,AC807&lt;=5),VLOOKUP(AP807,'Pril1-THLPa'!$A$6:$F$18,LOOKUP(AC807,'Pril1-THLPa'!$B$5:$F$5,'Pril1-THLPa'!$B$4:$F$4),0),AS807+AT807*(AC807-5)+AU807*POWER(AC807-5,2)+AV807*POWER(AC807-5,3)+AW807*POWER(AC807-5,4)),0)</f>
        <v>0</v>
      </c>
      <c r="AY807" s="71"/>
      <c r="AZ807" s="66" t="n">
        <f aca="false">'Vstupní data'!AA807</f>
        <v>0</v>
      </c>
      <c r="BA807" s="66" t="n">
        <f aca="false">IF(OR('Vstupní data'!T807&gt;0,'Vstupní data'!U807&gt;0),IF(AC807&lt;&gt;"",AX807*AO807/10*(100+AZ807)/100,0),0)</f>
        <v>0</v>
      </c>
      <c r="BB807" s="67" t="n">
        <f aca="false">IF(AC807&lt;&gt;"",ROUND(BA807*AN807,0),0)</f>
        <v>0</v>
      </c>
      <c r="BC807" s="68" t="str">
        <f aca="false">IF(AE807&gt;0,BB807/AE807,"")</f>
        <v/>
      </c>
      <c r="BD807" s="66" t="n">
        <f aca="false">'Vstupní data'!AE807</f>
        <v>0</v>
      </c>
      <c r="BF807" s="66" t="n">
        <f aca="false">'Vstupní data'!AC807</f>
        <v>0</v>
      </c>
      <c r="BH807" s="66" t="n">
        <f aca="false">'Vstupní data'!AD807</f>
        <v>0</v>
      </c>
      <c r="BI807" s="66" t="n">
        <f aca="false">'Vstupní data'!AF807</f>
        <v>0</v>
      </c>
      <c r="BJ807" s="69" t="n">
        <f aca="false">'Vstupní data'!AG807</f>
        <v>0</v>
      </c>
      <c r="BK807" s="69" t="n">
        <f aca="false">IF(BF807&lt;&gt;0,VLOOKUP(I807,'Pril3-drev'!$H$5:$I$83,2,0),0)</f>
        <v>0</v>
      </c>
      <c r="BL807" s="69" t="n">
        <f aca="false">IF(BF807&lt;&gt;0,VLOOKUP(BK807,'Pril3-drev'!$A$5:$C$17,3,0),0)</f>
        <v>0</v>
      </c>
      <c r="BM807" s="69" t="n">
        <f aca="false">'Vstupní data'!AH807</f>
        <v>0</v>
      </c>
      <c r="BN807" s="69" t="n">
        <f aca="false">IF('Vstupní data'!AH807&gt;0,   VLOOKUP(VLOOKUP(CONCATENATE(VLOOKUP(I807,'Pril3-drev'!$H$4:$L$83,5,0),BD807),'Pril3-drev'!$Q$4:$R$2803,2,0),'AVB-BS'!$C$5:$S$29 ,LOOKUP(BM807,'AVB-BS'!$D$3:$S$3,'AVB-BS'!$D$1:$S$1) ,0 )   ,   IF('Vstupní data'!AI807&gt;0,'Vstupní data'!AI807,0))</f>
        <v>0</v>
      </c>
      <c r="BO807" s="69" t="str">
        <f aca="false">IF(BX807&gt;5,VLOOKUP(CONCATENATE(BK807,BN807),'Pril1-THLPa'!$H$6:$N$96,4,0),"")</f>
        <v/>
      </c>
      <c r="BP807" s="69" t="str">
        <f aca="false">IF(BX807&gt;5,VLOOKUP(CONCATENATE(BK807,BN807),'Pril1-THLPa'!$H$6:$N$96,5,0),"")</f>
        <v/>
      </c>
      <c r="BQ807" s="69" t="str">
        <f aca="false">IF(BX807&gt;5,VLOOKUP(CONCATENATE(BK807,BN807),'Pril1-THLPa'!$H$6:$N$96,6,0),"")</f>
        <v/>
      </c>
      <c r="BR807" s="69" t="str">
        <f aca="false">IF(BX807&gt;5,VLOOKUP(CONCATENATE(BK807,BN807),'Pril1-THLPa'!$H$6:$N$96,7,0),"")</f>
        <v/>
      </c>
      <c r="BS807" s="69" t="str">
        <f aca="false">IF(BX807&gt;5,VLOOKUP(CONCATENATE(BK807,BN807),'Pril1-THLPa'!$H$6:$O$96,8,0),"")</f>
        <v/>
      </c>
      <c r="BT807" s="69" t="str">
        <f aca="false">IF(BF807&gt;0, IF(BK807="smrk",  VLOOKUP(VLOOKUP(BD807,'Pril9-K3'!$L$8:$M$207,2,0),'Pril9-K3'!$A$8:$J$16,LOOKUP(BN807,'Pril9-K3'!$A$7:$J$7,'Pril9-K3'!$A$5:$J$5),0), IF(AND(BK807&lt;&gt;"smrk",'Vstupní data'!AK807&lt;&gt;""),'Vstupní data'!AK807,   VLOOKUP(VLOOKUP(BD807,'Pril9-K3'!$L$8:$M$207,2,0),'Pril9-K3'!$A$8:$J$16,LOOKUP(BN807,'Pril9-K3'!$A$7:$J$7,'Pril9-K3'!$A$5:$J$5),0)   )),   "")</f>
        <v/>
      </c>
      <c r="BV807" s="69" t="n">
        <f aca="false">'Vstupní data'!AJ807</f>
        <v>0</v>
      </c>
      <c r="BW807" s="69" t="n">
        <f aca="false">IF(BF807&gt;0,IF(J807&gt;0,J807,K807*H807/100),0)</f>
        <v>0</v>
      </c>
      <c r="BX807" s="69" t="n">
        <f aca="false">IF(BF807&gt;0,IF(BJ807&gt;BL807,BL807,BJ807),0)</f>
        <v>0</v>
      </c>
      <c r="BY807" s="69" t="n">
        <f aca="false">IF(BD807=0,0,IF(AND(BX807&gt;0,BX807&lt;=5),  IF(AND(BX807&gt;0,BX807&lt;=5),VLOOKUP(BK807,'Pril1-THLPa'!$A$6:$F$18,IF(AND(BX807&gt;0,BX807&lt;=5),LOOKUP(BX807,'Pril1-THLPa'!$B$5:$F$5,'Pril1-THLPa'!$B$4:$F$4),""),0),""),  IF(BX807&gt;5,BO807+BP807*(BX807-5)+BQ807*POWER(BX807-5,2)+BR807*POWER(BX807-5,3)+BS807*POWER(BX807-5,4),"")))</f>
        <v>0</v>
      </c>
      <c r="BZ807" s="69" t="n">
        <f aca="false">IF(BY807&gt;0,BY807*BI807/10*BW807*(100+BV807)/100,0)</f>
        <v>0</v>
      </c>
      <c r="CA807" s="69" t="n">
        <f aca="false">IF(BD807&gt;0,BX807-IF(BD807&gt;BX807,BX807,BD807),0)</f>
        <v>0</v>
      </c>
      <c r="CB807" s="69" t="n">
        <f aca="false">POWER(1.01,CA807)</f>
        <v>1</v>
      </c>
      <c r="CC807" s="69" t="n">
        <f aca="false">IF(BF807&gt;0,IF(BF807&gt;BH807,1,BF807/BH807),0)</f>
        <v>0</v>
      </c>
      <c r="CD807" s="72" t="n">
        <f aca="false">IF(BD807=0,0,IF(BF807&gt;0,ROUND(IF(CB807&lt;&gt;0,BZ807*BT807*1/CB807*CC807,0),0),0))</f>
        <v>0</v>
      </c>
      <c r="CE807" s="73" t="str">
        <f aca="false">IF(BF807&gt;0,IF(BF807&gt;BH807,CD807/BF807,CD807/BH807),"")</f>
        <v/>
      </c>
      <c r="CF807" s="69" t="n">
        <f aca="false">'Vstupní data'!AM807</f>
        <v>0</v>
      </c>
      <c r="CG807" s="69" t="n">
        <f aca="false">'Vstupní data'!AN807</f>
        <v>0</v>
      </c>
      <c r="CH807" s="69" t="n">
        <f aca="false">'Vstupní data'!AO807</f>
        <v>0</v>
      </c>
      <c r="CI807" s="69" t="n">
        <f aca="false">'Vstupní data'!AP807</f>
        <v>0</v>
      </c>
      <c r="CJ807" s="72" t="n">
        <f aca="false">ROUND(CH807*CI807,0)</f>
        <v>0</v>
      </c>
      <c r="CK807" s="74" t="str">
        <f aca="false">IF(OR(AA807&gt;0,BB807&gt;0,CD807&gt;0,CJ807&gt;0),AA807+BB807+CD807+CJ807,"")</f>
        <v/>
      </c>
    </row>
    <row r="808" customFormat="false" ht="12.8" hidden="false" customHeight="false" outlineLevel="0" collapsed="false">
      <c r="A808" s="66" t="n">
        <f aca="false">'Vstupní data'!A808</f>
        <v>0</v>
      </c>
      <c r="F808" s="66" t="str">
        <f aca="false">CONCATENATE('Vstupní data'!F808,'Vstupní data'!G808,'Vstupní data'!H808,'Vstupní data'!I808)</f>
        <v/>
      </c>
      <c r="G808" s="66"/>
      <c r="H808" s="66" t="n">
        <f aca="false">'Vstupní data'!K808</f>
        <v>0</v>
      </c>
      <c r="I808" s="66" t="n">
        <f aca="false">'Vstupní data'!L808</f>
        <v>0</v>
      </c>
      <c r="J808" s="66" t="n">
        <f aca="false">'Vstupní data'!K808*'Vstupní data'!M808/100</f>
        <v>0</v>
      </c>
      <c r="L808" s="66" t="n">
        <f aca="false">IF('Vstupní data'!N808="prostokořenný",0,IF('Vstupní data'!N808="krytokořenný","k",IF('Vstupní data'!N808="poloodrostky nebo odrostky, prostokořenné i krytokořenné","po",0)))</f>
        <v>0</v>
      </c>
      <c r="N808" s="66"/>
      <c r="O808" s="66" t="n">
        <f aca="false">'Vstupní data'!O808</f>
        <v>0</v>
      </c>
      <c r="P808" s="66" t="n">
        <f aca="false">IF(O808&gt;0,VLOOKUP(CONCATENATE(VLOOKUP(I808,'Pril3-drev'!$H$5:$K$83,4,0),"-",'Vstupní data'!R808),K2!$C$15:$D$23,2,0),0)</f>
        <v>0</v>
      </c>
      <c r="Q808" s="66" t="n">
        <f aca="false">IF(O808&gt;0,VLOOKUP(I808,'Pril3-drev'!$H$5:$I$83,2,0),0)</f>
        <v>0</v>
      </c>
      <c r="R808" s="66" t="n">
        <f aca="false">IF(Q808&gt;0,VLOOKUP(Q808,'Pril6-okus'!$A$5:$B$17,2,0),0)</f>
        <v>0</v>
      </c>
      <c r="S808" s="66" t="n">
        <f aca="false">IF(O808&gt;0,VLOOKUP(I808,'Pril3-drev'!$H$5:$J$83,3,0),0)</f>
        <v>0</v>
      </c>
      <c r="T808" s="66" t="str">
        <f aca="false">IF(O808&gt;0,IF(L808="k",0.9*VLOOKUP(S808,'ha-pocty-vyhl'!$A$5:$B$20,2,0),IF(L808="po",0.8*VLOOKUP(S808,'ha-pocty-vyhl'!$A$5:$B$20,2,0),VLOOKUP(S808,'ha-pocty-vyhl'!$A$5:$B$20,2,0))),"")</f>
        <v/>
      </c>
      <c r="U808" s="66" t="n">
        <f aca="false">'Vstupní data'!P808</f>
        <v>0</v>
      </c>
      <c r="V808" s="66" t="n">
        <f aca="false">IF(O808&gt;0,1.3*T808*1000*Z808/10000,0)</f>
        <v>0</v>
      </c>
      <c r="W808" s="66" t="n">
        <f aca="false">IF(O808&gt;0,1.3*T808*1000*Z808/10000,0)</f>
        <v>0</v>
      </c>
      <c r="X808" s="66" t="n">
        <f aca="false">IF(O808&gt;0,IF(O808&gt;V808,V808,O808),0)</f>
        <v>0</v>
      </c>
      <c r="Y808" s="66" t="n">
        <f aca="false">IF(O808&gt;0,IF(IF(U808&gt;W808,W808,U808)&lt;X808,W808,IF(U808&gt;W808,W808,U808)),0)</f>
        <v>0</v>
      </c>
      <c r="Z808" s="66" t="n">
        <f aca="false">IF(O808&gt;0,IF(J808&gt;0,J808,K808*H808/100),0)</f>
        <v>0</v>
      </c>
      <c r="AA808" s="67" t="n">
        <f aca="false">IF(O808&gt;0,CEILING(R808*P808*X808/Y808*Z808,1),0)</f>
        <v>0</v>
      </c>
      <c r="AB808" s="68" t="n">
        <f aca="false">IF(O808&gt;0,AA808/O808,0)</f>
        <v>0</v>
      </c>
      <c r="AC808" s="66" t="n">
        <f aca="false">'Vstupní data'!W808</f>
        <v>0</v>
      </c>
      <c r="AI808" s="66" t="str">
        <f aca="false">IF(OR('Vstupní data'!T808&gt;0,'Vstupní data'!U808&gt;0),VLOOKUP(I808,'Pril3-drev'!$H$5:$J$83,3,0),"")</f>
        <v/>
      </c>
      <c r="AJ808" s="66" t="n">
        <f aca="false">IF('Vstupní data'!V808="prostokořenný",0,IF('Vstupní data'!V808="krytokořenný","k",IF('Vstupní data'!V808="poloodrostky nebo odrostky, prostokořenné i krytokořenné","po",0)))</f>
        <v>0</v>
      </c>
      <c r="AK808" s="66" t="n">
        <f aca="false">IF(OR('Vstupní data'!T808&gt;0,'Vstupní data'!U808&gt;0),IF(AJ808="k",0.9*VLOOKUP(AI808,'ha-pocty-vyhl'!$A$5:$B$20,2,0),IF(AJ808="po",0.8*VLOOKUP(AI808,'ha-pocty-vyhl'!$A$5:$B$20,2,0),VLOOKUP(AI808,'ha-pocty-vyhl'!$A$5:$B$20,2,0))),0)</f>
        <v>0</v>
      </c>
      <c r="AL808" s="66" t="n">
        <f aca="false">IF(OR('Vstupní data'!T808&gt;0,'Vstupní data'!U808&gt;0),'Vstupní data'!K808*'Vstupní data'!M808/100,0)</f>
        <v>0</v>
      </c>
      <c r="AM808" s="66" t="n">
        <f aca="false">IF(OR('Vstupní data'!T808&gt;0,'Vstupní data'!U808&gt;0),IF('Vstupní data'!T808&gt;0,'Vstupní data'!T808,ROUND(10*'Vstupní data'!U808/AK808,0)),0)</f>
        <v>0</v>
      </c>
      <c r="AN808" s="69" t="n">
        <f aca="false">IF('Vstupní data'!T808&gt;0,   IF('Vstupní data'!T808&lt;=AL808,'Vstupní data'!T808,AL808),   IF(AM808&lt;AL808,AM808,AL808))</f>
        <v>0</v>
      </c>
      <c r="AO808" s="69" t="n">
        <f aca="false">'Vstupní data'!X808</f>
        <v>0</v>
      </c>
      <c r="AP808" s="66" t="n">
        <f aca="false">IF(OR('Vstupní data'!T808&gt;0,'Vstupní data'!U808&gt;0),IF(I808&lt;&gt;0,VLOOKUP(I808,'Pril3-drev'!$H$5:$I$83,2,0),0),0)</f>
        <v>0</v>
      </c>
      <c r="AQ808" s="66" t="n">
        <f aca="false">'Vstupní data'!Y808</f>
        <v>0</v>
      </c>
      <c r="AR808" s="66" t="str">
        <f aca="false">IF(AC808&gt;5,   IF('Vstupní data'!Y808&gt;0,   VLOOKUP(VLOOKUP(CONCATENATE(VLOOKUP(I808,'Pril3-drev'!$H$4:$L$83,5,0),AC808),'Pril3-drev'!$Q$4:$R$2803,2,0),'AVB-BS'!$C$5:$S$29 ,LOOKUP(AQ808,'AVB-BS'!$D$3:$S$3,'AVB-BS'!$D$1:$S$1) ,0 )   ,   IF('Vstupní data'!Z808&gt;0,'Vstupní data'!Z808,0)) , "")</f>
        <v/>
      </c>
      <c r="AS808" s="70" t="str">
        <f aca="false">IF(AC808&gt;5,VLOOKUP(CONCATENATE(AP808,AR808),'Pril1-THLPa'!$H$6:$N$96,4,0),"")</f>
        <v/>
      </c>
      <c r="AT808" s="70" t="str">
        <f aca="false">IF(AC808&gt;5,VLOOKUP(CONCATENATE(AP808,AR808),'Pril1-THLPa'!$H$6:$N$96,5,0),"")</f>
        <v/>
      </c>
      <c r="AU808" s="70" t="str">
        <f aca="false">IF(AC808&gt;5,VLOOKUP(CONCATENATE(AP808,AR808),'Pril1-THLPa'!$H$6:$N$96,6,0),"")</f>
        <v/>
      </c>
      <c r="AV808" s="70" t="str">
        <f aca="false">IF(AC808&gt;5,VLOOKUP(CONCATENATE(AP808,AR808),'Pril1-THLPa'!$H$6:$N$96,7,0),"")</f>
        <v/>
      </c>
      <c r="AW808" s="70" t="str">
        <f aca="false">IF(AC808&gt;5,VLOOKUP(CONCATENATE(AP808,AR808),'Pril1-THLPa'!$H$6:$O$96,8,0),"")</f>
        <v/>
      </c>
      <c r="AX808" s="66" t="n">
        <f aca="false">IF(AC808&gt;0,IF(AND(AC808&gt;0,AC808&lt;=5),VLOOKUP(AP808,'Pril1-THLPa'!$A$6:$F$18,LOOKUP(AC808,'Pril1-THLPa'!$B$5:$F$5,'Pril1-THLPa'!$B$4:$F$4),0),AS808+AT808*(AC808-5)+AU808*POWER(AC808-5,2)+AV808*POWER(AC808-5,3)+AW808*POWER(AC808-5,4)),0)</f>
        <v>0</v>
      </c>
      <c r="AY808" s="71"/>
      <c r="AZ808" s="66" t="n">
        <f aca="false">'Vstupní data'!AA808</f>
        <v>0</v>
      </c>
      <c r="BA808" s="66" t="n">
        <f aca="false">IF(OR('Vstupní data'!T808&gt;0,'Vstupní data'!U808&gt;0),IF(AC808&lt;&gt;"",AX808*AO808/10*(100+AZ808)/100,0),0)</f>
        <v>0</v>
      </c>
      <c r="BB808" s="67" t="n">
        <f aca="false">IF(AC808&lt;&gt;"",ROUND(BA808*AN808,0),0)</f>
        <v>0</v>
      </c>
      <c r="BC808" s="68" t="str">
        <f aca="false">IF(AE808&gt;0,BB808/AE808,"")</f>
        <v/>
      </c>
      <c r="BD808" s="66" t="n">
        <f aca="false">'Vstupní data'!AE808</f>
        <v>0</v>
      </c>
      <c r="BF808" s="66" t="n">
        <f aca="false">'Vstupní data'!AC808</f>
        <v>0</v>
      </c>
      <c r="BH808" s="66" t="n">
        <f aca="false">'Vstupní data'!AD808</f>
        <v>0</v>
      </c>
      <c r="BI808" s="66" t="n">
        <f aca="false">'Vstupní data'!AF808</f>
        <v>0</v>
      </c>
      <c r="BJ808" s="69" t="n">
        <f aca="false">'Vstupní data'!AG808</f>
        <v>0</v>
      </c>
      <c r="BK808" s="69" t="n">
        <f aca="false">IF(BF808&lt;&gt;0,VLOOKUP(I808,'Pril3-drev'!$H$5:$I$83,2,0),0)</f>
        <v>0</v>
      </c>
      <c r="BL808" s="69" t="n">
        <f aca="false">IF(BF808&lt;&gt;0,VLOOKUP(BK808,'Pril3-drev'!$A$5:$C$17,3,0),0)</f>
        <v>0</v>
      </c>
      <c r="BM808" s="69" t="n">
        <f aca="false">'Vstupní data'!AH808</f>
        <v>0</v>
      </c>
      <c r="BN808" s="69" t="n">
        <f aca="false">IF('Vstupní data'!AH808&gt;0,   VLOOKUP(VLOOKUP(CONCATENATE(VLOOKUP(I808,'Pril3-drev'!$H$4:$L$83,5,0),BD808),'Pril3-drev'!$Q$4:$R$2803,2,0),'AVB-BS'!$C$5:$S$29 ,LOOKUP(BM808,'AVB-BS'!$D$3:$S$3,'AVB-BS'!$D$1:$S$1) ,0 )   ,   IF('Vstupní data'!AI808&gt;0,'Vstupní data'!AI808,0))</f>
        <v>0</v>
      </c>
      <c r="BO808" s="69" t="str">
        <f aca="false">IF(BX808&gt;5,VLOOKUP(CONCATENATE(BK808,BN808),'Pril1-THLPa'!$H$6:$N$96,4,0),"")</f>
        <v/>
      </c>
      <c r="BP808" s="69" t="str">
        <f aca="false">IF(BX808&gt;5,VLOOKUP(CONCATENATE(BK808,BN808),'Pril1-THLPa'!$H$6:$N$96,5,0),"")</f>
        <v/>
      </c>
      <c r="BQ808" s="69" t="str">
        <f aca="false">IF(BX808&gt;5,VLOOKUP(CONCATENATE(BK808,BN808),'Pril1-THLPa'!$H$6:$N$96,6,0),"")</f>
        <v/>
      </c>
      <c r="BR808" s="69" t="str">
        <f aca="false">IF(BX808&gt;5,VLOOKUP(CONCATENATE(BK808,BN808),'Pril1-THLPa'!$H$6:$N$96,7,0),"")</f>
        <v/>
      </c>
      <c r="BS808" s="69" t="str">
        <f aca="false">IF(BX808&gt;5,VLOOKUP(CONCATENATE(BK808,BN808),'Pril1-THLPa'!$H$6:$O$96,8,0),"")</f>
        <v/>
      </c>
      <c r="BT808" s="69" t="str">
        <f aca="false">IF(BF808&gt;0, IF(BK808="smrk",  VLOOKUP(VLOOKUP(BD808,'Pril9-K3'!$L$8:$M$207,2,0),'Pril9-K3'!$A$8:$J$16,LOOKUP(BN808,'Pril9-K3'!$A$7:$J$7,'Pril9-K3'!$A$5:$J$5),0), IF(AND(BK808&lt;&gt;"smrk",'Vstupní data'!AK808&lt;&gt;""),'Vstupní data'!AK808,   VLOOKUP(VLOOKUP(BD808,'Pril9-K3'!$L$8:$M$207,2,0),'Pril9-K3'!$A$8:$J$16,LOOKUP(BN808,'Pril9-K3'!$A$7:$J$7,'Pril9-K3'!$A$5:$J$5),0)   )),   "")</f>
        <v/>
      </c>
      <c r="BV808" s="69" t="n">
        <f aca="false">'Vstupní data'!AJ808</f>
        <v>0</v>
      </c>
      <c r="BW808" s="69" t="n">
        <f aca="false">IF(BF808&gt;0,IF(J808&gt;0,J808,K808*H808/100),0)</f>
        <v>0</v>
      </c>
      <c r="BX808" s="69" t="n">
        <f aca="false">IF(BF808&gt;0,IF(BJ808&gt;BL808,BL808,BJ808),0)</f>
        <v>0</v>
      </c>
      <c r="BY808" s="69" t="n">
        <f aca="false">IF(BD808=0,0,IF(AND(BX808&gt;0,BX808&lt;=5),  IF(AND(BX808&gt;0,BX808&lt;=5),VLOOKUP(BK808,'Pril1-THLPa'!$A$6:$F$18,IF(AND(BX808&gt;0,BX808&lt;=5),LOOKUP(BX808,'Pril1-THLPa'!$B$5:$F$5,'Pril1-THLPa'!$B$4:$F$4),""),0),""),  IF(BX808&gt;5,BO808+BP808*(BX808-5)+BQ808*POWER(BX808-5,2)+BR808*POWER(BX808-5,3)+BS808*POWER(BX808-5,4),"")))</f>
        <v>0</v>
      </c>
      <c r="BZ808" s="69" t="n">
        <f aca="false">IF(BY808&gt;0,BY808*BI808/10*BW808*(100+BV808)/100,0)</f>
        <v>0</v>
      </c>
      <c r="CA808" s="69" t="n">
        <f aca="false">IF(BD808&gt;0,BX808-IF(BD808&gt;BX808,BX808,BD808),0)</f>
        <v>0</v>
      </c>
      <c r="CB808" s="69" t="n">
        <f aca="false">POWER(1.01,CA808)</f>
        <v>1</v>
      </c>
      <c r="CC808" s="69" t="n">
        <f aca="false">IF(BF808&gt;0,IF(BF808&gt;BH808,1,BF808/BH808),0)</f>
        <v>0</v>
      </c>
      <c r="CD808" s="72" t="n">
        <f aca="false">IF(BD808=0,0,IF(BF808&gt;0,ROUND(IF(CB808&lt;&gt;0,BZ808*BT808*1/CB808*CC808,0),0),0))</f>
        <v>0</v>
      </c>
      <c r="CE808" s="73" t="str">
        <f aca="false">IF(BF808&gt;0,IF(BF808&gt;BH808,CD808/BF808,CD808/BH808),"")</f>
        <v/>
      </c>
      <c r="CF808" s="69" t="n">
        <f aca="false">'Vstupní data'!AM808</f>
        <v>0</v>
      </c>
      <c r="CG808" s="69" t="n">
        <f aca="false">'Vstupní data'!AN808</f>
        <v>0</v>
      </c>
      <c r="CH808" s="69" t="n">
        <f aca="false">'Vstupní data'!AO808</f>
        <v>0</v>
      </c>
      <c r="CI808" s="69" t="n">
        <f aca="false">'Vstupní data'!AP808</f>
        <v>0</v>
      </c>
      <c r="CJ808" s="72" t="n">
        <f aca="false">ROUND(CH808*CI808,0)</f>
        <v>0</v>
      </c>
      <c r="CK808" s="74" t="str">
        <f aca="false">IF(OR(AA808&gt;0,BB808&gt;0,CD808&gt;0,CJ808&gt;0),AA808+BB808+CD808+CJ808,"")</f>
        <v/>
      </c>
    </row>
    <row r="809" customFormat="false" ht="12.8" hidden="false" customHeight="false" outlineLevel="0" collapsed="false">
      <c r="A809" s="66" t="n">
        <f aca="false">'Vstupní data'!A809</f>
        <v>0</v>
      </c>
      <c r="F809" s="66" t="str">
        <f aca="false">CONCATENATE('Vstupní data'!F809,'Vstupní data'!G809,'Vstupní data'!H809,'Vstupní data'!I809)</f>
        <v/>
      </c>
      <c r="G809" s="66"/>
      <c r="H809" s="66" t="n">
        <f aca="false">'Vstupní data'!K809</f>
        <v>0</v>
      </c>
      <c r="I809" s="66" t="n">
        <f aca="false">'Vstupní data'!L809</f>
        <v>0</v>
      </c>
      <c r="J809" s="66" t="n">
        <f aca="false">'Vstupní data'!K809*'Vstupní data'!M809/100</f>
        <v>0</v>
      </c>
      <c r="L809" s="66" t="n">
        <f aca="false">IF('Vstupní data'!N809="prostokořenný",0,IF('Vstupní data'!N809="krytokořenný","k",IF('Vstupní data'!N809="poloodrostky nebo odrostky, prostokořenné i krytokořenné","po",0)))</f>
        <v>0</v>
      </c>
      <c r="N809" s="66"/>
      <c r="O809" s="66" t="n">
        <f aca="false">'Vstupní data'!O809</f>
        <v>0</v>
      </c>
      <c r="P809" s="66" t="n">
        <f aca="false">IF(O809&gt;0,VLOOKUP(CONCATENATE(VLOOKUP(I809,'Pril3-drev'!$H$5:$K$83,4,0),"-",'Vstupní data'!R809),K2!$C$15:$D$23,2,0),0)</f>
        <v>0</v>
      </c>
      <c r="Q809" s="66" t="n">
        <f aca="false">IF(O809&gt;0,VLOOKUP(I809,'Pril3-drev'!$H$5:$I$83,2,0),0)</f>
        <v>0</v>
      </c>
      <c r="R809" s="66" t="n">
        <f aca="false">IF(Q809&gt;0,VLOOKUP(Q809,'Pril6-okus'!$A$5:$B$17,2,0),0)</f>
        <v>0</v>
      </c>
      <c r="S809" s="66" t="n">
        <f aca="false">IF(O809&gt;0,VLOOKUP(I809,'Pril3-drev'!$H$5:$J$83,3,0),0)</f>
        <v>0</v>
      </c>
      <c r="T809" s="66" t="str">
        <f aca="false">IF(O809&gt;0,IF(L809="k",0.9*VLOOKUP(S809,'ha-pocty-vyhl'!$A$5:$B$20,2,0),IF(L809="po",0.8*VLOOKUP(S809,'ha-pocty-vyhl'!$A$5:$B$20,2,0),VLOOKUP(S809,'ha-pocty-vyhl'!$A$5:$B$20,2,0))),"")</f>
        <v/>
      </c>
      <c r="U809" s="66" t="n">
        <f aca="false">'Vstupní data'!P809</f>
        <v>0</v>
      </c>
      <c r="V809" s="66" t="n">
        <f aca="false">IF(O809&gt;0,1.3*T809*1000*Z809/10000,0)</f>
        <v>0</v>
      </c>
      <c r="W809" s="66" t="n">
        <f aca="false">IF(O809&gt;0,1.3*T809*1000*Z809/10000,0)</f>
        <v>0</v>
      </c>
      <c r="X809" s="66" t="n">
        <f aca="false">IF(O809&gt;0,IF(O809&gt;V809,V809,O809),0)</f>
        <v>0</v>
      </c>
      <c r="Y809" s="66" t="n">
        <f aca="false">IF(O809&gt;0,IF(IF(U809&gt;W809,W809,U809)&lt;X809,W809,IF(U809&gt;W809,W809,U809)),0)</f>
        <v>0</v>
      </c>
      <c r="Z809" s="66" t="n">
        <f aca="false">IF(O809&gt;0,IF(J809&gt;0,J809,K809*H809/100),0)</f>
        <v>0</v>
      </c>
      <c r="AA809" s="67" t="n">
        <f aca="false">IF(O809&gt;0,CEILING(R809*P809*X809/Y809*Z809,1),0)</f>
        <v>0</v>
      </c>
      <c r="AB809" s="68" t="n">
        <f aca="false">IF(O809&gt;0,AA809/O809,0)</f>
        <v>0</v>
      </c>
      <c r="AC809" s="66" t="n">
        <f aca="false">'Vstupní data'!W809</f>
        <v>0</v>
      </c>
      <c r="AI809" s="66" t="str">
        <f aca="false">IF(OR('Vstupní data'!T809&gt;0,'Vstupní data'!U809&gt;0),VLOOKUP(I809,'Pril3-drev'!$H$5:$J$83,3,0),"")</f>
        <v/>
      </c>
      <c r="AJ809" s="66" t="n">
        <f aca="false">IF('Vstupní data'!V809="prostokořenný",0,IF('Vstupní data'!V809="krytokořenný","k",IF('Vstupní data'!V809="poloodrostky nebo odrostky, prostokořenné i krytokořenné","po",0)))</f>
        <v>0</v>
      </c>
      <c r="AK809" s="66" t="n">
        <f aca="false">IF(OR('Vstupní data'!T809&gt;0,'Vstupní data'!U809&gt;0),IF(AJ809="k",0.9*VLOOKUP(AI809,'ha-pocty-vyhl'!$A$5:$B$20,2,0),IF(AJ809="po",0.8*VLOOKUP(AI809,'ha-pocty-vyhl'!$A$5:$B$20,2,0),VLOOKUP(AI809,'ha-pocty-vyhl'!$A$5:$B$20,2,0))),0)</f>
        <v>0</v>
      </c>
      <c r="AL809" s="66" t="n">
        <f aca="false">IF(OR('Vstupní data'!T809&gt;0,'Vstupní data'!U809&gt;0),'Vstupní data'!K809*'Vstupní data'!M809/100,0)</f>
        <v>0</v>
      </c>
      <c r="AM809" s="66" t="n">
        <f aca="false">IF(OR('Vstupní data'!T809&gt;0,'Vstupní data'!U809&gt;0),IF('Vstupní data'!T809&gt;0,'Vstupní data'!T809,ROUND(10*'Vstupní data'!U809/AK809,0)),0)</f>
        <v>0</v>
      </c>
      <c r="AN809" s="69" t="n">
        <f aca="false">IF('Vstupní data'!T809&gt;0,   IF('Vstupní data'!T809&lt;=AL809,'Vstupní data'!T809,AL809),   IF(AM809&lt;AL809,AM809,AL809))</f>
        <v>0</v>
      </c>
      <c r="AO809" s="69" t="n">
        <f aca="false">'Vstupní data'!X809</f>
        <v>0</v>
      </c>
      <c r="AP809" s="66" t="n">
        <f aca="false">IF(OR('Vstupní data'!T809&gt;0,'Vstupní data'!U809&gt;0),IF(I809&lt;&gt;0,VLOOKUP(I809,'Pril3-drev'!$H$5:$I$83,2,0),0),0)</f>
        <v>0</v>
      </c>
      <c r="AQ809" s="66" t="n">
        <f aca="false">'Vstupní data'!Y809</f>
        <v>0</v>
      </c>
      <c r="AR809" s="66" t="str">
        <f aca="false">IF(AC809&gt;5,   IF('Vstupní data'!Y809&gt;0,   VLOOKUP(VLOOKUP(CONCATENATE(VLOOKUP(I809,'Pril3-drev'!$H$4:$L$83,5,0),AC809),'Pril3-drev'!$Q$4:$R$2803,2,0),'AVB-BS'!$C$5:$S$29 ,LOOKUP(AQ809,'AVB-BS'!$D$3:$S$3,'AVB-BS'!$D$1:$S$1) ,0 )   ,   IF('Vstupní data'!Z809&gt;0,'Vstupní data'!Z809,0)) , "")</f>
        <v/>
      </c>
      <c r="AS809" s="70" t="str">
        <f aca="false">IF(AC809&gt;5,VLOOKUP(CONCATENATE(AP809,AR809),'Pril1-THLPa'!$H$6:$N$96,4,0),"")</f>
        <v/>
      </c>
      <c r="AT809" s="70" t="str">
        <f aca="false">IF(AC809&gt;5,VLOOKUP(CONCATENATE(AP809,AR809),'Pril1-THLPa'!$H$6:$N$96,5,0),"")</f>
        <v/>
      </c>
      <c r="AU809" s="70" t="str">
        <f aca="false">IF(AC809&gt;5,VLOOKUP(CONCATENATE(AP809,AR809),'Pril1-THLPa'!$H$6:$N$96,6,0),"")</f>
        <v/>
      </c>
      <c r="AV809" s="70" t="str">
        <f aca="false">IF(AC809&gt;5,VLOOKUP(CONCATENATE(AP809,AR809),'Pril1-THLPa'!$H$6:$N$96,7,0),"")</f>
        <v/>
      </c>
      <c r="AW809" s="70" t="str">
        <f aca="false">IF(AC809&gt;5,VLOOKUP(CONCATENATE(AP809,AR809),'Pril1-THLPa'!$H$6:$O$96,8,0),"")</f>
        <v/>
      </c>
      <c r="AX809" s="66" t="n">
        <f aca="false">IF(AC809&gt;0,IF(AND(AC809&gt;0,AC809&lt;=5),VLOOKUP(AP809,'Pril1-THLPa'!$A$6:$F$18,LOOKUP(AC809,'Pril1-THLPa'!$B$5:$F$5,'Pril1-THLPa'!$B$4:$F$4),0),AS809+AT809*(AC809-5)+AU809*POWER(AC809-5,2)+AV809*POWER(AC809-5,3)+AW809*POWER(AC809-5,4)),0)</f>
        <v>0</v>
      </c>
      <c r="AY809" s="71"/>
      <c r="AZ809" s="66" t="n">
        <f aca="false">'Vstupní data'!AA809</f>
        <v>0</v>
      </c>
      <c r="BA809" s="66" t="n">
        <f aca="false">IF(OR('Vstupní data'!T809&gt;0,'Vstupní data'!U809&gt;0),IF(AC809&lt;&gt;"",AX809*AO809/10*(100+AZ809)/100,0),0)</f>
        <v>0</v>
      </c>
      <c r="BB809" s="67" t="n">
        <f aca="false">IF(AC809&lt;&gt;"",ROUND(BA809*AN809,0),0)</f>
        <v>0</v>
      </c>
      <c r="BC809" s="68" t="str">
        <f aca="false">IF(AE809&gt;0,BB809/AE809,"")</f>
        <v/>
      </c>
      <c r="BD809" s="66" t="n">
        <f aca="false">'Vstupní data'!AE809</f>
        <v>0</v>
      </c>
      <c r="BF809" s="66" t="n">
        <f aca="false">'Vstupní data'!AC809</f>
        <v>0</v>
      </c>
      <c r="BH809" s="66" t="n">
        <f aca="false">'Vstupní data'!AD809</f>
        <v>0</v>
      </c>
      <c r="BI809" s="66" t="n">
        <f aca="false">'Vstupní data'!AF809</f>
        <v>0</v>
      </c>
      <c r="BJ809" s="69" t="n">
        <f aca="false">'Vstupní data'!AG809</f>
        <v>0</v>
      </c>
      <c r="BK809" s="69" t="n">
        <f aca="false">IF(BF809&lt;&gt;0,VLOOKUP(I809,'Pril3-drev'!$H$5:$I$83,2,0),0)</f>
        <v>0</v>
      </c>
      <c r="BL809" s="69" t="n">
        <f aca="false">IF(BF809&lt;&gt;0,VLOOKUP(BK809,'Pril3-drev'!$A$5:$C$17,3,0),0)</f>
        <v>0</v>
      </c>
      <c r="BM809" s="69" t="n">
        <f aca="false">'Vstupní data'!AH809</f>
        <v>0</v>
      </c>
      <c r="BN809" s="69" t="n">
        <f aca="false">IF('Vstupní data'!AH809&gt;0,   VLOOKUP(VLOOKUP(CONCATENATE(VLOOKUP(I809,'Pril3-drev'!$H$4:$L$83,5,0),BD809),'Pril3-drev'!$Q$4:$R$2803,2,0),'AVB-BS'!$C$5:$S$29 ,LOOKUP(BM809,'AVB-BS'!$D$3:$S$3,'AVB-BS'!$D$1:$S$1) ,0 )   ,   IF('Vstupní data'!AI809&gt;0,'Vstupní data'!AI809,0))</f>
        <v>0</v>
      </c>
      <c r="BO809" s="69" t="str">
        <f aca="false">IF(BX809&gt;5,VLOOKUP(CONCATENATE(BK809,BN809),'Pril1-THLPa'!$H$6:$N$96,4,0),"")</f>
        <v/>
      </c>
      <c r="BP809" s="69" t="str">
        <f aca="false">IF(BX809&gt;5,VLOOKUP(CONCATENATE(BK809,BN809),'Pril1-THLPa'!$H$6:$N$96,5,0),"")</f>
        <v/>
      </c>
      <c r="BQ809" s="69" t="str">
        <f aca="false">IF(BX809&gt;5,VLOOKUP(CONCATENATE(BK809,BN809),'Pril1-THLPa'!$H$6:$N$96,6,0),"")</f>
        <v/>
      </c>
      <c r="BR809" s="69" t="str">
        <f aca="false">IF(BX809&gt;5,VLOOKUP(CONCATENATE(BK809,BN809),'Pril1-THLPa'!$H$6:$N$96,7,0),"")</f>
        <v/>
      </c>
      <c r="BS809" s="69" t="str">
        <f aca="false">IF(BX809&gt;5,VLOOKUP(CONCATENATE(BK809,BN809),'Pril1-THLPa'!$H$6:$O$96,8,0),"")</f>
        <v/>
      </c>
      <c r="BT809" s="69" t="str">
        <f aca="false">IF(BF809&gt;0, IF(BK809="smrk",  VLOOKUP(VLOOKUP(BD809,'Pril9-K3'!$L$8:$M$207,2,0),'Pril9-K3'!$A$8:$J$16,LOOKUP(BN809,'Pril9-K3'!$A$7:$J$7,'Pril9-K3'!$A$5:$J$5),0), IF(AND(BK809&lt;&gt;"smrk",'Vstupní data'!AK809&lt;&gt;""),'Vstupní data'!AK809,   VLOOKUP(VLOOKUP(BD809,'Pril9-K3'!$L$8:$M$207,2,0),'Pril9-K3'!$A$8:$J$16,LOOKUP(BN809,'Pril9-K3'!$A$7:$J$7,'Pril9-K3'!$A$5:$J$5),0)   )),   "")</f>
        <v/>
      </c>
      <c r="BV809" s="69" t="n">
        <f aca="false">'Vstupní data'!AJ809</f>
        <v>0</v>
      </c>
      <c r="BW809" s="69" t="n">
        <f aca="false">IF(BF809&gt;0,IF(J809&gt;0,J809,K809*H809/100),0)</f>
        <v>0</v>
      </c>
      <c r="BX809" s="69" t="n">
        <f aca="false">IF(BF809&gt;0,IF(BJ809&gt;BL809,BL809,BJ809),0)</f>
        <v>0</v>
      </c>
      <c r="BY809" s="69" t="n">
        <f aca="false">IF(BD809=0,0,IF(AND(BX809&gt;0,BX809&lt;=5),  IF(AND(BX809&gt;0,BX809&lt;=5),VLOOKUP(BK809,'Pril1-THLPa'!$A$6:$F$18,IF(AND(BX809&gt;0,BX809&lt;=5),LOOKUP(BX809,'Pril1-THLPa'!$B$5:$F$5,'Pril1-THLPa'!$B$4:$F$4),""),0),""),  IF(BX809&gt;5,BO809+BP809*(BX809-5)+BQ809*POWER(BX809-5,2)+BR809*POWER(BX809-5,3)+BS809*POWER(BX809-5,4),"")))</f>
        <v>0</v>
      </c>
      <c r="BZ809" s="69" t="n">
        <f aca="false">IF(BY809&gt;0,BY809*BI809/10*BW809*(100+BV809)/100,0)</f>
        <v>0</v>
      </c>
      <c r="CA809" s="69" t="n">
        <f aca="false">IF(BD809&gt;0,BX809-IF(BD809&gt;BX809,BX809,BD809),0)</f>
        <v>0</v>
      </c>
      <c r="CB809" s="69" t="n">
        <f aca="false">POWER(1.01,CA809)</f>
        <v>1</v>
      </c>
      <c r="CC809" s="69" t="n">
        <f aca="false">IF(BF809&gt;0,IF(BF809&gt;BH809,1,BF809/BH809),0)</f>
        <v>0</v>
      </c>
      <c r="CD809" s="72" t="n">
        <f aca="false">IF(BD809=0,0,IF(BF809&gt;0,ROUND(IF(CB809&lt;&gt;0,BZ809*BT809*1/CB809*CC809,0),0),0))</f>
        <v>0</v>
      </c>
      <c r="CE809" s="73" t="str">
        <f aca="false">IF(BF809&gt;0,IF(BF809&gt;BH809,CD809/BF809,CD809/BH809),"")</f>
        <v/>
      </c>
      <c r="CF809" s="69" t="n">
        <f aca="false">'Vstupní data'!AM809</f>
        <v>0</v>
      </c>
      <c r="CG809" s="69" t="n">
        <f aca="false">'Vstupní data'!AN809</f>
        <v>0</v>
      </c>
      <c r="CH809" s="69" t="n">
        <f aca="false">'Vstupní data'!AO809</f>
        <v>0</v>
      </c>
      <c r="CI809" s="69" t="n">
        <f aca="false">'Vstupní data'!AP809</f>
        <v>0</v>
      </c>
      <c r="CJ809" s="72" t="n">
        <f aca="false">ROUND(CH809*CI809,0)</f>
        <v>0</v>
      </c>
      <c r="CK809" s="74" t="str">
        <f aca="false">IF(OR(AA809&gt;0,BB809&gt;0,CD809&gt;0,CJ809&gt;0),AA809+BB809+CD809+CJ809,"")</f>
        <v/>
      </c>
    </row>
    <row r="810" customFormat="false" ht="12.8" hidden="false" customHeight="false" outlineLevel="0" collapsed="false">
      <c r="A810" s="66" t="n">
        <f aca="false">'Vstupní data'!A810</f>
        <v>0</v>
      </c>
      <c r="F810" s="66" t="str">
        <f aca="false">CONCATENATE('Vstupní data'!F810,'Vstupní data'!G810,'Vstupní data'!H810,'Vstupní data'!I810)</f>
        <v/>
      </c>
      <c r="G810" s="66"/>
      <c r="H810" s="66" t="n">
        <f aca="false">'Vstupní data'!K810</f>
        <v>0</v>
      </c>
      <c r="I810" s="66" t="n">
        <f aca="false">'Vstupní data'!L810</f>
        <v>0</v>
      </c>
      <c r="J810" s="66" t="n">
        <f aca="false">'Vstupní data'!K810*'Vstupní data'!M810/100</f>
        <v>0</v>
      </c>
      <c r="L810" s="66" t="n">
        <f aca="false">IF('Vstupní data'!N810="prostokořenný",0,IF('Vstupní data'!N810="krytokořenný","k",IF('Vstupní data'!N810="poloodrostky nebo odrostky, prostokořenné i krytokořenné","po",0)))</f>
        <v>0</v>
      </c>
      <c r="N810" s="66"/>
      <c r="O810" s="66" t="n">
        <f aca="false">'Vstupní data'!O810</f>
        <v>0</v>
      </c>
      <c r="P810" s="66" t="n">
        <f aca="false">IF(O810&gt;0,VLOOKUP(CONCATENATE(VLOOKUP(I810,'Pril3-drev'!$H$5:$K$83,4,0),"-",'Vstupní data'!R810),K2!$C$15:$D$23,2,0),0)</f>
        <v>0</v>
      </c>
      <c r="Q810" s="66" t="n">
        <f aca="false">IF(O810&gt;0,VLOOKUP(I810,'Pril3-drev'!$H$5:$I$83,2,0),0)</f>
        <v>0</v>
      </c>
      <c r="R810" s="66" t="n">
        <f aca="false">IF(Q810&gt;0,VLOOKUP(Q810,'Pril6-okus'!$A$5:$B$17,2,0),0)</f>
        <v>0</v>
      </c>
      <c r="S810" s="66" t="n">
        <f aca="false">IF(O810&gt;0,VLOOKUP(I810,'Pril3-drev'!$H$5:$J$83,3,0),0)</f>
        <v>0</v>
      </c>
      <c r="T810" s="66" t="str">
        <f aca="false">IF(O810&gt;0,IF(L810="k",0.9*VLOOKUP(S810,'ha-pocty-vyhl'!$A$5:$B$20,2,0),IF(L810="po",0.8*VLOOKUP(S810,'ha-pocty-vyhl'!$A$5:$B$20,2,0),VLOOKUP(S810,'ha-pocty-vyhl'!$A$5:$B$20,2,0))),"")</f>
        <v/>
      </c>
      <c r="U810" s="66" t="n">
        <f aca="false">'Vstupní data'!P810</f>
        <v>0</v>
      </c>
      <c r="V810" s="66" t="n">
        <f aca="false">IF(O810&gt;0,1.3*T810*1000*Z810/10000,0)</f>
        <v>0</v>
      </c>
      <c r="W810" s="66" t="n">
        <f aca="false">IF(O810&gt;0,1.3*T810*1000*Z810/10000,0)</f>
        <v>0</v>
      </c>
      <c r="X810" s="66" t="n">
        <f aca="false">IF(O810&gt;0,IF(O810&gt;V810,V810,O810),0)</f>
        <v>0</v>
      </c>
      <c r="Y810" s="66" t="n">
        <f aca="false">IF(O810&gt;0,IF(IF(U810&gt;W810,W810,U810)&lt;X810,W810,IF(U810&gt;W810,W810,U810)),0)</f>
        <v>0</v>
      </c>
      <c r="Z810" s="66" t="n">
        <f aca="false">IF(O810&gt;0,IF(J810&gt;0,J810,K810*H810/100),0)</f>
        <v>0</v>
      </c>
      <c r="AA810" s="67" t="n">
        <f aca="false">IF(O810&gt;0,CEILING(R810*P810*X810/Y810*Z810,1),0)</f>
        <v>0</v>
      </c>
      <c r="AB810" s="68" t="n">
        <f aca="false">IF(O810&gt;0,AA810/O810,0)</f>
        <v>0</v>
      </c>
      <c r="AC810" s="66" t="n">
        <f aca="false">'Vstupní data'!W810</f>
        <v>0</v>
      </c>
      <c r="AI810" s="66" t="str">
        <f aca="false">IF(OR('Vstupní data'!T810&gt;0,'Vstupní data'!U810&gt;0),VLOOKUP(I810,'Pril3-drev'!$H$5:$J$83,3,0),"")</f>
        <v/>
      </c>
      <c r="AJ810" s="66" t="n">
        <f aca="false">IF('Vstupní data'!V810="prostokořenný",0,IF('Vstupní data'!V810="krytokořenný","k",IF('Vstupní data'!V810="poloodrostky nebo odrostky, prostokořenné i krytokořenné","po",0)))</f>
        <v>0</v>
      </c>
      <c r="AK810" s="66" t="n">
        <f aca="false">IF(OR('Vstupní data'!T810&gt;0,'Vstupní data'!U810&gt;0),IF(AJ810="k",0.9*VLOOKUP(AI810,'ha-pocty-vyhl'!$A$5:$B$20,2,0),IF(AJ810="po",0.8*VLOOKUP(AI810,'ha-pocty-vyhl'!$A$5:$B$20,2,0),VLOOKUP(AI810,'ha-pocty-vyhl'!$A$5:$B$20,2,0))),0)</f>
        <v>0</v>
      </c>
      <c r="AL810" s="66" t="n">
        <f aca="false">IF(OR('Vstupní data'!T810&gt;0,'Vstupní data'!U810&gt;0),'Vstupní data'!K810*'Vstupní data'!M810/100,0)</f>
        <v>0</v>
      </c>
      <c r="AM810" s="66" t="n">
        <f aca="false">IF(OR('Vstupní data'!T810&gt;0,'Vstupní data'!U810&gt;0),IF('Vstupní data'!T810&gt;0,'Vstupní data'!T810,ROUND(10*'Vstupní data'!U810/AK810,0)),0)</f>
        <v>0</v>
      </c>
      <c r="AN810" s="69" t="n">
        <f aca="false">IF('Vstupní data'!T810&gt;0,   IF('Vstupní data'!T810&lt;=AL810,'Vstupní data'!T810,AL810),   IF(AM810&lt;AL810,AM810,AL810))</f>
        <v>0</v>
      </c>
      <c r="AO810" s="69" t="n">
        <f aca="false">'Vstupní data'!X810</f>
        <v>0</v>
      </c>
      <c r="AP810" s="66" t="n">
        <f aca="false">IF(OR('Vstupní data'!T810&gt;0,'Vstupní data'!U810&gt;0),IF(I810&lt;&gt;0,VLOOKUP(I810,'Pril3-drev'!$H$5:$I$83,2,0),0),0)</f>
        <v>0</v>
      </c>
      <c r="AQ810" s="66" t="n">
        <f aca="false">'Vstupní data'!Y810</f>
        <v>0</v>
      </c>
      <c r="AR810" s="66" t="str">
        <f aca="false">IF(AC810&gt;5,   IF('Vstupní data'!Y810&gt;0,   VLOOKUP(VLOOKUP(CONCATENATE(VLOOKUP(I810,'Pril3-drev'!$H$4:$L$83,5,0),AC810),'Pril3-drev'!$Q$4:$R$2803,2,0),'AVB-BS'!$C$5:$S$29 ,LOOKUP(AQ810,'AVB-BS'!$D$3:$S$3,'AVB-BS'!$D$1:$S$1) ,0 )   ,   IF('Vstupní data'!Z810&gt;0,'Vstupní data'!Z810,0)) , "")</f>
        <v/>
      </c>
      <c r="AS810" s="70" t="str">
        <f aca="false">IF(AC810&gt;5,VLOOKUP(CONCATENATE(AP810,AR810),'Pril1-THLPa'!$H$6:$N$96,4,0),"")</f>
        <v/>
      </c>
      <c r="AT810" s="70" t="str">
        <f aca="false">IF(AC810&gt;5,VLOOKUP(CONCATENATE(AP810,AR810),'Pril1-THLPa'!$H$6:$N$96,5,0),"")</f>
        <v/>
      </c>
      <c r="AU810" s="70" t="str">
        <f aca="false">IF(AC810&gt;5,VLOOKUP(CONCATENATE(AP810,AR810),'Pril1-THLPa'!$H$6:$N$96,6,0),"")</f>
        <v/>
      </c>
      <c r="AV810" s="70" t="str">
        <f aca="false">IF(AC810&gt;5,VLOOKUP(CONCATENATE(AP810,AR810),'Pril1-THLPa'!$H$6:$N$96,7,0),"")</f>
        <v/>
      </c>
      <c r="AW810" s="70" t="str">
        <f aca="false">IF(AC810&gt;5,VLOOKUP(CONCATENATE(AP810,AR810),'Pril1-THLPa'!$H$6:$O$96,8,0),"")</f>
        <v/>
      </c>
      <c r="AX810" s="66" t="n">
        <f aca="false">IF(AC810&gt;0,IF(AND(AC810&gt;0,AC810&lt;=5),VLOOKUP(AP810,'Pril1-THLPa'!$A$6:$F$18,LOOKUP(AC810,'Pril1-THLPa'!$B$5:$F$5,'Pril1-THLPa'!$B$4:$F$4),0),AS810+AT810*(AC810-5)+AU810*POWER(AC810-5,2)+AV810*POWER(AC810-5,3)+AW810*POWER(AC810-5,4)),0)</f>
        <v>0</v>
      </c>
      <c r="AY810" s="71"/>
      <c r="AZ810" s="66" t="n">
        <f aca="false">'Vstupní data'!AA810</f>
        <v>0</v>
      </c>
      <c r="BA810" s="66" t="n">
        <f aca="false">IF(OR('Vstupní data'!T810&gt;0,'Vstupní data'!U810&gt;0),IF(AC810&lt;&gt;"",AX810*AO810/10*(100+AZ810)/100,0),0)</f>
        <v>0</v>
      </c>
      <c r="BB810" s="67" t="n">
        <f aca="false">IF(AC810&lt;&gt;"",ROUND(BA810*AN810,0),0)</f>
        <v>0</v>
      </c>
      <c r="BC810" s="68" t="str">
        <f aca="false">IF(AE810&gt;0,BB810/AE810,"")</f>
        <v/>
      </c>
      <c r="BD810" s="66" t="n">
        <f aca="false">'Vstupní data'!AE810</f>
        <v>0</v>
      </c>
      <c r="BF810" s="66" t="n">
        <f aca="false">'Vstupní data'!AC810</f>
        <v>0</v>
      </c>
      <c r="BH810" s="66" t="n">
        <f aca="false">'Vstupní data'!AD810</f>
        <v>0</v>
      </c>
      <c r="BI810" s="66" t="n">
        <f aca="false">'Vstupní data'!AF810</f>
        <v>0</v>
      </c>
      <c r="BJ810" s="69" t="n">
        <f aca="false">'Vstupní data'!AG810</f>
        <v>0</v>
      </c>
      <c r="BK810" s="69" t="n">
        <f aca="false">IF(BF810&lt;&gt;0,VLOOKUP(I810,'Pril3-drev'!$H$5:$I$83,2,0),0)</f>
        <v>0</v>
      </c>
      <c r="BL810" s="69" t="n">
        <f aca="false">IF(BF810&lt;&gt;0,VLOOKUP(BK810,'Pril3-drev'!$A$5:$C$17,3,0),0)</f>
        <v>0</v>
      </c>
      <c r="BM810" s="69" t="n">
        <f aca="false">'Vstupní data'!AH810</f>
        <v>0</v>
      </c>
      <c r="BN810" s="69" t="n">
        <f aca="false">IF('Vstupní data'!AH810&gt;0,   VLOOKUP(VLOOKUP(CONCATENATE(VLOOKUP(I810,'Pril3-drev'!$H$4:$L$83,5,0),BD810),'Pril3-drev'!$Q$4:$R$2803,2,0),'AVB-BS'!$C$5:$S$29 ,LOOKUP(BM810,'AVB-BS'!$D$3:$S$3,'AVB-BS'!$D$1:$S$1) ,0 )   ,   IF('Vstupní data'!AI810&gt;0,'Vstupní data'!AI810,0))</f>
        <v>0</v>
      </c>
      <c r="BO810" s="69" t="str">
        <f aca="false">IF(BX810&gt;5,VLOOKUP(CONCATENATE(BK810,BN810),'Pril1-THLPa'!$H$6:$N$96,4,0),"")</f>
        <v/>
      </c>
      <c r="BP810" s="69" t="str">
        <f aca="false">IF(BX810&gt;5,VLOOKUP(CONCATENATE(BK810,BN810),'Pril1-THLPa'!$H$6:$N$96,5,0),"")</f>
        <v/>
      </c>
      <c r="BQ810" s="69" t="str">
        <f aca="false">IF(BX810&gt;5,VLOOKUP(CONCATENATE(BK810,BN810),'Pril1-THLPa'!$H$6:$N$96,6,0),"")</f>
        <v/>
      </c>
      <c r="BR810" s="69" t="str">
        <f aca="false">IF(BX810&gt;5,VLOOKUP(CONCATENATE(BK810,BN810),'Pril1-THLPa'!$H$6:$N$96,7,0),"")</f>
        <v/>
      </c>
      <c r="BS810" s="69" t="str">
        <f aca="false">IF(BX810&gt;5,VLOOKUP(CONCATENATE(BK810,BN810),'Pril1-THLPa'!$H$6:$O$96,8,0),"")</f>
        <v/>
      </c>
      <c r="BT810" s="69" t="str">
        <f aca="false">IF(BF810&gt;0, IF(BK810="smrk",  VLOOKUP(VLOOKUP(BD810,'Pril9-K3'!$L$8:$M$207,2,0),'Pril9-K3'!$A$8:$J$16,LOOKUP(BN810,'Pril9-K3'!$A$7:$J$7,'Pril9-K3'!$A$5:$J$5),0), IF(AND(BK810&lt;&gt;"smrk",'Vstupní data'!AK810&lt;&gt;""),'Vstupní data'!AK810,   VLOOKUP(VLOOKUP(BD810,'Pril9-K3'!$L$8:$M$207,2,0),'Pril9-K3'!$A$8:$J$16,LOOKUP(BN810,'Pril9-K3'!$A$7:$J$7,'Pril9-K3'!$A$5:$J$5),0)   )),   "")</f>
        <v/>
      </c>
      <c r="BV810" s="69" t="n">
        <f aca="false">'Vstupní data'!AJ810</f>
        <v>0</v>
      </c>
      <c r="BW810" s="69" t="n">
        <f aca="false">IF(BF810&gt;0,IF(J810&gt;0,J810,K810*H810/100),0)</f>
        <v>0</v>
      </c>
      <c r="BX810" s="69" t="n">
        <f aca="false">IF(BF810&gt;0,IF(BJ810&gt;BL810,BL810,BJ810),0)</f>
        <v>0</v>
      </c>
      <c r="BY810" s="69" t="n">
        <f aca="false">IF(BD810=0,0,IF(AND(BX810&gt;0,BX810&lt;=5),  IF(AND(BX810&gt;0,BX810&lt;=5),VLOOKUP(BK810,'Pril1-THLPa'!$A$6:$F$18,IF(AND(BX810&gt;0,BX810&lt;=5),LOOKUP(BX810,'Pril1-THLPa'!$B$5:$F$5,'Pril1-THLPa'!$B$4:$F$4),""),0),""),  IF(BX810&gt;5,BO810+BP810*(BX810-5)+BQ810*POWER(BX810-5,2)+BR810*POWER(BX810-5,3)+BS810*POWER(BX810-5,4),"")))</f>
        <v>0</v>
      </c>
      <c r="BZ810" s="69" t="n">
        <f aca="false">IF(BY810&gt;0,BY810*BI810/10*BW810*(100+BV810)/100,0)</f>
        <v>0</v>
      </c>
      <c r="CA810" s="69" t="n">
        <f aca="false">IF(BD810&gt;0,BX810-IF(BD810&gt;BX810,BX810,BD810),0)</f>
        <v>0</v>
      </c>
      <c r="CB810" s="69" t="n">
        <f aca="false">POWER(1.01,CA810)</f>
        <v>1</v>
      </c>
      <c r="CC810" s="69" t="n">
        <f aca="false">IF(BF810&gt;0,IF(BF810&gt;BH810,1,BF810/BH810),0)</f>
        <v>0</v>
      </c>
      <c r="CD810" s="72" t="n">
        <f aca="false">IF(BD810=0,0,IF(BF810&gt;0,ROUND(IF(CB810&lt;&gt;0,BZ810*BT810*1/CB810*CC810,0),0),0))</f>
        <v>0</v>
      </c>
      <c r="CE810" s="73" t="str">
        <f aca="false">IF(BF810&gt;0,IF(BF810&gt;BH810,CD810/BF810,CD810/BH810),"")</f>
        <v/>
      </c>
      <c r="CF810" s="69" t="n">
        <f aca="false">'Vstupní data'!AM810</f>
        <v>0</v>
      </c>
      <c r="CG810" s="69" t="n">
        <f aca="false">'Vstupní data'!AN810</f>
        <v>0</v>
      </c>
      <c r="CH810" s="69" t="n">
        <f aca="false">'Vstupní data'!AO810</f>
        <v>0</v>
      </c>
      <c r="CI810" s="69" t="n">
        <f aca="false">'Vstupní data'!AP810</f>
        <v>0</v>
      </c>
      <c r="CJ810" s="72" t="n">
        <f aca="false">ROUND(CH810*CI810,0)</f>
        <v>0</v>
      </c>
      <c r="CK810" s="74" t="str">
        <f aca="false">IF(OR(AA810&gt;0,BB810&gt;0,CD810&gt;0,CJ810&gt;0),AA810+BB810+CD810+CJ810,"")</f>
        <v/>
      </c>
    </row>
    <row r="811" customFormat="false" ht="12.8" hidden="false" customHeight="false" outlineLevel="0" collapsed="false">
      <c r="A811" s="66" t="n">
        <f aca="false">'Vstupní data'!A811</f>
        <v>0</v>
      </c>
      <c r="F811" s="66" t="str">
        <f aca="false">CONCATENATE('Vstupní data'!F811,'Vstupní data'!G811,'Vstupní data'!H811,'Vstupní data'!I811)</f>
        <v/>
      </c>
      <c r="G811" s="66"/>
      <c r="H811" s="66" t="n">
        <f aca="false">'Vstupní data'!K811</f>
        <v>0</v>
      </c>
      <c r="I811" s="66" t="n">
        <f aca="false">'Vstupní data'!L811</f>
        <v>0</v>
      </c>
      <c r="J811" s="66" t="n">
        <f aca="false">'Vstupní data'!K811*'Vstupní data'!M811/100</f>
        <v>0</v>
      </c>
      <c r="L811" s="66" t="n">
        <f aca="false">IF('Vstupní data'!N811="prostokořenný",0,IF('Vstupní data'!N811="krytokořenný","k",IF('Vstupní data'!N811="poloodrostky nebo odrostky, prostokořenné i krytokořenné","po",0)))</f>
        <v>0</v>
      </c>
      <c r="N811" s="66"/>
      <c r="O811" s="66" t="n">
        <f aca="false">'Vstupní data'!O811</f>
        <v>0</v>
      </c>
      <c r="P811" s="66" t="n">
        <f aca="false">IF(O811&gt;0,VLOOKUP(CONCATENATE(VLOOKUP(I811,'Pril3-drev'!$H$5:$K$83,4,0),"-",'Vstupní data'!R811),K2!$C$15:$D$23,2,0),0)</f>
        <v>0</v>
      </c>
      <c r="Q811" s="66" t="n">
        <f aca="false">IF(O811&gt;0,VLOOKUP(I811,'Pril3-drev'!$H$5:$I$83,2,0),0)</f>
        <v>0</v>
      </c>
      <c r="R811" s="66" t="n">
        <f aca="false">IF(Q811&gt;0,VLOOKUP(Q811,'Pril6-okus'!$A$5:$B$17,2,0),0)</f>
        <v>0</v>
      </c>
      <c r="S811" s="66" t="n">
        <f aca="false">IF(O811&gt;0,VLOOKUP(I811,'Pril3-drev'!$H$5:$J$83,3,0),0)</f>
        <v>0</v>
      </c>
      <c r="T811" s="66" t="str">
        <f aca="false">IF(O811&gt;0,IF(L811="k",0.9*VLOOKUP(S811,'ha-pocty-vyhl'!$A$5:$B$20,2,0),IF(L811="po",0.8*VLOOKUP(S811,'ha-pocty-vyhl'!$A$5:$B$20,2,0),VLOOKUP(S811,'ha-pocty-vyhl'!$A$5:$B$20,2,0))),"")</f>
        <v/>
      </c>
      <c r="U811" s="66" t="n">
        <f aca="false">'Vstupní data'!P811</f>
        <v>0</v>
      </c>
      <c r="V811" s="66" t="n">
        <f aca="false">IF(O811&gt;0,1.3*T811*1000*Z811/10000,0)</f>
        <v>0</v>
      </c>
      <c r="W811" s="66" t="n">
        <f aca="false">IF(O811&gt;0,1.3*T811*1000*Z811/10000,0)</f>
        <v>0</v>
      </c>
      <c r="X811" s="66" t="n">
        <f aca="false">IF(O811&gt;0,IF(O811&gt;V811,V811,O811),0)</f>
        <v>0</v>
      </c>
      <c r="Y811" s="66" t="n">
        <f aca="false">IF(O811&gt;0,IF(IF(U811&gt;W811,W811,U811)&lt;X811,W811,IF(U811&gt;W811,W811,U811)),0)</f>
        <v>0</v>
      </c>
      <c r="Z811" s="66" t="n">
        <f aca="false">IF(O811&gt;0,IF(J811&gt;0,J811,K811*H811/100),0)</f>
        <v>0</v>
      </c>
      <c r="AA811" s="67" t="n">
        <f aca="false">IF(O811&gt;0,CEILING(R811*P811*X811/Y811*Z811,1),0)</f>
        <v>0</v>
      </c>
      <c r="AB811" s="68" t="n">
        <f aca="false">IF(O811&gt;0,AA811/O811,0)</f>
        <v>0</v>
      </c>
      <c r="AC811" s="66" t="n">
        <f aca="false">'Vstupní data'!W811</f>
        <v>0</v>
      </c>
      <c r="AI811" s="66" t="str">
        <f aca="false">IF(OR('Vstupní data'!T811&gt;0,'Vstupní data'!U811&gt;0),VLOOKUP(I811,'Pril3-drev'!$H$5:$J$83,3,0),"")</f>
        <v/>
      </c>
      <c r="AJ811" s="66" t="n">
        <f aca="false">IF('Vstupní data'!V811="prostokořenný",0,IF('Vstupní data'!V811="krytokořenný","k",IF('Vstupní data'!V811="poloodrostky nebo odrostky, prostokořenné i krytokořenné","po",0)))</f>
        <v>0</v>
      </c>
      <c r="AK811" s="66" t="n">
        <f aca="false">IF(OR('Vstupní data'!T811&gt;0,'Vstupní data'!U811&gt;0),IF(AJ811="k",0.9*VLOOKUP(AI811,'ha-pocty-vyhl'!$A$5:$B$20,2,0),IF(AJ811="po",0.8*VLOOKUP(AI811,'ha-pocty-vyhl'!$A$5:$B$20,2,0),VLOOKUP(AI811,'ha-pocty-vyhl'!$A$5:$B$20,2,0))),0)</f>
        <v>0</v>
      </c>
      <c r="AL811" s="66" t="n">
        <f aca="false">IF(OR('Vstupní data'!T811&gt;0,'Vstupní data'!U811&gt;0),'Vstupní data'!K811*'Vstupní data'!M811/100,0)</f>
        <v>0</v>
      </c>
      <c r="AM811" s="66" t="n">
        <f aca="false">IF(OR('Vstupní data'!T811&gt;0,'Vstupní data'!U811&gt;0),IF('Vstupní data'!T811&gt;0,'Vstupní data'!T811,ROUND(10*'Vstupní data'!U811/AK811,0)),0)</f>
        <v>0</v>
      </c>
      <c r="AN811" s="69" t="n">
        <f aca="false">IF('Vstupní data'!T811&gt;0,   IF('Vstupní data'!T811&lt;=AL811,'Vstupní data'!T811,AL811),   IF(AM811&lt;AL811,AM811,AL811))</f>
        <v>0</v>
      </c>
      <c r="AO811" s="69" t="n">
        <f aca="false">'Vstupní data'!X811</f>
        <v>0</v>
      </c>
      <c r="AP811" s="66" t="n">
        <f aca="false">IF(OR('Vstupní data'!T811&gt;0,'Vstupní data'!U811&gt;0),IF(I811&lt;&gt;0,VLOOKUP(I811,'Pril3-drev'!$H$5:$I$83,2,0),0),0)</f>
        <v>0</v>
      </c>
      <c r="AQ811" s="66" t="n">
        <f aca="false">'Vstupní data'!Y811</f>
        <v>0</v>
      </c>
      <c r="AR811" s="66" t="str">
        <f aca="false">IF(AC811&gt;5,   IF('Vstupní data'!Y811&gt;0,   VLOOKUP(VLOOKUP(CONCATENATE(VLOOKUP(I811,'Pril3-drev'!$H$4:$L$83,5,0),AC811),'Pril3-drev'!$Q$4:$R$2803,2,0),'AVB-BS'!$C$5:$S$29 ,LOOKUP(AQ811,'AVB-BS'!$D$3:$S$3,'AVB-BS'!$D$1:$S$1) ,0 )   ,   IF('Vstupní data'!Z811&gt;0,'Vstupní data'!Z811,0)) , "")</f>
        <v/>
      </c>
      <c r="AS811" s="70" t="str">
        <f aca="false">IF(AC811&gt;5,VLOOKUP(CONCATENATE(AP811,AR811),'Pril1-THLPa'!$H$6:$N$96,4,0),"")</f>
        <v/>
      </c>
      <c r="AT811" s="70" t="str">
        <f aca="false">IF(AC811&gt;5,VLOOKUP(CONCATENATE(AP811,AR811),'Pril1-THLPa'!$H$6:$N$96,5,0),"")</f>
        <v/>
      </c>
      <c r="AU811" s="70" t="str">
        <f aca="false">IF(AC811&gt;5,VLOOKUP(CONCATENATE(AP811,AR811),'Pril1-THLPa'!$H$6:$N$96,6,0),"")</f>
        <v/>
      </c>
      <c r="AV811" s="70" t="str">
        <f aca="false">IF(AC811&gt;5,VLOOKUP(CONCATENATE(AP811,AR811),'Pril1-THLPa'!$H$6:$N$96,7,0),"")</f>
        <v/>
      </c>
      <c r="AW811" s="70" t="str">
        <f aca="false">IF(AC811&gt;5,VLOOKUP(CONCATENATE(AP811,AR811),'Pril1-THLPa'!$H$6:$O$96,8,0),"")</f>
        <v/>
      </c>
      <c r="AX811" s="66" t="n">
        <f aca="false">IF(AC811&gt;0,IF(AND(AC811&gt;0,AC811&lt;=5),VLOOKUP(AP811,'Pril1-THLPa'!$A$6:$F$18,LOOKUP(AC811,'Pril1-THLPa'!$B$5:$F$5,'Pril1-THLPa'!$B$4:$F$4),0),AS811+AT811*(AC811-5)+AU811*POWER(AC811-5,2)+AV811*POWER(AC811-5,3)+AW811*POWER(AC811-5,4)),0)</f>
        <v>0</v>
      </c>
      <c r="AY811" s="71"/>
      <c r="AZ811" s="66" t="n">
        <f aca="false">'Vstupní data'!AA811</f>
        <v>0</v>
      </c>
      <c r="BA811" s="66" t="n">
        <f aca="false">IF(OR('Vstupní data'!T811&gt;0,'Vstupní data'!U811&gt;0),IF(AC811&lt;&gt;"",AX811*AO811/10*(100+AZ811)/100,0),0)</f>
        <v>0</v>
      </c>
      <c r="BB811" s="67" t="n">
        <f aca="false">IF(AC811&lt;&gt;"",ROUND(BA811*AN811,0),0)</f>
        <v>0</v>
      </c>
      <c r="BC811" s="68" t="str">
        <f aca="false">IF(AE811&gt;0,BB811/AE811,"")</f>
        <v/>
      </c>
      <c r="BD811" s="66" t="n">
        <f aca="false">'Vstupní data'!AE811</f>
        <v>0</v>
      </c>
      <c r="BF811" s="66" t="n">
        <f aca="false">'Vstupní data'!AC811</f>
        <v>0</v>
      </c>
      <c r="BH811" s="66" t="n">
        <f aca="false">'Vstupní data'!AD811</f>
        <v>0</v>
      </c>
      <c r="BI811" s="66" t="n">
        <f aca="false">'Vstupní data'!AF811</f>
        <v>0</v>
      </c>
      <c r="BJ811" s="69" t="n">
        <f aca="false">'Vstupní data'!AG811</f>
        <v>0</v>
      </c>
      <c r="BK811" s="69" t="n">
        <f aca="false">IF(BF811&lt;&gt;0,VLOOKUP(I811,'Pril3-drev'!$H$5:$I$83,2,0),0)</f>
        <v>0</v>
      </c>
      <c r="BL811" s="69" t="n">
        <f aca="false">IF(BF811&lt;&gt;0,VLOOKUP(BK811,'Pril3-drev'!$A$5:$C$17,3,0),0)</f>
        <v>0</v>
      </c>
      <c r="BM811" s="69" t="n">
        <f aca="false">'Vstupní data'!AH811</f>
        <v>0</v>
      </c>
      <c r="BN811" s="69" t="n">
        <f aca="false">IF('Vstupní data'!AH811&gt;0,   VLOOKUP(VLOOKUP(CONCATENATE(VLOOKUP(I811,'Pril3-drev'!$H$4:$L$83,5,0),BD811),'Pril3-drev'!$Q$4:$R$2803,2,0),'AVB-BS'!$C$5:$S$29 ,LOOKUP(BM811,'AVB-BS'!$D$3:$S$3,'AVB-BS'!$D$1:$S$1) ,0 )   ,   IF('Vstupní data'!AI811&gt;0,'Vstupní data'!AI811,0))</f>
        <v>0</v>
      </c>
      <c r="BO811" s="69" t="str">
        <f aca="false">IF(BX811&gt;5,VLOOKUP(CONCATENATE(BK811,BN811),'Pril1-THLPa'!$H$6:$N$96,4,0),"")</f>
        <v/>
      </c>
      <c r="BP811" s="69" t="str">
        <f aca="false">IF(BX811&gt;5,VLOOKUP(CONCATENATE(BK811,BN811),'Pril1-THLPa'!$H$6:$N$96,5,0),"")</f>
        <v/>
      </c>
      <c r="BQ811" s="69" t="str">
        <f aca="false">IF(BX811&gt;5,VLOOKUP(CONCATENATE(BK811,BN811),'Pril1-THLPa'!$H$6:$N$96,6,0),"")</f>
        <v/>
      </c>
      <c r="BR811" s="69" t="str">
        <f aca="false">IF(BX811&gt;5,VLOOKUP(CONCATENATE(BK811,BN811),'Pril1-THLPa'!$H$6:$N$96,7,0),"")</f>
        <v/>
      </c>
      <c r="BS811" s="69" t="str">
        <f aca="false">IF(BX811&gt;5,VLOOKUP(CONCATENATE(BK811,BN811),'Pril1-THLPa'!$H$6:$O$96,8,0),"")</f>
        <v/>
      </c>
      <c r="BT811" s="69" t="str">
        <f aca="false">IF(BF811&gt;0, IF(BK811="smrk",  VLOOKUP(VLOOKUP(BD811,'Pril9-K3'!$L$8:$M$207,2,0),'Pril9-K3'!$A$8:$J$16,LOOKUP(BN811,'Pril9-K3'!$A$7:$J$7,'Pril9-K3'!$A$5:$J$5),0), IF(AND(BK811&lt;&gt;"smrk",'Vstupní data'!AK811&lt;&gt;""),'Vstupní data'!AK811,   VLOOKUP(VLOOKUP(BD811,'Pril9-K3'!$L$8:$M$207,2,0),'Pril9-K3'!$A$8:$J$16,LOOKUP(BN811,'Pril9-K3'!$A$7:$J$7,'Pril9-K3'!$A$5:$J$5),0)   )),   "")</f>
        <v/>
      </c>
      <c r="BV811" s="69" t="n">
        <f aca="false">'Vstupní data'!AJ811</f>
        <v>0</v>
      </c>
      <c r="BW811" s="69" t="n">
        <f aca="false">IF(BF811&gt;0,IF(J811&gt;0,J811,K811*H811/100),0)</f>
        <v>0</v>
      </c>
      <c r="BX811" s="69" t="n">
        <f aca="false">IF(BF811&gt;0,IF(BJ811&gt;BL811,BL811,BJ811),0)</f>
        <v>0</v>
      </c>
      <c r="BY811" s="69" t="n">
        <f aca="false">IF(BD811=0,0,IF(AND(BX811&gt;0,BX811&lt;=5),  IF(AND(BX811&gt;0,BX811&lt;=5),VLOOKUP(BK811,'Pril1-THLPa'!$A$6:$F$18,IF(AND(BX811&gt;0,BX811&lt;=5),LOOKUP(BX811,'Pril1-THLPa'!$B$5:$F$5,'Pril1-THLPa'!$B$4:$F$4),""),0),""),  IF(BX811&gt;5,BO811+BP811*(BX811-5)+BQ811*POWER(BX811-5,2)+BR811*POWER(BX811-5,3)+BS811*POWER(BX811-5,4),"")))</f>
        <v>0</v>
      </c>
      <c r="BZ811" s="69" t="n">
        <f aca="false">IF(BY811&gt;0,BY811*BI811/10*BW811*(100+BV811)/100,0)</f>
        <v>0</v>
      </c>
      <c r="CA811" s="69" t="n">
        <f aca="false">IF(BD811&gt;0,BX811-IF(BD811&gt;BX811,BX811,BD811),0)</f>
        <v>0</v>
      </c>
      <c r="CB811" s="69" t="n">
        <f aca="false">POWER(1.01,CA811)</f>
        <v>1</v>
      </c>
      <c r="CC811" s="69" t="n">
        <f aca="false">IF(BF811&gt;0,IF(BF811&gt;BH811,1,BF811/BH811),0)</f>
        <v>0</v>
      </c>
      <c r="CD811" s="72" t="n">
        <f aca="false">IF(BD811=0,0,IF(BF811&gt;0,ROUND(IF(CB811&lt;&gt;0,BZ811*BT811*1/CB811*CC811,0),0),0))</f>
        <v>0</v>
      </c>
      <c r="CE811" s="73" t="str">
        <f aca="false">IF(BF811&gt;0,IF(BF811&gt;BH811,CD811/BF811,CD811/BH811),"")</f>
        <v/>
      </c>
      <c r="CF811" s="69" t="n">
        <f aca="false">'Vstupní data'!AM811</f>
        <v>0</v>
      </c>
      <c r="CG811" s="69" t="n">
        <f aca="false">'Vstupní data'!AN811</f>
        <v>0</v>
      </c>
      <c r="CH811" s="69" t="n">
        <f aca="false">'Vstupní data'!AO811</f>
        <v>0</v>
      </c>
      <c r="CI811" s="69" t="n">
        <f aca="false">'Vstupní data'!AP811</f>
        <v>0</v>
      </c>
      <c r="CJ811" s="72" t="n">
        <f aca="false">ROUND(CH811*CI811,0)</f>
        <v>0</v>
      </c>
      <c r="CK811" s="74" t="str">
        <f aca="false">IF(OR(AA811&gt;0,BB811&gt;0,CD811&gt;0,CJ811&gt;0),AA811+BB811+CD811+CJ811,"")</f>
        <v/>
      </c>
    </row>
    <row r="812" customFormat="false" ht="12.8" hidden="false" customHeight="false" outlineLevel="0" collapsed="false">
      <c r="A812" s="66" t="n">
        <f aca="false">'Vstupní data'!A812</f>
        <v>0</v>
      </c>
      <c r="F812" s="66" t="str">
        <f aca="false">CONCATENATE('Vstupní data'!F812,'Vstupní data'!G812,'Vstupní data'!H812,'Vstupní data'!I812)</f>
        <v/>
      </c>
      <c r="G812" s="66"/>
      <c r="H812" s="66" t="n">
        <f aca="false">'Vstupní data'!K812</f>
        <v>0</v>
      </c>
      <c r="I812" s="66" t="n">
        <f aca="false">'Vstupní data'!L812</f>
        <v>0</v>
      </c>
      <c r="J812" s="66" t="n">
        <f aca="false">'Vstupní data'!K812*'Vstupní data'!M812/100</f>
        <v>0</v>
      </c>
      <c r="L812" s="66" t="n">
        <f aca="false">IF('Vstupní data'!N812="prostokořenný",0,IF('Vstupní data'!N812="krytokořenný","k",IF('Vstupní data'!N812="poloodrostky nebo odrostky, prostokořenné i krytokořenné","po",0)))</f>
        <v>0</v>
      </c>
      <c r="N812" s="66"/>
      <c r="O812" s="66" t="n">
        <f aca="false">'Vstupní data'!O812</f>
        <v>0</v>
      </c>
      <c r="P812" s="66" t="n">
        <f aca="false">IF(O812&gt;0,VLOOKUP(CONCATENATE(VLOOKUP(I812,'Pril3-drev'!$H$5:$K$83,4,0),"-",'Vstupní data'!R812),K2!$C$15:$D$23,2,0),0)</f>
        <v>0</v>
      </c>
      <c r="Q812" s="66" t="n">
        <f aca="false">IF(O812&gt;0,VLOOKUP(I812,'Pril3-drev'!$H$5:$I$83,2,0),0)</f>
        <v>0</v>
      </c>
      <c r="R812" s="66" t="n">
        <f aca="false">IF(Q812&gt;0,VLOOKUP(Q812,'Pril6-okus'!$A$5:$B$17,2,0),0)</f>
        <v>0</v>
      </c>
      <c r="S812" s="66" t="n">
        <f aca="false">IF(O812&gt;0,VLOOKUP(I812,'Pril3-drev'!$H$5:$J$83,3,0),0)</f>
        <v>0</v>
      </c>
      <c r="T812" s="66" t="str">
        <f aca="false">IF(O812&gt;0,IF(L812="k",0.9*VLOOKUP(S812,'ha-pocty-vyhl'!$A$5:$B$20,2,0),IF(L812="po",0.8*VLOOKUP(S812,'ha-pocty-vyhl'!$A$5:$B$20,2,0),VLOOKUP(S812,'ha-pocty-vyhl'!$A$5:$B$20,2,0))),"")</f>
        <v/>
      </c>
      <c r="U812" s="66" t="n">
        <f aca="false">'Vstupní data'!P812</f>
        <v>0</v>
      </c>
      <c r="V812" s="66" t="n">
        <f aca="false">IF(O812&gt;0,1.3*T812*1000*Z812/10000,0)</f>
        <v>0</v>
      </c>
      <c r="W812" s="66" t="n">
        <f aca="false">IF(O812&gt;0,1.3*T812*1000*Z812/10000,0)</f>
        <v>0</v>
      </c>
      <c r="X812" s="66" t="n">
        <f aca="false">IF(O812&gt;0,IF(O812&gt;V812,V812,O812),0)</f>
        <v>0</v>
      </c>
      <c r="Y812" s="66" t="n">
        <f aca="false">IF(O812&gt;0,IF(IF(U812&gt;W812,W812,U812)&lt;X812,W812,IF(U812&gt;W812,W812,U812)),0)</f>
        <v>0</v>
      </c>
      <c r="Z812" s="66" t="n">
        <f aca="false">IF(O812&gt;0,IF(J812&gt;0,J812,K812*H812/100),0)</f>
        <v>0</v>
      </c>
      <c r="AA812" s="67" t="n">
        <f aca="false">IF(O812&gt;0,CEILING(R812*P812*X812/Y812*Z812,1),0)</f>
        <v>0</v>
      </c>
      <c r="AB812" s="68" t="n">
        <f aca="false">IF(O812&gt;0,AA812/O812,0)</f>
        <v>0</v>
      </c>
      <c r="AC812" s="66" t="n">
        <f aca="false">'Vstupní data'!W812</f>
        <v>0</v>
      </c>
      <c r="AI812" s="66" t="str">
        <f aca="false">IF(OR('Vstupní data'!T812&gt;0,'Vstupní data'!U812&gt;0),VLOOKUP(I812,'Pril3-drev'!$H$5:$J$83,3,0),"")</f>
        <v/>
      </c>
      <c r="AJ812" s="66" t="n">
        <f aca="false">IF('Vstupní data'!V812="prostokořenný",0,IF('Vstupní data'!V812="krytokořenný","k",IF('Vstupní data'!V812="poloodrostky nebo odrostky, prostokořenné i krytokořenné","po",0)))</f>
        <v>0</v>
      </c>
      <c r="AK812" s="66" t="n">
        <f aca="false">IF(OR('Vstupní data'!T812&gt;0,'Vstupní data'!U812&gt;0),IF(AJ812="k",0.9*VLOOKUP(AI812,'ha-pocty-vyhl'!$A$5:$B$20,2,0),IF(AJ812="po",0.8*VLOOKUP(AI812,'ha-pocty-vyhl'!$A$5:$B$20,2,0),VLOOKUP(AI812,'ha-pocty-vyhl'!$A$5:$B$20,2,0))),0)</f>
        <v>0</v>
      </c>
      <c r="AL812" s="66" t="n">
        <f aca="false">IF(OR('Vstupní data'!T812&gt;0,'Vstupní data'!U812&gt;0),'Vstupní data'!K812*'Vstupní data'!M812/100,0)</f>
        <v>0</v>
      </c>
      <c r="AM812" s="66" t="n">
        <f aca="false">IF(OR('Vstupní data'!T812&gt;0,'Vstupní data'!U812&gt;0),IF('Vstupní data'!T812&gt;0,'Vstupní data'!T812,ROUND(10*'Vstupní data'!U812/AK812,0)),0)</f>
        <v>0</v>
      </c>
      <c r="AN812" s="69" t="n">
        <f aca="false">IF('Vstupní data'!T812&gt;0,   IF('Vstupní data'!T812&lt;=AL812,'Vstupní data'!T812,AL812),   IF(AM812&lt;AL812,AM812,AL812))</f>
        <v>0</v>
      </c>
      <c r="AO812" s="69" t="n">
        <f aca="false">'Vstupní data'!X812</f>
        <v>0</v>
      </c>
      <c r="AP812" s="66" t="n">
        <f aca="false">IF(OR('Vstupní data'!T812&gt;0,'Vstupní data'!U812&gt;0),IF(I812&lt;&gt;0,VLOOKUP(I812,'Pril3-drev'!$H$5:$I$83,2,0),0),0)</f>
        <v>0</v>
      </c>
      <c r="AQ812" s="66" t="n">
        <f aca="false">'Vstupní data'!Y812</f>
        <v>0</v>
      </c>
      <c r="AR812" s="66" t="str">
        <f aca="false">IF(AC812&gt;5,   IF('Vstupní data'!Y812&gt;0,   VLOOKUP(VLOOKUP(CONCATENATE(VLOOKUP(I812,'Pril3-drev'!$H$4:$L$83,5,0),AC812),'Pril3-drev'!$Q$4:$R$2803,2,0),'AVB-BS'!$C$5:$S$29 ,LOOKUP(AQ812,'AVB-BS'!$D$3:$S$3,'AVB-BS'!$D$1:$S$1) ,0 )   ,   IF('Vstupní data'!Z812&gt;0,'Vstupní data'!Z812,0)) , "")</f>
        <v/>
      </c>
      <c r="AS812" s="70" t="str">
        <f aca="false">IF(AC812&gt;5,VLOOKUP(CONCATENATE(AP812,AR812),'Pril1-THLPa'!$H$6:$N$96,4,0),"")</f>
        <v/>
      </c>
      <c r="AT812" s="70" t="str">
        <f aca="false">IF(AC812&gt;5,VLOOKUP(CONCATENATE(AP812,AR812),'Pril1-THLPa'!$H$6:$N$96,5,0),"")</f>
        <v/>
      </c>
      <c r="AU812" s="70" t="str">
        <f aca="false">IF(AC812&gt;5,VLOOKUP(CONCATENATE(AP812,AR812),'Pril1-THLPa'!$H$6:$N$96,6,0),"")</f>
        <v/>
      </c>
      <c r="AV812" s="70" t="str">
        <f aca="false">IF(AC812&gt;5,VLOOKUP(CONCATENATE(AP812,AR812),'Pril1-THLPa'!$H$6:$N$96,7,0),"")</f>
        <v/>
      </c>
      <c r="AW812" s="70" t="str">
        <f aca="false">IF(AC812&gt;5,VLOOKUP(CONCATENATE(AP812,AR812),'Pril1-THLPa'!$H$6:$O$96,8,0),"")</f>
        <v/>
      </c>
      <c r="AX812" s="66" t="n">
        <f aca="false">IF(AC812&gt;0,IF(AND(AC812&gt;0,AC812&lt;=5),VLOOKUP(AP812,'Pril1-THLPa'!$A$6:$F$18,LOOKUP(AC812,'Pril1-THLPa'!$B$5:$F$5,'Pril1-THLPa'!$B$4:$F$4),0),AS812+AT812*(AC812-5)+AU812*POWER(AC812-5,2)+AV812*POWER(AC812-5,3)+AW812*POWER(AC812-5,4)),0)</f>
        <v>0</v>
      </c>
      <c r="AY812" s="71"/>
      <c r="AZ812" s="66" t="n">
        <f aca="false">'Vstupní data'!AA812</f>
        <v>0</v>
      </c>
      <c r="BA812" s="66" t="n">
        <f aca="false">IF(OR('Vstupní data'!T812&gt;0,'Vstupní data'!U812&gt;0),IF(AC812&lt;&gt;"",AX812*AO812/10*(100+AZ812)/100,0),0)</f>
        <v>0</v>
      </c>
      <c r="BB812" s="67" t="n">
        <f aca="false">IF(AC812&lt;&gt;"",ROUND(BA812*AN812,0),0)</f>
        <v>0</v>
      </c>
      <c r="BC812" s="68" t="str">
        <f aca="false">IF(AE812&gt;0,BB812/AE812,"")</f>
        <v/>
      </c>
      <c r="BD812" s="66" t="n">
        <f aca="false">'Vstupní data'!AE812</f>
        <v>0</v>
      </c>
      <c r="BF812" s="66" t="n">
        <f aca="false">'Vstupní data'!AC812</f>
        <v>0</v>
      </c>
      <c r="BH812" s="66" t="n">
        <f aca="false">'Vstupní data'!AD812</f>
        <v>0</v>
      </c>
      <c r="BI812" s="66" t="n">
        <f aca="false">'Vstupní data'!AF812</f>
        <v>0</v>
      </c>
      <c r="BJ812" s="69" t="n">
        <f aca="false">'Vstupní data'!AG812</f>
        <v>0</v>
      </c>
      <c r="BK812" s="69" t="n">
        <f aca="false">IF(BF812&lt;&gt;0,VLOOKUP(I812,'Pril3-drev'!$H$5:$I$83,2,0),0)</f>
        <v>0</v>
      </c>
      <c r="BL812" s="69" t="n">
        <f aca="false">IF(BF812&lt;&gt;0,VLOOKUP(BK812,'Pril3-drev'!$A$5:$C$17,3,0),0)</f>
        <v>0</v>
      </c>
      <c r="BM812" s="69" t="n">
        <f aca="false">'Vstupní data'!AH812</f>
        <v>0</v>
      </c>
      <c r="BN812" s="69" t="n">
        <f aca="false">IF('Vstupní data'!AH812&gt;0,   VLOOKUP(VLOOKUP(CONCATENATE(VLOOKUP(I812,'Pril3-drev'!$H$4:$L$83,5,0),BD812),'Pril3-drev'!$Q$4:$R$2803,2,0),'AVB-BS'!$C$5:$S$29 ,LOOKUP(BM812,'AVB-BS'!$D$3:$S$3,'AVB-BS'!$D$1:$S$1) ,0 )   ,   IF('Vstupní data'!AI812&gt;0,'Vstupní data'!AI812,0))</f>
        <v>0</v>
      </c>
      <c r="BO812" s="69" t="str">
        <f aca="false">IF(BX812&gt;5,VLOOKUP(CONCATENATE(BK812,BN812),'Pril1-THLPa'!$H$6:$N$96,4,0),"")</f>
        <v/>
      </c>
      <c r="BP812" s="69" t="str">
        <f aca="false">IF(BX812&gt;5,VLOOKUP(CONCATENATE(BK812,BN812),'Pril1-THLPa'!$H$6:$N$96,5,0),"")</f>
        <v/>
      </c>
      <c r="BQ812" s="69" t="str">
        <f aca="false">IF(BX812&gt;5,VLOOKUP(CONCATENATE(BK812,BN812),'Pril1-THLPa'!$H$6:$N$96,6,0),"")</f>
        <v/>
      </c>
      <c r="BR812" s="69" t="str">
        <f aca="false">IF(BX812&gt;5,VLOOKUP(CONCATENATE(BK812,BN812),'Pril1-THLPa'!$H$6:$N$96,7,0),"")</f>
        <v/>
      </c>
      <c r="BS812" s="69" t="str">
        <f aca="false">IF(BX812&gt;5,VLOOKUP(CONCATENATE(BK812,BN812),'Pril1-THLPa'!$H$6:$O$96,8,0),"")</f>
        <v/>
      </c>
      <c r="BT812" s="69" t="str">
        <f aca="false">IF(BF812&gt;0, IF(BK812="smrk",  VLOOKUP(VLOOKUP(BD812,'Pril9-K3'!$L$8:$M$207,2,0),'Pril9-K3'!$A$8:$J$16,LOOKUP(BN812,'Pril9-K3'!$A$7:$J$7,'Pril9-K3'!$A$5:$J$5),0), IF(AND(BK812&lt;&gt;"smrk",'Vstupní data'!AK812&lt;&gt;""),'Vstupní data'!AK812,   VLOOKUP(VLOOKUP(BD812,'Pril9-K3'!$L$8:$M$207,2,0),'Pril9-K3'!$A$8:$J$16,LOOKUP(BN812,'Pril9-K3'!$A$7:$J$7,'Pril9-K3'!$A$5:$J$5),0)   )),   "")</f>
        <v/>
      </c>
      <c r="BV812" s="69" t="n">
        <f aca="false">'Vstupní data'!AJ812</f>
        <v>0</v>
      </c>
      <c r="BW812" s="69" t="n">
        <f aca="false">IF(BF812&gt;0,IF(J812&gt;0,J812,K812*H812/100),0)</f>
        <v>0</v>
      </c>
      <c r="BX812" s="69" t="n">
        <f aca="false">IF(BF812&gt;0,IF(BJ812&gt;BL812,BL812,BJ812),0)</f>
        <v>0</v>
      </c>
      <c r="BY812" s="69" t="n">
        <f aca="false">IF(BD812=0,0,IF(AND(BX812&gt;0,BX812&lt;=5),  IF(AND(BX812&gt;0,BX812&lt;=5),VLOOKUP(BK812,'Pril1-THLPa'!$A$6:$F$18,IF(AND(BX812&gt;0,BX812&lt;=5),LOOKUP(BX812,'Pril1-THLPa'!$B$5:$F$5,'Pril1-THLPa'!$B$4:$F$4),""),0),""),  IF(BX812&gt;5,BO812+BP812*(BX812-5)+BQ812*POWER(BX812-5,2)+BR812*POWER(BX812-5,3)+BS812*POWER(BX812-5,4),"")))</f>
        <v>0</v>
      </c>
      <c r="BZ812" s="69" t="n">
        <f aca="false">IF(BY812&gt;0,BY812*BI812/10*BW812*(100+BV812)/100,0)</f>
        <v>0</v>
      </c>
      <c r="CA812" s="69" t="n">
        <f aca="false">IF(BD812&gt;0,BX812-IF(BD812&gt;BX812,BX812,BD812),0)</f>
        <v>0</v>
      </c>
      <c r="CB812" s="69" t="n">
        <f aca="false">POWER(1.01,CA812)</f>
        <v>1</v>
      </c>
      <c r="CC812" s="69" t="n">
        <f aca="false">IF(BF812&gt;0,IF(BF812&gt;BH812,1,BF812/BH812),0)</f>
        <v>0</v>
      </c>
      <c r="CD812" s="72" t="n">
        <f aca="false">IF(BD812=0,0,IF(BF812&gt;0,ROUND(IF(CB812&lt;&gt;0,BZ812*BT812*1/CB812*CC812,0),0),0))</f>
        <v>0</v>
      </c>
      <c r="CE812" s="73" t="str">
        <f aca="false">IF(BF812&gt;0,IF(BF812&gt;BH812,CD812/BF812,CD812/BH812),"")</f>
        <v/>
      </c>
      <c r="CF812" s="69" t="n">
        <f aca="false">'Vstupní data'!AM812</f>
        <v>0</v>
      </c>
      <c r="CG812" s="69" t="n">
        <f aca="false">'Vstupní data'!AN812</f>
        <v>0</v>
      </c>
      <c r="CH812" s="69" t="n">
        <f aca="false">'Vstupní data'!AO812</f>
        <v>0</v>
      </c>
      <c r="CI812" s="69" t="n">
        <f aca="false">'Vstupní data'!AP812</f>
        <v>0</v>
      </c>
      <c r="CJ812" s="72" t="n">
        <f aca="false">ROUND(CH812*CI812,0)</f>
        <v>0</v>
      </c>
      <c r="CK812" s="74" t="str">
        <f aca="false">IF(OR(AA812&gt;0,BB812&gt;0,CD812&gt;0,CJ812&gt;0),AA812+BB812+CD812+CJ812,"")</f>
        <v/>
      </c>
    </row>
    <row r="813" customFormat="false" ht="12.8" hidden="false" customHeight="false" outlineLevel="0" collapsed="false">
      <c r="A813" s="66" t="n">
        <f aca="false">'Vstupní data'!A813</f>
        <v>0</v>
      </c>
      <c r="F813" s="66" t="str">
        <f aca="false">CONCATENATE('Vstupní data'!F813,'Vstupní data'!G813,'Vstupní data'!H813,'Vstupní data'!I813)</f>
        <v/>
      </c>
      <c r="G813" s="66"/>
      <c r="H813" s="66" t="n">
        <f aca="false">'Vstupní data'!K813</f>
        <v>0</v>
      </c>
      <c r="I813" s="66" t="n">
        <f aca="false">'Vstupní data'!L813</f>
        <v>0</v>
      </c>
      <c r="J813" s="66" t="n">
        <f aca="false">'Vstupní data'!K813*'Vstupní data'!M813/100</f>
        <v>0</v>
      </c>
      <c r="L813" s="66" t="n">
        <f aca="false">IF('Vstupní data'!N813="prostokořenný",0,IF('Vstupní data'!N813="krytokořenný","k",IF('Vstupní data'!N813="poloodrostky nebo odrostky, prostokořenné i krytokořenné","po",0)))</f>
        <v>0</v>
      </c>
      <c r="N813" s="66"/>
      <c r="O813" s="66" t="n">
        <f aca="false">'Vstupní data'!O813</f>
        <v>0</v>
      </c>
      <c r="P813" s="66" t="n">
        <f aca="false">IF(O813&gt;0,VLOOKUP(CONCATENATE(VLOOKUP(I813,'Pril3-drev'!$H$5:$K$83,4,0),"-",'Vstupní data'!R813),K2!$C$15:$D$23,2,0),0)</f>
        <v>0</v>
      </c>
      <c r="Q813" s="66" t="n">
        <f aca="false">IF(O813&gt;0,VLOOKUP(I813,'Pril3-drev'!$H$5:$I$83,2,0),0)</f>
        <v>0</v>
      </c>
      <c r="R813" s="66" t="n">
        <f aca="false">IF(Q813&gt;0,VLOOKUP(Q813,'Pril6-okus'!$A$5:$B$17,2,0),0)</f>
        <v>0</v>
      </c>
      <c r="S813" s="66" t="n">
        <f aca="false">IF(O813&gt;0,VLOOKUP(I813,'Pril3-drev'!$H$5:$J$83,3,0),0)</f>
        <v>0</v>
      </c>
      <c r="T813" s="66" t="str">
        <f aca="false">IF(O813&gt;0,IF(L813="k",0.9*VLOOKUP(S813,'ha-pocty-vyhl'!$A$5:$B$20,2,0),IF(L813="po",0.8*VLOOKUP(S813,'ha-pocty-vyhl'!$A$5:$B$20,2,0),VLOOKUP(S813,'ha-pocty-vyhl'!$A$5:$B$20,2,0))),"")</f>
        <v/>
      </c>
      <c r="U813" s="66" t="n">
        <f aca="false">'Vstupní data'!P813</f>
        <v>0</v>
      </c>
      <c r="V813" s="66" t="n">
        <f aca="false">IF(O813&gt;0,1.3*T813*1000*Z813/10000,0)</f>
        <v>0</v>
      </c>
      <c r="W813" s="66" t="n">
        <f aca="false">IF(O813&gt;0,1.3*T813*1000*Z813/10000,0)</f>
        <v>0</v>
      </c>
      <c r="X813" s="66" t="n">
        <f aca="false">IF(O813&gt;0,IF(O813&gt;V813,V813,O813),0)</f>
        <v>0</v>
      </c>
      <c r="Y813" s="66" t="n">
        <f aca="false">IF(O813&gt;0,IF(IF(U813&gt;W813,W813,U813)&lt;X813,W813,IF(U813&gt;W813,W813,U813)),0)</f>
        <v>0</v>
      </c>
      <c r="Z813" s="66" t="n">
        <f aca="false">IF(O813&gt;0,IF(J813&gt;0,J813,K813*H813/100),0)</f>
        <v>0</v>
      </c>
      <c r="AA813" s="67" t="n">
        <f aca="false">IF(O813&gt;0,CEILING(R813*P813*X813/Y813*Z813,1),0)</f>
        <v>0</v>
      </c>
      <c r="AB813" s="68" t="n">
        <f aca="false">IF(O813&gt;0,AA813/O813,0)</f>
        <v>0</v>
      </c>
      <c r="AC813" s="66" t="n">
        <f aca="false">'Vstupní data'!W813</f>
        <v>0</v>
      </c>
      <c r="AI813" s="66" t="str">
        <f aca="false">IF(OR('Vstupní data'!T813&gt;0,'Vstupní data'!U813&gt;0),VLOOKUP(I813,'Pril3-drev'!$H$5:$J$83,3,0),"")</f>
        <v/>
      </c>
      <c r="AJ813" s="66" t="n">
        <f aca="false">IF('Vstupní data'!V813="prostokořenný",0,IF('Vstupní data'!V813="krytokořenný","k",IF('Vstupní data'!V813="poloodrostky nebo odrostky, prostokořenné i krytokořenné","po",0)))</f>
        <v>0</v>
      </c>
      <c r="AK813" s="66" t="n">
        <f aca="false">IF(OR('Vstupní data'!T813&gt;0,'Vstupní data'!U813&gt;0),IF(AJ813="k",0.9*VLOOKUP(AI813,'ha-pocty-vyhl'!$A$5:$B$20,2,0),IF(AJ813="po",0.8*VLOOKUP(AI813,'ha-pocty-vyhl'!$A$5:$B$20,2,0),VLOOKUP(AI813,'ha-pocty-vyhl'!$A$5:$B$20,2,0))),0)</f>
        <v>0</v>
      </c>
      <c r="AL813" s="66" t="n">
        <f aca="false">IF(OR('Vstupní data'!T813&gt;0,'Vstupní data'!U813&gt;0),'Vstupní data'!K813*'Vstupní data'!M813/100,0)</f>
        <v>0</v>
      </c>
      <c r="AM813" s="66" t="n">
        <f aca="false">IF(OR('Vstupní data'!T813&gt;0,'Vstupní data'!U813&gt;0),IF('Vstupní data'!T813&gt;0,'Vstupní data'!T813,ROUND(10*'Vstupní data'!U813/AK813,0)),0)</f>
        <v>0</v>
      </c>
      <c r="AN813" s="69" t="n">
        <f aca="false">IF('Vstupní data'!T813&gt;0,   IF('Vstupní data'!T813&lt;=AL813,'Vstupní data'!T813,AL813),   IF(AM813&lt;AL813,AM813,AL813))</f>
        <v>0</v>
      </c>
      <c r="AO813" s="69" t="n">
        <f aca="false">'Vstupní data'!X813</f>
        <v>0</v>
      </c>
      <c r="AP813" s="66" t="n">
        <f aca="false">IF(OR('Vstupní data'!T813&gt;0,'Vstupní data'!U813&gt;0),IF(I813&lt;&gt;0,VLOOKUP(I813,'Pril3-drev'!$H$5:$I$83,2,0),0),0)</f>
        <v>0</v>
      </c>
      <c r="AQ813" s="66" t="n">
        <f aca="false">'Vstupní data'!Y813</f>
        <v>0</v>
      </c>
      <c r="AR813" s="66" t="str">
        <f aca="false">IF(AC813&gt;5,   IF('Vstupní data'!Y813&gt;0,   VLOOKUP(VLOOKUP(CONCATENATE(VLOOKUP(I813,'Pril3-drev'!$H$4:$L$83,5,0),AC813),'Pril3-drev'!$Q$4:$R$2803,2,0),'AVB-BS'!$C$5:$S$29 ,LOOKUP(AQ813,'AVB-BS'!$D$3:$S$3,'AVB-BS'!$D$1:$S$1) ,0 )   ,   IF('Vstupní data'!Z813&gt;0,'Vstupní data'!Z813,0)) , "")</f>
        <v/>
      </c>
      <c r="AS813" s="70" t="str">
        <f aca="false">IF(AC813&gt;5,VLOOKUP(CONCATENATE(AP813,AR813),'Pril1-THLPa'!$H$6:$N$96,4,0),"")</f>
        <v/>
      </c>
      <c r="AT813" s="70" t="str">
        <f aca="false">IF(AC813&gt;5,VLOOKUP(CONCATENATE(AP813,AR813),'Pril1-THLPa'!$H$6:$N$96,5,0),"")</f>
        <v/>
      </c>
      <c r="AU813" s="70" t="str">
        <f aca="false">IF(AC813&gt;5,VLOOKUP(CONCATENATE(AP813,AR813),'Pril1-THLPa'!$H$6:$N$96,6,0),"")</f>
        <v/>
      </c>
      <c r="AV813" s="70" t="str">
        <f aca="false">IF(AC813&gt;5,VLOOKUP(CONCATENATE(AP813,AR813),'Pril1-THLPa'!$H$6:$N$96,7,0),"")</f>
        <v/>
      </c>
      <c r="AW813" s="70" t="str">
        <f aca="false">IF(AC813&gt;5,VLOOKUP(CONCATENATE(AP813,AR813),'Pril1-THLPa'!$H$6:$O$96,8,0),"")</f>
        <v/>
      </c>
      <c r="AX813" s="66" t="n">
        <f aca="false">IF(AC813&gt;0,IF(AND(AC813&gt;0,AC813&lt;=5),VLOOKUP(AP813,'Pril1-THLPa'!$A$6:$F$18,LOOKUP(AC813,'Pril1-THLPa'!$B$5:$F$5,'Pril1-THLPa'!$B$4:$F$4),0),AS813+AT813*(AC813-5)+AU813*POWER(AC813-5,2)+AV813*POWER(AC813-5,3)+AW813*POWER(AC813-5,4)),0)</f>
        <v>0</v>
      </c>
      <c r="AY813" s="71"/>
      <c r="AZ813" s="66" t="n">
        <f aca="false">'Vstupní data'!AA813</f>
        <v>0</v>
      </c>
      <c r="BA813" s="66" t="n">
        <f aca="false">IF(OR('Vstupní data'!T813&gt;0,'Vstupní data'!U813&gt;0),IF(AC813&lt;&gt;"",AX813*AO813/10*(100+AZ813)/100,0),0)</f>
        <v>0</v>
      </c>
      <c r="BB813" s="67" t="n">
        <f aca="false">IF(AC813&lt;&gt;"",ROUND(BA813*AN813,0),0)</f>
        <v>0</v>
      </c>
      <c r="BC813" s="68" t="str">
        <f aca="false">IF(AE813&gt;0,BB813/AE813,"")</f>
        <v/>
      </c>
      <c r="BD813" s="66" t="n">
        <f aca="false">'Vstupní data'!AE813</f>
        <v>0</v>
      </c>
      <c r="BF813" s="66" t="n">
        <f aca="false">'Vstupní data'!AC813</f>
        <v>0</v>
      </c>
      <c r="BH813" s="66" t="n">
        <f aca="false">'Vstupní data'!AD813</f>
        <v>0</v>
      </c>
      <c r="BI813" s="66" t="n">
        <f aca="false">'Vstupní data'!AF813</f>
        <v>0</v>
      </c>
      <c r="BJ813" s="69" t="n">
        <f aca="false">'Vstupní data'!AG813</f>
        <v>0</v>
      </c>
      <c r="BK813" s="69" t="n">
        <f aca="false">IF(BF813&lt;&gt;0,VLOOKUP(I813,'Pril3-drev'!$H$5:$I$83,2,0),0)</f>
        <v>0</v>
      </c>
      <c r="BL813" s="69" t="n">
        <f aca="false">IF(BF813&lt;&gt;0,VLOOKUP(BK813,'Pril3-drev'!$A$5:$C$17,3,0),0)</f>
        <v>0</v>
      </c>
      <c r="BM813" s="69" t="n">
        <f aca="false">'Vstupní data'!AH813</f>
        <v>0</v>
      </c>
      <c r="BN813" s="69" t="n">
        <f aca="false">IF('Vstupní data'!AH813&gt;0,   VLOOKUP(VLOOKUP(CONCATENATE(VLOOKUP(I813,'Pril3-drev'!$H$4:$L$83,5,0),BD813),'Pril3-drev'!$Q$4:$R$2803,2,0),'AVB-BS'!$C$5:$S$29 ,LOOKUP(BM813,'AVB-BS'!$D$3:$S$3,'AVB-BS'!$D$1:$S$1) ,0 )   ,   IF('Vstupní data'!AI813&gt;0,'Vstupní data'!AI813,0))</f>
        <v>0</v>
      </c>
      <c r="BO813" s="69" t="str">
        <f aca="false">IF(BX813&gt;5,VLOOKUP(CONCATENATE(BK813,BN813),'Pril1-THLPa'!$H$6:$N$96,4,0),"")</f>
        <v/>
      </c>
      <c r="BP813" s="69" t="str">
        <f aca="false">IF(BX813&gt;5,VLOOKUP(CONCATENATE(BK813,BN813),'Pril1-THLPa'!$H$6:$N$96,5,0),"")</f>
        <v/>
      </c>
      <c r="BQ813" s="69" t="str">
        <f aca="false">IF(BX813&gt;5,VLOOKUP(CONCATENATE(BK813,BN813),'Pril1-THLPa'!$H$6:$N$96,6,0),"")</f>
        <v/>
      </c>
      <c r="BR813" s="69" t="str">
        <f aca="false">IF(BX813&gt;5,VLOOKUP(CONCATENATE(BK813,BN813),'Pril1-THLPa'!$H$6:$N$96,7,0),"")</f>
        <v/>
      </c>
      <c r="BS813" s="69" t="str">
        <f aca="false">IF(BX813&gt;5,VLOOKUP(CONCATENATE(BK813,BN813),'Pril1-THLPa'!$H$6:$O$96,8,0),"")</f>
        <v/>
      </c>
      <c r="BT813" s="69" t="str">
        <f aca="false">IF(BF813&gt;0, IF(BK813="smrk",  VLOOKUP(VLOOKUP(BD813,'Pril9-K3'!$L$8:$M$207,2,0),'Pril9-K3'!$A$8:$J$16,LOOKUP(BN813,'Pril9-K3'!$A$7:$J$7,'Pril9-K3'!$A$5:$J$5),0), IF(AND(BK813&lt;&gt;"smrk",'Vstupní data'!AK813&lt;&gt;""),'Vstupní data'!AK813,   VLOOKUP(VLOOKUP(BD813,'Pril9-K3'!$L$8:$M$207,2,0),'Pril9-K3'!$A$8:$J$16,LOOKUP(BN813,'Pril9-K3'!$A$7:$J$7,'Pril9-K3'!$A$5:$J$5),0)   )),   "")</f>
        <v/>
      </c>
      <c r="BV813" s="69" t="n">
        <f aca="false">'Vstupní data'!AJ813</f>
        <v>0</v>
      </c>
      <c r="BW813" s="69" t="n">
        <f aca="false">IF(BF813&gt;0,IF(J813&gt;0,J813,K813*H813/100),0)</f>
        <v>0</v>
      </c>
      <c r="BX813" s="69" t="n">
        <f aca="false">IF(BF813&gt;0,IF(BJ813&gt;BL813,BL813,BJ813),0)</f>
        <v>0</v>
      </c>
      <c r="BY813" s="69" t="n">
        <f aca="false">IF(BD813=0,0,IF(AND(BX813&gt;0,BX813&lt;=5),  IF(AND(BX813&gt;0,BX813&lt;=5),VLOOKUP(BK813,'Pril1-THLPa'!$A$6:$F$18,IF(AND(BX813&gt;0,BX813&lt;=5),LOOKUP(BX813,'Pril1-THLPa'!$B$5:$F$5,'Pril1-THLPa'!$B$4:$F$4),""),0),""),  IF(BX813&gt;5,BO813+BP813*(BX813-5)+BQ813*POWER(BX813-5,2)+BR813*POWER(BX813-5,3)+BS813*POWER(BX813-5,4),"")))</f>
        <v>0</v>
      </c>
      <c r="BZ813" s="69" t="n">
        <f aca="false">IF(BY813&gt;0,BY813*BI813/10*BW813*(100+BV813)/100,0)</f>
        <v>0</v>
      </c>
      <c r="CA813" s="69" t="n">
        <f aca="false">IF(BD813&gt;0,BX813-IF(BD813&gt;BX813,BX813,BD813),0)</f>
        <v>0</v>
      </c>
      <c r="CB813" s="69" t="n">
        <f aca="false">POWER(1.01,CA813)</f>
        <v>1</v>
      </c>
      <c r="CC813" s="69" t="n">
        <f aca="false">IF(BF813&gt;0,IF(BF813&gt;BH813,1,BF813/BH813),0)</f>
        <v>0</v>
      </c>
      <c r="CD813" s="72" t="n">
        <f aca="false">IF(BD813=0,0,IF(BF813&gt;0,ROUND(IF(CB813&lt;&gt;0,BZ813*BT813*1/CB813*CC813,0),0),0))</f>
        <v>0</v>
      </c>
      <c r="CE813" s="73" t="str">
        <f aca="false">IF(BF813&gt;0,IF(BF813&gt;BH813,CD813/BF813,CD813/BH813),"")</f>
        <v/>
      </c>
      <c r="CF813" s="69" t="n">
        <f aca="false">'Vstupní data'!AM813</f>
        <v>0</v>
      </c>
      <c r="CG813" s="69" t="n">
        <f aca="false">'Vstupní data'!AN813</f>
        <v>0</v>
      </c>
      <c r="CH813" s="69" t="n">
        <f aca="false">'Vstupní data'!AO813</f>
        <v>0</v>
      </c>
      <c r="CI813" s="69" t="n">
        <f aca="false">'Vstupní data'!AP813</f>
        <v>0</v>
      </c>
      <c r="CJ813" s="72" t="n">
        <f aca="false">ROUND(CH813*CI813,0)</f>
        <v>0</v>
      </c>
      <c r="CK813" s="74" t="str">
        <f aca="false">IF(OR(AA813&gt;0,BB813&gt;0,CD813&gt;0,CJ813&gt;0),AA813+BB813+CD813+CJ813,"")</f>
        <v/>
      </c>
    </row>
    <row r="814" customFormat="false" ht="12.8" hidden="false" customHeight="false" outlineLevel="0" collapsed="false">
      <c r="A814" s="66" t="n">
        <f aca="false">'Vstupní data'!A814</f>
        <v>0</v>
      </c>
      <c r="F814" s="66" t="str">
        <f aca="false">CONCATENATE('Vstupní data'!F814,'Vstupní data'!G814,'Vstupní data'!H814,'Vstupní data'!I814)</f>
        <v/>
      </c>
      <c r="G814" s="66"/>
      <c r="H814" s="66" t="n">
        <f aca="false">'Vstupní data'!K814</f>
        <v>0</v>
      </c>
      <c r="I814" s="66" t="n">
        <f aca="false">'Vstupní data'!L814</f>
        <v>0</v>
      </c>
      <c r="J814" s="66" t="n">
        <f aca="false">'Vstupní data'!K814*'Vstupní data'!M814/100</f>
        <v>0</v>
      </c>
      <c r="L814" s="66" t="n">
        <f aca="false">IF('Vstupní data'!N814="prostokořenný",0,IF('Vstupní data'!N814="krytokořenný","k",IF('Vstupní data'!N814="poloodrostky nebo odrostky, prostokořenné i krytokořenné","po",0)))</f>
        <v>0</v>
      </c>
      <c r="N814" s="66"/>
      <c r="O814" s="66" t="n">
        <f aca="false">'Vstupní data'!O814</f>
        <v>0</v>
      </c>
      <c r="P814" s="66" t="n">
        <f aca="false">IF(O814&gt;0,VLOOKUP(CONCATENATE(VLOOKUP(I814,'Pril3-drev'!$H$5:$K$83,4,0),"-",'Vstupní data'!R814),K2!$C$15:$D$23,2,0),0)</f>
        <v>0</v>
      </c>
      <c r="Q814" s="66" t="n">
        <f aca="false">IF(O814&gt;0,VLOOKUP(I814,'Pril3-drev'!$H$5:$I$83,2,0),0)</f>
        <v>0</v>
      </c>
      <c r="R814" s="66" t="n">
        <f aca="false">IF(Q814&gt;0,VLOOKUP(Q814,'Pril6-okus'!$A$5:$B$17,2,0),0)</f>
        <v>0</v>
      </c>
      <c r="S814" s="66" t="n">
        <f aca="false">IF(O814&gt;0,VLOOKUP(I814,'Pril3-drev'!$H$5:$J$83,3,0),0)</f>
        <v>0</v>
      </c>
      <c r="T814" s="66" t="str">
        <f aca="false">IF(O814&gt;0,IF(L814="k",0.9*VLOOKUP(S814,'ha-pocty-vyhl'!$A$5:$B$20,2,0),IF(L814="po",0.8*VLOOKUP(S814,'ha-pocty-vyhl'!$A$5:$B$20,2,0),VLOOKUP(S814,'ha-pocty-vyhl'!$A$5:$B$20,2,0))),"")</f>
        <v/>
      </c>
      <c r="U814" s="66" t="n">
        <f aca="false">'Vstupní data'!P814</f>
        <v>0</v>
      </c>
      <c r="V814" s="66" t="n">
        <f aca="false">IF(O814&gt;0,1.3*T814*1000*Z814/10000,0)</f>
        <v>0</v>
      </c>
      <c r="W814" s="66" t="n">
        <f aca="false">IF(O814&gt;0,1.3*T814*1000*Z814/10000,0)</f>
        <v>0</v>
      </c>
      <c r="X814" s="66" t="n">
        <f aca="false">IF(O814&gt;0,IF(O814&gt;V814,V814,O814),0)</f>
        <v>0</v>
      </c>
      <c r="Y814" s="66" t="n">
        <f aca="false">IF(O814&gt;0,IF(IF(U814&gt;W814,W814,U814)&lt;X814,W814,IF(U814&gt;W814,W814,U814)),0)</f>
        <v>0</v>
      </c>
      <c r="Z814" s="66" t="n">
        <f aca="false">IF(O814&gt;0,IF(J814&gt;0,J814,K814*H814/100),0)</f>
        <v>0</v>
      </c>
      <c r="AA814" s="67" t="n">
        <f aca="false">IF(O814&gt;0,CEILING(R814*P814*X814/Y814*Z814,1),0)</f>
        <v>0</v>
      </c>
      <c r="AB814" s="68" t="n">
        <f aca="false">IF(O814&gt;0,AA814/O814,0)</f>
        <v>0</v>
      </c>
      <c r="AC814" s="66" t="n">
        <f aca="false">'Vstupní data'!W814</f>
        <v>0</v>
      </c>
      <c r="AI814" s="66" t="str">
        <f aca="false">IF(OR('Vstupní data'!T814&gt;0,'Vstupní data'!U814&gt;0),VLOOKUP(I814,'Pril3-drev'!$H$5:$J$83,3,0),"")</f>
        <v/>
      </c>
      <c r="AJ814" s="66" t="n">
        <f aca="false">IF('Vstupní data'!V814="prostokořenný",0,IF('Vstupní data'!V814="krytokořenný","k",IF('Vstupní data'!V814="poloodrostky nebo odrostky, prostokořenné i krytokořenné","po",0)))</f>
        <v>0</v>
      </c>
      <c r="AK814" s="66" t="n">
        <f aca="false">IF(OR('Vstupní data'!T814&gt;0,'Vstupní data'!U814&gt;0),IF(AJ814="k",0.9*VLOOKUP(AI814,'ha-pocty-vyhl'!$A$5:$B$20,2,0),IF(AJ814="po",0.8*VLOOKUP(AI814,'ha-pocty-vyhl'!$A$5:$B$20,2,0),VLOOKUP(AI814,'ha-pocty-vyhl'!$A$5:$B$20,2,0))),0)</f>
        <v>0</v>
      </c>
      <c r="AL814" s="66" t="n">
        <f aca="false">IF(OR('Vstupní data'!T814&gt;0,'Vstupní data'!U814&gt;0),'Vstupní data'!K814*'Vstupní data'!M814/100,0)</f>
        <v>0</v>
      </c>
      <c r="AM814" s="66" t="n">
        <f aca="false">IF(OR('Vstupní data'!T814&gt;0,'Vstupní data'!U814&gt;0),IF('Vstupní data'!T814&gt;0,'Vstupní data'!T814,ROUND(10*'Vstupní data'!U814/AK814,0)),0)</f>
        <v>0</v>
      </c>
      <c r="AN814" s="69" t="n">
        <f aca="false">IF('Vstupní data'!T814&gt;0,   IF('Vstupní data'!T814&lt;=AL814,'Vstupní data'!T814,AL814),   IF(AM814&lt;AL814,AM814,AL814))</f>
        <v>0</v>
      </c>
      <c r="AO814" s="69" t="n">
        <f aca="false">'Vstupní data'!X814</f>
        <v>0</v>
      </c>
      <c r="AP814" s="66" t="n">
        <f aca="false">IF(OR('Vstupní data'!T814&gt;0,'Vstupní data'!U814&gt;0),IF(I814&lt;&gt;0,VLOOKUP(I814,'Pril3-drev'!$H$5:$I$83,2,0),0),0)</f>
        <v>0</v>
      </c>
      <c r="AQ814" s="66" t="n">
        <f aca="false">'Vstupní data'!Y814</f>
        <v>0</v>
      </c>
      <c r="AR814" s="66" t="str">
        <f aca="false">IF(AC814&gt;5,   IF('Vstupní data'!Y814&gt;0,   VLOOKUP(VLOOKUP(CONCATENATE(VLOOKUP(I814,'Pril3-drev'!$H$4:$L$83,5,0),AC814),'Pril3-drev'!$Q$4:$R$2803,2,0),'AVB-BS'!$C$5:$S$29 ,LOOKUP(AQ814,'AVB-BS'!$D$3:$S$3,'AVB-BS'!$D$1:$S$1) ,0 )   ,   IF('Vstupní data'!Z814&gt;0,'Vstupní data'!Z814,0)) , "")</f>
        <v/>
      </c>
      <c r="AS814" s="70" t="str">
        <f aca="false">IF(AC814&gt;5,VLOOKUP(CONCATENATE(AP814,AR814),'Pril1-THLPa'!$H$6:$N$96,4,0),"")</f>
        <v/>
      </c>
      <c r="AT814" s="70" t="str">
        <f aca="false">IF(AC814&gt;5,VLOOKUP(CONCATENATE(AP814,AR814),'Pril1-THLPa'!$H$6:$N$96,5,0),"")</f>
        <v/>
      </c>
      <c r="AU814" s="70" t="str">
        <f aca="false">IF(AC814&gt;5,VLOOKUP(CONCATENATE(AP814,AR814),'Pril1-THLPa'!$H$6:$N$96,6,0),"")</f>
        <v/>
      </c>
      <c r="AV814" s="70" t="str">
        <f aca="false">IF(AC814&gt;5,VLOOKUP(CONCATENATE(AP814,AR814),'Pril1-THLPa'!$H$6:$N$96,7,0),"")</f>
        <v/>
      </c>
      <c r="AW814" s="70" t="str">
        <f aca="false">IF(AC814&gt;5,VLOOKUP(CONCATENATE(AP814,AR814),'Pril1-THLPa'!$H$6:$O$96,8,0),"")</f>
        <v/>
      </c>
      <c r="AX814" s="66" t="n">
        <f aca="false">IF(AC814&gt;0,IF(AND(AC814&gt;0,AC814&lt;=5),VLOOKUP(AP814,'Pril1-THLPa'!$A$6:$F$18,LOOKUP(AC814,'Pril1-THLPa'!$B$5:$F$5,'Pril1-THLPa'!$B$4:$F$4),0),AS814+AT814*(AC814-5)+AU814*POWER(AC814-5,2)+AV814*POWER(AC814-5,3)+AW814*POWER(AC814-5,4)),0)</f>
        <v>0</v>
      </c>
      <c r="AY814" s="71"/>
      <c r="AZ814" s="66" t="n">
        <f aca="false">'Vstupní data'!AA814</f>
        <v>0</v>
      </c>
      <c r="BA814" s="66" t="n">
        <f aca="false">IF(OR('Vstupní data'!T814&gt;0,'Vstupní data'!U814&gt;0),IF(AC814&lt;&gt;"",AX814*AO814/10*(100+AZ814)/100,0),0)</f>
        <v>0</v>
      </c>
      <c r="BB814" s="67" t="n">
        <f aca="false">IF(AC814&lt;&gt;"",ROUND(BA814*AN814,0),0)</f>
        <v>0</v>
      </c>
      <c r="BC814" s="68" t="str">
        <f aca="false">IF(AE814&gt;0,BB814/AE814,"")</f>
        <v/>
      </c>
      <c r="BD814" s="66" t="n">
        <f aca="false">'Vstupní data'!AE814</f>
        <v>0</v>
      </c>
      <c r="BF814" s="66" t="n">
        <f aca="false">'Vstupní data'!AC814</f>
        <v>0</v>
      </c>
      <c r="BH814" s="66" t="n">
        <f aca="false">'Vstupní data'!AD814</f>
        <v>0</v>
      </c>
      <c r="BI814" s="66" t="n">
        <f aca="false">'Vstupní data'!AF814</f>
        <v>0</v>
      </c>
      <c r="BJ814" s="69" t="n">
        <f aca="false">'Vstupní data'!AG814</f>
        <v>0</v>
      </c>
      <c r="BK814" s="69" t="n">
        <f aca="false">IF(BF814&lt;&gt;0,VLOOKUP(I814,'Pril3-drev'!$H$5:$I$83,2,0),0)</f>
        <v>0</v>
      </c>
      <c r="BL814" s="69" t="n">
        <f aca="false">IF(BF814&lt;&gt;0,VLOOKUP(BK814,'Pril3-drev'!$A$5:$C$17,3,0),0)</f>
        <v>0</v>
      </c>
      <c r="BM814" s="69" t="n">
        <f aca="false">'Vstupní data'!AH814</f>
        <v>0</v>
      </c>
      <c r="BN814" s="69" t="n">
        <f aca="false">IF('Vstupní data'!AH814&gt;0,   VLOOKUP(VLOOKUP(CONCATENATE(VLOOKUP(I814,'Pril3-drev'!$H$4:$L$83,5,0),BD814),'Pril3-drev'!$Q$4:$R$2803,2,0),'AVB-BS'!$C$5:$S$29 ,LOOKUP(BM814,'AVB-BS'!$D$3:$S$3,'AVB-BS'!$D$1:$S$1) ,0 )   ,   IF('Vstupní data'!AI814&gt;0,'Vstupní data'!AI814,0))</f>
        <v>0</v>
      </c>
      <c r="BO814" s="69" t="str">
        <f aca="false">IF(BX814&gt;5,VLOOKUP(CONCATENATE(BK814,BN814),'Pril1-THLPa'!$H$6:$N$96,4,0),"")</f>
        <v/>
      </c>
      <c r="BP814" s="69" t="str">
        <f aca="false">IF(BX814&gt;5,VLOOKUP(CONCATENATE(BK814,BN814),'Pril1-THLPa'!$H$6:$N$96,5,0),"")</f>
        <v/>
      </c>
      <c r="BQ814" s="69" t="str">
        <f aca="false">IF(BX814&gt;5,VLOOKUP(CONCATENATE(BK814,BN814),'Pril1-THLPa'!$H$6:$N$96,6,0),"")</f>
        <v/>
      </c>
      <c r="BR814" s="69" t="str">
        <f aca="false">IF(BX814&gt;5,VLOOKUP(CONCATENATE(BK814,BN814),'Pril1-THLPa'!$H$6:$N$96,7,0),"")</f>
        <v/>
      </c>
      <c r="BS814" s="69" t="str">
        <f aca="false">IF(BX814&gt;5,VLOOKUP(CONCATENATE(BK814,BN814),'Pril1-THLPa'!$H$6:$O$96,8,0),"")</f>
        <v/>
      </c>
      <c r="BT814" s="69" t="str">
        <f aca="false">IF(BF814&gt;0, IF(BK814="smrk",  VLOOKUP(VLOOKUP(BD814,'Pril9-K3'!$L$8:$M$207,2,0),'Pril9-K3'!$A$8:$J$16,LOOKUP(BN814,'Pril9-K3'!$A$7:$J$7,'Pril9-K3'!$A$5:$J$5),0), IF(AND(BK814&lt;&gt;"smrk",'Vstupní data'!AK814&lt;&gt;""),'Vstupní data'!AK814,   VLOOKUP(VLOOKUP(BD814,'Pril9-K3'!$L$8:$M$207,2,0),'Pril9-K3'!$A$8:$J$16,LOOKUP(BN814,'Pril9-K3'!$A$7:$J$7,'Pril9-K3'!$A$5:$J$5),0)   )),   "")</f>
        <v/>
      </c>
      <c r="BV814" s="69" t="n">
        <f aca="false">'Vstupní data'!AJ814</f>
        <v>0</v>
      </c>
      <c r="BW814" s="69" t="n">
        <f aca="false">IF(BF814&gt;0,IF(J814&gt;0,J814,K814*H814/100),0)</f>
        <v>0</v>
      </c>
      <c r="BX814" s="69" t="n">
        <f aca="false">IF(BF814&gt;0,IF(BJ814&gt;BL814,BL814,BJ814),0)</f>
        <v>0</v>
      </c>
      <c r="BY814" s="69" t="n">
        <f aca="false">IF(BD814=0,0,IF(AND(BX814&gt;0,BX814&lt;=5),  IF(AND(BX814&gt;0,BX814&lt;=5),VLOOKUP(BK814,'Pril1-THLPa'!$A$6:$F$18,IF(AND(BX814&gt;0,BX814&lt;=5),LOOKUP(BX814,'Pril1-THLPa'!$B$5:$F$5,'Pril1-THLPa'!$B$4:$F$4),""),0),""),  IF(BX814&gt;5,BO814+BP814*(BX814-5)+BQ814*POWER(BX814-5,2)+BR814*POWER(BX814-5,3)+BS814*POWER(BX814-5,4),"")))</f>
        <v>0</v>
      </c>
      <c r="BZ814" s="69" t="n">
        <f aca="false">IF(BY814&gt;0,BY814*BI814/10*BW814*(100+BV814)/100,0)</f>
        <v>0</v>
      </c>
      <c r="CA814" s="69" t="n">
        <f aca="false">IF(BD814&gt;0,BX814-IF(BD814&gt;BX814,BX814,BD814),0)</f>
        <v>0</v>
      </c>
      <c r="CB814" s="69" t="n">
        <f aca="false">POWER(1.01,CA814)</f>
        <v>1</v>
      </c>
      <c r="CC814" s="69" t="n">
        <f aca="false">IF(BF814&gt;0,IF(BF814&gt;BH814,1,BF814/BH814),0)</f>
        <v>0</v>
      </c>
      <c r="CD814" s="72" t="n">
        <f aca="false">IF(BD814=0,0,IF(BF814&gt;0,ROUND(IF(CB814&lt;&gt;0,BZ814*BT814*1/CB814*CC814,0),0),0))</f>
        <v>0</v>
      </c>
      <c r="CE814" s="73" t="str">
        <f aca="false">IF(BF814&gt;0,IF(BF814&gt;BH814,CD814/BF814,CD814/BH814),"")</f>
        <v/>
      </c>
      <c r="CF814" s="69" t="n">
        <f aca="false">'Vstupní data'!AM814</f>
        <v>0</v>
      </c>
      <c r="CG814" s="69" t="n">
        <f aca="false">'Vstupní data'!AN814</f>
        <v>0</v>
      </c>
      <c r="CH814" s="69" t="n">
        <f aca="false">'Vstupní data'!AO814</f>
        <v>0</v>
      </c>
      <c r="CI814" s="69" t="n">
        <f aca="false">'Vstupní data'!AP814</f>
        <v>0</v>
      </c>
      <c r="CJ814" s="72" t="n">
        <f aca="false">ROUND(CH814*CI814,0)</f>
        <v>0</v>
      </c>
      <c r="CK814" s="74" t="str">
        <f aca="false">IF(OR(AA814&gt;0,BB814&gt;0,CD814&gt;0,CJ814&gt;0),AA814+BB814+CD814+CJ814,"")</f>
        <v/>
      </c>
    </row>
    <row r="815" customFormat="false" ht="12.8" hidden="false" customHeight="false" outlineLevel="0" collapsed="false">
      <c r="A815" s="66" t="n">
        <f aca="false">'Vstupní data'!A815</f>
        <v>0</v>
      </c>
      <c r="F815" s="66" t="str">
        <f aca="false">CONCATENATE('Vstupní data'!F815,'Vstupní data'!G815,'Vstupní data'!H815,'Vstupní data'!I815)</f>
        <v/>
      </c>
      <c r="G815" s="66"/>
      <c r="H815" s="66" t="n">
        <f aca="false">'Vstupní data'!K815</f>
        <v>0</v>
      </c>
      <c r="I815" s="66" t="n">
        <f aca="false">'Vstupní data'!L815</f>
        <v>0</v>
      </c>
      <c r="J815" s="66" t="n">
        <f aca="false">'Vstupní data'!K815*'Vstupní data'!M815/100</f>
        <v>0</v>
      </c>
      <c r="L815" s="66" t="n">
        <f aca="false">IF('Vstupní data'!N815="prostokořenný",0,IF('Vstupní data'!N815="krytokořenný","k",IF('Vstupní data'!N815="poloodrostky nebo odrostky, prostokořenné i krytokořenné","po",0)))</f>
        <v>0</v>
      </c>
      <c r="N815" s="66"/>
      <c r="O815" s="66" t="n">
        <f aca="false">'Vstupní data'!O815</f>
        <v>0</v>
      </c>
      <c r="P815" s="66" t="n">
        <f aca="false">IF(O815&gt;0,VLOOKUP(CONCATENATE(VLOOKUP(I815,'Pril3-drev'!$H$5:$K$83,4,0),"-",'Vstupní data'!R815),K2!$C$15:$D$23,2,0),0)</f>
        <v>0</v>
      </c>
      <c r="Q815" s="66" t="n">
        <f aca="false">IF(O815&gt;0,VLOOKUP(I815,'Pril3-drev'!$H$5:$I$83,2,0),0)</f>
        <v>0</v>
      </c>
      <c r="R815" s="66" t="n">
        <f aca="false">IF(Q815&gt;0,VLOOKUP(Q815,'Pril6-okus'!$A$5:$B$17,2,0),0)</f>
        <v>0</v>
      </c>
      <c r="S815" s="66" t="n">
        <f aca="false">IF(O815&gt;0,VLOOKUP(I815,'Pril3-drev'!$H$5:$J$83,3,0),0)</f>
        <v>0</v>
      </c>
      <c r="T815" s="66" t="str">
        <f aca="false">IF(O815&gt;0,IF(L815="k",0.9*VLOOKUP(S815,'ha-pocty-vyhl'!$A$5:$B$20,2,0),IF(L815="po",0.8*VLOOKUP(S815,'ha-pocty-vyhl'!$A$5:$B$20,2,0),VLOOKUP(S815,'ha-pocty-vyhl'!$A$5:$B$20,2,0))),"")</f>
        <v/>
      </c>
      <c r="U815" s="66" t="n">
        <f aca="false">'Vstupní data'!P815</f>
        <v>0</v>
      </c>
      <c r="V815" s="66" t="n">
        <f aca="false">IF(O815&gt;0,1.3*T815*1000*Z815/10000,0)</f>
        <v>0</v>
      </c>
      <c r="W815" s="66" t="n">
        <f aca="false">IF(O815&gt;0,1.3*T815*1000*Z815/10000,0)</f>
        <v>0</v>
      </c>
      <c r="X815" s="66" t="n">
        <f aca="false">IF(O815&gt;0,IF(O815&gt;V815,V815,O815),0)</f>
        <v>0</v>
      </c>
      <c r="Y815" s="66" t="n">
        <f aca="false">IF(O815&gt;0,IF(IF(U815&gt;W815,W815,U815)&lt;X815,W815,IF(U815&gt;W815,W815,U815)),0)</f>
        <v>0</v>
      </c>
      <c r="Z815" s="66" t="n">
        <f aca="false">IF(O815&gt;0,IF(J815&gt;0,J815,K815*H815/100),0)</f>
        <v>0</v>
      </c>
      <c r="AA815" s="67" t="n">
        <f aca="false">IF(O815&gt;0,CEILING(R815*P815*X815/Y815*Z815,1),0)</f>
        <v>0</v>
      </c>
      <c r="AB815" s="68" t="n">
        <f aca="false">IF(O815&gt;0,AA815/O815,0)</f>
        <v>0</v>
      </c>
      <c r="AC815" s="66" t="n">
        <f aca="false">'Vstupní data'!W815</f>
        <v>0</v>
      </c>
      <c r="AI815" s="66" t="str">
        <f aca="false">IF(OR('Vstupní data'!T815&gt;0,'Vstupní data'!U815&gt;0),VLOOKUP(I815,'Pril3-drev'!$H$5:$J$83,3,0),"")</f>
        <v/>
      </c>
      <c r="AJ815" s="66" t="n">
        <f aca="false">IF('Vstupní data'!V815="prostokořenný",0,IF('Vstupní data'!V815="krytokořenný","k",IF('Vstupní data'!V815="poloodrostky nebo odrostky, prostokořenné i krytokořenné","po",0)))</f>
        <v>0</v>
      </c>
      <c r="AK815" s="66" t="n">
        <f aca="false">IF(OR('Vstupní data'!T815&gt;0,'Vstupní data'!U815&gt;0),IF(AJ815="k",0.9*VLOOKUP(AI815,'ha-pocty-vyhl'!$A$5:$B$20,2,0),IF(AJ815="po",0.8*VLOOKUP(AI815,'ha-pocty-vyhl'!$A$5:$B$20,2,0),VLOOKUP(AI815,'ha-pocty-vyhl'!$A$5:$B$20,2,0))),0)</f>
        <v>0</v>
      </c>
      <c r="AL815" s="66" t="n">
        <f aca="false">IF(OR('Vstupní data'!T815&gt;0,'Vstupní data'!U815&gt;0),'Vstupní data'!K815*'Vstupní data'!M815/100,0)</f>
        <v>0</v>
      </c>
      <c r="AM815" s="66" t="n">
        <f aca="false">IF(OR('Vstupní data'!T815&gt;0,'Vstupní data'!U815&gt;0),IF('Vstupní data'!T815&gt;0,'Vstupní data'!T815,ROUND(10*'Vstupní data'!U815/AK815,0)),0)</f>
        <v>0</v>
      </c>
      <c r="AN815" s="69" t="n">
        <f aca="false">IF('Vstupní data'!T815&gt;0,   IF('Vstupní data'!T815&lt;=AL815,'Vstupní data'!T815,AL815),   IF(AM815&lt;AL815,AM815,AL815))</f>
        <v>0</v>
      </c>
      <c r="AO815" s="69" t="n">
        <f aca="false">'Vstupní data'!X815</f>
        <v>0</v>
      </c>
      <c r="AP815" s="66" t="n">
        <f aca="false">IF(OR('Vstupní data'!T815&gt;0,'Vstupní data'!U815&gt;0),IF(I815&lt;&gt;0,VLOOKUP(I815,'Pril3-drev'!$H$5:$I$83,2,0),0),0)</f>
        <v>0</v>
      </c>
      <c r="AQ815" s="66" t="n">
        <f aca="false">'Vstupní data'!Y815</f>
        <v>0</v>
      </c>
      <c r="AR815" s="66" t="str">
        <f aca="false">IF(AC815&gt;5,   IF('Vstupní data'!Y815&gt;0,   VLOOKUP(VLOOKUP(CONCATENATE(VLOOKUP(I815,'Pril3-drev'!$H$4:$L$83,5,0),AC815),'Pril3-drev'!$Q$4:$R$2803,2,0),'AVB-BS'!$C$5:$S$29 ,LOOKUP(AQ815,'AVB-BS'!$D$3:$S$3,'AVB-BS'!$D$1:$S$1) ,0 )   ,   IF('Vstupní data'!Z815&gt;0,'Vstupní data'!Z815,0)) , "")</f>
        <v/>
      </c>
      <c r="AS815" s="70" t="str">
        <f aca="false">IF(AC815&gt;5,VLOOKUP(CONCATENATE(AP815,AR815),'Pril1-THLPa'!$H$6:$N$96,4,0),"")</f>
        <v/>
      </c>
      <c r="AT815" s="70" t="str">
        <f aca="false">IF(AC815&gt;5,VLOOKUP(CONCATENATE(AP815,AR815),'Pril1-THLPa'!$H$6:$N$96,5,0),"")</f>
        <v/>
      </c>
      <c r="AU815" s="70" t="str">
        <f aca="false">IF(AC815&gt;5,VLOOKUP(CONCATENATE(AP815,AR815),'Pril1-THLPa'!$H$6:$N$96,6,0),"")</f>
        <v/>
      </c>
      <c r="AV815" s="70" t="str">
        <f aca="false">IF(AC815&gt;5,VLOOKUP(CONCATENATE(AP815,AR815),'Pril1-THLPa'!$H$6:$N$96,7,0),"")</f>
        <v/>
      </c>
      <c r="AW815" s="70" t="str">
        <f aca="false">IF(AC815&gt;5,VLOOKUP(CONCATENATE(AP815,AR815),'Pril1-THLPa'!$H$6:$O$96,8,0),"")</f>
        <v/>
      </c>
      <c r="AX815" s="66" t="n">
        <f aca="false">IF(AC815&gt;0,IF(AND(AC815&gt;0,AC815&lt;=5),VLOOKUP(AP815,'Pril1-THLPa'!$A$6:$F$18,LOOKUP(AC815,'Pril1-THLPa'!$B$5:$F$5,'Pril1-THLPa'!$B$4:$F$4),0),AS815+AT815*(AC815-5)+AU815*POWER(AC815-5,2)+AV815*POWER(AC815-5,3)+AW815*POWER(AC815-5,4)),0)</f>
        <v>0</v>
      </c>
      <c r="AY815" s="71"/>
      <c r="AZ815" s="66" t="n">
        <f aca="false">'Vstupní data'!AA815</f>
        <v>0</v>
      </c>
      <c r="BA815" s="66" t="n">
        <f aca="false">IF(OR('Vstupní data'!T815&gt;0,'Vstupní data'!U815&gt;0),IF(AC815&lt;&gt;"",AX815*AO815/10*(100+AZ815)/100,0),0)</f>
        <v>0</v>
      </c>
      <c r="BB815" s="67" t="n">
        <f aca="false">IF(AC815&lt;&gt;"",ROUND(BA815*AN815,0),0)</f>
        <v>0</v>
      </c>
      <c r="BC815" s="68" t="str">
        <f aca="false">IF(AE815&gt;0,BB815/AE815,"")</f>
        <v/>
      </c>
      <c r="BD815" s="66" t="n">
        <f aca="false">'Vstupní data'!AE815</f>
        <v>0</v>
      </c>
      <c r="BF815" s="66" t="n">
        <f aca="false">'Vstupní data'!AC815</f>
        <v>0</v>
      </c>
      <c r="BH815" s="66" t="n">
        <f aca="false">'Vstupní data'!AD815</f>
        <v>0</v>
      </c>
      <c r="BI815" s="66" t="n">
        <f aca="false">'Vstupní data'!AF815</f>
        <v>0</v>
      </c>
      <c r="BJ815" s="69" t="n">
        <f aca="false">'Vstupní data'!AG815</f>
        <v>0</v>
      </c>
      <c r="BK815" s="69" t="n">
        <f aca="false">IF(BF815&lt;&gt;0,VLOOKUP(I815,'Pril3-drev'!$H$5:$I$83,2,0),0)</f>
        <v>0</v>
      </c>
      <c r="BL815" s="69" t="n">
        <f aca="false">IF(BF815&lt;&gt;0,VLOOKUP(BK815,'Pril3-drev'!$A$5:$C$17,3,0),0)</f>
        <v>0</v>
      </c>
      <c r="BM815" s="69" t="n">
        <f aca="false">'Vstupní data'!AH815</f>
        <v>0</v>
      </c>
      <c r="BN815" s="69" t="n">
        <f aca="false">IF('Vstupní data'!AH815&gt;0,   VLOOKUP(VLOOKUP(CONCATENATE(VLOOKUP(I815,'Pril3-drev'!$H$4:$L$83,5,0),BD815),'Pril3-drev'!$Q$4:$R$2803,2,0),'AVB-BS'!$C$5:$S$29 ,LOOKUP(BM815,'AVB-BS'!$D$3:$S$3,'AVB-BS'!$D$1:$S$1) ,0 )   ,   IF('Vstupní data'!AI815&gt;0,'Vstupní data'!AI815,0))</f>
        <v>0</v>
      </c>
      <c r="BO815" s="69" t="str">
        <f aca="false">IF(BX815&gt;5,VLOOKUP(CONCATENATE(BK815,BN815),'Pril1-THLPa'!$H$6:$N$96,4,0),"")</f>
        <v/>
      </c>
      <c r="BP815" s="69" t="str">
        <f aca="false">IF(BX815&gt;5,VLOOKUP(CONCATENATE(BK815,BN815),'Pril1-THLPa'!$H$6:$N$96,5,0),"")</f>
        <v/>
      </c>
      <c r="BQ815" s="69" t="str">
        <f aca="false">IF(BX815&gt;5,VLOOKUP(CONCATENATE(BK815,BN815),'Pril1-THLPa'!$H$6:$N$96,6,0),"")</f>
        <v/>
      </c>
      <c r="BR815" s="69" t="str">
        <f aca="false">IF(BX815&gt;5,VLOOKUP(CONCATENATE(BK815,BN815),'Pril1-THLPa'!$H$6:$N$96,7,0),"")</f>
        <v/>
      </c>
      <c r="BS815" s="69" t="str">
        <f aca="false">IF(BX815&gt;5,VLOOKUP(CONCATENATE(BK815,BN815),'Pril1-THLPa'!$H$6:$O$96,8,0),"")</f>
        <v/>
      </c>
      <c r="BT815" s="69" t="str">
        <f aca="false">IF(BF815&gt;0, IF(BK815="smrk",  VLOOKUP(VLOOKUP(BD815,'Pril9-K3'!$L$8:$M$207,2,0),'Pril9-K3'!$A$8:$J$16,LOOKUP(BN815,'Pril9-K3'!$A$7:$J$7,'Pril9-K3'!$A$5:$J$5),0), IF(AND(BK815&lt;&gt;"smrk",'Vstupní data'!AK815&lt;&gt;""),'Vstupní data'!AK815,   VLOOKUP(VLOOKUP(BD815,'Pril9-K3'!$L$8:$M$207,2,0),'Pril9-K3'!$A$8:$J$16,LOOKUP(BN815,'Pril9-K3'!$A$7:$J$7,'Pril9-K3'!$A$5:$J$5),0)   )),   "")</f>
        <v/>
      </c>
      <c r="BV815" s="69" t="n">
        <f aca="false">'Vstupní data'!AJ815</f>
        <v>0</v>
      </c>
      <c r="BW815" s="69" t="n">
        <f aca="false">IF(BF815&gt;0,IF(J815&gt;0,J815,K815*H815/100),0)</f>
        <v>0</v>
      </c>
      <c r="BX815" s="69" t="n">
        <f aca="false">IF(BF815&gt;0,IF(BJ815&gt;BL815,BL815,BJ815),0)</f>
        <v>0</v>
      </c>
      <c r="BY815" s="69" t="n">
        <f aca="false">IF(BD815=0,0,IF(AND(BX815&gt;0,BX815&lt;=5),  IF(AND(BX815&gt;0,BX815&lt;=5),VLOOKUP(BK815,'Pril1-THLPa'!$A$6:$F$18,IF(AND(BX815&gt;0,BX815&lt;=5),LOOKUP(BX815,'Pril1-THLPa'!$B$5:$F$5,'Pril1-THLPa'!$B$4:$F$4),""),0),""),  IF(BX815&gt;5,BO815+BP815*(BX815-5)+BQ815*POWER(BX815-5,2)+BR815*POWER(BX815-5,3)+BS815*POWER(BX815-5,4),"")))</f>
        <v>0</v>
      </c>
      <c r="BZ815" s="69" t="n">
        <f aca="false">IF(BY815&gt;0,BY815*BI815/10*BW815*(100+BV815)/100,0)</f>
        <v>0</v>
      </c>
      <c r="CA815" s="69" t="n">
        <f aca="false">IF(BD815&gt;0,BX815-IF(BD815&gt;BX815,BX815,BD815),0)</f>
        <v>0</v>
      </c>
      <c r="CB815" s="69" t="n">
        <f aca="false">POWER(1.01,CA815)</f>
        <v>1</v>
      </c>
      <c r="CC815" s="69" t="n">
        <f aca="false">IF(BF815&gt;0,IF(BF815&gt;BH815,1,BF815/BH815),0)</f>
        <v>0</v>
      </c>
      <c r="CD815" s="72" t="n">
        <f aca="false">IF(BD815=0,0,IF(BF815&gt;0,ROUND(IF(CB815&lt;&gt;0,BZ815*BT815*1/CB815*CC815,0),0),0))</f>
        <v>0</v>
      </c>
      <c r="CE815" s="73" t="str">
        <f aca="false">IF(BF815&gt;0,IF(BF815&gt;BH815,CD815/BF815,CD815/BH815),"")</f>
        <v/>
      </c>
      <c r="CF815" s="69" t="n">
        <f aca="false">'Vstupní data'!AM815</f>
        <v>0</v>
      </c>
      <c r="CG815" s="69" t="n">
        <f aca="false">'Vstupní data'!AN815</f>
        <v>0</v>
      </c>
      <c r="CH815" s="69" t="n">
        <f aca="false">'Vstupní data'!AO815</f>
        <v>0</v>
      </c>
      <c r="CI815" s="69" t="n">
        <f aca="false">'Vstupní data'!AP815</f>
        <v>0</v>
      </c>
      <c r="CJ815" s="72" t="n">
        <f aca="false">ROUND(CH815*CI815,0)</f>
        <v>0</v>
      </c>
      <c r="CK815" s="74" t="str">
        <f aca="false">IF(OR(AA815&gt;0,BB815&gt;0,CD815&gt;0,CJ815&gt;0),AA815+BB815+CD815+CJ815,"")</f>
        <v/>
      </c>
    </row>
    <row r="816" customFormat="false" ht="12.8" hidden="false" customHeight="false" outlineLevel="0" collapsed="false">
      <c r="A816" s="66" t="n">
        <f aca="false">'Vstupní data'!A816</f>
        <v>0</v>
      </c>
      <c r="F816" s="66" t="str">
        <f aca="false">CONCATENATE('Vstupní data'!F816,'Vstupní data'!G816,'Vstupní data'!H816,'Vstupní data'!I816)</f>
        <v/>
      </c>
      <c r="G816" s="66"/>
      <c r="H816" s="66" t="n">
        <f aca="false">'Vstupní data'!K816</f>
        <v>0</v>
      </c>
      <c r="I816" s="66" t="n">
        <f aca="false">'Vstupní data'!L816</f>
        <v>0</v>
      </c>
      <c r="J816" s="66" t="n">
        <f aca="false">'Vstupní data'!K816*'Vstupní data'!M816/100</f>
        <v>0</v>
      </c>
      <c r="L816" s="66" t="n">
        <f aca="false">IF('Vstupní data'!N816="prostokořenný",0,IF('Vstupní data'!N816="krytokořenný","k",IF('Vstupní data'!N816="poloodrostky nebo odrostky, prostokořenné i krytokořenné","po",0)))</f>
        <v>0</v>
      </c>
      <c r="N816" s="66"/>
      <c r="O816" s="66" t="n">
        <f aca="false">'Vstupní data'!O816</f>
        <v>0</v>
      </c>
      <c r="P816" s="66" t="n">
        <f aca="false">IF(O816&gt;0,VLOOKUP(CONCATENATE(VLOOKUP(I816,'Pril3-drev'!$H$5:$K$83,4,0),"-",'Vstupní data'!R816),K2!$C$15:$D$23,2,0),0)</f>
        <v>0</v>
      </c>
      <c r="Q816" s="66" t="n">
        <f aca="false">IF(O816&gt;0,VLOOKUP(I816,'Pril3-drev'!$H$5:$I$83,2,0),0)</f>
        <v>0</v>
      </c>
      <c r="R816" s="66" t="n">
        <f aca="false">IF(Q816&gt;0,VLOOKUP(Q816,'Pril6-okus'!$A$5:$B$17,2,0),0)</f>
        <v>0</v>
      </c>
      <c r="S816" s="66" t="n">
        <f aca="false">IF(O816&gt;0,VLOOKUP(I816,'Pril3-drev'!$H$5:$J$83,3,0),0)</f>
        <v>0</v>
      </c>
      <c r="T816" s="66" t="str">
        <f aca="false">IF(O816&gt;0,IF(L816="k",0.9*VLOOKUP(S816,'ha-pocty-vyhl'!$A$5:$B$20,2,0),IF(L816="po",0.8*VLOOKUP(S816,'ha-pocty-vyhl'!$A$5:$B$20,2,0),VLOOKUP(S816,'ha-pocty-vyhl'!$A$5:$B$20,2,0))),"")</f>
        <v/>
      </c>
      <c r="U816" s="66" t="n">
        <f aca="false">'Vstupní data'!P816</f>
        <v>0</v>
      </c>
      <c r="V816" s="66" t="n">
        <f aca="false">IF(O816&gt;0,1.3*T816*1000*Z816/10000,0)</f>
        <v>0</v>
      </c>
      <c r="W816" s="66" t="n">
        <f aca="false">IF(O816&gt;0,1.3*T816*1000*Z816/10000,0)</f>
        <v>0</v>
      </c>
      <c r="X816" s="66" t="n">
        <f aca="false">IF(O816&gt;0,IF(O816&gt;V816,V816,O816),0)</f>
        <v>0</v>
      </c>
      <c r="Y816" s="66" t="n">
        <f aca="false">IF(O816&gt;0,IF(IF(U816&gt;W816,W816,U816)&lt;X816,W816,IF(U816&gt;W816,W816,U816)),0)</f>
        <v>0</v>
      </c>
      <c r="Z816" s="66" t="n">
        <f aca="false">IF(O816&gt;0,IF(J816&gt;0,J816,K816*H816/100),0)</f>
        <v>0</v>
      </c>
      <c r="AA816" s="67" t="n">
        <f aca="false">IF(O816&gt;0,CEILING(R816*P816*X816/Y816*Z816,1),0)</f>
        <v>0</v>
      </c>
      <c r="AB816" s="68" t="n">
        <f aca="false">IF(O816&gt;0,AA816/O816,0)</f>
        <v>0</v>
      </c>
      <c r="AC816" s="66" t="n">
        <f aca="false">'Vstupní data'!W816</f>
        <v>0</v>
      </c>
      <c r="AI816" s="66" t="str">
        <f aca="false">IF(OR('Vstupní data'!T816&gt;0,'Vstupní data'!U816&gt;0),VLOOKUP(I816,'Pril3-drev'!$H$5:$J$83,3,0),"")</f>
        <v/>
      </c>
      <c r="AJ816" s="66" t="n">
        <f aca="false">IF('Vstupní data'!V816="prostokořenný",0,IF('Vstupní data'!V816="krytokořenný","k",IF('Vstupní data'!V816="poloodrostky nebo odrostky, prostokořenné i krytokořenné","po",0)))</f>
        <v>0</v>
      </c>
      <c r="AK816" s="66" t="n">
        <f aca="false">IF(OR('Vstupní data'!T816&gt;0,'Vstupní data'!U816&gt;0),IF(AJ816="k",0.9*VLOOKUP(AI816,'ha-pocty-vyhl'!$A$5:$B$20,2,0),IF(AJ816="po",0.8*VLOOKUP(AI816,'ha-pocty-vyhl'!$A$5:$B$20,2,0),VLOOKUP(AI816,'ha-pocty-vyhl'!$A$5:$B$20,2,0))),0)</f>
        <v>0</v>
      </c>
      <c r="AL816" s="66" t="n">
        <f aca="false">IF(OR('Vstupní data'!T816&gt;0,'Vstupní data'!U816&gt;0),'Vstupní data'!K816*'Vstupní data'!M816/100,0)</f>
        <v>0</v>
      </c>
      <c r="AM816" s="66" t="n">
        <f aca="false">IF(OR('Vstupní data'!T816&gt;0,'Vstupní data'!U816&gt;0),IF('Vstupní data'!T816&gt;0,'Vstupní data'!T816,ROUND(10*'Vstupní data'!U816/AK816,0)),0)</f>
        <v>0</v>
      </c>
      <c r="AN816" s="69" t="n">
        <f aca="false">IF('Vstupní data'!T816&gt;0,   IF('Vstupní data'!T816&lt;=AL816,'Vstupní data'!T816,AL816),   IF(AM816&lt;AL816,AM816,AL816))</f>
        <v>0</v>
      </c>
      <c r="AO816" s="69" t="n">
        <f aca="false">'Vstupní data'!X816</f>
        <v>0</v>
      </c>
      <c r="AP816" s="66" t="n">
        <f aca="false">IF(OR('Vstupní data'!T816&gt;0,'Vstupní data'!U816&gt;0),IF(I816&lt;&gt;0,VLOOKUP(I816,'Pril3-drev'!$H$5:$I$83,2,0),0),0)</f>
        <v>0</v>
      </c>
      <c r="AQ816" s="66" t="n">
        <f aca="false">'Vstupní data'!Y816</f>
        <v>0</v>
      </c>
      <c r="AR816" s="66" t="str">
        <f aca="false">IF(AC816&gt;5,   IF('Vstupní data'!Y816&gt;0,   VLOOKUP(VLOOKUP(CONCATENATE(VLOOKUP(I816,'Pril3-drev'!$H$4:$L$83,5,0),AC816),'Pril3-drev'!$Q$4:$R$2803,2,0),'AVB-BS'!$C$5:$S$29 ,LOOKUP(AQ816,'AVB-BS'!$D$3:$S$3,'AVB-BS'!$D$1:$S$1) ,0 )   ,   IF('Vstupní data'!Z816&gt;0,'Vstupní data'!Z816,0)) , "")</f>
        <v/>
      </c>
      <c r="AS816" s="70" t="str">
        <f aca="false">IF(AC816&gt;5,VLOOKUP(CONCATENATE(AP816,AR816),'Pril1-THLPa'!$H$6:$N$96,4,0),"")</f>
        <v/>
      </c>
      <c r="AT816" s="70" t="str">
        <f aca="false">IF(AC816&gt;5,VLOOKUP(CONCATENATE(AP816,AR816),'Pril1-THLPa'!$H$6:$N$96,5,0),"")</f>
        <v/>
      </c>
      <c r="AU816" s="70" t="str">
        <f aca="false">IF(AC816&gt;5,VLOOKUP(CONCATENATE(AP816,AR816),'Pril1-THLPa'!$H$6:$N$96,6,0),"")</f>
        <v/>
      </c>
      <c r="AV816" s="70" t="str">
        <f aca="false">IF(AC816&gt;5,VLOOKUP(CONCATENATE(AP816,AR816),'Pril1-THLPa'!$H$6:$N$96,7,0),"")</f>
        <v/>
      </c>
      <c r="AW816" s="70" t="str">
        <f aca="false">IF(AC816&gt;5,VLOOKUP(CONCATENATE(AP816,AR816),'Pril1-THLPa'!$H$6:$O$96,8,0),"")</f>
        <v/>
      </c>
      <c r="AX816" s="66" t="n">
        <f aca="false">IF(AC816&gt;0,IF(AND(AC816&gt;0,AC816&lt;=5),VLOOKUP(AP816,'Pril1-THLPa'!$A$6:$F$18,LOOKUP(AC816,'Pril1-THLPa'!$B$5:$F$5,'Pril1-THLPa'!$B$4:$F$4),0),AS816+AT816*(AC816-5)+AU816*POWER(AC816-5,2)+AV816*POWER(AC816-5,3)+AW816*POWER(AC816-5,4)),0)</f>
        <v>0</v>
      </c>
      <c r="AY816" s="71"/>
      <c r="AZ816" s="66" t="n">
        <f aca="false">'Vstupní data'!AA816</f>
        <v>0</v>
      </c>
      <c r="BA816" s="66" t="n">
        <f aca="false">IF(OR('Vstupní data'!T816&gt;0,'Vstupní data'!U816&gt;0),IF(AC816&lt;&gt;"",AX816*AO816/10*(100+AZ816)/100,0),0)</f>
        <v>0</v>
      </c>
      <c r="BB816" s="67" t="n">
        <f aca="false">IF(AC816&lt;&gt;"",ROUND(BA816*AN816,0),0)</f>
        <v>0</v>
      </c>
      <c r="BC816" s="68" t="str">
        <f aca="false">IF(AE816&gt;0,BB816/AE816,"")</f>
        <v/>
      </c>
      <c r="BD816" s="66" t="n">
        <f aca="false">'Vstupní data'!AE816</f>
        <v>0</v>
      </c>
      <c r="BF816" s="66" t="n">
        <f aca="false">'Vstupní data'!AC816</f>
        <v>0</v>
      </c>
      <c r="BH816" s="66" t="n">
        <f aca="false">'Vstupní data'!AD816</f>
        <v>0</v>
      </c>
      <c r="BI816" s="66" t="n">
        <f aca="false">'Vstupní data'!AF816</f>
        <v>0</v>
      </c>
      <c r="BJ816" s="69" t="n">
        <f aca="false">'Vstupní data'!AG816</f>
        <v>0</v>
      </c>
      <c r="BK816" s="69" t="n">
        <f aca="false">IF(BF816&lt;&gt;0,VLOOKUP(I816,'Pril3-drev'!$H$5:$I$83,2,0),0)</f>
        <v>0</v>
      </c>
      <c r="BL816" s="69" t="n">
        <f aca="false">IF(BF816&lt;&gt;0,VLOOKUP(BK816,'Pril3-drev'!$A$5:$C$17,3,0),0)</f>
        <v>0</v>
      </c>
      <c r="BM816" s="69" t="n">
        <f aca="false">'Vstupní data'!AH816</f>
        <v>0</v>
      </c>
      <c r="BN816" s="69" t="n">
        <f aca="false">IF('Vstupní data'!AH816&gt;0,   VLOOKUP(VLOOKUP(CONCATENATE(VLOOKUP(I816,'Pril3-drev'!$H$4:$L$83,5,0),BD816),'Pril3-drev'!$Q$4:$R$2803,2,0),'AVB-BS'!$C$5:$S$29 ,LOOKUP(BM816,'AVB-BS'!$D$3:$S$3,'AVB-BS'!$D$1:$S$1) ,0 )   ,   IF('Vstupní data'!AI816&gt;0,'Vstupní data'!AI816,0))</f>
        <v>0</v>
      </c>
      <c r="BO816" s="69" t="str">
        <f aca="false">IF(BX816&gt;5,VLOOKUP(CONCATENATE(BK816,BN816),'Pril1-THLPa'!$H$6:$N$96,4,0),"")</f>
        <v/>
      </c>
      <c r="BP816" s="69" t="str">
        <f aca="false">IF(BX816&gt;5,VLOOKUP(CONCATENATE(BK816,BN816),'Pril1-THLPa'!$H$6:$N$96,5,0),"")</f>
        <v/>
      </c>
      <c r="BQ816" s="69" t="str">
        <f aca="false">IF(BX816&gt;5,VLOOKUP(CONCATENATE(BK816,BN816),'Pril1-THLPa'!$H$6:$N$96,6,0),"")</f>
        <v/>
      </c>
      <c r="BR816" s="69" t="str">
        <f aca="false">IF(BX816&gt;5,VLOOKUP(CONCATENATE(BK816,BN816),'Pril1-THLPa'!$H$6:$N$96,7,0),"")</f>
        <v/>
      </c>
      <c r="BS816" s="69" t="str">
        <f aca="false">IF(BX816&gt;5,VLOOKUP(CONCATENATE(BK816,BN816),'Pril1-THLPa'!$H$6:$O$96,8,0),"")</f>
        <v/>
      </c>
      <c r="BT816" s="69" t="str">
        <f aca="false">IF(BF816&gt;0, IF(BK816="smrk",  VLOOKUP(VLOOKUP(BD816,'Pril9-K3'!$L$8:$M$207,2,0),'Pril9-K3'!$A$8:$J$16,LOOKUP(BN816,'Pril9-K3'!$A$7:$J$7,'Pril9-K3'!$A$5:$J$5),0), IF(AND(BK816&lt;&gt;"smrk",'Vstupní data'!AK816&lt;&gt;""),'Vstupní data'!AK816,   VLOOKUP(VLOOKUP(BD816,'Pril9-K3'!$L$8:$M$207,2,0),'Pril9-K3'!$A$8:$J$16,LOOKUP(BN816,'Pril9-K3'!$A$7:$J$7,'Pril9-K3'!$A$5:$J$5),0)   )),   "")</f>
        <v/>
      </c>
      <c r="BV816" s="69" t="n">
        <f aca="false">'Vstupní data'!AJ816</f>
        <v>0</v>
      </c>
      <c r="BW816" s="69" t="n">
        <f aca="false">IF(BF816&gt;0,IF(J816&gt;0,J816,K816*H816/100),0)</f>
        <v>0</v>
      </c>
      <c r="BX816" s="69" t="n">
        <f aca="false">IF(BF816&gt;0,IF(BJ816&gt;BL816,BL816,BJ816),0)</f>
        <v>0</v>
      </c>
      <c r="BY816" s="69" t="n">
        <f aca="false">IF(BD816=0,0,IF(AND(BX816&gt;0,BX816&lt;=5),  IF(AND(BX816&gt;0,BX816&lt;=5),VLOOKUP(BK816,'Pril1-THLPa'!$A$6:$F$18,IF(AND(BX816&gt;0,BX816&lt;=5),LOOKUP(BX816,'Pril1-THLPa'!$B$5:$F$5,'Pril1-THLPa'!$B$4:$F$4),""),0),""),  IF(BX816&gt;5,BO816+BP816*(BX816-5)+BQ816*POWER(BX816-5,2)+BR816*POWER(BX816-5,3)+BS816*POWER(BX816-5,4),"")))</f>
        <v>0</v>
      </c>
      <c r="BZ816" s="69" t="n">
        <f aca="false">IF(BY816&gt;0,BY816*BI816/10*BW816*(100+BV816)/100,0)</f>
        <v>0</v>
      </c>
      <c r="CA816" s="69" t="n">
        <f aca="false">IF(BD816&gt;0,BX816-IF(BD816&gt;BX816,BX816,BD816),0)</f>
        <v>0</v>
      </c>
      <c r="CB816" s="69" t="n">
        <f aca="false">POWER(1.01,CA816)</f>
        <v>1</v>
      </c>
      <c r="CC816" s="69" t="n">
        <f aca="false">IF(BF816&gt;0,IF(BF816&gt;BH816,1,BF816/BH816),0)</f>
        <v>0</v>
      </c>
      <c r="CD816" s="72" t="n">
        <f aca="false">IF(BD816=0,0,IF(BF816&gt;0,ROUND(IF(CB816&lt;&gt;0,BZ816*BT816*1/CB816*CC816,0),0),0))</f>
        <v>0</v>
      </c>
      <c r="CE816" s="73" t="str">
        <f aca="false">IF(BF816&gt;0,IF(BF816&gt;BH816,CD816/BF816,CD816/BH816),"")</f>
        <v/>
      </c>
      <c r="CF816" s="69" t="n">
        <f aca="false">'Vstupní data'!AM816</f>
        <v>0</v>
      </c>
      <c r="CG816" s="69" t="n">
        <f aca="false">'Vstupní data'!AN816</f>
        <v>0</v>
      </c>
      <c r="CH816" s="69" t="n">
        <f aca="false">'Vstupní data'!AO816</f>
        <v>0</v>
      </c>
      <c r="CI816" s="69" t="n">
        <f aca="false">'Vstupní data'!AP816</f>
        <v>0</v>
      </c>
      <c r="CJ816" s="72" t="n">
        <f aca="false">ROUND(CH816*CI816,0)</f>
        <v>0</v>
      </c>
      <c r="CK816" s="74" t="str">
        <f aca="false">IF(OR(AA816&gt;0,BB816&gt;0,CD816&gt;0,CJ816&gt;0),AA816+BB816+CD816+CJ816,"")</f>
        <v/>
      </c>
    </row>
    <row r="817" customFormat="false" ht="12.8" hidden="false" customHeight="false" outlineLevel="0" collapsed="false">
      <c r="A817" s="66" t="n">
        <f aca="false">'Vstupní data'!A817</f>
        <v>0</v>
      </c>
      <c r="F817" s="66" t="str">
        <f aca="false">CONCATENATE('Vstupní data'!F817,'Vstupní data'!G817,'Vstupní data'!H817,'Vstupní data'!I817)</f>
        <v/>
      </c>
      <c r="G817" s="66"/>
      <c r="H817" s="66" t="n">
        <f aca="false">'Vstupní data'!K817</f>
        <v>0</v>
      </c>
      <c r="I817" s="66" t="n">
        <f aca="false">'Vstupní data'!L817</f>
        <v>0</v>
      </c>
      <c r="J817" s="66" t="n">
        <f aca="false">'Vstupní data'!K817*'Vstupní data'!M817/100</f>
        <v>0</v>
      </c>
      <c r="L817" s="66" t="n">
        <f aca="false">IF('Vstupní data'!N817="prostokořenný",0,IF('Vstupní data'!N817="krytokořenný","k",IF('Vstupní data'!N817="poloodrostky nebo odrostky, prostokořenné i krytokořenné","po",0)))</f>
        <v>0</v>
      </c>
      <c r="N817" s="66"/>
      <c r="O817" s="66" t="n">
        <f aca="false">'Vstupní data'!O817</f>
        <v>0</v>
      </c>
      <c r="P817" s="66" t="n">
        <f aca="false">IF(O817&gt;0,VLOOKUP(CONCATENATE(VLOOKUP(I817,'Pril3-drev'!$H$5:$K$83,4,0),"-",'Vstupní data'!R817),K2!$C$15:$D$23,2,0),0)</f>
        <v>0</v>
      </c>
      <c r="Q817" s="66" t="n">
        <f aca="false">IF(O817&gt;0,VLOOKUP(I817,'Pril3-drev'!$H$5:$I$83,2,0),0)</f>
        <v>0</v>
      </c>
      <c r="R817" s="66" t="n">
        <f aca="false">IF(Q817&gt;0,VLOOKUP(Q817,'Pril6-okus'!$A$5:$B$17,2,0),0)</f>
        <v>0</v>
      </c>
      <c r="S817" s="66" t="n">
        <f aca="false">IF(O817&gt;0,VLOOKUP(I817,'Pril3-drev'!$H$5:$J$83,3,0),0)</f>
        <v>0</v>
      </c>
      <c r="T817" s="66" t="str">
        <f aca="false">IF(O817&gt;0,IF(L817="k",0.9*VLOOKUP(S817,'ha-pocty-vyhl'!$A$5:$B$20,2,0),IF(L817="po",0.8*VLOOKUP(S817,'ha-pocty-vyhl'!$A$5:$B$20,2,0),VLOOKUP(S817,'ha-pocty-vyhl'!$A$5:$B$20,2,0))),"")</f>
        <v/>
      </c>
      <c r="U817" s="66" t="n">
        <f aca="false">'Vstupní data'!P817</f>
        <v>0</v>
      </c>
      <c r="V817" s="66" t="n">
        <f aca="false">IF(O817&gt;0,1.3*T817*1000*Z817/10000,0)</f>
        <v>0</v>
      </c>
      <c r="W817" s="66" t="n">
        <f aca="false">IF(O817&gt;0,1.3*T817*1000*Z817/10000,0)</f>
        <v>0</v>
      </c>
      <c r="X817" s="66" t="n">
        <f aca="false">IF(O817&gt;0,IF(O817&gt;V817,V817,O817),0)</f>
        <v>0</v>
      </c>
      <c r="Y817" s="66" t="n">
        <f aca="false">IF(O817&gt;0,IF(IF(U817&gt;W817,W817,U817)&lt;X817,W817,IF(U817&gt;W817,W817,U817)),0)</f>
        <v>0</v>
      </c>
      <c r="Z817" s="66" t="n">
        <f aca="false">IF(O817&gt;0,IF(J817&gt;0,J817,K817*H817/100),0)</f>
        <v>0</v>
      </c>
      <c r="AA817" s="67" t="n">
        <f aca="false">IF(O817&gt;0,CEILING(R817*P817*X817/Y817*Z817,1),0)</f>
        <v>0</v>
      </c>
      <c r="AB817" s="68" t="n">
        <f aca="false">IF(O817&gt;0,AA817/O817,0)</f>
        <v>0</v>
      </c>
      <c r="AC817" s="66" t="n">
        <f aca="false">'Vstupní data'!W817</f>
        <v>0</v>
      </c>
      <c r="AI817" s="66" t="str">
        <f aca="false">IF(OR('Vstupní data'!T817&gt;0,'Vstupní data'!U817&gt;0),VLOOKUP(I817,'Pril3-drev'!$H$5:$J$83,3,0),"")</f>
        <v/>
      </c>
      <c r="AJ817" s="66" t="n">
        <f aca="false">IF('Vstupní data'!V817="prostokořenný",0,IF('Vstupní data'!V817="krytokořenný","k",IF('Vstupní data'!V817="poloodrostky nebo odrostky, prostokořenné i krytokořenné","po",0)))</f>
        <v>0</v>
      </c>
      <c r="AK817" s="66" t="n">
        <f aca="false">IF(OR('Vstupní data'!T817&gt;0,'Vstupní data'!U817&gt;0),IF(AJ817="k",0.9*VLOOKUP(AI817,'ha-pocty-vyhl'!$A$5:$B$20,2,0),IF(AJ817="po",0.8*VLOOKUP(AI817,'ha-pocty-vyhl'!$A$5:$B$20,2,0),VLOOKUP(AI817,'ha-pocty-vyhl'!$A$5:$B$20,2,0))),0)</f>
        <v>0</v>
      </c>
      <c r="AL817" s="66" t="n">
        <f aca="false">IF(OR('Vstupní data'!T817&gt;0,'Vstupní data'!U817&gt;0),'Vstupní data'!K817*'Vstupní data'!M817/100,0)</f>
        <v>0</v>
      </c>
      <c r="AM817" s="66" t="n">
        <f aca="false">IF(OR('Vstupní data'!T817&gt;0,'Vstupní data'!U817&gt;0),IF('Vstupní data'!T817&gt;0,'Vstupní data'!T817,ROUND(10*'Vstupní data'!U817/AK817,0)),0)</f>
        <v>0</v>
      </c>
      <c r="AN817" s="69" t="n">
        <f aca="false">IF('Vstupní data'!T817&gt;0,   IF('Vstupní data'!T817&lt;=AL817,'Vstupní data'!T817,AL817),   IF(AM817&lt;AL817,AM817,AL817))</f>
        <v>0</v>
      </c>
      <c r="AO817" s="69" t="n">
        <f aca="false">'Vstupní data'!X817</f>
        <v>0</v>
      </c>
      <c r="AP817" s="66" t="n">
        <f aca="false">IF(OR('Vstupní data'!T817&gt;0,'Vstupní data'!U817&gt;0),IF(I817&lt;&gt;0,VLOOKUP(I817,'Pril3-drev'!$H$5:$I$83,2,0),0),0)</f>
        <v>0</v>
      </c>
      <c r="AQ817" s="66" t="n">
        <f aca="false">'Vstupní data'!Y817</f>
        <v>0</v>
      </c>
      <c r="AR817" s="66" t="str">
        <f aca="false">IF(AC817&gt;5,   IF('Vstupní data'!Y817&gt;0,   VLOOKUP(VLOOKUP(CONCATENATE(VLOOKUP(I817,'Pril3-drev'!$H$4:$L$83,5,0),AC817),'Pril3-drev'!$Q$4:$R$2803,2,0),'AVB-BS'!$C$5:$S$29 ,LOOKUP(AQ817,'AVB-BS'!$D$3:$S$3,'AVB-BS'!$D$1:$S$1) ,0 )   ,   IF('Vstupní data'!Z817&gt;0,'Vstupní data'!Z817,0)) , "")</f>
        <v/>
      </c>
      <c r="AS817" s="70" t="str">
        <f aca="false">IF(AC817&gt;5,VLOOKUP(CONCATENATE(AP817,AR817),'Pril1-THLPa'!$H$6:$N$96,4,0),"")</f>
        <v/>
      </c>
      <c r="AT817" s="70" t="str">
        <f aca="false">IF(AC817&gt;5,VLOOKUP(CONCATENATE(AP817,AR817),'Pril1-THLPa'!$H$6:$N$96,5,0),"")</f>
        <v/>
      </c>
      <c r="AU817" s="70" t="str">
        <f aca="false">IF(AC817&gt;5,VLOOKUP(CONCATENATE(AP817,AR817),'Pril1-THLPa'!$H$6:$N$96,6,0),"")</f>
        <v/>
      </c>
      <c r="AV817" s="70" t="str">
        <f aca="false">IF(AC817&gt;5,VLOOKUP(CONCATENATE(AP817,AR817),'Pril1-THLPa'!$H$6:$N$96,7,0),"")</f>
        <v/>
      </c>
      <c r="AW817" s="70" t="str">
        <f aca="false">IF(AC817&gt;5,VLOOKUP(CONCATENATE(AP817,AR817),'Pril1-THLPa'!$H$6:$O$96,8,0),"")</f>
        <v/>
      </c>
      <c r="AX817" s="66" t="n">
        <f aca="false">IF(AC817&gt;0,IF(AND(AC817&gt;0,AC817&lt;=5),VLOOKUP(AP817,'Pril1-THLPa'!$A$6:$F$18,LOOKUP(AC817,'Pril1-THLPa'!$B$5:$F$5,'Pril1-THLPa'!$B$4:$F$4),0),AS817+AT817*(AC817-5)+AU817*POWER(AC817-5,2)+AV817*POWER(AC817-5,3)+AW817*POWER(AC817-5,4)),0)</f>
        <v>0</v>
      </c>
      <c r="AY817" s="71"/>
      <c r="AZ817" s="66" t="n">
        <f aca="false">'Vstupní data'!AA817</f>
        <v>0</v>
      </c>
      <c r="BA817" s="66" t="n">
        <f aca="false">IF(OR('Vstupní data'!T817&gt;0,'Vstupní data'!U817&gt;0),IF(AC817&lt;&gt;"",AX817*AO817/10*(100+AZ817)/100,0),0)</f>
        <v>0</v>
      </c>
      <c r="BB817" s="67" t="n">
        <f aca="false">IF(AC817&lt;&gt;"",ROUND(BA817*AN817,0),0)</f>
        <v>0</v>
      </c>
      <c r="BC817" s="68" t="str">
        <f aca="false">IF(AE817&gt;0,BB817/AE817,"")</f>
        <v/>
      </c>
      <c r="BD817" s="66" t="n">
        <f aca="false">'Vstupní data'!AE817</f>
        <v>0</v>
      </c>
      <c r="BF817" s="66" t="n">
        <f aca="false">'Vstupní data'!AC817</f>
        <v>0</v>
      </c>
      <c r="BH817" s="66" t="n">
        <f aca="false">'Vstupní data'!AD817</f>
        <v>0</v>
      </c>
      <c r="BI817" s="66" t="n">
        <f aca="false">'Vstupní data'!AF817</f>
        <v>0</v>
      </c>
      <c r="BJ817" s="69" t="n">
        <f aca="false">'Vstupní data'!AG817</f>
        <v>0</v>
      </c>
      <c r="BK817" s="69" t="n">
        <f aca="false">IF(BF817&lt;&gt;0,VLOOKUP(I817,'Pril3-drev'!$H$5:$I$83,2,0),0)</f>
        <v>0</v>
      </c>
      <c r="BL817" s="69" t="n">
        <f aca="false">IF(BF817&lt;&gt;0,VLOOKUP(BK817,'Pril3-drev'!$A$5:$C$17,3,0),0)</f>
        <v>0</v>
      </c>
      <c r="BM817" s="69" t="n">
        <f aca="false">'Vstupní data'!AH817</f>
        <v>0</v>
      </c>
      <c r="BN817" s="69" t="n">
        <f aca="false">IF('Vstupní data'!AH817&gt;0,   VLOOKUP(VLOOKUP(CONCATENATE(VLOOKUP(I817,'Pril3-drev'!$H$4:$L$83,5,0),BD817),'Pril3-drev'!$Q$4:$R$2803,2,0),'AVB-BS'!$C$5:$S$29 ,LOOKUP(BM817,'AVB-BS'!$D$3:$S$3,'AVB-BS'!$D$1:$S$1) ,0 )   ,   IF('Vstupní data'!AI817&gt;0,'Vstupní data'!AI817,0))</f>
        <v>0</v>
      </c>
      <c r="BO817" s="69" t="str">
        <f aca="false">IF(BX817&gt;5,VLOOKUP(CONCATENATE(BK817,BN817),'Pril1-THLPa'!$H$6:$N$96,4,0),"")</f>
        <v/>
      </c>
      <c r="BP817" s="69" t="str">
        <f aca="false">IF(BX817&gt;5,VLOOKUP(CONCATENATE(BK817,BN817),'Pril1-THLPa'!$H$6:$N$96,5,0),"")</f>
        <v/>
      </c>
      <c r="BQ817" s="69" t="str">
        <f aca="false">IF(BX817&gt;5,VLOOKUP(CONCATENATE(BK817,BN817),'Pril1-THLPa'!$H$6:$N$96,6,0),"")</f>
        <v/>
      </c>
      <c r="BR817" s="69" t="str">
        <f aca="false">IF(BX817&gt;5,VLOOKUP(CONCATENATE(BK817,BN817),'Pril1-THLPa'!$H$6:$N$96,7,0),"")</f>
        <v/>
      </c>
      <c r="BS817" s="69" t="str">
        <f aca="false">IF(BX817&gt;5,VLOOKUP(CONCATENATE(BK817,BN817),'Pril1-THLPa'!$H$6:$O$96,8,0),"")</f>
        <v/>
      </c>
      <c r="BT817" s="69" t="str">
        <f aca="false">IF(BF817&gt;0, IF(BK817="smrk",  VLOOKUP(VLOOKUP(BD817,'Pril9-K3'!$L$8:$M$207,2,0),'Pril9-K3'!$A$8:$J$16,LOOKUP(BN817,'Pril9-K3'!$A$7:$J$7,'Pril9-K3'!$A$5:$J$5),0), IF(AND(BK817&lt;&gt;"smrk",'Vstupní data'!AK817&lt;&gt;""),'Vstupní data'!AK817,   VLOOKUP(VLOOKUP(BD817,'Pril9-K3'!$L$8:$M$207,2,0),'Pril9-K3'!$A$8:$J$16,LOOKUP(BN817,'Pril9-K3'!$A$7:$J$7,'Pril9-K3'!$A$5:$J$5),0)   )),   "")</f>
        <v/>
      </c>
      <c r="BV817" s="69" t="n">
        <f aca="false">'Vstupní data'!AJ817</f>
        <v>0</v>
      </c>
      <c r="BW817" s="69" t="n">
        <f aca="false">IF(BF817&gt;0,IF(J817&gt;0,J817,K817*H817/100),0)</f>
        <v>0</v>
      </c>
      <c r="BX817" s="69" t="n">
        <f aca="false">IF(BF817&gt;0,IF(BJ817&gt;BL817,BL817,BJ817),0)</f>
        <v>0</v>
      </c>
      <c r="BY817" s="69" t="n">
        <f aca="false">IF(BD817=0,0,IF(AND(BX817&gt;0,BX817&lt;=5),  IF(AND(BX817&gt;0,BX817&lt;=5),VLOOKUP(BK817,'Pril1-THLPa'!$A$6:$F$18,IF(AND(BX817&gt;0,BX817&lt;=5),LOOKUP(BX817,'Pril1-THLPa'!$B$5:$F$5,'Pril1-THLPa'!$B$4:$F$4),""),0),""),  IF(BX817&gt;5,BO817+BP817*(BX817-5)+BQ817*POWER(BX817-5,2)+BR817*POWER(BX817-5,3)+BS817*POWER(BX817-5,4),"")))</f>
        <v>0</v>
      </c>
      <c r="BZ817" s="69" t="n">
        <f aca="false">IF(BY817&gt;0,BY817*BI817/10*BW817*(100+BV817)/100,0)</f>
        <v>0</v>
      </c>
      <c r="CA817" s="69" t="n">
        <f aca="false">IF(BD817&gt;0,BX817-IF(BD817&gt;BX817,BX817,BD817),0)</f>
        <v>0</v>
      </c>
      <c r="CB817" s="69" t="n">
        <f aca="false">POWER(1.01,CA817)</f>
        <v>1</v>
      </c>
      <c r="CC817" s="69" t="n">
        <f aca="false">IF(BF817&gt;0,IF(BF817&gt;BH817,1,BF817/BH817),0)</f>
        <v>0</v>
      </c>
      <c r="CD817" s="72" t="n">
        <f aca="false">IF(BD817=0,0,IF(BF817&gt;0,ROUND(IF(CB817&lt;&gt;0,BZ817*BT817*1/CB817*CC817,0),0),0))</f>
        <v>0</v>
      </c>
      <c r="CE817" s="73" t="str">
        <f aca="false">IF(BF817&gt;0,IF(BF817&gt;BH817,CD817/BF817,CD817/BH817),"")</f>
        <v/>
      </c>
      <c r="CF817" s="69" t="n">
        <f aca="false">'Vstupní data'!AM817</f>
        <v>0</v>
      </c>
      <c r="CG817" s="69" t="n">
        <f aca="false">'Vstupní data'!AN817</f>
        <v>0</v>
      </c>
      <c r="CH817" s="69" t="n">
        <f aca="false">'Vstupní data'!AO817</f>
        <v>0</v>
      </c>
      <c r="CI817" s="69" t="n">
        <f aca="false">'Vstupní data'!AP817</f>
        <v>0</v>
      </c>
      <c r="CJ817" s="72" t="n">
        <f aca="false">ROUND(CH817*CI817,0)</f>
        <v>0</v>
      </c>
      <c r="CK817" s="74" t="str">
        <f aca="false">IF(OR(AA817&gt;0,BB817&gt;0,CD817&gt;0,CJ817&gt;0),AA817+BB817+CD817+CJ817,"")</f>
        <v/>
      </c>
    </row>
    <row r="818" customFormat="false" ht="12.8" hidden="false" customHeight="false" outlineLevel="0" collapsed="false">
      <c r="A818" s="66" t="n">
        <f aca="false">'Vstupní data'!A818</f>
        <v>0</v>
      </c>
      <c r="F818" s="66" t="str">
        <f aca="false">CONCATENATE('Vstupní data'!F818,'Vstupní data'!G818,'Vstupní data'!H818,'Vstupní data'!I818)</f>
        <v/>
      </c>
      <c r="G818" s="66"/>
      <c r="H818" s="66" t="n">
        <f aca="false">'Vstupní data'!K818</f>
        <v>0</v>
      </c>
      <c r="I818" s="66" t="n">
        <f aca="false">'Vstupní data'!L818</f>
        <v>0</v>
      </c>
      <c r="J818" s="66" t="n">
        <f aca="false">'Vstupní data'!K818*'Vstupní data'!M818/100</f>
        <v>0</v>
      </c>
      <c r="L818" s="66" t="n">
        <f aca="false">IF('Vstupní data'!N818="prostokořenný",0,IF('Vstupní data'!N818="krytokořenný","k",IF('Vstupní data'!N818="poloodrostky nebo odrostky, prostokořenné i krytokořenné","po",0)))</f>
        <v>0</v>
      </c>
      <c r="N818" s="66"/>
      <c r="O818" s="66" t="n">
        <f aca="false">'Vstupní data'!O818</f>
        <v>0</v>
      </c>
      <c r="P818" s="66" t="n">
        <f aca="false">IF(O818&gt;0,VLOOKUP(CONCATENATE(VLOOKUP(I818,'Pril3-drev'!$H$5:$K$83,4,0),"-",'Vstupní data'!R818),K2!$C$15:$D$23,2,0),0)</f>
        <v>0</v>
      </c>
      <c r="Q818" s="66" t="n">
        <f aca="false">IF(O818&gt;0,VLOOKUP(I818,'Pril3-drev'!$H$5:$I$83,2,0),0)</f>
        <v>0</v>
      </c>
      <c r="R818" s="66" t="n">
        <f aca="false">IF(Q818&gt;0,VLOOKUP(Q818,'Pril6-okus'!$A$5:$B$17,2,0),0)</f>
        <v>0</v>
      </c>
      <c r="S818" s="66" t="n">
        <f aca="false">IF(O818&gt;0,VLOOKUP(I818,'Pril3-drev'!$H$5:$J$83,3,0),0)</f>
        <v>0</v>
      </c>
      <c r="T818" s="66" t="str">
        <f aca="false">IF(O818&gt;0,IF(L818="k",0.9*VLOOKUP(S818,'ha-pocty-vyhl'!$A$5:$B$20,2,0),IF(L818="po",0.8*VLOOKUP(S818,'ha-pocty-vyhl'!$A$5:$B$20,2,0),VLOOKUP(S818,'ha-pocty-vyhl'!$A$5:$B$20,2,0))),"")</f>
        <v/>
      </c>
      <c r="U818" s="66" t="n">
        <f aca="false">'Vstupní data'!P818</f>
        <v>0</v>
      </c>
      <c r="V818" s="66" t="n">
        <f aca="false">IF(O818&gt;0,1.3*T818*1000*Z818/10000,0)</f>
        <v>0</v>
      </c>
      <c r="W818" s="66" t="n">
        <f aca="false">IF(O818&gt;0,1.3*T818*1000*Z818/10000,0)</f>
        <v>0</v>
      </c>
      <c r="X818" s="66" t="n">
        <f aca="false">IF(O818&gt;0,IF(O818&gt;V818,V818,O818),0)</f>
        <v>0</v>
      </c>
      <c r="Y818" s="66" t="n">
        <f aca="false">IF(O818&gt;0,IF(IF(U818&gt;W818,W818,U818)&lt;X818,W818,IF(U818&gt;W818,W818,U818)),0)</f>
        <v>0</v>
      </c>
      <c r="Z818" s="66" t="n">
        <f aca="false">IF(O818&gt;0,IF(J818&gt;0,J818,K818*H818/100),0)</f>
        <v>0</v>
      </c>
      <c r="AA818" s="67" t="n">
        <f aca="false">IF(O818&gt;0,CEILING(R818*P818*X818/Y818*Z818,1),0)</f>
        <v>0</v>
      </c>
      <c r="AB818" s="68" t="n">
        <f aca="false">IF(O818&gt;0,AA818/O818,0)</f>
        <v>0</v>
      </c>
      <c r="AC818" s="66" t="n">
        <f aca="false">'Vstupní data'!W818</f>
        <v>0</v>
      </c>
      <c r="AI818" s="66" t="str">
        <f aca="false">IF(OR('Vstupní data'!T818&gt;0,'Vstupní data'!U818&gt;0),VLOOKUP(I818,'Pril3-drev'!$H$5:$J$83,3,0),"")</f>
        <v/>
      </c>
      <c r="AJ818" s="66" t="n">
        <f aca="false">IF('Vstupní data'!V818="prostokořenný",0,IF('Vstupní data'!V818="krytokořenný","k",IF('Vstupní data'!V818="poloodrostky nebo odrostky, prostokořenné i krytokořenné","po",0)))</f>
        <v>0</v>
      </c>
      <c r="AK818" s="66" t="n">
        <f aca="false">IF(OR('Vstupní data'!T818&gt;0,'Vstupní data'!U818&gt;0),IF(AJ818="k",0.9*VLOOKUP(AI818,'ha-pocty-vyhl'!$A$5:$B$20,2,0),IF(AJ818="po",0.8*VLOOKUP(AI818,'ha-pocty-vyhl'!$A$5:$B$20,2,0),VLOOKUP(AI818,'ha-pocty-vyhl'!$A$5:$B$20,2,0))),0)</f>
        <v>0</v>
      </c>
      <c r="AL818" s="66" t="n">
        <f aca="false">IF(OR('Vstupní data'!T818&gt;0,'Vstupní data'!U818&gt;0),'Vstupní data'!K818*'Vstupní data'!M818/100,0)</f>
        <v>0</v>
      </c>
      <c r="AM818" s="66" t="n">
        <f aca="false">IF(OR('Vstupní data'!T818&gt;0,'Vstupní data'!U818&gt;0),IF('Vstupní data'!T818&gt;0,'Vstupní data'!T818,ROUND(10*'Vstupní data'!U818/AK818,0)),0)</f>
        <v>0</v>
      </c>
      <c r="AN818" s="69" t="n">
        <f aca="false">IF('Vstupní data'!T818&gt;0,   IF('Vstupní data'!T818&lt;=AL818,'Vstupní data'!T818,AL818),   IF(AM818&lt;AL818,AM818,AL818))</f>
        <v>0</v>
      </c>
      <c r="AO818" s="69" t="n">
        <f aca="false">'Vstupní data'!X818</f>
        <v>0</v>
      </c>
      <c r="AP818" s="66" t="n">
        <f aca="false">IF(OR('Vstupní data'!T818&gt;0,'Vstupní data'!U818&gt;0),IF(I818&lt;&gt;0,VLOOKUP(I818,'Pril3-drev'!$H$5:$I$83,2,0),0),0)</f>
        <v>0</v>
      </c>
      <c r="AQ818" s="66" t="n">
        <f aca="false">'Vstupní data'!Y818</f>
        <v>0</v>
      </c>
      <c r="AR818" s="66" t="str">
        <f aca="false">IF(AC818&gt;5,   IF('Vstupní data'!Y818&gt;0,   VLOOKUP(VLOOKUP(CONCATENATE(VLOOKUP(I818,'Pril3-drev'!$H$4:$L$83,5,0),AC818),'Pril3-drev'!$Q$4:$R$2803,2,0),'AVB-BS'!$C$5:$S$29 ,LOOKUP(AQ818,'AVB-BS'!$D$3:$S$3,'AVB-BS'!$D$1:$S$1) ,0 )   ,   IF('Vstupní data'!Z818&gt;0,'Vstupní data'!Z818,0)) , "")</f>
        <v/>
      </c>
      <c r="AS818" s="70" t="str">
        <f aca="false">IF(AC818&gt;5,VLOOKUP(CONCATENATE(AP818,AR818),'Pril1-THLPa'!$H$6:$N$96,4,0),"")</f>
        <v/>
      </c>
      <c r="AT818" s="70" t="str">
        <f aca="false">IF(AC818&gt;5,VLOOKUP(CONCATENATE(AP818,AR818),'Pril1-THLPa'!$H$6:$N$96,5,0),"")</f>
        <v/>
      </c>
      <c r="AU818" s="70" t="str">
        <f aca="false">IF(AC818&gt;5,VLOOKUP(CONCATENATE(AP818,AR818),'Pril1-THLPa'!$H$6:$N$96,6,0),"")</f>
        <v/>
      </c>
      <c r="AV818" s="70" t="str">
        <f aca="false">IF(AC818&gt;5,VLOOKUP(CONCATENATE(AP818,AR818),'Pril1-THLPa'!$H$6:$N$96,7,0),"")</f>
        <v/>
      </c>
      <c r="AW818" s="70" t="str">
        <f aca="false">IF(AC818&gt;5,VLOOKUP(CONCATENATE(AP818,AR818),'Pril1-THLPa'!$H$6:$O$96,8,0),"")</f>
        <v/>
      </c>
      <c r="AX818" s="66" t="n">
        <f aca="false">IF(AC818&gt;0,IF(AND(AC818&gt;0,AC818&lt;=5),VLOOKUP(AP818,'Pril1-THLPa'!$A$6:$F$18,LOOKUP(AC818,'Pril1-THLPa'!$B$5:$F$5,'Pril1-THLPa'!$B$4:$F$4),0),AS818+AT818*(AC818-5)+AU818*POWER(AC818-5,2)+AV818*POWER(AC818-5,3)+AW818*POWER(AC818-5,4)),0)</f>
        <v>0</v>
      </c>
      <c r="AY818" s="71"/>
      <c r="AZ818" s="66" t="n">
        <f aca="false">'Vstupní data'!AA818</f>
        <v>0</v>
      </c>
      <c r="BA818" s="66" t="n">
        <f aca="false">IF(OR('Vstupní data'!T818&gt;0,'Vstupní data'!U818&gt;0),IF(AC818&lt;&gt;"",AX818*AO818/10*(100+AZ818)/100,0),0)</f>
        <v>0</v>
      </c>
      <c r="BB818" s="67" t="n">
        <f aca="false">IF(AC818&lt;&gt;"",ROUND(BA818*AN818,0),0)</f>
        <v>0</v>
      </c>
      <c r="BC818" s="68" t="str">
        <f aca="false">IF(AE818&gt;0,BB818/AE818,"")</f>
        <v/>
      </c>
      <c r="BD818" s="66" t="n">
        <f aca="false">'Vstupní data'!AE818</f>
        <v>0</v>
      </c>
      <c r="BF818" s="66" t="n">
        <f aca="false">'Vstupní data'!AC818</f>
        <v>0</v>
      </c>
      <c r="BH818" s="66" t="n">
        <f aca="false">'Vstupní data'!AD818</f>
        <v>0</v>
      </c>
      <c r="BI818" s="66" t="n">
        <f aca="false">'Vstupní data'!AF818</f>
        <v>0</v>
      </c>
      <c r="BJ818" s="69" t="n">
        <f aca="false">'Vstupní data'!AG818</f>
        <v>0</v>
      </c>
      <c r="BK818" s="69" t="n">
        <f aca="false">IF(BF818&lt;&gt;0,VLOOKUP(I818,'Pril3-drev'!$H$5:$I$83,2,0),0)</f>
        <v>0</v>
      </c>
      <c r="BL818" s="69" t="n">
        <f aca="false">IF(BF818&lt;&gt;0,VLOOKUP(BK818,'Pril3-drev'!$A$5:$C$17,3,0),0)</f>
        <v>0</v>
      </c>
      <c r="BM818" s="69" t="n">
        <f aca="false">'Vstupní data'!AH818</f>
        <v>0</v>
      </c>
      <c r="BN818" s="69" t="n">
        <f aca="false">IF('Vstupní data'!AH818&gt;0,   VLOOKUP(VLOOKUP(CONCATENATE(VLOOKUP(I818,'Pril3-drev'!$H$4:$L$83,5,0),BD818),'Pril3-drev'!$Q$4:$R$2803,2,0),'AVB-BS'!$C$5:$S$29 ,LOOKUP(BM818,'AVB-BS'!$D$3:$S$3,'AVB-BS'!$D$1:$S$1) ,0 )   ,   IF('Vstupní data'!AI818&gt;0,'Vstupní data'!AI818,0))</f>
        <v>0</v>
      </c>
      <c r="BO818" s="69" t="str">
        <f aca="false">IF(BX818&gt;5,VLOOKUP(CONCATENATE(BK818,BN818),'Pril1-THLPa'!$H$6:$N$96,4,0),"")</f>
        <v/>
      </c>
      <c r="BP818" s="69" t="str">
        <f aca="false">IF(BX818&gt;5,VLOOKUP(CONCATENATE(BK818,BN818),'Pril1-THLPa'!$H$6:$N$96,5,0),"")</f>
        <v/>
      </c>
      <c r="BQ818" s="69" t="str">
        <f aca="false">IF(BX818&gt;5,VLOOKUP(CONCATENATE(BK818,BN818),'Pril1-THLPa'!$H$6:$N$96,6,0),"")</f>
        <v/>
      </c>
      <c r="BR818" s="69" t="str">
        <f aca="false">IF(BX818&gt;5,VLOOKUP(CONCATENATE(BK818,BN818),'Pril1-THLPa'!$H$6:$N$96,7,0),"")</f>
        <v/>
      </c>
      <c r="BS818" s="69" t="str">
        <f aca="false">IF(BX818&gt;5,VLOOKUP(CONCATENATE(BK818,BN818),'Pril1-THLPa'!$H$6:$O$96,8,0),"")</f>
        <v/>
      </c>
      <c r="BT818" s="69" t="str">
        <f aca="false">IF(BF818&gt;0, IF(BK818="smrk",  VLOOKUP(VLOOKUP(BD818,'Pril9-K3'!$L$8:$M$207,2,0),'Pril9-K3'!$A$8:$J$16,LOOKUP(BN818,'Pril9-K3'!$A$7:$J$7,'Pril9-K3'!$A$5:$J$5),0), IF(AND(BK818&lt;&gt;"smrk",'Vstupní data'!AK818&lt;&gt;""),'Vstupní data'!AK818,   VLOOKUP(VLOOKUP(BD818,'Pril9-K3'!$L$8:$M$207,2,0),'Pril9-K3'!$A$8:$J$16,LOOKUP(BN818,'Pril9-K3'!$A$7:$J$7,'Pril9-K3'!$A$5:$J$5),0)   )),   "")</f>
        <v/>
      </c>
      <c r="BV818" s="69" t="n">
        <f aca="false">'Vstupní data'!AJ818</f>
        <v>0</v>
      </c>
      <c r="BW818" s="69" t="n">
        <f aca="false">IF(BF818&gt;0,IF(J818&gt;0,J818,K818*H818/100),0)</f>
        <v>0</v>
      </c>
      <c r="BX818" s="69" t="n">
        <f aca="false">IF(BF818&gt;0,IF(BJ818&gt;BL818,BL818,BJ818),0)</f>
        <v>0</v>
      </c>
      <c r="BY818" s="69" t="n">
        <f aca="false">IF(BD818=0,0,IF(AND(BX818&gt;0,BX818&lt;=5),  IF(AND(BX818&gt;0,BX818&lt;=5),VLOOKUP(BK818,'Pril1-THLPa'!$A$6:$F$18,IF(AND(BX818&gt;0,BX818&lt;=5),LOOKUP(BX818,'Pril1-THLPa'!$B$5:$F$5,'Pril1-THLPa'!$B$4:$F$4),""),0),""),  IF(BX818&gt;5,BO818+BP818*(BX818-5)+BQ818*POWER(BX818-5,2)+BR818*POWER(BX818-5,3)+BS818*POWER(BX818-5,4),"")))</f>
        <v>0</v>
      </c>
      <c r="BZ818" s="69" t="n">
        <f aca="false">IF(BY818&gt;0,BY818*BI818/10*BW818*(100+BV818)/100,0)</f>
        <v>0</v>
      </c>
      <c r="CA818" s="69" t="n">
        <f aca="false">IF(BD818&gt;0,BX818-IF(BD818&gt;BX818,BX818,BD818),0)</f>
        <v>0</v>
      </c>
      <c r="CB818" s="69" t="n">
        <f aca="false">POWER(1.01,CA818)</f>
        <v>1</v>
      </c>
      <c r="CC818" s="69" t="n">
        <f aca="false">IF(BF818&gt;0,IF(BF818&gt;BH818,1,BF818/BH818),0)</f>
        <v>0</v>
      </c>
      <c r="CD818" s="72" t="n">
        <f aca="false">IF(BD818=0,0,IF(BF818&gt;0,ROUND(IF(CB818&lt;&gt;0,BZ818*BT818*1/CB818*CC818,0),0),0))</f>
        <v>0</v>
      </c>
      <c r="CE818" s="73" t="str">
        <f aca="false">IF(BF818&gt;0,IF(BF818&gt;BH818,CD818/BF818,CD818/BH818),"")</f>
        <v/>
      </c>
      <c r="CF818" s="69" t="n">
        <f aca="false">'Vstupní data'!AM818</f>
        <v>0</v>
      </c>
      <c r="CG818" s="69" t="n">
        <f aca="false">'Vstupní data'!AN818</f>
        <v>0</v>
      </c>
      <c r="CH818" s="69" t="n">
        <f aca="false">'Vstupní data'!AO818</f>
        <v>0</v>
      </c>
      <c r="CI818" s="69" t="n">
        <f aca="false">'Vstupní data'!AP818</f>
        <v>0</v>
      </c>
      <c r="CJ818" s="72" t="n">
        <f aca="false">ROUND(CH818*CI818,0)</f>
        <v>0</v>
      </c>
      <c r="CK818" s="74" t="str">
        <f aca="false">IF(OR(AA818&gt;0,BB818&gt;0,CD818&gt;0,CJ818&gt;0),AA818+BB818+CD818+CJ818,"")</f>
        <v/>
      </c>
    </row>
    <row r="819" customFormat="false" ht="12.8" hidden="false" customHeight="false" outlineLevel="0" collapsed="false">
      <c r="A819" s="66" t="n">
        <f aca="false">'Vstupní data'!A819</f>
        <v>0</v>
      </c>
      <c r="F819" s="66" t="str">
        <f aca="false">CONCATENATE('Vstupní data'!F819,'Vstupní data'!G819,'Vstupní data'!H819,'Vstupní data'!I819)</f>
        <v/>
      </c>
      <c r="G819" s="66"/>
      <c r="H819" s="66" t="n">
        <f aca="false">'Vstupní data'!K819</f>
        <v>0</v>
      </c>
      <c r="I819" s="66" t="n">
        <f aca="false">'Vstupní data'!L819</f>
        <v>0</v>
      </c>
      <c r="J819" s="66" t="n">
        <f aca="false">'Vstupní data'!K819*'Vstupní data'!M819/100</f>
        <v>0</v>
      </c>
      <c r="L819" s="66" t="n">
        <f aca="false">IF('Vstupní data'!N819="prostokořenný",0,IF('Vstupní data'!N819="krytokořenný","k",IF('Vstupní data'!N819="poloodrostky nebo odrostky, prostokořenné i krytokořenné","po",0)))</f>
        <v>0</v>
      </c>
      <c r="N819" s="66"/>
      <c r="O819" s="66" t="n">
        <f aca="false">'Vstupní data'!O819</f>
        <v>0</v>
      </c>
      <c r="P819" s="66" t="n">
        <f aca="false">IF(O819&gt;0,VLOOKUP(CONCATENATE(VLOOKUP(I819,'Pril3-drev'!$H$5:$K$83,4,0),"-",'Vstupní data'!R819),K2!$C$15:$D$23,2,0),0)</f>
        <v>0</v>
      </c>
      <c r="Q819" s="66" t="n">
        <f aca="false">IF(O819&gt;0,VLOOKUP(I819,'Pril3-drev'!$H$5:$I$83,2,0),0)</f>
        <v>0</v>
      </c>
      <c r="R819" s="66" t="n">
        <f aca="false">IF(Q819&gt;0,VLOOKUP(Q819,'Pril6-okus'!$A$5:$B$17,2,0),0)</f>
        <v>0</v>
      </c>
      <c r="S819" s="66" t="n">
        <f aca="false">IF(O819&gt;0,VLOOKUP(I819,'Pril3-drev'!$H$5:$J$83,3,0),0)</f>
        <v>0</v>
      </c>
      <c r="T819" s="66" t="str">
        <f aca="false">IF(O819&gt;0,IF(L819="k",0.9*VLOOKUP(S819,'ha-pocty-vyhl'!$A$5:$B$20,2,0),IF(L819="po",0.8*VLOOKUP(S819,'ha-pocty-vyhl'!$A$5:$B$20,2,0),VLOOKUP(S819,'ha-pocty-vyhl'!$A$5:$B$20,2,0))),"")</f>
        <v/>
      </c>
      <c r="U819" s="66" t="n">
        <f aca="false">'Vstupní data'!P819</f>
        <v>0</v>
      </c>
      <c r="V819" s="66" t="n">
        <f aca="false">IF(O819&gt;0,1.3*T819*1000*Z819/10000,0)</f>
        <v>0</v>
      </c>
      <c r="W819" s="66" t="n">
        <f aca="false">IF(O819&gt;0,1.3*T819*1000*Z819/10000,0)</f>
        <v>0</v>
      </c>
      <c r="X819" s="66" t="n">
        <f aca="false">IF(O819&gt;0,IF(O819&gt;V819,V819,O819),0)</f>
        <v>0</v>
      </c>
      <c r="Y819" s="66" t="n">
        <f aca="false">IF(O819&gt;0,IF(IF(U819&gt;W819,W819,U819)&lt;X819,W819,IF(U819&gt;W819,W819,U819)),0)</f>
        <v>0</v>
      </c>
      <c r="Z819" s="66" t="n">
        <f aca="false">IF(O819&gt;0,IF(J819&gt;0,J819,K819*H819/100),0)</f>
        <v>0</v>
      </c>
      <c r="AA819" s="67" t="n">
        <f aca="false">IF(O819&gt;0,CEILING(R819*P819*X819/Y819*Z819,1),0)</f>
        <v>0</v>
      </c>
      <c r="AB819" s="68" t="n">
        <f aca="false">IF(O819&gt;0,AA819/O819,0)</f>
        <v>0</v>
      </c>
      <c r="AC819" s="66" t="n">
        <f aca="false">'Vstupní data'!W819</f>
        <v>0</v>
      </c>
      <c r="AI819" s="66" t="str">
        <f aca="false">IF(OR('Vstupní data'!T819&gt;0,'Vstupní data'!U819&gt;0),VLOOKUP(I819,'Pril3-drev'!$H$5:$J$83,3,0),"")</f>
        <v/>
      </c>
      <c r="AJ819" s="66" t="n">
        <f aca="false">IF('Vstupní data'!V819="prostokořenný",0,IF('Vstupní data'!V819="krytokořenný","k",IF('Vstupní data'!V819="poloodrostky nebo odrostky, prostokořenné i krytokořenné","po",0)))</f>
        <v>0</v>
      </c>
      <c r="AK819" s="66" t="n">
        <f aca="false">IF(OR('Vstupní data'!T819&gt;0,'Vstupní data'!U819&gt;0),IF(AJ819="k",0.9*VLOOKUP(AI819,'ha-pocty-vyhl'!$A$5:$B$20,2,0),IF(AJ819="po",0.8*VLOOKUP(AI819,'ha-pocty-vyhl'!$A$5:$B$20,2,0),VLOOKUP(AI819,'ha-pocty-vyhl'!$A$5:$B$20,2,0))),0)</f>
        <v>0</v>
      </c>
      <c r="AL819" s="66" t="n">
        <f aca="false">IF(OR('Vstupní data'!T819&gt;0,'Vstupní data'!U819&gt;0),'Vstupní data'!K819*'Vstupní data'!M819/100,0)</f>
        <v>0</v>
      </c>
      <c r="AM819" s="66" t="n">
        <f aca="false">IF(OR('Vstupní data'!T819&gt;0,'Vstupní data'!U819&gt;0),IF('Vstupní data'!T819&gt;0,'Vstupní data'!T819,ROUND(10*'Vstupní data'!U819/AK819,0)),0)</f>
        <v>0</v>
      </c>
      <c r="AN819" s="69" t="n">
        <f aca="false">IF('Vstupní data'!T819&gt;0,   IF('Vstupní data'!T819&lt;=AL819,'Vstupní data'!T819,AL819),   IF(AM819&lt;AL819,AM819,AL819))</f>
        <v>0</v>
      </c>
      <c r="AO819" s="69" t="n">
        <f aca="false">'Vstupní data'!X819</f>
        <v>0</v>
      </c>
      <c r="AP819" s="66" t="n">
        <f aca="false">IF(OR('Vstupní data'!T819&gt;0,'Vstupní data'!U819&gt;0),IF(I819&lt;&gt;0,VLOOKUP(I819,'Pril3-drev'!$H$5:$I$83,2,0),0),0)</f>
        <v>0</v>
      </c>
      <c r="AQ819" s="66" t="n">
        <f aca="false">'Vstupní data'!Y819</f>
        <v>0</v>
      </c>
      <c r="AR819" s="66" t="str">
        <f aca="false">IF(AC819&gt;5,   IF('Vstupní data'!Y819&gt;0,   VLOOKUP(VLOOKUP(CONCATENATE(VLOOKUP(I819,'Pril3-drev'!$H$4:$L$83,5,0),AC819),'Pril3-drev'!$Q$4:$R$2803,2,0),'AVB-BS'!$C$5:$S$29 ,LOOKUP(AQ819,'AVB-BS'!$D$3:$S$3,'AVB-BS'!$D$1:$S$1) ,0 )   ,   IF('Vstupní data'!Z819&gt;0,'Vstupní data'!Z819,0)) , "")</f>
        <v/>
      </c>
      <c r="AS819" s="70" t="str">
        <f aca="false">IF(AC819&gt;5,VLOOKUP(CONCATENATE(AP819,AR819),'Pril1-THLPa'!$H$6:$N$96,4,0),"")</f>
        <v/>
      </c>
      <c r="AT819" s="70" t="str">
        <f aca="false">IF(AC819&gt;5,VLOOKUP(CONCATENATE(AP819,AR819),'Pril1-THLPa'!$H$6:$N$96,5,0),"")</f>
        <v/>
      </c>
      <c r="AU819" s="70" t="str">
        <f aca="false">IF(AC819&gt;5,VLOOKUP(CONCATENATE(AP819,AR819),'Pril1-THLPa'!$H$6:$N$96,6,0),"")</f>
        <v/>
      </c>
      <c r="AV819" s="70" t="str">
        <f aca="false">IF(AC819&gt;5,VLOOKUP(CONCATENATE(AP819,AR819),'Pril1-THLPa'!$H$6:$N$96,7,0),"")</f>
        <v/>
      </c>
      <c r="AW819" s="70" t="str">
        <f aca="false">IF(AC819&gt;5,VLOOKUP(CONCATENATE(AP819,AR819),'Pril1-THLPa'!$H$6:$O$96,8,0),"")</f>
        <v/>
      </c>
      <c r="AX819" s="66" t="n">
        <f aca="false">IF(AC819&gt;0,IF(AND(AC819&gt;0,AC819&lt;=5),VLOOKUP(AP819,'Pril1-THLPa'!$A$6:$F$18,LOOKUP(AC819,'Pril1-THLPa'!$B$5:$F$5,'Pril1-THLPa'!$B$4:$F$4),0),AS819+AT819*(AC819-5)+AU819*POWER(AC819-5,2)+AV819*POWER(AC819-5,3)+AW819*POWER(AC819-5,4)),0)</f>
        <v>0</v>
      </c>
      <c r="AY819" s="71"/>
      <c r="AZ819" s="66" t="n">
        <f aca="false">'Vstupní data'!AA819</f>
        <v>0</v>
      </c>
      <c r="BA819" s="66" t="n">
        <f aca="false">IF(OR('Vstupní data'!T819&gt;0,'Vstupní data'!U819&gt;0),IF(AC819&lt;&gt;"",AX819*AO819/10*(100+AZ819)/100,0),0)</f>
        <v>0</v>
      </c>
      <c r="BB819" s="67" t="n">
        <f aca="false">IF(AC819&lt;&gt;"",ROUND(BA819*AN819,0),0)</f>
        <v>0</v>
      </c>
      <c r="BC819" s="68" t="str">
        <f aca="false">IF(AE819&gt;0,BB819/AE819,"")</f>
        <v/>
      </c>
      <c r="BD819" s="66" t="n">
        <f aca="false">'Vstupní data'!AE819</f>
        <v>0</v>
      </c>
      <c r="BF819" s="66" t="n">
        <f aca="false">'Vstupní data'!AC819</f>
        <v>0</v>
      </c>
      <c r="BH819" s="66" t="n">
        <f aca="false">'Vstupní data'!AD819</f>
        <v>0</v>
      </c>
      <c r="BI819" s="66" t="n">
        <f aca="false">'Vstupní data'!AF819</f>
        <v>0</v>
      </c>
      <c r="BJ819" s="69" t="n">
        <f aca="false">'Vstupní data'!AG819</f>
        <v>0</v>
      </c>
      <c r="BK819" s="69" t="n">
        <f aca="false">IF(BF819&lt;&gt;0,VLOOKUP(I819,'Pril3-drev'!$H$5:$I$83,2,0),0)</f>
        <v>0</v>
      </c>
      <c r="BL819" s="69" t="n">
        <f aca="false">IF(BF819&lt;&gt;0,VLOOKUP(BK819,'Pril3-drev'!$A$5:$C$17,3,0),0)</f>
        <v>0</v>
      </c>
      <c r="BM819" s="69" t="n">
        <f aca="false">'Vstupní data'!AH819</f>
        <v>0</v>
      </c>
      <c r="BN819" s="69" t="n">
        <f aca="false">IF('Vstupní data'!AH819&gt;0,   VLOOKUP(VLOOKUP(CONCATENATE(VLOOKUP(I819,'Pril3-drev'!$H$4:$L$83,5,0),BD819),'Pril3-drev'!$Q$4:$R$2803,2,0),'AVB-BS'!$C$5:$S$29 ,LOOKUP(BM819,'AVB-BS'!$D$3:$S$3,'AVB-BS'!$D$1:$S$1) ,0 )   ,   IF('Vstupní data'!AI819&gt;0,'Vstupní data'!AI819,0))</f>
        <v>0</v>
      </c>
      <c r="BO819" s="69" t="str">
        <f aca="false">IF(BX819&gt;5,VLOOKUP(CONCATENATE(BK819,BN819),'Pril1-THLPa'!$H$6:$N$96,4,0),"")</f>
        <v/>
      </c>
      <c r="BP819" s="69" t="str">
        <f aca="false">IF(BX819&gt;5,VLOOKUP(CONCATENATE(BK819,BN819),'Pril1-THLPa'!$H$6:$N$96,5,0),"")</f>
        <v/>
      </c>
      <c r="BQ819" s="69" t="str">
        <f aca="false">IF(BX819&gt;5,VLOOKUP(CONCATENATE(BK819,BN819),'Pril1-THLPa'!$H$6:$N$96,6,0),"")</f>
        <v/>
      </c>
      <c r="BR819" s="69" t="str">
        <f aca="false">IF(BX819&gt;5,VLOOKUP(CONCATENATE(BK819,BN819),'Pril1-THLPa'!$H$6:$N$96,7,0),"")</f>
        <v/>
      </c>
      <c r="BS819" s="69" t="str">
        <f aca="false">IF(BX819&gt;5,VLOOKUP(CONCATENATE(BK819,BN819),'Pril1-THLPa'!$H$6:$O$96,8,0),"")</f>
        <v/>
      </c>
      <c r="BT819" s="69" t="str">
        <f aca="false">IF(BF819&gt;0, IF(BK819="smrk",  VLOOKUP(VLOOKUP(BD819,'Pril9-K3'!$L$8:$M$207,2,0),'Pril9-K3'!$A$8:$J$16,LOOKUP(BN819,'Pril9-K3'!$A$7:$J$7,'Pril9-K3'!$A$5:$J$5),0), IF(AND(BK819&lt;&gt;"smrk",'Vstupní data'!AK819&lt;&gt;""),'Vstupní data'!AK819,   VLOOKUP(VLOOKUP(BD819,'Pril9-K3'!$L$8:$M$207,2,0),'Pril9-K3'!$A$8:$J$16,LOOKUP(BN819,'Pril9-K3'!$A$7:$J$7,'Pril9-K3'!$A$5:$J$5),0)   )),   "")</f>
        <v/>
      </c>
      <c r="BV819" s="69" t="n">
        <f aca="false">'Vstupní data'!AJ819</f>
        <v>0</v>
      </c>
      <c r="BW819" s="69" t="n">
        <f aca="false">IF(BF819&gt;0,IF(J819&gt;0,J819,K819*H819/100),0)</f>
        <v>0</v>
      </c>
      <c r="BX819" s="69" t="n">
        <f aca="false">IF(BF819&gt;0,IF(BJ819&gt;BL819,BL819,BJ819),0)</f>
        <v>0</v>
      </c>
      <c r="BY819" s="69" t="n">
        <f aca="false">IF(BD819=0,0,IF(AND(BX819&gt;0,BX819&lt;=5),  IF(AND(BX819&gt;0,BX819&lt;=5),VLOOKUP(BK819,'Pril1-THLPa'!$A$6:$F$18,IF(AND(BX819&gt;0,BX819&lt;=5),LOOKUP(BX819,'Pril1-THLPa'!$B$5:$F$5,'Pril1-THLPa'!$B$4:$F$4),""),0),""),  IF(BX819&gt;5,BO819+BP819*(BX819-5)+BQ819*POWER(BX819-5,2)+BR819*POWER(BX819-5,3)+BS819*POWER(BX819-5,4),"")))</f>
        <v>0</v>
      </c>
      <c r="BZ819" s="69" t="n">
        <f aca="false">IF(BY819&gt;0,BY819*BI819/10*BW819*(100+BV819)/100,0)</f>
        <v>0</v>
      </c>
      <c r="CA819" s="69" t="n">
        <f aca="false">IF(BD819&gt;0,BX819-IF(BD819&gt;BX819,BX819,BD819),0)</f>
        <v>0</v>
      </c>
      <c r="CB819" s="69" t="n">
        <f aca="false">POWER(1.01,CA819)</f>
        <v>1</v>
      </c>
      <c r="CC819" s="69" t="n">
        <f aca="false">IF(BF819&gt;0,IF(BF819&gt;BH819,1,BF819/BH819),0)</f>
        <v>0</v>
      </c>
      <c r="CD819" s="72" t="n">
        <f aca="false">IF(BD819=0,0,IF(BF819&gt;0,ROUND(IF(CB819&lt;&gt;0,BZ819*BT819*1/CB819*CC819,0),0),0))</f>
        <v>0</v>
      </c>
      <c r="CE819" s="73" t="str">
        <f aca="false">IF(BF819&gt;0,IF(BF819&gt;BH819,CD819/BF819,CD819/BH819),"")</f>
        <v/>
      </c>
      <c r="CF819" s="69" t="n">
        <f aca="false">'Vstupní data'!AM819</f>
        <v>0</v>
      </c>
      <c r="CG819" s="69" t="n">
        <f aca="false">'Vstupní data'!AN819</f>
        <v>0</v>
      </c>
      <c r="CH819" s="69" t="n">
        <f aca="false">'Vstupní data'!AO819</f>
        <v>0</v>
      </c>
      <c r="CI819" s="69" t="n">
        <f aca="false">'Vstupní data'!AP819</f>
        <v>0</v>
      </c>
      <c r="CJ819" s="72" t="n">
        <f aca="false">ROUND(CH819*CI819,0)</f>
        <v>0</v>
      </c>
      <c r="CK819" s="74" t="str">
        <f aca="false">IF(OR(AA819&gt;0,BB819&gt;0,CD819&gt;0,CJ819&gt;0),AA819+BB819+CD819+CJ819,"")</f>
        <v/>
      </c>
    </row>
    <row r="820" customFormat="false" ht="12.8" hidden="false" customHeight="false" outlineLevel="0" collapsed="false">
      <c r="A820" s="66" t="n">
        <f aca="false">'Vstupní data'!A820</f>
        <v>0</v>
      </c>
      <c r="F820" s="66" t="str">
        <f aca="false">CONCATENATE('Vstupní data'!F820,'Vstupní data'!G820,'Vstupní data'!H820,'Vstupní data'!I820)</f>
        <v/>
      </c>
      <c r="G820" s="66"/>
      <c r="H820" s="66" t="n">
        <f aca="false">'Vstupní data'!K820</f>
        <v>0</v>
      </c>
      <c r="I820" s="66" t="n">
        <f aca="false">'Vstupní data'!L820</f>
        <v>0</v>
      </c>
      <c r="J820" s="66" t="n">
        <f aca="false">'Vstupní data'!K820*'Vstupní data'!M820/100</f>
        <v>0</v>
      </c>
      <c r="L820" s="66" t="n">
        <f aca="false">IF('Vstupní data'!N820="prostokořenný",0,IF('Vstupní data'!N820="krytokořenný","k",IF('Vstupní data'!N820="poloodrostky nebo odrostky, prostokořenné i krytokořenné","po",0)))</f>
        <v>0</v>
      </c>
      <c r="N820" s="66"/>
      <c r="O820" s="66" t="n">
        <f aca="false">'Vstupní data'!O820</f>
        <v>0</v>
      </c>
      <c r="P820" s="66" t="n">
        <f aca="false">IF(O820&gt;0,VLOOKUP(CONCATENATE(VLOOKUP(I820,'Pril3-drev'!$H$5:$K$83,4,0),"-",'Vstupní data'!R820),K2!$C$15:$D$23,2,0),0)</f>
        <v>0</v>
      </c>
      <c r="Q820" s="66" t="n">
        <f aca="false">IF(O820&gt;0,VLOOKUP(I820,'Pril3-drev'!$H$5:$I$83,2,0),0)</f>
        <v>0</v>
      </c>
      <c r="R820" s="66" t="n">
        <f aca="false">IF(Q820&gt;0,VLOOKUP(Q820,'Pril6-okus'!$A$5:$B$17,2,0),0)</f>
        <v>0</v>
      </c>
      <c r="S820" s="66" t="n">
        <f aca="false">IF(O820&gt;0,VLOOKUP(I820,'Pril3-drev'!$H$5:$J$83,3,0),0)</f>
        <v>0</v>
      </c>
      <c r="T820" s="66" t="str">
        <f aca="false">IF(O820&gt;0,IF(L820="k",0.9*VLOOKUP(S820,'ha-pocty-vyhl'!$A$5:$B$20,2,0),IF(L820="po",0.8*VLOOKUP(S820,'ha-pocty-vyhl'!$A$5:$B$20,2,0),VLOOKUP(S820,'ha-pocty-vyhl'!$A$5:$B$20,2,0))),"")</f>
        <v/>
      </c>
      <c r="U820" s="66" t="n">
        <f aca="false">'Vstupní data'!P820</f>
        <v>0</v>
      </c>
      <c r="V820" s="66" t="n">
        <f aca="false">IF(O820&gt;0,1.3*T820*1000*Z820/10000,0)</f>
        <v>0</v>
      </c>
      <c r="W820" s="66" t="n">
        <f aca="false">IF(O820&gt;0,1.3*T820*1000*Z820/10000,0)</f>
        <v>0</v>
      </c>
      <c r="X820" s="66" t="n">
        <f aca="false">IF(O820&gt;0,IF(O820&gt;V820,V820,O820),0)</f>
        <v>0</v>
      </c>
      <c r="Y820" s="66" t="n">
        <f aca="false">IF(O820&gt;0,IF(IF(U820&gt;W820,W820,U820)&lt;X820,W820,IF(U820&gt;W820,W820,U820)),0)</f>
        <v>0</v>
      </c>
      <c r="Z820" s="66" t="n">
        <f aca="false">IF(O820&gt;0,IF(J820&gt;0,J820,K820*H820/100),0)</f>
        <v>0</v>
      </c>
      <c r="AA820" s="67" t="n">
        <f aca="false">IF(O820&gt;0,CEILING(R820*P820*X820/Y820*Z820,1),0)</f>
        <v>0</v>
      </c>
      <c r="AB820" s="68" t="n">
        <f aca="false">IF(O820&gt;0,AA820/O820,0)</f>
        <v>0</v>
      </c>
      <c r="AC820" s="66" t="n">
        <f aca="false">'Vstupní data'!W820</f>
        <v>0</v>
      </c>
      <c r="AI820" s="66" t="str">
        <f aca="false">IF(OR('Vstupní data'!T820&gt;0,'Vstupní data'!U820&gt;0),VLOOKUP(I820,'Pril3-drev'!$H$5:$J$83,3,0),"")</f>
        <v/>
      </c>
      <c r="AJ820" s="66" t="n">
        <f aca="false">IF('Vstupní data'!V820="prostokořenný",0,IF('Vstupní data'!V820="krytokořenný","k",IF('Vstupní data'!V820="poloodrostky nebo odrostky, prostokořenné i krytokořenné","po",0)))</f>
        <v>0</v>
      </c>
      <c r="AK820" s="66" t="n">
        <f aca="false">IF(OR('Vstupní data'!T820&gt;0,'Vstupní data'!U820&gt;0),IF(AJ820="k",0.9*VLOOKUP(AI820,'ha-pocty-vyhl'!$A$5:$B$20,2,0),IF(AJ820="po",0.8*VLOOKUP(AI820,'ha-pocty-vyhl'!$A$5:$B$20,2,0),VLOOKUP(AI820,'ha-pocty-vyhl'!$A$5:$B$20,2,0))),0)</f>
        <v>0</v>
      </c>
      <c r="AL820" s="66" t="n">
        <f aca="false">IF(OR('Vstupní data'!T820&gt;0,'Vstupní data'!U820&gt;0),'Vstupní data'!K820*'Vstupní data'!M820/100,0)</f>
        <v>0</v>
      </c>
      <c r="AM820" s="66" t="n">
        <f aca="false">IF(OR('Vstupní data'!T820&gt;0,'Vstupní data'!U820&gt;0),IF('Vstupní data'!T820&gt;0,'Vstupní data'!T820,ROUND(10*'Vstupní data'!U820/AK820,0)),0)</f>
        <v>0</v>
      </c>
      <c r="AN820" s="69" t="n">
        <f aca="false">IF('Vstupní data'!T820&gt;0,   IF('Vstupní data'!T820&lt;=AL820,'Vstupní data'!T820,AL820),   IF(AM820&lt;AL820,AM820,AL820))</f>
        <v>0</v>
      </c>
      <c r="AO820" s="69" t="n">
        <f aca="false">'Vstupní data'!X820</f>
        <v>0</v>
      </c>
      <c r="AP820" s="66" t="n">
        <f aca="false">IF(OR('Vstupní data'!T820&gt;0,'Vstupní data'!U820&gt;0),IF(I820&lt;&gt;0,VLOOKUP(I820,'Pril3-drev'!$H$5:$I$83,2,0),0),0)</f>
        <v>0</v>
      </c>
      <c r="AQ820" s="66" t="n">
        <f aca="false">'Vstupní data'!Y820</f>
        <v>0</v>
      </c>
      <c r="AR820" s="66" t="str">
        <f aca="false">IF(AC820&gt;5,   IF('Vstupní data'!Y820&gt;0,   VLOOKUP(VLOOKUP(CONCATENATE(VLOOKUP(I820,'Pril3-drev'!$H$4:$L$83,5,0),AC820),'Pril3-drev'!$Q$4:$R$2803,2,0),'AVB-BS'!$C$5:$S$29 ,LOOKUP(AQ820,'AVB-BS'!$D$3:$S$3,'AVB-BS'!$D$1:$S$1) ,0 )   ,   IF('Vstupní data'!Z820&gt;0,'Vstupní data'!Z820,0)) , "")</f>
        <v/>
      </c>
      <c r="AS820" s="70" t="str">
        <f aca="false">IF(AC820&gt;5,VLOOKUP(CONCATENATE(AP820,AR820),'Pril1-THLPa'!$H$6:$N$96,4,0),"")</f>
        <v/>
      </c>
      <c r="AT820" s="70" t="str">
        <f aca="false">IF(AC820&gt;5,VLOOKUP(CONCATENATE(AP820,AR820),'Pril1-THLPa'!$H$6:$N$96,5,0),"")</f>
        <v/>
      </c>
      <c r="AU820" s="70" t="str">
        <f aca="false">IF(AC820&gt;5,VLOOKUP(CONCATENATE(AP820,AR820),'Pril1-THLPa'!$H$6:$N$96,6,0),"")</f>
        <v/>
      </c>
      <c r="AV820" s="70" t="str">
        <f aca="false">IF(AC820&gt;5,VLOOKUP(CONCATENATE(AP820,AR820),'Pril1-THLPa'!$H$6:$N$96,7,0),"")</f>
        <v/>
      </c>
      <c r="AW820" s="70" t="str">
        <f aca="false">IF(AC820&gt;5,VLOOKUP(CONCATENATE(AP820,AR820),'Pril1-THLPa'!$H$6:$O$96,8,0),"")</f>
        <v/>
      </c>
      <c r="AX820" s="66" t="n">
        <f aca="false">IF(AC820&gt;0,IF(AND(AC820&gt;0,AC820&lt;=5),VLOOKUP(AP820,'Pril1-THLPa'!$A$6:$F$18,LOOKUP(AC820,'Pril1-THLPa'!$B$5:$F$5,'Pril1-THLPa'!$B$4:$F$4),0),AS820+AT820*(AC820-5)+AU820*POWER(AC820-5,2)+AV820*POWER(AC820-5,3)+AW820*POWER(AC820-5,4)),0)</f>
        <v>0</v>
      </c>
      <c r="AY820" s="71"/>
      <c r="AZ820" s="66" t="n">
        <f aca="false">'Vstupní data'!AA820</f>
        <v>0</v>
      </c>
      <c r="BA820" s="66" t="n">
        <f aca="false">IF(OR('Vstupní data'!T820&gt;0,'Vstupní data'!U820&gt;0),IF(AC820&lt;&gt;"",AX820*AO820/10*(100+AZ820)/100,0),0)</f>
        <v>0</v>
      </c>
      <c r="BB820" s="67" t="n">
        <f aca="false">IF(AC820&lt;&gt;"",ROUND(BA820*AN820,0),0)</f>
        <v>0</v>
      </c>
      <c r="BC820" s="68" t="str">
        <f aca="false">IF(AE820&gt;0,BB820/AE820,"")</f>
        <v/>
      </c>
      <c r="BD820" s="66" t="n">
        <f aca="false">'Vstupní data'!AE820</f>
        <v>0</v>
      </c>
      <c r="BF820" s="66" t="n">
        <f aca="false">'Vstupní data'!AC820</f>
        <v>0</v>
      </c>
      <c r="BH820" s="66" t="n">
        <f aca="false">'Vstupní data'!AD820</f>
        <v>0</v>
      </c>
      <c r="BI820" s="66" t="n">
        <f aca="false">'Vstupní data'!AF820</f>
        <v>0</v>
      </c>
      <c r="BJ820" s="69" t="n">
        <f aca="false">'Vstupní data'!AG820</f>
        <v>0</v>
      </c>
      <c r="BK820" s="69" t="n">
        <f aca="false">IF(BF820&lt;&gt;0,VLOOKUP(I820,'Pril3-drev'!$H$5:$I$83,2,0),0)</f>
        <v>0</v>
      </c>
      <c r="BL820" s="69" t="n">
        <f aca="false">IF(BF820&lt;&gt;0,VLOOKUP(BK820,'Pril3-drev'!$A$5:$C$17,3,0),0)</f>
        <v>0</v>
      </c>
      <c r="BM820" s="69" t="n">
        <f aca="false">'Vstupní data'!AH820</f>
        <v>0</v>
      </c>
      <c r="BN820" s="69" t="n">
        <f aca="false">IF('Vstupní data'!AH820&gt;0,   VLOOKUP(VLOOKUP(CONCATENATE(VLOOKUP(I820,'Pril3-drev'!$H$4:$L$83,5,0),BD820),'Pril3-drev'!$Q$4:$R$2803,2,0),'AVB-BS'!$C$5:$S$29 ,LOOKUP(BM820,'AVB-BS'!$D$3:$S$3,'AVB-BS'!$D$1:$S$1) ,0 )   ,   IF('Vstupní data'!AI820&gt;0,'Vstupní data'!AI820,0))</f>
        <v>0</v>
      </c>
      <c r="BO820" s="69" t="str">
        <f aca="false">IF(BX820&gt;5,VLOOKUP(CONCATENATE(BK820,BN820),'Pril1-THLPa'!$H$6:$N$96,4,0),"")</f>
        <v/>
      </c>
      <c r="BP820" s="69" t="str">
        <f aca="false">IF(BX820&gt;5,VLOOKUP(CONCATENATE(BK820,BN820),'Pril1-THLPa'!$H$6:$N$96,5,0),"")</f>
        <v/>
      </c>
      <c r="BQ820" s="69" t="str">
        <f aca="false">IF(BX820&gt;5,VLOOKUP(CONCATENATE(BK820,BN820),'Pril1-THLPa'!$H$6:$N$96,6,0),"")</f>
        <v/>
      </c>
      <c r="BR820" s="69" t="str">
        <f aca="false">IF(BX820&gt;5,VLOOKUP(CONCATENATE(BK820,BN820),'Pril1-THLPa'!$H$6:$N$96,7,0),"")</f>
        <v/>
      </c>
      <c r="BS820" s="69" t="str">
        <f aca="false">IF(BX820&gt;5,VLOOKUP(CONCATENATE(BK820,BN820),'Pril1-THLPa'!$H$6:$O$96,8,0),"")</f>
        <v/>
      </c>
      <c r="BT820" s="69" t="str">
        <f aca="false">IF(BF820&gt;0, IF(BK820="smrk",  VLOOKUP(VLOOKUP(BD820,'Pril9-K3'!$L$8:$M$207,2,0),'Pril9-K3'!$A$8:$J$16,LOOKUP(BN820,'Pril9-K3'!$A$7:$J$7,'Pril9-K3'!$A$5:$J$5),0), IF(AND(BK820&lt;&gt;"smrk",'Vstupní data'!AK820&lt;&gt;""),'Vstupní data'!AK820,   VLOOKUP(VLOOKUP(BD820,'Pril9-K3'!$L$8:$M$207,2,0),'Pril9-K3'!$A$8:$J$16,LOOKUP(BN820,'Pril9-K3'!$A$7:$J$7,'Pril9-K3'!$A$5:$J$5),0)   )),   "")</f>
        <v/>
      </c>
      <c r="BV820" s="69" t="n">
        <f aca="false">'Vstupní data'!AJ820</f>
        <v>0</v>
      </c>
      <c r="BW820" s="69" t="n">
        <f aca="false">IF(BF820&gt;0,IF(J820&gt;0,J820,K820*H820/100),0)</f>
        <v>0</v>
      </c>
      <c r="BX820" s="69" t="n">
        <f aca="false">IF(BF820&gt;0,IF(BJ820&gt;BL820,BL820,BJ820),0)</f>
        <v>0</v>
      </c>
      <c r="BY820" s="69" t="n">
        <f aca="false">IF(BD820=0,0,IF(AND(BX820&gt;0,BX820&lt;=5),  IF(AND(BX820&gt;0,BX820&lt;=5),VLOOKUP(BK820,'Pril1-THLPa'!$A$6:$F$18,IF(AND(BX820&gt;0,BX820&lt;=5),LOOKUP(BX820,'Pril1-THLPa'!$B$5:$F$5,'Pril1-THLPa'!$B$4:$F$4),""),0),""),  IF(BX820&gt;5,BO820+BP820*(BX820-5)+BQ820*POWER(BX820-5,2)+BR820*POWER(BX820-5,3)+BS820*POWER(BX820-5,4),"")))</f>
        <v>0</v>
      </c>
      <c r="BZ820" s="69" t="n">
        <f aca="false">IF(BY820&gt;0,BY820*BI820/10*BW820*(100+BV820)/100,0)</f>
        <v>0</v>
      </c>
      <c r="CA820" s="69" t="n">
        <f aca="false">IF(BD820&gt;0,BX820-IF(BD820&gt;BX820,BX820,BD820),0)</f>
        <v>0</v>
      </c>
      <c r="CB820" s="69" t="n">
        <f aca="false">POWER(1.01,CA820)</f>
        <v>1</v>
      </c>
      <c r="CC820" s="69" t="n">
        <f aca="false">IF(BF820&gt;0,IF(BF820&gt;BH820,1,BF820/BH820),0)</f>
        <v>0</v>
      </c>
      <c r="CD820" s="72" t="n">
        <f aca="false">IF(BD820=0,0,IF(BF820&gt;0,ROUND(IF(CB820&lt;&gt;0,BZ820*BT820*1/CB820*CC820,0),0),0))</f>
        <v>0</v>
      </c>
      <c r="CE820" s="73" t="str">
        <f aca="false">IF(BF820&gt;0,IF(BF820&gt;BH820,CD820/BF820,CD820/BH820),"")</f>
        <v/>
      </c>
      <c r="CF820" s="69" t="n">
        <f aca="false">'Vstupní data'!AM820</f>
        <v>0</v>
      </c>
      <c r="CG820" s="69" t="n">
        <f aca="false">'Vstupní data'!AN820</f>
        <v>0</v>
      </c>
      <c r="CH820" s="69" t="n">
        <f aca="false">'Vstupní data'!AO820</f>
        <v>0</v>
      </c>
      <c r="CI820" s="69" t="n">
        <f aca="false">'Vstupní data'!AP820</f>
        <v>0</v>
      </c>
      <c r="CJ820" s="72" t="n">
        <f aca="false">ROUND(CH820*CI820,0)</f>
        <v>0</v>
      </c>
      <c r="CK820" s="74" t="str">
        <f aca="false">IF(OR(AA820&gt;0,BB820&gt;0,CD820&gt;0,CJ820&gt;0),AA820+BB820+CD820+CJ820,"")</f>
        <v/>
      </c>
    </row>
    <row r="821" customFormat="false" ht="12.8" hidden="false" customHeight="false" outlineLevel="0" collapsed="false">
      <c r="A821" s="66" t="n">
        <f aca="false">'Vstupní data'!A821</f>
        <v>0</v>
      </c>
      <c r="F821" s="66" t="str">
        <f aca="false">CONCATENATE('Vstupní data'!F821,'Vstupní data'!G821,'Vstupní data'!H821,'Vstupní data'!I821)</f>
        <v/>
      </c>
      <c r="G821" s="66"/>
      <c r="H821" s="66" t="n">
        <f aca="false">'Vstupní data'!K821</f>
        <v>0</v>
      </c>
      <c r="I821" s="66" t="n">
        <f aca="false">'Vstupní data'!L821</f>
        <v>0</v>
      </c>
      <c r="J821" s="66" t="n">
        <f aca="false">'Vstupní data'!K821*'Vstupní data'!M821/100</f>
        <v>0</v>
      </c>
      <c r="L821" s="66" t="n">
        <f aca="false">IF('Vstupní data'!N821="prostokořenný",0,IF('Vstupní data'!N821="krytokořenný","k",IF('Vstupní data'!N821="poloodrostky nebo odrostky, prostokořenné i krytokořenné","po",0)))</f>
        <v>0</v>
      </c>
      <c r="N821" s="66"/>
      <c r="O821" s="66" t="n">
        <f aca="false">'Vstupní data'!O821</f>
        <v>0</v>
      </c>
      <c r="P821" s="66" t="n">
        <f aca="false">IF(O821&gt;0,VLOOKUP(CONCATENATE(VLOOKUP(I821,'Pril3-drev'!$H$5:$K$83,4,0),"-",'Vstupní data'!R821),K2!$C$15:$D$23,2,0),0)</f>
        <v>0</v>
      </c>
      <c r="Q821" s="66" t="n">
        <f aca="false">IF(O821&gt;0,VLOOKUP(I821,'Pril3-drev'!$H$5:$I$83,2,0),0)</f>
        <v>0</v>
      </c>
      <c r="R821" s="66" t="n">
        <f aca="false">IF(Q821&gt;0,VLOOKUP(Q821,'Pril6-okus'!$A$5:$B$17,2,0),0)</f>
        <v>0</v>
      </c>
      <c r="S821" s="66" t="n">
        <f aca="false">IF(O821&gt;0,VLOOKUP(I821,'Pril3-drev'!$H$5:$J$83,3,0),0)</f>
        <v>0</v>
      </c>
      <c r="T821" s="66" t="str">
        <f aca="false">IF(O821&gt;0,IF(L821="k",0.9*VLOOKUP(S821,'ha-pocty-vyhl'!$A$5:$B$20,2,0),IF(L821="po",0.8*VLOOKUP(S821,'ha-pocty-vyhl'!$A$5:$B$20,2,0),VLOOKUP(S821,'ha-pocty-vyhl'!$A$5:$B$20,2,0))),"")</f>
        <v/>
      </c>
      <c r="U821" s="66" t="n">
        <f aca="false">'Vstupní data'!P821</f>
        <v>0</v>
      </c>
      <c r="V821" s="66" t="n">
        <f aca="false">IF(O821&gt;0,1.3*T821*1000*Z821/10000,0)</f>
        <v>0</v>
      </c>
      <c r="W821" s="66" t="n">
        <f aca="false">IF(O821&gt;0,1.3*T821*1000*Z821/10000,0)</f>
        <v>0</v>
      </c>
      <c r="X821" s="66" t="n">
        <f aca="false">IF(O821&gt;0,IF(O821&gt;V821,V821,O821),0)</f>
        <v>0</v>
      </c>
      <c r="Y821" s="66" t="n">
        <f aca="false">IF(O821&gt;0,IF(IF(U821&gt;W821,W821,U821)&lt;X821,W821,IF(U821&gt;W821,W821,U821)),0)</f>
        <v>0</v>
      </c>
      <c r="Z821" s="66" t="n">
        <f aca="false">IF(O821&gt;0,IF(J821&gt;0,J821,K821*H821/100),0)</f>
        <v>0</v>
      </c>
      <c r="AA821" s="67" t="n">
        <f aca="false">IF(O821&gt;0,CEILING(R821*P821*X821/Y821*Z821,1),0)</f>
        <v>0</v>
      </c>
      <c r="AB821" s="68" t="n">
        <f aca="false">IF(O821&gt;0,AA821/O821,0)</f>
        <v>0</v>
      </c>
      <c r="AC821" s="66" t="n">
        <f aca="false">'Vstupní data'!W821</f>
        <v>0</v>
      </c>
      <c r="AI821" s="66" t="str">
        <f aca="false">IF(OR('Vstupní data'!T821&gt;0,'Vstupní data'!U821&gt;0),VLOOKUP(I821,'Pril3-drev'!$H$5:$J$83,3,0),"")</f>
        <v/>
      </c>
      <c r="AJ821" s="66" t="n">
        <f aca="false">IF('Vstupní data'!V821="prostokořenný",0,IF('Vstupní data'!V821="krytokořenný","k",IF('Vstupní data'!V821="poloodrostky nebo odrostky, prostokořenné i krytokořenné","po",0)))</f>
        <v>0</v>
      </c>
      <c r="AK821" s="66" t="n">
        <f aca="false">IF(OR('Vstupní data'!T821&gt;0,'Vstupní data'!U821&gt;0),IF(AJ821="k",0.9*VLOOKUP(AI821,'ha-pocty-vyhl'!$A$5:$B$20,2,0),IF(AJ821="po",0.8*VLOOKUP(AI821,'ha-pocty-vyhl'!$A$5:$B$20,2,0),VLOOKUP(AI821,'ha-pocty-vyhl'!$A$5:$B$20,2,0))),0)</f>
        <v>0</v>
      </c>
      <c r="AL821" s="66" t="n">
        <f aca="false">IF(OR('Vstupní data'!T821&gt;0,'Vstupní data'!U821&gt;0),'Vstupní data'!K821*'Vstupní data'!M821/100,0)</f>
        <v>0</v>
      </c>
      <c r="AM821" s="66" t="n">
        <f aca="false">IF(OR('Vstupní data'!T821&gt;0,'Vstupní data'!U821&gt;0),IF('Vstupní data'!T821&gt;0,'Vstupní data'!T821,ROUND(10*'Vstupní data'!U821/AK821,0)),0)</f>
        <v>0</v>
      </c>
      <c r="AN821" s="69" t="n">
        <f aca="false">IF('Vstupní data'!T821&gt;0,   IF('Vstupní data'!T821&lt;=AL821,'Vstupní data'!T821,AL821),   IF(AM821&lt;AL821,AM821,AL821))</f>
        <v>0</v>
      </c>
      <c r="AO821" s="69" t="n">
        <f aca="false">'Vstupní data'!X821</f>
        <v>0</v>
      </c>
      <c r="AP821" s="66" t="n">
        <f aca="false">IF(OR('Vstupní data'!T821&gt;0,'Vstupní data'!U821&gt;0),IF(I821&lt;&gt;0,VLOOKUP(I821,'Pril3-drev'!$H$5:$I$83,2,0),0),0)</f>
        <v>0</v>
      </c>
      <c r="AQ821" s="66" t="n">
        <f aca="false">'Vstupní data'!Y821</f>
        <v>0</v>
      </c>
      <c r="AR821" s="66" t="str">
        <f aca="false">IF(AC821&gt;5,   IF('Vstupní data'!Y821&gt;0,   VLOOKUP(VLOOKUP(CONCATENATE(VLOOKUP(I821,'Pril3-drev'!$H$4:$L$83,5,0),AC821),'Pril3-drev'!$Q$4:$R$2803,2,0),'AVB-BS'!$C$5:$S$29 ,LOOKUP(AQ821,'AVB-BS'!$D$3:$S$3,'AVB-BS'!$D$1:$S$1) ,0 )   ,   IF('Vstupní data'!Z821&gt;0,'Vstupní data'!Z821,0)) , "")</f>
        <v/>
      </c>
      <c r="AS821" s="70" t="str">
        <f aca="false">IF(AC821&gt;5,VLOOKUP(CONCATENATE(AP821,AR821),'Pril1-THLPa'!$H$6:$N$96,4,0),"")</f>
        <v/>
      </c>
      <c r="AT821" s="70" t="str">
        <f aca="false">IF(AC821&gt;5,VLOOKUP(CONCATENATE(AP821,AR821),'Pril1-THLPa'!$H$6:$N$96,5,0),"")</f>
        <v/>
      </c>
      <c r="AU821" s="70" t="str">
        <f aca="false">IF(AC821&gt;5,VLOOKUP(CONCATENATE(AP821,AR821),'Pril1-THLPa'!$H$6:$N$96,6,0),"")</f>
        <v/>
      </c>
      <c r="AV821" s="70" t="str">
        <f aca="false">IF(AC821&gt;5,VLOOKUP(CONCATENATE(AP821,AR821),'Pril1-THLPa'!$H$6:$N$96,7,0),"")</f>
        <v/>
      </c>
      <c r="AW821" s="70" t="str">
        <f aca="false">IF(AC821&gt;5,VLOOKUP(CONCATENATE(AP821,AR821),'Pril1-THLPa'!$H$6:$O$96,8,0),"")</f>
        <v/>
      </c>
      <c r="AX821" s="66" t="n">
        <f aca="false">IF(AC821&gt;0,IF(AND(AC821&gt;0,AC821&lt;=5),VLOOKUP(AP821,'Pril1-THLPa'!$A$6:$F$18,LOOKUP(AC821,'Pril1-THLPa'!$B$5:$F$5,'Pril1-THLPa'!$B$4:$F$4),0),AS821+AT821*(AC821-5)+AU821*POWER(AC821-5,2)+AV821*POWER(AC821-5,3)+AW821*POWER(AC821-5,4)),0)</f>
        <v>0</v>
      </c>
      <c r="AY821" s="71"/>
      <c r="AZ821" s="66" t="n">
        <f aca="false">'Vstupní data'!AA821</f>
        <v>0</v>
      </c>
      <c r="BA821" s="66" t="n">
        <f aca="false">IF(OR('Vstupní data'!T821&gt;0,'Vstupní data'!U821&gt;0),IF(AC821&lt;&gt;"",AX821*AO821/10*(100+AZ821)/100,0),0)</f>
        <v>0</v>
      </c>
      <c r="BB821" s="67" t="n">
        <f aca="false">IF(AC821&lt;&gt;"",ROUND(BA821*AN821,0),0)</f>
        <v>0</v>
      </c>
      <c r="BC821" s="68" t="str">
        <f aca="false">IF(AE821&gt;0,BB821/AE821,"")</f>
        <v/>
      </c>
      <c r="BD821" s="66" t="n">
        <f aca="false">'Vstupní data'!AE821</f>
        <v>0</v>
      </c>
      <c r="BF821" s="66" t="n">
        <f aca="false">'Vstupní data'!AC821</f>
        <v>0</v>
      </c>
      <c r="BH821" s="66" t="n">
        <f aca="false">'Vstupní data'!AD821</f>
        <v>0</v>
      </c>
      <c r="BI821" s="66" t="n">
        <f aca="false">'Vstupní data'!AF821</f>
        <v>0</v>
      </c>
      <c r="BJ821" s="69" t="n">
        <f aca="false">'Vstupní data'!AG821</f>
        <v>0</v>
      </c>
      <c r="BK821" s="69" t="n">
        <f aca="false">IF(BF821&lt;&gt;0,VLOOKUP(I821,'Pril3-drev'!$H$5:$I$83,2,0),0)</f>
        <v>0</v>
      </c>
      <c r="BL821" s="69" t="n">
        <f aca="false">IF(BF821&lt;&gt;0,VLOOKUP(BK821,'Pril3-drev'!$A$5:$C$17,3,0),0)</f>
        <v>0</v>
      </c>
      <c r="BM821" s="69" t="n">
        <f aca="false">'Vstupní data'!AH821</f>
        <v>0</v>
      </c>
      <c r="BN821" s="69" t="n">
        <f aca="false">IF('Vstupní data'!AH821&gt;0,   VLOOKUP(VLOOKUP(CONCATENATE(VLOOKUP(I821,'Pril3-drev'!$H$4:$L$83,5,0),BD821),'Pril3-drev'!$Q$4:$R$2803,2,0),'AVB-BS'!$C$5:$S$29 ,LOOKUP(BM821,'AVB-BS'!$D$3:$S$3,'AVB-BS'!$D$1:$S$1) ,0 )   ,   IF('Vstupní data'!AI821&gt;0,'Vstupní data'!AI821,0))</f>
        <v>0</v>
      </c>
      <c r="BO821" s="69" t="str">
        <f aca="false">IF(BX821&gt;5,VLOOKUP(CONCATENATE(BK821,BN821),'Pril1-THLPa'!$H$6:$N$96,4,0),"")</f>
        <v/>
      </c>
      <c r="BP821" s="69" t="str">
        <f aca="false">IF(BX821&gt;5,VLOOKUP(CONCATENATE(BK821,BN821),'Pril1-THLPa'!$H$6:$N$96,5,0),"")</f>
        <v/>
      </c>
      <c r="BQ821" s="69" t="str">
        <f aca="false">IF(BX821&gt;5,VLOOKUP(CONCATENATE(BK821,BN821),'Pril1-THLPa'!$H$6:$N$96,6,0),"")</f>
        <v/>
      </c>
      <c r="BR821" s="69" t="str">
        <f aca="false">IF(BX821&gt;5,VLOOKUP(CONCATENATE(BK821,BN821),'Pril1-THLPa'!$H$6:$N$96,7,0),"")</f>
        <v/>
      </c>
      <c r="BS821" s="69" t="str">
        <f aca="false">IF(BX821&gt;5,VLOOKUP(CONCATENATE(BK821,BN821),'Pril1-THLPa'!$H$6:$O$96,8,0),"")</f>
        <v/>
      </c>
      <c r="BT821" s="69" t="str">
        <f aca="false">IF(BF821&gt;0, IF(BK821="smrk",  VLOOKUP(VLOOKUP(BD821,'Pril9-K3'!$L$8:$M$207,2,0),'Pril9-K3'!$A$8:$J$16,LOOKUP(BN821,'Pril9-K3'!$A$7:$J$7,'Pril9-K3'!$A$5:$J$5),0), IF(AND(BK821&lt;&gt;"smrk",'Vstupní data'!AK821&lt;&gt;""),'Vstupní data'!AK821,   VLOOKUP(VLOOKUP(BD821,'Pril9-K3'!$L$8:$M$207,2,0),'Pril9-K3'!$A$8:$J$16,LOOKUP(BN821,'Pril9-K3'!$A$7:$J$7,'Pril9-K3'!$A$5:$J$5),0)   )),   "")</f>
        <v/>
      </c>
      <c r="BV821" s="69" t="n">
        <f aca="false">'Vstupní data'!AJ821</f>
        <v>0</v>
      </c>
      <c r="BW821" s="69" t="n">
        <f aca="false">IF(BF821&gt;0,IF(J821&gt;0,J821,K821*H821/100),0)</f>
        <v>0</v>
      </c>
      <c r="BX821" s="69" t="n">
        <f aca="false">IF(BF821&gt;0,IF(BJ821&gt;BL821,BL821,BJ821),0)</f>
        <v>0</v>
      </c>
      <c r="BY821" s="69" t="n">
        <f aca="false">IF(BD821=0,0,IF(AND(BX821&gt;0,BX821&lt;=5),  IF(AND(BX821&gt;0,BX821&lt;=5),VLOOKUP(BK821,'Pril1-THLPa'!$A$6:$F$18,IF(AND(BX821&gt;0,BX821&lt;=5),LOOKUP(BX821,'Pril1-THLPa'!$B$5:$F$5,'Pril1-THLPa'!$B$4:$F$4),""),0),""),  IF(BX821&gt;5,BO821+BP821*(BX821-5)+BQ821*POWER(BX821-5,2)+BR821*POWER(BX821-5,3)+BS821*POWER(BX821-5,4),"")))</f>
        <v>0</v>
      </c>
      <c r="BZ821" s="69" t="n">
        <f aca="false">IF(BY821&gt;0,BY821*BI821/10*BW821*(100+BV821)/100,0)</f>
        <v>0</v>
      </c>
      <c r="CA821" s="69" t="n">
        <f aca="false">IF(BD821&gt;0,BX821-IF(BD821&gt;BX821,BX821,BD821),0)</f>
        <v>0</v>
      </c>
      <c r="CB821" s="69" t="n">
        <f aca="false">POWER(1.01,CA821)</f>
        <v>1</v>
      </c>
      <c r="CC821" s="69" t="n">
        <f aca="false">IF(BF821&gt;0,IF(BF821&gt;BH821,1,BF821/BH821),0)</f>
        <v>0</v>
      </c>
      <c r="CD821" s="72" t="n">
        <f aca="false">IF(BD821=0,0,IF(BF821&gt;0,ROUND(IF(CB821&lt;&gt;0,BZ821*BT821*1/CB821*CC821,0),0),0))</f>
        <v>0</v>
      </c>
      <c r="CE821" s="73" t="str">
        <f aca="false">IF(BF821&gt;0,IF(BF821&gt;BH821,CD821/BF821,CD821/BH821),"")</f>
        <v/>
      </c>
      <c r="CF821" s="69" t="n">
        <f aca="false">'Vstupní data'!AM821</f>
        <v>0</v>
      </c>
      <c r="CG821" s="69" t="n">
        <f aca="false">'Vstupní data'!AN821</f>
        <v>0</v>
      </c>
      <c r="CH821" s="69" t="n">
        <f aca="false">'Vstupní data'!AO821</f>
        <v>0</v>
      </c>
      <c r="CI821" s="69" t="n">
        <f aca="false">'Vstupní data'!AP821</f>
        <v>0</v>
      </c>
      <c r="CJ821" s="72" t="n">
        <f aca="false">ROUND(CH821*CI821,0)</f>
        <v>0</v>
      </c>
      <c r="CK821" s="74" t="str">
        <f aca="false">IF(OR(AA821&gt;0,BB821&gt;0,CD821&gt;0,CJ821&gt;0),AA821+BB821+CD821+CJ821,"")</f>
        <v/>
      </c>
    </row>
    <row r="822" customFormat="false" ht="12.8" hidden="false" customHeight="false" outlineLevel="0" collapsed="false">
      <c r="A822" s="66" t="n">
        <f aca="false">'Vstupní data'!A822</f>
        <v>0</v>
      </c>
      <c r="F822" s="66" t="str">
        <f aca="false">CONCATENATE('Vstupní data'!F822,'Vstupní data'!G822,'Vstupní data'!H822,'Vstupní data'!I822)</f>
        <v/>
      </c>
      <c r="G822" s="66"/>
      <c r="H822" s="66" t="n">
        <f aca="false">'Vstupní data'!K822</f>
        <v>0</v>
      </c>
      <c r="I822" s="66" t="n">
        <f aca="false">'Vstupní data'!L822</f>
        <v>0</v>
      </c>
      <c r="J822" s="66" t="n">
        <f aca="false">'Vstupní data'!K822*'Vstupní data'!M822/100</f>
        <v>0</v>
      </c>
      <c r="L822" s="66" t="n">
        <f aca="false">IF('Vstupní data'!N822="prostokořenný",0,IF('Vstupní data'!N822="krytokořenný","k",IF('Vstupní data'!N822="poloodrostky nebo odrostky, prostokořenné i krytokořenné","po",0)))</f>
        <v>0</v>
      </c>
      <c r="N822" s="66"/>
      <c r="O822" s="66" t="n">
        <f aca="false">'Vstupní data'!O822</f>
        <v>0</v>
      </c>
      <c r="P822" s="66" t="n">
        <f aca="false">IF(O822&gt;0,VLOOKUP(CONCATENATE(VLOOKUP(I822,'Pril3-drev'!$H$5:$K$83,4,0),"-",'Vstupní data'!R822),K2!$C$15:$D$23,2,0),0)</f>
        <v>0</v>
      </c>
      <c r="Q822" s="66" t="n">
        <f aca="false">IF(O822&gt;0,VLOOKUP(I822,'Pril3-drev'!$H$5:$I$83,2,0),0)</f>
        <v>0</v>
      </c>
      <c r="R822" s="66" t="n">
        <f aca="false">IF(Q822&gt;0,VLOOKUP(Q822,'Pril6-okus'!$A$5:$B$17,2,0),0)</f>
        <v>0</v>
      </c>
      <c r="S822" s="66" t="n">
        <f aca="false">IF(O822&gt;0,VLOOKUP(I822,'Pril3-drev'!$H$5:$J$83,3,0),0)</f>
        <v>0</v>
      </c>
      <c r="T822" s="66" t="str">
        <f aca="false">IF(O822&gt;0,IF(L822="k",0.9*VLOOKUP(S822,'ha-pocty-vyhl'!$A$5:$B$20,2,0),IF(L822="po",0.8*VLOOKUP(S822,'ha-pocty-vyhl'!$A$5:$B$20,2,0),VLOOKUP(S822,'ha-pocty-vyhl'!$A$5:$B$20,2,0))),"")</f>
        <v/>
      </c>
      <c r="U822" s="66" t="n">
        <f aca="false">'Vstupní data'!P822</f>
        <v>0</v>
      </c>
      <c r="V822" s="66" t="n">
        <f aca="false">IF(O822&gt;0,1.3*T822*1000*Z822/10000,0)</f>
        <v>0</v>
      </c>
      <c r="W822" s="66" t="n">
        <f aca="false">IF(O822&gt;0,1.3*T822*1000*Z822/10000,0)</f>
        <v>0</v>
      </c>
      <c r="X822" s="66" t="n">
        <f aca="false">IF(O822&gt;0,IF(O822&gt;V822,V822,O822),0)</f>
        <v>0</v>
      </c>
      <c r="Y822" s="66" t="n">
        <f aca="false">IF(O822&gt;0,IF(IF(U822&gt;W822,W822,U822)&lt;X822,W822,IF(U822&gt;W822,W822,U822)),0)</f>
        <v>0</v>
      </c>
      <c r="Z822" s="66" t="n">
        <f aca="false">IF(O822&gt;0,IF(J822&gt;0,J822,K822*H822/100),0)</f>
        <v>0</v>
      </c>
      <c r="AA822" s="67" t="n">
        <f aca="false">IF(O822&gt;0,CEILING(R822*P822*X822/Y822*Z822,1),0)</f>
        <v>0</v>
      </c>
      <c r="AB822" s="68" t="n">
        <f aca="false">IF(O822&gt;0,AA822/O822,0)</f>
        <v>0</v>
      </c>
      <c r="AC822" s="66" t="n">
        <f aca="false">'Vstupní data'!W822</f>
        <v>0</v>
      </c>
      <c r="AI822" s="66" t="str">
        <f aca="false">IF(OR('Vstupní data'!T822&gt;0,'Vstupní data'!U822&gt;0),VLOOKUP(I822,'Pril3-drev'!$H$5:$J$83,3,0),"")</f>
        <v/>
      </c>
      <c r="AJ822" s="66" t="n">
        <f aca="false">IF('Vstupní data'!V822="prostokořenný",0,IF('Vstupní data'!V822="krytokořenný","k",IF('Vstupní data'!V822="poloodrostky nebo odrostky, prostokořenné i krytokořenné","po",0)))</f>
        <v>0</v>
      </c>
      <c r="AK822" s="66" t="n">
        <f aca="false">IF(OR('Vstupní data'!T822&gt;0,'Vstupní data'!U822&gt;0),IF(AJ822="k",0.9*VLOOKUP(AI822,'ha-pocty-vyhl'!$A$5:$B$20,2,0),IF(AJ822="po",0.8*VLOOKUP(AI822,'ha-pocty-vyhl'!$A$5:$B$20,2,0),VLOOKUP(AI822,'ha-pocty-vyhl'!$A$5:$B$20,2,0))),0)</f>
        <v>0</v>
      </c>
      <c r="AL822" s="66" t="n">
        <f aca="false">IF(OR('Vstupní data'!T822&gt;0,'Vstupní data'!U822&gt;0),'Vstupní data'!K822*'Vstupní data'!M822/100,0)</f>
        <v>0</v>
      </c>
      <c r="AM822" s="66" t="n">
        <f aca="false">IF(OR('Vstupní data'!T822&gt;0,'Vstupní data'!U822&gt;0),IF('Vstupní data'!T822&gt;0,'Vstupní data'!T822,ROUND(10*'Vstupní data'!U822/AK822,0)),0)</f>
        <v>0</v>
      </c>
      <c r="AN822" s="69" t="n">
        <f aca="false">IF('Vstupní data'!T822&gt;0,   IF('Vstupní data'!T822&lt;=AL822,'Vstupní data'!T822,AL822),   IF(AM822&lt;AL822,AM822,AL822))</f>
        <v>0</v>
      </c>
      <c r="AO822" s="69" t="n">
        <f aca="false">'Vstupní data'!X822</f>
        <v>0</v>
      </c>
      <c r="AP822" s="66" t="n">
        <f aca="false">IF(OR('Vstupní data'!T822&gt;0,'Vstupní data'!U822&gt;0),IF(I822&lt;&gt;0,VLOOKUP(I822,'Pril3-drev'!$H$5:$I$83,2,0),0),0)</f>
        <v>0</v>
      </c>
      <c r="AQ822" s="66" t="n">
        <f aca="false">'Vstupní data'!Y822</f>
        <v>0</v>
      </c>
      <c r="AR822" s="66" t="str">
        <f aca="false">IF(AC822&gt;5,   IF('Vstupní data'!Y822&gt;0,   VLOOKUP(VLOOKUP(CONCATENATE(VLOOKUP(I822,'Pril3-drev'!$H$4:$L$83,5,0),AC822),'Pril3-drev'!$Q$4:$R$2803,2,0),'AVB-BS'!$C$5:$S$29 ,LOOKUP(AQ822,'AVB-BS'!$D$3:$S$3,'AVB-BS'!$D$1:$S$1) ,0 )   ,   IF('Vstupní data'!Z822&gt;0,'Vstupní data'!Z822,0)) , "")</f>
        <v/>
      </c>
      <c r="AS822" s="70" t="str">
        <f aca="false">IF(AC822&gt;5,VLOOKUP(CONCATENATE(AP822,AR822),'Pril1-THLPa'!$H$6:$N$96,4,0),"")</f>
        <v/>
      </c>
      <c r="AT822" s="70" t="str">
        <f aca="false">IF(AC822&gt;5,VLOOKUP(CONCATENATE(AP822,AR822),'Pril1-THLPa'!$H$6:$N$96,5,0),"")</f>
        <v/>
      </c>
      <c r="AU822" s="70" t="str">
        <f aca="false">IF(AC822&gt;5,VLOOKUP(CONCATENATE(AP822,AR822),'Pril1-THLPa'!$H$6:$N$96,6,0),"")</f>
        <v/>
      </c>
      <c r="AV822" s="70" t="str">
        <f aca="false">IF(AC822&gt;5,VLOOKUP(CONCATENATE(AP822,AR822),'Pril1-THLPa'!$H$6:$N$96,7,0),"")</f>
        <v/>
      </c>
      <c r="AW822" s="70" t="str">
        <f aca="false">IF(AC822&gt;5,VLOOKUP(CONCATENATE(AP822,AR822),'Pril1-THLPa'!$H$6:$O$96,8,0),"")</f>
        <v/>
      </c>
      <c r="AX822" s="66" t="n">
        <f aca="false">IF(AC822&gt;0,IF(AND(AC822&gt;0,AC822&lt;=5),VLOOKUP(AP822,'Pril1-THLPa'!$A$6:$F$18,LOOKUP(AC822,'Pril1-THLPa'!$B$5:$F$5,'Pril1-THLPa'!$B$4:$F$4),0),AS822+AT822*(AC822-5)+AU822*POWER(AC822-5,2)+AV822*POWER(AC822-5,3)+AW822*POWER(AC822-5,4)),0)</f>
        <v>0</v>
      </c>
      <c r="AY822" s="71"/>
      <c r="AZ822" s="66" t="n">
        <f aca="false">'Vstupní data'!AA822</f>
        <v>0</v>
      </c>
      <c r="BA822" s="66" t="n">
        <f aca="false">IF(OR('Vstupní data'!T822&gt;0,'Vstupní data'!U822&gt;0),IF(AC822&lt;&gt;"",AX822*AO822/10*(100+AZ822)/100,0),0)</f>
        <v>0</v>
      </c>
      <c r="BB822" s="67" t="n">
        <f aca="false">IF(AC822&lt;&gt;"",ROUND(BA822*AN822,0),0)</f>
        <v>0</v>
      </c>
      <c r="BC822" s="68" t="str">
        <f aca="false">IF(AE822&gt;0,BB822/AE822,"")</f>
        <v/>
      </c>
      <c r="BD822" s="66" t="n">
        <f aca="false">'Vstupní data'!AE822</f>
        <v>0</v>
      </c>
      <c r="BF822" s="66" t="n">
        <f aca="false">'Vstupní data'!AC822</f>
        <v>0</v>
      </c>
      <c r="BH822" s="66" t="n">
        <f aca="false">'Vstupní data'!AD822</f>
        <v>0</v>
      </c>
      <c r="BI822" s="66" t="n">
        <f aca="false">'Vstupní data'!AF822</f>
        <v>0</v>
      </c>
      <c r="BJ822" s="69" t="n">
        <f aca="false">'Vstupní data'!AG822</f>
        <v>0</v>
      </c>
      <c r="BK822" s="69" t="n">
        <f aca="false">IF(BF822&lt;&gt;0,VLOOKUP(I822,'Pril3-drev'!$H$5:$I$83,2,0),0)</f>
        <v>0</v>
      </c>
      <c r="BL822" s="69" t="n">
        <f aca="false">IF(BF822&lt;&gt;0,VLOOKUP(BK822,'Pril3-drev'!$A$5:$C$17,3,0),0)</f>
        <v>0</v>
      </c>
      <c r="BM822" s="69" t="n">
        <f aca="false">'Vstupní data'!AH822</f>
        <v>0</v>
      </c>
      <c r="BN822" s="69" t="n">
        <f aca="false">IF('Vstupní data'!AH822&gt;0,   VLOOKUP(VLOOKUP(CONCATENATE(VLOOKUP(I822,'Pril3-drev'!$H$4:$L$83,5,0),BD822),'Pril3-drev'!$Q$4:$R$2803,2,0),'AVB-BS'!$C$5:$S$29 ,LOOKUP(BM822,'AVB-BS'!$D$3:$S$3,'AVB-BS'!$D$1:$S$1) ,0 )   ,   IF('Vstupní data'!AI822&gt;0,'Vstupní data'!AI822,0))</f>
        <v>0</v>
      </c>
      <c r="BO822" s="69" t="str">
        <f aca="false">IF(BX822&gt;5,VLOOKUP(CONCATENATE(BK822,BN822),'Pril1-THLPa'!$H$6:$N$96,4,0),"")</f>
        <v/>
      </c>
      <c r="BP822" s="69" t="str">
        <f aca="false">IF(BX822&gt;5,VLOOKUP(CONCATENATE(BK822,BN822),'Pril1-THLPa'!$H$6:$N$96,5,0),"")</f>
        <v/>
      </c>
      <c r="BQ822" s="69" t="str">
        <f aca="false">IF(BX822&gt;5,VLOOKUP(CONCATENATE(BK822,BN822),'Pril1-THLPa'!$H$6:$N$96,6,0),"")</f>
        <v/>
      </c>
      <c r="BR822" s="69" t="str">
        <f aca="false">IF(BX822&gt;5,VLOOKUP(CONCATENATE(BK822,BN822),'Pril1-THLPa'!$H$6:$N$96,7,0),"")</f>
        <v/>
      </c>
      <c r="BS822" s="69" t="str">
        <f aca="false">IF(BX822&gt;5,VLOOKUP(CONCATENATE(BK822,BN822),'Pril1-THLPa'!$H$6:$O$96,8,0),"")</f>
        <v/>
      </c>
      <c r="BT822" s="69" t="str">
        <f aca="false">IF(BF822&gt;0, IF(BK822="smrk",  VLOOKUP(VLOOKUP(BD822,'Pril9-K3'!$L$8:$M$207,2,0),'Pril9-K3'!$A$8:$J$16,LOOKUP(BN822,'Pril9-K3'!$A$7:$J$7,'Pril9-K3'!$A$5:$J$5),0), IF(AND(BK822&lt;&gt;"smrk",'Vstupní data'!AK822&lt;&gt;""),'Vstupní data'!AK822,   VLOOKUP(VLOOKUP(BD822,'Pril9-K3'!$L$8:$M$207,2,0),'Pril9-K3'!$A$8:$J$16,LOOKUP(BN822,'Pril9-K3'!$A$7:$J$7,'Pril9-K3'!$A$5:$J$5),0)   )),   "")</f>
        <v/>
      </c>
      <c r="BV822" s="69" t="n">
        <f aca="false">'Vstupní data'!AJ822</f>
        <v>0</v>
      </c>
      <c r="BW822" s="69" t="n">
        <f aca="false">IF(BF822&gt;0,IF(J822&gt;0,J822,K822*H822/100),0)</f>
        <v>0</v>
      </c>
      <c r="BX822" s="69" t="n">
        <f aca="false">IF(BF822&gt;0,IF(BJ822&gt;BL822,BL822,BJ822),0)</f>
        <v>0</v>
      </c>
      <c r="BY822" s="69" t="n">
        <f aca="false">IF(BD822=0,0,IF(AND(BX822&gt;0,BX822&lt;=5),  IF(AND(BX822&gt;0,BX822&lt;=5),VLOOKUP(BK822,'Pril1-THLPa'!$A$6:$F$18,IF(AND(BX822&gt;0,BX822&lt;=5),LOOKUP(BX822,'Pril1-THLPa'!$B$5:$F$5,'Pril1-THLPa'!$B$4:$F$4),""),0),""),  IF(BX822&gt;5,BO822+BP822*(BX822-5)+BQ822*POWER(BX822-5,2)+BR822*POWER(BX822-5,3)+BS822*POWER(BX822-5,4),"")))</f>
        <v>0</v>
      </c>
      <c r="BZ822" s="69" t="n">
        <f aca="false">IF(BY822&gt;0,BY822*BI822/10*BW822*(100+BV822)/100,0)</f>
        <v>0</v>
      </c>
      <c r="CA822" s="69" t="n">
        <f aca="false">IF(BD822&gt;0,BX822-IF(BD822&gt;BX822,BX822,BD822),0)</f>
        <v>0</v>
      </c>
      <c r="CB822" s="69" t="n">
        <f aca="false">POWER(1.01,CA822)</f>
        <v>1</v>
      </c>
      <c r="CC822" s="69" t="n">
        <f aca="false">IF(BF822&gt;0,IF(BF822&gt;BH822,1,BF822/BH822),0)</f>
        <v>0</v>
      </c>
      <c r="CD822" s="72" t="n">
        <f aca="false">IF(BD822=0,0,IF(BF822&gt;0,ROUND(IF(CB822&lt;&gt;0,BZ822*BT822*1/CB822*CC822,0),0),0))</f>
        <v>0</v>
      </c>
      <c r="CE822" s="73" t="str">
        <f aca="false">IF(BF822&gt;0,IF(BF822&gt;BH822,CD822/BF822,CD822/BH822),"")</f>
        <v/>
      </c>
      <c r="CF822" s="69" t="n">
        <f aca="false">'Vstupní data'!AM822</f>
        <v>0</v>
      </c>
      <c r="CG822" s="69" t="n">
        <f aca="false">'Vstupní data'!AN822</f>
        <v>0</v>
      </c>
      <c r="CH822" s="69" t="n">
        <f aca="false">'Vstupní data'!AO822</f>
        <v>0</v>
      </c>
      <c r="CI822" s="69" t="n">
        <f aca="false">'Vstupní data'!AP822</f>
        <v>0</v>
      </c>
      <c r="CJ822" s="72" t="n">
        <f aca="false">ROUND(CH822*CI822,0)</f>
        <v>0</v>
      </c>
      <c r="CK822" s="74" t="str">
        <f aca="false">IF(OR(AA822&gt;0,BB822&gt;0,CD822&gt;0,CJ822&gt;0),AA822+BB822+CD822+CJ822,"")</f>
        <v/>
      </c>
    </row>
    <row r="823" customFormat="false" ht="12.8" hidden="false" customHeight="false" outlineLevel="0" collapsed="false">
      <c r="A823" s="66" t="n">
        <f aca="false">'Vstupní data'!A823</f>
        <v>0</v>
      </c>
      <c r="F823" s="66" t="str">
        <f aca="false">CONCATENATE('Vstupní data'!F823,'Vstupní data'!G823,'Vstupní data'!H823,'Vstupní data'!I823)</f>
        <v/>
      </c>
      <c r="G823" s="66"/>
      <c r="H823" s="66" t="n">
        <f aca="false">'Vstupní data'!K823</f>
        <v>0</v>
      </c>
      <c r="I823" s="66" t="n">
        <f aca="false">'Vstupní data'!L823</f>
        <v>0</v>
      </c>
      <c r="J823" s="66" t="n">
        <f aca="false">'Vstupní data'!K823*'Vstupní data'!M823/100</f>
        <v>0</v>
      </c>
      <c r="L823" s="66" t="n">
        <f aca="false">IF('Vstupní data'!N823="prostokořenný",0,IF('Vstupní data'!N823="krytokořenný","k",IF('Vstupní data'!N823="poloodrostky nebo odrostky, prostokořenné i krytokořenné","po",0)))</f>
        <v>0</v>
      </c>
      <c r="N823" s="66"/>
      <c r="O823" s="66" t="n">
        <f aca="false">'Vstupní data'!O823</f>
        <v>0</v>
      </c>
      <c r="P823" s="66" t="n">
        <f aca="false">IF(O823&gt;0,VLOOKUP(CONCATENATE(VLOOKUP(I823,'Pril3-drev'!$H$5:$K$83,4,0),"-",'Vstupní data'!R823),K2!$C$15:$D$23,2,0),0)</f>
        <v>0</v>
      </c>
      <c r="Q823" s="66" t="n">
        <f aca="false">IF(O823&gt;0,VLOOKUP(I823,'Pril3-drev'!$H$5:$I$83,2,0),0)</f>
        <v>0</v>
      </c>
      <c r="R823" s="66" t="n">
        <f aca="false">IF(Q823&gt;0,VLOOKUP(Q823,'Pril6-okus'!$A$5:$B$17,2,0),0)</f>
        <v>0</v>
      </c>
      <c r="S823" s="66" t="n">
        <f aca="false">IF(O823&gt;0,VLOOKUP(I823,'Pril3-drev'!$H$5:$J$83,3,0),0)</f>
        <v>0</v>
      </c>
      <c r="T823" s="66" t="str">
        <f aca="false">IF(O823&gt;0,IF(L823="k",0.9*VLOOKUP(S823,'ha-pocty-vyhl'!$A$5:$B$20,2,0),IF(L823="po",0.8*VLOOKUP(S823,'ha-pocty-vyhl'!$A$5:$B$20,2,0),VLOOKUP(S823,'ha-pocty-vyhl'!$A$5:$B$20,2,0))),"")</f>
        <v/>
      </c>
      <c r="U823" s="66" t="n">
        <f aca="false">'Vstupní data'!P823</f>
        <v>0</v>
      </c>
      <c r="V823" s="66" t="n">
        <f aca="false">IF(O823&gt;0,1.3*T823*1000*Z823/10000,0)</f>
        <v>0</v>
      </c>
      <c r="W823" s="66" t="n">
        <f aca="false">IF(O823&gt;0,1.3*T823*1000*Z823/10000,0)</f>
        <v>0</v>
      </c>
      <c r="X823" s="66" t="n">
        <f aca="false">IF(O823&gt;0,IF(O823&gt;V823,V823,O823),0)</f>
        <v>0</v>
      </c>
      <c r="Y823" s="66" t="n">
        <f aca="false">IF(O823&gt;0,IF(IF(U823&gt;W823,W823,U823)&lt;X823,W823,IF(U823&gt;W823,W823,U823)),0)</f>
        <v>0</v>
      </c>
      <c r="Z823" s="66" t="n">
        <f aca="false">IF(O823&gt;0,IF(J823&gt;0,J823,K823*H823/100),0)</f>
        <v>0</v>
      </c>
      <c r="AA823" s="67" t="n">
        <f aca="false">IF(O823&gt;0,CEILING(R823*P823*X823/Y823*Z823,1),0)</f>
        <v>0</v>
      </c>
      <c r="AB823" s="68" t="n">
        <f aca="false">IF(O823&gt;0,AA823/O823,0)</f>
        <v>0</v>
      </c>
      <c r="AC823" s="66" t="n">
        <f aca="false">'Vstupní data'!W823</f>
        <v>0</v>
      </c>
      <c r="AI823" s="66" t="str">
        <f aca="false">IF(OR('Vstupní data'!T823&gt;0,'Vstupní data'!U823&gt;0),VLOOKUP(I823,'Pril3-drev'!$H$5:$J$83,3,0),"")</f>
        <v/>
      </c>
      <c r="AJ823" s="66" t="n">
        <f aca="false">IF('Vstupní data'!V823="prostokořenný",0,IF('Vstupní data'!V823="krytokořenný","k",IF('Vstupní data'!V823="poloodrostky nebo odrostky, prostokořenné i krytokořenné","po",0)))</f>
        <v>0</v>
      </c>
      <c r="AK823" s="66" t="n">
        <f aca="false">IF(OR('Vstupní data'!T823&gt;0,'Vstupní data'!U823&gt;0),IF(AJ823="k",0.9*VLOOKUP(AI823,'ha-pocty-vyhl'!$A$5:$B$20,2,0),IF(AJ823="po",0.8*VLOOKUP(AI823,'ha-pocty-vyhl'!$A$5:$B$20,2,0),VLOOKUP(AI823,'ha-pocty-vyhl'!$A$5:$B$20,2,0))),0)</f>
        <v>0</v>
      </c>
      <c r="AL823" s="66" t="n">
        <f aca="false">IF(OR('Vstupní data'!T823&gt;0,'Vstupní data'!U823&gt;0),'Vstupní data'!K823*'Vstupní data'!M823/100,0)</f>
        <v>0</v>
      </c>
      <c r="AM823" s="66" t="n">
        <f aca="false">IF(OR('Vstupní data'!T823&gt;0,'Vstupní data'!U823&gt;0),IF('Vstupní data'!T823&gt;0,'Vstupní data'!T823,ROUND(10*'Vstupní data'!U823/AK823,0)),0)</f>
        <v>0</v>
      </c>
      <c r="AN823" s="69" t="n">
        <f aca="false">IF('Vstupní data'!T823&gt;0,   IF('Vstupní data'!T823&lt;=AL823,'Vstupní data'!T823,AL823),   IF(AM823&lt;AL823,AM823,AL823))</f>
        <v>0</v>
      </c>
      <c r="AO823" s="69" t="n">
        <f aca="false">'Vstupní data'!X823</f>
        <v>0</v>
      </c>
      <c r="AP823" s="66" t="n">
        <f aca="false">IF(OR('Vstupní data'!T823&gt;0,'Vstupní data'!U823&gt;0),IF(I823&lt;&gt;0,VLOOKUP(I823,'Pril3-drev'!$H$5:$I$83,2,0),0),0)</f>
        <v>0</v>
      </c>
      <c r="AQ823" s="66" t="n">
        <f aca="false">'Vstupní data'!Y823</f>
        <v>0</v>
      </c>
      <c r="AR823" s="66" t="str">
        <f aca="false">IF(AC823&gt;5,   IF('Vstupní data'!Y823&gt;0,   VLOOKUP(VLOOKUP(CONCATENATE(VLOOKUP(I823,'Pril3-drev'!$H$4:$L$83,5,0),AC823),'Pril3-drev'!$Q$4:$R$2803,2,0),'AVB-BS'!$C$5:$S$29 ,LOOKUP(AQ823,'AVB-BS'!$D$3:$S$3,'AVB-BS'!$D$1:$S$1) ,0 )   ,   IF('Vstupní data'!Z823&gt;0,'Vstupní data'!Z823,0)) , "")</f>
        <v/>
      </c>
      <c r="AS823" s="70" t="str">
        <f aca="false">IF(AC823&gt;5,VLOOKUP(CONCATENATE(AP823,AR823),'Pril1-THLPa'!$H$6:$N$96,4,0),"")</f>
        <v/>
      </c>
      <c r="AT823" s="70" t="str">
        <f aca="false">IF(AC823&gt;5,VLOOKUP(CONCATENATE(AP823,AR823),'Pril1-THLPa'!$H$6:$N$96,5,0),"")</f>
        <v/>
      </c>
      <c r="AU823" s="70" t="str">
        <f aca="false">IF(AC823&gt;5,VLOOKUP(CONCATENATE(AP823,AR823),'Pril1-THLPa'!$H$6:$N$96,6,0),"")</f>
        <v/>
      </c>
      <c r="AV823" s="70" t="str">
        <f aca="false">IF(AC823&gt;5,VLOOKUP(CONCATENATE(AP823,AR823),'Pril1-THLPa'!$H$6:$N$96,7,0),"")</f>
        <v/>
      </c>
      <c r="AW823" s="70" t="str">
        <f aca="false">IF(AC823&gt;5,VLOOKUP(CONCATENATE(AP823,AR823),'Pril1-THLPa'!$H$6:$O$96,8,0),"")</f>
        <v/>
      </c>
      <c r="AX823" s="66" t="n">
        <f aca="false">IF(AC823&gt;0,IF(AND(AC823&gt;0,AC823&lt;=5),VLOOKUP(AP823,'Pril1-THLPa'!$A$6:$F$18,LOOKUP(AC823,'Pril1-THLPa'!$B$5:$F$5,'Pril1-THLPa'!$B$4:$F$4),0),AS823+AT823*(AC823-5)+AU823*POWER(AC823-5,2)+AV823*POWER(AC823-5,3)+AW823*POWER(AC823-5,4)),0)</f>
        <v>0</v>
      </c>
      <c r="AY823" s="71"/>
      <c r="AZ823" s="66" t="n">
        <f aca="false">'Vstupní data'!AA823</f>
        <v>0</v>
      </c>
      <c r="BA823" s="66" t="n">
        <f aca="false">IF(OR('Vstupní data'!T823&gt;0,'Vstupní data'!U823&gt;0),IF(AC823&lt;&gt;"",AX823*AO823/10*(100+AZ823)/100,0),0)</f>
        <v>0</v>
      </c>
      <c r="BB823" s="67" t="n">
        <f aca="false">IF(AC823&lt;&gt;"",ROUND(BA823*AN823,0),0)</f>
        <v>0</v>
      </c>
      <c r="BC823" s="68" t="str">
        <f aca="false">IF(AE823&gt;0,BB823/AE823,"")</f>
        <v/>
      </c>
      <c r="BD823" s="66" t="n">
        <f aca="false">'Vstupní data'!AE823</f>
        <v>0</v>
      </c>
      <c r="BF823" s="66" t="n">
        <f aca="false">'Vstupní data'!AC823</f>
        <v>0</v>
      </c>
      <c r="BH823" s="66" t="n">
        <f aca="false">'Vstupní data'!AD823</f>
        <v>0</v>
      </c>
      <c r="BI823" s="66" t="n">
        <f aca="false">'Vstupní data'!AF823</f>
        <v>0</v>
      </c>
      <c r="BJ823" s="69" t="n">
        <f aca="false">'Vstupní data'!AG823</f>
        <v>0</v>
      </c>
      <c r="BK823" s="69" t="n">
        <f aca="false">IF(BF823&lt;&gt;0,VLOOKUP(I823,'Pril3-drev'!$H$5:$I$83,2,0),0)</f>
        <v>0</v>
      </c>
      <c r="BL823" s="69" t="n">
        <f aca="false">IF(BF823&lt;&gt;0,VLOOKUP(BK823,'Pril3-drev'!$A$5:$C$17,3,0),0)</f>
        <v>0</v>
      </c>
      <c r="BM823" s="69" t="n">
        <f aca="false">'Vstupní data'!AH823</f>
        <v>0</v>
      </c>
      <c r="BN823" s="69" t="n">
        <f aca="false">IF('Vstupní data'!AH823&gt;0,   VLOOKUP(VLOOKUP(CONCATENATE(VLOOKUP(I823,'Pril3-drev'!$H$4:$L$83,5,0),BD823),'Pril3-drev'!$Q$4:$R$2803,2,0),'AVB-BS'!$C$5:$S$29 ,LOOKUP(BM823,'AVB-BS'!$D$3:$S$3,'AVB-BS'!$D$1:$S$1) ,0 )   ,   IF('Vstupní data'!AI823&gt;0,'Vstupní data'!AI823,0))</f>
        <v>0</v>
      </c>
      <c r="BO823" s="69" t="str">
        <f aca="false">IF(BX823&gt;5,VLOOKUP(CONCATENATE(BK823,BN823),'Pril1-THLPa'!$H$6:$N$96,4,0),"")</f>
        <v/>
      </c>
      <c r="BP823" s="69" t="str">
        <f aca="false">IF(BX823&gt;5,VLOOKUP(CONCATENATE(BK823,BN823),'Pril1-THLPa'!$H$6:$N$96,5,0),"")</f>
        <v/>
      </c>
      <c r="BQ823" s="69" t="str">
        <f aca="false">IF(BX823&gt;5,VLOOKUP(CONCATENATE(BK823,BN823),'Pril1-THLPa'!$H$6:$N$96,6,0),"")</f>
        <v/>
      </c>
      <c r="BR823" s="69" t="str">
        <f aca="false">IF(BX823&gt;5,VLOOKUP(CONCATENATE(BK823,BN823),'Pril1-THLPa'!$H$6:$N$96,7,0),"")</f>
        <v/>
      </c>
      <c r="BS823" s="69" t="str">
        <f aca="false">IF(BX823&gt;5,VLOOKUP(CONCATENATE(BK823,BN823),'Pril1-THLPa'!$H$6:$O$96,8,0),"")</f>
        <v/>
      </c>
      <c r="BT823" s="69" t="str">
        <f aca="false">IF(BF823&gt;0, IF(BK823="smrk",  VLOOKUP(VLOOKUP(BD823,'Pril9-K3'!$L$8:$M$207,2,0),'Pril9-K3'!$A$8:$J$16,LOOKUP(BN823,'Pril9-K3'!$A$7:$J$7,'Pril9-K3'!$A$5:$J$5),0), IF(AND(BK823&lt;&gt;"smrk",'Vstupní data'!AK823&lt;&gt;""),'Vstupní data'!AK823,   VLOOKUP(VLOOKUP(BD823,'Pril9-K3'!$L$8:$M$207,2,0),'Pril9-K3'!$A$8:$J$16,LOOKUP(BN823,'Pril9-K3'!$A$7:$J$7,'Pril9-K3'!$A$5:$J$5),0)   )),   "")</f>
        <v/>
      </c>
      <c r="BV823" s="69" t="n">
        <f aca="false">'Vstupní data'!AJ823</f>
        <v>0</v>
      </c>
      <c r="BW823" s="69" t="n">
        <f aca="false">IF(BF823&gt;0,IF(J823&gt;0,J823,K823*H823/100),0)</f>
        <v>0</v>
      </c>
      <c r="BX823" s="69" t="n">
        <f aca="false">IF(BF823&gt;0,IF(BJ823&gt;BL823,BL823,BJ823),0)</f>
        <v>0</v>
      </c>
      <c r="BY823" s="69" t="n">
        <f aca="false">IF(BD823=0,0,IF(AND(BX823&gt;0,BX823&lt;=5),  IF(AND(BX823&gt;0,BX823&lt;=5),VLOOKUP(BK823,'Pril1-THLPa'!$A$6:$F$18,IF(AND(BX823&gt;0,BX823&lt;=5),LOOKUP(BX823,'Pril1-THLPa'!$B$5:$F$5,'Pril1-THLPa'!$B$4:$F$4),""),0),""),  IF(BX823&gt;5,BO823+BP823*(BX823-5)+BQ823*POWER(BX823-5,2)+BR823*POWER(BX823-5,3)+BS823*POWER(BX823-5,4),"")))</f>
        <v>0</v>
      </c>
      <c r="BZ823" s="69" t="n">
        <f aca="false">IF(BY823&gt;0,BY823*BI823/10*BW823*(100+BV823)/100,0)</f>
        <v>0</v>
      </c>
      <c r="CA823" s="69" t="n">
        <f aca="false">IF(BD823&gt;0,BX823-IF(BD823&gt;BX823,BX823,BD823),0)</f>
        <v>0</v>
      </c>
      <c r="CB823" s="69" t="n">
        <f aca="false">POWER(1.01,CA823)</f>
        <v>1</v>
      </c>
      <c r="CC823" s="69" t="n">
        <f aca="false">IF(BF823&gt;0,IF(BF823&gt;BH823,1,BF823/BH823),0)</f>
        <v>0</v>
      </c>
      <c r="CD823" s="72" t="n">
        <f aca="false">IF(BD823=0,0,IF(BF823&gt;0,ROUND(IF(CB823&lt;&gt;0,BZ823*BT823*1/CB823*CC823,0),0),0))</f>
        <v>0</v>
      </c>
      <c r="CE823" s="73" t="str">
        <f aca="false">IF(BF823&gt;0,IF(BF823&gt;BH823,CD823/BF823,CD823/BH823),"")</f>
        <v/>
      </c>
      <c r="CF823" s="69" t="n">
        <f aca="false">'Vstupní data'!AM823</f>
        <v>0</v>
      </c>
      <c r="CG823" s="69" t="n">
        <f aca="false">'Vstupní data'!AN823</f>
        <v>0</v>
      </c>
      <c r="CH823" s="69" t="n">
        <f aca="false">'Vstupní data'!AO823</f>
        <v>0</v>
      </c>
      <c r="CI823" s="69" t="n">
        <f aca="false">'Vstupní data'!AP823</f>
        <v>0</v>
      </c>
      <c r="CJ823" s="72" t="n">
        <f aca="false">ROUND(CH823*CI823,0)</f>
        <v>0</v>
      </c>
      <c r="CK823" s="74" t="str">
        <f aca="false">IF(OR(AA823&gt;0,BB823&gt;0,CD823&gt;0,CJ823&gt;0),AA823+BB823+CD823+CJ823,"")</f>
        <v/>
      </c>
    </row>
    <row r="824" customFormat="false" ht="12.8" hidden="false" customHeight="false" outlineLevel="0" collapsed="false">
      <c r="A824" s="66" t="n">
        <f aca="false">'Vstupní data'!A824</f>
        <v>0</v>
      </c>
      <c r="F824" s="66" t="str">
        <f aca="false">CONCATENATE('Vstupní data'!F824,'Vstupní data'!G824,'Vstupní data'!H824,'Vstupní data'!I824)</f>
        <v/>
      </c>
      <c r="G824" s="66"/>
      <c r="H824" s="66" t="n">
        <f aca="false">'Vstupní data'!K824</f>
        <v>0</v>
      </c>
      <c r="I824" s="66" t="n">
        <f aca="false">'Vstupní data'!L824</f>
        <v>0</v>
      </c>
      <c r="J824" s="66" t="n">
        <f aca="false">'Vstupní data'!K824*'Vstupní data'!M824/100</f>
        <v>0</v>
      </c>
      <c r="L824" s="66" t="n">
        <f aca="false">IF('Vstupní data'!N824="prostokořenný",0,IF('Vstupní data'!N824="krytokořenný","k",IF('Vstupní data'!N824="poloodrostky nebo odrostky, prostokořenné i krytokořenné","po",0)))</f>
        <v>0</v>
      </c>
      <c r="N824" s="66"/>
      <c r="O824" s="66" t="n">
        <f aca="false">'Vstupní data'!O824</f>
        <v>0</v>
      </c>
      <c r="P824" s="66" t="n">
        <f aca="false">IF(O824&gt;0,VLOOKUP(CONCATENATE(VLOOKUP(I824,'Pril3-drev'!$H$5:$K$83,4,0),"-",'Vstupní data'!R824),K2!$C$15:$D$23,2,0),0)</f>
        <v>0</v>
      </c>
      <c r="Q824" s="66" t="n">
        <f aca="false">IF(O824&gt;0,VLOOKUP(I824,'Pril3-drev'!$H$5:$I$83,2,0),0)</f>
        <v>0</v>
      </c>
      <c r="R824" s="66" t="n">
        <f aca="false">IF(Q824&gt;0,VLOOKUP(Q824,'Pril6-okus'!$A$5:$B$17,2,0),0)</f>
        <v>0</v>
      </c>
      <c r="S824" s="66" t="n">
        <f aca="false">IF(O824&gt;0,VLOOKUP(I824,'Pril3-drev'!$H$5:$J$83,3,0),0)</f>
        <v>0</v>
      </c>
      <c r="T824" s="66" t="str">
        <f aca="false">IF(O824&gt;0,IF(L824="k",0.9*VLOOKUP(S824,'ha-pocty-vyhl'!$A$5:$B$20,2,0),IF(L824="po",0.8*VLOOKUP(S824,'ha-pocty-vyhl'!$A$5:$B$20,2,0),VLOOKUP(S824,'ha-pocty-vyhl'!$A$5:$B$20,2,0))),"")</f>
        <v/>
      </c>
      <c r="U824" s="66" t="n">
        <f aca="false">'Vstupní data'!P824</f>
        <v>0</v>
      </c>
      <c r="V824" s="66" t="n">
        <f aca="false">IF(O824&gt;0,1.3*T824*1000*Z824/10000,0)</f>
        <v>0</v>
      </c>
      <c r="W824" s="66" t="n">
        <f aca="false">IF(O824&gt;0,1.3*T824*1000*Z824/10000,0)</f>
        <v>0</v>
      </c>
      <c r="X824" s="66" t="n">
        <f aca="false">IF(O824&gt;0,IF(O824&gt;V824,V824,O824),0)</f>
        <v>0</v>
      </c>
      <c r="Y824" s="66" t="n">
        <f aca="false">IF(O824&gt;0,IF(IF(U824&gt;W824,W824,U824)&lt;X824,W824,IF(U824&gt;W824,W824,U824)),0)</f>
        <v>0</v>
      </c>
      <c r="Z824" s="66" t="n">
        <f aca="false">IF(O824&gt;0,IF(J824&gt;0,J824,K824*H824/100),0)</f>
        <v>0</v>
      </c>
      <c r="AA824" s="67" t="n">
        <f aca="false">IF(O824&gt;0,CEILING(R824*P824*X824/Y824*Z824,1),0)</f>
        <v>0</v>
      </c>
      <c r="AB824" s="68" t="n">
        <f aca="false">IF(O824&gt;0,AA824/O824,0)</f>
        <v>0</v>
      </c>
      <c r="AC824" s="66" t="n">
        <f aca="false">'Vstupní data'!W824</f>
        <v>0</v>
      </c>
      <c r="AI824" s="66" t="str">
        <f aca="false">IF(OR('Vstupní data'!T824&gt;0,'Vstupní data'!U824&gt;0),VLOOKUP(I824,'Pril3-drev'!$H$5:$J$83,3,0),"")</f>
        <v/>
      </c>
      <c r="AJ824" s="66" t="n">
        <f aca="false">IF('Vstupní data'!V824="prostokořenný",0,IF('Vstupní data'!V824="krytokořenný","k",IF('Vstupní data'!V824="poloodrostky nebo odrostky, prostokořenné i krytokořenné","po",0)))</f>
        <v>0</v>
      </c>
      <c r="AK824" s="66" t="n">
        <f aca="false">IF(OR('Vstupní data'!T824&gt;0,'Vstupní data'!U824&gt;0),IF(AJ824="k",0.9*VLOOKUP(AI824,'ha-pocty-vyhl'!$A$5:$B$20,2,0),IF(AJ824="po",0.8*VLOOKUP(AI824,'ha-pocty-vyhl'!$A$5:$B$20,2,0),VLOOKUP(AI824,'ha-pocty-vyhl'!$A$5:$B$20,2,0))),0)</f>
        <v>0</v>
      </c>
      <c r="AL824" s="66" t="n">
        <f aca="false">IF(OR('Vstupní data'!T824&gt;0,'Vstupní data'!U824&gt;0),'Vstupní data'!K824*'Vstupní data'!M824/100,0)</f>
        <v>0</v>
      </c>
      <c r="AM824" s="66" t="n">
        <f aca="false">IF(OR('Vstupní data'!T824&gt;0,'Vstupní data'!U824&gt;0),IF('Vstupní data'!T824&gt;0,'Vstupní data'!T824,ROUND(10*'Vstupní data'!U824/AK824,0)),0)</f>
        <v>0</v>
      </c>
      <c r="AN824" s="69" t="n">
        <f aca="false">IF('Vstupní data'!T824&gt;0,   IF('Vstupní data'!T824&lt;=AL824,'Vstupní data'!T824,AL824),   IF(AM824&lt;AL824,AM824,AL824))</f>
        <v>0</v>
      </c>
      <c r="AO824" s="69" t="n">
        <f aca="false">'Vstupní data'!X824</f>
        <v>0</v>
      </c>
      <c r="AP824" s="66" t="n">
        <f aca="false">IF(OR('Vstupní data'!T824&gt;0,'Vstupní data'!U824&gt;0),IF(I824&lt;&gt;0,VLOOKUP(I824,'Pril3-drev'!$H$5:$I$83,2,0),0),0)</f>
        <v>0</v>
      </c>
      <c r="AQ824" s="66" t="n">
        <f aca="false">'Vstupní data'!Y824</f>
        <v>0</v>
      </c>
      <c r="AR824" s="66" t="str">
        <f aca="false">IF(AC824&gt;5,   IF('Vstupní data'!Y824&gt;0,   VLOOKUP(VLOOKUP(CONCATENATE(VLOOKUP(I824,'Pril3-drev'!$H$4:$L$83,5,0),AC824),'Pril3-drev'!$Q$4:$R$2803,2,0),'AVB-BS'!$C$5:$S$29 ,LOOKUP(AQ824,'AVB-BS'!$D$3:$S$3,'AVB-BS'!$D$1:$S$1) ,0 )   ,   IF('Vstupní data'!Z824&gt;0,'Vstupní data'!Z824,0)) , "")</f>
        <v/>
      </c>
      <c r="AS824" s="70" t="str">
        <f aca="false">IF(AC824&gt;5,VLOOKUP(CONCATENATE(AP824,AR824),'Pril1-THLPa'!$H$6:$N$96,4,0),"")</f>
        <v/>
      </c>
      <c r="AT824" s="70" t="str">
        <f aca="false">IF(AC824&gt;5,VLOOKUP(CONCATENATE(AP824,AR824),'Pril1-THLPa'!$H$6:$N$96,5,0),"")</f>
        <v/>
      </c>
      <c r="AU824" s="70" t="str">
        <f aca="false">IF(AC824&gt;5,VLOOKUP(CONCATENATE(AP824,AR824),'Pril1-THLPa'!$H$6:$N$96,6,0),"")</f>
        <v/>
      </c>
      <c r="AV824" s="70" t="str">
        <f aca="false">IF(AC824&gt;5,VLOOKUP(CONCATENATE(AP824,AR824),'Pril1-THLPa'!$H$6:$N$96,7,0),"")</f>
        <v/>
      </c>
      <c r="AW824" s="70" t="str">
        <f aca="false">IF(AC824&gt;5,VLOOKUP(CONCATENATE(AP824,AR824),'Pril1-THLPa'!$H$6:$O$96,8,0),"")</f>
        <v/>
      </c>
      <c r="AX824" s="66" t="n">
        <f aca="false">IF(AC824&gt;0,IF(AND(AC824&gt;0,AC824&lt;=5),VLOOKUP(AP824,'Pril1-THLPa'!$A$6:$F$18,LOOKUP(AC824,'Pril1-THLPa'!$B$5:$F$5,'Pril1-THLPa'!$B$4:$F$4),0),AS824+AT824*(AC824-5)+AU824*POWER(AC824-5,2)+AV824*POWER(AC824-5,3)+AW824*POWER(AC824-5,4)),0)</f>
        <v>0</v>
      </c>
      <c r="AY824" s="71"/>
      <c r="AZ824" s="66" t="n">
        <f aca="false">'Vstupní data'!AA824</f>
        <v>0</v>
      </c>
      <c r="BA824" s="66" t="n">
        <f aca="false">IF(OR('Vstupní data'!T824&gt;0,'Vstupní data'!U824&gt;0),IF(AC824&lt;&gt;"",AX824*AO824/10*(100+AZ824)/100,0),0)</f>
        <v>0</v>
      </c>
      <c r="BB824" s="67" t="n">
        <f aca="false">IF(AC824&lt;&gt;"",ROUND(BA824*AN824,0),0)</f>
        <v>0</v>
      </c>
      <c r="BC824" s="68" t="str">
        <f aca="false">IF(AE824&gt;0,BB824/AE824,"")</f>
        <v/>
      </c>
      <c r="BD824" s="66" t="n">
        <f aca="false">'Vstupní data'!AE824</f>
        <v>0</v>
      </c>
      <c r="BF824" s="66" t="n">
        <f aca="false">'Vstupní data'!AC824</f>
        <v>0</v>
      </c>
      <c r="BH824" s="66" t="n">
        <f aca="false">'Vstupní data'!AD824</f>
        <v>0</v>
      </c>
      <c r="BI824" s="66" t="n">
        <f aca="false">'Vstupní data'!AF824</f>
        <v>0</v>
      </c>
      <c r="BJ824" s="69" t="n">
        <f aca="false">'Vstupní data'!AG824</f>
        <v>0</v>
      </c>
      <c r="BK824" s="69" t="n">
        <f aca="false">IF(BF824&lt;&gt;0,VLOOKUP(I824,'Pril3-drev'!$H$5:$I$83,2,0),0)</f>
        <v>0</v>
      </c>
      <c r="BL824" s="69" t="n">
        <f aca="false">IF(BF824&lt;&gt;0,VLOOKUP(BK824,'Pril3-drev'!$A$5:$C$17,3,0),0)</f>
        <v>0</v>
      </c>
      <c r="BM824" s="69" t="n">
        <f aca="false">'Vstupní data'!AH824</f>
        <v>0</v>
      </c>
      <c r="BN824" s="69" t="n">
        <f aca="false">IF('Vstupní data'!AH824&gt;0,   VLOOKUP(VLOOKUP(CONCATENATE(VLOOKUP(I824,'Pril3-drev'!$H$4:$L$83,5,0),BD824),'Pril3-drev'!$Q$4:$R$2803,2,0),'AVB-BS'!$C$5:$S$29 ,LOOKUP(BM824,'AVB-BS'!$D$3:$S$3,'AVB-BS'!$D$1:$S$1) ,0 )   ,   IF('Vstupní data'!AI824&gt;0,'Vstupní data'!AI824,0))</f>
        <v>0</v>
      </c>
      <c r="BO824" s="69" t="str">
        <f aca="false">IF(BX824&gt;5,VLOOKUP(CONCATENATE(BK824,BN824),'Pril1-THLPa'!$H$6:$N$96,4,0),"")</f>
        <v/>
      </c>
      <c r="BP824" s="69" t="str">
        <f aca="false">IF(BX824&gt;5,VLOOKUP(CONCATENATE(BK824,BN824),'Pril1-THLPa'!$H$6:$N$96,5,0),"")</f>
        <v/>
      </c>
      <c r="BQ824" s="69" t="str">
        <f aca="false">IF(BX824&gt;5,VLOOKUP(CONCATENATE(BK824,BN824),'Pril1-THLPa'!$H$6:$N$96,6,0),"")</f>
        <v/>
      </c>
      <c r="BR824" s="69" t="str">
        <f aca="false">IF(BX824&gt;5,VLOOKUP(CONCATENATE(BK824,BN824),'Pril1-THLPa'!$H$6:$N$96,7,0),"")</f>
        <v/>
      </c>
      <c r="BS824" s="69" t="str">
        <f aca="false">IF(BX824&gt;5,VLOOKUP(CONCATENATE(BK824,BN824),'Pril1-THLPa'!$H$6:$O$96,8,0),"")</f>
        <v/>
      </c>
      <c r="BT824" s="69" t="str">
        <f aca="false">IF(BF824&gt;0, IF(BK824="smrk",  VLOOKUP(VLOOKUP(BD824,'Pril9-K3'!$L$8:$M$207,2,0),'Pril9-K3'!$A$8:$J$16,LOOKUP(BN824,'Pril9-K3'!$A$7:$J$7,'Pril9-K3'!$A$5:$J$5),0), IF(AND(BK824&lt;&gt;"smrk",'Vstupní data'!AK824&lt;&gt;""),'Vstupní data'!AK824,   VLOOKUP(VLOOKUP(BD824,'Pril9-K3'!$L$8:$M$207,2,0),'Pril9-K3'!$A$8:$J$16,LOOKUP(BN824,'Pril9-K3'!$A$7:$J$7,'Pril9-K3'!$A$5:$J$5),0)   )),   "")</f>
        <v/>
      </c>
      <c r="BV824" s="69" t="n">
        <f aca="false">'Vstupní data'!AJ824</f>
        <v>0</v>
      </c>
      <c r="BW824" s="69" t="n">
        <f aca="false">IF(BF824&gt;0,IF(J824&gt;0,J824,K824*H824/100),0)</f>
        <v>0</v>
      </c>
      <c r="BX824" s="69" t="n">
        <f aca="false">IF(BF824&gt;0,IF(BJ824&gt;BL824,BL824,BJ824),0)</f>
        <v>0</v>
      </c>
      <c r="BY824" s="69" t="n">
        <f aca="false">IF(BD824=0,0,IF(AND(BX824&gt;0,BX824&lt;=5),  IF(AND(BX824&gt;0,BX824&lt;=5),VLOOKUP(BK824,'Pril1-THLPa'!$A$6:$F$18,IF(AND(BX824&gt;0,BX824&lt;=5),LOOKUP(BX824,'Pril1-THLPa'!$B$5:$F$5,'Pril1-THLPa'!$B$4:$F$4),""),0),""),  IF(BX824&gt;5,BO824+BP824*(BX824-5)+BQ824*POWER(BX824-5,2)+BR824*POWER(BX824-5,3)+BS824*POWER(BX824-5,4),"")))</f>
        <v>0</v>
      </c>
      <c r="BZ824" s="69" t="n">
        <f aca="false">IF(BY824&gt;0,BY824*BI824/10*BW824*(100+BV824)/100,0)</f>
        <v>0</v>
      </c>
      <c r="CA824" s="69" t="n">
        <f aca="false">IF(BD824&gt;0,BX824-IF(BD824&gt;BX824,BX824,BD824),0)</f>
        <v>0</v>
      </c>
      <c r="CB824" s="69" t="n">
        <f aca="false">POWER(1.01,CA824)</f>
        <v>1</v>
      </c>
      <c r="CC824" s="69" t="n">
        <f aca="false">IF(BF824&gt;0,IF(BF824&gt;BH824,1,BF824/BH824),0)</f>
        <v>0</v>
      </c>
      <c r="CD824" s="72" t="n">
        <f aca="false">IF(BD824=0,0,IF(BF824&gt;0,ROUND(IF(CB824&lt;&gt;0,BZ824*BT824*1/CB824*CC824,0),0),0))</f>
        <v>0</v>
      </c>
      <c r="CE824" s="73" t="str">
        <f aca="false">IF(BF824&gt;0,IF(BF824&gt;BH824,CD824/BF824,CD824/BH824),"")</f>
        <v/>
      </c>
      <c r="CF824" s="69" t="n">
        <f aca="false">'Vstupní data'!AM824</f>
        <v>0</v>
      </c>
      <c r="CG824" s="69" t="n">
        <f aca="false">'Vstupní data'!AN824</f>
        <v>0</v>
      </c>
      <c r="CH824" s="69" t="n">
        <f aca="false">'Vstupní data'!AO824</f>
        <v>0</v>
      </c>
      <c r="CI824" s="69" t="n">
        <f aca="false">'Vstupní data'!AP824</f>
        <v>0</v>
      </c>
      <c r="CJ824" s="72" t="n">
        <f aca="false">ROUND(CH824*CI824,0)</f>
        <v>0</v>
      </c>
      <c r="CK824" s="74" t="str">
        <f aca="false">IF(OR(AA824&gt;0,BB824&gt;0,CD824&gt;0,CJ824&gt;0),AA824+BB824+CD824+CJ824,"")</f>
        <v/>
      </c>
    </row>
    <row r="825" customFormat="false" ht="12.8" hidden="false" customHeight="false" outlineLevel="0" collapsed="false">
      <c r="A825" s="66" t="n">
        <f aca="false">'Vstupní data'!A825</f>
        <v>0</v>
      </c>
      <c r="F825" s="66" t="str">
        <f aca="false">CONCATENATE('Vstupní data'!F825,'Vstupní data'!G825,'Vstupní data'!H825,'Vstupní data'!I825)</f>
        <v/>
      </c>
      <c r="G825" s="66"/>
      <c r="H825" s="66" t="n">
        <f aca="false">'Vstupní data'!K825</f>
        <v>0</v>
      </c>
      <c r="I825" s="66" t="n">
        <f aca="false">'Vstupní data'!L825</f>
        <v>0</v>
      </c>
      <c r="J825" s="66" t="n">
        <f aca="false">'Vstupní data'!K825*'Vstupní data'!M825/100</f>
        <v>0</v>
      </c>
      <c r="L825" s="66" t="n">
        <f aca="false">IF('Vstupní data'!N825="prostokořenný",0,IF('Vstupní data'!N825="krytokořenný","k",IF('Vstupní data'!N825="poloodrostky nebo odrostky, prostokořenné i krytokořenné","po",0)))</f>
        <v>0</v>
      </c>
      <c r="N825" s="66"/>
      <c r="O825" s="66" t="n">
        <f aca="false">'Vstupní data'!O825</f>
        <v>0</v>
      </c>
      <c r="P825" s="66" t="n">
        <f aca="false">IF(O825&gt;0,VLOOKUP(CONCATENATE(VLOOKUP(I825,'Pril3-drev'!$H$5:$K$83,4,0),"-",'Vstupní data'!R825),K2!$C$15:$D$23,2,0),0)</f>
        <v>0</v>
      </c>
      <c r="Q825" s="66" t="n">
        <f aca="false">IF(O825&gt;0,VLOOKUP(I825,'Pril3-drev'!$H$5:$I$83,2,0),0)</f>
        <v>0</v>
      </c>
      <c r="R825" s="66" t="n">
        <f aca="false">IF(Q825&gt;0,VLOOKUP(Q825,'Pril6-okus'!$A$5:$B$17,2,0),0)</f>
        <v>0</v>
      </c>
      <c r="S825" s="66" t="n">
        <f aca="false">IF(O825&gt;0,VLOOKUP(I825,'Pril3-drev'!$H$5:$J$83,3,0),0)</f>
        <v>0</v>
      </c>
      <c r="T825" s="66" t="str">
        <f aca="false">IF(O825&gt;0,IF(L825="k",0.9*VLOOKUP(S825,'ha-pocty-vyhl'!$A$5:$B$20,2,0),IF(L825="po",0.8*VLOOKUP(S825,'ha-pocty-vyhl'!$A$5:$B$20,2,0),VLOOKUP(S825,'ha-pocty-vyhl'!$A$5:$B$20,2,0))),"")</f>
        <v/>
      </c>
      <c r="U825" s="66" t="n">
        <f aca="false">'Vstupní data'!P825</f>
        <v>0</v>
      </c>
      <c r="V825" s="66" t="n">
        <f aca="false">IF(O825&gt;0,1.3*T825*1000*Z825/10000,0)</f>
        <v>0</v>
      </c>
      <c r="W825" s="66" t="n">
        <f aca="false">IF(O825&gt;0,1.3*T825*1000*Z825/10000,0)</f>
        <v>0</v>
      </c>
      <c r="X825" s="66" t="n">
        <f aca="false">IF(O825&gt;0,IF(O825&gt;V825,V825,O825),0)</f>
        <v>0</v>
      </c>
      <c r="Y825" s="66" t="n">
        <f aca="false">IF(O825&gt;0,IF(IF(U825&gt;W825,W825,U825)&lt;X825,W825,IF(U825&gt;W825,W825,U825)),0)</f>
        <v>0</v>
      </c>
      <c r="Z825" s="66" t="n">
        <f aca="false">IF(O825&gt;0,IF(J825&gt;0,J825,K825*H825/100),0)</f>
        <v>0</v>
      </c>
      <c r="AA825" s="67" t="n">
        <f aca="false">IF(O825&gt;0,CEILING(R825*P825*X825/Y825*Z825,1),0)</f>
        <v>0</v>
      </c>
      <c r="AB825" s="68" t="n">
        <f aca="false">IF(O825&gt;0,AA825/O825,0)</f>
        <v>0</v>
      </c>
      <c r="AC825" s="66" t="n">
        <f aca="false">'Vstupní data'!W825</f>
        <v>0</v>
      </c>
      <c r="AI825" s="66" t="str">
        <f aca="false">IF(OR('Vstupní data'!T825&gt;0,'Vstupní data'!U825&gt;0),VLOOKUP(I825,'Pril3-drev'!$H$5:$J$83,3,0),"")</f>
        <v/>
      </c>
      <c r="AJ825" s="66" t="n">
        <f aca="false">IF('Vstupní data'!V825="prostokořenný",0,IF('Vstupní data'!V825="krytokořenný","k",IF('Vstupní data'!V825="poloodrostky nebo odrostky, prostokořenné i krytokořenné","po",0)))</f>
        <v>0</v>
      </c>
      <c r="AK825" s="66" t="n">
        <f aca="false">IF(OR('Vstupní data'!T825&gt;0,'Vstupní data'!U825&gt;0),IF(AJ825="k",0.9*VLOOKUP(AI825,'ha-pocty-vyhl'!$A$5:$B$20,2,0),IF(AJ825="po",0.8*VLOOKUP(AI825,'ha-pocty-vyhl'!$A$5:$B$20,2,0),VLOOKUP(AI825,'ha-pocty-vyhl'!$A$5:$B$20,2,0))),0)</f>
        <v>0</v>
      </c>
      <c r="AL825" s="66" t="n">
        <f aca="false">IF(OR('Vstupní data'!T825&gt;0,'Vstupní data'!U825&gt;0),'Vstupní data'!K825*'Vstupní data'!M825/100,0)</f>
        <v>0</v>
      </c>
      <c r="AM825" s="66" t="n">
        <f aca="false">IF(OR('Vstupní data'!T825&gt;0,'Vstupní data'!U825&gt;0),IF('Vstupní data'!T825&gt;0,'Vstupní data'!T825,ROUND(10*'Vstupní data'!U825/AK825,0)),0)</f>
        <v>0</v>
      </c>
      <c r="AN825" s="69" t="n">
        <f aca="false">IF('Vstupní data'!T825&gt;0,   IF('Vstupní data'!T825&lt;=AL825,'Vstupní data'!T825,AL825),   IF(AM825&lt;AL825,AM825,AL825))</f>
        <v>0</v>
      </c>
      <c r="AO825" s="69" t="n">
        <f aca="false">'Vstupní data'!X825</f>
        <v>0</v>
      </c>
      <c r="AP825" s="66" t="n">
        <f aca="false">IF(OR('Vstupní data'!T825&gt;0,'Vstupní data'!U825&gt;0),IF(I825&lt;&gt;0,VLOOKUP(I825,'Pril3-drev'!$H$5:$I$83,2,0),0),0)</f>
        <v>0</v>
      </c>
      <c r="AQ825" s="66" t="n">
        <f aca="false">'Vstupní data'!Y825</f>
        <v>0</v>
      </c>
      <c r="AR825" s="66" t="str">
        <f aca="false">IF(AC825&gt;5,   IF('Vstupní data'!Y825&gt;0,   VLOOKUP(VLOOKUP(CONCATENATE(VLOOKUP(I825,'Pril3-drev'!$H$4:$L$83,5,0),AC825),'Pril3-drev'!$Q$4:$R$2803,2,0),'AVB-BS'!$C$5:$S$29 ,LOOKUP(AQ825,'AVB-BS'!$D$3:$S$3,'AVB-BS'!$D$1:$S$1) ,0 )   ,   IF('Vstupní data'!Z825&gt;0,'Vstupní data'!Z825,0)) , "")</f>
        <v/>
      </c>
      <c r="AS825" s="70" t="str">
        <f aca="false">IF(AC825&gt;5,VLOOKUP(CONCATENATE(AP825,AR825),'Pril1-THLPa'!$H$6:$N$96,4,0),"")</f>
        <v/>
      </c>
      <c r="AT825" s="70" t="str">
        <f aca="false">IF(AC825&gt;5,VLOOKUP(CONCATENATE(AP825,AR825),'Pril1-THLPa'!$H$6:$N$96,5,0),"")</f>
        <v/>
      </c>
      <c r="AU825" s="70" t="str">
        <f aca="false">IF(AC825&gt;5,VLOOKUP(CONCATENATE(AP825,AR825),'Pril1-THLPa'!$H$6:$N$96,6,0),"")</f>
        <v/>
      </c>
      <c r="AV825" s="70" t="str">
        <f aca="false">IF(AC825&gt;5,VLOOKUP(CONCATENATE(AP825,AR825),'Pril1-THLPa'!$H$6:$N$96,7,0),"")</f>
        <v/>
      </c>
      <c r="AW825" s="70" t="str">
        <f aca="false">IF(AC825&gt;5,VLOOKUP(CONCATENATE(AP825,AR825),'Pril1-THLPa'!$H$6:$O$96,8,0),"")</f>
        <v/>
      </c>
      <c r="AX825" s="66" t="n">
        <f aca="false">IF(AC825&gt;0,IF(AND(AC825&gt;0,AC825&lt;=5),VLOOKUP(AP825,'Pril1-THLPa'!$A$6:$F$18,LOOKUP(AC825,'Pril1-THLPa'!$B$5:$F$5,'Pril1-THLPa'!$B$4:$F$4),0),AS825+AT825*(AC825-5)+AU825*POWER(AC825-5,2)+AV825*POWER(AC825-5,3)+AW825*POWER(AC825-5,4)),0)</f>
        <v>0</v>
      </c>
      <c r="AY825" s="71"/>
      <c r="AZ825" s="66" t="n">
        <f aca="false">'Vstupní data'!AA825</f>
        <v>0</v>
      </c>
      <c r="BA825" s="66" t="n">
        <f aca="false">IF(OR('Vstupní data'!T825&gt;0,'Vstupní data'!U825&gt;0),IF(AC825&lt;&gt;"",AX825*AO825/10*(100+AZ825)/100,0),0)</f>
        <v>0</v>
      </c>
      <c r="BB825" s="67" t="n">
        <f aca="false">IF(AC825&lt;&gt;"",ROUND(BA825*AN825,0),0)</f>
        <v>0</v>
      </c>
      <c r="BC825" s="68" t="str">
        <f aca="false">IF(AE825&gt;0,BB825/AE825,"")</f>
        <v/>
      </c>
      <c r="BD825" s="66" t="n">
        <f aca="false">'Vstupní data'!AE825</f>
        <v>0</v>
      </c>
      <c r="BF825" s="66" t="n">
        <f aca="false">'Vstupní data'!AC825</f>
        <v>0</v>
      </c>
      <c r="BH825" s="66" t="n">
        <f aca="false">'Vstupní data'!AD825</f>
        <v>0</v>
      </c>
      <c r="BI825" s="66" t="n">
        <f aca="false">'Vstupní data'!AF825</f>
        <v>0</v>
      </c>
      <c r="BJ825" s="69" t="n">
        <f aca="false">'Vstupní data'!AG825</f>
        <v>0</v>
      </c>
      <c r="BK825" s="69" t="n">
        <f aca="false">IF(BF825&lt;&gt;0,VLOOKUP(I825,'Pril3-drev'!$H$5:$I$83,2,0),0)</f>
        <v>0</v>
      </c>
      <c r="BL825" s="69" t="n">
        <f aca="false">IF(BF825&lt;&gt;0,VLOOKUP(BK825,'Pril3-drev'!$A$5:$C$17,3,0),0)</f>
        <v>0</v>
      </c>
      <c r="BM825" s="69" t="n">
        <f aca="false">'Vstupní data'!AH825</f>
        <v>0</v>
      </c>
      <c r="BN825" s="69" t="n">
        <f aca="false">IF('Vstupní data'!AH825&gt;0,   VLOOKUP(VLOOKUP(CONCATENATE(VLOOKUP(I825,'Pril3-drev'!$H$4:$L$83,5,0),BD825),'Pril3-drev'!$Q$4:$R$2803,2,0),'AVB-BS'!$C$5:$S$29 ,LOOKUP(BM825,'AVB-BS'!$D$3:$S$3,'AVB-BS'!$D$1:$S$1) ,0 )   ,   IF('Vstupní data'!AI825&gt;0,'Vstupní data'!AI825,0))</f>
        <v>0</v>
      </c>
      <c r="BO825" s="69" t="str">
        <f aca="false">IF(BX825&gt;5,VLOOKUP(CONCATENATE(BK825,BN825),'Pril1-THLPa'!$H$6:$N$96,4,0),"")</f>
        <v/>
      </c>
      <c r="BP825" s="69" t="str">
        <f aca="false">IF(BX825&gt;5,VLOOKUP(CONCATENATE(BK825,BN825),'Pril1-THLPa'!$H$6:$N$96,5,0),"")</f>
        <v/>
      </c>
      <c r="BQ825" s="69" t="str">
        <f aca="false">IF(BX825&gt;5,VLOOKUP(CONCATENATE(BK825,BN825),'Pril1-THLPa'!$H$6:$N$96,6,0),"")</f>
        <v/>
      </c>
      <c r="BR825" s="69" t="str">
        <f aca="false">IF(BX825&gt;5,VLOOKUP(CONCATENATE(BK825,BN825),'Pril1-THLPa'!$H$6:$N$96,7,0),"")</f>
        <v/>
      </c>
      <c r="BS825" s="69" t="str">
        <f aca="false">IF(BX825&gt;5,VLOOKUP(CONCATENATE(BK825,BN825),'Pril1-THLPa'!$H$6:$O$96,8,0),"")</f>
        <v/>
      </c>
      <c r="BT825" s="69" t="str">
        <f aca="false">IF(BF825&gt;0, IF(BK825="smrk",  VLOOKUP(VLOOKUP(BD825,'Pril9-K3'!$L$8:$M$207,2,0),'Pril9-K3'!$A$8:$J$16,LOOKUP(BN825,'Pril9-K3'!$A$7:$J$7,'Pril9-K3'!$A$5:$J$5),0), IF(AND(BK825&lt;&gt;"smrk",'Vstupní data'!AK825&lt;&gt;""),'Vstupní data'!AK825,   VLOOKUP(VLOOKUP(BD825,'Pril9-K3'!$L$8:$M$207,2,0),'Pril9-K3'!$A$8:$J$16,LOOKUP(BN825,'Pril9-K3'!$A$7:$J$7,'Pril9-K3'!$A$5:$J$5),0)   )),   "")</f>
        <v/>
      </c>
      <c r="BV825" s="69" t="n">
        <f aca="false">'Vstupní data'!AJ825</f>
        <v>0</v>
      </c>
      <c r="BW825" s="69" t="n">
        <f aca="false">IF(BF825&gt;0,IF(J825&gt;0,J825,K825*H825/100),0)</f>
        <v>0</v>
      </c>
      <c r="BX825" s="69" t="n">
        <f aca="false">IF(BF825&gt;0,IF(BJ825&gt;BL825,BL825,BJ825),0)</f>
        <v>0</v>
      </c>
      <c r="BY825" s="69" t="n">
        <f aca="false">IF(BD825=0,0,IF(AND(BX825&gt;0,BX825&lt;=5),  IF(AND(BX825&gt;0,BX825&lt;=5),VLOOKUP(BK825,'Pril1-THLPa'!$A$6:$F$18,IF(AND(BX825&gt;0,BX825&lt;=5),LOOKUP(BX825,'Pril1-THLPa'!$B$5:$F$5,'Pril1-THLPa'!$B$4:$F$4),""),0),""),  IF(BX825&gt;5,BO825+BP825*(BX825-5)+BQ825*POWER(BX825-5,2)+BR825*POWER(BX825-5,3)+BS825*POWER(BX825-5,4),"")))</f>
        <v>0</v>
      </c>
      <c r="BZ825" s="69" t="n">
        <f aca="false">IF(BY825&gt;0,BY825*BI825/10*BW825*(100+BV825)/100,0)</f>
        <v>0</v>
      </c>
      <c r="CA825" s="69" t="n">
        <f aca="false">IF(BD825&gt;0,BX825-IF(BD825&gt;BX825,BX825,BD825),0)</f>
        <v>0</v>
      </c>
      <c r="CB825" s="69" t="n">
        <f aca="false">POWER(1.01,CA825)</f>
        <v>1</v>
      </c>
      <c r="CC825" s="69" t="n">
        <f aca="false">IF(BF825&gt;0,IF(BF825&gt;BH825,1,BF825/BH825),0)</f>
        <v>0</v>
      </c>
      <c r="CD825" s="72" t="n">
        <f aca="false">IF(BD825=0,0,IF(BF825&gt;0,ROUND(IF(CB825&lt;&gt;0,BZ825*BT825*1/CB825*CC825,0),0),0))</f>
        <v>0</v>
      </c>
      <c r="CE825" s="73" t="str">
        <f aca="false">IF(BF825&gt;0,IF(BF825&gt;BH825,CD825/BF825,CD825/BH825),"")</f>
        <v/>
      </c>
      <c r="CF825" s="69" t="n">
        <f aca="false">'Vstupní data'!AM825</f>
        <v>0</v>
      </c>
      <c r="CG825" s="69" t="n">
        <f aca="false">'Vstupní data'!AN825</f>
        <v>0</v>
      </c>
      <c r="CH825" s="69" t="n">
        <f aca="false">'Vstupní data'!AO825</f>
        <v>0</v>
      </c>
      <c r="CI825" s="69" t="n">
        <f aca="false">'Vstupní data'!AP825</f>
        <v>0</v>
      </c>
      <c r="CJ825" s="72" t="n">
        <f aca="false">ROUND(CH825*CI825,0)</f>
        <v>0</v>
      </c>
      <c r="CK825" s="74" t="str">
        <f aca="false">IF(OR(AA825&gt;0,BB825&gt;0,CD825&gt;0,CJ825&gt;0),AA825+BB825+CD825+CJ825,"")</f>
        <v/>
      </c>
    </row>
    <row r="826" customFormat="false" ht="12.8" hidden="false" customHeight="false" outlineLevel="0" collapsed="false">
      <c r="A826" s="66" t="n">
        <f aca="false">'Vstupní data'!A826</f>
        <v>0</v>
      </c>
      <c r="F826" s="66" t="str">
        <f aca="false">CONCATENATE('Vstupní data'!F826,'Vstupní data'!G826,'Vstupní data'!H826,'Vstupní data'!I826)</f>
        <v/>
      </c>
      <c r="G826" s="66"/>
      <c r="H826" s="66" t="n">
        <f aca="false">'Vstupní data'!K826</f>
        <v>0</v>
      </c>
      <c r="I826" s="66" t="n">
        <f aca="false">'Vstupní data'!L826</f>
        <v>0</v>
      </c>
      <c r="J826" s="66" t="n">
        <f aca="false">'Vstupní data'!K826*'Vstupní data'!M826/100</f>
        <v>0</v>
      </c>
      <c r="L826" s="66" t="n">
        <f aca="false">IF('Vstupní data'!N826="prostokořenný",0,IF('Vstupní data'!N826="krytokořenný","k",IF('Vstupní data'!N826="poloodrostky nebo odrostky, prostokořenné i krytokořenné","po",0)))</f>
        <v>0</v>
      </c>
      <c r="N826" s="66"/>
      <c r="O826" s="66" t="n">
        <f aca="false">'Vstupní data'!O826</f>
        <v>0</v>
      </c>
      <c r="P826" s="66" t="n">
        <f aca="false">IF(O826&gt;0,VLOOKUP(CONCATENATE(VLOOKUP(I826,'Pril3-drev'!$H$5:$K$83,4,0),"-",'Vstupní data'!R826),K2!$C$15:$D$23,2,0),0)</f>
        <v>0</v>
      </c>
      <c r="Q826" s="66" t="n">
        <f aca="false">IF(O826&gt;0,VLOOKUP(I826,'Pril3-drev'!$H$5:$I$83,2,0),0)</f>
        <v>0</v>
      </c>
      <c r="R826" s="66" t="n">
        <f aca="false">IF(Q826&gt;0,VLOOKUP(Q826,'Pril6-okus'!$A$5:$B$17,2,0),0)</f>
        <v>0</v>
      </c>
      <c r="S826" s="66" t="n">
        <f aca="false">IF(O826&gt;0,VLOOKUP(I826,'Pril3-drev'!$H$5:$J$83,3,0),0)</f>
        <v>0</v>
      </c>
      <c r="T826" s="66" t="str">
        <f aca="false">IF(O826&gt;0,IF(L826="k",0.9*VLOOKUP(S826,'ha-pocty-vyhl'!$A$5:$B$20,2,0),IF(L826="po",0.8*VLOOKUP(S826,'ha-pocty-vyhl'!$A$5:$B$20,2,0),VLOOKUP(S826,'ha-pocty-vyhl'!$A$5:$B$20,2,0))),"")</f>
        <v/>
      </c>
      <c r="U826" s="66" t="n">
        <f aca="false">'Vstupní data'!P826</f>
        <v>0</v>
      </c>
      <c r="V826" s="66" t="n">
        <f aca="false">IF(O826&gt;0,1.3*T826*1000*Z826/10000,0)</f>
        <v>0</v>
      </c>
      <c r="W826" s="66" t="n">
        <f aca="false">IF(O826&gt;0,1.3*T826*1000*Z826/10000,0)</f>
        <v>0</v>
      </c>
      <c r="X826" s="66" t="n">
        <f aca="false">IF(O826&gt;0,IF(O826&gt;V826,V826,O826),0)</f>
        <v>0</v>
      </c>
      <c r="Y826" s="66" t="n">
        <f aca="false">IF(O826&gt;0,IF(IF(U826&gt;W826,W826,U826)&lt;X826,W826,IF(U826&gt;W826,W826,U826)),0)</f>
        <v>0</v>
      </c>
      <c r="Z826" s="66" t="n">
        <f aca="false">IF(O826&gt;0,IF(J826&gt;0,J826,K826*H826/100),0)</f>
        <v>0</v>
      </c>
      <c r="AA826" s="67" t="n">
        <f aca="false">IF(O826&gt;0,CEILING(R826*P826*X826/Y826*Z826,1),0)</f>
        <v>0</v>
      </c>
      <c r="AB826" s="68" t="n">
        <f aca="false">IF(O826&gt;0,AA826/O826,0)</f>
        <v>0</v>
      </c>
      <c r="AC826" s="66" t="n">
        <f aca="false">'Vstupní data'!W826</f>
        <v>0</v>
      </c>
      <c r="AI826" s="66" t="str">
        <f aca="false">IF(OR('Vstupní data'!T826&gt;0,'Vstupní data'!U826&gt;0),VLOOKUP(I826,'Pril3-drev'!$H$5:$J$83,3,0),"")</f>
        <v/>
      </c>
      <c r="AJ826" s="66" t="n">
        <f aca="false">IF('Vstupní data'!V826="prostokořenný",0,IF('Vstupní data'!V826="krytokořenný","k",IF('Vstupní data'!V826="poloodrostky nebo odrostky, prostokořenné i krytokořenné","po",0)))</f>
        <v>0</v>
      </c>
      <c r="AK826" s="66" t="n">
        <f aca="false">IF(OR('Vstupní data'!T826&gt;0,'Vstupní data'!U826&gt;0),IF(AJ826="k",0.9*VLOOKUP(AI826,'ha-pocty-vyhl'!$A$5:$B$20,2,0),IF(AJ826="po",0.8*VLOOKUP(AI826,'ha-pocty-vyhl'!$A$5:$B$20,2,0),VLOOKUP(AI826,'ha-pocty-vyhl'!$A$5:$B$20,2,0))),0)</f>
        <v>0</v>
      </c>
      <c r="AL826" s="66" t="n">
        <f aca="false">IF(OR('Vstupní data'!T826&gt;0,'Vstupní data'!U826&gt;0),'Vstupní data'!K826*'Vstupní data'!M826/100,0)</f>
        <v>0</v>
      </c>
      <c r="AM826" s="66" t="n">
        <f aca="false">IF(OR('Vstupní data'!T826&gt;0,'Vstupní data'!U826&gt;0),IF('Vstupní data'!T826&gt;0,'Vstupní data'!T826,ROUND(10*'Vstupní data'!U826/AK826,0)),0)</f>
        <v>0</v>
      </c>
      <c r="AN826" s="69" t="n">
        <f aca="false">IF('Vstupní data'!T826&gt;0,   IF('Vstupní data'!T826&lt;=AL826,'Vstupní data'!T826,AL826),   IF(AM826&lt;AL826,AM826,AL826))</f>
        <v>0</v>
      </c>
      <c r="AO826" s="69" t="n">
        <f aca="false">'Vstupní data'!X826</f>
        <v>0</v>
      </c>
      <c r="AP826" s="66" t="n">
        <f aca="false">IF(OR('Vstupní data'!T826&gt;0,'Vstupní data'!U826&gt;0),IF(I826&lt;&gt;0,VLOOKUP(I826,'Pril3-drev'!$H$5:$I$83,2,0),0),0)</f>
        <v>0</v>
      </c>
      <c r="AQ826" s="66" t="n">
        <f aca="false">'Vstupní data'!Y826</f>
        <v>0</v>
      </c>
      <c r="AR826" s="66" t="str">
        <f aca="false">IF(AC826&gt;5,   IF('Vstupní data'!Y826&gt;0,   VLOOKUP(VLOOKUP(CONCATENATE(VLOOKUP(I826,'Pril3-drev'!$H$4:$L$83,5,0),AC826),'Pril3-drev'!$Q$4:$R$2803,2,0),'AVB-BS'!$C$5:$S$29 ,LOOKUP(AQ826,'AVB-BS'!$D$3:$S$3,'AVB-BS'!$D$1:$S$1) ,0 )   ,   IF('Vstupní data'!Z826&gt;0,'Vstupní data'!Z826,0)) , "")</f>
        <v/>
      </c>
      <c r="AS826" s="70" t="str">
        <f aca="false">IF(AC826&gt;5,VLOOKUP(CONCATENATE(AP826,AR826),'Pril1-THLPa'!$H$6:$N$96,4,0),"")</f>
        <v/>
      </c>
      <c r="AT826" s="70" t="str">
        <f aca="false">IF(AC826&gt;5,VLOOKUP(CONCATENATE(AP826,AR826),'Pril1-THLPa'!$H$6:$N$96,5,0),"")</f>
        <v/>
      </c>
      <c r="AU826" s="70" t="str">
        <f aca="false">IF(AC826&gt;5,VLOOKUP(CONCATENATE(AP826,AR826),'Pril1-THLPa'!$H$6:$N$96,6,0),"")</f>
        <v/>
      </c>
      <c r="AV826" s="70" t="str">
        <f aca="false">IF(AC826&gt;5,VLOOKUP(CONCATENATE(AP826,AR826),'Pril1-THLPa'!$H$6:$N$96,7,0),"")</f>
        <v/>
      </c>
      <c r="AW826" s="70" t="str">
        <f aca="false">IF(AC826&gt;5,VLOOKUP(CONCATENATE(AP826,AR826),'Pril1-THLPa'!$H$6:$O$96,8,0),"")</f>
        <v/>
      </c>
      <c r="AX826" s="66" t="n">
        <f aca="false">IF(AC826&gt;0,IF(AND(AC826&gt;0,AC826&lt;=5),VLOOKUP(AP826,'Pril1-THLPa'!$A$6:$F$18,LOOKUP(AC826,'Pril1-THLPa'!$B$5:$F$5,'Pril1-THLPa'!$B$4:$F$4),0),AS826+AT826*(AC826-5)+AU826*POWER(AC826-5,2)+AV826*POWER(AC826-5,3)+AW826*POWER(AC826-5,4)),0)</f>
        <v>0</v>
      </c>
      <c r="AY826" s="71"/>
      <c r="AZ826" s="66" t="n">
        <f aca="false">'Vstupní data'!AA826</f>
        <v>0</v>
      </c>
      <c r="BA826" s="66" t="n">
        <f aca="false">IF(OR('Vstupní data'!T826&gt;0,'Vstupní data'!U826&gt;0),IF(AC826&lt;&gt;"",AX826*AO826/10*(100+AZ826)/100,0),0)</f>
        <v>0</v>
      </c>
      <c r="BB826" s="67" t="n">
        <f aca="false">IF(AC826&lt;&gt;"",ROUND(BA826*AN826,0),0)</f>
        <v>0</v>
      </c>
      <c r="BC826" s="68" t="str">
        <f aca="false">IF(AE826&gt;0,BB826/AE826,"")</f>
        <v/>
      </c>
      <c r="BD826" s="66" t="n">
        <f aca="false">'Vstupní data'!AE826</f>
        <v>0</v>
      </c>
      <c r="BF826" s="66" t="n">
        <f aca="false">'Vstupní data'!AC826</f>
        <v>0</v>
      </c>
      <c r="BH826" s="66" t="n">
        <f aca="false">'Vstupní data'!AD826</f>
        <v>0</v>
      </c>
      <c r="BI826" s="66" t="n">
        <f aca="false">'Vstupní data'!AF826</f>
        <v>0</v>
      </c>
      <c r="BJ826" s="69" t="n">
        <f aca="false">'Vstupní data'!AG826</f>
        <v>0</v>
      </c>
      <c r="BK826" s="69" t="n">
        <f aca="false">IF(BF826&lt;&gt;0,VLOOKUP(I826,'Pril3-drev'!$H$5:$I$83,2,0),0)</f>
        <v>0</v>
      </c>
      <c r="BL826" s="69" t="n">
        <f aca="false">IF(BF826&lt;&gt;0,VLOOKUP(BK826,'Pril3-drev'!$A$5:$C$17,3,0),0)</f>
        <v>0</v>
      </c>
      <c r="BM826" s="69" t="n">
        <f aca="false">'Vstupní data'!AH826</f>
        <v>0</v>
      </c>
      <c r="BN826" s="69" t="n">
        <f aca="false">IF('Vstupní data'!AH826&gt;0,   VLOOKUP(VLOOKUP(CONCATENATE(VLOOKUP(I826,'Pril3-drev'!$H$4:$L$83,5,0),BD826),'Pril3-drev'!$Q$4:$R$2803,2,0),'AVB-BS'!$C$5:$S$29 ,LOOKUP(BM826,'AVB-BS'!$D$3:$S$3,'AVB-BS'!$D$1:$S$1) ,0 )   ,   IF('Vstupní data'!AI826&gt;0,'Vstupní data'!AI826,0))</f>
        <v>0</v>
      </c>
      <c r="BO826" s="69" t="str">
        <f aca="false">IF(BX826&gt;5,VLOOKUP(CONCATENATE(BK826,BN826),'Pril1-THLPa'!$H$6:$N$96,4,0),"")</f>
        <v/>
      </c>
      <c r="BP826" s="69" t="str">
        <f aca="false">IF(BX826&gt;5,VLOOKUP(CONCATENATE(BK826,BN826),'Pril1-THLPa'!$H$6:$N$96,5,0),"")</f>
        <v/>
      </c>
      <c r="BQ826" s="69" t="str">
        <f aca="false">IF(BX826&gt;5,VLOOKUP(CONCATENATE(BK826,BN826),'Pril1-THLPa'!$H$6:$N$96,6,0),"")</f>
        <v/>
      </c>
      <c r="BR826" s="69" t="str">
        <f aca="false">IF(BX826&gt;5,VLOOKUP(CONCATENATE(BK826,BN826),'Pril1-THLPa'!$H$6:$N$96,7,0),"")</f>
        <v/>
      </c>
      <c r="BS826" s="69" t="str">
        <f aca="false">IF(BX826&gt;5,VLOOKUP(CONCATENATE(BK826,BN826),'Pril1-THLPa'!$H$6:$O$96,8,0),"")</f>
        <v/>
      </c>
      <c r="BT826" s="69" t="str">
        <f aca="false">IF(BF826&gt;0, IF(BK826="smrk",  VLOOKUP(VLOOKUP(BD826,'Pril9-K3'!$L$8:$M$207,2,0),'Pril9-K3'!$A$8:$J$16,LOOKUP(BN826,'Pril9-K3'!$A$7:$J$7,'Pril9-K3'!$A$5:$J$5),0), IF(AND(BK826&lt;&gt;"smrk",'Vstupní data'!AK826&lt;&gt;""),'Vstupní data'!AK826,   VLOOKUP(VLOOKUP(BD826,'Pril9-K3'!$L$8:$M$207,2,0),'Pril9-K3'!$A$8:$J$16,LOOKUP(BN826,'Pril9-K3'!$A$7:$J$7,'Pril9-K3'!$A$5:$J$5),0)   )),   "")</f>
        <v/>
      </c>
      <c r="BV826" s="69" t="n">
        <f aca="false">'Vstupní data'!AJ826</f>
        <v>0</v>
      </c>
      <c r="BW826" s="69" t="n">
        <f aca="false">IF(BF826&gt;0,IF(J826&gt;0,J826,K826*H826/100),0)</f>
        <v>0</v>
      </c>
      <c r="BX826" s="69" t="n">
        <f aca="false">IF(BF826&gt;0,IF(BJ826&gt;BL826,BL826,BJ826),0)</f>
        <v>0</v>
      </c>
      <c r="BY826" s="69" t="n">
        <f aca="false">IF(BD826=0,0,IF(AND(BX826&gt;0,BX826&lt;=5),  IF(AND(BX826&gt;0,BX826&lt;=5),VLOOKUP(BK826,'Pril1-THLPa'!$A$6:$F$18,IF(AND(BX826&gt;0,BX826&lt;=5),LOOKUP(BX826,'Pril1-THLPa'!$B$5:$F$5,'Pril1-THLPa'!$B$4:$F$4),""),0),""),  IF(BX826&gt;5,BO826+BP826*(BX826-5)+BQ826*POWER(BX826-5,2)+BR826*POWER(BX826-5,3)+BS826*POWER(BX826-5,4),"")))</f>
        <v>0</v>
      </c>
      <c r="BZ826" s="69" t="n">
        <f aca="false">IF(BY826&gt;0,BY826*BI826/10*BW826*(100+BV826)/100,0)</f>
        <v>0</v>
      </c>
      <c r="CA826" s="69" t="n">
        <f aca="false">IF(BD826&gt;0,BX826-IF(BD826&gt;BX826,BX826,BD826),0)</f>
        <v>0</v>
      </c>
      <c r="CB826" s="69" t="n">
        <f aca="false">POWER(1.01,CA826)</f>
        <v>1</v>
      </c>
      <c r="CC826" s="69" t="n">
        <f aca="false">IF(BF826&gt;0,IF(BF826&gt;BH826,1,BF826/BH826),0)</f>
        <v>0</v>
      </c>
      <c r="CD826" s="72" t="n">
        <f aca="false">IF(BD826=0,0,IF(BF826&gt;0,ROUND(IF(CB826&lt;&gt;0,BZ826*BT826*1/CB826*CC826,0),0),0))</f>
        <v>0</v>
      </c>
      <c r="CE826" s="73" t="str">
        <f aca="false">IF(BF826&gt;0,IF(BF826&gt;BH826,CD826/BF826,CD826/BH826),"")</f>
        <v/>
      </c>
      <c r="CF826" s="69" t="n">
        <f aca="false">'Vstupní data'!AM826</f>
        <v>0</v>
      </c>
      <c r="CG826" s="69" t="n">
        <f aca="false">'Vstupní data'!AN826</f>
        <v>0</v>
      </c>
      <c r="CH826" s="69" t="n">
        <f aca="false">'Vstupní data'!AO826</f>
        <v>0</v>
      </c>
      <c r="CI826" s="69" t="n">
        <f aca="false">'Vstupní data'!AP826</f>
        <v>0</v>
      </c>
      <c r="CJ826" s="72" t="n">
        <f aca="false">ROUND(CH826*CI826,0)</f>
        <v>0</v>
      </c>
      <c r="CK826" s="74" t="str">
        <f aca="false">IF(OR(AA826&gt;0,BB826&gt;0,CD826&gt;0,CJ826&gt;0),AA826+BB826+CD826+CJ826,"")</f>
        <v/>
      </c>
    </row>
    <row r="827" customFormat="false" ht="12.8" hidden="false" customHeight="false" outlineLevel="0" collapsed="false">
      <c r="A827" s="66" t="n">
        <f aca="false">'Vstupní data'!A827</f>
        <v>0</v>
      </c>
      <c r="F827" s="66" t="str">
        <f aca="false">CONCATENATE('Vstupní data'!F827,'Vstupní data'!G827,'Vstupní data'!H827,'Vstupní data'!I827)</f>
        <v/>
      </c>
      <c r="G827" s="66"/>
      <c r="H827" s="66" t="n">
        <f aca="false">'Vstupní data'!K827</f>
        <v>0</v>
      </c>
      <c r="I827" s="66" t="n">
        <f aca="false">'Vstupní data'!L827</f>
        <v>0</v>
      </c>
      <c r="J827" s="66" t="n">
        <f aca="false">'Vstupní data'!K827*'Vstupní data'!M827/100</f>
        <v>0</v>
      </c>
      <c r="L827" s="66" t="n">
        <f aca="false">IF('Vstupní data'!N827="prostokořenný",0,IF('Vstupní data'!N827="krytokořenný","k",IF('Vstupní data'!N827="poloodrostky nebo odrostky, prostokořenné i krytokořenné","po",0)))</f>
        <v>0</v>
      </c>
      <c r="N827" s="66"/>
      <c r="O827" s="66" t="n">
        <f aca="false">'Vstupní data'!O827</f>
        <v>0</v>
      </c>
      <c r="P827" s="66" t="n">
        <f aca="false">IF(O827&gt;0,VLOOKUP(CONCATENATE(VLOOKUP(I827,'Pril3-drev'!$H$5:$K$83,4,0),"-",'Vstupní data'!R827),K2!$C$15:$D$23,2,0),0)</f>
        <v>0</v>
      </c>
      <c r="Q827" s="66" t="n">
        <f aca="false">IF(O827&gt;0,VLOOKUP(I827,'Pril3-drev'!$H$5:$I$83,2,0),0)</f>
        <v>0</v>
      </c>
      <c r="R827" s="66" t="n">
        <f aca="false">IF(Q827&gt;0,VLOOKUP(Q827,'Pril6-okus'!$A$5:$B$17,2,0),0)</f>
        <v>0</v>
      </c>
      <c r="S827" s="66" t="n">
        <f aca="false">IF(O827&gt;0,VLOOKUP(I827,'Pril3-drev'!$H$5:$J$83,3,0),0)</f>
        <v>0</v>
      </c>
      <c r="T827" s="66" t="str">
        <f aca="false">IF(O827&gt;0,IF(L827="k",0.9*VLOOKUP(S827,'ha-pocty-vyhl'!$A$5:$B$20,2,0),IF(L827="po",0.8*VLOOKUP(S827,'ha-pocty-vyhl'!$A$5:$B$20,2,0),VLOOKUP(S827,'ha-pocty-vyhl'!$A$5:$B$20,2,0))),"")</f>
        <v/>
      </c>
      <c r="U827" s="66" t="n">
        <f aca="false">'Vstupní data'!P827</f>
        <v>0</v>
      </c>
      <c r="V827" s="66" t="n">
        <f aca="false">IF(O827&gt;0,1.3*T827*1000*Z827/10000,0)</f>
        <v>0</v>
      </c>
      <c r="W827" s="66" t="n">
        <f aca="false">IF(O827&gt;0,1.3*T827*1000*Z827/10000,0)</f>
        <v>0</v>
      </c>
      <c r="X827" s="66" t="n">
        <f aca="false">IF(O827&gt;0,IF(O827&gt;V827,V827,O827),0)</f>
        <v>0</v>
      </c>
      <c r="Y827" s="66" t="n">
        <f aca="false">IF(O827&gt;0,IF(IF(U827&gt;W827,W827,U827)&lt;X827,W827,IF(U827&gt;W827,W827,U827)),0)</f>
        <v>0</v>
      </c>
      <c r="Z827" s="66" t="n">
        <f aca="false">IF(O827&gt;0,IF(J827&gt;0,J827,K827*H827/100),0)</f>
        <v>0</v>
      </c>
      <c r="AA827" s="67" t="n">
        <f aca="false">IF(O827&gt;0,CEILING(R827*P827*X827/Y827*Z827,1),0)</f>
        <v>0</v>
      </c>
      <c r="AB827" s="68" t="n">
        <f aca="false">IF(O827&gt;0,AA827/O827,0)</f>
        <v>0</v>
      </c>
      <c r="AC827" s="66" t="n">
        <f aca="false">'Vstupní data'!W827</f>
        <v>0</v>
      </c>
      <c r="AI827" s="66" t="str">
        <f aca="false">IF(OR('Vstupní data'!T827&gt;0,'Vstupní data'!U827&gt;0),VLOOKUP(I827,'Pril3-drev'!$H$5:$J$83,3,0),"")</f>
        <v/>
      </c>
      <c r="AJ827" s="66" t="n">
        <f aca="false">IF('Vstupní data'!V827="prostokořenný",0,IF('Vstupní data'!V827="krytokořenný","k",IF('Vstupní data'!V827="poloodrostky nebo odrostky, prostokořenné i krytokořenné","po",0)))</f>
        <v>0</v>
      </c>
      <c r="AK827" s="66" t="n">
        <f aca="false">IF(OR('Vstupní data'!T827&gt;0,'Vstupní data'!U827&gt;0),IF(AJ827="k",0.9*VLOOKUP(AI827,'ha-pocty-vyhl'!$A$5:$B$20,2,0),IF(AJ827="po",0.8*VLOOKUP(AI827,'ha-pocty-vyhl'!$A$5:$B$20,2,0),VLOOKUP(AI827,'ha-pocty-vyhl'!$A$5:$B$20,2,0))),0)</f>
        <v>0</v>
      </c>
      <c r="AL827" s="66" t="n">
        <f aca="false">IF(OR('Vstupní data'!T827&gt;0,'Vstupní data'!U827&gt;0),'Vstupní data'!K827*'Vstupní data'!M827/100,0)</f>
        <v>0</v>
      </c>
      <c r="AM827" s="66" t="n">
        <f aca="false">IF(OR('Vstupní data'!T827&gt;0,'Vstupní data'!U827&gt;0),IF('Vstupní data'!T827&gt;0,'Vstupní data'!T827,ROUND(10*'Vstupní data'!U827/AK827,0)),0)</f>
        <v>0</v>
      </c>
      <c r="AN827" s="69" t="n">
        <f aca="false">IF('Vstupní data'!T827&gt;0,   IF('Vstupní data'!T827&lt;=AL827,'Vstupní data'!T827,AL827),   IF(AM827&lt;AL827,AM827,AL827))</f>
        <v>0</v>
      </c>
      <c r="AO827" s="69" t="n">
        <f aca="false">'Vstupní data'!X827</f>
        <v>0</v>
      </c>
      <c r="AP827" s="66" t="n">
        <f aca="false">IF(OR('Vstupní data'!T827&gt;0,'Vstupní data'!U827&gt;0),IF(I827&lt;&gt;0,VLOOKUP(I827,'Pril3-drev'!$H$5:$I$83,2,0),0),0)</f>
        <v>0</v>
      </c>
      <c r="AQ827" s="66" t="n">
        <f aca="false">'Vstupní data'!Y827</f>
        <v>0</v>
      </c>
      <c r="AR827" s="66" t="str">
        <f aca="false">IF(AC827&gt;5,   IF('Vstupní data'!Y827&gt;0,   VLOOKUP(VLOOKUP(CONCATENATE(VLOOKUP(I827,'Pril3-drev'!$H$4:$L$83,5,0),AC827),'Pril3-drev'!$Q$4:$R$2803,2,0),'AVB-BS'!$C$5:$S$29 ,LOOKUP(AQ827,'AVB-BS'!$D$3:$S$3,'AVB-BS'!$D$1:$S$1) ,0 )   ,   IF('Vstupní data'!Z827&gt;0,'Vstupní data'!Z827,0)) , "")</f>
        <v/>
      </c>
      <c r="AS827" s="70" t="str">
        <f aca="false">IF(AC827&gt;5,VLOOKUP(CONCATENATE(AP827,AR827),'Pril1-THLPa'!$H$6:$N$96,4,0),"")</f>
        <v/>
      </c>
      <c r="AT827" s="70" t="str">
        <f aca="false">IF(AC827&gt;5,VLOOKUP(CONCATENATE(AP827,AR827),'Pril1-THLPa'!$H$6:$N$96,5,0),"")</f>
        <v/>
      </c>
      <c r="AU827" s="70" t="str">
        <f aca="false">IF(AC827&gt;5,VLOOKUP(CONCATENATE(AP827,AR827),'Pril1-THLPa'!$H$6:$N$96,6,0),"")</f>
        <v/>
      </c>
      <c r="AV827" s="70" t="str">
        <f aca="false">IF(AC827&gt;5,VLOOKUP(CONCATENATE(AP827,AR827),'Pril1-THLPa'!$H$6:$N$96,7,0),"")</f>
        <v/>
      </c>
      <c r="AW827" s="70" t="str">
        <f aca="false">IF(AC827&gt;5,VLOOKUP(CONCATENATE(AP827,AR827),'Pril1-THLPa'!$H$6:$O$96,8,0),"")</f>
        <v/>
      </c>
      <c r="AX827" s="66" t="n">
        <f aca="false">IF(AC827&gt;0,IF(AND(AC827&gt;0,AC827&lt;=5),VLOOKUP(AP827,'Pril1-THLPa'!$A$6:$F$18,LOOKUP(AC827,'Pril1-THLPa'!$B$5:$F$5,'Pril1-THLPa'!$B$4:$F$4),0),AS827+AT827*(AC827-5)+AU827*POWER(AC827-5,2)+AV827*POWER(AC827-5,3)+AW827*POWER(AC827-5,4)),0)</f>
        <v>0</v>
      </c>
      <c r="AY827" s="71"/>
      <c r="AZ827" s="66" t="n">
        <f aca="false">'Vstupní data'!AA827</f>
        <v>0</v>
      </c>
      <c r="BA827" s="66" t="n">
        <f aca="false">IF(OR('Vstupní data'!T827&gt;0,'Vstupní data'!U827&gt;0),IF(AC827&lt;&gt;"",AX827*AO827/10*(100+AZ827)/100,0),0)</f>
        <v>0</v>
      </c>
      <c r="BB827" s="67" t="n">
        <f aca="false">IF(AC827&lt;&gt;"",ROUND(BA827*AN827,0),0)</f>
        <v>0</v>
      </c>
      <c r="BC827" s="68" t="str">
        <f aca="false">IF(AE827&gt;0,BB827/AE827,"")</f>
        <v/>
      </c>
      <c r="BD827" s="66" t="n">
        <f aca="false">'Vstupní data'!AE827</f>
        <v>0</v>
      </c>
      <c r="BF827" s="66" t="n">
        <f aca="false">'Vstupní data'!AC827</f>
        <v>0</v>
      </c>
      <c r="BH827" s="66" t="n">
        <f aca="false">'Vstupní data'!AD827</f>
        <v>0</v>
      </c>
      <c r="BI827" s="66" t="n">
        <f aca="false">'Vstupní data'!AF827</f>
        <v>0</v>
      </c>
      <c r="BJ827" s="69" t="n">
        <f aca="false">'Vstupní data'!AG827</f>
        <v>0</v>
      </c>
      <c r="BK827" s="69" t="n">
        <f aca="false">IF(BF827&lt;&gt;0,VLOOKUP(I827,'Pril3-drev'!$H$5:$I$83,2,0),0)</f>
        <v>0</v>
      </c>
      <c r="BL827" s="69" t="n">
        <f aca="false">IF(BF827&lt;&gt;0,VLOOKUP(BK827,'Pril3-drev'!$A$5:$C$17,3,0),0)</f>
        <v>0</v>
      </c>
      <c r="BM827" s="69" t="n">
        <f aca="false">'Vstupní data'!AH827</f>
        <v>0</v>
      </c>
      <c r="BN827" s="69" t="n">
        <f aca="false">IF('Vstupní data'!AH827&gt;0,   VLOOKUP(VLOOKUP(CONCATENATE(VLOOKUP(I827,'Pril3-drev'!$H$4:$L$83,5,0),BD827),'Pril3-drev'!$Q$4:$R$2803,2,0),'AVB-BS'!$C$5:$S$29 ,LOOKUP(BM827,'AVB-BS'!$D$3:$S$3,'AVB-BS'!$D$1:$S$1) ,0 )   ,   IF('Vstupní data'!AI827&gt;0,'Vstupní data'!AI827,0))</f>
        <v>0</v>
      </c>
      <c r="BO827" s="69" t="str">
        <f aca="false">IF(BX827&gt;5,VLOOKUP(CONCATENATE(BK827,BN827),'Pril1-THLPa'!$H$6:$N$96,4,0),"")</f>
        <v/>
      </c>
      <c r="BP827" s="69" t="str">
        <f aca="false">IF(BX827&gt;5,VLOOKUP(CONCATENATE(BK827,BN827),'Pril1-THLPa'!$H$6:$N$96,5,0),"")</f>
        <v/>
      </c>
      <c r="BQ827" s="69" t="str">
        <f aca="false">IF(BX827&gt;5,VLOOKUP(CONCATENATE(BK827,BN827),'Pril1-THLPa'!$H$6:$N$96,6,0),"")</f>
        <v/>
      </c>
      <c r="BR827" s="69" t="str">
        <f aca="false">IF(BX827&gt;5,VLOOKUP(CONCATENATE(BK827,BN827),'Pril1-THLPa'!$H$6:$N$96,7,0),"")</f>
        <v/>
      </c>
      <c r="BS827" s="69" t="str">
        <f aca="false">IF(BX827&gt;5,VLOOKUP(CONCATENATE(BK827,BN827),'Pril1-THLPa'!$H$6:$O$96,8,0),"")</f>
        <v/>
      </c>
      <c r="BT827" s="69" t="str">
        <f aca="false">IF(BF827&gt;0, IF(BK827="smrk",  VLOOKUP(VLOOKUP(BD827,'Pril9-K3'!$L$8:$M$207,2,0),'Pril9-K3'!$A$8:$J$16,LOOKUP(BN827,'Pril9-K3'!$A$7:$J$7,'Pril9-K3'!$A$5:$J$5),0), IF(AND(BK827&lt;&gt;"smrk",'Vstupní data'!AK827&lt;&gt;""),'Vstupní data'!AK827,   VLOOKUP(VLOOKUP(BD827,'Pril9-K3'!$L$8:$M$207,2,0),'Pril9-K3'!$A$8:$J$16,LOOKUP(BN827,'Pril9-K3'!$A$7:$J$7,'Pril9-K3'!$A$5:$J$5),0)   )),   "")</f>
        <v/>
      </c>
      <c r="BV827" s="69" t="n">
        <f aca="false">'Vstupní data'!AJ827</f>
        <v>0</v>
      </c>
      <c r="BW827" s="69" t="n">
        <f aca="false">IF(BF827&gt;0,IF(J827&gt;0,J827,K827*H827/100),0)</f>
        <v>0</v>
      </c>
      <c r="BX827" s="69" t="n">
        <f aca="false">IF(BF827&gt;0,IF(BJ827&gt;BL827,BL827,BJ827),0)</f>
        <v>0</v>
      </c>
      <c r="BY827" s="69" t="n">
        <f aca="false">IF(BD827=0,0,IF(AND(BX827&gt;0,BX827&lt;=5),  IF(AND(BX827&gt;0,BX827&lt;=5),VLOOKUP(BK827,'Pril1-THLPa'!$A$6:$F$18,IF(AND(BX827&gt;0,BX827&lt;=5),LOOKUP(BX827,'Pril1-THLPa'!$B$5:$F$5,'Pril1-THLPa'!$B$4:$F$4),""),0),""),  IF(BX827&gt;5,BO827+BP827*(BX827-5)+BQ827*POWER(BX827-5,2)+BR827*POWER(BX827-5,3)+BS827*POWER(BX827-5,4),"")))</f>
        <v>0</v>
      </c>
      <c r="BZ827" s="69" t="n">
        <f aca="false">IF(BY827&gt;0,BY827*BI827/10*BW827*(100+BV827)/100,0)</f>
        <v>0</v>
      </c>
      <c r="CA827" s="69" t="n">
        <f aca="false">IF(BD827&gt;0,BX827-IF(BD827&gt;BX827,BX827,BD827),0)</f>
        <v>0</v>
      </c>
      <c r="CB827" s="69" t="n">
        <f aca="false">POWER(1.01,CA827)</f>
        <v>1</v>
      </c>
      <c r="CC827" s="69" t="n">
        <f aca="false">IF(BF827&gt;0,IF(BF827&gt;BH827,1,BF827/BH827),0)</f>
        <v>0</v>
      </c>
      <c r="CD827" s="72" t="n">
        <f aca="false">IF(BD827=0,0,IF(BF827&gt;0,ROUND(IF(CB827&lt;&gt;0,BZ827*BT827*1/CB827*CC827,0),0),0))</f>
        <v>0</v>
      </c>
      <c r="CE827" s="73" t="str">
        <f aca="false">IF(BF827&gt;0,IF(BF827&gt;BH827,CD827/BF827,CD827/BH827),"")</f>
        <v/>
      </c>
      <c r="CF827" s="69" t="n">
        <f aca="false">'Vstupní data'!AM827</f>
        <v>0</v>
      </c>
      <c r="CG827" s="69" t="n">
        <f aca="false">'Vstupní data'!AN827</f>
        <v>0</v>
      </c>
      <c r="CH827" s="69" t="n">
        <f aca="false">'Vstupní data'!AO827</f>
        <v>0</v>
      </c>
      <c r="CI827" s="69" t="n">
        <f aca="false">'Vstupní data'!AP827</f>
        <v>0</v>
      </c>
      <c r="CJ827" s="72" t="n">
        <f aca="false">ROUND(CH827*CI827,0)</f>
        <v>0</v>
      </c>
      <c r="CK827" s="74" t="str">
        <f aca="false">IF(OR(AA827&gt;0,BB827&gt;0,CD827&gt;0,CJ827&gt;0),AA827+BB827+CD827+CJ827,"")</f>
        <v/>
      </c>
    </row>
    <row r="828" customFormat="false" ht="12.8" hidden="false" customHeight="false" outlineLevel="0" collapsed="false">
      <c r="A828" s="66" t="n">
        <f aca="false">'Vstupní data'!A828</f>
        <v>0</v>
      </c>
      <c r="F828" s="66" t="str">
        <f aca="false">CONCATENATE('Vstupní data'!F828,'Vstupní data'!G828,'Vstupní data'!H828,'Vstupní data'!I828)</f>
        <v/>
      </c>
      <c r="G828" s="66"/>
      <c r="H828" s="66" t="n">
        <f aca="false">'Vstupní data'!K828</f>
        <v>0</v>
      </c>
      <c r="I828" s="66" t="n">
        <f aca="false">'Vstupní data'!L828</f>
        <v>0</v>
      </c>
      <c r="J828" s="66" t="n">
        <f aca="false">'Vstupní data'!K828*'Vstupní data'!M828/100</f>
        <v>0</v>
      </c>
      <c r="L828" s="66" t="n">
        <f aca="false">IF('Vstupní data'!N828="prostokořenný",0,IF('Vstupní data'!N828="krytokořenný","k",IF('Vstupní data'!N828="poloodrostky nebo odrostky, prostokořenné i krytokořenné","po",0)))</f>
        <v>0</v>
      </c>
      <c r="N828" s="66"/>
      <c r="O828" s="66" t="n">
        <f aca="false">'Vstupní data'!O828</f>
        <v>0</v>
      </c>
      <c r="P828" s="66" t="n">
        <f aca="false">IF(O828&gt;0,VLOOKUP(CONCATENATE(VLOOKUP(I828,'Pril3-drev'!$H$5:$K$83,4,0),"-",'Vstupní data'!R828),K2!$C$15:$D$23,2,0),0)</f>
        <v>0</v>
      </c>
      <c r="Q828" s="66" t="n">
        <f aca="false">IF(O828&gt;0,VLOOKUP(I828,'Pril3-drev'!$H$5:$I$83,2,0),0)</f>
        <v>0</v>
      </c>
      <c r="R828" s="66" t="n">
        <f aca="false">IF(Q828&gt;0,VLOOKUP(Q828,'Pril6-okus'!$A$5:$B$17,2,0),0)</f>
        <v>0</v>
      </c>
      <c r="S828" s="66" t="n">
        <f aca="false">IF(O828&gt;0,VLOOKUP(I828,'Pril3-drev'!$H$5:$J$83,3,0),0)</f>
        <v>0</v>
      </c>
      <c r="T828" s="66" t="str">
        <f aca="false">IF(O828&gt;0,IF(L828="k",0.9*VLOOKUP(S828,'ha-pocty-vyhl'!$A$5:$B$20,2,0),IF(L828="po",0.8*VLOOKUP(S828,'ha-pocty-vyhl'!$A$5:$B$20,2,0),VLOOKUP(S828,'ha-pocty-vyhl'!$A$5:$B$20,2,0))),"")</f>
        <v/>
      </c>
      <c r="U828" s="66" t="n">
        <f aca="false">'Vstupní data'!P828</f>
        <v>0</v>
      </c>
      <c r="V828" s="66" t="n">
        <f aca="false">IF(O828&gt;0,1.3*T828*1000*Z828/10000,0)</f>
        <v>0</v>
      </c>
      <c r="W828" s="66" t="n">
        <f aca="false">IF(O828&gt;0,1.3*T828*1000*Z828/10000,0)</f>
        <v>0</v>
      </c>
      <c r="X828" s="66" t="n">
        <f aca="false">IF(O828&gt;0,IF(O828&gt;V828,V828,O828),0)</f>
        <v>0</v>
      </c>
      <c r="Y828" s="66" t="n">
        <f aca="false">IF(O828&gt;0,IF(IF(U828&gt;W828,W828,U828)&lt;X828,W828,IF(U828&gt;W828,W828,U828)),0)</f>
        <v>0</v>
      </c>
      <c r="Z828" s="66" t="n">
        <f aca="false">IF(O828&gt;0,IF(J828&gt;0,J828,K828*H828/100),0)</f>
        <v>0</v>
      </c>
      <c r="AA828" s="67" t="n">
        <f aca="false">IF(O828&gt;0,CEILING(R828*P828*X828/Y828*Z828,1),0)</f>
        <v>0</v>
      </c>
      <c r="AB828" s="68" t="n">
        <f aca="false">IF(O828&gt;0,AA828/O828,0)</f>
        <v>0</v>
      </c>
      <c r="AC828" s="66" t="n">
        <f aca="false">'Vstupní data'!W828</f>
        <v>0</v>
      </c>
      <c r="AI828" s="66" t="str">
        <f aca="false">IF(OR('Vstupní data'!T828&gt;0,'Vstupní data'!U828&gt;0),VLOOKUP(I828,'Pril3-drev'!$H$5:$J$83,3,0),"")</f>
        <v/>
      </c>
      <c r="AJ828" s="66" t="n">
        <f aca="false">IF('Vstupní data'!V828="prostokořenný",0,IF('Vstupní data'!V828="krytokořenný","k",IF('Vstupní data'!V828="poloodrostky nebo odrostky, prostokořenné i krytokořenné","po",0)))</f>
        <v>0</v>
      </c>
      <c r="AK828" s="66" t="n">
        <f aca="false">IF(OR('Vstupní data'!T828&gt;0,'Vstupní data'!U828&gt;0),IF(AJ828="k",0.9*VLOOKUP(AI828,'ha-pocty-vyhl'!$A$5:$B$20,2,0),IF(AJ828="po",0.8*VLOOKUP(AI828,'ha-pocty-vyhl'!$A$5:$B$20,2,0),VLOOKUP(AI828,'ha-pocty-vyhl'!$A$5:$B$20,2,0))),0)</f>
        <v>0</v>
      </c>
      <c r="AL828" s="66" t="n">
        <f aca="false">IF(OR('Vstupní data'!T828&gt;0,'Vstupní data'!U828&gt;0),'Vstupní data'!K828*'Vstupní data'!M828/100,0)</f>
        <v>0</v>
      </c>
      <c r="AM828" s="66" t="n">
        <f aca="false">IF(OR('Vstupní data'!T828&gt;0,'Vstupní data'!U828&gt;0),IF('Vstupní data'!T828&gt;0,'Vstupní data'!T828,ROUND(10*'Vstupní data'!U828/AK828,0)),0)</f>
        <v>0</v>
      </c>
      <c r="AN828" s="69" t="n">
        <f aca="false">IF('Vstupní data'!T828&gt;0,   IF('Vstupní data'!T828&lt;=AL828,'Vstupní data'!T828,AL828),   IF(AM828&lt;AL828,AM828,AL828))</f>
        <v>0</v>
      </c>
      <c r="AO828" s="69" t="n">
        <f aca="false">'Vstupní data'!X828</f>
        <v>0</v>
      </c>
      <c r="AP828" s="66" t="n">
        <f aca="false">IF(OR('Vstupní data'!T828&gt;0,'Vstupní data'!U828&gt;0),IF(I828&lt;&gt;0,VLOOKUP(I828,'Pril3-drev'!$H$5:$I$83,2,0),0),0)</f>
        <v>0</v>
      </c>
      <c r="AQ828" s="66" t="n">
        <f aca="false">'Vstupní data'!Y828</f>
        <v>0</v>
      </c>
      <c r="AR828" s="66" t="str">
        <f aca="false">IF(AC828&gt;5,   IF('Vstupní data'!Y828&gt;0,   VLOOKUP(VLOOKUP(CONCATENATE(VLOOKUP(I828,'Pril3-drev'!$H$4:$L$83,5,0),AC828),'Pril3-drev'!$Q$4:$R$2803,2,0),'AVB-BS'!$C$5:$S$29 ,LOOKUP(AQ828,'AVB-BS'!$D$3:$S$3,'AVB-BS'!$D$1:$S$1) ,0 )   ,   IF('Vstupní data'!Z828&gt;0,'Vstupní data'!Z828,0)) , "")</f>
        <v/>
      </c>
      <c r="AS828" s="70" t="str">
        <f aca="false">IF(AC828&gt;5,VLOOKUP(CONCATENATE(AP828,AR828),'Pril1-THLPa'!$H$6:$N$96,4,0),"")</f>
        <v/>
      </c>
      <c r="AT828" s="70" t="str">
        <f aca="false">IF(AC828&gt;5,VLOOKUP(CONCATENATE(AP828,AR828),'Pril1-THLPa'!$H$6:$N$96,5,0),"")</f>
        <v/>
      </c>
      <c r="AU828" s="70" t="str">
        <f aca="false">IF(AC828&gt;5,VLOOKUP(CONCATENATE(AP828,AR828),'Pril1-THLPa'!$H$6:$N$96,6,0),"")</f>
        <v/>
      </c>
      <c r="AV828" s="70" t="str">
        <f aca="false">IF(AC828&gt;5,VLOOKUP(CONCATENATE(AP828,AR828),'Pril1-THLPa'!$H$6:$N$96,7,0),"")</f>
        <v/>
      </c>
      <c r="AW828" s="70" t="str">
        <f aca="false">IF(AC828&gt;5,VLOOKUP(CONCATENATE(AP828,AR828),'Pril1-THLPa'!$H$6:$O$96,8,0),"")</f>
        <v/>
      </c>
      <c r="AX828" s="66" t="n">
        <f aca="false">IF(AC828&gt;0,IF(AND(AC828&gt;0,AC828&lt;=5),VLOOKUP(AP828,'Pril1-THLPa'!$A$6:$F$18,LOOKUP(AC828,'Pril1-THLPa'!$B$5:$F$5,'Pril1-THLPa'!$B$4:$F$4),0),AS828+AT828*(AC828-5)+AU828*POWER(AC828-5,2)+AV828*POWER(AC828-5,3)+AW828*POWER(AC828-5,4)),0)</f>
        <v>0</v>
      </c>
      <c r="AY828" s="71"/>
      <c r="AZ828" s="66" t="n">
        <f aca="false">'Vstupní data'!AA828</f>
        <v>0</v>
      </c>
      <c r="BA828" s="66" t="n">
        <f aca="false">IF(OR('Vstupní data'!T828&gt;0,'Vstupní data'!U828&gt;0),IF(AC828&lt;&gt;"",AX828*AO828/10*(100+AZ828)/100,0),0)</f>
        <v>0</v>
      </c>
      <c r="BB828" s="67" t="n">
        <f aca="false">IF(AC828&lt;&gt;"",ROUND(BA828*AN828,0),0)</f>
        <v>0</v>
      </c>
      <c r="BC828" s="68" t="str">
        <f aca="false">IF(AE828&gt;0,BB828/AE828,"")</f>
        <v/>
      </c>
      <c r="BD828" s="66" t="n">
        <f aca="false">'Vstupní data'!AE828</f>
        <v>0</v>
      </c>
      <c r="BF828" s="66" t="n">
        <f aca="false">'Vstupní data'!AC828</f>
        <v>0</v>
      </c>
      <c r="BH828" s="66" t="n">
        <f aca="false">'Vstupní data'!AD828</f>
        <v>0</v>
      </c>
      <c r="BI828" s="66" t="n">
        <f aca="false">'Vstupní data'!AF828</f>
        <v>0</v>
      </c>
      <c r="BJ828" s="69" t="n">
        <f aca="false">'Vstupní data'!AG828</f>
        <v>0</v>
      </c>
      <c r="BK828" s="69" t="n">
        <f aca="false">IF(BF828&lt;&gt;0,VLOOKUP(I828,'Pril3-drev'!$H$5:$I$83,2,0),0)</f>
        <v>0</v>
      </c>
      <c r="BL828" s="69" t="n">
        <f aca="false">IF(BF828&lt;&gt;0,VLOOKUP(BK828,'Pril3-drev'!$A$5:$C$17,3,0),0)</f>
        <v>0</v>
      </c>
      <c r="BM828" s="69" t="n">
        <f aca="false">'Vstupní data'!AH828</f>
        <v>0</v>
      </c>
      <c r="BN828" s="69" t="n">
        <f aca="false">IF('Vstupní data'!AH828&gt;0,   VLOOKUP(VLOOKUP(CONCATENATE(VLOOKUP(I828,'Pril3-drev'!$H$4:$L$83,5,0),BD828),'Pril3-drev'!$Q$4:$R$2803,2,0),'AVB-BS'!$C$5:$S$29 ,LOOKUP(BM828,'AVB-BS'!$D$3:$S$3,'AVB-BS'!$D$1:$S$1) ,0 )   ,   IF('Vstupní data'!AI828&gt;0,'Vstupní data'!AI828,0))</f>
        <v>0</v>
      </c>
      <c r="BO828" s="69" t="str">
        <f aca="false">IF(BX828&gt;5,VLOOKUP(CONCATENATE(BK828,BN828),'Pril1-THLPa'!$H$6:$N$96,4,0),"")</f>
        <v/>
      </c>
      <c r="BP828" s="69" t="str">
        <f aca="false">IF(BX828&gt;5,VLOOKUP(CONCATENATE(BK828,BN828),'Pril1-THLPa'!$H$6:$N$96,5,0),"")</f>
        <v/>
      </c>
      <c r="BQ828" s="69" t="str">
        <f aca="false">IF(BX828&gt;5,VLOOKUP(CONCATENATE(BK828,BN828),'Pril1-THLPa'!$H$6:$N$96,6,0),"")</f>
        <v/>
      </c>
      <c r="BR828" s="69" t="str">
        <f aca="false">IF(BX828&gt;5,VLOOKUP(CONCATENATE(BK828,BN828),'Pril1-THLPa'!$H$6:$N$96,7,0),"")</f>
        <v/>
      </c>
      <c r="BS828" s="69" t="str">
        <f aca="false">IF(BX828&gt;5,VLOOKUP(CONCATENATE(BK828,BN828),'Pril1-THLPa'!$H$6:$O$96,8,0),"")</f>
        <v/>
      </c>
      <c r="BT828" s="69" t="str">
        <f aca="false">IF(BF828&gt;0, IF(BK828="smrk",  VLOOKUP(VLOOKUP(BD828,'Pril9-K3'!$L$8:$M$207,2,0),'Pril9-K3'!$A$8:$J$16,LOOKUP(BN828,'Pril9-K3'!$A$7:$J$7,'Pril9-K3'!$A$5:$J$5),0), IF(AND(BK828&lt;&gt;"smrk",'Vstupní data'!AK828&lt;&gt;""),'Vstupní data'!AK828,   VLOOKUP(VLOOKUP(BD828,'Pril9-K3'!$L$8:$M$207,2,0),'Pril9-K3'!$A$8:$J$16,LOOKUP(BN828,'Pril9-K3'!$A$7:$J$7,'Pril9-K3'!$A$5:$J$5),0)   )),   "")</f>
        <v/>
      </c>
      <c r="BV828" s="69" t="n">
        <f aca="false">'Vstupní data'!AJ828</f>
        <v>0</v>
      </c>
      <c r="BW828" s="69" t="n">
        <f aca="false">IF(BF828&gt;0,IF(J828&gt;0,J828,K828*H828/100),0)</f>
        <v>0</v>
      </c>
      <c r="BX828" s="69" t="n">
        <f aca="false">IF(BF828&gt;0,IF(BJ828&gt;BL828,BL828,BJ828),0)</f>
        <v>0</v>
      </c>
      <c r="BY828" s="69" t="n">
        <f aca="false">IF(BD828=0,0,IF(AND(BX828&gt;0,BX828&lt;=5),  IF(AND(BX828&gt;0,BX828&lt;=5),VLOOKUP(BK828,'Pril1-THLPa'!$A$6:$F$18,IF(AND(BX828&gt;0,BX828&lt;=5),LOOKUP(BX828,'Pril1-THLPa'!$B$5:$F$5,'Pril1-THLPa'!$B$4:$F$4),""),0),""),  IF(BX828&gt;5,BO828+BP828*(BX828-5)+BQ828*POWER(BX828-5,2)+BR828*POWER(BX828-5,3)+BS828*POWER(BX828-5,4),"")))</f>
        <v>0</v>
      </c>
      <c r="BZ828" s="69" t="n">
        <f aca="false">IF(BY828&gt;0,BY828*BI828/10*BW828*(100+BV828)/100,0)</f>
        <v>0</v>
      </c>
      <c r="CA828" s="69" t="n">
        <f aca="false">IF(BD828&gt;0,BX828-IF(BD828&gt;BX828,BX828,BD828),0)</f>
        <v>0</v>
      </c>
      <c r="CB828" s="69" t="n">
        <f aca="false">POWER(1.01,CA828)</f>
        <v>1</v>
      </c>
      <c r="CC828" s="69" t="n">
        <f aca="false">IF(BF828&gt;0,IF(BF828&gt;BH828,1,BF828/BH828),0)</f>
        <v>0</v>
      </c>
      <c r="CD828" s="72" t="n">
        <f aca="false">IF(BD828=0,0,IF(BF828&gt;0,ROUND(IF(CB828&lt;&gt;0,BZ828*BT828*1/CB828*CC828,0),0),0))</f>
        <v>0</v>
      </c>
      <c r="CE828" s="73" t="str">
        <f aca="false">IF(BF828&gt;0,IF(BF828&gt;BH828,CD828/BF828,CD828/BH828),"")</f>
        <v/>
      </c>
      <c r="CF828" s="69" t="n">
        <f aca="false">'Vstupní data'!AM828</f>
        <v>0</v>
      </c>
      <c r="CG828" s="69" t="n">
        <f aca="false">'Vstupní data'!AN828</f>
        <v>0</v>
      </c>
      <c r="CH828" s="69" t="n">
        <f aca="false">'Vstupní data'!AO828</f>
        <v>0</v>
      </c>
      <c r="CI828" s="69" t="n">
        <f aca="false">'Vstupní data'!AP828</f>
        <v>0</v>
      </c>
      <c r="CJ828" s="72" t="n">
        <f aca="false">ROUND(CH828*CI828,0)</f>
        <v>0</v>
      </c>
      <c r="CK828" s="74" t="str">
        <f aca="false">IF(OR(AA828&gt;0,BB828&gt;0,CD828&gt;0,CJ828&gt;0),AA828+BB828+CD828+CJ828,"")</f>
        <v/>
      </c>
    </row>
    <row r="829" customFormat="false" ht="12.8" hidden="false" customHeight="false" outlineLevel="0" collapsed="false">
      <c r="A829" s="66" t="n">
        <f aca="false">'Vstupní data'!A829</f>
        <v>0</v>
      </c>
      <c r="F829" s="66" t="str">
        <f aca="false">CONCATENATE('Vstupní data'!F829,'Vstupní data'!G829,'Vstupní data'!H829,'Vstupní data'!I829)</f>
        <v/>
      </c>
      <c r="G829" s="66"/>
      <c r="H829" s="66" t="n">
        <f aca="false">'Vstupní data'!K829</f>
        <v>0</v>
      </c>
      <c r="I829" s="66" t="n">
        <f aca="false">'Vstupní data'!L829</f>
        <v>0</v>
      </c>
      <c r="J829" s="66" t="n">
        <f aca="false">'Vstupní data'!K829*'Vstupní data'!M829/100</f>
        <v>0</v>
      </c>
      <c r="L829" s="66" t="n">
        <f aca="false">IF('Vstupní data'!N829="prostokořenný",0,IF('Vstupní data'!N829="krytokořenný","k",IF('Vstupní data'!N829="poloodrostky nebo odrostky, prostokořenné i krytokořenné","po",0)))</f>
        <v>0</v>
      </c>
      <c r="N829" s="66"/>
      <c r="O829" s="66" t="n">
        <f aca="false">'Vstupní data'!O829</f>
        <v>0</v>
      </c>
      <c r="P829" s="66" t="n">
        <f aca="false">IF(O829&gt;0,VLOOKUP(CONCATENATE(VLOOKUP(I829,'Pril3-drev'!$H$5:$K$83,4,0),"-",'Vstupní data'!R829),K2!$C$15:$D$23,2,0),0)</f>
        <v>0</v>
      </c>
      <c r="Q829" s="66" t="n">
        <f aca="false">IF(O829&gt;0,VLOOKUP(I829,'Pril3-drev'!$H$5:$I$83,2,0),0)</f>
        <v>0</v>
      </c>
      <c r="R829" s="66" t="n">
        <f aca="false">IF(Q829&gt;0,VLOOKUP(Q829,'Pril6-okus'!$A$5:$B$17,2,0),0)</f>
        <v>0</v>
      </c>
      <c r="S829" s="66" t="n">
        <f aca="false">IF(O829&gt;0,VLOOKUP(I829,'Pril3-drev'!$H$5:$J$83,3,0),0)</f>
        <v>0</v>
      </c>
      <c r="T829" s="66" t="str">
        <f aca="false">IF(O829&gt;0,IF(L829="k",0.9*VLOOKUP(S829,'ha-pocty-vyhl'!$A$5:$B$20,2,0),IF(L829="po",0.8*VLOOKUP(S829,'ha-pocty-vyhl'!$A$5:$B$20,2,0),VLOOKUP(S829,'ha-pocty-vyhl'!$A$5:$B$20,2,0))),"")</f>
        <v/>
      </c>
      <c r="U829" s="66" t="n">
        <f aca="false">'Vstupní data'!P829</f>
        <v>0</v>
      </c>
      <c r="V829" s="66" t="n">
        <f aca="false">IF(O829&gt;0,1.3*T829*1000*Z829/10000,0)</f>
        <v>0</v>
      </c>
      <c r="W829" s="66" t="n">
        <f aca="false">IF(O829&gt;0,1.3*T829*1000*Z829/10000,0)</f>
        <v>0</v>
      </c>
      <c r="X829" s="66" t="n">
        <f aca="false">IF(O829&gt;0,IF(O829&gt;V829,V829,O829),0)</f>
        <v>0</v>
      </c>
      <c r="Y829" s="66" t="n">
        <f aca="false">IF(O829&gt;0,IF(IF(U829&gt;W829,W829,U829)&lt;X829,W829,IF(U829&gt;W829,W829,U829)),0)</f>
        <v>0</v>
      </c>
      <c r="Z829" s="66" t="n">
        <f aca="false">IF(O829&gt;0,IF(J829&gt;0,J829,K829*H829/100),0)</f>
        <v>0</v>
      </c>
      <c r="AA829" s="67" t="n">
        <f aca="false">IF(O829&gt;0,CEILING(R829*P829*X829/Y829*Z829,1),0)</f>
        <v>0</v>
      </c>
      <c r="AB829" s="68" t="n">
        <f aca="false">IF(O829&gt;0,AA829/O829,0)</f>
        <v>0</v>
      </c>
      <c r="AC829" s="66" t="n">
        <f aca="false">'Vstupní data'!W829</f>
        <v>0</v>
      </c>
      <c r="AI829" s="66" t="str">
        <f aca="false">IF(OR('Vstupní data'!T829&gt;0,'Vstupní data'!U829&gt;0),VLOOKUP(I829,'Pril3-drev'!$H$5:$J$83,3,0),"")</f>
        <v/>
      </c>
      <c r="AJ829" s="66" t="n">
        <f aca="false">IF('Vstupní data'!V829="prostokořenný",0,IF('Vstupní data'!V829="krytokořenný","k",IF('Vstupní data'!V829="poloodrostky nebo odrostky, prostokořenné i krytokořenné","po",0)))</f>
        <v>0</v>
      </c>
      <c r="AK829" s="66" t="n">
        <f aca="false">IF(OR('Vstupní data'!T829&gt;0,'Vstupní data'!U829&gt;0),IF(AJ829="k",0.9*VLOOKUP(AI829,'ha-pocty-vyhl'!$A$5:$B$20,2,0),IF(AJ829="po",0.8*VLOOKUP(AI829,'ha-pocty-vyhl'!$A$5:$B$20,2,0),VLOOKUP(AI829,'ha-pocty-vyhl'!$A$5:$B$20,2,0))),0)</f>
        <v>0</v>
      </c>
      <c r="AL829" s="66" t="n">
        <f aca="false">IF(OR('Vstupní data'!T829&gt;0,'Vstupní data'!U829&gt;0),'Vstupní data'!K829*'Vstupní data'!M829/100,0)</f>
        <v>0</v>
      </c>
      <c r="AM829" s="66" t="n">
        <f aca="false">IF(OR('Vstupní data'!T829&gt;0,'Vstupní data'!U829&gt;0),IF('Vstupní data'!T829&gt;0,'Vstupní data'!T829,ROUND(10*'Vstupní data'!U829/AK829,0)),0)</f>
        <v>0</v>
      </c>
      <c r="AN829" s="69" t="n">
        <f aca="false">IF('Vstupní data'!T829&gt;0,   IF('Vstupní data'!T829&lt;=AL829,'Vstupní data'!T829,AL829),   IF(AM829&lt;AL829,AM829,AL829))</f>
        <v>0</v>
      </c>
      <c r="AO829" s="69" t="n">
        <f aca="false">'Vstupní data'!X829</f>
        <v>0</v>
      </c>
      <c r="AP829" s="66" t="n">
        <f aca="false">IF(OR('Vstupní data'!T829&gt;0,'Vstupní data'!U829&gt;0),IF(I829&lt;&gt;0,VLOOKUP(I829,'Pril3-drev'!$H$5:$I$83,2,0),0),0)</f>
        <v>0</v>
      </c>
      <c r="AQ829" s="66" t="n">
        <f aca="false">'Vstupní data'!Y829</f>
        <v>0</v>
      </c>
      <c r="AR829" s="66" t="str">
        <f aca="false">IF(AC829&gt;5,   IF('Vstupní data'!Y829&gt;0,   VLOOKUP(VLOOKUP(CONCATENATE(VLOOKUP(I829,'Pril3-drev'!$H$4:$L$83,5,0),AC829),'Pril3-drev'!$Q$4:$R$2803,2,0),'AVB-BS'!$C$5:$S$29 ,LOOKUP(AQ829,'AVB-BS'!$D$3:$S$3,'AVB-BS'!$D$1:$S$1) ,0 )   ,   IF('Vstupní data'!Z829&gt;0,'Vstupní data'!Z829,0)) , "")</f>
        <v/>
      </c>
      <c r="AS829" s="70" t="str">
        <f aca="false">IF(AC829&gt;5,VLOOKUP(CONCATENATE(AP829,AR829),'Pril1-THLPa'!$H$6:$N$96,4,0),"")</f>
        <v/>
      </c>
      <c r="AT829" s="70" t="str">
        <f aca="false">IF(AC829&gt;5,VLOOKUP(CONCATENATE(AP829,AR829),'Pril1-THLPa'!$H$6:$N$96,5,0),"")</f>
        <v/>
      </c>
      <c r="AU829" s="70" t="str">
        <f aca="false">IF(AC829&gt;5,VLOOKUP(CONCATENATE(AP829,AR829),'Pril1-THLPa'!$H$6:$N$96,6,0),"")</f>
        <v/>
      </c>
      <c r="AV829" s="70" t="str">
        <f aca="false">IF(AC829&gt;5,VLOOKUP(CONCATENATE(AP829,AR829),'Pril1-THLPa'!$H$6:$N$96,7,0),"")</f>
        <v/>
      </c>
      <c r="AW829" s="70" t="str">
        <f aca="false">IF(AC829&gt;5,VLOOKUP(CONCATENATE(AP829,AR829),'Pril1-THLPa'!$H$6:$O$96,8,0),"")</f>
        <v/>
      </c>
      <c r="AX829" s="66" t="n">
        <f aca="false">IF(AC829&gt;0,IF(AND(AC829&gt;0,AC829&lt;=5),VLOOKUP(AP829,'Pril1-THLPa'!$A$6:$F$18,LOOKUP(AC829,'Pril1-THLPa'!$B$5:$F$5,'Pril1-THLPa'!$B$4:$F$4),0),AS829+AT829*(AC829-5)+AU829*POWER(AC829-5,2)+AV829*POWER(AC829-5,3)+AW829*POWER(AC829-5,4)),0)</f>
        <v>0</v>
      </c>
      <c r="AY829" s="71"/>
      <c r="AZ829" s="66" t="n">
        <f aca="false">'Vstupní data'!AA829</f>
        <v>0</v>
      </c>
      <c r="BA829" s="66" t="n">
        <f aca="false">IF(OR('Vstupní data'!T829&gt;0,'Vstupní data'!U829&gt;0),IF(AC829&lt;&gt;"",AX829*AO829/10*(100+AZ829)/100,0),0)</f>
        <v>0</v>
      </c>
      <c r="BB829" s="67" t="n">
        <f aca="false">IF(AC829&lt;&gt;"",ROUND(BA829*AN829,0),0)</f>
        <v>0</v>
      </c>
      <c r="BC829" s="68" t="str">
        <f aca="false">IF(AE829&gt;0,BB829/AE829,"")</f>
        <v/>
      </c>
      <c r="BD829" s="66" t="n">
        <f aca="false">'Vstupní data'!AE829</f>
        <v>0</v>
      </c>
      <c r="BF829" s="66" t="n">
        <f aca="false">'Vstupní data'!AC829</f>
        <v>0</v>
      </c>
      <c r="BH829" s="66" t="n">
        <f aca="false">'Vstupní data'!AD829</f>
        <v>0</v>
      </c>
      <c r="BI829" s="66" t="n">
        <f aca="false">'Vstupní data'!AF829</f>
        <v>0</v>
      </c>
      <c r="BJ829" s="69" t="n">
        <f aca="false">'Vstupní data'!AG829</f>
        <v>0</v>
      </c>
      <c r="BK829" s="69" t="n">
        <f aca="false">IF(BF829&lt;&gt;0,VLOOKUP(I829,'Pril3-drev'!$H$5:$I$83,2,0),0)</f>
        <v>0</v>
      </c>
      <c r="BL829" s="69" t="n">
        <f aca="false">IF(BF829&lt;&gt;0,VLOOKUP(BK829,'Pril3-drev'!$A$5:$C$17,3,0),0)</f>
        <v>0</v>
      </c>
      <c r="BM829" s="69" t="n">
        <f aca="false">'Vstupní data'!AH829</f>
        <v>0</v>
      </c>
      <c r="BN829" s="69" t="n">
        <f aca="false">IF('Vstupní data'!AH829&gt;0,   VLOOKUP(VLOOKUP(CONCATENATE(VLOOKUP(I829,'Pril3-drev'!$H$4:$L$83,5,0),BD829),'Pril3-drev'!$Q$4:$R$2803,2,0),'AVB-BS'!$C$5:$S$29 ,LOOKUP(BM829,'AVB-BS'!$D$3:$S$3,'AVB-BS'!$D$1:$S$1) ,0 )   ,   IF('Vstupní data'!AI829&gt;0,'Vstupní data'!AI829,0))</f>
        <v>0</v>
      </c>
      <c r="BO829" s="69" t="str">
        <f aca="false">IF(BX829&gt;5,VLOOKUP(CONCATENATE(BK829,BN829),'Pril1-THLPa'!$H$6:$N$96,4,0),"")</f>
        <v/>
      </c>
      <c r="BP829" s="69" t="str">
        <f aca="false">IF(BX829&gt;5,VLOOKUP(CONCATENATE(BK829,BN829),'Pril1-THLPa'!$H$6:$N$96,5,0),"")</f>
        <v/>
      </c>
      <c r="BQ829" s="69" t="str">
        <f aca="false">IF(BX829&gt;5,VLOOKUP(CONCATENATE(BK829,BN829),'Pril1-THLPa'!$H$6:$N$96,6,0),"")</f>
        <v/>
      </c>
      <c r="BR829" s="69" t="str">
        <f aca="false">IF(BX829&gt;5,VLOOKUP(CONCATENATE(BK829,BN829),'Pril1-THLPa'!$H$6:$N$96,7,0),"")</f>
        <v/>
      </c>
      <c r="BS829" s="69" t="str">
        <f aca="false">IF(BX829&gt;5,VLOOKUP(CONCATENATE(BK829,BN829),'Pril1-THLPa'!$H$6:$O$96,8,0),"")</f>
        <v/>
      </c>
      <c r="BT829" s="69" t="str">
        <f aca="false">IF(BF829&gt;0, IF(BK829="smrk",  VLOOKUP(VLOOKUP(BD829,'Pril9-K3'!$L$8:$M$207,2,0),'Pril9-K3'!$A$8:$J$16,LOOKUP(BN829,'Pril9-K3'!$A$7:$J$7,'Pril9-K3'!$A$5:$J$5),0), IF(AND(BK829&lt;&gt;"smrk",'Vstupní data'!AK829&lt;&gt;""),'Vstupní data'!AK829,   VLOOKUP(VLOOKUP(BD829,'Pril9-K3'!$L$8:$M$207,2,0),'Pril9-K3'!$A$8:$J$16,LOOKUP(BN829,'Pril9-K3'!$A$7:$J$7,'Pril9-K3'!$A$5:$J$5),0)   )),   "")</f>
        <v/>
      </c>
      <c r="BV829" s="69" t="n">
        <f aca="false">'Vstupní data'!AJ829</f>
        <v>0</v>
      </c>
      <c r="BW829" s="69" t="n">
        <f aca="false">IF(BF829&gt;0,IF(J829&gt;0,J829,K829*H829/100),0)</f>
        <v>0</v>
      </c>
      <c r="BX829" s="69" t="n">
        <f aca="false">IF(BF829&gt;0,IF(BJ829&gt;BL829,BL829,BJ829),0)</f>
        <v>0</v>
      </c>
      <c r="BY829" s="69" t="n">
        <f aca="false">IF(BD829=0,0,IF(AND(BX829&gt;0,BX829&lt;=5),  IF(AND(BX829&gt;0,BX829&lt;=5),VLOOKUP(BK829,'Pril1-THLPa'!$A$6:$F$18,IF(AND(BX829&gt;0,BX829&lt;=5),LOOKUP(BX829,'Pril1-THLPa'!$B$5:$F$5,'Pril1-THLPa'!$B$4:$F$4),""),0),""),  IF(BX829&gt;5,BO829+BP829*(BX829-5)+BQ829*POWER(BX829-5,2)+BR829*POWER(BX829-5,3)+BS829*POWER(BX829-5,4),"")))</f>
        <v>0</v>
      </c>
      <c r="BZ829" s="69" t="n">
        <f aca="false">IF(BY829&gt;0,BY829*BI829/10*BW829*(100+BV829)/100,0)</f>
        <v>0</v>
      </c>
      <c r="CA829" s="69" t="n">
        <f aca="false">IF(BD829&gt;0,BX829-IF(BD829&gt;BX829,BX829,BD829),0)</f>
        <v>0</v>
      </c>
      <c r="CB829" s="69" t="n">
        <f aca="false">POWER(1.01,CA829)</f>
        <v>1</v>
      </c>
      <c r="CC829" s="69" t="n">
        <f aca="false">IF(BF829&gt;0,IF(BF829&gt;BH829,1,BF829/BH829),0)</f>
        <v>0</v>
      </c>
      <c r="CD829" s="72" t="n">
        <f aca="false">IF(BD829=0,0,IF(BF829&gt;0,ROUND(IF(CB829&lt;&gt;0,BZ829*BT829*1/CB829*CC829,0),0),0))</f>
        <v>0</v>
      </c>
      <c r="CE829" s="73" t="str">
        <f aca="false">IF(BF829&gt;0,IF(BF829&gt;BH829,CD829/BF829,CD829/BH829),"")</f>
        <v/>
      </c>
      <c r="CF829" s="69" t="n">
        <f aca="false">'Vstupní data'!AM829</f>
        <v>0</v>
      </c>
      <c r="CG829" s="69" t="n">
        <f aca="false">'Vstupní data'!AN829</f>
        <v>0</v>
      </c>
      <c r="CH829" s="69" t="n">
        <f aca="false">'Vstupní data'!AO829</f>
        <v>0</v>
      </c>
      <c r="CI829" s="69" t="n">
        <f aca="false">'Vstupní data'!AP829</f>
        <v>0</v>
      </c>
      <c r="CJ829" s="72" t="n">
        <f aca="false">ROUND(CH829*CI829,0)</f>
        <v>0</v>
      </c>
      <c r="CK829" s="74" t="str">
        <f aca="false">IF(OR(AA829&gt;0,BB829&gt;0,CD829&gt;0,CJ829&gt;0),AA829+BB829+CD829+CJ829,"")</f>
        <v/>
      </c>
    </row>
    <row r="830" customFormat="false" ht="12.8" hidden="false" customHeight="false" outlineLevel="0" collapsed="false">
      <c r="A830" s="66" t="n">
        <f aca="false">'Vstupní data'!A830</f>
        <v>0</v>
      </c>
      <c r="F830" s="66" t="str">
        <f aca="false">CONCATENATE('Vstupní data'!F830,'Vstupní data'!G830,'Vstupní data'!H830,'Vstupní data'!I830)</f>
        <v/>
      </c>
      <c r="G830" s="66"/>
      <c r="H830" s="66" t="n">
        <f aca="false">'Vstupní data'!K830</f>
        <v>0</v>
      </c>
      <c r="I830" s="66" t="n">
        <f aca="false">'Vstupní data'!L830</f>
        <v>0</v>
      </c>
      <c r="J830" s="66" t="n">
        <f aca="false">'Vstupní data'!K830*'Vstupní data'!M830/100</f>
        <v>0</v>
      </c>
      <c r="L830" s="66" t="n">
        <f aca="false">IF('Vstupní data'!N830="prostokořenný",0,IF('Vstupní data'!N830="krytokořenný","k",IF('Vstupní data'!N830="poloodrostky nebo odrostky, prostokořenné i krytokořenné","po",0)))</f>
        <v>0</v>
      </c>
      <c r="N830" s="66"/>
      <c r="O830" s="66" t="n">
        <f aca="false">'Vstupní data'!O830</f>
        <v>0</v>
      </c>
      <c r="P830" s="66" t="n">
        <f aca="false">IF(O830&gt;0,VLOOKUP(CONCATENATE(VLOOKUP(I830,'Pril3-drev'!$H$5:$K$83,4,0),"-",'Vstupní data'!R830),K2!$C$15:$D$23,2,0),0)</f>
        <v>0</v>
      </c>
      <c r="Q830" s="66" t="n">
        <f aca="false">IF(O830&gt;0,VLOOKUP(I830,'Pril3-drev'!$H$5:$I$83,2,0),0)</f>
        <v>0</v>
      </c>
      <c r="R830" s="66" t="n">
        <f aca="false">IF(Q830&gt;0,VLOOKUP(Q830,'Pril6-okus'!$A$5:$B$17,2,0),0)</f>
        <v>0</v>
      </c>
      <c r="S830" s="66" t="n">
        <f aca="false">IF(O830&gt;0,VLOOKUP(I830,'Pril3-drev'!$H$5:$J$83,3,0),0)</f>
        <v>0</v>
      </c>
      <c r="T830" s="66" t="str">
        <f aca="false">IF(O830&gt;0,IF(L830="k",0.9*VLOOKUP(S830,'ha-pocty-vyhl'!$A$5:$B$20,2,0),IF(L830="po",0.8*VLOOKUP(S830,'ha-pocty-vyhl'!$A$5:$B$20,2,0),VLOOKUP(S830,'ha-pocty-vyhl'!$A$5:$B$20,2,0))),"")</f>
        <v/>
      </c>
      <c r="U830" s="66" t="n">
        <f aca="false">'Vstupní data'!P830</f>
        <v>0</v>
      </c>
      <c r="V830" s="66" t="n">
        <f aca="false">IF(O830&gt;0,1.3*T830*1000*Z830/10000,0)</f>
        <v>0</v>
      </c>
      <c r="W830" s="66" t="n">
        <f aca="false">IF(O830&gt;0,1.3*T830*1000*Z830/10000,0)</f>
        <v>0</v>
      </c>
      <c r="X830" s="66" t="n">
        <f aca="false">IF(O830&gt;0,IF(O830&gt;V830,V830,O830),0)</f>
        <v>0</v>
      </c>
      <c r="Y830" s="66" t="n">
        <f aca="false">IF(O830&gt;0,IF(IF(U830&gt;W830,W830,U830)&lt;X830,W830,IF(U830&gt;W830,W830,U830)),0)</f>
        <v>0</v>
      </c>
      <c r="Z830" s="66" t="n">
        <f aca="false">IF(O830&gt;0,IF(J830&gt;0,J830,K830*H830/100),0)</f>
        <v>0</v>
      </c>
      <c r="AA830" s="67" t="n">
        <f aca="false">IF(O830&gt;0,CEILING(R830*P830*X830/Y830*Z830,1),0)</f>
        <v>0</v>
      </c>
      <c r="AB830" s="68" t="n">
        <f aca="false">IF(O830&gt;0,AA830/O830,0)</f>
        <v>0</v>
      </c>
      <c r="AC830" s="66" t="n">
        <f aca="false">'Vstupní data'!W830</f>
        <v>0</v>
      </c>
      <c r="AI830" s="66" t="str">
        <f aca="false">IF(OR('Vstupní data'!T830&gt;0,'Vstupní data'!U830&gt;0),VLOOKUP(I830,'Pril3-drev'!$H$5:$J$83,3,0),"")</f>
        <v/>
      </c>
      <c r="AJ830" s="66" t="n">
        <f aca="false">IF('Vstupní data'!V830="prostokořenný",0,IF('Vstupní data'!V830="krytokořenný","k",IF('Vstupní data'!V830="poloodrostky nebo odrostky, prostokořenné i krytokořenné","po",0)))</f>
        <v>0</v>
      </c>
      <c r="AK830" s="66" t="n">
        <f aca="false">IF(OR('Vstupní data'!T830&gt;0,'Vstupní data'!U830&gt;0),IF(AJ830="k",0.9*VLOOKUP(AI830,'ha-pocty-vyhl'!$A$5:$B$20,2,0),IF(AJ830="po",0.8*VLOOKUP(AI830,'ha-pocty-vyhl'!$A$5:$B$20,2,0),VLOOKUP(AI830,'ha-pocty-vyhl'!$A$5:$B$20,2,0))),0)</f>
        <v>0</v>
      </c>
      <c r="AL830" s="66" t="n">
        <f aca="false">IF(OR('Vstupní data'!T830&gt;0,'Vstupní data'!U830&gt;0),'Vstupní data'!K830*'Vstupní data'!M830/100,0)</f>
        <v>0</v>
      </c>
      <c r="AM830" s="66" t="n">
        <f aca="false">IF(OR('Vstupní data'!T830&gt;0,'Vstupní data'!U830&gt;0),IF('Vstupní data'!T830&gt;0,'Vstupní data'!T830,ROUND(10*'Vstupní data'!U830/AK830,0)),0)</f>
        <v>0</v>
      </c>
      <c r="AN830" s="69" t="n">
        <f aca="false">IF('Vstupní data'!T830&gt;0,   IF('Vstupní data'!T830&lt;=AL830,'Vstupní data'!T830,AL830),   IF(AM830&lt;AL830,AM830,AL830))</f>
        <v>0</v>
      </c>
      <c r="AO830" s="69" t="n">
        <f aca="false">'Vstupní data'!X830</f>
        <v>0</v>
      </c>
      <c r="AP830" s="66" t="n">
        <f aca="false">IF(OR('Vstupní data'!T830&gt;0,'Vstupní data'!U830&gt;0),IF(I830&lt;&gt;0,VLOOKUP(I830,'Pril3-drev'!$H$5:$I$83,2,0),0),0)</f>
        <v>0</v>
      </c>
      <c r="AQ830" s="66" t="n">
        <f aca="false">'Vstupní data'!Y830</f>
        <v>0</v>
      </c>
      <c r="AR830" s="66" t="str">
        <f aca="false">IF(AC830&gt;5,   IF('Vstupní data'!Y830&gt;0,   VLOOKUP(VLOOKUP(CONCATENATE(VLOOKUP(I830,'Pril3-drev'!$H$4:$L$83,5,0),AC830),'Pril3-drev'!$Q$4:$R$2803,2,0),'AVB-BS'!$C$5:$S$29 ,LOOKUP(AQ830,'AVB-BS'!$D$3:$S$3,'AVB-BS'!$D$1:$S$1) ,0 )   ,   IF('Vstupní data'!Z830&gt;0,'Vstupní data'!Z830,0)) , "")</f>
        <v/>
      </c>
      <c r="AS830" s="70" t="str">
        <f aca="false">IF(AC830&gt;5,VLOOKUP(CONCATENATE(AP830,AR830),'Pril1-THLPa'!$H$6:$N$96,4,0),"")</f>
        <v/>
      </c>
      <c r="AT830" s="70" t="str">
        <f aca="false">IF(AC830&gt;5,VLOOKUP(CONCATENATE(AP830,AR830),'Pril1-THLPa'!$H$6:$N$96,5,0),"")</f>
        <v/>
      </c>
      <c r="AU830" s="70" t="str">
        <f aca="false">IF(AC830&gt;5,VLOOKUP(CONCATENATE(AP830,AR830),'Pril1-THLPa'!$H$6:$N$96,6,0),"")</f>
        <v/>
      </c>
      <c r="AV830" s="70" t="str">
        <f aca="false">IF(AC830&gt;5,VLOOKUP(CONCATENATE(AP830,AR830),'Pril1-THLPa'!$H$6:$N$96,7,0),"")</f>
        <v/>
      </c>
      <c r="AW830" s="70" t="str">
        <f aca="false">IF(AC830&gt;5,VLOOKUP(CONCATENATE(AP830,AR830),'Pril1-THLPa'!$H$6:$O$96,8,0),"")</f>
        <v/>
      </c>
      <c r="AX830" s="66" t="n">
        <f aca="false">IF(AC830&gt;0,IF(AND(AC830&gt;0,AC830&lt;=5),VLOOKUP(AP830,'Pril1-THLPa'!$A$6:$F$18,LOOKUP(AC830,'Pril1-THLPa'!$B$5:$F$5,'Pril1-THLPa'!$B$4:$F$4),0),AS830+AT830*(AC830-5)+AU830*POWER(AC830-5,2)+AV830*POWER(AC830-5,3)+AW830*POWER(AC830-5,4)),0)</f>
        <v>0</v>
      </c>
      <c r="AY830" s="71"/>
      <c r="AZ830" s="66" t="n">
        <f aca="false">'Vstupní data'!AA830</f>
        <v>0</v>
      </c>
      <c r="BA830" s="66" t="n">
        <f aca="false">IF(OR('Vstupní data'!T830&gt;0,'Vstupní data'!U830&gt;0),IF(AC830&lt;&gt;"",AX830*AO830/10*(100+AZ830)/100,0),0)</f>
        <v>0</v>
      </c>
      <c r="BB830" s="67" t="n">
        <f aca="false">IF(AC830&lt;&gt;"",ROUND(BA830*AN830,0),0)</f>
        <v>0</v>
      </c>
      <c r="BC830" s="68" t="str">
        <f aca="false">IF(AE830&gt;0,BB830/AE830,"")</f>
        <v/>
      </c>
      <c r="BD830" s="66" t="n">
        <f aca="false">'Vstupní data'!AE830</f>
        <v>0</v>
      </c>
      <c r="BF830" s="66" t="n">
        <f aca="false">'Vstupní data'!AC830</f>
        <v>0</v>
      </c>
      <c r="BH830" s="66" t="n">
        <f aca="false">'Vstupní data'!AD830</f>
        <v>0</v>
      </c>
      <c r="BI830" s="66" t="n">
        <f aca="false">'Vstupní data'!AF830</f>
        <v>0</v>
      </c>
      <c r="BJ830" s="69" t="n">
        <f aca="false">'Vstupní data'!AG830</f>
        <v>0</v>
      </c>
      <c r="BK830" s="69" t="n">
        <f aca="false">IF(BF830&lt;&gt;0,VLOOKUP(I830,'Pril3-drev'!$H$5:$I$83,2,0),0)</f>
        <v>0</v>
      </c>
      <c r="BL830" s="69" t="n">
        <f aca="false">IF(BF830&lt;&gt;0,VLOOKUP(BK830,'Pril3-drev'!$A$5:$C$17,3,0),0)</f>
        <v>0</v>
      </c>
      <c r="BM830" s="69" t="n">
        <f aca="false">'Vstupní data'!AH830</f>
        <v>0</v>
      </c>
      <c r="BN830" s="69" t="n">
        <f aca="false">IF('Vstupní data'!AH830&gt;0,   VLOOKUP(VLOOKUP(CONCATENATE(VLOOKUP(I830,'Pril3-drev'!$H$4:$L$83,5,0),BD830),'Pril3-drev'!$Q$4:$R$2803,2,0),'AVB-BS'!$C$5:$S$29 ,LOOKUP(BM830,'AVB-BS'!$D$3:$S$3,'AVB-BS'!$D$1:$S$1) ,0 )   ,   IF('Vstupní data'!AI830&gt;0,'Vstupní data'!AI830,0))</f>
        <v>0</v>
      </c>
      <c r="BO830" s="69" t="str">
        <f aca="false">IF(BX830&gt;5,VLOOKUP(CONCATENATE(BK830,BN830),'Pril1-THLPa'!$H$6:$N$96,4,0),"")</f>
        <v/>
      </c>
      <c r="BP830" s="69" t="str">
        <f aca="false">IF(BX830&gt;5,VLOOKUP(CONCATENATE(BK830,BN830),'Pril1-THLPa'!$H$6:$N$96,5,0),"")</f>
        <v/>
      </c>
      <c r="BQ830" s="69" t="str">
        <f aca="false">IF(BX830&gt;5,VLOOKUP(CONCATENATE(BK830,BN830),'Pril1-THLPa'!$H$6:$N$96,6,0),"")</f>
        <v/>
      </c>
      <c r="BR830" s="69" t="str">
        <f aca="false">IF(BX830&gt;5,VLOOKUP(CONCATENATE(BK830,BN830),'Pril1-THLPa'!$H$6:$N$96,7,0),"")</f>
        <v/>
      </c>
      <c r="BS830" s="69" t="str">
        <f aca="false">IF(BX830&gt;5,VLOOKUP(CONCATENATE(BK830,BN830),'Pril1-THLPa'!$H$6:$O$96,8,0),"")</f>
        <v/>
      </c>
      <c r="BT830" s="69" t="str">
        <f aca="false">IF(BF830&gt;0, IF(BK830="smrk",  VLOOKUP(VLOOKUP(BD830,'Pril9-K3'!$L$8:$M$207,2,0),'Pril9-K3'!$A$8:$J$16,LOOKUP(BN830,'Pril9-K3'!$A$7:$J$7,'Pril9-K3'!$A$5:$J$5),0), IF(AND(BK830&lt;&gt;"smrk",'Vstupní data'!AK830&lt;&gt;""),'Vstupní data'!AK830,   VLOOKUP(VLOOKUP(BD830,'Pril9-K3'!$L$8:$M$207,2,0),'Pril9-K3'!$A$8:$J$16,LOOKUP(BN830,'Pril9-K3'!$A$7:$J$7,'Pril9-K3'!$A$5:$J$5),0)   )),   "")</f>
        <v/>
      </c>
      <c r="BV830" s="69" t="n">
        <f aca="false">'Vstupní data'!AJ830</f>
        <v>0</v>
      </c>
      <c r="BW830" s="69" t="n">
        <f aca="false">IF(BF830&gt;0,IF(J830&gt;0,J830,K830*H830/100),0)</f>
        <v>0</v>
      </c>
      <c r="BX830" s="69" t="n">
        <f aca="false">IF(BF830&gt;0,IF(BJ830&gt;BL830,BL830,BJ830),0)</f>
        <v>0</v>
      </c>
      <c r="BY830" s="69" t="n">
        <f aca="false">IF(BD830=0,0,IF(AND(BX830&gt;0,BX830&lt;=5),  IF(AND(BX830&gt;0,BX830&lt;=5),VLOOKUP(BK830,'Pril1-THLPa'!$A$6:$F$18,IF(AND(BX830&gt;0,BX830&lt;=5),LOOKUP(BX830,'Pril1-THLPa'!$B$5:$F$5,'Pril1-THLPa'!$B$4:$F$4),""),0),""),  IF(BX830&gt;5,BO830+BP830*(BX830-5)+BQ830*POWER(BX830-5,2)+BR830*POWER(BX830-5,3)+BS830*POWER(BX830-5,4),"")))</f>
        <v>0</v>
      </c>
      <c r="BZ830" s="69" t="n">
        <f aca="false">IF(BY830&gt;0,BY830*BI830/10*BW830*(100+BV830)/100,0)</f>
        <v>0</v>
      </c>
      <c r="CA830" s="69" t="n">
        <f aca="false">IF(BD830&gt;0,BX830-IF(BD830&gt;BX830,BX830,BD830),0)</f>
        <v>0</v>
      </c>
      <c r="CB830" s="69" t="n">
        <f aca="false">POWER(1.01,CA830)</f>
        <v>1</v>
      </c>
      <c r="CC830" s="69" t="n">
        <f aca="false">IF(BF830&gt;0,IF(BF830&gt;BH830,1,BF830/BH830),0)</f>
        <v>0</v>
      </c>
      <c r="CD830" s="72" t="n">
        <f aca="false">IF(BD830=0,0,IF(BF830&gt;0,ROUND(IF(CB830&lt;&gt;0,BZ830*BT830*1/CB830*CC830,0),0),0))</f>
        <v>0</v>
      </c>
      <c r="CE830" s="73" t="str">
        <f aca="false">IF(BF830&gt;0,IF(BF830&gt;BH830,CD830/BF830,CD830/BH830),"")</f>
        <v/>
      </c>
      <c r="CF830" s="69" t="n">
        <f aca="false">'Vstupní data'!AM830</f>
        <v>0</v>
      </c>
      <c r="CG830" s="69" t="n">
        <f aca="false">'Vstupní data'!AN830</f>
        <v>0</v>
      </c>
      <c r="CH830" s="69" t="n">
        <f aca="false">'Vstupní data'!AO830</f>
        <v>0</v>
      </c>
      <c r="CI830" s="69" t="n">
        <f aca="false">'Vstupní data'!AP830</f>
        <v>0</v>
      </c>
      <c r="CJ830" s="72" t="n">
        <f aca="false">ROUND(CH830*CI830,0)</f>
        <v>0</v>
      </c>
      <c r="CK830" s="74" t="str">
        <f aca="false">IF(OR(AA830&gt;0,BB830&gt;0,CD830&gt;0,CJ830&gt;0),AA830+BB830+CD830+CJ830,"")</f>
        <v/>
      </c>
    </row>
    <row r="831" customFormat="false" ht="12.8" hidden="false" customHeight="false" outlineLevel="0" collapsed="false">
      <c r="A831" s="66" t="n">
        <f aca="false">'Vstupní data'!A831</f>
        <v>0</v>
      </c>
      <c r="F831" s="66" t="str">
        <f aca="false">CONCATENATE('Vstupní data'!F831,'Vstupní data'!G831,'Vstupní data'!H831,'Vstupní data'!I831)</f>
        <v/>
      </c>
      <c r="G831" s="66"/>
      <c r="H831" s="66" t="n">
        <f aca="false">'Vstupní data'!K831</f>
        <v>0</v>
      </c>
      <c r="I831" s="66" t="n">
        <f aca="false">'Vstupní data'!L831</f>
        <v>0</v>
      </c>
      <c r="J831" s="66" t="n">
        <f aca="false">'Vstupní data'!K831*'Vstupní data'!M831/100</f>
        <v>0</v>
      </c>
      <c r="L831" s="66" t="n">
        <f aca="false">IF('Vstupní data'!N831="prostokořenný",0,IF('Vstupní data'!N831="krytokořenný","k",IF('Vstupní data'!N831="poloodrostky nebo odrostky, prostokořenné i krytokořenné","po",0)))</f>
        <v>0</v>
      </c>
      <c r="N831" s="66"/>
      <c r="O831" s="66" t="n">
        <f aca="false">'Vstupní data'!O831</f>
        <v>0</v>
      </c>
      <c r="P831" s="66" t="n">
        <f aca="false">IF(O831&gt;0,VLOOKUP(CONCATENATE(VLOOKUP(I831,'Pril3-drev'!$H$5:$K$83,4,0),"-",'Vstupní data'!R831),K2!$C$15:$D$23,2,0),0)</f>
        <v>0</v>
      </c>
      <c r="Q831" s="66" t="n">
        <f aca="false">IF(O831&gt;0,VLOOKUP(I831,'Pril3-drev'!$H$5:$I$83,2,0),0)</f>
        <v>0</v>
      </c>
      <c r="R831" s="66" t="n">
        <f aca="false">IF(Q831&gt;0,VLOOKUP(Q831,'Pril6-okus'!$A$5:$B$17,2,0),0)</f>
        <v>0</v>
      </c>
      <c r="S831" s="66" t="n">
        <f aca="false">IF(O831&gt;0,VLOOKUP(I831,'Pril3-drev'!$H$5:$J$83,3,0),0)</f>
        <v>0</v>
      </c>
      <c r="T831" s="66" t="str">
        <f aca="false">IF(O831&gt;0,IF(L831="k",0.9*VLOOKUP(S831,'ha-pocty-vyhl'!$A$5:$B$20,2,0),IF(L831="po",0.8*VLOOKUP(S831,'ha-pocty-vyhl'!$A$5:$B$20,2,0),VLOOKUP(S831,'ha-pocty-vyhl'!$A$5:$B$20,2,0))),"")</f>
        <v/>
      </c>
      <c r="U831" s="66" t="n">
        <f aca="false">'Vstupní data'!P831</f>
        <v>0</v>
      </c>
      <c r="V831" s="66" t="n">
        <f aca="false">IF(O831&gt;0,1.3*T831*1000*Z831/10000,0)</f>
        <v>0</v>
      </c>
      <c r="W831" s="66" t="n">
        <f aca="false">IF(O831&gt;0,1.3*T831*1000*Z831/10000,0)</f>
        <v>0</v>
      </c>
      <c r="X831" s="66" t="n">
        <f aca="false">IF(O831&gt;0,IF(O831&gt;V831,V831,O831),0)</f>
        <v>0</v>
      </c>
      <c r="Y831" s="66" t="n">
        <f aca="false">IF(O831&gt;0,IF(IF(U831&gt;W831,W831,U831)&lt;X831,W831,IF(U831&gt;W831,W831,U831)),0)</f>
        <v>0</v>
      </c>
      <c r="Z831" s="66" t="n">
        <f aca="false">IF(O831&gt;0,IF(J831&gt;0,J831,K831*H831/100),0)</f>
        <v>0</v>
      </c>
      <c r="AA831" s="67" t="n">
        <f aca="false">IF(O831&gt;0,CEILING(R831*P831*X831/Y831*Z831,1),0)</f>
        <v>0</v>
      </c>
      <c r="AB831" s="68" t="n">
        <f aca="false">IF(O831&gt;0,AA831/O831,0)</f>
        <v>0</v>
      </c>
      <c r="AC831" s="66" t="n">
        <f aca="false">'Vstupní data'!W831</f>
        <v>0</v>
      </c>
      <c r="AI831" s="66" t="str">
        <f aca="false">IF(OR('Vstupní data'!T831&gt;0,'Vstupní data'!U831&gt;0),VLOOKUP(I831,'Pril3-drev'!$H$5:$J$83,3,0),"")</f>
        <v/>
      </c>
      <c r="AJ831" s="66" t="n">
        <f aca="false">IF('Vstupní data'!V831="prostokořenný",0,IF('Vstupní data'!V831="krytokořenný","k",IF('Vstupní data'!V831="poloodrostky nebo odrostky, prostokořenné i krytokořenné","po",0)))</f>
        <v>0</v>
      </c>
      <c r="AK831" s="66" t="n">
        <f aca="false">IF(OR('Vstupní data'!T831&gt;0,'Vstupní data'!U831&gt;0),IF(AJ831="k",0.9*VLOOKUP(AI831,'ha-pocty-vyhl'!$A$5:$B$20,2,0),IF(AJ831="po",0.8*VLOOKUP(AI831,'ha-pocty-vyhl'!$A$5:$B$20,2,0),VLOOKUP(AI831,'ha-pocty-vyhl'!$A$5:$B$20,2,0))),0)</f>
        <v>0</v>
      </c>
      <c r="AL831" s="66" t="n">
        <f aca="false">IF(OR('Vstupní data'!T831&gt;0,'Vstupní data'!U831&gt;0),'Vstupní data'!K831*'Vstupní data'!M831/100,0)</f>
        <v>0</v>
      </c>
      <c r="AM831" s="66" t="n">
        <f aca="false">IF(OR('Vstupní data'!T831&gt;0,'Vstupní data'!U831&gt;0),IF('Vstupní data'!T831&gt;0,'Vstupní data'!T831,ROUND(10*'Vstupní data'!U831/AK831,0)),0)</f>
        <v>0</v>
      </c>
      <c r="AN831" s="69" t="n">
        <f aca="false">IF('Vstupní data'!T831&gt;0,   IF('Vstupní data'!T831&lt;=AL831,'Vstupní data'!T831,AL831),   IF(AM831&lt;AL831,AM831,AL831))</f>
        <v>0</v>
      </c>
      <c r="AO831" s="69" t="n">
        <f aca="false">'Vstupní data'!X831</f>
        <v>0</v>
      </c>
      <c r="AP831" s="66" t="n">
        <f aca="false">IF(OR('Vstupní data'!T831&gt;0,'Vstupní data'!U831&gt;0),IF(I831&lt;&gt;0,VLOOKUP(I831,'Pril3-drev'!$H$5:$I$83,2,0),0),0)</f>
        <v>0</v>
      </c>
      <c r="AQ831" s="66" t="n">
        <f aca="false">'Vstupní data'!Y831</f>
        <v>0</v>
      </c>
      <c r="AR831" s="66" t="str">
        <f aca="false">IF(AC831&gt;5,   IF('Vstupní data'!Y831&gt;0,   VLOOKUP(VLOOKUP(CONCATENATE(VLOOKUP(I831,'Pril3-drev'!$H$4:$L$83,5,0),AC831),'Pril3-drev'!$Q$4:$R$2803,2,0),'AVB-BS'!$C$5:$S$29 ,LOOKUP(AQ831,'AVB-BS'!$D$3:$S$3,'AVB-BS'!$D$1:$S$1) ,0 )   ,   IF('Vstupní data'!Z831&gt;0,'Vstupní data'!Z831,0)) , "")</f>
        <v/>
      </c>
      <c r="AS831" s="70" t="str">
        <f aca="false">IF(AC831&gt;5,VLOOKUP(CONCATENATE(AP831,AR831),'Pril1-THLPa'!$H$6:$N$96,4,0),"")</f>
        <v/>
      </c>
      <c r="AT831" s="70" t="str">
        <f aca="false">IF(AC831&gt;5,VLOOKUP(CONCATENATE(AP831,AR831),'Pril1-THLPa'!$H$6:$N$96,5,0),"")</f>
        <v/>
      </c>
      <c r="AU831" s="70" t="str">
        <f aca="false">IF(AC831&gt;5,VLOOKUP(CONCATENATE(AP831,AR831),'Pril1-THLPa'!$H$6:$N$96,6,0),"")</f>
        <v/>
      </c>
      <c r="AV831" s="70" t="str">
        <f aca="false">IF(AC831&gt;5,VLOOKUP(CONCATENATE(AP831,AR831),'Pril1-THLPa'!$H$6:$N$96,7,0),"")</f>
        <v/>
      </c>
      <c r="AW831" s="70" t="str">
        <f aca="false">IF(AC831&gt;5,VLOOKUP(CONCATENATE(AP831,AR831),'Pril1-THLPa'!$H$6:$O$96,8,0),"")</f>
        <v/>
      </c>
      <c r="AX831" s="66" t="n">
        <f aca="false">IF(AC831&gt;0,IF(AND(AC831&gt;0,AC831&lt;=5),VLOOKUP(AP831,'Pril1-THLPa'!$A$6:$F$18,LOOKUP(AC831,'Pril1-THLPa'!$B$5:$F$5,'Pril1-THLPa'!$B$4:$F$4),0),AS831+AT831*(AC831-5)+AU831*POWER(AC831-5,2)+AV831*POWER(AC831-5,3)+AW831*POWER(AC831-5,4)),0)</f>
        <v>0</v>
      </c>
      <c r="AY831" s="71"/>
      <c r="AZ831" s="66" t="n">
        <f aca="false">'Vstupní data'!AA831</f>
        <v>0</v>
      </c>
      <c r="BA831" s="66" t="n">
        <f aca="false">IF(OR('Vstupní data'!T831&gt;0,'Vstupní data'!U831&gt;0),IF(AC831&lt;&gt;"",AX831*AO831/10*(100+AZ831)/100,0),0)</f>
        <v>0</v>
      </c>
      <c r="BB831" s="67" t="n">
        <f aca="false">IF(AC831&lt;&gt;"",ROUND(BA831*AN831,0),0)</f>
        <v>0</v>
      </c>
      <c r="BC831" s="68" t="str">
        <f aca="false">IF(AE831&gt;0,BB831/AE831,"")</f>
        <v/>
      </c>
      <c r="BD831" s="66" t="n">
        <f aca="false">'Vstupní data'!AE831</f>
        <v>0</v>
      </c>
      <c r="BF831" s="66" t="n">
        <f aca="false">'Vstupní data'!AC831</f>
        <v>0</v>
      </c>
      <c r="BH831" s="66" t="n">
        <f aca="false">'Vstupní data'!AD831</f>
        <v>0</v>
      </c>
      <c r="BI831" s="66" t="n">
        <f aca="false">'Vstupní data'!AF831</f>
        <v>0</v>
      </c>
      <c r="BJ831" s="69" t="n">
        <f aca="false">'Vstupní data'!AG831</f>
        <v>0</v>
      </c>
      <c r="BK831" s="69" t="n">
        <f aca="false">IF(BF831&lt;&gt;0,VLOOKUP(I831,'Pril3-drev'!$H$5:$I$83,2,0),0)</f>
        <v>0</v>
      </c>
      <c r="BL831" s="69" t="n">
        <f aca="false">IF(BF831&lt;&gt;0,VLOOKUP(BK831,'Pril3-drev'!$A$5:$C$17,3,0),0)</f>
        <v>0</v>
      </c>
      <c r="BM831" s="69" t="n">
        <f aca="false">'Vstupní data'!AH831</f>
        <v>0</v>
      </c>
      <c r="BN831" s="69" t="n">
        <f aca="false">IF('Vstupní data'!AH831&gt;0,   VLOOKUP(VLOOKUP(CONCATENATE(VLOOKUP(I831,'Pril3-drev'!$H$4:$L$83,5,0),BD831),'Pril3-drev'!$Q$4:$R$2803,2,0),'AVB-BS'!$C$5:$S$29 ,LOOKUP(BM831,'AVB-BS'!$D$3:$S$3,'AVB-BS'!$D$1:$S$1) ,0 )   ,   IF('Vstupní data'!AI831&gt;0,'Vstupní data'!AI831,0))</f>
        <v>0</v>
      </c>
      <c r="BO831" s="69" t="str">
        <f aca="false">IF(BX831&gt;5,VLOOKUP(CONCATENATE(BK831,BN831),'Pril1-THLPa'!$H$6:$N$96,4,0),"")</f>
        <v/>
      </c>
      <c r="BP831" s="69" t="str">
        <f aca="false">IF(BX831&gt;5,VLOOKUP(CONCATENATE(BK831,BN831),'Pril1-THLPa'!$H$6:$N$96,5,0),"")</f>
        <v/>
      </c>
      <c r="BQ831" s="69" t="str">
        <f aca="false">IF(BX831&gt;5,VLOOKUP(CONCATENATE(BK831,BN831),'Pril1-THLPa'!$H$6:$N$96,6,0),"")</f>
        <v/>
      </c>
      <c r="BR831" s="69" t="str">
        <f aca="false">IF(BX831&gt;5,VLOOKUP(CONCATENATE(BK831,BN831),'Pril1-THLPa'!$H$6:$N$96,7,0),"")</f>
        <v/>
      </c>
      <c r="BS831" s="69" t="str">
        <f aca="false">IF(BX831&gt;5,VLOOKUP(CONCATENATE(BK831,BN831),'Pril1-THLPa'!$H$6:$O$96,8,0),"")</f>
        <v/>
      </c>
      <c r="BT831" s="69" t="str">
        <f aca="false">IF(BF831&gt;0, IF(BK831="smrk",  VLOOKUP(VLOOKUP(BD831,'Pril9-K3'!$L$8:$M$207,2,0),'Pril9-K3'!$A$8:$J$16,LOOKUP(BN831,'Pril9-K3'!$A$7:$J$7,'Pril9-K3'!$A$5:$J$5),0), IF(AND(BK831&lt;&gt;"smrk",'Vstupní data'!AK831&lt;&gt;""),'Vstupní data'!AK831,   VLOOKUP(VLOOKUP(BD831,'Pril9-K3'!$L$8:$M$207,2,0),'Pril9-K3'!$A$8:$J$16,LOOKUP(BN831,'Pril9-K3'!$A$7:$J$7,'Pril9-K3'!$A$5:$J$5),0)   )),   "")</f>
        <v/>
      </c>
      <c r="BV831" s="69" t="n">
        <f aca="false">'Vstupní data'!AJ831</f>
        <v>0</v>
      </c>
      <c r="BW831" s="69" t="n">
        <f aca="false">IF(BF831&gt;0,IF(J831&gt;0,J831,K831*H831/100),0)</f>
        <v>0</v>
      </c>
      <c r="BX831" s="69" t="n">
        <f aca="false">IF(BF831&gt;0,IF(BJ831&gt;BL831,BL831,BJ831),0)</f>
        <v>0</v>
      </c>
      <c r="BY831" s="69" t="n">
        <f aca="false">IF(BD831=0,0,IF(AND(BX831&gt;0,BX831&lt;=5),  IF(AND(BX831&gt;0,BX831&lt;=5),VLOOKUP(BK831,'Pril1-THLPa'!$A$6:$F$18,IF(AND(BX831&gt;0,BX831&lt;=5),LOOKUP(BX831,'Pril1-THLPa'!$B$5:$F$5,'Pril1-THLPa'!$B$4:$F$4),""),0),""),  IF(BX831&gt;5,BO831+BP831*(BX831-5)+BQ831*POWER(BX831-5,2)+BR831*POWER(BX831-5,3)+BS831*POWER(BX831-5,4),"")))</f>
        <v>0</v>
      </c>
      <c r="BZ831" s="69" t="n">
        <f aca="false">IF(BY831&gt;0,BY831*BI831/10*BW831*(100+BV831)/100,0)</f>
        <v>0</v>
      </c>
      <c r="CA831" s="69" t="n">
        <f aca="false">IF(BD831&gt;0,BX831-IF(BD831&gt;BX831,BX831,BD831),0)</f>
        <v>0</v>
      </c>
      <c r="CB831" s="69" t="n">
        <f aca="false">POWER(1.01,CA831)</f>
        <v>1</v>
      </c>
      <c r="CC831" s="69" t="n">
        <f aca="false">IF(BF831&gt;0,IF(BF831&gt;BH831,1,BF831/BH831),0)</f>
        <v>0</v>
      </c>
      <c r="CD831" s="72" t="n">
        <f aca="false">IF(BD831=0,0,IF(BF831&gt;0,ROUND(IF(CB831&lt;&gt;0,BZ831*BT831*1/CB831*CC831,0),0),0))</f>
        <v>0</v>
      </c>
      <c r="CE831" s="73" t="str">
        <f aca="false">IF(BF831&gt;0,IF(BF831&gt;BH831,CD831/BF831,CD831/BH831),"")</f>
        <v/>
      </c>
      <c r="CF831" s="69" t="n">
        <f aca="false">'Vstupní data'!AM831</f>
        <v>0</v>
      </c>
      <c r="CG831" s="69" t="n">
        <f aca="false">'Vstupní data'!AN831</f>
        <v>0</v>
      </c>
      <c r="CH831" s="69" t="n">
        <f aca="false">'Vstupní data'!AO831</f>
        <v>0</v>
      </c>
      <c r="CI831" s="69" t="n">
        <f aca="false">'Vstupní data'!AP831</f>
        <v>0</v>
      </c>
      <c r="CJ831" s="72" t="n">
        <f aca="false">ROUND(CH831*CI831,0)</f>
        <v>0</v>
      </c>
      <c r="CK831" s="74" t="str">
        <f aca="false">IF(OR(AA831&gt;0,BB831&gt;0,CD831&gt;0,CJ831&gt;0),AA831+BB831+CD831+CJ831,"")</f>
        <v/>
      </c>
    </row>
    <row r="832" customFormat="false" ht="12.8" hidden="false" customHeight="false" outlineLevel="0" collapsed="false">
      <c r="A832" s="66" t="n">
        <f aca="false">'Vstupní data'!A832</f>
        <v>0</v>
      </c>
      <c r="F832" s="66" t="str">
        <f aca="false">CONCATENATE('Vstupní data'!F832,'Vstupní data'!G832,'Vstupní data'!H832,'Vstupní data'!I832)</f>
        <v/>
      </c>
      <c r="G832" s="66"/>
      <c r="H832" s="66" t="n">
        <f aca="false">'Vstupní data'!K832</f>
        <v>0</v>
      </c>
      <c r="I832" s="66" t="n">
        <f aca="false">'Vstupní data'!L832</f>
        <v>0</v>
      </c>
      <c r="J832" s="66" t="n">
        <f aca="false">'Vstupní data'!K832*'Vstupní data'!M832/100</f>
        <v>0</v>
      </c>
      <c r="L832" s="66" t="n">
        <f aca="false">IF('Vstupní data'!N832="prostokořenný",0,IF('Vstupní data'!N832="krytokořenný","k",IF('Vstupní data'!N832="poloodrostky nebo odrostky, prostokořenné i krytokořenné","po",0)))</f>
        <v>0</v>
      </c>
      <c r="N832" s="66"/>
      <c r="O832" s="66" t="n">
        <f aca="false">'Vstupní data'!O832</f>
        <v>0</v>
      </c>
      <c r="P832" s="66" t="n">
        <f aca="false">IF(O832&gt;0,VLOOKUP(CONCATENATE(VLOOKUP(I832,'Pril3-drev'!$H$5:$K$83,4,0),"-",'Vstupní data'!R832),K2!$C$15:$D$23,2,0),0)</f>
        <v>0</v>
      </c>
      <c r="Q832" s="66" t="n">
        <f aca="false">IF(O832&gt;0,VLOOKUP(I832,'Pril3-drev'!$H$5:$I$83,2,0),0)</f>
        <v>0</v>
      </c>
      <c r="R832" s="66" t="n">
        <f aca="false">IF(Q832&gt;0,VLOOKUP(Q832,'Pril6-okus'!$A$5:$B$17,2,0),0)</f>
        <v>0</v>
      </c>
      <c r="S832" s="66" t="n">
        <f aca="false">IF(O832&gt;0,VLOOKUP(I832,'Pril3-drev'!$H$5:$J$83,3,0),0)</f>
        <v>0</v>
      </c>
      <c r="T832" s="66" t="str">
        <f aca="false">IF(O832&gt;0,IF(L832="k",0.9*VLOOKUP(S832,'ha-pocty-vyhl'!$A$5:$B$20,2,0),IF(L832="po",0.8*VLOOKUP(S832,'ha-pocty-vyhl'!$A$5:$B$20,2,0),VLOOKUP(S832,'ha-pocty-vyhl'!$A$5:$B$20,2,0))),"")</f>
        <v/>
      </c>
      <c r="U832" s="66" t="n">
        <f aca="false">'Vstupní data'!P832</f>
        <v>0</v>
      </c>
      <c r="V832" s="66" t="n">
        <f aca="false">IF(O832&gt;0,1.3*T832*1000*Z832/10000,0)</f>
        <v>0</v>
      </c>
      <c r="W832" s="66" t="n">
        <f aca="false">IF(O832&gt;0,1.3*T832*1000*Z832/10000,0)</f>
        <v>0</v>
      </c>
      <c r="X832" s="66" t="n">
        <f aca="false">IF(O832&gt;0,IF(O832&gt;V832,V832,O832),0)</f>
        <v>0</v>
      </c>
      <c r="Y832" s="66" t="n">
        <f aca="false">IF(O832&gt;0,IF(IF(U832&gt;W832,W832,U832)&lt;X832,W832,IF(U832&gt;W832,W832,U832)),0)</f>
        <v>0</v>
      </c>
      <c r="Z832" s="66" t="n">
        <f aca="false">IF(O832&gt;0,IF(J832&gt;0,J832,K832*H832/100),0)</f>
        <v>0</v>
      </c>
      <c r="AA832" s="67" t="n">
        <f aca="false">IF(O832&gt;0,CEILING(R832*P832*X832/Y832*Z832,1),0)</f>
        <v>0</v>
      </c>
      <c r="AB832" s="68" t="n">
        <f aca="false">IF(O832&gt;0,AA832/O832,0)</f>
        <v>0</v>
      </c>
      <c r="AC832" s="66" t="n">
        <f aca="false">'Vstupní data'!W832</f>
        <v>0</v>
      </c>
      <c r="AI832" s="66" t="str">
        <f aca="false">IF(OR('Vstupní data'!T832&gt;0,'Vstupní data'!U832&gt;0),VLOOKUP(I832,'Pril3-drev'!$H$5:$J$83,3,0),"")</f>
        <v/>
      </c>
      <c r="AJ832" s="66" t="n">
        <f aca="false">IF('Vstupní data'!V832="prostokořenný",0,IF('Vstupní data'!V832="krytokořenný","k",IF('Vstupní data'!V832="poloodrostky nebo odrostky, prostokořenné i krytokořenné","po",0)))</f>
        <v>0</v>
      </c>
      <c r="AK832" s="66" t="n">
        <f aca="false">IF(OR('Vstupní data'!T832&gt;0,'Vstupní data'!U832&gt;0),IF(AJ832="k",0.9*VLOOKUP(AI832,'ha-pocty-vyhl'!$A$5:$B$20,2,0),IF(AJ832="po",0.8*VLOOKUP(AI832,'ha-pocty-vyhl'!$A$5:$B$20,2,0),VLOOKUP(AI832,'ha-pocty-vyhl'!$A$5:$B$20,2,0))),0)</f>
        <v>0</v>
      </c>
      <c r="AL832" s="66" t="n">
        <f aca="false">IF(OR('Vstupní data'!T832&gt;0,'Vstupní data'!U832&gt;0),'Vstupní data'!K832*'Vstupní data'!M832/100,0)</f>
        <v>0</v>
      </c>
      <c r="AM832" s="66" t="n">
        <f aca="false">IF(OR('Vstupní data'!T832&gt;0,'Vstupní data'!U832&gt;0),IF('Vstupní data'!T832&gt;0,'Vstupní data'!T832,ROUND(10*'Vstupní data'!U832/AK832,0)),0)</f>
        <v>0</v>
      </c>
      <c r="AN832" s="69" t="n">
        <f aca="false">IF('Vstupní data'!T832&gt;0,   IF('Vstupní data'!T832&lt;=AL832,'Vstupní data'!T832,AL832),   IF(AM832&lt;AL832,AM832,AL832))</f>
        <v>0</v>
      </c>
      <c r="AO832" s="69" t="n">
        <f aca="false">'Vstupní data'!X832</f>
        <v>0</v>
      </c>
      <c r="AP832" s="66" t="n">
        <f aca="false">IF(OR('Vstupní data'!T832&gt;0,'Vstupní data'!U832&gt;0),IF(I832&lt;&gt;0,VLOOKUP(I832,'Pril3-drev'!$H$5:$I$83,2,0),0),0)</f>
        <v>0</v>
      </c>
      <c r="AQ832" s="66" t="n">
        <f aca="false">'Vstupní data'!Y832</f>
        <v>0</v>
      </c>
      <c r="AR832" s="66" t="str">
        <f aca="false">IF(AC832&gt;5,   IF('Vstupní data'!Y832&gt;0,   VLOOKUP(VLOOKUP(CONCATENATE(VLOOKUP(I832,'Pril3-drev'!$H$4:$L$83,5,0),AC832),'Pril3-drev'!$Q$4:$R$2803,2,0),'AVB-BS'!$C$5:$S$29 ,LOOKUP(AQ832,'AVB-BS'!$D$3:$S$3,'AVB-BS'!$D$1:$S$1) ,0 )   ,   IF('Vstupní data'!Z832&gt;0,'Vstupní data'!Z832,0)) , "")</f>
        <v/>
      </c>
      <c r="AS832" s="70" t="str">
        <f aca="false">IF(AC832&gt;5,VLOOKUP(CONCATENATE(AP832,AR832),'Pril1-THLPa'!$H$6:$N$96,4,0),"")</f>
        <v/>
      </c>
      <c r="AT832" s="70" t="str">
        <f aca="false">IF(AC832&gt;5,VLOOKUP(CONCATENATE(AP832,AR832),'Pril1-THLPa'!$H$6:$N$96,5,0),"")</f>
        <v/>
      </c>
      <c r="AU832" s="70" t="str">
        <f aca="false">IF(AC832&gt;5,VLOOKUP(CONCATENATE(AP832,AR832),'Pril1-THLPa'!$H$6:$N$96,6,0),"")</f>
        <v/>
      </c>
      <c r="AV832" s="70" t="str">
        <f aca="false">IF(AC832&gt;5,VLOOKUP(CONCATENATE(AP832,AR832),'Pril1-THLPa'!$H$6:$N$96,7,0),"")</f>
        <v/>
      </c>
      <c r="AW832" s="70" t="str">
        <f aca="false">IF(AC832&gt;5,VLOOKUP(CONCATENATE(AP832,AR832),'Pril1-THLPa'!$H$6:$O$96,8,0),"")</f>
        <v/>
      </c>
      <c r="AX832" s="66" t="n">
        <f aca="false">IF(AC832&gt;0,IF(AND(AC832&gt;0,AC832&lt;=5),VLOOKUP(AP832,'Pril1-THLPa'!$A$6:$F$18,LOOKUP(AC832,'Pril1-THLPa'!$B$5:$F$5,'Pril1-THLPa'!$B$4:$F$4),0),AS832+AT832*(AC832-5)+AU832*POWER(AC832-5,2)+AV832*POWER(AC832-5,3)+AW832*POWER(AC832-5,4)),0)</f>
        <v>0</v>
      </c>
      <c r="AY832" s="71"/>
      <c r="AZ832" s="66" t="n">
        <f aca="false">'Vstupní data'!AA832</f>
        <v>0</v>
      </c>
      <c r="BA832" s="66" t="n">
        <f aca="false">IF(OR('Vstupní data'!T832&gt;0,'Vstupní data'!U832&gt;0),IF(AC832&lt;&gt;"",AX832*AO832/10*(100+AZ832)/100,0),0)</f>
        <v>0</v>
      </c>
      <c r="BB832" s="67" t="n">
        <f aca="false">IF(AC832&lt;&gt;"",ROUND(BA832*AN832,0),0)</f>
        <v>0</v>
      </c>
      <c r="BC832" s="68" t="str">
        <f aca="false">IF(AE832&gt;0,BB832/AE832,"")</f>
        <v/>
      </c>
      <c r="BD832" s="66" t="n">
        <f aca="false">'Vstupní data'!AE832</f>
        <v>0</v>
      </c>
      <c r="BF832" s="66" t="n">
        <f aca="false">'Vstupní data'!AC832</f>
        <v>0</v>
      </c>
      <c r="BH832" s="66" t="n">
        <f aca="false">'Vstupní data'!AD832</f>
        <v>0</v>
      </c>
      <c r="BI832" s="66" t="n">
        <f aca="false">'Vstupní data'!AF832</f>
        <v>0</v>
      </c>
      <c r="BJ832" s="69" t="n">
        <f aca="false">'Vstupní data'!AG832</f>
        <v>0</v>
      </c>
      <c r="BK832" s="69" t="n">
        <f aca="false">IF(BF832&lt;&gt;0,VLOOKUP(I832,'Pril3-drev'!$H$5:$I$83,2,0),0)</f>
        <v>0</v>
      </c>
      <c r="BL832" s="69" t="n">
        <f aca="false">IF(BF832&lt;&gt;0,VLOOKUP(BK832,'Pril3-drev'!$A$5:$C$17,3,0),0)</f>
        <v>0</v>
      </c>
      <c r="BM832" s="69" t="n">
        <f aca="false">'Vstupní data'!AH832</f>
        <v>0</v>
      </c>
      <c r="BN832" s="69" t="n">
        <f aca="false">IF('Vstupní data'!AH832&gt;0,   VLOOKUP(VLOOKUP(CONCATENATE(VLOOKUP(I832,'Pril3-drev'!$H$4:$L$83,5,0),BD832),'Pril3-drev'!$Q$4:$R$2803,2,0),'AVB-BS'!$C$5:$S$29 ,LOOKUP(BM832,'AVB-BS'!$D$3:$S$3,'AVB-BS'!$D$1:$S$1) ,0 )   ,   IF('Vstupní data'!AI832&gt;0,'Vstupní data'!AI832,0))</f>
        <v>0</v>
      </c>
      <c r="BO832" s="69" t="str">
        <f aca="false">IF(BX832&gt;5,VLOOKUP(CONCATENATE(BK832,BN832),'Pril1-THLPa'!$H$6:$N$96,4,0),"")</f>
        <v/>
      </c>
      <c r="BP832" s="69" t="str">
        <f aca="false">IF(BX832&gt;5,VLOOKUP(CONCATENATE(BK832,BN832),'Pril1-THLPa'!$H$6:$N$96,5,0),"")</f>
        <v/>
      </c>
      <c r="BQ832" s="69" t="str">
        <f aca="false">IF(BX832&gt;5,VLOOKUP(CONCATENATE(BK832,BN832),'Pril1-THLPa'!$H$6:$N$96,6,0),"")</f>
        <v/>
      </c>
      <c r="BR832" s="69" t="str">
        <f aca="false">IF(BX832&gt;5,VLOOKUP(CONCATENATE(BK832,BN832),'Pril1-THLPa'!$H$6:$N$96,7,0),"")</f>
        <v/>
      </c>
      <c r="BS832" s="69" t="str">
        <f aca="false">IF(BX832&gt;5,VLOOKUP(CONCATENATE(BK832,BN832),'Pril1-THLPa'!$H$6:$O$96,8,0),"")</f>
        <v/>
      </c>
      <c r="BT832" s="69" t="str">
        <f aca="false">IF(BF832&gt;0, IF(BK832="smrk",  VLOOKUP(VLOOKUP(BD832,'Pril9-K3'!$L$8:$M$207,2,0),'Pril9-K3'!$A$8:$J$16,LOOKUP(BN832,'Pril9-K3'!$A$7:$J$7,'Pril9-K3'!$A$5:$J$5),0), IF(AND(BK832&lt;&gt;"smrk",'Vstupní data'!AK832&lt;&gt;""),'Vstupní data'!AK832,   VLOOKUP(VLOOKUP(BD832,'Pril9-K3'!$L$8:$M$207,2,0),'Pril9-K3'!$A$8:$J$16,LOOKUP(BN832,'Pril9-K3'!$A$7:$J$7,'Pril9-K3'!$A$5:$J$5),0)   )),   "")</f>
        <v/>
      </c>
      <c r="BV832" s="69" t="n">
        <f aca="false">'Vstupní data'!AJ832</f>
        <v>0</v>
      </c>
      <c r="BW832" s="69" t="n">
        <f aca="false">IF(BF832&gt;0,IF(J832&gt;0,J832,K832*H832/100),0)</f>
        <v>0</v>
      </c>
      <c r="BX832" s="69" t="n">
        <f aca="false">IF(BF832&gt;0,IF(BJ832&gt;BL832,BL832,BJ832),0)</f>
        <v>0</v>
      </c>
      <c r="BY832" s="69" t="n">
        <f aca="false">IF(BD832=0,0,IF(AND(BX832&gt;0,BX832&lt;=5),  IF(AND(BX832&gt;0,BX832&lt;=5),VLOOKUP(BK832,'Pril1-THLPa'!$A$6:$F$18,IF(AND(BX832&gt;0,BX832&lt;=5),LOOKUP(BX832,'Pril1-THLPa'!$B$5:$F$5,'Pril1-THLPa'!$B$4:$F$4),""),0),""),  IF(BX832&gt;5,BO832+BP832*(BX832-5)+BQ832*POWER(BX832-5,2)+BR832*POWER(BX832-5,3)+BS832*POWER(BX832-5,4),"")))</f>
        <v>0</v>
      </c>
      <c r="BZ832" s="69" t="n">
        <f aca="false">IF(BY832&gt;0,BY832*BI832/10*BW832*(100+BV832)/100,0)</f>
        <v>0</v>
      </c>
      <c r="CA832" s="69" t="n">
        <f aca="false">IF(BD832&gt;0,BX832-IF(BD832&gt;BX832,BX832,BD832),0)</f>
        <v>0</v>
      </c>
      <c r="CB832" s="69" t="n">
        <f aca="false">POWER(1.01,CA832)</f>
        <v>1</v>
      </c>
      <c r="CC832" s="69" t="n">
        <f aca="false">IF(BF832&gt;0,IF(BF832&gt;BH832,1,BF832/BH832),0)</f>
        <v>0</v>
      </c>
      <c r="CD832" s="72" t="n">
        <f aca="false">IF(BD832=0,0,IF(BF832&gt;0,ROUND(IF(CB832&lt;&gt;0,BZ832*BT832*1/CB832*CC832,0),0),0))</f>
        <v>0</v>
      </c>
      <c r="CE832" s="73" t="str">
        <f aca="false">IF(BF832&gt;0,IF(BF832&gt;BH832,CD832/BF832,CD832/BH832),"")</f>
        <v/>
      </c>
      <c r="CF832" s="69" t="n">
        <f aca="false">'Vstupní data'!AM832</f>
        <v>0</v>
      </c>
      <c r="CG832" s="69" t="n">
        <f aca="false">'Vstupní data'!AN832</f>
        <v>0</v>
      </c>
      <c r="CH832" s="69" t="n">
        <f aca="false">'Vstupní data'!AO832</f>
        <v>0</v>
      </c>
      <c r="CI832" s="69" t="n">
        <f aca="false">'Vstupní data'!AP832</f>
        <v>0</v>
      </c>
      <c r="CJ832" s="72" t="n">
        <f aca="false">ROUND(CH832*CI832,0)</f>
        <v>0</v>
      </c>
      <c r="CK832" s="74" t="str">
        <f aca="false">IF(OR(AA832&gt;0,BB832&gt;0,CD832&gt;0,CJ832&gt;0),AA832+BB832+CD832+CJ832,"")</f>
        <v/>
      </c>
    </row>
    <row r="833" customFormat="false" ht="12.8" hidden="false" customHeight="false" outlineLevel="0" collapsed="false">
      <c r="A833" s="66" t="n">
        <f aca="false">'Vstupní data'!A833</f>
        <v>0</v>
      </c>
      <c r="F833" s="66" t="str">
        <f aca="false">CONCATENATE('Vstupní data'!F833,'Vstupní data'!G833,'Vstupní data'!H833,'Vstupní data'!I833)</f>
        <v/>
      </c>
      <c r="G833" s="66"/>
      <c r="H833" s="66" t="n">
        <f aca="false">'Vstupní data'!K833</f>
        <v>0</v>
      </c>
      <c r="I833" s="66" t="n">
        <f aca="false">'Vstupní data'!L833</f>
        <v>0</v>
      </c>
      <c r="J833" s="66" t="n">
        <f aca="false">'Vstupní data'!K833*'Vstupní data'!M833/100</f>
        <v>0</v>
      </c>
      <c r="L833" s="66" t="n">
        <f aca="false">IF('Vstupní data'!N833="prostokořenný",0,IF('Vstupní data'!N833="krytokořenný","k",IF('Vstupní data'!N833="poloodrostky nebo odrostky, prostokořenné i krytokořenné","po",0)))</f>
        <v>0</v>
      </c>
      <c r="N833" s="66"/>
      <c r="O833" s="66" t="n">
        <f aca="false">'Vstupní data'!O833</f>
        <v>0</v>
      </c>
      <c r="P833" s="66" t="n">
        <f aca="false">IF(O833&gt;0,VLOOKUP(CONCATENATE(VLOOKUP(I833,'Pril3-drev'!$H$5:$K$83,4,0),"-",'Vstupní data'!R833),K2!$C$15:$D$23,2,0),0)</f>
        <v>0</v>
      </c>
      <c r="Q833" s="66" t="n">
        <f aca="false">IF(O833&gt;0,VLOOKUP(I833,'Pril3-drev'!$H$5:$I$83,2,0),0)</f>
        <v>0</v>
      </c>
      <c r="R833" s="66" t="n">
        <f aca="false">IF(Q833&gt;0,VLOOKUP(Q833,'Pril6-okus'!$A$5:$B$17,2,0),0)</f>
        <v>0</v>
      </c>
      <c r="S833" s="66" t="n">
        <f aca="false">IF(O833&gt;0,VLOOKUP(I833,'Pril3-drev'!$H$5:$J$83,3,0),0)</f>
        <v>0</v>
      </c>
      <c r="T833" s="66" t="str">
        <f aca="false">IF(O833&gt;0,IF(L833="k",0.9*VLOOKUP(S833,'ha-pocty-vyhl'!$A$5:$B$20,2,0),IF(L833="po",0.8*VLOOKUP(S833,'ha-pocty-vyhl'!$A$5:$B$20,2,0),VLOOKUP(S833,'ha-pocty-vyhl'!$A$5:$B$20,2,0))),"")</f>
        <v/>
      </c>
      <c r="U833" s="66" t="n">
        <f aca="false">'Vstupní data'!P833</f>
        <v>0</v>
      </c>
      <c r="V833" s="66" t="n">
        <f aca="false">IF(O833&gt;0,1.3*T833*1000*Z833/10000,0)</f>
        <v>0</v>
      </c>
      <c r="W833" s="66" t="n">
        <f aca="false">IF(O833&gt;0,1.3*T833*1000*Z833/10000,0)</f>
        <v>0</v>
      </c>
      <c r="X833" s="66" t="n">
        <f aca="false">IF(O833&gt;0,IF(O833&gt;V833,V833,O833),0)</f>
        <v>0</v>
      </c>
      <c r="Y833" s="66" t="n">
        <f aca="false">IF(O833&gt;0,IF(IF(U833&gt;W833,W833,U833)&lt;X833,W833,IF(U833&gt;W833,W833,U833)),0)</f>
        <v>0</v>
      </c>
      <c r="Z833" s="66" t="n">
        <f aca="false">IF(O833&gt;0,IF(J833&gt;0,J833,K833*H833/100),0)</f>
        <v>0</v>
      </c>
      <c r="AA833" s="67" t="n">
        <f aca="false">IF(O833&gt;0,CEILING(R833*P833*X833/Y833*Z833,1),0)</f>
        <v>0</v>
      </c>
      <c r="AB833" s="68" t="n">
        <f aca="false">IF(O833&gt;0,AA833/O833,0)</f>
        <v>0</v>
      </c>
      <c r="AC833" s="66" t="n">
        <f aca="false">'Vstupní data'!W833</f>
        <v>0</v>
      </c>
      <c r="AI833" s="66" t="str">
        <f aca="false">IF(OR('Vstupní data'!T833&gt;0,'Vstupní data'!U833&gt;0),VLOOKUP(I833,'Pril3-drev'!$H$5:$J$83,3,0),"")</f>
        <v/>
      </c>
      <c r="AJ833" s="66" t="n">
        <f aca="false">IF('Vstupní data'!V833="prostokořenný",0,IF('Vstupní data'!V833="krytokořenný","k",IF('Vstupní data'!V833="poloodrostky nebo odrostky, prostokořenné i krytokořenné","po",0)))</f>
        <v>0</v>
      </c>
      <c r="AK833" s="66" t="n">
        <f aca="false">IF(OR('Vstupní data'!T833&gt;0,'Vstupní data'!U833&gt;0),IF(AJ833="k",0.9*VLOOKUP(AI833,'ha-pocty-vyhl'!$A$5:$B$20,2,0),IF(AJ833="po",0.8*VLOOKUP(AI833,'ha-pocty-vyhl'!$A$5:$B$20,2,0),VLOOKUP(AI833,'ha-pocty-vyhl'!$A$5:$B$20,2,0))),0)</f>
        <v>0</v>
      </c>
      <c r="AL833" s="66" t="n">
        <f aca="false">IF(OR('Vstupní data'!T833&gt;0,'Vstupní data'!U833&gt;0),'Vstupní data'!K833*'Vstupní data'!M833/100,0)</f>
        <v>0</v>
      </c>
      <c r="AM833" s="66" t="n">
        <f aca="false">IF(OR('Vstupní data'!T833&gt;0,'Vstupní data'!U833&gt;0),IF('Vstupní data'!T833&gt;0,'Vstupní data'!T833,ROUND(10*'Vstupní data'!U833/AK833,0)),0)</f>
        <v>0</v>
      </c>
      <c r="AN833" s="69" t="n">
        <f aca="false">IF('Vstupní data'!T833&gt;0,   IF('Vstupní data'!T833&lt;=AL833,'Vstupní data'!T833,AL833),   IF(AM833&lt;AL833,AM833,AL833))</f>
        <v>0</v>
      </c>
      <c r="AO833" s="69" t="n">
        <f aca="false">'Vstupní data'!X833</f>
        <v>0</v>
      </c>
      <c r="AP833" s="66" t="n">
        <f aca="false">IF(OR('Vstupní data'!T833&gt;0,'Vstupní data'!U833&gt;0),IF(I833&lt;&gt;0,VLOOKUP(I833,'Pril3-drev'!$H$5:$I$83,2,0),0),0)</f>
        <v>0</v>
      </c>
      <c r="AQ833" s="66" t="n">
        <f aca="false">'Vstupní data'!Y833</f>
        <v>0</v>
      </c>
      <c r="AR833" s="66" t="str">
        <f aca="false">IF(AC833&gt;5,   IF('Vstupní data'!Y833&gt;0,   VLOOKUP(VLOOKUP(CONCATENATE(VLOOKUP(I833,'Pril3-drev'!$H$4:$L$83,5,0),AC833),'Pril3-drev'!$Q$4:$R$2803,2,0),'AVB-BS'!$C$5:$S$29 ,LOOKUP(AQ833,'AVB-BS'!$D$3:$S$3,'AVB-BS'!$D$1:$S$1) ,0 )   ,   IF('Vstupní data'!Z833&gt;0,'Vstupní data'!Z833,0)) , "")</f>
        <v/>
      </c>
      <c r="AS833" s="70" t="str">
        <f aca="false">IF(AC833&gt;5,VLOOKUP(CONCATENATE(AP833,AR833),'Pril1-THLPa'!$H$6:$N$96,4,0),"")</f>
        <v/>
      </c>
      <c r="AT833" s="70" t="str">
        <f aca="false">IF(AC833&gt;5,VLOOKUP(CONCATENATE(AP833,AR833),'Pril1-THLPa'!$H$6:$N$96,5,0),"")</f>
        <v/>
      </c>
      <c r="AU833" s="70" t="str">
        <f aca="false">IF(AC833&gt;5,VLOOKUP(CONCATENATE(AP833,AR833),'Pril1-THLPa'!$H$6:$N$96,6,0),"")</f>
        <v/>
      </c>
      <c r="AV833" s="70" t="str">
        <f aca="false">IF(AC833&gt;5,VLOOKUP(CONCATENATE(AP833,AR833),'Pril1-THLPa'!$H$6:$N$96,7,0),"")</f>
        <v/>
      </c>
      <c r="AW833" s="70" t="str">
        <f aca="false">IF(AC833&gt;5,VLOOKUP(CONCATENATE(AP833,AR833),'Pril1-THLPa'!$H$6:$O$96,8,0),"")</f>
        <v/>
      </c>
      <c r="AX833" s="66" t="n">
        <f aca="false">IF(AC833&gt;0,IF(AND(AC833&gt;0,AC833&lt;=5),VLOOKUP(AP833,'Pril1-THLPa'!$A$6:$F$18,LOOKUP(AC833,'Pril1-THLPa'!$B$5:$F$5,'Pril1-THLPa'!$B$4:$F$4),0),AS833+AT833*(AC833-5)+AU833*POWER(AC833-5,2)+AV833*POWER(AC833-5,3)+AW833*POWER(AC833-5,4)),0)</f>
        <v>0</v>
      </c>
      <c r="AY833" s="71"/>
      <c r="AZ833" s="66" t="n">
        <f aca="false">'Vstupní data'!AA833</f>
        <v>0</v>
      </c>
      <c r="BA833" s="66" t="n">
        <f aca="false">IF(OR('Vstupní data'!T833&gt;0,'Vstupní data'!U833&gt;0),IF(AC833&lt;&gt;"",AX833*AO833/10*(100+AZ833)/100,0),0)</f>
        <v>0</v>
      </c>
      <c r="BB833" s="67" t="n">
        <f aca="false">IF(AC833&lt;&gt;"",ROUND(BA833*AN833,0),0)</f>
        <v>0</v>
      </c>
      <c r="BC833" s="68" t="str">
        <f aca="false">IF(AE833&gt;0,BB833/AE833,"")</f>
        <v/>
      </c>
      <c r="BD833" s="66" t="n">
        <f aca="false">'Vstupní data'!AE833</f>
        <v>0</v>
      </c>
      <c r="BF833" s="66" t="n">
        <f aca="false">'Vstupní data'!AC833</f>
        <v>0</v>
      </c>
      <c r="BH833" s="66" t="n">
        <f aca="false">'Vstupní data'!AD833</f>
        <v>0</v>
      </c>
      <c r="BI833" s="66" t="n">
        <f aca="false">'Vstupní data'!AF833</f>
        <v>0</v>
      </c>
      <c r="BJ833" s="69" t="n">
        <f aca="false">'Vstupní data'!AG833</f>
        <v>0</v>
      </c>
      <c r="BK833" s="69" t="n">
        <f aca="false">IF(BF833&lt;&gt;0,VLOOKUP(I833,'Pril3-drev'!$H$5:$I$83,2,0),0)</f>
        <v>0</v>
      </c>
      <c r="BL833" s="69" t="n">
        <f aca="false">IF(BF833&lt;&gt;0,VLOOKUP(BK833,'Pril3-drev'!$A$5:$C$17,3,0),0)</f>
        <v>0</v>
      </c>
      <c r="BM833" s="69" t="n">
        <f aca="false">'Vstupní data'!AH833</f>
        <v>0</v>
      </c>
      <c r="BN833" s="69" t="n">
        <f aca="false">IF('Vstupní data'!AH833&gt;0,   VLOOKUP(VLOOKUP(CONCATENATE(VLOOKUP(I833,'Pril3-drev'!$H$4:$L$83,5,0),BD833),'Pril3-drev'!$Q$4:$R$2803,2,0),'AVB-BS'!$C$5:$S$29 ,LOOKUP(BM833,'AVB-BS'!$D$3:$S$3,'AVB-BS'!$D$1:$S$1) ,0 )   ,   IF('Vstupní data'!AI833&gt;0,'Vstupní data'!AI833,0))</f>
        <v>0</v>
      </c>
      <c r="BO833" s="69" t="str">
        <f aca="false">IF(BX833&gt;5,VLOOKUP(CONCATENATE(BK833,BN833),'Pril1-THLPa'!$H$6:$N$96,4,0),"")</f>
        <v/>
      </c>
      <c r="BP833" s="69" t="str">
        <f aca="false">IF(BX833&gt;5,VLOOKUP(CONCATENATE(BK833,BN833),'Pril1-THLPa'!$H$6:$N$96,5,0),"")</f>
        <v/>
      </c>
      <c r="BQ833" s="69" t="str">
        <f aca="false">IF(BX833&gt;5,VLOOKUP(CONCATENATE(BK833,BN833),'Pril1-THLPa'!$H$6:$N$96,6,0),"")</f>
        <v/>
      </c>
      <c r="BR833" s="69" t="str">
        <f aca="false">IF(BX833&gt;5,VLOOKUP(CONCATENATE(BK833,BN833),'Pril1-THLPa'!$H$6:$N$96,7,0),"")</f>
        <v/>
      </c>
      <c r="BS833" s="69" t="str">
        <f aca="false">IF(BX833&gt;5,VLOOKUP(CONCATENATE(BK833,BN833),'Pril1-THLPa'!$H$6:$O$96,8,0),"")</f>
        <v/>
      </c>
      <c r="BT833" s="69" t="str">
        <f aca="false">IF(BF833&gt;0, IF(BK833="smrk",  VLOOKUP(VLOOKUP(BD833,'Pril9-K3'!$L$8:$M$207,2,0),'Pril9-K3'!$A$8:$J$16,LOOKUP(BN833,'Pril9-K3'!$A$7:$J$7,'Pril9-K3'!$A$5:$J$5),0), IF(AND(BK833&lt;&gt;"smrk",'Vstupní data'!AK833&lt;&gt;""),'Vstupní data'!AK833,   VLOOKUP(VLOOKUP(BD833,'Pril9-K3'!$L$8:$M$207,2,0),'Pril9-K3'!$A$8:$J$16,LOOKUP(BN833,'Pril9-K3'!$A$7:$J$7,'Pril9-K3'!$A$5:$J$5),0)   )),   "")</f>
        <v/>
      </c>
      <c r="BV833" s="69" t="n">
        <f aca="false">'Vstupní data'!AJ833</f>
        <v>0</v>
      </c>
      <c r="BW833" s="69" t="n">
        <f aca="false">IF(BF833&gt;0,IF(J833&gt;0,J833,K833*H833/100),0)</f>
        <v>0</v>
      </c>
      <c r="BX833" s="69" t="n">
        <f aca="false">IF(BF833&gt;0,IF(BJ833&gt;BL833,BL833,BJ833),0)</f>
        <v>0</v>
      </c>
      <c r="BY833" s="69" t="n">
        <f aca="false">IF(BD833=0,0,IF(AND(BX833&gt;0,BX833&lt;=5),  IF(AND(BX833&gt;0,BX833&lt;=5),VLOOKUP(BK833,'Pril1-THLPa'!$A$6:$F$18,IF(AND(BX833&gt;0,BX833&lt;=5),LOOKUP(BX833,'Pril1-THLPa'!$B$5:$F$5,'Pril1-THLPa'!$B$4:$F$4),""),0),""),  IF(BX833&gt;5,BO833+BP833*(BX833-5)+BQ833*POWER(BX833-5,2)+BR833*POWER(BX833-5,3)+BS833*POWER(BX833-5,4),"")))</f>
        <v>0</v>
      </c>
      <c r="BZ833" s="69" t="n">
        <f aca="false">IF(BY833&gt;0,BY833*BI833/10*BW833*(100+BV833)/100,0)</f>
        <v>0</v>
      </c>
      <c r="CA833" s="69" t="n">
        <f aca="false">IF(BD833&gt;0,BX833-IF(BD833&gt;BX833,BX833,BD833),0)</f>
        <v>0</v>
      </c>
      <c r="CB833" s="69" t="n">
        <f aca="false">POWER(1.01,CA833)</f>
        <v>1</v>
      </c>
      <c r="CC833" s="69" t="n">
        <f aca="false">IF(BF833&gt;0,IF(BF833&gt;BH833,1,BF833/BH833),0)</f>
        <v>0</v>
      </c>
      <c r="CD833" s="72" t="n">
        <f aca="false">IF(BD833=0,0,IF(BF833&gt;0,ROUND(IF(CB833&lt;&gt;0,BZ833*BT833*1/CB833*CC833,0),0),0))</f>
        <v>0</v>
      </c>
      <c r="CE833" s="73" t="str">
        <f aca="false">IF(BF833&gt;0,IF(BF833&gt;BH833,CD833/BF833,CD833/BH833),"")</f>
        <v/>
      </c>
      <c r="CF833" s="69" t="n">
        <f aca="false">'Vstupní data'!AM833</f>
        <v>0</v>
      </c>
      <c r="CG833" s="69" t="n">
        <f aca="false">'Vstupní data'!AN833</f>
        <v>0</v>
      </c>
      <c r="CH833" s="69" t="n">
        <f aca="false">'Vstupní data'!AO833</f>
        <v>0</v>
      </c>
      <c r="CI833" s="69" t="n">
        <f aca="false">'Vstupní data'!AP833</f>
        <v>0</v>
      </c>
      <c r="CJ833" s="72" t="n">
        <f aca="false">ROUND(CH833*CI833,0)</f>
        <v>0</v>
      </c>
      <c r="CK833" s="74" t="str">
        <f aca="false">IF(OR(AA833&gt;0,BB833&gt;0,CD833&gt;0,CJ833&gt;0),AA833+BB833+CD833+CJ833,"")</f>
        <v/>
      </c>
    </row>
    <row r="834" customFormat="false" ht="12.8" hidden="false" customHeight="false" outlineLevel="0" collapsed="false">
      <c r="A834" s="66" t="n">
        <f aca="false">'Vstupní data'!A834</f>
        <v>0</v>
      </c>
      <c r="F834" s="66" t="str">
        <f aca="false">CONCATENATE('Vstupní data'!F834,'Vstupní data'!G834,'Vstupní data'!H834,'Vstupní data'!I834)</f>
        <v/>
      </c>
      <c r="G834" s="66"/>
      <c r="H834" s="66" t="n">
        <f aca="false">'Vstupní data'!K834</f>
        <v>0</v>
      </c>
      <c r="I834" s="66" t="n">
        <f aca="false">'Vstupní data'!L834</f>
        <v>0</v>
      </c>
      <c r="J834" s="66" t="n">
        <f aca="false">'Vstupní data'!K834*'Vstupní data'!M834/100</f>
        <v>0</v>
      </c>
      <c r="L834" s="66" t="n">
        <f aca="false">IF('Vstupní data'!N834="prostokořenný",0,IF('Vstupní data'!N834="krytokořenný","k",IF('Vstupní data'!N834="poloodrostky nebo odrostky, prostokořenné i krytokořenné","po",0)))</f>
        <v>0</v>
      </c>
      <c r="N834" s="66"/>
      <c r="O834" s="66" t="n">
        <f aca="false">'Vstupní data'!O834</f>
        <v>0</v>
      </c>
      <c r="P834" s="66" t="n">
        <f aca="false">IF(O834&gt;0,VLOOKUP(CONCATENATE(VLOOKUP(I834,'Pril3-drev'!$H$5:$K$83,4,0),"-",'Vstupní data'!R834),K2!$C$15:$D$23,2,0),0)</f>
        <v>0</v>
      </c>
      <c r="Q834" s="66" t="n">
        <f aca="false">IF(O834&gt;0,VLOOKUP(I834,'Pril3-drev'!$H$5:$I$83,2,0),0)</f>
        <v>0</v>
      </c>
      <c r="R834" s="66" t="n">
        <f aca="false">IF(Q834&gt;0,VLOOKUP(Q834,'Pril6-okus'!$A$5:$B$17,2,0),0)</f>
        <v>0</v>
      </c>
      <c r="S834" s="66" t="n">
        <f aca="false">IF(O834&gt;0,VLOOKUP(I834,'Pril3-drev'!$H$5:$J$83,3,0),0)</f>
        <v>0</v>
      </c>
      <c r="T834" s="66" t="str">
        <f aca="false">IF(O834&gt;0,IF(L834="k",0.9*VLOOKUP(S834,'ha-pocty-vyhl'!$A$5:$B$20,2,0),IF(L834="po",0.8*VLOOKUP(S834,'ha-pocty-vyhl'!$A$5:$B$20,2,0),VLOOKUP(S834,'ha-pocty-vyhl'!$A$5:$B$20,2,0))),"")</f>
        <v/>
      </c>
      <c r="U834" s="66" t="n">
        <f aca="false">'Vstupní data'!P834</f>
        <v>0</v>
      </c>
      <c r="V834" s="66" t="n">
        <f aca="false">IF(O834&gt;0,1.3*T834*1000*Z834/10000,0)</f>
        <v>0</v>
      </c>
      <c r="W834" s="66" t="n">
        <f aca="false">IF(O834&gt;0,1.3*T834*1000*Z834/10000,0)</f>
        <v>0</v>
      </c>
      <c r="X834" s="66" t="n">
        <f aca="false">IF(O834&gt;0,IF(O834&gt;V834,V834,O834),0)</f>
        <v>0</v>
      </c>
      <c r="Y834" s="66" t="n">
        <f aca="false">IF(O834&gt;0,IF(IF(U834&gt;W834,W834,U834)&lt;X834,W834,IF(U834&gt;W834,W834,U834)),0)</f>
        <v>0</v>
      </c>
      <c r="Z834" s="66" t="n">
        <f aca="false">IF(O834&gt;0,IF(J834&gt;0,J834,K834*H834/100),0)</f>
        <v>0</v>
      </c>
      <c r="AA834" s="67" t="n">
        <f aca="false">IF(O834&gt;0,CEILING(R834*P834*X834/Y834*Z834,1),0)</f>
        <v>0</v>
      </c>
      <c r="AB834" s="68" t="n">
        <f aca="false">IF(O834&gt;0,AA834/O834,0)</f>
        <v>0</v>
      </c>
      <c r="AC834" s="66" t="n">
        <f aca="false">'Vstupní data'!W834</f>
        <v>0</v>
      </c>
      <c r="AI834" s="66" t="str">
        <f aca="false">IF(OR('Vstupní data'!T834&gt;0,'Vstupní data'!U834&gt;0),VLOOKUP(I834,'Pril3-drev'!$H$5:$J$83,3,0),"")</f>
        <v/>
      </c>
      <c r="AJ834" s="66" t="n">
        <f aca="false">IF('Vstupní data'!V834="prostokořenný",0,IF('Vstupní data'!V834="krytokořenný","k",IF('Vstupní data'!V834="poloodrostky nebo odrostky, prostokořenné i krytokořenné","po",0)))</f>
        <v>0</v>
      </c>
      <c r="AK834" s="66" t="n">
        <f aca="false">IF(OR('Vstupní data'!T834&gt;0,'Vstupní data'!U834&gt;0),IF(AJ834="k",0.9*VLOOKUP(AI834,'ha-pocty-vyhl'!$A$5:$B$20,2,0),IF(AJ834="po",0.8*VLOOKUP(AI834,'ha-pocty-vyhl'!$A$5:$B$20,2,0),VLOOKUP(AI834,'ha-pocty-vyhl'!$A$5:$B$20,2,0))),0)</f>
        <v>0</v>
      </c>
      <c r="AL834" s="66" t="n">
        <f aca="false">IF(OR('Vstupní data'!T834&gt;0,'Vstupní data'!U834&gt;0),'Vstupní data'!K834*'Vstupní data'!M834/100,0)</f>
        <v>0</v>
      </c>
      <c r="AM834" s="66" t="n">
        <f aca="false">IF(OR('Vstupní data'!T834&gt;0,'Vstupní data'!U834&gt;0),IF('Vstupní data'!T834&gt;0,'Vstupní data'!T834,ROUND(10*'Vstupní data'!U834/AK834,0)),0)</f>
        <v>0</v>
      </c>
      <c r="AN834" s="69" t="n">
        <f aca="false">IF('Vstupní data'!T834&gt;0,   IF('Vstupní data'!T834&lt;=AL834,'Vstupní data'!T834,AL834),   IF(AM834&lt;AL834,AM834,AL834))</f>
        <v>0</v>
      </c>
      <c r="AO834" s="69" t="n">
        <f aca="false">'Vstupní data'!X834</f>
        <v>0</v>
      </c>
      <c r="AP834" s="66" t="n">
        <f aca="false">IF(OR('Vstupní data'!T834&gt;0,'Vstupní data'!U834&gt;0),IF(I834&lt;&gt;0,VLOOKUP(I834,'Pril3-drev'!$H$5:$I$83,2,0),0),0)</f>
        <v>0</v>
      </c>
      <c r="AQ834" s="66" t="n">
        <f aca="false">'Vstupní data'!Y834</f>
        <v>0</v>
      </c>
      <c r="AR834" s="66" t="str">
        <f aca="false">IF(AC834&gt;5,   IF('Vstupní data'!Y834&gt;0,   VLOOKUP(VLOOKUP(CONCATENATE(VLOOKUP(I834,'Pril3-drev'!$H$4:$L$83,5,0),AC834),'Pril3-drev'!$Q$4:$R$2803,2,0),'AVB-BS'!$C$5:$S$29 ,LOOKUP(AQ834,'AVB-BS'!$D$3:$S$3,'AVB-BS'!$D$1:$S$1) ,0 )   ,   IF('Vstupní data'!Z834&gt;0,'Vstupní data'!Z834,0)) , "")</f>
        <v/>
      </c>
      <c r="AS834" s="70" t="str">
        <f aca="false">IF(AC834&gt;5,VLOOKUP(CONCATENATE(AP834,AR834),'Pril1-THLPa'!$H$6:$N$96,4,0),"")</f>
        <v/>
      </c>
      <c r="AT834" s="70" t="str">
        <f aca="false">IF(AC834&gt;5,VLOOKUP(CONCATENATE(AP834,AR834),'Pril1-THLPa'!$H$6:$N$96,5,0),"")</f>
        <v/>
      </c>
      <c r="AU834" s="70" t="str">
        <f aca="false">IF(AC834&gt;5,VLOOKUP(CONCATENATE(AP834,AR834),'Pril1-THLPa'!$H$6:$N$96,6,0),"")</f>
        <v/>
      </c>
      <c r="AV834" s="70" t="str">
        <f aca="false">IF(AC834&gt;5,VLOOKUP(CONCATENATE(AP834,AR834),'Pril1-THLPa'!$H$6:$N$96,7,0),"")</f>
        <v/>
      </c>
      <c r="AW834" s="70" t="str">
        <f aca="false">IF(AC834&gt;5,VLOOKUP(CONCATENATE(AP834,AR834),'Pril1-THLPa'!$H$6:$O$96,8,0),"")</f>
        <v/>
      </c>
      <c r="AX834" s="66" t="n">
        <f aca="false">IF(AC834&gt;0,IF(AND(AC834&gt;0,AC834&lt;=5),VLOOKUP(AP834,'Pril1-THLPa'!$A$6:$F$18,LOOKUP(AC834,'Pril1-THLPa'!$B$5:$F$5,'Pril1-THLPa'!$B$4:$F$4),0),AS834+AT834*(AC834-5)+AU834*POWER(AC834-5,2)+AV834*POWER(AC834-5,3)+AW834*POWER(AC834-5,4)),0)</f>
        <v>0</v>
      </c>
      <c r="AY834" s="71"/>
      <c r="AZ834" s="66" t="n">
        <f aca="false">'Vstupní data'!AA834</f>
        <v>0</v>
      </c>
      <c r="BA834" s="66" t="n">
        <f aca="false">IF(OR('Vstupní data'!T834&gt;0,'Vstupní data'!U834&gt;0),IF(AC834&lt;&gt;"",AX834*AO834/10*(100+AZ834)/100,0),0)</f>
        <v>0</v>
      </c>
      <c r="BB834" s="67" t="n">
        <f aca="false">IF(AC834&lt;&gt;"",ROUND(BA834*AN834,0),0)</f>
        <v>0</v>
      </c>
      <c r="BC834" s="68" t="str">
        <f aca="false">IF(AE834&gt;0,BB834/AE834,"")</f>
        <v/>
      </c>
      <c r="BD834" s="66" t="n">
        <f aca="false">'Vstupní data'!AE834</f>
        <v>0</v>
      </c>
      <c r="BF834" s="66" t="n">
        <f aca="false">'Vstupní data'!AC834</f>
        <v>0</v>
      </c>
      <c r="BH834" s="66" t="n">
        <f aca="false">'Vstupní data'!AD834</f>
        <v>0</v>
      </c>
      <c r="BI834" s="66" t="n">
        <f aca="false">'Vstupní data'!AF834</f>
        <v>0</v>
      </c>
      <c r="BJ834" s="69" t="n">
        <f aca="false">'Vstupní data'!AG834</f>
        <v>0</v>
      </c>
      <c r="BK834" s="69" t="n">
        <f aca="false">IF(BF834&lt;&gt;0,VLOOKUP(I834,'Pril3-drev'!$H$5:$I$83,2,0),0)</f>
        <v>0</v>
      </c>
      <c r="BL834" s="69" t="n">
        <f aca="false">IF(BF834&lt;&gt;0,VLOOKUP(BK834,'Pril3-drev'!$A$5:$C$17,3,0),0)</f>
        <v>0</v>
      </c>
      <c r="BM834" s="69" t="n">
        <f aca="false">'Vstupní data'!AH834</f>
        <v>0</v>
      </c>
      <c r="BN834" s="69" t="n">
        <f aca="false">IF('Vstupní data'!AH834&gt;0,   VLOOKUP(VLOOKUP(CONCATENATE(VLOOKUP(I834,'Pril3-drev'!$H$4:$L$83,5,0),BD834),'Pril3-drev'!$Q$4:$R$2803,2,0),'AVB-BS'!$C$5:$S$29 ,LOOKUP(BM834,'AVB-BS'!$D$3:$S$3,'AVB-BS'!$D$1:$S$1) ,0 )   ,   IF('Vstupní data'!AI834&gt;0,'Vstupní data'!AI834,0))</f>
        <v>0</v>
      </c>
      <c r="BO834" s="69" t="str">
        <f aca="false">IF(BX834&gt;5,VLOOKUP(CONCATENATE(BK834,BN834),'Pril1-THLPa'!$H$6:$N$96,4,0),"")</f>
        <v/>
      </c>
      <c r="BP834" s="69" t="str">
        <f aca="false">IF(BX834&gt;5,VLOOKUP(CONCATENATE(BK834,BN834),'Pril1-THLPa'!$H$6:$N$96,5,0),"")</f>
        <v/>
      </c>
      <c r="BQ834" s="69" t="str">
        <f aca="false">IF(BX834&gt;5,VLOOKUP(CONCATENATE(BK834,BN834),'Pril1-THLPa'!$H$6:$N$96,6,0),"")</f>
        <v/>
      </c>
      <c r="BR834" s="69" t="str">
        <f aca="false">IF(BX834&gt;5,VLOOKUP(CONCATENATE(BK834,BN834),'Pril1-THLPa'!$H$6:$N$96,7,0),"")</f>
        <v/>
      </c>
      <c r="BS834" s="69" t="str">
        <f aca="false">IF(BX834&gt;5,VLOOKUP(CONCATENATE(BK834,BN834),'Pril1-THLPa'!$H$6:$O$96,8,0),"")</f>
        <v/>
      </c>
      <c r="BT834" s="69" t="str">
        <f aca="false">IF(BF834&gt;0, IF(BK834="smrk",  VLOOKUP(VLOOKUP(BD834,'Pril9-K3'!$L$8:$M$207,2,0),'Pril9-K3'!$A$8:$J$16,LOOKUP(BN834,'Pril9-K3'!$A$7:$J$7,'Pril9-K3'!$A$5:$J$5),0), IF(AND(BK834&lt;&gt;"smrk",'Vstupní data'!AK834&lt;&gt;""),'Vstupní data'!AK834,   VLOOKUP(VLOOKUP(BD834,'Pril9-K3'!$L$8:$M$207,2,0),'Pril9-K3'!$A$8:$J$16,LOOKUP(BN834,'Pril9-K3'!$A$7:$J$7,'Pril9-K3'!$A$5:$J$5),0)   )),   "")</f>
        <v/>
      </c>
      <c r="BV834" s="69" t="n">
        <f aca="false">'Vstupní data'!AJ834</f>
        <v>0</v>
      </c>
      <c r="BW834" s="69" t="n">
        <f aca="false">IF(BF834&gt;0,IF(J834&gt;0,J834,K834*H834/100),0)</f>
        <v>0</v>
      </c>
      <c r="BX834" s="69" t="n">
        <f aca="false">IF(BF834&gt;0,IF(BJ834&gt;BL834,BL834,BJ834),0)</f>
        <v>0</v>
      </c>
      <c r="BY834" s="69" t="n">
        <f aca="false">IF(BD834=0,0,IF(AND(BX834&gt;0,BX834&lt;=5),  IF(AND(BX834&gt;0,BX834&lt;=5),VLOOKUP(BK834,'Pril1-THLPa'!$A$6:$F$18,IF(AND(BX834&gt;0,BX834&lt;=5),LOOKUP(BX834,'Pril1-THLPa'!$B$5:$F$5,'Pril1-THLPa'!$B$4:$F$4),""),0),""),  IF(BX834&gt;5,BO834+BP834*(BX834-5)+BQ834*POWER(BX834-5,2)+BR834*POWER(BX834-5,3)+BS834*POWER(BX834-5,4),"")))</f>
        <v>0</v>
      </c>
      <c r="BZ834" s="69" t="n">
        <f aca="false">IF(BY834&gt;0,BY834*BI834/10*BW834*(100+BV834)/100,0)</f>
        <v>0</v>
      </c>
      <c r="CA834" s="69" t="n">
        <f aca="false">IF(BD834&gt;0,BX834-IF(BD834&gt;BX834,BX834,BD834),0)</f>
        <v>0</v>
      </c>
      <c r="CB834" s="69" t="n">
        <f aca="false">POWER(1.01,CA834)</f>
        <v>1</v>
      </c>
      <c r="CC834" s="69" t="n">
        <f aca="false">IF(BF834&gt;0,IF(BF834&gt;BH834,1,BF834/BH834),0)</f>
        <v>0</v>
      </c>
      <c r="CD834" s="72" t="n">
        <f aca="false">IF(BD834=0,0,IF(BF834&gt;0,ROUND(IF(CB834&lt;&gt;0,BZ834*BT834*1/CB834*CC834,0),0),0))</f>
        <v>0</v>
      </c>
      <c r="CE834" s="73" t="str">
        <f aca="false">IF(BF834&gt;0,IF(BF834&gt;BH834,CD834/BF834,CD834/BH834),"")</f>
        <v/>
      </c>
      <c r="CF834" s="69" t="n">
        <f aca="false">'Vstupní data'!AM834</f>
        <v>0</v>
      </c>
      <c r="CG834" s="69" t="n">
        <f aca="false">'Vstupní data'!AN834</f>
        <v>0</v>
      </c>
      <c r="CH834" s="69" t="n">
        <f aca="false">'Vstupní data'!AO834</f>
        <v>0</v>
      </c>
      <c r="CI834" s="69" t="n">
        <f aca="false">'Vstupní data'!AP834</f>
        <v>0</v>
      </c>
      <c r="CJ834" s="72" t="n">
        <f aca="false">ROUND(CH834*CI834,0)</f>
        <v>0</v>
      </c>
      <c r="CK834" s="74" t="str">
        <f aca="false">IF(OR(AA834&gt;0,BB834&gt;0,CD834&gt;0,CJ834&gt;0),AA834+BB834+CD834+CJ834,"")</f>
        <v/>
      </c>
    </row>
    <row r="835" customFormat="false" ht="12.8" hidden="false" customHeight="false" outlineLevel="0" collapsed="false">
      <c r="A835" s="66" t="n">
        <f aca="false">'Vstupní data'!A835</f>
        <v>0</v>
      </c>
      <c r="F835" s="66" t="str">
        <f aca="false">CONCATENATE('Vstupní data'!F835,'Vstupní data'!G835,'Vstupní data'!H835,'Vstupní data'!I835)</f>
        <v/>
      </c>
      <c r="G835" s="66"/>
      <c r="H835" s="66" t="n">
        <f aca="false">'Vstupní data'!K835</f>
        <v>0</v>
      </c>
      <c r="I835" s="66" t="n">
        <f aca="false">'Vstupní data'!L835</f>
        <v>0</v>
      </c>
      <c r="J835" s="66" t="n">
        <f aca="false">'Vstupní data'!K835*'Vstupní data'!M835/100</f>
        <v>0</v>
      </c>
      <c r="L835" s="66" t="n">
        <f aca="false">IF('Vstupní data'!N835="prostokořenný",0,IF('Vstupní data'!N835="krytokořenný","k",IF('Vstupní data'!N835="poloodrostky nebo odrostky, prostokořenné i krytokořenné","po",0)))</f>
        <v>0</v>
      </c>
      <c r="N835" s="66"/>
      <c r="O835" s="66" t="n">
        <f aca="false">'Vstupní data'!O835</f>
        <v>0</v>
      </c>
      <c r="P835" s="66" t="n">
        <f aca="false">IF(O835&gt;0,VLOOKUP(CONCATENATE(VLOOKUP(I835,'Pril3-drev'!$H$5:$K$83,4,0),"-",'Vstupní data'!R835),K2!$C$15:$D$23,2,0),0)</f>
        <v>0</v>
      </c>
      <c r="Q835" s="66" t="n">
        <f aca="false">IF(O835&gt;0,VLOOKUP(I835,'Pril3-drev'!$H$5:$I$83,2,0),0)</f>
        <v>0</v>
      </c>
      <c r="R835" s="66" t="n">
        <f aca="false">IF(Q835&gt;0,VLOOKUP(Q835,'Pril6-okus'!$A$5:$B$17,2,0),0)</f>
        <v>0</v>
      </c>
      <c r="S835" s="66" t="n">
        <f aca="false">IF(O835&gt;0,VLOOKUP(I835,'Pril3-drev'!$H$5:$J$83,3,0),0)</f>
        <v>0</v>
      </c>
      <c r="T835" s="66" t="str">
        <f aca="false">IF(O835&gt;0,IF(L835="k",0.9*VLOOKUP(S835,'ha-pocty-vyhl'!$A$5:$B$20,2,0),IF(L835="po",0.8*VLOOKUP(S835,'ha-pocty-vyhl'!$A$5:$B$20,2,0),VLOOKUP(S835,'ha-pocty-vyhl'!$A$5:$B$20,2,0))),"")</f>
        <v/>
      </c>
      <c r="U835" s="66" t="n">
        <f aca="false">'Vstupní data'!P835</f>
        <v>0</v>
      </c>
      <c r="V835" s="66" t="n">
        <f aca="false">IF(O835&gt;0,1.3*T835*1000*Z835/10000,0)</f>
        <v>0</v>
      </c>
      <c r="W835" s="66" t="n">
        <f aca="false">IF(O835&gt;0,1.3*T835*1000*Z835/10000,0)</f>
        <v>0</v>
      </c>
      <c r="X835" s="66" t="n">
        <f aca="false">IF(O835&gt;0,IF(O835&gt;V835,V835,O835),0)</f>
        <v>0</v>
      </c>
      <c r="Y835" s="66" t="n">
        <f aca="false">IF(O835&gt;0,IF(IF(U835&gt;W835,W835,U835)&lt;X835,W835,IF(U835&gt;W835,W835,U835)),0)</f>
        <v>0</v>
      </c>
      <c r="Z835" s="66" t="n">
        <f aca="false">IF(O835&gt;0,IF(J835&gt;0,J835,K835*H835/100),0)</f>
        <v>0</v>
      </c>
      <c r="AA835" s="67" t="n">
        <f aca="false">IF(O835&gt;0,CEILING(R835*P835*X835/Y835*Z835,1),0)</f>
        <v>0</v>
      </c>
      <c r="AB835" s="68" t="n">
        <f aca="false">IF(O835&gt;0,AA835/O835,0)</f>
        <v>0</v>
      </c>
      <c r="AC835" s="66" t="n">
        <f aca="false">'Vstupní data'!W835</f>
        <v>0</v>
      </c>
      <c r="AI835" s="66" t="str">
        <f aca="false">IF(OR('Vstupní data'!T835&gt;0,'Vstupní data'!U835&gt;0),VLOOKUP(I835,'Pril3-drev'!$H$5:$J$83,3,0),"")</f>
        <v/>
      </c>
      <c r="AJ835" s="66" t="n">
        <f aca="false">IF('Vstupní data'!V835="prostokořenný",0,IF('Vstupní data'!V835="krytokořenný","k",IF('Vstupní data'!V835="poloodrostky nebo odrostky, prostokořenné i krytokořenné","po",0)))</f>
        <v>0</v>
      </c>
      <c r="AK835" s="66" t="n">
        <f aca="false">IF(OR('Vstupní data'!T835&gt;0,'Vstupní data'!U835&gt;0),IF(AJ835="k",0.9*VLOOKUP(AI835,'ha-pocty-vyhl'!$A$5:$B$20,2,0),IF(AJ835="po",0.8*VLOOKUP(AI835,'ha-pocty-vyhl'!$A$5:$B$20,2,0),VLOOKUP(AI835,'ha-pocty-vyhl'!$A$5:$B$20,2,0))),0)</f>
        <v>0</v>
      </c>
      <c r="AL835" s="66" t="n">
        <f aca="false">IF(OR('Vstupní data'!T835&gt;0,'Vstupní data'!U835&gt;0),'Vstupní data'!K835*'Vstupní data'!M835/100,0)</f>
        <v>0</v>
      </c>
      <c r="AM835" s="66" t="n">
        <f aca="false">IF(OR('Vstupní data'!T835&gt;0,'Vstupní data'!U835&gt;0),IF('Vstupní data'!T835&gt;0,'Vstupní data'!T835,ROUND(10*'Vstupní data'!U835/AK835,0)),0)</f>
        <v>0</v>
      </c>
      <c r="AN835" s="69" t="n">
        <f aca="false">IF('Vstupní data'!T835&gt;0,   IF('Vstupní data'!T835&lt;=AL835,'Vstupní data'!T835,AL835),   IF(AM835&lt;AL835,AM835,AL835))</f>
        <v>0</v>
      </c>
      <c r="AO835" s="69" t="n">
        <f aca="false">'Vstupní data'!X835</f>
        <v>0</v>
      </c>
      <c r="AP835" s="66" t="n">
        <f aca="false">IF(OR('Vstupní data'!T835&gt;0,'Vstupní data'!U835&gt;0),IF(I835&lt;&gt;0,VLOOKUP(I835,'Pril3-drev'!$H$5:$I$83,2,0),0),0)</f>
        <v>0</v>
      </c>
      <c r="AQ835" s="66" t="n">
        <f aca="false">'Vstupní data'!Y835</f>
        <v>0</v>
      </c>
      <c r="AR835" s="66" t="str">
        <f aca="false">IF(AC835&gt;5,   IF('Vstupní data'!Y835&gt;0,   VLOOKUP(VLOOKUP(CONCATENATE(VLOOKUP(I835,'Pril3-drev'!$H$4:$L$83,5,0),AC835),'Pril3-drev'!$Q$4:$R$2803,2,0),'AVB-BS'!$C$5:$S$29 ,LOOKUP(AQ835,'AVB-BS'!$D$3:$S$3,'AVB-BS'!$D$1:$S$1) ,0 )   ,   IF('Vstupní data'!Z835&gt;0,'Vstupní data'!Z835,0)) , "")</f>
        <v/>
      </c>
      <c r="AS835" s="70" t="str">
        <f aca="false">IF(AC835&gt;5,VLOOKUP(CONCATENATE(AP835,AR835),'Pril1-THLPa'!$H$6:$N$96,4,0),"")</f>
        <v/>
      </c>
      <c r="AT835" s="70" t="str">
        <f aca="false">IF(AC835&gt;5,VLOOKUP(CONCATENATE(AP835,AR835),'Pril1-THLPa'!$H$6:$N$96,5,0),"")</f>
        <v/>
      </c>
      <c r="AU835" s="70" t="str">
        <f aca="false">IF(AC835&gt;5,VLOOKUP(CONCATENATE(AP835,AR835),'Pril1-THLPa'!$H$6:$N$96,6,0),"")</f>
        <v/>
      </c>
      <c r="AV835" s="70" t="str">
        <f aca="false">IF(AC835&gt;5,VLOOKUP(CONCATENATE(AP835,AR835),'Pril1-THLPa'!$H$6:$N$96,7,0),"")</f>
        <v/>
      </c>
      <c r="AW835" s="70" t="str">
        <f aca="false">IF(AC835&gt;5,VLOOKUP(CONCATENATE(AP835,AR835),'Pril1-THLPa'!$H$6:$O$96,8,0),"")</f>
        <v/>
      </c>
      <c r="AX835" s="66" t="n">
        <f aca="false">IF(AC835&gt;0,IF(AND(AC835&gt;0,AC835&lt;=5),VLOOKUP(AP835,'Pril1-THLPa'!$A$6:$F$18,LOOKUP(AC835,'Pril1-THLPa'!$B$5:$F$5,'Pril1-THLPa'!$B$4:$F$4),0),AS835+AT835*(AC835-5)+AU835*POWER(AC835-5,2)+AV835*POWER(AC835-5,3)+AW835*POWER(AC835-5,4)),0)</f>
        <v>0</v>
      </c>
      <c r="AY835" s="71"/>
      <c r="AZ835" s="66" t="n">
        <f aca="false">'Vstupní data'!AA835</f>
        <v>0</v>
      </c>
      <c r="BA835" s="66" t="n">
        <f aca="false">IF(OR('Vstupní data'!T835&gt;0,'Vstupní data'!U835&gt;0),IF(AC835&lt;&gt;"",AX835*AO835/10*(100+AZ835)/100,0),0)</f>
        <v>0</v>
      </c>
      <c r="BB835" s="67" t="n">
        <f aca="false">IF(AC835&lt;&gt;"",ROUND(BA835*AN835,0),0)</f>
        <v>0</v>
      </c>
      <c r="BC835" s="68" t="str">
        <f aca="false">IF(AE835&gt;0,BB835/AE835,"")</f>
        <v/>
      </c>
      <c r="BD835" s="66" t="n">
        <f aca="false">'Vstupní data'!AE835</f>
        <v>0</v>
      </c>
      <c r="BF835" s="66" t="n">
        <f aca="false">'Vstupní data'!AC835</f>
        <v>0</v>
      </c>
      <c r="BH835" s="66" t="n">
        <f aca="false">'Vstupní data'!AD835</f>
        <v>0</v>
      </c>
      <c r="BI835" s="66" t="n">
        <f aca="false">'Vstupní data'!AF835</f>
        <v>0</v>
      </c>
      <c r="BJ835" s="69" t="n">
        <f aca="false">'Vstupní data'!AG835</f>
        <v>0</v>
      </c>
      <c r="BK835" s="69" t="n">
        <f aca="false">IF(BF835&lt;&gt;0,VLOOKUP(I835,'Pril3-drev'!$H$5:$I$83,2,0),0)</f>
        <v>0</v>
      </c>
      <c r="BL835" s="69" t="n">
        <f aca="false">IF(BF835&lt;&gt;0,VLOOKUP(BK835,'Pril3-drev'!$A$5:$C$17,3,0),0)</f>
        <v>0</v>
      </c>
      <c r="BM835" s="69" t="n">
        <f aca="false">'Vstupní data'!AH835</f>
        <v>0</v>
      </c>
      <c r="BN835" s="69" t="n">
        <f aca="false">IF('Vstupní data'!AH835&gt;0,   VLOOKUP(VLOOKUP(CONCATENATE(VLOOKUP(I835,'Pril3-drev'!$H$4:$L$83,5,0),BD835),'Pril3-drev'!$Q$4:$R$2803,2,0),'AVB-BS'!$C$5:$S$29 ,LOOKUP(BM835,'AVB-BS'!$D$3:$S$3,'AVB-BS'!$D$1:$S$1) ,0 )   ,   IF('Vstupní data'!AI835&gt;0,'Vstupní data'!AI835,0))</f>
        <v>0</v>
      </c>
      <c r="BO835" s="69" t="str">
        <f aca="false">IF(BX835&gt;5,VLOOKUP(CONCATENATE(BK835,BN835),'Pril1-THLPa'!$H$6:$N$96,4,0),"")</f>
        <v/>
      </c>
      <c r="BP835" s="69" t="str">
        <f aca="false">IF(BX835&gt;5,VLOOKUP(CONCATENATE(BK835,BN835),'Pril1-THLPa'!$H$6:$N$96,5,0),"")</f>
        <v/>
      </c>
      <c r="BQ835" s="69" t="str">
        <f aca="false">IF(BX835&gt;5,VLOOKUP(CONCATENATE(BK835,BN835),'Pril1-THLPa'!$H$6:$N$96,6,0),"")</f>
        <v/>
      </c>
      <c r="BR835" s="69" t="str">
        <f aca="false">IF(BX835&gt;5,VLOOKUP(CONCATENATE(BK835,BN835),'Pril1-THLPa'!$H$6:$N$96,7,0),"")</f>
        <v/>
      </c>
      <c r="BS835" s="69" t="str">
        <f aca="false">IF(BX835&gt;5,VLOOKUP(CONCATENATE(BK835,BN835),'Pril1-THLPa'!$H$6:$O$96,8,0),"")</f>
        <v/>
      </c>
      <c r="BT835" s="69" t="str">
        <f aca="false">IF(BF835&gt;0, IF(BK835="smrk",  VLOOKUP(VLOOKUP(BD835,'Pril9-K3'!$L$8:$M$207,2,0),'Pril9-K3'!$A$8:$J$16,LOOKUP(BN835,'Pril9-K3'!$A$7:$J$7,'Pril9-K3'!$A$5:$J$5),0), IF(AND(BK835&lt;&gt;"smrk",'Vstupní data'!AK835&lt;&gt;""),'Vstupní data'!AK835,   VLOOKUP(VLOOKUP(BD835,'Pril9-K3'!$L$8:$M$207,2,0),'Pril9-K3'!$A$8:$J$16,LOOKUP(BN835,'Pril9-K3'!$A$7:$J$7,'Pril9-K3'!$A$5:$J$5),0)   )),   "")</f>
        <v/>
      </c>
      <c r="BV835" s="69" t="n">
        <f aca="false">'Vstupní data'!AJ835</f>
        <v>0</v>
      </c>
      <c r="BW835" s="69" t="n">
        <f aca="false">IF(BF835&gt;0,IF(J835&gt;0,J835,K835*H835/100),0)</f>
        <v>0</v>
      </c>
      <c r="BX835" s="69" t="n">
        <f aca="false">IF(BF835&gt;0,IF(BJ835&gt;BL835,BL835,BJ835),0)</f>
        <v>0</v>
      </c>
      <c r="BY835" s="69" t="n">
        <f aca="false">IF(BD835=0,0,IF(AND(BX835&gt;0,BX835&lt;=5),  IF(AND(BX835&gt;0,BX835&lt;=5),VLOOKUP(BK835,'Pril1-THLPa'!$A$6:$F$18,IF(AND(BX835&gt;0,BX835&lt;=5),LOOKUP(BX835,'Pril1-THLPa'!$B$5:$F$5,'Pril1-THLPa'!$B$4:$F$4),""),0),""),  IF(BX835&gt;5,BO835+BP835*(BX835-5)+BQ835*POWER(BX835-5,2)+BR835*POWER(BX835-5,3)+BS835*POWER(BX835-5,4),"")))</f>
        <v>0</v>
      </c>
      <c r="BZ835" s="69" t="n">
        <f aca="false">IF(BY835&gt;0,BY835*BI835/10*BW835*(100+BV835)/100,0)</f>
        <v>0</v>
      </c>
      <c r="CA835" s="69" t="n">
        <f aca="false">IF(BD835&gt;0,BX835-IF(BD835&gt;BX835,BX835,BD835),0)</f>
        <v>0</v>
      </c>
      <c r="CB835" s="69" t="n">
        <f aca="false">POWER(1.01,CA835)</f>
        <v>1</v>
      </c>
      <c r="CC835" s="69" t="n">
        <f aca="false">IF(BF835&gt;0,IF(BF835&gt;BH835,1,BF835/BH835),0)</f>
        <v>0</v>
      </c>
      <c r="CD835" s="72" t="n">
        <f aca="false">IF(BD835=0,0,IF(BF835&gt;0,ROUND(IF(CB835&lt;&gt;0,BZ835*BT835*1/CB835*CC835,0),0),0))</f>
        <v>0</v>
      </c>
      <c r="CE835" s="73" t="str">
        <f aca="false">IF(BF835&gt;0,IF(BF835&gt;BH835,CD835/BF835,CD835/BH835),"")</f>
        <v/>
      </c>
      <c r="CF835" s="69" t="n">
        <f aca="false">'Vstupní data'!AM835</f>
        <v>0</v>
      </c>
      <c r="CG835" s="69" t="n">
        <f aca="false">'Vstupní data'!AN835</f>
        <v>0</v>
      </c>
      <c r="CH835" s="69" t="n">
        <f aca="false">'Vstupní data'!AO835</f>
        <v>0</v>
      </c>
      <c r="CI835" s="69" t="n">
        <f aca="false">'Vstupní data'!AP835</f>
        <v>0</v>
      </c>
      <c r="CJ835" s="72" t="n">
        <f aca="false">ROUND(CH835*CI835,0)</f>
        <v>0</v>
      </c>
      <c r="CK835" s="74" t="str">
        <f aca="false">IF(OR(AA835&gt;0,BB835&gt;0,CD835&gt;0,CJ835&gt;0),AA835+BB835+CD835+CJ835,"")</f>
        <v/>
      </c>
    </row>
    <row r="836" customFormat="false" ht="12.8" hidden="false" customHeight="false" outlineLevel="0" collapsed="false">
      <c r="A836" s="66" t="n">
        <f aca="false">'Vstupní data'!A836</f>
        <v>0</v>
      </c>
      <c r="F836" s="66" t="str">
        <f aca="false">CONCATENATE('Vstupní data'!F836,'Vstupní data'!G836,'Vstupní data'!H836,'Vstupní data'!I836)</f>
        <v/>
      </c>
      <c r="G836" s="66"/>
      <c r="H836" s="66" t="n">
        <f aca="false">'Vstupní data'!K836</f>
        <v>0</v>
      </c>
      <c r="I836" s="66" t="n">
        <f aca="false">'Vstupní data'!L836</f>
        <v>0</v>
      </c>
      <c r="J836" s="66" t="n">
        <f aca="false">'Vstupní data'!K836*'Vstupní data'!M836/100</f>
        <v>0</v>
      </c>
      <c r="L836" s="66" t="n">
        <f aca="false">IF('Vstupní data'!N836="prostokořenný",0,IF('Vstupní data'!N836="krytokořenný","k",IF('Vstupní data'!N836="poloodrostky nebo odrostky, prostokořenné i krytokořenné","po",0)))</f>
        <v>0</v>
      </c>
      <c r="N836" s="66"/>
      <c r="O836" s="66" t="n">
        <f aca="false">'Vstupní data'!O836</f>
        <v>0</v>
      </c>
      <c r="P836" s="66" t="n">
        <f aca="false">IF(O836&gt;0,VLOOKUP(CONCATENATE(VLOOKUP(I836,'Pril3-drev'!$H$5:$K$83,4,0),"-",'Vstupní data'!R836),K2!$C$15:$D$23,2,0),0)</f>
        <v>0</v>
      </c>
      <c r="Q836" s="66" t="n">
        <f aca="false">IF(O836&gt;0,VLOOKUP(I836,'Pril3-drev'!$H$5:$I$83,2,0),0)</f>
        <v>0</v>
      </c>
      <c r="R836" s="66" t="n">
        <f aca="false">IF(Q836&gt;0,VLOOKUP(Q836,'Pril6-okus'!$A$5:$B$17,2,0),0)</f>
        <v>0</v>
      </c>
      <c r="S836" s="66" t="n">
        <f aca="false">IF(O836&gt;0,VLOOKUP(I836,'Pril3-drev'!$H$5:$J$83,3,0),0)</f>
        <v>0</v>
      </c>
      <c r="T836" s="66" t="str">
        <f aca="false">IF(O836&gt;0,IF(L836="k",0.9*VLOOKUP(S836,'ha-pocty-vyhl'!$A$5:$B$20,2,0),IF(L836="po",0.8*VLOOKUP(S836,'ha-pocty-vyhl'!$A$5:$B$20,2,0),VLOOKUP(S836,'ha-pocty-vyhl'!$A$5:$B$20,2,0))),"")</f>
        <v/>
      </c>
      <c r="U836" s="66" t="n">
        <f aca="false">'Vstupní data'!P836</f>
        <v>0</v>
      </c>
      <c r="V836" s="66" t="n">
        <f aca="false">IF(O836&gt;0,1.3*T836*1000*Z836/10000,0)</f>
        <v>0</v>
      </c>
      <c r="W836" s="66" t="n">
        <f aca="false">IF(O836&gt;0,1.3*T836*1000*Z836/10000,0)</f>
        <v>0</v>
      </c>
      <c r="X836" s="66" t="n">
        <f aca="false">IF(O836&gt;0,IF(O836&gt;V836,V836,O836),0)</f>
        <v>0</v>
      </c>
      <c r="Y836" s="66" t="n">
        <f aca="false">IF(O836&gt;0,IF(IF(U836&gt;W836,W836,U836)&lt;X836,W836,IF(U836&gt;W836,W836,U836)),0)</f>
        <v>0</v>
      </c>
      <c r="Z836" s="66" t="n">
        <f aca="false">IF(O836&gt;0,IF(J836&gt;0,J836,K836*H836/100),0)</f>
        <v>0</v>
      </c>
      <c r="AA836" s="67" t="n">
        <f aca="false">IF(O836&gt;0,CEILING(R836*P836*X836/Y836*Z836,1),0)</f>
        <v>0</v>
      </c>
      <c r="AB836" s="68" t="n">
        <f aca="false">IF(O836&gt;0,AA836/O836,0)</f>
        <v>0</v>
      </c>
      <c r="AC836" s="66" t="n">
        <f aca="false">'Vstupní data'!W836</f>
        <v>0</v>
      </c>
      <c r="AI836" s="66" t="str">
        <f aca="false">IF(OR('Vstupní data'!T836&gt;0,'Vstupní data'!U836&gt;0),VLOOKUP(I836,'Pril3-drev'!$H$5:$J$83,3,0),"")</f>
        <v/>
      </c>
      <c r="AJ836" s="66" t="n">
        <f aca="false">IF('Vstupní data'!V836="prostokořenný",0,IF('Vstupní data'!V836="krytokořenný","k",IF('Vstupní data'!V836="poloodrostky nebo odrostky, prostokořenné i krytokořenné","po",0)))</f>
        <v>0</v>
      </c>
      <c r="AK836" s="66" t="n">
        <f aca="false">IF(OR('Vstupní data'!T836&gt;0,'Vstupní data'!U836&gt;0),IF(AJ836="k",0.9*VLOOKUP(AI836,'ha-pocty-vyhl'!$A$5:$B$20,2,0),IF(AJ836="po",0.8*VLOOKUP(AI836,'ha-pocty-vyhl'!$A$5:$B$20,2,0),VLOOKUP(AI836,'ha-pocty-vyhl'!$A$5:$B$20,2,0))),0)</f>
        <v>0</v>
      </c>
      <c r="AL836" s="66" t="n">
        <f aca="false">IF(OR('Vstupní data'!T836&gt;0,'Vstupní data'!U836&gt;0),'Vstupní data'!K836*'Vstupní data'!M836/100,0)</f>
        <v>0</v>
      </c>
      <c r="AM836" s="66" t="n">
        <f aca="false">IF(OR('Vstupní data'!T836&gt;0,'Vstupní data'!U836&gt;0),IF('Vstupní data'!T836&gt;0,'Vstupní data'!T836,ROUND(10*'Vstupní data'!U836/AK836,0)),0)</f>
        <v>0</v>
      </c>
      <c r="AN836" s="69" t="n">
        <f aca="false">IF('Vstupní data'!T836&gt;0,   IF('Vstupní data'!T836&lt;=AL836,'Vstupní data'!T836,AL836),   IF(AM836&lt;AL836,AM836,AL836))</f>
        <v>0</v>
      </c>
      <c r="AO836" s="69" t="n">
        <f aca="false">'Vstupní data'!X836</f>
        <v>0</v>
      </c>
      <c r="AP836" s="66" t="n">
        <f aca="false">IF(OR('Vstupní data'!T836&gt;0,'Vstupní data'!U836&gt;0),IF(I836&lt;&gt;0,VLOOKUP(I836,'Pril3-drev'!$H$5:$I$83,2,0),0),0)</f>
        <v>0</v>
      </c>
      <c r="AQ836" s="66" t="n">
        <f aca="false">'Vstupní data'!Y836</f>
        <v>0</v>
      </c>
      <c r="AR836" s="66" t="str">
        <f aca="false">IF(AC836&gt;5,   IF('Vstupní data'!Y836&gt;0,   VLOOKUP(VLOOKUP(CONCATENATE(VLOOKUP(I836,'Pril3-drev'!$H$4:$L$83,5,0),AC836),'Pril3-drev'!$Q$4:$R$2803,2,0),'AVB-BS'!$C$5:$S$29 ,LOOKUP(AQ836,'AVB-BS'!$D$3:$S$3,'AVB-BS'!$D$1:$S$1) ,0 )   ,   IF('Vstupní data'!Z836&gt;0,'Vstupní data'!Z836,0)) , "")</f>
        <v/>
      </c>
      <c r="AS836" s="70" t="str">
        <f aca="false">IF(AC836&gt;5,VLOOKUP(CONCATENATE(AP836,AR836),'Pril1-THLPa'!$H$6:$N$96,4,0),"")</f>
        <v/>
      </c>
      <c r="AT836" s="70" t="str">
        <f aca="false">IF(AC836&gt;5,VLOOKUP(CONCATENATE(AP836,AR836),'Pril1-THLPa'!$H$6:$N$96,5,0),"")</f>
        <v/>
      </c>
      <c r="AU836" s="70" t="str">
        <f aca="false">IF(AC836&gt;5,VLOOKUP(CONCATENATE(AP836,AR836),'Pril1-THLPa'!$H$6:$N$96,6,0),"")</f>
        <v/>
      </c>
      <c r="AV836" s="70" t="str">
        <f aca="false">IF(AC836&gt;5,VLOOKUP(CONCATENATE(AP836,AR836),'Pril1-THLPa'!$H$6:$N$96,7,0),"")</f>
        <v/>
      </c>
      <c r="AW836" s="70" t="str">
        <f aca="false">IF(AC836&gt;5,VLOOKUP(CONCATENATE(AP836,AR836),'Pril1-THLPa'!$H$6:$O$96,8,0),"")</f>
        <v/>
      </c>
      <c r="AX836" s="66" t="n">
        <f aca="false">IF(AC836&gt;0,IF(AND(AC836&gt;0,AC836&lt;=5),VLOOKUP(AP836,'Pril1-THLPa'!$A$6:$F$18,LOOKUP(AC836,'Pril1-THLPa'!$B$5:$F$5,'Pril1-THLPa'!$B$4:$F$4),0),AS836+AT836*(AC836-5)+AU836*POWER(AC836-5,2)+AV836*POWER(AC836-5,3)+AW836*POWER(AC836-5,4)),0)</f>
        <v>0</v>
      </c>
      <c r="AY836" s="71"/>
      <c r="AZ836" s="66" t="n">
        <f aca="false">'Vstupní data'!AA836</f>
        <v>0</v>
      </c>
      <c r="BA836" s="66" t="n">
        <f aca="false">IF(OR('Vstupní data'!T836&gt;0,'Vstupní data'!U836&gt;0),IF(AC836&lt;&gt;"",AX836*AO836/10*(100+AZ836)/100,0),0)</f>
        <v>0</v>
      </c>
      <c r="BB836" s="67" t="n">
        <f aca="false">IF(AC836&lt;&gt;"",ROUND(BA836*AN836,0),0)</f>
        <v>0</v>
      </c>
      <c r="BC836" s="68" t="str">
        <f aca="false">IF(AE836&gt;0,BB836/AE836,"")</f>
        <v/>
      </c>
      <c r="BD836" s="66" t="n">
        <f aca="false">'Vstupní data'!AE836</f>
        <v>0</v>
      </c>
      <c r="BF836" s="66" t="n">
        <f aca="false">'Vstupní data'!AC836</f>
        <v>0</v>
      </c>
      <c r="BH836" s="66" t="n">
        <f aca="false">'Vstupní data'!AD836</f>
        <v>0</v>
      </c>
      <c r="BI836" s="66" t="n">
        <f aca="false">'Vstupní data'!AF836</f>
        <v>0</v>
      </c>
      <c r="BJ836" s="69" t="n">
        <f aca="false">'Vstupní data'!AG836</f>
        <v>0</v>
      </c>
      <c r="BK836" s="69" t="n">
        <f aca="false">IF(BF836&lt;&gt;0,VLOOKUP(I836,'Pril3-drev'!$H$5:$I$83,2,0),0)</f>
        <v>0</v>
      </c>
      <c r="BL836" s="69" t="n">
        <f aca="false">IF(BF836&lt;&gt;0,VLOOKUP(BK836,'Pril3-drev'!$A$5:$C$17,3,0),0)</f>
        <v>0</v>
      </c>
      <c r="BM836" s="69" t="n">
        <f aca="false">'Vstupní data'!AH836</f>
        <v>0</v>
      </c>
      <c r="BN836" s="69" t="n">
        <f aca="false">IF('Vstupní data'!AH836&gt;0,   VLOOKUP(VLOOKUP(CONCATENATE(VLOOKUP(I836,'Pril3-drev'!$H$4:$L$83,5,0),BD836),'Pril3-drev'!$Q$4:$R$2803,2,0),'AVB-BS'!$C$5:$S$29 ,LOOKUP(BM836,'AVB-BS'!$D$3:$S$3,'AVB-BS'!$D$1:$S$1) ,0 )   ,   IF('Vstupní data'!AI836&gt;0,'Vstupní data'!AI836,0))</f>
        <v>0</v>
      </c>
      <c r="BO836" s="69" t="str">
        <f aca="false">IF(BX836&gt;5,VLOOKUP(CONCATENATE(BK836,BN836),'Pril1-THLPa'!$H$6:$N$96,4,0),"")</f>
        <v/>
      </c>
      <c r="BP836" s="69" t="str">
        <f aca="false">IF(BX836&gt;5,VLOOKUP(CONCATENATE(BK836,BN836),'Pril1-THLPa'!$H$6:$N$96,5,0),"")</f>
        <v/>
      </c>
      <c r="BQ836" s="69" t="str">
        <f aca="false">IF(BX836&gt;5,VLOOKUP(CONCATENATE(BK836,BN836),'Pril1-THLPa'!$H$6:$N$96,6,0),"")</f>
        <v/>
      </c>
      <c r="BR836" s="69" t="str">
        <f aca="false">IF(BX836&gt;5,VLOOKUP(CONCATENATE(BK836,BN836),'Pril1-THLPa'!$H$6:$N$96,7,0),"")</f>
        <v/>
      </c>
      <c r="BS836" s="69" t="str">
        <f aca="false">IF(BX836&gt;5,VLOOKUP(CONCATENATE(BK836,BN836),'Pril1-THLPa'!$H$6:$O$96,8,0),"")</f>
        <v/>
      </c>
      <c r="BT836" s="69" t="str">
        <f aca="false">IF(BF836&gt;0, IF(BK836="smrk",  VLOOKUP(VLOOKUP(BD836,'Pril9-K3'!$L$8:$M$207,2,0),'Pril9-K3'!$A$8:$J$16,LOOKUP(BN836,'Pril9-K3'!$A$7:$J$7,'Pril9-K3'!$A$5:$J$5),0), IF(AND(BK836&lt;&gt;"smrk",'Vstupní data'!AK836&lt;&gt;""),'Vstupní data'!AK836,   VLOOKUP(VLOOKUP(BD836,'Pril9-K3'!$L$8:$M$207,2,0),'Pril9-K3'!$A$8:$J$16,LOOKUP(BN836,'Pril9-K3'!$A$7:$J$7,'Pril9-K3'!$A$5:$J$5),0)   )),   "")</f>
        <v/>
      </c>
      <c r="BV836" s="69" t="n">
        <f aca="false">'Vstupní data'!AJ836</f>
        <v>0</v>
      </c>
      <c r="BW836" s="69" t="n">
        <f aca="false">IF(BF836&gt;0,IF(J836&gt;0,J836,K836*H836/100),0)</f>
        <v>0</v>
      </c>
      <c r="BX836" s="69" t="n">
        <f aca="false">IF(BF836&gt;0,IF(BJ836&gt;BL836,BL836,BJ836),0)</f>
        <v>0</v>
      </c>
      <c r="BY836" s="69" t="n">
        <f aca="false">IF(BD836=0,0,IF(AND(BX836&gt;0,BX836&lt;=5),  IF(AND(BX836&gt;0,BX836&lt;=5),VLOOKUP(BK836,'Pril1-THLPa'!$A$6:$F$18,IF(AND(BX836&gt;0,BX836&lt;=5),LOOKUP(BX836,'Pril1-THLPa'!$B$5:$F$5,'Pril1-THLPa'!$B$4:$F$4),""),0),""),  IF(BX836&gt;5,BO836+BP836*(BX836-5)+BQ836*POWER(BX836-5,2)+BR836*POWER(BX836-5,3)+BS836*POWER(BX836-5,4),"")))</f>
        <v>0</v>
      </c>
      <c r="BZ836" s="69" t="n">
        <f aca="false">IF(BY836&gt;0,BY836*BI836/10*BW836*(100+BV836)/100,0)</f>
        <v>0</v>
      </c>
      <c r="CA836" s="69" t="n">
        <f aca="false">IF(BD836&gt;0,BX836-IF(BD836&gt;BX836,BX836,BD836),0)</f>
        <v>0</v>
      </c>
      <c r="CB836" s="69" t="n">
        <f aca="false">POWER(1.01,CA836)</f>
        <v>1</v>
      </c>
      <c r="CC836" s="69" t="n">
        <f aca="false">IF(BF836&gt;0,IF(BF836&gt;BH836,1,BF836/BH836),0)</f>
        <v>0</v>
      </c>
      <c r="CD836" s="72" t="n">
        <f aca="false">IF(BD836=0,0,IF(BF836&gt;0,ROUND(IF(CB836&lt;&gt;0,BZ836*BT836*1/CB836*CC836,0),0),0))</f>
        <v>0</v>
      </c>
      <c r="CE836" s="73" t="str">
        <f aca="false">IF(BF836&gt;0,IF(BF836&gt;BH836,CD836/BF836,CD836/BH836),"")</f>
        <v/>
      </c>
      <c r="CF836" s="69" t="n">
        <f aca="false">'Vstupní data'!AM836</f>
        <v>0</v>
      </c>
      <c r="CG836" s="69" t="n">
        <f aca="false">'Vstupní data'!AN836</f>
        <v>0</v>
      </c>
      <c r="CH836" s="69" t="n">
        <f aca="false">'Vstupní data'!AO836</f>
        <v>0</v>
      </c>
      <c r="CI836" s="69" t="n">
        <f aca="false">'Vstupní data'!AP836</f>
        <v>0</v>
      </c>
      <c r="CJ836" s="72" t="n">
        <f aca="false">ROUND(CH836*CI836,0)</f>
        <v>0</v>
      </c>
      <c r="CK836" s="74" t="str">
        <f aca="false">IF(OR(AA836&gt;0,BB836&gt;0,CD836&gt;0,CJ836&gt;0),AA836+BB836+CD836+CJ836,"")</f>
        <v/>
      </c>
    </row>
    <row r="837" customFormat="false" ht="12.8" hidden="false" customHeight="false" outlineLevel="0" collapsed="false">
      <c r="A837" s="66" t="n">
        <f aca="false">'Vstupní data'!A837</f>
        <v>0</v>
      </c>
      <c r="F837" s="66" t="str">
        <f aca="false">CONCATENATE('Vstupní data'!F837,'Vstupní data'!G837,'Vstupní data'!H837,'Vstupní data'!I837)</f>
        <v/>
      </c>
      <c r="G837" s="66"/>
      <c r="H837" s="66" t="n">
        <f aca="false">'Vstupní data'!K837</f>
        <v>0</v>
      </c>
      <c r="I837" s="66" t="n">
        <f aca="false">'Vstupní data'!L837</f>
        <v>0</v>
      </c>
      <c r="J837" s="66" t="n">
        <f aca="false">'Vstupní data'!K837*'Vstupní data'!M837/100</f>
        <v>0</v>
      </c>
      <c r="L837" s="66" t="n">
        <f aca="false">IF('Vstupní data'!N837="prostokořenný",0,IF('Vstupní data'!N837="krytokořenný","k",IF('Vstupní data'!N837="poloodrostky nebo odrostky, prostokořenné i krytokořenné","po",0)))</f>
        <v>0</v>
      </c>
      <c r="N837" s="66"/>
      <c r="O837" s="66" t="n">
        <f aca="false">'Vstupní data'!O837</f>
        <v>0</v>
      </c>
      <c r="P837" s="66" t="n">
        <f aca="false">IF(O837&gt;0,VLOOKUP(CONCATENATE(VLOOKUP(I837,'Pril3-drev'!$H$5:$K$83,4,0),"-",'Vstupní data'!R837),K2!$C$15:$D$23,2,0),0)</f>
        <v>0</v>
      </c>
      <c r="Q837" s="66" t="n">
        <f aca="false">IF(O837&gt;0,VLOOKUP(I837,'Pril3-drev'!$H$5:$I$83,2,0),0)</f>
        <v>0</v>
      </c>
      <c r="R837" s="66" t="n">
        <f aca="false">IF(Q837&gt;0,VLOOKUP(Q837,'Pril6-okus'!$A$5:$B$17,2,0),0)</f>
        <v>0</v>
      </c>
      <c r="S837" s="66" t="n">
        <f aca="false">IF(O837&gt;0,VLOOKUP(I837,'Pril3-drev'!$H$5:$J$83,3,0),0)</f>
        <v>0</v>
      </c>
      <c r="T837" s="66" t="str">
        <f aca="false">IF(O837&gt;0,IF(L837="k",0.9*VLOOKUP(S837,'ha-pocty-vyhl'!$A$5:$B$20,2,0),IF(L837="po",0.8*VLOOKUP(S837,'ha-pocty-vyhl'!$A$5:$B$20,2,0),VLOOKUP(S837,'ha-pocty-vyhl'!$A$5:$B$20,2,0))),"")</f>
        <v/>
      </c>
      <c r="U837" s="66" t="n">
        <f aca="false">'Vstupní data'!P837</f>
        <v>0</v>
      </c>
      <c r="V837" s="66" t="n">
        <f aca="false">IF(O837&gt;0,1.3*T837*1000*Z837/10000,0)</f>
        <v>0</v>
      </c>
      <c r="W837" s="66" t="n">
        <f aca="false">IF(O837&gt;0,1.3*T837*1000*Z837/10000,0)</f>
        <v>0</v>
      </c>
      <c r="X837" s="66" t="n">
        <f aca="false">IF(O837&gt;0,IF(O837&gt;V837,V837,O837),0)</f>
        <v>0</v>
      </c>
      <c r="Y837" s="66" t="n">
        <f aca="false">IF(O837&gt;0,IF(IF(U837&gt;W837,W837,U837)&lt;X837,W837,IF(U837&gt;W837,W837,U837)),0)</f>
        <v>0</v>
      </c>
      <c r="Z837" s="66" t="n">
        <f aca="false">IF(O837&gt;0,IF(J837&gt;0,J837,K837*H837/100),0)</f>
        <v>0</v>
      </c>
      <c r="AA837" s="67" t="n">
        <f aca="false">IF(O837&gt;0,CEILING(R837*P837*X837/Y837*Z837,1),0)</f>
        <v>0</v>
      </c>
      <c r="AB837" s="68" t="n">
        <f aca="false">IF(O837&gt;0,AA837/O837,0)</f>
        <v>0</v>
      </c>
      <c r="AC837" s="66" t="n">
        <f aca="false">'Vstupní data'!W837</f>
        <v>0</v>
      </c>
      <c r="AI837" s="66" t="str">
        <f aca="false">IF(OR('Vstupní data'!T837&gt;0,'Vstupní data'!U837&gt;0),VLOOKUP(I837,'Pril3-drev'!$H$5:$J$83,3,0),"")</f>
        <v/>
      </c>
      <c r="AJ837" s="66" t="n">
        <f aca="false">IF('Vstupní data'!V837="prostokořenný",0,IF('Vstupní data'!V837="krytokořenný","k",IF('Vstupní data'!V837="poloodrostky nebo odrostky, prostokořenné i krytokořenné","po",0)))</f>
        <v>0</v>
      </c>
      <c r="AK837" s="66" t="n">
        <f aca="false">IF(OR('Vstupní data'!T837&gt;0,'Vstupní data'!U837&gt;0),IF(AJ837="k",0.9*VLOOKUP(AI837,'ha-pocty-vyhl'!$A$5:$B$20,2,0),IF(AJ837="po",0.8*VLOOKUP(AI837,'ha-pocty-vyhl'!$A$5:$B$20,2,0),VLOOKUP(AI837,'ha-pocty-vyhl'!$A$5:$B$20,2,0))),0)</f>
        <v>0</v>
      </c>
      <c r="AL837" s="66" t="n">
        <f aca="false">IF(OR('Vstupní data'!T837&gt;0,'Vstupní data'!U837&gt;0),'Vstupní data'!K837*'Vstupní data'!M837/100,0)</f>
        <v>0</v>
      </c>
      <c r="AM837" s="66" t="n">
        <f aca="false">IF(OR('Vstupní data'!T837&gt;0,'Vstupní data'!U837&gt;0),IF('Vstupní data'!T837&gt;0,'Vstupní data'!T837,ROUND(10*'Vstupní data'!U837/AK837,0)),0)</f>
        <v>0</v>
      </c>
      <c r="AN837" s="69" t="n">
        <f aca="false">IF('Vstupní data'!T837&gt;0,   IF('Vstupní data'!T837&lt;=AL837,'Vstupní data'!T837,AL837),   IF(AM837&lt;AL837,AM837,AL837))</f>
        <v>0</v>
      </c>
      <c r="AO837" s="69" t="n">
        <f aca="false">'Vstupní data'!X837</f>
        <v>0</v>
      </c>
      <c r="AP837" s="66" t="n">
        <f aca="false">IF(OR('Vstupní data'!T837&gt;0,'Vstupní data'!U837&gt;0),IF(I837&lt;&gt;0,VLOOKUP(I837,'Pril3-drev'!$H$5:$I$83,2,0),0),0)</f>
        <v>0</v>
      </c>
      <c r="AQ837" s="66" t="n">
        <f aca="false">'Vstupní data'!Y837</f>
        <v>0</v>
      </c>
      <c r="AR837" s="66" t="str">
        <f aca="false">IF(AC837&gt;5,   IF('Vstupní data'!Y837&gt;0,   VLOOKUP(VLOOKUP(CONCATENATE(VLOOKUP(I837,'Pril3-drev'!$H$4:$L$83,5,0),AC837),'Pril3-drev'!$Q$4:$R$2803,2,0),'AVB-BS'!$C$5:$S$29 ,LOOKUP(AQ837,'AVB-BS'!$D$3:$S$3,'AVB-BS'!$D$1:$S$1) ,0 )   ,   IF('Vstupní data'!Z837&gt;0,'Vstupní data'!Z837,0)) , "")</f>
        <v/>
      </c>
      <c r="AS837" s="70" t="str">
        <f aca="false">IF(AC837&gt;5,VLOOKUP(CONCATENATE(AP837,AR837),'Pril1-THLPa'!$H$6:$N$96,4,0),"")</f>
        <v/>
      </c>
      <c r="AT837" s="70" t="str">
        <f aca="false">IF(AC837&gt;5,VLOOKUP(CONCATENATE(AP837,AR837),'Pril1-THLPa'!$H$6:$N$96,5,0),"")</f>
        <v/>
      </c>
      <c r="AU837" s="70" t="str">
        <f aca="false">IF(AC837&gt;5,VLOOKUP(CONCATENATE(AP837,AR837),'Pril1-THLPa'!$H$6:$N$96,6,0),"")</f>
        <v/>
      </c>
      <c r="AV837" s="70" t="str">
        <f aca="false">IF(AC837&gt;5,VLOOKUP(CONCATENATE(AP837,AR837),'Pril1-THLPa'!$H$6:$N$96,7,0),"")</f>
        <v/>
      </c>
      <c r="AW837" s="70" t="str">
        <f aca="false">IF(AC837&gt;5,VLOOKUP(CONCATENATE(AP837,AR837),'Pril1-THLPa'!$H$6:$O$96,8,0),"")</f>
        <v/>
      </c>
      <c r="AX837" s="66" t="n">
        <f aca="false">IF(AC837&gt;0,IF(AND(AC837&gt;0,AC837&lt;=5),VLOOKUP(AP837,'Pril1-THLPa'!$A$6:$F$18,LOOKUP(AC837,'Pril1-THLPa'!$B$5:$F$5,'Pril1-THLPa'!$B$4:$F$4),0),AS837+AT837*(AC837-5)+AU837*POWER(AC837-5,2)+AV837*POWER(AC837-5,3)+AW837*POWER(AC837-5,4)),0)</f>
        <v>0</v>
      </c>
      <c r="AY837" s="71"/>
      <c r="AZ837" s="66" t="n">
        <f aca="false">'Vstupní data'!AA837</f>
        <v>0</v>
      </c>
      <c r="BA837" s="66" t="n">
        <f aca="false">IF(OR('Vstupní data'!T837&gt;0,'Vstupní data'!U837&gt;0),IF(AC837&lt;&gt;"",AX837*AO837/10*(100+AZ837)/100,0),0)</f>
        <v>0</v>
      </c>
      <c r="BB837" s="67" t="n">
        <f aca="false">IF(AC837&lt;&gt;"",ROUND(BA837*AN837,0),0)</f>
        <v>0</v>
      </c>
      <c r="BC837" s="68" t="str">
        <f aca="false">IF(AE837&gt;0,BB837/AE837,"")</f>
        <v/>
      </c>
      <c r="BD837" s="66" t="n">
        <f aca="false">'Vstupní data'!AE837</f>
        <v>0</v>
      </c>
      <c r="BF837" s="66" t="n">
        <f aca="false">'Vstupní data'!AC837</f>
        <v>0</v>
      </c>
      <c r="BH837" s="66" t="n">
        <f aca="false">'Vstupní data'!AD837</f>
        <v>0</v>
      </c>
      <c r="BI837" s="66" t="n">
        <f aca="false">'Vstupní data'!AF837</f>
        <v>0</v>
      </c>
      <c r="BJ837" s="69" t="n">
        <f aca="false">'Vstupní data'!AG837</f>
        <v>0</v>
      </c>
      <c r="BK837" s="69" t="n">
        <f aca="false">IF(BF837&lt;&gt;0,VLOOKUP(I837,'Pril3-drev'!$H$5:$I$83,2,0),0)</f>
        <v>0</v>
      </c>
      <c r="BL837" s="69" t="n">
        <f aca="false">IF(BF837&lt;&gt;0,VLOOKUP(BK837,'Pril3-drev'!$A$5:$C$17,3,0),0)</f>
        <v>0</v>
      </c>
      <c r="BM837" s="69" t="n">
        <f aca="false">'Vstupní data'!AH837</f>
        <v>0</v>
      </c>
      <c r="BN837" s="69" t="n">
        <f aca="false">IF('Vstupní data'!AH837&gt;0,   VLOOKUP(VLOOKUP(CONCATENATE(VLOOKUP(I837,'Pril3-drev'!$H$4:$L$83,5,0),BD837),'Pril3-drev'!$Q$4:$R$2803,2,0),'AVB-BS'!$C$5:$S$29 ,LOOKUP(BM837,'AVB-BS'!$D$3:$S$3,'AVB-BS'!$D$1:$S$1) ,0 )   ,   IF('Vstupní data'!AI837&gt;0,'Vstupní data'!AI837,0))</f>
        <v>0</v>
      </c>
      <c r="BO837" s="69" t="str">
        <f aca="false">IF(BX837&gt;5,VLOOKUP(CONCATENATE(BK837,BN837),'Pril1-THLPa'!$H$6:$N$96,4,0),"")</f>
        <v/>
      </c>
      <c r="BP837" s="69" t="str">
        <f aca="false">IF(BX837&gt;5,VLOOKUP(CONCATENATE(BK837,BN837),'Pril1-THLPa'!$H$6:$N$96,5,0),"")</f>
        <v/>
      </c>
      <c r="BQ837" s="69" t="str">
        <f aca="false">IF(BX837&gt;5,VLOOKUP(CONCATENATE(BK837,BN837),'Pril1-THLPa'!$H$6:$N$96,6,0),"")</f>
        <v/>
      </c>
      <c r="BR837" s="69" t="str">
        <f aca="false">IF(BX837&gt;5,VLOOKUP(CONCATENATE(BK837,BN837),'Pril1-THLPa'!$H$6:$N$96,7,0),"")</f>
        <v/>
      </c>
      <c r="BS837" s="69" t="str">
        <f aca="false">IF(BX837&gt;5,VLOOKUP(CONCATENATE(BK837,BN837),'Pril1-THLPa'!$H$6:$O$96,8,0),"")</f>
        <v/>
      </c>
      <c r="BT837" s="69" t="str">
        <f aca="false">IF(BF837&gt;0, IF(BK837="smrk",  VLOOKUP(VLOOKUP(BD837,'Pril9-K3'!$L$8:$M$207,2,0),'Pril9-K3'!$A$8:$J$16,LOOKUP(BN837,'Pril9-K3'!$A$7:$J$7,'Pril9-K3'!$A$5:$J$5),0), IF(AND(BK837&lt;&gt;"smrk",'Vstupní data'!AK837&lt;&gt;""),'Vstupní data'!AK837,   VLOOKUP(VLOOKUP(BD837,'Pril9-K3'!$L$8:$M$207,2,0),'Pril9-K3'!$A$8:$J$16,LOOKUP(BN837,'Pril9-K3'!$A$7:$J$7,'Pril9-K3'!$A$5:$J$5),0)   )),   "")</f>
        <v/>
      </c>
      <c r="BV837" s="69" t="n">
        <f aca="false">'Vstupní data'!AJ837</f>
        <v>0</v>
      </c>
      <c r="BW837" s="69" t="n">
        <f aca="false">IF(BF837&gt;0,IF(J837&gt;0,J837,K837*H837/100),0)</f>
        <v>0</v>
      </c>
      <c r="BX837" s="69" t="n">
        <f aca="false">IF(BF837&gt;0,IF(BJ837&gt;BL837,BL837,BJ837),0)</f>
        <v>0</v>
      </c>
      <c r="BY837" s="69" t="n">
        <f aca="false">IF(BD837=0,0,IF(AND(BX837&gt;0,BX837&lt;=5),  IF(AND(BX837&gt;0,BX837&lt;=5),VLOOKUP(BK837,'Pril1-THLPa'!$A$6:$F$18,IF(AND(BX837&gt;0,BX837&lt;=5),LOOKUP(BX837,'Pril1-THLPa'!$B$5:$F$5,'Pril1-THLPa'!$B$4:$F$4),""),0),""),  IF(BX837&gt;5,BO837+BP837*(BX837-5)+BQ837*POWER(BX837-5,2)+BR837*POWER(BX837-5,3)+BS837*POWER(BX837-5,4),"")))</f>
        <v>0</v>
      </c>
      <c r="BZ837" s="69" t="n">
        <f aca="false">IF(BY837&gt;0,BY837*BI837/10*BW837*(100+BV837)/100,0)</f>
        <v>0</v>
      </c>
      <c r="CA837" s="69" t="n">
        <f aca="false">IF(BD837&gt;0,BX837-IF(BD837&gt;BX837,BX837,BD837),0)</f>
        <v>0</v>
      </c>
      <c r="CB837" s="69" t="n">
        <f aca="false">POWER(1.01,CA837)</f>
        <v>1</v>
      </c>
      <c r="CC837" s="69" t="n">
        <f aca="false">IF(BF837&gt;0,IF(BF837&gt;BH837,1,BF837/BH837),0)</f>
        <v>0</v>
      </c>
      <c r="CD837" s="72" t="n">
        <f aca="false">IF(BD837=0,0,IF(BF837&gt;0,ROUND(IF(CB837&lt;&gt;0,BZ837*BT837*1/CB837*CC837,0),0),0))</f>
        <v>0</v>
      </c>
      <c r="CE837" s="73" t="str">
        <f aca="false">IF(BF837&gt;0,IF(BF837&gt;BH837,CD837/BF837,CD837/BH837),"")</f>
        <v/>
      </c>
      <c r="CF837" s="69" t="n">
        <f aca="false">'Vstupní data'!AM837</f>
        <v>0</v>
      </c>
      <c r="CG837" s="69" t="n">
        <f aca="false">'Vstupní data'!AN837</f>
        <v>0</v>
      </c>
      <c r="CH837" s="69" t="n">
        <f aca="false">'Vstupní data'!AO837</f>
        <v>0</v>
      </c>
      <c r="CI837" s="69" t="n">
        <f aca="false">'Vstupní data'!AP837</f>
        <v>0</v>
      </c>
      <c r="CJ837" s="72" t="n">
        <f aca="false">ROUND(CH837*CI837,0)</f>
        <v>0</v>
      </c>
      <c r="CK837" s="74" t="str">
        <f aca="false">IF(OR(AA837&gt;0,BB837&gt;0,CD837&gt;0,CJ837&gt;0),AA837+BB837+CD837+CJ837,"")</f>
        <v/>
      </c>
    </row>
    <row r="838" customFormat="false" ht="12.8" hidden="false" customHeight="false" outlineLevel="0" collapsed="false">
      <c r="A838" s="66" t="n">
        <f aca="false">'Vstupní data'!A838</f>
        <v>0</v>
      </c>
      <c r="F838" s="66" t="str">
        <f aca="false">CONCATENATE('Vstupní data'!F838,'Vstupní data'!G838,'Vstupní data'!H838,'Vstupní data'!I838)</f>
        <v/>
      </c>
      <c r="G838" s="66"/>
      <c r="H838" s="66" t="n">
        <f aca="false">'Vstupní data'!K838</f>
        <v>0</v>
      </c>
      <c r="I838" s="66" t="n">
        <f aca="false">'Vstupní data'!L838</f>
        <v>0</v>
      </c>
      <c r="J838" s="66" t="n">
        <f aca="false">'Vstupní data'!K838*'Vstupní data'!M838/100</f>
        <v>0</v>
      </c>
      <c r="L838" s="66" t="n">
        <f aca="false">IF('Vstupní data'!N838="prostokořenný",0,IF('Vstupní data'!N838="krytokořenný","k",IF('Vstupní data'!N838="poloodrostky nebo odrostky, prostokořenné i krytokořenné","po",0)))</f>
        <v>0</v>
      </c>
      <c r="N838" s="66"/>
      <c r="O838" s="66" t="n">
        <f aca="false">'Vstupní data'!O838</f>
        <v>0</v>
      </c>
      <c r="P838" s="66" t="n">
        <f aca="false">IF(O838&gt;0,VLOOKUP(CONCATENATE(VLOOKUP(I838,'Pril3-drev'!$H$5:$K$83,4,0),"-",'Vstupní data'!R838),K2!$C$15:$D$23,2,0),0)</f>
        <v>0</v>
      </c>
      <c r="Q838" s="66" t="n">
        <f aca="false">IF(O838&gt;0,VLOOKUP(I838,'Pril3-drev'!$H$5:$I$83,2,0),0)</f>
        <v>0</v>
      </c>
      <c r="R838" s="66" t="n">
        <f aca="false">IF(Q838&gt;0,VLOOKUP(Q838,'Pril6-okus'!$A$5:$B$17,2,0),0)</f>
        <v>0</v>
      </c>
      <c r="S838" s="66" t="n">
        <f aca="false">IF(O838&gt;0,VLOOKUP(I838,'Pril3-drev'!$H$5:$J$83,3,0),0)</f>
        <v>0</v>
      </c>
      <c r="T838" s="66" t="str">
        <f aca="false">IF(O838&gt;0,IF(L838="k",0.9*VLOOKUP(S838,'ha-pocty-vyhl'!$A$5:$B$20,2,0),IF(L838="po",0.8*VLOOKUP(S838,'ha-pocty-vyhl'!$A$5:$B$20,2,0),VLOOKUP(S838,'ha-pocty-vyhl'!$A$5:$B$20,2,0))),"")</f>
        <v/>
      </c>
      <c r="U838" s="66" t="n">
        <f aca="false">'Vstupní data'!P838</f>
        <v>0</v>
      </c>
      <c r="V838" s="66" t="n">
        <f aca="false">IF(O838&gt;0,1.3*T838*1000*Z838/10000,0)</f>
        <v>0</v>
      </c>
      <c r="W838" s="66" t="n">
        <f aca="false">IF(O838&gt;0,1.3*T838*1000*Z838/10000,0)</f>
        <v>0</v>
      </c>
      <c r="X838" s="66" t="n">
        <f aca="false">IF(O838&gt;0,IF(O838&gt;V838,V838,O838),0)</f>
        <v>0</v>
      </c>
      <c r="Y838" s="66" t="n">
        <f aca="false">IF(O838&gt;0,IF(IF(U838&gt;W838,W838,U838)&lt;X838,W838,IF(U838&gt;W838,W838,U838)),0)</f>
        <v>0</v>
      </c>
      <c r="Z838" s="66" t="n">
        <f aca="false">IF(O838&gt;0,IF(J838&gt;0,J838,K838*H838/100),0)</f>
        <v>0</v>
      </c>
      <c r="AA838" s="67" t="n">
        <f aca="false">IF(O838&gt;0,CEILING(R838*P838*X838/Y838*Z838,1),0)</f>
        <v>0</v>
      </c>
      <c r="AB838" s="68" t="n">
        <f aca="false">IF(O838&gt;0,AA838/O838,0)</f>
        <v>0</v>
      </c>
      <c r="AC838" s="66" t="n">
        <f aca="false">'Vstupní data'!W838</f>
        <v>0</v>
      </c>
      <c r="AI838" s="66" t="str">
        <f aca="false">IF(OR('Vstupní data'!T838&gt;0,'Vstupní data'!U838&gt;0),VLOOKUP(I838,'Pril3-drev'!$H$5:$J$83,3,0),"")</f>
        <v/>
      </c>
      <c r="AJ838" s="66" t="n">
        <f aca="false">IF('Vstupní data'!V838="prostokořenný",0,IF('Vstupní data'!V838="krytokořenný","k",IF('Vstupní data'!V838="poloodrostky nebo odrostky, prostokořenné i krytokořenné","po",0)))</f>
        <v>0</v>
      </c>
      <c r="AK838" s="66" t="n">
        <f aca="false">IF(OR('Vstupní data'!T838&gt;0,'Vstupní data'!U838&gt;0),IF(AJ838="k",0.9*VLOOKUP(AI838,'ha-pocty-vyhl'!$A$5:$B$20,2,0),IF(AJ838="po",0.8*VLOOKUP(AI838,'ha-pocty-vyhl'!$A$5:$B$20,2,0),VLOOKUP(AI838,'ha-pocty-vyhl'!$A$5:$B$20,2,0))),0)</f>
        <v>0</v>
      </c>
      <c r="AL838" s="66" t="n">
        <f aca="false">IF(OR('Vstupní data'!T838&gt;0,'Vstupní data'!U838&gt;0),'Vstupní data'!K838*'Vstupní data'!M838/100,0)</f>
        <v>0</v>
      </c>
      <c r="AM838" s="66" t="n">
        <f aca="false">IF(OR('Vstupní data'!T838&gt;0,'Vstupní data'!U838&gt;0),IF('Vstupní data'!T838&gt;0,'Vstupní data'!T838,ROUND(10*'Vstupní data'!U838/AK838,0)),0)</f>
        <v>0</v>
      </c>
      <c r="AN838" s="69" t="n">
        <f aca="false">IF('Vstupní data'!T838&gt;0,   IF('Vstupní data'!T838&lt;=AL838,'Vstupní data'!T838,AL838),   IF(AM838&lt;AL838,AM838,AL838))</f>
        <v>0</v>
      </c>
      <c r="AO838" s="69" t="n">
        <f aca="false">'Vstupní data'!X838</f>
        <v>0</v>
      </c>
      <c r="AP838" s="66" t="n">
        <f aca="false">IF(OR('Vstupní data'!T838&gt;0,'Vstupní data'!U838&gt;0),IF(I838&lt;&gt;0,VLOOKUP(I838,'Pril3-drev'!$H$5:$I$83,2,0),0),0)</f>
        <v>0</v>
      </c>
      <c r="AQ838" s="66" t="n">
        <f aca="false">'Vstupní data'!Y838</f>
        <v>0</v>
      </c>
      <c r="AR838" s="66" t="str">
        <f aca="false">IF(AC838&gt;5,   IF('Vstupní data'!Y838&gt;0,   VLOOKUP(VLOOKUP(CONCATENATE(VLOOKUP(I838,'Pril3-drev'!$H$4:$L$83,5,0),AC838),'Pril3-drev'!$Q$4:$R$2803,2,0),'AVB-BS'!$C$5:$S$29 ,LOOKUP(AQ838,'AVB-BS'!$D$3:$S$3,'AVB-BS'!$D$1:$S$1) ,0 )   ,   IF('Vstupní data'!Z838&gt;0,'Vstupní data'!Z838,0)) , "")</f>
        <v/>
      </c>
      <c r="AS838" s="70" t="str">
        <f aca="false">IF(AC838&gt;5,VLOOKUP(CONCATENATE(AP838,AR838),'Pril1-THLPa'!$H$6:$N$96,4,0),"")</f>
        <v/>
      </c>
      <c r="AT838" s="70" t="str">
        <f aca="false">IF(AC838&gt;5,VLOOKUP(CONCATENATE(AP838,AR838),'Pril1-THLPa'!$H$6:$N$96,5,0),"")</f>
        <v/>
      </c>
      <c r="AU838" s="70" t="str">
        <f aca="false">IF(AC838&gt;5,VLOOKUP(CONCATENATE(AP838,AR838),'Pril1-THLPa'!$H$6:$N$96,6,0),"")</f>
        <v/>
      </c>
      <c r="AV838" s="70" t="str">
        <f aca="false">IF(AC838&gt;5,VLOOKUP(CONCATENATE(AP838,AR838),'Pril1-THLPa'!$H$6:$N$96,7,0),"")</f>
        <v/>
      </c>
      <c r="AW838" s="70" t="str">
        <f aca="false">IF(AC838&gt;5,VLOOKUP(CONCATENATE(AP838,AR838),'Pril1-THLPa'!$H$6:$O$96,8,0),"")</f>
        <v/>
      </c>
      <c r="AX838" s="66" t="n">
        <f aca="false">IF(AC838&gt;0,IF(AND(AC838&gt;0,AC838&lt;=5),VLOOKUP(AP838,'Pril1-THLPa'!$A$6:$F$18,LOOKUP(AC838,'Pril1-THLPa'!$B$5:$F$5,'Pril1-THLPa'!$B$4:$F$4),0),AS838+AT838*(AC838-5)+AU838*POWER(AC838-5,2)+AV838*POWER(AC838-5,3)+AW838*POWER(AC838-5,4)),0)</f>
        <v>0</v>
      </c>
      <c r="AY838" s="71"/>
      <c r="AZ838" s="66" t="n">
        <f aca="false">'Vstupní data'!AA838</f>
        <v>0</v>
      </c>
      <c r="BA838" s="66" t="n">
        <f aca="false">IF(OR('Vstupní data'!T838&gt;0,'Vstupní data'!U838&gt;0),IF(AC838&lt;&gt;"",AX838*AO838/10*(100+AZ838)/100,0),0)</f>
        <v>0</v>
      </c>
      <c r="BB838" s="67" t="n">
        <f aca="false">IF(AC838&lt;&gt;"",ROUND(BA838*AN838,0),0)</f>
        <v>0</v>
      </c>
      <c r="BC838" s="68" t="str">
        <f aca="false">IF(AE838&gt;0,BB838/AE838,"")</f>
        <v/>
      </c>
      <c r="BD838" s="66" t="n">
        <f aca="false">'Vstupní data'!AE838</f>
        <v>0</v>
      </c>
      <c r="BF838" s="66" t="n">
        <f aca="false">'Vstupní data'!AC838</f>
        <v>0</v>
      </c>
      <c r="BH838" s="66" t="n">
        <f aca="false">'Vstupní data'!AD838</f>
        <v>0</v>
      </c>
      <c r="BI838" s="66" t="n">
        <f aca="false">'Vstupní data'!AF838</f>
        <v>0</v>
      </c>
      <c r="BJ838" s="69" t="n">
        <f aca="false">'Vstupní data'!AG838</f>
        <v>0</v>
      </c>
      <c r="BK838" s="69" t="n">
        <f aca="false">IF(BF838&lt;&gt;0,VLOOKUP(I838,'Pril3-drev'!$H$5:$I$83,2,0),0)</f>
        <v>0</v>
      </c>
      <c r="BL838" s="69" t="n">
        <f aca="false">IF(BF838&lt;&gt;0,VLOOKUP(BK838,'Pril3-drev'!$A$5:$C$17,3,0),0)</f>
        <v>0</v>
      </c>
      <c r="BM838" s="69" t="n">
        <f aca="false">'Vstupní data'!AH838</f>
        <v>0</v>
      </c>
      <c r="BN838" s="69" t="n">
        <f aca="false">IF('Vstupní data'!AH838&gt;0,   VLOOKUP(VLOOKUP(CONCATENATE(VLOOKUP(I838,'Pril3-drev'!$H$4:$L$83,5,0),BD838),'Pril3-drev'!$Q$4:$R$2803,2,0),'AVB-BS'!$C$5:$S$29 ,LOOKUP(BM838,'AVB-BS'!$D$3:$S$3,'AVB-BS'!$D$1:$S$1) ,0 )   ,   IF('Vstupní data'!AI838&gt;0,'Vstupní data'!AI838,0))</f>
        <v>0</v>
      </c>
      <c r="BO838" s="69" t="str">
        <f aca="false">IF(BX838&gt;5,VLOOKUP(CONCATENATE(BK838,BN838),'Pril1-THLPa'!$H$6:$N$96,4,0),"")</f>
        <v/>
      </c>
      <c r="BP838" s="69" t="str">
        <f aca="false">IF(BX838&gt;5,VLOOKUP(CONCATENATE(BK838,BN838),'Pril1-THLPa'!$H$6:$N$96,5,0),"")</f>
        <v/>
      </c>
      <c r="BQ838" s="69" t="str">
        <f aca="false">IF(BX838&gt;5,VLOOKUP(CONCATENATE(BK838,BN838),'Pril1-THLPa'!$H$6:$N$96,6,0),"")</f>
        <v/>
      </c>
      <c r="BR838" s="69" t="str">
        <f aca="false">IF(BX838&gt;5,VLOOKUP(CONCATENATE(BK838,BN838),'Pril1-THLPa'!$H$6:$N$96,7,0),"")</f>
        <v/>
      </c>
      <c r="BS838" s="69" t="str">
        <f aca="false">IF(BX838&gt;5,VLOOKUP(CONCATENATE(BK838,BN838),'Pril1-THLPa'!$H$6:$O$96,8,0),"")</f>
        <v/>
      </c>
      <c r="BT838" s="69" t="str">
        <f aca="false">IF(BF838&gt;0, IF(BK838="smrk",  VLOOKUP(VLOOKUP(BD838,'Pril9-K3'!$L$8:$M$207,2,0),'Pril9-K3'!$A$8:$J$16,LOOKUP(BN838,'Pril9-K3'!$A$7:$J$7,'Pril9-K3'!$A$5:$J$5),0), IF(AND(BK838&lt;&gt;"smrk",'Vstupní data'!AK838&lt;&gt;""),'Vstupní data'!AK838,   VLOOKUP(VLOOKUP(BD838,'Pril9-K3'!$L$8:$M$207,2,0),'Pril9-K3'!$A$8:$J$16,LOOKUP(BN838,'Pril9-K3'!$A$7:$J$7,'Pril9-K3'!$A$5:$J$5),0)   )),   "")</f>
        <v/>
      </c>
      <c r="BV838" s="69" t="n">
        <f aca="false">'Vstupní data'!AJ838</f>
        <v>0</v>
      </c>
      <c r="BW838" s="69" t="n">
        <f aca="false">IF(BF838&gt;0,IF(J838&gt;0,J838,K838*H838/100),0)</f>
        <v>0</v>
      </c>
      <c r="BX838" s="69" t="n">
        <f aca="false">IF(BF838&gt;0,IF(BJ838&gt;BL838,BL838,BJ838),0)</f>
        <v>0</v>
      </c>
      <c r="BY838" s="69" t="n">
        <f aca="false">IF(BD838=0,0,IF(AND(BX838&gt;0,BX838&lt;=5),  IF(AND(BX838&gt;0,BX838&lt;=5),VLOOKUP(BK838,'Pril1-THLPa'!$A$6:$F$18,IF(AND(BX838&gt;0,BX838&lt;=5),LOOKUP(BX838,'Pril1-THLPa'!$B$5:$F$5,'Pril1-THLPa'!$B$4:$F$4),""),0),""),  IF(BX838&gt;5,BO838+BP838*(BX838-5)+BQ838*POWER(BX838-5,2)+BR838*POWER(BX838-5,3)+BS838*POWER(BX838-5,4),"")))</f>
        <v>0</v>
      </c>
      <c r="BZ838" s="69" t="n">
        <f aca="false">IF(BY838&gt;0,BY838*BI838/10*BW838*(100+BV838)/100,0)</f>
        <v>0</v>
      </c>
      <c r="CA838" s="69" t="n">
        <f aca="false">IF(BD838&gt;0,BX838-IF(BD838&gt;BX838,BX838,BD838),0)</f>
        <v>0</v>
      </c>
      <c r="CB838" s="69" t="n">
        <f aca="false">POWER(1.01,CA838)</f>
        <v>1</v>
      </c>
      <c r="CC838" s="69" t="n">
        <f aca="false">IF(BF838&gt;0,IF(BF838&gt;BH838,1,BF838/BH838),0)</f>
        <v>0</v>
      </c>
      <c r="CD838" s="72" t="n">
        <f aca="false">IF(BD838=0,0,IF(BF838&gt;0,ROUND(IF(CB838&lt;&gt;0,BZ838*BT838*1/CB838*CC838,0),0),0))</f>
        <v>0</v>
      </c>
      <c r="CE838" s="73" t="str">
        <f aca="false">IF(BF838&gt;0,IF(BF838&gt;BH838,CD838/BF838,CD838/BH838),"")</f>
        <v/>
      </c>
      <c r="CF838" s="69" t="n">
        <f aca="false">'Vstupní data'!AM838</f>
        <v>0</v>
      </c>
      <c r="CG838" s="69" t="n">
        <f aca="false">'Vstupní data'!AN838</f>
        <v>0</v>
      </c>
      <c r="CH838" s="69" t="n">
        <f aca="false">'Vstupní data'!AO838</f>
        <v>0</v>
      </c>
      <c r="CI838" s="69" t="n">
        <f aca="false">'Vstupní data'!AP838</f>
        <v>0</v>
      </c>
      <c r="CJ838" s="72" t="n">
        <f aca="false">ROUND(CH838*CI838,0)</f>
        <v>0</v>
      </c>
      <c r="CK838" s="74" t="str">
        <f aca="false">IF(OR(AA838&gt;0,BB838&gt;0,CD838&gt;0,CJ838&gt;0),AA838+BB838+CD838+CJ838,"")</f>
        <v/>
      </c>
    </row>
    <row r="839" customFormat="false" ht="12.8" hidden="false" customHeight="false" outlineLevel="0" collapsed="false">
      <c r="A839" s="66" t="n">
        <f aca="false">'Vstupní data'!A839</f>
        <v>0</v>
      </c>
      <c r="F839" s="66" t="str">
        <f aca="false">CONCATENATE('Vstupní data'!F839,'Vstupní data'!G839,'Vstupní data'!H839,'Vstupní data'!I839)</f>
        <v/>
      </c>
      <c r="G839" s="66"/>
      <c r="H839" s="66" t="n">
        <f aca="false">'Vstupní data'!K839</f>
        <v>0</v>
      </c>
      <c r="I839" s="66" t="n">
        <f aca="false">'Vstupní data'!L839</f>
        <v>0</v>
      </c>
      <c r="J839" s="66" t="n">
        <f aca="false">'Vstupní data'!K839*'Vstupní data'!M839/100</f>
        <v>0</v>
      </c>
      <c r="L839" s="66" t="n">
        <f aca="false">IF('Vstupní data'!N839="prostokořenný",0,IF('Vstupní data'!N839="krytokořenný","k",IF('Vstupní data'!N839="poloodrostky nebo odrostky, prostokořenné i krytokořenné","po",0)))</f>
        <v>0</v>
      </c>
      <c r="N839" s="66"/>
      <c r="O839" s="66" t="n">
        <f aca="false">'Vstupní data'!O839</f>
        <v>0</v>
      </c>
      <c r="P839" s="66" t="n">
        <f aca="false">IF(O839&gt;0,VLOOKUP(CONCATENATE(VLOOKUP(I839,'Pril3-drev'!$H$5:$K$83,4,0),"-",'Vstupní data'!R839),K2!$C$15:$D$23,2,0),0)</f>
        <v>0</v>
      </c>
      <c r="Q839" s="66" t="n">
        <f aca="false">IF(O839&gt;0,VLOOKUP(I839,'Pril3-drev'!$H$5:$I$83,2,0),0)</f>
        <v>0</v>
      </c>
      <c r="R839" s="66" t="n">
        <f aca="false">IF(Q839&gt;0,VLOOKUP(Q839,'Pril6-okus'!$A$5:$B$17,2,0),0)</f>
        <v>0</v>
      </c>
      <c r="S839" s="66" t="n">
        <f aca="false">IF(O839&gt;0,VLOOKUP(I839,'Pril3-drev'!$H$5:$J$83,3,0),0)</f>
        <v>0</v>
      </c>
      <c r="T839" s="66" t="str">
        <f aca="false">IF(O839&gt;0,IF(L839="k",0.9*VLOOKUP(S839,'ha-pocty-vyhl'!$A$5:$B$20,2,0),IF(L839="po",0.8*VLOOKUP(S839,'ha-pocty-vyhl'!$A$5:$B$20,2,0),VLOOKUP(S839,'ha-pocty-vyhl'!$A$5:$B$20,2,0))),"")</f>
        <v/>
      </c>
      <c r="U839" s="66" t="n">
        <f aca="false">'Vstupní data'!P839</f>
        <v>0</v>
      </c>
      <c r="V839" s="66" t="n">
        <f aca="false">IF(O839&gt;0,1.3*T839*1000*Z839/10000,0)</f>
        <v>0</v>
      </c>
      <c r="W839" s="66" t="n">
        <f aca="false">IF(O839&gt;0,1.3*T839*1000*Z839/10000,0)</f>
        <v>0</v>
      </c>
      <c r="X839" s="66" t="n">
        <f aca="false">IF(O839&gt;0,IF(O839&gt;V839,V839,O839),0)</f>
        <v>0</v>
      </c>
      <c r="Y839" s="66" t="n">
        <f aca="false">IF(O839&gt;0,IF(IF(U839&gt;W839,W839,U839)&lt;X839,W839,IF(U839&gt;W839,W839,U839)),0)</f>
        <v>0</v>
      </c>
      <c r="Z839" s="66" t="n">
        <f aca="false">IF(O839&gt;0,IF(J839&gt;0,J839,K839*H839/100),0)</f>
        <v>0</v>
      </c>
      <c r="AA839" s="67" t="n">
        <f aca="false">IF(O839&gt;0,CEILING(R839*P839*X839/Y839*Z839,1),0)</f>
        <v>0</v>
      </c>
      <c r="AB839" s="68" t="n">
        <f aca="false">IF(O839&gt;0,AA839/O839,0)</f>
        <v>0</v>
      </c>
      <c r="AC839" s="66" t="n">
        <f aca="false">'Vstupní data'!W839</f>
        <v>0</v>
      </c>
      <c r="AI839" s="66" t="str">
        <f aca="false">IF(OR('Vstupní data'!T839&gt;0,'Vstupní data'!U839&gt;0),VLOOKUP(I839,'Pril3-drev'!$H$5:$J$83,3,0),"")</f>
        <v/>
      </c>
      <c r="AJ839" s="66" t="n">
        <f aca="false">IF('Vstupní data'!V839="prostokořenný",0,IF('Vstupní data'!V839="krytokořenný","k",IF('Vstupní data'!V839="poloodrostky nebo odrostky, prostokořenné i krytokořenné","po",0)))</f>
        <v>0</v>
      </c>
      <c r="AK839" s="66" t="n">
        <f aca="false">IF(OR('Vstupní data'!T839&gt;0,'Vstupní data'!U839&gt;0),IF(AJ839="k",0.9*VLOOKUP(AI839,'ha-pocty-vyhl'!$A$5:$B$20,2,0),IF(AJ839="po",0.8*VLOOKUP(AI839,'ha-pocty-vyhl'!$A$5:$B$20,2,0),VLOOKUP(AI839,'ha-pocty-vyhl'!$A$5:$B$20,2,0))),0)</f>
        <v>0</v>
      </c>
      <c r="AL839" s="66" t="n">
        <f aca="false">IF(OR('Vstupní data'!T839&gt;0,'Vstupní data'!U839&gt;0),'Vstupní data'!K839*'Vstupní data'!M839/100,0)</f>
        <v>0</v>
      </c>
      <c r="AM839" s="66" t="n">
        <f aca="false">IF(OR('Vstupní data'!T839&gt;0,'Vstupní data'!U839&gt;0),IF('Vstupní data'!T839&gt;0,'Vstupní data'!T839,ROUND(10*'Vstupní data'!U839/AK839,0)),0)</f>
        <v>0</v>
      </c>
      <c r="AN839" s="69" t="n">
        <f aca="false">IF('Vstupní data'!T839&gt;0,   IF('Vstupní data'!T839&lt;=AL839,'Vstupní data'!T839,AL839),   IF(AM839&lt;AL839,AM839,AL839))</f>
        <v>0</v>
      </c>
      <c r="AO839" s="69" t="n">
        <f aca="false">'Vstupní data'!X839</f>
        <v>0</v>
      </c>
      <c r="AP839" s="66" t="n">
        <f aca="false">IF(OR('Vstupní data'!T839&gt;0,'Vstupní data'!U839&gt;0),IF(I839&lt;&gt;0,VLOOKUP(I839,'Pril3-drev'!$H$5:$I$83,2,0),0),0)</f>
        <v>0</v>
      </c>
      <c r="AQ839" s="66" t="n">
        <f aca="false">'Vstupní data'!Y839</f>
        <v>0</v>
      </c>
      <c r="AR839" s="66" t="str">
        <f aca="false">IF(AC839&gt;5,   IF('Vstupní data'!Y839&gt;0,   VLOOKUP(VLOOKUP(CONCATENATE(VLOOKUP(I839,'Pril3-drev'!$H$4:$L$83,5,0),AC839),'Pril3-drev'!$Q$4:$R$2803,2,0),'AVB-BS'!$C$5:$S$29 ,LOOKUP(AQ839,'AVB-BS'!$D$3:$S$3,'AVB-BS'!$D$1:$S$1) ,0 )   ,   IF('Vstupní data'!Z839&gt;0,'Vstupní data'!Z839,0)) , "")</f>
        <v/>
      </c>
      <c r="AS839" s="70" t="str">
        <f aca="false">IF(AC839&gt;5,VLOOKUP(CONCATENATE(AP839,AR839),'Pril1-THLPa'!$H$6:$N$96,4,0),"")</f>
        <v/>
      </c>
      <c r="AT839" s="70" t="str">
        <f aca="false">IF(AC839&gt;5,VLOOKUP(CONCATENATE(AP839,AR839),'Pril1-THLPa'!$H$6:$N$96,5,0),"")</f>
        <v/>
      </c>
      <c r="AU839" s="70" t="str">
        <f aca="false">IF(AC839&gt;5,VLOOKUP(CONCATENATE(AP839,AR839),'Pril1-THLPa'!$H$6:$N$96,6,0),"")</f>
        <v/>
      </c>
      <c r="AV839" s="70" t="str">
        <f aca="false">IF(AC839&gt;5,VLOOKUP(CONCATENATE(AP839,AR839),'Pril1-THLPa'!$H$6:$N$96,7,0),"")</f>
        <v/>
      </c>
      <c r="AW839" s="70" t="str">
        <f aca="false">IF(AC839&gt;5,VLOOKUP(CONCATENATE(AP839,AR839),'Pril1-THLPa'!$H$6:$O$96,8,0),"")</f>
        <v/>
      </c>
      <c r="AX839" s="66" t="n">
        <f aca="false">IF(AC839&gt;0,IF(AND(AC839&gt;0,AC839&lt;=5),VLOOKUP(AP839,'Pril1-THLPa'!$A$6:$F$18,LOOKUP(AC839,'Pril1-THLPa'!$B$5:$F$5,'Pril1-THLPa'!$B$4:$F$4),0),AS839+AT839*(AC839-5)+AU839*POWER(AC839-5,2)+AV839*POWER(AC839-5,3)+AW839*POWER(AC839-5,4)),0)</f>
        <v>0</v>
      </c>
      <c r="AY839" s="71"/>
      <c r="AZ839" s="66" t="n">
        <f aca="false">'Vstupní data'!AA839</f>
        <v>0</v>
      </c>
      <c r="BA839" s="66" t="n">
        <f aca="false">IF(OR('Vstupní data'!T839&gt;0,'Vstupní data'!U839&gt;0),IF(AC839&lt;&gt;"",AX839*AO839/10*(100+AZ839)/100,0),0)</f>
        <v>0</v>
      </c>
      <c r="BB839" s="67" t="n">
        <f aca="false">IF(AC839&lt;&gt;"",ROUND(BA839*AN839,0),0)</f>
        <v>0</v>
      </c>
      <c r="BC839" s="68" t="str">
        <f aca="false">IF(AE839&gt;0,BB839/AE839,"")</f>
        <v/>
      </c>
      <c r="BD839" s="66" t="n">
        <f aca="false">'Vstupní data'!AE839</f>
        <v>0</v>
      </c>
      <c r="BF839" s="66" t="n">
        <f aca="false">'Vstupní data'!AC839</f>
        <v>0</v>
      </c>
      <c r="BH839" s="66" t="n">
        <f aca="false">'Vstupní data'!AD839</f>
        <v>0</v>
      </c>
      <c r="BI839" s="66" t="n">
        <f aca="false">'Vstupní data'!AF839</f>
        <v>0</v>
      </c>
      <c r="BJ839" s="69" t="n">
        <f aca="false">'Vstupní data'!AG839</f>
        <v>0</v>
      </c>
      <c r="BK839" s="69" t="n">
        <f aca="false">IF(BF839&lt;&gt;0,VLOOKUP(I839,'Pril3-drev'!$H$5:$I$83,2,0),0)</f>
        <v>0</v>
      </c>
      <c r="BL839" s="69" t="n">
        <f aca="false">IF(BF839&lt;&gt;0,VLOOKUP(BK839,'Pril3-drev'!$A$5:$C$17,3,0),0)</f>
        <v>0</v>
      </c>
      <c r="BM839" s="69" t="n">
        <f aca="false">'Vstupní data'!AH839</f>
        <v>0</v>
      </c>
      <c r="BN839" s="69" t="n">
        <f aca="false">IF('Vstupní data'!AH839&gt;0,   VLOOKUP(VLOOKUP(CONCATENATE(VLOOKUP(I839,'Pril3-drev'!$H$4:$L$83,5,0),BD839),'Pril3-drev'!$Q$4:$R$2803,2,0),'AVB-BS'!$C$5:$S$29 ,LOOKUP(BM839,'AVB-BS'!$D$3:$S$3,'AVB-BS'!$D$1:$S$1) ,0 )   ,   IF('Vstupní data'!AI839&gt;0,'Vstupní data'!AI839,0))</f>
        <v>0</v>
      </c>
      <c r="BO839" s="69" t="str">
        <f aca="false">IF(BX839&gt;5,VLOOKUP(CONCATENATE(BK839,BN839),'Pril1-THLPa'!$H$6:$N$96,4,0),"")</f>
        <v/>
      </c>
      <c r="BP839" s="69" t="str">
        <f aca="false">IF(BX839&gt;5,VLOOKUP(CONCATENATE(BK839,BN839),'Pril1-THLPa'!$H$6:$N$96,5,0),"")</f>
        <v/>
      </c>
      <c r="BQ839" s="69" t="str">
        <f aca="false">IF(BX839&gt;5,VLOOKUP(CONCATENATE(BK839,BN839),'Pril1-THLPa'!$H$6:$N$96,6,0),"")</f>
        <v/>
      </c>
      <c r="BR839" s="69" t="str">
        <f aca="false">IF(BX839&gt;5,VLOOKUP(CONCATENATE(BK839,BN839),'Pril1-THLPa'!$H$6:$N$96,7,0),"")</f>
        <v/>
      </c>
      <c r="BS839" s="69" t="str">
        <f aca="false">IF(BX839&gt;5,VLOOKUP(CONCATENATE(BK839,BN839),'Pril1-THLPa'!$H$6:$O$96,8,0),"")</f>
        <v/>
      </c>
      <c r="BT839" s="69" t="str">
        <f aca="false">IF(BF839&gt;0, IF(BK839="smrk",  VLOOKUP(VLOOKUP(BD839,'Pril9-K3'!$L$8:$M$207,2,0),'Pril9-K3'!$A$8:$J$16,LOOKUP(BN839,'Pril9-K3'!$A$7:$J$7,'Pril9-K3'!$A$5:$J$5),0), IF(AND(BK839&lt;&gt;"smrk",'Vstupní data'!AK839&lt;&gt;""),'Vstupní data'!AK839,   VLOOKUP(VLOOKUP(BD839,'Pril9-K3'!$L$8:$M$207,2,0),'Pril9-K3'!$A$8:$J$16,LOOKUP(BN839,'Pril9-K3'!$A$7:$J$7,'Pril9-K3'!$A$5:$J$5),0)   )),   "")</f>
        <v/>
      </c>
      <c r="BV839" s="69" t="n">
        <f aca="false">'Vstupní data'!AJ839</f>
        <v>0</v>
      </c>
      <c r="BW839" s="69" t="n">
        <f aca="false">IF(BF839&gt;0,IF(J839&gt;0,J839,K839*H839/100),0)</f>
        <v>0</v>
      </c>
      <c r="BX839" s="69" t="n">
        <f aca="false">IF(BF839&gt;0,IF(BJ839&gt;BL839,BL839,BJ839),0)</f>
        <v>0</v>
      </c>
      <c r="BY839" s="69" t="n">
        <f aca="false">IF(BD839=0,0,IF(AND(BX839&gt;0,BX839&lt;=5),  IF(AND(BX839&gt;0,BX839&lt;=5),VLOOKUP(BK839,'Pril1-THLPa'!$A$6:$F$18,IF(AND(BX839&gt;0,BX839&lt;=5),LOOKUP(BX839,'Pril1-THLPa'!$B$5:$F$5,'Pril1-THLPa'!$B$4:$F$4),""),0),""),  IF(BX839&gt;5,BO839+BP839*(BX839-5)+BQ839*POWER(BX839-5,2)+BR839*POWER(BX839-5,3)+BS839*POWER(BX839-5,4),"")))</f>
        <v>0</v>
      </c>
      <c r="BZ839" s="69" t="n">
        <f aca="false">IF(BY839&gt;0,BY839*BI839/10*BW839*(100+BV839)/100,0)</f>
        <v>0</v>
      </c>
      <c r="CA839" s="69" t="n">
        <f aca="false">IF(BD839&gt;0,BX839-IF(BD839&gt;BX839,BX839,BD839),0)</f>
        <v>0</v>
      </c>
      <c r="CB839" s="69" t="n">
        <f aca="false">POWER(1.01,CA839)</f>
        <v>1</v>
      </c>
      <c r="CC839" s="69" t="n">
        <f aca="false">IF(BF839&gt;0,IF(BF839&gt;BH839,1,BF839/BH839),0)</f>
        <v>0</v>
      </c>
      <c r="CD839" s="72" t="n">
        <f aca="false">IF(BD839=0,0,IF(BF839&gt;0,ROUND(IF(CB839&lt;&gt;0,BZ839*BT839*1/CB839*CC839,0),0),0))</f>
        <v>0</v>
      </c>
      <c r="CE839" s="73" t="str">
        <f aca="false">IF(BF839&gt;0,IF(BF839&gt;BH839,CD839/BF839,CD839/BH839),"")</f>
        <v/>
      </c>
      <c r="CF839" s="69" t="n">
        <f aca="false">'Vstupní data'!AM839</f>
        <v>0</v>
      </c>
      <c r="CG839" s="69" t="n">
        <f aca="false">'Vstupní data'!AN839</f>
        <v>0</v>
      </c>
      <c r="CH839" s="69" t="n">
        <f aca="false">'Vstupní data'!AO839</f>
        <v>0</v>
      </c>
      <c r="CI839" s="69" t="n">
        <f aca="false">'Vstupní data'!AP839</f>
        <v>0</v>
      </c>
      <c r="CJ839" s="72" t="n">
        <f aca="false">ROUND(CH839*CI839,0)</f>
        <v>0</v>
      </c>
      <c r="CK839" s="74" t="str">
        <f aca="false">IF(OR(AA839&gt;0,BB839&gt;0,CD839&gt;0,CJ839&gt;0),AA839+BB839+CD839+CJ839,"")</f>
        <v/>
      </c>
    </row>
    <row r="840" customFormat="false" ht="12.8" hidden="false" customHeight="false" outlineLevel="0" collapsed="false">
      <c r="A840" s="66" t="n">
        <f aca="false">'Vstupní data'!A840</f>
        <v>0</v>
      </c>
      <c r="F840" s="66" t="str">
        <f aca="false">CONCATENATE('Vstupní data'!F840,'Vstupní data'!G840,'Vstupní data'!H840,'Vstupní data'!I840)</f>
        <v/>
      </c>
      <c r="G840" s="66"/>
      <c r="H840" s="66" t="n">
        <f aca="false">'Vstupní data'!K840</f>
        <v>0</v>
      </c>
      <c r="I840" s="66" t="n">
        <f aca="false">'Vstupní data'!L840</f>
        <v>0</v>
      </c>
      <c r="J840" s="66" t="n">
        <f aca="false">'Vstupní data'!K840*'Vstupní data'!M840/100</f>
        <v>0</v>
      </c>
      <c r="L840" s="66" t="n">
        <f aca="false">IF('Vstupní data'!N840="prostokořenný",0,IF('Vstupní data'!N840="krytokořenný","k",IF('Vstupní data'!N840="poloodrostky nebo odrostky, prostokořenné i krytokořenné","po",0)))</f>
        <v>0</v>
      </c>
      <c r="N840" s="66"/>
      <c r="O840" s="66" t="n">
        <f aca="false">'Vstupní data'!O840</f>
        <v>0</v>
      </c>
      <c r="P840" s="66" t="n">
        <f aca="false">IF(O840&gt;0,VLOOKUP(CONCATENATE(VLOOKUP(I840,'Pril3-drev'!$H$5:$K$83,4,0),"-",'Vstupní data'!R840),K2!$C$15:$D$23,2,0),0)</f>
        <v>0</v>
      </c>
      <c r="Q840" s="66" t="n">
        <f aca="false">IF(O840&gt;0,VLOOKUP(I840,'Pril3-drev'!$H$5:$I$83,2,0),0)</f>
        <v>0</v>
      </c>
      <c r="R840" s="66" t="n">
        <f aca="false">IF(Q840&gt;0,VLOOKUP(Q840,'Pril6-okus'!$A$5:$B$17,2,0),0)</f>
        <v>0</v>
      </c>
      <c r="S840" s="66" t="n">
        <f aca="false">IF(O840&gt;0,VLOOKUP(I840,'Pril3-drev'!$H$5:$J$83,3,0),0)</f>
        <v>0</v>
      </c>
      <c r="T840" s="66" t="str">
        <f aca="false">IF(O840&gt;0,IF(L840="k",0.9*VLOOKUP(S840,'ha-pocty-vyhl'!$A$5:$B$20,2,0),IF(L840="po",0.8*VLOOKUP(S840,'ha-pocty-vyhl'!$A$5:$B$20,2,0),VLOOKUP(S840,'ha-pocty-vyhl'!$A$5:$B$20,2,0))),"")</f>
        <v/>
      </c>
      <c r="U840" s="66" t="n">
        <f aca="false">'Vstupní data'!P840</f>
        <v>0</v>
      </c>
      <c r="V840" s="66" t="n">
        <f aca="false">IF(O840&gt;0,1.3*T840*1000*Z840/10000,0)</f>
        <v>0</v>
      </c>
      <c r="W840" s="66" t="n">
        <f aca="false">IF(O840&gt;0,1.3*T840*1000*Z840/10000,0)</f>
        <v>0</v>
      </c>
      <c r="X840" s="66" t="n">
        <f aca="false">IF(O840&gt;0,IF(O840&gt;V840,V840,O840),0)</f>
        <v>0</v>
      </c>
      <c r="Y840" s="66" t="n">
        <f aca="false">IF(O840&gt;0,IF(IF(U840&gt;W840,W840,U840)&lt;X840,W840,IF(U840&gt;W840,W840,U840)),0)</f>
        <v>0</v>
      </c>
      <c r="Z840" s="66" t="n">
        <f aca="false">IF(O840&gt;0,IF(J840&gt;0,J840,K840*H840/100),0)</f>
        <v>0</v>
      </c>
      <c r="AA840" s="67" t="n">
        <f aca="false">IF(O840&gt;0,CEILING(R840*P840*X840/Y840*Z840,1),0)</f>
        <v>0</v>
      </c>
      <c r="AB840" s="68" t="n">
        <f aca="false">IF(O840&gt;0,AA840/O840,0)</f>
        <v>0</v>
      </c>
      <c r="AC840" s="66" t="n">
        <f aca="false">'Vstupní data'!W840</f>
        <v>0</v>
      </c>
      <c r="AI840" s="66" t="str">
        <f aca="false">IF(OR('Vstupní data'!T840&gt;0,'Vstupní data'!U840&gt;0),VLOOKUP(I840,'Pril3-drev'!$H$5:$J$83,3,0),"")</f>
        <v/>
      </c>
      <c r="AJ840" s="66" t="n">
        <f aca="false">IF('Vstupní data'!V840="prostokořenný",0,IF('Vstupní data'!V840="krytokořenný","k",IF('Vstupní data'!V840="poloodrostky nebo odrostky, prostokořenné i krytokořenné","po",0)))</f>
        <v>0</v>
      </c>
      <c r="AK840" s="66" t="n">
        <f aca="false">IF(OR('Vstupní data'!T840&gt;0,'Vstupní data'!U840&gt;0),IF(AJ840="k",0.9*VLOOKUP(AI840,'ha-pocty-vyhl'!$A$5:$B$20,2,0),IF(AJ840="po",0.8*VLOOKUP(AI840,'ha-pocty-vyhl'!$A$5:$B$20,2,0),VLOOKUP(AI840,'ha-pocty-vyhl'!$A$5:$B$20,2,0))),0)</f>
        <v>0</v>
      </c>
      <c r="AL840" s="66" t="n">
        <f aca="false">IF(OR('Vstupní data'!T840&gt;0,'Vstupní data'!U840&gt;0),'Vstupní data'!K840*'Vstupní data'!M840/100,0)</f>
        <v>0</v>
      </c>
      <c r="AM840" s="66" t="n">
        <f aca="false">IF(OR('Vstupní data'!T840&gt;0,'Vstupní data'!U840&gt;0),IF('Vstupní data'!T840&gt;0,'Vstupní data'!T840,ROUND(10*'Vstupní data'!U840/AK840,0)),0)</f>
        <v>0</v>
      </c>
      <c r="AN840" s="69" t="n">
        <f aca="false">IF('Vstupní data'!T840&gt;0,   IF('Vstupní data'!T840&lt;=AL840,'Vstupní data'!T840,AL840),   IF(AM840&lt;AL840,AM840,AL840))</f>
        <v>0</v>
      </c>
      <c r="AO840" s="69" t="n">
        <f aca="false">'Vstupní data'!X840</f>
        <v>0</v>
      </c>
      <c r="AP840" s="66" t="n">
        <f aca="false">IF(OR('Vstupní data'!T840&gt;0,'Vstupní data'!U840&gt;0),IF(I840&lt;&gt;0,VLOOKUP(I840,'Pril3-drev'!$H$5:$I$83,2,0),0),0)</f>
        <v>0</v>
      </c>
      <c r="AQ840" s="66" t="n">
        <f aca="false">'Vstupní data'!Y840</f>
        <v>0</v>
      </c>
      <c r="AR840" s="66" t="str">
        <f aca="false">IF(AC840&gt;5,   IF('Vstupní data'!Y840&gt;0,   VLOOKUP(VLOOKUP(CONCATENATE(VLOOKUP(I840,'Pril3-drev'!$H$4:$L$83,5,0),AC840),'Pril3-drev'!$Q$4:$R$2803,2,0),'AVB-BS'!$C$5:$S$29 ,LOOKUP(AQ840,'AVB-BS'!$D$3:$S$3,'AVB-BS'!$D$1:$S$1) ,0 )   ,   IF('Vstupní data'!Z840&gt;0,'Vstupní data'!Z840,0)) , "")</f>
        <v/>
      </c>
      <c r="AS840" s="70" t="str">
        <f aca="false">IF(AC840&gt;5,VLOOKUP(CONCATENATE(AP840,AR840),'Pril1-THLPa'!$H$6:$N$96,4,0),"")</f>
        <v/>
      </c>
      <c r="AT840" s="70" t="str">
        <f aca="false">IF(AC840&gt;5,VLOOKUP(CONCATENATE(AP840,AR840),'Pril1-THLPa'!$H$6:$N$96,5,0),"")</f>
        <v/>
      </c>
      <c r="AU840" s="70" t="str">
        <f aca="false">IF(AC840&gt;5,VLOOKUP(CONCATENATE(AP840,AR840),'Pril1-THLPa'!$H$6:$N$96,6,0),"")</f>
        <v/>
      </c>
      <c r="AV840" s="70" t="str">
        <f aca="false">IF(AC840&gt;5,VLOOKUP(CONCATENATE(AP840,AR840),'Pril1-THLPa'!$H$6:$N$96,7,0),"")</f>
        <v/>
      </c>
      <c r="AW840" s="70" t="str">
        <f aca="false">IF(AC840&gt;5,VLOOKUP(CONCATENATE(AP840,AR840),'Pril1-THLPa'!$H$6:$O$96,8,0),"")</f>
        <v/>
      </c>
      <c r="AX840" s="66" t="n">
        <f aca="false">IF(AC840&gt;0,IF(AND(AC840&gt;0,AC840&lt;=5),VLOOKUP(AP840,'Pril1-THLPa'!$A$6:$F$18,LOOKUP(AC840,'Pril1-THLPa'!$B$5:$F$5,'Pril1-THLPa'!$B$4:$F$4),0),AS840+AT840*(AC840-5)+AU840*POWER(AC840-5,2)+AV840*POWER(AC840-5,3)+AW840*POWER(AC840-5,4)),0)</f>
        <v>0</v>
      </c>
      <c r="AY840" s="71"/>
      <c r="AZ840" s="66" t="n">
        <f aca="false">'Vstupní data'!AA840</f>
        <v>0</v>
      </c>
      <c r="BA840" s="66" t="n">
        <f aca="false">IF(OR('Vstupní data'!T840&gt;0,'Vstupní data'!U840&gt;0),IF(AC840&lt;&gt;"",AX840*AO840/10*(100+AZ840)/100,0),0)</f>
        <v>0</v>
      </c>
      <c r="BB840" s="67" t="n">
        <f aca="false">IF(AC840&lt;&gt;"",ROUND(BA840*AN840,0),0)</f>
        <v>0</v>
      </c>
      <c r="BC840" s="68" t="str">
        <f aca="false">IF(AE840&gt;0,BB840/AE840,"")</f>
        <v/>
      </c>
      <c r="BD840" s="66" t="n">
        <f aca="false">'Vstupní data'!AE840</f>
        <v>0</v>
      </c>
      <c r="BF840" s="66" t="n">
        <f aca="false">'Vstupní data'!AC840</f>
        <v>0</v>
      </c>
      <c r="BH840" s="66" t="n">
        <f aca="false">'Vstupní data'!AD840</f>
        <v>0</v>
      </c>
      <c r="BI840" s="66" t="n">
        <f aca="false">'Vstupní data'!AF840</f>
        <v>0</v>
      </c>
      <c r="BJ840" s="69" t="n">
        <f aca="false">'Vstupní data'!AG840</f>
        <v>0</v>
      </c>
      <c r="BK840" s="69" t="n">
        <f aca="false">IF(BF840&lt;&gt;0,VLOOKUP(I840,'Pril3-drev'!$H$5:$I$83,2,0),0)</f>
        <v>0</v>
      </c>
      <c r="BL840" s="69" t="n">
        <f aca="false">IF(BF840&lt;&gt;0,VLOOKUP(BK840,'Pril3-drev'!$A$5:$C$17,3,0),0)</f>
        <v>0</v>
      </c>
      <c r="BM840" s="69" t="n">
        <f aca="false">'Vstupní data'!AH840</f>
        <v>0</v>
      </c>
      <c r="BN840" s="69" t="n">
        <f aca="false">IF('Vstupní data'!AH840&gt;0,   VLOOKUP(VLOOKUP(CONCATENATE(VLOOKUP(I840,'Pril3-drev'!$H$4:$L$83,5,0),BD840),'Pril3-drev'!$Q$4:$R$2803,2,0),'AVB-BS'!$C$5:$S$29 ,LOOKUP(BM840,'AVB-BS'!$D$3:$S$3,'AVB-BS'!$D$1:$S$1) ,0 )   ,   IF('Vstupní data'!AI840&gt;0,'Vstupní data'!AI840,0))</f>
        <v>0</v>
      </c>
      <c r="BO840" s="69" t="str">
        <f aca="false">IF(BX840&gt;5,VLOOKUP(CONCATENATE(BK840,BN840),'Pril1-THLPa'!$H$6:$N$96,4,0),"")</f>
        <v/>
      </c>
      <c r="BP840" s="69" t="str">
        <f aca="false">IF(BX840&gt;5,VLOOKUP(CONCATENATE(BK840,BN840),'Pril1-THLPa'!$H$6:$N$96,5,0),"")</f>
        <v/>
      </c>
      <c r="BQ840" s="69" t="str">
        <f aca="false">IF(BX840&gt;5,VLOOKUP(CONCATENATE(BK840,BN840),'Pril1-THLPa'!$H$6:$N$96,6,0),"")</f>
        <v/>
      </c>
      <c r="BR840" s="69" t="str">
        <f aca="false">IF(BX840&gt;5,VLOOKUP(CONCATENATE(BK840,BN840),'Pril1-THLPa'!$H$6:$N$96,7,0),"")</f>
        <v/>
      </c>
      <c r="BS840" s="69" t="str">
        <f aca="false">IF(BX840&gt;5,VLOOKUP(CONCATENATE(BK840,BN840),'Pril1-THLPa'!$H$6:$O$96,8,0),"")</f>
        <v/>
      </c>
      <c r="BT840" s="69" t="str">
        <f aca="false">IF(BF840&gt;0, IF(BK840="smrk",  VLOOKUP(VLOOKUP(BD840,'Pril9-K3'!$L$8:$M$207,2,0),'Pril9-K3'!$A$8:$J$16,LOOKUP(BN840,'Pril9-K3'!$A$7:$J$7,'Pril9-K3'!$A$5:$J$5),0), IF(AND(BK840&lt;&gt;"smrk",'Vstupní data'!AK840&lt;&gt;""),'Vstupní data'!AK840,   VLOOKUP(VLOOKUP(BD840,'Pril9-K3'!$L$8:$M$207,2,0),'Pril9-K3'!$A$8:$J$16,LOOKUP(BN840,'Pril9-K3'!$A$7:$J$7,'Pril9-K3'!$A$5:$J$5),0)   )),   "")</f>
        <v/>
      </c>
      <c r="BV840" s="69" t="n">
        <f aca="false">'Vstupní data'!AJ840</f>
        <v>0</v>
      </c>
      <c r="BW840" s="69" t="n">
        <f aca="false">IF(BF840&gt;0,IF(J840&gt;0,J840,K840*H840/100),0)</f>
        <v>0</v>
      </c>
      <c r="BX840" s="69" t="n">
        <f aca="false">IF(BF840&gt;0,IF(BJ840&gt;BL840,BL840,BJ840),0)</f>
        <v>0</v>
      </c>
      <c r="BY840" s="69" t="n">
        <f aca="false">IF(BD840=0,0,IF(AND(BX840&gt;0,BX840&lt;=5),  IF(AND(BX840&gt;0,BX840&lt;=5),VLOOKUP(BK840,'Pril1-THLPa'!$A$6:$F$18,IF(AND(BX840&gt;0,BX840&lt;=5),LOOKUP(BX840,'Pril1-THLPa'!$B$5:$F$5,'Pril1-THLPa'!$B$4:$F$4),""),0),""),  IF(BX840&gt;5,BO840+BP840*(BX840-5)+BQ840*POWER(BX840-5,2)+BR840*POWER(BX840-5,3)+BS840*POWER(BX840-5,4),"")))</f>
        <v>0</v>
      </c>
      <c r="BZ840" s="69" t="n">
        <f aca="false">IF(BY840&gt;0,BY840*BI840/10*BW840*(100+BV840)/100,0)</f>
        <v>0</v>
      </c>
      <c r="CA840" s="69" t="n">
        <f aca="false">IF(BD840&gt;0,BX840-IF(BD840&gt;BX840,BX840,BD840),0)</f>
        <v>0</v>
      </c>
      <c r="CB840" s="69" t="n">
        <f aca="false">POWER(1.01,CA840)</f>
        <v>1</v>
      </c>
      <c r="CC840" s="69" t="n">
        <f aca="false">IF(BF840&gt;0,IF(BF840&gt;BH840,1,BF840/BH840),0)</f>
        <v>0</v>
      </c>
      <c r="CD840" s="72" t="n">
        <f aca="false">IF(BD840=0,0,IF(BF840&gt;0,ROUND(IF(CB840&lt;&gt;0,BZ840*BT840*1/CB840*CC840,0),0),0))</f>
        <v>0</v>
      </c>
      <c r="CE840" s="73" t="str">
        <f aca="false">IF(BF840&gt;0,IF(BF840&gt;BH840,CD840/BF840,CD840/BH840),"")</f>
        <v/>
      </c>
      <c r="CF840" s="69" t="n">
        <f aca="false">'Vstupní data'!AM840</f>
        <v>0</v>
      </c>
      <c r="CG840" s="69" t="n">
        <f aca="false">'Vstupní data'!AN840</f>
        <v>0</v>
      </c>
      <c r="CH840" s="69" t="n">
        <f aca="false">'Vstupní data'!AO840</f>
        <v>0</v>
      </c>
      <c r="CI840" s="69" t="n">
        <f aca="false">'Vstupní data'!AP840</f>
        <v>0</v>
      </c>
      <c r="CJ840" s="72" t="n">
        <f aca="false">ROUND(CH840*CI840,0)</f>
        <v>0</v>
      </c>
      <c r="CK840" s="74" t="str">
        <f aca="false">IF(OR(AA840&gt;0,BB840&gt;0,CD840&gt;0,CJ840&gt;0),AA840+BB840+CD840+CJ840,"")</f>
        <v/>
      </c>
    </row>
    <row r="841" customFormat="false" ht="12.8" hidden="false" customHeight="false" outlineLevel="0" collapsed="false">
      <c r="A841" s="66" t="n">
        <f aca="false">'Vstupní data'!A841</f>
        <v>0</v>
      </c>
      <c r="F841" s="66" t="str">
        <f aca="false">CONCATENATE('Vstupní data'!F841,'Vstupní data'!G841,'Vstupní data'!H841,'Vstupní data'!I841)</f>
        <v/>
      </c>
      <c r="G841" s="66"/>
      <c r="H841" s="66" t="n">
        <f aca="false">'Vstupní data'!K841</f>
        <v>0</v>
      </c>
      <c r="I841" s="66" t="n">
        <f aca="false">'Vstupní data'!L841</f>
        <v>0</v>
      </c>
      <c r="J841" s="66" t="n">
        <f aca="false">'Vstupní data'!K841*'Vstupní data'!M841/100</f>
        <v>0</v>
      </c>
      <c r="L841" s="66" t="n">
        <f aca="false">IF('Vstupní data'!N841="prostokořenný",0,IF('Vstupní data'!N841="krytokořenný","k",IF('Vstupní data'!N841="poloodrostky nebo odrostky, prostokořenné i krytokořenné","po",0)))</f>
        <v>0</v>
      </c>
      <c r="N841" s="66"/>
      <c r="O841" s="66" t="n">
        <f aca="false">'Vstupní data'!O841</f>
        <v>0</v>
      </c>
      <c r="P841" s="66" t="n">
        <f aca="false">IF(O841&gt;0,VLOOKUP(CONCATENATE(VLOOKUP(I841,'Pril3-drev'!$H$5:$K$83,4,0),"-",'Vstupní data'!R841),K2!$C$15:$D$23,2,0),0)</f>
        <v>0</v>
      </c>
      <c r="Q841" s="66" t="n">
        <f aca="false">IF(O841&gt;0,VLOOKUP(I841,'Pril3-drev'!$H$5:$I$83,2,0),0)</f>
        <v>0</v>
      </c>
      <c r="R841" s="66" t="n">
        <f aca="false">IF(Q841&gt;0,VLOOKUP(Q841,'Pril6-okus'!$A$5:$B$17,2,0),0)</f>
        <v>0</v>
      </c>
      <c r="S841" s="66" t="n">
        <f aca="false">IF(O841&gt;0,VLOOKUP(I841,'Pril3-drev'!$H$5:$J$83,3,0),0)</f>
        <v>0</v>
      </c>
      <c r="T841" s="66" t="str">
        <f aca="false">IF(O841&gt;0,IF(L841="k",0.9*VLOOKUP(S841,'ha-pocty-vyhl'!$A$5:$B$20,2,0),IF(L841="po",0.8*VLOOKUP(S841,'ha-pocty-vyhl'!$A$5:$B$20,2,0),VLOOKUP(S841,'ha-pocty-vyhl'!$A$5:$B$20,2,0))),"")</f>
        <v/>
      </c>
      <c r="U841" s="66" t="n">
        <f aca="false">'Vstupní data'!P841</f>
        <v>0</v>
      </c>
      <c r="V841" s="66" t="n">
        <f aca="false">IF(O841&gt;0,1.3*T841*1000*Z841/10000,0)</f>
        <v>0</v>
      </c>
      <c r="W841" s="66" t="n">
        <f aca="false">IF(O841&gt;0,1.3*T841*1000*Z841/10000,0)</f>
        <v>0</v>
      </c>
      <c r="X841" s="66" t="n">
        <f aca="false">IF(O841&gt;0,IF(O841&gt;V841,V841,O841),0)</f>
        <v>0</v>
      </c>
      <c r="Y841" s="66" t="n">
        <f aca="false">IF(O841&gt;0,IF(IF(U841&gt;W841,W841,U841)&lt;X841,W841,IF(U841&gt;W841,W841,U841)),0)</f>
        <v>0</v>
      </c>
      <c r="Z841" s="66" t="n">
        <f aca="false">IF(O841&gt;0,IF(J841&gt;0,J841,K841*H841/100),0)</f>
        <v>0</v>
      </c>
      <c r="AA841" s="67" t="n">
        <f aca="false">IF(O841&gt;0,CEILING(R841*P841*X841/Y841*Z841,1),0)</f>
        <v>0</v>
      </c>
      <c r="AB841" s="68" t="n">
        <f aca="false">IF(O841&gt;0,AA841/O841,0)</f>
        <v>0</v>
      </c>
      <c r="AC841" s="66" t="n">
        <f aca="false">'Vstupní data'!W841</f>
        <v>0</v>
      </c>
      <c r="AI841" s="66" t="str">
        <f aca="false">IF(OR('Vstupní data'!T841&gt;0,'Vstupní data'!U841&gt;0),VLOOKUP(I841,'Pril3-drev'!$H$5:$J$83,3,0),"")</f>
        <v/>
      </c>
      <c r="AJ841" s="66" t="n">
        <f aca="false">IF('Vstupní data'!V841="prostokořenný",0,IF('Vstupní data'!V841="krytokořenný","k",IF('Vstupní data'!V841="poloodrostky nebo odrostky, prostokořenné i krytokořenné","po",0)))</f>
        <v>0</v>
      </c>
      <c r="AK841" s="66" t="n">
        <f aca="false">IF(OR('Vstupní data'!T841&gt;0,'Vstupní data'!U841&gt;0),IF(AJ841="k",0.9*VLOOKUP(AI841,'ha-pocty-vyhl'!$A$5:$B$20,2,0),IF(AJ841="po",0.8*VLOOKUP(AI841,'ha-pocty-vyhl'!$A$5:$B$20,2,0),VLOOKUP(AI841,'ha-pocty-vyhl'!$A$5:$B$20,2,0))),0)</f>
        <v>0</v>
      </c>
      <c r="AL841" s="66" t="n">
        <f aca="false">IF(OR('Vstupní data'!T841&gt;0,'Vstupní data'!U841&gt;0),'Vstupní data'!K841*'Vstupní data'!M841/100,0)</f>
        <v>0</v>
      </c>
      <c r="AM841" s="66" t="n">
        <f aca="false">IF(OR('Vstupní data'!T841&gt;0,'Vstupní data'!U841&gt;0),IF('Vstupní data'!T841&gt;0,'Vstupní data'!T841,ROUND(10*'Vstupní data'!U841/AK841,0)),0)</f>
        <v>0</v>
      </c>
      <c r="AN841" s="69" t="n">
        <f aca="false">IF('Vstupní data'!T841&gt;0,   IF('Vstupní data'!T841&lt;=AL841,'Vstupní data'!T841,AL841),   IF(AM841&lt;AL841,AM841,AL841))</f>
        <v>0</v>
      </c>
      <c r="AO841" s="69" t="n">
        <f aca="false">'Vstupní data'!X841</f>
        <v>0</v>
      </c>
      <c r="AP841" s="66" t="n">
        <f aca="false">IF(OR('Vstupní data'!T841&gt;0,'Vstupní data'!U841&gt;0),IF(I841&lt;&gt;0,VLOOKUP(I841,'Pril3-drev'!$H$5:$I$83,2,0),0),0)</f>
        <v>0</v>
      </c>
      <c r="AQ841" s="66" t="n">
        <f aca="false">'Vstupní data'!Y841</f>
        <v>0</v>
      </c>
      <c r="AR841" s="66" t="str">
        <f aca="false">IF(AC841&gt;5,   IF('Vstupní data'!Y841&gt;0,   VLOOKUP(VLOOKUP(CONCATENATE(VLOOKUP(I841,'Pril3-drev'!$H$4:$L$83,5,0),AC841),'Pril3-drev'!$Q$4:$R$2803,2,0),'AVB-BS'!$C$5:$S$29 ,LOOKUP(AQ841,'AVB-BS'!$D$3:$S$3,'AVB-BS'!$D$1:$S$1) ,0 )   ,   IF('Vstupní data'!Z841&gt;0,'Vstupní data'!Z841,0)) , "")</f>
        <v/>
      </c>
      <c r="AS841" s="70" t="str">
        <f aca="false">IF(AC841&gt;5,VLOOKUP(CONCATENATE(AP841,AR841),'Pril1-THLPa'!$H$6:$N$96,4,0),"")</f>
        <v/>
      </c>
      <c r="AT841" s="70" t="str">
        <f aca="false">IF(AC841&gt;5,VLOOKUP(CONCATENATE(AP841,AR841),'Pril1-THLPa'!$H$6:$N$96,5,0),"")</f>
        <v/>
      </c>
      <c r="AU841" s="70" t="str">
        <f aca="false">IF(AC841&gt;5,VLOOKUP(CONCATENATE(AP841,AR841),'Pril1-THLPa'!$H$6:$N$96,6,0),"")</f>
        <v/>
      </c>
      <c r="AV841" s="70" t="str">
        <f aca="false">IF(AC841&gt;5,VLOOKUP(CONCATENATE(AP841,AR841),'Pril1-THLPa'!$H$6:$N$96,7,0),"")</f>
        <v/>
      </c>
      <c r="AW841" s="70" t="str">
        <f aca="false">IF(AC841&gt;5,VLOOKUP(CONCATENATE(AP841,AR841),'Pril1-THLPa'!$H$6:$O$96,8,0),"")</f>
        <v/>
      </c>
      <c r="AX841" s="66" t="n">
        <f aca="false">IF(AC841&gt;0,IF(AND(AC841&gt;0,AC841&lt;=5),VLOOKUP(AP841,'Pril1-THLPa'!$A$6:$F$18,LOOKUP(AC841,'Pril1-THLPa'!$B$5:$F$5,'Pril1-THLPa'!$B$4:$F$4),0),AS841+AT841*(AC841-5)+AU841*POWER(AC841-5,2)+AV841*POWER(AC841-5,3)+AW841*POWER(AC841-5,4)),0)</f>
        <v>0</v>
      </c>
      <c r="AY841" s="71"/>
      <c r="AZ841" s="66" t="n">
        <f aca="false">'Vstupní data'!AA841</f>
        <v>0</v>
      </c>
      <c r="BA841" s="66" t="n">
        <f aca="false">IF(OR('Vstupní data'!T841&gt;0,'Vstupní data'!U841&gt;0),IF(AC841&lt;&gt;"",AX841*AO841/10*(100+AZ841)/100,0),0)</f>
        <v>0</v>
      </c>
      <c r="BB841" s="67" t="n">
        <f aca="false">IF(AC841&lt;&gt;"",ROUND(BA841*AN841,0),0)</f>
        <v>0</v>
      </c>
      <c r="BC841" s="68" t="str">
        <f aca="false">IF(AE841&gt;0,BB841/AE841,"")</f>
        <v/>
      </c>
      <c r="BD841" s="66" t="n">
        <f aca="false">'Vstupní data'!AE841</f>
        <v>0</v>
      </c>
      <c r="BF841" s="66" t="n">
        <f aca="false">'Vstupní data'!AC841</f>
        <v>0</v>
      </c>
      <c r="BH841" s="66" t="n">
        <f aca="false">'Vstupní data'!AD841</f>
        <v>0</v>
      </c>
      <c r="BI841" s="66" t="n">
        <f aca="false">'Vstupní data'!AF841</f>
        <v>0</v>
      </c>
      <c r="BJ841" s="69" t="n">
        <f aca="false">'Vstupní data'!AG841</f>
        <v>0</v>
      </c>
      <c r="BK841" s="69" t="n">
        <f aca="false">IF(BF841&lt;&gt;0,VLOOKUP(I841,'Pril3-drev'!$H$5:$I$83,2,0),0)</f>
        <v>0</v>
      </c>
      <c r="BL841" s="69" t="n">
        <f aca="false">IF(BF841&lt;&gt;0,VLOOKUP(BK841,'Pril3-drev'!$A$5:$C$17,3,0),0)</f>
        <v>0</v>
      </c>
      <c r="BM841" s="69" t="n">
        <f aca="false">'Vstupní data'!AH841</f>
        <v>0</v>
      </c>
      <c r="BN841" s="69" t="n">
        <f aca="false">IF('Vstupní data'!AH841&gt;0,   VLOOKUP(VLOOKUP(CONCATENATE(VLOOKUP(I841,'Pril3-drev'!$H$4:$L$83,5,0),BD841),'Pril3-drev'!$Q$4:$R$2803,2,0),'AVB-BS'!$C$5:$S$29 ,LOOKUP(BM841,'AVB-BS'!$D$3:$S$3,'AVB-BS'!$D$1:$S$1) ,0 )   ,   IF('Vstupní data'!AI841&gt;0,'Vstupní data'!AI841,0))</f>
        <v>0</v>
      </c>
      <c r="BO841" s="69" t="str">
        <f aca="false">IF(BX841&gt;5,VLOOKUP(CONCATENATE(BK841,BN841),'Pril1-THLPa'!$H$6:$N$96,4,0),"")</f>
        <v/>
      </c>
      <c r="BP841" s="69" t="str">
        <f aca="false">IF(BX841&gt;5,VLOOKUP(CONCATENATE(BK841,BN841),'Pril1-THLPa'!$H$6:$N$96,5,0),"")</f>
        <v/>
      </c>
      <c r="BQ841" s="69" t="str">
        <f aca="false">IF(BX841&gt;5,VLOOKUP(CONCATENATE(BK841,BN841),'Pril1-THLPa'!$H$6:$N$96,6,0),"")</f>
        <v/>
      </c>
      <c r="BR841" s="69" t="str">
        <f aca="false">IF(BX841&gt;5,VLOOKUP(CONCATENATE(BK841,BN841),'Pril1-THLPa'!$H$6:$N$96,7,0),"")</f>
        <v/>
      </c>
      <c r="BS841" s="69" t="str">
        <f aca="false">IF(BX841&gt;5,VLOOKUP(CONCATENATE(BK841,BN841),'Pril1-THLPa'!$H$6:$O$96,8,0),"")</f>
        <v/>
      </c>
      <c r="BT841" s="69" t="str">
        <f aca="false">IF(BF841&gt;0, IF(BK841="smrk",  VLOOKUP(VLOOKUP(BD841,'Pril9-K3'!$L$8:$M$207,2,0),'Pril9-K3'!$A$8:$J$16,LOOKUP(BN841,'Pril9-K3'!$A$7:$J$7,'Pril9-K3'!$A$5:$J$5),0), IF(AND(BK841&lt;&gt;"smrk",'Vstupní data'!AK841&lt;&gt;""),'Vstupní data'!AK841,   VLOOKUP(VLOOKUP(BD841,'Pril9-K3'!$L$8:$M$207,2,0),'Pril9-K3'!$A$8:$J$16,LOOKUP(BN841,'Pril9-K3'!$A$7:$J$7,'Pril9-K3'!$A$5:$J$5),0)   )),   "")</f>
        <v/>
      </c>
      <c r="BV841" s="69" t="n">
        <f aca="false">'Vstupní data'!AJ841</f>
        <v>0</v>
      </c>
      <c r="BW841" s="69" t="n">
        <f aca="false">IF(BF841&gt;0,IF(J841&gt;0,J841,K841*H841/100),0)</f>
        <v>0</v>
      </c>
      <c r="BX841" s="69" t="n">
        <f aca="false">IF(BF841&gt;0,IF(BJ841&gt;BL841,BL841,BJ841),0)</f>
        <v>0</v>
      </c>
      <c r="BY841" s="69" t="n">
        <f aca="false">IF(BD841=0,0,IF(AND(BX841&gt;0,BX841&lt;=5),  IF(AND(BX841&gt;0,BX841&lt;=5),VLOOKUP(BK841,'Pril1-THLPa'!$A$6:$F$18,IF(AND(BX841&gt;0,BX841&lt;=5),LOOKUP(BX841,'Pril1-THLPa'!$B$5:$F$5,'Pril1-THLPa'!$B$4:$F$4),""),0),""),  IF(BX841&gt;5,BO841+BP841*(BX841-5)+BQ841*POWER(BX841-5,2)+BR841*POWER(BX841-5,3)+BS841*POWER(BX841-5,4),"")))</f>
        <v>0</v>
      </c>
      <c r="BZ841" s="69" t="n">
        <f aca="false">IF(BY841&gt;0,BY841*BI841/10*BW841*(100+BV841)/100,0)</f>
        <v>0</v>
      </c>
      <c r="CA841" s="69" t="n">
        <f aca="false">IF(BD841&gt;0,BX841-IF(BD841&gt;BX841,BX841,BD841),0)</f>
        <v>0</v>
      </c>
      <c r="CB841" s="69" t="n">
        <f aca="false">POWER(1.01,CA841)</f>
        <v>1</v>
      </c>
      <c r="CC841" s="69" t="n">
        <f aca="false">IF(BF841&gt;0,IF(BF841&gt;BH841,1,BF841/BH841),0)</f>
        <v>0</v>
      </c>
      <c r="CD841" s="72" t="n">
        <f aca="false">IF(BD841=0,0,IF(BF841&gt;0,ROUND(IF(CB841&lt;&gt;0,BZ841*BT841*1/CB841*CC841,0),0),0))</f>
        <v>0</v>
      </c>
      <c r="CE841" s="73" t="str">
        <f aca="false">IF(BF841&gt;0,IF(BF841&gt;BH841,CD841/BF841,CD841/BH841),"")</f>
        <v/>
      </c>
      <c r="CF841" s="69" t="n">
        <f aca="false">'Vstupní data'!AM841</f>
        <v>0</v>
      </c>
      <c r="CG841" s="69" t="n">
        <f aca="false">'Vstupní data'!AN841</f>
        <v>0</v>
      </c>
      <c r="CH841" s="69" t="n">
        <f aca="false">'Vstupní data'!AO841</f>
        <v>0</v>
      </c>
      <c r="CI841" s="69" t="n">
        <f aca="false">'Vstupní data'!AP841</f>
        <v>0</v>
      </c>
      <c r="CJ841" s="72" t="n">
        <f aca="false">ROUND(CH841*CI841,0)</f>
        <v>0</v>
      </c>
      <c r="CK841" s="74" t="str">
        <f aca="false">IF(OR(AA841&gt;0,BB841&gt;0,CD841&gt;0,CJ841&gt;0),AA841+BB841+CD841+CJ841,"")</f>
        <v/>
      </c>
    </row>
    <row r="842" customFormat="false" ht="12.8" hidden="false" customHeight="false" outlineLevel="0" collapsed="false">
      <c r="A842" s="66" t="n">
        <f aca="false">'Vstupní data'!A842</f>
        <v>0</v>
      </c>
      <c r="F842" s="66" t="str">
        <f aca="false">CONCATENATE('Vstupní data'!F842,'Vstupní data'!G842,'Vstupní data'!H842,'Vstupní data'!I842)</f>
        <v/>
      </c>
      <c r="G842" s="66"/>
      <c r="H842" s="66" t="n">
        <f aca="false">'Vstupní data'!K842</f>
        <v>0</v>
      </c>
      <c r="I842" s="66" t="n">
        <f aca="false">'Vstupní data'!L842</f>
        <v>0</v>
      </c>
      <c r="J842" s="66" t="n">
        <f aca="false">'Vstupní data'!K842*'Vstupní data'!M842/100</f>
        <v>0</v>
      </c>
      <c r="L842" s="66" t="n">
        <f aca="false">IF('Vstupní data'!N842="prostokořenný",0,IF('Vstupní data'!N842="krytokořenný","k",IF('Vstupní data'!N842="poloodrostky nebo odrostky, prostokořenné i krytokořenné","po",0)))</f>
        <v>0</v>
      </c>
      <c r="N842" s="66"/>
      <c r="O842" s="66" t="n">
        <f aca="false">'Vstupní data'!O842</f>
        <v>0</v>
      </c>
      <c r="P842" s="66" t="n">
        <f aca="false">IF(O842&gt;0,VLOOKUP(CONCATENATE(VLOOKUP(I842,'Pril3-drev'!$H$5:$K$83,4,0),"-",'Vstupní data'!R842),K2!$C$15:$D$23,2,0),0)</f>
        <v>0</v>
      </c>
      <c r="Q842" s="66" t="n">
        <f aca="false">IF(O842&gt;0,VLOOKUP(I842,'Pril3-drev'!$H$5:$I$83,2,0),0)</f>
        <v>0</v>
      </c>
      <c r="R842" s="66" t="n">
        <f aca="false">IF(Q842&gt;0,VLOOKUP(Q842,'Pril6-okus'!$A$5:$B$17,2,0),0)</f>
        <v>0</v>
      </c>
      <c r="S842" s="66" t="n">
        <f aca="false">IF(O842&gt;0,VLOOKUP(I842,'Pril3-drev'!$H$5:$J$83,3,0),0)</f>
        <v>0</v>
      </c>
      <c r="T842" s="66" t="str">
        <f aca="false">IF(O842&gt;0,IF(L842="k",0.9*VLOOKUP(S842,'ha-pocty-vyhl'!$A$5:$B$20,2,0),IF(L842="po",0.8*VLOOKUP(S842,'ha-pocty-vyhl'!$A$5:$B$20,2,0),VLOOKUP(S842,'ha-pocty-vyhl'!$A$5:$B$20,2,0))),"")</f>
        <v/>
      </c>
      <c r="U842" s="66" t="n">
        <f aca="false">'Vstupní data'!P842</f>
        <v>0</v>
      </c>
      <c r="V842" s="66" t="n">
        <f aca="false">IF(O842&gt;0,1.3*T842*1000*Z842/10000,0)</f>
        <v>0</v>
      </c>
      <c r="W842" s="66" t="n">
        <f aca="false">IF(O842&gt;0,1.3*T842*1000*Z842/10000,0)</f>
        <v>0</v>
      </c>
      <c r="X842" s="66" t="n">
        <f aca="false">IF(O842&gt;0,IF(O842&gt;V842,V842,O842),0)</f>
        <v>0</v>
      </c>
      <c r="Y842" s="66" t="n">
        <f aca="false">IF(O842&gt;0,IF(IF(U842&gt;W842,W842,U842)&lt;X842,W842,IF(U842&gt;W842,W842,U842)),0)</f>
        <v>0</v>
      </c>
      <c r="Z842" s="66" t="n">
        <f aca="false">IF(O842&gt;0,IF(J842&gt;0,J842,K842*H842/100),0)</f>
        <v>0</v>
      </c>
      <c r="AA842" s="67" t="n">
        <f aca="false">IF(O842&gt;0,CEILING(R842*P842*X842/Y842*Z842,1),0)</f>
        <v>0</v>
      </c>
      <c r="AB842" s="68" t="n">
        <f aca="false">IF(O842&gt;0,AA842/O842,0)</f>
        <v>0</v>
      </c>
      <c r="AC842" s="66" t="n">
        <f aca="false">'Vstupní data'!W842</f>
        <v>0</v>
      </c>
      <c r="AI842" s="66" t="str">
        <f aca="false">IF(OR('Vstupní data'!T842&gt;0,'Vstupní data'!U842&gt;0),VLOOKUP(I842,'Pril3-drev'!$H$5:$J$83,3,0),"")</f>
        <v/>
      </c>
      <c r="AJ842" s="66" t="n">
        <f aca="false">IF('Vstupní data'!V842="prostokořenný",0,IF('Vstupní data'!V842="krytokořenný","k",IF('Vstupní data'!V842="poloodrostky nebo odrostky, prostokořenné i krytokořenné","po",0)))</f>
        <v>0</v>
      </c>
      <c r="AK842" s="66" t="n">
        <f aca="false">IF(OR('Vstupní data'!T842&gt;0,'Vstupní data'!U842&gt;0),IF(AJ842="k",0.9*VLOOKUP(AI842,'ha-pocty-vyhl'!$A$5:$B$20,2,0),IF(AJ842="po",0.8*VLOOKUP(AI842,'ha-pocty-vyhl'!$A$5:$B$20,2,0),VLOOKUP(AI842,'ha-pocty-vyhl'!$A$5:$B$20,2,0))),0)</f>
        <v>0</v>
      </c>
      <c r="AL842" s="66" t="n">
        <f aca="false">IF(OR('Vstupní data'!T842&gt;0,'Vstupní data'!U842&gt;0),'Vstupní data'!K842*'Vstupní data'!M842/100,0)</f>
        <v>0</v>
      </c>
      <c r="AM842" s="66" t="n">
        <f aca="false">IF(OR('Vstupní data'!T842&gt;0,'Vstupní data'!U842&gt;0),IF('Vstupní data'!T842&gt;0,'Vstupní data'!T842,ROUND(10*'Vstupní data'!U842/AK842,0)),0)</f>
        <v>0</v>
      </c>
      <c r="AN842" s="69" t="n">
        <f aca="false">IF('Vstupní data'!T842&gt;0,   IF('Vstupní data'!T842&lt;=AL842,'Vstupní data'!T842,AL842),   IF(AM842&lt;AL842,AM842,AL842))</f>
        <v>0</v>
      </c>
      <c r="AO842" s="69" t="n">
        <f aca="false">'Vstupní data'!X842</f>
        <v>0</v>
      </c>
      <c r="AP842" s="66" t="n">
        <f aca="false">IF(OR('Vstupní data'!T842&gt;0,'Vstupní data'!U842&gt;0),IF(I842&lt;&gt;0,VLOOKUP(I842,'Pril3-drev'!$H$5:$I$83,2,0),0),0)</f>
        <v>0</v>
      </c>
      <c r="AQ842" s="66" t="n">
        <f aca="false">'Vstupní data'!Y842</f>
        <v>0</v>
      </c>
      <c r="AR842" s="66" t="str">
        <f aca="false">IF(AC842&gt;5,   IF('Vstupní data'!Y842&gt;0,   VLOOKUP(VLOOKUP(CONCATENATE(VLOOKUP(I842,'Pril3-drev'!$H$4:$L$83,5,0),AC842),'Pril3-drev'!$Q$4:$R$2803,2,0),'AVB-BS'!$C$5:$S$29 ,LOOKUP(AQ842,'AVB-BS'!$D$3:$S$3,'AVB-BS'!$D$1:$S$1) ,0 )   ,   IF('Vstupní data'!Z842&gt;0,'Vstupní data'!Z842,0)) , "")</f>
        <v/>
      </c>
      <c r="AS842" s="70" t="str">
        <f aca="false">IF(AC842&gt;5,VLOOKUP(CONCATENATE(AP842,AR842),'Pril1-THLPa'!$H$6:$N$96,4,0),"")</f>
        <v/>
      </c>
      <c r="AT842" s="70" t="str">
        <f aca="false">IF(AC842&gt;5,VLOOKUP(CONCATENATE(AP842,AR842),'Pril1-THLPa'!$H$6:$N$96,5,0),"")</f>
        <v/>
      </c>
      <c r="AU842" s="70" t="str">
        <f aca="false">IF(AC842&gt;5,VLOOKUP(CONCATENATE(AP842,AR842),'Pril1-THLPa'!$H$6:$N$96,6,0),"")</f>
        <v/>
      </c>
      <c r="AV842" s="70" t="str">
        <f aca="false">IF(AC842&gt;5,VLOOKUP(CONCATENATE(AP842,AR842),'Pril1-THLPa'!$H$6:$N$96,7,0),"")</f>
        <v/>
      </c>
      <c r="AW842" s="70" t="str">
        <f aca="false">IF(AC842&gt;5,VLOOKUP(CONCATENATE(AP842,AR842),'Pril1-THLPa'!$H$6:$O$96,8,0),"")</f>
        <v/>
      </c>
      <c r="AX842" s="66" t="n">
        <f aca="false">IF(AC842&gt;0,IF(AND(AC842&gt;0,AC842&lt;=5),VLOOKUP(AP842,'Pril1-THLPa'!$A$6:$F$18,LOOKUP(AC842,'Pril1-THLPa'!$B$5:$F$5,'Pril1-THLPa'!$B$4:$F$4),0),AS842+AT842*(AC842-5)+AU842*POWER(AC842-5,2)+AV842*POWER(AC842-5,3)+AW842*POWER(AC842-5,4)),0)</f>
        <v>0</v>
      </c>
      <c r="AY842" s="71"/>
      <c r="AZ842" s="66" t="n">
        <f aca="false">'Vstupní data'!AA842</f>
        <v>0</v>
      </c>
      <c r="BA842" s="66" t="n">
        <f aca="false">IF(OR('Vstupní data'!T842&gt;0,'Vstupní data'!U842&gt;0),IF(AC842&lt;&gt;"",AX842*AO842/10*(100+AZ842)/100,0),0)</f>
        <v>0</v>
      </c>
      <c r="BB842" s="67" t="n">
        <f aca="false">IF(AC842&lt;&gt;"",ROUND(BA842*AN842,0),0)</f>
        <v>0</v>
      </c>
      <c r="BC842" s="68" t="str">
        <f aca="false">IF(AE842&gt;0,BB842/AE842,"")</f>
        <v/>
      </c>
      <c r="BD842" s="66" t="n">
        <f aca="false">'Vstupní data'!AE842</f>
        <v>0</v>
      </c>
      <c r="BF842" s="66" t="n">
        <f aca="false">'Vstupní data'!AC842</f>
        <v>0</v>
      </c>
      <c r="BH842" s="66" t="n">
        <f aca="false">'Vstupní data'!AD842</f>
        <v>0</v>
      </c>
      <c r="BI842" s="66" t="n">
        <f aca="false">'Vstupní data'!AF842</f>
        <v>0</v>
      </c>
      <c r="BJ842" s="69" t="n">
        <f aca="false">'Vstupní data'!AG842</f>
        <v>0</v>
      </c>
      <c r="BK842" s="69" t="n">
        <f aca="false">IF(BF842&lt;&gt;0,VLOOKUP(I842,'Pril3-drev'!$H$5:$I$83,2,0),0)</f>
        <v>0</v>
      </c>
      <c r="BL842" s="69" t="n">
        <f aca="false">IF(BF842&lt;&gt;0,VLOOKUP(BK842,'Pril3-drev'!$A$5:$C$17,3,0),0)</f>
        <v>0</v>
      </c>
      <c r="BM842" s="69" t="n">
        <f aca="false">'Vstupní data'!AH842</f>
        <v>0</v>
      </c>
      <c r="BN842" s="69" t="n">
        <f aca="false">IF('Vstupní data'!AH842&gt;0,   VLOOKUP(VLOOKUP(CONCATENATE(VLOOKUP(I842,'Pril3-drev'!$H$4:$L$83,5,0),BD842),'Pril3-drev'!$Q$4:$R$2803,2,0),'AVB-BS'!$C$5:$S$29 ,LOOKUP(BM842,'AVB-BS'!$D$3:$S$3,'AVB-BS'!$D$1:$S$1) ,0 )   ,   IF('Vstupní data'!AI842&gt;0,'Vstupní data'!AI842,0))</f>
        <v>0</v>
      </c>
      <c r="BO842" s="69" t="str">
        <f aca="false">IF(BX842&gt;5,VLOOKUP(CONCATENATE(BK842,BN842),'Pril1-THLPa'!$H$6:$N$96,4,0),"")</f>
        <v/>
      </c>
      <c r="BP842" s="69" t="str">
        <f aca="false">IF(BX842&gt;5,VLOOKUP(CONCATENATE(BK842,BN842),'Pril1-THLPa'!$H$6:$N$96,5,0),"")</f>
        <v/>
      </c>
      <c r="BQ842" s="69" t="str">
        <f aca="false">IF(BX842&gt;5,VLOOKUP(CONCATENATE(BK842,BN842),'Pril1-THLPa'!$H$6:$N$96,6,0),"")</f>
        <v/>
      </c>
      <c r="BR842" s="69" t="str">
        <f aca="false">IF(BX842&gt;5,VLOOKUP(CONCATENATE(BK842,BN842),'Pril1-THLPa'!$H$6:$N$96,7,0),"")</f>
        <v/>
      </c>
      <c r="BS842" s="69" t="str">
        <f aca="false">IF(BX842&gt;5,VLOOKUP(CONCATENATE(BK842,BN842),'Pril1-THLPa'!$H$6:$O$96,8,0),"")</f>
        <v/>
      </c>
      <c r="BT842" s="69" t="str">
        <f aca="false">IF(BF842&gt;0, IF(BK842="smrk",  VLOOKUP(VLOOKUP(BD842,'Pril9-K3'!$L$8:$M$207,2,0),'Pril9-K3'!$A$8:$J$16,LOOKUP(BN842,'Pril9-K3'!$A$7:$J$7,'Pril9-K3'!$A$5:$J$5),0), IF(AND(BK842&lt;&gt;"smrk",'Vstupní data'!AK842&lt;&gt;""),'Vstupní data'!AK842,   VLOOKUP(VLOOKUP(BD842,'Pril9-K3'!$L$8:$M$207,2,0),'Pril9-K3'!$A$8:$J$16,LOOKUP(BN842,'Pril9-K3'!$A$7:$J$7,'Pril9-K3'!$A$5:$J$5),0)   )),   "")</f>
        <v/>
      </c>
      <c r="BV842" s="69" t="n">
        <f aca="false">'Vstupní data'!AJ842</f>
        <v>0</v>
      </c>
      <c r="BW842" s="69" t="n">
        <f aca="false">IF(BF842&gt;0,IF(J842&gt;0,J842,K842*H842/100),0)</f>
        <v>0</v>
      </c>
      <c r="BX842" s="69" t="n">
        <f aca="false">IF(BF842&gt;0,IF(BJ842&gt;BL842,BL842,BJ842),0)</f>
        <v>0</v>
      </c>
      <c r="BY842" s="69" t="n">
        <f aca="false">IF(BD842=0,0,IF(AND(BX842&gt;0,BX842&lt;=5),  IF(AND(BX842&gt;0,BX842&lt;=5),VLOOKUP(BK842,'Pril1-THLPa'!$A$6:$F$18,IF(AND(BX842&gt;0,BX842&lt;=5),LOOKUP(BX842,'Pril1-THLPa'!$B$5:$F$5,'Pril1-THLPa'!$B$4:$F$4),""),0),""),  IF(BX842&gt;5,BO842+BP842*(BX842-5)+BQ842*POWER(BX842-5,2)+BR842*POWER(BX842-5,3)+BS842*POWER(BX842-5,4),"")))</f>
        <v>0</v>
      </c>
      <c r="BZ842" s="69" t="n">
        <f aca="false">IF(BY842&gt;0,BY842*BI842/10*BW842*(100+BV842)/100,0)</f>
        <v>0</v>
      </c>
      <c r="CA842" s="69" t="n">
        <f aca="false">IF(BD842&gt;0,BX842-IF(BD842&gt;BX842,BX842,BD842),0)</f>
        <v>0</v>
      </c>
      <c r="CB842" s="69" t="n">
        <f aca="false">POWER(1.01,CA842)</f>
        <v>1</v>
      </c>
      <c r="CC842" s="69" t="n">
        <f aca="false">IF(BF842&gt;0,IF(BF842&gt;BH842,1,BF842/BH842),0)</f>
        <v>0</v>
      </c>
      <c r="CD842" s="72" t="n">
        <f aca="false">IF(BD842=0,0,IF(BF842&gt;0,ROUND(IF(CB842&lt;&gt;0,BZ842*BT842*1/CB842*CC842,0),0),0))</f>
        <v>0</v>
      </c>
      <c r="CE842" s="73" t="str">
        <f aca="false">IF(BF842&gt;0,IF(BF842&gt;BH842,CD842/BF842,CD842/BH842),"")</f>
        <v/>
      </c>
      <c r="CF842" s="69" t="n">
        <f aca="false">'Vstupní data'!AM842</f>
        <v>0</v>
      </c>
      <c r="CG842" s="69" t="n">
        <f aca="false">'Vstupní data'!AN842</f>
        <v>0</v>
      </c>
      <c r="CH842" s="69" t="n">
        <f aca="false">'Vstupní data'!AO842</f>
        <v>0</v>
      </c>
      <c r="CI842" s="69" t="n">
        <f aca="false">'Vstupní data'!AP842</f>
        <v>0</v>
      </c>
      <c r="CJ842" s="72" t="n">
        <f aca="false">ROUND(CH842*CI842,0)</f>
        <v>0</v>
      </c>
      <c r="CK842" s="74" t="str">
        <f aca="false">IF(OR(AA842&gt;0,BB842&gt;0,CD842&gt;0,CJ842&gt;0),AA842+BB842+CD842+CJ842,"")</f>
        <v/>
      </c>
    </row>
    <row r="843" customFormat="false" ht="12.8" hidden="false" customHeight="false" outlineLevel="0" collapsed="false">
      <c r="A843" s="66" t="n">
        <f aca="false">'Vstupní data'!A843</f>
        <v>0</v>
      </c>
      <c r="F843" s="66" t="str">
        <f aca="false">CONCATENATE('Vstupní data'!F843,'Vstupní data'!G843,'Vstupní data'!H843,'Vstupní data'!I843)</f>
        <v/>
      </c>
      <c r="G843" s="66"/>
      <c r="H843" s="66" t="n">
        <f aca="false">'Vstupní data'!K843</f>
        <v>0</v>
      </c>
      <c r="I843" s="66" t="n">
        <f aca="false">'Vstupní data'!L843</f>
        <v>0</v>
      </c>
      <c r="J843" s="66" t="n">
        <f aca="false">'Vstupní data'!K843*'Vstupní data'!M843/100</f>
        <v>0</v>
      </c>
      <c r="L843" s="66" t="n">
        <f aca="false">IF('Vstupní data'!N843="prostokořenný",0,IF('Vstupní data'!N843="krytokořenný","k",IF('Vstupní data'!N843="poloodrostky nebo odrostky, prostokořenné i krytokořenné","po",0)))</f>
        <v>0</v>
      </c>
      <c r="N843" s="66"/>
      <c r="O843" s="66" t="n">
        <f aca="false">'Vstupní data'!O843</f>
        <v>0</v>
      </c>
      <c r="P843" s="66" t="n">
        <f aca="false">IF(O843&gt;0,VLOOKUP(CONCATENATE(VLOOKUP(I843,'Pril3-drev'!$H$5:$K$83,4,0),"-",'Vstupní data'!R843),K2!$C$15:$D$23,2,0),0)</f>
        <v>0</v>
      </c>
      <c r="Q843" s="66" t="n">
        <f aca="false">IF(O843&gt;0,VLOOKUP(I843,'Pril3-drev'!$H$5:$I$83,2,0),0)</f>
        <v>0</v>
      </c>
      <c r="R843" s="66" t="n">
        <f aca="false">IF(Q843&gt;0,VLOOKUP(Q843,'Pril6-okus'!$A$5:$B$17,2,0),0)</f>
        <v>0</v>
      </c>
      <c r="S843" s="66" t="n">
        <f aca="false">IF(O843&gt;0,VLOOKUP(I843,'Pril3-drev'!$H$5:$J$83,3,0),0)</f>
        <v>0</v>
      </c>
      <c r="T843" s="66" t="str">
        <f aca="false">IF(O843&gt;0,IF(L843="k",0.9*VLOOKUP(S843,'ha-pocty-vyhl'!$A$5:$B$20,2,0),IF(L843="po",0.8*VLOOKUP(S843,'ha-pocty-vyhl'!$A$5:$B$20,2,0),VLOOKUP(S843,'ha-pocty-vyhl'!$A$5:$B$20,2,0))),"")</f>
        <v/>
      </c>
      <c r="U843" s="66" t="n">
        <f aca="false">'Vstupní data'!P843</f>
        <v>0</v>
      </c>
      <c r="V843" s="66" t="n">
        <f aca="false">IF(O843&gt;0,1.3*T843*1000*Z843/10000,0)</f>
        <v>0</v>
      </c>
      <c r="W843" s="66" t="n">
        <f aca="false">IF(O843&gt;0,1.3*T843*1000*Z843/10000,0)</f>
        <v>0</v>
      </c>
      <c r="X843" s="66" t="n">
        <f aca="false">IF(O843&gt;0,IF(O843&gt;V843,V843,O843),0)</f>
        <v>0</v>
      </c>
      <c r="Y843" s="66" t="n">
        <f aca="false">IF(O843&gt;0,IF(IF(U843&gt;W843,W843,U843)&lt;X843,W843,IF(U843&gt;W843,W843,U843)),0)</f>
        <v>0</v>
      </c>
      <c r="Z843" s="66" t="n">
        <f aca="false">IF(O843&gt;0,IF(J843&gt;0,J843,K843*H843/100),0)</f>
        <v>0</v>
      </c>
      <c r="AA843" s="67" t="n">
        <f aca="false">IF(O843&gt;0,CEILING(R843*P843*X843/Y843*Z843,1),0)</f>
        <v>0</v>
      </c>
      <c r="AB843" s="68" t="n">
        <f aca="false">IF(O843&gt;0,AA843/O843,0)</f>
        <v>0</v>
      </c>
      <c r="AC843" s="66" t="n">
        <f aca="false">'Vstupní data'!W843</f>
        <v>0</v>
      </c>
      <c r="AI843" s="66" t="str">
        <f aca="false">IF(OR('Vstupní data'!T843&gt;0,'Vstupní data'!U843&gt;0),VLOOKUP(I843,'Pril3-drev'!$H$5:$J$83,3,0),"")</f>
        <v/>
      </c>
      <c r="AJ843" s="66" t="n">
        <f aca="false">IF('Vstupní data'!V843="prostokořenný",0,IF('Vstupní data'!V843="krytokořenný","k",IF('Vstupní data'!V843="poloodrostky nebo odrostky, prostokořenné i krytokořenné","po",0)))</f>
        <v>0</v>
      </c>
      <c r="AK843" s="66" t="n">
        <f aca="false">IF(OR('Vstupní data'!T843&gt;0,'Vstupní data'!U843&gt;0),IF(AJ843="k",0.9*VLOOKUP(AI843,'ha-pocty-vyhl'!$A$5:$B$20,2,0),IF(AJ843="po",0.8*VLOOKUP(AI843,'ha-pocty-vyhl'!$A$5:$B$20,2,0),VLOOKUP(AI843,'ha-pocty-vyhl'!$A$5:$B$20,2,0))),0)</f>
        <v>0</v>
      </c>
      <c r="AL843" s="66" t="n">
        <f aca="false">IF(OR('Vstupní data'!T843&gt;0,'Vstupní data'!U843&gt;0),'Vstupní data'!K843*'Vstupní data'!M843/100,0)</f>
        <v>0</v>
      </c>
      <c r="AM843" s="66" t="n">
        <f aca="false">IF(OR('Vstupní data'!T843&gt;0,'Vstupní data'!U843&gt;0),IF('Vstupní data'!T843&gt;0,'Vstupní data'!T843,ROUND(10*'Vstupní data'!U843/AK843,0)),0)</f>
        <v>0</v>
      </c>
      <c r="AN843" s="69" t="n">
        <f aca="false">IF('Vstupní data'!T843&gt;0,   IF('Vstupní data'!T843&lt;=AL843,'Vstupní data'!T843,AL843),   IF(AM843&lt;AL843,AM843,AL843))</f>
        <v>0</v>
      </c>
      <c r="AO843" s="69" t="n">
        <f aca="false">'Vstupní data'!X843</f>
        <v>0</v>
      </c>
      <c r="AP843" s="66" t="n">
        <f aca="false">IF(OR('Vstupní data'!T843&gt;0,'Vstupní data'!U843&gt;0),IF(I843&lt;&gt;0,VLOOKUP(I843,'Pril3-drev'!$H$5:$I$83,2,0),0),0)</f>
        <v>0</v>
      </c>
      <c r="AQ843" s="66" t="n">
        <f aca="false">'Vstupní data'!Y843</f>
        <v>0</v>
      </c>
      <c r="AR843" s="66" t="str">
        <f aca="false">IF(AC843&gt;5,   IF('Vstupní data'!Y843&gt;0,   VLOOKUP(VLOOKUP(CONCATENATE(VLOOKUP(I843,'Pril3-drev'!$H$4:$L$83,5,0),AC843),'Pril3-drev'!$Q$4:$R$2803,2,0),'AVB-BS'!$C$5:$S$29 ,LOOKUP(AQ843,'AVB-BS'!$D$3:$S$3,'AVB-BS'!$D$1:$S$1) ,0 )   ,   IF('Vstupní data'!Z843&gt;0,'Vstupní data'!Z843,0)) , "")</f>
        <v/>
      </c>
      <c r="AS843" s="70" t="str">
        <f aca="false">IF(AC843&gt;5,VLOOKUP(CONCATENATE(AP843,AR843),'Pril1-THLPa'!$H$6:$N$96,4,0),"")</f>
        <v/>
      </c>
      <c r="AT843" s="70" t="str">
        <f aca="false">IF(AC843&gt;5,VLOOKUP(CONCATENATE(AP843,AR843),'Pril1-THLPa'!$H$6:$N$96,5,0),"")</f>
        <v/>
      </c>
      <c r="AU843" s="70" t="str">
        <f aca="false">IF(AC843&gt;5,VLOOKUP(CONCATENATE(AP843,AR843),'Pril1-THLPa'!$H$6:$N$96,6,0),"")</f>
        <v/>
      </c>
      <c r="AV843" s="70" t="str">
        <f aca="false">IF(AC843&gt;5,VLOOKUP(CONCATENATE(AP843,AR843),'Pril1-THLPa'!$H$6:$N$96,7,0),"")</f>
        <v/>
      </c>
      <c r="AW843" s="70" t="str">
        <f aca="false">IF(AC843&gt;5,VLOOKUP(CONCATENATE(AP843,AR843),'Pril1-THLPa'!$H$6:$O$96,8,0),"")</f>
        <v/>
      </c>
      <c r="AX843" s="66" t="n">
        <f aca="false">IF(AC843&gt;0,IF(AND(AC843&gt;0,AC843&lt;=5),VLOOKUP(AP843,'Pril1-THLPa'!$A$6:$F$18,LOOKUP(AC843,'Pril1-THLPa'!$B$5:$F$5,'Pril1-THLPa'!$B$4:$F$4),0),AS843+AT843*(AC843-5)+AU843*POWER(AC843-5,2)+AV843*POWER(AC843-5,3)+AW843*POWER(AC843-5,4)),0)</f>
        <v>0</v>
      </c>
      <c r="AY843" s="71"/>
      <c r="AZ843" s="66" t="n">
        <f aca="false">'Vstupní data'!AA843</f>
        <v>0</v>
      </c>
      <c r="BA843" s="66" t="n">
        <f aca="false">IF(OR('Vstupní data'!T843&gt;0,'Vstupní data'!U843&gt;0),IF(AC843&lt;&gt;"",AX843*AO843/10*(100+AZ843)/100,0),0)</f>
        <v>0</v>
      </c>
      <c r="BB843" s="67" t="n">
        <f aca="false">IF(AC843&lt;&gt;"",ROUND(BA843*AN843,0),0)</f>
        <v>0</v>
      </c>
      <c r="BC843" s="68" t="str">
        <f aca="false">IF(AE843&gt;0,BB843/AE843,"")</f>
        <v/>
      </c>
      <c r="BD843" s="66" t="n">
        <f aca="false">'Vstupní data'!AE843</f>
        <v>0</v>
      </c>
      <c r="BF843" s="66" t="n">
        <f aca="false">'Vstupní data'!AC843</f>
        <v>0</v>
      </c>
      <c r="BH843" s="66" t="n">
        <f aca="false">'Vstupní data'!AD843</f>
        <v>0</v>
      </c>
      <c r="BI843" s="66" t="n">
        <f aca="false">'Vstupní data'!AF843</f>
        <v>0</v>
      </c>
      <c r="BJ843" s="69" t="n">
        <f aca="false">'Vstupní data'!AG843</f>
        <v>0</v>
      </c>
      <c r="BK843" s="69" t="n">
        <f aca="false">IF(BF843&lt;&gt;0,VLOOKUP(I843,'Pril3-drev'!$H$5:$I$83,2,0),0)</f>
        <v>0</v>
      </c>
      <c r="BL843" s="69" t="n">
        <f aca="false">IF(BF843&lt;&gt;0,VLOOKUP(BK843,'Pril3-drev'!$A$5:$C$17,3,0),0)</f>
        <v>0</v>
      </c>
      <c r="BM843" s="69" t="n">
        <f aca="false">'Vstupní data'!AH843</f>
        <v>0</v>
      </c>
      <c r="BN843" s="69" t="n">
        <f aca="false">IF('Vstupní data'!AH843&gt;0,   VLOOKUP(VLOOKUP(CONCATENATE(VLOOKUP(I843,'Pril3-drev'!$H$4:$L$83,5,0),BD843),'Pril3-drev'!$Q$4:$R$2803,2,0),'AVB-BS'!$C$5:$S$29 ,LOOKUP(BM843,'AVB-BS'!$D$3:$S$3,'AVB-BS'!$D$1:$S$1) ,0 )   ,   IF('Vstupní data'!AI843&gt;0,'Vstupní data'!AI843,0))</f>
        <v>0</v>
      </c>
      <c r="BO843" s="69" t="str">
        <f aca="false">IF(BX843&gt;5,VLOOKUP(CONCATENATE(BK843,BN843),'Pril1-THLPa'!$H$6:$N$96,4,0),"")</f>
        <v/>
      </c>
      <c r="BP843" s="69" t="str">
        <f aca="false">IF(BX843&gt;5,VLOOKUP(CONCATENATE(BK843,BN843),'Pril1-THLPa'!$H$6:$N$96,5,0),"")</f>
        <v/>
      </c>
      <c r="BQ843" s="69" t="str">
        <f aca="false">IF(BX843&gt;5,VLOOKUP(CONCATENATE(BK843,BN843),'Pril1-THLPa'!$H$6:$N$96,6,0),"")</f>
        <v/>
      </c>
      <c r="BR843" s="69" t="str">
        <f aca="false">IF(BX843&gt;5,VLOOKUP(CONCATENATE(BK843,BN843),'Pril1-THLPa'!$H$6:$N$96,7,0),"")</f>
        <v/>
      </c>
      <c r="BS843" s="69" t="str">
        <f aca="false">IF(BX843&gt;5,VLOOKUP(CONCATENATE(BK843,BN843),'Pril1-THLPa'!$H$6:$O$96,8,0),"")</f>
        <v/>
      </c>
      <c r="BT843" s="69" t="str">
        <f aca="false">IF(BF843&gt;0, IF(BK843="smrk",  VLOOKUP(VLOOKUP(BD843,'Pril9-K3'!$L$8:$M$207,2,0),'Pril9-K3'!$A$8:$J$16,LOOKUP(BN843,'Pril9-K3'!$A$7:$J$7,'Pril9-K3'!$A$5:$J$5),0), IF(AND(BK843&lt;&gt;"smrk",'Vstupní data'!AK843&lt;&gt;""),'Vstupní data'!AK843,   VLOOKUP(VLOOKUP(BD843,'Pril9-K3'!$L$8:$M$207,2,0),'Pril9-K3'!$A$8:$J$16,LOOKUP(BN843,'Pril9-K3'!$A$7:$J$7,'Pril9-K3'!$A$5:$J$5),0)   )),   "")</f>
        <v/>
      </c>
      <c r="BV843" s="69" t="n">
        <f aca="false">'Vstupní data'!AJ843</f>
        <v>0</v>
      </c>
      <c r="BW843" s="69" t="n">
        <f aca="false">IF(BF843&gt;0,IF(J843&gt;0,J843,K843*H843/100),0)</f>
        <v>0</v>
      </c>
      <c r="BX843" s="69" t="n">
        <f aca="false">IF(BF843&gt;0,IF(BJ843&gt;BL843,BL843,BJ843),0)</f>
        <v>0</v>
      </c>
      <c r="BY843" s="69" t="n">
        <f aca="false">IF(BD843=0,0,IF(AND(BX843&gt;0,BX843&lt;=5),  IF(AND(BX843&gt;0,BX843&lt;=5),VLOOKUP(BK843,'Pril1-THLPa'!$A$6:$F$18,IF(AND(BX843&gt;0,BX843&lt;=5),LOOKUP(BX843,'Pril1-THLPa'!$B$5:$F$5,'Pril1-THLPa'!$B$4:$F$4),""),0),""),  IF(BX843&gt;5,BO843+BP843*(BX843-5)+BQ843*POWER(BX843-5,2)+BR843*POWER(BX843-5,3)+BS843*POWER(BX843-5,4),"")))</f>
        <v>0</v>
      </c>
      <c r="BZ843" s="69" t="n">
        <f aca="false">IF(BY843&gt;0,BY843*BI843/10*BW843*(100+BV843)/100,0)</f>
        <v>0</v>
      </c>
      <c r="CA843" s="69" t="n">
        <f aca="false">IF(BD843&gt;0,BX843-IF(BD843&gt;BX843,BX843,BD843),0)</f>
        <v>0</v>
      </c>
      <c r="CB843" s="69" t="n">
        <f aca="false">POWER(1.01,CA843)</f>
        <v>1</v>
      </c>
      <c r="CC843" s="69" t="n">
        <f aca="false">IF(BF843&gt;0,IF(BF843&gt;BH843,1,BF843/BH843),0)</f>
        <v>0</v>
      </c>
      <c r="CD843" s="72" t="n">
        <f aca="false">IF(BD843=0,0,IF(BF843&gt;0,ROUND(IF(CB843&lt;&gt;0,BZ843*BT843*1/CB843*CC843,0),0),0))</f>
        <v>0</v>
      </c>
      <c r="CE843" s="73" t="str">
        <f aca="false">IF(BF843&gt;0,IF(BF843&gt;BH843,CD843/BF843,CD843/BH843),"")</f>
        <v/>
      </c>
      <c r="CF843" s="69" t="n">
        <f aca="false">'Vstupní data'!AM843</f>
        <v>0</v>
      </c>
      <c r="CG843" s="69" t="n">
        <f aca="false">'Vstupní data'!AN843</f>
        <v>0</v>
      </c>
      <c r="CH843" s="69" t="n">
        <f aca="false">'Vstupní data'!AO843</f>
        <v>0</v>
      </c>
      <c r="CI843" s="69" t="n">
        <f aca="false">'Vstupní data'!AP843</f>
        <v>0</v>
      </c>
      <c r="CJ843" s="72" t="n">
        <f aca="false">ROUND(CH843*CI843,0)</f>
        <v>0</v>
      </c>
      <c r="CK843" s="74" t="str">
        <f aca="false">IF(OR(AA843&gt;0,BB843&gt;0,CD843&gt;0,CJ843&gt;0),AA843+BB843+CD843+CJ843,"")</f>
        <v/>
      </c>
    </row>
    <row r="844" customFormat="false" ht="12.8" hidden="false" customHeight="false" outlineLevel="0" collapsed="false">
      <c r="A844" s="66" t="n">
        <f aca="false">'Vstupní data'!A844</f>
        <v>0</v>
      </c>
      <c r="F844" s="66" t="str">
        <f aca="false">CONCATENATE('Vstupní data'!F844,'Vstupní data'!G844,'Vstupní data'!H844,'Vstupní data'!I844)</f>
        <v/>
      </c>
      <c r="G844" s="66"/>
      <c r="H844" s="66" t="n">
        <f aca="false">'Vstupní data'!K844</f>
        <v>0</v>
      </c>
      <c r="I844" s="66" t="n">
        <f aca="false">'Vstupní data'!L844</f>
        <v>0</v>
      </c>
      <c r="J844" s="66" t="n">
        <f aca="false">'Vstupní data'!K844*'Vstupní data'!M844/100</f>
        <v>0</v>
      </c>
      <c r="L844" s="66" t="n">
        <f aca="false">IF('Vstupní data'!N844="prostokořenný",0,IF('Vstupní data'!N844="krytokořenný","k",IF('Vstupní data'!N844="poloodrostky nebo odrostky, prostokořenné i krytokořenné","po",0)))</f>
        <v>0</v>
      </c>
      <c r="N844" s="66"/>
      <c r="O844" s="66" t="n">
        <f aca="false">'Vstupní data'!O844</f>
        <v>0</v>
      </c>
      <c r="P844" s="66" t="n">
        <f aca="false">IF(O844&gt;0,VLOOKUP(CONCATENATE(VLOOKUP(I844,'Pril3-drev'!$H$5:$K$83,4,0),"-",'Vstupní data'!R844),K2!$C$15:$D$23,2,0),0)</f>
        <v>0</v>
      </c>
      <c r="Q844" s="66" t="n">
        <f aca="false">IF(O844&gt;0,VLOOKUP(I844,'Pril3-drev'!$H$5:$I$83,2,0),0)</f>
        <v>0</v>
      </c>
      <c r="R844" s="66" t="n">
        <f aca="false">IF(Q844&gt;0,VLOOKUP(Q844,'Pril6-okus'!$A$5:$B$17,2,0),0)</f>
        <v>0</v>
      </c>
      <c r="S844" s="66" t="n">
        <f aca="false">IF(O844&gt;0,VLOOKUP(I844,'Pril3-drev'!$H$5:$J$83,3,0),0)</f>
        <v>0</v>
      </c>
      <c r="T844" s="66" t="str">
        <f aca="false">IF(O844&gt;0,IF(L844="k",0.9*VLOOKUP(S844,'ha-pocty-vyhl'!$A$5:$B$20,2,0),IF(L844="po",0.8*VLOOKUP(S844,'ha-pocty-vyhl'!$A$5:$B$20,2,0),VLOOKUP(S844,'ha-pocty-vyhl'!$A$5:$B$20,2,0))),"")</f>
        <v/>
      </c>
      <c r="U844" s="66" t="n">
        <f aca="false">'Vstupní data'!P844</f>
        <v>0</v>
      </c>
      <c r="V844" s="66" t="n">
        <f aca="false">IF(O844&gt;0,1.3*T844*1000*Z844/10000,0)</f>
        <v>0</v>
      </c>
      <c r="W844" s="66" t="n">
        <f aca="false">IF(O844&gt;0,1.3*T844*1000*Z844/10000,0)</f>
        <v>0</v>
      </c>
      <c r="X844" s="66" t="n">
        <f aca="false">IF(O844&gt;0,IF(O844&gt;V844,V844,O844),0)</f>
        <v>0</v>
      </c>
      <c r="Y844" s="66" t="n">
        <f aca="false">IF(O844&gt;0,IF(IF(U844&gt;W844,W844,U844)&lt;X844,W844,IF(U844&gt;W844,W844,U844)),0)</f>
        <v>0</v>
      </c>
      <c r="Z844" s="66" t="n">
        <f aca="false">IF(O844&gt;0,IF(J844&gt;0,J844,K844*H844/100),0)</f>
        <v>0</v>
      </c>
      <c r="AA844" s="67" t="n">
        <f aca="false">IF(O844&gt;0,CEILING(R844*P844*X844/Y844*Z844,1),0)</f>
        <v>0</v>
      </c>
      <c r="AB844" s="68" t="n">
        <f aca="false">IF(O844&gt;0,AA844/O844,0)</f>
        <v>0</v>
      </c>
      <c r="AC844" s="66" t="n">
        <f aca="false">'Vstupní data'!W844</f>
        <v>0</v>
      </c>
      <c r="AI844" s="66" t="str">
        <f aca="false">IF(OR('Vstupní data'!T844&gt;0,'Vstupní data'!U844&gt;0),VLOOKUP(I844,'Pril3-drev'!$H$5:$J$83,3,0),"")</f>
        <v/>
      </c>
      <c r="AJ844" s="66" t="n">
        <f aca="false">IF('Vstupní data'!V844="prostokořenný",0,IF('Vstupní data'!V844="krytokořenný","k",IF('Vstupní data'!V844="poloodrostky nebo odrostky, prostokořenné i krytokořenné","po",0)))</f>
        <v>0</v>
      </c>
      <c r="AK844" s="66" t="n">
        <f aca="false">IF(OR('Vstupní data'!T844&gt;0,'Vstupní data'!U844&gt;0),IF(AJ844="k",0.9*VLOOKUP(AI844,'ha-pocty-vyhl'!$A$5:$B$20,2,0),IF(AJ844="po",0.8*VLOOKUP(AI844,'ha-pocty-vyhl'!$A$5:$B$20,2,0),VLOOKUP(AI844,'ha-pocty-vyhl'!$A$5:$B$20,2,0))),0)</f>
        <v>0</v>
      </c>
      <c r="AL844" s="66" t="n">
        <f aca="false">IF(OR('Vstupní data'!T844&gt;0,'Vstupní data'!U844&gt;0),'Vstupní data'!K844*'Vstupní data'!M844/100,0)</f>
        <v>0</v>
      </c>
      <c r="AM844" s="66" t="n">
        <f aca="false">IF(OR('Vstupní data'!T844&gt;0,'Vstupní data'!U844&gt;0),IF('Vstupní data'!T844&gt;0,'Vstupní data'!T844,ROUND(10*'Vstupní data'!U844/AK844,0)),0)</f>
        <v>0</v>
      </c>
      <c r="AN844" s="69" t="n">
        <f aca="false">IF('Vstupní data'!T844&gt;0,   IF('Vstupní data'!T844&lt;=AL844,'Vstupní data'!T844,AL844),   IF(AM844&lt;AL844,AM844,AL844))</f>
        <v>0</v>
      </c>
      <c r="AO844" s="69" t="n">
        <f aca="false">'Vstupní data'!X844</f>
        <v>0</v>
      </c>
      <c r="AP844" s="66" t="n">
        <f aca="false">IF(OR('Vstupní data'!T844&gt;0,'Vstupní data'!U844&gt;0),IF(I844&lt;&gt;0,VLOOKUP(I844,'Pril3-drev'!$H$5:$I$83,2,0),0),0)</f>
        <v>0</v>
      </c>
      <c r="AQ844" s="66" t="n">
        <f aca="false">'Vstupní data'!Y844</f>
        <v>0</v>
      </c>
      <c r="AR844" s="66" t="str">
        <f aca="false">IF(AC844&gt;5,   IF('Vstupní data'!Y844&gt;0,   VLOOKUP(VLOOKUP(CONCATENATE(VLOOKUP(I844,'Pril3-drev'!$H$4:$L$83,5,0),AC844),'Pril3-drev'!$Q$4:$R$2803,2,0),'AVB-BS'!$C$5:$S$29 ,LOOKUP(AQ844,'AVB-BS'!$D$3:$S$3,'AVB-BS'!$D$1:$S$1) ,0 )   ,   IF('Vstupní data'!Z844&gt;0,'Vstupní data'!Z844,0)) , "")</f>
        <v/>
      </c>
      <c r="AS844" s="70" t="str">
        <f aca="false">IF(AC844&gt;5,VLOOKUP(CONCATENATE(AP844,AR844),'Pril1-THLPa'!$H$6:$N$96,4,0),"")</f>
        <v/>
      </c>
      <c r="AT844" s="70" t="str">
        <f aca="false">IF(AC844&gt;5,VLOOKUP(CONCATENATE(AP844,AR844),'Pril1-THLPa'!$H$6:$N$96,5,0),"")</f>
        <v/>
      </c>
      <c r="AU844" s="70" t="str">
        <f aca="false">IF(AC844&gt;5,VLOOKUP(CONCATENATE(AP844,AR844),'Pril1-THLPa'!$H$6:$N$96,6,0),"")</f>
        <v/>
      </c>
      <c r="AV844" s="70" t="str">
        <f aca="false">IF(AC844&gt;5,VLOOKUP(CONCATENATE(AP844,AR844),'Pril1-THLPa'!$H$6:$N$96,7,0),"")</f>
        <v/>
      </c>
      <c r="AW844" s="70" t="str">
        <f aca="false">IF(AC844&gt;5,VLOOKUP(CONCATENATE(AP844,AR844),'Pril1-THLPa'!$H$6:$O$96,8,0),"")</f>
        <v/>
      </c>
      <c r="AX844" s="66" t="n">
        <f aca="false">IF(AC844&gt;0,IF(AND(AC844&gt;0,AC844&lt;=5),VLOOKUP(AP844,'Pril1-THLPa'!$A$6:$F$18,LOOKUP(AC844,'Pril1-THLPa'!$B$5:$F$5,'Pril1-THLPa'!$B$4:$F$4),0),AS844+AT844*(AC844-5)+AU844*POWER(AC844-5,2)+AV844*POWER(AC844-5,3)+AW844*POWER(AC844-5,4)),0)</f>
        <v>0</v>
      </c>
      <c r="AY844" s="71"/>
      <c r="AZ844" s="66" t="n">
        <f aca="false">'Vstupní data'!AA844</f>
        <v>0</v>
      </c>
      <c r="BA844" s="66" t="n">
        <f aca="false">IF(OR('Vstupní data'!T844&gt;0,'Vstupní data'!U844&gt;0),IF(AC844&lt;&gt;"",AX844*AO844/10*(100+AZ844)/100,0),0)</f>
        <v>0</v>
      </c>
      <c r="BB844" s="67" t="n">
        <f aca="false">IF(AC844&lt;&gt;"",ROUND(BA844*AN844,0),0)</f>
        <v>0</v>
      </c>
      <c r="BC844" s="68" t="str">
        <f aca="false">IF(AE844&gt;0,BB844/AE844,"")</f>
        <v/>
      </c>
      <c r="BD844" s="66" t="n">
        <f aca="false">'Vstupní data'!AE844</f>
        <v>0</v>
      </c>
      <c r="BF844" s="66" t="n">
        <f aca="false">'Vstupní data'!AC844</f>
        <v>0</v>
      </c>
      <c r="BH844" s="66" t="n">
        <f aca="false">'Vstupní data'!AD844</f>
        <v>0</v>
      </c>
      <c r="BI844" s="66" t="n">
        <f aca="false">'Vstupní data'!AF844</f>
        <v>0</v>
      </c>
      <c r="BJ844" s="69" t="n">
        <f aca="false">'Vstupní data'!AG844</f>
        <v>0</v>
      </c>
      <c r="BK844" s="69" t="n">
        <f aca="false">IF(BF844&lt;&gt;0,VLOOKUP(I844,'Pril3-drev'!$H$5:$I$83,2,0),0)</f>
        <v>0</v>
      </c>
      <c r="BL844" s="69" t="n">
        <f aca="false">IF(BF844&lt;&gt;0,VLOOKUP(BK844,'Pril3-drev'!$A$5:$C$17,3,0),0)</f>
        <v>0</v>
      </c>
      <c r="BM844" s="69" t="n">
        <f aca="false">'Vstupní data'!AH844</f>
        <v>0</v>
      </c>
      <c r="BN844" s="69" t="n">
        <f aca="false">IF('Vstupní data'!AH844&gt;0,   VLOOKUP(VLOOKUP(CONCATENATE(VLOOKUP(I844,'Pril3-drev'!$H$4:$L$83,5,0),BD844),'Pril3-drev'!$Q$4:$R$2803,2,0),'AVB-BS'!$C$5:$S$29 ,LOOKUP(BM844,'AVB-BS'!$D$3:$S$3,'AVB-BS'!$D$1:$S$1) ,0 )   ,   IF('Vstupní data'!AI844&gt;0,'Vstupní data'!AI844,0))</f>
        <v>0</v>
      </c>
      <c r="BO844" s="69" t="str">
        <f aca="false">IF(BX844&gt;5,VLOOKUP(CONCATENATE(BK844,BN844),'Pril1-THLPa'!$H$6:$N$96,4,0),"")</f>
        <v/>
      </c>
      <c r="BP844" s="69" t="str">
        <f aca="false">IF(BX844&gt;5,VLOOKUP(CONCATENATE(BK844,BN844),'Pril1-THLPa'!$H$6:$N$96,5,0),"")</f>
        <v/>
      </c>
      <c r="BQ844" s="69" t="str">
        <f aca="false">IF(BX844&gt;5,VLOOKUP(CONCATENATE(BK844,BN844),'Pril1-THLPa'!$H$6:$N$96,6,0),"")</f>
        <v/>
      </c>
      <c r="BR844" s="69" t="str">
        <f aca="false">IF(BX844&gt;5,VLOOKUP(CONCATENATE(BK844,BN844),'Pril1-THLPa'!$H$6:$N$96,7,0),"")</f>
        <v/>
      </c>
      <c r="BS844" s="69" t="str">
        <f aca="false">IF(BX844&gt;5,VLOOKUP(CONCATENATE(BK844,BN844),'Pril1-THLPa'!$H$6:$O$96,8,0),"")</f>
        <v/>
      </c>
      <c r="BT844" s="69" t="str">
        <f aca="false">IF(BF844&gt;0, IF(BK844="smrk",  VLOOKUP(VLOOKUP(BD844,'Pril9-K3'!$L$8:$M$207,2,0),'Pril9-K3'!$A$8:$J$16,LOOKUP(BN844,'Pril9-K3'!$A$7:$J$7,'Pril9-K3'!$A$5:$J$5),0), IF(AND(BK844&lt;&gt;"smrk",'Vstupní data'!AK844&lt;&gt;""),'Vstupní data'!AK844,   VLOOKUP(VLOOKUP(BD844,'Pril9-K3'!$L$8:$M$207,2,0),'Pril9-K3'!$A$8:$J$16,LOOKUP(BN844,'Pril9-K3'!$A$7:$J$7,'Pril9-K3'!$A$5:$J$5),0)   )),   "")</f>
        <v/>
      </c>
      <c r="BV844" s="69" t="n">
        <f aca="false">'Vstupní data'!AJ844</f>
        <v>0</v>
      </c>
      <c r="BW844" s="69" t="n">
        <f aca="false">IF(BF844&gt;0,IF(J844&gt;0,J844,K844*H844/100),0)</f>
        <v>0</v>
      </c>
      <c r="BX844" s="69" t="n">
        <f aca="false">IF(BF844&gt;0,IF(BJ844&gt;BL844,BL844,BJ844),0)</f>
        <v>0</v>
      </c>
      <c r="BY844" s="69" t="n">
        <f aca="false">IF(BD844=0,0,IF(AND(BX844&gt;0,BX844&lt;=5),  IF(AND(BX844&gt;0,BX844&lt;=5),VLOOKUP(BK844,'Pril1-THLPa'!$A$6:$F$18,IF(AND(BX844&gt;0,BX844&lt;=5),LOOKUP(BX844,'Pril1-THLPa'!$B$5:$F$5,'Pril1-THLPa'!$B$4:$F$4),""),0),""),  IF(BX844&gt;5,BO844+BP844*(BX844-5)+BQ844*POWER(BX844-5,2)+BR844*POWER(BX844-5,3)+BS844*POWER(BX844-5,4),"")))</f>
        <v>0</v>
      </c>
      <c r="BZ844" s="69" t="n">
        <f aca="false">IF(BY844&gt;0,BY844*BI844/10*BW844*(100+BV844)/100,0)</f>
        <v>0</v>
      </c>
      <c r="CA844" s="69" t="n">
        <f aca="false">IF(BD844&gt;0,BX844-IF(BD844&gt;BX844,BX844,BD844),0)</f>
        <v>0</v>
      </c>
      <c r="CB844" s="69" t="n">
        <f aca="false">POWER(1.01,CA844)</f>
        <v>1</v>
      </c>
      <c r="CC844" s="69" t="n">
        <f aca="false">IF(BF844&gt;0,IF(BF844&gt;BH844,1,BF844/BH844),0)</f>
        <v>0</v>
      </c>
      <c r="CD844" s="72" t="n">
        <f aca="false">IF(BD844=0,0,IF(BF844&gt;0,ROUND(IF(CB844&lt;&gt;0,BZ844*BT844*1/CB844*CC844,0),0),0))</f>
        <v>0</v>
      </c>
      <c r="CE844" s="73" t="str">
        <f aca="false">IF(BF844&gt;0,IF(BF844&gt;BH844,CD844/BF844,CD844/BH844),"")</f>
        <v/>
      </c>
      <c r="CF844" s="69" t="n">
        <f aca="false">'Vstupní data'!AM844</f>
        <v>0</v>
      </c>
      <c r="CG844" s="69" t="n">
        <f aca="false">'Vstupní data'!AN844</f>
        <v>0</v>
      </c>
      <c r="CH844" s="69" t="n">
        <f aca="false">'Vstupní data'!AO844</f>
        <v>0</v>
      </c>
      <c r="CI844" s="69" t="n">
        <f aca="false">'Vstupní data'!AP844</f>
        <v>0</v>
      </c>
      <c r="CJ844" s="72" t="n">
        <f aca="false">ROUND(CH844*CI844,0)</f>
        <v>0</v>
      </c>
      <c r="CK844" s="74" t="str">
        <f aca="false">IF(OR(AA844&gt;0,BB844&gt;0,CD844&gt;0,CJ844&gt;0),AA844+BB844+CD844+CJ844,"")</f>
        <v/>
      </c>
    </row>
    <row r="845" customFormat="false" ht="12.8" hidden="false" customHeight="false" outlineLevel="0" collapsed="false">
      <c r="A845" s="66" t="n">
        <f aca="false">'Vstupní data'!A845</f>
        <v>0</v>
      </c>
      <c r="F845" s="66" t="str">
        <f aca="false">CONCATENATE('Vstupní data'!F845,'Vstupní data'!G845,'Vstupní data'!H845,'Vstupní data'!I845)</f>
        <v/>
      </c>
      <c r="G845" s="66"/>
      <c r="H845" s="66" t="n">
        <f aca="false">'Vstupní data'!K845</f>
        <v>0</v>
      </c>
      <c r="I845" s="66" t="n">
        <f aca="false">'Vstupní data'!L845</f>
        <v>0</v>
      </c>
      <c r="J845" s="66" t="n">
        <f aca="false">'Vstupní data'!K845*'Vstupní data'!M845/100</f>
        <v>0</v>
      </c>
      <c r="L845" s="66" t="n">
        <f aca="false">IF('Vstupní data'!N845="prostokořenný",0,IF('Vstupní data'!N845="krytokořenný","k",IF('Vstupní data'!N845="poloodrostky nebo odrostky, prostokořenné i krytokořenné","po",0)))</f>
        <v>0</v>
      </c>
      <c r="N845" s="66"/>
      <c r="O845" s="66" t="n">
        <f aca="false">'Vstupní data'!O845</f>
        <v>0</v>
      </c>
      <c r="P845" s="66" t="n">
        <f aca="false">IF(O845&gt;0,VLOOKUP(CONCATENATE(VLOOKUP(I845,'Pril3-drev'!$H$5:$K$83,4,0),"-",'Vstupní data'!R845),K2!$C$15:$D$23,2,0),0)</f>
        <v>0</v>
      </c>
      <c r="Q845" s="66" t="n">
        <f aca="false">IF(O845&gt;0,VLOOKUP(I845,'Pril3-drev'!$H$5:$I$83,2,0),0)</f>
        <v>0</v>
      </c>
      <c r="R845" s="66" t="n">
        <f aca="false">IF(Q845&gt;0,VLOOKUP(Q845,'Pril6-okus'!$A$5:$B$17,2,0),0)</f>
        <v>0</v>
      </c>
      <c r="S845" s="66" t="n">
        <f aca="false">IF(O845&gt;0,VLOOKUP(I845,'Pril3-drev'!$H$5:$J$83,3,0),0)</f>
        <v>0</v>
      </c>
      <c r="T845" s="66" t="str">
        <f aca="false">IF(O845&gt;0,IF(L845="k",0.9*VLOOKUP(S845,'ha-pocty-vyhl'!$A$5:$B$20,2,0),IF(L845="po",0.8*VLOOKUP(S845,'ha-pocty-vyhl'!$A$5:$B$20,2,0),VLOOKUP(S845,'ha-pocty-vyhl'!$A$5:$B$20,2,0))),"")</f>
        <v/>
      </c>
      <c r="U845" s="66" t="n">
        <f aca="false">'Vstupní data'!P845</f>
        <v>0</v>
      </c>
      <c r="V845" s="66" t="n">
        <f aca="false">IF(O845&gt;0,1.3*T845*1000*Z845/10000,0)</f>
        <v>0</v>
      </c>
      <c r="W845" s="66" t="n">
        <f aca="false">IF(O845&gt;0,1.3*T845*1000*Z845/10000,0)</f>
        <v>0</v>
      </c>
      <c r="X845" s="66" t="n">
        <f aca="false">IF(O845&gt;0,IF(O845&gt;V845,V845,O845),0)</f>
        <v>0</v>
      </c>
      <c r="Y845" s="66" t="n">
        <f aca="false">IF(O845&gt;0,IF(IF(U845&gt;W845,W845,U845)&lt;X845,W845,IF(U845&gt;W845,W845,U845)),0)</f>
        <v>0</v>
      </c>
      <c r="Z845" s="66" t="n">
        <f aca="false">IF(O845&gt;0,IF(J845&gt;0,J845,K845*H845/100),0)</f>
        <v>0</v>
      </c>
      <c r="AA845" s="67" t="n">
        <f aca="false">IF(O845&gt;0,CEILING(R845*P845*X845/Y845*Z845,1),0)</f>
        <v>0</v>
      </c>
      <c r="AB845" s="68" t="n">
        <f aca="false">IF(O845&gt;0,AA845/O845,0)</f>
        <v>0</v>
      </c>
      <c r="AC845" s="66" t="n">
        <f aca="false">'Vstupní data'!W845</f>
        <v>0</v>
      </c>
      <c r="AI845" s="66" t="str">
        <f aca="false">IF(OR('Vstupní data'!T845&gt;0,'Vstupní data'!U845&gt;0),VLOOKUP(I845,'Pril3-drev'!$H$5:$J$83,3,0),"")</f>
        <v/>
      </c>
      <c r="AJ845" s="66" t="n">
        <f aca="false">IF('Vstupní data'!V845="prostokořenný",0,IF('Vstupní data'!V845="krytokořenný","k",IF('Vstupní data'!V845="poloodrostky nebo odrostky, prostokořenné i krytokořenné","po",0)))</f>
        <v>0</v>
      </c>
      <c r="AK845" s="66" t="n">
        <f aca="false">IF(OR('Vstupní data'!T845&gt;0,'Vstupní data'!U845&gt;0),IF(AJ845="k",0.9*VLOOKUP(AI845,'ha-pocty-vyhl'!$A$5:$B$20,2,0),IF(AJ845="po",0.8*VLOOKUP(AI845,'ha-pocty-vyhl'!$A$5:$B$20,2,0),VLOOKUP(AI845,'ha-pocty-vyhl'!$A$5:$B$20,2,0))),0)</f>
        <v>0</v>
      </c>
      <c r="AL845" s="66" t="n">
        <f aca="false">IF(OR('Vstupní data'!T845&gt;0,'Vstupní data'!U845&gt;0),'Vstupní data'!K845*'Vstupní data'!M845/100,0)</f>
        <v>0</v>
      </c>
      <c r="AM845" s="66" t="n">
        <f aca="false">IF(OR('Vstupní data'!T845&gt;0,'Vstupní data'!U845&gt;0),IF('Vstupní data'!T845&gt;0,'Vstupní data'!T845,ROUND(10*'Vstupní data'!U845/AK845,0)),0)</f>
        <v>0</v>
      </c>
      <c r="AN845" s="69" t="n">
        <f aca="false">IF('Vstupní data'!T845&gt;0,   IF('Vstupní data'!T845&lt;=AL845,'Vstupní data'!T845,AL845),   IF(AM845&lt;AL845,AM845,AL845))</f>
        <v>0</v>
      </c>
      <c r="AO845" s="69" t="n">
        <f aca="false">'Vstupní data'!X845</f>
        <v>0</v>
      </c>
      <c r="AP845" s="66" t="n">
        <f aca="false">IF(OR('Vstupní data'!T845&gt;0,'Vstupní data'!U845&gt;0),IF(I845&lt;&gt;0,VLOOKUP(I845,'Pril3-drev'!$H$5:$I$83,2,0),0),0)</f>
        <v>0</v>
      </c>
      <c r="AQ845" s="66" t="n">
        <f aca="false">'Vstupní data'!Y845</f>
        <v>0</v>
      </c>
      <c r="AR845" s="66" t="str">
        <f aca="false">IF(AC845&gt;5,   IF('Vstupní data'!Y845&gt;0,   VLOOKUP(VLOOKUP(CONCATENATE(VLOOKUP(I845,'Pril3-drev'!$H$4:$L$83,5,0),AC845),'Pril3-drev'!$Q$4:$R$2803,2,0),'AVB-BS'!$C$5:$S$29 ,LOOKUP(AQ845,'AVB-BS'!$D$3:$S$3,'AVB-BS'!$D$1:$S$1) ,0 )   ,   IF('Vstupní data'!Z845&gt;0,'Vstupní data'!Z845,0)) , "")</f>
        <v/>
      </c>
      <c r="AS845" s="70" t="str">
        <f aca="false">IF(AC845&gt;5,VLOOKUP(CONCATENATE(AP845,AR845),'Pril1-THLPa'!$H$6:$N$96,4,0),"")</f>
        <v/>
      </c>
      <c r="AT845" s="70" t="str">
        <f aca="false">IF(AC845&gt;5,VLOOKUP(CONCATENATE(AP845,AR845),'Pril1-THLPa'!$H$6:$N$96,5,0),"")</f>
        <v/>
      </c>
      <c r="AU845" s="70" t="str">
        <f aca="false">IF(AC845&gt;5,VLOOKUP(CONCATENATE(AP845,AR845),'Pril1-THLPa'!$H$6:$N$96,6,0),"")</f>
        <v/>
      </c>
      <c r="AV845" s="70" t="str">
        <f aca="false">IF(AC845&gt;5,VLOOKUP(CONCATENATE(AP845,AR845),'Pril1-THLPa'!$H$6:$N$96,7,0),"")</f>
        <v/>
      </c>
      <c r="AW845" s="70" t="str">
        <f aca="false">IF(AC845&gt;5,VLOOKUP(CONCATENATE(AP845,AR845),'Pril1-THLPa'!$H$6:$O$96,8,0),"")</f>
        <v/>
      </c>
      <c r="AX845" s="66" t="n">
        <f aca="false">IF(AC845&gt;0,IF(AND(AC845&gt;0,AC845&lt;=5),VLOOKUP(AP845,'Pril1-THLPa'!$A$6:$F$18,LOOKUP(AC845,'Pril1-THLPa'!$B$5:$F$5,'Pril1-THLPa'!$B$4:$F$4),0),AS845+AT845*(AC845-5)+AU845*POWER(AC845-5,2)+AV845*POWER(AC845-5,3)+AW845*POWER(AC845-5,4)),0)</f>
        <v>0</v>
      </c>
      <c r="AY845" s="71"/>
      <c r="AZ845" s="66" t="n">
        <f aca="false">'Vstupní data'!AA845</f>
        <v>0</v>
      </c>
      <c r="BA845" s="66" t="n">
        <f aca="false">IF(OR('Vstupní data'!T845&gt;0,'Vstupní data'!U845&gt;0),IF(AC845&lt;&gt;"",AX845*AO845/10*(100+AZ845)/100,0),0)</f>
        <v>0</v>
      </c>
      <c r="BB845" s="67" t="n">
        <f aca="false">IF(AC845&lt;&gt;"",ROUND(BA845*AN845,0),0)</f>
        <v>0</v>
      </c>
      <c r="BC845" s="68" t="str">
        <f aca="false">IF(AE845&gt;0,BB845/AE845,"")</f>
        <v/>
      </c>
      <c r="BD845" s="66" t="n">
        <f aca="false">'Vstupní data'!AE845</f>
        <v>0</v>
      </c>
      <c r="BF845" s="66" t="n">
        <f aca="false">'Vstupní data'!AC845</f>
        <v>0</v>
      </c>
      <c r="BH845" s="66" t="n">
        <f aca="false">'Vstupní data'!AD845</f>
        <v>0</v>
      </c>
      <c r="BI845" s="66" t="n">
        <f aca="false">'Vstupní data'!AF845</f>
        <v>0</v>
      </c>
      <c r="BJ845" s="69" t="n">
        <f aca="false">'Vstupní data'!AG845</f>
        <v>0</v>
      </c>
      <c r="BK845" s="69" t="n">
        <f aca="false">IF(BF845&lt;&gt;0,VLOOKUP(I845,'Pril3-drev'!$H$5:$I$83,2,0),0)</f>
        <v>0</v>
      </c>
      <c r="BL845" s="69" t="n">
        <f aca="false">IF(BF845&lt;&gt;0,VLOOKUP(BK845,'Pril3-drev'!$A$5:$C$17,3,0),0)</f>
        <v>0</v>
      </c>
      <c r="BM845" s="69" t="n">
        <f aca="false">'Vstupní data'!AH845</f>
        <v>0</v>
      </c>
      <c r="BN845" s="69" t="n">
        <f aca="false">IF('Vstupní data'!AH845&gt;0,   VLOOKUP(VLOOKUP(CONCATENATE(VLOOKUP(I845,'Pril3-drev'!$H$4:$L$83,5,0),BD845),'Pril3-drev'!$Q$4:$R$2803,2,0),'AVB-BS'!$C$5:$S$29 ,LOOKUP(BM845,'AVB-BS'!$D$3:$S$3,'AVB-BS'!$D$1:$S$1) ,0 )   ,   IF('Vstupní data'!AI845&gt;0,'Vstupní data'!AI845,0))</f>
        <v>0</v>
      </c>
      <c r="BO845" s="69" t="str">
        <f aca="false">IF(BX845&gt;5,VLOOKUP(CONCATENATE(BK845,BN845),'Pril1-THLPa'!$H$6:$N$96,4,0),"")</f>
        <v/>
      </c>
      <c r="BP845" s="69" t="str">
        <f aca="false">IF(BX845&gt;5,VLOOKUP(CONCATENATE(BK845,BN845),'Pril1-THLPa'!$H$6:$N$96,5,0),"")</f>
        <v/>
      </c>
      <c r="BQ845" s="69" t="str">
        <f aca="false">IF(BX845&gt;5,VLOOKUP(CONCATENATE(BK845,BN845),'Pril1-THLPa'!$H$6:$N$96,6,0),"")</f>
        <v/>
      </c>
      <c r="BR845" s="69" t="str">
        <f aca="false">IF(BX845&gt;5,VLOOKUP(CONCATENATE(BK845,BN845),'Pril1-THLPa'!$H$6:$N$96,7,0),"")</f>
        <v/>
      </c>
      <c r="BS845" s="69" t="str">
        <f aca="false">IF(BX845&gt;5,VLOOKUP(CONCATENATE(BK845,BN845),'Pril1-THLPa'!$H$6:$O$96,8,0),"")</f>
        <v/>
      </c>
      <c r="BT845" s="69" t="str">
        <f aca="false">IF(BF845&gt;0, IF(BK845="smrk",  VLOOKUP(VLOOKUP(BD845,'Pril9-K3'!$L$8:$M$207,2,0),'Pril9-K3'!$A$8:$J$16,LOOKUP(BN845,'Pril9-K3'!$A$7:$J$7,'Pril9-K3'!$A$5:$J$5),0), IF(AND(BK845&lt;&gt;"smrk",'Vstupní data'!AK845&lt;&gt;""),'Vstupní data'!AK845,   VLOOKUP(VLOOKUP(BD845,'Pril9-K3'!$L$8:$M$207,2,0),'Pril9-K3'!$A$8:$J$16,LOOKUP(BN845,'Pril9-K3'!$A$7:$J$7,'Pril9-K3'!$A$5:$J$5),0)   )),   "")</f>
        <v/>
      </c>
      <c r="BV845" s="69" t="n">
        <f aca="false">'Vstupní data'!AJ845</f>
        <v>0</v>
      </c>
      <c r="BW845" s="69" t="n">
        <f aca="false">IF(BF845&gt;0,IF(J845&gt;0,J845,K845*H845/100),0)</f>
        <v>0</v>
      </c>
      <c r="BX845" s="69" t="n">
        <f aca="false">IF(BF845&gt;0,IF(BJ845&gt;BL845,BL845,BJ845),0)</f>
        <v>0</v>
      </c>
      <c r="BY845" s="69" t="n">
        <f aca="false">IF(BD845=0,0,IF(AND(BX845&gt;0,BX845&lt;=5),  IF(AND(BX845&gt;0,BX845&lt;=5),VLOOKUP(BK845,'Pril1-THLPa'!$A$6:$F$18,IF(AND(BX845&gt;0,BX845&lt;=5),LOOKUP(BX845,'Pril1-THLPa'!$B$5:$F$5,'Pril1-THLPa'!$B$4:$F$4),""),0),""),  IF(BX845&gt;5,BO845+BP845*(BX845-5)+BQ845*POWER(BX845-5,2)+BR845*POWER(BX845-5,3)+BS845*POWER(BX845-5,4),"")))</f>
        <v>0</v>
      </c>
      <c r="BZ845" s="69" t="n">
        <f aca="false">IF(BY845&gt;0,BY845*BI845/10*BW845*(100+BV845)/100,0)</f>
        <v>0</v>
      </c>
      <c r="CA845" s="69" t="n">
        <f aca="false">IF(BD845&gt;0,BX845-IF(BD845&gt;BX845,BX845,BD845),0)</f>
        <v>0</v>
      </c>
      <c r="CB845" s="69" t="n">
        <f aca="false">POWER(1.01,CA845)</f>
        <v>1</v>
      </c>
      <c r="CC845" s="69" t="n">
        <f aca="false">IF(BF845&gt;0,IF(BF845&gt;BH845,1,BF845/BH845),0)</f>
        <v>0</v>
      </c>
      <c r="CD845" s="72" t="n">
        <f aca="false">IF(BD845=0,0,IF(BF845&gt;0,ROUND(IF(CB845&lt;&gt;0,BZ845*BT845*1/CB845*CC845,0),0),0))</f>
        <v>0</v>
      </c>
      <c r="CE845" s="73" t="str">
        <f aca="false">IF(BF845&gt;0,IF(BF845&gt;BH845,CD845/BF845,CD845/BH845),"")</f>
        <v/>
      </c>
      <c r="CF845" s="69" t="n">
        <f aca="false">'Vstupní data'!AM845</f>
        <v>0</v>
      </c>
      <c r="CG845" s="69" t="n">
        <f aca="false">'Vstupní data'!AN845</f>
        <v>0</v>
      </c>
      <c r="CH845" s="69" t="n">
        <f aca="false">'Vstupní data'!AO845</f>
        <v>0</v>
      </c>
      <c r="CI845" s="69" t="n">
        <f aca="false">'Vstupní data'!AP845</f>
        <v>0</v>
      </c>
      <c r="CJ845" s="72" t="n">
        <f aca="false">ROUND(CH845*CI845,0)</f>
        <v>0</v>
      </c>
      <c r="CK845" s="74" t="str">
        <f aca="false">IF(OR(AA845&gt;0,BB845&gt;0,CD845&gt;0,CJ845&gt;0),AA845+BB845+CD845+CJ845,"")</f>
        <v/>
      </c>
    </row>
    <row r="846" customFormat="false" ht="12.8" hidden="false" customHeight="false" outlineLevel="0" collapsed="false">
      <c r="A846" s="66" t="n">
        <f aca="false">'Vstupní data'!A846</f>
        <v>0</v>
      </c>
      <c r="F846" s="66" t="str">
        <f aca="false">CONCATENATE('Vstupní data'!F846,'Vstupní data'!G846,'Vstupní data'!H846,'Vstupní data'!I846)</f>
        <v/>
      </c>
      <c r="G846" s="66"/>
      <c r="H846" s="66" t="n">
        <f aca="false">'Vstupní data'!K846</f>
        <v>0</v>
      </c>
      <c r="I846" s="66" t="n">
        <f aca="false">'Vstupní data'!L846</f>
        <v>0</v>
      </c>
      <c r="J846" s="66" t="n">
        <f aca="false">'Vstupní data'!K846*'Vstupní data'!M846/100</f>
        <v>0</v>
      </c>
      <c r="L846" s="66" t="n">
        <f aca="false">IF('Vstupní data'!N846="prostokořenný",0,IF('Vstupní data'!N846="krytokořenný","k",IF('Vstupní data'!N846="poloodrostky nebo odrostky, prostokořenné i krytokořenné","po",0)))</f>
        <v>0</v>
      </c>
      <c r="N846" s="66"/>
      <c r="O846" s="66" t="n">
        <f aca="false">'Vstupní data'!O846</f>
        <v>0</v>
      </c>
      <c r="P846" s="66" t="n">
        <f aca="false">IF(O846&gt;0,VLOOKUP(CONCATENATE(VLOOKUP(I846,'Pril3-drev'!$H$5:$K$83,4,0),"-",'Vstupní data'!R846),K2!$C$15:$D$23,2,0),0)</f>
        <v>0</v>
      </c>
      <c r="Q846" s="66" t="n">
        <f aca="false">IF(O846&gt;0,VLOOKUP(I846,'Pril3-drev'!$H$5:$I$83,2,0),0)</f>
        <v>0</v>
      </c>
      <c r="R846" s="66" t="n">
        <f aca="false">IF(Q846&gt;0,VLOOKUP(Q846,'Pril6-okus'!$A$5:$B$17,2,0),0)</f>
        <v>0</v>
      </c>
      <c r="S846" s="66" t="n">
        <f aca="false">IF(O846&gt;0,VLOOKUP(I846,'Pril3-drev'!$H$5:$J$83,3,0),0)</f>
        <v>0</v>
      </c>
      <c r="T846" s="66" t="str">
        <f aca="false">IF(O846&gt;0,IF(L846="k",0.9*VLOOKUP(S846,'ha-pocty-vyhl'!$A$5:$B$20,2,0),IF(L846="po",0.8*VLOOKUP(S846,'ha-pocty-vyhl'!$A$5:$B$20,2,0),VLOOKUP(S846,'ha-pocty-vyhl'!$A$5:$B$20,2,0))),"")</f>
        <v/>
      </c>
      <c r="U846" s="66" t="n">
        <f aca="false">'Vstupní data'!P846</f>
        <v>0</v>
      </c>
      <c r="V846" s="66" t="n">
        <f aca="false">IF(O846&gt;0,1.3*T846*1000*Z846/10000,0)</f>
        <v>0</v>
      </c>
      <c r="W846" s="66" t="n">
        <f aca="false">IF(O846&gt;0,1.3*T846*1000*Z846/10000,0)</f>
        <v>0</v>
      </c>
      <c r="X846" s="66" t="n">
        <f aca="false">IF(O846&gt;0,IF(O846&gt;V846,V846,O846),0)</f>
        <v>0</v>
      </c>
      <c r="Y846" s="66" t="n">
        <f aca="false">IF(O846&gt;0,IF(IF(U846&gt;W846,W846,U846)&lt;X846,W846,IF(U846&gt;W846,W846,U846)),0)</f>
        <v>0</v>
      </c>
      <c r="Z846" s="66" t="n">
        <f aca="false">IF(O846&gt;0,IF(J846&gt;0,J846,K846*H846/100),0)</f>
        <v>0</v>
      </c>
      <c r="AA846" s="67" t="n">
        <f aca="false">IF(O846&gt;0,CEILING(R846*P846*X846/Y846*Z846,1),0)</f>
        <v>0</v>
      </c>
      <c r="AB846" s="68" t="n">
        <f aca="false">IF(O846&gt;0,AA846/O846,0)</f>
        <v>0</v>
      </c>
      <c r="AC846" s="66" t="n">
        <f aca="false">'Vstupní data'!W846</f>
        <v>0</v>
      </c>
      <c r="AI846" s="66" t="str">
        <f aca="false">IF(OR('Vstupní data'!T846&gt;0,'Vstupní data'!U846&gt;0),VLOOKUP(I846,'Pril3-drev'!$H$5:$J$83,3,0),"")</f>
        <v/>
      </c>
      <c r="AJ846" s="66" t="n">
        <f aca="false">IF('Vstupní data'!V846="prostokořenný",0,IF('Vstupní data'!V846="krytokořenný","k",IF('Vstupní data'!V846="poloodrostky nebo odrostky, prostokořenné i krytokořenné","po",0)))</f>
        <v>0</v>
      </c>
      <c r="AK846" s="66" t="n">
        <f aca="false">IF(OR('Vstupní data'!T846&gt;0,'Vstupní data'!U846&gt;0),IF(AJ846="k",0.9*VLOOKUP(AI846,'ha-pocty-vyhl'!$A$5:$B$20,2,0),IF(AJ846="po",0.8*VLOOKUP(AI846,'ha-pocty-vyhl'!$A$5:$B$20,2,0),VLOOKUP(AI846,'ha-pocty-vyhl'!$A$5:$B$20,2,0))),0)</f>
        <v>0</v>
      </c>
      <c r="AL846" s="66" t="n">
        <f aca="false">IF(OR('Vstupní data'!T846&gt;0,'Vstupní data'!U846&gt;0),'Vstupní data'!K846*'Vstupní data'!M846/100,0)</f>
        <v>0</v>
      </c>
      <c r="AM846" s="66" t="n">
        <f aca="false">IF(OR('Vstupní data'!T846&gt;0,'Vstupní data'!U846&gt;0),IF('Vstupní data'!T846&gt;0,'Vstupní data'!T846,ROUND(10*'Vstupní data'!U846/AK846,0)),0)</f>
        <v>0</v>
      </c>
      <c r="AN846" s="69" t="n">
        <f aca="false">IF('Vstupní data'!T846&gt;0,   IF('Vstupní data'!T846&lt;=AL846,'Vstupní data'!T846,AL846),   IF(AM846&lt;AL846,AM846,AL846))</f>
        <v>0</v>
      </c>
      <c r="AO846" s="69" t="n">
        <f aca="false">'Vstupní data'!X846</f>
        <v>0</v>
      </c>
      <c r="AP846" s="66" t="n">
        <f aca="false">IF(OR('Vstupní data'!T846&gt;0,'Vstupní data'!U846&gt;0),IF(I846&lt;&gt;0,VLOOKUP(I846,'Pril3-drev'!$H$5:$I$83,2,0),0),0)</f>
        <v>0</v>
      </c>
      <c r="AQ846" s="66" t="n">
        <f aca="false">'Vstupní data'!Y846</f>
        <v>0</v>
      </c>
      <c r="AR846" s="66" t="str">
        <f aca="false">IF(AC846&gt;5,   IF('Vstupní data'!Y846&gt;0,   VLOOKUP(VLOOKUP(CONCATENATE(VLOOKUP(I846,'Pril3-drev'!$H$4:$L$83,5,0),AC846),'Pril3-drev'!$Q$4:$R$2803,2,0),'AVB-BS'!$C$5:$S$29 ,LOOKUP(AQ846,'AVB-BS'!$D$3:$S$3,'AVB-BS'!$D$1:$S$1) ,0 )   ,   IF('Vstupní data'!Z846&gt;0,'Vstupní data'!Z846,0)) , "")</f>
        <v/>
      </c>
      <c r="AS846" s="70" t="str">
        <f aca="false">IF(AC846&gt;5,VLOOKUP(CONCATENATE(AP846,AR846),'Pril1-THLPa'!$H$6:$N$96,4,0),"")</f>
        <v/>
      </c>
      <c r="AT846" s="70" t="str">
        <f aca="false">IF(AC846&gt;5,VLOOKUP(CONCATENATE(AP846,AR846),'Pril1-THLPa'!$H$6:$N$96,5,0),"")</f>
        <v/>
      </c>
      <c r="AU846" s="70" t="str">
        <f aca="false">IF(AC846&gt;5,VLOOKUP(CONCATENATE(AP846,AR846),'Pril1-THLPa'!$H$6:$N$96,6,0),"")</f>
        <v/>
      </c>
      <c r="AV846" s="70" t="str">
        <f aca="false">IF(AC846&gt;5,VLOOKUP(CONCATENATE(AP846,AR846),'Pril1-THLPa'!$H$6:$N$96,7,0),"")</f>
        <v/>
      </c>
      <c r="AW846" s="70" t="str">
        <f aca="false">IF(AC846&gt;5,VLOOKUP(CONCATENATE(AP846,AR846),'Pril1-THLPa'!$H$6:$O$96,8,0),"")</f>
        <v/>
      </c>
      <c r="AX846" s="66" t="n">
        <f aca="false">IF(AC846&gt;0,IF(AND(AC846&gt;0,AC846&lt;=5),VLOOKUP(AP846,'Pril1-THLPa'!$A$6:$F$18,LOOKUP(AC846,'Pril1-THLPa'!$B$5:$F$5,'Pril1-THLPa'!$B$4:$F$4),0),AS846+AT846*(AC846-5)+AU846*POWER(AC846-5,2)+AV846*POWER(AC846-5,3)+AW846*POWER(AC846-5,4)),0)</f>
        <v>0</v>
      </c>
      <c r="AY846" s="71"/>
      <c r="AZ846" s="66" t="n">
        <f aca="false">'Vstupní data'!AA846</f>
        <v>0</v>
      </c>
      <c r="BA846" s="66" t="n">
        <f aca="false">IF(OR('Vstupní data'!T846&gt;0,'Vstupní data'!U846&gt;0),IF(AC846&lt;&gt;"",AX846*AO846/10*(100+AZ846)/100,0),0)</f>
        <v>0</v>
      </c>
      <c r="BB846" s="67" t="n">
        <f aca="false">IF(AC846&lt;&gt;"",ROUND(BA846*AN846,0),0)</f>
        <v>0</v>
      </c>
      <c r="BC846" s="68" t="str">
        <f aca="false">IF(AE846&gt;0,BB846/AE846,"")</f>
        <v/>
      </c>
      <c r="BD846" s="66" t="n">
        <f aca="false">'Vstupní data'!AE846</f>
        <v>0</v>
      </c>
      <c r="BF846" s="66" t="n">
        <f aca="false">'Vstupní data'!AC846</f>
        <v>0</v>
      </c>
      <c r="BH846" s="66" t="n">
        <f aca="false">'Vstupní data'!AD846</f>
        <v>0</v>
      </c>
      <c r="BI846" s="66" t="n">
        <f aca="false">'Vstupní data'!AF846</f>
        <v>0</v>
      </c>
      <c r="BJ846" s="69" t="n">
        <f aca="false">'Vstupní data'!AG846</f>
        <v>0</v>
      </c>
      <c r="BK846" s="69" t="n">
        <f aca="false">IF(BF846&lt;&gt;0,VLOOKUP(I846,'Pril3-drev'!$H$5:$I$83,2,0),0)</f>
        <v>0</v>
      </c>
      <c r="BL846" s="69" t="n">
        <f aca="false">IF(BF846&lt;&gt;0,VLOOKUP(BK846,'Pril3-drev'!$A$5:$C$17,3,0),0)</f>
        <v>0</v>
      </c>
      <c r="BM846" s="69" t="n">
        <f aca="false">'Vstupní data'!AH846</f>
        <v>0</v>
      </c>
      <c r="BN846" s="69" t="n">
        <f aca="false">IF('Vstupní data'!AH846&gt;0,   VLOOKUP(VLOOKUP(CONCATENATE(VLOOKUP(I846,'Pril3-drev'!$H$4:$L$83,5,0),BD846),'Pril3-drev'!$Q$4:$R$2803,2,0),'AVB-BS'!$C$5:$S$29 ,LOOKUP(BM846,'AVB-BS'!$D$3:$S$3,'AVB-BS'!$D$1:$S$1) ,0 )   ,   IF('Vstupní data'!AI846&gt;0,'Vstupní data'!AI846,0))</f>
        <v>0</v>
      </c>
      <c r="BO846" s="69" t="str">
        <f aca="false">IF(BX846&gt;5,VLOOKUP(CONCATENATE(BK846,BN846),'Pril1-THLPa'!$H$6:$N$96,4,0),"")</f>
        <v/>
      </c>
      <c r="BP846" s="69" t="str">
        <f aca="false">IF(BX846&gt;5,VLOOKUP(CONCATENATE(BK846,BN846),'Pril1-THLPa'!$H$6:$N$96,5,0),"")</f>
        <v/>
      </c>
      <c r="BQ846" s="69" t="str">
        <f aca="false">IF(BX846&gt;5,VLOOKUP(CONCATENATE(BK846,BN846),'Pril1-THLPa'!$H$6:$N$96,6,0),"")</f>
        <v/>
      </c>
      <c r="BR846" s="69" t="str">
        <f aca="false">IF(BX846&gt;5,VLOOKUP(CONCATENATE(BK846,BN846),'Pril1-THLPa'!$H$6:$N$96,7,0),"")</f>
        <v/>
      </c>
      <c r="BS846" s="69" t="str">
        <f aca="false">IF(BX846&gt;5,VLOOKUP(CONCATENATE(BK846,BN846),'Pril1-THLPa'!$H$6:$O$96,8,0),"")</f>
        <v/>
      </c>
      <c r="BT846" s="69" t="str">
        <f aca="false">IF(BF846&gt;0, IF(BK846="smrk",  VLOOKUP(VLOOKUP(BD846,'Pril9-K3'!$L$8:$M$207,2,0),'Pril9-K3'!$A$8:$J$16,LOOKUP(BN846,'Pril9-K3'!$A$7:$J$7,'Pril9-K3'!$A$5:$J$5),0), IF(AND(BK846&lt;&gt;"smrk",'Vstupní data'!AK846&lt;&gt;""),'Vstupní data'!AK846,   VLOOKUP(VLOOKUP(BD846,'Pril9-K3'!$L$8:$M$207,2,0),'Pril9-K3'!$A$8:$J$16,LOOKUP(BN846,'Pril9-K3'!$A$7:$J$7,'Pril9-K3'!$A$5:$J$5),0)   )),   "")</f>
        <v/>
      </c>
      <c r="BV846" s="69" t="n">
        <f aca="false">'Vstupní data'!AJ846</f>
        <v>0</v>
      </c>
      <c r="BW846" s="69" t="n">
        <f aca="false">IF(BF846&gt;0,IF(J846&gt;0,J846,K846*H846/100),0)</f>
        <v>0</v>
      </c>
      <c r="BX846" s="69" t="n">
        <f aca="false">IF(BF846&gt;0,IF(BJ846&gt;BL846,BL846,BJ846),0)</f>
        <v>0</v>
      </c>
      <c r="BY846" s="69" t="n">
        <f aca="false">IF(BD846=0,0,IF(AND(BX846&gt;0,BX846&lt;=5),  IF(AND(BX846&gt;0,BX846&lt;=5),VLOOKUP(BK846,'Pril1-THLPa'!$A$6:$F$18,IF(AND(BX846&gt;0,BX846&lt;=5),LOOKUP(BX846,'Pril1-THLPa'!$B$5:$F$5,'Pril1-THLPa'!$B$4:$F$4),""),0),""),  IF(BX846&gt;5,BO846+BP846*(BX846-5)+BQ846*POWER(BX846-5,2)+BR846*POWER(BX846-5,3)+BS846*POWER(BX846-5,4),"")))</f>
        <v>0</v>
      </c>
      <c r="BZ846" s="69" t="n">
        <f aca="false">IF(BY846&gt;0,BY846*BI846/10*BW846*(100+BV846)/100,0)</f>
        <v>0</v>
      </c>
      <c r="CA846" s="69" t="n">
        <f aca="false">IF(BD846&gt;0,BX846-IF(BD846&gt;BX846,BX846,BD846),0)</f>
        <v>0</v>
      </c>
      <c r="CB846" s="69" t="n">
        <f aca="false">POWER(1.01,CA846)</f>
        <v>1</v>
      </c>
      <c r="CC846" s="69" t="n">
        <f aca="false">IF(BF846&gt;0,IF(BF846&gt;BH846,1,BF846/BH846),0)</f>
        <v>0</v>
      </c>
      <c r="CD846" s="72" t="n">
        <f aca="false">IF(BD846=0,0,IF(BF846&gt;0,ROUND(IF(CB846&lt;&gt;0,BZ846*BT846*1/CB846*CC846,0),0),0))</f>
        <v>0</v>
      </c>
      <c r="CE846" s="73" t="str">
        <f aca="false">IF(BF846&gt;0,IF(BF846&gt;BH846,CD846/BF846,CD846/BH846),"")</f>
        <v/>
      </c>
      <c r="CF846" s="69" t="n">
        <f aca="false">'Vstupní data'!AM846</f>
        <v>0</v>
      </c>
      <c r="CG846" s="69" t="n">
        <f aca="false">'Vstupní data'!AN846</f>
        <v>0</v>
      </c>
      <c r="CH846" s="69" t="n">
        <f aca="false">'Vstupní data'!AO846</f>
        <v>0</v>
      </c>
      <c r="CI846" s="69" t="n">
        <f aca="false">'Vstupní data'!AP846</f>
        <v>0</v>
      </c>
      <c r="CJ846" s="72" t="n">
        <f aca="false">ROUND(CH846*CI846,0)</f>
        <v>0</v>
      </c>
      <c r="CK846" s="74" t="str">
        <f aca="false">IF(OR(AA846&gt;0,BB846&gt;0,CD846&gt;0,CJ846&gt;0),AA846+BB846+CD846+CJ846,"")</f>
        <v/>
      </c>
    </row>
    <row r="847" customFormat="false" ht="12.8" hidden="false" customHeight="false" outlineLevel="0" collapsed="false">
      <c r="A847" s="66" t="n">
        <f aca="false">'Vstupní data'!A847</f>
        <v>0</v>
      </c>
      <c r="F847" s="66" t="str">
        <f aca="false">CONCATENATE('Vstupní data'!F847,'Vstupní data'!G847,'Vstupní data'!H847,'Vstupní data'!I847)</f>
        <v/>
      </c>
      <c r="G847" s="66"/>
      <c r="H847" s="66" t="n">
        <f aca="false">'Vstupní data'!K847</f>
        <v>0</v>
      </c>
      <c r="I847" s="66" t="n">
        <f aca="false">'Vstupní data'!L847</f>
        <v>0</v>
      </c>
      <c r="J847" s="66" t="n">
        <f aca="false">'Vstupní data'!K847*'Vstupní data'!M847/100</f>
        <v>0</v>
      </c>
      <c r="L847" s="66" t="n">
        <f aca="false">IF('Vstupní data'!N847="prostokořenný",0,IF('Vstupní data'!N847="krytokořenný","k",IF('Vstupní data'!N847="poloodrostky nebo odrostky, prostokořenné i krytokořenné","po",0)))</f>
        <v>0</v>
      </c>
      <c r="N847" s="66"/>
      <c r="O847" s="66" t="n">
        <f aca="false">'Vstupní data'!O847</f>
        <v>0</v>
      </c>
      <c r="P847" s="66" t="n">
        <f aca="false">IF(O847&gt;0,VLOOKUP(CONCATENATE(VLOOKUP(I847,'Pril3-drev'!$H$5:$K$83,4,0),"-",'Vstupní data'!R847),K2!$C$15:$D$23,2,0),0)</f>
        <v>0</v>
      </c>
      <c r="Q847" s="66" t="n">
        <f aca="false">IF(O847&gt;0,VLOOKUP(I847,'Pril3-drev'!$H$5:$I$83,2,0),0)</f>
        <v>0</v>
      </c>
      <c r="R847" s="66" t="n">
        <f aca="false">IF(Q847&gt;0,VLOOKUP(Q847,'Pril6-okus'!$A$5:$B$17,2,0),0)</f>
        <v>0</v>
      </c>
      <c r="S847" s="66" t="n">
        <f aca="false">IF(O847&gt;0,VLOOKUP(I847,'Pril3-drev'!$H$5:$J$83,3,0),0)</f>
        <v>0</v>
      </c>
      <c r="T847" s="66" t="str">
        <f aca="false">IF(O847&gt;0,IF(L847="k",0.9*VLOOKUP(S847,'ha-pocty-vyhl'!$A$5:$B$20,2,0),IF(L847="po",0.8*VLOOKUP(S847,'ha-pocty-vyhl'!$A$5:$B$20,2,0),VLOOKUP(S847,'ha-pocty-vyhl'!$A$5:$B$20,2,0))),"")</f>
        <v/>
      </c>
      <c r="U847" s="66" t="n">
        <f aca="false">'Vstupní data'!P847</f>
        <v>0</v>
      </c>
      <c r="V847" s="66" t="n">
        <f aca="false">IF(O847&gt;0,1.3*T847*1000*Z847/10000,0)</f>
        <v>0</v>
      </c>
      <c r="W847" s="66" t="n">
        <f aca="false">IF(O847&gt;0,1.3*T847*1000*Z847/10000,0)</f>
        <v>0</v>
      </c>
      <c r="X847" s="66" t="n">
        <f aca="false">IF(O847&gt;0,IF(O847&gt;V847,V847,O847),0)</f>
        <v>0</v>
      </c>
      <c r="Y847" s="66" t="n">
        <f aca="false">IF(O847&gt;0,IF(IF(U847&gt;W847,W847,U847)&lt;X847,W847,IF(U847&gt;W847,W847,U847)),0)</f>
        <v>0</v>
      </c>
      <c r="Z847" s="66" t="n">
        <f aca="false">IF(O847&gt;0,IF(J847&gt;0,J847,K847*H847/100),0)</f>
        <v>0</v>
      </c>
      <c r="AA847" s="67" t="n">
        <f aca="false">IF(O847&gt;0,CEILING(R847*P847*X847/Y847*Z847,1),0)</f>
        <v>0</v>
      </c>
      <c r="AB847" s="68" t="n">
        <f aca="false">IF(O847&gt;0,AA847/O847,0)</f>
        <v>0</v>
      </c>
      <c r="AC847" s="66" t="n">
        <f aca="false">'Vstupní data'!W847</f>
        <v>0</v>
      </c>
      <c r="AI847" s="66" t="str">
        <f aca="false">IF(OR('Vstupní data'!T847&gt;0,'Vstupní data'!U847&gt;0),VLOOKUP(I847,'Pril3-drev'!$H$5:$J$83,3,0),"")</f>
        <v/>
      </c>
      <c r="AJ847" s="66" t="n">
        <f aca="false">IF('Vstupní data'!V847="prostokořenný",0,IF('Vstupní data'!V847="krytokořenný","k",IF('Vstupní data'!V847="poloodrostky nebo odrostky, prostokořenné i krytokořenné","po",0)))</f>
        <v>0</v>
      </c>
      <c r="AK847" s="66" t="n">
        <f aca="false">IF(OR('Vstupní data'!T847&gt;0,'Vstupní data'!U847&gt;0),IF(AJ847="k",0.9*VLOOKUP(AI847,'ha-pocty-vyhl'!$A$5:$B$20,2,0),IF(AJ847="po",0.8*VLOOKUP(AI847,'ha-pocty-vyhl'!$A$5:$B$20,2,0),VLOOKUP(AI847,'ha-pocty-vyhl'!$A$5:$B$20,2,0))),0)</f>
        <v>0</v>
      </c>
      <c r="AL847" s="66" t="n">
        <f aca="false">IF(OR('Vstupní data'!T847&gt;0,'Vstupní data'!U847&gt;0),'Vstupní data'!K847*'Vstupní data'!M847/100,0)</f>
        <v>0</v>
      </c>
      <c r="AM847" s="66" t="n">
        <f aca="false">IF(OR('Vstupní data'!T847&gt;0,'Vstupní data'!U847&gt;0),IF('Vstupní data'!T847&gt;0,'Vstupní data'!T847,ROUND(10*'Vstupní data'!U847/AK847,0)),0)</f>
        <v>0</v>
      </c>
      <c r="AN847" s="69" t="n">
        <f aca="false">IF('Vstupní data'!T847&gt;0,   IF('Vstupní data'!T847&lt;=AL847,'Vstupní data'!T847,AL847),   IF(AM847&lt;AL847,AM847,AL847))</f>
        <v>0</v>
      </c>
      <c r="AO847" s="69" t="n">
        <f aca="false">'Vstupní data'!X847</f>
        <v>0</v>
      </c>
      <c r="AP847" s="66" t="n">
        <f aca="false">IF(OR('Vstupní data'!T847&gt;0,'Vstupní data'!U847&gt;0),IF(I847&lt;&gt;0,VLOOKUP(I847,'Pril3-drev'!$H$5:$I$83,2,0),0),0)</f>
        <v>0</v>
      </c>
      <c r="AQ847" s="66" t="n">
        <f aca="false">'Vstupní data'!Y847</f>
        <v>0</v>
      </c>
      <c r="AR847" s="66" t="str">
        <f aca="false">IF(AC847&gt;5,   IF('Vstupní data'!Y847&gt;0,   VLOOKUP(VLOOKUP(CONCATENATE(VLOOKUP(I847,'Pril3-drev'!$H$4:$L$83,5,0),AC847),'Pril3-drev'!$Q$4:$R$2803,2,0),'AVB-BS'!$C$5:$S$29 ,LOOKUP(AQ847,'AVB-BS'!$D$3:$S$3,'AVB-BS'!$D$1:$S$1) ,0 )   ,   IF('Vstupní data'!Z847&gt;0,'Vstupní data'!Z847,0)) , "")</f>
        <v/>
      </c>
      <c r="AS847" s="70" t="str">
        <f aca="false">IF(AC847&gt;5,VLOOKUP(CONCATENATE(AP847,AR847),'Pril1-THLPa'!$H$6:$N$96,4,0),"")</f>
        <v/>
      </c>
      <c r="AT847" s="70" t="str">
        <f aca="false">IF(AC847&gt;5,VLOOKUP(CONCATENATE(AP847,AR847),'Pril1-THLPa'!$H$6:$N$96,5,0),"")</f>
        <v/>
      </c>
      <c r="AU847" s="70" t="str">
        <f aca="false">IF(AC847&gt;5,VLOOKUP(CONCATENATE(AP847,AR847),'Pril1-THLPa'!$H$6:$N$96,6,0),"")</f>
        <v/>
      </c>
      <c r="AV847" s="70" t="str">
        <f aca="false">IF(AC847&gt;5,VLOOKUP(CONCATENATE(AP847,AR847),'Pril1-THLPa'!$H$6:$N$96,7,0),"")</f>
        <v/>
      </c>
      <c r="AW847" s="70" t="str">
        <f aca="false">IF(AC847&gt;5,VLOOKUP(CONCATENATE(AP847,AR847),'Pril1-THLPa'!$H$6:$O$96,8,0),"")</f>
        <v/>
      </c>
      <c r="AX847" s="66" t="n">
        <f aca="false">IF(AC847&gt;0,IF(AND(AC847&gt;0,AC847&lt;=5),VLOOKUP(AP847,'Pril1-THLPa'!$A$6:$F$18,LOOKUP(AC847,'Pril1-THLPa'!$B$5:$F$5,'Pril1-THLPa'!$B$4:$F$4),0),AS847+AT847*(AC847-5)+AU847*POWER(AC847-5,2)+AV847*POWER(AC847-5,3)+AW847*POWER(AC847-5,4)),0)</f>
        <v>0</v>
      </c>
      <c r="AY847" s="71"/>
      <c r="AZ847" s="66" t="n">
        <f aca="false">'Vstupní data'!AA847</f>
        <v>0</v>
      </c>
      <c r="BA847" s="66" t="n">
        <f aca="false">IF(OR('Vstupní data'!T847&gt;0,'Vstupní data'!U847&gt;0),IF(AC847&lt;&gt;"",AX847*AO847/10*(100+AZ847)/100,0),0)</f>
        <v>0</v>
      </c>
      <c r="BB847" s="67" t="n">
        <f aca="false">IF(AC847&lt;&gt;"",ROUND(BA847*AN847,0),0)</f>
        <v>0</v>
      </c>
      <c r="BC847" s="68" t="str">
        <f aca="false">IF(AE847&gt;0,BB847/AE847,"")</f>
        <v/>
      </c>
      <c r="BD847" s="66" t="n">
        <f aca="false">'Vstupní data'!AE847</f>
        <v>0</v>
      </c>
      <c r="BF847" s="66" t="n">
        <f aca="false">'Vstupní data'!AC847</f>
        <v>0</v>
      </c>
      <c r="BH847" s="66" t="n">
        <f aca="false">'Vstupní data'!AD847</f>
        <v>0</v>
      </c>
      <c r="BI847" s="66" t="n">
        <f aca="false">'Vstupní data'!AF847</f>
        <v>0</v>
      </c>
      <c r="BJ847" s="69" t="n">
        <f aca="false">'Vstupní data'!AG847</f>
        <v>0</v>
      </c>
      <c r="BK847" s="69" t="n">
        <f aca="false">IF(BF847&lt;&gt;0,VLOOKUP(I847,'Pril3-drev'!$H$5:$I$83,2,0),0)</f>
        <v>0</v>
      </c>
      <c r="BL847" s="69" t="n">
        <f aca="false">IF(BF847&lt;&gt;0,VLOOKUP(BK847,'Pril3-drev'!$A$5:$C$17,3,0),0)</f>
        <v>0</v>
      </c>
      <c r="BM847" s="69" t="n">
        <f aca="false">'Vstupní data'!AH847</f>
        <v>0</v>
      </c>
      <c r="BN847" s="69" t="n">
        <f aca="false">IF('Vstupní data'!AH847&gt;0,   VLOOKUP(VLOOKUP(CONCATENATE(VLOOKUP(I847,'Pril3-drev'!$H$4:$L$83,5,0),BD847),'Pril3-drev'!$Q$4:$R$2803,2,0),'AVB-BS'!$C$5:$S$29 ,LOOKUP(BM847,'AVB-BS'!$D$3:$S$3,'AVB-BS'!$D$1:$S$1) ,0 )   ,   IF('Vstupní data'!AI847&gt;0,'Vstupní data'!AI847,0))</f>
        <v>0</v>
      </c>
      <c r="BO847" s="69" t="str">
        <f aca="false">IF(BX847&gt;5,VLOOKUP(CONCATENATE(BK847,BN847),'Pril1-THLPa'!$H$6:$N$96,4,0),"")</f>
        <v/>
      </c>
      <c r="BP847" s="69" t="str">
        <f aca="false">IF(BX847&gt;5,VLOOKUP(CONCATENATE(BK847,BN847),'Pril1-THLPa'!$H$6:$N$96,5,0),"")</f>
        <v/>
      </c>
      <c r="BQ847" s="69" t="str">
        <f aca="false">IF(BX847&gt;5,VLOOKUP(CONCATENATE(BK847,BN847),'Pril1-THLPa'!$H$6:$N$96,6,0),"")</f>
        <v/>
      </c>
      <c r="BR847" s="69" t="str">
        <f aca="false">IF(BX847&gt;5,VLOOKUP(CONCATENATE(BK847,BN847),'Pril1-THLPa'!$H$6:$N$96,7,0),"")</f>
        <v/>
      </c>
      <c r="BS847" s="69" t="str">
        <f aca="false">IF(BX847&gt;5,VLOOKUP(CONCATENATE(BK847,BN847),'Pril1-THLPa'!$H$6:$O$96,8,0),"")</f>
        <v/>
      </c>
      <c r="BT847" s="69" t="str">
        <f aca="false">IF(BF847&gt;0, IF(BK847="smrk",  VLOOKUP(VLOOKUP(BD847,'Pril9-K3'!$L$8:$M$207,2,0),'Pril9-K3'!$A$8:$J$16,LOOKUP(BN847,'Pril9-K3'!$A$7:$J$7,'Pril9-K3'!$A$5:$J$5),0), IF(AND(BK847&lt;&gt;"smrk",'Vstupní data'!AK847&lt;&gt;""),'Vstupní data'!AK847,   VLOOKUP(VLOOKUP(BD847,'Pril9-K3'!$L$8:$M$207,2,0),'Pril9-K3'!$A$8:$J$16,LOOKUP(BN847,'Pril9-K3'!$A$7:$J$7,'Pril9-K3'!$A$5:$J$5),0)   )),   "")</f>
        <v/>
      </c>
      <c r="BV847" s="69" t="n">
        <f aca="false">'Vstupní data'!AJ847</f>
        <v>0</v>
      </c>
      <c r="BW847" s="69" t="n">
        <f aca="false">IF(BF847&gt;0,IF(J847&gt;0,J847,K847*H847/100),0)</f>
        <v>0</v>
      </c>
      <c r="BX847" s="69" t="n">
        <f aca="false">IF(BF847&gt;0,IF(BJ847&gt;BL847,BL847,BJ847),0)</f>
        <v>0</v>
      </c>
      <c r="BY847" s="69" t="n">
        <f aca="false">IF(BD847=0,0,IF(AND(BX847&gt;0,BX847&lt;=5),  IF(AND(BX847&gt;0,BX847&lt;=5),VLOOKUP(BK847,'Pril1-THLPa'!$A$6:$F$18,IF(AND(BX847&gt;0,BX847&lt;=5),LOOKUP(BX847,'Pril1-THLPa'!$B$5:$F$5,'Pril1-THLPa'!$B$4:$F$4),""),0),""),  IF(BX847&gt;5,BO847+BP847*(BX847-5)+BQ847*POWER(BX847-5,2)+BR847*POWER(BX847-5,3)+BS847*POWER(BX847-5,4),"")))</f>
        <v>0</v>
      </c>
      <c r="BZ847" s="69" t="n">
        <f aca="false">IF(BY847&gt;0,BY847*BI847/10*BW847*(100+BV847)/100,0)</f>
        <v>0</v>
      </c>
      <c r="CA847" s="69" t="n">
        <f aca="false">IF(BD847&gt;0,BX847-IF(BD847&gt;BX847,BX847,BD847),0)</f>
        <v>0</v>
      </c>
      <c r="CB847" s="69" t="n">
        <f aca="false">POWER(1.01,CA847)</f>
        <v>1</v>
      </c>
      <c r="CC847" s="69" t="n">
        <f aca="false">IF(BF847&gt;0,IF(BF847&gt;BH847,1,BF847/BH847),0)</f>
        <v>0</v>
      </c>
      <c r="CD847" s="72" t="n">
        <f aca="false">IF(BD847=0,0,IF(BF847&gt;0,ROUND(IF(CB847&lt;&gt;0,BZ847*BT847*1/CB847*CC847,0),0),0))</f>
        <v>0</v>
      </c>
      <c r="CE847" s="73" t="str">
        <f aca="false">IF(BF847&gt;0,IF(BF847&gt;BH847,CD847/BF847,CD847/BH847),"")</f>
        <v/>
      </c>
      <c r="CF847" s="69" t="n">
        <f aca="false">'Vstupní data'!AM847</f>
        <v>0</v>
      </c>
      <c r="CG847" s="69" t="n">
        <f aca="false">'Vstupní data'!AN847</f>
        <v>0</v>
      </c>
      <c r="CH847" s="69" t="n">
        <f aca="false">'Vstupní data'!AO847</f>
        <v>0</v>
      </c>
      <c r="CI847" s="69" t="n">
        <f aca="false">'Vstupní data'!AP847</f>
        <v>0</v>
      </c>
      <c r="CJ847" s="72" t="n">
        <f aca="false">ROUND(CH847*CI847,0)</f>
        <v>0</v>
      </c>
      <c r="CK847" s="74" t="str">
        <f aca="false">IF(OR(AA847&gt;0,BB847&gt;0,CD847&gt;0,CJ847&gt;0),AA847+BB847+CD847+CJ847,"")</f>
        <v/>
      </c>
    </row>
    <row r="848" customFormat="false" ht="12.8" hidden="false" customHeight="false" outlineLevel="0" collapsed="false">
      <c r="A848" s="66" t="n">
        <f aca="false">'Vstupní data'!A848</f>
        <v>0</v>
      </c>
      <c r="F848" s="66" t="str">
        <f aca="false">CONCATENATE('Vstupní data'!F848,'Vstupní data'!G848,'Vstupní data'!H848,'Vstupní data'!I848)</f>
        <v/>
      </c>
      <c r="G848" s="66"/>
      <c r="H848" s="66" t="n">
        <f aca="false">'Vstupní data'!K848</f>
        <v>0</v>
      </c>
      <c r="I848" s="66" t="n">
        <f aca="false">'Vstupní data'!L848</f>
        <v>0</v>
      </c>
      <c r="J848" s="66" t="n">
        <f aca="false">'Vstupní data'!K848*'Vstupní data'!M848/100</f>
        <v>0</v>
      </c>
      <c r="L848" s="66" t="n">
        <f aca="false">IF('Vstupní data'!N848="prostokořenný",0,IF('Vstupní data'!N848="krytokořenný","k",IF('Vstupní data'!N848="poloodrostky nebo odrostky, prostokořenné i krytokořenné","po",0)))</f>
        <v>0</v>
      </c>
      <c r="N848" s="66"/>
      <c r="O848" s="66" t="n">
        <f aca="false">'Vstupní data'!O848</f>
        <v>0</v>
      </c>
      <c r="P848" s="66" t="n">
        <f aca="false">IF(O848&gt;0,VLOOKUP(CONCATENATE(VLOOKUP(I848,'Pril3-drev'!$H$5:$K$83,4,0),"-",'Vstupní data'!R848),K2!$C$15:$D$23,2,0),0)</f>
        <v>0</v>
      </c>
      <c r="Q848" s="66" t="n">
        <f aca="false">IF(O848&gt;0,VLOOKUP(I848,'Pril3-drev'!$H$5:$I$83,2,0),0)</f>
        <v>0</v>
      </c>
      <c r="R848" s="66" t="n">
        <f aca="false">IF(Q848&gt;0,VLOOKUP(Q848,'Pril6-okus'!$A$5:$B$17,2,0),0)</f>
        <v>0</v>
      </c>
      <c r="S848" s="66" t="n">
        <f aca="false">IF(O848&gt;0,VLOOKUP(I848,'Pril3-drev'!$H$5:$J$83,3,0),0)</f>
        <v>0</v>
      </c>
      <c r="T848" s="66" t="str">
        <f aca="false">IF(O848&gt;0,IF(L848="k",0.9*VLOOKUP(S848,'ha-pocty-vyhl'!$A$5:$B$20,2,0),IF(L848="po",0.8*VLOOKUP(S848,'ha-pocty-vyhl'!$A$5:$B$20,2,0),VLOOKUP(S848,'ha-pocty-vyhl'!$A$5:$B$20,2,0))),"")</f>
        <v/>
      </c>
      <c r="U848" s="66" t="n">
        <f aca="false">'Vstupní data'!P848</f>
        <v>0</v>
      </c>
      <c r="V848" s="66" t="n">
        <f aca="false">IF(O848&gt;0,1.3*T848*1000*Z848/10000,0)</f>
        <v>0</v>
      </c>
      <c r="W848" s="66" t="n">
        <f aca="false">IF(O848&gt;0,1.3*T848*1000*Z848/10000,0)</f>
        <v>0</v>
      </c>
      <c r="X848" s="66" t="n">
        <f aca="false">IF(O848&gt;0,IF(O848&gt;V848,V848,O848),0)</f>
        <v>0</v>
      </c>
      <c r="Y848" s="66" t="n">
        <f aca="false">IF(O848&gt;0,IF(IF(U848&gt;W848,W848,U848)&lt;X848,W848,IF(U848&gt;W848,W848,U848)),0)</f>
        <v>0</v>
      </c>
      <c r="Z848" s="66" t="n">
        <f aca="false">IF(O848&gt;0,IF(J848&gt;0,J848,K848*H848/100),0)</f>
        <v>0</v>
      </c>
      <c r="AA848" s="67" t="n">
        <f aca="false">IF(O848&gt;0,CEILING(R848*P848*X848/Y848*Z848,1),0)</f>
        <v>0</v>
      </c>
      <c r="AB848" s="68" t="n">
        <f aca="false">IF(O848&gt;0,AA848/O848,0)</f>
        <v>0</v>
      </c>
      <c r="AC848" s="66" t="n">
        <f aca="false">'Vstupní data'!W848</f>
        <v>0</v>
      </c>
      <c r="AI848" s="66" t="str">
        <f aca="false">IF(OR('Vstupní data'!T848&gt;0,'Vstupní data'!U848&gt;0),VLOOKUP(I848,'Pril3-drev'!$H$5:$J$83,3,0),"")</f>
        <v/>
      </c>
      <c r="AJ848" s="66" t="n">
        <f aca="false">IF('Vstupní data'!V848="prostokořenný",0,IF('Vstupní data'!V848="krytokořenný","k",IF('Vstupní data'!V848="poloodrostky nebo odrostky, prostokořenné i krytokořenné","po",0)))</f>
        <v>0</v>
      </c>
      <c r="AK848" s="66" t="n">
        <f aca="false">IF(OR('Vstupní data'!T848&gt;0,'Vstupní data'!U848&gt;0),IF(AJ848="k",0.9*VLOOKUP(AI848,'ha-pocty-vyhl'!$A$5:$B$20,2,0),IF(AJ848="po",0.8*VLOOKUP(AI848,'ha-pocty-vyhl'!$A$5:$B$20,2,0),VLOOKUP(AI848,'ha-pocty-vyhl'!$A$5:$B$20,2,0))),0)</f>
        <v>0</v>
      </c>
      <c r="AL848" s="66" t="n">
        <f aca="false">IF(OR('Vstupní data'!T848&gt;0,'Vstupní data'!U848&gt;0),'Vstupní data'!K848*'Vstupní data'!M848/100,0)</f>
        <v>0</v>
      </c>
      <c r="AM848" s="66" t="n">
        <f aca="false">IF(OR('Vstupní data'!T848&gt;0,'Vstupní data'!U848&gt;0),IF('Vstupní data'!T848&gt;0,'Vstupní data'!T848,ROUND(10*'Vstupní data'!U848/AK848,0)),0)</f>
        <v>0</v>
      </c>
      <c r="AN848" s="69" t="n">
        <f aca="false">IF('Vstupní data'!T848&gt;0,   IF('Vstupní data'!T848&lt;=AL848,'Vstupní data'!T848,AL848),   IF(AM848&lt;AL848,AM848,AL848))</f>
        <v>0</v>
      </c>
      <c r="AO848" s="69" t="n">
        <f aca="false">'Vstupní data'!X848</f>
        <v>0</v>
      </c>
      <c r="AP848" s="66" t="n">
        <f aca="false">IF(OR('Vstupní data'!T848&gt;0,'Vstupní data'!U848&gt;0),IF(I848&lt;&gt;0,VLOOKUP(I848,'Pril3-drev'!$H$5:$I$83,2,0),0),0)</f>
        <v>0</v>
      </c>
      <c r="AQ848" s="66" t="n">
        <f aca="false">'Vstupní data'!Y848</f>
        <v>0</v>
      </c>
      <c r="AR848" s="66" t="str">
        <f aca="false">IF(AC848&gt;5,   IF('Vstupní data'!Y848&gt;0,   VLOOKUP(VLOOKUP(CONCATENATE(VLOOKUP(I848,'Pril3-drev'!$H$4:$L$83,5,0),AC848),'Pril3-drev'!$Q$4:$R$2803,2,0),'AVB-BS'!$C$5:$S$29 ,LOOKUP(AQ848,'AVB-BS'!$D$3:$S$3,'AVB-BS'!$D$1:$S$1) ,0 )   ,   IF('Vstupní data'!Z848&gt;0,'Vstupní data'!Z848,0)) , "")</f>
        <v/>
      </c>
      <c r="AS848" s="70" t="str">
        <f aca="false">IF(AC848&gt;5,VLOOKUP(CONCATENATE(AP848,AR848),'Pril1-THLPa'!$H$6:$N$96,4,0),"")</f>
        <v/>
      </c>
      <c r="AT848" s="70" t="str">
        <f aca="false">IF(AC848&gt;5,VLOOKUP(CONCATENATE(AP848,AR848),'Pril1-THLPa'!$H$6:$N$96,5,0),"")</f>
        <v/>
      </c>
      <c r="AU848" s="70" t="str">
        <f aca="false">IF(AC848&gt;5,VLOOKUP(CONCATENATE(AP848,AR848),'Pril1-THLPa'!$H$6:$N$96,6,0),"")</f>
        <v/>
      </c>
      <c r="AV848" s="70" t="str">
        <f aca="false">IF(AC848&gt;5,VLOOKUP(CONCATENATE(AP848,AR848),'Pril1-THLPa'!$H$6:$N$96,7,0),"")</f>
        <v/>
      </c>
      <c r="AW848" s="70" t="str">
        <f aca="false">IF(AC848&gt;5,VLOOKUP(CONCATENATE(AP848,AR848),'Pril1-THLPa'!$H$6:$O$96,8,0),"")</f>
        <v/>
      </c>
      <c r="AX848" s="66" t="n">
        <f aca="false">IF(AC848&gt;0,IF(AND(AC848&gt;0,AC848&lt;=5),VLOOKUP(AP848,'Pril1-THLPa'!$A$6:$F$18,LOOKUP(AC848,'Pril1-THLPa'!$B$5:$F$5,'Pril1-THLPa'!$B$4:$F$4),0),AS848+AT848*(AC848-5)+AU848*POWER(AC848-5,2)+AV848*POWER(AC848-5,3)+AW848*POWER(AC848-5,4)),0)</f>
        <v>0</v>
      </c>
      <c r="AY848" s="71"/>
      <c r="AZ848" s="66" t="n">
        <f aca="false">'Vstupní data'!AA848</f>
        <v>0</v>
      </c>
      <c r="BA848" s="66" t="n">
        <f aca="false">IF(OR('Vstupní data'!T848&gt;0,'Vstupní data'!U848&gt;0),IF(AC848&lt;&gt;"",AX848*AO848/10*(100+AZ848)/100,0),0)</f>
        <v>0</v>
      </c>
      <c r="BB848" s="67" t="n">
        <f aca="false">IF(AC848&lt;&gt;"",ROUND(BA848*AN848,0),0)</f>
        <v>0</v>
      </c>
      <c r="BC848" s="68" t="str">
        <f aca="false">IF(AE848&gt;0,BB848/AE848,"")</f>
        <v/>
      </c>
      <c r="BD848" s="66" t="n">
        <f aca="false">'Vstupní data'!AE848</f>
        <v>0</v>
      </c>
      <c r="BF848" s="66" t="n">
        <f aca="false">'Vstupní data'!AC848</f>
        <v>0</v>
      </c>
      <c r="BH848" s="66" t="n">
        <f aca="false">'Vstupní data'!AD848</f>
        <v>0</v>
      </c>
      <c r="BI848" s="66" t="n">
        <f aca="false">'Vstupní data'!AF848</f>
        <v>0</v>
      </c>
      <c r="BJ848" s="69" t="n">
        <f aca="false">'Vstupní data'!AG848</f>
        <v>0</v>
      </c>
      <c r="BK848" s="69" t="n">
        <f aca="false">IF(BF848&lt;&gt;0,VLOOKUP(I848,'Pril3-drev'!$H$5:$I$83,2,0),0)</f>
        <v>0</v>
      </c>
      <c r="BL848" s="69" t="n">
        <f aca="false">IF(BF848&lt;&gt;0,VLOOKUP(BK848,'Pril3-drev'!$A$5:$C$17,3,0),0)</f>
        <v>0</v>
      </c>
      <c r="BM848" s="69" t="n">
        <f aca="false">'Vstupní data'!AH848</f>
        <v>0</v>
      </c>
      <c r="BN848" s="69" t="n">
        <f aca="false">IF('Vstupní data'!AH848&gt;0,   VLOOKUP(VLOOKUP(CONCATENATE(VLOOKUP(I848,'Pril3-drev'!$H$4:$L$83,5,0),BD848),'Pril3-drev'!$Q$4:$R$2803,2,0),'AVB-BS'!$C$5:$S$29 ,LOOKUP(BM848,'AVB-BS'!$D$3:$S$3,'AVB-BS'!$D$1:$S$1) ,0 )   ,   IF('Vstupní data'!AI848&gt;0,'Vstupní data'!AI848,0))</f>
        <v>0</v>
      </c>
      <c r="BO848" s="69" t="str">
        <f aca="false">IF(BX848&gt;5,VLOOKUP(CONCATENATE(BK848,BN848),'Pril1-THLPa'!$H$6:$N$96,4,0),"")</f>
        <v/>
      </c>
      <c r="BP848" s="69" t="str">
        <f aca="false">IF(BX848&gt;5,VLOOKUP(CONCATENATE(BK848,BN848),'Pril1-THLPa'!$H$6:$N$96,5,0),"")</f>
        <v/>
      </c>
      <c r="BQ848" s="69" t="str">
        <f aca="false">IF(BX848&gt;5,VLOOKUP(CONCATENATE(BK848,BN848),'Pril1-THLPa'!$H$6:$N$96,6,0),"")</f>
        <v/>
      </c>
      <c r="BR848" s="69" t="str">
        <f aca="false">IF(BX848&gt;5,VLOOKUP(CONCATENATE(BK848,BN848),'Pril1-THLPa'!$H$6:$N$96,7,0),"")</f>
        <v/>
      </c>
      <c r="BS848" s="69" t="str">
        <f aca="false">IF(BX848&gt;5,VLOOKUP(CONCATENATE(BK848,BN848),'Pril1-THLPa'!$H$6:$O$96,8,0),"")</f>
        <v/>
      </c>
      <c r="BT848" s="69" t="str">
        <f aca="false">IF(BF848&gt;0, IF(BK848="smrk",  VLOOKUP(VLOOKUP(BD848,'Pril9-K3'!$L$8:$M$207,2,0),'Pril9-K3'!$A$8:$J$16,LOOKUP(BN848,'Pril9-K3'!$A$7:$J$7,'Pril9-K3'!$A$5:$J$5),0), IF(AND(BK848&lt;&gt;"smrk",'Vstupní data'!AK848&lt;&gt;""),'Vstupní data'!AK848,   VLOOKUP(VLOOKUP(BD848,'Pril9-K3'!$L$8:$M$207,2,0),'Pril9-K3'!$A$8:$J$16,LOOKUP(BN848,'Pril9-K3'!$A$7:$J$7,'Pril9-K3'!$A$5:$J$5),0)   )),   "")</f>
        <v/>
      </c>
      <c r="BV848" s="69" t="n">
        <f aca="false">'Vstupní data'!AJ848</f>
        <v>0</v>
      </c>
      <c r="BW848" s="69" t="n">
        <f aca="false">IF(BF848&gt;0,IF(J848&gt;0,J848,K848*H848/100),0)</f>
        <v>0</v>
      </c>
      <c r="BX848" s="69" t="n">
        <f aca="false">IF(BF848&gt;0,IF(BJ848&gt;BL848,BL848,BJ848),0)</f>
        <v>0</v>
      </c>
      <c r="BY848" s="69" t="n">
        <f aca="false">IF(BD848=0,0,IF(AND(BX848&gt;0,BX848&lt;=5),  IF(AND(BX848&gt;0,BX848&lt;=5),VLOOKUP(BK848,'Pril1-THLPa'!$A$6:$F$18,IF(AND(BX848&gt;0,BX848&lt;=5),LOOKUP(BX848,'Pril1-THLPa'!$B$5:$F$5,'Pril1-THLPa'!$B$4:$F$4),""),0),""),  IF(BX848&gt;5,BO848+BP848*(BX848-5)+BQ848*POWER(BX848-5,2)+BR848*POWER(BX848-5,3)+BS848*POWER(BX848-5,4),"")))</f>
        <v>0</v>
      </c>
      <c r="BZ848" s="69" t="n">
        <f aca="false">IF(BY848&gt;0,BY848*BI848/10*BW848*(100+BV848)/100,0)</f>
        <v>0</v>
      </c>
      <c r="CA848" s="69" t="n">
        <f aca="false">IF(BD848&gt;0,BX848-IF(BD848&gt;BX848,BX848,BD848),0)</f>
        <v>0</v>
      </c>
      <c r="CB848" s="69" t="n">
        <f aca="false">POWER(1.01,CA848)</f>
        <v>1</v>
      </c>
      <c r="CC848" s="69" t="n">
        <f aca="false">IF(BF848&gt;0,IF(BF848&gt;BH848,1,BF848/BH848),0)</f>
        <v>0</v>
      </c>
      <c r="CD848" s="72" t="n">
        <f aca="false">IF(BD848=0,0,IF(BF848&gt;0,ROUND(IF(CB848&lt;&gt;0,BZ848*BT848*1/CB848*CC848,0),0),0))</f>
        <v>0</v>
      </c>
      <c r="CE848" s="73" t="str">
        <f aca="false">IF(BF848&gt;0,IF(BF848&gt;BH848,CD848/BF848,CD848/BH848),"")</f>
        <v/>
      </c>
      <c r="CF848" s="69" t="n">
        <f aca="false">'Vstupní data'!AM848</f>
        <v>0</v>
      </c>
      <c r="CG848" s="69" t="n">
        <f aca="false">'Vstupní data'!AN848</f>
        <v>0</v>
      </c>
      <c r="CH848" s="69" t="n">
        <f aca="false">'Vstupní data'!AO848</f>
        <v>0</v>
      </c>
      <c r="CI848" s="69" t="n">
        <f aca="false">'Vstupní data'!AP848</f>
        <v>0</v>
      </c>
      <c r="CJ848" s="72" t="n">
        <f aca="false">ROUND(CH848*CI848,0)</f>
        <v>0</v>
      </c>
      <c r="CK848" s="74" t="str">
        <f aca="false">IF(OR(AA848&gt;0,BB848&gt;0,CD848&gt;0,CJ848&gt;0),AA848+BB848+CD848+CJ848,"")</f>
        <v/>
      </c>
    </row>
    <row r="849" customFormat="false" ht="12.8" hidden="false" customHeight="false" outlineLevel="0" collapsed="false">
      <c r="A849" s="66" t="n">
        <f aca="false">'Vstupní data'!A849</f>
        <v>0</v>
      </c>
      <c r="F849" s="66" t="str">
        <f aca="false">CONCATENATE('Vstupní data'!F849,'Vstupní data'!G849,'Vstupní data'!H849,'Vstupní data'!I849)</f>
        <v/>
      </c>
      <c r="G849" s="66"/>
      <c r="H849" s="66" t="n">
        <f aca="false">'Vstupní data'!K849</f>
        <v>0</v>
      </c>
      <c r="I849" s="66" t="n">
        <f aca="false">'Vstupní data'!L849</f>
        <v>0</v>
      </c>
      <c r="J849" s="66" t="n">
        <f aca="false">'Vstupní data'!K849*'Vstupní data'!M849/100</f>
        <v>0</v>
      </c>
      <c r="L849" s="66" t="n">
        <f aca="false">IF('Vstupní data'!N849="prostokořenný",0,IF('Vstupní data'!N849="krytokořenný","k",IF('Vstupní data'!N849="poloodrostky nebo odrostky, prostokořenné i krytokořenné","po",0)))</f>
        <v>0</v>
      </c>
      <c r="N849" s="66"/>
      <c r="O849" s="66" t="n">
        <f aca="false">'Vstupní data'!O849</f>
        <v>0</v>
      </c>
      <c r="P849" s="66" t="n">
        <f aca="false">IF(O849&gt;0,VLOOKUP(CONCATENATE(VLOOKUP(I849,'Pril3-drev'!$H$5:$K$83,4,0),"-",'Vstupní data'!R849),K2!$C$15:$D$23,2,0),0)</f>
        <v>0</v>
      </c>
      <c r="Q849" s="66" t="n">
        <f aca="false">IF(O849&gt;0,VLOOKUP(I849,'Pril3-drev'!$H$5:$I$83,2,0),0)</f>
        <v>0</v>
      </c>
      <c r="R849" s="66" t="n">
        <f aca="false">IF(Q849&gt;0,VLOOKUP(Q849,'Pril6-okus'!$A$5:$B$17,2,0),0)</f>
        <v>0</v>
      </c>
      <c r="S849" s="66" t="n">
        <f aca="false">IF(O849&gt;0,VLOOKUP(I849,'Pril3-drev'!$H$5:$J$83,3,0),0)</f>
        <v>0</v>
      </c>
      <c r="T849" s="66" t="str">
        <f aca="false">IF(O849&gt;0,IF(L849="k",0.9*VLOOKUP(S849,'ha-pocty-vyhl'!$A$5:$B$20,2,0),IF(L849="po",0.8*VLOOKUP(S849,'ha-pocty-vyhl'!$A$5:$B$20,2,0),VLOOKUP(S849,'ha-pocty-vyhl'!$A$5:$B$20,2,0))),"")</f>
        <v/>
      </c>
      <c r="U849" s="66" t="n">
        <f aca="false">'Vstupní data'!P849</f>
        <v>0</v>
      </c>
      <c r="V849" s="66" t="n">
        <f aca="false">IF(O849&gt;0,1.3*T849*1000*Z849/10000,0)</f>
        <v>0</v>
      </c>
      <c r="W849" s="66" t="n">
        <f aca="false">IF(O849&gt;0,1.3*T849*1000*Z849/10000,0)</f>
        <v>0</v>
      </c>
      <c r="X849" s="66" t="n">
        <f aca="false">IF(O849&gt;0,IF(O849&gt;V849,V849,O849),0)</f>
        <v>0</v>
      </c>
      <c r="Y849" s="66" t="n">
        <f aca="false">IF(O849&gt;0,IF(IF(U849&gt;W849,W849,U849)&lt;X849,W849,IF(U849&gt;W849,W849,U849)),0)</f>
        <v>0</v>
      </c>
      <c r="Z849" s="66" t="n">
        <f aca="false">IF(O849&gt;0,IF(J849&gt;0,J849,K849*H849/100),0)</f>
        <v>0</v>
      </c>
      <c r="AA849" s="67" t="n">
        <f aca="false">IF(O849&gt;0,CEILING(R849*P849*X849/Y849*Z849,1),0)</f>
        <v>0</v>
      </c>
      <c r="AB849" s="68" t="n">
        <f aca="false">IF(O849&gt;0,AA849/O849,0)</f>
        <v>0</v>
      </c>
      <c r="AC849" s="66" t="n">
        <f aca="false">'Vstupní data'!W849</f>
        <v>0</v>
      </c>
      <c r="AI849" s="66" t="str">
        <f aca="false">IF(OR('Vstupní data'!T849&gt;0,'Vstupní data'!U849&gt;0),VLOOKUP(I849,'Pril3-drev'!$H$5:$J$83,3,0),"")</f>
        <v/>
      </c>
      <c r="AJ849" s="66" t="n">
        <f aca="false">IF('Vstupní data'!V849="prostokořenný",0,IF('Vstupní data'!V849="krytokořenný","k",IF('Vstupní data'!V849="poloodrostky nebo odrostky, prostokořenné i krytokořenné","po",0)))</f>
        <v>0</v>
      </c>
      <c r="AK849" s="66" t="n">
        <f aca="false">IF(OR('Vstupní data'!T849&gt;0,'Vstupní data'!U849&gt;0),IF(AJ849="k",0.9*VLOOKUP(AI849,'ha-pocty-vyhl'!$A$5:$B$20,2,0),IF(AJ849="po",0.8*VLOOKUP(AI849,'ha-pocty-vyhl'!$A$5:$B$20,2,0),VLOOKUP(AI849,'ha-pocty-vyhl'!$A$5:$B$20,2,0))),0)</f>
        <v>0</v>
      </c>
      <c r="AL849" s="66" t="n">
        <f aca="false">IF(OR('Vstupní data'!T849&gt;0,'Vstupní data'!U849&gt;0),'Vstupní data'!K849*'Vstupní data'!M849/100,0)</f>
        <v>0</v>
      </c>
      <c r="AM849" s="66" t="n">
        <f aca="false">IF(OR('Vstupní data'!T849&gt;0,'Vstupní data'!U849&gt;0),IF('Vstupní data'!T849&gt;0,'Vstupní data'!T849,ROUND(10*'Vstupní data'!U849/AK849,0)),0)</f>
        <v>0</v>
      </c>
      <c r="AN849" s="69" t="n">
        <f aca="false">IF('Vstupní data'!T849&gt;0,   IF('Vstupní data'!T849&lt;=AL849,'Vstupní data'!T849,AL849),   IF(AM849&lt;AL849,AM849,AL849))</f>
        <v>0</v>
      </c>
      <c r="AO849" s="69" t="n">
        <f aca="false">'Vstupní data'!X849</f>
        <v>0</v>
      </c>
      <c r="AP849" s="66" t="n">
        <f aca="false">IF(OR('Vstupní data'!T849&gt;0,'Vstupní data'!U849&gt;0),IF(I849&lt;&gt;0,VLOOKUP(I849,'Pril3-drev'!$H$5:$I$83,2,0),0),0)</f>
        <v>0</v>
      </c>
      <c r="AQ849" s="66" t="n">
        <f aca="false">'Vstupní data'!Y849</f>
        <v>0</v>
      </c>
      <c r="AR849" s="66" t="str">
        <f aca="false">IF(AC849&gt;5,   IF('Vstupní data'!Y849&gt;0,   VLOOKUP(VLOOKUP(CONCATENATE(VLOOKUP(I849,'Pril3-drev'!$H$4:$L$83,5,0),AC849),'Pril3-drev'!$Q$4:$R$2803,2,0),'AVB-BS'!$C$5:$S$29 ,LOOKUP(AQ849,'AVB-BS'!$D$3:$S$3,'AVB-BS'!$D$1:$S$1) ,0 )   ,   IF('Vstupní data'!Z849&gt;0,'Vstupní data'!Z849,0)) , "")</f>
        <v/>
      </c>
      <c r="AS849" s="70" t="str">
        <f aca="false">IF(AC849&gt;5,VLOOKUP(CONCATENATE(AP849,AR849),'Pril1-THLPa'!$H$6:$N$96,4,0),"")</f>
        <v/>
      </c>
      <c r="AT849" s="70" t="str">
        <f aca="false">IF(AC849&gt;5,VLOOKUP(CONCATENATE(AP849,AR849),'Pril1-THLPa'!$H$6:$N$96,5,0),"")</f>
        <v/>
      </c>
      <c r="AU849" s="70" t="str">
        <f aca="false">IF(AC849&gt;5,VLOOKUP(CONCATENATE(AP849,AR849),'Pril1-THLPa'!$H$6:$N$96,6,0),"")</f>
        <v/>
      </c>
      <c r="AV849" s="70" t="str">
        <f aca="false">IF(AC849&gt;5,VLOOKUP(CONCATENATE(AP849,AR849),'Pril1-THLPa'!$H$6:$N$96,7,0),"")</f>
        <v/>
      </c>
      <c r="AW849" s="70" t="str">
        <f aca="false">IF(AC849&gt;5,VLOOKUP(CONCATENATE(AP849,AR849),'Pril1-THLPa'!$H$6:$O$96,8,0),"")</f>
        <v/>
      </c>
      <c r="AX849" s="66" t="n">
        <f aca="false">IF(AC849&gt;0,IF(AND(AC849&gt;0,AC849&lt;=5),VLOOKUP(AP849,'Pril1-THLPa'!$A$6:$F$18,LOOKUP(AC849,'Pril1-THLPa'!$B$5:$F$5,'Pril1-THLPa'!$B$4:$F$4),0),AS849+AT849*(AC849-5)+AU849*POWER(AC849-5,2)+AV849*POWER(AC849-5,3)+AW849*POWER(AC849-5,4)),0)</f>
        <v>0</v>
      </c>
      <c r="AY849" s="71"/>
      <c r="AZ849" s="66" t="n">
        <f aca="false">'Vstupní data'!AA849</f>
        <v>0</v>
      </c>
      <c r="BA849" s="66" t="n">
        <f aca="false">IF(OR('Vstupní data'!T849&gt;0,'Vstupní data'!U849&gt;0),IF(AC849&lt;&gt;"",AX849*AO849/10*(100+AZ849)/100,0),0)</f>
        <v>0</v>
      </c>
      <c r="BB849" s="67" t="n">
        <f aca="false">IF(AC849&lt;&gt;"",ROUND(BA849*AN849,0),0)</f>
        <v>0</v>
      </c>
      <c r="BC849" s="68" t="str">
        <f aca="false">IF(AE849&gt;0,BB849/AE849,"")</f>
        <v/>
      </c>
      <c r="BD849" s="66" t="n">
        <f aca="false">'Vstupní data'!AE849</f>
        <v>0</v>
      </c>
      <c r="BF849" s="66" t="n">
        <f aca="false">'Vstupní data'!AC849</f>
        <v>0</v>
      </c>
      <c r="BH849" s="66" t="n">
        <f aca="false">'Vstupní data'!AD849</f>
        <v>0</v>
      </c>
      <c r="BI849" s="66" t="n">
        <f aca="false">'Vstupní data'!AF849</f>
        <v>0</v>
      </c>
      <c r="BJ849" s="69" t="n">
        <f aca="false">'Vstupní data'!AG849</f>
        <v>0</v>
      </c>
      <c r="BK849" s="69" t="n">
        <f aca="false">IF(BF849&lt;&gt;0,VLOOKUP(I849,'Pril3-drev'!$H$5:$I$83,2,0),0)</f>
        <v>0</v>
      </c>
      <c r="BL849" s="69" t="n">
        <f aca="false">IF(BF849&lt;&gt;0,VLOOKUP(BK849,'Pril3-drev'!$A$5:$C$17,3,0),0)</f>
        <v>0</v>
      </c>
      <c r="BM849" s="69" t="n">
        <f aca="false">'Vstupní data'!AH849</f>
        <v>0</v>
      </c>
      <c r="BN849" s="69" t="n">
        <f aca="false">IF('Vstupní data'!AH849&gt;0,   VLOOKUP(VLOOKUP(CONCATENATE(VLOOKUP(I849,'Pril3-drev'!$H$4:$L$83,5,0),BD849),'Pril3-drev'!$Q$4:$R$2803,2,0),'AVB-BS'!$C$5:$S$29 ,LOOKUP(BM849,'AVB-BS'!$D$3:$S$3,'AVB-BS'!$D$1:$S$1) ,0 )   ,   IF('Vstupní data'!AI849&gt;0,'Vstupní data'!AI849,0))</f>
        <v>0</v>
      </c>
      <c r="BO849" s="69" t="str">
        <f aca="false">IF(BX849&gt;5,VLOOKUP(CONCATENATE(BK849,BN849),'Pril1-THLPa'!$H$6:$N$96,4,0),"")</f>
        <v/>
      </c>
      <c r="BP849" s="69" t="str">
        <f aca="false">IF(BX849&gt;5,VLOOKUP(CONCATENATE(BK849,BN849),'Pril1-THLPa'!$H$6:$N$96,5,0),"")</f>
        <v/>
      </c>
      <c r="BQ849" s="69" t="str">
        <f aca="false">IF(BX849&gt;5,VLOOKUP(CONCATENATE(BK849,BN849),'Pril1-THLPa'!$H$6:$N$96,6,0),"")</f>
        <v/>
      </c>
      <c r="BR849" s="69" t="str">
        <f aca="false">IF(BX849&gt;5,VLOOKUP(CONCATENATE(BK849,BN849),'Pril1-THLPa'!$H$6:$N$96,7,0),"")</f>
        <v/>
      </c>
      <c r="BS849" s="69" t="str">
        <f aca="false">IF(BX849&gt;5,VLOOKUP(CONCATENATE(BK849,BN849),'Pril1-THLPa'!$H$6:$O$96,8,0),"")</f>
        <v/>
      </c>
      <c r="BT849" s="69" t="str">
        <f aca="false">IF(BF849&gt;0, IF(BK849="smrk",  VLOOKUP(VLOOKUP(BD849,'Pril9-K3'!$L$8:$M$207,2,0),'Pril9-K3'!$A$8:$J$16,LOOKUP(BN849,'Pril9-K3'!$A$7:$J$7,'Pril9-K3'!$A$5:$J$5),0), IF(AND(BK849&lt;&gt;"smrk",'Vstupní data'!AK849&lt;&gt;""),'Vstupní data'!AK849,   VLOOKUP(VLOOKUP(BD849,'Pril9-K3'!$L$8:$M$207,2,0),'Pril9-K3'!$A$8:$J$16,LOOKUP(BN849,'Pril9-K3'!$A$7:$J$7,'Pril9-K3'!$A$5:$J$5),0)   )),   "")</f>
        <v/>
      </c>
      <c r="BV849" s="69" t="n">
        <f aca="false">'Vstupní data'!AJ849</f>
        <v>0</v>
      </c>
      <c r="BW849" s="69" t="n">
        <f aca="false">IF(BF849&gt;0,IF(J849&gt;0,J849,K849*H849/100),0)</f>
        <v>0</v>
      </c>
      <c r="BX849" s="69" t="n">
        <f aca="false">IF(BF849&gt;0,IF(BJ849&gt;BL849,BL849,BJ849),0)</f>
        <v>0</v>
      </c>
      <c r="BY849" s="69" t="n">
        <f aca="false">IF(BD849=0,0,IF(AND(BX849&gt;0,BX849&lt;=5),  IF(AND(BX849&gt;0,BX849&lt;=5),VLOOKUP(BK849,'Pril1-THLPa'!$A$6:$F$18,IF(AND(BX849&gt;0,BX849&lt;=5),LOOKUP(BX849,'Pril1-THLPa'!$B$5:$F$5,'Pril1-THLPa'!$B$4:$F$4),""),0),""),  IF(BX849&gt;5,BO849+BP849*(BX849-5)+BQ849*POWER(BX849-5,2)+BR849*POWER(BX849-5,3)+BS849*POWER(BX849-5,4),"")))</f>
        <v>0</v>
      </c>
      <c r="BZ849" s="69" t="n">
        <f aca="false">IF(BY849&gt;0,BY849*BI849/10*BW849*(100+BV849)/100,0)</f>
        <v>0</v>
      </c>
      <c r="CA849" s="69" t="n">
        <f aca="false">IF(BD849&gt;0,BX849-IF(BD849&gt;BX849,BX849,BD849),0)</f>
        <v>0</v>
      </c>
      <c r="CB849" s="69" t="n">
        <f aca="false">POWER(1.01,CA849)</f>
        <v>1</v>
      </c>
      <c r="CC849" s="69" t="n">
        <f aca="false">IF(BF849&gt;0,IF(BF849&gt;BH849,1,BF849/BH849),0)</f>
        <v>0</v>
      </c>
      <c r="CD849" s="72" t="n">
        <f aca="false">IF(BD849=0,0,IF(BF849&gt;0,ROUND(IF(CB849&lt;&gt;0,BZ849*BT849*1/CB849*CC849,0),0),0))</f>
        <v>0</v>
      </c>
      <c r="CE849" s="73" t="str">
        <f aca="false">IF(BF849&gt;0,IF(BF849&gt;BH849,CD849/BF849,CD849/BH849),"")</f>
        <v/>
      </c>
      <c r="CF849" s="69" t="n">
        <f aca="false">'Vstupní data'!AM849</f>
        <v>0</v>
      </c>
      <c r="CG849" s="69" t="n">
        <f aca="false">'Vstupní data'!AN849</f>
        <v>0</v>
      </c>
      <c r="CH849" s="69" t="n">
        <f aca="false">'Vstupní data'!AO849</f>
        <v>0</v>
      </c>
      <c r="CI849" s="69" t="n">
        <f aca="false">'Vstupní data'!AP849</f>
        <v>0</v>
      </c>
      <c r="CJ849" s="72" t="n">
        <f aca="false">ROUND(CH849*CI849,0)</f>
        <v>0</v>
      </c>
      <c r="CK849" s="74" t="str">
        <f aca="false">IF(OR(AA849&gt;0,BB849&gt;0,CD849&gt;0,CJ849&gt;0),AA849+BB849+CD849+CJ849,"")</f>
        <v/>
      </c>
    </row>
    <row r="850" customFormat="false" ht="12.8" hidden="false" customHeight="false" outlineLevel="0" collapsed="false">
      <c r="A850" s="66" t="n">
        <f aca="false">'Vstupní data'!A850</f>
        <v>0</v>
      </c>
      <c r="F850" s="66" t="str">
        <f aca="false">CONCATENATE('Vstupní data'!F850,'Vstupní data'!G850,'Vstupní data'!H850,'Vstupní data'!I850)</f>
        <v/>
      </c>
      <c r="G850" s="66"/>
      <c r="H850" s="66" t="n">
        <f aca="false">'Vstupní data'!K850</f>
        <v>0</v>
      </c>
      <c r="I850" s="66" t="n">
        <f aca="false">'Vstupní data'!L850</f>
        <v>0</v>
      </c>
      <c r="J850" s="66" t="n">
        <f aca="false">'Vstupní data'!K850*'Vstupní data'!M850/100</f>
        <v>0</v>
      </c>
      <c r="L850" s="66" t="n">
        <f aca="false">IF('Vstupní data'!N850="prostokořenný",0,IF('Vstupní data'!N850="krytokořenný","k",IF('Vstupní data'!N850="poloodrostky nebo odrostky, prostokořenné i krytokořenné","po",0)))</f>
        <v>0</v>
      </c>
      <c r="N850" s="66"/>
      <c r="O850" s="66" t="n">
        <f aca="false">'Vstupní data'!O850</f>
        <v>0</v>
      </c>
      <c r="P850" s="66" t="n">
        <f aca="false">IF(O850&gt;0,VLOOKUP(CONCATENATE(VLOOKUP(I850,'Pril3-drev'!$H$5:$K$83,4,0),"-",'Vstupní data'!R850),K2!$C$15:$D$23,2,0),0)</f>
        <v>0</v>
      </c>
      <c r="Q850" s="66" t="n">
        <f aca="false">IF(O850&gt;0,VLOOKUP(I850,'Pril3-drev'!$H$5:$I$83,2,0),0)</f>
        <v>0</v>
      </c>
      <c r="R850" s="66" t="n">
        <f aca="false">IF(Q850&gt;0,VLOOKUP(Q850,'Pril6-okus'!$A$5:$B$17,2,0),0)</f>
        <v>0</v>
      </c>
      <c r="S850" s="66" t="n">
        <f aca="false">IF(O850&gt;0,VLOOKUP(I850,'Pril3-drev'!$H$5:$J$83,3,0),0)</f>
        <v>0</v>
      </c>
      <c r="T850" s="66" t="str">
        <f aca="false">IF(O850&gt;0,IF(L850="k",0.9*VLOOKUP(S850,'ha-pocty-vyhl'!$A$5:$B$20,2,0),IF(L850="po",0.8*VLOOKUP(S850,'ha-pocty-vyhl'!$A$5:$B$20,2,0),VLOOKUP(S850,'ha-pocty-vyhl'!$A$5:$B$20,2,0))),"")</f>
        <v/>
      </c>
      <c r="U850" s="66" t="n">
        <f aca="false">'Vstupní data'!P850</f>
        <v>0</v>
      </c>
      <c r="V850" s="66" t="n">
        <f aca="false">IF(O850&gt;0,1.3*T850*1000*Z850/10000,0)</f>
        <v>0</v>
      </c>
      <c r="W850" s="66" t="n">
        <f aca="false">IF(O850&gt;0,1.3*T850*1000*Z850/10000,0)</f>
        <v>0</v>
      </c>
      <c r="X850" s="66" t="n">
        <f aca="false">IF(O850&gt;0,IF(O850&gt;V850,V850,O850),0)</f>
        <v>0</v>
      </c>
      <c r="Y850" s="66" t="n">
        <f aca="false">IF(O850&gt;0,IF(IF(U850&gt;W850,W850,U850)&lt;X850,W850,IF(U850&gt;W850,W850,U850)),0)</f>
        <v>0</v>
      </c>
      <c r="Z850" s="66" t="n">
        <f aca="false">IF(O850&gt;0,IF(J850&gt;0,J850,K850*H850/100),0)</f>
        <v>0</v>
      </c>
      <c r="AA850" s="67" t="n">
        <f aca="false">IF(O850&gt;0,CEILING(R850*P850*X850/Y850*Z850,1),0)</f>
        <v>0</v>
      </c>
      <c r="AB850" s="68" t="n">
        <f aca="false">IF(O850&gt;0,AA850/O850,0)</f>
        <v>0</v>
      </c>
      <c r="AC850" s="66" t="n">
        <f aca="false">'Vstupní data'!W850</f>
        <v>0</v>
      </c>
      <c r="AI850" s="66" t="str">
        <f aca="false">IF(OR('Vstupní data'!T850&gt;0,'Vstupní data'!U850&gt;0),VLOOKUP(I850,'Pril3-drev'!$H$5:$J$83,3,0),"")</f>
        <v/>
      </c>
      <c r="AJ850" s="66" t="n">
        <f aca="false">IF('Vstupní data'!V850="prostokořenný",0,IF('Vstupní data'!V850="krytokořenný","k",IF('Vstupní data'!V850="poloodrostky nebo odrostky, prostokořenné i krytokořenné","po",0)))</f>
        <v>0</v>
      </c>
      <c r="AK850" s="66" t="n">
        <f aca="false">IF(OR('Vstupní data'!T850&gt;0,'Vstupní data'!U850&gt;0),IF(AJ850="k",0.9*VLOOKUP(AI850,'ha-pocty-vyhl'!$A$5:$B$20,2,0),IF(AJ850="po",0.8*VLOOKUP(AI850,'ha-pocty-vyhl'!$A$5:$B$20,2,0),VLOOKUP(AI850,'ha-pocty-vyhl'!$A$5:$B$20,2,0))),0)</f>
        <v>0</v>
      </c>
      <c r="AL850" s="66" t="n">
        <f aca="false">IF(OR('Vstupní data'!T850&gt;0,'Vstupní data'!U850&gt;0),'Vstupní data'!K850*'Vstupní data'!M850/100,0)</f>
        <v>0</v>
      </c>
      <c r="AM850" s="66" t="n">
        <f aca="false">IF(OR('Vstupní data'!T850&gt;0,'Vstupní data'!U850&gt;0),IF('Vstupní data'!T850&gt;0,'Vstupní data'!T850,ROUND(10*'Vstupní data'!U850/AK850,0)),0)</f>
        <v>0</v>
      </c>
      <c r="AN850" s="69" t="n">
        <f aca="false">IF('Vstupní data'!T850&gt;0,   IF('Vstupní data'!T850&lt;=AL850,'Vstupní data'!T850,AL850),   IF(AM850&lt;AL850,AM850,AL850))</f>
        <v>0</v>
      </c>
      <c r="AO850" s="69" t="n">
        <f aca="false">'Vstupní data'!X850</f>
        <v>0</v>
      </c>
      <c r="AP850" s="66" t="n">
        <f aca="false">IF(OR('Vstupní data'!T850&gt;0,'Vstupní data'!U850&gt;0),IF(I850&lt;&gt;0,VLOOKUP(I850,'Pril3-drev'!$H$5:$I$83,2,0),0),0)</f>
        <v>0</v>
      </c>
      <c r="AQ850" s="66" t="n">
        <f aca="false">'Vstupní data'!Y850</f>
        <v>0</v>
      </c>
      <c r="AR850" s="66" t="str">
        <f aca="false">IF(AC850&gt;5,   IF('Vstupní data'!Y850&gt;0,   VLOOKUP(VLOOKUP(CONCATENATE(VLOOKUP(I850,'Pril3-drev'!$H$4:$L$83,5,0),AC850),'Pril3-drev'!$Q$4:$R$2803,2,0),'AVB-BS'!$C$5:$S$29 ,LOOKUP(AQ850,'AVB-BS'!$D$3:$S$3,'AVB-BS'!$D$1:$S$1) ,0 )   ,   IF('Vstupní data'!Z850&gt;0,'Vstupní data'!Z850,0)) , "")</f>
        <v/>
      </c>
      <c r="AS850" s="70" t="str">
        <f aca="false">IF(AC850&gt;5,VLOOKUP(CONCATENATE(AP850,AR850),'Pril1-THLPa'!$H$6:$N$96,4,0),"")</f>
        <v/>
      </c>
      <c r="AT850" s="70" t="str">
        <f aca="false">IF(AC850&gt;5,VLOOKUP(CONCATENATE(AP850,AR850),'Pril1-THLPa'!$H$6:$N$96,5,0),"")</f>
        <v/>
      </c>
      <c r="AU850" s="70" t="str">
        <f aca="false">IF(AC850&gt;5,VLOOKUP(CONCATENATE(AP850,AR850),'Pril1-THLPa'!$H$6:$N$96,6,0),"")</f>
        <v/>
      </c>
      <c r="AV850" s="70" t="str">
        <f aca="false">IF(AC850&gt;5,VLOOKUP(CONCATENATE(AP850,AR850),'Pril1-THLPa'!$H$6:$N$96,7,0),"")</f>
        <v/>
      </c>
      <c r="AW850" s="70" t="str">
        <f aca="false">IF(AC850&gt;5,VLOOKUP(CONCATENATE(AP850,AR850),'Pril1-THLPa'!$H$6:$O$96,8,0),"")</f>
        <v/>
      </c>
      <c r="AX850" s="66" t="n">
        <f aca="false">IF(AC850&gt;0,IF(AND(AC850&gt;0,AC850&lt;=5),VLOOKUP(AP850,'Pril1-THLPa'!$A$6:$F$18,LOOKUP(AC850,'Pril1-THLPa'!$B$5:$F$5,'Pril1-THLPa'!$B$4:$F$4),0),AS850+AT850*(AC850-5)+AU850*POWER(AC850-5,2)+AV850*POWER(AC850-5,3)+AW850*POWER(AC850-5,4)),0)</f>
        <v>0</v>
      </c>
      <c r="AY850" s="71"/>
      <c r="AZ850" s="66" t="n">
        <f aca="false">'Vstupní data'!AA850</f>
        <v>0</v>
      </c>
      <c r="BA850" s="66" t="n">
        <f aca="false">IF(OR('Vstupní data'!T850&gt;0,'Vstupní data'!U850&gt;0),IF(AC850&lt;&gt;"",AX850*AO850/10*(100+AZ850)/100,0),0)</f>
        <v>0</v>
      </c>
      <c r="BB850" s="67" t="n">
        <f aca="false">IF(AC850&lt;&gt;"",ROUND(BA850*AN850,0),0)</f>
        <v>0</v>
      </c>
      <c r="BC850" s="68" t="str">
        <f aca="false">IF(AE850&gt;0,BB850/AE850,"")</f>
        <v/>
      </c>
      <c r="BD850" s="66" t="n">
        <f aca="false">'Vstupní data'!AE850</f>
        <v>0</v>
      </c>
      <c r="BF850" s="66" t="n">
        <f aca="false">'Vstupní data'!AC850</f>
        <v>0</v>
      </c>
      <c r="BH850" s="66" t="n">
        <f aca="false">'Vstupní data'!AD850</f>
        <v>0</v>
      </c>
      <c r="BI850" s="66" t="n">
        <f aca="false">'Vstupní data'!AF850</f>
        <v>0</v>
      </c>
      <c r="BJ850" s="69" t="n">
        <f aca="false">'Vstupní data'!AG850</f>
        <v>0</v>
      </c>
      <c r="BK850" s="69" t="n">
        <f aca="false">IF(BF850&lt;&gt;0,VLOOKUP(I850,'Pril3-drev'!$H$5:$I$83,2,0),0)</f>
        <v>0</v>
      </c>
      <c r="BL850" s="69" t="n">
        <f aca="false">IF(BF850&lt;&gt;0,VLOOKUP(BK850,'Pril3-drev'!$A$5:$C$17,3,0),0)</f>
        <v>0</v>
      </c>
      <c r="BM850" s="69" t="n">
        <f aca="false">'Vstupní data'!AH850</f>
        <v>0</v>
      </c>
      <c r="BN850" s="69" t="n">
        <f aca="false">IF('Vstupní data'!AH850&gt;0,   VLOOKUP(VLOOKUP(CONCATENATE(VLOOKUP(I850,'Pril3-drev'!$H$4:$L$83,5,0),BD850),'Pril3-drev'!$Q$4:$R$2803,2,0),'AVB-BS'!$C$5:$S$29 ,LOOKUP(BM850,'AVB-BS'!$D$3:$S$3,'AVB-BS'!$D$1:$S$1) ,0 )   ,   IF('Vstupní data'!AI850&gt;0,'Vstupní data'!AI850,0))</f>
        <v>0</v>
      </c>
      <c r="BO850" s="69" t="str">
        <f aca="false">IF(BX850&gt;5,VLOOKUP(CONCATENATE(BK850,BN850),'Pril1-THLPa'!$H$6:$N$96,4,0),"")</f>
        <v/>
      </c>
      <c r="BP850" s="69" t="str">
        <f aca="false">IF(BX850&gt;5,VLOOKUP(CONCATENATE(BK850,BN850),'Pril1-THLPa'!$H$6:$N$96,5,0),"")</f>
        <v/>
      </c>
      <c r="BQ850" s="69" t="str">
        <f aca="false">IF(BX850&gt;5,VLOOKUP(CONCATENATE(BK850,BN850),'Pril1-THLPa'!$H$6:$N$96,6,0),"")</f>
        <v/>
      </c>
      <c r="BR850" s="69" t="str">
        <f aca="false">IF(BX850&gt;5,VLOOKUP(CONCATENATE(BK850,BN850),'Pril1-THLPa'!$H$6:$N$96,7,0),"")</f>
        <v/>
      </c>
      <c r="BS850" s="69" t="str">
        <f aca="false">IF(BX850&gt;5,VLOOKUP(CONCATENATE(BK850,BN850),'Pril1-THLPa'!$H$6:$O$96,8,0),"")</f>
        <v/>
      </c>
      <c r="BT850" s="69" t="str">
        <f aca="false">IF(BF850&gt;0, IF(BK850="smrk",  VLOOKUP(VLOOKUP(BD850,'Pril9-K3'!$L$8:$M$207,2,0),'Pril9-K3'!$A$8:$J$16,LOOKUP(BN850,'Pril9-K3'!$A$7:$J$7,'Pril9-K3'!$A$5:$J$5),0), IF(AND(BK850&lt;&gt;"smrk",'Vstupní data'!AK850&lt;&gt;""),'Vstupní data'!AK850,   VLOOKUP(VLOOKUP(BD850,'Pril9-K3'!$L$8:$M$207,2,0),'Pril9-K3'!$A$8:$J$16,LOOKUP(BN850,'Pril9-K3'!$A$7:$J$7,'Pril9-K3'!$A$5:$J$5),0)   )),   "")</f>
        <v/>
      </c>
      <c r="BV850" s="69" t="n">
        <f aca="false">'Vstupní data'!AJ850</f>
        <v>0</v>
      </c>
      <c r="BW850" s="69" t="n">
        <f aca="false">IF(BF850&gt;0,IF(J850&gt;0,J850,K850*H850/100),0)</f>
        <v>0</v>
      </c>
      <c r="BX850" s="69" t="n">
        <f aca="false">IF(BF850&gt;0,IF(BJ850&gt;BL850,BL850,BJ850),0)</f>
        <v>0</v>
      </c>
      <c r="BY850" s="69" t="n">
        <f aca="false">IF(BD850=0,0,IF(AND(BX850&gt;0,BX850&lt;=5),  IF(AND(BX850&gt;0,BX850&lt;=5),VLOOKUP(BK850,'Pril1-THLPa'!$A$6:$F$18,IF(AND(BX850&gt;0,BX850&lt;=5),LOOKUP(BX850,'Pril1-THLPa'!$B$5:$F$5,'Pril1-THLPa'!$B$4:$F$4),""),0),""),  IF(BX850&gt;5,BO850+BP850*(BX850-5)+BQ850*POWER(BX850-5,2)+BR850*POWER(BX850-5,3)+BS850*POWER(BX850-5,4),"")))</f>
        <v>0</v>
      </c>
      <c r="BZ850" s="69" t="n">
        <f aca="false">IF(BY850&gt;0,BY850*BI850/10*BW850*(100+BV850)/100,0)</f>
        <v>0</v>
      </c>
      <c r="CA850" s="69" t="n">
        <f aca="false">IF(BD850&gt;0,BX850-IF(BD850&gt;BX850,BX850,BD850),0)</f>
        <v>0</v>
      </c>
      <c r="CB850" s="69" t="n">
        <f aca="false">POWER(1.01,CA850)</f>
        <v>1</v>
      </c>
      <c r="CC850" s="69" t="n">
        <f aca="false">IF(BF850&gt;0,IF(BF850&gt;BH850,1,BF850/BH850),0)</f>
        <v>0</v>
      </c>
      <c r="CD850" s="72" t="n">
        <f aca="false">IF(BD850=0,0,IF(BF850&gt;0,ROUND(IF(CB850&lt;&gt;0,BZ850*BT850*1/CB850*CC850,0),0),0))</f>
        <v>0</v>
      </c>
      <c r="CE850" s="73" t="str">
        <f aca="false">IF(BF850&gt;0,IF(BF850&gt;BH850,CD850/BF850,CD850/BH850),"")</f>
        <v/>
      </c>
      <c r="CF850" s="69" t="n">
        <f aca="false">'Vstupní data'!AM850</f>
        <v>0</v>
      </c>
      <c r="CG850" s="69" t="n">
        <f aca="false">'Vstupní data'!AN850</f>
        <v>0</v>
      </c>
      <c r="CH850" s="69" t="n">
        <f aca="false">'Vstupní data'!AO850</f>
        <v>0</v>
      </c>
      <c r="CI850" s="69" t="n">
        <f aca="false">'Vstupní data'!AP850</f>
        <v>0</v>
      </c>
      <c r="CJ850" s="72" t="n">
        <f aca="false">ROUND(CH850*CI850,0)</f>
        <v>0</v>
      </c>
      <c r="CK850" s="74" t="str">
        <f aca="false">IF(OR(AA850&gt;0,BB850&gt;0,CD850&gt;0,CJ850&gt;0),AA850+BB850+CD850+CJ850,"")</f>
        <v/>
      </c>
    </row>
    <row r="851" customFormat="false" ht="12.8" hidden="false" customHeight="false" outlineLevel="0" collapsed="false">
      <c r="A851" s="66" t="n">
        <f aca="false">'Vstupní data'!A851</f>
        <v>0</v>
      </c>
      <c r="F851" s="66" t="str">
        <f aca="false">CONCATENATE('Vstupní data'!F851,'Vstupní data'!G851,'Vstupní data'!H851,'Vstupní data'!I851)</f>
        <v/>
      </c>
      <c r="G851" s="66"/>
      <c r="H851" s="66" t="n">
        <f aca="false">'Vstupní data'!K851</f>
        <v>0</v>
      </c>
      <c r="I851" s="66" t="n">
        <f aca="false">'Vstupní data'!L851</f>
        <v>0</v>
      </c>
      <c r="J851" s="66" t="n">
        <f aca="false">'Vstupní data'!K851*'Vstupní data'!M851/100</f>
        <v>0</v>
      </c>
      <c r="L851" s="66" t="n">
        <f aca="false">IF('Vstupní data'!N851="prostokořenný",0,IF('Vstupní data'!N851="krytokořenný","k",IF('Vstupní data'!N851="poloodrostky nebo odrostky, prostokořenné i krytokořenné","po",0)))</f>
        <v>0</v>
      </c>
      <c r="N851" s="66"/>
      <c r="O851" s="66" t="n">
        <f aca="false">'Vstupní data'!O851</f>
        <v>0</v>
      </c>
      <c r="P851" s="66" t="n">
        <f aca="false">IF(O851&gt;0,VLOOKUP(CONCATENATE(VLOOKUP(I851,'Pril3-drev'!$H$5:$K$83,4,0),"-",'Vstupní data'!R851),K2!$C$15:$D$23,2,0),0)</f>
        <v>0</v>
      </c>
      <c r="Q851" s="66" t="n">
        <f aca="false">IF(O851&gt;0,VLOOKUP(I851,'Pril3-drev'!$H$5:$I$83,2,0),0)</f>
        <v>0</v>
      </c>
      <c r="R851" s="66" t="n">
        <f aca="false">IF(Q851&gt;0,VLOOKUP(Q851,'Pril6-okus'!$A$5:$B$17,2,0),0)</f>
        <v>0</v>
      </c>
      <c r="S851" s="66" t="n">
        <f aca="false">IF(O851&gt;0,VLOOKUP(I851,'Pril3-drev'!$H$5:$J$83,3,0),0)</f>
        <v>0</v>
      </c>
      <c r="T851" s="66" t="str">
        <f aca="false">IF(O851&gt;0,IF(L851="k",0.9*VLOOKUP(S851,'ha-pocty-vyhl'!$A$5:$B$20,2,0),IF(L851="po",0.8*VLOOKUP(S851,'ha-pocty-vyhl'!$A$5:$B$20,2,0),VLOOKUP(S851,'ha-pocty-vyhl'!$A$5:$B$20,2,0))),"")</f>
        <v/>
      </c>
      <c r="U851" s="66" t="n">
        <f aca="false">'Vstupní data'!P851</f>
        <v>0</v>
      </c>
      <c r="V851" s="66" t="n">
        <f aca="false">IF(O851&gt;0,1.3*T851*1000*Z851/10000,0)</f>
        <v>0</v>
      </c>
      <c r="W851" s="66" t="n">
        <f aca="false">IF(O851&gt;0,1.3*T851*1000*Z851/10000,0)</f>
        <v>0</v>
      </c>
      <c r="X851" s="66" t="n">
        <f aca="false">IF(O851&gt;0,IF(O851&gt;V851,V851,O851),0)</f>
        <v>0</v>
      </c>
      <c r="Y851" s="66" t="n">
        <f aca="false">IF(O851&gt;0,IF(IF(U851&gt;W851,W851,U851)&lt;X851,W851,IF(U851&gt;W851,W851,U851)),0)</f>
        <v>0</v>
      </c>
      <c r="Z851" s="66" t="n">
        <f aca="false">IF(O851&gt;0,IF(J851&gt;0,J851,K851*H851/100),0)</f>
        <v>0</v>
      </c>
      <c r="AA851" s="67" t="n">
        <f aca="false">IF(O851&gt;0,CEILING(R851*P851*X851/Y851*Z851,1),0)</f>
        <v>0</v>
      </c>
      <c r="AB851" s="68" t="n">
        <f aca="false">IF(O851&gt;0,AA851/O851,0)</f>
        <v>0</v>
      </c>
      <c r="AC851" s="66" t="n">
        <f aca="false">'Vstupní data'!W851</f>
        <v>0</v>
      </c>
      <c r="AI851" s="66" t="str">
        <f aca="false">IF(OR('Vstupní data'!T851&gt;0,'Vstupní data'!U851&gt;0),VLOOKUP(I851,'Pril3-drev'!$H$5:$J$83,3,0),"")</f>
        <v/>
      </c>
      <c r="AJ851" s="66" t="n">
        <f aca="false">IF('Vstupní data'!V851="prostokořenný",0,IF('Vstupní data'!V851="krytokořenný","k",IF('Vstupní data'!V851="poloodrostky nebo odrostky, prostokořenné i krytokořenné","po",0)))</f>
        <v>0</v>
      </c>
      <c r="AK851" s="66" t="n">
        <f aca="false">IF(OR('Vstupní data'!T851&gt;0,'Vstupní data'!U851&gt;0),IF(AJ851="k",0.9*VLOOKUP(AI851,'ha-pocty-vyhl'!$A$5:$B$20,2,0),IF(AJ851="po",0.8*VLOOKUP(AI851,'ha-pocty-vyhl'!$A$5:$B$20,2,0),VLOOKUP(AI851,'ha-pocty-vyhl'!$A$5:$B$20,2,0))),0)</f>
        <v>0</v>
      </c>
      <c r="AL851" s="66" t="n">
        <f aca="false">IF(OR('Vstupní data'!T851&gt;0,'Vstupní data'!U851&gt;0),'Vstupní data'!K851*'Vstupní data'!M851/100,0)</f>
        <v>0</v>
      </c>
      <c r="AM851" s="66" t="n">
        <f aca="false">IF(OR('Vstupní data'!T851&gt;0,'Vstupní data'!U851&gt;0),IF('Vstupní data'!T851&gt;0,'Vstupní data'!T851,ROUND(10*'Vstupní data'!U851/AK851,0)),0)</f>
        <v>0</v>
      </c>
      <c r="AN851" s="69" t="n">
        <f aca="false">IF('Vstupní data'!T851&gt;0,   IF('Vstupní data'!T851&lt;=AL851,'Vstupní data'!T851,AL851),   IF(AM851&lt;AL851,AM851,AL851))</f>
        <v>0</v>
      </c>
      <c r="AO851" s="69" t="n">
        <f aca="false">'Vstupní data'!X851</f>
        <v>0</v>
      </c>
      <c r="AP851" s="66" t="n">
        <f aca="false">IF(OR('Vstupní data'!T851&gt;0,'Vstupní data'!U851&gt;0),IF(I851&lt;&gt;0,VLOOKUP(I851,'Pril3-drev'!$H$5:$I$83,2,0),0),0)</f>
        <v>0</v>
      </c>
      <c r="AQ851" s="66" t="n">
        <f aca="false">'Vstupní data'!Y851</f>
        <v>0</v>
      </c>
      <c r="AR851" s="66" t="str">
        <f aca="false">IF(AC851&gt;5,   IF('Vstupní data'!Y851&gt;0,   VLOOKUP(VLOOKUP(CONCATENATE(VLOOKUP(I851,'Pril3-drev'!$H$4:$L$83,5,0),AC851),'Pril3-drev'!$Q$4:$R$2803,2,0),'AVB-BS'!$C$5:$S$29 ,LOOKUP(AQ851,'AVB-BS'!$D$3:$S$3,'AVB-BS'!$D$1:$S$1) ,0 )   ,   IF('Vstupní data'!Z851&gt;0,'Vstupní data'!Z851,0)) , "")</f>
        <v/>
      </c>
      <c r="AS851" s="70" t="str">
        <f aca="false">IF(AC851&gt;5,VLOOKUP(CONCATENATE(AP851,AR851),'Pril1-THLPa'!$H$6:$N$96,4,0),"")</f>
        <v/>
      </c>
      <c r="AT851" s="70" t="str">
        <f aca="false">IF(AC851&gt;5,VLOOKUP(CONCATENATE(AP851,AR851),'Pril1-THLPa'!$H$6:$N$96,5,0),"")</f>
        <v/>
      </c>
      <c r="AU851" s="70" t="str">
        <f aca="false">IF(AC851&gt;5,VLOOKUP(CONCATENATE(AP851,AR851),'Pril1-THLPa'!$H$6:$N$96,6,0),"")</f>
        <v/>
      </c>
      <c r="AV851" s="70" t="str">
        <f aca="false">IF(AC851&gt;5,VLOOKUP(CONCATENATE(AP851,AR851),'Pril1-THLPa'!$H$6:$N$96,7,0),"")</f>
        <v/>
      </c>
      <c r="AW851" s="70" t="str">
        <f aca="false">IF(AC851&gt;5,VLOOKUP(CONCATENATE(AP851,AR851),'Pril1-THLPa'!$H$6:$O$96,8,0),"")</f>
        <v/>
      </c>
      <c r="AX851" s="66" t="n">
        <f aca="false">IF(AC851&gt;0,IF(AND(AC851&gt;0,AC851&lt;=5),VLOOKUP(AP851,'Pril1-THLPa'!$A$6:$F$18,LOOKUP(AC851,'Pril1-THLPa'!$B$5:$F$5,'Pril1-THLPa'!$B$4:$F$4),0),AS851+AT851*(AC851-5)+AU851*POWER(AC851-5,2)+AV851*POWER(AC851-5,3)+AW851*POWER(AC851-5,4)),0)</f>
        <v>0</v>
      </c>
      <c r="AY851" s="71"/>
      <c r="AZ851" s="66" t="n">
        <f aca="false">'Vstupní data'!AA851</f>
        <v>0</v>
      </c>
      <c r="BA851" s="66" t="n">
        <f aca="false">IF(OR('Vstupní data'!T851&gt;0,'Vstupní data'!U851&gt;0),IF(AC851&lt;&gt;"",AX851*AO851/10*(100+AZ851)/100,0),0)</f>
        <v>0</v>
      </c>
      <c r="BB851" s="67" t="n">
        <f aca="false">IF(AC851&lt;&gt;"",ROUND(BA851*AN851,0),0)</f>
        <v>0</v>
      </c>
      <c r="BC851" s="68" t="str">
        <f aca="false">IF(AE851&gt;0,BB851/AE851,"")</f>
        <v/>
      </c>
      <c r="BD851" s="66" t="n">
        <f aca="false">'Vstupní data'!AE851</f>
        <v>0</v>
      </c>
      <c r="BF851" s="66" t="n">
        <f aca="false">'Vstupní data'!AC851</f>
        <v>0</v>
      </c>
      <c r="BH851" s="66" t="n">
        <f aca="false">'Vstupní data'!AD851</f>
        <v>0</v>
      </c>
      <c r="BI851" s="66" t="n">
        <f aca="false">'Vstupní data'!AF851</f>
        <v>0</v>
      </c>
      <c r="BJ851" s="69" t="n">
        <f aca="false">'Vstupní data'!AG851</f>
        <v>0</v>
      </c>
      <c r="BK851" s="69" t="n">
        <f aca="false">IF(BF851&lt;&gt;0,VLOOKUP(I851,'Pril3-drev'!$H$5:$I$83,2,0),0)</f>
        <v>0</v>
      </c>
      <c r="BL851" s="69" t="n">
        <f aca="false">IF(BF851&lt;&gt;0,VLOOKUP(BK851,'Pril3-drev'!$A$5:$C$17,3,0),0)</f>
        <v>0</v>
      </c>
      <c r="BM851" s="69" t="n">
        <f aca="false">'Vstupní data'!AH851</f>
        <v>0</v>
      </c>
      <c r="BN851" s="69" t="n">
        <f aca="false">IF('Vstupní data'!AH851&gt;0,   VLOOKUP(VLOOKUP(CONCATENATE(VLOOKUP(I851,'Pril3-drev'!$H$4:$L$83,5,0),BD851),'Pril3-drev'!$Q$4:$R$2803,2,0),'AVB-BS'!$C$5:$S$29 ,LOOKUP(BM851,'AVB-BS'!$D$3:$S$3,'AVB-BS'!$D$1:$S$1) ,0 )   ,   IF('Vstupní data'!AI851&gt;0,'Vstupní data'!AI851,0))</f>
        <v>0</v>
      </c>
      <c r="BO851" s="69" t="str">
        <f aca="false">IF(BX851&gt;5,VLOOKUP(CONCATENATE(BK851,BN851),'Pril1-THLPa'!$H$6:$N$96,4,0),"")</f>
        <v/>
      </c>
      <c r="BP851" s="69" t="str">
        <f aca="false">IF(BX851&gt;5,VLOOKUP(CONCATENATE(BK851,BN851),'Pril1-THLPa'!$H$6:$N$96,5,0),"")</f>
        <v/>
      </c>
      <c r="BQ851" s="69" t="str">
        <f aca="false">IF(BX851&gt;5,VLOOKUP(CONCATENATE(BK851,BN851),'Pril1-THLPa'!$H$6:$N$96,6,0),"")</f>
        <v/>
      </c>
      <c r="BR851" s="69" t="str">
        <f aca="false">IF(BX851&gt;5,VLOOKUP(CONCATENATE(BK851,BN851),'Pril1-THLPa'!$H$6:$N$96,7,0),"")</f>
        <v/>
      </c>
      <c r="BS851" s="69" t="str">
        <f aca="false">IF(BX851&gt;5,VLOOKUP(CONCATENATE(BK851,BN851),'Pril1-THLPa'!$H$6:$O$96,8,0),"")</f>
        <v/>
      </c>
      <c r="BT851" s="69" t="str">
        <f aca="false">IF(BF851&gt;0, IF(BK851="smrk",  VLOOKUP(VLOOKUP(BD851,'Pril9-K3'!$L$8:$M$207,2,0),'Pril9-K3'!$A$8:$J$16,LOOKUP(BN851,'Pril9-K3'!$A$7:$J$7,'Pril9-K3'!$A$5:$J$5),0), IF(AND(BK851&lt;&gt;"smrk",'Vstupní data'!AK851&lt;&gt;""),'Vstupní data'!AK851,   VLOOKUP(VLOOKUP(BD851,'Pril9-K3'!$L$8:$M$207,2,0),'Pril9-K3'!$A$8:$J$16,LOOKUP(BN851,'Pril9-K3'!$A$7:$J$7,'Pril9-K3'!$A$5:$J$5),0)   )),   "")</f>
        <v/>
      </c>
      <c r="BV851" s="69" t="n">
        <f aca="false">'Vstupní data'!AJ851</f>
        <v>0</v>
      </c>
      <c r="BW851" s="69" t="n">
        <f aca="false">IF(BF851&gt;0,IF(J851&gt;0,J851,K851*H851/100),0)</f>
        <v>0</v>
      </c>
      <c r="BX851" s="69" t="n">
        <f aca="false">IF(BF851&gt;0,IF(BJ851&gt;BL851,BL851,BJ851),0)</f>
        <v>0</v>
      </c>
      <c r="BY851" s="69" t="n">
        <f aca="false">IF(BD851=0,0,IF(AND(BX851&gt;0,BX851&lt;=5),  IF(AND(BX851&gt;0,BX851&lt;=5),VLOOKUP(BK851,'Pril1-THLPa'!$A$6:$F$18,IF(AND(BX851&gt;0,BX851&lt;=5),LOOKUP(BX851,'Pril1-THLPa'!$B$5:$F$5,'Pril1-THLPa'!$B$4:$F$4),""),0),""),  IF(BX851&gt;5,BO851+BP851*(BX851-5)+BQ851*POWER(BX851-5,2)+BR851*POWER(BX851-5,3)+BS851*POWER(BX851-5,4),"")))</f>
        <v>0</v>
      </c>
      <c r="BZ851" s="69" t="n">
        <f aca="false">IF(BY851&gt;0,BY851*BI851/10*BW851*(100+BV851)/100,0)</f>
        <v>0</v>
      </c>
      <c r="CA851" s="69" t="n">
        <f aca="false">IF(BD851&gt;0,BX851-IF(BD851&gt;BX851,BX851,BD851),0)</f>
        <v>0</v>
      </c>
      <c r="CB851" s="69" t="n">
        <f aca="false">POWER(1.01,CA851)</f>
        <v>1</v>
      </c>
      <c r="CC851" s="69" t="n">
        <f aca="false">IF(BF851&gt;0,IF(BF851&gt;BH851,1,BF851/BH851),0)</f>
        <v>0</v>
      </c>
      <c r="CD851" s="72" t="n">
        <f aca="false">IF(BD851=0,0,IF(BF851&gt;0,ROUND(IF(CB851&lt;&gt;0,BZ851*BT851*1/CB851*CC851,0),0),0))</f>
        <v>0</v>
      </c>
      <c r="CE851" s="73" t="str">
        <f aca="false">IF(BF851&gt;0,IF(BF851&gt;BH851,CD851/BF851,CD851/BH851),"")</f>
        <v/>
      </c>
      <c r="CF851" s="69" t="n">
        <f aca="false">'Vstupní data'!AM851</f>
        <v>0</v>
      </c>
      <c r="CG851" s="69" t="n">
        <f aca="false">'Vstupní data'!AN851</f>
        <v>0</v>
      </c>
      <c r="CH851" s="69" t="n">
        <f aca="false">'Vstupní data'!AO851</f>
        <v>0</v>
      </c>
      <c r="CI851" s="69" t="n">
        <f aca="false">'Vstupní data'!AP851</f>
        <v>0</v>
      </c>
      <c r="CJ851" s="72" t="n">
        <f aca="false">ROUND(CH851*CI851,0)</f>
        <v>0</v>
      </c>
      <c r="CK851" s="74" t="str">
        <f aca="false">IF(OR(AA851&gt;0,BB851&gt;0,CD851&gt;0,CJ851&gt;0),AA851+BB851+CD851+CJ851,"")</f>
        <v/>
      </c>
    </row>
    <row r="852" customFormat="false" ht="12.8" hidden="false" customHeight="false" outlineLevel="0" collapsed="false">
      <c r="A852" s="66" t="n">
        <f aca="false">'Vstupní data'!A852</f>
        <v>0</v>
      </c>
      <c r="F852" s="66" t="str">
        <f aca="false">CONCATENATE('Vstupní data'!F852,'Vstupní data'!G852,'Vstupní data'!H852,'Vstupní data'!I852)</f>
        <v/>
      </c>
      <c r="G852" s="66"/>
      <c r="H852" s="66" t="n">
        <f aca="false">'Vstupní data'!K852</f>
        <v>0</v>
      </c>
      <c r="I852" s="66" t="n">
        <f aca="false">'Vstupní data'!L852</f>
        <v>0</v>
      </c>
      <c r="J852" s="66" t="n">
        <f aca="false">'Vstupní data'!K852*'Vstupní data'!M852/100</f>
        <v>0</v>
      </c>
      <c r="L852" s="66" t="n">
        <f aca="false">IF('Vstupní data'!N852="prostokořenný",0,IF('Vstupní data'!N852="krytokořenný","k",IF('Vstupní data'!N852="poloodrostky nebo odrostky, prostokořenné i krytokořenné","po",0)))</f>
        <v>0</v>
      </c>
      <c r="N852" s="66"/>
      <c r="O852" s="66" t="n">
        <f aca="false">'Vstupní data'!O852</f>
        <v>0</v>
      </c>
      <c r="P852" s="66" t="n">
        <f aca="false">IF(O852&gt;0,VLOOKUP(CONCATENATE(VLOOKUP(I852,'Pril3-drev'!$H$5:$K$83,4,0),"-",'Vstupní data'!R852),K2!$C$15:$D$23,2,0),0)</f>
        <v>0</v>
      </c>
      <c r="Q852" s="66" t="n">
        <f aca="false">IF(O852&gt;0,VLOOKUP(I852,'Pril3-drev'!$H$5:$I$83,2,0),0)</f>
        <v>0</v>
      </c>
      <c r="R852" s="66" t="n">
        <f aca="false">IF(Q852&gt;0,VLOOKUP(Q852,'Pril6-okus'!$A$5:$B$17,2,0),0)</f>
        <v>0</v>
      </c>
      <c r="S852" s="66" t="n">
        <f aca="false">IF(O852&gt;0,VLOOKUP(I852,'Pril3-drev'!$H$5:$J$83,3,0),0)</f>
        <v>0</v>
      </c>
      <c r="T852" s="66" t="str">
        <f aca="false">IF(O852&gt;0,IF(L852="k",0.9*VLOOKUP(S852,'ha-pocty-vyhl'!$A$5:$B$20,2,0),IF(L852="po",0.8*VLOOKUP(S852,'ha-pocty-vyhl'!$A$5:$B$20,2,0),VLOOKUP(S852,'ha-pocty-vyhl'!$A$5:$B$20,2,0))),"")</f>
        <v/>
      </c>
      <c r="U852" s="66" t="n">
        <f aca="false">'Vstupní data'!P852</f>
        <v>0</v>
      </c>
      <c r="V852" s="66" t="n">
        <f aca="false">IF(O852&gt;0,1.3*T852*1000*Z852/10000,0)</f>
        <v>0</v>
      </c>
      <c r="W852" s="66" t="n">
        <f aca="false">IF(O852&gt;0,1.3*T852*1000*Z852/10000,0)</f>
        <v>0</v>
      </c>
      <c r="X852" s="66" t="n">
        <f aca="false">IF(O852&gt;0,IF(O852&gt;V852,V852,O852),0)</f>
        <v>0</v>
      </c>
      <c r="Y852" s="66" t="n">
        <f aca="false">IF(O852&gt;0,IF(IF(U852&gt;W852,W852,U852)&lt;X852,W852,IF(U852&gt;W852,W852,U852)),0)</f>
        <v>0</v>
      </c>
      <c r="Z852" s="66" t="n">
        <f aca="false">IF(O852&gt;0,IF(J852&gt;0,J852,K852*H852/100),0)</f>
        <v>0</v>
      </c>
      <c r="AA852" s="67" t="n">
        <f aca="false">IF(O852&gt;0,CEILING(R852*P852*X852/Y852*Z852,1),0)</f>
        <v>0</v>
      </c>
      <c r="AB852" s="68" t="n">
        <f aca="false">IF(O852&gt;0,AA852/O852,0)</f>
        <v>0</v>
      </c>
      <c r="AC852" s="66" t="n">
        <f aca="false">'Vstupní data'!W852</f>
        <v>0</v>
      </c>
      <c r="AI852" s="66" t="str">
        <f aca="false">IF(OR('Vstupní data'!T852&gt;0,'Vstupní data'!U852&gt;0),VLOOKUP(I852,'Pril3-drev'!$H$5:$J$83,3,0),"")</f>
        <v/>
      </c>
      <c r="AJ852" s="66" t="n">
        <f aca="false">IF('Vstupní data'!V852="prostokořenný",0,IF('Vstupní data'!V852="krytokořenný","k",IF('Vstupní data'!V852="poloodrostky nebo odrostky, prostokořenné i krytokořenné","po",0)))</f>
        <v>0</v>
      </c>
      <c r="AK852" s="66" t="n">
        <f aca="false">IF(OR('Vstupní data'!T852&gt;0,'Vstupní data'!U852&gt;0),IF(AJ852="k",0.9*VLOOKUP(AI852,'ha-pocty-vyhl'!$A$5:$B$20,2,0),IF(AJ852="po",0.8*VLOOKUP(AI852,'ha-pocty-vyhl'!$A$5:$B$20,2,0),VLOOKUP(AI852,'ha-pocty-vyhl'!$A$5:$B$20,2,0))),0)</f>
        <v>0</v>
      </c>
      <c r="AL852" s="66" t="n">
        <f aca="false">IF(OR('Vstupní data'!T852&gt;0,'Vstupní data'!U852&gt;0),'Vstupní data'!K852*'Vstupní data'!M852/100,0)</f>
        <v>0</v>
      </c>
      <c r="AM852" s="66" t="n">
        <f aca="false">IF(OR('Vstupní data'!T852&gt;0,'Vstupní data'!U852&gt;0),IF('Vstupní data'!T852&gt;0,'Vstupní data'!T852,ROUND(10*'Vstupní data'!U852/AK852,0)),0)</f>
        <v>0</v>
      </c>
      <c r="AN852" s="69" t="n">
        <f aca="false">IF('Vstupní data'!T852&gt;0,   IF('Vstupní data'!T852&lt;=AL852,'Vstupní data'!T852,AL852),   IF(AM852&lt;AL852,AM852,AL852))</f>
        <v>0</v>
      </c>
      <c r="AO852" s="69" t="n">
        <f aca="false">'Vstupní data'!X852</f>
        <v>0</v>
      </c>
      <c r="AP852" s="66" t="n">
        <f aca="false">IF(OR('Vstupní data'!T852&gt;0,'Vstupní data'!U852&gt;0),IF(I852&lt;&gt;0,VLOOKUP(I852,'Pril3-drev'!$H$5:$I$83,2,0),0),0)</f>
        <v>0</v>
      </c>
      <c r="AQ852" s="66" t="n">
        <f aca="false">'Vstupní data'!Y852</f>
        <v>0</v>
      </c>
      <c r="AR852" s="66" t="str">
        <f aca="false">IF(AC852&gt;5,   IF('Vstupní data'!Y852&gt;0,   VLOOKUP(VLOOKUP(CONCATENATE(VLOOKUP(I852,'Pril3-drev'!$H$4:$L$83,5,0),AC852),'Pril3-drev'!$Q$4:$R$2803,2,0),'AVB-BS'!$C$5:$S$29 ,LOOKUP(AQ852,'AVB-BS'!$D$3:$S$3,'AVB-BS'!$D$1:$S$1) ,0 )   ,   IF('Vstupní data'!Z852&gt;0,'Vstupní data'!Z852,0)) , "")</f>
        <v/>
      </c>
      <c r="AS852" s="70" t="str">
        <f aca="false">IF(AC852&gt;5,VLOOKUP(CONCATENATE(AP852,AR852),'Pril1-THLPa'!$H$6:$N$96,4,0),"")</f>
        <v/>
      </c>
      <c r="AT852" s="70" t="str">
        <f aca="false">IF(AC852&gt;5,VLOOKUP(CONCATENATE(AP852,AR852),'Pril1-THLPa'!$H$6:$N$96,5,0),"")</f>
        <v/>
      </c>
      <c r="AU852" s="70" t="str">
        <f aca="false">IF(AC852&gt;5,VLOOKUP(CONCATENATE(AP852,AR852),'Pril1-THLPa'!$H$6:$N$96,6,0),"")</f>
        <v/>
      </c>
      <c r="AV852" s="70" t="str">
        <f aca="false">IF(AC852&gt;5,VLOOKUP(CONCATENATE(AP852,AR852),'Pril1-THLPa'!$H$6:$N$96,7,0),"")</f>
        <v/>
      </c>
      <c r="AW852" s="70" t="str">
        <f aca="false">IF(AC852&gt;5,VLOOKUP(CONCATENATE(AP852,AR852),'Pril1-THLPa'!$H$6:$O$96,8,0),"")</f>
        <v/>
      </c>
      <c r="AX852" s="66" t="n">
        <f aca="false">IF(AC852&gt;0,IF(AND(AC852&gt;0,AC852&lt;=5),VLOOKUP(AP852,'Pril1-THLPa'!$A$6:$F$18,LOOKUP(AC852,'Pril1-THLPa'!$B$5:$F$5,'Pril1-THLPa'!$B$4:$F$4),0),AS852+AT852*(AC852-5)+AU852*POWER(AC852-5,2)+AV852*POWER(AC852-5,3)+AW852*POWER(AC852-5,4)),0)</f>
        <v>0</v>
      </c>
      <c r="AY852" s="71"/>
      <c r="AZ852" s="66" t="n">
        <f aca="false">'Vstupní data'!AA852</f>
        <v>0</v>
      </c>
      <c r="BA852" s="66" t="n">
        <f aca="false">IF(OR('Vstupní data'!T852&gt;0,'Vstupní data'!U852&gt;0),IF(AC852&lt;&gt;"",AX852*AO852/10*(100+AZ852)/100,0),0)</f>
        <v>0</v>
      </c>
      <c r="BB852" s="67" t="n">
        <f aca="false">IF(AC852&lt;&gt;"",ROUND(BA852*AN852,0),0)</f>
        <v>0</v>
      </c>
      <c r="BC852" s="68" t="str">
        <f aca="false">IF(AE852&gt;0,BB852/AE852,"")</f>
        <v/>
      </c>
      <c r="BD852" s="66" t="n">
        <f aca="false">'Vstupní data'!AE852</f>
        <v>0</v>
      </c>
      <c r="BF852" s="66" t="n">
        <f aca="false">'Vstupní data'!AC852</f>
        <v>0</v>
      </c>
      <c r="BH852" s="66" t="n">
        <f aca="false">'Vstupní data'!AD852</f>
        <v>0</v>
      </c>
      <c r="BI852" s="66" t="n">
        <f aca="false">'Vstupní data'!AF852</f>
        <v>0</v>
      </c>
      <c r="BJ852" s="69" t="n">
        <f aca="false">'Vstupní data'!AG852</f>
        <v>0</v>
      </c>
      <c r="BK852" s="69" t="n">
        <f aca="false">IF(BF852&lt;&gt;0,VLOOKUP(I852,'Pril3-drev'!$H$5:$I$83,2,0),0)</f>
        <v>0</v>
      </c>
      <c r="BL852" s="69" t="n">
        <f aca="false">IF(BF852&lt;&gt;0,VLOOKUP(BK852,'Pril3-drev'!$A$5:$C$17,3,0),0)</f>
        <v>0</v>
      </c>
      <c r="BM852" s="69" t="n">
        <f aca="false">'Vstupní data'!AH852</f>
        <v>0</v>
      </c>
      <c r="BN852" s="69" t="n">
        <f aca="false">IF('Vstupní data'!AH852&gt;0,   VLOOKUP(VLOOKUP(CONCATENATE(VLOOKUP(I852,'Pril3-drev'!$H$4:$L$83,5,0),BD852),'Pril3-drev'!$Q$4:$R$2803,2,0),'AVB-BS'!$C$5:$S$29 ,LOOKUP(BM852,'AVB-BS'!$D$3:$S$3,'AVB-BS'!$D$1:$S$1) ,0 )   ,   IF('Vstupní data'!AI852&gt;0,'Vstupní data'!AI852,0))</f>
        <v>0</v>
      </c>
      <c r="BO852" s="69" t="str">
        <f aca="false">IF(BX852&gt;5,VLOOKUP(CONCATENATE(BK852,BN852),'Pril1-THLPa'!$H$6:$N$96,4,0),"")</f>
        <v/>
      </c>
      <c r="BP852" s="69" t="str">
        <f aca="false">IF(BX852&gt;5,VLOOKUP(CONCATENATE(BK852,BN852),'Pril1-THLPa'!$H$6:$N$96,5,0),"")</f>
        <v/>
      </c>
      <c r="BQ852" s="69" t="str">
        <f aca="false">IF(BX852&gt;5,VLOOKUP(CONCATENATE(BK852,BN852),'Pril1-THLPa'!$H$6:$N$96,6,0),"")</f>
        <v/>
      </c>
      <c r="BR852" s="69" t="str">
        <f aca="false">IF(BX852&gt;5,VLOOKUP(CONCATENATE(BK852,BN852),'Pril1-THLPa'!$H$6:$N$96,7,0),"")</f>
        <v/>
      </c>
      <c r="BS852" s="69" t="str">
        <f aca="false">IF(BX852&gt;5,VLOOKUP(CONCATENATE(BK852,BN852),'Pril1-THLPa'!$H$6:$O$96,8,0),"")</f>
        <v/>
      </c>
      <c r="BT852" s="69" t="str">
        <f aca="false">IF(BF852&gt;0, IF(BK852="smrk",  VLOOKUP(VLOOKUP(BD852,'Pril9-K3'!$L$8:$M$207,2,0),'Pril9-K3'!$A$8:$J$16,LOOKUP(BN852,'Pril9-K3'!$A$7:$J$7,'Pril9-K3'!$A$5:$J$5),0), IF(AND(BK852&lt;&gt;"smrk",'Vstupní data'!AK852&lt;&gt;""),'Vstupní data'!AK852,   VLOOKUP(VLOOKUP(BD852,'Pril9-K3'!$L$8:$M$207,2,0),'Pril9-K3'!$A$8:$J$16,LOOKUP(BN852,'Pril9-K3'!$A$7:$J$7,'Pril9-K3'!$A$5:$J$5),0)   )),   "")</f>
        <v/>
      </c>
      <c r="BV852" s="69" t="n">
        <f aca="false">'Vstupní data'!AJ852</f>
        <v>0</v>
      </c>
      <c r="BW852" s="69" t="n">
        <f aca="false">IF(BF852&gt;0,IF(J852&gt;0,J852,K852*H852/100),0)</f>
        <v>0</v>
      </c>
      <c r="BX852" s="69" t="n">
        <f aca="false">IF(BF852&gt;0,IF(BJ852&gt;BL852,BL852,BJ852),0)</f>
        <v>0</v>
      </c>
      <c r="BY852" s="69" t="n">
        <f aca="false">IF(BD852=0,0,IF(AND(BX852&gt;0,BX852&lt;=5),  IF(AND(BX852&gt;0,BX852&lt;=5),VLOOKUP(BK852,'Pril1-THLPa'!$A$6:$F$18,IF(AND(BX852&gt;0,BX852&lt;=5),LOOKUP(BX852,'Pril1-THLPa'!$B$5:$F$5,'Pril1-THLPa'!$B$4:$F$4),""),0),""),  IF(BX852&gt;5,BO852+BP852*(BX852-5)+BQ852*POWER(BX852-5,2)+BR852*POWER(BX852-5,3)+BS852*POWER(BX852-5,4),"")))</f>
        <v>0</v>
      </c>
      <c r="BZ852" s="69" t="n">
        <f aca="false">IF(BY852&gt;0,BY852*BI852/10*BW852*(100+BV852)/100,0)</f>
        <v>0</v>
      </c>
      <c r="CA852" s="69" t="n">
        <f aca="false">IF(BD852&gt;0,BX852-IF(BD852&gt;BX852,BX852,BD852),0)</f>
        <v>0</v>
      </c>
      <c r="CB852" s="69" t="n">
        <f aca="false">POWER(1.01,CA852)</f>
        <v>1</v>
      </c>
      <c r="CC852" s="69" t="n">
        <f aca="false">IF(BF852&gt;0,IF(BF852&gt;BH852,1,BF852/BH852),0)</f>
        <v>0</v>
      </c>
      <c r="CD852" s="72" t="n">
        <f aca="false">IF(BD852=0,0,IF(BF852&gt;0,ROUND(IF(CB852&lt;&gt;0,BZ852*BT852*1/CB852*CC852,0),0),0))</f>
        <v>0</v>
      </c>
      <c r="CE852" s="73" t="str">
        <f aca="false">IF(BF852&gt;0,IF(BF852&gt;BH852,CD852/BF852,CD852/BH852),"")</f>
        <v/>
      </c>
      <c r="CF852" s="69" t="n">
        <f aca="false">'Vstupní data'!AM852</f>
        <v>0</v>
      </c>
      <c r="CG852" s="69" t="n">
        <f aca="false">'Vstupní data'!AN852</f>
        <v>0</v>
      </c>
      <c r="CH852" s="69" t="n">
        <f aca="false">'Vstupní data'!AO852</f>
        <v>0</v>
      </c>
      <c r="CI852" s="69" t="n">
        <f aca="false">'Vstupní data'!AP852</f>
        <v>0</v>
      </c>
      <c r="CJ852" s="72" t="n">
        <f aca="false">ROUND(CH852*CI852,0)</f>
        <v>0</v>
      </c>
      <c r="CK852" s="74" t="str">
        <f aca="false">IF(OR(AA852&gt;0,BB852&gt;0,CD852&gt;0,CJ852&gt;0),AA852+BB852+CD852+CJ852,"")</f>
        <v/>
      </c>
    </row>
    <row r="853" customFormat="false" ht="12.8" hidden="false" customHeight="false" outlineLevel="0" collapsed="false">
      <c r="A853" s="66" t="n">
        <f aca="false">'Vstupní data'!A853</f>
        <v>0</v>
      </c>
      <c r="F853" s="66" t="str">
        <f aca="false">CONCATENATE('Vstupní data'!F853,'Vstupní data'!G853,'Vstupní data'!H853,'Vstupní data'!I853)</f>
        <v/>
      </c>
      <c r="G853" s="66"/>
      <c r="H853" s="66" t="n">
        <f aca="false">'Vstupní data'!K853</f>
        <v>0</v>
      </c>
      <c r="I853" s="66" t="n">
        <f aca="false">'Vstupní data'!L853</f>
        <v>0</v>
      </c>
      <c r="J853" s="66" t="n">
        <f aca="false">'Vstupní data'!K853*'Vstupní data'!M853/100</f>
        <v>0</v>
      </c>
      <c r="L853" s="66" t="n">
        <f aca="false">IF('Vstupní data'!N853="prostokořenný",0,IF('Vstupní data'!N853="krytokořenný","k",IF('Vstupní data'!N853="poloodrostky nebo odrostky, prostokořenné i krytokořenné","po",0)))</f>
        <v>0</v>
      </c>
      <c r="N853" s="66"/>
      <c r="O853" s="66" t="n">
        <f aca="false">'Vstupní data'!O853</f>
        <v>0</v>
      </c>
      <c r="P853" s="66" t="n">
        <f aca="false">IF(O853&gt;0,VLOOKUP(CONCATENATE(VLOOKUP(I853,'Pril3-drev'!$H$5:$K$83,4,0),"-",'Vstupní data'!R853),K2!$C$15:$D$23,2,0),0)</f>
        <v>0</v>
      </c>
      <c r="Q853" s="66" t="n">
        <f aca="false">IF(O853&gt;0,VLOOKUP(I853,'Pril3-drev'!$H$5:$I$83,2,0),0)</f>
        <v>0</v>
      </c>
      <c r="R853" s="66" t="n">
        <f aca="false">IF(Q853&gt;0,VLOOKUP(Q853,'Pril6-okus'!$A$5:$B$17,2,0),0)</f>
        <v>0</v>
      </c>
      <c r="S853" s="66" t="n">
        <f aca="false">IF(O853&gt;0,VLOOKUP(I853,'Pril3-drev'!$H$5:$J$83,3,0),0)</f>
        <v>0</v>
      </c>
      <c r="T853" s="66" t="str">
        <f aca="false">IF(O853&gt;0,IF(L853="k",0.9*VLOOKUP(S853,'ha-pocty-vyhl'!$A$5:$B$20,2,0),IF(L853="po",0.8*VLOOKUP(S853,'ha-pocty-vyhl'!$A$5:$B$20,2,0),VLOOKUP(S853,'ha-pocty-vyhl'!$A$5:$B$20,2,0))),"")</f>
        <v/>
      </c>
      <c r="U853" s="66" t="n">
        <f aca="false">'Vstupní data'!P853</f>
        <v>0</v>
      </c>
      <c r="V853" s="66" t="n">
        <f aca="false">IF(O853&gt;0,1.3*T853*1000*Z853/10000,0)</f>
        <v>0</v>
      </c>
      <c r="W853" s="66" t="n">
        <f aca="false">IF(O853&gt;0,1.3*T853*1000*Z853/10000,0)</f>
        <v>0</v>
      </c>
      <c r="X853" s="66" t="n">
        <f aca="false">IF(O853&gt;0,IF(O853&gt;V853,V853,O853),0)</f>
        <v>0</v>
      </c>
      <c r="Y853" s="66" t="n">
        <f aca="false">IF(O853&gt;0,IF(IF(U853&gt;W853,W853,U853)&lt;X853,W853,IF(U853&gt;W853,W853,U853)),0)</f>
        <v>0</v>
      </c>
      <c r="Z853" s="66" t="n">
        <f aca="false">IF(O853&gt;0,IF(J853&gt;0,J853,K853*H853/100),0)</f>
        <v>0</v>
      </c>
      <c r="AA853" s="67" t="n">
        <f aca="false">IF(O853&gt;0,CEILING(R853*P853*X853/Y853*Z853,1),0)</f>
        <v>0</v>
      </c>
      <c r="AB853" s="68" t="n">
        <f aca="false">IF(O853&gt;0,AA853/O853,0)</f>
        <v>0</v>
      </c>
      <c r="AC853" s="66" t="n">
        <f aca="false">'Vstupní data'!W853</f>
        <v>0</v>
      </c>
      <c r="AI853" s="66" t="str">
        <f aca="false">IF(OR('Vstupní data'!T853&gt;0,'Vstupní data'!U853&gt;0),VLOOKUP(I853,'Pril3-drev'!$H$5:$J$83,3,0),"")</f>
        <v/>
      </c>
      <c r="AJ853" s="66" t="n">
        <f aca="false">IF('Vstupní data'!V853="prostokořenný",0,IF('Vstupní data'!V853="krytokořenný","k",IF('Vstupní data'!V853="poloodrostky nebo odrostky, prostokořenné i krytokořenné","po",0)))</f>
        <v>0</v>
      </c>
      <c r="AK853" s="66" t="n">
        <f aca="false">IF(OR('Vstupní data'!T853&gt;0,'Vstupní data'!U853&gt;0),IF(AJ853="k",0.9*VLOOKUP(AI853,'ha-pocty-vyhl'!$A$5:$B$20,2,0),IF(AJ853="po",0.8*VLOOKUP(AI853,'ha-pocty-vyhl'!$A$5:$B$20,2,0),VLOOKUP(AI853,'ha-pocty-vyhl'!$A$5:$B$20,2,0))),0)</f>
        <v>0</v>
      </c>
      <c r="AL853" s="66" t="n">
        <f aca="false">IF(OR('Vstupní data'!T853&gt;0,'Vstupní data'!U853&gt;0),'Vstupní data'!K853*'Vstupní data'!M853/100,0)</f>
        <v>0</v>
      </c>
      <c r="AM853" s="66" t="n">
        <f aca="false">IF(OR('Vstupní data'!T853&gt;0,'Vstupní data'!U853&gt;0),IF('Vstupní data'!T853&gt;0,'Vstupní data'!T853,ROUND(10*'Vstupní data'!U853/AK853,0)),0)</f>
        <v>0</v>
      </c>
      <c r="AN853" s="69" t="n">
        <f aca="false">IF('Vstupní data'!T853&gt;0,   IF('Vstupní data'!T853&lt;=AL853,'Vstupní data'!T853,AL853),   IF(AM853&lt;AL853,AM853,AL853))</f>
        <v>0</v>
      </c>
      <c r="AO853" s="69" t="n">
        <f aca="false">'Vstupní data'!X853</f>
        <v>0</v>
      </c>
      <c r="AP853" s="66" t="n">
        <f aca="false">IF(OR('Vstupní data'!T853&gt;0,'Vstupní data'!U853&gt;0),IF(I853&lt;&gt;0,VLOOKUP(I853,'Pril3-drev'!$H$5:$I$83,2,0),0),0)</f>
        <v>0</v>
      </c>
      <c r="AQ853" s="66" t="n">
        <f aca="false">'Vstupní data'!Y853</f>
        <v>0</v>
      </c>
      <c r="AR853" s="66" t="str">
        <f aca="false">IF(AC853&gt;5,   IF('Vstupní data'!Y853&gt;0,   VLOOKUP(VLOOKUP(CONCATENATE(VLOOKUP(I853,'Pril3-drev'!$H$4:$L$83,5,0),AC853),'Pril3-drev'!$Q$4:$R$2803,2,0),'AVB-BS'!$C$5:$S$29 ,LOOKUP(AQ853,'AVB-BS'!$D$3:$S$3,'AVB-BS'!$D$1:$S$1) ,0 )   ,   IF('Vstupní data'!Z853&gt;0,'Vstupní data'!Z853,0)) , "")</f>
        <v/>
      </c>
      <c r="AS853" s="70" t="str">
        <f aca="false">IF(AC853&gt;5,VLOOKUP(CONCATENATE(AP853,AR853),'Pril1-THLPa'!$H$6:$N$96,4,0),"")</f>
        <v/>
      </c>
      <c r="AT853" s="70" t="str">
        <f aca="false">IF(AC853&gt;5,VLOOKUP(CONCATENATE(AP853,AR853),'Pril1-THLPa'!$H$6:$N$96,5,0),"")</f>
        <v/>
      </c>
      <c r="AU853" s="70" t="str">
        <f aca="false">IF(AC853&gt;5,VLOOKUP(CONCATENATE(AP853,AR853),'Pril1-THLPa'!$H$6:$N$96,6,0),"")</f>
        <v/>
      </c>
      <c r="AV853" s="70" t="str">
        <f aca="false">IF(AC853&gt;5,VLOOKUP(CONCATENATE(AP853,AR853),'Pril1-THLPa'!$H$6:$N$96,7,0),"")</f>
        <v/>
      </c>
      <c r="AW853" s="70" t="str">
        <f aca="false">IF(AC853&gt;5,VLOOKUP(CONCATENATE(AP853,AR853),'Pril1-THLPa'!$H$6:$O$96,8,0),"")</f>
        <v/>
      </c>
      <c r="AX853" s="66" t="n">
        <f aca="false">IF(AC853&gt;0,IF(AND(AC853&gt;0,AC853&lt;=5),VLOOKUP(AP853,'Pril1-THLPa'!$A$6:$F$18,LOOKUP(AC853,'Pril1-THLPa'!$B$5:$F$5,'Pril1-THLPa'!$B$4:$F$4),0),AS853+AT853*(AC853-5)+AU853*POWER(AC853-5,2)+AV853*POWER(AC853-5,3)+AW853*POWER(AC853-5,4)),0)</f>
        <v>0</v>
      </c>
      <c r="AY853" s="71"/>
      <c r="AZ853" s="66" t="n">
        <f aca="false">'Vstupní data'!AA853</f>
        <v>0</v>
      </c>
      <c r="BA853" s="66" t="n">
        <f aca="false">IF(OR('Vstupní data'!T853&gt;0,'Vstupní data'!U853&gt;0),IF(AC853&lt;&gt;"",AX853*AO853/10*(100+AZ853)/100,0),0)</f>
        <v>0</v>
      </c>
      <c r="BB853" s="67" t="n">
        <f aca="false">IF(AC853&lt;&gt;"",ROUND(BA853*AN853,0),0)</f>
        <v>0</v>
      </c>
      <c r="BC853" s="68" t="str">
        <f aca="false">IF(AE853&gt;0,BB853/AE853,"")</f>
        <v/>
      </c>
      <c r="BD853" s="66" t="n">
        <f aca="false">'Vstupní data'!AE853</f>
        <v>0</v>
      </c>
      <c r="BF853" s="66" t="n">
        <f aca="false">'Vstupní data'!AC853</f>
        <v>0</v>
      </c>
      <c r="BH853" s="66" t="n">
        <f aca="false">'Vstupní data'!AD853</f>
        <v>0</v>
      </c>
      <c r="BI853" s="66" t="n">
        <f aca="false">'Vstupní data'!AF853</f>
        <v>0</v>
      </c>
      <c r="BJ853" s="69" t="n">
        <f aca="false">'Vstupní data'!AG853</f>
        <v>0</v>
      </c>
      <c r="BK853" s="69" t="n">
        <f aca="false">IF(BF853&lt;&gt;0,VLOOKUP(I853,'Pril3-drev'!$H$5:$I$83,2,0),0)</f>
        <v>0</v>
      </c>
      <c r="BL853" s="69" t="n">
        <f aca="false">IF(BF853&lt;&gt;0,VLOOKUP(BK853,'Pril3-drev'!$A$5:$C$17,3,0),0)</f>
        <v>0</v>
      </c>
      <c r="BM853" s="69" t="n">
        <f aca="false">'Vstupní data'!AH853</f>
        <v>0</v>
      </c>
      <c r="BN853" s="69" t="n">
        <f aca="false">IF('Vstupní data'!AH853&gt;0,   VLOOKUP(VLOOKUP(CONCATENATE(VLOOKUP(I853,'Pril3-drev'!$H$4:$L$83,5,0),BD853),'Pril3-drev'!$Q$4:$R$2803,2,0),'AVB-BS'!$C$5:$S$29 ,LOOKUP(BM853,'AVB-BS'!$D$3:$S$3,'AVB-BS'!$D$1:$S$1) ,0 )   ,   IF('Vstupní data'!AI853&gt;0,'Vstupní data'!AI853,0))</f>
        <v>0</v>
      </c>
      <c r="BO853" s="69" t="str">
        <f aca="false">IF(BX853&gt;5,VLOOKUP(CONCATENATE(BK853,BN853),'Pril1-THLPa'!$H$6:$N$96,4,0),"")</f>
        <v/>
      </c>
      <c r="BP853" s="69" t="str">
        <f aca="false">IF(BX853&gt;5,VLOOKUP(CONCATENATE(BK853,BN853),'Pril1-THLPa'!$H$6:$N$96,5,0),"")</f>
        <v/>
      </c>
      <c r="BQ853" s="69" t="str">
        <f aca="false">IF(BX853&gt;5,VLOOKUP(CONCATENATE(BK853,BN853),'Pril1-THLPa'!$H$6:$N$96,6,0),"")</f>
        <v/>
      </c>
      <c r="BR853" s="69" t="str">
        <f aca="false">IF(BX853&gt;5,VLOOKUP(CONCATENATE(BK853,BN853),'Pril1-THLPa'!$H$6:$N$96,7,0),"")</f>
        <v/>
      </c>
      <c r="BS853" s="69" t="str">
        <f aca="false">IF(BX853&gt;5,VLOOKUP(CONCATENATE(BK853,BN853),'Pril1-THLPa'!$H$6:$O$96,8,0),"")</f>
        <v/>
      </c>
      <c r="BT853" s="69" t="str">
        <f aca="false">IF(BF853&gt;0, IF(BK853="smrk",  VLOOKUP(VLOOKUP(BD853,'Pril9-K3'!$L$8:$M$207,2,0),'Pril9-K3'!$A$8:$J$16,LOOKUP(BN853,'Pril9-K3'!$A$7:$J$7,'Pril9-K3'!$A$5:$J$5),0), IF(AND(BK853&lt;&gt;"smrk",'Vstupní data'!AK853&lt;&gt;""),'Vstupní data'!AK853,   VLOOKUP(VLOOKUP(BD853,'Pril9-K3'!$L$8:$M$207,2,0),'Pril9-K3'!$A$8:$J$16,LOOKUP(BN853,'Pril9-K3'!$A$7:$J$7,'Pril9-K3'!$A$5:$J$5),0)   )),   "")</f>
        <v/>
      </c>
      <c r="BV853" s="69" t="n">
        <f aca="false">'Vstupní data'!AJ853</f>
        <v>0</v>
      </c>
      <c r="BW853" s="69" t="n">
        <f aca="false">IF(BF853&gt;0,IF(J853&gt;0,J853,K853*H853/100),0)</f>
        <v>0</v>
      </c>
      <c r="BX853" s="69" t="n">
        <f aca="false">IF(BF853&gt;0,IF(BJ853&gt;BL853,BL853,BJ853),0)</f>
        <v>0</v>
      </c>
      <c r="BY853" s="69" t="n">
        <f aca="false">IF(BD853=0,0,IF(AND(BX853&gt;0,BX853&lt;=5),  IF(AND(BX853&gt;0,BX853&lt;=5),VLOOKUP(BK853,'Pril1-THLPa'!$A$6:$F$18,IF(AND(BX853&gt;0,BX853&lt;=5),LOOKUP(BX853,'Pril1-THLPa'!$B$5:$F$5,'Pril1-THLPa'!$B$4:$F$4),""),0),""),  IF(BX853&gt;5,BO853+BP853*(BX853-5)+BQ853*POWER(BX853-5,2)+BR853*POWER(BX853-5,3)+BS853*POWER(BX853-5,4),"")))</f>
        <v>0</v>
      </c>
      <c r="BZ853" s="69" t="n">
        <f aca="false">IF(BY853&gt;0,BY853*BI853/10*BW853*(100+BV853)/100,0)</f>
        <v>0</v>
      </c>
      <c r="CA853" s="69" t="n">
        <f aca="false">IF(BD853&gt;0,BX853-IF(BD853&gt;BX853,BX853,BD853),0)</f>
        <v>0</v>
      </c>
      <c r="CB853" s="69" t="n">
        <f aca="false">POWER(1.01,CA853)</f>
        <v>1</v>
      </c>
      <c r="CC853" s="69" t="n">
        <f aca="false">IF(BF853&gt;0,IF(BF853&gt;BH853,1,BF853/BH853),0)</f>
        <v>0</v>
      </c>
      <c r="CD853" s="72" t="n">
        <f aca="false">IF(BD853=0,0,IF(BF853&gt;0,ROUND(IF(CB853&lt;&gt;0,BZ853*BT853*1/CB853*CC853,0),0),0))</f>
        <v>0</v>
      </c>
      <c r="CE853" s="73" t="str">
        <f aca="false">IF(BF853&gt;0,IF(BF853&gt;BH853,CD853/BF853,CD853/BH853),"")</f>
        <v/>
      </c>
      <c r="CF853" s="69" t="n">
        <f aca="false">'Vstupní data'!AM853</f>
        <v>0</v>
      </c>
      <c r="CG853" s="69" t="n">
        <f aca="false">'Vstupní data'!AN853</f>
        <v>0</v>
      </c>
      <c r="CH853" s="69" t="n">
        <f aca="false">'Vstupní data'!AO853</f>
        <v>0</v>
      </c>
      <c r="CI853" s="69" t="n">
        <f aca="false">'Vstupní data'!AP853</f>
        <v>0</v>
      </c>
      <c r="CJ853" s="72" t="n">
        <f aca="false">ROUND(CH853*CI853,0)</f>
        <v>0</v>
      </c>
      <c r="CK853" s="74" t="str">
        <f aca="false">IF(OR(AA853&gt;0,BB853&gt;0,CD853&gt;0,CJ853&gt;0),AA853+BB853+CD853+CJ853,"")</f>
        <v/>
      </c>
    </row>
    <row r="854" customFormat="false" ht="12.8" hidden="false" customHeight="false" outlineLevel="0" collapsed="false">
      <c r="A854" s="66" t="n">
        <f aca="false">'Vstupní data'!A854</f>
        <v>0</v>
      </c>
      <c r="F854" s="66" t="str">
        <f aca="false">CONCATENATE('Vstupní data'!F854,'Vstupní data'!G854,'Vstupní data'!H854,'Vstupní data'!I854)</f>
        <v/>
      </c>
      <c r="G854" s="66"/>
      <c r="H854" s="66" t="n">
        <f aca="false">'Vstupní data'!K854</f>
        <v>0</v>
      </c>
      <c r="I854" s="66" t="n">
        <f aca="false">'Vstupní data'!L854</f>
        <v>0</v>
      </c>
      <c r="J854" s="66" t="n">
        <f aca="false">'Vstupní data'!K854*'Vstupní data'!M854/100</f>
        <v>0</v>
      </c>
      <c r="L854" s="66" t="n">
        <f aca="false">IF('Vstupní data'!N854="prostokořenný",0,IF('Vstupní data'!N854="krytokořenný","k",IF('Vstupní data'!N854="poloodrostky nebo odrostky, prostokořenné i krytokořenné","po",0)))</f>
        <v>0</v>
      </c>
      <c r="N854" s="66"/>
      <c r="O854" s="66" t="n">
        <f aca="false">'Vstupní data'!O854</f>
        <v>0</v>
      </c>
      <c r="P854" s="66" t="n">
        <f aca="false">IF(O854&gt;0,VLOOKUP(CONCATENATE(VLOOKUP(I854,'Pril3-drev'!$H$5:$K$83,4,0),"-",'Vstupní data'!R854),K2!$C$15:$D$23,2,0),0)</f>
        <v>0</v>
      </c>
      <c r="Q854" s="66" t="n">
        <f aca="false">IF(O854&gt;0,VLOOKUP(I854,'Pril3-drev'!$H$5:$I$83,2,0),0)</f>
        <v>0</v>
      </c>
      <c r="R854" s="66" t="n">
        <f aca="false">IF(Q854&gt;0,VLOOKUP(Q854,'Pril6-okus'!$A$5:$B$17,2,0),0)</f>
        <v>0</v>
      </c>
      <c r="S854" s="66" t="n">
        <f aca="false">IF(O854&gt;0,VLOOKUP(I854,'Pril3-drev'!$H$5:$J$83,3,0),0)</f>
        <v>0</v>
      </c>
      <c r="T854" s="66" t="str">
        <f aca="false">IF(O854&gt;0,IF(L854="k",0.9*VLOOKUP(S854,'ha-pocty-vyhl'!$A$5:$B$20,2,0),IF(L854="po",0.8*VLOOKUP(S854,'ha-pocty-vyhl'!$A$5:$B$20,2,0),VLOOKUP(S854,'ha-pocty-vyhl'!$A$5:$B$20,2,0))),"")</f>
        <v/>
      </c>
      <c r="U854" s="66" t="n">
        <f aca="false">'Vstupní data'!P854</f>
        <v>0</v>
      </c>
      <c r="V854" s="66" t="n">
        <f aca="false">IF(O854&gt;0,1.3*T854*1000*Z854/10000,0)</f>
        <v>0</v>
      </c>
      <c r="W854" s="66" t="n">
        <f aca="false">IF(O854&gt;0,1.3*T854*1000*Z854/10000,0)</f>
        <v>0</v>
      </c>
      <c r="X854" s="66" t="n">
        <f aca="false">IF(O854&gt;0,IF(O854&gt;V854,V854,O854),0)</f>
        <v>0</v>
      </c>
      <c r="Y854" s="66" t="n">
        <f aca="false">IF(O854&gt;0,IF(IF(U854&gt;W854,W854,U854)&lt;X854,W854,IF(U854&gt;W854,W854,U854)),0)</f>
        <v>0</v>
      </c>
      <c r="Z854" s="66" t="n">
        <f aca="false">IF(O854&gt;0,IF(J854&gt;0,J854,K854*H854/100),0)</f>
        <v>0</v>
      </c>
      <c r="AA854" s="67" t="n">
        <f aca="false">IF(O854&gt;0,CEILING(R854*P854*X854/Y854*Z854,1),0)</f>
        <v>0</v>
      </c>
      <c r="AB854" s="68" t="n">
        <f aca="false">IF(O854&gt;0,AA854/O854,0)</f>
        <v>0</v>
      </c>
      <c r="AC854" s="66" t="n">
        <f aca="false">'Vstupní data'!W854</f>
        <v>0</v>
      </c>
      <c r="AI854" s="66" t="str">
        <f aca="false">IF(OR('Vstupní data'!T854&gt;0,'Vstupní data'!U854&gt;0),VLOOKUP(I854,'Pril3-drev'!$H$5:$J$83,3,0),"")</f>
        <v/>
      </c>
      <c r="AJ854" s="66" t="n">
        <f aca="false">IF('Vstupní data'!V854="prostokořenný",0,IF('Vstupní data'!V854="krytokořenný","k",IF('Vstupní data'!V854="poloodrostky nebo odrostky, prostokořenné i krytokořenné","po",0)))</f>
        <v>0</v>
      </c>
      <c r="AK854" s="66" t="n">
        <f aca="false">IF(OR('Vstupní data'!T854&gt;0,'Vstupní data'!U854&gt;0),IF(AJ854="k",0.9*VLOOKUP(AI854,'ha-pocty-vyhl'!$A$5:$B$20,2,0),IF(AJ854="po",0.8*VLOOKUP(AI854,'ha-pocty-vyhl'!$A$5:$B$20,2,0),VLOOKUP(AI854,'ha-pocty-vyhl'!$A$5:$B$20,2,0))),0)</f>
        <v>0</v>
      </c>
      <c r="AL854" s="66" t="n">
        <f aca="false">IF(OR('Vstupní data'!T854&gt;0,'Vstupní data'!U854&gt;0),'Vstupní data'!K854*'Vstupní data'!M854/100,0)</f>
        <v>0</v>
      </c>
      <c r="AM854" s="66" t="n">
        <f aca="false">IF(OR('Vstupní data'!T854&gt;0,'Vstupní data'!U854&gt;0),IF('Vstupní data'!T854&gt;0,'Vstupní data'!T854,ROUND(10*'Vstupní data'!U854/AK854,0)),0)</f>
        <v>0</v>
      </c>
      <c r="AN854" s="69" t="n">
        <f aca="false">IF('Vstupní data'!T854&gt;0,   IF('Vstupní data'!T854&lt;=AL854,'Vstupní data'!T854,AL854),   IF(AM854&lt;AL854,AM854,AL854))</f>
        <v>0</v>
      </c>
      <c r="AO854" s="69" t="n">
        <f aca="false">'Vstupní data'!X854</f>
        <v>0</v>
      </c>
      <c r="AP854" s="66" t="n">
        <f aca="false">IF(OR('Vstupní data'!T854&gt;0,'Vstupní data'!U854&gt;0),IF(I854&lt;&gt;0,VLOOKUP(I854,'Pril3-drev'!$H$5:$I$83,2,0),0),0)</f>
        <v>0</v>
      </c>
      <c r="AQ854" s="66" t="n">
        <f aca="false">'Vstupní data'!Y854</f>
        <v>0</v>
      </c>
      <c r="AR854" s="66" t="str">
        <f aca="false">IF(AC854&gt;5,   IF('Vstupní data'!Y854&gt;0,   VLOOKUP(VLOOKUP(CONCATENATE(VLOOKUP(I854,'Pril3-drev'!$H$4:$L$83,5,0),AC854),'Pril3-drev'!$Q$4:$R$2803,2,0),'AVB-BS'!$C$5:$S$29 ,LOOKUP(AQ854,'AVB-BS'!$D$3:$S$3,'AVB-BS'!$D$1:$S$1) ,0 )   ,   IF('Vstupní data'!Z854&gt;0,'Vstupní data'!Z854,0)) , "")</f>
        <v/>
      </c>
      <c r="AS854" s="70" t="str">
        <f aca="false">IF(AC854&gt;5,VLOOKUP(CONCATENATE(AP854,AR854),'Pril1-THLPa'!$H$6:$N$96,4,0),"")</f>
        <v/>
      </c>
      <c r="AT854" s="70" t="str">
        <f aca="false">IF(AC854&gt;5,VLOOKUP(CONCATENATE(AP854,AR854),'Pril1-THLPa'!$H$6:$N$96,5,0),"")</f>
        <v/>
      </c>
      <c r="AU854" s="70" t="str">
        <f aca="false">IF(AC854&gt;5,VLOOKUP(CONCATENATE(AP854,AR854),'Pril1-THLPa'!$H$6:$N$96,6,0),"")</f>
        <v/>
      </c>
      <c r="AV854" s="70" t="str">
        <f aca="false">IF(AC854&gt;5,VLOOKUP(CONCATENATE(AP854,AR854),'Pril1-THLPa'!$H$6:$N$96,7,0),"")</f>
        <v/>
      </c>
      <c r="AW854" s="70" t="str">
        <f aca="false">IF(AC854&gt;5,VLOOKUP(CONCATENATE(AP854,AR854),'Pril1-THLPa'!$H$6:$O$96,8,0),"")</f>
        <v/>
      </c>
      <c r="AX854" s="66" t="n">
        <f aca="false">IF(AC854&gt;0,IF(AND(AC854&gt;0,AC854&lt;=5),VLOOKUP(AP854,'Pril1-THLPa'!$A$6:$F$18,LOOKUP(AC854,'Pril1-THLPa'!$B$5:$F$5,'Pril1-THLPa'!$B$4:$F$4),0),AS854+AT854*(AC854-5)+AU854*POWER(AC854-5,2)+AV854*POWER(AC854-5,3)+AW854*POWER(AC854-5,4)),0)</f>
        <v>0</v>
      </c>
      <c r="AY854" s="71"/>
      <c r="AZ854" s="66" t="n">
        <f aca="false">'Vstupní data'!AA854</f>
        <v>0</v>
      </c>
      <c r="BA854" s="66" t="n">
        <f aca="false">IF(OR('Vstupní data'!T854&gt;0,'Vstupní data'!U854&gt;0),IF(AC854&lt;&gt;"",AX854*AO854/10*(100+AZ854)/100,0),0)</f>
        <v>0</v>
      </c>
      <c r="BB854" s="67" t="n">
        <f aca="false">IF(AC854&lt;&gt;"",ROUND(BA854*AN854,0),0)</f>
        <v>0</v>
      </c>
      <c r="BC854" s="68" t="str">
        <f aca="false">IF(AE854&gt;0,BB854/AE854,"")</f>
        <v/>
      </c>
      <c r="BD854" s="66" t="n">
        <f aca="false">'Vstupní data'!AE854</f>
        <v>0</v>
      </c>
      <c r="BF854" s="66" t="n">
        <f aca="false">'Vstupní data'!AC854</f>
        <v>0</v>
      </c>
      <c r="BH854" s="66" t="n">
        <f aca="false">'Vstupní data'!AD854</f>
        <v>0</v>
      </c>
      <c r="BI854" s="66" t="n">
        <f aca="false">'Vstupní data'!AF854</f>
        <v>0</v>
      </c>
      <c r="BJ854" s="69" t="n">
        <f aca="false">'Vstupní data'!AG854</f>
        <v>0</v>
      </c>
      <c r="BK854" s="69" t="n">
        <f aca="false">IF(BF854&lt;&gt;0,VLOOKUP(I854,'Pril3-drev'!$H$5:$I$83,2,0),0)</f>
        <v>0</v>
      </c>
      <c r="BL854" s="69" t="n">
        <f aca="false">IF(BF854&lt;&gt;0,VLOOKUP(BK854,'Pril3-drev'!$A$5:$C$17,3,0),0)</f>
        <v>0</v>
      </c>
      <c r="BM854" s="69" t="n">
        <f aca="false">'Vstupní data'!AH854</f>
        <v>0</v>
      </c>
      <c r="BN854" s="69" t="n">
        <f aca="false">IF('Vstupní data'!AH854&gt;0,   VLOOKUP(VLOOKUP(CONCATENATE(VLOOKUP(I854,'Pril3-drev'!$H$4:$L$83,5,0),BD854),'Pril3-drev'!$Q$4:$R$2803,2,0),'AVB-BS'!$C$5:$S$29 ,LOOKUP(BM854,'AVB-BS'!$D$3:$S$3,'AVB-BS'!$D$1:$S$1) ,0 )   ,   IF('Vstupní data'!AI854&gt;0,'Vstupní data'!AI854,0))</f>
        <v>0</v>
      </c>
      <c r="BO854" s="69" t="str">
        <f aca="false">IF(BX854&gt;5,VLOOKUP(CONCATENATE(BK854,BN854),'Pril1-THLPa'!$H$6:$N$96,4,0),"")</f>
        <v/>
      </c>
      <c r="BP854" s="69" t="str">
        <f aca="false">IF(BX854&gt;5,VLOOKUP(CONCATENATE(BK854,BN854),'Pril1-THLPa'!$H$6:$N$96,5,0),"")</f>
        <v/>
      </c>
      <c r="BQ854" s="69" t="str">
        <f aca="false">IF(BX854&gt;5,VLOOKUP(CONCATENATE(BK854,BN854),'Pril1-THLPa'!$H$6:$N$96,6,0),"")</f>
        <v/>
      </c>
      <c r="BR854" s="69" t="str">
        <f aca="false">IF(BX854&gt;5,VLOOKUP(CONCATENATE(BK854,BN854),'Pril1-THLPa'!$H$6:$N$96,7,0),"")</f>
        <v/>
      </c>
      <c r="BS854" s="69" t="str">
        <f aca="false">IF(BX854&gt;5,VLOOKUP(CONCATENATE(BK854,BN854),'Pril1-THLPa'!$H$6:$O$96,8,0),"")</f>
        <v/>
      </c>
      <c r="BT854" s="69" t="str">
        <f aca="false">IF(BF854&gt;0, IF(BK854="smrk",  VLOOKUP(VLOOKUP(BD854,'Pril9-K3'!$L$8:$M$207,2,0),'Pril9-K3'!$A$8:$J$16,LOOKUP(BN854,'Pril9-K3'!$A$7:$J$7,'Pril9-K3'!$A$5:$J$5),0), IF(AND(BK854&lt;&gt;"smrk",'Vstupní data'!AK854&lt;&gt;""),'Vstupní data'!AK854,   VLOOKUP(VLOOKUP(BD854,'Pril9-K3'!$L$8:$M$207,2,0),'Pril9-K3'!$A$8:$J$16,LOOKUP(BN854,'Pril9-K3'!$A$7:$J$7,'Pril9-K3'!$A$5:$J$5),0)   )),   "")</f>
        <v/>
      </c>
      <c r="BV854" s="69" t="n">
        <f aca="false">'Vstupní data'!AJ854</f>
        <v>0</v>
      </c>
      <c r="BW854" s="69" t="n">
        <f aca="false">IF(BF854&gt;0,IF(J854&gt;0,J854,K854*H854/100),0)</f>
        <v>0</v>
      </c>
      <c r="BX854" s="69" t="n">
        <f aca="false">IF(BF854&gt;0,IF(BJ854&gt;BL854,BL854,BJ854),0)</f>
        <v>0</v>
      </c>
      <c r="BY854" s="69" t="n">
        <f aca="false">IF(BD854=0,0,IF(AND(BX854&gt;0,BX854&lt;=5),  IF(AND(BX854&gt;0,BX854&lt;=5),VLOOKUP(BK854,'Pril1-THLPa'!$A$6:$F$18,IF(AND(BX854&gt;0,BX854&lt;=5),LOOKUP(BX854,'Pril1-THLPa'!$B$5:$F$5,'Pril1-THLPa'!$B$4:$F$4),""),0),""),  IF(BX854&gt;5,BO854+BP854*(BX854-5)+BQ854*POWER(BX854-5,2)+BR854*POWER(BX854-5,3)+BS854*POWER(BX854-5,4),"")))</f>
        <v>0</v>
      </c>
      <c r="BZ854" s="69" t="n">
        <f aca="false">IF(BY854&gt;0,BY854*BI854/10*BW854*(100+BV854)/100,0)</f>
        <v>0</v>
      </c>
      <c r="CA854" s="69" t="n">
        <f aca="false">IF(BD854&gt;0,BX854-IF(BD854&gt;BX854,BX854,BD854),0)</f>
        <v>0</v>
      </c>
      <c r="CB854" s="69" t="n">
        <f aca="false">POWER(1.01,CA854)</f>
        <v>1</v>
      </c>
      <c r="CC854" s="69" t="n">
        <f aca="false">IF(BF854&gt;0,IF(BF854&gt;BH854,1,BF854/BH854),0)</f>
        <v>0</v>
      </c>
      <c r="CD854" s="72" t="n">
        <f aca="false">IF(BD854=0,0,IF(BF854&gt;0,ROUND(IF(CB854&lt;&gt;0,BZ854*BT854*1/CB854*CC854,0),0),0))</f>
        <v>0</v>
      </c>
      <c r="CE854" s="73" t="str">
        <f aca="false">IF(BF854&gt;0,IF(BF854&gt;BH854,CD854/BF854,CD854/BH854),"")</f>
        <v/>
      </c>
      <c r="CF854" s="69" t="n">
        <f aca="false">'Vstupní data'!AM854</f>
        <v>0</v>
      </c>
      <c r="CG854" s="69" t="n">
        <f aca="false">'Vstupní data'!AN854</f>
        <v>0</v>
      </c>
      <c r="CH854" s="69" t="n">
        <f aca="false">'Vstupní data'!AO854</f>
        <v>0</v>
      </c>
      <c r="CI854" s="69" t="n">
        <f aca="false">'Vstupní data'!AP854</f>
        <v>0</v>
      </c>
      <c r="CJ854" s="72" t="n">
        <f aca="false">ROUND(CH854*CI854,0)</f>
        <v>0</v>
      </c>
      <c r="CK854" s="74" t="str">
        <f aca="false">IF(OR(AA854&gt;0,BB854&gt;0,CD854&gt;0,CJ854&gt;0),AA854+BB854+CD854+CJ854,"")</f>
        <v/>
      </c>
    </row>
    <row r="855" customFormat="false" ht="12.8" hidden="false" customHeight="false" outlineLevel="0" collapsed="false">
      <c r="A855" s="66" t="n">
        <f aca="false">'Vstupní data'!A855</f>
        <v>0</v>
      </c>
      <c r="F855" s="66" t="str">
        <f aca="false">CONCATENATE('Vstupní data'!F855,'Vstupní data'!G855,'Vstupní data'!H855,'Vstupní data'!I855)</f>
        <v/>
      </c>
      <c r="G855" s="66"/>
      <c r="H855" s="66" t="n">
        <f aca="false">'Vstupní data'!K855</f>
        <v>0</v>
      </c>
      <c r="I855" s="66" t="n">
        <f aca="false">'Vstupní data'!L855</f>
        <v>0</v>
      </c>
      <c r="J855" s="66" t="n">
        <f aca="false">'Vstupní data'!K855*'Vstupní data'!M855/100</f>
        <v>0</v>
      </c>
      <c r="L855" s="66" t="n">
        <f aca="false">IF('Vstupní data'!N855="prostokořenný",0,IF('Vstupní data'!N855="krytokořenný","k",IF('Vstupní data'!N855="poloodrostky nebo odrostky, prostokořenné i krytokořenné","po",0)))</f>
        <v>0</v>
      </c>
      <c r="N855" s="66"/>
      <c r="O855" s="66" t="n">
        <f aca="false">'Vstupní data'!O855</f>
        <v>0</v>
      </c>
      <c r="P855" s="66" t="n">
        <f aca="false">IF(O855&gt;0,VLOOKUP(CONCATENATE(VLOOKUP(I855,'Pril3-drev'!$H$5:$K$83,4,0),"-",'Vstupní data'!R855),K2!$C$15:$D$23,2,0),0)</f>
        <v>0</v>
      </c>
      <c r="Q855" s="66" t="n">
        <f aca="false">IF(O855&gt;0,VLOOKUP(I855,'Pril3-drev'!$H$5:$I$83,2,0),0)</f>
        <v>0</v>
      </c>
      <c r="R855" s="66" t="n">
        <f aca="false">IF(Q855&gt;0,VLOOKUP(Q855,'Pril6-okus'!$A$5:$B$17,2,0),0)</f>
        <v>0</v>
      </c>
      <c r="S855" s="66" t="n">
        <f aca="false">IF(O855&gt;0,VLOOKUP(I855,'Pril3-drev'!$H$5:$J$83,3,0),0)</f>
        <v>0</v>
      </c>
      <c r="T855" s="66" t="str">
        <f aca="false">IF(O855&gt;0,IF(L855="k",0.9*VLOOKUP(S855,'ha-pocty-vyhl'!$A$5:$B$20,2,0),IF(L855="po",0.8*VLOOKUP(S855,'ha-pocty-vyhl'!$A$5:$B$20,2,0),VLOOKUP(S855,'ha-pocty-vyhl'!$A$5:$B$20,2,0))),"")</f>
        <v/>
      </c>
      <c r="U855" s="66" t="n">
        <f aca="false">'Vstupní data'!P855</f>
        <v>0</v>
      </c>
      <c r="V855" s="66" t="n">
        <f aca="false">IF(O855&gt;0,1.3*T855*1000*Z855/10000,0)</f>
        <v>0</v>
      </c>
      <c r="W855" s="66" t="n">
        <f aca="false">IF(O855&gt;0,1.3*T855*1000*Z855/10000,0)</f>
        <v>0</v>
      </c>
      <c r="X855" s="66" t="n">
        <f aca="false">IF(O855&gt;0,IF(O855&gt;V855,V855,O855),0)</f>
        <v>0</v>
      </c>
      <c r="Y855" s="66" t="n">
        <f aca="false">IF(O855&gt;0,IF(IF(U855&gt;W855,W855,U855)&lt;X855,W855,IF(U855&gt;W855,W855,U855)),0)</f>
        <v>0</v>
      </c>
      <c r="Z855" s="66" t="n">
        <f aca="false">IF(O855&gt;0,IF(J855&gt;0,J855,K855*H855/100),0)</f>
        <v>0</v>
      </c>
      <c r="AA855" s="67" t="n">
        <f aca="false">IF(O855&gt;0,CEILING(R855*P855*X855/Y855*Z855,1),0)</f>
        <v>0</v>
      </c>
      <c r="AB855" s="68" t="n">
        <f aca="false">IF(O855&gt;0,AA855/O855,0)</f>
        <v>0</v>
      </c>
      <c r="AC855" s="66" t="n">
        <f aca="false">'Vstupní data'!W855</f>
        <v>0</v>
      </c>
      <c r="AI855" s="66" t="str">
        <f aca="false">IF(OR('Vstupní data'!T855&gt;0,'Vstupní data'!U855&gt;0),VLOOKUP(I855,'Pril3-drev'!$H$5:$J$83,3,0),"")</f>
        <v/>
      </c>
      <c r="AJ855" s="66" t="n">
        <f aca="false">IF('Vstupní data'!V855="prostokořenný",0,IF('Vstupní data'!V855="krytokořenný","k",IF('Vstupní data'!V855="poloodrostky nebo odrostky, prostokořenné i krytokořenné","po",0)))</f>
        <v>0</v>
      </c>
      <c r="AK855" s="66" t="n">
        <f aca="false">IF(OR('Vstupní data'!T855&gt;0,'Vstupní data'!U855&gt;0),IF(AJ855="k",0.9*VLOOKUP(AI855,'ha-pocty-vyhl'!$A$5:$B$20,2,0),IF(AJ855="po",0.8*VLOOKUP(AI855,'ha-pocty-vyhl'!$A$5:$B$20,2,0),VLOOKUP(AI855,'ha-pocty-vyhl'!$A$5:$B$20,2,0))),0)</f>
        <v>0</v>
      </c>
      <c r="AL855" s="66" t="n">
        <f aca="false">IF(OR('Vstupní data'!T855&gt;0,'Vstupní data'!U855&gt;0),'Vstupní data'!K855*'Vstupní data'!M855/100,0)</f>
        <v>0</v>
      </c>
      <c r="AM855" s="66" t="n">
        <f aca="false">IF(OR('Vstupní data'!T855&gt;0,'Vstupní data'!U855&gt;0),IF('Vstupní data'!T855&gt;0,'Vstupní data'!T855,ROUND(10*'Vstupní data'!U855/AK855,0)),0)</f>
        <v>0</v>
      </c>
      <c r="AN855" s="69" t="n">
        <f aca="false">IF('Vstupní data'!T855&gt;0,   IF('Vstupní data'!T855&lt;=AL855,'Vstupní data'!T855,AL855),   IF(AM855&lt;AL855,AM855,AL855))</f>
        <v>0</v>
      </c>
      <c r="AO855" s="69" t="n">
        <f aca="false">'Vstupní data'!X855</f>
        <v>0</v>
      </c>
      <c r="AP855" s="66" t="n">
        <f aca="false">IF(OR('Vstupní data'!T855&gt;0,'Vstupní data'!U855&gt;0),IF(I855&lt;&gt;0,VLOOKUP(I855,'Pril3-drev'!$H$5:$I$83,2,0),0),0)</f>
        <v>0</v>
      </c>
      <c r="AQ855" s="66" t="n">
        <f aca="false">'Vstupní data'!Y855</f>
        <v>0</v>
      </c>
      <c r="AR855" s="66" t="str">
        <f aca="false">IF(AC855&gt;5,   IF('Vstupní data'!Y855&gt;0,   VLOOKUP(VLOOKUP(CONCATENATE(VLOOKUP(I855,'Pril3-drev'!$H$4:$L$83,5,0),AC855),'Pril3-drev'!$Q$4:$R$2803,2,0),'AVB-BS'!$C$5:$S$29 ,LOOKUP(AQ855,'AVB-BS'!$D$3:$S$3,'AVB-BS'!$D$1:$S$1) ,0 )   ,   IF('Vstupní data'!Z855&gt;0,'Vstupní data'!Z855,0)) , "")</f>
        <v/>
      </c>
      <c r="AS855" s="70" t="str">
        <f aca="false">IF(AC855&gt;5,VLOOKUP(CONCATENATE(AP855,AR855),'Pril1-THLPa'!$H$6:$N$96,4,0),"")</f>
        <v/>
      </c>
      <c r="AT855" s="70" t="str">
        <f aca="false">IF(AC855&gt;5,VLOOKUP(CONCATENATE(AP855,AR855),'Pril1-THLPa'!$H$6:$N$96,5,0),"")</f>
        <v/>
      </c>
      <c r="AU855" s="70" t="str">
        <f aca="false">IF(AC855&gt;5,VLOOKUP(CONCATENATE(AP855,AR855),'Pril1-THLPa'!$H$6:$N$96,6,0),"")</f>
        <v/>
      </c>
      <c r="AV855" s="70" t="str">
        <f aca="false">IF(AC855&gt;5,VLOOKUP(CONCATENATE(AP855,AR855),'Pril1-THLPa'!$H$6:$N$96,7,0),"")</f>
        <v/>
      </c>
      <c r="AW855" s="70" t="str">
        <f aca="false">IF(AC855&gt;5,VLOOKUP(CONCATENATE(AP855,AR855),'Pril1-THLPa'!$H$6:$O$96,8,0),"")</f>
        <v/>
      </c>
      <c r="AX855" s="66" t="n">
        <f aca="false">IF(AC855&gt;0,IF(AND(AC855&gt;0,AC855&lt;=5),VLOOKUP(AP855,'Pril1-THLPa'!$A$6:$F$18,LOOKUP(AC855,'Pril1-THLPa'!$B$5:$F$5,'Pril1-THLPa'!$B$4:$F$4),0),AS855+AT855*(AC855-5)+AU855*POWER(AC855-5,2)+AV855*POWER(AC855-5,3)+AW855*POWER(AC855-5,4)),0)</f>
        <v>0</v>
      </c>
      <c r="AY855" s="71"/>
      <c r="AZ855" s="66" t="n">
        <f aca="false">'Vstupní data'!AA855</f>
        <v>0</v>
      </c>
      <c r="BA855" s="66" t="n">
        <f aca="false">IF(OR('Vstupní data'!T855&gt;0,'Vstupní data'!U855&gt;0),IF(AC855&lt;&gt;"",AX855*AO855/10*(100+AZ855)/100,0),0)</f>
        <v>0</v>
      </c>
      <c r="BB855" s="67" t="n">
        <f aca="false">IF(AC855&lt;&gt;"",ROUND(BA855*AN855,0),0)</f>
        <v>0</v>
      </c>
      <c r="BC855" s="68" t="str">
        <f aca="false">IF(AE855&gt;0,BB855/AE855,"")</f>
        <v/>
      </c>
      <c r="BD855" s="66" t="n">
        <f aca="false">'Vstupní data'!AE855</f>
        <v>0</v>
      </c>
      <c r="BF855" s="66" t="n">
        <f aca="false">'Vstupní data'!AC855</f>
        <v>0</v>
      </c>
      <c r="BH855" s="66" t="n">
        <f aca="false">'Vstupní data'!AD855</f>
        <v>0</v>
      </c>
      <c r="BI855" s="66" t="n">
        <f aca="false">'Vstupní data'!AF855</f>
        <v>0</v>
      </c>
      <c r="BJ855" s="69" t="n">
        <f aca="false">'Vstupní data'!AG855</f>
        <v>0</v>
      </c>
      <c r="BK855" s="69" t="n">
        <f aca="false">IF(BF855&lt;&gt;0,VLOOKUP(I855,'Pril3-drev'!$H$5:$I$83,2,0),0)</f>
        <v>0</v>
      </c>
      <c r="BL855" s="69" t="n">
        <f aca="false">IF(BF855&lt;&gt;0,VLOOKUP(BK855,'Pril3-drev'!$A$5:$C$17,3,0),0)</f>
        <v>0</v>
      </c>
      <c r="BM855" s="69" t="n">
        <f aca="false">'Vstupní data'!AH855</f>
        <v>0</v>
      </c>
      <c r="BN855" s="69" t="n">
        <f aca="false">IF('Vstupní data'!AH855&gt;0,   VLOOKUP(VLOOKUP(CONCATENATE(VLOOKUP(I855,'Pril3-drev'!$H$4:$L$83,5,0),BD855),'Pril3-drev'!$Q$4:$R$2803,2,0),'AVB-BS'!$C$5:$S$29 ,LOOKUP(BM855,'AVB-BS'!$D$3:$S$3,'AVB-BS'!$D$1:$S$1) ,0 )   ,   IF('Vstupní data'!AI855&gt;0,'Vstupní data'!AI855,0))</f>
        <v>0</v>
      </c>
      <c r="BO855" s="69" t="str">
        <f aca="false">IF(BX855&gt;5,VLOOKUP(CONCATENATE(BK855,BN855),'Pril1-THLPa'!$H$6:$N$96,4,0),"")</f>
        <v/>
      </c>
      <c r="BP855" s="69" t="str">
        <f aca="false">IF(BX855&gt;5,VLOOKUP(CONCATENATE(BK855,BN855),'Pril1-THLPa'!$H$6:$N$96,5,0),"")</f>
        <v/>
      </c>
      <c r="BQ855" s="69" t="str">
        <f aca="false">IF(BX855&gt;5,VLOOKUP(CONCATENATE(BK855,BN855),'Pril1-THLPa'!$H$6:$N$96,6,0),"")</f>
        <v/>
      </c>
      <c r="BR855" s="69" t="str">
        <f aca="false">IF(BX855&gt;5,VLOOKUP(CONCATENATE(BK855,BN855),'Pril1-THLPa'!$H$6:$N$96,7,0),"")</f>
        <v/>
      </c>
      <c r="BS855" s="69" t="str">
        <f aca="false">IF(BX855&gt;5,VLOOKUP(CONCATENATE(BK855,BN855),'Pril1-THLPa'!$H$6:$O$96,8,0),"")</f>
        <v/>
      </c>
      <c r="BT855" s="69" t="str">
        <f aca="false">IF(BF855&gt;0, IF(BK855="smrk",  VLOOKUP(VLOOKUP(BD855,'Pril9-K3'!$L$8:$M$207,2,0),'Pril9-K3'!$A$8:$J$16,LOOKUP(BN855,'Pril9-K3'!$A$7:$J$7,'Pril9-K3'!$A$5:$J$5),0), IF(AND(BK855&lt;&gt;"smrk",'Vstupní data'!AK855&lt;&gt;""),'Vstupní data'!AK855,   VLOOKUP(VLOOKUP(BD855,'Pril9-K3'!$L$8:$M$207,2,0),'Pril9-K3'!$A$8:$J$16,LOOKUP(BN855,'Pril9-K3'!$A$7:$J$7,'Pril9-K3'!$A$5:$J$5),0)   )),   "")</f>
        <v/>
      </c>
      <c r="BV855" s="69" t="n">
        <f aca="false">'Vstupní data'!AJ855</f>
        <v>0</v>
      </c>
      <c r="BW855" s="69" t="n">
        <f aca="false">IF(BF855&gt;0,IF(J855&gt;0,J855,K855*H855/100),0)</f>
        <v>0</v>
      </c>
      <c r="BX855" s="69" t="n">
        <f aca="false">IF(BF855&gt;0,IF(BJ855&gt;BL855,BL855,BJ855),0)</f>
        <v>0</v>
      </c>
      <c r="BY855" s="69" t="n">
        <f aca="false">IF(BD855=0,0,IF(AND(BX855&gt;0,BX855&lt;=5),  IF(AND(BX855&gt;0,BX855&lt;=5),VLOOKUP(BK855,'Pril1-THLPa'!$A$6:$F$18,IF(AND(BX855&gt;0,BX855&lt;=5),LOOKUP(BX855,'Pril1-THLPa'!$B$5:$F$5,'Pril1-THLPa'!$B$4:$F$4),""),0),""),  IF(BX855&gt;5,BO855+BP855*(BX855-5)+BQ855*POWER(BX855-5,2)+BR855*POWER(BX855-5,3)+BS855*POWER(BX855-5,4),"")))</f>
        <v>0</v>
      </c>
      <c r="BZ855" s="69" t="n">
        <f aca="false">IF(BY855&gt;0,BY855*BI855/10*BW855*(100+BV855)/100,0)</f>
        <v>0</v>
      </c>
      <c r="CA855" s="69" t="n">
        <f aca="false">IF(BD855&gt;0,BX855-IF(BD855&gt;BX855,BX855,BD855),0)</f>
        <v>0</v>
      </c>
      <c r="CB855" s="69" t="n">
        <f aca="false">POWER(1.01,CA855)</f>
        <v>1</v>
      </c>
      <c r="CC855" s="69" t="n">
        <f aca="false">IF(BF855&gt;0,IF(BF855&gt;BH855,1,BF855/BH855),0)</f>
        <v>0</v>
      </c>
      <c r="CD855" s="72" t="n">
        <f aca="false">IF(BD855=0,0,IF(BF855&gt;0,ROUND(IF(CB855&lt;&gt;0,BZ855*BT855*1/CB855*CC855,0),0),0))</f>
        <v>0</v>
      </c>
      <c r="CE855" s="73" t="str">
        <f aca="false">IF(BF855&gt;0,IF(BF855&gt;BH855,CD855/BF855,CD855/BH855),"")</f>
        <v/>
      </c>
      <c r="CF855" s="69" t="n">
        <f aca="false">'Vstupní data'!AM855</f>
        <v>0</v>
      </c>
      <c r="CG855" s="69" t="n">
        <f aca="false">'Vstupní data'!AN855</f>
        <v>0</v>
      </c>
      <c r="CH855" s="69" t="n">
        <f aca="false">'Vstupní data'!AO855</f>
        <v>0</v>
      </c>
      <c r="CI855" s="69" t="n">
        <f aca="false">'Vstupní data'!AP855</f>
        <v>0</v>
      </c>
      <c r="CJ855" s="72" t="n">
        <f aca="false">ROUND(CH855*CI855,0)</f>
        <v>0</v>
      </c>
      <c r="CK855" s="74" t="str">
        <f aca="false">IF(OR(AA855&gt;0,BB855&gt;0,CD855&gt;0,CJ855&gt;0),AA855+BB855+CD855+CJ855,"")</f>
        <v/>
      </c>
    </row>
    <row r="856" customFormat="false" ht="12.8" hidden="false" customHeight="false" outlineLevel="0" collapsed="false">
      <c r="A856" s="66" t="n">
        <f aca="false">'Vstupní data'!A856</f>
        <v>0</v>
      </c>
      <c r="F856" s="66" t="str">
        <f aca="false">CONCATENATE('Vstupní data'!F856,'Vstupní data'!G856,'Vstupní data'!H856,'Vstupní data'!I856)</f>
        <v/>
      </c>
      <c r="G856" s="66"/>
      <c r="H856" s="66" t="n">
        <f aca="false">'Vstupní data'!K856</f>
        <v>0</v>
      </c>
      <c r="I856" s="66" t="n">
        <f aca="false">'Vstupní data'!L856</f>
        <v>0</v>
      </c>
      <c r="J856" s="66" t="n">
        <f aca="false">'Vstupní data'!K856*'Vstupní data'!M856/100</f>
        <v>0</v>
      </c>
      <c r="L856" s="66" t="n">
        <f aca="false">IF('Vstupní data'!N856="prostokořenný",0,IF('Vstupní data'!N856="krytokořenný","k",IF('Vstupní data'!N856="poloodrostky nebo odrostky, prostokořenné i krytokořenné","po",0)))</f>
        <v>0</v>
      </c>
      <c r="N856" s="66"/>
      <c r="O856" s="66" t="n">
        <f aca="false">'Vstupní data'!O856</f>
        <v>0</v>
      </c>
      <c r="P856" s="66" t="n">
        <f aca="false">IF(O856&gt;0,VLOOKUP(CONCATENATE(VLOOKUP(I856,'Pril3-drev'!$H$5:$K$83,4,0),"-",'Vstupní data'!R856),K2!$C$15:$D$23,2,0),0)</f>
        <v>0</v>
      </c>
      <c r="Q856" s="66" t="n">
        <f aca="false">IF(O856&gt;0,VLOOKUP(I856,'Pril3-drev'!$H$5:$I$83,2,0),0)</f>
        <v>0</v>
      </c>
      <c r="R856" s="66" t="n">
        <f aca="false">IF(Q856&gt;0,VLOOKUP(Q856,'Pril6-okus'!$A$5:$B$17,2,0),0)</f>
        <v>0</v>
      </c>
      <c r="S856" s="66" t="n">
        <f aca="false">IF(O856&gt;0,VLOOKUP(I856,'Pril3-drev'!$H$5:$J$83,3,0),0)</f>
        <v>0</v>
      </c>
      <c r="T856" s="66" t="str">
        <f aca="false">IF(O856&gt;0,IF(L856="k",0.9*VLOOKUP(S856,'ha-pocty-vyhl'!$A$5:$B$20,2,0),IF(L856="po",0.8*VLOOKUP(S856,'ha-pocty-vyhl'!$A$5:$B$20,2,0),VLOOKUP(S856,'ha-pocty-vyhl'!$A$5:$B$20,2,0))),"")</f>
        <v/>
      </c>
      <c r="U856" s="66" t="n">
        <f aca="false">'Vstupní data'!P856</f>
        <v>0</v>
      </c>
      <c r="V856" s="66" t="n">
        <f aca="false">IF(O856&gt;0,1.3*T856*1000*Z856/10000,0)</f>
        <v>0</v>
      </c>
      <c r="W856" s="66" t="n">
        <f aca="false">IF(O856&gt;0,1.3*T856*1000*Z856/10000,0)</f>
        <v>0</v>
      </c>
      <c r="X856" s="66" t="n">
        <f aca="false">IF(O856&gt;0,IF(O856&gt;V856,V856,O856),0)</f>
        <v>0</v>
      </c>
      <c r="Y856" s="66" t="n">
        <f aca="false">IF(O856&gt;0,IF(IF(U856&gt;W856,W856,U856)&lt;X856,W856,IF(U856&gt;W856,W856,U856)),0)</f>
        <v>0</v>
      </c>
      <c r="Z856" s="66" t="n">
        <f aca="false">IF(O856&gt;0,IF(J856&gt;0,J856,K856*H856/100),0)</f>
        <v>0</v>
      </c>
      <c r="AA856" s="67" t="n">
        <f aca="false">IF(O856&gt;0,CEILING(R856*P856*X856/Y856*Z856,1),0)</f>
        <v>0</v>
      </c>
      <c r="AB856" s="68" t="n">
        <f aca="false">IF(O856&gt;0,AA856/O856,0)</f>
        <v>0</v>
      </c>
      <c r="AC856" s="66" t="n">
        <f aca="false">'Vstupní data'!W856</f>
        <v>0</v>
      </c>
      <c r="AI856" s="66" t="str">
        <f aca="false">IF(OR('Vstupní data'!T856&gt;0,'Vstupní data'!U856&gt;0),VLOOKUP(I856,'Pril3-drev'!$H$5:$J$83,3,0),"")</f>
        <v/>
      </c>
      <c r="AJ856" s="66" t="n">
        <f aca="false">IF('Vstupní data'!V856="prostokořenný",0,IF('Vstupní data'!V856="krytokořenný","k",IF('Vstupní data'!V856="poloodrostky nebo odrostky, prostokořenné i krytokořenné","po",0)))</f>
        <v>0</v>
      </c>
      <c r="AK856" s="66" t="n">
        <f aca="false">IF(OR('Vstupní data'!T856&gt;0,'Vstupní data'!U856&gt;0),IF(AJ856="k",0.9*VLOOKUP(AI856,'ha-pocty-vyhl'!$A$5:$B$20,2,0),IF(AJ856="po",0.8*VLOOKUP(AI856,'ha-pocty-vyhl'!$A$5:$B$20,2,0),VLOOKUP(AI856,'ha-pocty-vyhl'!$A$5:$B$20,2,0))),0)</f>
        <v>0</v>
      </c>
      <c r="AL856" s="66" t="n">
        <f aca="false">IF(OR('Vstupní data'!T856&gt;0,'Vstupní data'!U856&gt;0),'Vstupní data'!K856*'Vstupní data'!M856/100,0)</f>
        <v>0</v>
      </c>
      <c r="AM856" s="66" t="n">
        <f aca="false">IF(OR('Vstupní data'!T856&gt;0,'Vstupní data'!U856&gt;0),IF('Vstupní data'!T856&gt;0,'Vstupní data'!T856,ROUND(10*'Vstupní data'!U856/AK856,0)),0)</f>
        <v>0</v>
      </c>
      <c r="AN856" s="69" t="n">
        <f aca="false">IF('Vstupní data'!T856&gt;0,   IF('Vstupní data'!T856&lt;=AL856,'Vstupní data'!T856,AL856),   IF(AM856&lt;AL856,AM856,AL856))</f>
        <v>0</v>
      </c>
      <c r="AO856" s="69" t="n">
        <f aca="false">'Vstupní data'!X856</f>
        <v>0</v>
      </c>
      <c r="AP856" s="66" t="n">
        <f aca="false">IF(OR('Vstupní data'!T856&gt;0,'Vstupní data'!U856&gt;0),IF(I856&lt;&gt;0,VLOOKUP(I856,'Pril3-drev'!$H$5:$I$83,2,0),0),0)</f>
        <v>0</v>
      </c>
      <c r="AQ856" s="66" t="n">
        <f aca="false">'Vstupní data'!Y856</f>
        <v>0</v>
      </c>
      <c r="AR856" s="66" t="str">
        <f aca="false">IF(AC856&gt;5,   IF('Vstupní data'!Y856&gt;0,   VLOOKUP(VLOOKUP(CONCATENATE(VLOOKUP(I856,'Pril3-drev'!$H$4:$L$83,5,0),AC856),'Pril3-drev'!$Q$4:$R$2803,2,0),'AVB-BS'!$C$5:$S$29 ,LOOKUP(AQ856,'AVB-BS'!$D$3:$S$3,'AVB-BS'!$D$1:$S$1) ,0 )   ,   IF('Vstupní data'!Z856&gt;0,'Vstupní data'!Z856,0)) , "")</f>
        <v/>
      </c>
      <c r="AS856" s="70" t="str">
        <f aca="false">IF(AC856&gt;5,VLOOKUP(CONCATENATE(AP856,AR856),'Pril1-THLPa'!$H$6:$N$96,4,0),"")</f>
        <v/>
      </c>
      <c r="AT856" s="70" t="str">
        <f aca="false">IF(AC856&gt;5,VLOOKUP(CONCATENATE(AP856,AR856),'Pril1-THLPa'!$H$6:$N$96,5,0),"")</f>
        <v/>
      </c>
      <c r="AU856" s="70" t="str">
        <f aca="false">IF(AC856&gt;5,VLOOKUP(CONCATENATE(AP856,AR856),'Pril1-THLPa'!$H$6:$N$96,6,0),"")</f>
        <v/>
      </c>
      <c r="AV856" s="70" t="str">
        <f aca="false">IF(AC856&gt;5,VLOOKUP(CONCATENATE(AP856,AR856),'Pril1-THLPa'!$H$6:$N$96,7,0),"")</f>
        <v/>
      </c>
      <c r="AW856" s="70" t="str">
        <f aca="false">IF(AC856&gt;5,VLOOKUP(CONCATENATE(AP856,AR856),'Pril1-THLPa'!$H$6:$O$96,8,0),"")</f>
        <v/>
      </c>
      <c r="AX856" s="66" t="n">
        <f aca="false">IF(AC856&gt;0,IF(AND(AC856&gt;0,AC856&lt;=5),VLOOKUP(AP856,'Pril1-THLPa'!$A$6:$F$18,LOOKUP(AC856,'Pril1-THLPa'!$B$5:$F$5,'Pril1-THLPa'!$B$4:$F$4),0),AS856+AT856*(AC856-5)+AU856*POWER(AC856-5,2)+AV856*POWER(AC856-5,3)+AW856*POWER(AC856-5,4)),0)</f>
        <v>0</v>
      </c>
      <c r="AY856" s="71"/>
      <c r="AZ856" s="66" t="n">
        <f aca="false">'Vstupní data'!AA856</f>
        <v>0</v>
      </c>
      <c r="BA856" s="66" t="n">
        <f aca="false">IF(OR('Vstupní data'!T856&gt;0,'Vstupní data'!U856&gt;0),IF(AC856&lt;&gt;"",AX856*AO856/10*(100+AZ856)/100,0),0)</f>
        <v>0</v>
      </c>
      <c r="BB856" s="67" t="n">
        <f aca="false">IF(AC856&lt;&gt;"",ROUND(BA856*AN856,0),0)</f>
        <v>0</v>
      </c>
      <c r="BC856" s="68" t="str">
        <f aca="false">IF(AE856&gt;0,BB856/AE856,"")</f>
        <v/>
      </c>
      <c r="BD856" s="66" t="n">
        <f aca="false">'Vstupní data'!AE856</f>
        <v>0</v>
      </c>
      <c r="BF856" s="66" t="n">
        <f aca="false">'Vstupní data'!AC856</f>
        <v>0</v>
      </c>
      <c r="BH856" s="66" t="n">
        <f aca="false">'Vstupní data'!AD856</f>
        <v>0</v>
      </c>
      <c r="BI856" s="66" t="n">
        <f aca="false">'Vstupní data'!AF856</f>
        <v>0</v>
      </c>
      <c r="BJ856" s="69" t="n">
        <f aca="false">'Vstupní data'!AG856</f>
        <v>0</v>
      </c>
      <c r="BK856" s="69" t="n">
        <f aca="false">IF(BF856&lt;&gt;0,VLOOKUP(I856,'Pril3-drev'!$H$5:$I$83,2,0),0)</f>
        <v>0</v>
      </c>
      <c r="BL856" s="69" t="n">
        <f aca="false">IF(BF856&lt;&gt;0,VLOOKUP(BK856,'Pril3-drev'!$A$5:$C$17,3,0),0)</f>
        <v>0</v>
      </c>
      <c r="BM856" s="69" t="n">
        <f aca="false">'Vstupní data'!AH856</f>
        <v>0</v>
      </c>
      <c r="BN856" s="69" t="n">
        <f aca="false">IF('Vstupní data'!AH856&gt;0,   VLOOKUP(VLOOKUP(CONCATENATE(VLOOKUP(I856,'Pril3-drev'!$H$4:$L$83,5,0),BD856),'Pril3-drev'!$Q$4:$R$2803,2,0),'AVB-BS'!$C$5:$S$29 ,LOOKUP(BM856,'AVB-BS'!$D$3:$S$3,'AVB-BS'!$D$1:$S$1) ,0 )   ,   IF('Vstupní data'!AI856&gt;0,'Vstupní data'!AI856,0))</f>
        <v>0</v>
      </c>
      <c r="BO856" s="69" t="str">
        <f aca="false">IF(BX856&gt;5,VLOOKUP(CONCATENATE(BK856,BN856),'Pril1-THLPa'!$H$6:$N$96,4,0),"")</f>
        <v/>
      </c>
      <c r="BP856" s="69" t="str">
        <f aca="false">IF(BX856&gt;5,VLOOKUP(CONCATENATE(BK856,BN856),'Pril1-THLPa'!$H$6:$N$96,5,0),"")</f>
        <v/>
      </c>
      <c r="BQ856" s="69" t="str">
        <f aca="false">IF(BX856&gt;5,VLOOKUP(CONCATENATE(BK856,BN856),'Pril1-THLPa'!$H$6:$N$96,6,0),"")</f>
        <v/>
      </c>
      <c r="BR856" s="69" t="str">
        <f aca="false">IF(BX856&gt;5,VLOOKUP(CONCATENATE(BK856,BN856),'Pril1-THLPa'!$H$6:$N$96,7,0),"")</f>
        <v/>
      </c>
      <c r="BS856" s="69" t="str">
        <f aca="false">IF(BX856&gt;5,VLOOKUP(CONCATENATE(BK856,BN856),'Pril1-THLPa'!$H$6:$O$96,8,0),"")</f>
        <v/>
      </c>
      <c r="BT856" s="69" t="str">
        <f aca="false">IF(BF856&gt;0, IF(BK856="smrk",  VLOOKUP(VLOOKUP(BD856,'Pril9-K3'!$L$8:$M$207,2,0),'Pril9-K3'!$A$8:$J$16,LOOKUP(BN856,'Pril9-K3'!$A$7:$J$7,'Pril9-K3'!$A$5:$J$5),0), IF(AND(BK856&lt;&gt;"smrk",'Vstupní data'!AK856&lt;&gt;""),'Vstupní data'!AK856,   VLOOKUP(VLOOKUP(BD856,'Pril9-K3'!$L$8:$M$207,2,0),'Pril9-K3'!$A$8:$J$16,LOOKUP(BN856,'Pril9-K3'!$A$7:$J$7,'Pril9-K3'!$A$5:$J$5),0)   )),   "")</f>
        <v/>
      </c>
      <c r="BV856" s="69" t="n">
        <f aca="false">'Vstupní data'!AJ856</f>
        <v>0</v>
      </c>
      <c r="BW856" s="69" t="n">
        <f aca="false">IF(BF856&gt;0,IF(J856&gt;0,J856,K856*H856/100),0)</f>
        <v>0</v>
      </c>
      <c r="BX856" s="69" t="n">
        <f aca="false">IF(BF856&gt;0,IF(BJ856&gt;BL856,BL856,BJ856),0)</f>
        <v>0</v>
      </c>
      <c r="BY856" s="69" t="n">
        <f aca="false">IF(BD856=0,0,IF(AND(BX856&gt;0,BX856&lt;=5),  IF(AND(BX856&gt;0,BX856&lt;=5),VLOOKUP(BK856,'Pril1-THLPa'!$A$6:$F$18,IF(AND(BX856&gt;0,BX856&lt;=5),LOOKUP(BX856,'Pril1-THLPa'!$B$5:$F$5,'Pril1-THLPa'!$B$4:$F$4),""),0),""),  IF(BX856&gt;5,BO856+BP856*(BX856-5)+BQ856*POWER(BX856-5,2)+BR856*POWER(BX856-5,3)+BS856*POWER(BX856-5,4),"")))</f>
        <v>0</v>
      </c>
      <c r="BZ856" s="69" t="n">
        <f aca="false">IF(BY856&gt;0,BY856*BI856/10*BW856*(100+BV856)/100,0)</f>
        <v>0</v>
      </c>
      <c r="CA856" s="69" t="n">
        <f aca="false">IF(BD856&gt;0,BX856-IF(BD856&gt;BX856,BX856,BD856),0)</f>
        <v>0</v>
      </c>
      <c r="CB856" s="69" t="n">
        <f aca="false">POWER(1.01,CA856)</f>
        <v>1</v>
      </c>
      <c r="CC856" s="69" t="n">
        <f aca="false">IF(BF856&gt;0,IF(BF856&gt;BH856,1,BF856/BH856),0)</f>
        <v>0</v>
      </c>
      <c r="CD856" s="72" t="n">
        <f aca="false">IF(BD856=0,0,IF(BF856&gt;0,ROUND(IF(CB856&lt;&gt;0,BZ856*BT856*1/CB856*CC856,0),0),0))</f>
        <v>0</v>
      </c>
      <c r="CE856" s="73" t="str">
        <f aca="false">IF(BF856&gt;0,IF(BF856&gt;BH856,CD856/BF856,CD856/BH856),"")</f>
        <v/>
      </c>
      <c r="CF856" s="69" t="n">
        <f aca="false">'Vstupní data'!AM856</f>
        <v>0</v>
      </c>
      <c r="CG856" s="69" t="n">
        <f aca="false">'Vstupní data'!AN856</f>
        <v>0</v>
      </c>
      <c r="CH856" s="69" t="n">
        <f aca="false">'Vstupní data'!AO856</f>
        <v>0</v>
      </c>
      <c r="CI856" s="69" t="n">
        <f aca="false">'Vstupní data'!AP856</f>
        <v>0</v>
      </c>
      <c r="CJ856" s="72" t="n">
        <f aca="false">ROUND(CH856*CI856,0)</f>
        <v>0</v>
      </c>
      <c r="CK856" s="74" t="str">
        <f aca="false">IF(OR(AA856&gt;0,BB856&gt;0,CD856&gt;0,CJ856&gt;0),AA856+BB856+CD856+CJ856,"")</f>
        <v/>
      </c>
    </row>
    <row r="857" customFormat="false" ht="12.8" hidden="false" customHeight="false" outlineLevel="0" collapsed="false">
      <c r="A857" s="66" t="n">
        <f aca="false">'Vstupní data'!A857</f>
        <v>0</v>
      </c>
      <c r="F857" s="66" t="str">
        <f aca="false">CONCATENATE('Vstupní data'!F857,'Vstupní data'!G857,'Vstupní data'!H857,'Vstupní data'!I857)</f>
        <v/>
      </c>
      <c r="G857" s="66"/>
      <c r="H857" s="66" t="n">
        <f aca="false">'Vstupní data'!K857</f>
        <v>0</v>
      </c>
      <c r="I857" s="66" t="n">
        <f aca="false">'Vstupní data'!L857</f>
        <v>0</v>
      </c>
      <c r="J857" s="66" t="n">
        <f aca="false">'Vstupní data'!K857*'Vstupní data'!M857/100</f>
        <v>0</v>
      </c>
      <c r="L857" s="66" t="n">
        <f aca="false">IF('Vstupní data'!N857="prostokořenný",0,IF('Vstupní data'!N857="krytokořenný","k",IF('Vstupní data'!N857="poloodrostky nebo odrostky, prostokořenné i krytokořenné","po",0)))</f>
        <v>0</v>
      </c>
      <c r="N857" s="66"/>
      <c r="O857" s="66" t="n">
        <f aca="false">'Vstupní data'!O857</f>
        <v>0</v>
      </c>
      <c r="P857" s="66" t="n">
        <f aca="false">IF(O857&gt;0,VLOOKUP(CONCATENATE(VLOOKUP(I857,'Pril3-drev'!$H$5:$K$83,4,0),"-",'Vstupní data'!R857),K2!$C$15:$D$23,2,0),0)</f>
        <v>0</v>
      </c>
      <c r="Q857" s="66" t="n">
        <f aca="false">IF(O857&gt;0,VLOOKUP(I857,'Pril3-drev'!$H$5:$I$83,2,0),0)</f>
        <v>0</v>
      </c>
      <c r="R857" s="66" t="n">
        <f aca="false">IF(Q857&gt;0,VLOOKUP(Q857,'Pril6-okus'!$A$5:$B$17,2,0),0)</f>
        <v>0</v>
      </c>
      <c r="S857" s="66" t="n">
        <f aca="false">IF(O857&gt;0,VLOOKUP(I857,'Pril3-drev'!$H$5:$J$83,3,0),0)</f>
        <v>0</v>
      </c>
      <c r="T857" s="66" t="str">
        <f aca="false">IF(O857&gt;0,IF(L857="k",0.9*VLOOKUP(S857,'ha-pocty-vyhl'!$A$5:$B$20,2,0),IF(L857="po",0.8*VLOOKUP(S857,'ha-pocty-vyhl'!$A$5:$B$20,2,0),VLOOKUP(S857,'ha-pocty-vyhl'!$A$5:$B$20,2,0))),"")</f>
        <v/>
      </c>
      <c r="U857" s="66" t="n">
        <f aca="false">'Vstupní data'!P857</f>
        <v>0</v>
      </c>
      <c r="V857" s="66" t="n">
        <f aca="false">IF(O857&gt;0,1.3*T857*1000*Z857/10000,0)</f>
        <v>0</v>
      </c>
      <c r="W857" s="66" t="n">
        <f aca="false">IF(O857&gt;0,1.3*T857*1000*Z857/10000,0)</f>
        <v>0</v>
      </c>
      <c r="X857" s="66" t="n">
        <f aca="false">IF(O857&gt;0,IF(O857&gt;V857,V857,O857),0)</f>
        <v>0</v>
      </c>
      <c r="Y857" s="66" t="n">
        <f aca="false">IF(O857&gt;0,IF(IF(U857&gt;W857,W857,U857)&lt;X857,W857,IF(U857&gt;W857,W857,U857)),0)</f>
        <v>0</v>
      </c>
      <c r="Z857" s="66" t="n">
        <f aca="false">IF(O857&gt;0,IF(J857&gt;0,J857,K857*H857/100),0)</f>
        <v>0</v>
      </c>
      <c r="AA857" s="67" t="n">
        <f aca="false">IF(O857&gt;0,CEILING(R857*P857*X857/Y857*Z857,1),0)</f>
        <v>0</v>
      </c>
      <c r="AB857" s="68" t="n">
        <f aca="false">IF(O857&gt;0,AA857/O857,0)</f>
        <v>0</v>
      </c>
      <c r="AC857" s="66" t="n">
        <f aca="false">'Vstupní data'!W857</f>
        <v>0</v>
      </c>
      <c r="AI857" s="66" t="str">
        <f aca="false">IF(OR('Vstupní data'!T857&gt;0,'Vstupní data'!U857&gt;0),VLOOKUP(I857,'Pril3-drev'!$H$5:$J$83,3,0),"")</f>
        <v/>
      </c>
      <c r="AJ857" s="66" t="n">
        <f aca="false">IF('Vstupní data'!V857="prostokořenný",0,IF('Vstupní data'!V857="krytokořenný","k",IF('Vstupní data'!V857="poloodrostky nebo odrostky, prostokořenné i krytokořenné","po",0)))</f>
        <v>0</v>
      </c>
      <c r="AK857" s="66" t="n">
        <f aca="false">IF(OR('Vstupní data'!T857&gt;0,'Vstupní data'!U857&gt;0),IF(AJ857="k",0.9*VLOOKUP(AI857,'ha-pocty-vyhl'!$A$5:$B$20,2,0),IF(AJ857="po",0.8*VLOOKUP(AI857,'ha-pocty-vyhl'!$A$5:$B$20,2,0),VLOOKUP(AI857,'ha-pocty-vyhl'!$A$5:$B$20,2,0))),0)</f>
        <v>0</v>
      </c>
      <c r="AL857" s="66" t="n">
        <f aca="false">IF(OR('Vstupní data'!T857&gt;0,'Vstupní data'!U857&gt;0),'Vstupní data'!K857*'Vstupní data'!M857/100,0)</f>
        <v>0</v>
      </c>
      <c r="AM857" s="66" t="n">
        <f aca="false">IF(OR('Vstupní data'!T857&gt;0,'Vstupní data'!U857&gt;0),IF('Vstupní data'!T857&gt;0,'Vstupní data'!T857,ROUND(10*'Vstupní data'!U857/AK857,0)),0)</f>
        <v>0</v>
      </c>
      <c r="AN857" s="69" t="n">
        <f aca="false">IF('Vstupní data'!T857&gt;0,   IF('Vstupní data'!T857&lt;=AL857,'Vstupní data'!T857,AL857),   IF(AM857&lt;AL857,AM857,AL857))</f>
        <v>0</v>
      </c>
      <c r="AO857" s="69" t="n">
        <f aca="false">'Vstupní data'!X857</f>
        <v>0</v>
      </c>
      <c r="AP857" s="66" t="n">
        <f aca="false">IF(OR('Vstupní data'!T857&gt;0,'Vstupní data'!U857&gt;0),IF(I857&lt;&gt;0,VLOOKUP(I857,'Pril3-drev'!$H$5:$I$83,2,0),0),0)</f>
        <v>0</v>
      </c>
      <c r="AQ857" s="66" t="n">
        <f aca="false">'Vstupní data'!Y857</f>
        <v>0</v>
      </c>
      <c r="AR857" s="66" t="str">
        <f aca="false">IF(AC857&gt;5,   IF('Vstupní data'!Y857&gt;0,   VLOOKUP(VLOOKUP(CONCATENATE(VLOOKUP(I857,'Pril3-drev'!$H$4:$L$83,5,0),AC857),'Pril3-drev'!$Q$4:$R$2803,2,0),'AVB-BS'!$C$5:$S$29 ,LOOKUP(AQ857,'AVB-BS'!$D$3:$S$3,'AVB-BS'!$D$1:$S$1) ,0 )   ,   IF('Vstupní data'!Z857&gt;0,'Vstupní data'!Z857,0)) , "")</f>
        <v/>
      </c>
      <c r="AS857" s="70" t="str">
        <f aca="false">IF(AC857&gt;5,VLOOKUP(CONCATENATE(AP857,AR857),'Pril1-THLPa'!$H$6:$N$96,4,0),"")</f>
        <v/>
      </c>
      <c r="AT857" s="70" t="str">
        <f aca="false">IF(AC857&gt;5,VLOOKUP(CONCATENATE(AP857,AR857),'Pril1-THLPa'!$H$6:$N$96,5,0),"")</f>
        <v/>
      </c>
      <c r="AU857" s="70" t="str">
        <f aca="false">IF(AC857&gt;5,VLOOKUP(CONCATENATE(AP857,AR857),'Pril1-THLPa'!$H$6:$N$96,6,0),"")</f>
        <v/>
      </c>
      <c r="AV857" s="70" t="str">
        <f aca="false">IF(AC857&gt;5,VLOOKUP(CONCATENATE(AP857,AR857),'Pril1-THLPa'!$H$6:$N$96,7,0),"")</f>
        <v/>
      </c>
      <c r="AW857" s="70" t="str">
        <f aca="false">IF(AC857&gt;5,VLOOKUP(CONCATENATE(AP857,AR857),'Pril1-THLPa'!$H$6:$O$96,8,0),"")</f>
        <v/>
      </c>
      <c r="AX857" s="66" t="n">
        <f aca="false">IF(AC857&gt;0,IF(AND(AC857&gt;0,AC857&lt;=5),VLOOKUP(AP857,'Pril1-THLPa'!$A$6:$F$18,LOOKUP(AC857,'Pril1-THLPa'!$B$5:$F$5,'Pril1-THLPa'!$B$4:$F$4),0),AS857+AT857*(AC857-5)+AU857*POWER(AC857-5,2)+AV857*POWER(AC857-5,3)+AW857*POWER(AC857-5,4)),0)</f>
        <v>0</v>
      </c>
      <c r="AY857" s="71"/>
      <c r="AZ857" s="66" t="n">
        <f aca="false">'Vstupní data'!AA857</f>
        <v>0</v>
      </c>
      <c r="BA857" s="66" t="n">
        <f aca="false">IF(OR('Vstupní data'!T857&gt;0,'Vstupní data'!U857&gt;0),IF(AC857&lt;&gt;"",AX857*AO857/10*(100+AZ857)/100,0),0)</f>
        <v>0</v>
      </c>
      <c r="BB857" s="67" t="n">
        <f aca="false">IF(AC857&lt;&gt;"",ROUND(BA857*AN857,0),0)</f>
        <v>0</v>
      </c>
      <c r="BC857" s="68" t="str">
        <f aca="false">IF(AE857&gt;0,BB857/AE857,"")</f>
        <v/>
      </c>
      <c r="BD857" s="66" t="n">
        <f aca="false">'Vstupní data'!AE857</f>
        <v>0</v>
      </c>
      <c r="BF857" s="66" t="n">
        <f aca="false">'Vstupní data'!AC857</f>
        <v>0</v>
      </c>
      <c r="BH857" s="66" t="n">
        <f aca="false">'Vstupní data'!AD857</f>
        <v>0</v>
      </c>
      <c r="BI857" s="66" t="n">
        <f aca="false">'Vstupní data'!AF857</f>
        <v>0</v>
      </c>
      <c r="BJ857" s="69" t="n">
        <f aca="false">'Vstupní data'!AG857</f>
        <v>0</v>
      </c>
      <c r="BK857" s="69" t="n">
        <f aca="false">IF(BF857&lt;&gt;0,VLOOKUP(I857,'Pril3-drev'!$H$5:$I$83,2,0),0)</f>
        <v>0</v>
      </c>
      <c r="BL857" s="69" t="n">
        <f aca="false">IF(BF857&lt;&gt;0,VLOOKUP(BK857,'Pril3-drev'!$A$5:$C$17,3,0),0)</f>
        <v>0</v>
      </c>
      <c r="BM857" s="69" t="n">
        <f aca="false">'Vstupní data'!AH857</f>
        <v>0</v>
      </c>
      <c r="BN857" s="69" t="n">
        <f aca="false">IF('Vstupní data'!AH857&gt;0,   VLOOKUP(VLOOKUP(CONCATENATE(VLOOKUP(I857,'Pril3-drev'!$H$4:$L$83,5,0),BD857),'Pril3-drev'!$Q$4:$R$2803,2,0),'AVB-BS'!$C$5:$S$29 ,LOOKUP(BM857,'AVB-BS'!$D$3:$S$3,'AVB-BS'!$D$1:$S$1) ,0 )   ,   IF('Vstupní data'!AI857&gt;0,'Vstupní data'!AI857,0))</f>
        <v>0</v>
      </c>
      <c r="BO857" s="69" t="str">
        <f aca="false">IF(BX857&gt;5,VLOOKUP(CONCATENATE(BK857,BN857),'Pril1-THLPa'!$H$6:$N$96,4,0),"")</f>
        <v/>
      </c>
      <c r="BP857" s="69" t="str">
        <f aca="false">IF(BX857&gt;5,VLOOKUP(CONCATENATE(BK857,BN857),'Pril1-THLPa'!$H$6:$N$96,5,0),"")</f>
        <v/>
      </c>
      <c r="BQ857" s="69" t="str">
        <f aca="false">IF(BX857&gt;5,VLOOKUP(CONCATENATE(BK857,BN857),'Pril1-THLPa'!$H$6:$N$96,6,0),"")</f>
        <v/>
      </c>
      <c r="BR857" s="69" t="str">
        <f aca="false">IF(BX857&gt;5,VLOOKUP(CONCATENATE(BK857,BN857),'Pril1-THLPa'!$H$6:$N$96,7,0),"")</f>
        <v/>
      </c>
      <c r="BS857" s="69" t="str">
        <f aca="false">IF(BX857&gt;5,VLOOKUP(CONCATENATE(BK857,BN857),'Pril1-THLPa'!$H$6:$O$96,8,0),"")</f>
        <v/>
      </c>
      <c r="BT857" s="69" t="str">
        <f aca="false">IF(BF857&gt;0, IF(BK857="smrk",  VLOOKUP(VLOOKUP(BD857,'Pril9-K3'!$L$8:$M$207,2,0),'Pril9-K3'!$A$8:$J$16,LOOKUP(BN857,'Pril9-K3'!$A$7:$J$7,'Pril9-K3'!$A$5:$J$5),0), IF(AND(BK857&lt;&gt;"smrk",'Vstupní data'!AK857&lt;&gt;""),'Vstupní data'!AK857,   VLOOKUP(VLOOKUP(BD857,'Pril9-K3'!$L$8:$M$207,2,0),'Pril9-K3'!$A$8:$J$16,LOOKUP(BN857,'Pril9-K3'!$A$7:$J$7,'Pril9-K3'!$A$5:$J$5),0)   )),   "")</f>
        <v/>
      </c>
      <c r="BV857" s="69" t="n">
        <f aca="false">'Vstupní data'!AJ857</f>
        <v>0</v>
      </c>
      <c r="BW857" s="69" t="n">
        <f aca="false">IF(BF857&gt;0,IF(J857&gt;0,J857,K857*H857/100),0)</f>
        <v>0</v>
      </c>
      <c r="BX857" s="69" t="n">
        <f aca="false">IF(BF857&gt;0,IF(BJ857&gt;BL857,BL857,BJ857),0)</f>
        <v>0</v>
      </c>
      <c r="BY857" s="69" t="n">
        <f aca="false">IF(BD857=0,0,IF(AND(BX857&gt;0,BX857&lt;=5),  IF(AND(BX857&gt;0,BX857&lt;=5),VLOOKUP(BK857,'Pril1-THLPa'!$A$6:$F$18,IF(AND(BX857&gt;0,BX857&lt;=5),LOOKUP(BX857,'Pril1-THLPa'!$B$5:$F$5,'Pril1-THLPa'!$B$4:$F$4),""),0),""),  IF(BX857&gt;5,BO857+BP857*(BX857-5)+BQ857*POWER(BX857-5,2)+BR857*POWER(BX857-5,3)+BS857*POWER(BX857-5,4),"")))</f>
        <v>0</v>
      </c>
      <c r="BZ857" s="69" t="n">
        <f aca="false">IF(BY857&gt;0,BY857*BI857/10*BW857*(100+BV857)/100,0)</f>
        <v>0</v>
      </c>
      <c r="CA857" s="69" t="n">
        <f aca="false">IF(BD857&gt;0,BX857-IF(BD857&gt;BX857,BX857,BD857),0)</f>
        <v>0</v>
      </c>
      <c r="CB857" s="69" t="n">
        <f aca="false">POWER(1.01,CA857)</f>
        <v>1</v>
      </c>
      <c r="CC857" s="69" t="n">
        <f aca="false">IF(BF857&gt;0,IF(BF857&gt;BH857,1,BF857/BH857),0)</f>
        <v>0</v>
      </c>
      <c r="CD857" s="72" t="n">
        <f aca="false">IF(BD857=0,0,IF(BF857&gt;0,ROUND(IF(CB857&lt;&gt;0,BZ857*BT857*1/CB857*CC857,0),0),0))</f>
        <v>0</v>
      </c>
      <c r="CE857" s="73" t="str">
        <f aca="false">IF(BF857&gt;0,IF(BF857&gt;BH857,CD857/BF857,CD857/BH857),"")</f>
        <v/>
      </c>
      <c r="CF857" s="69" t="n">
        <f aca="false">'Vstupní data'!AM857</f>
        <v>0</v>
      </c>
      <c r="CG857" s="69" t="n">
        <f aca="false">'Vstupní data'!AN857</f>
        <v>0</v>
      </c>
      <c r="CH857" s="69" t="n">
        <f aca="false">'Vstupní data'!AO857</f>
        <v>0</v>
      </c>
      <c r="CI857" s="69" t="n">
        <f aca="false">'Vstupní data'!AP857</f>
        <v>0</v>
      </c>
      <c r="CJ857" s="72" t="n">
        <f aca="false">ROUND(CH857*CI857,0)</f>
        <v>0</v>
      </c>
      <c r="CK857" s="74" t="str">
        <f aca="false">IF(OR(AA857&gt;0,BB857&gt;0,CD857&gt;0,CJ857&gt;0),AA857+BB857+CD857+CJ857,"")</f>
        <v/>
      </c>
    </row>
    <row r="858" customFormat="false" ht="12.8" hidden="false" customHeight="false" outlineLevel="0" collapsed="false">
      <c r="A858" s="66" t="n">
        <f aca="false">'Vstupní data'!A858</f>
        <v>0</v>
      </c>
      <c r="F858" s="66" t="str">
        <f aca="false">CONCATENATE('Vstupní data'!F858,'Vstupní data'!G858,'Vstupní data'!H858,'Vstupní data'!I858)</f>
        <v/>
      </c>
      <c r="G858" s="66"/>
      <c r="H858" s="66" t="n">
        <f aca="false">'Vstupní data'!K858</f>
        <v>0</v>
      </c>
      <c r="I858" s="66" t="n">
        <f aca="false">'Vstupní data'!L858</f>
        <v>0</v>
      </c>
      <c r="J858" s="66" t="n">
        <f aca="false">'Vstupní data'!K858*'Vstupní data'!M858/100</f>
        <v>0</v>
      </c>
      <c r="L858" s="66" t="n">
        <f aca="false">IF('Vstupní data'!N858="prostokořenný",0,IF('Vstupní data'!N858="krytokořenný","k",IF('Vstupní data'!N858="poloodrostky nebo odrostky, prostokořenné i krytokořenné","po",0)))</f>
        <v>0</v>
      </c>
      <c r="N858" s="66"/>
      <c r="O858" s="66" t="n">
        <f aca="false">'Vstupní data'!O858</f>
        <v>0</v>
      </c>
      <c r="P858" s="66" t="n">
        <f aca="false">IF(O858&gt;0,VLOOKUP(CONCATENATE(VLOOKUP(I858,'Pril3-drev'!$H$5:$K$83,4,0),"-",'Vstupní data'!R858),K2!$C$15:$D$23,2,0),0)</f>
        <v>0</v>
      </c>
      <c r="Q858" s="66" t="n">
        <f aca="false">IF(O858&gt;0,VLOOKUP(I858,'Pril3-drev'!$H$5:$I$83,2,0),0)</f>
        <v>0</v>
      </c>
      <c r="R858" s="66" t="n">
        <f aca="false">IF(Q858&gt;0,VLOOKUP(Q858,'Pril6-okus'!$A$5:$B$17,2,0),0)</f>
        <v>0</v>
      </c>
      <c r="S858" s="66" t="n">
        <f aca="false">IF(O858&gt;0,VLOOKUP(I858,'Pril3-drev'!$H$5:$J$83,3,0),0)</f>
        <v>0</v>
      </c>
      <c r="T858" s="66" t="str">
        <f aca="false">IF(O858&gt;0,IF(L858="k",0.9*VLOOKUP(S858,'ha-pocty-vyhl'!$A$5:$B$20,2,0),IF(L858="po",0.8*VLOOKUP(S858,'ha-pocty-vyhl'!$A$5:$B$20,2,0),VLOOKUP(S858,'ha-pocty-vyhl'!$A$5:$B$20,2,0))),"")</f>
        <v/>
      </c>
      <c r="U858" s="66" t="n">
        <f aca="false">'Vstupní data'!P858</f>
        <v>0</v>
      </c>
      <c r="V858" s="66" t="n">
        <f aca="false">IF(O858&gt;0,1.3*T858*1000*Z858/10000,0)</f>
        <v>0</v>
      </c>
      <c r="W858" s="66" t="n">
        <f aca="false">IF(O858&gt;0,1.3*T858*1000*Z858/10000,0)</f>
        <v>0</v>
      </c>
      <c r="X858" s="66" t="n">
        <f aca="false">IF(O858&gt;0,IF(O858&gt;V858,V858,O858),0)</f>
        <v>0</v>
      </c>
      <c r="Y858" s="66" t="n">
        <f aca="false">IF(O858&gt;0,IF(IF(U858&gt;W858,W858,U858)&lt;X858,W858,IF(U858&gt;W858,W858,U858)),0)</f>
        <v>0</v>
      </c>
      <c r="Z858" s="66" t="n">
        <f aca="false">IF(O858&gt;0,IF(J858&gt;0,J858,K858*H858/100),0)</f>
        <v>0</v>
      </c>
      <c r="AA858" s="67" t="n">
        <f aca="false">IF(O858&gt;0,CEILING(R858*P858*X858/Y858*Z858,1),0)</f>
        <v>0</v>
      </c>
      <c r="AB858" s="68" t="n">
        <f aca="false">IF(O858&gt;0,AA858/O858,0)</f>
        <v>0</v>
      </c>
      <c r="AC858" s="66" t="n">
        <f aca="false">'Vstupní data'!W858</f>
        <v>0</v>
      </c>
      <c r="AI858" s="66" t="str">
        <f aca="false">IF(OR('Vstupní data'!T858&gt;0,'Vstupní data'!U858&gt;0),VLOOKUP(I858,'Pril3-drev'!$H$5:$J$83,3,0),"")</f>
        <v/>
      </c>
      <c r="AJ858" s="66" t="n">
        <f aca="false">IF('Vstupní data'!V858="prostokořenný",0,IF('Vstupní data'!V858="krytokořenný","k",IF('Vstupní data'!V858="poloodrostky nebo odrostky, prostokořenné i krytokořenné","po",0)))</f>
        <v>0</v>
      </c>
      <c r="AK858" s="66" t="n">
        <f aca="false">IF(OR('Vstupní data'!T858&gt;0,'Vstupní data'!U858&gt;0),IF(AJ858="k",0.9*VLOOKUP(AI858,'ha-pocty-vyhl'!$A$5:$B$20,2,0),IF(AJ858="po",0.8*VLOOKUP(AI858,'ha-pocty-vyhl'!$A$5:$B$20,2,0),VLOOKUP(AI858,'ha-pocty-vyhl'!$A$5:$B$20,2,0))),0)</f>
        <v>0</v>
      </c>
      <c r="AL858" s="66" t="n">
        <f aca="false">IF(OR('Vstupní data'!T858&gt;0,'Vstupní data'!U858&gt;0),'Vstupní data'!K858*'Vstupní data'!M858/100,0)</f>
        <v>0</v>
      </c>
      <c r="AM858" s="66" t="n">
        <f aca="false">IF(OR('Vstupní data'!T858&gt;0,'Vstupní data'!U858&gt;0),IF('Vstupní data'!T858&gt;0,'Vstupní data'!T858,ROUND(10*'Vstupní data'!U858/AK858,0)),0)</f>
        <v>0</v>
      </c>
      <c r="AN858" s="69" t="n">
        <f aca="false">IF('Vstupní data'!T858&gt;0,   IF('Vstupní data'!T858&lt;=AL858,'Vstupní data'!T858,AL858),   IF(AM858&lt;AL858,AM858,AL858))</f>
        <v>0</v>
      </c>
      <c r="AO858" s="69" t="n">
        <f aca="false">'Vstupní data'!X858</f>
        <v>0</v>
      </c>
      <c r="AP858" s="66" t="n">
        <f aca="false">IF(OR('Vstupní data'!T858&gt;0,'Vstupní data'!U858&gt;0),IF(I858&lt;&gt;0,VLOOKUP(I858,'Pril3-drev'!$H$5:$I$83,2,0),0),0)</f>
        <v>0</v>
      </c>
      <c r="AQ858" s="66" t="n">
        <f aca="false">'Vstupní data'!Y858</f>
        <v>0</v>
      </c>
      <c r="AR858" s="66" t="str">
        <f aca="false">IF(AC858&gt;5,   IF('Vstupní data'!Y858&gt;0,   VLOOKUP(VLOOKUP(CONCATENATE(VLOOKUP(I858,'Pril3-drev'!$H$4:$L$83,5,0),AC858),'Pril3-drev'!$Q$4:$R$2803,2,0),'AVB-BS'!$C$5:$S$29 ,LOOKUP(AQ858,'AVB-BS'!$D$3:$S$3,'AVB-BS'!$D$1:$S$1) ,0 )   ,   IF('Vstupní data'!Z858&gt;0,'Vstupní data'!Z858,0)) , "")</f>
        <v/>
      </c>
      <c r="AS858" s="70" t="str">
        <f aca="false">IF(AC858&gt;5,VLOOKUP(CONCATENATE(AP858,AR858),'Pril1-THLPa'!$H$6:$N$96,4,0),"")</f>
        <v/>
      </c>
      <c r="AT858" s="70" t="str">
        <f aca="false">IF(AC858&gt;5,VLOOKUP(CONCATENATE(AP858,AR858),'Pril1-THLPa'!$H$6:$N$96,5,0),"")</f>
        <v/>
      </c>
      <c r="AU858" s="70" t="str">
        <f aca="false">IF(AC858&gt;5,VLOOKUP(CONCATENATE(AP858,AR858),'Pril1-THLPa'!$H$6:$N$96,6,0),"")</f>
        <v/>
      </c>
      <c r="AV858" s="70" t="str">
        <f aca="false">IF(AC858&gt;5,VLOOKUP(CONCATENATE(AP858,AR858),'Pril1-THLPa'!$H$6:$N$96,7,0),"")</f>
        <v/>
      </c>
      <c r="AW858" s="70" t="str">
        <f aca="false">IF(AC858&gt;5,VLOOKUP(CONCATENATE(AP858,AR858),'Pril1-THLPa'!$H$6:$O$96,8,0),"")</f>
        <v/>
      </c>
      <c r="AX858" s="66" t="n">
        <f aca="false">IF(AC858&gt;0,IF(AND(AC858&gt;0,AC858&lt;=5),VLOOKUP(AP858,'Pril1-THLPa'!$A$6:$F$18,LOOKUP(AC858,'Pril1-THLPa'!$B$5:$F$5,'Pril1-THLPa'!$B$4:$F$4),0),AS858+AT858*(AC858-5)+AU858*POWER(AC858-5,2)+AV858*POWER(AC858-5,3)+AW858*POWER(AC858-5,4)),0)</f>
        <v>0</v>
      </c>
      <c r="AY858" s="71"/>
      <c r="AZ858" s="66" t="n">
        <f aca="false">'Vstupní data'!AA858</f>
        <v>0</v>
      </c>
      <c r="BA858" s="66" t="n">
        <f aca="false">IF(OR('Vstupní data'!T858&gt;0,'Vstupní data'!U858&gt;0),IF(AC858&lt;&gt;"",AX858*AO858/10*(100+AZ858)/100,0),0)</f>
        <v>0</v>
      </c>
      <c r="BB858" s="67" t="n">
        <f aca="false">IF(AC858&lt;&gt;"",ROUND(BA858*AN858,0),0)</f>
        <v>0</v>
      </c>
      <c r="BC858" s="68" t="str">
        <f aca="false">IF(AE858&gt;0,BB858/AE858,"")</f>
        <v/>
      </c>
      <c r="BD858" s="66" t="n">
        <f aca="false">'Vstupní data'!AE858</f>
        <v>0</v>
      </c>
      <c r="BF858" s="66" t="n">
        <f aca="false">'Vstupní data'!AC858</f>
        <v>0</v>
      </c>
      <c r="BH858" s="66" t="n">
        <f aca="false">'Vstupní data'!AD858</f>
        <v>0</v>
      </c>
      <c r="BI858" s="66" t="n">
        <f aca="false">'Vstupní data'!AF858</f>
        <v>0</v>
      </c>
      <c r="BJ858" s="69" t="n">
        <f aca="false">'Vstupní data'!AG858</f>
        <v>0</v>
      </c>
      <c r="BK858" s="69" t="n">
        <f aca="false">IF(BF858&lt;&gt;0,VLOOKUP(I858,'Pril3-drev'!$H$5:$I$83,2,0),0)</f>
        <v>0</v>
      </c>
      <c r="BL858" s="69" t="n">
        <f aca="false">IF(BF858&lt;&gt;0,VLOOKUP(BK858,'Pril3-drev'!$A$5:$C$17,3,0),0)</f>
        <v>0</v>
      </c>
      <c r="BM858" s="69" t="n">
        <f aca="false">'Vstupní data'!AH858</f>
        <v>0</v>
      </c>
      <c r="BN858" s="69" t="n">
        <f aca="false">IF('Vstupní data'!AH858&gt;0,   VLOOKUP(VLOOKUP(CONCATENATE(VLOOKUP(I858,'Pril3-drev'!$H$4:$L$83,5,0),BD858),'Pril3-drev'!$Q$4:$R$2803,2,0),'AVB-BS'!$C$5:$S$29 ,LOOKUP(BM858,'AVB-BS'!$D$3:$S$3,'AVB-BS'!$D$1:$S$1) ,0 )   ,   IF('Vstupní data'!AI858&gt;0,'Vstupní data'!AI858,0))</f>
        <v>0</v>
      </c>
      <c r="BO858" s="69" t="str">
        <f aca="false">IF(BX858&gt;5,VLOOKUP(CONCATENATE(BK858,BN858),'Pril1-THLPa'!$H$6:$N$96,4,0),"")</f>
        <v/>
      </c>
      <c r="BP858" s="69" t="str">
        <f aca="false">IF(BX858&gt;5,VLOOKUP(CONCATENATE(BK858,BN858),'Pril1-THLPa'!$H$6:$N$96,5,0),"")</f>
        <v/>
      </c>
      <c r="BQ858" s="69" t="str">
        <f aca="false">IF(BX858&gt;5,VLOOKUP(CONCATENATE(BK858,BN858),'Pril1-THLPa'!$H$6:$N$96,6,0),"")</f>
        <v/>
      </c>
      <c r="BR858" s="69" t="str">
        <f aca="false">IF(BX858&gt;5,VLOOKUP(CONCATENATE(BK858,BN858),'Pril1-THLPa'!$H$6:$N$96,7,0),"")</f>
        <v/>
      </c>
      <c r="BS858" s="69" t="str">
        <f aca="false">IF(BX858&gt;5,VLOOKUP(CONCATENATE(BK858,BN858),'Pril1-THLPa'!$H$6:$O$96,8,0),"")</f>
        <v/>
      </c>
      <c r="BT858" s="69" t="str">
        <f aca="false">IF(BF858&gt;0, IF(BK858="smrk",  VLOOKUP(VLOOKUP(BD858,'Pril9-K3'!$L$8:$M$207,2,0),'Pril9-K3'!$A$8:$J$16,LOOKUP(BN858,'Pril9-K3'!$A$7:$J$7,'Pril9-K3'!$A$5:$J$5),0), IF(AND(BK858&lt;&gt;"smrk",'Vstupní data'!AK858&lt;&gt;""),'Vstupní data'!AK858,   VLOOKUP(VLOOKUP(BD858,'Pril9-K3'!$L$8:$M$207,2,0),'Pril9-K3'!$A$8:$J$16,LOOKUP(BN858,'Pril9-K3'!$A$7:$J$7,'Pril9-K3'!$A$5:$J$5),0)   )),   "")</f>
        <v/>
      </c>
      <c r="BV858" s="69" t="n">
        <f aca="false">'Vstupní data'!AJ858</f>
        <v>0</v>
      </c>
      <c r="BW858" s="69" t="n">
        <f aca="false">IF(BF858&gt;0,IF(J858&gt;0,J858,K858*H858/100),0)</f>
        <v>0</v>
      </c>
      <c r="BX858" s="69" t="n">
        <f aca="false">IF(BF858&gt;0,IF(BJ858&gt;BL858,BL858,BJ858),0)</f>
        <v>0</v>
      </c>
      <c r="BY858" s="69" t="n">
        <f aca="false">IF(BD858=0,0,IF(AND(BX858&gt;0,BX858&lt;=5),  IF(AND(BX858&gt;0,BX858&lt;=5),VLOOKUP(BK858,'Pril1-THLPa'!$A$6:$F$18,IF(AND(BX858&gt;0,BX858&lt;=5),LOOKUP(BX858,'Pril1-THLPa'!$B$5:$F$5,'Pril1-THLPa'!$B$4:$F$4),""),0),""),  IF(BX858&gt;5,BO858+BP858*(BX858-5)+BQ858*POWER(BX858-5,2)+BR858*POWER(BX858-5,3)+BS858*POWER(BX858-5,4),"")))</f>
        <v>0</v>
      </c>
      <c r="BZ858" s="69" t="n">
        <f aca="false">IF(BY858&gt;0,BY858*BI858/10*BW858*(100+BV858)/100,0)</f>
        <v>0</v>
      </c>
      <c r="CA858" s="69" t="n">
        <f aca="false">IF(BD858&gt;0,BX858-IF(BD858&gt;BX858,BX858,BD858),0)</f>
        <v>0</v>
      </c>
      <c r="CB858" s="69" t="n">
        <f aca="false">POWER(1.01,CA858)</f>
        <v>1</v>
      </c>
      <c r="CC858" s="69" t="n">
        <f aca="false">IF(BF858&gt;0,IF(BF858&gt;BH858,1,BF858/BH858),0)</f>
        <v>0</v>
      </c>
      <c r="CD858" s="72" t="n">
        <f aca="false">IF(BD858=0,0,IF(BF858&gt;0,ROUND(IF(CB858&lt;&gt;0,BZ858*BT858*1/CB858*CC858,0),0),0))</f>
        <v>0</v>
      </c>
      <c r="CE858" s="73" t="str">
        <f aca="false">IF(BF858&gt;0,IF(BF858&gt;BH858,CD858/BF858,CD858/BH858),"")</f>
        <v/>
      </c>
      <c r="CF858" s="69" t="n">
        <f aca="false">'Vstupní data'!AM858</f>
        <v>0</v>
      </c>
      <c r="CG858" s="69" t="n">
        <f aca="false">'Vstupní data'!AN858</f>
        <v>0</v>
      </c>
      <c r="CH858" s="69" t="n">
        <f aca="false">'Vstupní data'!AO858</f>
        <v>0</v>
      </c>
      <c r="CI858" s="69" t="n">
        <f aca="false">'Vstupní data'!AP858</f>
        <v>0</v>
      </c>
      <c r="CJ858" s="72" t="n">
        <f aca="false">ROUND(CH858*CI858,0)</f>
        <v>0</v>
      </c>
      <c r="CK858" s="74" t="str">
        <f aca="false">IF(OR(AA858&gt;0,BB858&gt;0,CD858&gt;0,CJ858&gt;0),AA858+BB858+CD858+CJ858,"")</f>
        <v/>
      </c>
    </row>
    <row r="859" customFormat="false" ht="12.8" hidden="false" customHeight="false" outlineLevel="0" collapsed="false">
      <c r="A859" s="66" t="n">
        <f aca="false">'Vstupní data'!A859</f>
        <v>0</v>
      </c>
      <c r="F859" s="66" t="str">
        <f aca="false">CONCATENATE('Vstupní data'!F859,'Vstupní data'!G859,'Vstupní data'!H859,'Vstupní data'!I859)</f>
        <v/>
      </c>
      <c r="G859" s="66"/>
      <c r="H859" s="66" t="n">
        <f aca="false">'Vstupní data'!K859</f>
        <v>0</v>
      </c>
      <c r="I859" s="66" t="n">
        <f aca="false">'Vstupní data'!L859</f>
        <v>0</v>
      </c>
      <c r="J859" s="66" t="n">
        <f aca="false">'Vstupní data'!K859*'Vstupní data'!M859/100</f>
        <v>0</v>
      </c>
      <c r="L859" s="66" t="n">
        <f aca="false">IF('Vstupní data'!N859="prostokořenný",0,IF('Vstupní data'!N859="krytokořenný","k",IF('Vstupní data'!N859="poloodrostky nebo odrostky, prostokořenné i krytokořenné","po",0)))</f>
        <v>0</v>
      </c>
      <c r="N859" s="66"/>
      <c r="O859" s="66" t="n">
        <f aca="false">'Vstupní data'!O859</f>
        <v>0</v>
      </c>
      <c r="P859" s="66" t="n">
        <f aca="false">IF(O859&gt;0,VLOOKUP(CONCATENATE(VLOOKUP(I859,'Pril3-drev'!$H$5:$K$83,4,0),"-",'Vstupní data'!R859),K2!$C$15:$D$23,2,0),0)</f>
        <v>0</v>
      </c>
      <c r="Q859" s="66" t="n">
        <f aca="false">IF(O859&gt;0,VLOOKUP(I859,'Pril3-drev'!$H$5:$I$83,2,0),0)</f>
        <v>0</v>
      </c>
      <c r="R859" s="66" t="n">
        <f aca="false">IF(Q859&gt;0,VLOOKUP(Q859,'Pril6-okus'!$A$5:$B$17,2,0),0)</f>
        <v>0</v>
      </c>
      <c r="S859" s="66" t="n">
        <f aca="false">IF(O859&gt;0,VLOOKUP(I859,'Pril3-drev'!$H$5:$J$83,3,0),0)</f>
        <v>0</v>
      </c>
      <c r="T859" s="66" t="str">
        <f aca="false">IF(O859&gt;0,IF(L859="k",0.9*VLOOKUP(S859,'ha-pocty-vyhl'!$A$5:$B$20,2,0),IF(L859="po",0.8*VLOOKUP(S859,'ha-pocty-vyhl'!$A$5:$B$20,2,0),VLOOKUP(S859,'ha-pocty-vyhl'!$A$5:$B$20,2,0))),"")</f>
        <v/>
      </c>
      <c r="U859" s="66" t="n">
        <f aca="false">'Vstupní data'!P859</f>
        <v>0</v>
      </c>
      <c r="V859" s="66" t="n">
        <f aca="false">IF(O859&gt;0,1.3*T859*1000*Z859/10000,0)</f>
        <v>0</v>
      </c>
      <c r="W859" s="66" t="n">
        <f aca="false">IF(O859&gt;0,1.3*T859*1000*Z859/10000,0)</f>
        <v>0</v>
      </c>
      <c r="X859" s="66" t="n">
        <f aca="false">IF(O859&gt;0,IF(O859&gt;V859,V859,O859),0)</f>
        <v>0</v>
      </c>
      <c r="Y859" s="66" t="n">
        <f aca="false">IF(O859&gt;0,IF(IF(U859&gt;W859,W859,U859)&lt;X859,W859,IF(U859&gt;W859,W859,U859)),0)</f>
        <v>0</v>
      </c>
      <c r="Z859" s="66" t="n">
        <f aca="false">IF(O859&gt;0,IF(J859&gt;0,J859,K859*H859/100),0)</f>
        <v>0</v>
      </c>
      <c r="AA859" s="67" t="n">
        <f aca="false">IF(O859&gt;0,CEILING(R859*P859*X859/Y859*Z859,1),0)</f>
        <v>0</v>
      </c>
      <c r="AB859" s="68" t="n">
        <f aca="false">IF(O859&gt;0,AA859/O859,0)</f>
        <v>0</v>
      </c>
      <c r="AC859" s="66" t="n">
        <f aca="false">'Vstupní data'!W859</f>
        <v>0</v>
      </c>
      <c r="AI859" s="66" t="str">
        <f aca="false">IF(OR('Vstupní data'!T859&gt;0,'Vstupní data'!U859&gt;0),VLOOKUP(I859,'Pril3-drev'!$H$5:$J$83,3,0),"")</f>
        <v/>
      </c>
      <c r="AJ859" s="66" t="n">
        <f aca="false">IF('Vstupní data'!V859="prostokořenný",0,IF('Vstupní data'!V859="krytokořenný","k",IF('Vstupní data'!V859="poloodrostky nebo odrostky, prostokořenné i krytokořenné","po",0)))</f>
        <v>0</v>
      </c>
      <c r="AK859" s="66" t="n">
        <f aca="false">IF(OR('Vstupní data'!T859&gt;0,'Vstupní data'!U859&gt;0),IF(AJ859="k",0.9*VLOOKUP(AI859,'ha-pocty-vyhl'!$A$5:$B$20,2,0),IF(AJ859="po",0.8*VLOOKUP(AI859,'ha-pocty-vyhl'!$A$5:$B$20,2,0),VLOOKUP(AI859,'ha-pocty-vyhl'!$A$5:$B$20,2,0))),0)</f>
        <v>0</v>
      </c>
      <c r="AL859" s="66" t="n">
        <f aca="false">IF(OR('Vstupní data'!T859&gt;0,'Vstupní data'!U859&gt;0),'Vstupní data'!K859*'Vstupní data'!M859/100,0)</f>
        <v>0</v>
      </c>
      <c r="AM859" s="66" t="n">
        <f aca="false">IF(OR('Vstupní data'!T859&gt;0,'Vstupní data'!U859&gt;0),IF('Vstupní data'!T859&gt;0,'Vstupní data'!T859,ROUND(10*'Vstupní data'!U859/AK859,0)),0)</f>
        <v>0</v>
      </c>
      <c r="AN859" s="69" t="n">
        <f aca="false">IF('Vstupní data'!T859&gt;0,   IF('Vstupní data'!T859&lt;=AL859,'Vstupní data'!T859,AL859),   IF(AM859&lt;AL859,AM859,AL859))</f>
        <v>0</v>
      </c>
      <c r="AO859" s="69" t="n">
        <f aca="false">'Vstupní data'!X859</f>
        <v>0</v>
      </c>
      <c r="AP859" s="66" t="n">
        <f aca="false">IF(OR('Vstupní data'!T859&gt;0,'Vstupní data'!U859&gt;0),IF(I859&lt;&gt;0,VLOOKUP(I859,'Pril3-drev'!$H$5:$I$83,2,0),0),0)</f>
        <v>0</v>
      </c>
      <c r="AQ859" s="66" t="n">
        <f aca="false">'Vstupní data'!Y859</f>
        <v>0</v>
      </c>
      <c r="AR859" s="66" t="str">
        <f aca="false">IF(AC859&gt;5,   IF('Vstupní data'!Y859&gt;0,   VLOOKUP(VLOOKUP(CONCATENATE(VLOOKUP(I859,'Pril3-drev'!$H$4:$L$83,5,0),AC859),'Pril3-drev'!$Q$4:$R$2803,2,0),'AVB-BS'!$C$5:$S$29 ,LOOKUP(AQ859,'AVB-BS'!$D$3:$S$3,'AVB-BS'!$D$1:$S$1) ,0 )   ,   IF('Vstupní data'!Z859&gt;0,'Vstupní data'!Z859,0)) , "")</f>
        <v/>
      </c>
      <c r="AS859" s="70" t="str">
        <f aca="false">IF(AC859&gt;5,VLOOKUP(CONCATENATE(AP859,AR859),'Pril1-THLPa'!$H$6:$N$96,4,0),"")</f>
        <v/>
      </c>
      <c r="AT859" s="70" t="str">
        <f aca="false">IF(AC859&gt;5,VLOOKUP(CONCATENATE(AP859,AR859),'Pril1-THLPa'!$H$6:$N$96,5,0),"")</f>
        <v/>
      </c>
      <c r="AU859" s="70" t="str">
        <f aca="false">IF(AC859&gt;5,VLOOKUP(CONCATENATE(AP859,AR859),'Pril1-THLPa'!$H$6:$N$96,6,0),"")</f>
        <v/>
      </c>
      <c r="AV859" s="70" t="str">
        <f aca="false">IF(AC859&gt;5,VLOOKUP(CONCATENATE(AP859,AR859),'Pril1-THLPa'!$H$6:$N$96,7,0),"")</f>
        <v/>
      </c>
      <c r="AW859" s="70" t="str">
        <f aca="false">IF(AC859&gt;5,VLOOKUP(CONCATENATE(AP859,AR859),'Pril1-THLPa'!$H$6:$O$96,8,0),"")</f>
        <v/>
      </c>
      <c r="AX859" s="66" t="n">
        <f aca="false">IF(AC859&gt;0,IF(AND(AC859&gt;0,AC859&lt;=5),VLOOKUP(AP859,'Pril1-THLPa'!$A$6:$F$18,LOOKUP(AC859,'Pril1-THLPa'!$B$5:$F$5,'Pril1-THLPa'!$B$4:$F$4),0),AS859+AT859*(AC859-5)+AU859*POWER(AC859-5,2)+AV859*POWER(AC859-5,3)+AW859*POWER(AC859-5,4)),0)</f>
        <v>0</v>
      </c>
      <c r="AY859" s="71"/>
      <c r="AZ859" s="66" t="n">
        <f aca="false">'Vstupní data'!AA859</f>
        <v>0</v>
      </c>
      <c r="BA859" s="66" t="n">
        <f aca="false">IF(OR('Vstupní data'!T859&gt;0,'Vstupní data'!U859&gt;0),IF(AC859&lt;&gt;"",AX859*AO859/10*(100+AZ859)/100,0),0)</f>
        <v>0</v>
      </c>
      <c r="BB859" s="67" t="n">
        <f aca="false">IF(AC859&lt;&gt;"",ROUND(BA859*AN859,0),0)</f>
        <v>0</v>
      </c>
      <c r="BC859" s="68" t="str">
        <f aca="false">IF(AE859&gt;0,BB859/AE859,"")</f>
        <v/>
      </c>
      <c r="BD859" s="66" t="n">
        <f aca="false">'Vstupní data'!AE859</f>
        <v>0</v>
      </c>
      <c r="BF859" s="66" t="n">
        <f aca="false">'Vstupní data'!AC859</f>
        <v>0</v>
      </c>
      <c r="BH859" s="66" t="n">
        <f aca="false">'Vstupní data'!AD859</f>
        <v>0</v>
      </c>
      <c r="BI859" s="66" t="n">
        <f aca="false">'Vstupní data'!AF859</f>
        <v>0</v>
      </c>
      <c r="BJ859" s="69" t="n">
        <f aca="false">'Vstupní data'!AG859</f>
        <v>0</v>
      </c>
      <c r="BK859" s="69" t="n">
        <f aca="false">IF(BF859&lt;&gt;0,VLOOKUP(I859,'Pril3-drev'!$H$5:$I$83,2,0),0)</f>
        <v>0</v>
      </c>
      <c r="BL859" s="69" t="n">
        <f aca="false">IF(BF859&lt;&gt;0,VLOOKUP(BK859,'Pril3-drev'!$A$5:$C$17,3,0),0)</f>
        <v>0</v>
      </c>
      <c r="BM859" s="69" t="n">
        <f aca="false">'Vstupní data'!AH859</f>
        <v>0</v>
      </c>
      <c r="BN859" s="69" t="n">
        <f aca="false">IF('Vstupní data'!AH859&gt;0,   VLOOKUP(VLOOKUP(CONCATENATE(VLOOKUP(I859,'Pril3-drev'!$H$4:$L$83,5,0),BD859),'Pril3-drev'!$Q$4:$R$2803,2,0),'AVB-BS'!$C$5:$S$29 ,LOOKUP(BM859,'AVB-BS'!$D$3:$S$3,'AVB-BS'!$D$1:$S$1) ,0 )   ,   IF('Vstupní data'!AI859&gt;0,'Vstupní data'!AI859,0))</f>
        <v>0</v>
      </c>
      <c r="BO859" s="69" t="str">
        <f aca="false">IF(BX859&gt;5,VLOOKUP(CONCATENATE(BK859,BN859),'Pril1-THLPa'!$H$6:$N$96,4,0),"")</f>
        <v/>
      </c>
      <c r="BP859" s="69" t="str">
        <f aca="false">IF(BX859&gt;5,VLOOKUP(CONCATENATE(BK859,BN859),'Pril1-THLPa'!$H$6:$N$96,5,0),"")</f>
        <v/>
      </c>
      <c r="BQ859" s="69" t="str">
        <f aca="false">IF(BX859&gt;5,VLOOKUP(CONCATENATE(BK859,BN859),'Pril1-THLPa'!$H$6:$N$96,6,0),"")</f>
        <v/>
      </c>
      <c r="BR859" s="69" t="str">
        <f aca="false">IF(BX859&gt;5,VLOOKUP(CONCATENATE(BK859,BN859),'Pril1-THLPa'!$H$6:$N$96,7,0),"")</f>
        <v/>
      </c>
      <c r="BS859" s="69" t="str">
        <f aca="false">IF(BX859&gt;5,VLOOKUP(CONCATENATE(BK859,BN859),'Pril1-THLPa'!$H$6:$O$96,8,0),"")</f>
        <v/>
      </c>
      <c r="BT859" s="69" t="str">
        <f aca="false">IF(BF859&gt;0, IF(BK859="smrk",  VLOOKUP(VLOOKUP(BD859,'Pril9-K3'!$L$8:$M$207,2,0),'Pril9-K3'!$A$8:$J$16,LOOKUP(BN859,'Pril9-K3'!$A$7:$J$7,'Pril9-K3'!$A$5:$J$5),0), IF(AND(BK859&lt;&gt;"smrk",'Vstupní data'!AK859&lt;&gt;""),'Vstupní data'!AK859,   VLOOKUP(VLOOKUP(BD859,'Pril9-K3'!$L$8:$M$207,2,0),'Pril9-K3'!$A$8:$J$16,LOOKUP(BN859,'Pril9-K3'!$A$7:$J$7,'Pril9-K3'!$A$5:$J$5),0)   )),   "")</f>
        <v/>
      </c>
      <c r="BV859" s="69" t="n">
        <f aca="false">'Vstupní data'!AJ859</f>
        <v>0</v>
      </c>
      <c r="BW859" s="69" t="n">
        <f aca="false">IF(BF859&gt;0,IF(J859&gt;0,J859,K859*H859/100),0)</f>
        <v>0</v>
      </c>
      <c r="BX859" s="69" t="n">
        <f aca="false">IF(BF859&gt;0,IF(BJ859&gt;BL859,BL859,BJ859),0)</f>
        <v>0</v>
      </c>
      <c r="BY859" s="69" t="n">
        <f aca="false">IF(BD859=0,0,IF(AND(BX859&gt;0,BX859&lt;=5),  IF(AND(BX859&gt;0,BX859&lt;=5),VLOOKUP(BK859,'Pril1-THLPa'!$A$6:$F$18,IF(AND(BX859&gt;0,BX859&lt;=5),LOOKUP(BX859,'Pril1-THLPa'!$B$5:$F$5,'Pril1-THLPa'!$B$4:$F$4),""),0),""),  IF(BX859&gt;5,BO859+BP859*(BX859-5)+BQ859*POWER(BX859-5,2)+BR859*POWER(BX859-5,3)+BS859*POWER(BX859-5,4),"")))</f>
        <v>0</v>
      </c>
      <c r="BZ859" s="69" t="n">
        <f aca="false">IF(BY859&gt;0,BY859*BI859/10*BW859*(100+BV859)/100,0)</f>
        <v>0</v>
      </c>
      <c r="CA859" s="69" t="n">
        <f aca="false">IF(BD859&gt;0,BX859-IF(BD859&gt;BX859,BX859,BD859),0)</f>
        <v>0</v>
      </c>
      <c r="CB859" s="69" t="n">
        <f aca="false">POWER(1.01,CA859)</f>
        <v>1</v>
      </c>
      <c r="CC859" s="69" t="n">
        <f aca="false">IF(BF859&gt;0,IF(BF859&gt;BH859,1,BF859/BH859),0)</f>
        <v>0</v>
      </c>
      <c r="CD859" s="72" t="n">
        <f aca="false">IF(BD859=0,0,IF(BF859&gt;0,ROUND(IF(CB859&lt;&gt;0,BZ859*BT859*1/CB859*CC859,0),0),0))</f>
        <v>0</v>
      </c>
      <c r="CE859" s="73" t="str">
        <f aca="false">IF(BF859&gt;0,IF(BF859&gt;BH859,CD859/BF859,CD859/BH859),"")</f>
        <v/>
      </c>
      <c r="CF859" s="69" t="n">
        <f aca="false">'Vstupní data'!AM859</f>
        <v>0</v>
      </c>
      <c r="CG859" s="69" t="n">
        <f aca="false">'Vstupní data'!AN859</f>
        <v>0</v>
      </c>
      <c r="CH859" s="69" t="n">
        <f aca="false">'Vstupní data'!AO859</f>
        <v>0</v>
      </c>
      <c r="CI859" s="69" t="n">
        <f aca="false">'Vstupní data'!AP859</f>
        <v>0</v>
      </c>
      <c r="CJ859" s="72" t="n">
        <f aca="false">ROUND(CH859*CI859,0)</f>
        <v>0</v>
      </c>
      <c r="CK859" s="74" t="str">
        <f aca="false">IF(OR(AA859&gt;0,BB859&gt;0,CD859&gt;0,CJ859&gt;0),AA859+BB859+CD859+CJ859,"")</f>
        <v/>
      </c>
    </row>
    <row r="860" customFormat="false" ht="12.8" hidden="false" customHeight="false" outlineLevel="0" collapsed="false">
      <c r="A860" s="66" t="n">
        <f aca="false">'Vstupní data'!A860</f>
        <v>0</v>
      </c>
      <c r="F860" s="66" t="str">
        <f aca="false">CONCATENATE('Vstupní data'!F860,'Vstupní data'!G860,'Vstupní data'!H860,'Vstupní data'!I860)</f>
        <v/>
      </c>
      <c r="G860" s="66"/>
      <c r="H860" s="66" t="n">
        <f aca="false">'Vstupní data'!K860</f>
        <v>0</v>
      </c>
      <c r="I860" s="66" t="n">
        <f aca="false">'Vstupní data'!L860</f>
        <v>0</v>
      </c>
      <c r="J860" s="66" t="n">
        <f aca="false">'Vstupní data'!K860*'Vstupní data'!M860/100</f>
        <v>0</v>
      </c>
      <c r="L860" s="66" t="n">
        <f aca="false">IF('Vstupní data'!N860="prostokořenný",0,IF('Vstupní data'!N860="krytokořenný","k",IF('Vstupní data'!N860="poloodrostky nebo odrostky, prostokořenné i krytokořenné","po",0)))</f>
        <v>0</v>
      </c>
      <c r="N860" s="66"/>
      <c r="O860" s="66" t="n">
        <f aca="false">'Vstupní data'!O860</f>
        <v>0</v>
      </c>
      <c r="P860" s="66" t="n">
        <f aca="false">IF(O860&gt;0,VLOOKUP(CONCATENATE(VLOOKUP(I860,'Pril3-drev'!$H$5:$K$83,4,0),"-",'Vstupní data'!R860),K2!$C$15:$D$23,2,0),0)</f>
        <v>0</v>
      </c>
      <c r="Q860" s="66" t="n">
        <f aca="false">IF(O860&gt;0,VLOOKUP(I860,'Pril3-drev'!$H$5:$I$83,2,0),0)</f>
        <v>0</v>
      </c>
      <c r="R860" s="66" t="n">
        <f aca="false">IF(Q860&gt;0,VLOOKUP(Q860,'Pril6-okus'!$A$5:$B$17,2,0),0)</f>
        <v>0</v>
      </c>
      <c r="S860" s="66" t="n">
        <f aca="false">IF(O860&gt;0,VLOOKUP(I860,'Pril3-drev'!$H$5:$J$83,3,0),0)</f>
        <v>0</v>
      </c>
      <c r="T860" s="66" t="str">
        <f aca="false">IF(O860&gt;0,IF(L860="k",0.9*VLOOKUP(S860,'ha-pocty-vyhl'!$A$5:$B$20,2,0),IF(L860="po",0.8*VLOOKUP(S860,'ha-pocty-vyhl'!$A$5:$B$20,2,0),VLOOKUP(S860,'ha-pocty-vyhl'!$A$5:$B$20,2,0))),"")</f>
        <v/>
      </c>
      <c r="U860" s="66" t="n">
        <f aca="false">'Vstupní data'!P860</f>
        <v>0</v>
      </c>
      <c r="V860" s="66" t="n">
        <f aca="false">IF(O860&gt;0,1.3*T860*1000*Z860/10000,0)</f>
        <v>0</v>
      </c>
      <c r="W860" s="66" t="n">
        <f aca="false">IF(O860&gt;0,1.3*T860*1000*Z860/10000,0)</f>
        <v>0</v>
      </c>
      <c r="X860" s="66" t="n">
        <f aca="false">IF(O860&gt;0,IF(O860&gt;V860,V860,O860),0)</f>
        <v>0</v>
      </c>
      <c r="Y860" s="66" t="n">
        <f aca="false">IF(O860&gt;0,IF(IF(U860&gt;W860,W860,U860)&lt;X860,W860,IF(U860&gt;W860,W860,U860)),0)</f>
        <v>0</v>
      </c>
      <c r="Z860" s="66" t="n">
        <f aca="false">IF(O860&gt;0,IF(J860&gt;0,J860,K860*H860/100),0)</f>
        <v>0</v>
      </c>
      <c r="AA860" s="67" t="n">
        <f aca="false">IF(O860&gt;0,CEILING(R860*P860*X860/Y860*Z860,1),0)</f>
        <v>0</v>
      </c>
      <c r="AB860" s="68" t="n">
        <f aca="false">IF(O860&gt;0,AA860/O860,0)</f>
        <v>0</v>
      </c>
      <c r="AC860" s="66" t="n">
        <f aca="false">'Vstupní data'!W860</f>
        <v>0</v>
      </c>
      <c r="AI860" s="66" t="str">
        <f aca="false">IF(OR('Vstupní data'!T860&gt;0,'Vstupní data'!U860&gt;0),VLOOKUP(I860,'Pril3-drev'!$H$5:$J$83,3,0),"")</f>
        <v/>
      </c>
      <c r="AJ860" s="66" t="n">
        <f aca="false">IF('Vstupní data'!V860="prostokořenný",0,IF('Vstupní data'!V860="krytokořenný","k",IF('Vstupní data'!V860="poloodrostky nebo odrostky, prostokořenné i krytokořenné","po",0)))</f>
        <v>0</v>
      </c>
      <c r="AK860" s="66" t="n">
        <f aca="false">IF(OR('Vstupní data'!T860&gt;0,'Vstupní data'!U860&gt;0),IF(AJ860="k",0.9*VLOOKUP(AI860,'ha-pocty-vyhl'!$A$5:$B$20,2,0),IF(AJ860="po",0.8*VLOOKUP(AI860,'ha-pocty-vyhl'!$A$5:$B$20,2,0),VLOOKUP(AI860,'ha-pocty-vyhl'!$A$5:$B$20,2,0))),0)</f>
        <v>0</v>
      </c>
      <c r="AL860" s="66" t="n">
        <f aca="false">IF(OR('Vstupní data'!T860&gt;0,'Vstupní data'!U860&gt;0),'Vstupní data'!K860*'Vstupní data'!M860/100,0)</f>
        <v>0</v>
      </c>
      <c r="AM860" s="66" t="n">
        <f aca="false">IF(OR('Vstupní data'!T860&gt;0,'Vstupní data'!U860&gt;0),IF('Vstupní data'!T860&gt;0,'Vstupní data'!T860,ROUND(10*'Vstupní data'!U860/AK860,0)),0)</f>
        <v>0</v>
      </c>
      <c r="AN860" s="69" t="n">
        <f aca="false">IF('Vstupní data'!T860&gt;0,   IF('Vstupní data'!T860&lt;=AL860,'Vstupní data'!T860,AL860),   IF(AM860&lt;AL860,AM860,AL860))</f>
        <v>0</v>
      </c>
      <c r="AO860" s="69" t="n">
        <f aca="false">'Vstupní data'!X860</f>
        <v>0</v>
      </c>
      <c r="AP860" s="66" t="n">
        <f aca="false">IF(OR('Vstupní data'!T860&gt;0,'Vstupní data'!U860&gt;0),IF(I860&lt;&gt;0,VLOOKUP(I860,'Pril3-drev'!$H$5:$I$83,2,0),0),0)</f>
        <v>0</v>
      </c>
      <c r="AQ860" s="66" t="n">
        <f aca="false">'Vstupní data'!Y860</f>
        <v>0</v>
      </c>
      <c r="AR860" s="66" t="str">
        <f aca="false">IF(AC860&gt;5,   IF('Vstupní data'!Y860&gt;0,   VLOOKUP(VLOOKUP(CONCATENATE(VLOOKUP(I860,'Pril3-drev'!$H$4:$L$83,5,0),AC860),'Pril3-drev'!$Q$4:$R$2803,2,0),'AVB-BS'!$C$5:$S$29 ,LOOKUP(AQ860,'AVB-BS'!$D$3:$S$3,'AVB-BS'!$D$1:$S$1) ,0 )   ,   IF('Vstupní data'!Z860&gt;0,'Vstupní data'!Z860,0)) , "")</f>
        <v/>
      </c>
      <c r="AS860" s="70" t="str">
        <f aca="false">IF(AC860&gt;5,VLOOKUP(CONCATENATE(AP860,AR860),'Pril1-THLPa'!$H$6:$N$96,4,0),"")</f>
        <v/>
      </c>
      <c r="AT860" s="70" t="str">
        <f aca="false">IF(AC860&gt;5,VLOOKUP(CONCATENATE(AP860,AR860),'Pril1-THLPa'!$H$6:$N$96,5,0),"")</f>
        <v/>
      </c>
      <c r="AU860" s="70" t="str">
        <f aca="false">IF(AC860&gt;5,VLOOKUP(CONCATENATE(AP860,AR860),'Pril1-THLPa'!$H$6:$N$96,6,0),"")</f>
        <v/>
      </c>
      <c r="AV860" s="70" t="str">
        <f aca="false">IF(AC860&gt;5,VLOOKUP(CONCATENATE(AP860,AR860),'Pril1-THLPa'!$H$6:$N$96,7,0),"")</f>
        <v/>
      </c>
      <c r="AW860" s="70" t="str">
        <f aca="false">IF(AC860&gt;5,VLOOKUP(CONCATENATE(AP860,AR860),'Pril1-THLPa'!$H$6:$O$96,8,0),"")</f>
        <v/>
      </c>
      <c r="AX860" s="66" t="n">
        <f aca="false">IF(AC860&gt;0,IF(AND(AC860&gt;0,AC860&lt;=5),VLOOKUP(AP860,'Pril1-THLPa'!$A$6:$F$18,LOOKUP(AC860,'Pril1-THLPa'!$B$5:$F$5,'Pril1-THLPa'!$B$4:$F$4),0),AS860+AT860*(AC860-5)+AU860*POWER(AC860-5,2)+AV860*POWER(AC860-5,3)+AW860*POWER(AC860-5,4)),0)</f>
        <v>0</v>
      </c>
      <c r="AY860" s="71"/>
      <c r="AZ860" s="66" t="n">
        <f aca="false">'Vstupní data'!AA860</f>
        <v>0</v>
      </c>
      <c r="BA860" s="66" t="n">
        <f aca="false">IF(OR('Vstupní data'!T860&gt;0,'Vstupní data'!U860&gt;0),IF(AC860&lt;&gt;"",AX860*AO860/10*(100+AZ860)/100,0),0)</f>
        <v>0</v>
      </c>
      <c r="BB860" s="67" t="n">
        <f aca="false">IF(AC860&lt;&gt;"",ROUND(BA860*AN860,0),0)</f>
        <v>0</v>
      </c>
      <c r="BC860" s="68" t="str">
        <f aca="false">IF(AE860&gt;0,BB860/AE860,"")</f>
        <v/>
      </c>
      <c r="BD860" s="66" t="n">
        <f aca="false">'Vstupní data'!AE860</f>
        <v>0</v>
      </c>
      <c r="BF860" s="66" t="n">
        <f aca="false">'Vstupní data'!AC860</f>
        <v>0</v>
      </c>
      <c r="BH860" s="66" t="n">
        <f aca="false">'Vstupní data'!AD860</f>
        <v>0</v>
      </c>
      <c r="BI860" s="66" t="n">
        <f aca="false">'Vstupní data'!AF860</f>
        <v>0</v>
      </c>
      <c r="BJ860" s="69" t="n">
        <f aca="false">'Vstupní data'!AG860</f>
        <v>0</v>
      </c>
      <c r="BK860" s="69" t="n">
        <f aca="false">IF(BF860&lt;&gt;0,VLOOKUP(I860,'Pril3-drev'!$H$5:$I$83,2,0),0)</f>
        <v>0</v>
      </c>
      <c r="BL860" s="69" t="n">
        <f aca="false">IF(BF860&lt;&gt;0,VLOOKUP(BK860,'Pril3-drev'!$A$5:$C$17,3,0),0)</f>
        <v>0</v>
      </c>
      <c r="BM860" s="69" t="n">
        <f aca="false">'Vstupní data'!AH860</f>
        <v>0</v>
      </c>
      <c r="BN860" s="69" t="n">
        <f aca="false">IF('Vstupní data'!AH860&gt;0,   VLOOKUP(VLOOKUP(CONCATENATE(VLOOKUP(I860,'Pril3-drev'!$H$4:$L$83,5,0),BD860),'Pril3-drev'!$Q$4:$R$2803,2,0),'AVB-BS'!$C$5:$S$29 ,LOOKUP(BM860,'AVB-BS'!$D$3:$S$3,'AVB-BS'!$D$1:$S$1) ,0 )   ,   IF('Vstupní data'!AI860&gt;0,'Vstupní data'!AI860,0))</f>
        <v>0</v>
      </c>
      <c r="BO860" s="69" t="str">
        <f aca="false">IF(BX860&gt;5,VLOOKUP(CONCATENATE(BK860,BN860),'Pril1-THLPa'!$H$6:$N$96,4,0),"")</f>
        <v/>
      </c>
      <c r="BP860" s="69" t="str">
        <f aca="false">IF(BX860&gt;5,VLOOKUP(CONCATENATE(BK860,BN860),'Pril1-THLPa'!$H$6:$N$96,5,0),"")</f>
        <v/>
      </c>
      <c r="BQ860" s="69" t="str">
        <f aca="false">IF(BX860&gt;5,VLOOKUP(CONCATENATE(BK860,BN860),'Pril1-THLPa'!$H$6:$N$96,6,0),"")</f>
        <v/>
      </c>
      <c r="BR860" s="69" t="str">
        <f aca="false">IF(BX860&gt;5,VLOOKUP(CONCATENATE(BK860,BN860),'Pril1-THLPa'!$H$6:$N$96,7,0),"")</f>
        <v/>
      </c>
      <c r="BS860" s="69" t="str">
        <f aca="false">IF(BX860&gt;5,VLOOKUP(CONCATENATE(BK860,BN860),'Pril1-THLPa'!$H$6:$O$96,8,0),"")</f>
        <v/>
      </c>
      <c r="BT860" s="69" t="str">
        <f aca="false">IF(BF860&gt;0, IF(BK860="smrk",  VLOOKUP(VLOOKUP(BD860,'Pril9-K3'!$L$8:$M$207,2,0),'Pril9-K3'!$A$8:$J$16,LOOKUP(BN860,'Pril9-K3'!$A$7:$J$7,'Pril9-K3'!$A$5:$J$5),0), IF(AND(BK860&lt;&gt;"smrk",'Vstupní data'!AK860&lt;&gt;""),'Vstupní data'!AK860,   VLOOKUP(VLOOKUP(BD860,'Pril9-K3'!$L$8:$M$207,2,0),'Pril9-K3'!$A$8:$J$16,LOOKUP(BN860,'Pril9-K3'!$A$7:$J$7,'Pril9-K3'!$A$5:$J$5),0)   )),   "")</f>
        <v/>
      </c>
      <c r="BV860" s="69" t="n">
        <f aca="false">'Vstupní data'!AJ860</f>
        <v>0</v>
      </c>
      <c r="BW860" s="69" t="n">
        <f aca="false">IF(BF860&gt;0,IF(J860&gt;0,J860,K860*H860/100),0)</f>
        <v>0</v>
      </c>
      <c r="BX860" s="69" t="n">
        <f aca="false">IF(BF860&gt;0,IF(BJ860&gt;BL860,BL860,BJ860),0)</f>
        <v>0</v>
      </c>
      <c r="BY860" s="69" t="n">
        <f aca="false">IF(BD860=0,0,IF(AND(BX860&gt;0,BX860&lt;=5),  IF(AND(BX860&gt;0,BX860&lt;=5),VLOOKUP(BK860,'Pril1-THLPa'!$A$6:$F$18,IF(AND(BX860&gt;0,BX860&lt;=5),LOOKUP(BX860,'Pril1-THLPa'!$B$5:$F$5,'Pril1-THLPa'!$B$4:$F$4),""),0),""),  IF(BX860&gt;5,BO860+BP860*(BX860-5)+BQ860*POWER(BX860-5,2)+BR860*POWER(BX860-5,3)+BS860*POWER(BX860-5,4),"")))</f>
        <v>0</v>
      </c>
      <c r="BZ860" s="69" t="n">
        <f aca="false">IF(BY860&gt;0,BY860*BI860/10*BW860*(100+BV860)/100,0)</f>
        <v>0</v>
      </c>
      <c r="CA860" s="69" t="n">
        <f aca="false">IF(BD860&gt;0,BX860-IF(BD860&gt;BX860,BX860,BD860),0)</f>
        <v>0</v>
      </c>
      <c r="CB860" s="69" t="n">
        <f aca="false">POWER(1.01,CA860)</f>
        <v>1</v>
      </c>
      <c r="CC860" s="69" t="n">
        <f aca="false">IF(BF860&gt;0,IF(BF860&gt;BH860,1,BF860/BH860),0)</f>
        <v>0</v>
      </c>
      <c r="CD860" s="72" t="n">
        <f aca="false">IF(BD860=0,0,IF(BF860&gt;0,ROUND(IF(CB860&lt;&gt;0,BZ860*BT860*1/CB860*CC860,0),0),0))</f>
        <v>0</v>
      </c>
      <c r="CE860" s="73" t="str">
        <f aca="false">IF(BF860&gt;0,IF(BF860&gt;BH860,CD860/BF860,CD860/BH860),"")</f>
        <v/>
      </c>
      <c r="CF860" s="69" t="n">
        <f aca="false">'Vstupní data'!AM860</f>
        <v>0</v>
      </c>
      <c r="CG860" s="69" t="n">
        <f aca="false">'Vstupní data'!AN860</f>
        <v>0</v>
      </c>
      <c r="CH860" s="69" t="n">
        <f aca="false">'Vstupní data'!AO860</f>
        <v>0</v>
      </c>
      <c r="CI860" s="69" t="n">
        <f aca="false">'Vstupní data'!AP860</f>
        <v>0</v>
      </c>
      <c r="CJ860" s="72" t="n">
        <f aca="false">ROUND(CH860*CI860,0)</f>
        <v>0</v>
      </c>
      <c r="CK860" s="74" t="str">
        <f aca="false">IF(OR(AA860&gt;0,BB860&gt;0,CD860&gt;0,CJ860&gt;0),AA860+BB860+CD860+CJ860,"")</f>
        <v/>
      </c>
    </row>
    <row r="861" customFormat="false" ht="12.8" hidden="false" customHeight="false" outlineLevel="0" collapsed="false">
      <c r="A861" s="66" t="n">
        <f aca="false">'Vstupní data'!A861</f>
        <v>0</v>
      </c>
      <c r="F861" s="66" t="str">
        <f aca="false">CONCATENATE('Vstupní data'!F861,'Vstupní data'!G861,'Vstupní data'!H861,'Vstupní data'!I861)</f>
        <v/>
      </c>
      <c r="G861" s="66"/>
      <c r="H861" s="66" t="n">
        <f aca="false">'Vstupní data'!K861</f>
        <v>0</v>
      </c>
      <c r="I861" s="66" t="n">
        <f aca="false">'Vstupní data'!L861</f>
        <v>0</v>
      </c>
      <c r="J861" s="66" t="n">
        <f aca="false">'Vstupní data'!K861*'Vstupní data'!M861/100</f>
        <v>0</v>
      </c>
      <c r="L861" s="66" t="n">
        <f aca="false">IF('Vstupní data'!N861="prostokořenný",0,IF('Vstupní data'!N861="krytokořenný","k",IF('Vstupní data'!N861="poloodrostky nebo odrostky, prostokořenné i krytokořenné","po",0)))</f>
        <v>0</v>
      </c>
      <c r="N861" s="66"/>
      <c r="O861" s="66" t="n">
        <f aca="false">'Vstupní data'!O861</f>
        <v>0</v>
      </c>
      <c r="P861" s="66" t="n">
        <f aca="false">IF(O861&gt;0,VLOOKUP(CONCATENATE(VLOOKUP(I861,'Pril3-drev'!$H$5:$K$83,4,0),"-",'Vstupní data'!R861),K2!$C$15:$D$23,2,0),0)</f>
        <v>0</v>
      </c>
      <c r="Q861" s="66" t="n">
        <f aca="false">IF(O861&gt;0,VLOOKUP(I861,'Pril3-drev'!$H$5:$I$83,2,0),0)</f>
        <v>0</v>
      </c>
      <c r="R861" s="66" t="n">
        <f aca="false">IF(Q861&gt;0,VLOOKUP(Q861,'Pril6-okus'!$A$5:$B$17,2,0),0)</f>
        <v>0</v>
      </c>
      <c r="S861" s="66" t="n">
        <f aca="false">IF(O861&gt;0,VLOOKUP(I861,'Pril3-drev'!$H$5:$J$83,3,0),0)</f>
        <v>0</v>
      </c>
      <c r="T861" s="66" t="str">
        <f aca="false">IF(O861&gt;0,IF(L861="k",0.9*VLOOKUP(S861,'ha-pocty-vyhl'!$A$5:$B$20,2,0),IF(L861="po",0.8*VLOOKUP(S861,'ha-pocty-vyhl'!$A$5:$B$20,2,0),VLOOKUP(S861,'ha-pocty-vyhl'!$A$5:$B$20,2,0))),"")</f>
        <v/>
      </c>
      <c r="U861" s="66" t="n">
        <f aca="false">'Vstupní data'!P861</f>
        <v>0</v>
      </c>
      <c r="V861" s="66" t="n">
        <f aca="false">IF(O861&gt;0,1.3*T861*1000*Z861/10000,0)</f>
        <v>0</v>
      </c>
      <c r="W861" s="66" t="n">
        <f aca="false">IF(O861&gt;0,1.3*T861*1000*Z861/10000,0)</f>
        <v>0</v>
      </c>
      <c r="X861" s="66" t="n">
        <f aca="false">IF(O861&gt;0,IF(O861&gt;V861,V861,O861),0)</f>
        <v>0</v>
      </c>
      <c r="Y861" s="66" t="n">
        <f aca="false">IF(O861&gt;0,IF(IF(U861&gt;W861,W861,U861)&lt;X861,W861,IF(U861&gt;W861,W861,U861)),0)</f>
        <v>0</v>
      </c>
      <c r="Z861" s="66" t="n">
        <f aca="false">IF(O861&gt;0,IF(J861&gt;0,J861,K861*H861/100),0)</f>
        <v>0</v>
      </c>
      <c r="AA861" s="67" t="n">
        <f aca="false">IF(O861&gt;0,CEILING(R861*P861*X861/Y861*Z861,1),0)</f>
        <v>0</v>
      </c>
      <c r="AB861" s="68" t="n">
        <f aca="false">IF(O861&gt;0,AA861/O861,0)</f>
        <v>0</v>
      </c>
      <c r="AC861" s="66" t="n">
        <f aca="false">'Vstupní data'!W861</f>
        <v>0</v>
      </c>
      <c r="AI861" s="66" t="str">
        <f aca="false">IF(OR('Vstupní data'!T861&gt;0,'Vstupní data'!U861&gt;0),VLOOKUP(I861,'Pril3-drev'!$H$5:$J$83,3,0),"")</f>
        <v/>
      </c>
      <c r="AJ861" s="66" t="n">
        <f aca="false">IF('Vstupní data'!V861="prostokořenný",0,IF('Vstupní data'!V861="krytokořenný","k",IF('Vstupní data'!V861="poloodrostky nebo odrostky, prostokořenné i krytokořenné","po",0)))</f>
        <v>0</v>
      </c>
      <c r="AK861" s="66" t="n">
        <f aca="false">IF(OR('Vstupní data'!T861&gt;0,'Vstupní data'!U861&gt;0),IF(AJ861="k",0.9*VLOOKUP(AI861,'ha-pocty-vyhl'!$A$5:$B$20,2,0),IF(AJ861="po",0.8*VLOOKUP(AI861,'ha-pocty-vyhl'!$A$5:$B$20,2,0),VLOOKUP(AI861,'ha-pocty-vyhl'!$A$5:$B$20,2,0))),0)</f>
        <v>0</v>
      </c>
      <c r="AL861" s="66" t="n">
        <f aca="false">IF(OR('Vstupní data'!T861&gt;0,'Vstupní data'!U861&gt;0),'Vstupní data'!K861*'Vstupní data'!M861/100,0)</f>
        <v>0</v>
      </c>
      <c r="AM861" s="66" t="n">
        <f aca="false">IF(OR('Vstupní data'!T861&gt;0,'Vstupní data'!U861&gt;0),IF('Vstupní data'!T861&gt;0,'Vstupní data'!T861,ROUND(10*'Vstupní data'!U861/AK861,0)),0)</f>
        <v>0</v>
      </c>
      <c r="AN861" s="69" t="n">
        <f aca="false">IF('Vstupní data'!T861&gt;0,   IF('Vstupní data'!T861&lt;=AL861,'Vstupní data'!T861,AL861),   IF(AM861&lt;AL861,AM861,AL861))</f>
        <v>0</v>
      </c>
      <c r="AO861" s="69" t="n">
        <f aca="false">'Vstupní data'!X861</f>
        <v>0</v>
      </c>
      <c r="AP861" s="66" t="n">
        <f aca="false">IF(OR('Vstupní data'!T861&gt;0,'Vstupní data'!U861&gt;0),IF(I861&lt;&gt;0,VLOOKUP(I861,'Pril3-drev'!$H$5:$I$83,2,0),0),0)</f>
        <v>0</v>
      </c>
      <c r="AQ861" s="66" t="n">
        <f aca="false">'Vstupní data'!Y861</f>
        <v>0</v>
      </c>
      <c r="AR861" s="66" t="str">
        <f aca="false">IF(AC861&gt;5,   IF('Vstupní data'!Y861&gt;0,   VLOOKUP(VLOOKUP(CONCATENATE(VLOOKUP(I861,'Pril3-drev'!$H$4:$L$83,5,0),AC861),'Pril3-drev'!$Q$4:$R$2803,2,0),'AVB-BS'!$C$5:$S$29 ,LOOKUP(AQ861,'AVB-BS'!$D$3:$S$3,'AVB-BS'!$D$1:$S$1) ,0 )   ,   IF('Vstupní data'!Z861&gt;0,'Vstupní data'!Z861,0)) , "")</f>
        <v/>
      </c>
      <c r="AS861" s="70" t="str">
        <f aca="false">IF(AC861&gt;5,VLOOKUP(CONCATENATE(AP861,AR861),'Pril1-THLPa'!$H$6:$N$96,4,0),"")</f>
        <v/>
      </c>
      <c r="AT861" s="70" t="str">
        <f aca="false">IF(AC861&gt;5,VLOOKUP(CONCATENATE(AP861,AR861),'Pril1-THLPa'!$H$6:$N$96,5,0),"")</f>
        <v/>
      </c>
      <c r="AU861" s="70" t="str">
        <f aca="false">IF(AC861&gt;5,VLOOKUP(CONCATENATE(AP861,AR861),'Pril1-THLPa'!$H$6:$N$96,6,0),"")</f>
        <v/>
      </c>
      <c r="AV861" s="70" t="str">
        <f aca="false">IF(AC861&gt;5,VLOOKUP(CONCATENATE(AP861,AR861),'Pril1-THLPa'!$H$6:$N$96,7,0),"")</f>
        <v/>
      </c>
      <c r="AW861" s="70" t="str">
        <f aca="false">IF(AC861&gt;5,VLOOKUP(CONCATENATE(AP861,AR861),'Pril1-THLPa'!$H$6:$O$96,8,0),"")</f>
        <v/>
      </c>
      <c r="AX861" s="66" t="n">
        <f aca="false">IF(AC861&gt;0,IF(AND(AC861&gt;0,AC861&lt;=5),VLOOKUP(AP861,'Pril1-THLPa'!$A$6:$F$18,LOOKUP(AC861,'Pril1-THLPa'!$B$5:$F$5,'Pril1-THLPa'!$B$4:$F$4),0),AS861+AT861*(AC861-5)+AU861*POWER(AC861-5,2)+AV861*POWER(AC861-5,3)+AW861*POWER(AC861-5,4)),0)</f>
        <v>0</v>
      </c>
      <c r="AY861" s="71"/>
      <c r="AZ861" s="66" t="n">
        <f aca="false">'Vstupní data'!AA861</f>
        <v>0</v>
      </c>
      <c r="BA861" s="66" t="n">
        <f aca="false">IF(OR('Vstupní data'!T861&gt;0,'Vstupní data'!U861&gt;0),IF(AC861&lt;&gt;"",AX861*AO861/10*(100+AZ861)/100,0),0)</f>
        <v>0</v>
      </c>
      <c r="BB861" s="67" t="n">
        <f aca="false">IF(AC861&lt;&gt;"",ROUND(BA861*AN861,0),0)</f>
        <v>0</v>
      </c>
      <c r="BC861" s="68" t="str">
        <f aca="false">IF(AE861&gt;0,BB861/AE861,"")</f>
        <v/>
      </c>
      <c r="BD861" s="66" t="n">
        <f aca="false">'Vstupní data'!AE861</f>
        <v>0</v>
      </c>
      <c r="BF861" s="66" t="n">
        <f aca="false">'Vstupní data'!AC861</f>
        <v>0</v>
      </c>
      <c r="BH861" s="66" t="n">
        <f aca="false">'Vstupní data'!AD861</f>
        <v>0</v>
      </c>
      <c r="BI861" s="66" t="n">
        <f aca="false">'Vstupní data'!AF861</f>
        <v>0</v>
      </c>
      <c r="BJ861" s="69" t="n">
        <f aca="false">'Vstupní data'!AG861</f>
        <v>0</v>
      </c>
      <c r="BK861" s="69" t="n">
        <f aca="false">IF(BF861&lt;&gt;0,VLOOKUP(I861,'Pril3-drev'!$H$5:$I$83,2,0),0)</f>
        <v>0</v>
      </c>
      <c r="BL861" s="69" t="n">
        <f aca="false">IF(BF861&lt;&gt;0,VLOOKUP(BK861,'Pril3-drev'!$A$5:$C$17,3,0),0)</f>
        <v>0</v>
      </c>
      <c r="BM861" s="69" t="n">
        <f aca="false">'Vstupní data'!AH861</f>
        <v>0</v>
      </c>
      <c r="BN861" s="69" t="n">
        <f aca="false">IF('Vstupní data'!AH861&gt;0,   VLOOKUP(VLOOKUP(CONCATENATE(VLOOKUP(I861,'Pril3-drev'!$H$4:$L$83,5,0),BD861),'Pril3-drev'!$Q$4:$R$2803,2,0),'AVB-BS'!$C$5:$S$29 ,LOOKUP(BM861,'AVB-BS'!$D$3:$S$3,'AVB-BS'!$D$1:$S$1) ,0 )   ,   IF('Vstupní data'!AI861&gt;0,'Vstupní data'!AI861,0))</f>
        <v>0</v>
      </c>
      <c r="BO861" s="69" t="str">
        <f aca="false">IF(BX861&gt;5,VLOOKUP(CONCATENATE(BK861,BN861),'Pril1-THLPa'!$H$6:$N$96,4,0),"")</f>
        <v/>
      </c>
      <c r="BP861" s="69" t="str">
        <f aca="false">IF(BX861&gt;5,VLOOKUP(CONCATENATE(BK861,BN861),'Pril1-THLPa'!$H$6:$N$96,5,0),"")</f>
        <v/>
      </c>
      <c r="BQ861" s="69" t="str">
        <f aca="false">IF(BX861&gt;5,VLOOKUP(CONCATENATE(BK861,BN861),'Pril1-THLPa'!$H$6:$N$96,6,0),"")</f>
        <v/>
      </c>
      <c r="BR861" s="69" t="str">
        <f aca="false">IF(BX861&gt;5,VLOOKUP(CONCATENATE(BK861,BN861),'Pril1-THLPa'!$H$6:$N$96,7,0),"")</f>
        <v/>
      </c>
      <c r="BS861" s="69" t="str">
        <f aca="false">IF(BX861&gt;5,VLOOKUP(CONCATENATE(BK861,BN861),'Pril1-THLPa'!$H$6:$O$96,8,0),"")</f>
        <v/>
      </c>
      <c r="BT861" s="69" t="str">
        <f aca="false">IF(BF861&gt;0, IF(BK861="smrk",  VLOOKUP(VLOOKUP(BD861,'Pril9-K3'!$L$8:$M$207,2,0),'Pril9-K3'!$A$8:$J$16,LOOKUP(BN861,'Pril9-K3'!$A$7:$J$7,'Pril9-K3'!$A$5:$J$5),0), IF(AND(BK861&lt;&gt;"smrk",'Vstupní data'!AK861&lt;&gt;""),'Vstupní data'!AK861,   VLOOKUP(VLOOKUP(BD861,'Pril9-K3'!$L$8:$M$207,2,0),'Pril9-K3'!$A$8:$J$16,LOOKUP(BN861,'Pril9-K3'!$A$7:$J$7,'Pril9-K3'!$A$5:$J$5),0)   )),   "")</f>
        <v/>
      </c>
      <c r="BV861" s="69" t="n">
        <f aca="false">'Vstupní data'!AJ861</f>
        <v>0</v>
      </c>
      <c r="BW861" s="69" t="n">
        <f aca="false">IF(BF861&gt;0,IF(J861&gt;0,J861,K861*H861/100),0)</f>
        <v>0</v>
      </c>
      <c r="BX861" s="69" t="n">
        <f aca="false">IF(BF861&gt;0,IF(BJ861&gt;BL861,BL861,BJ861),0)</f>
        <v>0</v>
      </c>
      <c r="BY861" s="69" t="n">
        <f aca="false">IF(BD861=0,0,IF(AND(BX861&gt;0,BX861&lt;=5),  IF(AND(BX861&gt;0,BX861&lt;=5),VLOOKUP(BK861,'Pril1-THLPa'!$A$6:$F$18,IF(AND(BX861&gt;0,BX861&lt;=5),LOOKUP(BX861,'Pril1-THLPa'!$B$5:$F$5,'Pril1-THLPa'!$B$4:$F$4),""),0),""),  IF(BX861&gt;5,BO861+BP861*(BX861-5)+BQ861*POWER(BX861-5,2)+BR861*POWER(BX861-5,3)+BS861*POWER(BX861-5,4),"")))</f>
        <v>0</v>
      </c>
      <c r="BZ861" s="69" t="n">
        <f aca="false">IF(BY861&gt;0,BY861*BI861/10*BW861*(100+BV861)/100,0)</f>
        <v>0</v>
      </c>
      <c r="CA861" s="69" t="n">
        <f aca="false">IF(BD861&gt;0,BX861-IF(BD861&gt;BX861,BX861,BD861),0)</f>
        <v>0</v>
      </c>
      <c r="CB861" s="69" t="n">
        <f aca="false">POWER(1.01,CA861)</f>
        <v>1</v>
      </c>
      <c r="CC861" s="69" t="n">
        <f aca="false">IF(BF861&gt;0,IF(BF861&gt;BH861,1,BF861/BH861),0)</f>
        <v>0</v>
      </c>
      <c r="CD861" s="72" t="n">
        <f aca="false">IF(BD861=0,0,IF(BF861&gt;0,ROUND(IF(CB861&lt;&gt;0,BZ861*BT861*1/CB861*CC861,0),0),0))</f>
        <v>0</v>
      </c>
      <c r="CE861" s="73" t="str">
        <f aca="false">IF(BF861&gt;0,IF(BF861&gt;BH861,CD861/BF861,CD861/BH861),"")</f>
        <v/>
      </c>
      <c r="CF861" s="69" t="n">
        <f aca="false">'Vstupní data'!AM861</f>
        <v>0</v>
      </c>
      <c r="CG861" s="69" t="n">
        <f aca="false">'Vstupní data'!AN861</f>
        <v>0</v>
      </c>
      <c r="CH861" s="69" t="n">
        <f aca="false">'Vstupní data'!AO861</f>
        <v>0</v>
      </c>
      <c r="CI861" s="69" t="n">
        <f aca="false">'Vstupní data'!AP861</f>
        <v>0</v>
      </c>
      <c r="CJ861" s="72" t="n">
        <f aca="false">ROUND(CH861*CI861,0)</f>
        <v>0</v>
      </c>
      <c r="CK861" s="74" t="str">
        <f aca="false">IF(OR(AA861&gt;0,BB861&gt;0,CD861&gt;0,CJ861&gt;0),AA861+BB861+CD861+CJ861,"")</f>
        <v/>
      </c>
    </row>
    <row r="862" customFormat="false" ht="12.8" hidden="false" customHeight="false" outlineLevel="0" collapsed="false">
      <c r="A862" s="66" t="n">
        <f aca="false">'Vstupní data'!A862</f>
        <v>0</v>
      </c>
      <c r="F862" s="66" t="str">
        <f aca="false">CONCATENATE('Vstupní data'!F862,'Vstupní data'!G862,'Vstupní data'!H862,'Vstupní data'!I862)</f>
        <v/>
      </c>
      <c r="G862" s="66"/>
      <c r="H862" s="66" t="n">
        <f aca="false">'Vstupní data'!K862</f>
        <v>0</v>
      </c>
      <c r="I862" s="66" t="n">
        <f aca="false">'Vstupní data'!L862</f>
        <v>0</v>
      </c>
      <c r="J862" s="66" t="n">
        <f aca="false">'Vstupní data'!K862*'Vstupní data'!M862/100</f>
        <v>0</v>
      </c>
      <c r="L862" s="66" t="n">
        <f aca="false">IF('Vstupní data'!N862="prostokořenný",0,IF('Vstupní data'!N862="krytokořenný","k",IF('Vstupní data'!N862="poloodrostky nebo odrostky, prostokořenné i krytokořenné","po",0)))</f>
        <v>0</v>
      </c>
      <c r="N862" s="66"/>
      <c r="O862" s="66" t="n">
        <f aca="false">'Vstupní data'!O862</f>
        <v>0</v>
      </c>
      <c r="P862" s="66" t="n">
        <f aca="false">IF(O862&gt;0,VLOOKUP(CONCATENATE(VLOOKUP(I862,'Pril3-drev'!$H$5:$K$83,4,0),"-",'Vstupní data'!R862),K2!$C$15:$D$23,2,0),0)</f>
        <v>0</v>
      </c>
      <c r="Q862" s="66" t="n">
        <f aca="false">IF(O862&gt;0,VLOOKUP(I862,'Pril3-drev'!$H$5:$I$83,2,0),0)</f>
        <v>0</v>
      </c>
      <c r="R862" s="66" t="n">
        <f aca="false">IF(Q862&gt;0,VLOOKUP(Q862,'Pril6-okus'!$A$5:$B$17,2,0),0)</f>
        <v>0</v>
      </c>
      <c r="S862" s="66" t="n">
        <f aca="false">IF(O862&gt;0,VLOOKUP(I862,'Pril3-drev'!$H$5:$J$83,3,0),0)</f>
        <v>0</v>
      </c>
      <c r="T862" s="66" t="str">
        <f aca="false">IF(O862&gt;0,IF(L862="k",0.9*VLOOKUP(S862,'ha-pocty-vyhl'!$A$5:$B$20,2,0),IF(L862="po",0.8*VLOOKUP(S862,'ha-pocty-vyhl'!$A$5:$B$20,2,0),VLOOKUP(S862,'ha-pocty-vyhl'!$A$5:$B$20,2,0))),"")</f>
        <v/>
      </c>
      <c r="U862" s="66" t="n">
        <f aca="false">'Vstupní data'!P862</f>
        <v>0</v>
      </c>
      <c r="V862" s="66" t="n">
        <f aca="false">IF(O862&gt;0,1.3*T862*1000*Z862/10000,0)</f>
        <v>0</v>
      </c>
      <c r="W862" s="66" t="n">
        <f aca="false">IF(O862&gt;0,1.3*T862*1000*Z862/10000,0)</f>
        <v>0</v>
      </c>
      <c r="X862" s="66" t="n">
        <f aca="false">IF(O862&gt;0,IF(O862&gt;V862,V862,O862),0)</f>
        <v>0</v>
      </c>
      <c r="Y862" s="66" t="n">
        <f aca="false">IF(O862&gt;0,IF(IF(U862&gt;W862,W862,U862)&lt;X862,W862,IF(U862&gt;W862,W862,U862)),0)</f>
        <v>0</v>
      </c>
      <c r="Z862" s="66" t="n">
        <f aca="false">IF(O862&gt;0,IF(J862&gt;0,J862,K862*H862/100),0)</f>
        <v>0</v>
      </c>
      <c r="AA862" s="67" t="n">
        <f aca="false">IF(O862&gt;0,CEILING(R862*P862*X862/Y862*Z862,1),0)</f>
        <v>0</v>
      </c>
      <c r="AB862" s="68" t="n">
        <f aca="false">IF(O862&gt;0,AA862/O862,0)</f>
        <v>0</v>
      </c>
      <c r="AC862" s="66" t="n">
        <f aca="false">'Vstupní data'!W862</f>
        <v>0</v>
      </c>
      <c r="AI862" s="66" t="str">
        <f aca="false">IF(OR('Vstupní data'!T862&gt;0,'Vstupní data'!U862&gt;0),VLOOKUP(I862,'Pril3-drev'!$H$5:$J$83,3,0),"")</f>
        <v/>
      </c>
      <c r="AJ862" s="66" t="n">
        <f aca="false">IF('Vstupní data'!V862="prostokořenný",0,IF('Vstupní data'!V862="krytokořenný","k",IF('Vstupní data'!V862="poloodrostky nebo odrostky, prostokořenné i krytokořenné","po",0)))</f>
        <v>0</v>
      </c>
      <c r="AK862" s="66" t="n">
        <f aca="false">IF(OR('Vstupní data'!T862&gt;0,'Vstupní data'!U862&gt;0),IF(AJ862="k",0.9*VLOOKUP(AI862,'ha-pocty-vyhl'!$A$5:$B$20,2,0),IF(AJ862="po",0.8*VLOOKUP(AI862,'ha-pocty-vyhl'!$A$5:$B$20,2,0),VLOOKUP(AI862,'ha-pocty-vyhl'!$A$5:$B$20,2,0))),0)</f>
        <v>0</v>
      </c>
      <c r="AL862" s="66" t="n">
        <f aca="false">IF(OR('Vstupní data'!T862&gt;0,'Vstupní data'!U862&gt;0),'Vstupní data'!K862*'Vstupní data'!M862/100,0)</f>
        <v>0</v>
      </c>
      <c r="AM862" s="66" t="n">
        <f aca="false">IF(OR('Vstupní data'!T862&gt;0,'Vstupní data'!U862&gt;0),IF('Vstupní data'!T862&gt;0,'Vstupní data'!T862,ROUND(10*'Vstupní data'!U862/AK862,0)),0)</f>
        <v>0</v>
      </c>
      <c r="AN862" s="69" t="n">
        <f aca="false">IF('Vstupní data'!T862&gt;0,   IF('Vstupní data'!T862&lt;=AL862,'Vstupní data'!T862,AL862),   IF(AM862&lt;AL862,AM862,AL862))</f>
        <v>0</v>
      </c>
      <c r="AO862" s="69" t="n">
        <f aca="false">'Vstupní data'!X862</f>
        <v>0</v>
      </c>
      <c r="AP862" s="66" t="n">
        <f aca="false">IF(OR('Vstupní data'!T862&gt;0,'Vstupní data'!U862&gt;0),IF(I862&lt;&gt;0,VLOOKUP(I862,'Pril3-drev'!$H$5:$I$83,2,0),0),0)</f>
        <v>0</v>
      </c>
      <c r="AQ862" s="66" t="n">
        <f aca="false">'Vstupní data'!Y862</f>
        <v>0</v>
      </c>
      <c r="AR862" s="66" t="str">
        <f aca="false">IF(AC862&gt;5,   IF('Vstupní data'!Y862&gt;0,   VLOOKUP(VLOOKUP(CONCATENATE(VLOOKUP(I862,'Pril3-drev'!$H$4:$L$83,5,0),AC862),'Pril3-drev'!$Q$4:$R$2803,2,0),'AVB-BS'!$C$5:$S$29 ,LOOKUP(AQ862,'AVB-BS'!$D$3:$S$3,'AVB-BS'!$D$1:$S$1) ,0 )   ,   IF('Vstupní data'!Z862&gt;0,'Vstupní data'!Z862,0)) , "")</f>
        <v/>
      </c>
      <c r="AS862" s="70" t="str">
        <f aca="false">IF(AC862&gt;5,VLOOKUP(CONCATENATE(AP862,AR862),'Pril1-THLPa'!$H$6:$N$96,4,0),"")</f>
        <v/>
      </c>
      <c r="AT862" s="70" t="str">
        <f aca="false">IF(AC862&gt;5,VLOOKUP(CONCATENATE(AP862,AR862),'Pril1-THLPa'!$H$6:$N$96,5,0),"")</f>
        <v/>
      </c>
      <c r="AU862" s="70" t="str">
        <f aca="false">IF(AC862&gt;5,VLOOKUP(CONCATENATE(AP862,AR862),'Pril1-THLPa'!$H$6:$N$96,6,0),"")</f>
        <v/>
      </c>
      <c r="AV862" s="70" t="str">
        <f aca="false">IF(AC862&gt;5,VLOOKUP(CONCATENATE(AP862,AR862),'Pril1-THLPa'!$H$6:$N$96,7,0),"")</f>
        <v/>
      </c>
      <c r="AW862" s="70" t="str">
        <f aca="false">IF(AC862&gt;5,VLOOKUP(CONCATENATE(AP862,AR862),'Pril1-THLPa'!$H$6:$O$96,8,0),"")</f>
        <v/>
      </c>
      <c r="AX862" s="66" t="n">
        <f aca="false">IF(AC862&gt;0,IF(AND(AC862&gt;0,AC862&lt;=5),VLOOKUP(AP862,'Pril1-THLPa'!$A$6:$F$18,LOOKUP(AC862,'Pril1-THLPa'!$B$5:$F$5,'Pril1-THLPa'!$B$4:$F$4),0),AS862+AT862*(AC862-5)+AU862*POWER(AC862-5,2)+AV862*POWER(AC862-5,3)+AW862*POWER(AC862-5,4)),0)</f>
        <v>0</v>
      </c>
      <c r="AY862" s="71"/>
      <c r="AZ862" s="66" t="n">
        <f aca="false">'Vstupní data'!AA862</f>
        <v>0</v>
      </c>
      <c r="BA862" s="66" t="n">
        <f aca="false">IF(OR('Vstupní data'!T862&gt;0,'Vstupní data'!U862&gt;0),IF(AC862&lt;&gt;"",AX862*AO862/10*(100+AZ862)/100,0),0)</f>
        <v>0</v>
      </c>
      <c r="BB862" s="67" t="n">
        <f aca="false">IF(AC862&lt;&gt;"",ROUND(BA862*AN862,0),0)</f>
        <v>0</v>
      </c>
      <c r="BC862" s="68" t="str">
        <f aca="false">IF(AE862&gt;0,BB862/AE862,"")</f>
        <v/>
      </c>
      <c r="BD862" s="66" t="n">
        <f aca="false">'Vstupní data'!AE862</f>
        <v>0</v>
      </c>
      <c r="BF862" s="66" t="n">
        <f aca="false">'Vstupní data'!AC862</f>
        <v>0</v>
      </c>
      <c r="BH862" s="66" t="n">
        <f aca="false">'Vstupní data'!AD862</f>
        <v>0</v>
      </c>
      <c r="BI862" s="66" t="n">
        <f aca="false">'Vstupní data'!AF862</f>
        <v>0</v>
      </c>
      <c r="BJ862" s="69" t="n">
        <f aca="false">'Vstupní data'!AG862</f>
        <v>0</v>
      </c>
      <c r="BK862" s="69" t="n">
        <f aca="false">IF(BF862&lt;&gt;0,VLOOKUP(I862,'Pril3-drev'!$H$5:$I$83,2,0),0)</f>
        <v>0</v>
      </c>
      <c r="BL862" s="69" t="n">
        <f aca="false">IF(BF862&lt;&gt;0,VLOOKUP(BK862,'Pril3-drev'!$A$5:$C$17,3,0),0)</f>
        <v>0</v>
      </c>
      <c r="BM862" s="69" t="n">
        <f aca="false">'Vstupní data'!AH862</f>
        <v>0</v>
      </c>
      <c r="BN862" s="69" t="n">
        <f aca="false">IF('Vstupní data'!AH862&gt;0,   VLOOKUP(VLOOKUP(CONCATENATE(VLOOKUP(I862,'Pril3-drev'!$H$4:$L$83,5,0),BD862),'Pril3-drev'!$Q$4:$R$2803,2,0),'AVB-BS'!$C$5:$S$29 ,LOOKUP(BM862,'AVB-BS'!$D$3:$S$3,'AVB-BS'!$D$1:$S$1) ,0 )   ,   IF('Vstupní data'!AI862&gt;0,'Vstupní data'!AI862,0))</f>
        <v>0</v>
      </c>
      <c r="BO862" s="69" t="str">
        <f aca="false">IF(BX862&gt;5,VLOOKUP(CONCATENATE(BK862,BN862),'Pril1-THLPa'!$H$6:$N$96,4,0),"")</f>
        <v/>
      </c>
      <c r="BP862" s="69" t="str">
        <f aca="false">IF(BX862&gt;5,VLOOKUP(CONCATENATE(BK862,BN862),'Pril1-THLPa'!$H$6:$N$96,5,0),"")</f>
        <v/>
      </c>
      <c r="BQ862" s="69" t="str">
        <f aca="false">IF(BX862&gt;5,VLOOKUP(CONCATENATE(BK862,BN862),'Pril1-THLPa'!$H$6:$N$96,6,0),"")</f>
        <v/>
      </c>
      <c r="BR862" s="69" t="str">
        <f aca="false">IF(BX862&gt;5,VLOOKUP(CONCATENATE(BK862,BN862),'Pril1-THLPa'!$H$6:$N$96,7,0),"")</f>
        <v/>
      </c>
      <c r="BS862" s="69" t="str">
        <f aca="false">IF(BX862&gt;5,VLOOKUP(CONCATENATE(BK862,BN862),'Pril1-THLPa'!$H$6:$O$96,8,0),"")</f>
        <v/>
      </c>
      <c r="BT862" s="69" t="str">
        <f aca="false">IF(BF862&gt;0, IF(BK862="smrk",  VLOOKUP(VLOOKUP(BD862,'Pril9-K3'!$L$8:$M$207,2,0),'Pril9-K3'!$A$8:$J$16,LOOKUP(BN862,'Pril9-K3'!$A$7:$J$7,'Pril9-K3'!$A$5:$J$5),0), IF(AND(BK862&lt;&gt;"smrk",'Vstupní data'!AK862&lt;&gt;""),'Vstupní data'!AK862,   VLOOKUP(VLOOKUP(BD862,'Pril9-K3'!$L$8:$M$207,2,0),'Pril9-K3'!$A$8:$J$16,LOOKUP(BN862,'Pril9-K3'!$A$7:$J$7,'Pril9-K3'!$A$5:$J$5),0)   )),   "")</f>
        <v/>
      </c>
      <c r="BV862" s="69" t="n">
        <f aca="false">'Vstupní data'!AJ862</f>
        <v>0</v>
      </c>
      <c r="BW862" s="69" t="n">
        <f aca="false">IF(BF862&gt;0,IF(J862&gt;0,J862,K862*H862/100),0)</f>
        <v>0</v>
      </c>
      <c r="BX862" s="69" t="n">
        <f aca="false">IF(BF862&gt;0,IF(BJ862&gt;BL862,BL862,BJ862),0)</f>
        <v>0</v>
      </c>
      <c r="BY862" s="69" t="n">
        <f aca="false">IF(BD862=0,0,IF(AND(BX862&gt;0,BX862&lt;=5),  IF(AND(BX862&gt;0,BX862&lt;=5),VLOOKUP(BK862,'Pril1-THLPa'!$A$6:$F$18,IF(AND(BX862&gt;0,BX862&lt;=5),LOOKUP(BX862,'Pril1-THLPa'!$B$5:$F$5,'Pril1-THLPa'!$B$4:$F$4),""),0),""),  IF(BX862&gt;5,BO862+BP862*(BX862-5)+BQ862*POWER(BX862-5,2)+BR862*POWER(BX862-5,3)+BS862*POWER(BX862-5,4),"")))</f>
        <v>0</v>
      </c>
      <c r="BZ862" s="69" t="n">
        <f aca="false">IF(BY862&gt;0,BY862*BI862/10*BW862*(100+BV862)/100,0)</f>
        <v>0</v>
      </c>
      <c r="CA862" s="69" t="n">
        <f aca="false">IF(BD862&gt;0,BX862-IF(BD862&gt;BX862,BX862,BD862),0)</f>
        <v>0</v>
      </c>
      <c r="CB862" s="69" t="n">
        <f aca="false">POWER(1.01,CA862)</f>
        <v>1</v>
      </c>
      <c r="CC862" s="69" t="n">
        <f aca="false">IF(BF862&gt;0,IF(BF862&gt;BH862,1,BF862/BH862),0)</f>
        <v>0</v>
      </c>
      <c r="CD862" s="72" t="n">
        <f aca="false">IF(BD862=0,0,IF(BF862&gt;0,ROUND(IF(CB862&lt;&gt;0,BZ862*BT862*1/CB862*CC862,0),0),0))</f>
        <v>0</v>
      </c>
      <c r="CE862" s="73" t="str">
        <f aca="false">IF(BF862&gt;0,IF(BF862&gt;BH862,CD862/BF862,CD862/BH862),"")</f>
        <v/>
      </c>
      <c r="CF862" s="69" t="n">
        <f aca="false">'Vstupní data'!AM862</f>
        <v>0</v>
      </c>
      <c r="CG862" s="69" t="n">
        <f aca="false">'Vstupní data'!AN862</f>
        <v>0</v>
      </c>
      <c r="CH862" s="69" t="n">
        <f aca="false">'Vstupní data'!AO862</f>
        <v>0</v>
      </c>
      <c r="CI862" s="69" t="n">
        <f aca="false">'Vstupní data'!AP862</f>
        <v>0</v>
      </c>
      <c r="CJ862" s="72" t="n">
        <f aca="false">ROUND(CH862*CI862,0)</f>
        <v>0</v>
      </c>
      <c r="CK862" s="74" t="str">
        <f aca="false">IF(OR(AA862&gt;0,BB862&gt;0,CD862&gt;0,CJ862&gt;0),AA862+BB862+CD862+CJ862,"")</f>
        <v/>
      </c>
    </row>
    <row r="863" customFormat="false" ht="12.8" hidden="false" customHeight="false" outlineLevel="0" collapsed="false">
      <c r="A863" s="66" t="n">
        <f aca="false">'Vstupní data'!A863</f>
        <v>0</v>
      </c>
      <c r="F863" s="66" t="str">
        <f aca="false">CONCATENATE('Vstupní data'!F863,'Vstupní data'!G863,'Vstupní data'!H863,'Vstupní data'!I863)</f>
        <v/>
      </c>
      <c r="G863" s="66"/>
      <c r="H863" s="66" t="n">
        <f aca="false">'Vstupní data'!K863</f>
        <v>0</v>
      </c>
      <c r="I863" s="66" t="n">
        <f aca="false">'Vstupní data'!L863</f>
        <v>0</v>
      </c>
      <c r="J863" s="66" t="n">
        <f aca="false">'Vstupní data'!K863*'Vstupní data'!M863/100</f>
        <v>0</v>
      </c>
      <c r="L863" s="66" t="n">
        <f aca="false">IF('Vstupní data'!N863="prostokořenný",0,IF('Vstupní data'!N863="krytokořenný","k",IF('Vstupní data'!N863="poloodrostky nebo odrostky, prostokořenné i krytokořenné","po",0)))</f>
        <v>0</v>
      </c>
      <c r="N863" s="66"/>
      <c r="O863" s="66" t="n">
        <f aca="false">'Vstupní data'!O863</f>
        <v>0</v>
      </c>
      <c r="P863" s="66" t="n">
        <f aca="false">IF(O863&gt;0,VLOOKUP(CONCATENATE(VLOOKUP(I863,'Pril3-drev'!$H$5:$K$83,4,0),"-",'Vstupní data'!R863),K2!$C$15:$D$23,2,0),0)</f>
        <v>0</v>
      </c>
      <c r="Q863" s="66" t="n">
        <f aca="false">IF(O863&gt;0,VLOOKUP(I863,'Pril3-drev'!$H$5:$I$83,2,0),0)</f>
        <v>0</v>
      </c>
      <c r="R863" s="66" t="n">
        <f aca="false">IF(Q863&gt;0,VLOOKUP(Q863,'Pril6-okus'!$A$5:$B$17,2,0),0)</f>
        <v>0</v>
      </c>
      <c r="S863" s="66" t="n">
        <f aca="false">IF(O863&gt;0,VLOOKUP(I863,'Pril3-drev'!$H$5:$J$83,3,0),0)</f>
        <v>0</v>
      </c>
      <c r="T863" s="66" t="str">
        <f aca="false">IF(O863&gt;0,IF(L863="k",0.9*VLOOKUP(S863,'ha-pocty-vyhl'!$A$5:$B$20,2,0),IF(L863="po",0.8*VLOOKUP(S863,'ha-pocty-vyhl'!$A$5:$B$20,2,0),VLOOKUP(S863,'ha-pocty-vyhl'!$A$5:$B$20,2,0))),"")</f>
        <v/>
      </c>
      <c r="U863" s="66" t="n">
        <f aca="false">'Vstupní data'!P863</f>
        <v>0</v>
      </c>
      <c r="V863" s="66" t="n">
        <f aca="false">IF(O863&gt;0,1.3*T863*1000*Z863/10000,0)</f>
        <v>0</v>
      </c>
      <c r="W863" s="66" t="n">
        <f aca="false">IF(O863&gt;0,1.3*T863*1000*Z863/10000,0)</f>
        <v>0</v>
      </c>
      <c r="X863" s="66" t="n">
        <f aca="false">IF(O863&gt;0,IF(O863&gt;V863,V863,O863),0)</f>
        <v>0</v>
      </c>
      <c r="Y863" s="66" t="n">
        <f aca="false">IF(O863&gt;0,IF(IF(U863&gt;W863,W863,U863)&lt;X863,W863,IF(U863&gt;W863,W863,U863)),0)</f>
        <v>0</v>
      </c>
      <c r="Z863" s="66" t="n">
        <f aca="false">IF(O863&gt;0,IF(J863&gt;0,J863,K863*H863/100),0)</f>
        <v>0</v>
      </c>
      <c r="AA863" s="67" t="n">
        <f aca="false">IF(O863&gt;0,CEILING(R863*P863*X863/Y863*Z863,1),0)</f>
        <v>0</v>
      </c>
      <c r="AB863" s="68" t="n">
        <f aca="false">IF(O863&gt;0,AA863/O863,0)</f>
        <v>0</v>
      </c>
      <c r="AC863" s="66" t="n">
        <f aca="false">'Vstupní data'!W863</f>
        <v>0</v>
      </c>
      <c r="AI863" s="66" t="str">
        <f aca="false">IF(OR('Vstupní data'!T863&gt;0,'Vstupní data'!U863&gt;0),VLOOKUP(I863,'Pril3-drev'!$H$5:$J$83,3,0),"")</f>
        <v/>
      </c>
      <c r="AJ863" s="66" t="n">
        <f aca="false">IF('Vstupní data'!V863="prostokořenný",0,IF('Vstupní data'!V863="krytokořenný","k",IF('Vstupní data'!V863="poloodrostky nebo odrostky, prostokořenné i krytokořenné","po",0)))</f>
        <v>0</v>
      </c>
      <c r="AK863" s="66" t="n">
        <f aca="false">IF(OR('Vstupní data'!T863&gt;0,'Vstupní data'!U863&gt;0),IF(AJ863="k",0.9*VLOOKUP(AI863,'ha-pocty-vyhl'!$A$5:$B$20,2,0),IF(AJ863="po",0.8*VLOOKUP(AI863,'ha-pocty-vyhl'!$A$5:$B$20,2,0),VLOOKUP(AI863,'ha-pocty-vyhl'!$A$5:$B$20,2,0))),0)</f>
        <v>0</v>
      </c>
      <c r="AL863" s="66" t="n">
        <f aca="false">IF(OR('Vstupní data'!T863&gt;0,'Vstupní data'!U863&gt;0),'Vstupní data'!K863*'Vstupní data'!M863/100,0)</f>
        <v>0</v>
      </c>
      <c r="AM863" s="66" t="n">
        <f aca="false">IF(OR('Vstupní data'!T863&gt;0,'Vstupní data'!U863&gt;0),IF('Vstupní data'!T863&gt;0,'Vstupní data'!T863,ROUND(10*'Vstupní data'!U863/AK863,0)),0)</f>
        <v>0</v>
      </c>
      <c r="AN863" s="69" t="n">
        <f aca="false">IF('Vstupní data'!T863&gt;0,   IF('Vstupní data'!T863&lt;=AL863,'Vstupní data'!T863,AL863),   IF(AM863&lt;AL863,AM863,AL863))</f>
        <v>0</v>
      </c>
      <c r="AO863" s="69" t="n">
        <f aca="false">'Vstupní data'!X863</f>
        <v>0</v>
      </c>
      <c r="AP863" s="66" t="n">
        <f aca="false">IF(OR('Vstupní data'!T863&gt;0,'Vstupní data'!U863&gt;0),IF(I863&lt;&gt;0,VLOOKUP(I863,'Pril3-drev'!$H$5:$I$83,2,0),0),0)</f>
        <v>0</v>
      </c>
      <c r="AQ863" s="66" t="n">
        <f aca="false">'Vstupní data'!Y863</f>
        <v>0</v>
      </c>
      <c r="AR863" s="66" t="str">
        <f aca="false">IF(AC863&gt;5,   IF('Vstupní data'!Y863&gt;0,   VLOOKUP(VLOOKUP(CONCATENATE(VLOOKUP(I863,'Pril3-drev'!$H$4:$L$83,5,0),AC863),'Pril3-drev'!$Q$4:$R$2803,2,0),'AVB-BS'!$C$5:$S$29 ,LOOKUP(AQ863,'AVB-BS'!$D$3:$S$3,'AVB-BS'!$D$1:$S$1) ,0 )   ,   IF('Vstupní data'!Z863&gt;0,'Vstupní data'!Z863,0)) , "")</f>
        <v/>
      </c>
      <c r="AS863" s="70" t="str">
        <f aca="false">IF(AC863&gt;5,VLOOKUP(CONCATENATE(AP863,AR863),'Pril1-THLPa'!$H$6:$N$96,4,0),"")</f>
        <v/>
      </c>
      <c r="AT863" s="70" t="str">
        <f aca="false">IF(AC863&gt;5,VLOOKUP(CONCATENATE(AP863,AR863),'Pril1-THLPa'!$H$6:$N$96,5,0),"")</f>
        <v/>
      </c>
      <c r="AU863" s="70" t="str">
        <f aca="false">IF(AC863&gt;5,VLOOKUP(CONCATENATE(AP863,AR863),'Pril1-THLPa'!$H$6:$N$96,6,0),"")</f>
        <v/>
      </c>
      <c r="AV863" s="70" t="str">
        <f aca="false">IF(AC863&gt;5,VLOOKUP(CONCATENATE(AP863,AR863),'Pril1-THLPa'!$H$6:$N$96,7,0),"")</f>
        <v/>
      </c>
      <c r="AW863" s="70" t="str">
        <f aca="false">IF(AC863&gt;5,VLOOKUP(CONCATENATE(AP863,AR863),'Pril1-THLPa'!$H$6:$O$96,8,0),"")</f>
        <v/>
      </c>
      <c r="AX863" s="66" t="n">
        <f aca="false">IF(AC863&gt;0,IF(AND(AC863&gt;0,AC863&lt;=5),VLOOKUP(AP863,'Pril1-THLPa'!$A$6:$F$18,LOOKUP(AC863,'Pril1-THLPa'!$B$5:$F$5,'Pril1-THLPa'!$B$4:$F$4),0),AS863+AT863*(AC863-5)+AU863*POWER(AC863-5,2)+AV863*POWER(AC863-5,3)+AW863*POWER(AC863-5,4)),0)</f>
        <v>0</v>
      </c>
      <c r="AY863" s="71"/>
      <c r="AZ863" s="66" t="n">
        <f aca="false">'Vstupní data'!AA863</f>
        <v>0</v>
      </c>
      <c r="BA863" s="66" t="n">
        <f aca="false">IF(OR('Vstupní data'!T863&gt;0,'Vstupní data'!U863&gt;0),IF(AC863&lt;&gt;"",AX863*AO863/10*(100+AZ863)/100,0),0)</f>
        <v>0</v>
      </c>
      <c r="BB863" s="67" t="n">
        <f aca="false">IF(AC863&lt;&gt;"",ROUND(BA863*AN863,0),0)</f>
        <v>0</v>
      </c>
      <c r="BC863" s="68" t="str">
        <f aca="false">IF(AE863&gt;0,BB863/AE863,"")</f>
        <v/>
      </c>
      <c r="BD863" s="66" t="n">
        <f aca="false">'Vstupní data'!AE863</f>
        <v>0</v>
      </c>
      <c r="BF863" s="66" t="n">
        <f aca="false">'Vstupní data'!AC863</f>
        <v>0</v>
      </c>
      <c r="BH863" s="66" t="n">
        <f aca="false">'Vstupní data'!AD863</f>
        <v>0</v>
      </c>
      <c r="BI863" s="66" t="n">
        <f aca="false">'Vstupní data'!AF863</f>
        <v>0</v>
      </c>
      <c r="BJ863" s="69" t="n">
        <f aca="false">'Vstupní data'!AG863</f>
        <v>0</v>
      </c>
      <c r="BK863" s="69" t="n">
        <f aca="false">IF(BF863&lt;&gt;0,VLOOKUP(I863,'Pril3-drev'!$H$5:$I$83,2,0),0)</f>
        <v>0</v>
      </c>
      <c r="BL863" s="69" t="n">
        <f aca="false">IF(BF863&lt;&gt;0,VLOOKUP(BK863,'Pril3-drev'!$A$5:$C$17,3,0),0)</f>
        <v>0</v>
      </c>
      <c r="BM863" s="69" t="n">
        <f aca="false">'Vstupní data'!AH863</f>
        <v>0</v>
      </c>
      <c r="BN863" s="69" t="n">
        <f aca="false">IF('Vstupní data'!AH863&gt;0,   VLOOKUP(VLOOKUP(CONCATENATE(VLOOKUP(I863,'Pril3-drev'!$H$4:$L$83,5,0),BD863),'Pril3-drev'!$Q$4:$R$2803,2,0),'AVB-BS'!$C$5:$S$29 ,LOOKUP(BM863,'AVB-BS'!$D$3:$S$3,'AVB-BS'!$D$1:$S$1) ,0 )   ,   IF('Vstupní data'!AI863&gt;0,'Vstupní data'!AI863,0))</f>
        <v>0</v>
      </c>
      <c r="BO863" s="69" t="str">
        <f aca="false">IF(BX863&gt;5,VLOOKUP(CONCATENATE(BK863,BN863),'Pril1-THLPa'!$H$6:$N$96,4,0),"")</f>
        <v/>
      </c>
      <c r="BP863" s="69" t="str">
        <f aca="false">IF(BX863&gt;5,VLOOKUP(CONCATENATE(BK863,BN863),'Pril1-THLPa'!$H$6:$N$96,5,0),"")</f>
        <v/>
      </c>
      <c r="BQ863" s="69" t="str">
        <f aca="false">IF(BX863&gt;5,VLOOKUP(CONCATENATE(BK863,BN863),'Pril1-THLPa'!$H$6:$N$96,6,0),"")</f>
        <v/>
      </c>
      <c r="BR863" s="69" t="str">
        <f aca="false">IF(BX863&gt;5,VLOOKUP(CONCATENATE(BK863,BN863),'Pril1-THLPa'!$H$6:$N$96,7,0),"")</f>
        <v/>
      </c>
      <c r="BS863" s="69" t="str">
        <f aca="false">IF(BX863&gt;5,VLOOKUP(CONCATENATE(BK863,BN863),'Pril1-THLPa'!$H$6:$O$96,8,0),"")</f>
        <v/>
      </c>
      <c r="BT863" s="69" t="str">
        <f aca="false">IF(BF863&gt;0, IF(BK863="smrk",  VLOOKUP(VLOOKUP(BD863,'Pril9-K3'!$L$8:$M$207,2,0),'Pril9-K3'!$A$8:$J$16,LOOKUP(BN863,'Pril9-K3'!$A$7:$J$7,'Pril9-K3'!$A$5:$J$5),0), IF(AND(BK863&lt;&gt;"smrk",'Vstupní data'!AK863&lt;&gt;""),'Vstupní data'!AK863,   VLOOKUP(VLOOKUP(BD863,'Pril9-K3'!$L$8:$M$207,2,0),'Pril9-K3'!$A$8:$J$16,LOOKUP(BN863,'Pril9-K3'!$A$7:$J$7,'Pril9-K3'!$A$5:$J$5),0)   )),   "")</f>
        <v/>
      </c>
      <c r="BV863" s="69" t="n">
        <f aca="false">'Vstupní data'!AJ863</f>
        <v>0</v>
      </c>
      <c r="BW863" s="69" t="n">
        <f aca="false">IF(BF863&gt;0,IF(J863&gt;0,J863,K863*H863/100),0)</f>
        <v>0</v>
      </c>
      <c r="BX863" s="69" t="n">
        <f aca="false">IF(BF863&gt;0,IF(BJ863&gt;BL863,BL863,BJ863),0)</f>
        <v>0</v>
      </c>
      <c r="BY863" s="69" t="n">
        <f aca="false">IF(BD863=0,0,IF(AND(BX863&gt;0,BX863&lt;=5),  IF(AND(BX863&gt;0,BX863&lt;=5),VLOOKUP(BK863,'Pril1-THLPa'!$A$6:$F$18,IF(AND(BX863&gt;0,BX863&lt;=5),LOOKUP(BX863,'Pril1-THLPa'!$B$5:$F$5,'Pril1-THLPa'!$B$4:$F$4),""),0),""),  IF(BX863&gt;5,BO863+BP863*(BX863-5)+BQ863*POWER(BX863-5,2)+BR863*POWER(BX863-5,3)+BS863*POWER(BX863-5,4),"")))</f>
        <v>0</v>
      </c>
      <c r="BZ863" s="69" t="n">
        <f aca="false">IF(BY863&gt;0,BY863*BI863/10*BW863*(100+BV863)/100,0)</f>
        <v>0</v>
      </c>
      <c r="CA863" s="69" t="n">
        <f aca="false">IF(BD863&gt;0,BX863-IF(BD863&gt;BX863,BX863,BD863),0)</f>
        <v>0</v>
      </c>
      <c r="CB863" s="69" t="n">
        <f aca="false">POWER(1.01,CA863)</f>
        <v>1</v>
      </c>
      <c r="CC863" s="69" t="n">
        <f aca="false">IF(BF863&gt;0,IF(BF863&gt;BH863,1,BF863/BH863),0)</f>
        <v>0</v>
      </c>
      <c r="CD863" s="72" t="n">
        <f aca="false">IF(BD863=0,0,IF(BF863&gt;0,ROUND(IF(CB863&lt;&gt;0,BZ863*BT863*1/CB863*CC863,0),0),0))</f>
        <v>0</v>
      </c>
      <c r="CE863" s="73" t="str">
        <f aca="false">IF(BF863&gt;0,IF(BF863&gt;BH863,CD863/BF863,CD863/BH863),"")</f>
        <v/>
      </c>
      <c r="CF863" s="69" t="n">
        <f aca="false">'Vstupní data'!AM863</f>
        <v>0</v>
      </c>
      <c r="CG863" s="69" t="n">
        <f aca="false">'Vstupní data'!AN863</f>
        <v>0</v>
      </c>
      <c r="CH863" s="69" t="n">
        <f aca="false">'Vstupní data'!AO863</f>
        <v>0</v>
      </c>
      <c r="CI863" s="69" t="n">
        <f aca="false">'Vstupní data'!AP863</f>
        <v>0</v>
      </c>
      <c r="CJ863" s="72" t="n">
        <f aca="false">ROUND(CH863*CI863,0)</f>
        <v>0</v>
      </c>
      <c r="CK863" s="74" t="str">
        <f aca="false">IF(OR(AA863&gt;0,BB863&gt;0,CD863&gt;0,CJ863&gt;0),AA863+BB863+CD863+CJ863,"")</f>
        <v/>
      </c>
    </row>
    <row r="864" customFormat="false" ht="12.8" hidden="false" customHeight="false" outlineLevel="0" collapsed="false">
      <c r="A864" s="66" t="n">
        <f aca="false">'Vstupní data'!A864</f>
        <v>0</v>
      </c>
      <c r="F864" s="66" t="str">
        <f aca="false">CONCATENATE('Vstupní data'!F864,'Vstupní data'!G864,'Vstupní data'!H864,'Vstupní data'!I864)</f>
        <v/>
      </c>
      <c r="G864" s="66"/>
      <c r="H864" s="66" t="n">
        <f aca="false">'Vstupní data'!K864</f>
        <v>0</v>
      </c>
      <c r="I864" s="66" t="n">
        <f aca="false">'Vstupní data'!L864</f>
        <v>0</v>
      </c>
      <c r="J864" s="66" t="n">
        <f aca="false">'Vstupní data'!K864*'Vstupní data'!M864/100</f>
        <v>0</v>
      </c>
      <c r="L864" s="66" t="n">
        <f aca="false">IF('Vstupní data'!N864="prostokořenný",0,IF('Vstupní data'!N864="krytokořenný","k",IF('Vstupní data'!N864="poloodrostky nebo odrostky, prostokořenné i krytokořenné","po",0)))</f>
        <v>0</v>
      </c>
      <c r="N864" s="66"/>
      <c r="O864" s="66" t="n">
        <f aca="false">'Vstupní data'!O864</f>
        <v>0</v>
      </c>
      <c r="P864" s="66" t="n">
        <f aca="false">IF(O864&gt;0,VLOOKUP(CONCATENATE(VLOOKUP(I864,'Pril3-drev'!$H$5:$K$83,4,0),"-",'Vstupní data'!R864),K2!$C$15:$D$23,2,0),0)</f>
        <v>0</v>
      </c>
      <c r="Q864" s="66" t="n">
        <f aca="false">IF(O864&gt;0,VLOOKUP(I864,'Pril3-drev'!$H$5:$I$83,2,0),0)</f>
        <v>0</v>
      </c>
      <c r="R864" s="66" t="n">
        <f aca="false">IF(Q864&gt;0,VLOOKUP(Q864,'Pril6-okus'!$A$5:$B$17,2,0),0)</f>
        <v>0</v>
      </c>
      <c r="S864" s="66" t="n">
        <f aca="false">IF(O864&gt;0,VLOOKUP(I864,'Pril3-drev'!$H$5:$J$83,3,0),0)</f>
        <v>0</v>
      </c>
      <c r="T864" s="66" t="str">
        <f aca="false">IF(O864&gt;0,IF(L864="k",0.9*VLOOKUP(S864,'ha-pocty-vyhl'!$A$5:$B$20,2,0),IF(L864="po",0.8*VLOOKUP(S864,'ha-pocty-vyhl'!$A$5:$B$20,2,0),VLOOKUP(S864,'ha-pocty-vyhl'!$A$5:$B$20,2,0))),"")</f>
        <v/>
      </c>
      <c r="U864" s="66" t="n">
        <f aca="false">'Vstupní data'!P864</f>
        <v>0</v>
      </c>
      <c r="V864" s="66" t="n">
        <f aca="false">IF(O864&gt;0,1.3*T864*1000*Z864/10000,0)</f>
        <v>0</v>
      </c>
      <c r="W864" s="66" t="n">
        <f aca="false">IF(O864&gt;0,1.3*T864*1000*Z864/10000,0)</f>
        <v>0</v>
      </c>
      <c r="X864" s="66" t="n">
        <f aca="false">IF(O864&gt;0,IF(O864&gt;V864,V864,O864),0)</f>
        <v>0</v>
      </c>
      <c r="Y864" s="66" t="n">
        <f aca="false">IF(O864&gt;0,IF(IF(U864&gt;W864,W864,U864)&lt;X864,W864,IF(U864&gt;W864,W864,U864)),0)</f>
        <v>0</v>
      </c>
      <c r="Z864" s="66" t="n">
        <f aca="false">IF(O864&gt;0,IF(J864&gt;0,J864,K864*H864/100),0)</f>
        <v>0</v>
      </c>
      <c r="AA864" s="67" t="n">
        <f aca="false">IF(O864&gt;0,CEILING(R864*P864*X864/Y864*Z864,1),0)</f>
        <v>0</v>
      </c>
      <c r="AB864" s="68" t="n">
        <f aca="false">IF(O864&gt;0,AA864/O864,0)</f>
        <v>0</v>
      </c>
      <c r="AC864" s="66" t="n">
        <f aca="false">'Vstupní data'!W864</f>
        <v>0</v>
      </c>
      <c r="AI864" s="66" t="str">
        <f aca="false">IF(OR('Vstupní data'!T864&gt;0,'Vstupní data'!U864&gt;0),VLOOKUP(I864,'Pril3-drev'!$H$5:$J$83,3,0),"")</f>
        <v/>
      </c>
      <c r="AJ864" s="66" t="n">
        <f aca="false">IF('Vstupní data'!V864="prostokořenný",0,IF('Vstupní data'!V864="krytokořenný","k",IF('Vstupní data'!V864="poloodrostky nebo odrostky, prostokořenné i krytokořenné","po",0)))</f>
        <v>0</v>
      </c>
      <c r="AK864" s="66" t="n">
        <f aca="false">IF(OR('Vstupní data'!T864&gt;0,'Vstupní data'!U864&gt;0),IF(AJ864="k",0.9*VLOOKUP(AI864,'ha-pocty-vyhl'!$A$5:$B$20,2,0),IF(AJ864="po",0.8*VLOOKUP(AI864,'ha-pocty-vyhl'!$A$5:$B$20,2,0),VLOOKUP(AI864,'ha-pocty-vyhl'!$A$5:$B$20,2,0))),0)</f>
        <v>0</v>
      </c>
      <c r="AL864" s="66" t="n">
        <f aca="false">IF(OR('Vstupní data'!T864&gt;0,'Vstupní data'!U864&gt;0),'Vstupní data'!K864*'Vstupní data'!M864/100,0)</f>
        <v>0</v>
      </c>
      <c r="AM864" s="66" t="n">
        <f aca="false">IF(OR('Vstupní data'!T864&gt;0,'Vstupní data'!U864&gt;0),IF('Vstupní data'!T864&gt;0,'Vstupní data'!T864,ROUND(10*'Vstupní data'!U864/AK864,0)),0)</f>
        <v>0</v>
      </c>
      <c r="AN864" s="69" t="n">
        <f aca="false">IF('Vstupní data'!T864&gt;0,   IF('Vstupní data'!T864&lt;=AL864,'Vstupní data'!T864,AL864),   IF(AM864&lt;AL864,AM864,AL864))</f>
        <v>0</v>
      </c>
      <c r="AO864" s="69" t="n">
        <f aca="false">'Vstupní data'!X864</f>
        <v>0</v>
      </c>
      <c r="AP864" s="66" t="n">
        <f aca="false">IF(OR('Vstupní data'!T864&gt;0,'Vstupní data'!U864&gt;0),IF(I864&lt;&gt;0,VLOOKUP(I864,'Pril3-drev'!$H$5:$I$83,2,0),0),0)</f>
        <v>0</v>
      </c>
      <c r="AQ864" s="66" t="n">
        <f aca="false">'Vstupní data'!Y864</f>
        <v>0</v>
      </c>
      <c r="AR864" s="66" t="str">
        <f aca="false">IF(AC864&gt;5,   IF('Vstupní data'!Y864&gt;0,   VLOOKUP(VLOOKUP(CONCATENATE(VLOOKUP(I864,'Pril3-drev'!$H$4:$L$83,5,0),AC864),'Pril3-drev'!$Q$4:$R$2803,2,0),'AVB-BS'!$C$5:$S$29 ,LOOKUP(AQ864,'AVB-BS'!$D$3:$S$3,'AVB-BS'!$D$1:$S$1) ,0 )   ,   IF('Vstupní data'!Z864&gt;0,'Vstupní data'!Z864,0)) , "")</f>
        <v/>
      </c>
      <c r="AS864" s="70" t="str">
        <f aca="false">IF(AC864&gt;5,VLOOKUP(CONCATENATE(AP864,AR864),'Pril1-THLPa'!$H$6:$N$96,4,0),"")</f>
        <v/>
      </c>
      <c r="AT864" s="70" t="str">
        <f aca="false">IF(AC864&gt;5,VLOOKUP(CONCATENATE(AP864,AR864),'Pril1-THLPa'!$H$6:$N$96,5,0),"")</f>
        <v/>
      </c>
      <c r="AU864" s="70" t="str">
        <f aca="false">IF(AC864&gt;5,VLOOKUP(CONCATENATE(AP864,AR864),'Pril1-THLPa'!$H$6:$N$96,6,0),"")</f>
        <v/>
      </c>
      <c r="AV864" s="70" t="str">
        <f aca="false">IF(AC864&gt;5,VLOOKUP(CONCATENATE(AP864,AR864),'Pril1-THLPa'!$H$6:$N$96,7,0),"")</f>
        <v/>
      </c>
      <c r="AW864" s="70" t="str">
        <f aca="false">IF(AC864&gt;5,VLOOKUP(CONCATENATE(AP864,AR864),'Pril1-THLPa'!$H$6:$O$96,8,0),"")</f>
        <v/>
      </c>
      <c r="AX864" s="66" t="n">
        <f aca="false">IF(AC864&gt;0,IF(AND(AC864&gt;0,AC864&lt;=5),VLOOKUP(AP864,'Pril1-THLPa'!$A$6:$F$18,LOOKUP(AC864,'Pril1-THLPa'!$B$5:$F$5,'Pril1-THLPa'!$B$4:$F$4),0),AS864+AT864*(AC864-5)+AU864*POWER(AC864-5,2)+AV864*POWER(AC864-5,3)+AW864*POWER(AC864-5,4)),0)</f>
        <v>0</v>
      </c>
      <c r="AY864" s="71"/>
      <c r="AZ864" s="66" t="n">
        <f aca="false">'Vstupní data'!AA864</f>
        <v>0</v>
      </c>
      <c r="BA864" s="66" t="n">
        <f aca="false">IF(OR('Vstupní data'!T864&gt;0,'Vstupní data'!U864&gt;0),IF(AC864&lt;&gt;"",AX864*AO864/10*(100+AZ864)/100,0),0)</f>
        <v>0</v>
      </c>
      <c r="BB864" s="67" t="n">
        <f aca="false">IF(AC864&lt;&gt;"",ROUND(BA864*AN864,0),0)</f>
        <v>0</v>
      </c>
      <c r="BC864" s="68" t="str">
        <f aca="false">IF(AE864&gt;0,BB864/AE864,"")</f>
        <v/>
      </c>
      <c r="BD864" s="66" t="n">
        <f aca="false">'Vstupní data'!AE864</f>
        <v>0</v>
      </c>
      <c r="BF864" s="66" t="n">
        <f aca="false">'Vstupní data'!AC864</f>
        <v>0</v>
      </c>
      <c r="BH864" s="66" t="n">
        <f aca="false">'Vstupní data'!AD864</f>
        <v>0</v>
      </c>
      <c r="BI864" s="66" t="n">
        <f aca="false">'Vstupní data'!AF864</f>
        <v>0</v>
      </c>
      <c r="BJ864" s="69" t="n">
        <f aca="false">'Vstupní data'!AG864</f>
        <v>0</v>
      </c>
      <c r="BK864" s="69" t="n">
        <f aca="false">IF(BF864&lt;&gt;0,VLOOKUP(I864,'Pril3-drev'!$H$5:$I$83,2,0),0)</f>
        <v>0</v>
      </c>
      <c r="BL864" s="69" t="n">
        <f aca="false">IF(BF864&lt;&gt;0,VLOOKUP(BK864,'Pril3-drev'!$A$5:$C$17,3,0),0)</f>
        <v>0</v>
      </c>
      <c r="BM864" s="69" t="n">
        <f aca="false">'Vstupní data'!AH864</f>
        <v>0</v>
      </c>
      <c r="BN864" s="69" t="n">
        <f aca="false">IF('Vstupní data'!AH864&gt;0,   VLOOKUP(VLOOKUP(CONCATENATE(VLOOKUP(I864,'Pril3-drev'!$H$4:$L$83,5,0),BD864),'Pril3-drev'!$Q$4:$R$2803,2,0),'AVB-BS'!$C$5:$S$29 ,LOOKUP(BM864,'AVB-BS'!$D$3:$S$3,'AVB-BS'!$D$1:$S$1) ,0 )   ,   IF('Vstupní data'!AI864&gt;0,'Vstupní data'!AI864,0))</f>
        <v>0</v>
      </c>
      <c r="BO864" s="69" t="str">
        <f aca="false">IF(BX864&gt;5,VLOOKUP(CONCATENATE(BK864,BN864),'Pril1-THLPa'!$H$6:$N$96,4,0),"")</f>
        <v/>
      </c>
      <c r="BP864" s="69" t="str">
        <f aca="false">IF(BX864&gt;5,VLOOKUP(CONCATENATE(BK864,BN864),'Pril1-THLPa'!$H$6:$N$96,5,0),"")</f>
        <v/>
      </c>
      <c r="BQ864" s="69" t="str">
        <f aca="false">IF(BX864&gt;5,VLOOKUP(CONCATENATE(BK864,BN864),'Pril1-THLPa'!$H$6:$N$96,6,0),"")</f>
        <v/>
      </c>
      <c r="BR864" s="69" t="str">
        <f aca="false">IF(BX864&gt;5,VLOOKUP(CONCATENATE(BK864,BN864),'Pril1-THLPa'!$H$6:$N$96,7,0),"")</f>
        <v/>
      </c>
      <c r="BS864" s="69" t="str">
        <f aca="false">IF(BX864&gt;5,VLOOKUP(CONCATENATE(BK864,BN864),'Pril1-THLPa'!$H$6:$O$96,8,0),"")</f>
        <v/>
      </c>
      <c r="BT864" s="69" t="str">
        <f aca="false">IF(BF864&gt;0, IF(BK864="smrk",  VLOOKUP(VLOOKUP(BD864,'Pril9-K3'!$L$8:$M$207,2,0),'Pril9-K3'!$A$8:$J$16,LOOKUP(BN864,'Pril9-K3'!$A$7:$J$7,'Pril9-K3'!$A$5:$J$5),0), IF(AND(BK864&lt;&gt;"smrk",'Vstupní data'!AK864&lt;&gt;""),'Vstupní data'!AK864,   VLOOKUP(VLOOKUP(BD864,'Pril9-K3'!$L$8:$M$207,2,0),'Pril9-K3'!$A$8:$J$16,LOOKUP(BN864,'Pril9-K3'!$A$7:$J$7,'Pril9-K3'!$A$5:$J$5),0)   )),   "")</f>
        <v/>
      </c>
      <c r="BV864" s="69" t="n">
        <f aca="false">'Vstupní data'!AJ864</f>
        <v>0</v>
      </c>
      <c r="BW864" s="69" t="n">
        <f aca="false">IF(BF864&gt;0,IF(J864&gt;0,J864,K864*H864/100),0)</f>
        <v>0</v>
      </c>
      <c r="BX864" s="69" t="n">
        <f aca="false">IF(BF864&gt;0,IF(BJ864&gt;BL864,BL864,BJ864),0)</f>
        <v>0</v>
      </c>
      <c r="BY864" s="69" t="n">
        <f aca="false">IF(BD864=0,0,IF(AND(BX864&gt;0,BX864&lt;=5),  IF(AND(BX864&gt;0,BX864&lt;=5),VLOOKUP(BK864,'Pril1-THLPa'!$A$6:$F$18,IF(AND(BX864&gt;0,BX864&lt;=5),LOOKUP(BX864,'Pril1-THLPa'!$B$5:$F$5,'Pril1-THLPa'!$B$4:$F$4),""),0),""),  IF(BX864&gt;5,BO864+BP864*(BX864-5)+BQ864*POWER(BX864-5,2)+BR864*POWER(BX864-5,3)+BS864*POWER(BX864-5,4),"")))</f>
        <v>0</v>
      </c>
      <c r="BZ864" s="69" t="n">
        <f aca="false">IF(BY864&gt;0,BY864*BI864/10*BW864*(100+BV864)/100,0)</f>
        <v>0</v>
      </c>
      <c r="CA864" s="69" t="n">
        <f aca="false">IF(BD864&gt;0,BX864-IF(BD864&gt;BX864,BX864,BD864),0)</f>
        <v>0</v>
      </c>
      <c r="CB864" s="69" t="n">
        <f aca="false">POWER(1.01,CA864)</f>
        <v>1</v>
      </c>
      <c r="CC864" s="69" t="n">
        <f aca="false">IF(BF864&gt;0,IF(BF864&gt;BH864,1,BF864/BH864),0)</f>
        <v>0</v>
      </c>
      <c r="CD864" s="72" t="n">
        <f aca="false">IF(BD864=0,0,IF(BF864&gt;0,ROUND(IF(CB864&lt;&gt;0,BZ864*BT864*1/CB864*CC864,0),0),0))</f>
        <v>0</v>
      </c>
      <c r="CE864" s="73" t="str">
        <f aca="false">IF(BF864&gt;0,IF(BF864&gt;BH864,CD864/BF864,CD864/BH864),"")</f>
        <v/>
      </c>
      <c r="CF864" s="69" t="n">
        <f aca="false">'Vstupní data'!AM864</f>
        <v>0</v>
      </c>
      <c r="CG864" s="69" t="n">
        <f aca="false">'Vstupní data'!AN864</f>
        <v>0</v>
      </c>
      <c r="CH864" s="69" t="n">
        <f aca="false">'Vstupní data'!AO864</f>
        <v>0</v>
      </c>
      <c r="CI864" s="69" t="n">
        <f aca="false">'Vstupní data'!AP864</f>
        <v>0</v>
      </c>
      <c r="CJ864" s="72" t="n">
        <f aca="false">ROUND(CH864*CI864,0)</f>
        <v>0</v>
      </c>
      <c r="CK864" s="74" t="str">
        <f aca="false">IF(OR(AA864&gt;0,BB864&gt;0,CD864&gt;0,CJ864&gt;0),AA864+BB864+CD864+CJ864,"")</f>
        <v/>
      </c>
    </row>
    <row r="865" customFormat="false" ht="12.8" hidden="false" customHeight="false" outlineLevel="0" collapsed="false">
      <c r="A865" s="66" t="n">
        <f aca="false">'Vstupní data'!A865</f>
        <v>0</v>
      </c>
      <c r="F865" s="66" t="str">
        <f aca="false">CONCATENATE('Vstupní data'!F865,'Vstupní data'!G865,'Vstupní data'!H865,'Vstupní data'!I865)</f>
        <v/>
      </c>
      <c r="G865" s="66"/>
      <c r="H865" s="66" t="n">
        <f aca="false">'Vstupní data'!K865</f>
        <v>0</v>
      </c>
      <c r="I865" s="66" t="n">
        <f aca="false">'Vstupní data'!L865</f>
        <v>0</v>
      </c>
      <c r="J865" s="66" t="n">
        <f aca="false">'Vstupní data'!K865*'Vstupní data'!M865/100</f>
        <v>0</v>
      </c>
      <c r="L865" s="66" t="n">
        <f aca="false">IF('Vstupní data'!N865="prostokořenný",0,IF('Vstupní data'!N865="krytokořenný","k",IF('Vstupní data'!N865="poloodrostky nebo odrostky, prostokořenné i krytokořenné","po",0)))</f>
        <v>0</v>
      </c>
      <c r="N865" s="66"/>
      <c r="O865" s="66" t="n">
        <f aca="false">'Vstupní data'!O865</f>
        <v>0</v>
      </c>
      <c r="P865" s="66" t="n">
        <f aca="false">IF(O865&gt;0,VLOOKUP(CONCATENATE(VLOOKUP(I865,'Pril3-drev'!$H$5:$K$83,4,0),"-",'Vstupní data'!R865),K2!$C$15:$D$23,2,0),0)</f>
        <v>0</v>
      </c>
      <c r="Q865" s="66" t="n">
        <f aca="false">IF(O865&gt;0,VLOOKUP(I865,'Pril3-drev'!$H$5:$I$83,2,0),0)</f>
        <v>0</v>
      </c>
      <c r="R865" s="66" t="n">
        <f aca="false">IF(Q865&gt;0,VLOOKUP(Q865,'Pril6-okus'!$A$5:$B$17,2,0),0)</f>
        <v>0</v>
      </c>
      <c r="S865" s="66" t="n">
        <f aca="false">IF(O865&gt;0,VLOOKUP(I865,'Pril3-drev'!$H$5:$J$83,3,0),0)</f>
        <v>0</v>
      </c>
      <c r="T865" s="66" t="str">
        <f aca="false">IF(O865&gt;0,IF(L865="k",0.9*VLOOKUP(S865,'ha-pocty-vyhl'!$A$5:$B$20,2,0),IF(L865="po",0.8*VLOOKUP(S865,'ha-pocty-vyhl'!$A$5:$B$20,2,0),VLOOKUP(S865,'ha-pocty-vyhl'!$A$5:$B$20,2,0))),"")</f>
        <v/>
      </c>
      <c r="U865" s="66" t="n">
        <f aca="false">'Vstupní data'!P865</f>
        <v>0</v>
      </c>
      <c r="V865" s="66" t="n">
        <f aca="false">IF(O865&gt;0,1.3*T865*1000*Z865/10000,0)</f>
        <v>0</v>
      </c>
      <c r="W865" s="66" t="n">
        <f aca="false">IF(O865&gt;0,1.3*T865*1000*Z865/10000,0)</f>
        <v>0</v>
      </c>
      <c r="X865" s="66" t="n">
        <f aca="false">IF(O865&gt;0,IF(O865&gt;V865,V865,O865),0)</f>
        <v>0</v>
      </c>
      <c r="Y865" s="66" t="n">
        <f aca="false">IF(O865&gt;0,IF(IF(U865&gt;W865,W865,U865)&lt;X865,W865,IF(U865&gt;W865,W865,U865)),0)</f>
        <v>0</v>
      </c>
      <c r="Z865" s="66" t="n">
        <f aca="false">IF(O865&gt;0,IF(J865&gt;0,J865,K865*H865/100),0)</f>
        <v>0</v>
      </c>
      <c r="AA865" s="67" t="n">
        <f aca="false">IF(O865&gt;0,CEILING(R865*P865*X865/Y865*Z865,1),0)</f>
        <v>0</v>
      </c>
      <c r="AB865" s="68" t="n">
        <f aca="false">IF(O865&gt;0,AA865/O865,0)</f>
        <v>0</v>
      </c>
      <c r="AC865" s="66" t="n">
        <f aca="false">'Vstupní data'!W865</f>
        <v>0</v>
      </c>
      <c r="AI865" s="66" t="str">
        <f aca="false">IF(OR('Vstupní data'!T865&gt;0,'Vstupní data'!U865&gt;0),VLOOKUP(I865,'Pril3-drev'!$H$5:$J$83,3,0),"")</f>
        <v/>
      </c>
      <c r="AJ865" s="66" t="n">
        <f aca="false">IF('Vstupní data'!V865="prostokořenný",0,IF('Vstupní data'!V865="krytokořenný","k",IF('Vstupní data'!V865="poloodrostky nebo odrostky, prostokořenné i krytokořenné","po",0)))</f>
        <v>0</v>
      </c>
      <c r="AK865" s="66" t="n">
        <f aca="false">IF(OR('Vstupní data'!T865&gt;0,'Vstupní data'!U865&gt;0),IF(AJ865="k",0.9*VLOOKUP(AI865,'ha-pocty-vyhl'!$A$5:$B$20,2,0),IF(AJ865="po",0.8*VLOOKUP(AI865,'ha-pocty-vyhl'!$A$5:$B$20,2,0),VLOOKUP(AI865,'ha-pocty-vyhl'!$A$5:$B$20,2,0))),0)</f>
        <v>0</v>
      </c>
      <c r="AL865" s="66" t="n">
        <f aca="false">IF(OR('Vstupní data'!T865&gt;0,'Vstupní data'!U865&gt;0),'Vstupní data'!K865*'Vstupní data'!M865/100,0)</f>
        <v>0</v>
      </c>
      <c r="AM865" s="66" t="n">
        <f aca="false">IF(OR('Vstupní data'!T865&gt;0,'Vstupní data'!U865&gt;0),IF('Vstupní data'!T865&gt;0,'Vstupní data'!T865,ROUND(10*'Vstupní data'!U865/AK865,0)),0)</f>
        <v>0</v>
      </c>
      <c r="AN865" s="69" t="n">
        <f aca="false">IF('Vstupní data'!T865&gt;0,   IF('Vstupní data'!T865&lt;=AL865,'Vstupní data'!T865,AL865),   IF(AM865&lt;AL865,AM865,AL865))</f>
        <v>0</v>
      </c>
      <c r="AO865" s="69" t="n">
        <f aca="false">'Vstupní data'!X865</f>
        <v>0</v>
      </c>
      <c r="AP865" s="66" t="n">
        <f aca="false">IF(OR('Vstupní data'!T865&gt;0,'Vstupní data'!U865&gt;0),IF(I865&lt;&gt;0,VLOOKUP(I865,'Pril3-drev'!$H$5:$I$83,2,0),0),0)</f>
        <v>0</v>
      </c>
      <c r="AQ865" s="66" t="n">
        <f aca="false">'Vstupní data'!Y865</f>
        <v>0</v>
      </c>
      <c r="AR865" s="66" t="str">
        <f aca="false">IF(AC865&gt;5,   IF('Vstupní data'!Y865&gt;0,   VLOOKUP(VLOOKUP(CONCATENATE(VLOOKUP(I865,'Pril3-drev'!$H$4:$L$83,5,0),AC865),'Pril3-drev'!$Q$4:$R$2803,2,0),'AVB-BS'!$C$5:$S$29 ,LOOKUP(AQ865,'AVB-BS'!$D$3:$S$3,'AVB-BS'!$D$1:$S$1) ,0 )   ,   IF('Vstupní data'!Z865&gt;0,'Vstupní data'!Z865,0)) , "")</f>
        <v/>
      </c>
      <c r="AS865" s="70" t="str">
        <f aca="false">IF(AC865&gt;5,VLOOKUP(CONCATENATE(AP865,AR865),'Pril1-THLPa'!$H$6:$N$96,4,0),"")</f>
        <v/>
      </c>
      <c r="AT865" s="70" t="str">
        <f aca="false">IF(AC865&gt;5,VLOOKUP(CONCATENATE(AP865,AR865),'Pril1-THLPa'!$H$6:$N$96,5,0),"")</f>
        <v/>
      </c>
      <c r="AU865" s="70" t="str">
        <f aca="false">IF(AC865&gt;5,VLOOKUP(CONCATENATE(AP865,AR865),'Pril1-THLPa'!$H$6:$N$96,6,0),"")</f>
        <v/>
      </c>
      <c r="AV865" s="70" t="str">
        <f aca="false">IF(AC865&gt;5,VLOOKUP(CONCATENATE(AP865,AR865),'Pril1-THLPa'!$H$6:$N$96,7,0),"")</f>
        <v/>
      </c>
      <c r="AW865" s="70" t="str">
        <f aca="false">IF(AC865&gt;5,VLOOKUP(CONCATENATE(AP865,AR865),'Pril1-THLPa'!$H$6:$O$96,8,0),"")</f>
        <v/>
      </c>
      <c r="AX865" s="66" t="n">
        <f aca="false">IF(AC865&gt;0,IF(AND(AC865&gt;0,AC865&lt;=5),VLOOKUP(AP865,'Pril1-THLPa'!$A$6:$F$18,LOOKUP(AC865,'Pril1-THLPa'!$B$5:$F$5,'Pril1-THLPa'!$B$4:$F$4),0),AS865+AT865*(AC865-5)+AU865*POWER(AC865-5,2)+AV865*POWER(AC865-5,3)+AW865*POWER(AC865-5,4)),0)</f>
        <v>0</v>
      </c>
      <c r="AY865" s="71"/>
      <c r="AZ865" s="66" t="n">
        <f aca="false">'Vstupní data'!AA865</f>
        <v>0</v>
      </c>
      <c r="BA865" s="66" t="n">
        <f aca="false">IF(OR('Vstupní data'!T865&gt;0,'Vstupní data'!U865&gt;0),IF(AC865&lt;&gt;"",AX865*AO865/10*(100+AZ865)/100,0),0)</f>
        <v>0</v>
      </c>
      <c r="BB865" s="67" t="n">
        <f aca="false">IF(AC865&lt;&gt;"",ROUND(BA865*AN865,0),0)</f>
        <v>0</v>
      </c>
      <c r="BC865" s="68" t="str">
        <f aca="false">IF(AE865&gt;0,BB865/AE865,"")</f>
        <v/>
      </c>
      <c r="BD865" s="66" t="n">
        <f aca="false">'Vstupní data'!AE865</f>
        <v>0</v>
      </c>
      <c r="BF865" s="66" t="n">
        <f aca="false">'Vstupní data'!AC865</f>
        <v>0</v>
      </c>
      <c r="BH865" s="66" t="n">
        <f aca="false">'Vstupní data'!AD865</f>
        <v>0</v>
      </c>
      <c r="BI865" s="66" t="n">
        <f aca="false">'Vstupní data'!AF865</f>
        <v>0</v>
      </c>
      <c r="BJ865" s="69" t="n">
        <f aca="false">'Vstupní data'!AG865</f>
        <v>0</v>
      </c>
      <c r="BK865" s="69" t="n">
        <f aca="false">IF(BF865&lt;&gt;0,VLOOKUP(I865,'Pril3-drev'!$H$5:$I$83,2,0),0)</f>
        <v>0</v>
      </c>
      <c r="BL865" s="69" t="n">
        <f aca="false">IF(BF865&lt;&gt;0,VLOOKUP(BK865,'Pril3-drev'!$A$5:$C$17,3,0),0)</f>
        <v>0</v>
      </c>
      <c r="BM865" s="69" t="n">
        <f aca="false">'Vstupní data'!AH865</f>
        <v>0</v>
      </c>
      <c r="BN865" s="69" t="n">
        <f aca="false">IF('Vstupní data'!AH865&gt;0,   VLOOKUP(VLOOKUP(CONCATENATE(VLOOKUP(I865,'Pril3-drev'!$H$4:$L$83,5,0),BD865),'Pril3-drev'!$Q$4:$R$2803,2,0),'AVB-BS'!$C$5:$S$29 ,LOOKUP(BM865,'AVB-BS'!$D$3:$S$3,'AVB-BS'!$D$1:$S$1) ,0 )   ,   IF('Vstupní data'!AI865&gt;0,'Vstupní data'!AI865,0))</f>
        <v>0</v>
      </c>
      <c r="BO865" s="69" t="str">
        <f aca="false">IF(BX865&gt;5,VLOOKUP(CONCATENATE(BK865,BN865),'Pril1-THLPa'!$H$6:$N$96,4,0),"")</f>
        <v/>
      </c>
      <c r="BP865" s="69" t="str">
        <f aca="false">IF(BX865&gt;5,VLOOKUP(CONCATENATE(BK865,BN865),'Pril1-THLPa'!$H$6:$N$96,5,0),"")</f>
        <v/>
      </c>
      <c r="BQ865" s="69" t="str">
        <f aca="false">IF(BX865&gt;5,VLOOKUP(CONCATENATE(BK865,BN865),'Pril1-THLPa'!$H$6:$N$96,6,0),"")</f>
        <v/>
      </c>
      <c r="BR865" s="69" t="str">
        <f aca="false">IF(BX865&gt;5,VLOOKUP(CONCATENATE(BK865,BN865),'Pril1-THLPa'!$H$6:$N$96,7,0),"")</f>
        <v/>
      </c>
      <c r="BS865" s="69" t="str">
        <f aca="false">IF(BX865&gt;5,VLOOKUP(CONCATENATE(BK865,BN865),'Pril1-THLPa'!$H$6:$O$96,8,0),"")</f>
        <v/>
      </c>
      <c r="BT865" s="69" t="str">
        <f aca="false">IF(BF865&gt;0, IF(BK865="smrk",  VLOOKUP(VLOOKUP(BD865,'Pril9-K3'!$L$8:$M$207,2,0),'Pril9-K3'!$A$8:$J$16,LOOKUP(BN865,'Pril9-K3'!$A$7:$J$7,'Pril9-K3'!$A$5:$J$5),0), IF(AND(BK865&lt;&gt;"smrk",'Vstupní data'!AK865&lt;&gt;""),'Vstupní data'!AK865,   VLOOKUP(VLOOKUP(BD865,'Pril9-K3'!$L$8:$M$207,2,0),'Pril9-K3'!$A$8:$J$16,LOOKUP(BN865,'Pril9-K3'!$A$7:$J$7,'Pril9-K3'!$A$5:$J$5),0)   )),   "")</f>
        <v/>
      </c>
      <c r="BV865" s="69" t="n">
        <f aca="false">'Vstupní data'!AJ865</f>
        <v>0</v>
      </c>
      <c r="BW865" s="69" t="n">
        <f aca="false">IF(BF865&gt;0,IF(J865&gt;0,J865,K865*H865/100),0)</f>
        <v>0</v>
      </c>
      <c r="BX865" s="69" t="n">
        <f aca="false">IF(BF865&gt;0,IF(BJ865&gt;BL865,BL865,BJ865),0)</f>
        <v>0</v>
      </c>
      <c r="BY865" s="69" t="n">
        <f aca="false">IF(BD865=0,0,IF(AND(BX865&gt;0,BX865&lt;=5),  IF(AND(BX865&gt;0,BX865&lt;=5),VLOOKUP(BK865,'Pril1-THLPa'!$A$6:$F$18,IF(AND(BX865&gt;0,BX865&lt;=5),LOOKUP(BX865,'Pril1-THLPa'!$B$5:$F$5,'Pril1-THLPa'!$B$4:$F$4),""),0),""),  IF(BX865&gt;5,BO865+BP865*(BX865-5)+BQ865*POWER(BX865-5,2)+BR865*POWER(BX865-5,3)+BS865*POWER(BX865-5,4),"")))</f>
        <v>0</v>
      </c>
      <c r="BZ865" s="69" t="n">
        <f aca="false">IF(BY865&gt;0,BY865*BI865/10*BW865*(100+BV865)/100,0)</f>
        <v>0</v>
      </c>
      <c r="CA865" s="69" t="n">
        <f aca="false">IF(BD865&gt;0,BX865-IF(BD865&gt;BX865,BX865,BD865),0)</f>
        <v>0</v>
      </c>
      <c r="CB865" s="69" t="n">
        <f aca="false">POWER(1.01,CA865)</f>
        <v>1</v>
      </c>
      <c r="CC865" s="69" t="n">
        <f aca="false">IF(BF865&gt;0,IF(BF865&gt;BH865,1,BF865/BH865),0)</f>
        <v>0</v>
      </c>
      <c r="CD865" s="72" t="n">
        <f aca="false">IF(BD865=0,0,IF(BF865&gt;0,ROUND(IF(CB865&lt;&gt;0,BZ865*BT865*1/CB865*CC865,0),0),0))</f>
        <v>0</v>
      </c>
      <c r="CE865" s="73" t="str">
        <f aca="false">IF(BF865&gt;0,IF(BF865&gt;BH865,CD865/BF865,CD865/BH865),"")</f>
        <v/>
      </c>
      <c r="CF865" s="69" t="n">
        <f aca="false">'Vstupní data'!AM865</f>
        <v>0</v>
      </c>
      <c r="CG865" s="69" t="n">
        <f aca="false">'Vstupní data'!AN865</f>
        <v>0</v>
      </c>
      <c r="CH865" s="69" t="n">
        <f aca="false">'Vstupní data'!AO865</f>
        <v>0</v>
      </c>
      <c r="CI865" s="69" t="n">
        <f aca="false">'Vstupní data'!AP865</f>
        <v>0</v>
      </c>
      <c r="CJ865" s="72" t="n">
        <f aca="false">ROUND(CH865*CI865,0)</f>
        <v>0</v>
      </c>
      <c r="CK865" s="74" t="str">
        <f aca="false">IF(OR(AA865&gt;0,BB865&gt;0,CD865&gt;0,CJ865&gt;0),AA865+BB865+CD865+CJ865,"")</f>
        <v/>
      </c>
    </row>
    <row r="866" customFormat="false" ht="12.8" hidden="false" customHeight="false" outlineLevel="0" collapsed="false">
      <c r="A866" s="66" t="n">
        <f aca="false">'Vstupní data'!A866</f>
        <v>0</v>
      </c>
      <c r="F866" s="66" t="str">
        <f aca="false">CONCATENATE('Vstupní data'!F866,'Vstupní data'!G866,'Vstupní data'!H866,'Vstupní data'!I866)</f>
        <v/>
      </c>
      <c r="G866" s="66"/>
      <c r="H866" s="66" t="n">
        <f aca="false">'Vstupní data'!K866</f>
        <v>0</v>
      </c>
      <c r="I866" s="66" t="n">
        <f aca="false">'Vstupní data'!L866</f>
        <v>0</v>
      </c>
      <c r="J866" s="66" t="n">
        <f aca="false">'Vstupní data'!K866*'Vstupní data'!M866/100</f>
        <v>0</v>
      </c>
      <c r="L866" s="66" t="n">
        <f aca="false">IF('Vstupní data'!N866="prostokořenný",0,IF('Vstupní data'!N866="krytokořenný","k",IF('Vstupní data'!N866="poloodrostky nebo odrostky, prostokořenné i krytokořenné","po",0)))</f>
        <v>0</v>
      </c>
      <c r="N866" s="66"/>
      <c r="O866" s="66" t="n">
        <f aca="false">'Vstupní data'!O866</f>
        <v>0</v>
      </c>
      <c r="P866" s="66" t="n">
        <f aca="false">IF(O866&gt;0,VLOOKUP(CONCATENATE(VLOOKUP(I866,'Pril3-drev'!$H$5:$K$83,4,0),"-",'Vstupní data'!R866),K2!$C$15:$D$23,2,0),0)</f>
        <v>0</v>
      </c>
      <c r="Q866" s="66" t="n">
        <f aca="false">IF(O866&gt;0,VLOOKUP(I866,'Pril3-drev'!$H$5:$I$83,2,0),0)</f>
        <v>0</v>
      </c>
      <c r="R866" s="66" t="n">
        <f aca="false">IF(Q866&gt;0,VLOOKUP(Q866,'Pril6-okus'!$A$5:$B$17,2,0),0)</f>
        <v>0</v>
      </c>
      <c r="S866" s="66" t="n">
        <f aca="false">IF(O866&gt;0,VLOOKUP(I866,'Pril3-drev'!$H$5:$J$83,3,0),0)</f>
        <v>0</v>
      </c>
      <c r="T866" s="66" t="str">
        <f aca="false">IF(O866&gt;0,IF(L866="k",0.9*VLOOKUP(S866,'ha-pocty-vyhl'!$A$5:$B$20,2,0),IF(L866="po",0.8*VLOOKUP(S866,'ha-pocty-vyhl'!$A$5:$B$20,2,0),VLOOKUP(S866,'ha-pocty-vyhl'!$A$5:$B$20,2,0))),"")</f>
        <v/>
      </c>
      <c r="U866" s="66" t="n">
        <f aca="false">'Vstupní data'!P866</f>
        <v>0</v>
      </c>
      <c r="V866" s="66" t="n">
        <f aca="false">IF(O866&gt;0,1.3*T866*1000*Z866/10000,0)</f>
        <v>0</v>
      </c>
      <c r="W866" s="66" t="n">
        <f aca="false">IF(O866&gt;0,1.3*T866*1000*Z866/10000,0)</f>
        <v>0</v>
      </c>
      <c r="X866" s="66" t="n">
        <f aca="false">IF(O866&gt;0,IF(O866&gt;V866,V866,O866),0)</f>
        <v>0</v>
      </c>
      <c r="Y866" s="66" t="n">
        <f aca="false">IF(O866&gt;0,IF(IF(U866&gt;W866,W866,U866)&lt;X866,W866,IF(U866&gt;W866,W866,U866)),0)</f>
        <v>0</v>
      </c>
      <c r="Z866" s="66" t="n">
        <f aca="false">IF(O866&gt;0,IF(J866&gt;0,J866,K866*H866/100),0)</f>
        <v>0</v>
      </c>
      <c r="AA866" s="67" t="n">
        <f aca="false">IF(O866&gt;0,CEILING(R866*P866*X866/Y866*Z866,1),0)</f>
        <v>0</v>
      </c>
      <c r="AB866" s="68" t="n">
        <f aca="false">IF(O866&gt;0,AA866/O866,0)</f>
        <v>0</v>
      </c>
      <c r="AC866" s="66" t="n">
        <f aca="false">'Vstupní data'!W866</f>
        <v>0</v>
      </c>
      <c r="AI866" s="66" t="str">
        <f aca="false">IF(OR('Vstupní data'!T866&gt;0,'Vstupní data'!U866&gt;0),VLOOKUP(I866,'Pril3-drev'!$H$5:$J$83,3,0),"")</f>
        <v/>
      </c>
      <c r="AJ866" s="66" t="n">
        <f aca="false">IF('Vstupní data'!V866="prostokořenný",0,IF('Vstupní data'!V866="krytokořenný","k",IF('Vstupní data'!V866="poloodrostky nebo odrostky, prostokořenné i krytokořenné","po",0)))</f>
        <v>0</v>
      </c>
      <c r="AK866" s="66" t="n">
        <f aca="false">IF(OR('Vstupní data'!T866&gt;0,'Vstupní data'!U866&gt;0),IF(AJ866="k",0.9*VLOOKUP(AI866,'ha-pocty-vyhl'!$A$5:$B$20,2,0),IF(AJ866="po",0.8*VLOOKUP(AI866,'ha-pocty-vyhl'!$A$5:$B$20,2,0),VLOOKUP(AI866,'ha-pocty-vyhl'!$A$5:$B$20,2,0))),0)</f>
        <v>0</v>
      </c>
      <c r="AL866" s="66" t="n">
        <f aca="false">IF(OR('Vstupní data'!T866&gt;0,'Vstupní data'!U866&gt;0),'Vstupní data'!K866*'Vstupní data'!M866/100,0)</f>
        <v>0</v>
      </c>
      <c r="AM866" s="66" t="n">
        <f aca="false">IF(OR('Vstupní data'!T866&gt;0,'Vstupní data'!U866&gt;0),IF('Vstupní data'!T866&gt;0,'Vstupní data'!T866,ROUND(10*'Vstupní data'!U866/AK866,0)),0)</f>
        <v>0</v>
      </c>
      <c r="AN866" s="69" t="n">
        <f aca="false">IF('Vstupní data'!T866&gt;0,   IF('Vstupní data'!T866&lt;=AL866,'Vstupní data'!T866,AL866),   IF(AM866&lt;AL866,AM866,AL866))</f>
        <v>0</v>
      </c>
      <c r="AO866" s="69" t="n">
        <f aca="false">'Vstupní data'!X866</f>
        <v>0</v>
      </c>
      <c r="AP866" s="66" t="n">
        <f aca="false">IF(OR('Vstupní data'!T866&gt;0,'Vstupní data'!U866&gt;0),IF(I866&lt;&gt;0,VLOOKUP(I866,'Pril3-drev'!$H$5:$I$83,2,0),0),0)</f>
        <v>0</v>
      </c>
      <c r="AQ866" s="66" t="n">
        <f aca="false">'Vstupní data'!Y866</f>
        <v>0</v>
      </c>
      <c r="AR866" s="66" t="str">
        <f aca="false">IF(AC866&gt;5,   IF('Vstupní data'!Y866&gt;0,   VLOOKUP(VLOOKUP(CONCATENATE(VLOOKUP(I866,'Pril3-drev'!$H$4:$L$83,5,0),AC866),'Pril3-drev'!$Q$4:$R$2803,2,0),'AVB-BS'!$C$5:$S$29 ,LOOKUP(AQ866,'AVB-BS'!$D$3:$S$3,'AVB-BS'!$D$1:$S$1) ,0 )   ,   IF('Vstupní data'!Z866&gt;0,'Vstupní data'!Z866,0)) , "")</f>
        <v/>
      </c>
      <c r="AS866" s="70" t="str">
        <f aca="false">IF(AC866&gt;5,VLOOKUP(CONCATENATE(AP866,AR866),'Pril1-THLPa'!$H$6:$N$96,4,0),"")</f>
        <v/>
      </c>
      <c r="AT866" s="70" t="str">
        <f aca="false">IF(AC866&gt;5,VLOOKUP(CONCATENATE(AP866,AR866),'Pril1-THLPa'!$H$6:$N$96,5,0),"")</f>
        <v/>
      </c>
      <c r="AU866" s="70" t="str">
        <f aca="false">IF(AC866&gt;5,VLOOKUP(CONCATENATE(AP866,AR866),'Pril1-THLPa'!$H$6:$N$96,6,0),"")</f>
        <v/>
      </c>
      <c r="AV866" s="70" t="str">
        <f aca="false">IF(AC866&gt;5,VLOOKUP(CONCATENATE(AP866,AR866),'Pril1-THLPa'!$H$6:$N$96,7,0),"")</f>
        <v/>
      </c>
      <c r="AW866" s="70" t="str">
        <f aca="false">IF(AC866&gt;5,VLOOKUP(CONCATENATE(AP866,AR866),'Pril1-THLPa'!$H$6:$O$96,8,0),"")</f>
        <v/>
      </c>
      <c r="AX866" s="66" t="n">
        <f aca="false">IF(AC866&gt;0,IF(AND(AC866&gt;0,AC866&lt;=5),VLOOKUP(AP866,'Pril1-THLPa'!$A$6:$F$18,LOOKUP(AC866,'Pril1-THLPa'!$B$5:$F$5,'Pril1-THLPa'!$B$4:$F$4),0),AS866+AT866*(AC866-5)+AU866*POWER(AC866-5,2)+AV866*POWER(AC866-5,3)+AW866*POWER(AC866-5,4)),0)</f>
        <v>0</v>
      </c>
      <c r="AY866" s="71"/>
      <c r="AZ866" s="66" t="n">
        <f aca="false">'Vstupní data'!AA866</f>
        <v>0</v>
      </c>
      <c r="BA866" s="66" t="n">
        <f aca="false">IF(OR('Vstupní data'!T866&gt;0,'Vstupní data'!U866&gt;0),IF(AC866&lt;&gt;"",AX866*AO866/10*(100+AZ866)/100,0),0)</f>
        <v>0</v>
      </c>
      <c r="BB866" s="67" t="n">
        <f aca="false">IF(AC866&lt;&gt;"",ROUND(BA866*AN866,0),0)</f>
        <v>0</v>
      </c>
      <c r="BC866" s="68" t="str">
        <f aca="false">IF(AE866&gt;0,BB866/AE866,"")</f>
        <v/>
      </c>
      <c r="BD866" s="66" t="n">
        <f aca="false">'Vstupní data'!AE866</f>
        <v>0</v>
      </c>
      <c r="BF866" s="66" t="n">
        <f aca="false">'Vstupní data'!AC866</f>
        <v>0</v>
      </c>
      <c r="BH866" s="66" t="n">
        <f aca="false">'Vstupní data'!AD866</f>
        <v>0</v>
      </c>
      <c r="BI866" s="66" t="n">
        <f aca="false">'Vstupní data'!AF866</f>
        <v>0</v>
      </c>
      <c r="BJ866" s="69" t="n">
        <f aca="false">'Vstupní data'!AG866</f>
        <v>0</v>
      </c>
      <c r="BK866" s="69" t="n">
        <f aca="false">IF(BF866&lt;&gt;0,VLOOKUP(I866,'Pril3-drev'!$H$5:$I$83,2,0),0)</f>
        <v>0</v>
      </c>
      <c r="BL866" s="69" t="n">
        <f aca="false">IF(BF866&lt;&gt;0,VLOOKUP(BK866,'Pril3-drev'!$A$5:$C$17,3,0),0)</f>
        <v>0</v>
      </c>
      <c r="BM866" s="69" t="n">
        <f aca="false">'Vstupní data'!AH866</f>
        <v>0</v>
      </c>
      <c r="BN866" s="69" t="n">
        <f aca="false">IF('Vstupní data'!AH866&gt;0,   VLOOKUP(VLOOKUP(CONCATENATE(VLOOKUP(I866,'Pril3-drev'!$H$4:$L$83,5,0),BD866),'Pril3-drev'!$Q$4:$R$2803,2,0),'AVB-BS'!$C$5:$S$29 ,LOOKUP(BM866,'AVB-BS'!$D$3:$S$3,'AVB-BS'!$D$1:$S$1) ,0 )   ,   IF('Vstupní data'!AI866&gt;0,'Vstupní data'!AI866,0))</f>
        <v>0</v>
      </c>
      <c r="BO866" s="69" t="str">
        <f aca="false">IF(BX866&gt;5,VLOOKUP(CONCATENATE(BK866,BN866),'Pril1-THLPa'!$H$6:$N$96,4,0),"")</f>
        <v/>
      </c>
      <c r="BP866" s="69" t="str">
        <f aca="false">IF(BX866&gt;5,VLOOKUP(CONCATENATE(BK866,BN866),'Pril1-THLPa'!$H$6:$N$96,5,0),"")</f>
        <v/>
      </c>
      <c r="BQ866" s="69" t="str">
        <f aca="false">IF(BX866&gt;5,VLOOKUP(CONCATENATE(BK866,BN866),'Pril1-THLPa'!$H$6:$N$96,6,0),"")</f>
        <v/>
      </c>
      <c r="BR866" s="69" t="str">
        <f aca="false">IF(BX866&gt;5,VLOOKUP(CONCATENATE(BK866,BN866),'Pril1-THLPa'!$H$6:$N$96,7,0),"")</f>
        <v/>
      </c>
      <c r="BS866" s="69" t="str">
        <f aca="false">IF(BX866&gt;5,VLOOKUP(CONCATENATE(BK866,BN866),'Pril1-THLPa'!$H$6:$O$96,8,0),"")</f>
        <v/>
      </c>
      <c r="BT866" s="69" t="str">
        <f aca="false">IF(BF866&gt;0, IF(BK866="smrk",  VLOOKUP(VLOOKUP(BD866,'Pril9-K3'!$L$8:$M$207,2,0),'Pril9-K3'!$A$8:$J$16,LOOKUP(BN866,'Pril9-K3'!$A$7:$J$7,'Pril9-K3'!$A$5:$J$5),0), IF(AND(BK866&lt;&gt;"smrk",'Vstupní data'!AK866&lt;&gt;""),'Vstupní data'!AK866,   VLOOKUP(VLOOKUP(BD866,'Pril9-K3'!$L$8:$M$207,2,0),'Pril9-K3'!$A$8:$J$16,LOOKUP(BN866,'Pril9-K3'!$A$7:$J$7,'Pril9-K3'!$A$5:$J$5),0)   )),   "")</f>
        <v/>
      </c>
      <c r="BV866" s="69" t="n">
        <f aca="false">'Vstupní data'!AJ866</f>
        <v>0</v>
      </c>
      <c r="BW866" s="69" t="n">
        <f aca="false">IF(BF866&gt;0,IF(J866&gt;0,J866,K866*H866/100),0)</f>
        <v>0</v>
      </c>
      <c r="BX866" s="69" t="n">
        <f aca="false">IF(BF866&gt;0,IF(BJ866&gt;BL866,BL866,BJ866),0)</f>
        <v>0</v>
      </c>
      <c r="BY866" s="69" t="n">
        <f aca="false">IF(BD866=0,0,IF(AND(BX866&gt;0,BX866&lt;=5),  IF(AND(BX866&gt;0,BX866&lt;=5),VLOOKUP(BK866,'Pril1-THLPa'!$A$6:$F$18,IF(AND(BX866&gt;0,BX866&lt;=5),LOOKUP(BX866,'Pril1-THLPa'!$B$5:$F$5,'Pril1-THLPa'!$B$4:$F$4),""),0),""),  IF(BX866&gt;5,BO866+BP866*(BX866-5)+BQ866*POWER(BX866-5,2)+BR866*POWER(BX866-5,3)+BS866*POWER(BX866-5,4),"")))</f>
        <v>0</v>
      </c>
      <c r="BZ866" s="69" t="n">
        <f aca="false">IF(BY866&gt;0,BY866*BI866/10*BW866*(100+BV866)/100,0)</f>
        <v>0</v>
      </c>
      <c r="CA866" s="69" t="n">
        <f aca="false">IF(BD866&gt;0,BX866-IF(BD866&gt;BX866,BX866,BD866),0)</f>
        <v>0</v>
      </c>
      <c r="CB866" s="69" t="n">
        <f aca="false">POWER(1.01,CA866)</f>
        <v>1</v>
      </c>
      <c r="CC866" s="69" t="n">
        <f aca="false">IF(BF866&gt;0,IF(BF866&gt;BH866,1,BF866/BH866),0)</f>
        <v>0</v>
      </c>
      <c r="CD866" s="72" t="n">
        <f aca="false">IF(BD866=0,0,IF(BF866&gt;0,ROUND(IF(CB866&lt;&gt;0,BZ866*BT866*1/CB866*CC866,0),0),0))</f>
        <v>0</v>
      </c>
      <c r="CE866" s="73" t="str">
        <f aca="false">IF(BF866&gt;0,IF(BF866&gt;BH866,CD866/BF866,CD866/BH866),"")</f>
        <v/>
      </c>
      <c r="CF866" s="69" t="n">
        <f aca="false">'Vstupní data'!AM866</f>
        <v>0</v>
      </c>
      <c r="CG866" s="69" t="n">
        <f aca="false">'Vstupní data'!AN866</f>
        <v>0</v>
      </c>
      <c r="CH866" s="69" t="n">
        <f aca="false">'Vstupní data'!AO866</f>
        <v>0</v>
      </c>
      <c r="CI866" s="69" t="n">
        <f aca="false">'Vstupní data'!AP866</f>
        <v>0</v>
      </c>
      <c r="CJ866" s="72" t="n">
        <f aca="false">ROUND(CH866*CI866,0)</f>
        <v>0</v>
      </c>
      <c r="CK866" s="74" t="str">
        <f aca="false">IF(OR(AA866&gt;0,BB866&gt;0,CD866&gt;0,CJ866&gt;0),AA866+BB866+CD866+CJ866,"")</f>
        <v/>
      </c>
    </row>
    <row r="867" customFormat="false" ht="12.8" hidden="false" customHeight="false" outlineLevel="0" collapsed="false">
      <c r="A867" s="66" t="n">
        <f aca="false">'Vstupní data'!A867</f>
        <v>0</v>
      </c>
      <c r="F867" s="66" t="str">
        <f aca="false">CONCATENATE('Vstupní data'!F867,'Vstupní data'!G867,'Vstupní data'!H867,'Vstupní data'!I867)</f>
        <v/>
      </c>
      <c r="G867" s="66"/>
      <c r="H867" s="66" t="n">
        <f aca="false">'Vstupní data'!K867</f>
        <v>0</v>
      </c>
      <c r="I867" s="66" t="n">
        <f aca="false">'Vstupní data'!L867</f>
        <v>0</v>
      </c>
      <c r="J867" s="66" t="n">
        <f aca="false">'Vstupní data'!K867*'Vstupní data'!M867/100</f>
        <v>0</v>
      </c>
      <c r="L867" s="66" t="n">
        <f aca="false">IF('Vstupní data'!N867="prostokořenný",0,IF('Vstupní data'!N867="krytokořenný","k",IF('Vstupní data'!N867="poloodrostky nebo odrostky, prostokořenné i krytokořenné","po",0)))</f>
        <v>0</v>
      </c>
      <c r="N867" s="66"/>
      <c r="O867" s="66" t="n">
        <f aca="false">'Vstupní data'!O867</f>
        <v>0</v>
      </c>
      <c r="P867" s="66" t="n">
        <f aca="false">IF(O867&gt;0,VLOOKUP(CONCATENATE(VLOOKUP(I867,'Pril3-drev'!$H$5:$K$83,4,0),"-",'Vstupní data'!R867),K2!$C$15:$D$23,2,0),0)</f>
        <v>0</v>
      </c>
      <c r="Q867" s="66" t="n">
        <f aca="false">IF(O867&gt;0,VLOOKUP(I867,'Pril3-drev'!$H$5:$I$83,2,0),0)</f>
        <v>0</v>
      </c>
      <c r="R867" s="66" t="n">
        <f aca="false">IF(Q867&gt;0,VLOOKUP(Q867,'Pril6-okus'!$A$5:$B$17,2,0),0)</f>
        <v>0</v>
      </c>
      <c r="S867" s="66" t="n">
        <f aca="false">IF(O867&gt;0,VLOOKUP(I867,'Pril3-drev'!$H$5:$J$83,3,0),0)</f>
        <v>0</v>
      </c>
      <c r="T867" s="66" t="str">
        <f aca="false">IF(O867&gt;0,IF(L867="k",0.9*VLOOKUP(S867,'ha-pocty-vyhl'!$A$5:$B$20,2,0),IF(L867="po",0.8*VLOOKUP(S867,'ha-pocty-vyhl'!$A$5:$B$20,2,0),VLOOKUP(S867,'ha-pocty-vyhl'!$A$5:$B$20,2,0))),"")</f>
        <v/>
      </c>
      <c r="U867" s="66" t="n">
        <f aca="false">'Vstupní data'!P867</f>
        <v>0</v>
      </c>
      <c r="V867" s="66" t="n">
        <f aca="false">IF(O867&gt;0,1.3*T867*1000*Z867/10000,0)</f>
        <v>0</v>
      </c>
      <c r="W867" s="66" t="n">
        <f aca="false">IF(O867&gt;0,1.3*T867*1000*Z867/10000,0)</f>
        <v>0</v>
      </c>
      <c r="X867" s="66" t="n">
        <f aca="false">IF(O867&gt;0,IF(O867&gt;V867,V867,O867),0)</f>
        <v>0</v>
      </c>
      <c r="Y867" s="66" t="n">
        <f aca="false">IF(O867&gt;0,IF(IF(U867&gt;W867,W867,U867)&lt;X867,W867,IF(U867&gt;W867,W867,U867)),0)</f>
        <v>0</v>
      </c>
      <c r="Z867" s="66" t="n">
        <f aca="false">IF(O867&gt;0,IF(J867&gt;0,J867,K867*H867/100),0)</f>
        <v>0</v>
      </c>
      <c r="AA867" s="67" t="n">
        <f aca="false">IF(O867&gt;0,CEILING(R867*P867*X867/Y867*Z867,1),0)</f>
        <v>0</v>
      </c>
      <c r="AB867" s="68" t="n">
        <f aca="false">IF(O867&gt;0,AA867/O867,0)</f>
        <v>0</v>
      </c>
      <c r="AC867" s="66" t="n">
        <f aca="false">'Vstupní data'!W867</f>
        <v>0</v>
      </c>
      <c r="AI867" s="66" t="str">
        <f aca="false">IF(OR('Vstupní data'!T867&gt;0,'Vstupní data'!U867&gt;0),VLOOKUP(I867,'Pril3-drev'!$H$5:$J$83,3,0),"")</f>
        <v/>
      </c>
      <c r="AJ867" s="66" t="n">
        <f aca="false">IF('Vstupní data'!V867="prostokořenný",0,IF('Vstupní data'!V867="krytokořenný","k",IF('Vstupní data'!V867="poloodrostky nebo odrostky, prostokořenné i krytokořenné","po",0)))</f>
        <v>0</v>
      </c>
      <c r="AK867" s="66" t="n">
        <f aca="false">IF(OR('Vstupní data'!T867&gt;0,'Vstupní data'!U867&gt;0),IF(AJ867="k",0.9*VLOOKUP(AI867,'ha-pocty-vyhl'!$A$5:$B$20,2,0),IF(AJ867="po",0.8*VLOOKUP(AI867,'ha-pocty-vyhl'!$A$5:$B$20,2,0),VLOOKUP(AI867,'ha-pocty-vyhl'!$A$5:$B$20,2,0))),0)</f>
        <v>0</v>
      </c>
      <c r="AL867" s="66" t="n">
        <f aca="false">IF(OR('Vstupní data'!T867&gt;0,'Vstupní data'!U867&gt;0),'Vstupní data'!K867*'Vstupní data'!M867/100,0)</f>
        <v>0</v>
      </c>
      <c r="AM867" s="66" t="n">
        <f aca="false">IF(OR('Vstupní data'!T867&gt;0,'Vstupní data'!U867&gt;0),IF('Vstupní data'!T867&gt;0,'Vstupní data'!T867,ROUND(10*'Vstupní data'!U867/AK867,0)),0)</f>
        <v>0</v>
      </c>
      <c r="AN867" s="69" t="n">
        <f aca="false">IF('Vstupní data'!T867&gt;0,   IF('Vstupní data'!T867&lt;=AL867,'Vstupní data'!T867,AL867),   IF(AM867&lt;AL867,AM867,AL867))</f>
        <v>0</v>
      </c>
      <c r="AO867" s="69" t="n">
        <f aca="false">'Vstupní data'!X867</f>
        <v>0</v>
      </c>
      <c r="AP867" s="66" t="n">
        <f aca="false">IF(OR('Vstupní data'!T867&gt;0,'Vstupní data'!U867&gt;0),IF(I867&lt;&gt;0,VLOOKUP(I867,'Pril3-drev'!$H$5:$I$83,2,0),0),0)</f>
        <v>0</v>
      </c>
      <c r="AQ867" s="66" t="n">
        <f aca="false">'Vstupní data'!Y867</f>
        <v>0</v>
      </c>
      <c r="AR867" s="66" t="str">
        <f aca="false">IF(AC867&gt;5,   IF('Vstupní data'!Y867&gt;0,   VLOOKUP(VLOOKUP(CONCATENATE(VLOOKUP(I867,'Pril3-drev'!$H$4:$L$83,5,0),AC867),'Pril3-drev'!$Q$4:$R$2803,2,0),'AVB-BS'!$C$5:$S$29 ,LOOKUP(AQ867,'AVB-BS'!$D$3:$S$3,'AVB-BS'!$D$1:$S$1) ,0 )   ,   IF('Vstupní data'!Z867&gt;0,'Vstupní data'!Z867,0)) , "")</f>
        <v/>
      </c>
      <c r="AS867" s="70" t="str">
        <f aca="false">IF(AC867&gt;5,VLOOKUP(CONCATENATE(AP867,AR867),'Pril1-THLPa'!$H$6:$N$96,4,0),"")</f>
        <v/>
      </c>
      <c r="AT867" s="70" t="str">
        <f aca="false">IF(AC867&gt;5,VLOOKUP(CONCATENATE(AP867,AR867),'Pril1-THLPa'!$H$6:$N$96,5,0),"")</f>
        <v/>
      </c>
      <c r="AU867" s="70" t="str">
        <f aca="false">IF(AC867&gt;5,VLOOKUP(CONCATENATE(AP867,AR867),'Pril1-THLPa'!$H$6:$N$96,6,0),"")</f>
        <v/>
      </c>
      <c r="AV867" s="70" t="str">
        <f aca="false">IF(AC867&gt;5,VLOOKUP(CONCATENATE(AP867,AR867),'Pril1-THLPa'!$H$6:$N$96,7,0),"")</f>
        <v/>
      </c>
      <c r="AW867" s="70" t="str">
        <f aca="false">IF(AC867&gt;5,VLOOKUP(CONCATENATE(AP867,AR867),'Pril1-THLPa'!$H$6:$O$96,8,0),"")</f>
        <v/>
      </c>
      <c r="AX867" s="66" t="n">
        <f aca="false">IF(AC867&gt;0,IF(AND(AC867&gt;0,AC867&lt;=5),VLOOKUP(AP867,'Pril1-THLPa'!$A$6:$F$18,LOOKUP(AC867,'Pril1-THLPa'!$B$5:$F$5,'Pril1-THLPa'!$B$4:$F$4),0),AS867+AT867*(AC867-5)+AU867*POWER(AC867-5,2)+AV867*POWER(AC867-5,3)+AW867*POWER(AC867-5,4)),0)</f>
        <v>0</v>
      </c>
      <c r="AY867" s="71"/>
      <c r="AZ867" s="66" t="n">
        <f aca="false">'Vstupní data'!AA867</f>
        <v>0</v>
      </c>
      <c r="BA867" s="66" t="n">
        <f aca="false">IF(OR('Vstupní data'!T867&gt;0,'Vstupní data'!U867&gt;0),IF(AC867&lt;&gt;"",AX867*AO867/10*(100+AZ867)/100,0),0)</f>
        <v>0</v>
      </c>
      <c r="BB867" s="67" t="n">
        <f aca="false">IF(AC867&lt;&gt;"",ROUND(BA867*AN867,0),0)</f>
        <v>0</v>
      </c>
      <c r="BC867" s="68" t="str">
        <f aca="false">IF(AE867&gt;0,BB867/AE867,"")</f>
        <v/>
      </c>
      <c r="BD867" s="66" t="n">
        <f aca="false">'Vstupní data'!AE867</f>
        <v>0</v>
      </c>
      <c r="BF867" s="66" t="n">
        <f aca="false">'Vstupní data'!AC867</f>
        <v>0</v>
      </c>
      <c r="BH867" s="66" t="n">
        <f aca="false">'Vstupní data'!AD867</f>
        <v>0</v>
      </c>
      <c r="BI867" s="66" t="n">
        <f aca="false">'Vstupní data'!AF867</f>
        <v>0</v>
      </c>
      <c r="BJ867" s="69" t="n">
        <f aca="false">'Vstupní data'!AG867</f>
        <v>0</v>
      </c>
      <c r="BK867" s="69" t="n">
        <f aca="false">IF(BF867&lt;&gt;0,VLOOKUP(I867,'Pril3-drev'!$H$5:$I$83,2,0),0)</f>
        <v>0</v>
      </c>
      <c r="BL867" s="69" t="n">
        <f aca="false">IF(BF867&lt;&gt;0,VLOOKUP(BK867,'Pril3-drev'!$A$5:$C$17,3,0),0)</f>
        <v>0</v>
      </c>
      <c r="BM867" s="69" t="n">
        <f aca="false">'Vstupní data'!AH867</f>
        <v>0</v>
      </c>
      <c r="BN867" s="69" t="n">
        <f aca="false">IF('Vstupní data'!AH867&gt;0,   VLOOKUP(VLOOKUP(CONCATENATE(VLOOKUP(I867,'Pril3-drev'!$H$4:$L$83,5,0),BD867),'Pril3-drev'!$Q$4:$R$2803,2,0),'AVB-BS'!$C$5:$S$29 ,LOOKUP(BM867,'AVB-BS'!$D$3:$S$3,'AVB-BS'!$D$1:$S$1) ,0 )   ,   IF('Vstupní data'!AI867&gt;0,'Vstupní data'!AI867,0))</f>
        <v>0</v>
      </c>
      <c r="BO867" s="69" t="str">
        <f aca="false">IF(BX867&gt;5,VLOOKUP(CONCATENATE(BK867,BN867),'Pril1-THLPa'!$H$6:$N$96,4,0),"")</f>
        <v/>
      </c>
      <c r="BP867" s="69" t="str">
        <f aca="false">IF(BX867&gt;5,VLOOKUP(CONCATENATE(BK867,BN867),'Pril1-THLPa'!$H$6:$N$96,5,0),"")</f>
        <v/>
      </c>
      <c r="BQ867" s="69" t="str">
        <f aca="false">IF(BX867&gt;5,VLOOKUP(CONCATENATE(BK867,BN867),'Pril1-THLPa'!$H$6:$N$96,6,0),"")</f>
        <v/>
      </c>
      <c r="BR867" s="69" t="str">
        <f aca="false">IF(BX867&gt;5,VLOOKUP(CONCATENATE(BK867,BN867),'Pril1-THLPa'!$H$6:$N$96,7,0),"")</f>
        <v/>
      </c>
      <c r="BS867" s="69" t="str">
        <f aca="false">IF(BX867&gt;5,VLOOKUP(CONCATENATE(BK867,BN867),'Pril1-THLPa'!$H$6:$O$96,8,0),"")</f>
        <v/>
      </c>
      <c r="BT867" s="69" t="str">
        <f aca="false">IF(BF867&gt;0, IF(BK867="smrk",  VLOOKUP(VLOOKUP(BD867,'Pril9-K3'!$L$8:$M$207,2,0),'Pril9-K3'!$A$8:$J$16,LOOKUP(BN867,'Pril9-K3'!$A$7:$J$7,'Pril9-K3'!$A$5:$J$5),0), IF(AND(BK867&lt;&gt;"smrk",'Vstupní data'!AK867&lt;&gt;""),'Vstupní data'!AK867,   VLOOKUP(VLOOKUP(BD867,'Pril9-K3'!$L$8:$M$207,2,0),'Pril9-K3'!$A$8:$J$16,LOOKUP(BN867,'Pril9-K3'!$A$7:$J$7,'Pril9-K3'!$A$5:$J$5),0)   )),   "")</f>
        <v/>
      </c>
      <c r="BV867" s="69" t="n">
        <f aca="false">'Vstupní data'!AJ867</f>
        <v>0</v>
      </c>
      <c r="BW867" s="69" t="n">
        <f aca="false">IF(BF867&gt;0,IF(J867&gt;0,J867,K867*H867/100),0)</f>
        <v>0</v>
      </c>
      <c r="BX867" s="69" t="n">
        <f aca="false">IF(BF867&gt;0,IF(BJ867&gt;BL867,BL867,BJ867),0)</f>
        <v>0</v>
      </c>
      <c r="BY867" s="69" t="n">
        <f aca="false">IF(BD867=0,0,IF(AND(BX867&gt;0,BX867&lt;=5),  IF(AND(BX867&gt;0,BX867&lt;=5),VLOOKUP(BK867,'Pril1-THLPa'!$A$6:$F$18,IF(AND(BX867&gt;0,BX867&lt;=5),LOOKUP(BX867,'Pril1-THLPa'!$B$5:$F$5,'Pril1-THLPa'!$B$4:$F$4),""),0),""),  IF(BX867&gt;5,BO867+BP867*(BX867-5)+BQ867*POWER(BX867-5,2)+BR867*POWER(BX867-5,3)+BS867*POWER(BX867-5,4),"")))</f>
        <v>0</v>
      </c>
      <c r="BZ867" s="69" t="n">
        <f aca="false">IF(BY867&gt;0,BY867*BI867/10*BW867*(100+BV867)/100,0)</f>
        <v>0</v>
      </c>
      <c r="CA867" s="69" t="n">
        <f aca="false">IF(BD867&gt;0,BX867-IF(BD867&gt;BX867,BX867,BD867),0)</f>
        <v>0</v>
      </c>
      <c r="CB867" s="69" t="n">
        <f aca="false">POWER(1.01,CA867)</f>
        <v>1</v>
      </c>
      <c r="CC867" s="69" t="n">
        <f aca="false">IF(BF867&gt;0,IF(BF867&gt;BH867,1,BF867/BH867),0)</f>
        <v>0</v>
      </c>
      <c r="CD867" s="72" t="n">
        <f aca="false">IF(BD867=0,0,IF(BF867&gt;0,ROUND(IF(CB867&lt;&gt;0,BZ867*BT867*1/CB867*CC867,0),0),0))</f>
        <v>0</v>
      </c>
      <c r="CE867" s="73" t="str">
        <f aca="false">IF(BF867&gt;0,IF(BF867&gt;BH867,CD867/BF867,CD867/BH867),"")</f>
        <v/>
      </c>
      <c r="CF867" s="69" t="n">
        <f aca="false">'Vstupní data'!AM867</f>
        <v>0</v>
      </c>
      <c r="CG867" s="69" t="n">
        <f aca="false">'Vstupní data'!AN867</f>
        <v>0</v>
      </c>
      <c r="CH867" s="69" t="n">
        <f aca="false">'Vstupní data'!AO867</f>
        <v>0</v>
      </c>
      <c r="CI867" s="69" t="n">
        <f aca="false">'Vstupní data'!AP867</f>
        <v>0</v>
      </c>
      <c r="CJ867" s="72" t="n">
        <f aca="false">ROUND(CH867*CI867,0)</f>
        <v>0</v>
      </c>
      <c r="CK867" s="74" t="str">
        <f aca="false">IF(OR(AA867&gt;0,BB867&gt;0,CD867&gt;0,CJ867&gt;0),AA867+BB867+CD867+CJ867,"")</f>
        <v/>
      </c>
    </row>
    <row r="868" customFormat="false" ht="12.8" hidden="false" customHeight="false" outlineLevel="0" collapsed="false">
      <c r="A868" s="66" t="n">
        <f aca="false">'Vstupní data'!A868</f>
        <v>0</v>
      </c>
      <c r="F868" s="66" t="str">
        <f aca="false">CONCATENATE('Vstupní data'!F868,'Vstupní data'!G868,'Vstupní data'!H868,'Vstupní data'!I868)</f>
        <v/>
      </c>
      <c r="G868" s="66"/>
      <c r="H868" s="66" t="n">
        <f aca="false">'Vstupní data'!K868</f>
        <v>0</v>
      </c>
      <c r="I868" s="66" t="n">
        <f aca="false">'Vstupní data'!L868</f>
        <v>0</v>
      </c>
      <c r="J868" s="66" t="n">
        <f aca="false">'Vstupní data'!K868*'Vstupní data'!M868/100</f>
        <v>0</v>
      </c>
      <c r="L868" s="66" t="n">
        <f aca="false">IF('Vstupní data'!N868="prostokořenný",0,IF('Vstupní data'!N868="krytokořenný","k",IF('Vstupní data'!N868="poloodrostky nebo odrostky, prostokořenné i krytokořenné","po",0)))</f>
        <v>0</v>
      </c>
      <c r="N868" s="66"/>
      <c r="O868" s="66" t="n">
        <f aca="false">'Vstupní data'!O868</f>
        <v>0</v>
      </c>
      <c r="P868" s="66" t="n">
        <f aca="false">IF(O868&gt;0,VLOOKUP(CONCATENATE(VLOOKUP(I868,'Pril3-drev'!$H$5:$K$83,4,0),"-",'Vstupní data'!R868),K2!$C$15:$D$23,2,0),0)</f>
        <v>0</v>
      </c>
      <c r="Q868" s="66" t="n">
        <f aca="false">IF(O868&gt;0,VLOOKUP(I868,'Pril3-drev'!$H$5:$I$83,2,0),0)</f>
        <v>0</v>
      </c>
      <c r="R868" s="66" t="n">
        <f aca="false">IF(Q868&gt;0,VLOOKUP(Q868,'Pril6-okus'!$A$5:$B$17,2,0),0)</f>
        <v>0</v>
      </c>
      <c r="S868" s="66" t="n">
        <f aca="false">IF(O868&gt;0,VLOOKUP(I868,'Pril3-drev'!$H$5:$J$83,3,0),0)</f>
        <v>0</v>
      </c>
      <c r="T868" s="66" t="str">
        <f aca="false">IF(O868&gt;0,IF(L868="k",0.9*VLOOKUP(S868,'ha-pocty-vyhl'!$A$5:$B$20,2,0),IF(L868="po",0.8*VLOOKUP(S868,'ha-pocty-vyhl'!$A$5:$B$20,2,0),VLOOKUP(S868,'ha-pocty-vyhl'!$A$5:$B$20,2,0))),"")</f>
        <v/>
      </c>
      <c r="U868" s="66" t="n">
        <f aca="false">'Vstupní data'!P868</f>
        <v>0</v>
      </c>
      <c r="V868" s="66" t="n">
        <f aca="false">IF(O868&gt;0,1.3*T868*1000*Z868/10000,0)</f>
        <v>0</v>
      </c>
      <c r="W868" s="66" t="n">
        <f aca="false">IF(O868&gt;0,1.3*T868*1000*Z868/10000,0)</f>
        <v>0</v>
      </c>
      <c r="X868" s="66" t="n">
        <f aca="false">IF(O868&gt;0,IF(O868&gt;V868,V868,O868),0)</f>
        <v>0</v>
      </c>
      <c r="Y868" s="66" t="n">
        <f aca="false">IF(O868&gt;0,IF(IF(U868&gt;W868,W868,U868)&lt;X868,W868,IF(U868&gt;W868,W868,U868)),0)</f>
        <v>0</v>
      </c>
      <c r="Z868" s="66" t="n">
        <f aca="false">IF(O868&gt;0,IF(J868&gt;0,J868,K868*H868/100),0)</f>
        <v>0</v>
      </c>
      <c r="AA868" s="67" t="n">
        <f aca="false">IF(O868&gt;0,CEILING(R868*P868*X868/Y868*Z868,1),0)</f>
        <v>0</v>
      </c>
      <c r="AB868" s="68" t="n">
        <f aca="false">IF(O868&gt;0,AA868/O868,0)</f>
        <v>0</v>
      </c>
      <c r="AC868" s="66" t="n">
        <f aca="false">'Vstupní data'!W868</f>
        <v>0</v>
      </c>
      <c r="AI868" s="66" t="str">
        <f aca="false">IF(OR('Vstupní data'!T868&gt;0,'Vstupní data'!U868&gt;0),VLOOKUP(I868,'Pril3-drev'!$H$5:$J$83,3,0),"")</f>
        <v/>
      </c>
      <c r="AJ868" s="66" t="n">
        <f aca="false">IF('Vstupní data'!V868="prostokořenný",0,IF('Vstupní data'!V868="krytokořenný","k",IF('Vstupní data'!V868="poloodrostky nebo odrostky, prostokořenné i krytokořenné","po",0)))</f>
        <v>0</v>
      </c>
      <c r="AK868" s="66" t="n">
        <f aca="false">IF(OR('Vstupní data'!T868&gt;0,'Vstupní data'!U868&gt;0),IF(AJ868="k",0.9*VLOOKUP(AI868,'ha-pocty-vyhl'!$A$5:$B$20,2,0),IF(AJ868="po",0.8*VLOOKUP(AI868,'ha-pocty-vyhl'!$A$5:$B$20,2,0),VLOOKUP(AI868,'ha-pocty-vyhl'!$A$5:$B$20,2,0))),0)</f>
        <v>0</v>
      </c>
      <c r="AL868" s="66" t="n">
        <f aca="false">IF(OR('Vstupní data'!T868&gt;0,'Vstupní data'!U868&gt;0),'Vstupní data'!K868*'Vstupní data'!M868/100,0)</f>
        <v>0</v>
      </c>
      <c r="AM868" s="66" t="n">
        <f aca="false">IF(OR('Vstupní data'!T868&gt;0,'Vstupní data'!U868&gt;0),IF('Vstupní data'!T868&gt;0,'Vstupní data'!T868,ROUND(10*'Vstupní data'!U868/AK868,0)),0)</f>
        <v>0</v>
      </c>
      <c r="AN868" s="69" t="n">
        <f aca="false">IF('Vstupní data'!T868&gt;0,   IF('Vstupní data'!T868&lt;=AL868,'Vstupní data'!T868,AL868),   IF(AM868&lt;AL868,AM868,AL868))</f>
        <v>0</v>
      </c>
      <c r="AO868" s="69" t="n">
        <f aca="false">'Vstupní data'!X868</f>
        <v>0</v>
      </c>
      <c r="AP868" s="66" t="n">
        <f aca="false">IF(OR('Vstupní data'!T868&gt;0,'Vstupní data'!U868&gt;0),IF(I868&lt;&gt;0,VLOOKUP(I868,'Pril3-drev'!$H$5:$I$83,2,0),0),0)</f>
        <v>0</v>
      </c>
      <c r="AQ868" s="66" t="n">
        <f aca="false">'Vstupní data'!Y868</f>
        <v>0</v>
      </c>
      <c r="AR868" s="66" t="str">
        <f aca="false">IF(AC868&gt;5,   IF('Vstupní data'!Y868&gt;0,   VLOOKUP(VLOOKUP(CONCATENATE(VLOOKUP(I868,'Pril3-drev'!$H$4:$L$83,5,0),AC868),'Pril3-drev'!$Q$4:$R$2803,2,0),'AVB-BS'!$C$5:$S$29 ,LOOKUP(AQ868,'AVB-BS'!$D$3:$S$3,'AVB-BS'!$D$1:$S$1) ,0 )   ,   IF('Vstupní data'!Z868&gt;0,'Vstupní data'!Z868,0)) , "")</f>
        <v/>
      </c>
      <c r="AS868" s="70" t="str">
        <f aca="false">IF(AC868&gt;5,VLOOKUP(CONCATENATE(AP868,AR868),'Pril1-THLPa'!$H$6:$N$96,4,0),"")</f>
        <v/>
      </c>
      <c r="AT868" s="70" t="str">
        <f aca="false">IF(AC868&gt;5,VLOOKUP(CONCATENATE(AP868,AR868),'Pril1-THLPa'!$H$6:$N$96,5,0),"")</f>
        <v/>
      </c>
      <c r="AU868" s="70" t="str">
        <f aca="false">IF(AC868&gt;5,VLOOKUP(CONCATENATE(AP868,AR868),'Pril1-THLPa'!$H$6:$N$96,6,0),"")</f>
        <v/>
      </c>
      <c r="AV868" s="70" t="str">
        <f aca="false">IF(AC868&gt;5,VLOOKUP(CONCATENATE(AP868,AR868),'Pril1-THLPa'!$H$6:$N$96,7,0),"")</f>
        <v/>
      </c>
      <c r="AW868" s="70" t="str">
        <f aca="false">IF(AC868&gt;5,VLOOKUP(CONCATENATE(AP868,AR868),'Pril1-THLPa'!$H$6:$O$96,8,0),"")</f>
        <v/>
      </c>
      <c r="AX868" s="66" t="n">
        <f aca="false">IF(AC868&gt;0,IF(AND(AC868&gt;0,AC868&lt;=5),VLOOKUP(AP868,'Pril1-THLPa'!$A$6:$F$18,LOOKUP(AC868,'Pril1-THLPa'!$B$5:$F$5,'Pril1-THLPa'!$B$4:$F$4),0),AS868+AT868*(AC868-5)+AU868*POWER(AC868-5,2)+AV868*POWER(AC868-5,3)+AW868*POWER(AC868-5,4)),0)</f>
        <v>0</v>
      </c>
      <c r="AY868" s="71"/>
      <c r="AZ868" s="66" t="n">
        <f aca="false">'Vstupní data'!AA868</f>
        <v>0</v>
      </c>
      <c r="BA868" s="66" t="n">
        <f aca="false">IF(OR('Vstupní data'!T868&gt;0,'Vstupní data'!U868&gt;0),IF(AC868&lt;&gt;"",AX868*AO868/10*(100+AZ868)/100,0),0)</f>
        <v>0</v>
      </c>
      <c r="BB868" s="67" t="n">
        <f aca="false">IF(AC868&lt;&gt;"",ROUND(BA868*AN868,0),0)</f>
        <v>0</v>
      </c>
      <c r="BC868" s="68" t="str">
        <f aca="false">IF(AE868&gt;0,BB868/AE868,"")</f>
        <v/>
      </c>
      <c r="BD868" s="66" t="n">
        <f aca="false">'Vstupní data'!AE868</f>
        <v>0</v>
      </c>
      <c r="BF868" s="66" t="n">
        <f aca="false">'Vstupní data'!AC868</f>
        <v>0</v>
      </c>
      <c r="BH868" s="66" t="n">
        <f aca="false">'Vstupní data'!AD868</f>
        <v>0</v>
      </c>
      <c r="BI868" s="66" t="n">
        <f aca="false">'Vstupní data'!AF868</f>
        <v>0</v>
      </c>
      <c r="BJ868" s="69" t="n">
        <f aca="false">'Vstupní data'!AG868</f>
        <v>0</v>
      </c>
      <c r="BK868" s="69" t="n">
        <f aca="false">IF(BF868&lt;&gt;0,VLOOKUP(I868,'Pril3-drev'!$H$5:$I$83,2,0),0)</f>
        <v>0</v>
      </c>
      <c r="BL868" s="69" t="n">
        <f aca="false">IF(BF868&lt;&gt;0,VLOOKUP(BK868,'Pril3-drev'!$A$5:$C$17,3,0),0)</f>
        <v>0</v>
      </c>
      <c r="BM868" s="69" t="n">
        <f aca="false">'Vstupní data'!AH868</f>
        <v>0</v>
      </c>
      <c r="BN868" s="69" t="n">
        <f aca="false">IF('Vstupní data'!AH868&gt;0,   VLOOKUP(VLOOKUP(CONCATENATE(VLOOKUP(I868,'Pril3-drev'!$H$4:$L$83,5,0),BD868),'Pril3-drev'!$Q$4:$R$2803,2,0),'AVB-BS'!$C$5:$S$29 ,LOOKUP(BM868,'AVB-BS'!$D$3:$S$3,'AVB-BS'!$D$1:$S$1) ,0 )   ,   IF('Vstupní data'!AI868&gt;0,'Vstupní data'!AI868,0))</f>
        <v>0</v>
      </c>
      <c r="BO868" s="69" t="str">
        <f aca="false">IF(BX868&gt;5,VLOOKUP(CONCATENATE(BK868,BN868),'Pril1-THLPa'!$H$6:$N$96,4,0),"")</f>
        <v/>
      </c>
      <c r="BP868" s="69" t="str">
        <f aca="false">IF(BX868&gt;5,VLOOKUP(CONCATENATE(BK868,BN868),'Pril1-THLPa'!$H$6:$N$96,5,0),"")</f>
        <v/>
      </c>
      <c r="BQ868" s="69" t="str">
        <f aca="false">IF(BX868&gt;5,VLOOKUP(CONCATENATE(BK868,BN868),'Pril1-THLPa'!$H$6:$N$96,6,0),"")</f>
        <v/>
      </c>
      <c r="BR868" s="69" t="str">
        <f aca="false">IF(BX868&gt;5,VLOOKUP(CONCATENATE(BK868,BN868),'Pril1-THLPa'!$H$6:$N$96,7,0),"")</f>
        <v/>
      </c>
      <c r="BS868" s="69" t="str">
        <f aca="false">IF(BX868&gt;5,VLOOKUP(CONCATENATE(BK868,BN868),'Pril1-THLPa'!$H$6:$O$96,8,0),"")</f>
        <v/>
      </c>
      <c r="BT868" s="69" t="str">
        <f aca="false">IF(BF868&gt;0, IF(BK868="smrk",  VLOOKUP(VLOOKUP(BD868,'Pril9-K3'!$L$8:$M$207,2,0),'Pril9-K3'!$A$8:$J$16,LOOKUP(BN868,'Pril9-K3'!$A$7:$J$7,'Pril9-K3'!$A$5:$J$5),0), IF(AND(BK868&lt;&gt;"smrk",'Vstupní data'!AK868&lt;&gt;""),'Vstupní data'!AK868,   VLOOKUP(VLOOKUP(BD868,'Pril9-K3'!$L$8:$M$207,2,0),'Pril9-K3'!$A$8:$J$16,LOOKUP(BN868,'Pril9-K3'!$A$7:$J$7,'Pril9-K3'!$A$5:$J$5),0)   )),   "")</f>
        <v/>
      </c>
      <c r="BV868" s="69" t="n">
        <f aca="false">'Vstupní data'!AJ868</f>
        <v>0</v>
      </c>
      <c r="BW868" s="69" t="n">
        <f aca="false">IF(BF868&gt;0,IF(J868&gt;0,J868,K868*H868/100),0)</f>
        <v>0</v>
      </c>
      <c r="BX868" s="69" t="n">
        <f aca="false">IF(BF868&gt;0,IF(BJ868&gt;BL868,BL868,BJ868),0)</f>
        <v>0</v>
      </c>
      <c r="BY868" s="69" t="n">
        <f aca="false">IF(BD868=0,0,IF(AND(BX868&gt;0,BX868&lt;=5),  IF(AND(BX868&gt;0,BX868&lt;=5),VLOOKUP(BK868,'Pril1-THLPa'!$A$6:$F$18,IF(AND(BX868&gt;0,BX868&lt;=5),LOOKUP(BX868,'Pril1-THLPa'!$B$5:$F$5,'Pril1-THLPa'!$B$4:$F$4),""),0),""),  IF(BX868&gt;5,BO868+BP868*(BX868-5)+BQ868*POWER(BX868-5,2)+BR868*POWER(BX868-5,3)+BS868*POWER(BX868-5,4),"")))</f>
        <v>0</v>
      </c>
      <c r="BZ868" s="69" t="n">
        <f aca="false">IF(BY868&gt;0,BY868*BI868/10*BW868*(100+BV868)/100,0)</f>
        <v>0</v>
      </c>
      <c r="CA868" s="69" t="n">
        <f aca="false">IF(BD868&gt;0,BX868-IF(BD868&gt;BX868,BX868,BD868),0)</f>
        <v>0</v>
      </c>
      <c r="CB868" s="69" t="n">
        <f aca="false">POWER(1.01,CA868)</f>
        <v>1</v>
      </c>
      <c r="CC868" s="69" t="n">
        <f aca="false">IF(BF868&gt;0,IF(BF868&gt;BH868,1,BF868/BH868),0)</f>
        <v>0</v>
      </c>
      <c r="CD868" s="72" t="n">
        <f aca="false">IF(BD868=0,0,IF(BF868&gt;0,ROUND(IF(CB868&lt;&gt;0,BZ868*BT868*1/CB868*CC868,0),0),0))</f>
        <v>0</v>
      </c>
      <c r="CE868" s="73" t="str">
        <f aca="false">IF(BF868&gt;0,IF(BF868&gt;BH868,CD868/BF868,CD868/BH868),"")</f>
        <v/>
      </c>
      <c r="CF868" s="69" t="n">
        <f aca="false">'Vstupní data'!AM868</f>
        <v>0</v>
      </c>
      <c r="CG868" s="69" t="n">
        <f aca="false">'Vstupní data'!AN868</f>
        <v>0</v>
      </c>
      <c r="CH868" s="69" t="n">
        <f aca="false">'Vstupní data'!AO868</f>
        <v>0</v>
      </c>
      <c r="CI868" s="69" t="n">
        <f aca="false">'Vstupní data'!AP868</f>
        <v>0</v>
      </c>
      <c r="CJ868" s="72" t="n">
        <f aca="false">ROUND(CH868*CI868,0)</f>
        <v>0</v>
      </c>
      <c r="CK868" s="74" t="str">
        <f aca="false">IF(OR(AA868&gt;0,BB868&gt;0,CD868&gt;0,CJ868&gt;0),AA868+BB868+CD868+CJ868,"")</f>
        <v/>
      </c>
    </row>
    <row r="869" customFormat="false" ht="12.8" hidden="false" customHeight="false" outlineLevel="0" collapsed="false">
      <c r="A869" s="66" t="n">
        <f aca="false">'Vstupní data'!A869</f>
        <v>0</v>
      </c>
      <c r="F869" s="66" t="str">
        <f aca="false">CONCATENATE('Vstupní data'!F869,'Vstupní data'!G869,'Vstupní data'!H869,'Vstupní data'!I869)</f>
        <v/>
      </c>
      <c r="G869" s="66"/>
      <c r="H869" s="66" t="n">
        <f aca="false">'Vstupní data'!K869</f>
        <v>0</v>
      </c>
      <c r="I869" s="66" t="n">
        <f aca="false">'Vstupní data'!L869</f>
        <v>0</v>
      </c>
      <c r="J869" s="66" t="n">
        <f aca="false">'Vstupní data'!K869*'Vstupní data'!M869/100</f>
        <v>0</v>
      </c>
      <c r="L869" s="66" t="n">
        <f aca="false">IF('Vstupní data'!N869="prostokořenný",0,IF('Vstupní data'!N869="krytokořenný","k",IF('Vstupní data'!N869="poloodrostky nebo odrostky, prostokořenné i krytokořenné","po",0)))</f>
        <v>0</v>
      </c>
      <c r="N869" s="66"/>
      <c r="O869" s="66" t="n">
        <f aca="false">'Vstupní data'!O869</f>
        <v>0</v>
      </c>
      <c r="P869" s="66" t="n">
        <f aca="false">IF(O869&gt;0,VLOOKUP(CONCATENATE(VLOOKUP(I869,'Pril3-drev'!$H$5:$K$83,4,0),"-",'Vstupní data'!R869),K2!$C$15:$D$23,2,0),0)</f>
        <v>0</v>
      </c>
      <c r="Q869" s="66" t="n">
        <f aca="false">IF(O869&gt;0,VLOOKUP(I869,'Pril3-drev'!$H$5:$I$83,2,0),0)</f>
        <v>0</v>
      </c>
      <c r="R869" s="66" t="n">
        <f aca="false">IF(Q869&gt;0,VLOOKUP(Q869,'Pril6-okus'!$A$5:$B$17,2,0),0)</f>
        <v>0</v>
      </c>
      <c r="S869" s="66" t="n">
        <f aca="false">IF(O869&gt;0,VLOOKUP(I869,'Pril3-drev'!$H$5:$J$83,3,0),0)</f>
        <v>0</v>
      </c>
      <c r="T869" s="66" t="str">
        <f aca="false">IF(O869&gt;0,IF(L869="k",0.9*VLOOKUP(S869,'ha-pocty-vyhl'!$A$5:$B$20,2,0),IF(L869="po",0.8*VLOOKUP(S869,'ha-pocty-vyhl'!$A$5:$B$20,2,0),VLOOKUP(S869,'ha-pocty-vyhl'!$A$5:$B$20,2,0))),"")</f>
        <v/>
      </c>
      <c r="U869" s="66" t="n">
        <f aca="false">'Vstupní data'!P869</f>
        <v>0</v>
      </c>
      <c r="V869" s="66" t="n">
        <f aca="false">IF(O869&gt;0,1.3*T869*1000*Z869/10000,0)</f>
        <v>0</v>
      </c>
      <c r="W869" s="66" t="n">
        <f aca="false">IF(O869&gt;0,1.3*T869*1000*Z869/10000,0)</f>
        <v>0</v>
      </c>
      <c r="X869" s="66" t="n">
        <f aca="false">IF(O869&gt;0,IF(O869&gt;V869,V869,O869),0)</f>
        <v>0</v>
      </c>
      <c r="Y869" s="66" t="n">
        <f aca="false">IF(O869&gt;0,IF(IF(U869&gt;W869,W869,U869)&lt;X869,W869,IF(U869&gt;W869,W869,U869)),0)</f>
        <v>0</v>
      </c>
      <c r="Z869" s="66" t="n">
        <f aca="false">IF(O869&gt;0,IF(J869&gt;0,J869,K869*H869/100),0)</f>
        <v>0</v>
      </c>
      <c r="AA869" s="67" t="n">
        <f aca="false">IF(O869&gt;0,CEILING(R869*P869*X869/Y869*Z869,1),0)</f>
        <v>0</v>
      </c>
      <c r="AB869" s="68" t="n">
        <f aca="false">IF(O869&gt;0,AA869/O869,0)</f>
        <v>0</v>
      </c>
      <c r="AC869" s="66" t="n">
        <f aca="false">'Vstupní data'!W869</f>
        <v>0</v>
      </c>
      <c r="AI869" s="66" t="str">
        <f aca="false">IF(OR('Vstupní data'!T869&gt;0,'Vstupní data'!U869&gt;0),VLOOKUP(I869,'Pril3-drev'!$H$5:$J$83,3,0),"")</f>
        <v/>
      </c>
      <c r="AJ869" s="66" t="n">
        <f aca="false">IF('Vstupní data'!V869="prostokořenný",0,IF('Vstupní data'!V869="krytokořenný","k",IF('Vstupní data'!V869="poloodrostky nebo odrostky, prostokořenné i krytokořenné","po",0)))</f>
        <v>0</v>
      </c>
      <c r="AK869" s="66" t="n">
        <f aca="false">IF(OR('Vstupní data'!T869&gt;0,'Vstupní data'!U869&gt;0),IF(AJ869="k",0.9*VLOOKUP(AI869,'ha-pocty-vyhl'!$A$5:$B$20,2,0),IF(AJ869="po",0.8*VLOOKUP(AI869,'ha-pocty-vyhl'!$A$5:$B$20,2,0),VLOOKUP(AI869,'ha-pocty-vyhl'!$A$5:$B$20,2,0))),0)</f>
        <v>0</v>
      </c>
      <c r="AL869" s="66" t="n">
        <f aca="false">IF(OR('Vstupní data'!T869&gt;0,'Vstupní data'!U869&gt;0),'Vstupní data'!K869*'Vstupní data'!M869/100,0)</f>
        <v>0</v>
      </c>
      <c r="AM869" s="66" t="n">
        <f aca="false">IF(OR('Vstupní data'!T869&gt;0,'Vstupní data'!U869&gt;0),IF('Vstupní data'!T869&gt;0,'Vstupní data'!T869,ROUND(10*'Vstupní data'!U869/AK869,0)),0)</f>
        <v>0</v>
      </c>
      <c r="AN869" s="69" t="n">
        <f aca="false">IF('Vstupní data'!T869&gt;0,   IF('Vstupní data'!T869&lt;=AL869,'Vstupní data'!T869,AL869),   IF(AM869&lt;AL869,AM869,AL869))</f>
        <v>0</v>
      </c>
      <c r="AO869" s="69" t="n">
        <f aca="false">'Vstupní data'!X869</f>
        <v>0</v>
      </c>
      <c r="AP869" s="66" t="n">
        <f aca="false">IF(OR('Vstupní data'!T869&gt;0,'Vstupní data'!U869&gt;0),IF(I869&lt;&gt;0,VLOOKUP(I869,'Pril3-drev'!$H$5:$I$83,2,0),0),0)</f>
        <v>0</v>
      </c>
      <c r="AQ869" s="66" t="n">
        <f aca="false">'Vstupní data'!Y869</f>
        <v>0</v>
      </c>
      <c r="AR869" s="66" t="str">
        <f aca="false">IF(AC869&gt;5,   IF('Vstupní data'!Y869&gt;0,   VLOOKUP(VLOOKUP(CONCATENATE(VLOOKUP(I869,'Pril3-drev'!$H$4:$L$83,5,0),AC869),'Pril3-drev'!$Q$4:$R$2803,2,0),'AVB-BS'!$C$5:$S$29 ,LOOKUP(AQ869,'AVB-BS'!$D$3:$S$3,'AVB-BS'!$D$1:$S$1) ,0 )   ,   IF('Vstupní data'!Z869&gt;0,'Vstupní data'!Z869,0)) , "")</f>
        <v/>
      </c>
      <c r="AS869" s="70" t="str">
        <f aca="false">IF(AC869&gt;5,VLOOKUP(CONCATENATE(AP869,AR869),'Pril1-THLPa'!$H$6:$N$96,4,0),"")</f>
        <v/>
      </c>
      <c r="AT869" s="70" t="str">
        <f aca="false">IF(AC869&gt;5,VLOOKUP(CONCATENATE(AP869,AR869),'Pril1-THLPa'!$H$6:$N$96,5,0),"")</f>
        <v/>
      </c>
      <c r="AU869" s="70" t="str">
        <f aca="false">IF(AC869&gt;5,VLOOKUP(CONCATENATE(AP869,AR869),'Pril1-THLPa'!$H$6:$N$96,6,0),"")</f>
        <v/>
      </c>
      <c r="AV869" s="70" t="str">
        <f aca="false">IF(AC869&gt;5,VLOOKUP(CONCATENATE(AP869,AR869),'Pril1-THLPa'!$H$6:$N$96,7,0),"")</f>
        <v/>
      </c>
      <c r="AW869" s="70" t="str">
        <f aca="false">IF(AC869&gt;5,VLOOKUP(CONCATENATE(AP869,AR869),'Pril1-THLPa'!$H$6:$O$96,8,0),"")</f>
        <v/>
      </c>
      <c r="AX869" s="66" t="n">
        <f aca="false">IF(AC869&gt;0,IF(AND(AC869&gt;0,AC869&lt;=5),VLOOKUP(AP869,'Pril1-THLPa'!$A$6:$F$18,LOOKUP(AC869,'Pril1-THLPa'!$B$5:$F$5,'Pril1-THLPa'!$B$4:$F$4),0),AS869+AT869*(AC869-5)+AU869*POWER(AC869-5,2)+AV869*POWER(AC869-5,3)+AW869*POWER(AC869-5,4)),0)</f>
        <v>0</v>
      </c>
      <c r="AY869" s="71"/>
      <c r="AZ869" s="66" t="n">
        <f aca="false">'Vstupní data'!AA869</f>
        <v>0</v>
      </c>
      <c r="BA869" s="66" t="n">
        <f aca="false">IF(OR('Vstupní data'!T869&gt;0,'Vstupní data'!U869&gt;0),IF(AC869&lt;&gt;"",AX869*AO869/10*(100+AZ869)/100,0),0)</f>
        <v>0</v>
      </c>
      <c r="BB869" s="67" t="n">
        <f aca="false">IF(AC869&lt;&gt;"",ROUND(BA869*AN869,0),0)</f>
        <v>0</v>
      </c>
      <c r="BC869" s="68" t="str">
        <f aca="false">IF(AE869&gt;0,BB869/AE869,"")</f>
        <v/>
      </c>
      <c r="BD869" s="66" t="n">
        <f aca="false">'Vstupní data'!AE869</f>
        <v>0</v>
      </c>
      <c r="BF869" s="66" t="n">
        <f aca="false">'Vstupní data'!AC869</f>
        <v>0</v>
      </c>
      <c r="BH869" s="66" t="n">
        <f aca="false">'Vstupní data'!AD869</f>
        <v>0</v>
      </c>
      <c r="BI869" s="66" t="n">
        <f aca="false">'Vstupní data'!AF869</f>
        <v>0</v>
      </c>
      <c r="BJ869" s="69" t="n">
        <f aca="false">'Vstupní data'!AG869</f>
        <v>0</v>
      </c>
      <c r="BK869" s="69" t="n">
        <f aca="false">IF(BF869&lt;&gt;0,VLOOKUP(I869,'Pril3-drev'!$H$5:$I$83,2,0),0)</f>
        <v>0</v>
      </c>
      <c r="BL869" s="69" t="n">
        <f aca="false">IF(BF869&lt;&gt;0,VLOOKUP(BK869,'Pril3-drev'!$A$5:$C$17,3,0),0)</f>
        <v>0</v>
      </c>
      <c r="BM869" s="69" t="n">
        <f aca="false">'Vstupní data'!AH869</f>
        <v>0</v>
      </c>
      <c r="BN869" s="69" t="n">
        <f aca="false">IF('Vstupní data'!AH869&gt;0,   VLOOKUP(VLOOKUP(CONCATENATE(VLOOKUP(I869,'Pril3-drev'!$H$4:$L$83,5,0),BD869),'Pril3-drev'!$Q$4:$R$2803,2,0),'AVB-BS'!$C$5:$S$29 ,LOOKUP(BM869,'AVB-BS'!$D$3:$S$3,'AVB-BS'!$D$1:$S$1) ,0 )   ,   IF('Vstupní data'!AI869&gt;0,'Vstupní data'!AI869,0))</f>
        <v>0</v>
      </c>
      <c r="BO869" s="69" t="str">
        <f aca="false">IF(BX869&gt;5,VLOOKUP(CONCATENATE(BK869,BN869),'Pril1-THLPa'!$H$6:$N$96,4,0),"")</f>
        <v/>
      </c>
      <c r="BP869" s="69" t="str">
        <f aca="false">IF(BX869&gt;5,VLOOKUP(CONCATENATE(BK869,BN869),'Pril1-THLPa'!$H$6:$N$96,5,0),"")</f>
        <v/>
      </c>
      <c r="BQ869" s="69" t="str">
        <f aca="false">IF(BX869&gt;5,VLOOKUP(CONCATENATE(BK869,BN869),'Pril1-THLPa'!$H$6:$N$96,6,0),"")</f>
        <v/>
      </c>
      <c r="BR869" s="69" t="str">
        <f aca="false">IF(BX869&gt;5,VLOOKUP(CONCATENATE(BK869,BN869),'Pril1-THLPa'!$H$6:$N$96,7,0),"")</f>
        <v/>
      </c>
      <c r="BS869" s="69" t="str">
        <f aca="false">IF(BX869&gt;5,VLOOKUP(CONCATENATE(BK869,BN869),'Pril1-THLPa'!$H$6:$O$96,8,0),"")</f>
        <v/>
      </c>
      <c r="BT869" s="69" t="str">
        <f aca="false">IF(BF869&gt;0, IF(BK869="smrk",  VLOOKUP(VLOOKUP(BD869,'Pril9-K3'!$L$8:$M$207,2,0),'Pril9-K3'!$A$8:$J$16,LOOKUP(BN869,'Pril9-K3'!$A$7:$J$7,'Pril9-K3'!$A$5:$J$5),0), IF(AND(BK869&lt;&gt;"smrk",'Vstupní data'!AK869&lt;&gt;""),'Vstupní data'!AK869,   VLOOKUP(VLOOKUP(BD869,'Pril9-K3'!$L$8:$M$207,2,0),'Pril9-K3'!$A$8:$J$16,LOOKUP(BN869,'Pril9-K3'!$A$7:$J$7,'Pril9-K3'!$A$5:$J$5),0)   )),   "")</f>
        <v/>
      </c>
      <c r="BV869" s="69" t="n">
        <f aca="false">'Vstupní data'!AJ869</f>
        <v>0</v>
      </c>
      <c r="BW869" s="69" t="n">
        <f aca="false">IF(BF869&gt;0,IF(J869&gt;0,J869,K869*H869/100),0)</f>
        <v>0</v>
      </c>
      <c r="BX869" s="69" t="n">
        <f aca="false">IF(BF869&gt;0,IF(BJ869&gt;BL869,BL869,BJ869),0)</f>
        <v>0</v>
      </c>
      <c r="BY869" s="69" t="n">
        <f aca="false">IF(BD869=0,0,IF(AND(BX869&gt;0,BX869&lt;=5),  IF(AND(BX869&gt;0,BX869&lt;=5),VLOOKUP(BK869,'Pril1-THLPa'!$A$6:$F$18,IF(AND(BX869&gt;0,BX869&lt;=5),LOOKUP(BX869,'Pril1-THLPa'!$B$5:$F$5,'Pril1-THLPa'!$B$4:$F$4),""),0),""),  IF(BX869&gt;5,BO869+BP869*(BX869-5)+BQ869*POWER(BX869-5,2)+BR869*POWER(BX869-5,3)+BS869*POWER(BX869-5,4),"")))</f>
        <v>0</v>
      </c>
      <c r="BZ869" s="69" t="n">
        <f aca="false">IF(BY869&gt;0,BY869*BI869/10*BW869*(100+BV869)/100,0)</f>
        <v>0</v>
      </c>
      <c r="CA869" s="69" t="n">
        <f aca="false">IF(BD869&gt;0,BX869-IF(BD869&gt;BX869,BX869,BD869),0)</f>
        <v>0</v>
      </c>
      <c r="CB869" s="69" t="n">
        <f aca="false">POWER(1.01,CA869)</f>
        <v>1</v>
      </c>
      <c r="CC869" s="69" t="n">
        <f aca="false">IF(BF869&gt;0,IF(BF869&gt;BH869,1,BF869/BH869),0)</f>
        <v>0</v>
      </c>
      <c r="CD869" s="72" t="n">
        <f aca="false">IF(BD869=0,0,IF(BF869&gt;0,ROUND(IF(CB869&lt;&gt;0,BZ869*BT869*1/CB869*CC869,0),0),0))</f>
        <v>0</v>
      </c>
      <c r="CE869" s="73" t="str">
        <f aca="false">IF(BF869&gt;0,IF(BF869&gt;BH869,CD869/BF869,CD869/BH869),"")</f>
        <v/>
      </c>
      <c r="CF869" s="69" t="n">
        <f aca="false">'Vstupní data'!AM869</f>
        <v>0</v>
      </c>
      <c r="CG869" s="69" t="n">
        <f aca="false">'Vstupní data'!AN869</f>
        <v>0</v>
      </c>
      <c r="CH869" s="69" t="n">
        <f aca="false">'Vstupní data'!AO869</f>
        <v>0</v>
      </c>
      <c r="CI869" s="69" t="n">
        <f aca="false">'Vstupní data'!AP869</f>
        <v>0</v>
      </c>
      <c r="CJ869" s="72" t="n">
        <f aca="false">ROUND(CH869*CI869,0)</f>
        <v>0</v>
      </c>
      <c r="CK869" s="74" t="str">
        <f aca="false">IF(OR(AA869&gt;0,BB869&gt;0,CD869&gt;0,CJ869&gt;0),AA869+BB869+CD869+CJ869,"")</f>
        <v/>
      </c>
    </row>
    <row r="870" customFormat="false" ht="12.8" hidden="false" customHeight="false" outlineLevel="0" collapsed="false">
      <c r="A870" s="66" t="n">
        <f aca="false">'Vstupní data'!A870</f>
        <v>0</v>
      </c>
      <c r="F870" s="66" t="str">
        <f aca="false">CONCATENATE('Vstupní data'!F870,'Vstupní data'!G870,'Vstupní data'!H870,'Vstupní data'!I870)</f>
        <v/>
      </c>
      <c r="G870" s="66"/>
      <c r="H870" s="66" t="n">
        <f aca="false">'Vstupní data'!K870</f>
        <v>0</v>
      </c>
      <c r="I870" s="66" t="n">
        <f aca="false">'Vstupní data'!L870</f>
        <v>0</v>
      </c>
      <c r="J870" s="66" t="n">
        <f aca="false">'Vstupní data'!K870*'Vstupní data'!M870/100</f>
        <v>0</v>
      </c>
      <c r="L870" s="66" t="n">
        <f aca="false">IF('Vstupní data'!N870="prostokořenný",0,IF('Vstupní data'!N870="krytokořenný","k",IF('Vstupní data'!N870="poloodrostky nebo odrostky, prostokořenné i krytokořenné","po",0)))</f>
        <v>0</v>
      </c>
      <c r="N870" s="66"/>
      <c r="O870" s="66" t="n">
        <f aca="false">'Vstupní data'!O870</f>
        <v>0</v>
      </c>
      <c r="P870" s="66" t="n">
        <f aca="false">IF(O870&gt;0,VLOOKUP(CONCATENATE(VLOOKUP(I870,'Pril3-drev'!$H$5:$K$83,4,0),"-",'Vstupní data'!R870),K2!$C$15:$D$23,2,0),0)</f>
        <v>0</v>
      </c>
      <c r="Q870" s="66" t="n">
        <f aca="false">IF(O870&gt;0,VLOOKUP(I870,'Pril3-drev'!$H$5:$I$83,2,0),0)</f>
        <v>0</v>
      </c>
      <c r="R870" s="66" t="n">
        <f aca="false">IF(Q870&gt;0,VLOOKUP(Q870,'Pril6-okus'!$A$5:$B$17,2,0),0)</f>
        <v>0</v>
      </c>
      <c r="S870" s="66" t="n">
        <f aca="false">IF(O870&gt;0,VLOOKUP(I870,'Pril3-drev'!$H$5:$J$83,3,0),0)</f>
        <v>0</v>
      </c>
      <c r="T870" s="66" t="str">
        <f aca="false">IF(O870&gt;0,IF(L870="k",0.9*VLOOKUP(S870,'ha-pocty-vyhl'!$A$5:$B$20,2,0),IF(L870="po",0.8*VLOOKUP(S870,'ha-pocty-vyhl'!$A$5:$B$20,2,0),VLOOKUP(S870,'ha-pocty-vyhl'!$A$5:$B$20,2,0))),"")</f>
        <v/>
      </c>
      <c r="U870" s="66" t="n">
        <f aca="false">'Vstupní data'!P870</f>
        <v>0</v>
      </c>
      <c r="V870" s="66" t="n">
        <f aca="false">IF(O870&gt;0,1.3*T870*1000*Z870/10000,0)</f>
        <v>0</v>
      </c>
      <c r="W870" s="66" t="n">
        <f aca="false">IF(O870&gt;0,1.3*T870*1000*Z870/10000,0)</f>
        <v>0</v>
      </c>
      <c r="X870" s="66" t="n">
        <f aca="false">IF(O870&gt;0,IF(O870&gt;V870,V870,O870),0)</f>
        <v>0</v>
      </c>
      <c r="Y870" s="66" t="n">
        <f aca="false">IF(O870&gt;0,IF(IF(U870&gt;W870,W870,U870)&lt;X870,W870,IF(U870&gt;W870,W870,U870)),0)</f>
        <v>0</v>
      </c>
      <c r="Z870" s="66" t="n">
        <f aca="false">IF(O870&gt;0,IF(J870&gt;0,J870,K870*H870/100),0)</f>
        <v>0</v>
      </c>
      <c r="AA870" s="67" t="n">
        <f aca="false">IF(O870&gt;0,CEILING(R870*P870*X870/Y870*Z870,1),0)</f>
        <v>0</v>
      </c>
      <c r="AB870" s="68" t="n">
        <f aca="false">IF(O870&gt;0,AA870/O870,0)</f>
        <v>0</v>
      </c>
      <c r="AC870" s="66" t="n">
        <f aca="false">'Vstupní data'!W870</f>
        <v>0</v>
      </c>
      <c r="AI870" s="66" t="str">
        <f aca="false">IF(OR('Vstupní data'!T870&gt;0,'Vstupní data'!U870&gt;0),VLOOKUP(I870,'Pril3-drev'!$H$5:$J$83,3,0),"")</f>
        <v/>
      </c>
      <c r="AJ870" s="66" t="n">
        <f aca="false">IF('Vstupní data'!V870="prostokořenný",0,IF('Vstupní data'!V870="krytokořenný","k",IF('Vstupní data'!V870="poloodrostky nebo odrostky, prostokořenné i krytokořenné","po",0)))</f>
        <v>0</v>
      </c>
      <c r="AK870" s="66" t="n">
        <f aca="false">IF(OR('Vstupní data'!T870&gt;0,'Vstupní data'!U870&gt;0),IF(AJ870="k",0.9*VLOOKUP(AI870,'ha-pocty-vyhl'!$A$5:$B$20,2,0),IF(AJ870="po",0.8*VLOOKUP(AI870,'ha-pocty-vyhl'!$A$5:$B$20,2,0),VLOOKUP(AI870,'ha-pocty-vyhl'!$A$5:$B$20,2,0))),0)</f>
        <v>0</v>
      </c>
      <c r="AL870" s="66" t="n">
        <f aca="false">IF(OR('Vstupní data'!T870&gt;0,'Vstupní data'!U870&gt;0),'Vstupní data'!K870*'Vstupní data'!M870/100,0)</f>
        <v>0</v>
      </c>
      <c r="AM870" s="66" t="n">
        <f aca="false">IF(OR('Vstupní data'!T870&gt;0,'Vstupní data'!U870&gt;0),IF('Vstupní data'!T870&gt;0,'Vstupní data'!T870,ROUND(10*'Vstupní data'!U870/AK870,0)),0)</f>
        <v>0</v>
      </c>
      <c r="AN870" s="69" t="n">
        <f aca="false">IF('Vstupní data'!T870&gt;0,   IF('Vstupní data'!T870&lt;=AL870,'Vstupní data'!T870,AL870),   IF(AM870&lt;AL870,AM870,AL870))</f>
        <v>0</v>
      </c>
      <c r="AO870" s="69" t="n">
        <f aca="false">'Vstupní data'!X870</f>
        <v>0</v>
      </c>
      <c r="AP870" s="66" t="n">
        <f aca="false">IF(OR('Vstupní data'!T870&gt;0,'Vstupní data'!U870&gt;0),IF(I870&lt;&gt;0,VLOOKUP(I870,'Pril3-drev'!$H$5:$I$83,2,0),0),0)</f>
        <v>0</v>
      </c>
      <c r="AQ870" s="66" t="n">
        <f aca="false">'Vstupní data'!Y870</f>
        <v>0</v>
      </c>
      <c r="AR870" s="66" t="str">
        <f aca="false">IF(AC870&gt;5,   IF('Vstupní data'!Y870&gt;0,   VLOOKUP(VLOOKUP(CONCATENATE(VLOOKUP(I870,'Pril3-drev'!$H$4:$L$83,5,0),AC870),'Pril3-drev'!$Q$4:$R$2803,2,0),'AVB-BS'!$C$5:$S$29 ,LOOKUP(AQ870,'AVB-BS'!$D$3:$S$3,'AVB-BS'!$D$1:$S$1) ,0 )   ,   IF('Vstupní data'!Z870&gt;0,'Vstupní data'!Z870,0)) , "")</f>
        <v/>
      </c>
      <c r="AS870" s="70" t="str">
        <f aca="false">IF(AC870&gt;5,VLOOKUP(CONCATENATE(AP870,AR870),'Pril1-THLPa'!$H$6:$N$96,4,0),"")</f>
        <v/>
      </c>
      <c r="AT870" s="70" t="str">
        <f aca="false">IF(AC870&gt;5,VLOOKUP(CONCATENATE(AP870,AR870),'Pril1-THLPa'!$H$6:$N$96,5,0),"")</f>
        <v/>
      </c>
      <c r="AU870" s="70" t="str">
        <f aca="false">IF(AC870&gt;5,VLOOKUP(CONCATENATE(AP870,AR870),'Pril1-THLPa'!$H$6:$N$96,6,0),"")</f>
        <v/>
      </c>
      <c r="AV870" s="70" t="str">
        <f aca="false">IF(AC870&gt;5,VLOOKUP(CONCATENATE(AP870,AR870),'Pril1-THLPa'!$H$6:$N$96,7,0),"")</f>
        <v/>
      </c>
      <c r="AW870" s="70" t="str">
        <f aca="false">IF(AC870&gt;5,VLOOKUP(CONCATENATE(AP870,AR870),'Pril1-THLPa'!$H$6:$O$96,8,0),"")</f>
        <v/>
      </c>
      <c r="AX870" s="66" t="n">
        <f aca="false">IF(AC870&gt;0,IF(AND(AC870&gt;0,AC870&lt;=5),VLOOKUP(AP870,'Pril1-THLPa'!$A$6:$F$18,LOOKUP(AC870,'Pril1-THLPa'!$B$5:$F$5,'Pril1-THLPa'!$B$4:$F$4),0),AS870+AT870*(AC870-5)+AU870*POWER(AC870-5,2)+AV870*POWER(AC870-5,3)+AW870*POWER(AC870-5,4)),0)</f>
        <v>0</v>
      </c>
      <c r="AY870" s="71"/>
      <c r="AZ870" s="66" t="n">
        <f aca="false">'Vstupní data'!AA870</f>
        <v>0</v>
      </c>
      <c r="BA870" s="66" t="n">
        <f aca="false">IF(OR('Vstupní data'!T870&gt;0,'Vstupní data'!U870&gt;0),IF(AC870&lt;&gt;"",AX870*AO870/10*(100+AZ870)/100,0),0)</f>
        <v>0</v>
      </c>
      <c r="BB870" s="67" t="n">
        <f aca="false">IF(AC870&lt;&gt;"",ROUND(BA870*AN870,0),0)</f>
        <v>0</v>
      </c>
      <c r="BC870" s="68" t="str">
        <f aca="false">IF(AE870&gt;0,BB870/AE870,"")</f>
        <v/>
      </c>
      <c r="BD870" s="66" t="n">
        <f aca="false">'Vstupní data'!AE870</f>
        <v>0</v>
      </c>
      <c r="BF870" s="66" t="n">
        <f aca="false">'Vstupní data'!AC870</f>
        <v>0</v>
      </c>
      <c r="BH870" s="66" t="n">
        <f aca="false">'Vstupní data'!AD870</f>
        <v>0</v>
      </c>
      <c r="BI870" s="66" t="n">
        <f aca="false">'Vstupní data'!AF870</f>
        <v>0</v>
      </c>
      <c r="BJ870" s="69" t="n">
        <f aca="false">'Vstupní data'!AG870</f>
        <v>0</v>
      </c>
      <c r="BK870" s="69" t="n">
        <f aca="false">IF(BF870&lt;&gt;0,VLOOKUP(I870,'Pril3-drev'!$H$5:$I$83,2,0),0)</f>
        <v>0</v>
      </c>
      <c r="BL870" s="69" t="n">
        <f aca="false">IF(BF870&lt;&gt;0,VLOOKUP(BK870,'Pril3-drev'!$A$5:$C$17,3,0),0)</f>
        <v>0</v>
      </c>
      <c r="BM870" s="69" t="n">
        <f aca="false">'Vstupní data'!AH870</f>
        <v>0</v>
      </c>
      <c r="BN870" s="69" t="n">
        <f aca="false">IF('Vstupní data'!AH870&gt;0,   VLOOKUP(VLOOKUP(CONCATENATE(VLOOKUP(I870,'Pril3-drev'!$H$4:$L$83,5,0),BD870),'Pril3-drev'!$Q$4:$R$2803,2,0),'AVB-BS'!$C$5:$S$29 ,LOOKUP(BM870,'AVB-BS'!$D$3:$S$3,'AVB-BS'!$D$1:$S$1) ,0 )   ,   IF('Vstupní data'!AI870&gt;0,'Vstupní data'!AI870,0))</f>
        <v>0</v>
      </c>
      <c r="BO870" s="69" t="str">
        <f aca="false">IF(BX870&gt;5,VLOOKUP(CONCATENATE(BK870,BN870),'Pril1-THLPa'!$H$6:$N$96,4,0),"")</f>
        <v/>
      </c>
      <c r="BP870" s="69" t="str">
        <f aca="false">IF(BX870&gt;5,VLOOKUP(CONCATENATE(BK870,BN870),'Pril1-THLPa'!$H$6:$N$96,5,0),"")</f>
        <v/>
      </c>
      <c r="BQ870" s="69" t="str">
        <f aca="false">IF(BX870&gt;5,VLOOKUP(CONCATENATE(BK870,BN870),'Pril1-THLPa'!$H$6:$N$96,6,0),"")</f>
        <v/>
      </c>
      <c r="BR870" s="69" t="str">
        <f aca="false">IF(BX870&gt;5,VLOOKUP(CONCATENATE(BK870,BN870),'Pril1-THLPa'!$H$6:$N$96,7,0),"")</f>
        <v/>
      </c>
      <c r="BS870" s="69" t="str">
        <f aca="false">IF(BX870&gt;5,VLOOKUP(CONCATENATE(BK870,BN870),'Pril1-THLPa'!$H$6:$O$96,8,0),"")</f>
        <v/>
      </c>
      <c r="BT870" s="69" t="str">
        <f aca="false">IF(BF870&gt;0, IF(BK870="smrk",  VLOOKUP(VLOOKUP(BD870,'Pril9-K3'!$L$8:$M$207,2,0),'Pril9-K3'!$A$8:$J$16,LOOKUP(BN870,'Pril9-K3'!$A$7:$J$7,'Pril9-K3'!$A$5:$J$5),0), IF(AND(BK870&lt;&gt;"smrk",'Vstupní data'!AK870&lt;&gt;""),'Vstupní data'!AK870,   VLOOKUP(VLOOKUP(BD870,'Pril9-K3'!$L$8:$M$207,2,0),'Pril9-K3'!$A$8:$J$16,LOOKUP(BN870,'Pril9-K3'!$A$7:$J$7,'Pril9-K3'!$A$5:$J$5),0)   )),   "")</f>
        <v/>
      </c>
      <c r="BV870" s="69" t="n">
        <f aca="false">'Vstupní data'!AJ870</f>
        <v>0</v>
      </c>
      <c r="BW870" s="69" t="n">
        <f aca="false">IF(BF870&gt;0,IF(J870&gt;0,J870,K870*H870/100),0)</f>
        <v>0</v>
      </c>
      <c r="BX870" s="69" t="n">
        <f aca="false">IF(BF870&gt;0,IF(BJ870&gt;BL870,BL870,BJ870),0)</f>
        <v>0</v>
      </c>
      <c r="BY870" s="69" t="n">
        <f aca="false">IF(BD870=0,0,IF(AND(BX870&gt;0,BX870&lt;=5),  IF(AND(BX870&gt;0,BX870&lt;=5),VLOOKUP(BK870,'Pril1-THLPa'!$A$6:$F$18,IF(AND(BX870&gt;0,BX870&lt;=5),LOOKUP(BX870,'Pril1-THLPa'!$B$5:$F$5,'Pril1-THLPa'!$B$4:$F$4),""),0),""),  IF(BX870&gt;5,BO870+BP870*(BX870-5)+BQ870*POWER(BX870-5,2)+BR870*POWER(BX870-5,3)+BS870*POWER(BX870-5,4),"")))</f>
        <v>0</v>
      </c>
      <c r="BZ870" s="69" t="n">
        <f aca="false">IF(BY870&gt;0,BY870*BI870/10*BW870*(100+BV870)/100,0)</f>
        <v>0</v>
      </c>
      <c r="CA870" s="69" t="n">
        <f aca="false">IF(BD870&gt;0,BX870-IF(BD870&gt;BX870,BX870,BD870),0)</f>
        <v>0</v>
      </c>
      <c r="CB870" s="69" t="n">
        <f aca="false">POWER(1.01,CA870)</f>
        <v>1</v>
      </c>
      <c r="CC870" s="69" t="n">
        <f aca="false">IF(BF870&gt;0,IF(BF870&gt;BH870,1,BF870/BH870),0)</f>
        <v>0</v>
      </c>
      <c r="CD870" s="72" t="n">
        <f aca="false">IF(BD870=0,0,IF(BF870&gt;0,ROUND(IF(CB870&lt;&gt;0,BZ870*BT870*1/CB870*CC870,0),0),0))</f>
        <v>0</v>
      </c>
      <c r="CE870" s="73" t="str">
        <f aca="false">IF(BF870&gt;0,IF(BF870&gt;BH870,CD870/BF870,CD870/BH870),"")</f>
        <v/>
      </c>
      <c r="CF870" s="69" t="n">
        <f aca="false">'Vstupní data'!AM870</f>
        <v>0</v>
      </c>
      <c r="CG870" s="69" t="n">
        <f aca="false">'Vstupní data'!AN870</f>
        <v>0</v>
      </c>
      <c r="CH870" s="69" t="n">
        <f aca="false">'Vstupní data'!AO870</f>
        <v>0</v>
      </c>
      <c r="CI870" s="69" t="n">
        <f aca="false">'Vstupní data'!AP870</f>
        <v>0</v>
      </c>
      <c r="CJ870" s="72" t="n">
        <f aca="false">ROUND(CH870*CI870,0)</f>
        <v>0</v>
      </c>
      <c r="CK870" s="74" t="str">
        <f aca="false">IF(OR(AA870&gt;0,BB870&gt;0,CD870&gt;0,CJ870&gt;0),AA870+BB870+CD870+CJ870,"")</f>
        <v/>
      </c>
    </row>
    <row r="871" customFormat="false" ht="12.8" hidden="false" customHeight="false" outlineLevel="0" collapsed="false">
      <c r="A871" s="66" t="n">
        <f aca="false">'Vstupní data'!A871</f>
        <v>0</v>
      </c>
      <c r="F871" s="66" t="str">
        <f aca="false">CONCATENATE('Vstupní data'!F871,'Vstupní data'!G871,'Vstupní data'!H871,'Vstupní data'!I871)</f>
        <v/>
      </c>
      <c r="G871" s="66"/>
      <c r="H871" s="66" t="n">
        <f aca="false">'Vstupní data'!K871</f>
        <v>0</v>
      </c>
      <c r="I871" s="66" t="n">
        <f aca="false">'Vstupní data'!L871</f>
        <v>0</v>
      </c>
      <c r="J871" s="66" t="n">
        <f aca="false">'Vstupní data'!K871*'Vstupní data'!M871/100</f>
        <v>0</v>
      </c>
      <c r="L871" s="66" t="n">
        <f aca="false">IF('Vstupní data'!N871="prostokořenný",0,IF('Vstupní data'!N871="krytokořenný","k",IF('Vstupní data'!N871="poloodrostky nebo odrostky, prostokořenné i krytokořenné","po",0)))</f>
        <v>0</v>
      </c>
      <c r="N871" s="66"/>
      <c r="O871" s="66" t="n">
        <f aca="false">'Vstupní data'!O871</f>
        <v>0</v>
      </c>
      <c r="P871" s="66" t="n">
        <f aca="false">IF(O871&gt;0,VLOOKUP(CONCATENATE(VLOOKUP(I871,'Pril3-drev'!$H$5:$K$83,4,0),"-",'Vstupní data'!R871),K2!$C$15:$D$23,2,0),0)</f>
        <v>0</v>
      </c>
      <c r="Q871" s="66" t="n">
        <f aca="false">IF(O871&gt;0,VLOOKUP(I871,'Pril3-drev'!$H$5:$I$83,2,0),0)</f>
        <v>0</v>
      </c>
      <c r="R871" s="66" t="n">
        <f aca="false">IF(Q871&gt;0,VLOOKUP(Q871,'Pril6-okus'!$A$5:$B$17,2,0),0)</f>
        <v>0</v>
      </c>
      <c r="S871" s="66" t="n">
        <f aca="false">IF(O871&gt;0,VLOOKUP(I871,'Pril3-drev'!$H$5:$J$83,3,0),0)</f>
        <v>0</v>
      </c>
      <c r="T871" s="66" t="str">
        <f aca="false">IF(O871&gt;0,IF(L871="k",0.9*VLOOKUP(S871,'ha-pocty-vyhl'!$A$5:$B$20,2,0),IF(L871="po",0.8*VLOOKUP(S871,'ha-pocty-vyhl'!$A$5:$B$20,2,0),VLOOKUP(S871,'ha-pocty-vyhl'!$A$5:$B$20,2,0))),"")</f>
        <v/>
      </c>
      <c r="U871" s="66" t="n">
        <f aca="false">'Vstupní data'!P871</f>
        <v>0</v>
      </c>
      <c r="V871" s="66" t="n">
        <f aca="false">IF(O871&gt;0,1.3*T871*1000*Z871/10000,0)</f>
        <v>0</v>
      </c>
      <c r="W871" s="66" t="n">
        <f aca="false">IF(O871&gt;0,1.3*T871*1000*Z871/10000,0)</f>
        <v>0</v>
      </c>
      <c r="X871" s="66" t="n">
        <f aca="false">IF(O871&gt;0,IF(O871&gt;V871,V871,O871),0)</f>
        <v>0</v>
      </c>
      <c r="Y871" s="66" t="n">
        <f aca="false">IF(O871&gt;0,IF(IF(U871&gt;W871,W871,U871)&lt;X871,W871,IF(U871&gt;W871,W871,U871)),0)</f>
        <v>0</v>
      </c>
      <c r="Z871" s="66" t="n">
        <f aca="false">IF(O871&gt;0,IF(J871&gt;0,J871,K871*H871/100),0)</f>
        <v>0</v>
      </c>
      <c r="AA871" s="67" t="n">
        <f aca="false">IF(O871&gt;0,CEILING(R871*P871*X871/Y871*Z871,1),0)</f>
        <v>0</v>
      </c>
      <c r="AB871" s="68" t="n">
        <f aca="false">IF(O871&gt;0,AA871/O871,0)</f>
        <v>0</v>
      </c>
      <c r="AC871" s="66" t="n">
        <f aca="false">'Vstupní data'!W871</f>
        <v>0</v>
      </c>
      <c r="AI871" s="66" t="str">
        <f aca="false">IF(OR('Vstupní data'!T871&gt;0,'Vstupní data'!U871&gt;0),VLOOKUP(I871,'Pril3-drev'!$H$5:$J$83,3,0),"")</f>
        <v/>
      </c>
      <c r="AJ871" s="66" t="n">
        <f aca="false">IF('Vstupní data'!V871="prostokořenný",0,IF('Vstupní data'!V871="krytokořenný","k",IF('Vstupní data'!V871="poloodrostky nebo odrostky, prostokořenné i krytokořenné","po",0)))</f>
        <v>0</v>
      </c>
      <c r="AK871" s="66" t="n">
        <f aca="false">IF(OR('Vstupní data'!T871&gt;0,'Vstupní data'!U871&gt;0),IF(AJ871="k",0.9*VLOOKUP(AI871,'ha-pocty-vyhl'!$A$5:$B$20,2,0),IF(AJ871="po",0.8*VLOOKUP(AI871,'ha-pocty-vyhl'!$A$5:$B$20,2,0),VLOOKUP(AI871,'ha-pocty-vyhl'!$A$5:$B$20,2,0))),0)</f>
        <v>0</v>
      </c>
      <c r="AL871" s="66" t="n">
        <f aca="false">IF(OR('Vstupní data'!T871&gt;0,'Vstupní data'!U871&gt;0),'Vstupní data'!K871*'Vstupní data'!M871/100,0)</f>
        <v>0</v>
      </c>
      <c r="AM871" s="66" t="n">
        <f aca="false">IF(OR('Vstupní data'!T871&gt;0,'Vstupní data'!U871&gt;0),IF('Vstupní data'!T871&gt;0,'Vstupní data'!T871,ROUND(10*'Vstupní data'!U871/AK871,0)),0)</f>
        <v>0</v>
      </c>
      <c r="AN871" s="69" t="n">
        <f aca="false">IF('Vstupní data'!T871&gt;0,   IF('Vstupní data'!T871&lt;=AL871,'Vstupní data'!T871,AL871),   IF(AM871&lt;AL871,AM871,AL871))</f>
        <v>0</v>
      </c>
      <c r="AO871" s="69" t="n">
        <f aca="false">'Vstupní data'!X871</f>
        <v>0</v>
      </c>
      <c r="AP871" s="66" t="n">
        <f aca="false">IF(OR('Vstupní data'!T871&gt;0,'Vstupní data'!U871&gt;0),IF(I871&lt;&gt;0,VLOOKUP(I871,'Pril3-drev'!$H$5:$I$83,2,0),0),0)</f>
        <v>0</v>
      </c>
      <c r="AQ871" s="66" t="n">
        <f aca="false">'Vstupní data'!Y871</f>
        <v>0</v>
      </c>
      <c r="AR871" s="66" t="str">
        <f aca="false">IF(AC871&gt;5,   IF('Vstupní data'!Y871&gt;0,   VLOOKUP(VLOOKUP(CONCATENATE(VLOOKUP(I871,'Pril3-drev'!$H$4:$L$83,5,0),AC871),'Pril3-drev'!$Q$4:$R$2803,2,0),'AVB-BS'!$C$5:$S$29 ,LOOKUP(AQ871,'AVB-BS'!$D$3:$S$3,'AVB-BS'!$D$1:$S$1) ,0 )   ,   IF('Vstupní data'!Z871&gt;0,'Vstupní data'!Z871,0)) , "")</f>
        <v/>
      </c>
      <c r="AS871" s="70" t="str">
        <f aca="false">IF(AC871&gt;5,VLOOKUP(CONCATENATE(AP871,AR871),'Pril1-THLPa'!$H$6:$N$96,4,0),"")</f>
        <v/>
      </c>
      <c r="AT871" s="70" t="str">
        <f aca="false">IF(AC871&gt;5,VLOOKUP(CONCATENATE(AP871,AR871),'Pril1-THLPa'!$H$6:$N$96,5,0),"")</f>
        <v/>
      </c>
      <c r="AU871" s="70" t="str">
        <f aca="false">IF(AC871&gt;5,VLOOKUP(CONCATENATE(AP871,AR871),'Pril1-THLPa'!$H$6:$N$96,6,0),"")</f>
        <v/>
      </c>
      <c r="AV871" s="70" t="str">
        <f aca="false">IF(AC871&gt;5,VLOOKUP(CONCATENATE(AP871,AR871),'Pril1-THLPa'!$H$6:$N$96,7,0),"")</f>
        <v/>
      </c>
      <c r="AW871" s="70" t="str">
        <f aca="false">IF(AC871&gt;5,VLOOKUP(CONCATENATE(AP871,AR871),'Pril1-THLPa'!$H$6:$O$96,8,0),"")</f>
        <v/>
      </c>
      <c r="AX871" s="66" t="n">
        <f aca="false">IF(AC871&gt;0,IF(AND(AC871&gt;0,AC871&lt;=5),VLOOKUP(AP871,'Pril1-THLPa'!$A$6:$F$18,LOOKUP(AC871,'Pril1-THLPa'!$B$5:$F$5,'Pril1-THLPa'!$B$4:$F$4),0),AS871+AT871*(AC871-5)+AU871*POWER(AC871-5,2)+AV871*POWER(AC871-5,3)+AW871*POWER(AC871-5,4)),0)</f>
        <v>0</v>
      </c>
      <c r="AY871" s="71"/>
      <c r="AZ871" s="66" t="n">
        <f aca="false">'Vstupní data'!AA871</f>
        <v>0</v>
      </c>
      <c r="BA871" s="66" t="n">
        <f aca="false">IF(OR('Vstupní data'!T871&gt;0,'Vstupní data'!U871&gt;0),IF(AC871&lt;&gt;"",AX871*AO871/10*(100+AZ871)/100,0),0)</f>
        <v>0</v>
      </c>
      <c r="BB871" s="67" t="n">
        <f aca="false">IF(AC871&lt;&gt;"",ROUND(BA871*AN871,0),0)</f>
        <v>0</v>
      </c>
      <c r="BC871" s="68" t="str">
        <f aca="false">IF(AE871&gt;0,BB871/AE871,"")</f>
        <v/>
      </c>
      <c r="BD871" s="66" t="n">
        <f aca="false">'Vstupní data'!AE871</f>
        <v>0</v>
      </c>
      <c r="BF871" s="66" t="n">
        <f aca="false">'Vstupní data'!AC871</f>
        <v>0</v>
      </c>
      <c r="BH871" s="66" t="n">
        <f aca="false">'Vstupní data'!AD871</f>
        <v>0</v>
      </c>
      <c r="BI871" s="66" t="n">
        <f aca="false">'Vstupní data'!AF871</f>
        <v>0</v>
      </c>
      <c r="BJ871" s="69" t="n">
        <f aca="false">'Vstupní data'!AG871</f>
        <v>0</v>
      </c>
      <c r="BK871" s="69" t="n">
        <f aca="false">IF(BF871&lt;&gt;0,VLOOKUP(I871,'Pril3-drev'!$H$5:$I$83,2,0),0)</f>
        <v>0</v>
      </c>
      <c r="BL871" s="69" t="n">
        <f aca="false">IF(BF871&lt;&gt;0,VLOOKUP(BK871,'Pril3-drev'!$A$5:$C$17,3,0),0)</f>
        <v>0</v>
      </c>
      <c r="BM871" s="69" t="n">
        <f aca="false">'Vstupní data'!AH871</f>
        <v>0</v>
      </c>
      <c r="BN871" s="69" t="n">
        <f aca="false">IF('Vstupní data'!AH871&gt;0,   VLOOKUP(VLOOKUP(CONCATENATE(VLOOKUP(I871,'Pril3-drev'!$H$4:$L$83,5,0),BD871),'Pril3-drev'!$Q$4:$R$2803,2,0),'AVB-BS'!$C$5:$S$29 ,LOOKUP(BM871,'AVB-BS'!$D$3:$S$3,'AVB-BS'!$D$1:$S$1) ,0 )   ,   IF('Vstupní data'!AI871&gt;0,'Vstupní data'!AI871,0))</f>
        <v>0</v>
      </c>
      <c r="BO871" s="69" t="str">
        <f aca="false">IF(BX871&gt;5,VLOOKUP(CONCATENATE(BK871,BN871),'Pril1-THLPa'!$H$6:$N$96,4,0),"")</f>
        <v/>
      </c>
      <c r="BP871" s="69" t="str">
        <f aca="false">IF(BX871&gt;5,VLOOKUP(CONCATENATE(BK871,BN871),'Pril1-THLPa'!$H$6:$N$96,5,0),"")</f>
        <v/>
      </c>
      <c r="BQ871" s="69" t="str">
        <f aca="false">IF(BX871&gt;5,VLOOKUP(CONCATENATE(BK871,BN871),'Pril1-THLPa'!$H$6:$N$96,6,0),"")</f>
        <v/>
      </c>
      <c r="BR871" s="69" t="str">
        <f aca="false">IF(BX871&gt;5,VLOOKUP(CONCATENATE(BK871,BN871),'Pril1-THLPa'!$H$6:$N$96,7,0),"")</f>
        <v/>
      </c>
      <c r="BS871" s="69" t="str">
        <f aca="false">IF(BX871&gt;5,VLOOKUP(CONCATENATE(BK871,BN871),'Pril1-THLPa'!$H$6:$O$96,8,0),"")</f>
        <v/>
      </c>
      <c r="BT871" s="69" t="str">
        <f aca="false">IF(BF871&gt;0, IF(BK871="smrk",  VLOOKUP(VLOOKUP(BD871,'Pril9-K3'!$L$8:$M$207,2,0),'Pril9-K3'!$A$8:$J$16,LOOKUP(BN871,'Pril9-K3'!$A$7:$J$7,'Pril9-K3'!$A$5:$J$5),0), IF(AND(BK871&lt;&gt;"smrk",'Vstupní data'!AK871&lt;&gt;""),'Vstupní data'!AK871,   VLOOKUP(VLOOKUP(BD871,'Pril9-K3'!$L$8:$M$207,2,0),'Pril9-K3'!$A$8:$J$16,LOOKUP(BN871,'Pril9-K3'!$A$7:$J$7,'Pril9-K3'!$A$5:$J$5),0)   )),   "")</f>
        <v/>
      </c>
      <c r="BV871" s="69" t="n">
        <f aca="false">'Vstupní data'!AJ871</f>
        <v>0</v>
      </c>
      <c r="BW871" s="69" t="n">
        <f aca="false">IF(BF871&gt;0,IF(J871&gt;0,J871,K871*H871/100),0)</f>
        <v>0</v>
      </c>
      <c r="BX871" s="69" t="n">
        <f aca="false">IF(BF871&gt;0,IF(BJ871&gt;BL871,BL871,BJ871),0)</f>
        <v>0</v>
      </c>
      <c r="BY871" s="69" t="n">
        <f aca="false">IF(BD871=0,0,IF(AND(BX871&gt;0,BX871&lt;=5),  IF(AND(BX871&gt;0,BX871&lt;=5),VLOOKUP(BK871,'Pril1-THLPa'!$A$6:$F$18,IF(AND(BX871&gt;0,BX871&lt;=5),LOOKUP(BX871,'Pril1-THLPa'!$B$5:$F$5,'Pril1-THLPa'!$B$4:$F$4),""),0),""),  IF(BX871&gt;5,BO871+BP871*(BX871-5)+BQ871*POWER(BX871-5,2)+BR871*POWER(BX871-5,3)+BS871*POWER(BX871-5,4),"")))</f>
        <v>0</v>
      </c>
      <c r="BZ871" s="69" t="n">
        <f aca="false">IF(BY871&gt;0,BY871*BI871/10*BW871*(100+BV871)/100,0)</f>
        <v>0</v>
      </c>
      <c r="CA871" s="69" t="n">
        <f aca="false">IF(BD871&gt;0,BX871-IF(BD871&gt;BX871,BX871,BD871),0)</f>
        <v>0</v>
      </c>
      <c r="CB871" s="69" t="n">
        <f aca="false">POWER(1.01,CA871)</f>
        <v>1</v>
      </c>
      <c r="CC871" s="69" t="n">
        <f aca="false">IF(BF871&gt;0,IF(BF871&gt;BH871,1,BF871/BH871),0)</f>
        <v>0</v>
      </c>
      <c r="CD871" s="72" t="n">
        <f aca="false">IF(BD871=0,0,IF(BF871&gt;0,ROUND(IF(CB871&lt;&gt;0,BZ871*BT871*1/CB871*CC871,0),0),0))</f>
        <v>0</v>
      </c>
      <c r="CE871" s="73" t="str">
        <f aca="false">IF(BF871&gt;0,IF(BF871&gt;BH871,CD871/BF871,CD871/BH871),"")</f>
        <v/>
      </c>
      <c r="CF871" s="69" t="n">
        <f aca="false">'Vstupní data'!AM871</f>
        <v>0</v>
      </c>
      <c r="CG871" s="69" t="n">
        <f aca="false">'Vstupní data'!AN871</f>
        <v>0</v>
      </c>
      <c r="CH871" s="69" t="n">
        <f aca="false">'Vstupní data'!AO871</f>
        <v>0</v>
      </c>
      <c r="CI871" s="69" t="n">
        <f aca="false">'Vstupní data'!AP871</f>
        <v>0</v>
      </c>
      <c r="CJ871" s="72" t="n">
        <f aca="false">ROUND(CH871*CI871,0)</f>
        <v>0</v>
      </c>
      <c r="CK871" s="74" t="str">
        <f aca="false">IF(OR(AA871&gt;0,BB871&gt;0,CD871&gt;0,CJ871&gt;0),AA871+BB871+CD871+CJ871,"")</f>
        <v/>
      </c>
    </row>
    <row r="872" customFormat="false" ht="12.8" hidden="false" customHeight="false" outlineLevel="0" collapsed="false">
      <c r="A872" s="66" t="n">
        <f aca="false">'Vstupní data'!A872</f>
        <v>0</v>
      </c>
      <c r="F872" s="66" t="str">
        <f aca="false">CONCATENATE('Vstupní data'!F872,'Vstupní data'!G872,'Vstupní data'!H872,'Vstupní data'!I872)</f>
        <v/>
      </c>
      <c r="G872" s="66"/>
      <c r="H872" s="66" t="n">
        <f aca="false">'Vstupní data'!K872</f>
        <v>0</v>
      </c>
      <c r="I872" s="66" t="n">
        <f aca="false">'Vstupní data'!L872</f>
        <v>0</v>
      </c>
      <c r="J872" s="66" t="n">
        <f aca="false">'Vstupní data'!K872*'Vstupní data'!M872/100</f>
        <v>0</v>
      </c>
      <c r="L872" s="66" t="n">
        <f aca="false">IF('Vstupní data'!N872="prostokořenný",0,IF('Vstupní data'!N872="krytokořenný","k",IF('Vstupní data'!N872="poloodrostky nebo odrostky, prostokořenné i krytokořenné","po",0)))</f>
        <v>0</v>
      </c>
      <c r="N872" s="66"/>
      <c r="O872" s="66" t="n">
        <f aca="false">'Vstupní data'!O872</f>
        <v>0</v>
      </c>
      <c r="P872" s="66" t="n">
        <f aca="false">IF(O872&gt;0,VLOOKUP(CONCATENATE(VLOOKUP(I872,'Pril3-drev'!$H$5:$K$83,4,0),"-",'Vstupní data'!R872),K2!$C$15:$D$23,2,0),0)</f>
        <v>0</v>
      </c>
      <c r="Q872" s="66" t="n">
        <f aca="false">IF(O872&gt;0,VLOOKUP(I872,'Pril3-drev'!$H$5:$I$83,2,0),0)</f>
        <v>0</v>
      </c>
      <c r="R872" s="66" t="n">
        <f aca="false">IF(Q872&gt;0,VLOOKUP(Q872,'Pril6-okus'!$A$5:$B$17,2,0),0)</f>
        <v>0</v>
      </c>
      <c r="S872" s="66" t="n">
        <f aca="false">IF(O872&gt;0,VLOOKUP(I872,'Pril3-drev'!$H$5:$J$83,3,0),0)</f>
        <v>0</v>
      </c>
      <c r="T872" s="66" t="str">
        <f aca="false">IF(O872&gt;0,IF(L872="k",0.9*VLOOKUP(S872,'ha-pocty-vyhl'!$A$5:$B$20,2,0),IF(L872="po",0.8*VLOOKUP(S872,'ha-pocty-vyhl'!$A$5:$B$20,2,0),VLOOKUP(S872,'ha-pocty-vyhl'!$A$5:$B$20,2,0))),"")</f>
        <v/>
      </c>
      <c r="U872" s="66" t="n">
        <f aca="false">'Vstupní data'!P872</f>
        <v>0</v>
      </c>
      <c r="V872" s="66" t="n">
        <f aca="false">IF(O872&gt;0,1.3*T872*1000*Z872/10000,0)</f>
        <v>0</v>
      </c>
      <c r="W872" s="66" t="n">
        <f aca="false">IF(O872&gt;0,1.3*T872*1000*Z872/10000,0)</f>
        <v>0</v>
      </c>
      <c r="X872" s="66" t="n">
        <f aca="false">IF(O872&gt;0,IF(O872&gt;V872,V872,O872),0)</f>
        <v>0</v>
      </c>
      <c r="Y872" s="66" t="n">
        <f aca="false">IF(O872&gt;0,IF(IF(U872&gt;W872,W872,U872)&lt;X872,W872,IF(U872&gt;W872,W872,U872)),0)</f>
        <v>0</v>
      </c>
      <c r="Z872" s="66" t="n">
        <f aca="false">IF(O872&gt;0,IF(J872&gt;0,J872,K872*H872/100),0)</f>
        <v>0</v>
      </c>
      <c r="AA872" s="67" t="n">
        <f aca="false">IF(O872&gt;0,CEILING(R872*P872*X872/Y872*Z872,1),0)</f>
        <v>0</v>
      </c>
      <c r="AB872" s="68" t="n">
        <f aca="false">IF(O872&gt;0,AA872/O872,0)</f>
        <v>0</v>
      </c>
      <c r="AC872" s="66" t="n">
        <f aca="false">'Vstupní data'!W872</f>
        <v>0</v>
      </c>
      <c r="AI872" s="66" t="str">
        <f aca="false">IF(OR('Vstupní data'!T872&gt;0,'Vstupní data'!U872&gt;0),VLOOKUP(I872,'Pril3-drev'!$H$5:$J$83,3,0),"")</f>
        <v/>
      </c>
      <c r="AJ872" s="66" t="n">
        <f aca="false">IF('Vstupní data'!V872="prostokořenný",0,IF('Vstupní data'!V872="krytokořenný","k",IF('Vstupní data'!V872="poloodrostky nebo odrostky, prostokořenné i krytokořenné","po",0)))</f>
        <v>0</v>
      </c>
      <c r="AK872" s="66" t="n">
        <f aca="false">IF(OR('Vstupní data'!T872&gt;0,'Vstupní data'!U872&gt;0),IF(AJ872="k",0.9*VLOOKUP(AI872,'ha-pocty-vyhl'!$A$5:$B$20,2,0),IF(AJ872="po",0.8*VLOOKUP(AI872,'ha-pocty-vyhl'!$A$5:$B$20,2,0),VLOOKUP(AI872,'ha-pocty-vyhl'!$A$5:$B$20,2,0))),0)</f>
        <v>0</v>
      </c>
      <c r="AL872" s="66" t="n">
        <f aca="false">IF(OR('Vstupní data'!T872&gt;0,'Vstupní data'!U872&gt;0),'Vstupní data'!K872*'Vstupní data'!M872/100,0)</f>
        <v>0</v>
      </c>
      <c r="AM872" s="66" t="n">
        <f aca="false">IF(OR('Vstupní data'!T872&gt;0,'Vstupní data'!U872&gt;0),IF('Vstupní data'!T872&gt;0,'Vstupní data'!T872,ROUND(10*'Vstupní data'!U872/AK872,0)),0)</f>
        <v>0</v>
      </c>
      <c r="AN872" s="69" t="n">
        <f aca="false">IF('Vstupní data'!T872&gt;0,   IF('Vstupní data'!T872&lt;=AL872,'Vstupní data'!T872,AL872),   IF(AM872&lt;AL872,AM872,AL872))</f>
        <v>0</v>
      </c>
      <c r="AO872" s="69" t="n">
        <f aca="false">'Vstupní data'!X872</f>
        <v>0</v>
      </c>
      <c r="AP872" s="66" t="n">
        <f aca="false">IF(OR('Vstupní data'!T872&gt;0,'Vstupní data'!U872&gt;0),IF(I872&lt;&gt;0,VLOOKUP(I872,'Pril3-drev'!$H$5:$I$83,2,0),0),0)</f>
        <v>0</v>
      </c>
      <c r="AQ872" s="66" t="n">
        <f aca="false">'Vstupní data'!Y872</f>
        <v>0</v>
      </c>
      <c r="AR872" s="66" t="str">
        <f aca="false">IF(AC872&gt;5,   IF('Vstupní data'!Y872&gt;0,   VLOOKUP(VLOOKUP(CONCATENATE(VLOOKUP(I872,'Pril3-drev'!$H$4:$L$83,5,0),AC872),'Pril3-drev'!$Q$4:$R$2803,2,0),'AVB-BS'!$C$5:$S$29 ,LOOKUP(AQ872,'AVB-BS'!$D$3:$S$3,'AVB-BS'!$D$1:$S$1) ,0 )   ,   IF('Vstupní data'!Z872&gt;0,'Vstupní data'!Z872,0)) , "")</f>
        <v/>
      </c>
      <c r="AS872" s="70" t="str">
        <f aca="false">IF(AC872&gt;5,VLOOKUP(CONCATENATE(AP872,AR872),'Pril1-THLPa'!$H$6:$N$96,4,0),"")</f>
        <v/>
      </c>
      <c r="AT872" s="70" t="str">
        <f aca="false">IF(AC872&gt;5,VLOOKUP(CONCATENATE(AP872,AR872),'Pril1-THLPa'!$H$6:$N$96,5,0),"")</f>
        <v/>
      </c>
      <c r="AU872" s="70" t="str">
        <f aca="false">IF(AC872&gt;5,VLOOKUP(CONCATENATE(AP872,AR872),'Pril1-THLPa'!$H$6:$N$96,6,0),"")</f>
        <v/>
      </c>
      <c r="AV872" s="70" t="str">
        <f aca="false">IF(AC872&gt;5,VLOOKUP(CONCATENATE(AP872,AR872),'Pril1-THLPa'!$H$6:$N$96,7,0),"")</f>
        <v/>
      </c>
      <c r="AW872" s="70" t="str">
        <f aca="false">IF(AC872&gt;5,VLOOKUP(CONCATENATE(AP872,AR872),'Pril1-THLPa'!$H$6:$O$96,8,0),"")</f>
        <v/>
      </c>
      <c r="AX872" s="66" t="n">
        <f aca="false">IF(AC872&gt;0,IF(AND(AC872&gt;0,AC872&lt;=5),VLOOKUP(AP872,'Pril1-THLPa'!$A$6:$F$18,LOOKUP(AC872,'Pril1-THLPa'!$B$5:$F$5,'Pril1-THLPa'!$B$4:$F$4),0),AS872+AT872*(AC872-5)+AU872*POWER(AC872-5,2)+AV872*POWER(AC872-5,3)+AW872*POWER(AC872-5,4)),0)</f>
        <v>0</v>
      </c>
      <c r="AY872" s="71"/>
      <c r="AZ872" s="66" t="n">
        <f aca="false">'Vstupní data'!AA872</f>
        <v>0</v>
      </c>
      <c r="BA872" s="66" t="n">
        <f aca="false">IF(OR('Vstupní data'!T872&gt;0,'Vstupní data'!U872&gt;0),IF(AC872&lt;&gt;"",AX872*AO872/10*(100+AZ872)/100,0),0)</f>
        <v>0</v>
      </c>
      <c r="BB872" s="67" t="n">
        <f aca="false">IF(AC872&lt;&gt;"",ROUND(BA872*AN872,0),0)</f>
        <v>0</v>
      </c>
      <c r="BC872" s="68" t="str">
        <f aca="false">IF(AE872&gt;0,BB872/AE872,"")</f>
        <v/>
      </c>
      <c r="BD872" s="66" t="n">
        <f aca="false">'Vstupní data'!AE872</f>
        <v>0</v>
      </c>
      <c r="BF872" s="66" t="n">
        <f aca="false">'Vstupní data'!AC872</f>
        <v>0</v>
      </c>
      <c r="BH872" s="66" t="n">
        <f aca="false">'Vstupní data'!AD872</f>
        <v>0</v>
      </c>
      <c r="BI872" s="66" t="n">
        <f aca="false">'Vstupní data'!AF872</f>
        <v>0</v>
      </c>
      <c r="BJ872" s="69" t="n">
        <f aca="false">'Vstupní data'!AG872</f>
        <v>0</v>
      </c>
      <c r="BK872" s="69" t="n">
        <f aca="false">IF(BF872&lt;&gt;0,VLOOKUP(I872,'Pril3-drev'!$H$5:$I$83,2,0),0)</f>
        <v>0</v>
      </c>
      <c r="BL872" s="69" t="n">
        <f aca="false">IF(BF872&lt;&gt;0,VLOOKUP(BK872,'Pril3-drev'!$A$5:$C$17,3,0),0)</f>
        <v>0</v>
      </c>
      <c r="BM872" s="69" t="n">
        <f aca="false">'Vstupní data'!AH872</f>
        <v>0</v>
      </c>
      <c r="BN872" s="69" t="n">
        <f aca="false">IF('Vstupní data'!AH872&gt;0,   VLOOKUP(VLOOKUP(CONCATENATE(VLOOKUP(I872,'Pril3-drev'!$H$4:$L$83,5,0),BD872),'Pril3-drev'!$Q$4:$R$2803,2,0),'AVB-BS'!$C$5:$S$29 ,LOOKUP(BM872,'AVB-BS'!$D$3:$S$3,'AVB-BS'!$D$1:$S$1) ,0 )   ,   IF('Vstupní data'!AI872&gt;0,'Vstupní data'!AI872,0))</f>
        <v>0</v>
      </c>
      <c r="BO872" s="69" t="str">
        <f aca="false">IF(BX872&gt;5,VLOOKUP(CONCATENATE(BK872,BN872),'Pril1-THLPa'!$H$6:$N$96,4,0),"")</f>
        <v/>
      </c>
      <c r="BP872" s="69" t="str">
        <f aca="false">IF(BX872&gt;5,VLOOKUP(CONCATENATE(BK872,BN872),'Pril1-THLPa'!$H$6:$N$96,5,0),"")</f>
        <v/>
      </c>
      <c r="BQ872" s="69" t="str">
        <f aca="false">IF(BX872&gt;5,VLOOKUP(CONCATENATE(BK872,BN872),'Pril1-THLPa'!$H$6:$N$96,6,0),"")</f>
        <v/>
      </c>
      <c r="BR872" s="69" t="str">
        <f aca="false">IF(BX872&gt;5,VLOOKUP(CONCATENATE(BK872,BN872),'Pril1-THLPa'!$H$6:$N$96,7,0),"")</f>
        <v/>
      </c>
      <c r="BS872" s="69" t="str">
        <f aca="false">IF(BX872&gt;5,VLOOKUP(CONCATENATE(BK872,BN872),'Pril1-THLPa'!$H$6:$O$96,8,0),"")</f>
        <v/>
      </c>
      <c r="BT872" s="69" t="str">
        <f aca="false">IF(BF872&gt;0, IF(BK872="smrk",  VLOOKUP(VLOOKUP(BD872,'Pril9-K3'!$L$8:$M$207,2,0),'Pril9-K3'!$A$8:$J$16,LOOKUP(BN872,'Pril9-K3'!$A$7:$J$7,'Pril9-K3'!$A$5:$J$5),0), IF(AND(BK872&lt;&gt;"smrk",'Vstupní data'!AK872&lt;&gt;""),'Vstupní data'!AK872,   VLOOKUP(VLOOKUP(BD872,'Pril9-K3'!$L$8:$M$207,2,0),'Pril9-K3'!$A$8:$J$16,LOOKUP(BN872,'Pril9-K3'!$A$7:$J$7,'Pril9-K3'!$A$5:$J$5),0)   )),   "")</f>
        <v/>
      </c>
      <c r="BV872" s="69" t="n">
        <f aca="false">'Vstupní data'!AJ872</f>
        <v>0</v>
      </c>
      <c r="BW872" s="69" t="n">
        <f aca="false">IF(BF872&gt;0,IF(J872&gt;0,J872,K872*H872/100),0)</f>
        <v>0</v>
      </c>
      <c r="BX872" s="69" t="n">
        <f aca="false">IF(BF872&gt;0,IF(BJ872&gt;BL872,BL872,BJ872),0)</f>
        <v>0</v>
      </c>
      <c r="BY872" s="69" t="n">
        <f aca="false">IF(BD872=0,0,IF(AND(BX872&gt;0,BX872&lt;=5),  IF(AND(BX872&gt;0,BX872&lt;=5),VLOOKUP(BK872,'Pril1-THLPa'!$A$6:$F$18,IF(AND(BX872&gt;0,BX872&lt;=5),LOOKUP(BX872,'Pril1-THLPa'!$B$5:$F$5,'Pril1-THLPa'!$B$4:$F$4),""),0),""),  IF(BX872&gt;5,BO872+BP872*(BX872-5)+BQ872*POWER(BX872-5,2)+BR872*POWER(BX872-5,3)+BS872*POWER(BX872-5,4),"")))</f>
        <v>0</v>
      </c>
      <c r="BZ872" s="69" t="n">
        <f aca="false">IF(BY872&gt;0,BY872*BI872/10*BW872*(100+BV872)/100,0)</f>
        <v>0</v>
      </c>
      <c r="CA872" s="69" t="n">
        <f aca="false">IF(BD872&gt;0,BX872-IF(BD872&gt;BX872,BX872,BD872),0)</f>
        <v>0</v>
      </c>
      <c r="CB872" s="69" t="n">
        <f aca="false">POWER(1.01,CA872)</f>
        <v>1</v>
      </c>
      <c r="CC872" s="69" t="n">
        <f aca="false">IF(BF872&gt;0,IF(BF872&gt;BH872,1,BF872/BH872),0)</f>
        <v>0</v>
      </c>
      <c r="CD872" s="72" t="n">
        <f aca="false">IF(BD872=0,0,IF(BF872&gt;0,ROUND(IF(CB872&lt;&gt;0,BZ872*BT872*1/CB872*CC872,0),0),0))</f>
        <v>0</v>
      </c>
      <c r="CE872" s="73" t="str">
        <f aca="false">IF(BF872&gt;0,IF(BF872&gt;BH872,CD872/BF872,CD872/BH872),"")</f>
        <v/>
      </c>
      <c r="CF872" s="69" t="n">
        <f aca="false">'Vstupní data'!AM872</f>
        <v>0</v>
      </c>
      <c r="CG872" s="69" t="n">
        <f aca="false">'Vstupní data'!AN872</f>
        <v>0</v>
      </c>
      <c r="CH872" s="69" t="n">
        <f aca="false">'Vstupní data'!AO872</f>
        <v>0</v>
      </c>
      <c r="CI872" s="69" t="n">
        <f aca="false">'Vstupní data'!AP872</f>
        <v>0</v>
      </c>
      <c r="CJ872" s="72" t="n">
        <f aca="false">ROUND(CH872*CI872,0)</f>
        <v>0</v>
      </c>
      <c r="CK872" s="74" t="str">
        <f aca="false">IF(OR(AA872&gt;0,BB872&gt;0,CD872&gt;0,CJ872&gt;0),AA872+BB872+CD872+CJ872,"")</f>
        <v/>
      </c>
    </row>
    <row r="873" customFormat="false" ht="12.8" hidden="false" customHeight="false" outlineLevel="0" collapsed="false">
      <c r="A873" s="66" t="n">
        <f aca="false">'Vstupní data'!A873</f>
        <v>0</v>
      </c>
      <c r="F873" s="66" t="str">
        <f aca="false">CONCATENATE('Vstupní data'!F873,'Vstupní data'!G873,'Vstupní data'!H873,'Vstupní data'!I873)</f>
        <v/>
      </c>
      <c r="G873" s="66"/>
      <c r="H873" s="66" t="n">
        <f aca="false">'Vstupní data'!K873</f>
        <v>0</v>
      </c>
      <c r="I873" s="66" t="n">
        <f aca="false">'Vstupní data'!L873</f>
        <v>0</v>
      </c>
      <c r="J873" s="66" t="n">
        <f aca="false">'Vstupní data'!K873*'Vstupní data'!M873/100</f>
        <v>0</v>
      </c>
      <c r="L873" s="66" t="n">
        <f aca="false">IF('Vstupní data'!N873="prostokořenný",0,IF('Vstupní data'!N873="krytokořenný","k",IF('Vstupní data'!N873="poloodrostky nebo odrostky, prostokořenné i krytokořenné","po",0)))</f>
        <v>0</v>
      </c>
      <c r="N873" s="66"/>
      <c r="O873" s="66" t="n">
        <f aca="false">'Vstupní data'!O873</f>
        <v>0</v>
      </c>
      <c r="P873" s="66" t="n">
        <f aca="false">IF(O873&gt;0,VLOOKUP(CONCATENATE(VLOOKUP(I873,'Pril3-drev'!$H$5:$K$83,4,0),"-",'Vstupní data'!R873),K2!$C$15:$D$23,2,0),0)</f>
        <v>0</v>
      </c>
      <c r="Q873" s="66" t="n">
        <f aca="false">IF(O873&gt;0,VLOOKUP(I873,'Pril3-drev'!$H$5:$I$83,2,0),0)</f>
        <v>0</v>
      </c>
      <c r="R873" s="66" t="n">
        <f aca="false">IF(Q873&gt;0,VLOOKUP(Q873,'Pril6-okus'!$A$5:$B$17,2,0),0)</f>
        <v>0</v>
      </c>
      <c r="S873" s="66" t="n">
        <f aca="false">IF(O873&gt;0,VLOOKUP(I873,'Pril3-drev'!$H$5:$J$83,3,0),0)</f>
        <v>0</v>
      </c>
      <c r="T873" s="66" t="str">
        <f aca="false">IF(O873&gt;0,IF(L873="k",0.9*VLOOKUP(S873,'ha-pocty-vyhl'!$A$5:$B$20,2,0),IF(L873="po",0.8*VLOOKUP(S873,'ha-pocty-vyhl'!$A$5:$B$20,2,0),VLOOKUP(S873,'ha-pocty-vyhl'!$A$5:$B$20,2,0))),"")</f>
        <v/>
      </c>
      <c r="U873" s="66" t="n">
        <f aca="false">'Vstupní data'!P873</f>
        <v>0</v>
      </c>
      <c r="V873" s="66" t="n">
        <f aca="false">IF(O873&gt;0,1.3*T873*1000*Z873/10000,0)</f>
        <v>0</v>
      </c>
      <c r="W873" s="66" t="n">
        <f aca="false">IF(O873&gt;0,1.3*T873*1000*Z873/10000,0)</f>
        <v>0</v>
      </c>
      <c r="X873" s="66" t="n">
        <f aca="false">IF(O873&gt;0,IF(O873&gt;V873,V873,O873),0)</f>
        <v>0</v>
      </c>
      <c r="Y873" s="66" t="n">
        <f aca="false">IF(O873&gt;0,IF(IF(U873&gt;W873,W873,U873)&lt;X873,W873,IF(U873&gt;W873,W873,U873)),0)</f>
        <v>0</v>
      </c>
      <c r="Z873" s="66" t="n">
        <f aca="false">IF(O873&gt;0,IF(J873&gt;0,J873,K873*H873/100),0)</f>
        <v>0</v>
      </c>
      <c r="AA873" s="67" t="n">
        <f aca="false">IF(O873&gt;0,CEILING(R873*P873*X873/Y873*Z873,1),0)</f>
        <v>0</v>
      </c>
      <c r="AB873" s="68" t="n">
        <f aca="false">IF(O873&gt;0,AA873/O873,0)</f>
        <v>0</v>
      </c>
      <c r="AC873" s="66" t="n">
        <f aca="false">'Vstupní data'!W873</f>
        <v>0</v>
      </c>
      <c r="AI873" s="66" t="str">
        <f aca="false">IF(OR('Vstupní data'!T873&gt;0,'Vstupní data'!U873&gt;0),VLOOKUP(I873,'Pril3-drev'!$H$5:$J$83,3,0),"")</f>
        <v/>
      </c>
      <c r="AJ873" s="66" t="n">
        <f aca="false">IF('Vstupní data'!V873="prostokořenný",0,IF('Vstupní data'!V873="krytokořenný","k",IF('Vstupní data'!V873="poloodrostky nebo odrostky, prostokořenné i krytokořenné","po",0)))</f>
        <v>0</v>
      </c>
      <c r="AK873" s="66" t="n">
        <f aca="false">IF(OR('Vstupní data'!T873&gt;0,'Vstupní data'!U873&gt;0),IF(AJ873="k",0.9*VLOOKUP(AI873,'ha-pocty-vyhl'!$A$5:$B$20,2,0),IF(AJ873="po",0.8*VLOOKUP(AI873,'ha-pocty-vyhl'!$A$5:$B$20,2,0),VLOOKUP(AI873,'ha-pocty-vyhl'!$A$5:$B$20,2,0))),0)</f>
        <v>0</v>
      </c>
      <c r="AL873" s="66" t="n">
        <f aca="false">IF(OR('Vstupní data'!T873&gt;0,'Vstupní data'!U873&gt;0),'Vstupní data'!K873*'Vstupní data'!M873/100,0)</f>
        <v>0</v>
      </c>
      <c r="AM873" s="66" t="n">
        <f aca="false">IF(OR('Vstupní data'!T873&gt;0,'Vstupní data'!U873&gt;0),IF('Vstupní data'!T873&gt;0,'Vstupní data'!T873,ROUND(10*'Vstupní data'!U873/AK873,0)),0)</f>
        <v>0</v>
      </c>
      <c r="AN873" s="69" t="n">
        <f aca="false">IF('Vstupní data'!T873&gt;0,   IF('Vstupní data'!T873&lt;=AL873,'Vstupní data'!T873,AL873),   IF(AM873&lt;AL873,AM873,AL873))</f>
        <v>0</v>
      </c>
      <c r="AO873" s="69" t="n">
        <f aca="false">'Vstupní data'!X873</f>
        <v>0</v>
      </c>
      <c r="AP873" s="66" t="n">
        <f aca="false">IF(OR('Vstupní data'!T873&gt;0,'Vstupní data'!U873&gt;0),IF(I873&lt;&gt;0,VLOOKUP(I873,'Pril3-drev'!$H$5:$I$83,2,0),0),0)</f>
        <v>0</v>
      </c>
      <c r="AQ873" s="66" t="n">
        <f aca="false">'Vstupní data'!Y873</f>
        <v>0</v>
      </c>
      <c r="AR873" s="66" t="str">
        <f aca="false">IF(AC873&gt;5,   IF('Vstupní data'!Y873&gt;0,   VLOOKUP(VLOOKUP(CONCATENATE(VLOOKUP(I873,'Pril3-drev'!$H$4:$L$83,5,0),AC873),'Pril3-drev'!$Q$4:$R$2803,2,0),'AVB-BS'!$C$5:$S$29 ,LOOKUP(AQ873,'AVB-BS'!$D$3:$S$3,'AVB-BS'!$D$1:$S$1) ,0 )   ,   IF('Vstupní data'!Z873&gt;0,'Vstupní data'!Z873,0)) , "")</f>
        <v/>
      </c>
      <c r="AS873" s="70" t="str">
        <f aca="false">IF(AC873&gt;5,VLOOKUP(CONCATENATE(AP873,AR873),'Pril1-THLPa'!$H$6:$N$96,4,0),"")</f>
        <v/>
      </c>
      <c r="AT873" s="70" t="str">
        <f aca="false">IF(AC873&gt;5,VLOOKUP(CONCATENATE(AP873,AR873),'Pril1-THLPa'!$H$6:$N$96,5,0),"")</f>
        <v/>
      </c>
      <c r="AU873" s="70" t="str">
        <f aca="false">IF(AC873&gt;5,VLOOKUP(CONCATENATE(AP873,AR873),'Pril1-THLPa'!$H$6:$N$96,6,0),"")</f>
        <v/>
      </c>
      <c r="AV873" s="70" t="str">
        <f aca="false">IF(AC873&gt;5,VLOOKUP(CONCATENATE(AP873,AR873),'Pril1-THLPa'!$H$6:$N$96,7,0),"")</f>
        <v/>
      </c>
      <c r="AW873" s="70" t="str">
        <f aca="false">IF(AC873&gt;5,VLOOKUP(CONCATENATE(AP873,AR873),'Pril1-THLPa'!$H$6:$O$96,8,0),"")</f>
        <v/>
      </c>
      <c r="AX873" s="66" t="n">
        <f aca="false">IF(AC873&gt;0,IF(AND(AC873&gt;0,AC873&lt;=5),VLOOKUP(AP873,'Pril1-THLPa'!$A$6:$F$18,LOOKUP(AC873,'Pril1-THLPa'!$B$5:$F$5,'Pril1-THLPa'!$B$4:$F$4),0),AS873+AT873*(AC873-5)+AU873*POWER(AC873-5,2)+AV873*POWER(AC873-5,3)+AW873*POWER(AC873-5,4)),0)</f>
        <v>0</v>
      </c>
      <c r="AY873" s="71"/>
      <c r="AZ873" s="66" t="n">
        <f aca="false">'Vstupní data'!AA873</f>
        <v>0</v>
      </c>
      <c r="BA873" s="66" t="n">
        <f aca="false">IF(OR('Vstupní data'!T873&gt;0,'Vstupní data'!U873&gt;0),IF(AC873&lt;&gt;"",AX873*AO873/10*(100+AZ873)/100,0),0)</f>
        <v>0</v>
      </c>
      <c r="BB873" s="67" t="n">
        <f aca="false">IF(AC873&lt;&gt;"",ROUND(BA873*AN873,0),0)</f>
        <v>0</v>
      </c>
      <c r="BC873" s="68" t="str">
        <f aca="false">IF(AE873&gt;0,BB873/AE873,"")</f>
        <v/>
      </c>
      <c r="BD873" s="66" t="n">
        <f aca="false">'Vstupní data'!AE873</f>
        <v>0</v>
      </c>
      <c r="BF873" s="66" t="n">
        <f aca="false">'Vstupní data'!AC873</f>
        <v>0</v>
      </c>
      <c r="BH873" s="66" t="n">
        <f aca="false">'Vstupní data'!AD873</f>
        <v>0</v>
      </c>
      <c r="BI873" s="66" t="n">
        <f aca="false">'Vstupní data'!AF873</f>
        <v>0</v>
      </c>
      <c r="BJ873" s="69" t="n">
        <f aca="false">'Vstupní data'!AG873</f>
        <v>0</v>
      </c>
      <c r="BK873" s="69" t="n">
        <f aca="false">IF(BF873&lt;&gt;0,VLOOKUP(I873,'Pril3-drev'!$H$5:$I$83,2,0),0)</f>
        <v>0</v>
      </c>
      <c r="BL873" s="69" t="n">
        <f aca="false">IF(BF873&lt;&gt;0,VLOOKUP(BK873,'Pril3-drev'!$A$5:$C$17,3,0),0)</f>
        <v>0</v>
      </c>
      <c r="BM873" s="69" t="n">
        <f aca="false">'Vstupní data'!AH873</f>
        <v>0</v>
      </c>
      <c r="BN873" s="69" t="n">
        <f aca="false">IF('Vstupní data'!AH873&gt;0,   VLOOKUP(VLOOKUP(CONCATENATE(VLOOKUP(I873,'Pril3-drev'!$H$4:$L$83,5,0),BD873),'Pril3-drev'!$Q$4:$R$2803,2,0),'AVB-BS'!$C$5:$S$29 ,LOOKUP(BM873,'AVB-BS'!$D$3:$S$3,'AVB-BS'!$D$1:$S$1) ,0 )   ,   IF('Vstupní data'!AI873&gt;0,'Vstupní data'!AI873,0))</f>
        <v>0</v>
      </c>
      <c r="BO873" s="69" t="str">
        <f aca="false">IF(BX873&gt;5,VLOOKUP(CONCATENATE(BK873,BN873),'Pril1-THLPa'!$H$6:$N$96,4,0),"")</f>
        <v/>
      </c>
      <c r="BP873" s="69" t="str">
        <f aca="false">IF(BX873&gt;5,VLOOKUP(CONCATENATE(BK873,BN873),'Pril1-THLPa'!$H$6:$N$96,5,0),"")</f>
        <v/>
      </c>
      <c r="BQ873" s="69" t="str">
        <f aca="false">IF(BX873&gt;5,VLOOKUP(CONCATENATE(BK873,BN873),'Pril1-THLPa'!$H$6:$N$96,6,0),"")</f>
        <v/>
      </c>
      <c r="BR873" s="69" t="str">
        <f aca="false">IF(BX873&gt;5,VLOOKUP(CONCATENATE(BK873,BN873),'Pril1-THLPa'!$H$6:$N$96,7,0),"")</f>
        <v/>
      </c>
      <c r="BS873" s="69" t="str">
        <f aca="false">IF(BX873&gt;5,VLOOKUP(CONCATENATE(BK873,BN873),'Pril1-THLPa'!$H$6:$O$96,8,0),"")</f>
        <v/>
      </c>
      <c r="BT873" s="69" t="str">
        <f aca="false">IF(BF873&gt;0, IF(BK873="smrk",  VLOOKUP(VLOOKUP(BD873,'Pril9-K3'!$L$8:$M$207,2,0),'Pril9-K3'!$A$8:$J$16,LOOKUP(BN873,'Pril9-K3'!$A$7:$J$7,'Pril9-K3'!$A$5:$J$5),0), IF(AND(BK873&lt;&gt;"smrk",'Vstupní data'!AK873&lt;&gt;""),'Vstupní data'!AK873,   VLOOKUP(VLOOKUP(BD873,'Pril9-K3'!$L$8:$M$207,2,0),'Pril9-K3'!$A$8:$J$16,LOOKUP(BN873,'Pril9-K3'!$A$7:$J$7,'Pril9-K3'!$A$5:$J$5),0)   )),   "")</f>
        <v/>
      </c>
      <c r="BV873" s="69" t="n">
        <f aca="false">'Vstupní data'!AJ873</f>
        <v>0</v>
      </c>
      <c r="BW873" s="69" t="n">
        <f aca="false">IF(BF873&gt;0,IF(J873&gt;0,J873,K873*H873/100),0)</f>
        <v>0</v>
      </c>
      <c r="BX873" s="69" t="n">
        <f aca="false">IF(BF873&gt;0,IF(BJ873&gt;BL873,BL873,BJ873),0)</f>
        <v>0</v>
      </c>
      <c r="BY873" s="69" t="n">
        <f aca="false">IF(BD873=0,0,IF(AND(BX873&gt;0,BX873&lt;=5),  IF(AND(BX873&gt;0,BX873&lt;=5),VLOOKUP(BK873,'Pril1-THLPa'!$A$6:$F$18,IF(AND(BX873&gt;0,BX873&lt;=5),LOOKUP(BX873,'Pril1-THLPa'!$B$5:$F$5,'Pril1-THLPa'!$B$4:$F$4),""),0),""),  IF(BX873&gt;5,BO873+BP873*(BX873-5)+BQ873*POWER(BX873-5,2)+BR873*POWER(BX873-5,3)+BS873*POWER(BX873-5,4),"")))</f>
        <v>0</v>
      </c>
      <c r="BZ873" s="69" t="n">
        <f aca="false">IF(BY873&gt;0,BY873*BI873/10*BW873*(100+BV873)/100,0)</f>
        <v>0</v>
      </c>
      <c r="CA873" s="69" t="n">
        <f aca="false">IF(BD873&gt;0,BX873-IF(BD873&gt;BX873,BX873,BD873),0)</f>
        <v>0</v>
      </c>
      <c r="CB873" s="69" t="n">
        <f aca="false">POWER(1.01,CA873)</f>
        <v>1</v>
      </c>
      <c r="CC873" s="69" t="n">
        <f aca="false">IF(BF873&gt;0,IF(BF873&gt;BH873,1,BF873/BH873),0)</f>
        <v>0</v>
      </c>
      <c r="CD873" s="72" t="n">
        <f aca="false">IF(BD873=0,0,IF(BF873&gt;0,ROUND(IF(CB873&lt;&gt;0,BZ873*BT873*1/CB873*CC873,0),0),0))</f>
        <v>0</v>
      </c>
      <c r="CE873" s="73" t="str">
        <f aca="false">IF(BF873&gt;0,IF(BF873&gt;BH873,CD873/BF873,CD873/BH873),"")</f>
        <v/>
      </c>
      <c r="CF873" s="69" t="n">
        <f aca="false">'Vstupní data'!AM873</f>
        <v>0</v>
      </c>
      <c r="CG873" s="69" t="n">
        <f aca="false">'Vstupní data'!AN873</f>
        <v>0</v>
      </c>
      <c r="CH873" s="69" t="n">
        <f aca="false">'Vstupní data'!AO873</f>
        <v>0</v>
      </c>
      <c r="CI873" s="69" t="n">
        <f aca="false">'Vstupní data'!AP873</f>
        <v>0</v>
      </c>
      <c r="CJ873" s="72" t="n">
        <f aca="false">ROUND(CH873*CI873,0)</f>
        <v>0</v>
      </c>
      <c r="CK873" s="74" t="str">
        <f aca="false">IF(OR(AA873&gt;0,BB873&gt;0,CD873&gt;0,CJ873&gt;0),AA873+BB873+CD873+CJ873,"")</f>
        <v/>
      </c>
    </row>
    <row r="874" customFormat="false" ht="12.8" hidden="false" customHeight="false" outlineLevel="0" collapsed="false">
      <c r="A874" s="66" t="n">
        <f aca="false">'Vstupní data'!A874</f>
        <v>0</v>
      </c>
      <c r="F874" s="66" t="str">
        <f aca="false">CONCATENATE('Vstupní data'!F874,'Vstupní data'!G874,'Vstupní data'!H874,'Vstupní data'!I874)</f>
        <v/>
      </c>
      <c r="G874" s="66"/>
      <c r="H874" s="66" t="n">
        <f aca="false">'Vstupní data'!K874</f>
        <v>0</v>
      </c>
      <c r="I874" s="66" t="n">
        <f aca="false">'Vstupní data'!L874</f>
        <v>0</v>
      </c>
      <c r="J874" s="66" t="n">
        <f aca="false">'Vstupní data'!K874*'Vstupní data'!M874/100</f>
        <v>0</v>
      </c>
      <c r="L874" s="66" t="n">
        <f aca="false">IF('Vstupní data'!N874="prostokořenný",0,IF('Vstupní data'!N874="krytokořenný","k",IF('Vstupní data'!N874="poloodrostky nebo odrostky, prostokořenné i krytokořenné","po",0)))</f>
        <v>0</v>
      </c>
      <c r="N874" s="66"/>
      <c r="O874" s="66" t="n">
        <f aca="false">'Vstupní data'!O874</f>
        <v>0</v>
      </c>
      <c r="P874" s="66" t="n">
        <f aca="false">IF(O874&gt;0,VLOOKUP(CONCATENATE(VLOOKUP(I874,'Pril3-drev'!$H$5:$K$83,4,0),"-",'Vstupní data'!R874),K2!$C$15:$D$23,2,0),0)</f>
        <v>0</v>
      </c>
      <c r="Q874" s="66" t="n">
        <f aca="false">IF(O874&gt;0,VLOOKUP(I874,'Pril3-drev'!$H$5:$I$83,2,0),0)</f>
        <v>0</v>
      </c>
      <c r="R874" s="66" t="n">
        <f aca="false">IF(Q874&gt;0,VLOOKUP(Q874,'Pril6-okus'!$A$5:$B$17,2,0),0)</f>
        <v>0</v>
      </c>
      <c r="S874" s="66" t="n">
        <f aca="false">IF(O874&gt;0,VLOOKUP(I874,'Pril3-drev'!$H$5:$J$83,3,0),0)</f>
        <v>0</v>
      </c>
      <c r="T874" s="66" t="str">
        <f aca="false">IF(O874&gt;0,IF(L874="k",0.9*VLOOKUP(S874,'ha-pocty-vyhl'!$A$5:$B$20,2,0),IF(L874="po",0.8*VLOOKUP(S874,'ha-pocty-vyhl'!$A$5:$B$20,2,0),VLOOKUP(S874,'ha-pocty-vyhl'!$A$5:$B$20,2,0))),"")</f>
        <v/>
      </c>
      <c r="U874" s="66" t="n">
        <f aca="false">'Vstupní data'!P874</f>
        <v>0</v>
      </c>
      <c r="V874" s="66" t="n">
        <f aca="false">IF(O874&gt;0,1.3*T874*1000*Z874/10000,0)</f>
        <v>0</v>
      </c>
      <c r="W874" s="66" t="n">
        <f aca="false">IF(O874&gt;0,1.3*T874*1000*Z874/10000,0)</f>
        <v>0</v>
      </c>
      <c r="X874" s="66" t="n">
        <f aca="false">IF(O874&gt;0,IF(O874&gt;V874,V874,O874),0)</f>
        <v>0</v>
      </c>
      <c r="Y874" s="66" t="n">
        <f aca="false">IF(O874&gt;0,IF(IF(U874&gt;W874,W874,U874)&lt;X874,W874,IF(U874&gt;W874,W874,U874)),0)</f>
        <v>0</v>
      </c>
      <c r="Z874" s="66" t="n">
        <f aca="false">IF(O874&gt;0,IF(J874&gt;0,J874,K874*H874/100),0)</f>
        <v>0</v>
      </c>
      <c r="AA874" s="67" t="n">
        <f aca="false">IF(O874&gt;0,CEILING(R874*P874*X874/Y874*Z874,1),0)</f>
        <v>0</v>
      </c>
      <c r="AB874" s="68" t="n">
        <f aca="false">IF(O874&gt;0,AA874/O874,0)</f>
        <v>0</v>
      </c>
      <c r="AC874" s="66" t="n">
        <f aca="false">'Vstupní data'!W874</f>
        <v>0</v>
      </c>
      <c r="AI874" s="66" t="str">
        <f aca="false">IF(OR('Vstupní data'!T874&gt;0,'Vstupní data'!U874&gt;0),VLOOKUP(I874,'Pril3-drev'!$H$5:$J$83,3,0),"")</f>
        <v/>
      </c>
      <c r="AJ874" s="66" t="n">
        <f aca="false">IF('Vstupní data'!V874="prostokořenný",0,IF('Vstupní data'!V874="krytokořenný","k",IF('Vstupní data'!V874="poloodrostky nebo odrostky, prostokořenné i krytokořenné","po",0)))</f>
        <v>0</v>
      </c>
      <c r="AK874" s="66" t="n">
        <f aca="false">IF(OR('Vstupní data'!T874&gt;0,'Vstupní data'!U874&gt;0),IF(AJ874="k",0.9*VLOOKUP(AI874,'ha-pocty-vyhl'!$A$5:$B$20,2,0),IF(AJ874="po",0.8*VLOOKUP(AI874,'ha-pocty-vyhl'!$A$5:$B$20,2,0),VLOOKUP(AI874,'ha-pocty-vyhl'!$A$5:$B$20,2,0))),0)</f>
        <v>0</v>
      </c>
      <c r="AL874" s="66" t="n">
        <f aca="false">IF(OR('Vstupní data'!T874&gt;0,'Vstupní data'!U874&gt;0),'Vstupní data'!K874*'Vstupní data'!M874/100,0)</f>
        <v>0</v>
      </c>
      <c r="AM874" s="66" t="n">
        <f aca="false">IF(OR('Vstupní data'!T874&gt;0,'Vstupní data'!U874&gt;0),IF('Vstupní data'!T874&gt;0,'Vstupní data'!T874,ROUND(10*'Vstupní data'!U874/AK874,0)),0)</f>
        <v>0</v>
      </c>
      <c r="AN874" s="69" t="n">
        <f aca="false">IF('Vstupní data'!T874&gt;0,   IF('Vstupní data'!T874&lt;=AL874,'Vstupní data'!T874,AL874),   IF(AM874&lt;AL874,AM874,AL874))</f>
        <v>0</v>
      </c>
      <c r="AO874" s="69" t="n">
        <f aca="false">'Vstupní data'!X874</f>
        <v>0</v>
      </c>
      <c r="AP874" s="66" t="n">
        <f aca="false">IF(OR('Vstupní data'!T874&gt;0,'Vstupní data'!U874&gt;0),IF(I874&lt;&gt;0,VLOOKUP(I874,'Pril3-drev'!$H$5:$I$83,2,0),0),0)</f>
        <v>0</v>
      </c>
      <c r="AQ874" s="66" t="n">
        <f aca="false">'Vstupní data'!Y874</f>
        <v>0</v>
      </c>
      <c r="AR874" s="66" t="str">
        <f aca="false">IF(AC874&gt;5,   IF('Vstupní data'!Y874&gt;0,   VLOOKUP(VLOOKUP(CONCATENATE(VLOOKUP(I874,'Pril3-drev'!$H$4:$L$83,5,0),AC874),'Pril3-drev'!$Q$4:$R$2803,2,0),'AVB-BS'!$C$5:$S$29 ,LOOKUP(AQ874,'AVB-BS'!$D$3:$S$3,'AVB-BS'!$D$1:$S$1) ,0 )   ,   IF('Vstupní data'!Z874&gt;0,'Vstupní data'!Z874,0)) , "")</f>
        <v/>
      </c>
      <c r="AS874" s="70" t="str">
        <f aca="false">IF(AC874&gt;5,VLOOKUP(CONCATENATE(AP874,AR874),'Pril1-THLPa'!$H$6:$N$96,4,0),"")</f>
        <v/>
      </c>
      <c r="AT874" s="70" t="str">
        <f aca="false">IF(AC874&gt;5,VLOOKUP(CONCATENATE(AP874,AR874),'Pril1-THLPa'!$H$6:$N$96,5,0),"")</f>
        <v/>
      </c>
      <c r="AU874" s="70" t="str">
        <f aca="false">IF(AC874&gt;5,VLOOKUP(CONCATENATE(AP874,AR874),'Pril1-THLPa'!$H$6:$N$96,6,0),"")</f>
        <v/>
      </c>
      <c r="AV874" s="70" t="str">
        <f aca="false">IF(AC874&gt;5,VLOOKUP(CONCATENATE(AP874,AR874),'Pril1-THLPa'!$H$6:$N$96,7,0),"")</f>
        <v/>
      </c>
      <c r="AW874" s="70" t="str">
        <f aca="false">IF(AC874&gt;5,VLOOKUP(CONCATENATE(AP874,AR874),'Pril1-THLPa'!$H$6:$O$96,8,0),"")</f>
        <v/>
      </c>
      <c r="AX874" s="66" t="n">
        <f aca="false">IF(AC874&gt;0,IF(AND(AC874&gt;0,AC874&lt;=5),VLOOKUP(AP874,'Pril1-THLPa'!$A$6:$F$18,LOOKUP(AC874,'Pril1-THLPa'!$B$5:$F$5,'Pril1-THLPa'!$B$4:$F$4),0),AS874+AT874*(AC874-5)+AU874*POWER(AC874-5,2)+AV874*POWER(AC874-5,3)+AW874*POWER(AC874-5,4)),0)</f>
        <v>0</v>
      </c>
      <c r="AY874" s="71"/>
      <c r="AZ874" s="66" t="n">
        <f aca="false">'Vstupní data'!AA874</f>
        <v>0</v>
      </c>
      <c r="BA874" s="66" t="n">
        <f aca="false">IF(OR('Vstupní data'!T874&gt;0,'Vstupní data'!U874&gt;0),IF(AC874&lt;&gt;"",AX874*AO874/10*(100+AZ874)/100,0),0)</f>
        <v>0</v>
      </c>
      <c r="BB874" s="67" t="n">
        <f aca="false">IF(AC874&lt;&gt;"",ROUND(BA874*AN874,0),0)</f>
        <v>0</v>
      </c>
      <c r="BC874" s="68" t="str">
        <f aca="false">IF(AE874&gt;0,BB874/AE874,"")</f>
        <v/>
      </c>
      <c r="BD874" s="66" t="n">
        <f aca="false">'Vstupní data'!AE874</f>
        <v>0</v>
      </c>
      <c r="BF874" s="66" t="n">
        <f aca="false">'Vstupní data'!AC874</f>
        <v>0</v>
      </c>
      <c r="BH874" s="66" t="n">
        <f aca="false">'Vstupní data'!AD874</f>
        <v>0</v>
      </c>
      <c r="BI874" s="66" t="n">
        <f aca="false">'Vstupní data'!AF874</f>
        <v>0</v>
      </c>
      <c r="BJ874" s="69" t="n">
        <f aca="false">'Vstupní data'!AG874</f>
        <v>0</v>
      </c>
      <c r="BK874" s="69" t="n">
        <f aca="false">IF(BF874&lt;&gt;0,VLOOKUP(I874,'Pril3-drev'!$H$5:$I$83,2,0),0)</f>
        <v>0</v>
      </c>
      <c r="BL874" s="69" t="n">
        <f aca="false">IF(BF874&lt;&gt;0,VLOOKUP(BK874,'Pril3-drev'!$A$5:$C$17,3,0),0)</f>
        <v>0</v>
      </c>
      <c r="BM874" s="69" t="n">
        <f aca="false">'Vstupní data'!AH874</f>
        <v>0</v>
      </c>
      <c r="BN874" s="69" t="n">
        <f aca="false">IF('Vstupní data'!AH874&gt;0,   VLOOKUP(VLOOKUP(CONCATENATE(VLOOKUP(I874,'Pril3-drev'!$H$4:$L$83,5,0),BD874),'Pril3-drev'!$Q$4:$R$2803,2,0),'AVB-BS'!$C$5:$S$29 ,LOOKUP(BM874,'AVB-BS'!$D$3:$S$3,'AVB-BS'!$D$1:$S$1) ,0 )   ,   IF('Vstupní data'!AI874&gt;0,'Vstupní data'!AI874,0))</f>
        <v>0</v>
      </c>
      <c r="BO874" s="69" t="str">
        <f aca="false">IF(BX874&gt;5,VLOOKUP(CONCATENATE(BK874,BN874),'Pril1-THLPa'!$H$6:$N$96,4,0),"")</f>
        <v/>
      </c>
      <c r="BP874" s="69" t="str">
        <f aca="false">IF(BX874&gt;5,VLOOKUP(CONCATENATE(BK874,BN874),'Pril1-THLPa'!$H$6:$N$96,5,0),"")</f>
        <v/>
      </c>
      <c r="BQ874" s="69" t="str">
        <f aca="false">IF(BX874&gt;5,VLOOKUP(CONCATENATE(BK874,BN874),'Pril1-THLPa'!$H$6:$N$96,6,0),"")</f>
        <v/>
      </c>
      <c r="BR874" s="69" t="str">
        <f aca="false">IF(BX874&gt;5,VLOOKUP(CONCATENATE(BK874,BN874),'Pril1-THLPa'!$H$6:$N$96,7,0),"")</f>
        <v/>
      </c>
      <c r="BS874" s="69" t="str">
        <f aca="false">IF(BX874&gt;5,VLOOKUP(CONCATENATE(BK874,BN874),'Pril1-THLPa'!$H$6:$O$96,8,0),"")</f>
        <v/>
      </c>
      <c r="BT874" s="69" t="str">
        <f aca="false">IF(BF874&gt;0, IF(BK874="smrk",  VLOOKUP(VLOOKUP(BD874,'Pril9-K3'!$L$8:$M$207,2,0),'Pril9-K3'!$A$8:$J$16,LOOKUP(BN874,'Pril9-K3'!$A$7:$J$7,'Pril9-K3'!$A$5:$J$5),0), IF(AND(BK874&lt;&gt;"smrk",'Vstupní data'!AK874&lt;&gt;""),'Vstupní data'!AK874,   VLOOKUP(VLOOKUP(BD874,'Pril9-K3'!$L$8:$M$207,2,0),'Pril9-K3'!$A$8:$J$16,LOOKUP(BN874,'Pril9-K3'!$A$7:$J$7,'Pril9-K3'!$A$5:$J$5),0)   )),   "")</f>
        <v/>
      </c>
      <c r="BV874" s="69" t="n">
        <f aca="false">'Vstupní data'!AJ874</f>
        <v>0</v>
      </c>
      <c r="BW874" s="69" t="n">
        <f aca="false">IF(BF874&gt;0,IF(J874&gt;0,J874,K874*H874/100),0)</f>
        <v>0</v>
      </c>
      <c r="BX874" s="69" t="n">
        <f aca="false">IF(BF874&gt;0,IF(BJ874&gt;BL874,BL874,BJ874),0)</f>
        <v>0</v>
      </c>
      <c r="BY874" s="69" t="n">
        <f aca="false">IF(BD874=0,0,IF(AND(BX874&gt;0,BX874&lt;=5),  IF(AND(BX874&gt;0,BX874&lt;=5),VLOOKUP(BK874,'Pril1-THLPa'!$A$6:$F$18,IF(AND(BX874&gt;0,BX874&lt;=5),LOOKUP(BX874,'Pril1-THLPa'!$B$5:$F$5,'Pril1-THLPa'!$B$4:$F$4),""),0),""),  IF(BX874&gt;5,BO874+BP874*(BX874-5)+BQ874*POWER(BX874-5,2)+BR874*POWER(BX874-5,3)+BS874*POWER(BX874-5,4),"")))</f>
        <v>0</v>
      </c>
      <c r="BZ874" s="69" t="n">
        <f aca="false">IF(BY874&gt;0,BY874*BI874/10*BW874*(100+BV874)/100,0)</f>
        <v>0</v>
      </c>
      <c r="CA874" s="69" t="n">
        <f aca="false">IF(BD874&gt;0,BX874-IF(BD874&gt;BX874,BX874,BD874),0)</f>
        <v>0</v>
      </c>
      <c r="CB874" s="69" t="n">
        <f aca="false">POWER(1.01,CA874)</f>
        <v>1</v>
      </c>
      <c r="CC874" s="69" t="n">
        <f aca="false">IF(BF874&gt;0,IF(BF874&gt;BH874,1,BF874/BH874),0)</f>
        <v>0</v>
      </c>
      <c r="CD874" s="72" t="n">
        <f aca="false">IF(BD874=0,0,IF(BF874&gt;0,ROUND(IF(CB874&lt;&gt;0,BZ874*BT874*1/CB874*CC874,0),0),0))</f>
        <v>0</v>
      </c>
      <c r="CE874" s="73" t="str">
        <f aca="false">IF(BF874&gt;0,IF(BF874&gt;BH874,CD874/BF874,CD874/BH874),"")</f>
        <v/>
      </c>
      <c r="CF874" s="69" t="n">
        <f aca="false">'Vstupní data'!AM874</f>
        <v>0</v>
      </c>
      <c r="CG874" s="69" t="n">
        <f aca="false">'Vstupní data'!AN874</f>
        <v>0</v>
      </c>
      <c r="CH874" s="69" t="n">
        <f aca="false">'Vstupní data'!AO874</f>
        <v>0</v>
      </c>
      <c r="CI874" s="69" t="n">
        <f aca="false">'Vstupní data'!AP874</f>
        <v>0</v>
      </c>
      <c r="CJ874" s="72" t="n">
        <f aca="false">ROUND(CH874*CI874,0)</f>
        <v>0</v>
      </c>
      <c r="CK874" s="74" t="str">
        <f aca="false">IF(OR(AA874&gt;0,BB874&gt;0,CD874&gt;0,CJ874&gt;0),AA874+BB874+CD874+CJ874,"")</f>
        <v/>
      </c>
    </row>
    <row r="875" customFormat="false" ht="12.8" hidden="false" customHeight="false" outlineLevel="0" collapsed="false">
      <c r="A875" s="66" t="n">
        <f aca="false">'Vstupní data'!A875</f>
        <v>0</v>
      </c>
      <c r="F875" s="66" t="str">
        <f aca="false">CONCATENATE('Vstupní data'!F875,'Vstupní data'!G875,'Vstupní data'!H875,'Vstupní data'!I875)</f>
        <v/>
      </c>
      <c r="G875" s="66"/>
      <c r="H875" s="66" t="n">
        <f aca="false">'Vstupní data'!K875</f>
        <v>0</v>
      </c>
      <c r="I875" s="66" t="n">
        <f aca="false">'Vstupní data'!L875</f>
        <v>0</v>
      </c>
      <c r="J875" s="66" t="n">
        <f aca="false">'Vstupní data'!K875*'Vstupní data'!M875/100</f>
        <v>0</v>
      </c>
      <c r="L875" s="66" t="n">
        <f aca="false">IF('Vstupní data'!N875="prostokořenný",0,IF('Vstupní data'!N875="krytokořenný","k",IF('Vstupní data'!N875="poloodrostky nebo odrostky, prostokořenné i krytokořenné","po",0)))</f>
        <v>0</v>
      </c>
      <c r="N875" s="66"/>
      <c r="O875" s="66" t="n">
        <f aca="false">'Vstupní data'!O875</f>
        <v>0</v>
      </c>
      <c r="P875" s="66" t="n">
        <f aca="false">IF(O875&gt;0,VLOOKUP(CONCATENATE(VLOOKUP(I875,'Pril3-drev'!$H$5:$K$83,4,0),"-",'Vstupní data'!R875),K2!$C$15:$D$23,2,0),0)</f>
        <v>0</v>
      </c>
      <c r="Q875" s="66" t="n">
        <f aca="false">IF(O875&gt;0,VLOOKUP(I875,'Pril3-drev'!$H$5:$I$83,2,0),0)</f>
        <v>0</v>
      </c>
      <c r="R875" s="66" t="n">
        <f aca="false">IF(Q875&gt;0,VLOOKUP(Q875,'Pril6-okus'!$A$5:$B$17,2,0),0)</f>
        <v>0</v>
      </c>
      <c r="S875" s="66" t="n">
        <f aca="false">IF(O875&gt;0,VLOOKUP(I875,'Pril3-drev'!$H$5:$J$83,3,0),0)</f>
        <v>0</v>
      </c>
      <c r="T875" s="66" t="str">
        <f aca="false">IF(O875&gt;0,IF(L875="k",0.9*VLOOKUP(S875,'ha-pocty-vyhl'!$A$5:$B$20,2,0),IF(L875="po",0.8*VLOOKUP(S875,'ha-pocty-vyhl'!$A$5:$B$20,2,0),VLOOKUP(S875,'ha-pocty-vyhl'!$A$5:$B$20,2,0))),"")</f>
        <v/>
      </c>
      <c r="U875" s="66" t="n">
        <f aca="false">'Vstupní data'!P875</f>
        <v>0</v>
      </c>
      <c r="V875" s="66" t="n">
        <f aca="false">IF(O875&gt;0,1.3*T875*1000*Z875/10000,0)</f>
        <v>0</v>
      </c>
      <c r="W875" s="66" t="n">
        <f aca="false">IF(O875&gt;0,1.3*T875*1000*Z875/10000,0)</f>
        <v>0</v>
      </c>
      <c r="X875" s="66" t="n">
        <f aca="false">IF(O875&gt;0,IF(O875&gt;V875,V875,O875),0)</f>
        <v>0</v>
      </c>
      <c r="Y875" s="66" t="n">
        <f aca="false">IF(O875&gt;0,IF(IF(U875&gt;W875,W875,U875)&lt;X875,W875,IF(U875&gt;W875,W875,U875)),0)</f>
        <v>0</v>
      </c>
      <c r="Z875" s="66" t="n">
        <f aca="false">IF(O875&gt;0,IF(J875&gt;0,J875,K875*H875/100),0)</f>
        <v>0</v>
      </c>
      <c r="AA875" s="67" t="n">
        <f aca="false">IF(O875&gt;0,CEILING(R875*P875*X875/Y875*Z875,1),0)</f>
        <v>0</v>
      </c>
      <c r="AB875" s="68" t="n">
        <f aca="false">IF(O875&gt;0,AA875/O875,0)</f>
        <v>0</v>
      </c>
      <c r="AC875" s="66" t="n">
        <f aca="false">'Vstupní data'!W875</f>
        <v>0</v>
      </c>
      <c r="AI875" s="66" t="str">
        <f aca="false">IF(OR('Vstupní data'!T875&gt;0,'Vstupní data'!U875&gt;0),VLOOKUP(I875,'Pril3-drev'!$H$5:$J$83,3,0),"")</f>
        <v/>
      </c>
      <c r="AJ875" s="66" t="n">
        <f aca="false">IF('Vstupní data'!V875="prostokořenný",0,IF('Vstupní data'!V875="krytokořenný","k",IF('Vstupní data'!V875="poloodrostky nebo odrostky, prostokořenné i krytokořenné","po",0)))</f>
        <v>0</v>
      </c>
      <c r="AK875" s="66" t="n">
        <f aca="false">IF(OR('Vstupní data'!T875&gt;0,'Vstupní data'!U875&gt;0),IF(AJ875="k",0.9*VLOOKUP(AI875,'ha-pocty-vyhl'!$A$5:$B$20,2,0),IF(AJ875="po",0.8*VLOOKUP(AI875,'ha-pocty-vyhl'!$A$5:$B$20,2,0),VLOOKUP(AI875,'ha-pocty-vyhl'!$A$5:$B$20,2,0))),0)</f>
        <v>0</v>
      </c>
      <c r="AL875" s="66" t="n">
        <f aca="false">IF(OR('Vstupní data'!T875&gt;0,'Vstupní data'!U875&gt;0),'Vstupní data'!K875*'Vstupní data'!M875/100,0)</f>
        <v>0</v>
      </c>
      <c r="AM875" s="66" t="n">
        <f aca="false">IF(OR('Vstupní data'!T875&gt;0,'Vstupní data'!U875&gt;0),IF('Vstupní data'!T875&gt;0,'Vstupní data'!T875,ROUND(10*'Vstupní data'!U875/AK875,0)),0)</f>
        <v>0</v>
      </c>
      <c r="AN875" s="69" t="n">
        <f aca="false">IF('Vstupní data'!T875&gt;0,   IF('Vstupní data'!T875&lt;=AL875,'Vstupní data'!T875,AL875),   IF(AM875&lt;AL875,AM875,AL875))</f>
        <v>0</v>
      </c>
      <c r="AO875" s="69" t="n">
        <f aca="false">'Vstupní data'!X875</f>
        <v>0</v>
      </c>
      <c r="AP875" s="66" t="n">
        <f aca="false">IF(OR('Vstupní data'!T875&gt;0,'Vstupní data'!U875&gt;0),IF(I875&lt;&gt;0,VLOOKUP(I875,'Pril3-drev'!$H$5:$I$83,2,0),0),0)</f>
        <v>0</v>
      </c>
      <c r="AQ875" s="66" t="n">
        <f aca="false">'Vstupní data'!Y875</f>
        <v>0</v>
      </c>
      <c r="AR875" s="66" t="str">
        <f aca="false">IF(AC875&gt;5,   IF('Vstupní data'!Y875&gt;0,   VLOOKUP(VLOOKUP(CONCATENATE(VLOOKUP(I875,'Pril3-drev'!$H$4:$L$83,5,0),AC875),'Pril3-drev'!$Q$4:$R$2803,2,0),'AVB-BS'!$C$5:$S$29 ,LOOKUP(AQ875,'AVB-BS'!$D$3:$S$3,'AVB-BS'!$D$1:$S$1) ,0 )   ,   IF('Vstupní data'!Z875&gt;0,'Vstupní data'!Z875,0)) , "")</f>
        <v/>
      </c>
      <c r="AS875" s="70" t="str">
        <f aca="false">IF(AC875&gt;5,VLOOKUP(CONCATENATE(AP875,AR875),'Pril1-THLPa'!$H$6:$N$96,4,0),"")</f>
        <v/>
      </c>
      <c r="AT875" s="70" t="str">
        <f aca="false">IF(AC875&gt;5,VLOOKUP(CONCATENATE(AP875,AR875),'Pril1-THLPa'!$H$6:$N$96,5,0),"")</f>
        <v/>
      </c>
      <c r="AU875" s="70" t="str">
        <f aca="false">IF(AC875&gt;5,VLOOKUP(CONCATENATE(AP875,AR875),'Pril1-THLPa'!$H$6:$N$96,6,0),"")</f>
        <v/>
      </c>
      <c r="AV875" s="70" t="str">
        <f aca="false">IF(AC875&gt;5,VLOOKUP(CONCATENATE(AP875,AR875),'Pril1-THLPa'!$H$6:$N$96,7,0),"")</f>
        <v/>
      </c>
      <c r="AW875" s="70" t="str">
        <f aca="false">IF(AC875&gt;5,VLOOKUP(CONCATENATE(AP875,AR875),'Pril1-THLPa'!$H$6:$O$96,8,0),"")</f>
        <v/>
      </c>
      <c r="AX875" s="66" t="n">
        <f aca="false">IF(AC875&gt;0,IF(AND(AC875&gt;0,AC875&lt;=5),VLOOKUP(AP875,'Pril1-THLPa'!$A$6:$F$18,LOOKUP(AC875,'Pril1-THLPa'!$B$5:$F$5,'Pril1-THLPa'!$B$4:$F$4),0),AS875+AT875*(AC875-5)+AU875*POWER(AC875-5,2)+AV875*POWER(AC875-5,3)+AW875*POWER(AC875-5,4)),0)</f>
        <v>0</v>
      </c>
      <c r="AY875" s="71"/>
      <c r="AZ875" s="66" t="n">
        <f aca="false">'Vstupní data'!AA875</f>
        <v>0</v>
      </c>
      <c r="BA875" s="66" t="n">
        <f aca="false">IF(OR('Vstupní data'!T875&gt;0,'Vstupní data'!U875&gt;0),IF(AC875&lt;&gt;"",AX875*AO875/10*(100+AZ875)/100,0),0)</f>
        <v>0</v>
      </c>
      <c r="BB875" s="67" t="n">
        <f aca="false">IF(AC875&lt;&gt;"",ROUND(BA875*AN875,0),0)</f>
        <v>0</v>
      </c>
      <c r="BC875" s="68" t="str">
        <f aca="false">IF(AE875&gt;0,BB875/AE875,"")</f>
        <v/>
      </c>
      <c r="BD875" s="66" t="n">
        <f aca="false">'Vstupní data'!AE875</f>
        <v>0</v>
      </c>
      <c r="BF875" s="66" t="n">
        <f aca="false">'Vstupní data'!AC875</f>
        <v>0</v>
      </c>
      <c r="BH875" s="66" t="n">
        <f aca="false">'Vstupní data'!AD875</f>
        <v>0</v>
      </c>
      <c r="BI875" s="66" t="n">
        <f aca="false">'Vstupní data'!AF875</f>
        <v>0</v>
      </c>
      <c r="BJ875" s="69" t="n">
        <f aca="false">'Vstupní data'!AG875</f>
        <v>0</v>
      </c>
      <c r="BK875" s="69" t="n">
        <f aca="false">IF(BF875&lt;&gt;0,VLOOKUP(I875,'Pril3-drev'!$H$5:$I$83,2,0),0)</f>
        <v>0</v>
      </c>
      <c r="BL875" s="69" t="n">
        <f aca="false">IF(BF875&lt;&gt;0,VLOOKUP(BK875,'Pril3-drev'!$A$5:$C$17,3,0),0)</f>
        <v>0</v>
      </c>
      <c r="BM875" s="69" t="n">
        <f aca="false">'Vstupní data'!AH875</f>
        <v>0</v>
      </c>
      <c r="BN875" s="69" t="n">
        <f aca="false">IF('Vstupní data'!AH875&gt;0,   VLOOKUP(VLOOKUP(CONCATENATE(VLOOKUP(I875,'Pril3-drev'!$H$4:$L$83,5,0),BD875),'Pril3-drev'!$Q$4:$R$2803,2,0),'AVB-BS'!$C$5:$S$29 ,LOOKUP(BM875,'AVB-BS'!$D$3:$S$3,'AVB-BS'!$D$1:$S$1) ,0 )   ,   IF('Vstupní data'!AI875&gt;0,'Vstupní data'!AI875,0))</f>
        <v>0</v>
      </c>
      <c r="BO875" s="69" t="str">
        <f aca="false">IF(BX875&gt;5,VLOOKUP(CONCATENATE(BK875,BN875),'Pril1-THLPa'!$H$6:$N$96,4,0),"")</f>
        <v/>
      </c>
      <c r="BP875" s="69" t="str">
        <f aca="false">IF(BX875&gt;5,VLOOKUP(CONCATENATE(BK875,BN875),'Pril1-THLPa'!$H$6:$N$96,5,0),"")</f>
        <v/>
      </c>
      <c r="BQ875" s="69" t="str">
        <f aca="false">IF(BX875&gt;5,VLOOKUP(CONCATENATE(BK875,BN875),'Pril1-THLPa'!$H$6:$N$96,6,0),"")</f>
        <v/>
      </c>
      <c r="BR875" s="69" t="str">
        <f aca="false">IF(BX875&gt;5,VLOOKUP(CONCATENATE(BK875,BN875),'Pril1-THLPa'!$H$6:$N$96,7,0),"")</f>
        <v/>
      </c>
      <c r="BS875" s="69" t="str">
        <f aca="false">IF(BX875&gt;5,VLOOKUP(CONCATENATE(BK875,BN875),'Pril1-THLPa'!$H$6:$O$96,8,0),"")</f>
        <v/>
      </c>
      <c r="BT875" s="69" t="str">
        <f aca="false">IF(BF875&gt;0, IF(BK875="smrk",  VLOOKUP(VLOOKUP(BD875,'Pril9-K3'!$L$8:$M$207,2,0),'Pril9-K3'!$A$8:$J$16,LOOKUP(BN875,'Pril9-K3'!$A$7:$J$7,'Pril9-K3'!$A$5:$J$5),0), IF(AND(BK875&lt;&gt;"smrk",'Vstupní data'!AK875&lt;&gt;""),'Vstupní data'!AK875,   VLOOKUP(VLOOKUP(BD875,'Pril9-K3'!$L$8:$M$207,2,0),'Pril9-K3'!$A$8:$J$16,LOOKUP(BN875,'Pril9-K3'!$A$7:$J$7,'Pril9-K3'!$A$5:$J$5),0)   )),   "")</f>
        <v/>
      </c>
      <c r="BV875" s="69" t="n">
        <f aca="false">'Vstupní data'!AJ875</f>
        <v>0</v>
      </c>
      <c r="BW875" s="69" t="n">
        <f aca="false">IF(BF875&gt;0,IF(J875&gt;0,J875,K875*H875/100),0)</f>
        <v>0</v>
      </c>
      <c r="BX875" s="69" t="n">
        <f aca="false">IF(BF875&gt;0,IF(BJ875&gt;BL875,BL875,BJ875),0)</f>
        <v>0</v>
      </c>
      <c r="BY875" s="69" t="n">
        <f aca="false">IF(BD875=0,0,IF(AND(BX875&gt;0,BX875&lt;=5),  IF(AND(BX875&gt;0,BX875&lt;=5),VLOOKUP(BK875,'Pril1-THLPa'!$A$6:$F$18,IF(AND(BX875&gt;0,BX875&lt;=5),LOOKUP(BX875,'Pril1-THLPa'!$B$5:$F$5,'Pril1-THLPa'!$B$4:$F$4),""),0),""),  IF(BX875&gt;5,BO875+BP875*(BX875-5)+BQ875*POWER(BX875-5,2)+BR875*POWER(BX875-5,3)+BS875*POWER(BX875-5,4),"")))</f>
        <v>0</v>
      </c>
      <c r="BZ875" s="69" t="n">
        <f aca="false">IF(BY875&gt;0,BY875*BI875/10*BW875*(100+BV875)/100,0)</f>
        <v>0</v>
      </c>
      <c r="CA875" s="69" t="n">
        <f aca="false">IF(BD875&gt;0,BX875-IF(BD875&gt;BX875,BX875,BD875),0)</f>
        <v>0</v>
      </c>
      <c r="CB875" s="69" t="n">
        <f aca="false">POWER(1.01,CA875)</f>
        <v>1</v>
      </c>
      <c r="CC875" s="69" t="n">
        <f aca="false">IF(BF875&gt;0,IF(BF875&gt;BH875,1,BF875/BH875),0)</f>
        <v>0</v>
      </c>
      <c r="CD875" s="72" t="n">
        <f aca="false">IF(BD875=0,0,IF(BF875&gt;0,ROUND(IF(CB875&lt;&gt;0,BZ875*BT875*1/CB875*CC875,0),0),0))</f>
        <v>0</v>
      </c>
      <c r="CE875" s="73" t="str">
        <f aca="false">IF(BF875&gt;0,IF(BF875&gt;BH875,CD875/BF875,CD875/BH875),"")</f>
        <v/>
      </c>
      <c r="CF875" s="69" t="n">
        <f aca="false">'Vstupní data'!AM875</f>
        <v>0</v>
      </c>
      <c r="CG875" s="69" t="n">
        <f aca="false">'Vstupní data'!AN875</f>
        <v>0</v>
      </c>
      <c r="CH875" s="69" t="n">
        <f aca="false">'Vstupní data'!AO875</f>
        <v>0</v>
      </c>
      <c r="CI875" s="69" t="n">
        <f aca="false">'Vstupní data'!AP875</f>
        <v>0</v>
      </c>
      <c r="CJ875" s="72" t="n">
        <f aca="false">ROUND(CH875*CI875,0)</f>
        <v>0</v>
      </c>
      <c r="CK875" s="74" t="str">
        <f aca="false">IF(OR(AA875&gt;0,BB875&gt;0,CD875&gt;0,CJ875&gt;0),AA875+BB875+CD875+CJ875,"")</f>
        <v/>
      </c>
    </row>
    <row r="876" customFormat="false" ht="12.8" hidden="false" customHeight="false" outlineLevel="0" collapsed="false">
      <c r="A876" s="66" t="n">
        <f aca="false">'Vstupní data'!A876</f>
        <v>0</v>
      </c>
      <c r="F876" s="66" t="str">
        <f aca="false">CONCATENATE('Vstupní data'!F876,'Vstupní data'!G876,'Vstupní data'!H876,'Vstupní data'!I876)</f>
        <v/>
      </c>
      <c r="G876" s="66"/>
      <c r="H876" s="66" t="n">
        <f aca="false">'Vstupní data'!K876</f>
        <v>0</v>
      </c>
      <c r="I876" s="66" t="n">
        <f aca="false">'Vstupní data'!L876</f>
        <v>0</v>
      </c>
      <c r="J876" s="66" t="n">
        <f aca="false">'Vstupní data'!K876*'Vstupní data'!M876/100</f>
        <v>0</v>
      </c>
      <c r="L876" s="66" t="n">
        <f aca="false">IF('Vstupní data'!N876="prostokořenný",0,IF('Vstupní data'!N876="krytokořenný","k",IF('Vstupní data'!N876="poloodrostky nebo odrostky, prostokořenné i krytokořenné","po",0)))</f>
        <v>0</v>
      </c>
      <c r="N876" s="66"/>
      <c r="O876" s="66" t="n">
        <f aca="false">'Vstupní data'!O876</f>
        <v>0</v>
      </c>
      <c r="P876" s="66" t="n">
        <f aca="false">IF(O876&gt;0,VLOOKUP(CONCATENATE(VLOOKUP(I876,'Pril3-drev'!$H$5:$K$83,4,0),"-",'Vstupní data'!R876),K2!$C$15:$D$23,2,0),0)</f>
        <v>0</v>
      </c>
      <c r="Q876" s="66" t="n">
        <f aca="false">IF(O876&gt;0,VLOOKUP(I876,'Pril3-drev'!$H$5:$I$83,2,0),0)</f>
        <v>0</v>
      </c>
      <c r="R876" s="66" t="n">
        <f aca="false">IF(Q876&gt;0,VLOOKUP(Q876,'Pril6-okus'!$A$5:$B$17,2,0),0)</f>
        <v>0</v>
      </c>
      <c r="S876" s="66" t="n">
        <f aca="false">IF(O876&gt;0,VLOOKUP(I876,'Pril3-drev'!$H$5:$J$83,3,0),0)</f>
        <v>0</v>
      </c>
      <c r="T876" s="66" t="str">
        <f aca="false">IF(O876&gt;0,IF(L876="k",0.9*VLOOKUP(S876,'ha-pocty-vyhl'!$A$5:$B$20,2,0),IF(L876="po",0.8*VLOOKUP(S876,'ha-pocty-vyhl'!$A$5:$B$20,2,0),VLOOKUP(S876,'ha-pocty-vyhl'!$A$5:$B$20,2,0))),"")</f>
        <v/>
      </c>
      <c r="U876" s="66" t="n">
        <f aca="false">'Vstupní data'!P876</f>
        <v>0</v>
      </c>
      <c r="V876" s="66" t="n">
        <f aca="false">IF(O876&gt;0,1.3*T876*1000*Z876/10000,0)</f>
        <v>0</v>
      </c>
      <c r="W876" s="66" t="n">
        <f aca="false">IF(O876&gt;0,1.3*T876*1000*Z876/10000,0)</f>
        <v>0</v>
      </c>
      <c r="X876" s="66" t="n">
        <f aca="false">IF(O876&gt;0,IF(O876&gt;V876,V876,O876),0)</f>
        <v>0</v>
      </c>
      <c r="Y876" s="66" t="n">
        <f aca="false">IF(O876&gt;0,IF(IF(U876&gt;W876,W876,U876)&lt;X876,W876,IF(U876&gt;W876,W876,U876)),0)</f>
        <v>0</v>
      </c>
      <c r="Z876" s="66" t="n">
        <f aca="false">IF(O876&gt;0,IF(J876&gt;0,J876,K876*H876/100),0)</f>
        <v>0</v>
      </c>
      <c r="AA876" s="67" t="n">
        <f aca="false">IF(O876&gt;0,CEILING(R876*P876*X876/Y876*Z876,1),0)</f>
        <v>0</v>
      </c>
      <c r="AB876" s="68" t="n">
        <f aca="false">IF(O876&gt;0,AA876/O876,0)</f>
        <v>0</v>
      </c>
      <c r="AC876" s="66" t="n">
        <f aca="false">'Vstupní data'!W876</f>
        <v>0</v>
      </c>
      <c r="AI876" s="66" t="str">
        <f aca="false">IF(OR('Vstupní data'!T876&gt;0,'Vstupní data'!U876&gt;0),VLOOKUP(I876,'Pril3-drev'!$H$5:$J$83,3,0),"")</f>
        <v/>
      </c>
      <c r="AJ876" s="66" t="n">
        <f aca="false">IF('Vstupní data'!V876="prostokořenný",0,IF('Vstupní data'!V876="krytokořenný","k",IF('Vstupní data'!V876="poloodrostky nebo odrostky, prostokořenné i krytokořenné","po",0)))</f>
        <v>0</v>
      </c>
      <c r="AK876" s="66" t="n">
        <f aca="false">IF(OR('Vstupní data'!T876&gt;0,'Vstupní data'!U876&gt;0),IF(AJ876="k",0.9*VLOOKUP(AI876,'ha-pocty-vyhl'!$A$5:$B$20,2,0),IF(AJ876="po",0.8*VLOOKUP(AI876,'ha-pocty-vyhl'!$A$5:$B$20,2,0),VLOOKUP(AI876,'ha-pocty-vyhl'!$A$5:$B$20,2,0))),0)</f>
        <v>0</v>
      </c>
      <c r="AL876" s="66" t="n">
        <f aca="false">IF(OR('Vstupní data'!T876&gt;0,'Vstupní data'!U876&gt;0),'Vstupní data'!K876*'Vstupní data'!M876/100,0)</f>
        <v>0</v>
      </c>
      <c r="AM876" s="66" t="n">
        <f aca="false">IF(OR('Vstupní data'!T876&gt;0,'Vstupní data'!U876&gt;0),IF('Vstupní data'!T876&gt;0,'Vstupní data'!T876,ROUND(10*'Vstupní data'!U876/AK876,0)),0)</f>
        <v>0</v>
      </c>
      <c r="AN876" s="69" t="n">
        <f aca="false">IF('Vstupní data'!T876&gt;0,   IF('Vstupní data'!T876&lt;=AL876,'Vstupní data'!T876,AL876),   IF(AM876&lt;AL876,AM876,AL876))</f>
        <v>0</v>
      </c>
      <c r="AO876" s="69" t="n">
        <f aca="false">'Vstupní data'!X876</f>
        <v>0</v>
      </c>
      <c r="AP876" s="66" t="n">
        <f aca="false">IF(OR('Vstupní data'!T876&gt;0,'Vstupní data'!U876&gt;0),IF(I876&lt;&gt;0,VLOOKUP(I876,'Pril3-drev'!$H$5:$I$83,2,0),0),0)</f>
        <v>0</v>
      </c>
      <c r="AQ876" s="66" t="n">
        <f aca="false">'Vstupní data'!Y876</f>
        <v>0</v>
      </c>
      <c r="AR876" s="66" t="str">
        <f aca="false">IF(AC876&gt;5,   IF('Vstupní data'!Y876&gt;0,   VLOOKUP(VLOOKUP(CONCATENATE(VLOOKUP(I876,'Pril3-drev'!$H$4:$L$83,5,0),AC876),'Pril3-drev'!$Q$4:$R$2803,2,0),'AVB-BS'!$C$5:$S$29 ,LOOKUP(AQ876,'AVB-BS'!$D$3:$S$3,'AVB-BS'!$D$1:$S$1) ,0 )   ,   IF('Vstupní data'!Z876&gt;0,'Vstupní data'!Z876,0)) , "")</f>
        <v/>
      </c>
      <c r="AS876" s="70" t="str">
        <f aca="false">IF(AC876&gt;5,VLOOKUP(CONCATENATE(AP876,AR876),'Pril1-THLPa'!$H$6:$N$96,4,0),"")</f>
        <v/>
      </c>
      <c r="AT876" s="70" t="str">
        <f aca="false">IF(AC876&gt;5,VLOOKUP(CONCATENATE(AP876,AR876),'Pril1-THLPa'!$H$6:$N$96,5,0),"")</f>
        <v/>
      </c>
      <c r="AU876" s="70" t="str">
        <f aca="false">IF(AC876&gt;5,VLOOKUP(CONCATENATE(AP876,AR876),'Pril1-THLPa'!$H$6:$N$96,6,0),"")</f>
        <v/>
      </c>
      <c r="AV876" s="70" t="str">
        <f aca="false">IF(AC876&gt;5,VLOOKUP(CONCATENATE(AP876,AR876),'Pril1-THLPa'!$H$6:$N$96,7,0),"")</f>
        <v/>
      </c>
      <c r="AW876" s="70" t="str">
        <f aca="false">IF(AC876&gt;5,VLOOKUP(CONCATENATE(AP876,AR876),'Pril1-THLPa'!$H$6:$O$96,8,0),"")</f>
        <v/>
      </c>
      <c r="AX876" s="66" t="n">
        <f aca="false">IF(AC876&gt;0,IF(AND(AC876&gt;0,AC876&lt;=5),VLOOKUP(AP876,'Pril1-THLPa'!$A$6:$F$18,LOOKUP(AC876,'Pril1-THLPa'!$B$5:$F$5,'Pril1-THLPa'!$B$4:$F$4),0),AS876+AT876*(AC876-5)+AU876*POWER(AC876-5,2)+AV876*POWER(AC876-5,3)+AW876*POWER(AC876-5,4)),0)</f>
        <v>0</v>
      </c>
      <c r="AY876" s="71"/>
      <c r="AZ876" s="66" t="n">
        <f aca="false">'Vstupní data'!AA876</f>
        <v>0</v>
      </c>
      <c r="BA876" s="66" t="n">
        <f aca="false">IF(OR('Vstupní data'!T876&gt;0,'Vstupní data'!U876&gt;0),IF(AC876&lt;&gt;"",AX876*AO876/10*(100+AZ876)/100,0),0)</f>
        <v>0</v>
      </c>
      <c r="BB876" s="67" t="n">
        <f aca="false">IF(AC876&lt;&gt;"",ROUND(BA876*AN876,0),0)</f>
        <v>0</v>
      </c>
      <c r="BC876" s="68" t="str">
        <f aca="false">IF(AE876&gt;0,BB876/AE876,"")</f>
        <v/>
      </c>
      <c r="BD876" s="66" t="n">
        <f aca="false">'Vstupní data'!AE876</f>
        <v>0</v>
      </c>
      <c r="BF876" s="66" t="n">
        <f aca="false">'Vstupní data'!AC876</f>
        <v>0</v>
      </c>
      <c r="BH876" s="66" t="n">
        <f aca="false">'Vstupní data'!AD876</f>
        <v>0</v>
      </c>
      <c r="BI876" s="66" t="n">
        <f aca="false">'Vstupní data'!AF876</f>
        <v>0</v>
      </c>
      <c r="BJ876" s="69" t="n">
        <f aca="false">'Vstupní data'!AG876</f>
        <v>0</v>
      </c>
      <c r="BK876" s="69" t="n">
        <f aca="false">IF(BF876&lt;&gt;0,VLOOKUP(I876,'Pril3-drev'!$H$5:$I$83,2,0),0)</f>
        <v>0</v>
      </c>
      <c r="BL876" s="69" t="n">
        <f aca="false">IF(BF876&lt;&gt;0,VLOOKUP(BK876,'Pril3-drev'!$A$5:$C$17,3,0),0)</f>
        <v>0</v>
      </c>
      <c r="BM876" s="69" t="n">
        <f aca="false">'Vstupní data'!AH876</f>
        <v>0</v>
      </c>
      <c r="BN876" s="69" t="n">
        <f aca="false">IF('Vstupní data'!AH876&gt;0,   VLOOKUP(VLOOKUP(CONCATENATE(VLOOKUP(I876,'Pril3-drev'!$H$4:$L$83,5,0),BD876),'Pril3-drev'!$Q$4:$R$2803,2,0),'AVB-BS'!$C$5:$S$29 ,LOOKUP(BM876,'AVB-BS'!$D$3:$S$3,'AVB-BS'!$D$1:$S$1) ,0 )   ,   IF('Vstupní data'!AI876&gt;0,'Vstupní data'!AI876,0))</f>
        <v>0</v>
      </c>
      <c r="BO876" s="69" t="str">
        <f aca="false">IF(BX876&gt;5,VLOOKUP(CONCATENATE(BK876,BN876),'Pril1-THLPa'!$H$6:$N$96,4,0),"")</f>
        <v/>
      </c>
      <c r="BP876" s="69" t="str">
        <f aca="false">IF(BX876&gt;5,VLOOKUP(CONCATENATE(BK876,BN876),'Pril1-THLPa'!$H$6:$N$96,5,0),"")</f>
        <v/>
      </c>
      <c r="BQ876" s="69" t="str">
        <f aca="false">IF(BX876&gt;5,VLOOKUP(CONCATENATE(BK876,BN876),'Pril1-THLPa'!$H$6:$N$96,6,0),"")</f>
        <v/>
      </c>
      <c r="BR876" s="69" t="str">
        <f aca="false">IF(BX876&gt;5,VLOOKUP(CONCATENATE(BK876,BN876),'Pril1-THLPa'!$H$6:$N$96,7,0),"")</f>
        <v/>
      </c>
      <c r="BS876" s="69" t="str">
        <f aca="false">IF(BX876&gt;5,VLOOKUP(CONCATENATE(BK876,BN876),'Pril1-THLPa'!$H$6:$O$96,8,0),"")</f>
        <v/>
      </c>
      <c r="BT876" s="69" t="str">
        <f aca="false">IF(BF876&gt;0, IF(BK876="smrk",  VLOOKUP(VLOOKUP(BD876,'Pril9-K3'!$L$8:$M$207,2,0),'Pril9-K3'!$A$8:$J$16,LOOKUP(BN876,'Pril9-K3'!$A$7:$J$7,'Pril9-K3'!$A$5:$J$5),0), IF(AND(BK876&lt;&gt;"smrk",'Vstupní data'!AK876&lt;&gt;""),'Vstupní data'!AK876,   VLOOKUP(VLOOKUP(BD876,'Pril9-K3'!$L$8:$M$207,2,0),'Pril9-K3'!$A$8:$J$16,LOOKUP(BN876,'Pril9-K3'!$A$7:$J$7,'Pril9-K3'!$A$5:$J$5),0)   )),   "")</f>
        <v/>
      </c>
      <c r="BV876" s="69" t="n">
        <f aca="false">'Vstupní data'!AJ876</f>
        <v>0</v>
      </c>
      <c r="BW876" s="69" t="n">
        <f aca="false">IF(BF876&gt;0,IF(J876&gt;0,J876,K876*H876/100),0)</f>
        <v>0</v>
      </c>
      <c r="BX876" s="69" t="n">
        <f aca="false">IF(BF876&gt;0,IF(BJ876&gt;BL876,BL876,BJ876),0)</f>
        <v>0</v>
      </c>
      <c r="BY876" s="69" t="n">
        <f aca="false">IF(BD876=0,0,IF(AND(BX876&gt;0,BX876&lt;=5),  IF(AND(BX876&gt;0,BX876&lt;=5),VLOOKUP(BK876,'Pril1-THLPa'!$A$6:$F$18,IF(AND(BX876&gt;0,BX876&lt;=5),LOOKUP(BX876,'Pril1-THLPa'!$B$5:$F$5,'Pril1-THLPa'!$B$4:$F$4),""),0),""),  IF(BX876&gt;5,BO876+BP876*(BX876-5)+BQ876*POWER(BX876-5,2)+BR876*POWER(BX876-5,3)+BS876*POWER(BX876-5,4),"")))</f>
        <v>0</v>
      </c>
      <c r="BZ876" s="69" t="n">
        <f aca="false">IF(BY876&gt;0,BY876*BI876/10*BW876*(100+BV876)/100,0)</f>
        <v>0</v>
      </c>
      <c r="CA876" s="69" t="n">
        <f aca="false">IF(BD876&gt;0,BX876-IF(BD876&gt;BX876,BX876,BD876),0)</f>
        <v>0</v>
      </c>
      <c r="CB876" s="69" t="n">
        <f aca="false">POWER(1.01,CA876)</f>
        <v>1</v>
      </c>
      <c r="CC876" s="69" t="n">
        <f aca="false">IF(BF876&gt;0,IF(BF876&gt;BH876,1,BF876/BH876),0)</f>
        <v>0</v>
      </c>
      <c r="CD876" s="72" t="n">
        <f aca="false">IF(BD876=0,0,IF(BF876&gt;0,ROUND(IF(CB876&lt;&gt;0,BZ876*BT876*1/CB876*CC876,0),0),0))</f>
        <v>0</v>
      </c>
      <c r="CE876" s="73" t="str">
        <f aca="false">IF(BF876&gt;0,IF(BF876&gt;BH876,CD876/BF876,CD876/BH876),"")</f>
        <v/>
      </c>
      <c r="CF876" s="69" t="n">
        <f aca="false">'Vstupní data'!AM876</f>
        <v>0</v>
      </c>
      <c r="CG876" s="69" t="n">
        <f aca="false">'Vstupní data'!AN876</f>
        <v>0</v>
      </c>
      <c r="CH876" s="69" t="n">
        <f aca="false">'Vstupní data'!AO876</f>
        <v>0</v>
      </c>
      <c r="CI876" s="69" t="n">
        <f aca="false">'Vstupní data'!AP876</f>
        <v>0</v>
      </c>
      <c r="CJ876" s="72" t="n">
        <f aca="false">ROUND(CH876*CI876,0)</f>
        <v>0</v>
      </c>
      <c r="CK876" s="74" t="str">
        <f aca="false">IF(OR(AA876&gt;0,BB876&gt;0,CD876&gt;0,CJ876&gt;0),AA876+BB876+CD876+CJ876,"")</f>
        <v/>
      </c>
    </row>
    <row r="877" customFormat="false" ht="12.8" hidden="false" customHeight="false" outlineLevel="0" collapsed="false">
      <c r="A877" s="66" t="n">
        <f aca="false">'Vstupní data'!A877</f>
        <v>0</v>
      </c>
      <c r="F877" s="66" t="str">
        <f aca="false">CONCATENATE('Vstupní data'!F877,'Vstupní data'!G877,'Vstupní data'!H877,'Vstupní data'!I877)</f>
        <v/>
      </c>
      <c r="G877" s="66"/>
      <c r="H877" s="66" t="n">
        <f aca="false">'Vstupní data'!K877</f>
        <v>0</v>
      </c>
      <c r="I877" s="66" t="n">
        <f aca="false">'Vstupní data'!L877</f>
        <v>0</v>
      </c>
      <c r="J877" s="66" t="n">
        <f aca="false">'Vstupní data'!K877*'Vstupní data'!M877/100</f>
        <v>0</v>
      </c>
      <c r="L877" s="66" t="n">
        <f aca="false">IF('Vstupní data'!N877="prostokořenný",0,IF('Vstupní data'!N877="krytokořenný","k",IF('Vstupní data'!N877="poloodrostky nebo odrostky, prostokořenné i krytokořenné","po",0)))</f>
        <v>0</v>
      </c>
      <c r="N877" s="66"/>
      <c r="O877" s="66" t="n">
        <f aca="false">'Vstupní data'!O877</f>
        <v>0</v>
      </c>
      <c r="P877" s="66" t="n">
        <f aca="false">IF(O877&gt;0,VLOOKUP(CONCATENATE(VLOOKUP(I877,'Pril3-drev'!$H$5:$K$83,4,0),"-",'Vstupní data'!R877),K2!$C$15:$D$23,2,0),0)</f>
        <v>0</v>
      </c>
      <c r="Q877" s="66" t="n">
        <f aca="false">IF(O877&gt;0,VLOOKUP(I877,'Pril3-drev'!$H$5:$I$83,2,0),0)</f>
        <v>0</v>
      </c>
      <c r="R877" s="66" t="n">
        <f aca="false">IF(Q877&gt;0,VLOOKUP(Q877,'Pril6-okus'!$A$5:$B$17,2,0),0)</f>
        <v>0</v>
      </c>
      <c r="S877" s="66" t="n">
        <f aca="false">IF(O877&gt;0,VLOOKUP(I877,'Pril3-drev'!$H$5:$J$83,3,0),0)</f>
        <v>0</v>
      </c>
      <c r="T877" s="66" t="str">
        <f aca="false">IF(O877&gt;0,IF(L877="k",0.9*VLOOKUP(S877,'ha-pocty-vyhl'!$A$5:$B$20,2,0),IF(L877="po",0.8*VLOOKUP(S877,'ha-pocty-vyhl'!$A$5:$B$20,2,0),VLOOKUP(S877,'ha-pocty-vyhl'!$A$5:$B$20,2,0))),"")</f>
        <v/>
      </c>
      <c r="U877" s="66" t="n">
        <f aca="false">'Vstupní data'!P877</f>
        <v>0</v>
      </c>
      <c r="V877" s="66" t="n">
        <f aca="false">IF(O877&gt;0,1.3*T877*1000*Z877/10000,0)</f>
        <v>0</v>
      </c>
      <c r="W877" s="66" t="n">
        <f aca="false">IF(O877&gt;0,1.3*T877*1000*Z877/10000,0)</f>
        <v>0</v>
      </c>
      <c r="X877" s="66" t="n">
        <f aca="false">IF(O877&gt;0,IF(O877&gt;V877,V877,O877),0)</f>
        <v>0</v>
      </c>
      <c r="Y877" s="66" t="n">
        <f aca="false">IF(O877&gt;0,IF(IF(U877&gt;W877,W877,U877)&lt;X877,W877,IF(U877&gt;W877,W877,U877)),0)</f>
        <v>0</v>
      </c>
      <c r="Z877" s="66" t="n">
        <f aca="false">IF(O877&gt;0,IF(J877&gt;0,J877,K877*H877/100),0)</f>
        <v>0</v>
      </c>
      <c r="AA877" s="67" t="n">
        <f aca="false">IF(O877&gt;0,CEILING(R877*P877*X877/Y877*Z877,1),0)</f>
        <v>0</v>
      </c>
      <c r="AB877" s="68" t="n">
        <f aca="false">IF(O877&gt;0,AA877/O877,0)</f>
        <v>0</v>
      </c>
      <c r="AC877" s="66" t="n">
        <f aca="false">'Vstupní data'!W877</f>
        <v>0</v>
      </c>
      <c r="AI877" s="66" t="str">
        <f aca="false">IF(OR('Vstupní data'!T877&gt;0,'Vstupní data'!U877&gt;0),VLOOKUP(I877,'Pril3-drev'!$H$5:$J$83,3,0),"")</f>
        <v/>
      </c>
      <c r="AJ877" s="66" t="n">
        <f aca="false">IF('Vstupní data'!V877="prostokořenný",0,IF('Vstupní data'!V877="krytokořenný","k",IF('Vstupní data'!V877="poloodrostky nebo odrostky, prostokořenné i krytokořenné","po",0)))</f>
        <v>0</v>
      </c>
      <c r="AK877" s="66" t="n">
        <f aca="false">IF(OR('Vstupní data'!T877&gt;0,'Vstupní data'!U877&gt;0),IF(AJ877="k",0.9*VLOOKUP(AI877,'ha-pocty-vyhl'!$A$5:$B$20,2,0),IF(AJ877="po",0.8*VLOOKUP(AI877,'ha-pocty-vyhl'!$A$5:$B$20,2,0),VLOOKUP(AI877,'ha-pocty-vyhl'!$A$5:$B$20,2,0))),0)</f>
        <v>0</v>
      </c>
      <c r="AL877" s="66" t="n">
        <f aca="false">IF(OR('Vstupní data'!T877&gt;0,'Vstupní data'!U877&gt;0),'Vstupní data'!K877*'Vstupní data'!M877/100,0)</f>
        <v>0</v>
      </c>
      <c r="AM877" s="66" t="n">
        <f aca="false">IF(OR('Vstupní data'!T877&gt;0,'Vstupní data'!U877&gt;0),IF('Vstupní data'!T877&gt;0,'Vstupní data'!T877,ROUND(10*'Vstupní data'!U877/AK877,0)),0)</f>
        <v>0</v>
      </c>
      <c r="AN877" s="69" t="n">
        <f aca="false">IF('Vstupní data'!T877&gt;0,   IF('Vstupní data'!T877&lt;=AL877,'Vstupní data'!T877,AL877),   IF(AM877&lt;AL877,AM877,AL877))</f>
        <v>0</v>
      </c>
      <c r="AO877" s="69" t="n">
        <f aca="false">'Vstupní data'!X877</f>
        <v>0</v>
      </c>
      <c r="AP877" s="66" t="n">
        <f aca="false">IF(OR('Vstupní data'!T877&gt;0,'Vstupní data'!U877&gt;0),IF(I877&lt;&gt;0,VLOOKUP(I877,'Pril3-drev'!$H$5:$I$83,2,0),0),0)</f>
        <v>0</v>
      </c>
      <c r="AQ877" s="66" t="n">
        <f aca="false">'Vstupní data'!Y877</f>
        <v>0</v>
      </c>
      <c r="AR877" s="66" t="str">
        <f aca="false">IF(AC877&gt;5,   IF('Vstupní data'!Y877&gt;0,   VLOOKUP(VLOOKUP(CONCATENATE(VLOOKUP(I877,'Pril3-drev'!$H$4:$L$83,5,0),AC877),'Pril3-drev'!$Q$4:$R$2803,2,0),'AVB-BS'!$C$5:$S$29 ,LOOKUP(AQ877,'AVB-BS'!$D$3:$S$3,'AVB-BS'!$D$1:$S$1) ,0 )   ,   IF('Vstupní data'!Z877&gt;0,'Vstupní data'!Z877,0)) , "")</f>
        <v/>
      </c>
      <c r="AS877" s="70" t="str">
        <f aca="false">IF(AC877&gt;5,VLOOKUP(CONCATENATE(AP877,AR877),'Pril1-THLPa'!$H$6:$N$96,4,0),"")</f>
        <v/>
      </c>
      <c r="AT877" s="70" t="str">
        <f aca="false">IF(AC877&gt;5,VLOOKUP(CONCATENATE(AP877,AR877),'Pril1-THLPa'!$H$6:$N$96,5,0),"")</f>
        <v/>
      </c>
      <c r="AU877" s="70" t="str">
        <f aca="false">IF(AC877&gt;5,VLOOKUP(CONCATENATE(AP877,AR877),'Pril1-THLPa'!$H$6:$N$96,6,0),"")</f>
        <v/>
      </c>
      <c r="AV877" s="70" t="str">
        <f aca="false">IF(AC877&gt;5,VLOOKUP(CONCATENATE(AP877,AR877),'Pril1-THLPa'!$H$6:$N$96,7,0),"")</f>
        <v/>
      </c>
      <c r="AW877" s="70" t="str">
        <f aca="false">IF(AC877&gt;5,VLOOKUP(CONCATENATE(AP877,AR877),'Pril1-THLPa'!$H$6:$O$96,8,0),"")</f>
        <v/>
      </c>
      <c r="AX877" s="66" t="n">
        <f aca="false">IF(AC877&gt;0,IF(AND(AC877&gt;0,AC877&lt;=5),VLOOKUP(AP877,'Pril1-THLPa'!$A$6:$F$18,LOOKUP(AC877,'Pril1-THLPa'!$B$5:$F$5,'Pril1-THLPa'!$B$4:$F$4),0),AS877+AT877*(AC877-5)+AU877*POWER(AC877-5,2)+AV877*POWER(AC877-5,3)+AW877*POWER(AC877-5,4)),0)</f>
        <v>0</v>
      </c>
      <c r="AY877" s="71"/>
      <c r="AZ877" s="66" t="n">
        <f aca="false">'Vstupní data'!AA877</f>
        <v>0</v>
      </c>
      <c r="BA877" s="66" t="n">
        <f aca="false">IF(OR('Vstupní data'!T877&gt;0,'Vstupní data'!U877&gt;0),IF(AC877&lt;&gt;"",AX877*AO877/10*(100+AZ877)/100,0),0)</f>
        <v>0</v>
      </c>
      <c r="BB877" s="67" t="n">
        <f aca="false">IF(AC877&lt;&gt;"",ROUND(BA877*AN877,0),0)</f>
        <v>0</v>
      </c>
      <c r="BC877" s="68" t="str">
        <f aca="false">IF(AE877&gt;0,BB877/AE877,"")</f>
        <v/>
      </c>
      <c r="BD877" s="66" t="n">
        <f aca="false">'Vstupní data'!AE877</f>
        <v>0</v>
      </c>
      <c r="BF877" s="66" t="n">
        <f aca="false">'Vstupní data'!AC877</f>
        <v>0</v>
      </c>
      <c r="BH877" s="66" t="n">
        <f aca="false">'Vstupní data'!AD877</f>
        <v>0</v>
      </c>
      <c r="BI877" s="66" t="n">
        <f aca="false">'Vstupní data'!AF877</f>
        <v>0</v>
      </c>
      <c r="BJ877" s="69" t="n">
        <f aca="false">'Vstupní data'!AG877</f>
        <v>0</v>
      </c>
      <c r="BK877" s="69" t="n">
        <f aca="false">IF(BF877&lt;&gt;0,VLOOKUP(I877,'Pril3-drev'!$H$5:$I$83,2,0),0)</f>
        <v>0</v>
      </c>
      <c r="BL877" s="69" t="n">
        <f aca="false">IF(BF877&lt;&gt;0,VLOOKUP(BK877,'Pril3-drev'!$A$5:$C$17,3,0),0)</f>
        <v>0</v>
      </c>
      <c r="BM877" s="69" t="n">
        <f aca="false">'Vstupní data'!AH877</f>
        <v>0</v>
      </c>
      <c r="BN877" s="69" t="n">
        <f aca="false">IF('Vstupní data'!AH877&gt;0,   VLOOKUP(VLOOKUP(CONCATENATE(VLOOKUP(I877,'Pril3-drev'!$H$4:$L$83,5,0),BD877),'Pril3-drev'!$Q$4:$R$2803,2,0),'AVB-BS'!$C$5:$S$29 ,LOOKUP(BM877,'AVB-BS'!$D$3:$S$3,'AVB-BS'!$D$1:$S$1) ,0 )   ,   IF('Vstupní data'!AI877&gt;0,'Vstupní data'!AI877,0))</f>
        <v>0</v>
      </c>
      <c r="BO877" s="69" t="str">
        <f aca="false">IF(BX877&gt;5,VLOOKUP(CONCATENATE(BK877,BN877),'Pril1-THLPa'!$H$6:$N$96,4,0),"")</f>
        <v/>
      </c>
      <c r="BP877" s="69" t="str">
        <f aca="false">IF(BX877&gt;5,VLOOKUP(CONCATENATE(BK877,BN877),'Pril1-THLPa'!$H$6:$N$96,5,0),"")</f>
        <v/>
      </c>
      <c r="BQ877" s="69" t="str">
        <f aca="false">IF(BX877&gt;5,VLOOKUP(CONCATENATE(BK877,BN877),'Pril1-THLPa'!$H$6:$N$96,6,0),"")</f>
        <v/>
      </c>
      <c r="BR877" s="69" t="str">
        <f aca="false">IF(BX877&gt;5,VLOOKUP(CONCATENATE(BK877,BN877),'Pril1-THLPa'!$H$6:$N$96,7,0),"")</f>
        <v/>
      </c>
      <c r="BS877" s="69" t="str">
        <f aca="false">IF(BX877&gt;5,VLOOKUP(CONCATENATE(BK877,BN877),'Pril1-THLPa'!$H$6:$O$96,8,0),"")</f>
        <v/>
      </c>
      <c r="BT877" s="69" t="str">
        <f aca="false">IF(BF877&gt;0, IF(BK877="smrk",  VLOOKUP(VLOOKUP(BD877,'Pril9-K3'!$L$8:$M$207,2,0),'Pril9-K3'!$A$8:$J$16,LOOKUP(BN877,'Pril9-K3'!$A$7:$J$7,'Pril9-K3'!$A$5:$J$5),0), IF(AND(BK877&lt;&gt;"smrk",'Vstupní data'!AK877&lt;&gt;""),'Vstupní data'!AK877,   VLOOKUP(VLOOKUP(BD877,'Pril9-K3'!$L$8:$M$207,2,0),'Pril9-K3'!$A$8:$J$16,LOOKUP(BN877,'Pril9-K3'!$A$7:$J$7,'Pril9-K3'!$A$5:$J$5),0)   )),   "")</f>
        <v/>
      </c>
      <c r="BV877" s="69" t="n">
        <f aca="false">'Vstupní data'!AJ877</f>
        <v>0</v>
      </c>
      <c r="BW877" s="69" t="n">
        <f aca="false">IF(BF877&gt;0,IF(J877&gt;0,J877,K877*H877/100),0)</f>
        <v>0</v>
      </c>
      <c r="BX877" s="69" t="n">
        <f aca="false">IF(BF877&gt;0,IF(BJ877&gt;BL877,BL877,BJ877),0)</f>
        <v>0</v>
      </c>
      <c r="BY877" s="69" t="n">
        <f aca="false">IF(BD877=0,0,IF(AND(BX877&gt;0,BX877&lt;=5),  IF(AND(BX877&gt;0,BX877&lt;=5),VLOOKUP(BK877,'Pril1-THLPa'!$A$6:$F$18,IF(AND(BX877&gt;0,BX877&lt;=5),LOOKUP(BX877,'Pril1-THLPa'!$B$5:$F$5,'Pril1-THLPa'!$B$4:$F$4),""),0),""),  IF(BX877&gt;5,BO877+BP877*(BX877-5)+BQ877*POWER(BX877-5,2)+BR877*POWER(BX877-5,3)+BS877*POWER(BX877-5,4),"")))</f>
        <v>0</v>
      </c>
      <c r="BZ877" s="69" t="n">
        <f aca="false">IF(BY877&gt;0,BY877*BI877/10*BW877*(100+BV877)/100,0)</f>
        <v>0</v>
      </c>
      <c r="CA877" s="69" t="n">
        <f aca="false">IF(BD877&gt;0,BX877-IF(BD877&gt;BX877,BX877,BD877),0)</f>
        <v>0</v>
      </c>
      <c r="CB877" s="69" t="n">
        <f aca="false">POWER(1.01,CA877)</f>
        <v>1</v>
      </c>
      <c r="CC877" s="69" t="n">
        <f aca="false">IF(BF877&gt;0,IF(BF877&gt;BH877,1,BF877/BH877),0)</f>
        <v>0</v>
      </c>
      <c r="CD877" s="72" t="n">
        <f aca="false">IF(BD877=0,0,IF(BF877&gt;0,ROUND(IF(CB877&lt;&gt;0,BZ877*BT877*1/CB877*CC877,0),0),0))</f>
        <v>0</v>
      </c>
      <c r="CE877" s="73" t="str">
        <f aca="false">IF(BF877&gt;0,IF(BF877&gt;BH877,CD877/BF877,CD877/BH877),"")</f>
        <v/>
      </c>
      <c r="CF877" s="69" t="n">
        <f aca="false">'Vstupní data'!AM877</f>
        <v>0</v>
      </c>
      <c r="CG877" s="69" t="n">
        <f aca="false">'Vstupní data'!AN877</f>
        <v>0</v>
      </c>
      <c r="CH877" s="69" t="n">
        <f aca="false">'Vstupní data'!AO877</f>
        <v>0</v>
      </c>
      <c r="CI877" s="69" t="n">
        <f aca="false">'Vstupní data'!AP877</f>
        <v>0</v>
      </c>
      <c r="CJ877" s="72" t="n">
        <f aca="false">ROUND(CH877*CI877,0)</f>
        <v>0</v>
      </c>
      <c r="CK877" s="74" t="str">
        <f aca="false">IF(OR(AA877&gt;0,BB877&gt;0,CD877&gt;0,CJ877&gt;0),AA877+BB877+CD877+CJ877,"")</f>
        <v/>
      </c>
    </row>
    <row r="878" customFormat="false" ht="12.8" hidden="false" customHeight="false" outlineLevel="0" collapsed="false">
      <c r="A878" s="66" t="n">
        <f aca="false">'Vstupní data'!A878</f>
        <v>0</v>
      </c>
      <c r="F878" s="66" t="str">
        <f aca="false">CONCATENATE('Vstupní data'!F878,'Vstupní data'!G878,'Vstupní data'!H878,'Vstupní data'!I878)</f>
        <v/>
      </c>
      <c r="G878" s="66"/>
      <c r="H878" s="66" t="n">
        <f aca="false">'Vstupní data'!K878</f>
        <v>0</v>
      </c>
      <c r="I878" s="66" t="n">
        <f aca="false">'Vstupní data'!L878</f>
        <v>0</v>
      </c>
      <c r="J878" s="66" t="n">
        <f aca="false">'Vstupní data'!K878*'Vstupní data'!M878/100</f>
        <v>0</v>
      </c>
      <c r="L878" s="66" t="n">
        <f aca="false">IF('Vstupní data'!N878="prostokořenný",0,IF('Vstupní data'!N878="krytokořenný","k",IF('Vstupní data'!N878="poloodrostky nebo odrostky, prostokořenné i krytokořenné","po",0)))</f>
        <v>0</v>
      </c>
      <c r="N878" s="66"/>
      <c r="O878" s="66" t="n">
        <f aca="false">'Vstupní data'!O878</f>
        <v>0</v>
      </c>
      <c r="P878" s="66" t="n">
        <f aca="false">IF(O878&gt;0,VLOOKUP(CONCATENATE(VLOOKUP(I878,'Pril3-drev'!$H$5:$K$83,4,0),"-",'Vstupní data'!R878),K2!$C$15:$D$23,2,0),0)</f>
        <v>0</v>
      </c>
      <c r="Q878" s="66" t="n">
        <f aca="false">IF(O878&gt;0,VLOOKUP(I878,'Pril3-drev'!$H$5:$I$83,2,0),0)</f>
        <v>0</v>
      </c>
      <c r="R878" s="66" t="n">
        <f aca="false">IF(Q878&gt;0,VLOOKUP(Q878,'Pril6-okus'!$A$5:$B$17,2,0),0)</f>
        <v>0</v>
      </c>
      <c r="S878" s="66" t="n">
        <f aca="false">IF(O878&gt;0,VLOOKUP(I878,'Pril3-drev'!$H$5:$J$83,3,0),0)</f>
        <v>0</v>
      </c>
      <c r="T878" s="66" t="str">
        <f aca="false">IF(O878&gt;0,IF(L878="k",0.9*VLOOKUP(S878,'ha-pocty-vyhl'!$A$5:$B$20,2,0),IF(L878="po",0.8*VLOOKUP(S878,'ha-pocty-vyhl'!$A$5:$B$20,2,0),VLOOKUP(S878,'ha-pocty-vyhl'!$A$5:$B$20,2,0))),"")</f>
        <v/>
      </c>
      <c r="U878" s="66" t="n">
        <f aca="false">'Vstupní data'!P878</f>
        <v>0</v>
      </c>
      <c r="V878" s="66" t="n">
        <f aca="false">IF(O878&gt;0,1.3*T878*1000*Z878/10000,0)</f>
        <v>0</v>
      </c>
      <c r="W878" s="66" t="n">
        <f aca="false">IF(O878&gt;0,1.3*T878*1000*Z878/10000,0)</f>
        <v>0</v>
      </c>
      <c r="X878" s="66" t="n">
        <f aca="false">IF(O878&gt;0,IF(O878&gt;V878,V878,O878),0)</f>
        <v>0</v>
      </c>
      <c r="Y878" s="66" t="n">
        <f aca="false">IF(O878&gt;0,IF(IF(U878&gt;W878,W878,U878)&lt;X878,W878,IF(U878&gt;W878,W878,U878)),0)</f>
        <v>0</v>
      </c>
      <c r="Z878" s="66" t="n">
        <f aca="false">IF(O878&gt;0,IF(J878&gt;0,J878,K878*H878/100),0)</f>
        <v>0</v>
      </c>
      <c r="AA878" s="67" t="n">
        <f aca="false">IF(O878&gt;0,CEILING(R878*P878*X878/Y878*Z878,1),0)</f>
        <v>0</v>
      </c>
      <c r="AB878" s="68" t="n">
        <f aca="false">IF(O878&gt;0,AA878/O878,0)</f>
        <v>0</v>
      </c>
      <c r="AC878" s="66" t="n">
        <f aca="false">'Vstupní data'!W878</f>
        <v>0</v>
      </c>
      <c r="AI878" s="66" t="str">
        <f aca="false">IF(OR('Vstupní data'!T878&gt;0,'Vstupní data'!U878&gt;0),VLOOKUP(I878,'Pril3-drev'!$H$5:$J$83,3,0),"")</f>
        <v/>
      </c>
      <c r="AJ878" s="66" t="n">
        <f aca="false">IF('Vstupní data'!V878="prostokořenný",0,IF('Vstupní data'!V878="krytokořenný","k",IF('Vstupní data'!V878="poloodrostky nebo odrostky, prostokořenné i krytokořenné","po",0)))</f>
        <v>0</v>
      </c>
      <c r="AK878" s="66" t="n">
        <f aca="false">IF(OR('Vstupní data'!T878&gt;0,'Vstupní data'!U878&gt;0),IF(AJ878="k",0.9*VLOOKUP(AI878,'ha-pocty-vyhl'!$A$5:$B$20,2,0),IF(AJ878="po",0.8*VLOOKUP(AI878,'ha-pocty-vyhl'!$A$5:$B$20,2,0),VLOOKUP(AI878,'ha-pocty-vyhl'!$A$5:$B$20,2,0))),0)</f>
        <v>0</v>
      </c>
      <c r="AL878" s="66" t="n">
        <f aca="false">IF(OR('Vstupní data'!T878&gt;0,'Vstupní data'!U878&gt;0),'Vstupní data'!K878*'Vstupní data'!M878/100,0)</f>
        <v>0</v>
      </c>
      <c r="AM878" s="66" t="n">
        <f aca="false">IF(OR('Vstupní data'!T878&gt;0,'Vstupní data'!U878&gt;0),IF('Vstupní data'!T878&gt;0,'Vstupní data'!T878,ROUND(10*'Vstupní data'!U878/AK878,0)),0)</f>
        <v>0</v>
      </c>
      <c r="AN878" s="69" t="n">
        <f aca="false">IF('Vstupní data'!T878&gt;0,   IF('Vstupní data'!T878&lt;=AL878,'Vstupní data'!T878,AL878),   IF(AM878&lt;AL878,AM878,AL878))</f>
        <v>0</v>
      </c>
      <c r="AO878" s="69" t="n">
        <f aca="false">'Vstupní data'!X878</f>
        <v>0</v>
      </c>
      <c r="AP878" s="66" t="n">
        <f aca="false">IF(OR('Vstupní data'!T878&gt;0,'Vstupní data'!U878&gt;0),IF(I878&lt;&gt;0,VLOOKUP(I878,'Pril3-drev'!$H$5:$I$83,2,0),0),0)</f>
        <v>0</v>
      </c>
      <c r="AQ878" s="66" t="n">
        <f aca="false">'Vstupní data'!Y878</f>
        <v>0</v>
      </c>
      <c r="AR878" s="66" t="str">
        <f aca="false">IF(AC878&gt;5,   IF('Vstupní data'!Y878&gt;0,   VLOOKUP(VLOOKUP(CONCATENATE(VLOOKUP(I878,'Pril3-drev'!$H$4:$L$83,5,0),AC878),'Pril3-drev'!$Q$4:$R$2803,2,0),'AVB-BS'!$C$5:$S$29 ,LOOKUP(AQ878,'AVB-BS'!$D$3:$S$3,'AVB-BS'!$D$1:$S$1) ,0 )   ,   IF('Vstupní data'!Z878&gt;0,'Vstupní data'!Z878,0)) , "")</f>
        <v/>
      </c>
      <c r="AS878" s="70" t="str">
        <f aca="false">IF(AC878&gt;5,VLOOKUP(CONCATENATE(AP878,AR878),'Pril1-THLPa'!$H$6:$N$96,4,0),"")</f>
        <v/>
      </c>
      <c r="AT878" s="70" t="str">
        <f aca="false">IF(AC878&gt;5,VLOOKUP(CONCATENATE(AP878,AR878),'Pril1-THLPa'!$H$6:$N$96,5,0),"")</f>
        <v/>
      </c>
      <c r="AU878" s="70" t="str">
        <f aca="false">IF(AC878&gt;5,VLOOKUP(CONCATENATE(AP878,AR878),'Pril1-THLPa'!$H$6:$N$96,6,0),"")</f>
        <v/>
      </c>
      <c r="AV878" s="70" t="str">
        <f aca="false">IF(AC878&gt;5,VLOOKUP(CONCATENATE(AP878,AR878),'Pril1-THLPa'!$H$6:$N$96,7,0),"")</f>
        <v/>
      </c>
      <c r="AW878" s="70" t="str">
        <f aca="false">IF(AC878&gt;5,VLOOKUP(CONCATENATE(AP878,AR878),'Pril1-THLPa'!$H$6:$O$96,8,0),"")</f>
        <v/>
      </c>
      <c r="AX878" s="66" t="n">
        <f aca="false">IF(AC878&gt;0,IF(AND(AC878&gt;0,AC878&lt;=5),VLOOKUP(AP878,'Pril1-THLPa'!$A$6:$F$18,LOOKUP(AC878,'Pril1-THLPa'!$B$5:$F$5,'Pril1-THLPa'!$B$4:$F$4),0),AS878+AT878*(AC878-5)+AU878*POWER(AC878-5,2)+AV878*POWER(AC878-5,3)+AW878*POWER(AC878-5,4)),0)</f>
        <v>0</v>
      </c>
      <c r="AY878" s="71"/>
      <c r="AZ878" s="66" t="n">
        <f aca="false">'Vstupní data'!AA878</f>
        <v>0</v>
      </c>
      <c r="BA878" s="66" t="n">
        <f aca="false">IF(OR('Vstupní data'!T878&gt;0,'Vstupní data'!U878&gt;0),IF(AC878&lt;&gt;"",AX878*AO878/10*(100+AZ878)/100,0),0)</f>
        <v>0</v>
      </c>
      <c r="BB878" s="67" t="n">
        <f aca="false">IF(AC878&lt;&gt;"",ROUND(BA878*AN878,0),0)</f>
        <v>0</v>
      </c>
      <c r="BC878" s="68" t="str">
        <f aca="false">IF(AE878&gt;0,BB878/AE878,"")</f>
        <v/>
      </c>
      <c r="BD878" s="66" t="n">
        <f aca="false">'Vstupní data'!AE878</f>
        <v>0</v>
      </c>
      <c r="BF878" s="66" t="n">
        <f aca="false">'Vstupní data'!AC878</f>
        <v>0</v>
      </c>
      <c r="BH878" s="66" t="n">
        <f aca="false">'Vstupní data'!AD878</f>
        <v>0</v>
      </c>
      <c r="BI878" s="66" t="n">
        <f aca="false">'Vstupní data'!AF878</f>
        <v>0</v>
      </c>
      <c r="BJ878" s="69" t="n">
        <f aca="false">'Vstupní data'!AG878</f>
        <v>0</v>
      </c>
      <c r="BK878" s="69" t="n">
        <f aca="false">IF(BF878&lt;&gt;0,VLOOKUP(I878,'Pril3-drev'!$H$5:$I$83,2,0),0)</f>
        <v>0</v>
      </c>
      <c r="BL878" s="69" t="n">
        <f aca="false">IF(BF878&lt;&gt;0,VLOOKUP(BK878,'Pril3-drev'!$A$5:$C$17,3,0),0)</f>
        <v>0</v>
      </c>
      <c r="BM878" s="69" t="n">
        <f aca="false">'Vstupní data'!AH878</f>
        <v>0</v>
      </c>
      <c r="BN878" s="69" t="n">
        <f aca="false">IF('Vstupní data'!AH878&gt;0,   VLOOKUP(VLOOKUP(CONCATENATE(VLOOKUP(I878,'Pril3-drev'!$H$4:$L$83,5,0),BD878),'Pril3-drev'!$Q$4:$R$2803,2,0),'AVB-BS'!$C$5:$S$29 ,LOOKUP(BM878,'AVB-BS'!$D$3:$S$3,'AVB-BS'!$D$1:$S$1) ,0 )   ,   IF('Vstupní data'!AI878&gt;0,'Vstupní data'!AI878,0))</f>
        <v>0</v>
      </c>
      <c r="BO878" s="69" t="str">
        <f aca="false">IF(BX878&gt;5,VLOOKUP(CONCATENATE(BK878,BN878),'Pril1-THLPa'!$H$6:$N$96,4,0),"")</f>
        <v/>
      </c>
      <c r="BP878" s="69" t="str">
        <f aca="false">IF(BX878&gt;5,VLOOKUP(CONCATENATE(BK878,BN878),'Pril1-THLPa'!$H$6:$N$96,5,0),"")</f>
        <v/>
      </c>
      <c r="BQ878" s="69" t="str">
        <f aca="false">IF(BX878&gt;5,VLOOKUP(CONCATENATE(BK878,BN878),'Pril1-THLPa'!$H$6:$N$96,6,0),"")</f>
        <v/>
      </c>
      <c r="BR878" s="69" t="str">
        <f aca="false">IF(BX878&gt;5,VLOOKUP(CONCATENATE(BK878,BN878),'Pril1-THLPa'!$H$6:$N$96,7,0),"")</f>
        <v/>
      </c>
      <c r="BS878" s="69" t="str">
        <f aca="false">IF(BX878&gt;5,VLOOKUP(CONCATENATE(BK878,BN878),'Pril1-THLPa'!$H$6:$O$96,8,0),"")</f>
        <v/>
      </c>
      <c r="BT878" s="69" t="str">
        <f aca="false">IF(BF878&gt;0, IF(BK878="smrk",  VLOOKUP(VLOOKUP(BD878,'Pril9-K3'!$L$8:$M$207,2,0),'Pril9-K3'!$A$8:$J$16,LOOKUP(BN878,'Pril9-K3'!$A$7:$J$7,'Pril9-K3'!$A$5:$J$5),0), IF(AND(BK878&lt;&gt;"smrk",'Vstupní data'!AK878&lt;&gt;""),'Vstupní data'!AK878,   VLOOKUP(VLOOKUP(BD878,'Pril9-K3'!$L$8:$M$207,2,0),'Pril9-K3'!$A$8:$J$16,LOOKUP(BN878,'Pril9-K3'!$A$7:$J$7,'Pril9-K3'!$A$5:$J$5),0)   )),   "")</f>
        <v/>
      </c>
      <c r="BV878" s="69" t="n">
        <f aca="false">'Vstupní data'!AJ878</f>
        <v>0</v>
      </c>
      <c r="BW878" s="69" t="n">
        <f aca="false">IF(BF878&gt;0,IF(J878&gt;0,J878,K878*H878/100),0)</f>
        <v>0</v>
      </c>
      <c r="BX878" s="69" t="n">
        <f aca="false">IF(BF878&gt;0,IF(BJ878&gt;BL878,BL878,BJ878),0)</f>
        <v>0</v>
      </c>
      <c r="BY878" s="69" t="n">
        <f aca="false">IF(BD878=0,0,IF(AND(BX878&gt;0,BX878&lt;=5),  IF(AND(BX878&gt;0,BX878&lt;=5),VLOOKUP(BK878,'Pril1-THLPa'!$A$6:$F$18,IF(AND(BX878&gt;0,BX878&lt;=5),LOOKUP(BX878,'Pril1-THLPa'!$B$5:$F$5,'Pril1-THLPa'!$B$4:$F$4),""),0),""),  IF(BX878&gt;5,BO878+BP878*(BX878-5)+BQ878*POWER(BX878-5,2)+BR878*POWER(BX878-5,3)+BS878*POWER(BX878-5,4),"")))</f>
        <v>0</v>
      </c>
      <c r="BZ878" s="69" t="n">
        <f aca="false">IF(BY878&gt;0,BY878*BI878/10*BW878*(100+BV878)/100,0)</f>
        <v>0</v>
      </c>
      <c r="CA878" s="69" t="n">
        <f aca="false">IF(BD878&gt;0,BX878-IF(BD878&gt;BX878,BX878,BD878),0)</f>
        <v>0</v>
      </c>
      <c r="CB878" s="69" t="n">
        <f aca="false">POWER(1.01,CA878)</f>
        <v>1</v>
      </c>
      <c r="CC878" s="69" t="n">
        <f aca="false">IF(BF878&gt;0,IF(BF878&gt;BH878,1,BF878/BH878),0)</f>
        <v>0</v>
      </c>
      <c r="CD878" s="72" t="n">
        <f aca="false">IF(BD878=0,0,IF(BF878&gt;0,ROUND(IF(CB878&lt;&gt;0,BZ878*BT878*1/CB878*CC878,0),0),0))</f>
        <v>0</v>
      </c>
      <c r="CE878" s="73" t="str">
        <f aca="false">IF(BF878&gt;0,IF(BF878&gt;BH878,CD878/BF878,CD878/BH878),"")</f>
        <v/>
      </c>
      <c r="CF878" s="69" t="n">
        <f aca="false">'Vstupní data'!AM878</f>
        <v>0</v>
      </c>
      <c r="CG878" s="69" t="n">
        <f aca="false">'Vstupní data'!AN878</f>
        <v>0</v>
      </c>
      <c r="CH878" s="69" t="n">
        <f aca="false">'Vstupní data'!AO878</f>
        <v>0</v>
      </c>
      <c r="CI878" s="69" t="n">
        <f aca="false">'Vstupní data'!AP878</f>
        <v>0</v>
      </c>
      <c r="CJ878" s="72" t="n">
        <f aca="false">ROUND(CH878*CI878,0)</f>
        <v>0</v>
      </c>
      <c r="CK878" s="74" t="str">
        <f aca="false">IF(OR(AA878&gt;0,BB878&gt;0,CD878&gt;0,CJ878&gt;0),AA878+BB878+CD878+CJ878,"")</f>
        <v/>
      </c>
    </row>
    <row r="879" customFormat="false" ht="12.8" hidden="false" customHeight="false" outlineLevel="0" collapsed="false">
      <c r="A879" s="66" t="n">
        <f aca="false">'Vstupní data'!A879</f>
        <v>0</v>
      </c>
      <c r="F879" s="66" t="str">
        <f aca="false">CONCATENATE('Vstupní data'!F879,'Vstupní data'!G879,'Vstupní data'!H879,'Vstupní data'!I879)</f>
        <v/>
      </c>
      <c r="G879" s="66"/>
      <c r="H879" s="66" t="n">
        <f aca="false">'Vstupní data'!K879</f>
        <v>0</v>
      </c>
      <c r="I879" s="66" t="n">
        <f aca="false">'Vstupní data'!L879</f>
        <v>0</v>
      </c>
      <c r="J879" s="66" t="n">
        <f aca="false">'Vstupní data'!K879*'Vstupní data'!M879/100</f>
        <v>0</v>
      </c>
      <c r="L879" s="66" t="n">
        <f aca="false">IF('Vstupní data'!N879="prostokořenný",0,IF('Vstupní data'!N879="krytokořenný","k",IF('Vstupní data'!N879="poloodrostky nebo odrostky, prostokořenné i krytokořenné","po",0)))</f>
        <v>0</v>
      </c>
      <c r="N879" s="66"/>
      <c r="O879" s="66" t="n">
        <f aca="false">'Vstupní data'!O879</f>
        <v>0</v>
      </c>
      <c r="P879" s="66" t="n">
        <f aca="false">IF(O879&gt;0,VLOOKUP(CONCATENATE(VLOOKUP(I879,'Pril3-drev'!$H$5:$K$83,4,0),"-",'Vstupní data'!R879),K2!$C$15:$D$23,2,0),0)</f>
        <v>0</v>
      </c>
      <c r="Q879" s="66" t="n">
        <f aca="false">IF(O879&gt;0,VLOOKUP(I879,'Pril3-drev'!$H$5:$I$83,2,0),0)</f>
        <v>0</v>
      </c>
      <c r="R879" s="66" t="n">
        <f aca="false">IF(Q879&gt;0,VLOOKUP(Q879,'Pril6-okus'!$A$5:$B$17,2,0),0)</f>
        <v>0</v>
      </c>
      <c r="S879" s="66" t="n">
        <f aca="false">IF(O879&gt;0,VLOOKUP(I879,'Pril3-drev'!$H$5:$J$83,3,0),0)</f>
        <v>0</v>
      </c>
      <c r="T879" s="66" t="str">
        <f aca="false">IF(O879&gt;0,IF(L879="k",0.9*VLOOKUP(S879,'ha-pocty-vyhl'!$A$5:$B$20,2,0),IF(L879="po",0.8*VLOOKUP(S879,'ha-pocty-vyhl'!$A$5:$B$20,2,0),VLOOKUP(S879,'ha-pocty-vyhl'!$A$5:$B$20,2,0))),"")</f>
        <v/>
      </c>
      <c r="U879" s="66" t="n">
        <f aca="false">'Vstupní data'!P879</f>
        <v>0</v>
      </c>
      <c r="V879" s="66" t="n">
        <f aca="false">IF(O879&gt;0,1.3*T879*1000*Z879/10000,0)</f>
        <v>0</v>
      </c>
      <c r="W879" s="66" t="n">
        <f aca="false">IF(O879&gt;0,1.3*T879*1000*Z879/10000,0)</f>
        <v>0</v>
      </c>
      <c r="X879" s="66" t="n">
        <f aca="false">IF(O879&gt;0,IF(O879&gt;V879,V879,O879),0)</f>
        <v>0</v>
      </c>
      <c r="Y879" s="66" t="n">
        <f aca="false">IF(O879&gt;0,IF(IF(U879&gt;W879,W879,U879)&lt;X879,W879,IF(U879&gt;W879,W879,U879)),0)</f>
        <v>0</v>
      </c>
      <c r="Z879" s="66" t="n">
        <f aca="false">IF(O879&gt;0,IF(J879&gt;0,J879,K879*H879/100),0)</f>
        <v>0</v>
      </c>
      <c r="AA879" s="67" t="n">
        <f aca="false">IF(O879&gt;0,CEILING(R879*P879*X879/Y879*Z879,1),0)</f>
        <v>0</v>
      </c>
      <c r="AB879" s="68" t="n">
        <f aca="false">IF(O879&gt;0,AA879/O879,0)</f>
        <v>0</v>
      </c>
      <c r="AC879" s="66" t="n">
        <f aca="false">'Vstupní data'!W879</f>
        <v>0</v>
      </c>
      <c r="AI879" s="66" t="str">
        <f aca="false">IF(OR('Vstupní data'!T879&gt;0,'Vstupní data'!U879&gt;0),VLOOKUP(I879,'Pril3-drev'!$H$5:$J$83,3,0),"")</f>
        <v/>
      </c>
      <c r="AJ879" s="66" t="n">
        <f aca="false">IF('Vstupní data'!V879="prostokořenný",0,IF('Vstupní data'!V879="krytokořenný","k",IF('Vstupní data'!V879="poloodrostky nebo odrostky, prostokořenné i krytokořenné","po",0)))</f>
        <v>0</v>
      </c>
      <c r="AK879" s="66" t="n">
        <f aca="false">IF(OR('Vstupní data'!T879&gt;0,'Vstupní data'!U879&gt;0),IF(AJ879="k",0.9*VLOOKUP(AI879,'ha-pocty-vyhl'!$A$5:$B$20,2,0),IF(AJ879="po",0.8*VLOOKUP(AI879,'ha-pocty-vyhl'!$A$5:$B$20,2,0),VLOOKUP(AI879,'ha-pocty-vyhl'!$A$5:$B$20,2,0))),0)</f>
        <v>0</v>
      </c>
      <c r="AL879" s="66" t="n">
        <f aca="false">IF(OR('Vstupní data'!T879&gt;0,'Vstupní data'!U879&gt;0),'Vstupní data'!K879*'Vstupní data'!M879/100,0)</f>
        <v>0</v>
      </c>
      <c r="AM879" s="66" t="n">
        <f aca="false">IF(OR('Vstupní data'!T879&gt;0,'Vstupní data'!U879&gt;0),IF('Vstupní data'!T879&gt;0,'Vstupní data'!T879,ROUND(10*'Vstupní data'!U879/AK879,0)),0)</f>
        <v>0</v>
      </c>
      <c r="AN879" s="69" t="n">
        <f aca="false">IF('Vstupní data'!T879&gt;0,   IF('Vstupní data'!T879&lt;=AL879,'Vstupní data'!T879,AL879),   IF(AM879&lt;AL879,AM879,AL879))</f>
        <v>0</v>
      </c>
      <c r="AO879" s="69" t="n">
        <f aca="false">'Vstupní data'!X879</f>
        <v>0</v>
      </c>
      <c r="AP879" s="66" t="n">
        <f aca="false">IF(OR('Vstupní data'!T879&gt;0,'Vstupní data'!U879&gt;0),IF(I879&lt;&gt;0,VLOOKUP(I879,'Pril3-drev'!$H$5:$I$83,2,0),0),0)</f>
        <v>0</v>
      </c>
      <c r="AQ879" s="66" t="n">
        <f aca="false">'Vstupní data'!Y879</f>
        <v>0</v>
      </c>
      <c r="AR879" s="66" t="str">
        <f aca="false">IF(AC879&gt;5,   IF('Vstupní data'!Y879&gt;0,   VLOOKUP(VLOOKUP(CONCATENATE(VLOOKUP(I879,'Pril3-drev'!$H$4:$L$83,5,0),AC879),'Pril3-drev'!$Q$4:$R$2803,2,0),'AVB-BS'!$C$5:$S$29 ,LOOKUP(AQ879,'AVB-BS'!$D$3:$S$3,'AVB-BS'!$D$1:$S$1) ,0 )   ,   IF('Vstupní data'!Z879&gt;0,'Vstupní data'!Z879,0)) , "")</f>
        <v/>
      </c>
      <c r="AS879" s="70" t="str">
        <f aca="false">IF(AC879&gt;5,VLOOKUP(CONCATENATE(AP879,AR879),'Pril1-THLPa'!$H$6:$N$96,4,0),"")</f>
        <v/>
      </c>
      <c r="AT879" s="70" t="str">
        <f aca="false">IF(AC879&gt;5,VLOOKUP(CONCATENATE(AP879,AR879),'Pril1-THLPa'!$H$6:$N$96,5,0),"")</f>
        <v/>
      </c>
      <c r="AU879" s="70" t="str">
        <f aca="false">IF(AC879&gt;5,VLOOKUP(CONCATENATE(AP879,AR879),'Pril1-THLPa'!$H$6:$N$96,6,0),"")</f>
        <v/>
      </c>
      <c r="AV879" s="70" t="str">
        <f aca="false">IF(AC879&gt;5,VLOOKUP(CONCATENATE(AP879,AR879),'Pril1-THLPa'!$H$6:$N$96,7,0),"")</f>
        <v/>
      </c>
      <c r="AW879" s="70" t="str">
        <f aca="false">IF(AC879&gt;5,VLOOKUP(CONCATENATE(AP879,AR879),'Pril1-THLPa'!$H$6:$O$96,8,0),"")</f>
        <v/>
      </c>
      <c r="AX879" s="66" t="n">
        <f aca="false">IF(AC879&gt;0,IF(AND(AC879&gt;0,AC879&lt;=5),VLOOKUP(AP879,'Pril1-THLPa'!$A$6:$F$18,LOOKUP(AC879,'Pril1-THLPa'!$B$5:$F$5,'Pril1-THLPa'!$B$4:$F$4),0),AS879+AT879*(AC879-5)+AU879*POWER(AC879-5,2)+AV879*POWER(AC879-5,3)+AW879*POWER(AC879-5,4)),0)</f>
        <v>0</v>
      </c>
      <c r="AY879" s="71"/>
      <c r="AZ879" s="66" t="n">
        <f aca="false">'Vstupní data'!AA879</f>
        <v>0</v>
      </c>
      <c r="BA879" s="66" t="n">
        <f aca="false">IF(OR('Vstupní data'!T879&gt;0,'Vstupní data'!U879&gt;0),IF(AC879&lt;&gt;"",AX879*AO879/10*(100+AZ879)/100,0),0)</f>
        <v>0</v>
      </c>
      <c r="BB879" s="67" t="n">
        <f aca="false">IF(AC879&lt;&gt;"",ROUND(BA879*AN879,0),0)</f>
        <v>0</v>
      </c>
      <c r="BC879" s="68" t="str">
        <f aca="false">IF(AE879&gt;0,BB879/AE879,"")</f>
        <v/>
      </c>
      <c r="BD879" s="66" t="n">
        <f aca="false">'Vstupní data'!AE879</f>
        <v>0</v>
      </c>
      <c r="BF879" s="66" t="n">
        <f aca="false">'Vstupní data'!AC879</f>
        <v>0</v>
      </c>
      <c r="BH879" s="66" t="n">
        <f aca="false">'Vstupní data'!AD879</f>
        <v>0</v>
      </c>
      <c r="BI879" s="66" t="n">
        <f aca="false">'Vstupní data'!AF879</f>
        <v>0</v>
      </c>
      <c r="BJ879" s="69" t="n">
        <f aca="false">'Vstupní data'!AG879</f>
        <v>0</v>
      </c>
      <c r="BK879" s="69" t="n">
        <f aca="false">IF(BF879&lt;&gt;0,VLOOKUP(I879,'Pril3-drev'!$H$5:$I$83,2,0),0)</f>
        <v>0</v>
      </c>
      <c r="BL879" s="69" t="n">
        <f aca="false">IF(BF879&lt;&gt;0,VLOOKUP(BK879,'Pril3-drev'!$A$5:$C$17,3,0),0)</f>
        <v>0</v>
      </c>
      <c r="BM879" s="69" t="n">
        <f aca="false">'Vstupní data'!AH879</f>
        <v>0</v>
      </c>
      <c r="BN879" s="69" t="n">
        <f aca="false">IF('Vstupní data'!AH879&gt;0,   VLOOKUP(VLOOKUP(CONCATENATE(VLOOKUP(I879,'Pril3-drev'!$H$4:$L$83,5,0),BD879),'Pril3-drev'!$Q$4:$R$2803,2,0),'AVB-BS'!$C$5:$S$29 ,LOOKUP(BM879,'AVB-BS'!$D$3:$S$3,'AVB-BS'!$D$1:$S$1) ,0 )   ,   IF('Vstupní data'!AI879&gt;0,'Vstupní data'!AI879,0))</f>
        <v>0</v>
      </c>
      <c r="BO879" s="69" t="str">
        <f aca="false">IF(BX879&gt;5,VLOOKUP(CONCATENATE(BK879,BN879),'Pril1-THLPa'!$H$6:$N$96,4,0),"")</f>
        <v/>
      </c>
      <c r="BP879" s="69" t="str">
        <f aca="false">IF(BX879&gt;5,VLOOKUP(CONCATENATE(BK879,BN879),'Pril1-THLPa'!$H$6:$N$96,5,0),"")</f>
        <v/>
      </c>
      <c r="BQ879" s="69" t="str">
        <f aca="false">IF(BX879&gt;5,VLOOKUP(CONCATENATE(BK879,BN879),'Pril1-THLPa'!$H$6:$N$96,6,0),"")</f>
        <v/>
      </c>
      <c r="BR879" s="69" t="str">
        <f aca="false">IF(BX879&gt;5,VLOOKUP(CONCATENATE(BK879,BN879),'Pril1-THLPa'!$H$6:$N$96,7,0),"")</f>
        <v/>
      </c>
      <c r="BS879" s="69" t="str">
        <f aca="false">IF(BX879&gt;5,VLOOKUP(CONCATENATE(BK879,BN879),'Pril1-THLPa'!$H$6:$O$96,8,0),"")</f>
        <v/>
      </c>
      <c r="BT879" s="69" t="str">
        <f aca="false">IF(BF879&gt;0, IF(BK879="smrk",  VLOOKUP(VLOOKUP(BD879,'Pril9-K3'!$L$8:$M$207,2,0),'Pril9-K3'!$A$8:$J$16,LOOKUP(BN879,'Pril9-K3'!$A$7:$J$7,'Pril9-K3'!$A$5:$J$5),0), IF(AND(BK879&lt;&gt;"smrk",'Vstupní data'!AK879&lt;&gt;""),'Vstupní data'!AK879,   VLOOKUP(VLOOKUP(BD879,'Pril9-K3'!$L$8:$M$207,2,0),'Pril9-K3'!$A$8:$J$16,LOOKUP(BN879,'Pril9-K3'!$A$7:$J$7,'Pril9-K3'!$A$5:$J$5),0)   )),   "")</f>
        <v/>
      </c>
      <c r="BV879" s="69" t="n">
        <f aca="false">'Vstupní data'!AJ879</f>
        <v>0</v>
      </c>
      <c r="BW879" s="69" t="n">
        <f aca="false">IF(BF879&gt;0,IF(J879&gt;0,J879,K879*H879/100),0)</f>
        <v>0</v>
      </c>
      <c r="BX879" s="69" t="n">
        <f aca="false">IF(BF879&gt;0,IF(BJ879&gt;BL879,BL879,BJ879),0)</f>
        <v>0</v>
      </c>
      <c r="BY879" s="69" t="n">
        <f aca="false">IF(BD879=0,0,IF(AND(BX879&gt;0,BX879&lt;=5),  IF(AND(BX879&gt;0,BX879&lt;=5),VLOOKUP(BK879,'Pril1-THLPa'!$A$6:$F$18,IF(AND(BX879&gt;0,BX879&lt;=5),LOOKUP(BX879,'Pril1-THLPa'!$B$5:$F$5,'Pril1-THLPa'!$B$4:$F$4),""),0),""),  IF(BX879&gt;5,BO879+BP879*(BX879-5)+BQ879*POWER(BX879-5,2)+BR879*POWER(BX879-5,3)+BS879*POWER(BX879-5,4),"")))</f>
        <v>0</v>
      </c>
      <c r="BZ879" s="69" t="n">
        <f aca="false">IF(BY879&gt;0,BY879*BI879/10*BW879*(100+BV879)/100,0)</f>
        <v>0</v>
      </c>
      <c r="CA879" s="69" t="n">
        <f aca="false">IF(BD879&gt;0,BX879-IF(BD879&gt;BX879,BX879,BD879),0)</f>
        <v>0</v>
      </c>
      <c r="CB879" s="69" t="n">
        <f aca="false">POWER(1.01,CA879)</f>
        <v>1</v>
      </c>
      <c r="CC879" s="69" t="n">
        <f aca="false">IF(BF879&gt;0,IF(BF879&gt;BH879,1,BF879/BH879),0)</f>
        <v>0</v>
      </c>
      <c r="CD879" s="72" t="n">
        <f aca="false">IF(BD879=0,0,IF(BF879&gt;0,ROUND(IF(CB879&lt;&gt;0,BZ879*BT879*1/CB879*CC879,0),0),0))</f>
        <v>0</v>
      </c>
      <c r="CE879" s="73" t="str">
        <f aca="false">IF(BF879&gt;0,IF(BF879&gt;BH879,CD879/BF879,CD879/BH879),"")</f>
        <v/>
      </c>
      <c r="CF879" s="69" t="n">
        <f aca="false">'Vstupní data'!AM879</f>
        <v>0</v>
      </c>
      <c r="CG879" s="69" t="n">
        <f aca="false">'Vstupní data'!AN879</f>
        <v>0</v>
      </c>
      <c r="CH879" s="69" t="n">
        <f aca="false">'Vstupní data'!AO879</f>
        <v>0</v>
      </c>
      <c r="CI879" s="69" t="n">
        <f aca="false">'Vstupní data'!AP879</f>
        <v>0</v>
      </c>
      <c r="CJ879" s="72" t="n">
        <f aca="false">ROUND(CH879*CI879,0)</f>
        <v>0</v>
      </c>
      <c r="CK879" s="74" t="str">
        <f aca="false">IF(OR(AA879&gt;0,BB879&gt;0,CD879&gt;0,CJ879&gt;0),AA879+BB879+CD879+CJ879,"")</f>
        <v/>
      </c>
    </row>
    <row r="880" customFormat="false" ht="12.8" hidden="false" customHeight="false" outlineLevel="0" collapsed="false">
      <c r="A880" s="66" t="n">
        <f aca="false">'Vstupní data'!A880</f>
        <v>0</v>
      </c>
      <c r="F880" s="66" t="str">
        <f aca="false">CONCATENATE('Vstupní data'!F880,'Vstupní data'!G880,'Vstupní data'!H880,'Vstupní data'!I880)</f>
        <v/>
      </c>
      <c r="G880" s="66"/>
      <c r="H880" s="66" t="n">
        <f aca="false">'Vstupní data'!K880</f>
        <v>0</v>
      </c>
      <c r="I880" s="66" t="n">
        <f aca="false">'Vstupní data'!L880</f>
        <v>0</v>
      </c>
      <c r="J880" s="66" t="n">
        <f aca="false">'Vstupní data'!K880*'Vstupní data'!M880/100</f>
        <v>0</v>
      </c>
      <c r="L880" s="66" t="n">
        <f aca="false">IF('Vstupní data'!N880="prostokořenný",0,IF('Vstupní data'!N880="krytokořenný","k",IF('Vstupní data'!N880="poloodrostky nebo odrostky, prostokořenné i krytokořenné","po",0)))</f>
        <v>0</v>
      </c>
      <c r="N880" s="66"/>
      <c r="O880" s="66" t="n">
        <f aca="false">'Vstupní data'!O880</f>
        <v>0</v>
      </c>
      <c r="P880" s="66" t="n">
        <f aca="false">IF(O880&gt;0,VLOOKUP(CONCATENATE(VLOOKUP(I880,'Pril3-drev'!$H$5:$K$83,4,0),"-",'Vstupní data'!R880),K2!$C$15:$D$23,2,0),0)</f>
        <v>0</v>
      </c>
      <c r="Q880" s="66" t="n">
        <f aca="false">IF(O880&gt;0,VLOOKUP(I880,'Pril3-drev'!$H$5:$I$83,2,0),0)</f>
        <v>0</v>
      </c>
      <c r="R880" s="66" t="n">
        <f aca="false">IF(Q880&gt;0,VLOOKUP(Q880,'Pril6-okus'!$A$5:$B$17,2,0),0)</f>
        <v>0</v>
      </c>
      <c r="S880" s="66" t="n">
        <f aca="false">IF(O880&gt;0,VLOOKUP(I880,'Pril3-drev'!$H$5:$J$83,3,0),0)</f>
        <v>0</v>
      </c>
      <c r="T880" s="66" t="str">
        <f aca="false">IF(O880&gt;0,IF(L880="k",0.9*VLOOKUP(S880,'ha-pocty-vyhl'!$A$5:$B$20,2,0),IF(L880="po",0.8*VLOOKUP(S880,'ha-pocty-vyhl'!$A$5:$B$20,2,0),VLOOKUP(S880,'ha-pocty-vyhl'!$A$5:$B$20,2,0))),"")</f>
        <v/>
      </c>
      <c r="U880" s="66" t="n">
        <f aca="false">'Vstupní data'!P880</f>
        <v>0</v>
      </c>
      <c r="V880" s="66" t="n">
        <f aca="false">IF(O880&gt;0,1.3*T880*1000*Z880/10000,0)</f>
        <v>0</v>
      </c>
      <c r="W880" s="66" t="n">
        <f aca="false">IF(O880&gt;0,1.3*T880*1000*Z880/10000,0)</f>
        <v>0</v>
      </c>
      <c r="X880" s="66" t="n">
        <f aca="false">IF(O880&gt;0,IF(O880&gt;V880,V880,O880),0)</f>
        <v>0</v>
      </c>
      <c r="Y880" s="66" t="n">
        <f aca="false">IF(O880&gt;0,IF(IF(U880&gt;W880,W880,U880)&lt;X880,W880,IF(U880&gt;W880,W880,U880)),0)</f>
        <v>0</v>
      </c>
      <c r="Z880" s="66" t="n">
        <f aca="false">IF(O880&gt;0,IF(J880&gt;0,J880,K880*H880/100),0)</f>
        <v>0</v>
      </c>
      <c r="AA880" s="67" t="n">
        <f aca="false">IF(O880&gt;0,CEILING(R880*P880*X880/Y880*Z880,1),0)</f>
        <v>0</v>
      </c>
      <c r="AB880" s="68" t="n">
        <f aca="false">IF(O880&gt;0,AA880/O880,0)</f>
        <v>0</v>
      </c>
      <c r="AC880" s="66" t="n">
        <f aca="false">'Vstupní data'!W880</f>
        <v>0</v>
      </c>
      <c r="AI880" s="66" t="str">
        <f aca="false">IF(OR('Vstupní data'!T880&gt;0,'Vstupní data'!U880&gt;0),VLOOKUP(I880,'Pril3-drev'!$H$5:$J$83,3,0),"")</f>
        <v/>
      </c>
      <c r="AJ880" s="66" t="n">
        <f aca="false">IF('Vstupní data'!V880="prostokořenný",0,IF('Vstupní data'!V880="krytokořenný","k",IF('Vstupní data'!V880="poloodrostky nebo odrostky, prostokořenné i krytokořenné","po",0)))</f>
        <v>0</v>
      </c>
      <c r="AK880" s="66" t="n">
        <f aca="false">IF(OR('Vstupní data'!T880&gt;0,'Vstupní data'!U880&gt;0),IF(AJ880="k",0.9*VLOOKUP(AI880,'ha-pocty-vyhl'!$A$5:$B$20,2,0),IF(AJ880="po",0.8*VLOOKUP(AI880,'ha-pocty-vyhl'!$A$5:$B$20,2,0),VLOOKUP(AI880,'ha-pocty-vyhl'!$A$5:$B$20,2,0))),0)</f>
        <v>0</v>
      </c>
      <c r="AL880" s="66" t="n">
        <f aca="false">IF(OR('Vstupní data'!T880&gt;0,'Vstupní data'!U880&gt;0),'Vstupní data'!K880*'Vstupní data'!M880/100,0)</f>
        <v>0</v>
      </c>
      <c r="AM880" s="66" t="n">
        <f aca="false">IF(OR('Vstupní data'!T880&gt;0,'Vstupní data'!U880&gt;0),IF('Vstupní data'!T880&gt;0,'Vstupní data'!T880,ROUND(10*'Vstupní data'!U880/AK880,0)),0)</f>
        <v>0</v>
      </c>
      <c r="AN880" s="69" t="n">
        <f aca="false">IF('Vstupní data'!T880&gt;0,   IF('Vstupní data'!T880&lt;=AL880,'Vstupní data'!T880,AL880),   IF(AM880&lt;AL880,AM880,AL880))</f>
        <v>0</v>
      </c>
      <c r="AO880" s="69" t="n">
        <f aca="false">'Vstupní data'!X880</f>
        <v>0</v>
      </c>
      <c r="AP880" s="66" t="n">
        <f aca="false">IF(OR('Vstupní data'!T880&gt;0,'Vstupní data'!U880&gt;0),IF(I880&lt;&gt;0,VLOOKUP(I880,'Pril3-drev'!$H$5:$I$83,2,0),0),0)</f>
        <v>0</v>
      </c>
      <c r="AQ880" s="66" t="n">
        <f aca="false">'Vstupní data'!Y880</f>
        <v>0</v>
      </c>
      <c r="AR880" s="66" t="str">
        <f aca="false">IF(AC880&gt;5,   IF('Vstupní data'!Y880&gt;0,   VLOOKUP(VLOOKUP(CONCATENATE(VLOOKUP(I880,'Pril3-drev'!$H$4:$L$83,5,0),AC880),'Pril3-drev'!$Q$4:$R$2803,2,0),'AVB-BS'!$C$5:$S$29 ,LOOKUP(AQ880,'AVB-BS'!$D$3:$S$3,'AVB-BS'!$D$1:$S$1) ,0 )   ,   IF('Vstupní data'!Z880&gt;0,'Vstupní data'!Z880,0)) , "")</f>
        <v/>
      </c>
      <c r="AS880" s="70" t="str">
        <f aca="false">IF(AC880&gt;5,VLOOKUP(CONCATENATE(AP880,AR880),'Pril1-THLPa'!$H$6:$N$96,4,0),"")</f>
        <v/>
      </c>
      <c r="AT880" s="70" t="str">
        <f aca="false">IF(AC880&gt;5,VLOOKUP(CONCATENATE(AP880,AR880),'Pril1-THLPa'!$H$6:$N$96,5,0),"")</f>
        <v/>
      </c>
      <c r="AU880" s="70" t="str">
        <f aca="false">IF(AC880&gt;5,VLOOKUP(CONCATENATE(AP880,AR880),'Pril1-THLPa'!$H$6:$N$96,6,0),"")</f>
        <v/>
      </c>
      <c r="AV880" s="70" t="str">
        <f aca="false">IF(AC880&gt;5,VLOOKUP(CONCATENATE(AP880,AR880),'Pril1-THLPa'!$H$6:$N$96,7,0),"")</f>
        <v/>
      </c>
      <c r="AW880" s="70" t="str">
        <f aca="false">IF(AC880&gt;5,VLOOKUP(CONCATENATE(AP880,AR880),'Pril1-THLPa'!$H$6:$O$96,8,0),"")</f>
        <v/>
      </c>
      <c r="AX880" s="66" t="n">
        <f aca="false">IF(AC880&gt;0,IF(AND(AC880&gt;0,AC880&lt;=5),VLOOKUP(AP880,'Pril1-THLPa'!$A$6:$F$18,LOOKUP(AC880,'Pril1-THLPa'!$B$5:$F$5,'Pril1-THLPa'!$B$4:$F$4),0),AS880+AT880*(AC880-5)+AU880*POWER(AC880-5,2)+AV880*POWER(AC880-5,3)+AW880*POWER(AC880-5,4)),0)</f>
        <v>0</v>
      </c>
      <c r="AY880" s="71"/>
      <c r="AZ880" s="66" t="n">
        <f aca="false">'Vstupní data'!AA880</f>
        <v>0</v>
      </c>
      <c r="BA880" s="66" t="n">
        <f aca="false">IF(OR('Vstupní data'!T880&gt;0,'Vstupní data'!U880&gt;0),IF(AC880&lt;&gt;"",AX880*AO880/10*(100+AZ880)/100,0),0)</f>
        <v>0</v>
      </c>
      <c r="BB880" s="67" t="n">
        <f aca="false">IF(AC880&lt;&gt;"",ROUND(BA880*AN880,0),0)</f>
        <v>0</v>
      </c>
      <c r="BC880" s="68" t="str">
        <f aca="false">IF(AE880&gt;0,BB880/AE880,"")</f>
        <v/>
      </c>
      <c r="BD880" s="66" t="n">
        <f aca="false">'Vstupní data'!AE880</f>
        <v>0</v>
      </c>
      <c r="BF880" s="66" t="n">
        <f aca="false">'Vstupní data'!AC880</f>
        <v>0</v>
      </c>
      <c r="BH880" s="66" t="n">
        <f aca="false">'Vstupní data'!AD880</f>
        <v>0</v>
      </c>
      <c r="BI880" s="66" t="n">
        <f aca="false">'Vstupní data'!AF880</f>
        <v>0</v>
      </c>
      <c r="BJ880" s="69" t="n">
        <f aca="false">'Vstupní data'!AG880</f>
        <v>0</v>
      </c>
      <c r="BK880" s="69" t="n">
        <f aca="false">IF(BF880&lt;&gt;0,VLOOKUP(I880,'Pril3-drev'!$H$5:$I$83,2,0),0)</f>
        <v>0</v>
      </c>
      <c r="BL880" s="69" t="n">
        <f aca="false">IF(BF880&lt;&gt;0,VLOOKUP(BK880,'Pril3-drev'!$A$5:$C$17,3,0),0)</f>
        <v>0</v>
      </c>
      <c r="BM880" s="69" t="n">
        <f aca="false">'Vstupní data'!AH880</f>
        <v>0</v>
      </c>
      <c r="BN880" s="69" t="n">
        <f aca="false">IF('Vstupní data'!AH880&gt;0,   VLOOKUP(VLOOKUP(CONCATENATE(VLOOKUP(I880,'Pril3-drev'!$H$4:$L$83,5,0),BD880),'Pril3-drev'!$Q$4:$R$2803,2,0),'AVB-BS'!$C$5:$S$29 ,LOOKUP(BM880,'AVB-BS'!$D$3:$S$3,'AVB-BS'!$D$1:$S$1) ,0 )   ,   IF('Vstupní data'!AI880&gt;0,'Vstupní data'!AI880,0))</f>
        <v>0</v>
      </c>
      <c r="BO880" s="69" t="str">
        <f aca="false">IF(BX880&gt;5,VLOOKUP(CONCATENATE(BK880,BN880),'Pril1-THLPa'!$H$6:$N$96,4,0),"")</f>
        <v/>
      </c>
      <c r="BP880" s="69" t="str">
        <f aca="false">IF(BX880&gt;5,VLOOKUP(CONCATENATE(BK880,BN880),'Pril1-THLPa'!$H$6:$N$96,5,0),"")</f>
        <v/>
      </c>
      <c r="BQ880" s="69" t="str">
        <f aca="false">IF(BX880&gt;5,VLOOKUP(CONCATENATE(BK880,BN880),'Pril1-THLPa'!$H$6:$N$96,6,0),"")</f>
        <v/>
      </c>
      <c r="BR880" s="69" t="str">
        <f aca="false">IF(BX880&gt;5,VLOOKUP(CONCATENATE(BK880,BN880),'Pril1-THLPa'!$H$6:$N$96,7,0),"")</f>
        <v/>
      </c>
      <c r="BS880" s="69" t="str">
        <f aca="false">IF(BX880&gt;5,VLOOKUP(CONCATENATE(BK880,BN880),'Pril1-THLPa'!$H$6:$O$96,8,0),"")</f>
        <v/>
      </c>
      <c r="BT880" s="69" t="str">
        <f aca="false">IF(BF880&gt;0, IF(BK880="smrk",  VLOOKUP(VLOOKUP(BD880,'Pril9-K3'!$L$8:$M$207,2,0),'Pril9-K3'!$A$8:$J$16,LOOKUP(BN880,'Pril9-K3'!$A$7:$J$7,'Pril9-K3'!$A$5:$J$5),0), IF(AND(BK880&lt;&gt;"smrk",'Vstupní data'!AK880&lt;&gt;""),'Vstupní data'!AK880,   VLOOKUP(VLOOKUP(BD880,'Pril9-K3'!$L$8:$M$207,2,0),'Pril9-K3'!$A$8:$J$16,LOOKUP(BN880,'Pril9-K3'!$A$7:$J$7,'Pril9-K3'!$A$5:$J$5),0)   )),   "")</f>
        <v/>
      </c>
      <c r="BV880" s="69" t="n">
        <f aca="false">'Vstupní data'!AJ880</f>
        <v>0</v>
      </c>
      <c r="BW880" s="69" t="n">
        <f aca="false">IF(BF880&gt;0,IF(J880&gt;0,J880,K880*H880/100),0)</f>
        <v>0</v>
      </c>
      <c r="BX880" s="69" t="n">
        <f aca="false">IF(BF880&gt;0,IF(BJ880&gt;BL880,BL880,BJ880),0)</f>
        <v>0</v>
      </c>
      <c r="BY880" s="69" t="n">
        <f aca="false">IF(BD880=0,0,IF(AND(BX880&gt;0,BX880&lt;=5),  IF(AND(BX880&gt;0,BX880&lt;=5),VLOOKUP(BK880,'Pril1-THLPa'!$A$6:$F$18,IF(AND(BX880&gt;0,BX880&lt;=5),LOOKUP(BX880,'Pril1-THLPa'!$B$5:$F$5,'Pril1-THLPa'!$B$4:$F$4),""),0),""),  IF(BX880&gt;5,BO880+BP880*(BX880-5)+BQ880*POWER(BX880-5,2)+BR880*POWER(BX880-5,3)+BS880*POWER(BX880-5,4),"")))</f>
        <v>0</v>
      </c>
      <c r="BZ880" s="69" t="n">
        <f aca="false">IF(BY880&gt;0,BY880*BI880/10*BW880*(100+BV880)/100,0)</f>
        <v>0</v>
      </c>
      <c r="CA880" s="69" t="n">
        <f aca="false">IF(BD880&gt;0,BX880-IF(BD880&gt;BX880,BX880,BD880),0)</f>
        <v>0</v>
      </c>
      <c r="CB880" s="69" t="n">
        <f aca="false">POWER(1.01,CA880)</f>
        <v>1</v>
      </c>
      <c r="CC880" s="69" t="n">
        <f aca="false">IF(BF880&gt;0,IF(BF880&gt;BH880,1,BF880/BH880),0)</f>
        <v>0</v>
      </c>
      <c r="CD880" s="72" t="n">
        <f aca="false">IF(BD880=0,0,IF(BF880&gt;0,ROUND(IF(CB880&lt;&gt;0,BZ880*BT880*1/CB880*CC880,0),0),0))</f>
        <v>0</v>
      </c>
      <c r="CE880" s="73" t="str">
        <f aca="false">IF(BF880&gt;0,IF(BF880&gt;BH880,CD880/BF880,CD880/BH880),"")</f>
        <v/>
      </c>
      <c r="CF880" s="69" t="n">
        <f aca="false">'Vstupní data'!AM880</f>
        <v>0</v>
      </c>
      <c r="CG880" s="69" t="n">
        <f aca="false">'Vstupní data'!AN880</f>
        <v>0</v>
      </c>
      <c r="CH880" s="69" t="n">
        <f aca="false">'Vstupní data'!AO880</f>
        <v>0</v>
      </c>
      <c r="CI880" s="69" t="n">
        <f aca="false">'Vstupní data'!AP880</f>
        <v>0</v>
      </c>
      <c r="CJ880" s="72" t="n">
        <f aca="false">ROUND(CH880*CI880,0)</f>
        <v>0</v>
      </c>
      <c r="CK880" s="74" t="str">
        <f aca="false">IF(OR(AA880&gt;0,BB880&gt;0,CD880&gt;0,CJ880&gt;0),AA880+BB880+CD880+CJ880,"")</f>
        <v/>
      </c>
    </row>
    <row r="881" customFormat="false" ht="12.8" hidden="false" customHeight="false" outlineLevel="0" collapsed="false">
      <c r="A881" s="66" t="n">
        <f aca="false">'Vstupní data'!A881</f>
        <v>0</v>
      </c>
      <c r="F881" s="66" t="str">
        <f aca="false">CONCATENATE('Vstupní data'!F881,'Vstupní data'!G881,'Vstupní data'!H881,'Vstupní data'!I881)</f>
        <v/>
      </c>
      <c r="G881" s="66"/>
      <c r="H881" s="66" t="n">
        <f aca="false">'Vstupní data'!K881</f>
        <v>0</v>
      </c>
      <c r="I881" s="66" t="n">
        <f aca="false">'Vstupní data'!L881</f>
        <v>0</v>
      </c>
      <c r="J881" s="66" t="n">
        <f aca="false">'Vstupní data'!K881*'Vstupní data'!M881/100</f>
        <v>0</v>
      </c>
      <c r="L881" s="66" t="n">
        <f aca="false">IF('Vstupní data'!N881="prostokořenný",0,IF('Vstupní data'!N881="krytokořenný","k",IF('Vstupní data'!N881="poloodrostky nebo odrostky, prostokořenné i krytokořenné","po",0)))</f>
        <v>0</v>
      </c>
      <c r="N881" s="66"/>
      <c r="O881" s="66" t="n">
        <f aca="false">'Vstupní data'!O881</f>
        <v>0</v>
      </c>
      <c r="P881" s="66" t="n">
        <f aca="false">IF(O881&gt;0,VLOOKUP(CONCATENATE(VLOOKUP(I881,'Pril3-drev'!$H$5:$K$83,4,0),"-",'Vstupní data'!R881),K2!$C$15:$D$23,2,0),0)</f>
        <v>0</v>
      </c>
      <c r="Q881" s="66" t="n">
        <f aca="false">IF(O881&gt;0,VLOOKUP(I881,'Pril3-drev'!$H$5:$I$83,2,0),0)</f>
        <v>0</v>
      </c>
      <c r="R881" s="66" t="n">
        <f aca="false">IF(Q881&gt;0,VLOOKUP(Q881,'Pril6-okus'!$A$5:$B$17,2,0),0)</f>
        <v>0</v>
      </c>
      <c r="S881" s="66" t="n">
        <f aca="false">IF(O881&gt;0,VLOOKUP(I881,'Pril3-drev'!$H$5:$J$83,3,0),0)</f>
        <v>0</v>
      </c>
      <c r="T881" s="66" t="str">
        <f aca="false">IF(O881&gt;0,IF(L881="k",0.9*VLOOKUP(S881,'ha-pocty-vyhl'!$A$5:$B$20,2,0),IF(L881="po",0.8*VLOOKUP(S881,'ha-pocty-vyhl'!$A$5:$B$20,2,0),VLOOKUP(S881,'ha-pocty-vyhl'!$A$5:$B$20,2,0))),"")</f>
        <v/>
      </c>
      <c r="U881" s="66" t="n">
        <f aca="false">'Vstupní data'!P881</f>
        <v>0</v>
      </c>
      <c r="V881" s="66" t="n">
        <f aca="false">IF(O881&gt;0,1.3*T881*1000*Z881/10000,0)</f>
        <v>0</v>
      </c>
      <c r="W881" s="66" t="n">
        <f aca="false">IF(O881&gt;0,1.3*T881*1000*Z881/10000,0)</f>
        <v>0</v>
      </c>
      <c r="X881" s="66" t="n">
        <f aca="false">IF(O881&gt;0,IF(O881&gt;V881,V881,O881),0)</f>
        <v>0</v>
      </c>
      <c r="Y881" s="66" t="n">
        <f aca="false">IF(O881&gt;0,IF(IF(U881&gt;W881,W881,U881)&lt;X881,W881,IF(U881&gt;W881,W881,U881)),0)</f>
        <v>0</v>
      </c>
      <c r="Z881" s="66" t="n">
        <f aca="false">IF(O881&gt;0,IF(J881&gt;0,J881,K881*H881/100),0)</f>
        <v>0</v>
      </c>
      <c r="AA881" s="67" t="n">
        <f aca="false">IF(O881&gt;0,CEILING(R881*P881*X881/Y881*Z881,1),0)</f>
        <v>0</v>
      </c>
      <c r="AB881" s="68" t="n">
        <f aca="false">IF(O881&gt;0,AA881/O881,0)</f>
        <v>0</v>
      </c>
      <c r="AC881" s="66" t="n">
        <f aca="false">'Vstupní data'!W881</f>
        <v>0</v>
      </c>
      <c r="AI881" s="66" t="str">
        <f aca="false">IF(OR('Vstupní data'!T881&gt;0,'Vstupní data'!U881&gt;0),VLOOKUP(I881,'Pril3-drev'!$H$5:$J$83,3,0),"")</f>
        <v/>
      </c>
      <c r="AJ881" s="66" t="n">
        <f aca="false">IF('Vstupní data'!V881="prostokořenný",0,IF('Vstupní data'!V881="krytokořenný","k",IF('Vstupní data'!V881="poloodrostky nebo odrostky, prostokořenné i krytokořenné","po",0)))</f>
        <v>0</v>
      </c>
      <c r="AK881" s="66" t="n">
        <f aca="false">IF(OR('Vstupní data'!T881&gt;0,'Vstupní data'!U881&gt;0),IF(AJ881="k",0.9*VLOOKUP(AI881,'ha-pocty-vyhl'!$A$5:$B$20,2,0),IF(AJ881="po",0.8*VLOOKUP(AI881,'ha-pocty-vyhl'!$A$5:$B$20,2,0),VLOOKUP(AI881,'ha-pocty-vyhl'!$A$5:$B$20,2,0))),0)</f>
        <v>0</v>
      </c>
      <c r="AL881" s="66" t="n">
        <f aca="false">IF(OR('Vstupní data'!T881&gt;0,'Vstupní data'!U881&gt;0),'Vstupní data'!K881*'Vstupní data'!M881/100,0)</f>
        <v>0</v>
      </c>
      <c r="AM881" s="66" t="n">
        <f aca="false">IF(OR('Vstupní data'!T881&gt;0,'Vstupní data'!U881&gt;0),IF('Vstupní data'!T881&gt;0,'Vstupní data'!T881,ROUND(10*'Vstupní data'!U881/AK881,0)),0)</f>
        <v>0</v>
      </c>
      <c r="AN881" s="69" t="n">
        <f aca="false">IF('Vstupní data'!T881&gt;0,   IF('Vstupní data'!T881&lt;=AL881,'Vstupní data'!T881,AL881),   IF(AM881&lt;AL881,AM881,AL881))</f>
        <v>0</v>
      </c>
      <c r="AO881" s="69" t="n">
        <f aca="false">'Vstupní data'!X881</f>
        <v>0</v>
      </c>
      <c r="AP881" s="66" t="n">
        <f aca="false">IF(OR('Vstupní data'!T881&gt;0,'Vstupní data'!U881&gt;0),IF(I881&lt;&gt;0,VLOOKUP(I881,'Pril3-drev'!$H$5:$I$83,2,0),0),0)</f>
        <v>0</v>
      </c>
      <c r="AQ881" s="66" t="n">
        <f aca="false">'Vstupní data'!Y881</f>
        <v>0</v>
      </c>
      <c r="AR881" s="66" t="str">
        <f aca="false">IF(AC881&gt;5,   IF('Vstupní data'!Y881&gt;0,   VLOOKUP(VLOOKUP(CONCATENATE(VLOOKUP(I881,'Pril3-drev'!$H$4:$L$83,5,0),AC881),'Pril3-drev'!$Q$4:$R$2803,2,0),'AVB-BS'!$C$5:$S$29 ,LOOKUP(AQ881,'AVB-BS'!$D$3:$S$3,'AVB-BS'!$D$1:$S$1) ,0 )   ,   IF('Vstupní data'!Z881&gt;0,'Vstupní data'!Z881,0)) , "")</f>
        <v/>
      </c>
      <c r="AS881" s="70" t="str">
        <f aca="false">IF(AC881&gt;5,VLOOKUP(CONCATENATE(AP881,AR881),'Pril1-THLPa'!$H$6:$N$96,4,0),"")</f>
        <v/>
      </c>
      <c r="AT881" s="70" t="str">
        <f aca="false">IF(AC881&gt;5,VLOOKUP(CONCATENATE(AP881,AR881),'Pril1-THLPa'!$H$6:$N$96,5,0),"")</f>
        <v/>
      </c>
      <c r="AU881" s="70" t="str">
        <f aca="false">IF(AC881&gt;5,VLOOKUP(CONCATENATE(AP881,AR881),'Pril1-THLPa'!$H$6:$N$96,6,0),"")</f>
        <v/>
      </c>
      <c r="AV881" s="70" t="str">
        <f aca="false">IF(AC881&gt;5,VLOOKUP(CONCATENATE(AP881,AR881),'Pril1-THLPa'!$H$6:$N$96,7,0),"")</f>
        <v/>
      </c>
      <c r="AW881" s="70" t="str">
        <f aca="false">IF(AC881&gt;5,VLOOKUP(CONCATENATE(AP881,AR881),'Pril1-THLPa'!$H$6:$O$96,8,0),"")</f>
        <v/>
      </c>
      <c r="AX881" s="66" t="n">
        <f aca="false">IF(AC881&gt;0,IF(AND(AC881&gt;0,AC881&lt;=5),VLOOKUP(AP881,'Pril1-THLPa'!$A$6:$F$18,LOOKUP(AC881,'Pril1-THLPa'!$B$5:$F$5,'Pril1-THLPa'!$B$4:$F$4),0),AS881+AT881*(AC881-5)+AU881*POWER(AC881-5,2)+AV881*POWER(AC881-5,3)+AW881*POWER(AC881-5,4)),0)</f>
        <v>0</v>
      </c>
      <c r="AY881" s="71"/>
      <c r="AZ881" s="66" t="n">
        <f aca="false">'Vstupní data'!AA881</f>
        <v>0</v>
      </c>
      <c r="BA881" s="66" t="n">
        <f aca="false">IF(OR('Vstupní data'!T881&gt;0,'Vstupní data'!U881&gt;0),IF(AC881&lt;&gt;"",AX881*AO881/10*(100+AZ881)/100,0),0)</f>
        <v>0</v>
      </c>
      <c r="BB881" s="67" t="n">
        <f aca="false">IF(AC881&lt;&gt;"",ROUND(BA881*AN881,0),0)</f>
        <v>0</v>
      </c>
      <c r="BC881" s="68" t="str">
        <f aca="false">IF(AE881&gt;0,BB881/AE881,"")</f>
        <v/>
      </c>
      <c r="BD881" s="66" t="n">
        <f aca="false">'Vstupní data'!AE881</f>
        <v>0</v>
      </c>
      <c r="BF881" s="66" t="n">
        <f aca="false">'Vstupní data'!AC881</f>
        <v>0</v>
      </c>
      <c r="BH881" s="66" t="n">
        <f aca="false">'Vstupní data'!AD881</f>
        <v>0</v>
      </c>
      <c r="BI881" s="66" t="n">
        <f aca="false">'Vstupní data'!AF881</f>
        <v>0</v>
      </c>
      <c r="BJ881" s="69" t="n">
        <f aca="false">'Vstupní data'!AG881</f>
        <v>0</v>
      </c>
      <c r="BK881" s="69" t="n">
        <f aca="false">IF(BF881&lt;&gt;0,VLOOKUP(I881,'Pril3-drev'!$H$5:$I$83,2,0),0)</f>
        <v>0</v>
      </c>
      <c r="BL881" s="69" t="n">
        <f aca="false">IF(BF881&lt;&gt;0,VLOOKUP(BK881,'Pril3-drev'!$A$5:$C$17,3,0),0)</f>
        <v>0</v>
      </c>
      <c r="BM881" s="69" t="n">
        <f aca="false">'Vstupní data'!AH881</f>
        <v>0</v>
      </c>
      <c r="BN881" s="69" t="n">
        <f aca="false">IF('Vstupní data'!AH881&gt;0,   VLOOKUP(VLOOKUP(CONCATENATE(VLOOKUP(I881,'Pril3-drev'!$H$4:$L$83,5,0),BD881),'Pril3-drev'!$Q$4:$R$2803,2,0),'AVB-BS'!$C$5:$S$29 ,LOOKUP(BM881,'AVB-BS'!$D$3:$S$3,'AVB-BS'!$D$1:$S$1) ,0 )   ,   IF('Vstupní data'!AI881&gt;0,'Vstupní data'!AI881,0))</f>
        <v>0</v>
      </c>
      <c r="BO881" s="69" t="str">
        <f aca="false">IF(BX881&gt;5,VLOOKUP(CONCATENATE(BK881,BN881),'Pril1-THLPa'!$H$6:$N$96,4,0),"")</f>
        <v/>
      </c>
      <c r="BP881" s="69" t="str">
        <f aca="false">IF(BX881&gt;5,VLOOKUP(CONCATENATE(BK881,BN881),'Pril1-THLPa'!$H$6:$N$96,5,0),"")</f>
        <v/>
      </c>
      <c r="BQ881" s="69" t="str">
        <f aca="false">IF(BX881&gt;5,VLOOKUP(CONCATENATE(BK881,BN881),'Pril1-THLPa'!$H$6:$N$96,6,0),"")</f>
        <v/>
      </c>
      <c r="BR881" s="69" t="str">
        <f aca="false">IF(BX881&gt;5,VLOOKUP(CONCATENATE(BK881,BN881),'Pril1-THLPa'!$H$6:$N$96,7,0),"")</f>
        <v/>
      </c>
      <c r="BS881" s="69" t="str">
        <f aca="false">IF(BX881&gt;5,VLOOKUP(CONCATENATE(BK881,BN881),'Pril1-THLPa'!$H$6:$O$96,8,0),"")</f>
        <v/>
      </c>
      <c r="BT881" s="69" t="str">
        <f aca="false">IF(BF881&gt;0, IF(BK881="smrk",  VLOOKUP(VLOOKUP(BD881,'Pril9-K3'!$L$8:$M$207,2,0),'Pril9-K3'!$A$8:$J$16,LOOKUP(BN881,'Pril9-K3'!$A$7:$J$7,'Pril9-K3'!$A$5:$J$5),0), IF(AND(BK881&lt;&gt;"smrk",'Vstupní data'!AK881&lt;&gt;""),'Vstupní data'!AK881,   VLOOKUP(VLOOKUP(BD881,'Pril9-K3'!$L$8:$M$207,2,0),'Pril9-K3'!$A$8:$J$16,LOOKUP(BN881,'Pril9-K3'!$A$7:$J$7,'Pril9-K3'!$A$5:$J$5),0)   )),   "")</f>
        <v/>
      </c>
      <c r="BV881" s="69" t="n">
        <f aca="false">'Vstupní data'!AJ881</f>
        <v>0</v>
      </c>
      <c r="BW881" s="69" t="n">
        <f aca="false">IF(BF881&gt;0,IF(J881&gt;0,J881,K881*H881/100),0)</f>
        <v>0</v>
      </c>
      <c r="BX881" s="69" t="n">
        <f aca="false">IF(BF881&gt;0,IF(BJ881&gt;BL881,BL881,BJ881),0)</f>
        <v>0</v>
      </c>
      <c r="BY881" s="69" t="n">
        <f aca="false">IF(BD881=0,0,IF(AND(BX881&gt;0,BX881&lt;=5),  IF(AND(BX881&gt;0,BX881&lt;=5),VLOOKUP(BK881,'Pril1-THLPa'!$A$6:$F$18,IF(AND(BX881&gt;0,BX881&lt;=5),LOOKUP(BX881,'Pril1-THLPa'!$B$5:$F$5,'Pril1-THLPa'!$B$4:$F$4),""),0),""),  IF(BX881&gt;5,BO881+BP881*(BX881-5)+BQ881*POWER(BX881-5,2)+BR881*POWER(BX881-5,3)+BS881*POWER(BX881-5,4),"")))</f>
        <v>0</v>
      </c>
      <c r="BZ881" s="69" t="n">
        <f aca="false">IF(BY881&gt;0,BY881*BI881/10*BW881*(100+BV881)/100,0)</f>
        <v>0</v>
      </c>
      <c r="CA881" s="69" t="n">
        <f aca="false">IF(BD881&gt;0,BX881-IF(BD881&gt;BX881,BX881,BD881),0)</f>
        <v>0</v>
      </c>
      <c r="CB881" s="69" t="n">
        <f aca="false">POWER(1.01,CA881)</f>
        <v>1</v>
      </c>
      <c r="CC881" s="69" t="n">
        <f aca="false">IF(BF881&gt;0,IF(BF881&gt;BH881,1,BF881/BH881),0)</f>
        <v>0</v>
      </c>
      <c r="CD881" s="72" t="n">
        <f aca="false">IF(BD881=0,0,IF(BF881&gt;0,ROUND(IF(CB881&lt;&gt;0,BZ881*BT881*1/CB881*CC881,0),0),0))</f>
        <v>0</v>
      </c>
      <c r="CE881" s="73" t="str">
        <f aca="false">IF(BF881&gt;0,IF(BF881&gt;BH881,CD881/BF881,CD881/BH881),"")</f>
        <v/>
      </c>
      <c r="CF881" s="69" t="n">
        <f aca="false">'Vstupní data'!AM881</f>
        <v>0</v>
      </c>
      <c r="CG881" s="69" t="n">
        <f aca="false">'Vstupní data'!AN881</f>
        <v>0</v>
      </c>
      <c r="CH881" s="69" t="n">
        <f aca="false">'Vstupní data'!AO881</f>
        <v>0</v>
      </c>
      <c r="CI881" s="69" t="n">
        <f aca="false">'Vstupní data'!AP881</f>
        <v>0</v>
      </c>
      <c r="CJ881" s="72" t="n">
        <f aca="false">ROUND(CH881*CI881,0)</f>
        <v>0</v>
      </c>
      <c r="CK881" s="74" t="str">
        <f aca="false">IF(OR(AA881&gt;0,BB881&gt;0,CD881&gt;0,CJ881&gt;0),AA881+BB881+CD881+CJ881,"")</f>
        <v/>
      </c>
    </row>
    <row r="882" customFormat="false" ht="12.8" hidden="false" customHeight="false" outlineLevel="0" collapsed="false">
      <c r="A882" s="66" t="n">
        <f aca="false">'Vstupní data'!A882</f>
        <v>0</v>
      </c>
      <c r="F882" s="66" t="str">
        <f aca="false">CONCATENATE('Vstupní data'!F882,'Vstupní data'!G882,'Vstupní data'!H882,'Vstupní data'!I882)</f>
        <v/>
      </c>
      <c r="G882" s="66"/>
      <c r="H882" s="66" t="n">
        <f aca="false">'Vstupní data'!K882</f>
        <v>0</v>
      </c>
      <c r="I882" s="66" t="n">
        <f aca="false">'Vstupní data'!L882</f>
        <v>0</v>
      </c>
      <c r="J882" s="66" t="n">
        <f aca="false">'Vstupní data'!K882*'Vstupní data'!M882/100</f>
        <v>0</v>
      </c>
      <c r="L882" s="66" t="n">
        <f aca="false">IF('Vstupní data'!N882="prostokořenný",0,IF('Vstupní data'!N882="krytokořenný","k",IF('Vstupní data'!N882="poloodrostky nebo odrostky, prostokořenné i krytokořenné","po",0)))</f>
        <v>0</v>
      </c>
      <c r="N882" s="66"/>
      <c r="O882" s="66" t="n">
        <f aca="false">'Vstupní data'!O882</f>
        <v>0</v>
      </c>
      <c r="P882" s="66" t="n">
        <f aca="false">IF(O882&gt;0,VLOOKUP(CONCATENATE(VLOOKUP(I882,'Pril3-drev'!$H$5:$K$83,4,0),"-",'Vstupní data'!R882),K2!$C$15:$D$23,2,0),0)</f>
        <v>0</v>
      </c>
      <c r="Q882" s="66" t="n">
        <f aca="false">IF(O882&gt;0,VLOOKUP(I882,'Pril3-drev'!$H$5:$I$83,2,0),0)</f>
        <v>0</v>
      </c>
      <c r="R882" s="66" t="n">
        <f aca="false">IF(Q882&gt;0,VLOOKUP(Q882,'Pril6-okus'!$A$5:$B$17,2,0),0)</f>
        <v>0</v>
      </c>
      <c r="S882" s="66" t="n">
        <f aca="false">IF(O882&gt;0,VLOOKUP(I882,'Pril3-drev'!$H$5:$J$83,3,0),0)</f>
        <v>0</v>
      </c>
      <c r="T882" s="66" t="str">
        <f aca="false">IF(O882&gt;0,IF(L882="k",0.9*VLOOKUP(S882,'ha-pocty-vyhl'!$A$5:$B$20,2,0),IF(L882="po",0.8*VLOOKUP(S882,'ha-pocty-vyhl'!$A$5:$B$20,2,0),VLOOKUP(S882,'ha-pocty-vyhl'!$A$5:$B$20,2,0))),"")</f>
        <v/>
      </c>
      <c r="U882" s="66" t="n">
        <f aca="false">'Vstupní data'!P882</f>
        <v>0</v>
      </c>
      <c r="V882" s="66" t="n">
        <f aca="false">IF(O882&gt;0,1.3*T882*1000*Z882/10000,0)</f>
        <v>0</v>
      </c>
      <c r="W882" s="66" t="n">
        <f aca="false">IF(O882&gt;0,1.3*T882*1000*Z882/10000,0)</f>
        <v>0</v>
      </c>
      <c r="X882" s="66" t="n">
        <f aca="false">IF(O882&gt;0,IF(O882&gt;V882,V882,O882),0)</f>
        <v>0</v>
      </c>
      <c r="Y882" s="66" t="n">
        <f aca="false">IF(O882&gt;0,IF(IF(U882&gt;W882,W882,U882)&lt;X882,W882,IF(U882&gt;W882,W882,U882)),0)</f>
        <v>0</v>
      </c>
      <c r="Z882" s="66" t="n">
        <f aca="false">IF(O882&gt;0,IF(J882&gt;0,J882,K882*H882/100),0)</f>
        <v>0</v>
      </c>
      <c r="AA882" s="67" t="n">
        <f aca="false">IF(O882&gt;0,CEILING(R882*P882*X882/Y882*Z882,1),0)</f>
        <v>0</v>
      </c>
      <c r="AB882" s="68" t="n">
        <f aca="false">IF(O882&gt;0,AA882/O882,0)</f>
        <v>0</v>
      </c>
      <c r="AC882" s="66" t="n">
        <f aca="false">'Vstupní data'!W882</f>
        <v>0</v>
      </c>
      <c r="AI882" s="66" t="str">
        <f aca="false">IF(OR('Vstupní data'!T882&gt;0,'Vstupní data'!U882&gt;0),VLOOKUP(I882,'Pril3-drev'!$H$5:$J$83,3,0),"")</f>
        <v/>
      </c>
      <c r="AJ882" s="66" t="n">
        <f aca="false">IF('Vstupní data'!V882="prostokořenný",0,IF('Vstupní data'!V882="krytokořenný","k",IF('Vstupní data'!V882="poloodrostky nebo odrostky, prostokořenné i krytokořenné","po",0)))</f>
        <v>0</v>
      </c>
      <c r="AK882" s="66" t="n">
        <f aca="false">IF(OR('Vstupní data'!T882&gt;0,'Vstupní data'!U882&gt;0),IF(AJ882="k",0.9*VLOOKUP(AI882,'ha-pocty-vyhl'!$A$5:$B$20,2,0),IF(AJ882="po",0.8*VLOOKUP(AI882,'ha-pocty-vyhl'!$A$5:$B$20,2,0),VLOOKUP(AI882,'ha-pocty-vyhl'!$A$5:$B$20,2,0))),0)</f>
        <v>0</v>
      </c>
      <c r="AL882" s="66" t="n">
        <f aca="false">IF(OR('Vstupní data'!T882&gt;0,'Vstupní data'!U882&gt;0),'Vstupní data'!K882*'Vstupní data'!M882/100,0)</f>
        <v>0</v>
      </c>
      <c r="AM882" s="66" t="n">
        <f aca="false">IF(OR('Vstupní data'!T882&gt;0,'Vstupní data'!U882&gt;0),IF('Vstupní data'!T882&gt;0,'Vstupní data'!T882,ROUND(10*'Vstupní data'!U882/AK882,0)),0)</f>
        <v>0</v>
      </c>
      <c r="AN882" s="69" t="n">
        <f aca="false">IF('Vstupní data'!T882&gt;0,   IF('Vstupní data'!T882&lt;=AL882,'Vstupní data'!T882,AL882),   IF(AM882&lt;AL882,AM882,AL882))</f>
        <v>0</v>
      </c>
      <c r="AO882" s="69" t="n">
        <f aca="false">'Vstupní data'!X882</f>
        <v>0</v>
      </c>
      <c r="AP882" s="66" t="n">
        <f aca="false">IF(OR('Vstupní data'!T882&gt;0,'Vstupní data'!U882&gt;0),IF(I882&lt;&gt;0,VLOOKUP(I882,'Pril3-drev'!$H$5:$I$83,2,0),0),0)</f>
        <v>0</v>
      </c>
      <c r="AQ882" s="66" t="n">
        <f aca="false">'Vstupní data'!Y882</f>
        <v>0</v>
      </c>
      <c r="AR882" s="66" t="str">
        <f aca="false">IF(AC882&gt;5,   IF('Vstupní data'!Y882&gt;0,   VLOOKUP(VLOOKUP(CONCATENATE(VLOOKUP(I882,'Pril3-drev'!$H$4:$L$83,5,0),AC882),'Pril3-drev'!$Q$4:$R$2803,2,0),'AVB-BS'!$C$5:$S$29 ,LOOKUP(AQ882,'AVB-BS'!$D$3:$S$3,'AVB-BS'!$D$1:$S$1) ,0 )   ,   IF('Vstupní data'!Z882&gt;0,'Vstupní data'!Z882,0)) , "")</f>
        <v/>
      </c>
      <c r="AS882" s="70" t="str">
        <f aca="false">IF(AC882&gt;5,VLOOKUP(CONCATENATE(AP882,AR882),'Pril1-THLPa'!$H$6:$N$96,4,0),"")</f>
        <v/>
      </c>
      <c r="AT882" s="70" t="str">
        <f aca="false">IF(AC882&gt;5,VLOOKUP(CONCATENATE(AP882,AR882),'Pril1-THLPa'!$H$6:$N$96,5,0),"")</f>
        <v/>
      </c>
      <c r="AU882" s="70" t="str">
        <f aca="false">IF(AC882&gt;5,VLOOKUP(CONCATENATE(AP882,AR882),'Pril1-THLPa'!$H$6:$N$96,6,0),"")</f>
        <v/>
      </c>
      <c r="AV882" s="70" t="str">
        <f aca="false">IF(AC882&gt;5,VLOOKUP(CONCATENATE(AP882,AR882),'Pril1-THLPa'!$H$6:$N$96,7,0),"")</f>
        <v/>
      </c>
      <c r="AW882" s="70" t="str">
        <f aca="false">IF(AC882&gt;5,VLOOKUP(CONCATENATE(AP882,AR882),'Pril1-THLPa'!$H$6:$O$96,8,0),"")</f>
        <v/>
      </c>
      <c r="AX882" s="66" t="n">
        <f aca="false">IF(AC882&gt;0,IF(AND(AC882&gt;0,AC882&lt;=5),VLOOKUP(AP882,'Pril1-THLPa'!$A$6:$F$18,LOOKUP(AC882,'Pril1-THLPa'!$B$5:$F$5,'Pril1-THLPa'!$B$4:$F$4),0),AS882+AT882*(AC882-5)+AU882*POWER(AC882-5,2)+AV882*POWER(AC882-5,3)+AW882*POWER(AC882-5,4)),0)</f>
        <v>0</v>
      </c>
      <c r="AY882" s="71"/>
      <c r="AZ882" s="66" t="n">
        <f aca="false">'Vstupní data'!AA882</f>
        <v>0</v>
      </c>
      <c r="BA882" s="66" t="n">
        <f aca="false">IF(OR('Vstupní data'!T882&gt;0,'Vstupní data'!U882&gt;0),IF(AC882&lt;&gt;"",AX882*AO882/10*(100+AZ882)/100,0),0)</f>
        <v>0</v>
      </c>
      <c r="BB882" s="67" t="n">
        <f aca="false">IF(AC882&lt;&gt;"",ROUND(BA882*AN882,0),0)</f>
        <v>0</v>
      </c>
      <c r="BC882" s="68" t="str">
        <f aca="false">IF(AE882&gt;0,BB882/AE882,"")</f>
        <v/>
      </c>
      <c r="BD882" s="66" t="n">
        <f aca="false">'Vstupní data'!AE882</f>
        <v>0</v>
      </c>
      <c r="BF882" s="66" t="n">
        <f aca="false">'Vstupní data'!AC882</f>
        <v>0</v>
      </c>
      <c r="BH882" s="66" t="n">
        <f aca="false">'Vstupní data'!AD882</f>
        <v>0</v>
      </c>
      <c r="BI882" s="66" t="n">
        <f aca="false">'Vstupní data'!AF882</f>
        <v>0</v>
      </c>
      <c r="BJ882" s="69" t="n">
        <f aca="false">'Vstupní data'!AG882</f>
        <v>0</v>
      </c>
      <c r="BK882" s="69" t="n">
        <f aca="false">IF(BF882&lt;&gt;0,VLOOKUP(I882,'Pril3-drev'!$H$5:$I$83,2,0),0)</f>
        <v>0</v>
      </c>
      <c r="BL882" s="69" t="n">
        <f aca="false">IF(BF882&lt;&gt;0,VLOOKUP(BK882,'Pril3-drev'!$A$5:$C$17,3,0),0)</f>
        <v>0</v>
      </c>
      <c r="BM882" s="69" t="n">
        <f aca="false">'Vstupní data'!AH882</f>
        <v>0</v>
      </c>
      <c r="BN882" s="69" t="n">
        <f aca="false">IF('Vstupní data'!AH882&gt;0,   VLOOKUP(VLOOKUP(CONCATENATE(VLOOKUP(I882,'Pril3-drev'!$H$4:$L$83,5,0),BD882),'Pril3-drev'!$Q$4:$R$2803,2,0),'AVB-BS'!$C$5:$S$29 ,LOOKUP(BM882,'AVB-BS'!$D$3:$S$3,'AVB-BS'!$D$1:$S$1) ,0 )   ,   IF('Vstupní data'!AI882&gt;0,'Vstupní data'!AI882,0))</f>
        <v>0</v>
      </c>
      <c r="BO882" s="69" t="str">
        <f aca="false">IF(BX882&gt;5,VLOOKUP(CONCATENATE(BK882,BN882),'Pril1-THLPa'!$H$6:$N$96,4,0),"")</f>
        <v/>
      </c>
      <c r="BP882" s="69" t="str">
        <f aca="false">IF(BX882&gt;5,VLOOKUP(CONCATENATE(BK882,BN882),'Pril1-THLPa'!$H$6:$N$96,5,0),"")</f>
        <v/>
      </c>
      <c r="BQ882" s="69" t="str">
        <f aca="false">IF(BX882&gt;5,VLOOKUP(CONCATENATE(BK882,BN882),'Pril1-THLPa'!$H$6:$N$96,6,0),"")</f>
        <v/>
      </c>
      <c r="BR882" s="69" t="str">
        <f aca="false">IF(BX882&gt;5,VLOOKUP(CONCATENATE(BK882,BN882),'Pril1-THLPa'!$H$6:$N$96,7,0),"")</f>
        <v/>
      </c>
      <c r="BS882" s="69" t="str">
        <f aca="false">IF(BX882&gt;5,VLOOKUP(CONCATENATE(BK882,BN882),'Pril1-THLPa'!$H$6:$O$96,8,0),"")</f>
        <v/>
      </c>
      <c r="BT882" s="69" t="str">
        <f aca="false">IF(BF882&gt;0, IF(BK882="smrk",  VLOOKUP(VLOOKUP(BD882,'Pril9-K3'!$L$8:$M$207,2,0),'Pril9-K3'!$A$8:$J$16,LOOKUP(BN882,'Pril9-K3'!$A$7:$J$7,'Pril9-K3'!$A$5:$J$5),0), IF(AND(BK882&lt;&gt;"smrk",'Vstupní data'!AK882&lt;&gt;""),'Vstupní data'!AK882,   VLOOKUP(VLOOKUP(BD882,'Pril9-K3'!$L$8:$M$207,2,0),'Pril9-K3'!$A$8:$J$16,LOOKUP(BN882,'Pril9-K3'!$A$7:$J$7,'Pril9-K3'!$A$5:$J$5),0)   )),   "")</f>
        <v/>
      </c>
      <c r="BV882" s="69" t="n">
        <f aca="false">'Vstupní data'!AJ882</f>
        <v>0</v>
      </c>
      <c r="BW882" s="69" t="n">
        <f aca="false">IF(BF882&gt;0,IF(J882&gt;0,J882,K882*H882/100),0)</f>
        <v>0</v>
      </c>
      <c r="BX882" s="69" t="n">
        <f aca="false">IF(BF882&gt;0,IF(BJ882&gt;BL882,BL882,BJ882),0)</f>
        <v>0</v>
      </c>
      <c r="BY882" s="69" t="n">
        <f aca="false">IF(BD882=0,0,IF(AND(BX882&gt;0,BX882&lt;=5),  IF(AND(BX882&gt;0,BX882&lt;=5),VLOOKUP(BK882,'Pril1-THLPa'!$A$6:$F$18,IF(AND(BX882&gt;0,BX882&lt;=5),LOOKUP(BX882,'Pril1-THLPa'!$B$5:$F$5,'Pril1-THLPa'!$B$4:$F$4),""),0),""),  IF(BX882&gt;5,BO882+BP882*(BX882-5)+BQ882*POWER(BX882-5,2)+BR882*POWER(BX882-5,3)+BS882*POWER(BX882-5,4),"")))</f>
        <v>0</v>
      </c>
      <c r="BZ882" s="69" t="n">
        <f aca="false">IF(BY882&gt;0,BY882*BI882/10*BW882*(100+BV882)/100,0)</f>
        <v>0</v>
      </c>
      <c r="CA882" s="69" t="n">
        <f aca="false">IF(BD882&gt;0,BX882-IF(BD882&gt;BX882,BX882,BD882),0)</f>
        <v>0</v>
      </c>
      <c r="CB882" s="69" t="n">
        <f aca="false">POWER(1.01,CA882)</f>
        <v>1</v>
      </c>
      <c r="CC882" s="69" t="n">
        <f aca="false">IF(BF882&gt;0,IF(BF882&gt;BH882,1,BF882/BH882),0)</f>
        <v>0</v>
      </c>
      <c r="CD882" s="72" t="n">
        <f aca="false">IF(BD882=0,0,IF(BF882&gt;0,ROUND(IF(CB882&lt;&gt;0,BZ882*BT882*1/CB882*CC882,0),0),0))</f>
        <v>0</v>
      </c>
      <c r="CE882" s="73" t="str">
        <f aca="false">IF(BF882&gt;0,IF(BF882&gt;BH882,CD882/BF882,CD882/BH882),"")</f>
        <v/>
      </c>
      <c r="CF882" s="69" t="n">
        <f aca="false">'Vstupní data'!AM882</f>
        <v>0</v>
      </c>
      <c r="CG882" s="69" t="n">
        <f aca="false">'Vstupní data'!AN882</f>
        <v>0</v>
      </c>
      <c r="CH882" s="69" t="n">
        <f aca="false">'Vstupní data'!AO882</f>
        <v>0</v>
      </c>
      <c r="CI882" s="69" t="n">
        <f aca="false">'Vstupní data'!AP882</f>
        <v>0</v>
      </c>
      <c r="CJ882" s="72" t="n">
        <f aca="false">ROUND(CH882*CI882,0)</f>
        <v>0</v>
      </c>
      <c r="CK882" s="74" t="str">
        <f aca="false">IF(OR(AA882&gt;0,BB882&gt;0,CD882&gt;0,CJ882&gt;0),AA882+BB882+CD882+CJ882,"")</f>
        <v/>
      </c>
    </row>
    <row r="883" customFormat="false" ht="12.8" hidden="false" customHeight="false" outlineLevel="0" collapsed="false">
      <c r="A883" s="66" t="n">
        <f aca="false">'Vstupní data'!A883</f>
        <v>0</v>
      </c>
      <c r="F883" s="66" t="str">
        <f aca="false">CONCATENATE('Vstupní data'!F883,'Vstupní data'!G883,'Vstupní data'!H883,'Vstupní data'!I883)</f>
        <v/>
      </c>
      <c r="G883" s="66"/>
      <c r="H883" s="66" t="n">
        <f aca="false">'Vstupní data'!K883</f>
        <v>0</v>
      </c>
      <c r="I883" s="66" t="n">
        <f aca="false">'Vstupní data'!L883</f>
        <v>0</v>
      </c>
      <c r="J883" s="66" t="n">
        <f aca="false">'Vstupní data'!K883*'Vstupní data'!M883/100</f>
        <v>0</v>
      </c>
      <c r="L883" s="66" t="n">
        <f aca="false">IF('Vstupní data'!N883="prostokořenný",0,IF('Vstupní data'!N883="krytokořenný","k",IF('Vstupní data'!N883="poloodrostky nebo odrostky, prostokořenné i krytokořenné","po",0)))</f>
        <v>0</v>
      </c>
      <c r="N883" s="66"/>
      <c r="O883" s="66" t="n">
        <f aca="false">'Vstupní data'!O883</f>
        <v>0</v>
      </c>
      <c r="P883" s="66" t="n">
        <f aca="false">IF(O883&gt;0,VLOOKUP(CONCATENATE(VLOOKUP(I883,'Pril3-drev'!$H$5:$K$83,4,0),"-",'Vstupní data'!R883),K2!$C$15:$D$23,2,0),0)</f>
        <v>0</v>
      </c>
      <c r="Q883" s="66" t="n">
        <f aca="false">IF(O883&gt;0,VLOOKUP(I883,'Pril3-drev'!$H$5:$I$83,2,0),0)</f>
        <v>0</v>
      </c>
      <c r="R883" s="66" t="n">
        <f aca="false">IF(Q883&gt;0,VLOOKUP(Q883,'Pril6-okus'!$A$5:$B$17,2,0),0)</f>
        <v>0</v>
      </c>
      <c r="S883" s="66" t="n">
        <f aca="false">IF(O883&gt;0,VLOOKUP(I883,'Pril3-drev'!$H$5:$J$83,3,0),0)</f>
        <v>0</v>
      </c>
      <c r="T883" s="66" t="str">
        <f aca="false">IF(O883&gt;0,IF(L883="k",0.9*VLOOKUP(S883,'ha-pocty-vyhl'!$A$5:$B$20,2,0),IF(L883="po",0.8*VLOOKUP(S883,'ha-pocty-vyhl'!$A$5:$B$20,2,0),VLOOKUP(S883,'ha-pocty-vyhl'!$A$5:$B$20,2,0))),"")</f>
        <v/>
      </c>
      <c r="U883" s="66" t="n">
        <f aca="false">'Vstupní data'!P883</f>
        <v>0</v>
      </c>
      <c r="V883" s="66" t="n">
        <f aca="false">IF(O883&gt;0,1.3*T883*1000*Z883/10000,0)</f>
        <v>0</v>
      </c>
      <c r="W883" s="66" t="n">
        <f aca="false">IF(O883&gt;0,1.3*T883*1000*Z883/10000,0)</f>
        <v>0</v>
      </c>
      <c r="X883" s="66" t="n">
        <f aca="false">IF(O883&gt;0,IF(O883&gt;V883,V883,O883),0)</f>
        <v>0</v>
      </c>
      <c r="Y883" s="66" t="n">
        <f aca="false">IF(O883&gt;0,IF(IF(U883&gt;W883,W883,U883)&lt;X883,W883,IF(U883&gt;W883,W883,U883)),0)</f>
        <v>0</v>
      </c>
      <c r="Z883" s="66" t="n">
        <f aca="false">IF(O883&gt;0,IF(J883&gt;0,J883,K883*H883/100),0)</f>
        <v>0</v>
      </c>
      <c r="AA883" s="67" t="n">
        <f aca="false">IF(O883&gt;0,CEILING(R883*P883*X883/Y883*Z883,1),0)</f>
        <v>0</v>
      </c>
      <c r="AB883" s="68" t="n">
        <f aca="false">IF(O883&gt;0,AA883/O883,0)</f>
        <v>0</v>
      </c>
      <c r="AC883" s="66" t="n">
        <f aca="false">'Vstupní data'!W883</f>
        <v>0</v>
      </c>
      <c r="AI883" s="66" t="str">
        <f aca="false">IF(OR('Vstupní data'!T883&gt;0,'Vstupní data'!U883&gt;0),VLOOKUP(I883,'Pril3-drev'!$H$5:$J$83,3,0),"")</f>
        <v/>
      </c>
      <c r="AJ883" s="66" t="n">
        <f aca="false">IF('Vstupní data'!V883="prostokořenný",0,IF('Vstupní data'!V883="krytokořenný","k",IF('Vstupní data'!V883="poloodrostky nebo odrostky, prostokořenné i krytokořenné","po",0)))</f>
        <v>0</v>
      </c>
      <c r="AK883" s="66" t="n">
        <f aca="false">IF(OR('Vstupní data'!T883&gt;0,'Vstupní data'!U883&gt;0),IF(AJ883="k",0.9*VLOOKUP(AI883,'ha-pocty-vyhl'!$A$5:$B$20,2,0),IF(AJ883="po",0.8*VLOOKUP(AI883,'ha-pocty-vyhl'!$A$5:$B$20,2,0),VLOOKUP(AI883,'ha-pocty-vyhl'!$A$5:$B$20,2,0))),0)</f>
        <v>0</v>
      </c>
      <c r="AL883" s="66" t="n">
        <f aca="false">IF(OR('Vstupní data'!T883&gt;0,'Vstupní data'!U883&gt;0),'Vstupní data'!K883*'Vstupní data'!M883/100,0)</f>
        <v>0</v>
      </c>
      <c r="AM883" s="66" t="n">
        <f aca="false">IF(OR('Vstupní data'!T883&gt;0,'Vstupní data'!U883&gt;0),IF('Vstupní data'!T883&gt;0,'Vstupní data'!T883,ROUND(10*'Vstupní data'!U883/AK883,0)),0)</f>
        <v>0</v>
      </c>
      <c r="AN883" s="69" t="n">
        <f aca="false">IF('Vstupní data'!T883&gt;0,   IF('Vstupní data'!T883&lt;=AL883,'Vstupní data'!T883,AL883),   IF(AM883&lt;AL883,AM883,AL883))</f>
        <v>0</v>
      </c>
      <c r="AO883" s="69" t="n">
        <f aca="false">'Vstupní data'!X883</f>
        <v>0</v>
      </c>
      <c r="AP883" s="66" t="n">
        <f aca="false">IF(OR('Vstupní data'!T883&gt;0,'Vstupní data'!U883&gt;0),IF(I883&lt;&gt;0,VLOOKUP(I883,'Pril3-drev'!$H$5:$I$83,2,0),0),0)</f>
        <v>0</v>
      </c>
      <c r="AQ883" s="66" t="n">
        <f aca="false">'Vstupní data'!Y883</f>
        <v>0</v>
      </c>
      <c r="AR883" s="66" t="str">
        <f aca="false">IF(AC883&gt;5,   IF('Vstupní data'!Y883&gt;0,   VLOOKUP(VLOOKUP(CONCATENATE(VLOOKUP(I883,'Pril3-drev'!$H$4:$L$83,5,0),AC883),'Pril3-drev'!$Q$4:$R$2803,2,0),'AVB-BS'!$C$5:$S$29 ,LOOKUP(AQ883,'AVB-BS'!$D$3:$S$3,'AVB-BS'!$D$1:$S$1) ,0 )   ,   IF('Vstupní data'!Z883&gt;0,'Vstupní data'!Z883,0)) , "")</f>
        <v/>
      </c>
      <c r="AS883" s="70" t="str">
        <f aca="false">IF(AC883&gt;5,VLOOKUP(CONCATENATE(AP883,AR883),'Pril1-THLPa'!$H$6:$N$96,4,0),"")</f>
        <v/>
      </c>
      <c r="AT883" s="70" t="str">
        <f aca="false">IF(AC883&gt;5,VLOOKUP(CONCATENATE(AP883,AR883),'Pril1-THLPa'!$H$6:$N$96,5,0),"")</f>
        <v/>
      </c>
      <c r="AU883" s="70" t="str">
        <f aca="false">IF(AC883&gt;5,VLOOKUP(CONCATENATE(AP883,AR883),'Pril1-THLPa'!$H$6:$N$96,6,0),"")</f>
        <v/>
      </c>
      <c r="AV883" s="70" t="str">
        <f aca="false">IF(AC883&gt;5,VLOOKUP(CONCATENATE(AP883,AR883),'Pril1-THLPa'!$H$6:$N$96,7,0),"")</f>
        <v/>
      </c>
      <c r="AW883" s="70" t="str">
        <f aca="false">IF(AC883&gt;5,VLOOKUP(CONCATENATE(AP883,AR883),'Pril1-THLPa'!$H$6:$O$96,8,0),"")</f>
        <v/>
      </c>
      <c r="AX883" s="66" t="n">
        <f aca="false">IF(AC883&gt;0,IF(AND(AC883&gt;0,AC883&lt;=5),VLOOKUP(AP883,'Pril1-THLPa'!$A$6:$F$18,LOOKUP(AC883,'Pril1-THLPa'!$B$5:$F$5,'Pril1-THLPa'!$B$4:$F$4),0),AS883+AT883*(AC883-5)+AU883*POWER(AC883-5,2)+AV883*POWER(AC883-5,3)+AW883*POWER(AC883-5,4)),0)</f>
        <v>0</v>
      </c>
      <c r="AY883" s="71"/>
      <c r="AZ883" s="66" t="n">
        <f aca="false">'Vstupní data'!AA883</f>
        <v>0</v>
      </c>
      <c r="BA883" s="66" t="n">
        <f aca="false">IF(OR('Vstupní data'!T883&gt;0,'Vstupní data'!U883&gt;0),IF(AC883&lt;&gt;"",AX883*AO883/10*(100+AZ883)/100,0),0)</f>
        <v>0</v>
      </c>
      <c r="BB883" s="67" t="n">
        <f aca="false">IF(AC883&lt;&gt;"",ROUND(BA883*AN883,0),0)</f>
        <v>0</v>
      </c>
      <c r="BC883" s="68" t="str">
        <f aca="false">IF(AE883&gt;0,BB883/AE883,"")</f>
        <v/>
      </c>
      <c r="BD883" s="66" t="n">
        <f aca="false">'Vstupní data'!AE883</f>
        <v>0</v>
      </c>
      <c r="BF883" s="66" t="n">
        <f aca="false">'Vstupní data'!AC883</f>
        <v>0</v>
      </c>
      <c r="BH883" s="66" t="n">
        <f aca="false">'Vstupní data'!AD883</f>
        <v>0</v>
      </c>
      <c r="BI883" s="66" t="n">
        <f aca="false">'Vstupní data'!AF883</f>
        <v>0</v>
      </c>
      <c r="BJ883" s="69" t="n">
        <f aca="false">'Vstupní data'!AG883</f>
        <v>0</v>
      </c>
      <c r="BK883" s="69" t="n">
        <f aca="false">IF(BF883&lt;&gt;0,VLOOKUP(I883,'Pril3-drev'!$H$5:$I$83,2,0),0)</f>
        <v>0</v>
      </c>
      <c r="BL883" s="69" t="n">
        <f aca="false">IF(BF883&lt;&gt;0,VLOOKUP(BK883,'Pril3-drev'!$A$5:$C$17,3,0),0)</f>
        <v>0</v>
      </c>
      <c r="BM883" s="69" t="n">
        <f aca="false">'Vstupní data'!AH883</f>
        <v>0</v>
      </c>
      <c r="BN883" s="69" t="n">
        <f aca="false">IF('Vstupní data'!AH883&gt;0,   VLOOKUP(VLOOKUP(CONCATENATE(VLOOKUP(I883,'Pril3-drev'!$H$4:$L$83,5,0),BD883),'Pril3-drev'!$Q$4:$R$2803,2,0),'AVB-BS'!$C$5:$S$29 ,LOOKUP(BM883,'AVB-BS'!$D$3:$S$3,'AVB-BS'!$D$1:$S$1) ,0 )   ,   IF('Vstupní data'!AI883&gt;0,'Vstupní data'!AI883,0))</f>
        <v>0</v>
      </c>
      <c r="BO883" s="69" t="str">
        <f aca="false">IF(BX883&gt;5,VLOOKUP(CONCATENATE(BK883,BN883),'Pril1-THLPa'!$H$6:$N$96,4,0),"")</f>
        <v/>
      </c>
      <c r="BP883" s="69" t="str">
        <f aca="false">IF(BX883&gt;5,VLOOKUP(CONCATENATE(BK883,BN883),'Pril1-THLPa'!$H$6:$N$96,5,0),"")</f>
        <v/>
      </c>
      <c r="BQ883" s="69" t="str">
        <f aca="false">IF(BX883&gt;5,VLOOKUP(CONCATENATE(BK883,BN883),'Pril1-THLPa'!$H$6:$N$96,6,0),"")</f>
        <v/>
      </c>
      <c r="BR883" s="69" t="str">
        <f aca="false">IF(BX883&gt;5,VLOOKUP(CONCATENATE(BK883,BN883),'Pril1-THLPa'!$H$6:$N$96,7,0),"")</f>
        <v/>
      </c>
      <c r="BS883" s="69" t="str">
        <f aca="false">IF(BX883&gt;5,VLOOKUP(CONCATENATE(BK883,BN883),'Pril1-THLPa'!$H$6:$O$96,8,0),"")</f>
        <v/>
      </c>
      <c r="BT883" s="69" t="str">
        <f aca="false">IF(BF883&gt;0, IF(BK883="smrk",  VLOOKUP(VLOOKUP(BD883,'Pril9-K3'!$L$8:$M$207,2,0),'Pril9-K3'!$A$8:$J$16,LOOKUP(BN883,'Pril9-K3'!$A$7:$J$7,'Pril9-K3'!$A$5:$J$5),0), IF(AND(BK883&lt;&gt;"smrk",'Vstupní data'!AK883&lt;&gt;""),'Vstupní data'!AK883,   VLOOKUP(VLOOKUP(BD883,'Pril9-K3'!$L$8:$M$207,2,0),'Pril9-K3'!$A$8:$J$16,LOOKUP(BN883,'Pril9-K3'!$A$7:$J$7,'Pril9-K3'!$A$5:$J$5),0)   )),   "")</f>
        <v/>
      </c>
      <c r="BV883" s="69" t="n">
        <f aca="false">'Vstupní data'!AJ883</f>
        <v>0</v>
      </c>
      <c r="BW883" s="69" t="n">
        <f aca="false">IF(BF883&gt;0,IF(J883&gt;0,J883,K883*H883/100),0)</f>
        <v>0</v>
      </c>
      <c r="BX883" s="69" t="n">
        <f aca="false">IF(BF883&gt;0,IF(BJ883&gt;BL883,BL883,BJ883),0)</f>
        <v>0</v>
      </c>
      <c r="BY883" s="69" t="n">
        <f aca="false">IF(BD883=0,0,IF(AND(BX883&gt;0,BX883&lt;=5),  IF(AND(BX883&gt;0,BX883&lt;=5),VLOOKUP(BK883,'Pril1-THLPa'!$A$6:$F$18,IF(AND(BX883&gt;0,BX883&lt;=5),LOOKUP(BX883,'Pril1-THLPa'!$B$5:$F$5,'Pril1-THLPa'!$B$4:$F$4),""),0),""),  IF(BX883&gt;5,BO883+BP883*(BX883-5)+BQ883*POWER(BX883-5,2)+BR883*POWER(BX883-5,3)+BS883*POWER(BX883-5,4),"")))</f>
        <v>0</v>
      </c>
      <c r="BZ883" s="69" t="n">
        <f aca="false">IF(BY883&gt;0,BY883*BI883/10*BW883*(100+BV883)/100,0)</f>
        <v>0</v>
      </c>
      <c r="CA883" s="69" t="n">
        <f aca="false">IF(BD883&gt;0,BX883-IF(BD883&gt;BX883,BX883,BD883),0)</f>
        <v>0</v>
      </c>
      <c r="CB883" s="69" t="n">
        <f aca="false">POWER(1.01,CA883)</f>
        <v>1</v>
      </c>
      <c r="CC883" s="69" t="n">
        <f aca="false">IF(BF883&gt;0,IF(BF883&gt;BH883,1,BF883/BH883),0)</f>
        <v>0</v>
      </c>
      <c r="CD883" s="72" t="n">
        <f aca="false">IF(BD883=0,0,IF(BF883&gt;0,ROUND(IF(CB883&lt;&gt;0,BZ883*BT883*1/CB883*CC883,0),0),0))</f>
        <v>0</v>
      </c>
      <c r="CE883" s="73" t="str">
        <f aca="false">IF(BF883&gt;0,IF(BF883&gt;BH883,CD883/BF883,CD883/BH883),"")</f>
        <v/>
      </c>
      <c r="CF883" s="69" t="n">
        <f aca="false">'Vstupní data'!AM883</f>
        <v>0</v>
      </c>
      <c r="CG883" s="69" t="n">
        <f aca="false">'Vstupní data'!AN883</f>
        <v>0</v>
      </c>
      <c r="CH883" s="69" t="n">
        <f aca="false">'Vstupní data'!AO883</f>
        <v>0</v>
      </c>
      <c r="CI883" s="69" t="n">
        <f aca="false">'Vstupní data'!AP883</f>
        <v>0</v>
      </c>
      <c r="CJ883" s="72" t="n">
        <f aca="false">ROUND(CH883*CI883,0)</f>
        <v>0</v>
      </c>
      <c r="CK883" s="74" t="str">
        <f aca="false">IF(OR(AA883&gt;0,BB883&gt;0,CD883&gt;0,CJ883&gt;0),AA883+BB883+CD883+CJ883,"")</f>
        <v/>
      </c>
    </row>
    <row r="884" customFormat="false" ht="12.8" hidden="false" customHeight="false" outlineLevel="0" collapsed="false">
      <c r="A884" s="66" t="n">
        <f aca="false">'Vstupní data'!A884</f>
        <v>0</v>
      </c>
      <c r="F884" s="66" t="str">
        <f aca="false">CONCATENATE('Vstupní data'!F884,'Vstupní data'!G884,'Vstupní data'!H884,'Vstupní data'!I884)</f>
        <v/>
      </c>
      <c r="G884" s="66"/>
      <c r="H884" s="66" t="n">
        <f aca="false">'Vstupní data'!K884</f>
        <v>0</v>
      </c>
      <c r="I884" s="66" t="n">
        <f aca="false">'Vstupní data'!L884</f>
        <v>0</v>
      </c>
      <c r="J884" s="66" t="n">
        <f aca="false">'Vstupní data'!K884*'Vstupní data'!M884/100</f>
        <v>0</v>
      </c>
      <c r="L884" s="66" t="n">
        <f aca="false">IF('Vstupní data'!N884="prostokořenný",0,IF('Vstupní data'!N884="krytokořenný","k",IF('Vstupní data'!N884="poloodrostky nebo odrostky, prostokořenné i krytokořenné","po",0)))</f>
        <v>0</v>
      </c>
      <c r="N884" s="66"/>
      <c r="O884" s="66" t="n">
        <f aca="false">'Vstupní data'!O884</f>
        <v>0</v>
      </c>
      <c r="P884" s="66" t="n">
        <f aca="false">IF(O884&gt;0,VLOOKUP(CONCATENATE(VLOOKUP(I884,'Pril3-drev'!$H$5:$K$83,4,0),"-",'Vstupní data'!R884),K2!$C$15:$D$23,2,0),0)</f>
        <v>0</v>
      </c>
      <c r="Q884" s="66" t="n">
        <f aca="false">IF(O884&gt;0,VLOOKUP(I884,'Pril3-drev'!$H$5:$I$83,2,0),0)</f>
        <v>0</v>
      </c>
      <c r="R884" s="66" t="n">
        <f aca="false">IF(Q884&gt;0,VLOOKUP(Q884,'Pril6-okus'!$A$5:$B$17,2,0),0)</f>
        <v>0</v>
      </c>
      <c r="S884" s="66" t="n">
        <f aca="false">IF(O884&gt;0,VLOOKUP(I884,'Pril3-drev'!$H$5:$J$83,3,0),0)</f>
        <v>0</v>
      </c>
      <c r="T884" s="66" t="str">
        <f aca="false">IF(O884&gt;0,IF(L884="k",0.9*VLOOKUP(S884,'ha-pocty-vyhl'!$A$5:$B$20,2,0),IF(L884="po",0.8*VLOOKUP(S884,'ha-pocty-vyhl'!$A$5:$B$20,2,0),VLOOKUP(S884,'ha-pocty-vyhl'!$A$5:$B$20,2,0))),"")</f>
        <v/>
      </c>
      <c r="U884" s="66" t="n">
        <f aca="false">'Vstupní data'!P884</f>
        <v>0</v>
      </c>
      <c r="V884" s="66" t="n">
        <f aca="false">IF(O884&gt;0,1.3*T884*1000*Z884/10000,0)</f>
        <v>0</v>
      </c>
      <c r="W884" s="66" t="n">
        <f aca="false">IF(O884&gt;0,1.3*T884*1000*Z884/10000,0)</f>
        <v>0</v>
      </c>
      <c r="X884" s="66" t="n">
        <f aca="false">IF(O884&gt;0,IF(O884&gt;V884,V884,O884),0)</f>
        <v>0</v>
      </c>
      <c r="Y884" s="66" t="n">
        <f aca="false">IF(O884&gt;0,IF(IF(U884&gt;W884,W884,U884)&lt;X884,W884,IF(U884&gt;W884,W884,U884)),0)</f>
        <v>0</v>
      </c>
      <c r="Z884" s="66" t="n">
        <f aca="false">IF(O884&gt;0,IF(J884&gt;0,J884,K884*H884/100),0)</f>
        <v>0</v>
      </c>
      <c r="AA884" s="67" t="n">
        <f aca="false">IF(O884&gt;0,CEILING(R884*P884*X884/Y884*Z884,1),0)</f>
        <v>0</v>
      </c>
      <c r="AB884" s="68" t="n">
        <f aca="false">IF(O884&gt;0,AA884/O884,0)</f>
        <v>0</v>
      </c>
      <c r="AC884" s="66" t="n">
        <f aca="false">'Vstupní data'!W884</f>
        <v>0</v>
      </c>
      <c r="AI884" s="66" t="str">
        <f aca="false">IF(OR('Vstupní data'!T884&gt;0,'Vstupní data'!U884&gt;0),VLOOKUP(I884,'Pril3-drev'!$H$5:$J$83,3,0),"")</f>
        <v/>
      </c>
      <c r="AJ884" s="66" t="n">
        <f aca="false">IF('Vstupní data'!V884="prostokořenný",0,IF('Vstupní data'!V884="krytokořenný","k",IF('Vstupní data'!V884="poloodrostky nebo odrostky, prostokořenné i krytokořenné","po",0)))</f>
        <v>0</v>
      </c>
      <c r="AK884" s="66" t="n">
        <f aca="false">IF(OR('Vstupní data'!T884&gt;0,'Vstupní data'!U884&gt;0),IF(AJ884="k",0.9*VLOOKUP(AI884,'ha-pocty-vyhl'!$A$5:$B$20,2,0),IF(AJ884="po",0.8*VLOOKUP(AI884,'ha-pocty-vyhl'!$A$5:$B$20,2,0),VLOOKUP(AI884,'ha-pocty-vyhl'!$A$5:$B$20,2,0))),0)</f>
        <v>0</v>
      </c>
      <c r="AL884" s="66" t="n">
        <f aca="false">IF(OR('Vstupní data'!T884&gt;0,'Vstupní data'!U884&gt;0),'Vstupní data'!K884*'Vstupní data'!M884/100,0)</f>
        <v>0</v>
      </c>
      <c r="AM884" s="66" t="n">
        <f aca="false">IF(OR('Vstupní data'!T884&gt;0,'Vstupní data'!U884&gt;0),IF('Vstupní data'!T884&gt;0,'Vstupní data'!T884,ROUND(10*'Vstupní data'!U884/AK884,0)),0)</f>
        <v>0</v>
      </c>
      <c r="AN884" s="69" t="n">
        <f aca="false">IF('Vstupní data'!T884&gt;0,   IF('Vstupní data'!T884&lt;=AL884,'Vstupní data'!T884,AL884),   IF(AM884&lt;AL884,AM884,AL884))</f>
        <v>0</v>
      </c>
      <c r="AO884" s="69" t="n">
        <f aca="false">'Vstupní data'!X884</f>
        <v>0</v>
      </c>
      <c r="AP884" s="66" t="n">
        <f aca="false">IF(OR('Vstupní data'!T884&gt;0,'Vstupní data'!U884&gt;0),IF(I884&lt;&gt;0,VLOOKUP(I884,'Pril3-drev'!$H$5:$I$83,2,0),0),0)</f>
        <v>0</v>
      </c>
      <c r="AQ884" s="66" t="n">
        <f aca="false">'Vstupní data'!Y884</f>
        <v>0</v>
      </c>
      <c r="AR884" s="66" t="str">
        <f aca="false">IF(AC884&gt;5,   IF('Vstupní data'!Y884&gt;0,   VLOOKUP(VLOOKUP(CONCATENATE(VLOOKUP(I884,'Pril3-drev'!$H$4:$L$83,5,0),AC884),'Pril3-drev'!$Q$4:$R$2803,2,0),'AVB-BS'!$C$5:$S$29 ,LOOKUP(AQ884,'AVB-BS'!$D$3:$S$3,'AVB-BS'!$D$1:$S$1) ,0 )   ,   IF('Vstupní data'!Z884&gt;0,'Vstupní data'!Z884,0)) , "")</f>
        <v/>
      </c>
      <c r="AS884" s="70" t="str">
        <f aca="false">IF(AC884&gt;5,VLOOKUP(CONCATENATE(AP884,AR884),'Pril1-THLPa'!$H$6:$N$96,4,0),"")</f>
        <v/>
      </c>
      <c r="AT884" s="70" t="str">
        <f aca="false">IF(AC884&gt;5,VLOOKUP(CONCATENATE(AP884,AR884),'Pril1-THLPa'!$H$6:$N$96,5,0),"")</f>
        <v/>
      </c>
      <c r="AU884" s="70" t="str">
        <f aca="false">IF(AC884&gt;5,VLOOKUP(CONCATENATE(AP884,AR884),'Pril1-THLPa'!$H$6:$N$96,6,0),"")</f>
        <v/>
      </c>
      <c r="AV884" s="70" t="str">
        <f aca="false">IF(AC884&gt;5,VLOOKUP(CONCATENATE(AP884,AR884),'Pril1-THLPa'!$H$6:$N$96,7,0),"")</f>
        <v/>
      </c>
      <c r="AW884" s="70" t="str">
        <f aca="false">IF(AC884&gt;5,VLOOKUP(CONCATENATE(AP884,AR884),'Pril1-THLPa'!$H$6:$O$96,8,0),"")</f>
        <v/>
      </c>
      <c r="AX884" s="66" t="n">
        <f aca="false">IF(AC884&gt;0,IF(AND(AC884&gt;0,AC884&lt;=5),VLOOKUP(AP884,'Pril1-THLPa'!$A$6:$F$18,LOOKUP(AC884,'Pril1-THLPa'!$B$5:$F$5,'Pril1-THLPa'!$B$4:$F$4),0),AS884+AT884*(AC884-5)+AU884*POWER(AC884-5,2)+AV884*POWER(AC884-5,3)+AW884*POWER(AC884-5,4)),0)</f>
        <v>0</v>
      </c>
      <c r="AY884" s="71"/>
      <c r="AZ884" s="66" t="n">
        <f aca="false">'Vstupní data'!AA884</f>
        <v>0</v>
      </c>
      <c r="BA884" s="66" t="n">
        <f aca="false">IF(OR('Vstupní data'!T884&gt;0,'Vstupní data'!U884&gt;0),IF(AC884&lt;&gt;"",AX884*AO884/10*(100+AZ884)/100,0),0)</f>
        <v>0</v>
      </c>
      <c r="BB884" s="67" t="n">
        <f aca="false">IF(AC884&lt;&gt;"",ROUND(BA884*AN884,0),0)</f>
        <v>0</v>
      </c>
      <c r="BC884" s="68" t="str">
        <f aca="false">IF(AE884&gt;0,BB884/AE884,"")</f>
        <v/>
      </c>
      <c r="BD884" s="66" t="n">
        <f aca="false">'Vstupní data'!AE884</f>
        <v>0</v>
      </c>
      <c r="BF884" s="66" t="n">
        <f aca="false">'Vstupní data'!AC884</f>
        <v>0</v>
      </c>
      <c r="BH884" s="66" t="n">
        <f aca="false">'Vstupní data'!AD884</f>
        <v>0</v>
      </c>
      <c r="BI884" s="66" t="n">
        <f aca="false">'Vstupní data'!AF884</f>
        <v>0</v>
      </c>
      <c r="BJ884" s="69" t="n">
        <f aca="false">'Vstupní data'!AG884</f>
        <v>0</v>
      </c>
      <c r="BK884" s="69" t="n">
        <f aca="false">IF(BF884&lt;&gt;0,VLOOKUP(I884,'Pril3-drev'!$H$5:$I$83,2,0),0)</f>
        <v>0</v>
      </c>
      <c r="BL884" s="69" t="n">
        <f aca="false">IF(BF884&lt;&gt;0,VLOOKUP(BK884,'Pril3-drev'!$A$5:$C$17,3,0),0)</f>
        <v>0</v>
      </c>
      <c r="BM884" s="69" t="n">
        <f aca="false">'Vstupní data'!AH884</f>
        <v>0</v>
      </c>
      <c r="BN884" s="69" t="n">
        <f aca="false">IF('Vstupní data'!AH884&gt;0,   VLOOKUP(VLOOKUP(CONCATENATE(VLOOKUP(I884,'Pril3-drev'!$H$4:$L$83,5,0),BD884),'Pril3-drev'!$Q$4:$R$2803,2,0),'AVB-BS'!$C$5:$S$29 ,LOOKUP(BM884,'AVB-BS'!$D$3:$S$3,'AVB-BS'!$D$1:$S$1) ,0 )   ,   IF('Vstupní data'!AI884&gt;0,'Vstupní data'!AI884,0))</f>
        <v>0</v>
      </c>
      <c r="BO884" s="69" t="str">
        <f aca="false">IF(BX884&gt;5,VLOOKUP(CONCATENATE(BK884,BN884),'Pril1-THLPa'!$H$6:$N$96,4,0),"")</f>
        <v/>
      </c>
      <c r="BP884" s="69" t="str">
        <f aca="false">IF(BX884&gt;5,VLOOKUP(CONCATENATE(BK884,BN884),'Pril1-THLPa'!$H$6:$N$96,5,0),"")</f>
        <v/>
      </c>
      <c r="BQ884" s="69" t="str">
        <f aca="false">IF(BX884&gt;5,VLOOKUP(CONCATENATE(BK884,BN884),'Pril1-THLPa'!$H$6:$N$96,6,0),"")</f>
        <v/>
      </c>
      <c r="BR884" s="69" t="str">
        <f aca="false">IF(BX884&gt;5,VLOOKUP(CONCATENATE(BK884,BN884),'Pril1-THLPa'!$H$6:$N$96,7,0),"")</f>
        <v/>
      </c>
      <c r="BS884" s="69" t="str">
        <f aca="false">IF(BX884&gt;5,VLOOKUP(CONCATENATE(BK884,BN884),'Pril1-THLPa'!$H$6:$O$96,8,0),"")</f>
        <v/>
      </c>
      <c r="BT884" s="69" t="str">
        <f aca="false">IF(BF884&gt;0, IF(BK884="smrk",  VLOOKUP(VLOOKUP(BD884,'Pril9-K3'!$L$8:$M$207,2,0),'Pril9-K3'!$A$8:$J$16,LOOKUP(BN884,'Pril9-K3'!$A$7:$J$7,'Pril9-K3'!$A$5:$J$5),0), IF(AND(BK884&lt;&gt;"smrk",'Vstupní data'!AK884&lt;&gt;""),'Vstupní data'!AK884,   VLOOKUP(VLOOKUP(BD884,'Pril9-K3'!$L$8:$M$207,2,0),'Pril9-K3'!$A$8:$J$16,LOOKUP(BN884,'Pril9-K3'!$A$7:$J$7,'Pril9-K3'!$A$5:$J$5),0)   )),   "")</f>
        <v/>
      </c>
      <c r="BV884" s="69" t="n">
        <f aca="false">'Vstupní data'!AJ884</f>
        <v>0</v>
      </c>
      <c r="BW884" s="69" t="n">
        <f aca="false">IF(BF884&gt;0,IF(J884&gt;0,J884,K884*H884/100),0)</f>
        <v>0</v>
      </c>
      <c r="BX884" s="69" t="n">
        <f aca="false">IF(BF884&gt;0,IF(BJ884&gt;BL884,BL884,BJ884),0)</f>
        <v>0</v>
      </c>
      <c r="BY884" s="69" t="n">
        <f aca="false">IF(BD884=0,0,IF(AND(BX884&gt;0,BX884&lt;=5),  IF(AND(BX884&gt;0,BX884&lt;=5),VLOOKUP(BK884,'Pril1-THLPa'!$A$6:$F$18,IF(AND(BX884&gt;0,BX884&lt;=5),LOOKUP(BX884,'Pril1-THLPa'!$B$5:$F$5,'Pril1-THLPa'!$B$4:$F$4),""),0),""),  IF(BX884&gt;5,BO884+BP884*(BX884-5)+BQ884*POWER(BX884-5,2)+BR884*POWER(BX884-5,3)+BS884*POWER(BX884-5,4),"")))</f>
        <v>0</v>
      </c>
      <c r="BZ884" s="69" t="n">
        <f aca="false">IF(BY884&gt;0,BY884*BI884/10*BW884*(100+BV884)/100,0)</f>
        <v>0</v>
      </c>
      <c r="CA884" s="69" t="n">
        <f aca="false">IF(BD884&gt;0,BX884-IF(BD884&gt;BX884,BX884,BD884),0)</f>
        <v>0</v>
      </c>
      <c r="CB884" s="69" t="n">
        <f aca="false">POWER(1.01,CA884)</f>
        <v>1</v>
      </c>
      <c r="CC884" s="69" t="n">
        <f aca="false">IF(BF884&gt;0,IF(BF884&gt;BH884,1,BF884/BH884),0)</f>
        <v>0</v>
      </c>
      <c r="CD884" s="72" t="n">
        <f aca="false">IF(BD884=0,0,IF(BF884&gt;0,ROUND(IF(CB884&lt;&gt;0,BZ884*BT884*1/CB884*CC884,0),0),0))</f>
        <v>0</v>
      </c>
      <c r="CE884" s="73" t="str">
        <f aca="false">IF(BF884&gt;0,IF(BF884&gt;BH884,CD884/BF884,CD884/BH884),"")</f>
        <v/>
      </c>
      <c r="CF884" s="69" t="n">
        <f aca="false">'Vstupní data'!AM884</f>
        <v>0</v>
      </c>
      <c r="CG884" s="69" t="n">
        <f aca="false">'Vstupní data'!AN884</f>
        <v>0</v>
      </c>
      <c r="CH884" s="69" t="n">
        <f aca="false">'Vstupní data'!AO884</f>
        <v>0</v>
      </c>
      <c r="CI884" s="69" t="n">
        <f aca="false">'Vstupní data'!AP884</f>
        <v>0</v>
      </c>
      <c r="CJ884" s="72" t="n">
        <f aca="false">ROUND(CH884*CI884,0)</f>
        <v>0</v>
      </c>
      <c r="CK884" s="74" t="str">
        <f aca="false">IF(OR(AA884&gt;0,BB884&gt;0,CD884&gt;0,CJ884&gt;0),AA884+BB884+CD884+CJ884,"")</f>
        <v/>
      </c>
    </row>
    <row r="885" customFormat="false" ht="12.8" hidden="false" customHeight="false" outlineLevel="0" collapsed="false">
      <c r="A885" s="66" t="n">
        <f aca="false">'Vstupní data'!A885</f>
        <v>0</v>
      </c>
      <c r="F885" s="66" t="str">
        <f aca="false">CONCATENATE('Vstupní data'!F885,'Vstupní data'!G885,'Vstupní data'!H885,'Vstupní data'!I885)</f>
        <v/>
      </c>
      <c r="G885" s="66"/>
      <c r="H885" s="66" t="n">
        <f aca="false">'Vstupní data'!K885</f>
        <v>0</v>
      </c>
      <c r="I885" s="66" t="n">
        <f aca="false">'Vstupní data'!L885</f>
        <v>0</v>
      </c>
      <c r="J885" s="66" t="n">
        <f aca="false">'Vstupní data'!K885*'Vstupní data'!M885/100</f>
        <v>0</v>
      </c>
      <c r="L885" s="66" t="n">
        <f aca="false">IF('Vstupní data'!N885="prostokořenný",0,IF('Vstupní data'!N885="krytokořenný","k",IF('Vstupní data'!N885="poloodrostky nebo odrostky, prostokořenné i krytokořenné","po",0)))</f>
        <v>0</v>
      </c>
      <c r="N885" s="66"/>
      <c r="O885" s="66" t="n">
        <f aca="false">'Vstupní data'!O885</f>
        <v>0</v>
      </c>
      <c r="P885" s="66" t="n">
        <f aca="false">IF(O885&gt;0,VLOOKUP(CONCATENATE(VLOOKUP(I885,'Pril3-drev'!$H$5:$K$83,4,0),"-",'Vstupní data'!R885),K2!$C$15:$D$23,2,0),0)</f>
        <v>0</v>
      </c>
      <c r="Q885" s="66" t="n">
        <f aca="false">IF(O885&gt;0,VLOOKUP(I885,'Pril3-drev'!$H$5:$I$83,2,0),0)</f>
        <v>0</v>
      </c>
      <c r="R885" s="66" t="n">
        <f aca="false">IF(Q885&gt;0,VLOOKUP(Q885,'Pril6-okus'!$A$5:$B$17,2,0),0)</f>
        <v>0</v>
      </c>
      <c r="S885" s="66" t="n">
        <f aca="false">IF(O885&gt;0,VLOOKUP(I885,'Pril3-drev'!$H$5:$J$83,3,0),0)</f>
        <v>0</v>
      </c>
      <c r="T885" s="66" t="str">
        <f aca="false">IF(O885&gt;0,IF(L885="k",0.9*VLOOKUP(S885,'ha-pocty-vyhl'!$A$5:$B$20,2,0),IF(L885="po",0.8*VLOOKUP(S885,'ha-pocty-vyhl'!$A$5:$B$20,2,0),VLOOKUP(S885,'ha-pocty-vyhl'!$A$5:$B$20,2,0))),"")</f>
        <v/>
      </c>
      <c r="U885" s="66" t="n">
        <f aca="false">'Vstupní data'!P885</f>
        <v>0</v>
      </c>
      <c r="V885" s="66" t="n">
        <f aca="false">IF(O885&gt;0,1.3*T885*1000*Z885/10000,0)</f>
        <v>0</v>
      </c>
      <c r="W885" s="66" t="n">
        <f aca="false">IF(O885&gt;0,1.3*T885*1000*Z885/10000,0)</f>
        <v>0</v>
      </c>
      <c r="X885" s="66" t="n">
        <f aca="false">IF(O885&gt;0,IF(O885&gt;V885,V885,O885),0)</f>
        <v>0</v>
      </c>
      <c r="Y885" s="66" t="n">
        <f aca="false">IF(O885&gt;0,IF(IF(U885&gt;W885,W885,U885)&lt;X885,W885,IF(U885&gt;W885,W885,U885)),0)</f>
        <v>0</v>
      </c>
      <c r="Z885" s="66" t="n">
        <f aca="false">IF(O885&gt;0,IF(J885&gt;0,J885,K885*H885/100),0)</f>
        <v>0</v>
      </c>
      <c r="AA885" s="67" t="n">
        <f aca="false">IF(O885&gt;0,CEILING(R885*P885*X885/Y885*Z885,1),0)</f>
        <v>0</v>
      </c>
      <c r="AB885" s="68" t="n">
        <f aca="false">IF(O885&gt;0,AA885/O885,0)</f>
        <v>0</v>
      </c>
      <c r="AC885" s="66" t="n">
        <f aca="false">'Vstupní data'!W885</f>
        <v>0</v>
      </c>
      <c r="AI885" s="66" t="str">
        <f aca="false">IF(OR('Vstupní data'!T885&gt;0,'Vstupní data'!U885&gt;0),VLOOKUP(I885,'Pril3-drev'!$H$5:$J$83,3,0),"")</f>
        <v/>
      </c>
      <c r="AJ885" s="66" t="n">
        <f aca="false">IF('Vstupní data'!V885="prostokořenný",0,IF('Vstupní data'!V885="krytokořenný","k",IF('Vstupní data'!V885="poloodrostky nebo odrostky, prostokořenné i krytokořenné","po",0)))</f>
        <v>0</v>
      </c>
      <c r="AK885" s="66" t="n">
        <f aca="false">IF(OR('Vstupní data'!T885&gt;0,'Vstupní data'!U885&gt;0),IF(AJ885="k",0.9*VLOOKUP(AI885,'ha-pocty-vyhl'!$A$5:$B$20,2,0),IF(AJ885="po",0.8*VLOOKUP(AI885,'ha-pocty-vyhl'!$A$5:$B$20,2,0),VLOOKUP(AI885,'ha-pocty-vyhl'!$A$5:$B$20,2,0))),0)</f>
        <v>0</v>
      </c>
      <c r="AL885" s="66" t="n">
        <f aca="false">IF(OR('Vstupní data'!T885&gt;0,'Vstupní data'!U885&gt;0),'Vstupní data'!K885*'Vstupní data'!M885/100,0)</f>
        <v>0</v>
      </c>
      <c r="AM885" s="66" t="n">
        <f aca="false">IF(OR('Vstupní data'!T885&gt;0,'Vstupní data'!U885&gt;0),IF('Vstupní data'!T885&gt;0,'Vstupní data'!T885,ROUND(10*'Vstupní data'!U885/AK885,0)),0)</f>
        <v>0</v>
      </c>
      <c r="AN885" s="69" t="n">
        <f aca="false">IF('Vstupní data'!T885&gt;0,   IF('Vstupní data'!T885&lt;=AL885,'Vstupní data'!T885,AL885),   IF(AM885&lt;AL885,AM885,AL885))</f>
        <v>0</v>
      </c>
      <c r="AO885" s="69" t="n">
        <f aca="false">'Vstupní data'!X885</f>
        <v>0</v>
      </c>
      <c r="AP885" s="66" t="n">
        <f aca="false">IF(OR('Vstupní data'!T885&gt;0,'Vstupní data'!U885&gt;0),IF(I885&lt;&gt;0,VLOOKUP(I885,'Pril3-drev'!$H$5:$I$83,2,0),0),0)</f>
        <v>0</v>
      </c>
      <c r="AQ885" s="66" t="n">
        <f aca="false">'Vstupní data'!Y885</f>
        <v>0</v>
      </c>
      <c r="AR885" s="66" t="str">
        <f aca="false">IF(AC885&gt;5,   IF('Vstupní data'!Y885&gt;0,   VLOOKUP(VLOOKUP(CONCATENATE(VLOOKUP(I885,'Pril3-drev'!$H$4:$L$83,5,0),AC885),'Pril3-drev'!$Q$4:$R$2803,2,0),'AVB-BS'!$C$5:$S$29 ,LOOKUP(AQ885,'AVB-BS'!$D$3:$S$3,'AVB-BS'!$D$1:$S$1) ,0 )   ,   IF('Vstupní data'!Z885&gt;0,'Vstupní data'!Z885,0)) , "")</f>
        <v/>
      </c>
      <c r="AS885" s="70" t="str">
        <f aca="false">IF(AC885&gt;5,VLOOKUP(CONCATENATE(AP885,AR885),'Pril1-THLPa'!$H$6:$N$96,4,0),"")</f>
        <v/>
      </c>
      <c r="AT885" s="70" t="str">
        <f aca="false">IF(AC885&gt;5,VLOOKUP(CONCATENATE(AP885,AR885),'Pril1-THLPa'!$H$6:$N$96,5,0),"")</f>
        <v/>
      </c>
      <c r="AU885" s="70" t="str">
        <f aca="false">IF(AC885&gt;5,VLOOKUP(CONCATENATE(AP885,AR885),'Pril1-THLPa'!$H$6:$N$96,6,0),"")</f>
        <v/>
      </c>
      <c r="AV885" s="70" t="str">
        <f aca="false">IF(AC885&gt;5,VLOOKUP(CONCATENATE(AP885,AR885),'Pril1-THLPa'!$H$6:$N$96,7,0),"")</f>
        <v/>
      </c>
      <c r="AW885" s="70" t="str">
        <f aca="false">IF(AC885&gt;5,VLOOKUP(CONCATENATE(AP885,AR885),'Pril1-THLPa'!$H$6:$O$96,8,0),"")</f>
        <v/>
      </c>
      <c r="AX885" s="66" t="n">
        <f aca="false">IF(AC885&gt;0,IF(AND(AC885&gt;0,AC885&lt;=5),VLOOKUP(AP885,'Pril1-THLPa'!$A$6:$F$18,LOOKUP(AC885,'Pril1-THLPa'!$B$5:$F$5,'Pril1-THLPa'!$B$4:$F$4),0),AS885+AT885*(AC885-5)+AU885*POWER(AC885-5,2)+AV885*POWER(AC885-5,3)+AW885*POWER(AC885-5,4)),0)</f>
        <v>0</v>
      </c>
      <c r="AY885" s="71"/>
      <c r="AZ885" s="66" t="n">
        <f aca="false">'Vstupní data'!AA885</f>
        <v>0</v>
      </c>
      <c r="BA885" s="66" t="n">
        <f aca="false">IF(OR('Vstupní data'!T885&gt;0,'Vstupní data'!U885&gt;0),IF(AC885&lt;&gt;"",AX885*AO885/10*(100+AZ885)/100,0),0)</f>
        <v>0</v>
      </c>
      <c r="BB885" s="67" t="n">
        <f aca="false">IF(AC885&lt;&gt;"",ROUND(BA885*AN885,0),0)</f>
        <v>0</v>
      </c>
      <c r="BC885" s="68" t="str">
        <f aca="false">IF(AE885&gt;0,BB885/AE885,"")</f>
        <v/>
      </c>
      <c r="BD885" s="66" t="n">
        <f aca="false">'Vstupní data'!AE885</f>
        <v>0</v>
      </c>
      <c r="BF885" s="66" t="n">
        <f aca="false">'Vstupní data'!AC885</f>
        <v>0</v>
      </c>
      <c r="BH885" s="66" t="n">
        <f aca="false">'Vstupní data'!AD885</f>
        <v>0</v>
      </c>
      <c r="BI885" s="66" t="n">
        <f aca="false">'Vstupní data'!AF885</f>
        <v>0</v>
      </c>
      <c r="BJ885" s="69" t="n">
        <f aca="false">'Vstupní data'!AG885</f>
        <v>0</v>
      </c>
      <c r="BK885" s="69" t="n">
        <f aca="false">IF(BF885&lt;&gt;0,VLOOKUP(I885,'Pril3-drev'!$H$5:$I$83,2,0),0)</f>
        <v>0</v>
      </c>
      <c r="BL885" s="69" t="n">
        <f aca="false">IF(BF885&lt;&gt;0,VLOOKUP(BK885,'Pril3-drev'!$A$5:$C$17,3,0),0)</f>
        <v>0</v>
      </c>
      <c r="BM885" s="69" t="n">
        <f aca="false">'Vstupní data'!AH885</f>
        <v>0</v>
      </c>
      <c r="BN885" s="69" t="n">
        <f aca="false">IF('Vstupní data'!AH885&gt;0,   VLOOKUP(VLOOKUP(CONCATENATE(VLOOKUP(I885,'Pril3-drev'!$H$4:$L$83,5,0),BD885),'Pril3-drev'!$Q$4:$R$2803,2,0),'AVB-BS'!$C$5:$S$29 ,LOOKUP(BM885,'AVB-BS'!$D$3:$S$3,'AVB-BS'!$D$1:$S$1) ,0 )   ,   IF('Vstupní data'!AI885&gt;0,'Vstupní data'!AI885,0))</f>
        <v>0</v>
      </c>
      <c r="BO885" s="69" t="str">
        <f aca="false">IF(BX885&gt;5,VLOOKUP(CONCATENATE(BK885,BN885),'Pril1-THLPa'!$H$6:$N$96,4,0),"")</f>
        <v/>
      </c>
      <c r="BP885" s="69" t="str">
        <f aca="false">IF(BX885&gt;5,VLOOKUP(CONCATENATE(BK885,BN885),'Pril1-THLPa'!$H$6:$N$96,5,0),"")</f>
        <v/>
      </c>
      <c r="BQ885" s="69" t="str">
        <f aca="false">IF(BX885&gt;5,VLOOKUP(CONCATENATE(BK885,BN885),'Pril1-THLPa'!$H$6:$N$96,6,0),"")</f>
        <v/>
      </c>
      <c r="BR885" s="69" t="str">
        <f aca="false">IF(BX885&gt;5,VLOOKUP(CONCATENATE(BK885,BN885),'Pril1-THLPa'!$H$6:$N$96,7,0),"")</f>
        <v/>
      </c>
      <c r="BS885" s="69" t="str">
        <f aca="false">IF(BX885&gt;5,VLOOKUP(CONCATENATE(BK885,BN885),'Pril1-THLPa'!$H$6:$O$96,8,0),"")</f>
        <v/>
      </c>
      <c r="BT885" s="69" t="str">
        <f aca="false">IF(BF885&gt;0, IF(BK885="smrk",  VLOOKUP(VLOOKUP(BD885,'Pril9-K3'!$L$8:$M$207,2,0),'Pril9-K3'!$A$8:$J$16,LOOKUP(BN885,'Pril9-K3'!$A$7:$J$7,'Pril9-K3'!$A$5:$J$5),0), IF(AND(BK885&lt;&gt;"smrk",'Vstupní data'!AK885&lt;&gt;""),'Vstupní data'!AK885,   VLOOKUP(VLOOKUP(BD885,'Pril9-K3'!$L$8:$M$207,2,0),'Pril9-K3'!$A$8:$J$16,LOOKUP(BN885,'Pril9-K3'!$A$7:$J$7,'Pril9-K3'!$A$5:$J$5),0)   )),   "")</f>
        <v/>
      </c>
      <c r="BV885" s="69" t="n">
        <f aca="false">'Vstupní data'!AJ885</f>
        <v>0</v>
      </c>
      <c r="BW885" s="69" t="n">
        <f aca="false">IF(BF885&gt;0,IF(J885&gt;0,J885,K885*H885/100),0)</f>
        <v>0</v>
      </c>
      <c r="BX885" s="69" t="n">
        <f aca="false">IF(BF885&gt;0,IF(BJ885&gt;BL885,BL885,BJ885),0)</f>
        <v>0</v>
      </c>
      <c r="BY885" s="69" t="n">
        <f aca="false">IF(BD885=0,0,IF(AND(BX885&gt;0,BX885&lt;=5),  IF(AND(BX885&gt;0,BX885&lt;=5),VLOOKUP(BK885,'Pril1-THLPa'!$A$6:$F$18,IF(AND(BX885&gt;0,BX885&lt;=5),LOOKUP(BX885,'Pril1-THLPa'!$B$5:$F$5,'Pril1-THLPa'!$B$4:$F$4),""),0),""),  IF(BX885&gt;5,BO885+BP885*(BX885-5)+BQ885*POWER(BX885-5,2)+BR885*POWER(BX885-5,3)+BS885*POWER(BX885-5,4),"")))</f>
        <v>0</v>
      </c>
      <c r="BZ885" s="69" t="n">
        <f aca="false">IF(BY885&gt;0,BY885*BI885/10*BW885*(100+BV885)/100,0)</f>
        <v>0</v>
      </c>
      <c r="CA885" s="69" t="n">
        <f aca="false">IF(BD885&gt;0,BX885-IF(BD885&gt;BX885,BX885,BD885),0)</f>
        <v>0</v>
      </c>
      <c r="CB885" s="69" t="n">
        <f aca="false">POWER(1.01,CA885)</f>
        <v>1</v>
      </c>
      <c r="CC885" s="69" t="n">
        <f aca="false">IF(BF885&gt;0,IF(BF885&gt;BH885,1,BF885/BH885),0)</f>
        <v>0</v>
      </c>
      <c r="CD885" s="72" t="n">
        <f aca="false">IF(BD885=0,0,IF(BF885&gt;0,ROUND(IF(CB885&lt;&gt;0,BZ885*BT885*1/CB885*CC885,0),0),0))</f>
        <v>0</v>
      </c>
      <c r="CE885" s="73" t="str">
        <f aca="false">IF(BF885&gt;0,IF(BF885&gt;BH885,CD885/BF885,CD885/BH885),"")</f>
        <v/>
      </c>
      <c r="CF885" s="69" t="n">
        <f aca="false">'Vstupní data'!AM885</f>
        <v>0</v>
      </c>
      <c r="CG885" s="69" t="n">
        <f aca="false">'Vstupní data'!AN885</f>
        <v>0</v>
      </c>
      <c r="CH885" s="69" t="n">
        <f aca="false">'Vstupní data'!AO885</f>
        <v>0</v>
      </c>
      <c r="CI885" s="69" t="n">
        <f aca="false">'Vstupní data'!AP885</f>
        <v>0</v>
      </c>
      <c r="CJ885" s="72" t="n">
        <f aca="false">ROUND(CH885*CI885,0)</f>
        <v>0</v>
      </c>
      <c r="CK885" s="74" t="str">
        <f aca="false">IF(OR(AA885&gt;0,BB885&gt;0,CD885&gt;0,CJ885&gt;0),AA885+BB885+CD885+CJ885,"")</f>
        <v/>
      </c>
    </row>
    <row r="886" customFormat="false" ht="12.8" hidden="false" customHeight="false" outlineLevel="0" collapsed="false">
      <c r="A886" s="66" t="n">
        <f aca="false">'Vstupní data'!A886</f>
        <v>0</v>
      </c>
      <c r="F886" s="66" t="str">
        <f aca="false">CONCATENATE('Vstupní data'!F886,'Vstupní data'!G886,'Vstupní data'!H886,'Vstupní data'!I886)</f>
        <v/>
      </c>
      <c r="G886" s="66"/>
      <c r="H886" s="66" t="n">
        <f aca="false">'Vstupní data'!K886</f>
        <v>0</v>
      </c>
      <c r="I886" s="66" t="n">
        <f aca="false">'Vstupní data'!L886</f>
        <v>0</v>
      </c>
      <c r="J886" s="66" t="n">
        <f aca="false">'Vstupní data'!K886*'Vstupní data'!M886/100</f>
        <v>0</v>
      </c>
      <c r="L886" s="66" t="n">
        <f aca="false">IF('Vstupní data'!N886="prostokořenný",0,IF('Vstupní data'!N886="krytokořenný","k",IF('Vstupní data'!N886="poloodrostky nebo odrostky, prostokořenné i krytokořenné","po",0)))</f>
        <v>0</v>
      </c>
      <c r="N886" s="66"/>
      <c r="O886" s="66" t="n">
        <f aca="false">'Vstupní data'!O886</f>
        <v>0</v>
      </c>
      <c r="P886" s="66" t="n">
        <f aca="false">IF(O886&gt;0,VLOOKUP(CONCATENATE(VLOOKUP(I886,'Pril3-drev'!$H$5:$K$83,4,0),"-",'Vstupní data'!R886),K2!$C$15:$D$23,2,0),0)</f>
        <v>0</v>
      </c>
      <c r="Q886" s="66" t="n">
        <f aca="false">IF(O886&gt;0,VLOOKUP(I886,'Pril3-drev'!$H$5:$I$83,2,0),0)</f>
        <v>0</v>
      </c>
      <c r="R886" s="66" t="n">
        <f aca="false">IF(Q886&gt;0,VLOOKUP(Q886,'Pril6-okus'!$A$5:$B$17,2,0),0)</f>
        <v>0</v>
      </c>
      <c r="S886" s="66" t="n">
        <f aca="false">IF(O886&gt;0,VLOOKUP(I886,'Pril3-drev'!$H$5:$J$83,3,0),0)</f>
        <v>0</v>
      </c>
      <c r="T886" s="66" t="str">
        <f aca="false">IF(O886&gt;0,IF(L886="k",0.9*VLOOKUP(S886,'ha-pocty-vyhl'!$A$5:$B$20,2,0),IF(L886="po",0.8*VLOOKUP(S886,'ha-pocty-vyhl'!$A$5:$B$20,2,0),VLOOKUP(S886,'ha-pocty-vyhl'!$A$5:$B$20,2,0))),"")</f>
        <v/>
      </c>
      <c r="U886" s="66" t="n">
        <f aca="false">'Vstupní data'!P886</f>
        <v>0</v>
      </c>
      <c r="V886" s="66" t="n">
        <f aca="false">IF(O886&gt;0,1.3*T886*1000*Z886/10000,0)</f>
        <v>0</v>
      </c>
      <c r="W886" s="66" t="n">
        <f aca="false">IF(O886&gt;0,1.3*T886*1000*Z886/10000,0)</f>
        <v>0</v>
      </c>
      <c r="X886" s="66" t="n">
        <f aca="false">IF(O886&gt;0,IF(O886&gt;V886,V886,O886),0)</f>
        <v>0</v>
      </c>
      <c r="Y886" s="66" t="n">
        <f aca="false">IF(O886&gt;0,IF(IF(U886&gt;W886,W886,U886)&lt;X886,W886,IF(U886&gt;W886,W886,U886)),0)</f>
        <v>0</v>
      </c>
      <c r="Z886" s="66" t="n">
        <f aca="false">IF(O886&gt;0,IF(J886&gt;0,J886,K886*H886/100),0)</f>
        <v>0</v>
      </c>
      <c r="AA886" s="67" t="n">
        <f aca="false">IF(O886&gt;0,CEILING(R886*P886*X886/Y886*Z886,1),0)</f>
        <v>0</v>
      </c>
      <c r="AB886" s="68" t="n">
        <f aca="false">IF(O886&gt;0,AA886/O886,0)</f>
        <v>0</v>
      </c>
      <c r="AC886" s="66" t="n">
        <f aca="false">'Vstupní data'!W886</f>
        <v>0</v>
      </c>
      <c r="AI886" s="66" t="str">
        <f aca="false">IF(OR('Vstupní data'!T886&gt;0,'Vstupní data'!U886&gt;0),VLOOKUP(I886,'Pril3-drev'!$H$5:$J$83,3,0),"")</f>
        <v/>
      </c>
      <c r="AJ886" s="66" t="n">
        <f aca="false">IF('Vstupní data'!V886="prostokořenný",0,IF('Vstupní data'!V886="krytokořenný","k",IF('Vstupní data'!V886="poloodrostky nebo odrostky, prostokořenné i krytokořenné","po",0)))</f>
        <v>0</v>
      </c>
      <c r="AK886" s="66" t="n">
        <f aca="false">IF(OR('Vstupní data'!T886&gt;0,'Vstupní data'!U886&gt;0),IF(AJ886="k",0.9*VLOOKUP(AI886,'ha-pocty-vyhl'!$A$5:$B$20,2,0),IF(AJ886="po",0.8*VLOOKUP(AI886,'ha-pocty-vyhl'!$A$5:$B$20,2,0),VLOOKUP(AI886,'ha-pocty-vyhl'!$A$5:$B$20,2,0))),0)</f>
        <v>0</v>
      </c>
      <c r="AL886" s="66" t="n">
        <f aca="false">IF(OR('Vstupní data'!T886&gt;0,'Vstupní data'!U886&gt;0),'Vstupní data'!K886*'Vstupní data'!M886/100,0)</f>
        <v>0</v>
      </c>
      <c r="AM886" s="66" t="n">
        <f aca="false">IF(OR('Vstupní data'!T886&gt;0,'Vstupní data'!U886&gt;0),IF('Vstupní data'!T886&gt;0,'Vstupní data'!T886,ROUND(10*'Vstupní data'!U886/AK886,0)),0)</f>
        <v>0</v>
      </c>
      <c r="AN886" s="69" t="n">
        <f aca="false">IF('Vstupní data'!T886&gt;0,   IF('Vstupní data'!T886&lt;=AL886,'Vstupní data'!T886,AL886),   IF(AM886&lt;AL886,AM886,AL886))</f>
        <v>0</v>
      </c>
      <c r="AO886" s="69" t="n">
        <f aca="false">'Vstupní data'!X886</f>
        <v>0</v>
      </c>
      <c r="AP886" s="66" t="n">
        <f aca="false">IF(OR('Vstupní data'!T886&gt;0,'Vstupní data'!U886&gt;0),IF(I886&lt;&gt;0,VLOOKUP(I886,'Pril3-drev'!$H$5:$I$83,2,0),0),0)</f>
        <v>0</v>
      </c>
      <c r="AQ886" s="66" t="n">
        <f aca="false">'Vstupní data'!Y886</f>
        <v>0</v>
      </c>
      <c r="AR886" s="66" t="str">
        <f aca="false">IF(AC886&gt;5,   IF('Vstupní data'!Y886&gt;0,   VLOOKUP(VLOOKUP(CONCATENATE(VLOOKUP(I886,'Pril3-drev'!$H$4:$L$83,5,0),AC886),'Pril3-drev'!$Q$4:$R$2803,2,0),'AVB-BS'!$C$5:$S$29 ,LOOKUP(AQ886,'AVB-BS'!$D$3:$S$3,'AVB-BS'!$D$1:$S$1) ,0 )   ,   IF('Vstupní data'!Z886&gt;0,'Vstupní data'!Z886,0)) , "")</f>
        <v/>
      </c>
      <c r="AS886" s="70" t="str">
        <f aca="false">IF(AC886&gt;5,VLOOKUP(CONCATENATE(AP886,AR886),'Pril1-THLPa'!$H$6:$N$96,4,0),"")</f>
        <v/>
      </c>
      <c r="AT886" s="70" t="str">
        <f aca="false">IF(AC886&gt;5,VLOOKUP(CONCATENATE(AP886,AR886),'Pril1-THLPa'!$H$6:$N$96,5,0),"")</f>
        <v/>
      </c>
      <c r="AU886" s="70" t="str">
        <f aca="false">IF(AC886&gt;5,VLOOKUP(CONCATENATE(AP886,AR886),'Pril1-THLPa'!$H$6:$N$96,6,0),"")</f>
        <v/>
      </c>
      <c r="AV886" s="70" t="str">
        <f aca="false">IF(AC886&gt;5,VLOOKUP(CONCATENATE(AP886,AR886),'Pril1-THLPa'!$H$6:$N$96,7,0),"")</f>
        <v/>
      </c>
      <c r="AW886" s="70" t="str">
        <f aca="false">IF(AC886&gt;5,VLOOKUP(CONCATENATE(AP886,AR886),'Pril1-THLPa'!$H$6:$O$96,8,0),"")</f>
        <v/>
      </c>
      <c r="AX886" s="66" t="n">
        <f aca="false">IF(AC886&gt;0,IF(AND(AC886&gt;0,AC886&lt;=5),VLOOKUP(AP886,'Pril1-THLPa'!$A$6:$F$18,LOOKUP(AC886,'Pril1-THLPa'!$B$5:$F$5,'Pril1-THLPa'!$B$4:$F$4),0),AS886+AT886*(AC886-5)+AU886*POWER(AC886-5,2)+AV886*POWER(AC886-5,3)+AW886*POWER(AC886-5,4)),0)</f>
        <v>0</v>
      </c>
      <c r="AY886" s="71"/>
      <c r="AZ886" s="66" t="n">
        <f aca="false">'Vstupní data'!AA886</f>
        <v>0</v>
      </c>
      <c r="BA886" s="66" t="n">
        <f aca="false">IF(OR('Vstupní data'!T886&gt;0,'Vstupní data'!U886&gt;0),IF(AC886&lt;&gt;"",AX886*AO886/10*(100+AZ886)/100,0),0)</f>
        <v>0</v>
      </c>
      <c r="BB886" s="67" t="n">
        <f aca="false">IF(AC886&lt;&gt;"",ROUND(BA886*AN886,0),0)</f>
        <v>0</v>
      </c>
      <c r="BC886" s="68" t="str">
        <f aca="false">IF(AE886&gt;0,BB886/AE886,"")</f>
        <v/>
      </c>
      <c r="BD886" s="66" t="n">
        <f aca="false">'Vstupní data'!AE886</f>
        <v>0</v>
      </c>
      <c r="BF886" s="66" t="n">
        <f aca="false">'Vstupní data'!AC886</f>
        <v>0</v>
      </c>
      <c r="BH886" s="66" t="n">
        <f aca="false">'Vstupní data'!AD886</f>
        <v>0</v>
      </c>
      <c r="BI886" s="66" t="n">
        <f aca="false">'Vstupní data'!AF886</f>
        <v>0</v>
      </c>
      <c r="BJ886" s="69" t="n">
        <f aca="false">'Vstupní data'!AG886</f>
        <v>0</v>
      </c>
      <c r="BK886" s="69" t="n">
        <f aca="false">IF(BF886&lt;&gt;0,VLOOKUP(I886,'Pril3-drev'!$H$5:$I$83,2,0),0)</f>
        <v>0</v>
      </c>
      <c r="BL886" s="69" t="n">
        <f aca="false">IF(BF886&lt;&gt;0,VLOOKUP(BK886,'Pril3-drev'!$A$5:$C$17,3,0),0)</f>
        <v>0</v>
      </c>
      <c r="BM886" s="69" t="n">
        <f aca="false">'Vstupní data'!AH886</f>
        <v>0</v>
      </c>
      <c r="BN886" s="69" t="n">
        <f aca="false">IF('Vstupní data'!AH886&gt;0,   VLOOKUP(VLOOKUP(CONCATENATE(VLOOKUP(I886,'Pril3-drev'!$H$4:$L$83,5,0),BD886),'Pril3-drev'!$Q$4:$R$2803,2,0),'AVB-BS'!$C$5:$S$29 ,LOOKUP(BM886,'AVB-BS'!$D$3:$S$3,'AVB-BS'!$D$1:$S$1) ,0 )   ,   IF('Vstupní data'!AI886&gt;0,'Vstupní data'!AI886,0))</f>
        <v>0</v>
      </c>
      <c r="BO886" s="69" t="str">
        <f aca="false">IF(BX886&gt;5,VLOOKUP(CONCATENATE(BK886,BN886),'Pril1-THLPa'!$H$6:$N$96,4,0),"")</f>
        <v/>
      </c>
      <c r="BP886" s="69" t="str">
        <f aca="false">IF(BX886&gt;5,VLOOKUP(CONCATENATE(BK886,BN886),'Pril1-THLPa'!$H$6:$N$96,5,0),"")</f>
        <v/>
      </c>
      <c r="BQ886" s="69" t="str">
        <f aca="false">IF(BX886&gt;5,VLOOKUP(CONCATENATE(BK886,BN886),'Pril1-THLPa'!$H$6:$N$96,6,0),"")</f>
        <v/>
      </c>
      <c r="BR886" s="69" t="str">
        <f aca="false">IF(BX886&gt;5,VLOOKUP(CONCATENATE(BK886,BN886),'Pril1-THLPa'!$H$6:$N$96,7,0),"")</f>
        <v/>
      </c>
      <c r="BS886" s="69" t="str">
        <f aca="false">IF(BX886&gt;5,VLOOKUP(CONCATENATE(BK886,BN886),'Pril1-THLPa'!$H$6:$O$96,8,0),"")</f>
        <v/>
      </c>
      <c r="BT886" s="69" t="str">
        <f aca="false">IF(BF886&gt;0, IF(BK886="smrk",  VLOOKUP(VLOOKUP(BD886,'Pril9-K3'!$L$8:$M$207,2,0),'Pril9-K3'!$A$8:$J$16,LOOKUP(BN886,'Pril9-K3'!$A$7:$J$7,'Pril9-K3'!$A$5:$J$5),0), IF(AND(BK886&lt;&gt;"smrk",'Vstupní data'!AK886&lt;&gt;""),'Vstupní data'!AK886,   VLOOKUP(VLOOKUP(BD886,'Pril9-K3'!$L$8:$M$207,2,0),'Pril9-K3'!$A$8:$J$16,LOOKUP(BN886,'Pril9-K3'!$A$7:$J$7,'Pril9-K3'!$A$5:$J$5),0)   )),   "")</f>
        <v/>
      </c>
      <c r="BV886" s="69" t="n">
        <f aca="false">'Vstupní data'!AJ886</f>
        <v>0</v>
      </c>
      <c r="BW886" s="69" t="n">
        <f aca="false">IF(BF886&gt;0,IF(J886&gt;0,J886,K886*H886/100),0)</f>
        <v>0</v>
      </c>
      <c r="BX886" s="69" t="n">
        <f aca="false">IF(BF886&gt;0,IF(BJ886&gt;BL886,BL886,BJ886),0)</f>
        <v>0</v>
      </c>
      <c r="BY886" s="69" t="n">
        <f aca="false">IF(BD886=0,0,IF(AND(BX886&gt;0,BX886&lt;=5),  IF(AND(BX886&gt;0,BX886&lt;=5),VLOOKUP(BK886,'Pril1-THLPa'!$A$6:$F$18,IF(AND(BX886&gt;0,BX886&lt;=5),LOOKUP(BX886,'Pril1-THLPa'!$B$5:$F$5,'Pril1-THLPa'!$B$4:$F$4),""),0),""),  IF(BX886&gt;5,BO886+BP886*(BX886-5)+BQ886*POWER(BX886-5,2)+BR886*POWER(BX886-5,3)+BS886*POWER(BX886-5,4),"")))</f>
        <v>0</v>
      </c>
      <c r="BZ886" s="69" t="n">
        <f aca="false">IF(BY886&gt;0,BY886*BI886/10*BW886*(100+BV886)/100,0)</f>
        <v>0</v>
      </c>
      <c r="CA886" s="69" t="n">
        <f aca="false">IF(BD886&gt;0,BX886-IF(BD886&gt;BX886,BX886,BD886),0)</f>
        <v>0</v>
      </c>
      <c r="CB886" s="69" t="n">
        <f aca="false">POWER(1.01,CA886)</f>
        <v>1</v>
      </c>
      <c r="CC886" s="69" t="n">
        <f aca="false">IF(BF886&gt;0,IF(BF886&gt;BH886,1,BF886/BH886),0)</f>
        <v>0</v>
      </c>
      <c r="CD886" s="72" t="n">
        <f aca="false">IF(BD886=0,0,IF(BF886&gt;0,ROUND(IF(CB886&lt;&gt;0,BZ886*BT886*1/CB886*CC886,0),0),0))</f>
        <v>0</v>
      </c>
      <c r="CE886" s="73" t="str">
        <f aca="false">IF(BF886&gt;0,IF(BF886&gt;BH886,CD886/BF886,CD886/BH886),"")</f>
        <v/>
      </c>
      <c r="CF886" s="69" t="n">
        <f aca="false">'Vstupní data'!AM886</f>
        <v>0</v>
      </c>
      <c r="CG886" s="69" t="n">
        <f aca="false">'Vstupní data'!AN886</f>
        <v>0</v>
      </c>
      <c r="CH886" s="69" t="n">
        <f aca="false">'Vstupní data'!AO886</f>
        <v>0</v>
      </c>
      <c r="CI886" s="69" t="n">
        <f aca="false">'Vstupní data'!AP886</f>
        <v>0</v>
      </c>
      <c r="CJ886" s="72" t="n">
        <f aca="false">ROUND(CH886*CI886,0)</f>
        <v>0</v>
      </c>
      <c r="CK886" s="74" t="str">
        <f aca="false">IF(OR(AA886&gt;0,BB886&gt;0,CD886&gt;0,CJ886&gt;0),AA886+BB886+CD886+CJ886,"")</f>
        <v/>
      </c>
    </row>
    <row r="887" customFormat="false" ht="12.8" hidden="false" customHeight="false" outlineLevel="0" collapsed="false">
      <c r="A887" s="66" t="n">
        <f aca="false">'Vstupní data'!A887</f>
        <v>0</v>
      </c>
      <c r="F887" s="66" t="str">
        <f aca="false">CONCATENATE('Vstupní data'!F887,'Vstupní data'!G887,'Vstupní data'!H887,'Vstupní data'!I887)</f>
        <v/>
      </c>
      <c r="G887" s="66"/>
      <c r="H887" s="66" t="n">
        <f aca="false">'Vstupní data'!K887</f>
        <v>0</v>
      </c>
      <c r="I887" s="66" t="n">
        <f aca="false">'Vstupní data'!L887</f>
        <v>0</v>
      </c>
      <c r="J887" s="66" t="n">
        <f aca="false">'Vstupní data'!K887*'Vstupní data'!M887/100</f>
        <v>0</v>
      </c>
      <c r="L887" s="66" t="n">
        <f aca="false">IF('Vstupní data'!N887="prostokořenný",0,IF('Vstupní data'!N887="krytokořenný","k",IF('Vstupní data'!N887="poloodrostky nebo odrostky, prostokořenné i krytokořenné","po",0)))</f>
        <v>0</v>
      </c>
      <c r="N887" s="66"/>
      <c r="O887" s="66" t="n">
        <f aca="false">'Vstupní data'!O887</f>
        <v>0</v>
      </c>
      <c r="P887" s="66" t="n">
        <f aca="false">IF(O887&gt;0,VLOOKUP(CONCATENATE(VLOOKUP(I887,'Pril3-drev'!$H$5:$K$83,4,0),"-",'Vstupní data'!R887),K2!$C$15:$D$23,2,0),0)</f>
        <v>0</v>
      </c>
      <c r="Q887" s="66" t="n">
        <f aca="false">IF(O887&gt;0,VLOOKUP(I887,'Pril3-drev'!$H$5:$I$83,2,0),0)</f>
        <v>0</v>
      </c>
      <c r="R887" s="66" t="n">
        <f aca="false">IF(Q887&gt;0,VLOOKUP(Q887,'Pril6-okus'!$A$5:$B$17,2,0),0)</f>
        <v>0</v>
      </c>
      <c r="S887" s="66" t="n">
        <f aca="false">IF(O887&gt;0,VLOOKUP(I887,'Pril3-drev'!$H$5:$J$83,3,0),0)</f>
        <v>0</v>
      </c>
      <c r="T887" s="66" t="str">
        <f aca="false">IF(O887&gt;0,IF(L887="k",0.9*VLOOKUP(S887,'ha-pocty-vyhl'!$A$5:$B$20,2,0),IF(L887="po",0.8*VLOOKUP(S887,'ha-pocty-vyhl'!$A$5:$B$20,2,0),VLOOKUP(S887,'ha-pocty-vyhl'!$A$5:$B$20,2,0))),"")</f>
        <v/>
      </c>
      <c r="U887" s="66" t="n">
        <f aca="false">'Vstupní data'!P887</f>
        <v>0</v>
      </c>
      <c r="V887" s="66" t="n">
        <f aca="false">IF(O887&gt;0,1.3*T887*1000*Z887/10000,0)</f>
        <v>0</v>
      </c>
      <c r="W887" s="66" t="n">
        <f aca="false">IF(O887&gt;0,1.3*T887*1000*Z887/10000,0)</f>
        <v>0</v>
      </c>
      <c r="X887" s="66" t="n">
        <f aca="false">IF(O887&gt;0,IF(O887&gt;V887,V887,O887),0)</f>
        <v>0</v>
      </c>
      <c r="Y887" s="66" t="n">
        <f aca="false">IF(O887&gt;0,IF(IF(U887&gt;W887,W887,U887)&lt;X887,W887,IF(U887&gt;W887,W887,U887)),0)</f>
        <v>0</v>
      </c>
      <c r="Z887" s="66" t="n">
        <f aca="false">IF(O887&gt;0,IF(J887&gt;0,J887,K887*H887/100),0)</f>
        <v>0</v>
      </c>
      <c r="AA887" s="67" t="n">
        <f aca="false">IF(O887&gt;0,CEILING(R887*P887*X887/Y887*Z887,1),0)</f>
        <v>0</v>
      </c>
      <c r="AB887" s="68" t="n">
        <f aca="false">IF(O887&gt;0,AA887/O887,0)</f>
        <v>0</v>
      </c>
      <c r="AC887" s="66" t="n">
        <f aca="false">'Vstupní data'!W887</f>
        <v>0</v>
      </c>
      <c r="AI887" s="66" t="str">
        <f aca="false">IF(OR('Vstupní data'!T887&gt;0,'Vstupní data'!U887&gt;0),VLOOKUP(I887,'Pril3-drev'!$H$5:$J$83,3,0),"")</f>
        <v/>
      </c>
      <c r="AJ887" s="66" t="n">
        <f aca="false">IF('Vstupní data'!V887="prostokořenný",0,IF('Vstupní data'!V887="krytokořenný","k",IF('Vstupní data'!V887="poloodrostky nebo odrostky, prostokořenné i krytokořenné","po",0)))</f>
        <v>0</v>
      </c>
      <c r="AK887" s="66" t="n">
        <f aca="false">IF(OR('Vstupní data'!T887&gt;0,'Vstupní data'!U887&gt;0),IF(AJ887="k",0.9*VLOOKUP(AI887,'ha-pocty-vyhl'!$A$5:$B$20,2,0),IF(AJ887="po",0.8*VLOOKUP(AI887,'ha-pocty-vyhl'!$A$5:$B$20,2,0),VLOOKUP(AI887,'ha-pocty-vyhl'!$A$5:$B$20,2,0))),0)</f>
        <v>0</v>
      </c>
      <c r="AL887" s="66" t="n">
        <f aca="false">IF(OR('Vstupní data'!T887&gt;0,'Vstupní data'!U887&gt;0),'Vstupní data'!K887*'Vstupní data'!M887/100,0)</f>
        <v>0</v>
      </c>
      <c r="AM887" s="66" t="n">
        <f aca="false">IF(OR('Vstupní data'!T887&gt;0,'Vstupní data'!U887&gt;0),IF('Vstupní data'!T887&gt;0,'Vstupní data'!T887,ROUND(10*'Vstupní data'!U887/AK887,0)),0)</f>
        <v>0</v>
      </c>
      <c r="AN887" s="69" t="n">
        <f aca="false">IF('Vstupní data'!T887&gt;0,   IF('Vstupní data'!T887&lt;=AL887,'Vstupní data'!T887,AL887),   IF(AM887&lt;AL887,AM887,AL887))</f>
        <v>0</v>
      </c>
      <c r="AO887" s="69" t="n">
        <f aca="false">'Vstupní data'!X887</f>
        <v>0</v>
      </c>
      <c r="AP887" s="66" t="n">
        <f aca="false">IF(OR('Vstupní data'!T887&gt;0,'Vstupní data'!U887&gt;0),IF(I887&lt;&gt;0,VLOOKUP(I887,'Pril3-drev'!$H$5:$I$83,2,0),0),0)</f>
        <v>0</v>
      </c>
      <c r="AQ887" s="66" t="n">
        <f aca="false">'Vstupní data'!Y887</f>
        <v>0</v>
      </c>
      <c r="AR887" s="66" t="str">
        <f aca="false">IF(AC887&gt;5,   IF('Vstupní data'!Y887&gt;0,   VLOOKUP(VLOOKUP(CONCATENATE(VLOOKUP(I887,'Pril3-drev'!$H$4:$L$83,5,0),AC887),'Pril3-drev'!$Q$4:$R$2803,2,0),'AVB-BS'!$C$5:$S$29 ,LOOKUP(AQ887,'AVB-BS'!$D$3:$S$3,'AVB-BS'!$D$1:$S$1) ,0 )   ,   IF('Vstupní data'!Z887&gt;0,'Vstupní data'!Z887,0)) , "")</f>
        <v/>
      </c>
      <c r="AS887" s="70" t="str">
        <f aca="false">IF(AC887&gt;5,VLOOKUP(CONCATENATE(AP887,AR887),'Pril1-THLPa'!$H$6:$N$96,4,0),"")</f>
        <v/>
      </c>
      <c r="AT887" s="70" t="str">
        <f aca="false">IF(AC887&gt;5,VLOOKUP(CONCATENATE(AP887,AR887),'Pril1-THLPa'!$H$6:$N$96,5,0),"")</f>
        <v/>
      </c>
      <c r="AU887" s="70" t="str">
        <f aca="false">IF(AC887&gt;5,VLOOKUP(CONCATENATE(AP887,AR887),'Pril1-THLPa'!$H$6:$N$96,6,0),"")</f>
        <v/>
      </c>
      <c r="AV887" s="70" t="str">
        <f aca="false">IF(AC887&gt;5,VLOOKUP(CONCATENATE(AP887,AR887),'Pril1-THLPa'!$H$6:$N$96,7,0),"")</f>
        <v/>
      </c>
      <c r="AW887" s="70" t="str">
        <f aca="false">IF(AC887&gt;5,VLOOKUP(CONCATENATE(AP887,AR887),'Pril1-THLPa'!$H$6:$O$96,8,0),"")</f>
        <v/>
      </c>
      <c r="AX887" s="66" t="n">
        <f aca="false">IF(AC887&gt;0,IF(AND(AC887&gt;0,AC887&lt;=5),VLOOKUP(AP887,'Pril1-THLPa'!$A$6:$F$18,LOOKUP(AC887,'Pril1-THLPa'!$B$5:$F$5,'Pril1-THLPa'!$B$4:$F$4),0),AS887+AT887*(AC887-5)+AU887*POWER(AC887-5,2)+AV887*POWER(AC887-5,3)+AW887*POWER(AC887-5,4)),0)</f>
        <v>0</v>
      </c>
      <c r="AY887" s="71"/>
      <c r="AZ887" s="66" t="n">
        <f aca="false">'Vstupní data'!AA887</f>
        <v>0</v>
      </c>
      <c r="BA887" s="66" t="n">
        <f aca="false">IF(OR('Vstupní data'!T887&gt;0,'Vstupní data'!U887&gt;0),IF(AC887&lt;&gt;"",AX887*AO887/10*(100+AZ887)/100,0),0)</f>
        <v>0</v>
      </c>
      <c r="BB887" s="67" t="n">
        <f aca="false">IF(AC887&lt;&gt;"",ROUND(BA887*AN887,0),0)</f>
        <v>0</v>
      </c>
      <c r="BC887" s="68" t="str">
        <f aca="false">IF(AE887&gt;0,BB887/AE887,"")</f>
        <v/>
      </c>
      <c r="BD887" s="66" t="n">
        <f aca="false">'Vstupní data'!AE887</f>
        <v>0</v>
      </c>
      <c r="BF887" s="66" t="n">
        <f aca="false">'Vstupní data'!AC887</f>
        <v>0</v>
      </c>
      <c r="BH887" s="66" t="n">
        <f aca="false">'Vstupní data'!AD887</f>
        <v>0</v>
      </c>
      <c r="BI887" s="66" t="n">
        <f aca="false">'Vstupní data'!AF887</f>
        <v>0</v>
      </c>
      <c r="BJ887" s="69" t="n">
        <f aca="false">'Vstupní data'!AG887</f>
        <v>0</v>
      </c>
      <c r="BK887" s="69" t="n">
        <f aca="false">IF(BF887&lt;&gt;0,VLOOKUP(I887,'Pril3-drev'!$H$5:$I$83,2,0),0)</f>
        <v>0</v>
      </c>
      <c r="BL887" s="69" t="n">
        <f aca="false">IF(BF887&lt;&gt;0,VLOOKUP(BK887,'Pril3-drev'!$A$5:$C$17,3,0),0)</f>
        <v>0</v>
      </c>
      <c r="BM887" s="69" t="n">
        <f aca="false">'Vstupní data'!AH887</f>
        <v>0</v>
      </c>
      <c r="BN887" s="69" t="n">
        <f aca="false">IF('Vstupní data'!AH887&gt;0,   VLOOKUP(VLOOKUP(CONCATENATE(VLOOKUP(I887,'Pril3-drev'!$H$4:$L$83,5,0),BD887),'Pril3-drev'!$Q$4:$R$2803,2,0),'AVB-BS'!$C$5:$S$29 ,LOOKUP(BM887,'AVB-BS'!$D$3:$S$3,'AVB-BS'!$D$1:$S$1) ,0 )   ,   IF('Vstupní data'!AI887&gt;0,'Vstupní data'!AI887,0))</f>
        <v>0</v>
      </c>
      <c r="BO887" s="69" t="str">
        <f aca="false">IF(BX887&gt;5,VLOOKUP(CONCATENATE(BK887,BN887),'Pril1-THLPa'!$H$6:$N$96,4,0),"")</f>
        <v/>
      </c>
      <c r="BP887" s="69" t="str">
        <f aca="false">IF(BX887&gt;5,VLOOKUP(CONCATENATE(BK887,BN887),'Pril1-THLPa'!$H$6:$N$96,5,0),"")</f>
        <v/>
      </c>
      <c r="BQ887" s="69" t="str">
        <f aca="false">IF(BX887&gt;5,VLOOKUP(CONCATENATE(BK887,BN887),'Pril1-THLPa'!$H$6:$N$96,6,0),"")</f>
        <v/>
      </c>
      <c r="BR887" s="69" t="str">
        <f aca="false">IF(BX887&gt;5,VLOOKUP(CONCATENATE(BK887,BN887),'Pril1-THLPa'!$H$6:$N$96,7,0),"")</f>
        <v/>
      </c>
      <c r="BS887" s="69" t="str">
        <f aca="false">IF(BX887&gt;5,VLOOKUP(CONCATENATE(BK887,BN887),'Pril1-THLPa'!$H$6:$O$96,8,0),"")</f>
        <v/>
      </c>
      <c r="BT887" s="69" t="str">
        <f aca="false">IF(BF887&gt;0, IF(BK887="smrk",  VLOOKUP(VLOOKUP(BD887,'Pril9-K3'!$L$8:$M$207,2,0),'Pril9-K3'!$A$8:$J$16,LOOKUP(BN887,'Pril9-K3'!$A$7:$J$7,'Pril9-K3'!$A$5:$J$5),0), IF(AND(BK887&lt;&gt;"smrk",'Vstupní data'!AK887&lt;&gt;""),'Vstupní data'!AK887,   VLOOKUP(VLOOKUP(BD887,'Pril9-K3'!$L$8:$M$207,2,0),'Pril9-K3'!$A$8:$J$16,LOOKUP(BN887,'Pril9-K3'!$A$7:$J$7,'Pril9-K3'!$A$5:$J$5),0)   )),   "")</f>
        <v/>
      </c>
      <c r="BV887" s="69" t="n">
        <f aca="false">'Vstupní data'!AJ887</f>
        <v>0</v>
      </c>
      <c r="BW887" s="69" t="n">
        <f aca="false">IF(BF887&gt;0,IF(J887&gt;0,J887,K887*H887/100),0)</f>
        <v>0</v>
      </c>
      <c r="BX887" s="69" t="n">
        <f aca="false">IF(BF887&gt;0,IF(BJ887&gt;BL887,BL887,BJ887),0)</f>
        <v>0</v>
      </c>
      <c r="BY887" s="69" t="n">
        <f aca="false">IF(BD887=0,0,IF(AND(BX887&gt;0,BX887&lt;=5),  IF(AND(BX887&gt;0,BX887&lt;=5),VLOOKUP(BK887,'Pril1-THLPa'!$A$6:$F$18,IF(AND(BX887&gt;0,BX887&lt;=5),LOOKUP(BX887,'Pril1-THLPa'!$B$5:$F$5,'Pril1-THLPa'!$B$4:$F$4),""),0),""),  IF(BX887&gt;5,BO887+BP887*(BX887-5)+BQ887*POWER(BX887-5,2)+BR887*POWER(BX887-5,3)+BS887*POWER(BX887-5,4),"")))</f>
        <v>0</v>
      </c>
      <c r="BZ887" s="69" t="n">
        <f aca="false">IF(BY887&gt;0,BY887*BI887/10*BW887*(100+BV887)/100,0)</f>
        <v>0</v>
      </c>
      <c r="CA887" s="69" t="n">
        <f aca="false">IF(BD887&gt;0,BX887-IF(BD887&gt;BX887,BX887,BD887),0)</f>
        <v>0</v>
      </c>
      <c r="CB887" s="69" t="n">
        <f aca="false">POWER(1.01,CA887)</f>
        <v>1</v>
      </c>
      <c r="CC887" s="69" t="n">
        <f aca="false">IF(BF887&gt;0,IF(BF887&gt;BH887,1,BF887/BH887),0)</f>
        <v>0</v>
      </c>
      <c r="CD887" s="72" t="n">
        <f aca="false">IF(BD887=0,0,IF(BF887&gt;0,ROUND(IF(CB887&lt;&gt;0,BZ887*BT887*1/CB887*CC887,0),0),0))</f>
        <v>0</v>
      </c>
      <c r="CE887" s="73" t="str">
        <f aca="false">IF(BF887&gt;0,IF(BF887&gt;BH887,CD887/BF887,CD887/BH887),"")</f>
        <v/>
      </c>
      <c r="CF887" s="69" t="n">
        <f aca="false">'Vstupní data'!AM887</f>
        <v>0</v>
      </c>
      <c r="CG887" s="69" t="n">
        <f aca="false">'Vstupní data'!AN887</f>
        <v>0</v>
      </c>
      <c r="CH887" s="69" t="n">
        <f aca="false">'Vstupní data'!AO887</f>
        <v>0</v>
      </c>
      <c r="CI887" s="69" t="n">
        <f aca="false">'Vstupní data'!AP887</f>
        <v>0</v>
      </c>
      <c r="CJ887" s="72" t="n">
        <f aca="false">ROUND(CH887*CI887,0)</f>
        <v>0</v>
      </c>
      <c r="CK887" s="74" t="str">
        <f aca="false">IF(OR(AA887&gt;0,BB887&gt;0,CD887&gt;0,CJ887&gt;0),AA887+BB887+CD887+CJ887,"")</f>
        <v/>
      </c>
    </row>
    <row r="888" customFormat="false" ht="12.8" hidden="false" customHeight="false" outlineLevel="0" collapsed="false">
      <c r="A888" s="66" t="n">
        <f aca="false">'Vstupní data'!A888</f>
        <v>0</v>
      </c>
      <c r="F888" s="66" t="str">
        <f aca="false">CONCATENATE('Vstupní data'!F888,'Vstupní data'!G888,'Vstupní data'!H888,'Vstupní data'!I888)</f>
        <v/>
      </c>
      <c r="G888" s="66"/>
      <c r="H888" s="66" t="n">
        <f aca="false">'Vstupní data'!K888</f>
        <v>0</v>
      </c>
      <c r="I888" s="66" t="n">
        <f aca="false">'Vstupní data'!L888</f>
        <v>0</v>
      </c>
      <c r="J888" s="66" t="n">
        <f aca="false">'Vstupní data'!K888*'Vstupní data'!M888/100</f>
        <v>0</v>
      </c>
      <c r="L888" s="66" t="n">
        <f aca="false">IF('Vstupní data'!N888="prostokořenný",0,IF('Vstupní data'!N888="krytokořenný","k",IF('Vstupní data'!N888="poloodrostky nebo odrostky, prostokořenné i krytokořenné","po",0)))</f>
        <v>0</v>
      </c>
      <c r="N888" s="66"/>
      <c r="O888" s="66" t="n">
        <f aca="false">'Vstupní data'!O888</f>
        <v>0</v>
      </c>
      <c r="P888" s="66" t="n">
        <f aca="false">IF(O888&gt;0,VLOOKUP(CONCATENATE(VLOOKUP(I888,'Pril3-drev'!$H$5:$K$83,4,0),"-",'Vstupní data'!R888),K2!$C$15:$D$23,2,0),0)</f>
        <v>0</v>
      </c>
      <c r="Q888" s="66" t="n">
        <f aca="false">IF(O888&gt;0,VLOOKUP(I888,'Pril3-drev'!$H$5:$I$83,2,0),0)</f>
        <v>0</v>
      </c>
      <c r="R888" s="66" t="n">
        <f aca="false">IF(Q888&gt;0,VLOOKUP(Q888,'Pril6-okus'!$A$5:$B$17,2,0),0)</f>
        <v>0</v>
      </c>
      <c r="S888" s="66" t="n">
        <f aca="false">IF(O888&gt;0,VLOOKUP(I888,'Pril3-drev'!$H$5:$J$83,3,0),0)</f>
        <v>0</v>
      </c>
      <c r="T888" s="66" t="str">
        <f aca="false">IF(O888&gt;0,IF(L888="k",0.9*VLOOKUP(S888,'ha-pocty-vyhl'!$A$5:$B$20,2,0),IF(L888="po",0.8*VLOOKUP(S888,'ha-pocty-vyhl'!$A$5:$B$20,2,0),VLOOKUP(S888,'ha-pocty-vyhl'!$A$5:$B$20,2,0))),"")</f>
        <v/>
      </c>
      <c r="U888" s="66" t="n">
        <f aca="false">'Vstupní data'!P888</f>
        <v>0</v>
      </c>
      <c r="V888" s="66" t="n">
        <f aca="false">IF(O888&gt;0,1.3*T888*1000*Z888/10000,0)</f>
        <v>0</v>
      </c>
      <c r="W888" s="66" t="n">
        <f aca="false">IF(O888&gt;0,1.3*T888*1000*Z888/10000,0)</f>
        <v>0</v>
      </c>
      <c r="X888" s="66" t="n">
        <f aca="false">IF(O888&gt;0,IF(O888&gt;V888,V888,O888),0)</f>
        <v>0</v>
      </c>
      <c r="Y888" s="66" t="n">
        <f aca="false">IF(O888&gt;0,IF(IF(U888&gt;W888,W888,U888)&lt;X888,W888,IF(U888&gt;W888,W888,U888)),0)</f>
        <v>0</v>
      </c>
      <c r="Z888" s="66" t="n">
        <f aca="false">IF(O888&gt;0,IF(J888&gt;0,J888,K888*H888/100),0)</f>
        <v>0</v>
      </c>
      <c r="AA888" s="67" t="n">
        <f aca="false">IF(O888&gt;0,CEILING(R888*P888*X888/Y888*Z888,1),0)</f>
        <v>0</v>
      </c>
      <c r="AB888" s="68" t="n">
        <f aca="false">IF(O888&gt;0,AA888/O888,0)</f>
        <v>0</v>
      </c>
      <c r="AC888" s="66" t="n">
        <f aca="false">'Vstupní data'!W888</f>
        <v>0</v>
      </c>
      <c r="AI888" s="66" t="str">
        <f aca="false">IF(OR('Vstupní data'!T888&gt;0,'Vstupní data'!U888&gt;0),VLOOKUP(I888,'Pril3-drev'!$H$5:$J$83,3,0),"")</f>
        <v/>
      </c>
      <c r="AJ888" s="66" t="n">
        <f aca="false">IF('Vstupní data'!V888="prostokořenný",0,IF('Vstupní data'!V888="krytokořenný","k",IF('Vstupní data'!V888="poloodrostky nebo odrostky, prostokořenné i krytokořenné","po",0)))</f>
        <v>0</v>
      </c>
      <c r="AK888" s="66" t="n">
        <f aca="false">IF(OR('Vstupní data'!T888&gt;0,'Vstupní data'!U888&gt;0),IF(AJ888="k",0.9*VLOOKUP(AI888,'ha-pocty-vyhl'!$A$5:$B$20,2,0),IF(AJ888="po",0.8*VLOOKUP(AI888,'ha-pocty-vyhl'!$A$5:$B$20,2,0),VLOOKUP(AI888,'ha-pocty-vyhl'!$A$5:$B$20,2,0))),0)</f>
        <v>0</v>
      </c>
      <c r="AL888" s="66" t="n">
        <f aca="false">IF(OR('Vstupní data'!T888&gt;0,'Vstupní data'!U888&gt;0),'Vstupní data'!K888*'Vstupní data'!M888/100,0)</f>
        <v>0</v>
      </c>
      <c r="AM888" s="66" t="n">
        <f aca="false">IF(OR('Vstupní data'!T888&gt;0,'Vstupní data'!U888&gt;0),IF('Vstupní data'!T888&gt;0,'Vstupní data'!T888,ROUND(10*'Vstupní data'!U888/AK888,0)),0)</f>
        <v>0</v>
      </c>
      <c r="AN888" s="69" t="n">
        <f aca="false">IF('Vstupní data'!T888&gt;0,   IF('Vstupní data'!T888&lt;=AL888,'Vstupní data'!T888,AL888),   IF(AM888&lt;AL888,AM888,AL888))</f>
        <v>0</v>
      </c>
      <c r="AO888" s="69" t="n">
        <f aca="false">'Vstupní data'!X888</f>
        <v>0</v>
      </c>
      <c r="AP888" s="66" t="n">
        <f aca="false">IF(OR('Vstupní data'!T888&gt;0,'Vstupní data'!U888&gt;0),IF(I888&lt;&gt;0,VLOOKUP(I888,'Pril3-drev'!$H$5:$I$83,2,0),0),0)</f>
        <v>0</v>
      </c>
      <c r="AQ888" s="66" t="n">
        <f aca="false">'Vstupní data'!Y888</f>
        <v>0</v>
      </c>
      <c r="AR888" s="66" t="str">
        <f aca="false">IF(AC888&gt;5,   IF('Vstupní data'!Y888&gt;0,   VLOOKUP(VLOOKUP(CONCATENATE(VLOOKUP(I888,'Pril3-drev'!$H$4:$L$83,5,0),AC888),'Pril3-drev'!$Q$4:$R$2803,2,0),'AVB-BS'!$C$5:$S$29 ,LOOKUP(AQ888,'AVB-BS'!$D$3:$S$3,'AVB-BS'!$D$1:$S$1) ,0 )   ,   IF('Vstupní data'!Z888&gt;0,'Vstupní data'!Z888,0)) , "")</f>
        <v/>
      </c>
      <c r="AS888" s="70" t="str">
        <f aca="false">IF(AC888&gt;5,VLOOKUP(CONCATENATE(AP888,AR888),'Pril1-THLPa'!$H$6:$N$96,4,0),"")</f>
        <v/>
      </c>
      <c r="AT888" s="70" t="str">
        <f aca="false">IF(AC888&gt;5,VLOOKUP(CONCATENATE(AP888,AR888),'Pril1-THLPa'!$H$6:$N$96,5,0),"")</f>
        <v/>
      </c>
      <c r="AU888" s="70" t="str">
        <f aca="false">IF(AC888&gt;5,VLOOKUP(CONCATENATE(AP888,AR888),'Pril1-THLPa'!$H$6:$N$96,6,0),"")</f>
        <v/>
      </c>
      <c r="AV888" s="70" t="str">
        <f aca="false">IF(AC888&gt;5,VLOOKUP(CONCATENATE(AP888,AR888),'Pril1-THLPa'!$H$6:$N$96,7,0),"")</f>
        <v/>
      </c>
      <c r="AW888" s="70" t="str">
        <f aca="false">IF(AC888&gt;5,VLOOKUP(CONCATENATE(AP888,AR888),'Pril1-THLPa'!$H$6:$O$96,8,0),"")</f>
        <v/>
      </c>
      <c r="AX888" s="66" t="n">
        <f aca="false">IF(AC888&gt;0,IF(AND(AC888&gt;0,AC888&lt;=5),VLOOKUP(AP888,'Pril1-THLPa'!$A$6:$F$18,LOOKUP(AC888,'Pril1-THLPa'!$B$5:$F$5,'Pril1-THLPa'!$B$4:$F$4),0),AS888+AT888*(AC888-5)+AU888*POWER(AC888-5,2)+AV888*POWER(AC888-5,3)+AW888*POWER(AC888-5,4)),0)</f>
        <v>0</v>
      </c>
      <c r="AY888" s="71"/>
      <c r="AZ888" s="66" t="n">
        <f aca="false">'Vstupní data'!AA888</f>
        <v>0</v>
      </c>
      <c r="BA888" s="66" t="n">
        <f aca="false">IF(OR('Vstupní data'!T888&gt;0,'Vstupní data'!U888&gt;0),IF(AC888&lt;&gt;"",AX888*AO888/10*(100+AZ888)/100,0),0)</f>
        <v>0</v>
      </c>
      <c r="BB888" s="67" t="n">
        <f aca="false">IF(AC888&lt;&gt;"",ROUND(BA888*AN888,0),0)</f>
        <v>0</v>
      </c>
      <c r="BC888" s="68" t="str">
        <f aca="false">IF(AE888&gt;0,BB888/AE888,"")</f>
        <v/>
      </c>
      <c r="BD888" s="66" t="n">
        <f aca="false">'Vstupní data'!AE888</f>
        <v>0</v>
      </c>
      <c r="BF888" s="66" t="n">
        <f aca="false">'Vstupní data'!AC888</f>
        <v>0</v>
      </c>
      <c r="BH888" s="66" t="n">
        <f aca="false">'Vstupní data'!AD888</f>
        <v>0</v>
      </c>
      <c r="BI888" s="66" t="n">
        <f aca="false">'Vstupní data'!AF888</f>
        <v>0</v>
      </c>
      <c r="BJ888" s="69" t="n">
        <f aca="false">'Vstupní data'!AG888</f>
        <v>0</v>
      </c>
      <c r="BK888" s="69" t="n">
        <f aca="false">IF(BF888&lt;&gt;0,VLOOKUP(I888,'Pril3-drev'!$H$5:$I$83,2,0),0)</f>
        <v>0</v>
      </c>
      <c r="BL888" s="69" t="n">
        <f aca="false">IF(BF888&lt;&gt;0,VLOOKUP(BK888,'Pril3-drev'!$A$5:$C$17,3,0),0)</f>
        <v>0</v>
      </c>
      <c r="BM888" s="69" t="n">
        <f aca="false">'Vstupní data'!AH888</f>
        <v>0</v>
      </c>
      <c r="BN888" s="69" t="n">
        <f aca="false">IF('Vstupní data'!AH888&gt;0,   VLOOKUP(VLOOKUP(CONCATENATE(VLOOKUP(I888,'Pril3-drev'!$H$4:$L$83,5,0),BD888),'Pril3-drev'!$Q$4:$R$2803,2,0),'AVB-BS'!$C$5:$S$29 ,LOOKUP(BM888,'AVB-BS'!$D$3:$S$3,'AVB-BS'!$D$1:$S$1) ,0 )   ,   IF('Vstupní data'!AI888&gt;0,'Vstupní data'!AI888,0))</f>
        <v>0</v>
      </c>
      <c r="BO888" s="69" t="str">
        <f aca="false">IF(BX888&gt;5,VLOOKUP(CONCATENATE(BK888,BN888),'Pril1-THLPa'!$H$6:$N$96,4,0),"")</f>
        <v/>
      </c>
      <c r="BP888" s="69" t="str">
        <f aca="false">IF(BX888&gt;5,VLOOKUP(CONCATENATE(BK888,BN888),'Pril1-THLPa'!$H$6:$N$96,5,0),"")</f>
        <v/>
      </c>
      <c r="BQ888" s="69" t="str">
        <f aca="false">IF(BX888&gt;5,VLOOKUP(CONCATENATE(BK888,BN888),'Pril1-THLPa'!$H$6:$N$96,6,0),"")</f>
        <v/>
      </c>
      <c r="BR888" s="69" t="str">
        <f aca="false">IF(BX888&gt;5,VLOOKUP(CONCATENATE(BK888,BN888),'Pril1-THLPa'!$H$6:$N$96,7,0),"")</f>
        <v/>
      </c>
      <c r="BS888" s="69" t="str">
        <f aca="false">IF(BX888&gt;5,VLOOKUP(CONCATENATE(BK888,BN888),'Pril1-THLPa'!$H$6:$O$96,8,0),"")</f>
        <v/>
      </c>
      <c r="BT888" s="69" t="str">
        <f aca="false">IF(BF888&gt;0, IF(BK888="smrk",  VLOOKUP(VLOOKUP(BD888,'Pril9-K3'!$L$8:$M$207,2,0),'Pril9-K3'!$A$8:$J$16,LOOKUP(BN888,'Pril9-K3'!$A$7:$J$7,'Pril9-K3'!$A$5:$J$5),0), IF(AND(BK888&lt;&gt;"smrk",'Vstupní data'!AK888&lt;&gt;""),'Vstupní data'!AK888,   VLOOKUP(VLOOKUP(BD888,'Pril9-K3'!$L$8:$M$207,2,0),'Pril9-K3'!$A$8:$J$16,LOOKUP(BN888,'Pril9-K3'!$A$7:$J$7,'Pril9-K3'!$A$5:$J$5),0)   )),   "")</f>
        <v/>
      </c>
      <c r="BV888" s="69" t="n">
        <f aca="false">'Vstupní data'!AJ888</f>
        <v>0</v>
      </c>
      <c r="BW888" s="69" t="n">
        <f aca="false">IF(BF888&gt;0,IF(J888&gt;0,J888,K888*H888/100),0)</f>
        <v>0</v>
      </c>
      <c r="BX888" s="69" t="n">
        <f aca="false">IF(BF888&gt;0,IF(BJ888&gt;BL888,BL888,BJ888),0)</f>
        <v>0</v>
      </c>
      <c r="BY888" s="69" t="n">
        <f aca="false">IF(BD888=0,0,IF(AND(BX888&gt;0,BX888&lt;=5),  IF(AND(BX888&gt;0,BX888&lt;=5),VLOOKUP(BK888,'Pril1-THLPa'!$A$6:$F$18,IF(AND(BX888&gt;0,BX888&lt;=5),LOOKUP(BX888,'Pril1-THLPa'!$B$5:$F$5,'Pril1-THLPa'!$B$4:$F$4),""),0),""),  IF(BX888&gt;5,BO888+BP888*(BX888-5)+BQ888*POWER(BX888-5,2)+BR888*POWER(BX888-5,3)+BS888*POWER(BX888-5,4),"")))</f>
        <v>0</v>
      </c>
      <c r="BZ888" s="69" t="n">
        <f aca="false">IF(BY888&gt;0,BY888*BI888/10*BW888*(100+BV888)/100,0)</f>
        <v>0</v>
      </c>
      <c r="CA888" s="69" t="n">
        <f aca="false">IF(BD888&gt;0,BX888-IF(BD888&gt;BX888,BX888,BD888),0)</f>
        <v>0</v>
      </c>
      <c r="CB888" s="69" t="n">
        <f aca="false">POWER(1.01,CA888)</f>
        <v>1</v>
      </c>
      <c r="CC888" s="69" t="n">
        <f aca="false">IF(BF888&gt;0,IF(BF888&gt;BH888,1,BF888/BH888),0)</f>
        <v>0</v>
      </c>
      <c r="CD888" s="72" t="n">
        <f aca="false">IF(BD888=0,0,IF(BF888&gt;0,ROUND(IF(CB888&lt;&gt;0,BZ888*BT888*1/CB888*CC888,0),0),0))</f>
        <v>0</v>
      </c>
      <c r="CE888" s="73" t="str">
        <f aca="false">IF(BF888&gt;0,IF(BF888&gt;BH888,CD888/BF888,CD888/BH888),"")</f>
        <v/>
      </c>
      <c r="CF888" s="69" t="n">
        <f aca="false">'Vstupní data'!AM888</f>
        <v>0</v>
      </c>
      <c r="CG888" s="69" t="n">
        <f aca="false">'Vstupní data'!AN888</f>
        <v>0</v>
      </c>
      <c r="CH888" s="69" t="n">
        <f aca="false">'Vstupní data'!AO888</f>
        <v>0</v>
      </c>
      <c r="CI888" s="69" t="n">
        <f aca="false">'Vstupní data'!AP888</f>
        <v>0</v>
      </c>
      <c r="CJ888" s="72" t="n">
        <f aca="false">ROUND(CH888*CI888,0)</f>
        <v>0</v>
      </c>
      <c r="CK888" s="74" t="str">
        <f aca="false">IF(OR(AA888&gt;0,BB888&gt;0,CD888&gt;0,CJ888&gt;0),AA888+BB888+CD888+CJ888,"")</f>
        <v/>
      </c>
    </row>
    <row r="889" customFormat="false" ht="12.8" hidden="false" customHeight="false" outlineLevel="0" collapsed="false">
      <c r="A889" s="66" t="n">
        <f aca="false">'Vstupní data'!A889</f>
        <v>0</v>
      </c>
      <c r="F889" s="66" t="str">
        <f aca="false">CONCATENATE('Vstupní data'!F889,'Vstupní data'!G889,'Vstupní data'!H889,'Vstupní data'!I889)</f>
        <v/>
      </c>
      <c r="G889" s="66"/>
      <c r="H889" s="66" t="n">
        <f aca="false">'Vstupní data'!K889</f>
        <v>0</v>
      </c>
      <c r="I889" s="66" t="n">
        <f aca="false">'Vstupní data'!L889</f>
        <v>0</v>
      </c>
      <c r="J889" s="66" t="n">
        <f aca="false">'Vstupní data'!K889*'Vstupní data'!M889/100</f>
        <v>0</v>
      </c>
      <c r="L889" s="66" t="n">
        <f aca="false">IF('Vstupní data'!N889="prostokořenný",0,IF('Vstupní data'!N889="krytokořenný","k",IF('Vstupní data'!N889="poloodrostky nebo odrostky, prostokořenné i krytokořenné","po",0)))</f>
        <v>0</v>
      </c>
      <c r="N889" s="66"/>
      <c r="O889" s="66" t="n">
        <f aca="false">'Vstupní data'!O889</f>
        <v>0</v>
      </c>
      <c r="P889" s="66" t="n">
        <f aca="false">IF(O889&gt;0,VLOOKUP(CONCATENATE(VLOOKUP(I889,'Pril3-drev'!$H$5:$K$83,4,0),"-",'Vstupní data'!R889),K2!$C$15:$D$23,2,0),0)</f>
        <v>0</v>
      </c>
      <c r="Q889" s="66" t="n">
        <f aca="false">IF(O889&gt;0,VLOOKUP(I889,'Pril3-drev'!$H$5:$I$83,2,0),0)</f>
        <v>0</v>
      </c>
      <c r="R889" s="66" t="n">
        <f aca="false">IF(Q889&gt;0,VLOOKUP(Q889,'Pril6-okus'!$A$5:$B$17,2,0),0)</f>
        <v>0</v>
      </c>
      <c r="S889" s="66" t="n">
        <f aca="false">IF(O889&gt;0,VLOOKUP(I889,'Pril3-drev'!$H$5:$J$83,3,0),0)</f>
        <v>0</v>
      </c>
      <c r="T889" s="66" t="str">
        <f aca="false">IF(O889&gt;0,IF(L889="k",0.9*VLOOKUP(S889,'ha-pocty-vyhl'!$A$5:$B$20,2,0),IF(L889="po",0.8*VLOOKUP(S889,'ha-pocty-vyhl'!$A$5:$B$20,2,0),VLOOKUP(S889,'ha-pocty-vyhl'!$A$5:$B$20,2,0))),"")</f>
        <v/>
      </c>
      <c r="U889" s="66" t="n">
        <f aca="false">'Vstupní data'!P889</f>
        <v>0</v>
      </c>
      <c r="V889" s="66" t="n">
        <f aca="false">IF(O889&gt;0,1.3*T889*1000*Z889/10000,0)</f>
        <v>0</v>
      </c>
      <c r="W889" s="66" t="n">
        <f aca="false">IF(O889&gt;0,1.3*T889*1000*Z889/10000,0)</f>
        <v>0</v>
      </c>
      <c r="X889" s="66" t="n">
        <f aca="false">IF(O889&gt;0,IF(O889&gt;V889,V889,O889),0)</f>
        <v>0</v>
      </c>
      <c r="Y889" s="66" t="n">
        <f aca="false">IF(O889&gt;0,IF(IF(U889&gt;W889,W889,U889)&lt;X889,W889,IF(U889&gt;W889,W889,U889)),0)</f>
        <v>0</v>
      </c>
      <c r="Z889" s="66" t="n">
        <f aca="false">IF(O889&gt;0,IF(J889&gt;0,J889,K889*H889/100),0)</f>
        <v>0</v>
      </c>
      <c r="AA889" s="67" t="n">
        <f aca="false">IF(O889&gt;0,CEILING(R889*P889*X889/Y889*Z889,1),0)</f>
        <v>0</v>
      </c>
      <c r="AB889" s="68" t="n">
        <f aca="false">IF(O889&gt;0,AA889/O889,0)</f>
        <v>0</v>
      </c>
      <c r="AC889" s="66" t="n">
        <f aca="false">'Vstupní data'!W889</f>
        <v>0</v>
      </c>
      <c r="AI889" s="66" t="str">
        <f aca="false">IF(OR('Vstupní data'!T889&gt;0,'Vstupní data'!U889&gt;0),VLOOKUP(I889,'Pril3-drev'!$H$5:$J$83,3,0),"")</f>
        <v/>
      </c>
      <c r="AJ889" s="66" t="n">
        <f aca="false">IF('Vstupní data'!V889="prostokořenný",0,IF('Vstupní data'!V889="krytokořenný","k",IF('Vstupní data'!V889="poloodrostky nebo odrostky, prostokořenné i krytokořenné","po",0)))</f>
        <v>0</v>
      </c>
      <c r="AK889" s="66" t="n">
        <f aca="false">IF(OR('Vstupní data'!T889&gt;0,'Vstupní data'!U889&gt;0),IF(AJ889="k",0.9*VLOOKUP(AI889,'ha-pocty-vyhl'!$A$5:$B$20,2,0),IF(AJ889="po",0.8*VLOOKUP(AI889,'ha-pocty-vyhl'!$A$5:$B$20,2,0),VLOOKUP(AI889,'ha-pocty-vyhl'!$A$5:$B$20,2,0))),0)</f>
        <v>0</v>
      </c>
      <c r="AL889" s="66" t="n">
        <f aca="false">IF(OR('Vstupní data'!T889&gt;0,'Vstupní data'!U889&gt;0),'Vstupní data'!K889*'Vstupní data'!M889/100,0)</f>
        <v>0</v>
      </c>
      <c r="AM889" s="66" t="n">
        <f aca="false">IF(OR('Vstupní data'!T889&gt;0,'Vstupní data'!U889&gt;0),IF('Vstupní data'!T889&gt;0,'Vstupní data'!T889,ROUND(10*'Vstupní data'!U889/AK889,0)),0)</f>
        <v>0</v>
      </c>
      <c r="AN889" s="69" t="n">
        <f aca="false">IF('Vstupní data'!T889&gt;0,   IF('Vstupní data'!T889&lt;=AL889,'Vstupní data'!T889,AL889),   IF(AM889&lt;AL889,AM889,AL889))</f>
        <v>0</v>
      </c>
      <c r="AO889" s="69" t="n">
        <f aca="false">'Vstupní data'!X889</f>
        <v>0</v>
      </c>
      <c r="AP889" s="66" t="n">
        <f aca="false">IF(OR('Vstupní data'!T889&gt;0,'Vstupní data'!U889&gt;0),IF(I889&lt;&gt;0,VLOOKUP(I889,'Pril3-drev'!$H$5:$I$83,2,0),0),0)</f>
        <v>0</v>
      </c>
      <c r="AQ889" s="66" t="n">
        <f aca="false">'Vstupní data'!Y889</f>
        <v>0</v>
      </c>
      <c r="AR889" s="66" t="str">
        <f aca="false">IF(AC889&gt;5,   IF('Vstupní data'!Y889&gt;0,   VLOOKUP(VLOOKUP(CONCATENATE(VLOOKUP(I889,'Pril3-drev'!$H$4:$L$83,5,0),AC889),'Pril3-drev'!$Q$4:$R$2803,2,0),'AVB-BS'!$C$5:$S$29 ,LOOKUP(AQ889,'AVB-BS'!$D$3:$S$3,'AVB-BS'!$D$1:$S$1) ,0 )   ,   IF('Vstupní data'!Z889&gt;0,'Vstupní data'!Z889,0)) , "")</f>
        <v/>
      </c>
      <c r="AS889" s="70" t="str">
        <f aca="false">IF(AC889&gt;5,VLOOKUP(CONCATENATE(AP889,AR889),'Pril1-THLPa'!$H$6:$N$96,4,0),"")</f>
        <v/>
      </c>
      <c r="AT889" s="70" t="str">
        <f aca="false">IF(AC889&gt;5,VLOOKUP(CONCATENATE(AP889,AR889),'Pril1-THLPa'!$H$6:$N$96,5,0),"")</f>
        <v/>
      </c>
      <c r="AU889" s="70" t="str">
        <f aca="false">IF(AC889&gt;5,VLOOKUP(CONCATENATE(AP889,AR889),'Pril1-THLPa'!$H$6:$N$96,6,0),"")</f>
        <v/>
      </c>
      <c r="AV889" s="70" t="str">
        <f aca="false">IF(AC889&gt;5,VLOOKUP(CONCATENATE(AP889,AR889),'Pril1-THLPa'!$H$6:$N$96,7,0),"")</f>
        <v/>
      </c>
      <c r="AW889" s="70" t="str">
        <f aca="false">IF(AC889&gt;5,VLOOKUP(CONCATENATE(AP889,AR889),'Pril1-THLPa'!$H$6:$O$96,8,0),"")</f>
        <v/>
      </c>
      <c r="AX889" s="66" t="n">
        <f aca="false">IF(AC889&gt;0,IF(AND(AC889&gt;0,AC889&lt;=5),VLOOKUP(AP889,'Pril1-THLPa'!$A$6:$F$18,LOOKUP(AC889,'Pril1-THLPa'!$B$5:$F$5,'Pril1-THLPa'!$B$4:$F$4),0),AS889+AT889*(AC889-5)+AU889*POWER(AC889-5,2)+AV889*POWER(AC889-5,3)+AW889*POWER(AC889-5,4)),0)</f>
        <v>0</v>
      </c>
      <c r="AY889" s="71"/>
      <c r="AZ889" s="66" t="n">
        <f aca="false">'Vstupní data'!AA889</f>
        <v>0</v>
      </c>
      <c r="BA889" s="66" t="n">
        <f aca="false">IF(OR('Vstupní data'!T889&gt;0,'Vstupní data'!U889&gt;0),IF(AC889&lt;&gt;"",AX889*AO889/10*(100+AZ889)/100,0),0)</f>
        <v>0</v>
      </c>
      <c r="BB889" s="67" t="n">
        <f aca="false">IF(AC889&lt;&gt;"",ROUND(BA889*AN889,0),0)</f>
        <v>0</v>
      </c>
      <c r="BC889" s="68" t="str">
        <f aca="false">IF(AE889&gt;0,BB889/AE889,"")</f>
        <v/>
      </c>
      <c r="BD889" s="66" t="n">
        <f aca="false">'Vstupní data'!AE889</f>
        <v>0</v>
      </c>
      <c r="BF889" s="66" t="n">
        <f aca="false">'Vstupní data'!AC889</f>
        <v>0</v>
      </c>
      <c r="BH889" s="66" t="n">
        <f aca="false">'Vstupní data'!AD889</f>
        <v>0</v>
      </c>
      <c r="BI889" s="66" t="n">
        <f aca="false">'Vstupní data'!AF889</f>
        <v>0</v>
      </c>
      <c r="BJ889" s="69" t="n">
        <f aca="false">'Vstupní data'!AG889</f>
        <v>0</v>
      </c>
      <c r="BK889" s="69" t="n">
        <f aca="false">IF(BF889&lt;&gt;0,VLOOKUP(I889,'Pril3-drev'!$H$5:$I$83,2,0),0)</f>
        <v>0</v>
      </c>
      <c r="BL889" s="69" t="n">
        <f aca="false">IF(BF889&lt;&gt;0,VLOOKUP(BK889,'Pril3-drev'!$A$5:$C$17,3,0),0)</f>
        <v>0</v>
      </c>
      <c r="BM889" s="69" t="n">
        <f aca="false">'Vstupní data'!AH889</f>
        <v>0</v>
      </c>
      <c r="BN889" s="69" t="n">
        <f aca="false">IF('Vstupní data'!AH889&gt;0,   VLOOKUP(VLOOKUP(CONCATENATE(VLOOKUP(I889,'Pril3-drev'!$H$4:$L$83,5,0),BD889),'Pril3-drev'!$Q$4:$R$2803,2,0),'AVB-BS'!$C$5:$S$29 ,LOOKUP(BM889,'AVB-BS'!$D$3:$S$3,'AVB-BS'!$D$1:$S$1) ,0 )   ,   IF('Vstupní data'!AI889&gt;0,'Vstupní data'!AI889,0))</f>
        <v>0</v>
      </c>
      <c r="BO889" s="69" t="str">
        <f aca="false">IF(BX889&gt;5,VLOOKUP(CONCATENATE(BK889,BN889),'Pril1-THLPa'!$H$6:$N$96,4,0),"")</f>
        <v/>
      </c>
      <c r="BP889" s="69" t="str">
        <f aca="false">IF(BX889&gt;5,VLOOKUP(CONCATENATE(BK889,BN889),'Pril1-THLPa'!$H$6:$N$96,5,0),"")</f>
        <v/>
      </c>
      <c r="BQ889" s="69" t="str">
        <f aca="false">IF(BX889&gt;5,VLOOKUP(CONCATENATE(BK889,BN889),'Pril1-THLPa'!$H$6:$N$96,6,0),"")</f>
        <v/>
      </c>
      <c r="BR889" s="69" t="str">
        <f aca="false">IF(BX889&gt;5,VLOOKUP(CONCATENATE(BK889,BN889),'Pril1-THLPa'!$H$6:$N$96,7,0),"")</f>
        <v/>
      </c>
      <c r="BS889" s="69" t="str">
        <f aca="false">IF(BX889&gt;5,VLOOKUP(CONCATENATE(BK889,BN889),'Pril1-THLPa'!$H$6:$O$96,8,0),"")</f>
        <v/>
      </c>
      <c r="BT889" s="69" t="str">
        <f aca="false">IF(BF889&gt;0, IF(BK889="smrk",  VLOOKUP(VLOOKUP(BD889,'Pril9-K3'!$L$8:$M$207,2,0),'Pril9-K3'!$A$8:$J$16,LOOKUP(BN889,'Pril9-K3'!$A$7:$J$7,'Pril9-K3'!$A$5:$J$5),0), IF(AND(BK889&lt;&gt;"smrk",'Vstupní data'!AK889&lt;&gt;""),'Vstupní data'!AK889,   VLOOKUP(VLOOKUP(BD889,'Pril9-K3'!$L$8:$M$207,2,0),'Pril9-K3'!$A$8:$J$16,LOOKUP(BN889,'Pril9-K3'!$A$7:$J$7,'Pril9-K3'!$A$5:$J$5),0)   )),   "")</f>
        <v/>
      </c>
      <c r="BV889" s="69" t="n">
        <f aca="false">'Vstupní data'!AJ889</f>
        <v>0</v>
      </c>
      <c r="BW889" s="69" t="n">
        <f aca="false">IF(BF889&gt;0,IF(J889&gt;0,J889,K889*H889/100),0)</f>
        <v>0</v>
      </c>
      <c r="BX889" s="69" t="n">
        <f aca="false">IF(BF889&gt;0,IF(BJ889&gt;BL889,BL889,BJ889),0)</f>
        <v>0</v>
      </c>
      <c r="BY889" s="69" t="n">
        <f aca="false">IF(BD889=0,0,IF(AND(BX889&gt;0,BX889&lt;=5),  IF(AND(BX889&gt;0,BX889&lt;=5),VLOOKUP(BK889,'Pril1-THLPa'!$A$6:$F$18,IF(AND(BX889&gt;0,BX889&lt;=5),LOOKUP(BX889,'Pril1-THLPa'!$B$5:$F$5,'Pril1-THLPa'!$B$4:$F$4),""),0),""),  IF(BX889&gt;5,BO889+BP889*(BX889-5)+BQ889*POWER(BX889-5,2)+BR889*POWER(BX889-5,3)+BS889*POWER(BX889-5,4),"")))</f>
        <v>0</v>
      </c>
      <c r="BZ889" s="69" t="n">
        <f aca="false">IF(BY889&gt;0,BY889*BI889/10*BW889*(100+BV889)/100,0)</f>
        <v>0</v>
      </c>
      <c r="CA889" s="69" t="n">
        <f aca="false">IF(BD889&gt;0,BX889-IF(BD889&gt;BX889,BX889,BD889),0)</f>
        <v>0</v>
      </c>
      <c r="CB889" s="69" t="n">
        <f aca="false">POWER(1.01,CA889)</f>
        <v>1</v>
      </c>
      <c r="CC889" s="69" t="n">
        <f aca="false">IF(BF889&gt;0,IF(BF889&gt;BH889,1,BF889/BH889),0)</f>
        <v>0</v>
      </c>
      <c r="CD889" s="72" t="n">
        <f aca="false">IF(BD889=0,0,IF(BF889&gt;0,ROUND(IF(CB889&lt;&gt;0,BZ889*BT889*1/CB889*CC889,0),0),0))</f>
        <v>0</v>
      </c>
      <c r="CE889" s="73" t="str">
        <f aca="false">IF(BF889&gt;0,IF(BF889&gt;BH889,CD889/BF889,CD889/BH889),"")</f>
        <v/>
      </c>
      <c r="CF889" s="69" t="n">
        <f aca="false">'Vstupní data'!AM889</f>
        <v>0</v>
      </c>
      <c r="CG889" s="69" t="n">
        <f aca="false">'Vstupní data'!AN889</f>
        <v>0</v>
      </c>
      <c r="CH889" s="69" t="n">
        <f aca="false">'Vstupní data'!AO889</f>
        <v>0</v>
      </c>
      <c r="CI889" s="69" t="n">
        <f aca="false">'Vstupní data'!AP889</f>
        <v>0</v>
      </c>
      <c r="CJ889" s="72" t="n">
        <f aca="false">ROUND(CH889*CI889,0)</f>
        <v>0</v>
      </c>
      <c r="CK889" s="74" t="str">
        <f aca="false">IF(OR(AA889&gt;0,BB889&gt;0,CD889&gt;0,CJ889&gt;0),AA889+BB889+CD889+CJ889,"")</f>
        <v/>
      </c>
    </row>
    <row r="890" customFormat="false" ht="12.8" hidden="false" customHeight="false" outlineLevel="0" collapsed="false">
      <c r="A890" s="66" t="n">
        <f aca="false">'Vstupní data'!A890</f>
        <v>0</v>
      </c>
      <c r="F890" s="66" t="str">
        <f aca="false">CONCATENATE('Vstupní data'!F890,'Vstupní data'!G890,'Vstupní data'!H890,'Vstupní data'!I890)</f>
        <v/>
      </c>
      <c r="G890" s="66"/>
      <c r="H890" s="66" t="n">
        <f aca="false">'Vstupní data'!K890</f>
        <v>0</v>
      </c>
      <c r="I890" s="66" t="n">
        <f aca="false">'Vstupní data'!L890</f>
        <v>0</v>
      </c>
      <c r="J890" s="66" t="n">
        <f aca="false">'Vstupní data'!K890*'Vstupní data'!M890/100</f>
        <v>0</v>
      </c>
      <c r="L890" s="66" t="n">
        <f aca="false">IF('Vstupní data'!N890="prostokořenný",0,IF('Vstupní data'!N890="krytokořenný","k",IF('Vstupní data'!N890="poloodrostky nebo odrostky, prostokořenné i krytokořenné","po",0)))</f>
        <v>0</v>
      </c>
      <c r="N890" s="66"/>
      <c r="O890" s="66" t="n">
        <f aca="false">'Vstupní data'!O890</f>
        <v>0</v>
      </c>
      <c r="P890" s="66" t="n">
        <f aca="false">IF(O890&gt;0,VLOOKUP(CONCATENATE(VLOOKUP(I890,'Pril3-drev'!$H$5:$K$83,4,0),"-",'Vstupní data'!R890),K2!$C$15:$D$23,2,0),0)</f>
        <v>0</v>
      </c>
      <c r="Q890" s="66" t="n">
        <f aca="false">IF(O890&gt;0,VLOOKUP(I890,'Pril3-drev'!$H$5:$I$83,2,0),0)</f>
        <v>0</v>
      </c>
      <c r="R890" s="66" t="n">
        <f aca="false">IF(Q890&gt;0,VLOOKUP(Q890,'Pril6-okus'!$A$5:$B$17,2,0),0)</f>
        <v>0</v>
      </c>
      <c r="S890" s="66" t="n">
        <f aca="false">IF(O890&gt;0,VLOOKUP(I890,'Pril3-drev'!$H$5:$J$83,3,0),0)</f>
        <v>0</v>
      </c>
      <c r="T890" s="66" t="str">
        <f aca="false">IF(O890&gt;0,IF(L890="k",0.9*VLOOKUP(S890,'ha-pocty-vyhl'!$A$5:$B$20,2,0),IF(L890="po",0.8*VLOOKUP(S890,'ha-pocty-vyhl'!$A$5:$B$20,2,0),VLOOKUP(S890,'ha-pocty-vyhl'!$A$5:$B$20,2,0))),"")</f>
        <v/>
      </c>
      <c r="U890" s="66" t="n">
        <f aca="false">'Vstupní data'!P890</f>
        <v>0</v>
      </c>
      <c r="V890" s="66" t="n">
        <f aca="false">IF(O890&gt;0,1.3*T890*1000*Z890/10000,0)</f>
        <v>0</v>
      </c>
      <c r="W890" s="66" t="n">
        <f aca="false">IF(O890&gt;0,1.3*T890*1000*Z890/10000,0)</f>
        <v>0</v>
      </c>
      <c r="X890" s="66" t="n">
        <f aca="false">IF(O890&gt;0,IF(O890&gt;V890,V890,O890),0)</f>
        <v>0</v>
      </c>
      <c r="Y890" s="66" t="n">
        <f aca="false">IF(O890&gt;0,IF(IF(U890&gt;W890,W890,U890)&lt;X890,W890,IF(U890&gt;W890,W890,U890)),0)</f>
        <v>0</v>
      </c>
      <c r="Z890" s="66" t="n">
        <f aca="false">IF(O890&gt;0,IF(J890&gt;0,J890,K890*H890/100),0)</f>
        <v>0</v>
      </c>
      <c r="AA890" s="67" t="n">
        <f aca="false">IF(O890&gt;0,CEILING(R890*P890*X890/Y890*Z890,1),0)</f>
        <v>0</v>
      </c>
      <c r="AB890" s="68" t="n">
        <f aca="false">IF(O890&gt;0,AA890/O890,0)</f>
        <v>0</v>
      </c>
      <c r="AC890" s="66" t="n">
        <f aca="false">'Vstupní data'!W890</f>
        <v>0</v>
      </c>
      <c r="AI890" s="66" t="str">
        <f aca="false">IF(OR('Vstupní data'!T890&gt;0,'Vstupní data'!U890&gt;0),VLOOKUP(I890,'Pril3-drev'!$H$5:$J$83,3,0),"")</f>
        <v/>
      </c>
      <c r="AJ890" s="66" t="n">
        <f aca="false">IF('Vstupní data'!V890="prostokořenný",0,IF('Vstupní data'!V890="krytokořenný","k",IF('Vstupní data'!V890="poloodrostky nebo odrostky, prostokořenné i krytokořenné","po",0)))</f>
        <v>0</v>
      </c>
      <c r="AK890" s="66" t="n">
        <f aca="false">IF(OR('Vstupní data'!T890&gt;0,'Vstupní data'!U890&gt;0),IF(AJ890="k",0.9*VLOOKUP(AI890,'ha-pocty-vyhl'!$A$5:$B$20,2,0),IF(AJ890="po",0.8*VLOOKUP(AI890,'ha-pocty-vyhl'!$A$5:$B$20,2,0),VLOOKUP(AI890,'ha-pocty-vyhl'!$A$5:$B$20,2,0))),0)</f>
        <v>0</v>
      </c>
      <c r="AL890" s="66" t="n">
        <f aca="false">IF(OR('Vstupní data'!T890&gt;0,'Vstupní data'!U890&gt;0),'Vstupní data'!K890*'Vstupní data'!M890/100,0)</f>
        <v>0</v>
      </c>
      <c r="AM890" s="66" t="n">
        <f aca="false">IF(OR('Vstupní data'!T890&gt;0,'Vstupní data'!U890&gt;0),IF('Vstupní data'!T890&gt;0,'Vstupní data'!T890,ROUND(10*'Vstupní data'!U890/AK890,0)),0)</f>
        <v>0</v>
      </c>
      <c r="AN890" s="69" t="n">
        <f aca="false">IF('Vstupní data'!T890&gt;0,   IF('Vstupní data'!T890&lt;=AL890,'Vstupní data'!T890,AL890),   IF(AM890&lt;AL890,AM890,AL890))</f>
        <v>0</v>
      </c>
      <c r="AO890" s="69" t="n">
        <f aca="false">'Vstupní data'!X890</f>
        <v>0</v>
      </c>
      <c r="AP890" s="66" t="n">
        <f aca="false">IF(OR('Vstupní data'!T890&gt;0,'Vstupní data'!U890&gt;0),IF(I890&lt;&gt;0,VLOOKUP(I890,'Pril3-drev'!$H$5:$I$83,2,0),0),0)</f>
        <v>0</v>
      </c>
      <c r="AQ890" s="66" t="n">
        <f aca="false">'Vstupní data'!Y890</f>
        <v>0</v>
      </c>
      <c r="AR890" s="66" t="str">
        <f aca="false">IF(AC890&gt;5,   IF('Vstupní data'!Y890&gt;0,   VLOOKUP(VLOOKUP(CONCATENATE(VLOOKUP(I890,'Pril3-drev'!$H$4:$L$83,5,0),AC890),'Pril3-drev'!$Q$4:$R$2803,2,0),'AVB-BS'!$C$5:$S$29 ,LOOKUP(AQ890,'AVB-BS'!$D$3:$S$3,'AVB-BS'!$D$1:$S$1) ,0 )   ,   IF('Vstupní data'!Z890&gt;0,'Vstupní data'!Z890,0)) , "")</f>
        <v/>
      </c>
      <c r="AS890" s="70" t="str">
        <f aca="false">IF(AC890&gt;5,VLOOKUP(CONCATENATE(AP890,AR890),'Pril1-THLPa'!$H$6:$N$96,4,0),"")</f>
        <v/>
      </c>
      <c r="AT890" s="70" t="str">
        <f aca="false">IF(AC890&gt;5,VLOOKUP(CONCATENATE(AP890,AR890),'Pril1-THLPa'!$H$6:$N$96,5,0),"")</f>
        <v/>
      </c>
      <c r="AU890" s="70" t="str">
        <f aca="false">IF(AC890&gt;5,VLOOKUP(CONCATENATE(AP890,AR890),'Pril1-THLPa'!$H$6:$N$96,6,0),"")</f>
        <v/>
      </c>
      <c r="AV890" s="70" t="str">
        <f aca="false">IF(AC890&gt;5,VLOOKUP(CONCATENATE(AP890,AR890),'Pril1-THLPa'!$H$6:$N$96,7,0),"")</f>
        <v/>
      </c>
      <c r="AW890" s="70" t="str">
        <f aca="false">IF(AC890&gt;5,VLOOKUP(CONCATENATE(AP890,AR890),'Pril1-THLPa'!$H$6:$O$96,8,0),"")</f>
        <v/>
      </c>
      <c r="AX890" s="66" t="n">
        <f aca="false">IF(AC890&gt;0,IF(AND(AC890&gt;0,AC890&lt;=5),VLOOKUP(AP890,'Pril1-THLPa'!$A$6:$F$18,LOOKUP(AC890,'Pril1-THLPa'!$B$5:$F$5,'Pril1-THLPa'!$B$4:$F$4),0),AS890+AT890*(AC890-5)+AU890*POWER(AC890-5,2)+AV890*POWER(AC890-5,3)+AW890*POWER(AC890-5,4)),0)</f>
        <v>0</v>
      </c>
      <c r="AY890" s="71"/>
      <c r="AZ890" s="66" t="n">
        <f aca="false">'Vstupní data'!AA890</f>
        <v>0</v>
      </c>
      <c r="BA890" s="66" t="n">
        <f aca="false">IF(OR('Vstupní data'!T890&gt;0,'Vstupní data'!U890&gt;0),IF(AC890&lt;&gt;"",AX890*AO890/10*(100+AZ890)/100,0),0)</f>
        <v>0</v>
      </c>
      <c r="BB890" s="67" t="n">
        <f aca="false">IF(AC890&lt;&gt;"",ROUND(BA890*AN890,0),0)</f>
        <v>0</v>
      </c>
      <c r="BC890" s="68" t="str">
        <f aca="false">IF(AE890&gt;0,BB890/AE890,"")</f>
        <v/>
      </c>
      <c r="BD890" s="66" t="n">
        <f aca="false">'Vstupní data'!AE890</f>
        <v>0</v>
      </c>
      <c r="BF890" s="66" t="n">
        <f aca="false">'Vstupní data'!AC890</f>
        <v>0</v>
      </c>
      <c r="BH890" s="66" t="n">
        <f aca="false">'Vstupní data'!AD890</f>
        <v>0</v>
      </c>
      <c r="BI890" s="66" t="n">
        <f aca="false">'Vstupní data'!AF890</f>
        <v>0</v>
      </c>
      <c r="BJ890" s="69" t="n">
        <f aca="false">'Vstupní data'!AG890</f>
        <v>0</v>
      </c>
      <c r="BK890" s="69" t="n">
        <f aca="false">IF(BF890&lt;&gt;0,VLOOKUP(I890,'Pril3-drev'!$H$5:$I$83,2,0),0)</f>
        <v>0</v>
      </c>
      <c r="BL890" s="69" t="n">
        <f aca="false">IF(BF890&lt;&gt;0,VLOOKUP(BK890,'Pril3-drev'!$A$5:$C$17,3,0),0)</f>
        <v>0</v>
      </c>
      <c r="BM890" s="69" t="n">
        <f aca="false">'Vstupní data'!AH890</f>
        <v>0</v>
      </c>
      <c r="BN890" s="69" t="n">
        <f aca="false">IF('Vstupní data'!AH890&gt;0,   VLOOKUP(VLOOKUP(CONCATENATE(VLOOKUP(I890,'Pril3-drev'!$H$4:$L$83,5,0),BD890),'Pril3-drev'!$Q$4:$R$2803,2,0),'AVB-BS'!$C$5:$S$29 ,LOOKUP(BM890,'AVB-BS'!$D$3:$S$3,'AVB-BS'!$D$1:$S$1) ,0 )   ,   IF('Vstupní data'!AI890&gt;0,'Vstupní data'!AI890,0))</f>
        <v>0</v>
      </c>
      <c r="BO890" s="69" t="str">
        <f aca="false">IF(BX890&gt;5,VLOOKUP(CONCATENATE(BK890,BN890),'Pril1-THLPa'!$H$6:$N$96,4,0),"")</f>
        <v/>
      </c>
      <c r="BP890" s="69" t="str">
        <f aca="false">IF(BX890&gt;5,VLOOKUP(CONCATENATE(BK890,BN890),'Pril1-THLPa'!$H$6:$N$96,5,0),"")</f>
        <v/>
      </c>
      <c r="BQ890" s="69" t="str">
        <f aca="false">IF(BX890&gt;5,VLOOKUP(CONCATENATE(BK890,BN890),'Pril1-THLPa'!$H$6:$N$96,6,0),"")</f>
        <v/>
      </c>
      <c r="BR890" s="69" t="str">
        <f aca="false">IF(BX890&gt;5,VLOOKUP(CONCATENATE(BK890,BN890),'Pril1-THLPa'!$H$6:$N$96,7,0),"")</f>
        <v/>
      </c>
      <c r="BS890" s="69" t="str">
        <f aca="false">IF(BX890&gt;5,VLOOKUP(CONCATENATE(BK890,BN890),'Pril1-THLPa'!$H$6:$O$96,8,0),"")</f>
        <v/>
      </c>
      <c r="BT890" s="69" t="str">
        <f aca="false">IF(BF890&gt;0, IF(BK890="smrk",  VLOOKUP(VLOOKUP(BD890,'Pril9-K3'!$L$8:$M$207,2,0),'Pril9-K3'!$A$8:$J$16,LOOKUP(BN890,'Pril9-K3'!$A$7:$J$7,'Pril9-K3'!$A$5:$J$5),0), IF(AND(BK890&lt;&gt;"smrk",'Vstupní data'!AK890&lt;&gt;""),'Vstupní data'!AK890,   VLOOKUP(VLOOKUP(BD890,'Pril9-K3'!$L$8:$M$207,2,0),'Pril9-K3'!$A$8:$J$16,LOOKUP(BN890,'Pril9-K3'!$A$7:$J$7,'Pril9-K3'!$A$5:$J$5),0)   )),   "")</f>
        <v/>
      </c>
      <c r="BV890" s="69" t="n">
        <f aca="false">'Vstupní data'!AJ890</f>
        <v>0</v>
      </c>
      <c r="BW890" s="69" t="n">
        <f aca="false">IF(BF890&gt;0,IF(J890&gt;0,J890,K890*H890/100),0)</f>
        <v>0</v>
      </c>
      <c r="BX890" s="69" t="n">
        <f aca="false">IF(BF890&gt;0,IF(BJ890&gt;BL890,BL890,BJ890),0)</f>
        <v>0</v>
      </c>
      <c r="BY890" s="69" t="n">
        <f aca="false">IF(BD890=0,0,IF(AND(BX890&gt;0,BX890&lt;=5),  IF(AND(BX890&gt;0,BX890&lt;=5),VLOOKUP(BK890,'Pril1-THLPa'!$A$6:$F$18,IF(AND(BX890&gt;0,BX890&lt;=5),LOOKUP(BX890,'Pril1-THLPa'!$B$5:$F$5,'Pril1-THLPa'!$B$4:$F$4),""),0),""),  IF(BX890&gt;5,BO890+BP890*(BX890-5)+BQ890*POWER(BX890-5,2)+BR890*POWER(BX890-5,3)+BS890*POWER(BX890-5,4),"")))</f>
        <v>0</v>
      </c>
      <c r="BZ890" s="69" t="n">
        <f aca="false">IF(BY890&gt;0,BY890*BI890/10*BW890*(100+BV890)/100,0)</f>
        <v>0</v>
      </c>
      <c r="CA890" s="69" t="n">
        <f aca="false">IF(BD890&gt;0,BX890-IF(BD890&gt;BX890,BX890,BD890),0)</f>
        <v>0</v>
      </c>
      <c r="CB890" s="69" t="n">
        <f aca="false">POWER(1.01,CA890)</f>
        <v>1</v>
      </c>
      <c r="CC890" s="69" t="n">
        <f aca="false">IF(BF890&gt;0,IF(BF890&gt;BH890,1,BF890/BH890),0)</f>
        <v>0</v>
      </c>
      <c r="CD890" s="72" t="n">
        <f aca="false">IF(BD890=0,0,IF(BF890&gt;0,ROUND(IF(CB890&lt;&gt;0,BZ890*BT890*1/CB890*CC890,0),0),0))</f>
        <v>0</v>
      </c>
      <c r="CE890" s="73" t="str">
        <f aca="false">IF(BF890&gt;0,IF(BF890&gt;BH890,CD890/BF890,CD890/BH890),"")</f>
        <v/>
      </c>
      <c r="CF890" s="69" t="n">
        <f aca="false">'Vstupní data'!AM890</f>
        <v>0</v>
      </c>
      <c r="CG890" s="69" t="n">
        <f aca="false">'Vstupní data'!AN890</f>
        <v>0</v>
      </c>
      <c r="CH890" s="69" t="n">
        <f aca="false">'Vstupní data'!AO890</f>
        <v>0</v>
      </c>
      <c r="CI890" s="69" t="n">
        <f aca="false">'Vstupní data'!AP890</f>
        <v>0</v>
      </c>
      <c r="CJ890" s="72" t="n">
        <f aca="false">ROUND(CH890*CI890,0)</f>
        <v>0</v>
      </c>
      <c r="CK890" s="74" t="str">
        <f aca="false">IF(OR(AA890&gt;0,BB890&gt;0,CD890&gt;0,CJ890&gt;0),AA890+BB890+CD890+CJ890,"")</f>
        <v/>
      </c>
    </row>
    <row r="891" customFormat="false" ht="12.8" hidden="false" customHeight="false" outlineLevel="0" collapsed="false">
      <c r="A891" s="66" t="n">
        <f aca="false">'Vstupní data'!A891</f>
        <v>0</v>
      </c>
      <c r="F891" s="66" t="str">
        <f aca="false">CONCATENATE('Vstupní data'!F891,'Vstupní data'!G891,'Vstupní data'!H891,'Vstupní data'!I891)</f>
        <v/>
      </c>
      <c r="G891" s="66"/>
      <c r="H891" s="66" t="n">
        <f aca="false">'Vstupní data'!K891</f>
        <v>0</v>
      </c>
      <c r="I891" s="66" t="n">
        <f aca="false">'Vstupní data'!L891</f>
        <v>0</v>
      </c>
      <c r="J891" s="66" t="n">
        <f aca="false">'Vstupní data'!K891*'Vstupní data'!M891/100</f>
        <v>0</v>
      </c>
      <c r="L891" s="66" t="n">
        <f aca="false">IF('Vstupní data'!N891="prostokořenný",0,IF('Vstupní data'!N891="krytokořenný","k",IF('Vstupní data'!N891="poloodrostky nebo odrostky, prostokořenné i krytokořenné","po",0)))</f>
        <v>0</v>
      </c>
      <c r="N891" s="66"/>
      <c r="O891" s="66" t="n">
        <f aca="false">'Vstupní data'!O891</f>
        <v>0</v>
      </c>
      <c r="P891" s="66" t="n">
        <f aca="false">IF(O891&gt;0,VLOOKUP(CONCATENATE(VLOOKUP(I891,'Pril3-drev'!$H$5:$K$83,4,0),"-",'Vstupní data'!R891),K2!$C$15:$D$23,2,0),0)</f>
        <v>0</v>
      </c>
      <c r="Q891" s="66" t="n">
        <f aca="false">IF(O891&gt;0,VLOOKUP(I891,'Pril3-drev'!$H$5:$I$83,2,0),0)</f>
        <v>0</v>
      </c>
      <c r="R891" s="66" t="n">
        <f aca="false">IF(Q891&gt;0,VLOOKUP(Q891,'Pril6-okus'!$A$5:$B$17,2,0),0)</f>
        <v>0</v>
      </c>
      <c r="S891" s="66" t="n">
        <f aca="false">IF(O891&gt;0,VLOOKUP(I891,'Pril3-drev'!$H$5:$J$83,3,0),0)</f>
        <v>0</v>
      </c>
      <c r="T891" s="66" t="str">
        <f aca="false">IF(O891&gt;0,IF(L891="k",0.9*VLOOKUP(S891,'ha-pocty-vyhl'!$A$5:$B$20,2,0),IF(L891="po",0.8*VLOOKUP(S891,'ha-pocty-vyhl'!$A$5:$B$20,2,0),VLOOKUP(S891,'ha-pocty-vyhl'!$A$5:$B$20,2,0))),"")</f>
        <v/>
      </c>
      <c r="U891" s="66" t="n">
        <f aca="false">'Vstupní data'!P891</f>
        <v>0</v>
      </c>
      <c r="V891" s="66" t="n">
        <f aca="false">IF(O891&gt;0,1.3*T891*1000*Z891/10000,0)</f>
        <v>0</v>
      </c>
      <c r="W891" s="66" t="n">
        <f aca="false">IF(O891&gt;0,1.3*T891*1000*Z891/10000,0)</f>
        <v>0</v>
      </c>
      <c r="X891" s="66" t="n">
        <f aca="false">IF(O891&gt;0,IF(O891&gt;V891,V891,O891),0)</f>
        <v>0</v>
      </c>
      <c r="Y891" s="66" t="n">
        <f aca="false">IF(O891&gt;0,IF(IF(U891&gt;W891,W891,U891)&lt;X891,W891,IF(U891&gt;W891,W891,U891)),0)</f>
        <v>0</v>
      </c>
      <c r="Z891" s="66" t="n">
        <f aca="false">IF(O891&gt;0,IF(J891&gt;0,J891,K891*H891/100),0)</f>
        <v>0</v>
      </c>
      <c r="AA891" s="67" t="n">
        <f aca="false">IF(O891&gt;0,CEILING(R891*P891*X891/Y891*Z891,1),0)</f>
        <v>0</v>
      </c>
      <c r="AB891" s="68" t="n">
        <f aca="false">IF(O891&gt;0,AA891/O891,0)</f>
        <v>0</v>
      </c>
      <c r="AC891" s="66" t="n">
        <f aca="false">'Vstupní data'!W891</f>
        <v>0</v>
      </c>
      <c r="AI891" s="66" t="str">
        <f aca="false">IF(OR('Vstupní data'!T891&gt;0,'Vstupní data'!U891&gt;0),VLOOKUP(I891,'Pril3-drev'!$H$5:$J$83,3,0),"")</f>
        <v/>
      </c>
      <c r="AJ891" s="66" t="n">
        <f aca="false">IF('Vstupní data'!V891="prostokořenný",0,IF('Vstupní data'!V891="krytokořenný","k",IF('Vstupní data'!V891="poloodrostky nebo odrostky, prostokořenné i krytokořenné","po",0)))</f>
        <v>0</v>
      </c>
      <c r="AK891" s="66" t="n">
        <f aca="false">IF(OR('Vstupní data'!T891&gt;0,'Vstupní data'!U891&gt;0),IF(AJ891="k",0.9*VLOOKUP(AI891,'ha-pocty-vyhl'!$A$5:$B$20,2,0),IF(AJ891="po",0.8*VLOOKUP(AI891,'ha-pocty-vyhl'!$A$5:$B$20,2,0),VLOOKUP(AI891,'ha-pocty-vyhl'!$A$5:$B$20,2,0))),0)</f>
        <v>0</v>
      </c>
      <c r="AL891" s="66" t="n">
        <f aca="false">IF(OR('Vstupní data'!T891&gt;0,'Vstupní data'!U891&gt;0),'Vstupní data'!K891*'Vstupní data'!M891/100,0)</f>
        <v>0</v>
      </c>
      <c r="AM891" s="66" t="n">
        <f aca="false">IF(OR('Vstupní data'!T891&gt;0,'Vstupní data'!U891&gt;0),IF('Vstupní data'!T891&gt;0,'Vstupní data'!T891,ROUND(10*'Vstupní data'!U891/AK891,0)),0)</f>
        <v>0</v>
      </c>
      <c r="AN891" s="69" t="n">
        <f aca="false">IF('Vstupní data'!T891&gt;0,   IF('Vstupní data'!T891&lt;=AL891,'Vstupní data'!T891,AL891),   IF(AM891&lt;AL891,AM891,AL891))</f>
        <v>0</v>
      </c>
      <c r="AO891" s="69" t="n">
        <f aca="false">'Vstupní data'!X891</f>
        <v>0</v>
      </c>
      <c r="AP891" s="66" t="n">
        <f aca="false">IF(OR('Vstupní data'!T891&gt;0,'Vstupní data'!U891&gt;0),IF(I891&lt;&gt;0,VLOOKUP(I891,'Pril3-drev'!$H$5:$I$83,2,0),0),0)</f>
        <v>0</v>
      </c>
      <c r="AQ891" s="66" t="n">
        <f aca="false">'Vstupní data'!Y891</f>
        <v>0</v>
      </c>
      <c r="AR891" s="66" t="str">
        <f aca="false">IF(AC891&gt;5,   IF('Vstupní data'!Y891&gt;0,   VLOOKUP(VLOOKUP(CONCATENATE(VLOOKUP(I891,'Pril3-drev'!$H$4:$L$83,5,0),AC891),'Pril3-drev'!$Q$4:$R$2803,2,0),'AVB-BS'!$C$5:$S$29 ,LOOKUP(AQ891,'AVB-BS'!$D$3:$S$3,'AVB-BS'!$D$1:$S$1) ,0 )   ,   IF('Vstupní data'!Z891&gt;0,'Vstupní data'!Z891,0)) , "")</f>
        <v/>
      </c>
      <c r="AS891" s="70" t="str">
        <f aca="false">IF(AC891&gt;5,VLOOKUP(CONCATENATE(AP891,AR891),'Pril1-THLPa'!$H$6:$N$96,4,0),"")</f>
        <v/>
      </c>
      <c r="AT891" s="70" t="str">
        <f aca="false">IF(AC891&gt;5,VLOOKUP(CONCATENATE(AP891,AR891),'Pril1-THLPa'!$H$6:$N$96,5,0),"")</f>
        <v/>
      </c>
      <c r="AU891" s="70" t="str">
        <f aca="false">IF(AC891&gt;5,VLOOKUP(CONCATENATE(AP891,AR891),'Pril1-THLPa'!$H$6:$N$96,6,0),"")</f>
        <v/>
      </c>
      <c r="AV891" s="70" t="str">
        <f aca="false">IF(AC891&gt;5,VLOOKUP(CONCATENATE(AP891,AR891),'Pril1-THLPa'!$H$6:$N$96,7,0),"")</f>
        <v/>
      </c>
      <c r="AW891" s="70" t="str">
        <f aca="false">IF(AC891&gt;5,VLOOKUP(CONCATENATE(AP891,AR891),'Pril1-THLPa'!$H$6:$O$96,8,0),"")</f>
        <v/>
      </c>
      <c r="AX891" s="66" t="n">
        <f aca="false">IF(AC891&gt;0,IF(AND(AC891&gt;0,AC891&lt;=5),VLOOKUP(AP891,'Pril1-THLPa'!$A$6:$F$18,LOOKUP(AC891,'Pril1-THLPa'!$B$5:$F$5,'Pril1-THLPa'!$B$4:$F$4),0),AS891+AT891*(AC891-5)+AU891*POWER(AC891-5,2)+AV891*POWER(AC891-5,3)+AW891*POWER(AC891-5,4)),0)</f>
        <v>0</v>
      </c>
      <c r="AY891" s="71"/>
      <c r="AZ891" s="66" t="n">
        <f aca="false">'Vstupní data'!AA891</f>
        <v>0</v>
      </c>
      <c r="BA891" s="66" t="n">
        <f aca="false">IF(OR('Vstupní data'!T891&gt;0,'Vstupní data'!U891&gt;0),IF(AC891&lt;&gt;"",AX891*AO891/10*(100+AZ891)/100,0),0)</f>
        <v>0</v>
      </c>
      <c r="BB891" s="67" t="n">
        <f aca="false">IF(AC891&lt;&gt;"",ROUND(BA891*AN891,0),0)</f>
        <v>0</v>
      </c>
      <c r="BC891" s="68" t="str">
        <f aca="false">IF(AE891&gt;0,BB891/AE891,"")</f>
        <v/>
      </c>
      <c r="BD891" s="66" t="n">
        <f aca="false">'Vstupní data'!AE891</f>
        <v>0</v>
      </c>
      <c r="BF891" s="66" t="n">
        <f aca="false">'Vstupní data'!AC891</f>
        <v>0</v>
      </c>
      <c r="BH891" s="66" t="n">
        <f aca="false">'Vstupní data'!AD891</f>
        <v>0</v>
      </c>
      <c r="BI891" s="66" t="n">
        <f aca="false">'Vstupní data'!AF891</f>
        <v>0</v>
      </c>
      <c r="BJ891" s="69" t="n">
        <f aca="false">'Vstupní data'!AG891</f>
        <v>0</v>
      </c>
      <c r="BK891" s="69" t="n">
        <f aca="false">IF(BF891&lt;&gt;0,VLOOKUP(I891,'Pril3-drev'!$H$5:$I$83,2,0),0)</f>
        <v>0</v>
      </c>
      <c r="BL891" s="69" t="n">
        <f aca="false">IF(BF891&lt;&gt;0,VLOOKUP(BK891,'Pril3-drev'!$A$5:$C$17,3,0),0)</f>
        <v>0</v>
      </c>
      <c r="BM891" s="69" t="n">
        <f aca="false">'Vstupní data'!AH891</f>
        <v>0</v>
      </c>
      <c r="BN891" s="69" t="n">
        <f aca="false">IF('Vstupní data'!AH891&gt;0,   VLOOKUP(VLOOKUP(CONCATENATE(VLOOKUP(I891,'Pril3-drev'!$H$4:$L$83,5,0),BD891),'Pril3-drev'!$Q$4:$R$2803,2,0),'AVB-BS'!$C$5:$S$29 ,LOOKUP(BM891,'AVB-BS'!$D$3:$S$3,'AVB-BS'!$D$1:$S$1) ,0 )   ,   IF('Vstupní data'!AI891&gt;0,'Vstupní data'!AI891,0))</f>
        <v>0</v>
      </c>
      <c r="BO891" s="69" t="str">
        <f aca="false">IF(BX891&gt;5,VLOOKUP(CONCATENATE(BK891,BN891),'Pril1-THLPa'!$H$6:$N$96,4,0),"")</f>
        <v/>
      </c>
      <c r="BP891" s="69" t="str">
        <f aca="false">IF(BX891&gt;5,VLOOKUP(CONCATENATE(BK891,BN891),'Pril1-THLPa'!$H$6:$N$96,5,0),"")</f>
        <v/>
      </c>
      <c r="BQ891" s="69" t="str">
        <f aca="false">IF(BX891&gt;5,VLOOKUP(CONCATENATE(BK891,BN891),'Pril1-THLPa'!$H$6:$N$96,6,0),"")</f>
        <v/>
      </c>
      <c r="BR891" s="69" t="str">
        <f aca="false">IF(BX891&gt;5,VLOOKUP(CONCATENATE(BK891,BN891),'Pril1-THLPa'!$H$6:$N$96,7,0),"")</f>
        <v/>
      </c>
      <c r="BS891" s="69" t="str">
        <f aca="false">IF(BX891&gt;5,VLOOKUP(CONCATENATE(BK891,BN891),'Pril1-THLPa'!$H$6:$O$96,8,0),"")</f>
        <v/>
      </c>
      <c r="BT891" s="69" t="str">
        <f aca="false">IF(BF891&gt;0, IF(BK891="smrk",  VLOOKUP(VLOOKUP(BD891,'Pril9-K3'!$L$8:$M$207,2,0),'Pril9-K3'!$A$8:$J$16,LOOKUP(BN891,'Pril9-K3'!$A$7:$J$7,'Pril9-K3'!$A$5:$J$5),0), IF(AND(BK891&lt;&gt;"smrk",'Vstupní data'!AK891&lt;&gt;""),'Vstupní data'!AK891,   VLOOKUP(VLOOKUP(BD891,'Pril9-K3'!$L$8:$M$207,2,0),'Pril9-K3'!$A$8:$J$16,LOOKUP(BN891,'Pril9-K3'!$A$7:$J$7,'Pril9-K3'!$A$5:$J$5),0)   )),   "")</f>
        <v/>
      </c>
      <c r="BV891" s="69" t="n">
        <f aca="false">'Vstupní data'!AJ891</f>
        <v>0</v>
      </c>
      <c r="BW891" s="69" t="n">
        <f aca="false">IF(BF891&gt;0,IF(J891&gt;0,J891,K891*H891/100),0)</f>
        <v>0</v>
      </c>
      <c r="BX891" s="69" t="n">
        <f aca="false">IF(BF891&gt;0,IF(BJ891&gt;BL891,BL891,BJ891),0)</f>
        <v>0</v>
      </c>
      <c r="BY891" s="69" t="n">
        <f aca="false">IF(BD891=0,0,IF(AND(BX891&gt;0,BX891&lt;=5),  IF(AND(BX891&gt;0,BX891&lt;=5),VLOOKUP(BK891,'Pril1-THLPa'!$A$6:$F$18,IF(AND(BX891&gt;0,BX891&lt;=5),LOOKUP(BX891,'Pril1-THLPa'!$B$5:$F$5,'Pril1-THLPa'!$B$4:$F$4),""),0),""),  IF(BX891&gt;5,BO891+BP891*(BX891-5)+BQ891*POWER(BX891-5,2)+BR891*POWER(BX891-5,3)+BS891*POWER(BX891-5,4),"")))</f>
        <v>0</v>
      </c>
      <c r="BZ891" s="69" t="n">
        <f aca="false">IF(BY891&gt;0,BY891*BI891/10*BW891*(100+BV891)/100,0)</f>
        <v>0</v>
      </c>
      <c r="CA891" s="69" t="n">
        <f aca="false">IF(BD891&gt;0,BX891-IF(BD891&gt;BX891,BX891,BD891),0)</f>
        <v>0</v>
      </c>
      <c r="CB891" s="69" t="n">
        <f aca="false">POWER(1.01,CA891)</f>
        <v>1</v>
      </c>
      <c r="CC891" s="69" t="n">
        <f aca="false">IF(BF891&gt;0,IF(BF891&gt;BH891,1,BF891/BH891),0)</f>
        <v>0</v>
      </c>
      <c r="CD891" s="72" t="n">
        <f aca="false">IF(BD891=0,0,IF(BF891&gt;0,ROUND(IF(CB891&lt;&gt;0,BZ891*BT891*1/CB891*CC891,0),0),0))</f>
        <v>0</v>
      </c>
      <c r="CE891" s="73" t="str">
        <f aca="false">IF(BF891&gt;0,IF(BF891&gt;BH891,CD891/BF891,CD891/BH891),"")</f>
        <v/>
      </c>
      <c r="CF891" s="69" t="n">
        <f aca="false">'Vstupní data'!AM891</f>
        <v>0</v>
      </c>
      <c r="CG891" s="69" t="n">
        <f aca="false">'Vstupní data'!AN891</f>
        <v>0</v>
      </c>
      <c r="CH891" s="69" t="n">
        <f aca="false">'Vstupní data'!AO891</f>
        <v>0</v>
      </c>
      <c r="CI891" s="69" t="n">
        <f aca="false">'Vstupní data'!AP891</f>
        <v>0</v>
      </c>
      <c r="CJ891" s="72" t="n">
        <f aca="false">ROUND(CH891*CI891,0)</f>
        <v>0</v>
      </c>
      <c r="CK891" s="74" t="str">
        <f aca="false">IF(OR(AA891&gt;0,BB891&gt;0,CD891&gt;0,CJ891&gt;0),AA891+BB891+CD891+CJ891,"")</f>
        <v/>
      </c>
    </row>
    <row r="892" customFormat="false" ht="12.8" hidden="false" customHeight="false" outlineLevel="0" collapsed="false">
      <c r="A892" s="66" t="n">
        <f aca="false">'Vstupní data'!A892</f>
        <v>0</v>
      </c>
      <c r="F892" s="66" t="str">
        <f aca="false">CONCATENATE('Vstupní data'!F892,'Vstupní data'!G892,'Vstupní data'!H892,'Vstupní data'!I892)</f>
        <v/>
      </c>
      <c r="G892" s="66"/>
      <c r="H892" s="66" t="n">
        <f aca="false">'Vstupní data'!K892</f>
        <v>0</v>
      </c>
      <c r="I892" s="66" t="n">
        <f aca="false">'Vstupní data'!L892</f>
        <v>0</v>
      </c>
      <c r="J892" s="66" t="n">
        <f aca="false">'Vstupní data'!K892*'Vstupní data'!M892/100</f>
        <v>0</v>
      </c>
      <c r="L892" s="66" t="n">
        <f aca="false">IF('Vstupní data'!N892="prostokořenný",0,IF('Vstupní data'!N892="krytokořenný","k",IF('Vstupní data'!N892="poloodrostky nebo odrostky, prostokořenné i krytokořenné","po",0)))</f>
        <v>0</v>
      </c>
      <c r="N892" s="66"/>
      <c r="O892" s="66" t="n">
        <f aca="false">'Vstupní data'!O892</f>
        <v>0</v>
      </c>
      <c r="P892" s="66" t="n">
        <f aca="false">IF(O892&gt;0,VLOOKUP(CONCATENATE(VLOOKUP(I892,'Pril3-drev'!$H$5:$K$83,4,0),"-",'Vstupní data'!R892),K2!$C$15:$D$23,2,0),0)</f>
        <v>0</v>
      </c>
      <c r="Q892" s="66" t="n">
        <f aca="false">IF(O892&gt;0,VLOOKUP(I892,'Pril3-drev'!$H$5:$I$83,2,0),0)</f>
        <v>0</v>
      </c>
      <c r="R892" s="66" t="n">
        <f aca="false">IF(Q892&gt;0,VLOOKUP(Q892,'Pril6-okus'!$A$5:$B$17,2,0),0)</f>
        <v>0</v>
      </c>
      <c r="S892" s="66" t="n">
        <f aca="false">IF(O892&gt;0,VLOOKUP(I892,'Pril3-drev'!$H$5:$J$83,3,0),0)</f>
        <v>0</v>
      </c>
      <c r="T892" s="66" t="str">
        <f aca="false">IF(O892&gt;0,IF(L892="k",0.9*VLOOKUP(S892,'ha-pocty-vyhl'!$A$5:$B$20,2,0),IF(L892="po",0.8*VLOOKUP(S892,'ha-pocty-vyhl'!$A$5:$B$20,2,0),VLOOKUP(S892,'ha-pocty-vyhl'!$A$5:$B$20,2,0))),"")</f>
        <v/>
      </c>
      <c r="U892" s="66" t="n">
        <f aca="false">'Vstupní data'!P892</f>
        <v>0</v>
      </c>
      <c r="V892" s="66" t="n">
        <f aca="false">IF(O892&gt;0,1.3*T892*1000*Z892/10000,0)</f>
        <v>0</v>
      </c>
      <c r="W892" s="66" t="n">
        <f aca="false">IF(O892&gt;0,1.3*T892*1000*Z892/10000,0)</f>
        <v>0</v>
      </c>
      <c r="X892" s="66" t="n">
        <f aca="false">IF(O892&gt;0,IF(O892&gt;V892,V892,O892),0)</f>
        <v>0</v>
      </c>
      <c r="Y892" s="66" t="n">
        <f aca="false">IF(O892&gt;0,IF(IF(U892&gt;W892,W892,U892)&lt;X892,W892,IF(U892&gt;W892,W892,U892)),0)</f>
        <v>0</v>
      </c>
      <c r="Z892" s="66" t="n">
        <f aca="false">IF(O892&gt;0,IF(J892&gt;0,J892,K892*H892/100),0)</f>
        <v>0</v>
      </c>
      <c r="AA892" s="67" t="n">
        <f aca="false">IF(O892&gt;0,CEILING(R892*P892*X892/Y892*Z892,1),0)</f>
        <v>0</v>
      </c>
      <c r="AB892" s="68" t="n">
        <f aca="false">IF(O892&gt;0,AA892/O892,0)</f>
        <v>0</v>
      </c>
      <c r="AC892" s="66" t="n">
        <f aca="false">'Vstupní data'!W892</f>
        <v>0</v>
      </c>
      <c r="AI892" s="66" t="str">
        <f aca="false">IF(OR('Vstupní data'!T892&gt;0,'Vstupní data'!U892&gt;0),VLOOKUP(I892,'Pril3-drev'!$H$5:$J$83,3,0),"")</f>
        <v/>
      </c>
      <c r="AJ892" s="66" t="n">
        <f aca="false">IF('Vstupní data'!V892="prostokořenný",0,IF('Vstupní data'!V892="krytokořenný","k",IF('Vstupní data'!V892="poloodrostky nebo odrostky, prostokořenné i krytokořenné","po",0)))</f>
        <v>0</v>
      </c>
      <c r="AK892" s="66" t="n">
        <f aca="false">IF(OR('Vstupní data'!T892&gt;0,'Vstupní data'!U892&gt;0),IF(AJ892="k",0.9*VLOOKUP(AI892,'ha-pocty-vyhl'!$A$5:$B$20,2,0),IF(AJ892="po",0.8*VLOOKUP(AI892,'ha-pocty-vyhl'!$A$5:$B$20,2,0),VLOOKUP(AI892,'ha-pocty-vyhl'!$A$5:$B$20,2,0))),0)</f>
        <v>0</v>
      </c>
      <c r="AL892" s="66" t="n">
        <f aca="false">IF(OR('Vstupní data'!T892&gt;0,'Vstupní data'!U892&gt;0),'Vstupní data'!K892*'Vstupní data'!M892/100,0)</f>
        <v>0</v>
      </c>
      <c r="AM892" s="66" t="n">
        <f aca="false">IF(OR('Vstupní data'!T892&gt;0,'Vstupní data'!U892&gt;0),IF('Vstupní data'!T892&gt;0,'Vstupní data'!T892,ROUND(10*'Vstupní data'!U892/AK892,0)),0)</f>
        <v>0</v>
      </c>
      <c r="AN892" s="69" t="n">
        <f aca="false">IF('Vstupní data'!T892&gt;0,   IF('Vstupní data'!T892&lt;=AL892,'Vstupní data'!T892,AL892),   IF(AM892&lt;AL892,AM892,AL892))</f>
        <v>0</v>
      </c>
      <c r="AO892" s="69" t="n">
        <f aca="false">'Vstupní data'!X892</f>
        <v>0</v>
      </c>
      <c r="AP892" s="66" t="n">
        <f aca="false">IF(OR('Vstupní data'!T892&gt;0,'Vstupní data'!U892&gt;0),IF(I892&lt;&gt;0,VLOOKUP(I892,'Pril3-drev'!$H$5:$I$83,2,0),0),0)</f>
        <v>0</v>
      </c>
      <c r="AQ892" s="66" t="n">
        <f aca="false">'Vstupní data'!Y892</f>
        <v>0</v>
      </c>
      <c r="AR892" s="66" t="str">
        <f aca="false">IF(AC892&gt;5,   IF('Vstupní data'!Y892&gt;0,   VLOOKUP(VLOOKUP(CONCATENATE(VLOOKUP(I892,'Pril3-drev'!$H$4:$L$83,5,0),AC892),'Pril3-drev'!$Q$4:$R$2803,2,0),'AVB-BS'!$C$5:$S$29 ,LOOKUP(AQ892,'AVB-BS'!$D$3:$S$3,'AVB-BS'!$D$1:$S$1) ,0 )   ,   IF('Vstupní data'!Z892&gt;0,'Vstupní data'!Z892,0)) , "")</f>
        <v/>
      </c>
      <c r="AS892" s="70" t="str">
        <f aca="false">IF(AC892&gt;5,VLOOKUP(CONCATENATE(AP892,AR892),'Pril1-THLPa'!$H$6:$N$96,4,0),"")</f>
        <v/>
      </c>
      <c r="AT892" s="70" t="str">
        <f aca="false">IF(AC892&gt;5,VLOOKUP(CONCATENATE(AP892,AR892),'Pril1-THLPa'!$H$6:$N$96,5,0),"")</f>
        <v/>
      </c>
      <c r="AU892" s="70" t="str">
        <f aca="false">IF(AC892&gt;5,VLOOKUP(CONCATENATE(AP892,AR892),'Pril1-THLPa'!$H$6:$N$96,6,0),"")</f>
        <v/>
      </c>
      <c r="AV892" s="70" t="str">
        <f aca="false">IF(AC892&gt;5,VLOOKUP(CONCATENATE(AP892,AR892),'Pril1-THLPa'!$H$6:$N$96,7,0),"")</f>
        <v/>
      </c>
      <c r="AW892" s="70" t="str">
        <f aca="false">IF(AC892&gt;5,VLOOKUP(CONCATENATE(AP892,AR892),'Pril1-THLPa'!$H$6:$O$96,8,0),"")</f>
        <v/>
      </c>
      <c r="AX892" s="66" t="n">
        <f aca="false">IF(AC892&gt;0,IF(AND(AC892&gt;0,AC892&lt;=5),VLOOKUP(AP892,'Pril1-THLPa'!$A$6:$F$18,LOOKUP(AC892,'Pril1-THLPa'!$B$5:$F$5,'Pril1-THLPa'!$B$4:$F$4),0),AS892+AT892*(AC892-5)+AU892*POWER(AC892-5,2)+AV892*POWER(AC892-5,3)+AW892*POWER(AC892-5,4)),0)</f>
        <v>0</v>
      </c>
      <c r="AY892" s="71"/>
      <c r="AZ892" s="66" t="n">
        <f aca="false">'Vstupní data'!AA892</f>
        <v>0</v>
      </c>
      <c r="BA892" s="66" t="n">
        <f aca="false">IF(OR('Vstupní data'!T892&gt;0,'Vstupní data'!U892&gt;0),IF(AC892&lt;&gt;"",AX892*AO892/10*(100+AZ892)/100,0),0)</f>
        <v>0</v>
      </c>
      <c r="BB892" s="67" t="n">
        <f aca="false">IF(AC892&lt;&gt;"",ROUND(BA892*AN892,0),0)</f>
        <v>0</v>
      </c>
      <c r="BC892" s="68" t="str">
        <f aca="false">IF(AE892&gt;0,BB892/AE892,"")</f>
        <v/>
      </c>
      <c r="BD892" s="66" t="n">
        <f aca="false">'Vstupní data'!AE892</f>
        <v>0</v>
      </c>
      <c r="BF892" s="66" t="n">
        <f aca="false">'Vstupní data'!AC892</f>
        <v>0</v>
      </c>
      <c r="BH892" s="66" t="n">
        <f aca="false">'Vstupní data'!AD892</f>
        <v>0</v>
      </c>
      <c r="BI892" s="66" t="n">
        <f aca="false">'Vstupní data'!AF892</f>
        <v>0</v>
      </c>
      <c r="BJ892" s="69" t="n">
        <f aca="false">'Vstupní data'!AG892</f>
        <v>0</v>
      </c>
      <c r="BK892" s="69" t="n">
        <f aca="false">IF(BF892&lt;&gt;0,VLOOKUP(I892,'Pril3-drev'!$H$5:$I$83,2,0),0)</f>
        <v>0</v>
      </c>
      <c r="BL892" s="69" t="n">
        <f aca="false">IF(BF892&lt;&gt;0,VLOOKUP(BK892,'Pril3-drev'!$A$5:$C$17,3,0),0)</f>
        <v>0</v>
      </c>
      <c r="BM892" s="69" t="n">
        <f aca="false">'Vstupní data'!AH892</f>
        <v>0</v>
      </c>
      <c r="BN892" s="69" t="n">
        <f aca="false">IF('Vstupní data'!AH892&gt;0,   VLOOKUP(VLOOKUP(CONCATENATE(VLOOKUP(I892,'Pril3-drev'!$H$4:$L$83,5,0),BD892),'Pril3-drev'!$Q$4:$R$2803,2,0),'AVB-BS'!$C$5:$S$29 ,LOOKUP(BM892,'AVB-BS'!$D$3:$S$3,'AVB-BS'!$D$1:$S$1) ,0 )   ,   IF('Vstupní data'!AI892&gt;0,'Vstupní data'!AI892,0))</f>
        <v>0</v>
      </c>
      <c r="BO892" s="69" t="str">
        <f aca="false">IF(BX892&gt;5,VLOOKUP(CONCATENATE(BK892,BN892),'Pril1-THLPa'!$H$6:$N$96,4,0),"")</f>
        <v/>
      </c>
      <c r="BP892" s="69" t="str">
        <f aca="false">IF(BX892&gt;5,VLOOKUP(CONCATENATE(BK892,BN892),'Pril1-THLPa'!$H$6:$N$96,5,0),"")</f>
        <v/>
      </c>
      <c r="BQ892" s="69" t="str">
        <f aca="false">IF(BX892&gt;5,VLOOKUP(CONCATENATE(BK892,BN892),'Pril1-THLPa'!$H$6:$N$96,6,0),"")</f>
        <v/>
      </c>
      <c r="BR892" s="69" t="str">
        <f aca="false">IF(BX892&gt;5,VLOOKUP(CONCATENATE(BK892,BN892),'Pril1-THLPa'!$H$6:$N$96,7,0),"")</f>
        <v/>
      </c>
      <c r="BS892" s="69" t="str">
        <f aca="false">IF(BX892&gt;5,VLOOKUP(CONCATENATE(BK892,BN892),'Pril1-THLPa'!$H$6:$O$96,8,0),"")</f>
        <v/>
      </c>
      <c r="BT892" s="69" t="str">
        <f aca="false">IF(BF892&gt;0, IF(BK892="smrk",  VLOOKUP(VLOOKUP(BD892,'Pril9-K3'!$L$8:$M$207,2,0),'Pril9-K3'!$A$8:$J$16,LOOKUP(BN892,'Pril9-K3'!$A$7:$J$7,'Pril9-K3'!$A$5:$J$5),0), IF(AND(BK892&lt;&gt;"smrk",'Vstupní data'!AK892&lt;&gt;""),'Vstupní data'!AK892,   VLOOKUP(VLOOKUP(BD892,'Pril9-K3'!$L$8:$M$207,2,0),'Pril9-K3'!$A$8:$J$16,LOOKUP(BN892,'Pril9-K3'!$A$7:$J$7,'Pril9-K3'!$A$5:$J$5),0)   )),   "")</f>
        <v/>
      </c>
      <c r="BV892" s="69" t="n">
        <f aca="false">'Vstupní data'!AJ892</f>
        <v>0</v>
      </c>
      <c r="BW892" s="69" t="n">
        <f aca="false">IF(BF892&gt;0,IF(J892&gt;0,J892,K892*H892/100),0)</f>
        <v>0</v>
      </c>
      <c r="BX892" s="69" t="n">
        <f aca="false">IF(BF892&gt;0,IF(BJ892&gt;BL892,BL892,BJ892),0)</f>
        <v>0</v>
      </c>
      <c r="BY892" s="69" t="n">
        <f aca="false">IF(BD892=0,0,IF(AND(BX892&gt;0,BX892&lt;=5),  IF(AND(BX892&gt;0,BX892&lt;=5),VLOOKUP(BK892,'Pril1-THLPa'!$A$6:$F$18,IF(AND(BX892&gt;0,BX892&lt;=5),LOOKUP(BX892,'Pril1-THLPa'!$B$5:$F$5,'Pril1-THLPa'!$B$4:$F$4),""),0),""),  IF(BX892&gt;5,BO892+BP892*(BX892-5)+BQ892*POWER(BX892-5,2)+BR892*POWER(BX892-5,3)+BS892*POWER(BX892-5,4),"")))</f>
        <v>0</v>
      </c>
      <c r="BZ892" s="69" t="n">
        <f aca="false">IF(BY892&gt;0,BY892*BI892/10*BW892*(100+BV892)/100,0)</f>
        <v>0</v>
      </c>
      <c r="CA892" s="69" t="n">
        <f aca="false">IF(BD892&gt;0,BX892-IF(BD892&gt;BX892,BX892,BD892),0)</f>
        <v>0</v>
      </c>
      <c r="CB892" s="69" t="n">
        <f aca="false">POWER(1.01,CA892)</f>
        <v>1</v>
      </c>
      <c r="CC892" s="69" t="n">
        <f aca="false">IF(BF892&gt;0,IF(BF892&gt;BH892,1,BF892/BH892),0)</f>
        <v>0</v>
      </c>
      <c r="CD892" s="72" t="n">
        <f aca="false">IF(BD892=0,0,IF(BF892&gt;0,ROUND(IF(CB892&lt;&gt;0,BZ892*BT892*1/CB892*CC892,0),0),0))</f>
        <v>0</v>
      </c>
      <c r="CE892" s="73" t="str">
        <f aca="false">IF(BF892&gt;0,IF(BF892&gt;BH892,CD892/BF892,CD892/BH892),"")</f>
        <v/>
      </c>
      <c r="CF892" s="69" t="n">
        <f aca="false">'Vstupní data'!AM892</f>
        <v>0</v>
      </c>
      <c r="CG892" s="69" t="n">
        <f aca="false">'Vstupní data'!AN892</f>
        <v>0</v>
      </c>
      <c r="CH892" s="69" t="n">
        <f aca="false">'Vstupní data'!AO892</f>
        <v>0</v>
      </c>
      <c r="CI892" s="69" t="n">
        <f aca="false">'Vstupní data'!AP892</f>
        <v>0</v>
      </c>
      <c r="CJ892" s="72" t="n">
        <f aca="false">ROUND(CH892*CI892,0)</f>
        <v>0</v>
      </c>
      <c r="CK892" s="74" t="str">
        <f aca="false">IF(OR(AA892&gt;0,BB892&gt;0,CD892&gt;0,CJ892&gt;0),AA892+BB892+CD892+CJ892,"")</f>
        <v/>
      </c>
    </row>
    <row r="893" customFormat="false" ht="12.8" hidden="false" customHeight="false" outlineLevel="0" collapsed="false">
      <c r="A893" s="66" t="n">
        <f aca="false">'Vstupní data'!A893</f>
        <v>0</v>
      </c>
      <c r="F893" s="66" t="str">
        <f aca="false">CONCATENATE('Vstupní data'!F893,'Vstupní data'!G893,'Vstupní data'!H893,'Vstupní data'!I893)</f>
        <v/>
      </c>
      <c r="G893" s="66"/>
      <c r="H893" s="66" t="n">
        <f aca="false">'Vstupní data'!K893</f>
        <v>0</v>
      </c>
      <c r="I893" s="66" t="n">
        <f aca="false">'Vstupní data'!L893</f>
        <v>0</v>
      </c>
      <c r="J893" s="66" t="n">
        <f aca="false">'Vstupní data'!K893*'Vstupní data'!M893/100</f>
        <v>0</v>
      </c>
      <c r="L893" s="66" t="n">
        <f aca="false">IF('Vstupní data'!N893="prostokořenný",0,IF('Vstupní data'!N893="krytokořenný","k",IF('Vstupní data'!N893="poloodrostky nebo odrostky, prostokořenné i krytokořenné","po",0)))</f>
        <v>0</v>
      </c>
      <c r="N893" s="66"/>
      <c r="O893" s="66" t="n">
        <f aca="false">'Vstupní data'!O893</f>
        <v>0</v>
      </c>
      <c r="P893" s="66" t="n">
        <f aca="false">IF(O893&gt;0,VLOOKUP(CONCATENATE(VLOOKUP(I893,'Pril3-drev'!$H$5:$K$83,4,0),"-",'Vstupní data'!R893),K2!$C$15:$D$23,2,0),0)</f>
        <v>0</v>
      </c>
      <c r="Q893" s="66" t="n">
        <f aca="false">IF(O893&gt;0,VLOOKUP(I893,'Pril3-drev'!$H$5:$I$83,2,0),0)</f>
        <v>0</v>
      </c>
      <c r="R893" s="66" t="n">
        <f aca="false">IF(Q893&gt;0,VLOOKUP(Q893,'Pril6-okus'!$A$5:$B$17,2,0),0)</f>
        <v>0</v>
      </c>
      <c r="S893" s="66" t="n">
        <f aca="false">IF(O893&gt;0,VLOOKUP(I893,'Pril3-drev'!$H$5:$J$83,3,0),0)</f>
        <v>0</v>
      </c>
      <c r="T893" s="66" t="str">
        <f aca="false">IF(O893&gt;0,IF(L893="k",0.9*VLOOKUP(S893,'ha-pocty-vyhl'!$A$5:$B$20,2,0),IF(L893="po",0.8*VLOOKUP(S893,'ha-pocty-vyhl'!$A$5:$B$20,2,0),VLOOKUP(S893,'ha-pocty-vyhl'!$A$5:$B$20,2,0))),"")</f>
        <v/>
      </c>
      <c r="U893" s="66" t="n">
        <f aca="false">'Vstupní data'!P893</f>
        <v>0</v>
      </c>
      <c r="V893" s="66" t="n">
        <f aca="false">IF(O893&gt;0,1.3*T893*1000*Z893/10000,0)</f>
        <v>0</v>
      </c>
      <c r="W893" s="66" t="n">
        <f aca="false">IF(O893&gt;0,1.3*T893*1000*Z893/10000,0)</f>
        <v>0</v>
      </c>
      <c r="X893" s="66" t="n">
        <f aca="false">IF(O893&gt;0,IF(O893&gt;V893,V893,O893),0)</f>
        <v>0</v>
      </c>
      <c r="Y893" s="66" t="n">
        <f aca="false">IF(O893&gt;0,IF(IF(U893&gt;W893,W893,U893)&lt;X893,W893,IF(U893&gt;W893,W893,U893)),0)</f>
        <v>0</v>
      </c>
      <c r="Z893" s="66" t="n">
        <f aca="false">IF(O893&gt;0,IF(J893&gt;0,J893,K893*H893/100),0)</f>
        <v>0</v>
      </c>
      <c r="AA893" s="67" t="n">
        <f aca="false">IF(O893&gt;0,CEILING(R893*P893*X893/Y893*Z893,1),0)</f>
        <v>0</v>
      </c>
      <c r="AB893" s="68" t="n">
        <f aca="false">IF(O893&gt;0,AA893/O893,0)</f>
        <v>0</v>
      </c>
      <c r="AC893" s="66" t="n">
        <f aca="false">'Vstupní data'!W893</f>
        <v>0</v>
      </c>
      <c r="AI893" s="66" t="str">
        <f aca="false">IF(OR('Vstupní data'!T893&gt;0,'Vstupní data'!U893&gt;0),VLOOKUP(I893,'Pril3-drev'!$H$5:$J$83,3,0),"")</f>
        <v/>
      </c>
      <c r="AJ893" s="66" t="n">
        <f aca="false">IF('Vstupní data'!V893="prostokořenný",0,IF('Vstupní data'!V893="krytokořenný","k",IF('Vstupní data'!V893="poloodrostky nebo odrostky, prostokořenné i krytokořenné","po",0)))</f>
        <v>0</v>
      </c>
      <c r="AK893" s="66" t="n">
        <f aca="false">IF(OR('Vstupní data'!T893&gt;0,'Vstupní data'!U893&gt;0),IF(AJ893="k",0.9*VLOOKUP(AI893,'ha-pocty-vyhl'!$A$5:$B$20,2,0),IF(AJ893="po",0.8*VLOOKUP(AI893,'ha-pocty-vyhl'!$A$5:$B$20,2,0),VLOOKUP(AI893,'ha-pocty-vyhl'!$A$5:$B$20,2,0))),0)</f>
        <v>0</v>
      </c>
      <c r="AL893" s="66" t="n">
        <f aca="false">IF(OR('Vstupní data'!T893&gt;0,'Vstupní data'!U893&gt;0),'Vstupní data'!K893*'Vstupní data'!M893/100,0)</f>
        <v>0</v>
      </c>
      <c r="AM893" s="66" t="n">
        <f aca="false">IF(OR('Vstupní data'!T893&gt;0,'Vstupní data'!U893&gt;0),IF('Vstupní data'!T893&gt;0,'Vstupní data'!T893,ROUND(10*'Vstupní data'!U893/AK893,0)),0)</f>
        <v>0</v>
      </c>
      <c r="AN893" s="69" t="n">
        <f aca="false">IF('Vstupní data'!T893&gt;0,   IF('Vstupní data'!T893&lt;=AL893,'Vstupní data'!T893,AL893),   IF(AM893&lt;AL893,AM893,AL893))</f>
        <v>0</v>
      </c>
      <c r="AO893" s="69" t="n">
        <f aca="false">'Vstupní data'!X893</f>
        <v>0</v>
      </c>
      <c r="AP893" s="66" t="n">
        <f aca="false">IF(OR('Vstupní data'!T893&gt;0,'Vstupní data'!U893&gt;0),IF(I893&lt;&gt;0,VLOOKUP(I893,'Pril3-drev'!$H$5:$I$83,2,0),0),0)</f>
        <v>0</v>
      </c>
      <c r="AQ893" s="66" t="n">
        <f aca="false">'Vstupní data'!Y893</f>
        <v>0</v>
      </c>
      <c r="AR893" s="66" t="str">
        <f aca="false">IF(AC893&gt;5,   IF('Vstupní data'!Y893&gt;0,   VLOOKUP(VLOOKUP(CONCATENATE(VLOOKUP(I893,'Pril3-drev'!$H$4:$L$83,5,0),AC893),'Pril3-drev'!$Q$4:$R$2803,2,0),'AVB-BS'!$C$5:$S$29 ,LOOKUP(AQ893,'AVB-BS'!$D$3:$S$3,'AVB-BS'!$D$1:$S$1) ,0 )   ,   IF('Vstupní data'!Z893&gt;0,'Vstupní data'!Z893,0)) , "")</f>
        <v/>
      </c>
      <c r="AS893" s="70" t="str">
        <f aca="false">IF(AC893&gt;5,VLOOKUP(CONCATENATE(AP893,AR893),'Pril1-THLPa'!$H$6:$N$96,4,0),"")</f>
        <v/>
      </c>
      <c r="AT893" s="70" t="str">
        <f aca="false">IF(AC893&gt;5,VLOOKUP(CONCATENATE(AP893,AR893),'Pril1-THLPa'!$H$6:$N$96,5,0),"")</f>
        <v/>
      </c>
      <c r="AU893" s="70" t="str">
        <f aca="false">IF(AC893&gt;5,VLOOKUP(CONCATENATE(AP893,AR893),'Pril1-THLPa'!$H$6:$N$96,6,0),"")</f>
        <v/>
      </c>
      <c r="AV893" s="70" t="str">
        <f aca="false">IF(AC893&gt;5,VLOOKUP(CONCATENATE(AP893,AR893),'Pril1-THLPa'!$H$6:$N$96,7,0),"")</f>
        <v/>
      </c>
      <c r="AW893" s="70" t="str">
        <f aca="false">IF(AC893&gt;5,VLOOKUP(CONCATENATE(AP893,AR893),'Pril1-THLPa'!$H$6:$O$96,8,0),"")</f>
        <v/>
      </c>
      <c r="AX893" s="66" t="n">
        <f aca="false">IF(AC893&gt;0,IF(AND(AC893&gt;0,AC893&lt;=5),VLOOKUP(AP893,'Pril1-THLPa'!$A$6:$F$18,LOOKUP(AC893,'Pril1-THLPa'!$B$5:$F$5,'Pril1-THLPa'!$B$4:$F$4),0),AS893+AT893*(AC893-5)+AU893*POWER(AC893-5,2)+AV893*POWER(AC893-5,3)+AW893*POWER(AC893-5,4)),0)</f>
        <v>0</v>
      </c>
      <c r="AY893" s="71"/>
      <c r="AZ893" s="66" t="n">
        <f aca="false">'Vstupní data'!AA893</f>
        <v>0</v>
      </c>
      <c r="BA893" s="66" t="n">
        <f aca="false">IF(OR('Vstupní data'!T893&gt;0,'Vstupní data'!U893&gt;0),IF(AC893&lt;&gt;"",AX893*AO893/10*(100+AZ893)/100,0),0)</f>
        <v>0</v>
      </c>
      <c r="BB893" s="67" t="n">
        <f aca="false">IF(AC893&lt;&gt;"",ROUND(BA893*AN893,0),0)</f>
        <v>0</v>
      </c>
      <c r="BC893" s="68" t="str">
        <f aca="false">IF(AE893&gt;0,BB893/AE893,"")</f>
        <v/>
      </c>
      <c r="BD893" s="66" t="n">
        <f aca="false">'Vstupní data'!AE893</f>
        <v>0</v>
      </c>
      <c r="BF893" s="66" t="n">
        <f aca="false">'Vstupní data'!AC893</f>
        <v>0</v>
      </c>
      <c r="BH893" s="66" t="n">
        <f aca="false">'Vstupní data'!AD893</f>
        <v>0</v>
      </c>
      <c r="BI893" s="66" t="n">
        <f aca="false">'Vstupní data'!AF893</f>
        <v>0</v>
      </c>
      <c r="BJ893" s="69" t="n">
        <f aca="false">'Vstupní data'!AG893</f>
        <v>0</v>
      </c>
      <c r="BK893" s="69" t="n">
        <f aca="false">IF(BF893&lt;&gt;0,VLOOKUP(I893,'Pril3-drev'!$H$5:$I$83,2,0),0)</f>
        <v>0</v>
      </c>
      <c r="BL893" s="69" t="n">
        <f aca="false">IF(BF893&lt;&gt;0,VLOOKUP(BK893,'Pril3-drev'!$A$5:$C$17,3,0),0)</f>
        <v>0</v>
      </c>
      <c r="BM893" s="69" t="n">
        <f aca="false">'Vstupní data'!AH893</f>
        <v>0</v>
      </c>
      <c r="BN893" s="69" t="n">
        <f aca="false">IF('Vstupní data'!AH893&gt;0,   VLOOKUP(VLOOKUP(CONCATENATE(VLOOKUP(I893,'Pril3-drev'!$H$4:$L$83,5,0),BD893),'Pril3-drev'!$Q$4:$R$2803,2,0),'AVB-BS'!$C$5:$S$29 ,LOOKUP(BM893,'AVB-BS'!$D$3:$S$3,'AVB-BS'!$D$1:$S$1) ,0 )   ,   IF('Vstupní data'!AI893&gt;0,'Vstupní data'!AI893,0))</f>
        <v>0</v>
      </c>
      <c r="BO893" s="69" t="str">
        <f aca="false">IF(BX893&gt;5,VLOOKUP(CONCATENATE(BK893,BN893),'Pril1-THLPa'!$H$6:$N$96,4,0),"")</f>
        <v/>
      </c>
      <c r="BP893" s="69" t="str">
        <f aca="false">IF(BX893&gt;5,VLOOKUP(CONCATENATE(BK893,BN893),'Pril1-THLPa'!$H$6:$N$96,5,0),"")</f>
        <v/>
      </c>
      <c r="BQ893" s="69" t="str">
        <f aca="false">IF(BX893&gt;5,VLOOKUP(CONCATENATE(BK893,BN893),'Pril1-THLPa'!$H$6:$N$96,6,0),"")</f>
        <v/>
      </c>
      <c r="BR893" s="69" t="str">
        <f aca="false">IF(BX893&gt;5,VLOOKUP(CONCATENATE(BK893,BN893),'Pril1-THLPa'!$H$6:$N$96,7,0),"")</f>
        <v/>
      </c>
      <c r="BS893" s="69" t="str">
        <f aca="false">IF(BX893&gt;5,VLOOKUP(CONCATENATE(BK893,BN893),'Pril1-THLPa'!$H$6:$O$96,8,0),"")</f>
        <v/>
      </c>
      <c r="BT893" s="69" t="str">
        <f aca="false">IF(BF893&gt;0, IF(BK893="smrk",  VLOOKUP(VLOOKUP(BD893,'Pril9-K3'!$L$8:$M$207,2,0),'Pril9-K3'!$A$8:$J$16,LOOKUP(BN893,'Pril9-K3'!$A$7:$J$7,'Pril9-K3'!$A$5:$J$5),0), IF(AND(BK893&lt;&gt;"smrk",'Vstupní data'!AK893&lt;&gt;""),'Vstupní data'!AK893,   VLOOKUP(VLOOKUP(BD893,'Pril9-K3'!$L$8:$M$207,2,0),'Pril9-K3'!$A$8:$J$16,LOOKUP(BN893,'Pril9-K3'!$A$7:$J$7,'Pril9-K3'!$A$5:$J$5),0)   )),   "")</f>
        <v/>
      </c>
      <c r="BV893" s="69" t="n">
        <f aca="false">'Vstupní data'!AJ893</f>
        <v>0</v>
      </c>
      <c r="BW893" s="69" t="n">
        <f aca="false">IF(BF893&gt;0,IF(J893&gt;0,J893,K893*H893/100),0)</f>
        <v>0</v>
      </c>
      <c r="BX893" s="69" t="n">
        <f aca="false">IF(BF893&gt;0,IF(BJ893&gt;BL893,BL893,BJ893),0)</f>
        <v>0</v>
      </c>
      <c r="BY893" s="69" t="n">
        <f aca="false">IF(BD893=0,0,IF(AND(BX893&gt;0,BX893&lt;=5),  IF(AND(BX893&gt;0,BX893&lt;=5),VLOOKUP(BK893,'Pril1-THLPa'!$A$6:$F$18,IF(AND(BX893&gt;0,BX893&lt;=5),LOOKUP(BX893,'Pril1-THLPa'!$B$5:$F$5,'Pril1-THLPa'!$B$4:$F$4),""),0),""),  IF(BX893&gt;5,BO893+BP893*(BX893-5)+BQ893*POWER(BX893-5,2)+BR893*POWER(BX893-5,3)+BS893*POWER(BX893-5,4),"")))</f>
        <v>0</v>
      </c>
      <c r="BZ893" s="69" t="n">
        <f aca="false">IF(BY893&gt;0,BY893*BI893/10*BW893*(100+BV893)/100,0)</f>
        <v>0</v>
      </c>
      <c r="CA893" s="69" t="n">
        <f aca="false">IF(BD893&gt;0,BX893-IF(BD893&gt;BX893,BX893,BD893),0)</f>
        <v>0</v>
      </c>
      <c r="CB893" s="69" t="n">
        <f aca="false">POWER(1.01,CA893)</f>
        <v>1</v>
      </c>
      <c r="CC893" s="69" t="n">
        <f aca="false">IF(BF893&gt;0,IF(BF893&gt;BH893,1,BF893/BH893),0)</f>
        <v>0</v>
      </c>
      <c r="CD893" s="72" t="n">
        <f aca="false">IF(BD893=0,0,IF(BF893&gt;0,ROUND(IF(CB893&lt;&gt;0,BZ893*BT893*1/CB893*CC893,0),0),0))</f>
        <v>0</v>
      </c>
      <c r="CE893" s="73" t="str">
        <f aca="false">IF(BF893&gt;0,IF(BF893&gt;BH893,CD893/BF893,CD893/BH893),"")</f>
        <v/>
      </c>
      <c r="CF893" s="69" t="n">
        <f aca="false">'Vstupní data'!AM893</f>
        <v>0</v>
      </c>
      <c r="CG893" s="69" t="n">
        <f aca="false">'Vstupní data'!AN893</f>
        <v>0</v>
      </c>
      <c r="CH893" s="69" t="n">
        <f aca="false">'Vstupní data'!AO893</f>
        <v>0</v>
      </c>
      <c r="CI893" s="69" t="n">
        <f aca="false">'Vstupní data'!AP893</f>
        <v>0</v>
      </c>
      <c r="CJ893" s="72" t="n">
        <f aca="false">ROUND(CH893*CI893,0)</f>
        <v>0</v>
      </c>
      <c r="CK893" s="74" t="str">
        <f aca="false">IF(OR(AA893&gt;0,BB893&gt;0,CD893&gt;0,CJ893&gt;0),AA893+BB893+CD893+CJ893,"")</f>
        <v/>
      </c>
    </row>
    <row r="894" customFormat="false" ht="12.8" hidden="false" customHeight="false" outlineLevel="0" collapsed="false">
      <c r="A894" s="66" t="n">
        <f aca="false">'Vstupní data'!A894</f>
        <v>0</v>
      </c>
      <c r="F894" s="66" t="str">
        <f aca="false">CONCATENATE('Vstupní data'!F894,'Vstupní data'!G894,'Vstupní data'!H894,'Vstupní data'!I894)</f>
        <v/>
      </c>
      <c r="G894" s="66"/>
      <c r="H894" s="66" t="n">
        <f aca="false">'Vstupní data'!K894</f>
        <v>0</v>
      </c>
      <c r="I894" s="66" t="n">
        <f aca="false">'Vstupní data'!L894</f>
        <v>0</v>
      </c>
      <c r="J894" s="66" t="n">
        <f aca="false">'Vstupní data'!K894*'Vstupní data'!M894/100</f>
        <v>0</v>
      </c>
      <c r="L894" s="66" t="n">
        <f aca="false">IF('Vstupní data'!N894="prostokořenný",0,IF('Vstupní data'!N894="krytokořenný","k",IF('Vstupní data'!N894="poloodrostky nebo odrostky, prostokořenné i krytokořenné","po",0)))</f>
        <v>0</v>
      </c>
      <c r="N894" s="66"/>
      <c r="O894" s="66" t="n">
        <f aca="false">'Vstupní data'!O894</f>
        <v>0</v>
      </c>
      <c r="P894" s="66" t="n">
        <f aca="false">IF(O894&gt;0,VLOOKUP(CONCATENATE(VLOOKUP(I894,'Pril3-drev'!$H$5:$K$83,4,0),"-",'Vstupní data'!R894),K2!$C$15:$D$23,2,0),0)</f>
        <v>0</v>
      </c>
      <c r="Q894" s="66" t="n">
        <f aca="false">IF(O894&gt;0,VLOOKUP(I894,'Pril3-drev'!$H$5:$I$83,2,0),0)</f>
        <v>0</v>
      </c>
      <c r="R894" s="66" t="n">
        <f aca="false">IF(Q894&gt;0,VLOOKUP(Q894,'Pril6-okus'!$A$5:$B$17,2,0),0)</f>
        <v>0</v>
      </c>
      <c r="S894" s="66" t="n">
        <f aca="false">IF(O894&gt;0,VLOOKUP(I894,'Pril3-drev'!$H$5:$J$83,3,0),0)</f>
        <v>0</v>
      </c>
      <c r="T894" s="66" t="str">
        <f aca="false">IF(O894&gt;0,IF(L894="k",0.9*VLOOKUP(S894,'ha-pocty-vyhl'!$A$5:$B$20,2,0),IF(L894="po",0.8*VLOOKUP(S894,'ha-pocty-vyhl'!$A$5:$B$20,2,0),VLOOKUP(S894,'ha-pocty-vyhl'!$A$5:$B$20,2,0))),"")</f>
        <v/>
      </c>
      <c r="U894" s="66" t="n">
        <f aca="false">'Vstupní data'!P894</f>
        <v>0</v>
      </c>
      <c r="V894" s="66" t="n">
        <f aca="false">IF(O894&gt;0,1.3*T894*1000*Z894/10000,0)</f>
        <v>0</v>
      </c>
      <c r="W894" s="66" t="n">
        <f aca="false">IF(O894&gt;0,1.3*T894*1000*Z894/10000,0)</f>
        <v>0</v>
      </c>
      <c r="X894" s="66" t="n">
        <f aca="false">IF(O894&gt;0,IF(O894&gt;V894,V894,O894),0)</f>
        <v>0</v>
      </c>
      <c r="Y894" s="66" t="n">
        <f aca="false">IF(O894&gt;0,IF(IF(U894&gt;W894,W894,U894)&lt;X894,W894,IF(U894&gt;W894,W894,U894)),0)</f>
        <v>0</v>
      </c>
      <c r="Z894" s="66" t="n">
        <f aca="false">IF(O894&gt;0,IF(J894&gt;0,J894,K894*H894/100),0)</f>
        <v>0</v>
      </c>
      <c r="AA894" s="67" t="n">
        <f aca="false">IF(O894&gt;0,CEILING(R894*P894*X894/Y894*Z894,1),0)</f>
        <v>0</v>
      </c>
      <c r="AB894" s="68" t="n">
        <f aca="false">IF(O894&gt;0,AA894/O894,0)</f>
        <v>0</v>
      </c>
      <c r="AC894" s="66" t="n">
        <f aca="false">'Vstupní data'!W894</f>
        <v>0</v>
      </c>
      <c r="AI894" s="66" t="str">
        <f aca="false">IF(OR('Vstupní data'!T894&gt;0,'Vstupní data'!U894&gt;0),VLOOKUP(I894,'Pril3-drev'!$H$5:$J$83,3,0),"")</f>
        <v/>
      </c>
      <c r="AJ894" s="66" t="n">
        <f aca="false">IF('Vstupní data'!V894="prostokořenný",0,IF('Vstupní data'!V894="krytokořenný","k",IF('Vstupní data'!V894="poloodrostky nebo odrostky, prostokořenné i krytokořenné","po",0)))</f>
        <v>0</v>
      </c>
      <c r="AK894" s="66" t="n">
        <f aca="false">IF(OR('Vstupní data'!T894&gt;0,'Vstupní data'!U894&gt;0),IF(AJ894="k",0.9*VLOOKUP(AI894,'ha-pocty-vyhl'!$A$5:$B$20,2,0),IF(AJ894="po",0.8*VLOOKUP(AI894,'ha-pocty-vyhl'!$A$5:$B$20,2,0),VLOOKUP(AI894,'ha-pocty-vyhl'!$A$5:$B$20,2,0))),0)</f>
        <v>0</v>
      </c>
      <c r="AL894" s="66" t="n">
        <f aca="false">IF(OR('Vstupní data'!T894&gt;0,'Vstupní data'!U894&gt;0),'Vstupní data'!K894*'Vstupní data'!M894/100,0)</f>
        <v>0</v>
      </c>
      <c r="AM894" s="66" t="n">
        <f aca="false">IF(OR('Vstupní data'!T894&gt;0,'Vstupní data'!U894&gt;0),IF('Vstupní data'!T894&gt;0,'Vstupní data'!T894,ROUND(10*'Vstupní data'!U894/AK894,0)),0)</f>
        <v>0</v>
      </c>
      <c r="AN894" s="69" t="n">
        <f aca="false">IF('Vstupní data'!T894&gt;0,   IF('Vstupní data'!T894&lt;=AL894,'Vstupní data'!T894,AL894),   IF(AM894&lt;AL894,AM894,AL894))</f>
        <v>0</v>
      </c>
      <c r="AO894" s="69" t="n">
        <f aca="false">'Vstupní data'!X894</f>
        <v>0</v>
      </c>
      <c r="AP894" s="66" t="n">
        <f aca="false">IF(OR('Vstupní data'!T894&gt;0,'Vstupní data'!U894&gt;0),IF(I894&lt;&gt;0,VLOOKUP(I894,'Pril3-drev'!$H$5:$I$83,2,0),0),0)</f>
        <v>0</v>
      </c>
      <c r="AQ894" s="66" t="n">
        <f aca="false">'Vstupní data'!Y894</f>
        <v>0</v>
      </c>
      <c r="AR894" s="66" t="str">
        <f aca="false">IF(AC894&gt;5,   IF('Vstupní data'!Y894&gt;0,   VLOOKUP(VLOOKUP(CONCATENATE(VLOOKUP(I894,'Pril3-drev'!$H$4:$L$83,5,0),AC894),'Pril3-drev'!$Q$4:$R$2803,2,0),'AVB-BS'!$C$5:$S$29 ,LOOKUP(AQ894,'AVB-BS'!$D$3:$S$3,'AVB-BS'!$D$1:$S$1) ,0 )   ,   IF('Vstupní data'!Z894&gt;0,'Vstupní data'!Z894,0)) , "")</f>
        <v/>
      </c>
      <c r="AS894" s="70" t="str">
        <f aca="false">IF(AC894&gt;5,VLOOKUP(CONCATENATE(AP894,AR894),'Pril1-THLPa'!$H$6:$N$96,4,0),"")</f>
        <v/>
      </c>
      <c r="AT894" s="70" t="str">
        <f aca="false">IF(AC894&gt;5,VLOOKUP(CONCATENATE(AP894,AR894),'Pril1-THLPa'!$H$6:$N$96,5,0),"")</f>
        <v/>
      </c>
      <c r="AU894" s="70" t="str">
        <f aca="false">IF(AC894&gt;5,VLOOKUP(CONCATENATE(AP894,AR894),'Pril1-THLPa'!$H$6:$N$96,6,0),"")</f>
        <v/>
      </c>
      <c r="AV894" s="70" t="str">
        <f aca="false">IF(AC894&gt;5,VLOOKUP(CONCATENATE(AP894,AR894),'Pril1-THLPa'!$H$6:$N$96,7,0),"")</f>
        <v/>
      </c>
      <c r="AW894" s="70" t="str">
        <f aca="false">IF(AC894&gt;5,VLOOKUP(CONCATENATE(AP894,AR894),'Pril1-THLPa'!$H$6:$O$96,8,0),"")</f>
        <v/>
      </c>
      <c r="AX894" s="66" t="n">
        <f aca="false">IF(AC894&gt;0,IF(AND(AC894&gt;0,AC894&lt;=5),VLOOKUP(AP894,'Pril1-THLPa'!$A$6:$F$18,LOOKUP(AC894,'Pril1-THLPa'!$B$5:$F$5,'Pril1-THLPa'!$B$4:$F$4),0),AS894+AT894*(AC894-5)+AU894*POWER(AC894-5,2)+AV894*POWER(AC894-5,3)+AW894*POWER(AC894-5,4)),0)</f>
        <v>0</v>
      </c>
      <c r="AY894" s="71"/>
      <c r="AZ894" s="66" t="n">
        <f aca="false">'Vstupní data'!AA894</f>
        <v>0</v>
      </c>
      <c r="BA894" s="66" t="n">
        <f aca="false">IF(OR('Vstupní data'!T894&gt;0,'Vstupní data'!U894&gt;0),IF(AC894&lt;&gt;"",AX894*AO894/10*(100+AZ894)/100,0),0)</f>
        <v>0</v>
      </c>
      <c r="BB894" s="67" t="n">
        <f aca="false">IF(AC894&lt;&gt;"",ROUND(BA894*AN894,0),0)</f>
        <v>0</v>
      </c>
      <c r="BC894" s="68" t="str">
        <f aca="false">IF(AE894&gt;0,BB894/AE894,"")</f>
        <v/>
      </c>
      <c r="BD894" s="66" t="n">
        <f aca="false">'Vstupní data'!AE894</f>
        <v>0</v>
      </c>
      <c r="BF894" s="66" t="n">
        <f aca="false">'Vstupní data'!AC894</f>
        <v>0</v>
      </c>
      <c r="BH894" s="66" t="n">
        <f aca="false">'Vstupní data'!AD894</f>
        <v>0</v>
      </c>
      <c r="BI894" s="66" t="n">
        <f aca="false">'Vstupní data'!AF894</f>
        <v>0</v>
      </c>
      <c r="BJ894" s="69" t="n">
        <f aca="false">'Vstupní data'!AG894</f>
        <v>0</v>
      </c>
      <c r="BK894" s="69" t="n">
        <f aca="false">IF(BF894&lt;&gt;0,VLOOKUP(I894,'Pril3-drev'!$H$5:$I$83,2,0),0)</f>
        <v>0</v>
      </c>
      <c r="BL894" s="69" t="n">
        <f aca="false">IF(BF894&lt;&gt;0,VLOOKUP(BK894,'Pril3-drev'!$A$5:$C$17,3,0),0)</f>
        <v>0</v>
      </c>
      <c r="BM894" s="69" t="n">
        <f aca="false">'Vstupní data'!AH894</f>
        <v>0</v>
      </c>
      <c r="BN894" s="69" t="n">
        <f aca="false">IF('Vstupní data'!AH894&gt;0,   VLOOKUP(VLOOKUP(CONCATENATE(VLOOKUP(I894,'Pril3-drev'!$H$4:$L$83,5,0),BD894),'Pril3-drev'!$Q$4:$R$2803,2,0),'AVB-BS'!$C$5:$S$29 ,LOOKUP(BM894,'AVB-BS'!$D$3:$S$3,'AVB-BS'!$D$1:$S$1) ,0 )   ,   IF('Vstupní data'!AI894&gt;0,'Vstupní data'!AI894,0))</f>
        <v>0</v>
      </c>
      <c r="BO894" s="69" t="str">
        <f aca="false">IF(BX894&gt;5,VLOOKUP(CONCATENATE(BK894,BN894),'Pril1-THLPa'!$H$6:$N$96,4,0),"")</f>
        <v/>
      </c>
      <c r="BP894" s="69" t="str">
        <f aca="false">IF(BX894&gt;5,VLOOKUP(CONCATENATE(BK894,BN894),'Pril1-THLPa'!$H$6:$N$96,5,0),"")</f>
        <v/>
      </c>
      <c r="BQ894" s="69" t="str">
        <f aca="false">IF(BX894&gt;5,VLOOKUP(CONCATENATE(BK894,BN894),'Pril1-THLPa'!$H$6:$N$96,6,0),"")</f>
        <v/>
      </c>
      <c r="BR894" s="69" t="str">
        <f aca="false">IF(BX894&gt;5,VLOOKUP(CONCATENATE(BK894,BN894),'Pril1-THLPa'!$H$6:$N$96,7,0),"")</f>
        <v/>
      </c>
      <c r="BS894" s="69" t="str">
        <f aca="false">IF(BX894&gt;5,VLOOKUP(CONCATENATE(BK894,BN894),'Pril1-THLPa'!$H$6:$O$96,8,0),"")</f>
        <v/>
      </c>
      <c r="BT894" s="69" t="str">
        <f aca="false">IF(BF894&gt;0, IF(BK894="smrk",  VLOOKUP(VLOOKUP(BD894,'Pril9-K3'!$L$8:$M$207,2,0),'Pril9-K3'!$A$8:$J$16,LOOKUP(BN894,'Pril9-K3'!$A$7:$J$7,'Pril9-K3'!$A$5:$J$5),0), IF(AND(BK894&lt;&gt;"smrk",'Vstupní data'!AK894&lt;&gt;""),'Vstupní data'!AK894,   VLOOKUP(VLOOKUP(BD894,'Pril9-K3'!$L$8:$M$207,2,0),'Pril9-K3'!$A$8:$J$16,LOOKUP(BN894,'Pril9-K3'!$A$7:$J$7,'Pril9-K3'!$A$5:$J$5),0)   )),   "")</f>
        <v/>
      </c>
      <c r="BV894" s="69" t="n">
        <f aca="false">'Vstupní data'!AJ894</f>
        <v>0</v>
      </c>
      <c r="BW894" s="69" t="n">
        <f aca="false">IF(BF894&gt;0,IF(J894&gt;0,J894,K894*H894/100),0)</f>
        <v>0</v>
      </c>
      <c r="BX894" s="69" t="n">
        <f aca="false">IF(BF894&gt;0,IF(BJ894&gt;BL894,BL894,BJ894),0)</f>
        <v>0</v>
      </c>
      <c r="BY894" s="69" t="n">
        <f aca="false">IF(BD894=0,0,IF(AND(BX894&gt;0,BX894&lt;=5),  IF(AND(BX894&gt;0,BX894&lt;=5),VLOOKUP(BK894,'Pril1-THLPa'!$A$6:$F$18,IF(AND(BX894&gt;0,BX894&lt;=5),LOOKUP(BX894,'Pril1-THLPa'!$B$5:$F$5,'Pril1-THLPa'!$B$4:$F$4),""),0),""),  IF(BX894&gt;5,BO894+BP894*(BX894-5)+BQ894*POWER(BX894-5,2)+BR894*POWER(BX894-5,3)+BS894*POWER(BX894-5,4),"")))</f>
        <v>0</v>
      </c>
      <c r="BZ894" s="69" t="n">
        <f aca="false">IF(BY894&gt;0,BY894*BI894/10*BW894*(100+BV894)/100,0)</f>
        <v>0</v>
      </c>
      <c r="CA894" s="69" t="n">
        <f aca="false">IF(BD894&gt;0,BX894-IF(BD894&gt;BX894,BX894,BD894),0)</f>
        <v>0</v>
      </c>
      <c r="CB894" s="69" t="n">
        <f aca="false">POWER(1.01,CA894)</f>
        <v>1</v>
      </c>
      <c r="CC894" s="69" t="n">
        <f aca="false">IF(BF894&gt;0,IF(BF894&gt;BH894,1,BF894/BH894),0)</f>
        <v>0</v>
      </c>
      <c r="CD894" s="72" t="n">
        <f aca="false">IF(BD894=0,0,IF(BF894&gt;0,ROUND(IF(CB894&lt;&gt;0,BZ894*BT894*1/CB894*CC894,0),0),0))</f>
        <v>0</v>
      </c>
      <c r="CE894" s="73" t="str">
        <f aca="false">IF(BF894&gt;0,IF(BF894&gt;BH894,CD894/BF894,CD894/BH894),"")</f>
        <v/>
      </c>
      <c r="CF894" s="69" t="n">
        <f aca="false">'Vstupní data'!AM894</f>
        <v>0</v>
      </c>
      <c r="CG894" s="69" t="n">
        <f aca="false">'Vstupní data'!AN894</f>
        <v>0</v>
      </c>
      <c r="CH894" s="69" t="n">
        <f aca="false">'Vstupní data'!AO894</f>
        <v>0</v>
      </c>
      <c r="CI894" s="69" t="n">
        <f aca="false">'Vstupní data'!AP894</f>
        <v>0</v>
      </c>
      <c r="CJ894" s="72" t="n">
        <f aca="false">ROUND(CH894*CI894,0)</f>
        <v>0</v>
      </c>
      <c r="CK894" s="74" t="str">
        <f aca="false">IF(OR(AA894&gt;0,BB894&gt;0,CD894&gt;0,CJ894&gt;0),AA894+BB894+CD894+CJ894,"")</f>
        <v/>
      </c>
    </row>
    <row r="895" customFormat="false" ht="12.8" hidden="false" customHeight="false" outlineLevel="0" collapsed="false">
      <c r="A895" s="66" t="n">
        <f aca="false">'Vstupní data'!A895</f>
        <v>0</v>
      </c>
      <c r="F895" s="66" t="str">
        <f aca="false">CONCATENATE('Vstupní data'!F895,'Vstupní data'!G895,'Vstupní data'!H895,'Vstupní data'!I895)</f>
        <v/>
      </c>
      <c r="G895" s="66"/>
      <c r="H895" s="66" t="n">
        <f aca="false">'Vstupní data'!K895</f>
        <v>0</v>
      </c>
      <c r="I895" s="66" t="n">
        <f aca="false">'Vstupní data'!L895</f>
        <v>0</v>
      </c>
      <c r="J895" s="66" t="n">
        <f aca="false">'Vstupní data'!K895*'Vstupní data'!M895/100</f>
        <v>0</v>
      </c>
      <c r="L895" s="66" t="n">
        <f aca="false">IF('Vstupní data'!N895="prostokořenný",0,IF('Vstupní data'!N895="krytokořenný","k",IF('Vstupní data'!N895="poloodrostky nebo odrostky, prostokořenné i krytokořenné","po",0)))</f>
        <v>0</v>
      </c>
      <c r="N895" s="66"/>
      <c r="O895" s="66" t="n">
        <f aca="false">'Vstupní data'!O895</f>
        <v>0</v>
      </c>
      <c r="P895" s="66" t="n">
        <f aca="false">IF(O895&gt;0,VLOOKUP(CONCATENATE(VLOOKUP(I895,'Pril3-drev'!$H$5:$K$83,4,0),"-",'Vstupní data'!R895),K2!$C$15:$D$23,2,0),0)</f>
        <v>0</v>
      </c>
      <c r="Q895" s="66" t="n">
        <f aca="false">IF(O895&gt;0,VLOOKUP(I895,'Pril3-drev'!$H$5:$I$83,2,0),0)</f>
        <v>0</v>
      </c>
      <c r="R895" s="66" t="n">
        <f aca="false">IF(Q895&gt;0,VLOOKUP(Q895,'Pril6-okus'!$A$5:$B$17,2,0),0)</f>
        <v>0</v>
      </c>
      <c r="S895" s="66" t="n">
        <f aca="false">IF(O895&gt;0,VLOOKUP(I895,'Pril3-drev'!$H$5:$J$83,3,0),0)</f>
        <v>0</v>
      </c>
      <c r="T895" s="66" t="str">
        <f aca="false">IF(O895&gt;0,IF(L895="k",0.9*VLOOKUP(S895,'ha-pocty-vyhl'!$A$5:$B$20,2,0),IF(L895="po",0.8*VLOOKUP(S895,'ha-pocty-vyhl'!$A$5:$B$20,2,0),VLOOKUP(S895,'ha-pocty-vyhl'!$A$5:$B$20,2,0))),"")</f>
        <v/>
      </c>
      <c r="U895" s="66" t="n">
        <f aca="false">'Vstupní data'!P895</f>
        <v>0</v>
      </c>
      <c r="V895" s="66" t="n">
        <f aca="false">IF(O895&gt;0,1.3*T895*1000*Z895/10000,0)</f>
        <v>0</v>
      </c>
      <c r="W895" s="66" t="n">
        <f aca="false">IF(O895&gt;0,1.3*T895*1000*Z895/10000,0)</f>
        <v>0</v>
      </c>
      <c r="X895" s="66" t="n">
        <f aca="false">IF(O895&gt;0,IF(O895&gt;V895,V895,O895),0)</f>
        <v>0</v>
      </c>
      <c r="Y895" s="66" t="n">
        <f aca="false">IF(O895&gt;0,IF(IF(U895&gt;W895,W895,U895)&lt;X895,W895,IF(U895&gt;W895,W895,U895)),0)</f>
        <v>0</v>
      </c>
      <c r="Z895" s="66" t="n">
        <f aca="false">IF(O895&gt;0,IF(J895&gt;0,J895,K895*H895/100),0)</f>
        <v>0</v>
      </c>
      <c r="AA895" s="67" t="n">
        <f aca="false">IF(O895&gt;0,CEILING(R895*P895*X895/Y895*Z895,1),0)</f>
        <v>0</v>
      </c>
      <c r="AB895" s="68" t="n">
        <f aca="false">IF(O895&gt;0,AA895/O895,0)</f>
        <v>0</v>
      </c>
      <c r="AC895" s="66" t="n">
        <f aca="false">'Vstupní data'!W895</f>
        <v>0</v>
      </c>
      <c r="AI895" s="66" t="str">
        <f aca="false">IF(OR('Vstupní data'!T895&gt;0,'Vstupní data'!U895&gt;0),VLOOKUP(I895,'Pril3-drev'!$H$5:$J$83,3,0),"")</f>
        <v/>
      </c>
      <c r="AJ895" s="66" t="n">
        <f aca="false">IF('Vstupní data'!V895="prostokořenný",0,IF('Vstupní data'!V895="krytokořenný","k",IF('Vstupní data'!V895="poloodrostky nebo odrostky, prostokořenné i krytokořenné","po",0)))</f>
        <v>0</v>
      </c>
      <c r="AK895" s="66" t="n">
        <f aca="false">IF(OR('Vstupní data'!T895&gt;0,'Vstupní data'!U895&gt;0),IF(AJ895="k",0.9*VLOOKUP(AI895,'ha-pocty-vyhl'!$A$5:$B$20,2,0),IF(AJ895="po",0.8*VLOOKUP(AI895,'ha-pocty-vyhl'!$A$5:$B$20,2,0),VLOOKUP(AI895,'ha-pocty-vyhl'!$A$5:$B$20,2,0))),0)</f>
        <v>0</v>
      </c>
      <c r="AL895" s="66" t="n">
        <f aca="false">IF(OR('Vstupní data'!T895&gt;0,'Vstupní data'!U895&gt;0),'Vstupní data'!K895*'Vstupní data'!M895/100,0)</f>
        <v>0</v>
      </c>
      <c r="AM895" s="66" t="n">
        <f aca="false">IF(OR('Vstupní data'!T895&gt;0,'Vstupní data'!U895&gt;0),IF('Vstupní data'!T895&gt;0,'Vstupní data'!T895,ROUND(10*'Vstupní data'!U895/AK895,0)),0)</f>
        <v>0</v>
      </c>
      <c r="AN895" s="69" t="n">
        <f aca="false">IF('Vstupní data'!T895&gt;0,   IF('Vstupní data'!T895&lt;=AL895,'Vstupní data'!T895,AL895),   IF(AM895&lt;AL895,AM895,AL895))</f>
        <v>0</v>
      </c>
      <c r="AO895" s="69" t="n">
        <f aca="false">'Vstupní data'!X895</f>
        <v>0</v>
      </c>
      <c r="AP895" s="66" t="n">
        <f aca="false">IF(OR('Vstupní data'!T895&gt;0,'Vstupní data'!U895&gt;0),IF(I895&lt;&gt;0,VLOOKUP(I895,'Pril3-drev'!$H$5:$I$83,2,0),0),0)</f>
        <v>0</v>
      </c>
      <c r="AQ895" s="66" t="n">
        <f aca="false">'Vstupní data'!Y895</f>
        <v>0</v>
      </c>
      <c r="AR895" s="66" t="str">
        <f aca="false">IF(AC895&gt;5,   IF('Vstupní data'!Y895&gt;0,   VLOOKUP(VLOOKUP(CONCATENATE(VLOOKUP(I895,'Pril3-drev'!$H$4:$L$83,5,0),AC895),'Pril3-drev'!$Q$4:$R$2803,2,0),'AVB-BS'!$C$5:$S$29 ,LOOKUP(AQ895,'AVB-BS'!$D$3:$S$3,'AVB-BS'!$D$1:$S$1) ,0 )   ,   IF('Vstupní data'!Z895&gt;0,'Vstupní data'!Z895,0)) , "")</f>
        <v/>
      </c>
      <c r="AS895" s="70" t="str">
        <f aca="false">IF(AC895&gt;5,VLOOKUP(CONCATENATE(AP895,AR895),'Pril1-THLPa'!$H$6:$N$96,4,0),"")</f>
        <v/>
      </c>
      <c r="AT895" s="70" t="str">
        <f aca="false">IF(AC895&gt;5,VLOOKUP(CONCATENATE(AP895,AR895),'Pril1-THLPa'!$H$6:$N$96,5,0),"")</f>
        <v/>
      </c>
      <c r="AU895" s="70" t="str">
        <f aca="false">IF(AC895&gt;5,VLOOKUP(CONCATENATE(AP895,AR895),'Pril1-THLPa'!$H$6:$N$96,6,0),"")</f>
        <v/>
      </c>
      <c r="AV895" s="70" t="str">
        <f aca="false">IF(AC895&gt;5,VLOOKUP(CONCATENATE(AP895,AR895),'Pril1-THLPa'!$H$6:$N$96,7,0),"")</f>
        <v/>
      </c>
      <c r="AW895" s="70" t="str">
        <f aca="false">IF(AC895&gt;5,VLOOKUP(CONCATENATE(AP895,AR895),'Pril1-THLPa'!$H$6:$O$96,8,0),"")</f>
        <v/>
      </c>
      <c r="AX895" s="66" t="n">
        <f aca="false">IF(AC895&gt;0,IF(AND(AC895&gt;0,AC895&lt;=5),VLOOKUP(AP895,'Pril1-THLPa'!$A$6:$F$18,LOOKUP(AC895,'Pril1-THLPa'!$B$5:$F$5,'Pril1-THLPa'!$B$4:$F$4),0),AS895+AT895*(AC895-5)+AU895*POWER(AC895-5,2)+AV895*POWER(AC895-5,3)+AW895*POWER(AC895-5,4)),0)</f>
        <v>0</v>
      </c>
      <c r="AY895" s="71"/>
      <c r="AZ895" s="66" t="n">
        <f aca="false">'Vstupní data'!AA895</f>
        <v>0</v>
      </c>
      <c r="BA895" s="66" t="n">
        <f aca="false">IF(OR('Vstupní data'!T895&gt;0,'Vstupní data'!U895&gt;0),IF(AC895&lt;&gt;"",AX895*AO895/10*(100+AZ895)/100,0),0)</f>
        <v>0</v>
      </c>
      <c r="BB895" s="67" t="n">
        <f aca="false">IF(AC895&lt;&gt;"",ROUND(BA895*AN895,0),0)</f>
        <v>0</v>
      </c>
      <c r="BC895" s="68" t="str">
        <f aca="false">IF(AE895&gt;0,BB895/AE895,"")</f>
        <v/>
      </c>
      <c r="BD895" s="66" t="n">
        <f aca="false">'Vstupní data'!AE895</f>
        <v>0</v>
      </c>
      <c r="BF895" s="66" t="n">
        <f aca="false">'Vstupní data'!AC895</f>
        <v>0</v>
      </c>
      <c r="BH895" s="66" t="n">
        <f aca="false">'Vstupní data'!AD895</f>
        <v>0</v>
      </c>
      <c r="BI895" s="66" t="n">
        <f aca="false">'Vstupní data'!AF895</f>
        <v>0</v>
      </c>
      <c r="BJ895" s="69" t="n">
        <f aca="false">'Vstupní data'!AG895</f>
        <v>0</v>
      </c>
      <c r="BK895" s="69" t="n">
        <f aca="false">IF(BF895&lt;&gt;0,VLOOKUP(I895,'Pril3-drev'!$H$5:$I$83,2,0),0)</f>
        <v>0</v>
      </c>
      <c r="BL895" s="69" t="n">
        <f aca="false">IF(BF895&lt;&gt;0,VLOOKUP(BK895,'Pril3-drev'!$A$5:$C$17,3,0),0)</f>
        <v>0</v>
      </c>
      <c r="BM895" s="69" t="n">
        <f aca="false">'Vstupní data'!AH895</f>
        <v>0</v>
      </c>
      <c r="BN895" s="69" t="n">
        <f aca="false">IF('Vstupní data'!AH895&gt;0,   VLOOKUP(VLOOKUP(CONCATENATE(VLOOKUP(I895,'Pril3-drev'!$H$4:$L$83,5,0),BD895),'Pril3-drev'!$Q$4:$R$2803,2,0),'AVB-BS'!$C$5:$S$29 ,LOOKUP(BM895,'AVB-BS'!$D$3:$S$3,'AVB-BS'!$D$1:$S$1) ,0 )   ,   IF('Vstupní data'!AI895&gt;0,'Vstupní data'!AI895,0))</f>
        <v>0</v>
      </c>
      <c r="BO895" s="69" t="str">
        <f aca="false">IF(BX895&gt;5,VLOOKUP(CONCATENATE(BK895,BN895),'Pril1-THLPa'!$H$6:$N$96,4,0),"")</f>
        <v/>
      </c>
      <c r="BP895" s="69" t="str">
        <f aca="false">IF(BX895&gt;5,VLOOKUP(CONCATENATE(BK895,BN895),'Pril1-THLPa'!$H$6:$N$96,5,0),"")</f>
        <v/>
      </c>
      <c r="BQ895" s="69" t="str">
        <f aca="false">IF(BX895&gt;5,VLOOKUP(CONCATENATE(BK895,BN895),'Pril1-THLPa'!$H$6:$N$96,6,0),"")</f>
        <v/>
      </c>
      <c r="BR895" s="69" t="str">
        <f aca="false">IF(BX895&gt;5,VLOOKUP(CONCATENATE(BK895,BN895),'Pril1-THLPa'!$H$6:$N$96,7,0),"")</f>
        <v/>
      </c>
      <c r="BS895" s="69" t="str">
        <f aca="false">IF(BX895&gt;5,VLOOKUP(CONCATENATE(BK895,BN895),'Pril1-THLPa'!$H$6:$O$96,8,0),"")</f>
        <v/>
      </c>
      <c r="BT895" s="69" t="str">
        <f aca="false">IF(BF895&gt;0, IF(BK895="smrk",  VLOOKUP(VLOOKUP(BD895,'Pril9-K3'!$L$8:$M$207,2,0),'Pril9-K3'!$A$8:$J$16,LOOKUP(BN895,'Pril9-K3'!$A$7:$J$7,'Pril9-K3'!$A$5:$J$5),0), IF(AND(BK895&lt;&gt;"smrk",'Vstupní data'!AK895&lt;&gt;""),'Vstupní data'!AK895,   VLOOKUP(VLOOKUP(BD895,'Pril9-K3'!$L$8:$M$207,2,0),'Pril9-K3'!$A$8:$J$16,LOOKUP(BN895,'Pril9-K3'!$A$7:$J$7,'Pril9-K3'!$A$5:$J$5),0)   )),   "")</f>
        <v/>
      </c>
      <c r="BV895" s="69" t="n">
        <f aca="false">'Vstupní data'!AJ895</f>
        <v>0</v>
      </c>
      <c r="BW895" s="69" t="n">
        <f aca="false">IF(BF895&gt;0,IF(J895&gt;0,J895,K895*H895/100),0)</f>
        <v>0</v>
      </c>
      <c r="BX895" s="69" t="n">
        <f aca="false">IF(BF895&gt;0,IF(BJ895&gt;BL895,BL895,BJ895),0)</f>
        <v>0</v>
      </c>
      <c r="BY895" s="69" t="n">
        <f aca="false">IF(BD895=0,0,IF(AND(BX895&gt;0,BX895&lt;=5),  IF(AND(BX895&gt;0,BX895&lt;=5),VLOOKUP(BK895,'Pril1-THLPa'!$A$6:$F$18,IF(AND(BX895&gt;0,BX895&lt;=5),LOOKUP(BX895,'Pril1-THLPa'!$B$5:$F$5,'Pril1-THLPa'!$B$4:$F$4),""),0),""),  IF(BX895&gt;5,BO895+BP895*(BX895-5)+BQ895*POWER(BX895-5,2)+BR895*POWER(BX895-5,3)+BS895*POWER(BX895-5,4),"")))</f>
        <v>0</v>
      </c>
      <c r="BZ895" s="69" t="n">
        <f aca="false">IF(BY895&gt;0,BY895*BI895/10*BW895*(100+BV895)/100,0)</f>
        <v>0</v>
      </c>
      <c r="CA895" s="69" t="n">
        <f aca="false">IF(BD895&gt;0,BX895-IF(BD895&gt;BX895,BX895,BD895),0)</f>
        <v>0</v>
      </c>
      <c r="CB895" s="69" t="n">
        <f aca="false">POWER(1.01,CA895)</f>
        <v>1</v>
      </c>
      <c r="CC895" s="69" t="n">
        <f aca="false">IF(BF895&gt;0,IF(BF895&gt;BH895,1,BF895/BH895),0)</f>
        <v>0</v>
      </c>
      <c r="CD895" s="72" t="n">
        <f aca="false">IF(BD895=0,0,IF(BF895&gt;0,ROUND(IF(CB895&lt;&gt;0,BZ895*BT895*1/CB895*CC895,0),0),0))</f>
        <v>0</v>
      </c>
      <c r="CE895" s="73" t="str">
        <f aca="false">IF(BF895&gt;0,IF(BF895&gt;BH895,CD895/BF895,CD895/BH895),"")</f>
        <v/>
      </c>
      <c r="CF895" s="69" t="n">
        <f aca="false">'Vstupní data'!AM895</f>
        <v>0</v>
      </c>
      <c r="CG895" s="69" t="n">
        <f aca="false">'Vstupní data'!AN895</f>
        <v>0</v>
      </c>
      <c r="CH895" s="69" t="n">
        <f aca="false">'Vstupní data'!AO895</f>
        <v>0</v>
      </c>
      <c r="CI895" s="69" t="n">
        <f aca="false">'Vstupní data'!AP895</f>
        <v>0</v>
      </c>
      <c r="CJ895" s="72" t="n">
        <f aca="false">ROUND(CH895*CI895,0)</f>
        <v>0</v>
      </c>
      <c r="CK895" s="74" t="str">
        <f aca="false">IF(OR(AA895&gt;0,BB895&gt;0,CD895&gt;0,CJ895&gt;0),AA895+BB895+CD895+CJ895,"")</f>
        <v/>
      </c>
    </row>
    <row r="896" customFormat="false" ht="12.8" hidden="false" customHeight="false" outlineLevel="0" collapsed="false">
      <c r="A896" s="66" t="n">
        <f aca="false">'Vstupní data'!A896</f>
        <v>0</v>
      </c>
      <c r="F896" s="66" t="str">
        <f aca="false">CONCATENATE('Vstupní data'!F896,'Vstupní data'!G896,'Vstupní data'!H896,'Vstupní data'!I896)</f>
        <v/>
      </c>
      <c r="G896" s="66"/>
      <c r="H896" s="66" t="n">
        <f aca="false">'Vstupní data'!K896</f>
        <v>0</v>
      </c>
      <c r="I896" s="66" t="n">
        <f aca="false">'Vstupní data'!L896</f>
        <v>0</v>
      </c>
      <c r="J896" s="66" t="n">
        <f aca="false">'Vstupní data'!K896*'Vstupní data'!M896/100</f>
        <v>0</v>
      </c>
      <c r="L896" s="66" t="n">
        <f aca="false">IF('Vstupní data'!N896="prostokořenný",0,IF('Vstupní data'!N896="krytokořenný","k",IF('Vstupní data'!N896="poloodrostky nebo odrostky, prostokořenné i krytokořenné","po",0)))</f>
        <v>0</v>
      </c>
      <c r="N896" s="66"/>
      <c r="O896" s="66" t="n">
        <f aca="false">'Vstupní data'!O896</f>
        <v>0</v>
      </c>
      <c r="P896" s="66" t="n">
        <f aca="false">IF(O896&gt;0,VLOOKUP(CONCATENATE(VLOOKUP(I896,'Pril3-drev'!$H$5:$K$83,4,0),"-",'Vstupní data'!R896),K2!$C$15:$D$23,2,0),0)</f>
        <v>0</v>
      </c>
      <c r="Q896" s="66" t="n">
        <f aca="false">IF(O896&gt;0,VLOOKUP(I896,'Pril3-drev'!$H$5:$I$83,2,0),0)</f>
        <v>0</v>
      </c>
      <c r="R896" s="66" t="n">
        <f aca="false">IF(Q896&gt;0,VLOOKUP(Q896,'Pril6-okus'!$A$5:$B$17,2,0),0)</f>
        <v>0</v>
      </c>
      <c r="S896" s="66" t="n">
        <f aca="false">IF(O896&gt;0,VLOOKUP(I896,'Pril3-drev'!$H$5:$J$83,3,0),0)</f>
        <v>0</v>
      </c>
      <c r="T896" s="66" t="str">
        <f aca="false">IF(O896&gt;0,IF(L896="k",0.9*VLOOKUP(S896,'ha-pocty-vyhl'!$A$5:$B$20,2,0),IF(L896="po",0.8*VLOOKUP(S896,'ha-pocty-vyhl'!$A$5:$B$20,2,0),VLOOKUP(S896,'ha-pocty-vyhl'!$A$5:$B$20,2,0))),"")</f>
        <v/>
      </c>
      <c r="U896" s="66" t="n">
        <f aca="false">'Vstupní data'!P896</f>
        <v>0</v>
      </c>
      <c r="V896" s="66" t="n">
        <f aca="false">IF(O896&gt;0,1.3*T896*1000*Z896/10000,0)</f>
        <v>0</v>
      </c>
      <c r="W896" s="66" t="n">
        <f aca="false">IF(O896&gt;0,1.3*T896*1000*Z896/10000,0)</f>
        <v>0</v>
      </c>
      <c r="X896" s="66" t="n">
        <f aca="false">IF(O896&gt;0,IF(O896&gt;V896,V896,O896),0)</f>
        <v>0</v>
      </c>
      <c r="Y896" s="66" t="n">
        <f aca="false">IF(O896&gt;0,IF(IF(U896&gt;W896,W896,U896)&lt;X896,W896,IF(U896&gt;W896,W896,U896)),0)</f>
        <v>0</v>
      </c>
      <c r="Z896" s="66" t="n">
        <f aca="false">IF(O896&gt;0,IF(J896&gt;0,J896,K896*H896/100),0)</f>
        <v>0</v>
      </c>
      <c r="AA896" s="67" t="n">
        <f aca="false">IF(O896&gt;0,CEILING(R896*P896*X896/Y896*Z896,1),0)</f>
        <v>0</v>
      </c>
      <c r="AB896" s="68" t="n">
        <f aca="false">IF(O896&gt;0,AA896/O896,0)</f>
        <v>0</v>
      </c>
      <c r="AC896" s="66" t="n">
        <f aca="false">'Vstupní data'!W896</f>
        <v>0</v>
      </c>
      <c r="AI896" s="66" t="str">
        <f aca="false">IF(OR('Vstupní data'!T896&gt;0,'Vstupní data'!U896&gt;0),VLOOKUP(I896,'Pril3-drev'!$H$5:$J$83,3,0),"")</f>
        <v/>
      </c>
      <c r="AJ896" s="66" t="n">
        <f aca="false">IF('Vstupní data'!V896="prostokořenný",0,IF('Vstupní data'!V896="krytokořenný","k",IF('Vstupní data'!V896="poloodrostky nebo odrostky, prostokořenné i krytokořenné","po",0)))</f>
        <v>0</v>
      </c>
      <c r="AK896" s="66" t="n">
        <f aca="false">IF(OR('Vstupní data'!T896&gt;0,'Vstupní data'!U896&gt;0),IF(AJ896="k",0.9*VLOOKUP(AI896,'ha-pocty-vyhl'!$A$5:$B$20,2,0),IF(AJ896="po",0.8*VLOOKUP(AI896,'ha-pocty-vyhl'!$A$5:$B$20,2,0),VLOOKUP(AI896,'ha-pocty-vyhl'!$A$5:$B$20,2,0))),0)</f>
        <v>0</v>
      </c>
      <c r="AL896" s="66" t="n">
        <f aca="false">IF(OR('Vstupní data'!T896&gt;0,'Vstupní data'!U896&gt;0),'Vstupní data'!K896*'Vstupní data'!M896/100,0)</f>
        <v>0</v>
      </c>
      <c r="AM896" s="66" t="n">
        <f aca="false">IF(OR('Vstupní data'!T896&gt;0,'Vstupní data'!U896&gt;0),IF('Vstupní data'!T896&gt;0,'Vstupní data'!T896,ROUND(10*'Vstupní data'!U896/AK896,0)),0)</f>
        <v>0</v>
      </c>
      <c r="AN896" s="69" t="n">
        <f aca="false">IF('Vstupní data'!T896&gt;0,   IF('Vstupní data'!T896&lt;=AL896,'Vstupní data'!T896,AL896),   IF(AM896&lt;AL896,AM896,AL896))</f>
        <v>0</v>
      </c>
      <c r="AO896" s="69" t="n">
        <f aca="false">'Vstupní data'!X896</f>
        <v>0</v>
      </c>
      <c r="AP896" s="66" t="n">
        <f aca="false">IF(OR('Vstupní data'!T896&gt;0,'Vstupní data'!U896&gt;0),IF(I896&lt;&gt;0,VLOOKUP(I896,'Pril3-drev'!$H$5:$I$83,2,0),0),0)</f>
        <v>0</v>
      </c>
      <c r="AQ896" s="66" t="n">
        <f aca="false">'Vstupní data'!Y896</f>
        <v>0</v>
      </c>
      <c r="AR896" s="66" t="str">
        <f aca="false">IF(AC896&gt;5,   IF('Vstupní data'!Y896&gt;0,   VLOOKUP(VLOOKUP(CONCATENATE(VLOOKUP(I896,'Pril3-drev'!$H$4:$L$83,5,0),AC896),'Pril3-drev'!$Q$4:$R$2803,2,0),'AVB-BS'!$C$5:$S$29 ,LOOKUP(AQ896,'AVB-BS'!$D$3:$S$3,'AVB-BS'!$D$1:$S$1) ,0 )   ,   IF('Vstupní data'!Z896&gt;0,'Vstupní data'!Z896,0)) , "")</f>
        <v/>
      </c>
      <c r="AS896" s="70" t="str">
        <f aca="false">IF(AC896&gt;5,VLOOKUP(CONCATENATE(AP896,AR896),'Pril1-THLPa'!$H$6:$N$96,4,0),"")</f>
        <v/>
      </c>
      <c r="AT896" s="70" t="str">
        <f aca="false">IF(AC896&gt;5,VLOOKUP(CONCATENATE(AP896,AR896),'Pril1-THLPa'!$H$6:$N$96,5,0),"")</f>
        <v/>
      </c>
      <c r="AU896" s="70" t="str">
        <f aca="false">IF(AC896&gt;5,VLOOKUP(CONCATENATE(AP896,AR896),'Pril1-THLPa'!$H$6:$N$96,6,0),"")</f>
        <v/>
      </c>
      <c r="AV896" s="70" t="str">
        <f aca="false">IF(AC896&gt;5,VLOOKUP(CONCATENATE(AP896,AR896),'Pril1-THLPa'!$H$6:$N$96,7,0),"")</f>
        <v/>
      </c>
      <c r="AW896" s="70" t="str">
        <f aca="false">IF(AC896&gt;5,VLOOKUP(CONCATENATE(AP896,AR896),'Pril1-THLPa'!$H$6:$O$96,8,0),"")</f>
        <v/>
      </c>
      <c r="AX896" s="66" t="n">
        <f aca="false">IF(AC896&gt;0,IF(AND(AC896&gt;0,AC896&lt;=5),VLOOKUP(AP896,'Pril1-THLPa'!$A$6:$F$18,LOOKUP(AC896,'Pril1-THLPa'!$B$5:$F$5,'Pril1-THLPa'!$B$4:$F$4),0),AS896+AT896*(AC896-5)+AU896*POWER(AC896-5,2)+AV896*POWER(AC896-5,3)+AW896*POWER(AC896-5,4)),0)</f>
        <v>0</v>
      </c>
      <c r="AY896" s="71"/>
      <c r="AZ896" s="66" t="n">
        <f aca="false">'Vstupní data'!AA896</f>
        <v>0</v>
      </c>
      <c r="BA896" s="66" t="n">
        <f aca="false">IF(OR('Vstupní data'!T896&gt;0,'Vstupní data'!U896&gt;0),IF(AC896&lt;&gt;"",AX896*AO896/10*(100+AZ896)/100,0),0)</f>
        <v>0</v>
      </c>
      <c r="BB896" s="67" t="n">
        <f aca="false">IF(AC896&lt;&gt;"",ROUND(BA896*AN896,0),0)</f>
        <v>0</v>
      </c>
      <c r="BC896" s="68" t="str">
        <f aca="false">IF(AE896&gt;0,BB896/AE896,"")</f>
        <v/>
      </c>
      <c r="BD896" s="66" t="n">
        <f aca="false">'Vstupní data'!AE896</f>
        <v>0</v>
      </c>
      <c r="BF896" s="66" t="n">
        <f aca="false">'Vstupní data'!AC896</f>
        <v>0</v>
      </c>
      <c r="BH896" s="66" t="n">
        <f aca="false">'Vstupní data'!AD896</f>
        <v>0</v>
      </c>
      <c r="BI896" s="66" t="n">
        <f aca="false">'Vstupní data'!AF896</f>
        <v>0</v>
      </c>
      <c r="BJ896" s="69" t="n">
        <f aca="false">'Vstupní data'!AG896</f>
        <v>0</v>
      </c>
      <c r="BK896" s="69" t="n">
        <f aca="false">IF(BF896&lt;&gt;0,VLOOKUP(I896,'Pril3-drev'!$H$5:$I$83,2,0),0)</f>
        <v>0</v>
      </c>
      <c r="BL896" s="69" t="n">
        <f aca="false">IF(BF896&lt;&gt;0,VLOOKUP(BK896,'Pril3-drev'!$A$5:$C$17,3,0),0)</f>
        <v>0</v>
      </c>
      <c r="BM896" s="69" t="n">
        <f aca="false">'Vstupní data'!AH896</f>
        <v>0</v>
      </c>
      <c r="BN896" s="69" t="n">
        <f aca="false">IF('Vstupní data'!AH896&gt;0,   VLOOKUP(VLOOKUP(CONCATENATE(VLOOKUP(I896,'Pril3-drev'!$H$4:$L$83,5,0),BD896),'Pril3-drev'!$Q$4:$R$2803,2,0),'AVB-BS'!$C$5:$S$29 ,LOOKUP(BM896,'AVB-BS'!$D$3:$S$3,'AVB-BS'!$D$1:$S$1) ,0 )   ,   IF('Vstupní data'!AI896&gt;0,'Vstupní data'!AI896,0))</f>
        <v>0</v>
      </c>
      <c r="BO896" s="69" t="str">
        <f aca="false">IF(BX896&gt;5,VLOOKUP(CONCATENATE(BK896,BN896),'Pril1-THLPa'!$H$6:$N$96,4,0),"")</f>
        <v/>
      </c>
      <c r="BP896" s="69" t="str">
        <f aca="false">IF(BX896&gt;5,VLOOKUP(CONCATENATE(BK896,BN896),'Pril1-THLPa'!$H$6:$N$96,5,0),"")</f>
        <v/>
      </c>
      <c r="BQ896" s="69" t="str">
        <f aca="false">IF(BX896&gt;5,VLOOKUP(CONCATENATE(BK896,BN896),'Pril1-THLPa'!$H$6:$N$96,6,0),"")</f>
        <v/>
      </c>
      <c r="BR896" s="69" t="str">
        <f aca="false">IF(BX896&gt;5,VLOOKUP(CONCATENATE(BK896,BN896),'Pril1-THLPa'!$H$6:$N$96,7,0),"")</f>
        <v/>
      </c>
      <c r="BS896" s="69" t="str">
        <f aca="false">IF(BX896&gt;5,VLOOKUP(CONCATENATE(BK896,BN896),'Pril1-THLPa'!$H$6:$O$96,8,0),"")</f>
        <v/>
      </c>
      <c r="BT896" s="69" t="str">
        <f aca="false">IF(BF896&gt;0, IF(BK896="smrk",  VLOOKUP(VLOOKUP(BD896,'Pril9-K3'!$L$8:$M$207,2,0),'Pril9-K3'!$A$8:$J$16,LOOKUP(BN896,'Pril9-K3'!$A$7:$J$7,'Pril9-K3'!$A$5:$J$5),0), IF(AND(BK896&lt;&gt;"smrk",'Vstupní data'!AK896&lt;&gt;""),'Vstupní data'!AK896,   VLOOKUP(VLOOKUP(BD896,'Pril9-K3'!$L$8:$M$207,2,0),'Pril9-K3'!$A$8:$J$16,LOOKUP(BN896,'Pril9-K3'!$A$7:$J$7,'Pril9-K3'!$A$5:$J$5),0)   )),   "")</f>
        <v/>
      </c>
      <c r="BV896" s="69" t="n">
        <f aca="false">'Vstupní data'!AJ896</f>
        <v>0</v>
      </c>
      <c r="BW896" s="69" t="n">
        <f aca="false">IF(BF896&gt;0,IF(J896&gt;0,J896,K896*H896/100),0)</f>
        <v>0</v>
      </c>
      <c r="BX896" s="69" t="n">
        <f aca="false">IF(BF896&gt;0,IF(BJ896&gt;BL896,BL896,BJ896),0)</f>
        <v>0</v>
      </c>
      <c r="BY896" s="69" t="n">
        <f aca="false">IF(BD896=0,0,IF(AND(BX896&gt;0,BX896&lt;=5),  IF(AND(BX896&gt;0,BX896&lt;=5),VLOOKUP(BK896,'Pril1-THLPa'!$A$6:$F$18,IF(AND(BX896&gt;0,BX896&lt;=5),LOOKUP(BX896,'Pril1-THLPa'!$B$5:$F$5,'Pril1-THLPa'!$B$4:$F$4),""),0),""),  IF(BX896&gt;5,BO896+BP896*(BX896-5)+BQ896*POWER(BX896-5,2)+BR896*POWER(BX896-5,3)+BS896*POWER(BX896-5,4),"")))</f>
        <v>0</v>
      </c>
      <c r="BZ896" s="69" t="n">
        <f aca="false">IF(BY896&gt;0,BY896*BI896/10*BW896*(100+BV896)/100,0)</f>
        <v>0</v>
      </c>
      <c r="CA896" s="69" t="n">
        <f aca="false">IF(BD896&gt;0,BX896-IF(BD896&gt;BX896,BX896,BD896),0)</f>
        <v>0</v>
      </c>
      <c r="CB896" s="69" t="n">
        <f aca="false">POWER(1.01,CA896)</f>
        <v>1</v>
      </c>
      <c r="CC896" s="69" t="n">
        <f aca="false">IF(BF896&gt;0,IF(BF896&gt;BH896,1,BF896/BH896),0)</f>
        <v>0</v>
      </c>
      <c r="CD896" s="72" t="n">
        <f aca="false">IF(BD896=0,0,IF(BF896&gt;0,ROUND(IF(CB896&lt;&gt;0,BZ896*BT896*1/CB896*CC896,0),0),0))</f>
        <v>0</v>
      </c>
      <c r="CE896" s="73" t="str">
        <f aca="false">IF(BF896&gt;0,IF(BF896&gt;BH896,CD896/BF896,CD896/BH896),"")</f>
        <v/>
      </c>
      <c r="CF896" s="69" t="n">
        <f aca="false">'Vstupní data'!AM896</f>
        <v>0</v>
      </c>
      <c r="CG896" s="69" t="n">
        <f aca="false">'Vstupní data'!AN896</f>
        <v>0</v>
      </c>
      <c r="CH896" s="69" t="n">
        <f aca="false">'Vstupní data'!AO896</f>
        <v>0</v>
      </c>
      <c r="CI896" s="69" t="n">
        <f aca="false">'Vstupní data'!AP896</f>
        <v>0</v>
      </c>
      <c r="CJ896" s="72" t="n">
        <f aca="false">ROUND(CH896*CI896,0)</f>
        <v>0</v>
      </c>
      <c r="CK896" s="74" t="str">
        <f aca="false">IF(OR(AA896&gt;0,BB896&gt;0,CD896&gt;0,CJ896&gt;0),AA896+BB896+CD896+CJ896,"")</f>
        <v/>
      </c>
    </row>
    <row r="897" customFormat="false" ht="12.8" hidden="false" customHeight="false" outlineLevel="0" collapsed="false">
      <c r="A897" s="66" t="n">
        <f aca="false">'Vstupní data'!A897</f>
        <v>0</v>
      </c>
      <c r="F897" s="66" t="str">
        <f aca="false">CONCATENATE('Vstupní data'!F897,'Vstupní data'!G897,'Vstupní data'!H897,'Vstupní data'!I897)</f>
        <v/>
      </c>
      <c r="G897" s="66"/>
      <c r="H897" s="66" t="n">
        <f aca="false">'Vstupní data'!K897</f>
        <v>0</v>
      </c>
      <c r="I897" s="66" t="n">
        <f aca="false">'Vstupní data'!L897</f>
        <v>0</v>
      </c>
      <c r="J897" s="66" t="n">
        <f aca="false">'Vstupní data'!K897*'Vstupní data'!M897/100</f>
        <v>0</v>
      </c>
      <c r="L897" s="66" t="n">
        <f aca="false">IF('Vstupní data'!N897="prostokořenný",0,IF('Vstupní data'!N897="krytokořenný","k",IF('Vstupní data'!N897="poloodrostky nebo odrostky, prostokořenné i krytokořenné","po",0)))</f>
        <v>0</v>
      </c>
      <c r="N897" s="66"/>
      <c r="O897" s="66" t="n">
        <f aca="false">'Vstupní data'!O897</f>
        <v>0</v>
      </c>
      <c r="P897" s="66" t="n">
        <f aca="false">IF(O897&gt;0,VLOOKUP(CONCATENATE(VLOOKUP(I897,'Pril3-drev'!$H$5:$K$83,4,0),"-",'Vstupní data'!R897),K2!$C$15:$D$23,2,0),0)</f>
        <v>0</v>
      </c>
      <c r="Q897" s="66" t="n">
        <f aca="false">IF(O897&gt;0,VLOOKUP(I897,'Pril3-drev'!$H$5:$I$83,2,0),0)</f>
        <v>0</v>
      </c>
      <c r="R897" s="66" t="n">
        <f aca="false">IF(Q897&gt;0,VLOOKUP(Q897,'Pril6-okus'!$A$5:$B$17,2,0),0)</f>
        <v>0</v>
      </c>
      <c r="S897" s="66" t="n">
        <f aca="false">IF(O897&gt;0,VLOOKUP(I897,'Pril3-drev'!$H$5:$J$83,3,0),0)</f>
        <v>0</v>
      </c>
      <c r="T897" s="66" t="str">
        <f aca="false">IF(O897&gt;0,IF(L897="k",0.9*VLOOKUP(S897,'ha-pocty-vyhl'!$A$5:$B$20,2,0),IF(L897="po",0.8*VLOOKUP(S897,'ha-pocty-vyhl'!$A$5:$B$20,2,0),VLOOKUP(S897,'ha-pocty-vyhl'!$A$5:$B$20,2,0))),"")</f>
        <v/>
      </c>
      <c r="U897" s="66" t="n">
        <f aca="false">'Vstupní data'!P897</f>
        <v>0</v>
      </c>
      <c r="V897" s="66" t="n">
        <f aca="false">IF(O897&gt;0,1.3*T897*1000*Z897/10000,0)</f>
        <v>0</v>
      </c>
      <c r="W897" s="66" t="n">
        <f aca="false">IF(O897&gt;0,1.3*T897*1000*Z897/10000,0)</f>
        <v>0</v>
      </c>
      <c r="X897" s="66" t="n">
        <f aca="false">IF(O897&gt;0,IF(O897&gt;V897,V897,O897),0)</f>
        <v>0</v>
      </c>
      <c r="Y897" s="66" t="n">
        <f aca="false">IF(O897&gt;0,IF(IF(U897&gt;W897,W897,U897)&lt;X897,W897,IF(U897&gt;W897,W897,U897)),0)</f>
        <v>0</v>
      </c>
      <c r="Z897" s="66" t="n">
        <f aca="false">IF(O897&gt;0,IF(J897&gt;0,J897,K897*H897/100),0)</f>
        <v>0</v>
      </c>
      <c r="AA897" s="67" t="n">
        <f aca="false">IF(O897&gt;0,CEILING(R897*P897*X897/Y897*Z897,1),0)</f>
        <v>0</v>
      </c>
      <c r="AB897" s="68" t="n">
        <f aca="false">IF(O897&gt;0,AA897/O897,0)</f>
        <v>0</v>
      </c>
      <c r="AC897" s="66" t="n">
        <f aca="false">'Vstupní data'!W897</f>
        <v>0</v>
      </c>
      <c r="AI897" s="66" t="str">
        <f aca="false">IF(OR('Vstupní data'!T897&gt;0,'Vstupní data'!U897&gt;0),VLOOKUP(I897,'Pril3-drev'!$H$5:$J$83,3,0),"")</f>
        <v/>
      </c>
      <c r="AJ897" s="66" t="n">
        <f aca="false">IF('Vstupní data'!V897="prostokořenný",0,IF('Vstupní data'!V897="krytokořenný","k",IF('Vstupní data'!V897="poloodrostky nebo odrostky, prostokořenné i krytokořenné","po",0)))</f>
        <v>0</v>
      </c>
      <c r="AK897" s="66" t="n">
        <f aca="false">IF(OR('Vstupní data'!T897&gt;0,'Vstupní data'!U897&gt;0),IF(AJ897="k",0.9*VLOOKUP(AI897,'ha-pocty-vyhl'!$A$5:$B$20,2,0),IF(AJ897="po",0.8*VLOOKUP(AI897,'ha-pocty-vyhl'!$A$5:$B$20,2,0),VLOOKUP(AI897,'ha-pocty-vyhl'!$A$5:$B$20,2,0))),0)</f>
        <v>0</v>
      </c>
      <c r="AL897" s="66" t="n">
        <f aca="false">IF(OR('Vstupní data'!T897&gt;0,'Vstupní data'!U897&gt;0),'Vstupní data'!K897*'Vstupní data'!M897/100,0)</f>
        <v>0</v>
      </c>
      <c r="AM897" s="66" t="n">
        <f aca="false">IF(OR('Vstupní data'!T897&gt;0,'Vstupní data'!U897&gt;0),IF('Vstupní data'!T897&gt;0,'Vstupní data'!T897,ROUND(10*'Vstupní data'!U897/AK897,0)),0)</f>
        <v>0</v>
      </c>
      <c r="AN897" s="69" t="n">
        <f aca="false">IF('Vstupní data'!T897&gt;0,   IF('Vstupní data'!T897&lt;=AL897,'Vstupní data'!T897,AL897),   IF(AM897&lt;AL897,AM897,AL897))</f>
        <v>0</v>
      </c>
      <c r="AO897" s="69" t="n">
        <f aca="false">'Vstupní data'!X897</f>
        <v>0</v>
      </c>
      <c r="AP897" s="66" t="n">
        <f aca="false">IF(OR('Vstupní data'!T897&gt;0,'Vstupní data'!U897&gt;0),IF(I897&lt;&gt;0,VLOOKUP(I897,'Pril3-drev'!$H$5:$I$83,2,0),0),0)</f>
        <v>0</v>
      </c>
      <c r="AQ897" s="66" t="n">
        <f aca="false">'Vstupní data'!Y897</f>
        <v>0</v>
      </c>
      <c r="AR897" s="66" t="str">
        <f aca="false">IF(AC897&gt;5,   IF('Vstupní data'!Y897&gt;0,   VLOOKUP(VLOOKUP(CONCATENATE(VLOOKUP(I897,'Pril3-drev'!$H$4:$L$83,5,0),AC897),'Pril3-drev'!$Q$4:$R$2803,2,0),'AVB-BS'!$C$5:$S$29 ,LOOKUP(AQ897,'AVB-BS'!$D$3:$S$3,'AVB-BS'!$D$1:$S$1) ,0 )   ,   IF('Vstupní data'!Z897&gt;0,'Vstupní data'!Z897,0)) , "")</f>
        <v/>
      </c>
      <c r="AS897" s="70" t="str">
        <f aca="false">IF(AC897&gt;5,VLOOKUP(CONCATENATE(AP897,AR897),'Pril1-THLPa'!$H$6:$N$96,4,0),"")</f>
        <v/>
      </c>
      <c r="AT897" s="70" t="str">
        <f aca="false">IF(AC897&gt;5,VLOOKUP(CONCATENATE(AP897,AR897),'Pril1-THLPa'!$H$6:$N$96,5,0),"")</f>
        <v/>
      </c>
      <c r="AU897" s="70" t="str">
        <f aca="false">IF(AC897&gt;5,VLOOKUP(CONCATENATE(AP897,AR897),'Pril1-THLPa'!$H$6:$N$96,6,0),"")</f>
        <v/>
      </c>
      <c r="AV897" s="70" t="str">
        <f aca="false">IF(AC897&gt;5,VLOOKUP(CONCATENATE(AP897,AR897),'Pril1-THLPa'!$H$6:$N$96,7,0),"")</f>
        <v/>
      </c>
      <c r="AW897" s="70" t="str">
        <f aca="false">IF(AC897&gt;5,VLOOKUP(CONCATENATE(AP897,AR897),'Pril1-THLPa'!$H$6:$O$96,8,0),"")</f>
        <v/>
      </c>
      <c r="AX897" s="66" t="n">
        <f aca="false">IF(AC897&gt;0,IF(AND(AC897&gt;0,AC897&lt;=5),VLOOKUP(AP897,'Pril1-THLPa'!$A$6:$F$18,LOOKUP(AC897,'Pril1-THLPa'!$B$5:$F$5,'Pril1-THLPa'!$B$4:$F$4),0),AS897+AT897*(AC897-5)+AU897*POWER(AC897-5,2)+AV897*POWER(AC897-5,3)+AW897*POWER(AC897-5,4)),0)</f>
        <v>0</v>
      </c>
      <c r="AY897" s="71"/>
      <c r="AZ897" s="66" t="n">
        <f aca="false">'Vstupní data'!AA897</f>
        <v>0</v>
      </c>
      <c r="BA897" s="66" t="n">
        <f aca="false">IF(OR('Vstupní data'!T897&gt;0,'Vstupní data'!U897&gt;0),IF(AC897&lt;&gt;"",AX897*AO897/10*(100+AZ897)/100,0),0)</f>
        <v>0</v>
      </c>
      <c r="BB897" s="67" t="n">
        <f aca="false">IF(AC897&lt;&gt;"",ROUND(BA897*AN897,0),0)</f>
        <v>0</v>
      </c>
      <c r="BC897" s="68" t="str">
        <f aca="false">IF(AE897&gt;0,BB897/AE897,"")</f>
        <v/>
      </c>
      <c r="BD897" s="66" t="n">
        <f aca="false">'Vstupní data'!AE897</f>
        <v>0</v>
      </c>
      <c r="BF897" s="66" t="n">
        <f aca="false">'Vstupní data'!AC897</f>
        <v>0</v>
      </c>
      <c r="BH897" s="66" t="n">
        <f aca="false">'Vstupní data'!AD897</f>
        <v>0</v>
      </c>
      <c r="BI897" s="66" t="n">
        <f aca="false">'Vstupní data'!AF897</f>
        <v>0</v>
      </c>
      <c r="BJ897" s="69" t="n">
        <f aca="false">'Vstupní data'!AG897</f>
        <v>0</v>
      </c>
      <c r="BK897" s="69" t="n">
        <f aca="false">IF(BF897&lt;&gt;0,VLOOKUP(I897,'Pril3-drev'!$H$5:$I$83,2,0),0)</f>
        <v>0</v>
      </c>
      <c r="BL897" s="69" t="n">
        <f aca="false">IF(BF897&lt;&gt;0,VLOOKUP(BK897,'Pril3-drev'!$A$5:$C$17,3,0),0)</f>
        <v>0</v>
      </c>
      <c r="BM897" s="69" t="n">
        <f aca="false">'Vstupní data'!AH897</f>
        <v>0</v>
      </c>
      <c r="BN897" s="69" t="n">
        <f aca="false">IF('Vstupní data'!AH897&gt;0,   VLOOKUP(VLOOKUP(CONCATENATE(VLOOKUP(I897,'Pril3-drev'!$H$4:$L$83,5,0),BD897),'Pril3-drev'!$Q$4:$R$2803,2,0),'AVB-BS'!$C$5:$S$29 ,LOOKUP(BM897,'AVB-BS'!$D$3:$S$3,'AVB-BS'!$D$1:$S$1) ,0 )   ,   IF('Vstupní data'!AI897&gt;0,'Vstupní data'!AI897,0))</f>
        <v>0</v>
      </c>
      <c r="BO897" s="69" t="str">
        <f aca="false">IF(BX897&gt;5,VLOOKUP(CONCATENATE(BK897,BN897),'Pril1-THLPa'!$H$6:$N$96,4,0),"")</f>
        <v/>
      </c>
      <c r="BP897" s="69" t="str">
        <f aca="false">IF(BX897&gt;5,VLOOKUP(CONCATENATE(BK897,BN897),'Pril1-THLPa'!$H$6:$N$96,5,0),"")</f>
        <v/>
      </c>
      <c r="BQ897" s="69" t="str">
        <f aca="false">IF(BX897&gt;5,VLOOKUP(CONCATENATE(BK897,BN897),'Pril1-THLPa'!$H$6:$N$96,6,0),"")</f>
        <v/>
      </c>
      <c r="BR897" s="69" t="str">
        <f aca="false">IF(BX897&gt;5,VLOOKUP(CONCATENATE(BK897,BN897),'Pril1-THLPa'!$H$6:$N$96,7,0),"")</f>
        <v/>
      </c>
      <c r="BS897" s="69" t="str">
        <f aca="false">IF(BX897&gt;5,VLOOKUP(CONCATENATE(BK897,BN897),'Pril1-THLPa'!$H$6:$O$96,8,0),"")</f>
        <v/>
      </c>
      <c r="BT897" s="69" t="str">
        <f aca="false">IF(BF897&gt;0, IF(BK897="smrk",  VLOOKUP(VLOOKUP(BD897,'Pril9-K3'!$L$8:$M$207,2,0),'Pril9-K3'!$A$8:$J$16,LOOKUP(BN897,'Pril9-K3'!$A$7:$J$7,'Pril9-K3'!$A$5:$J$5),0), IF(AND(BK897&lt;&gt;"smrk",'Vstupní data'!AK897&lt;&gt;""),'Vstupní data'!AK897,   VLOOKUP(VLOOKUP(BD897,'Pril9-K3'!$L$8:$M$207,2,0),'Pril9-K3'!$A$8:$J$16,LOOKUP(BN897,'Pril9-K3'!$A$7:$J$7,'Pril9-K3'!$A$5:$J$5),0)   )),   "")</f>
        <v/>
      </c>
      <c r="BV897" s="69" t="n">
        <f aca="false">'Vstupní data'!AJ897</f>
        <v>0</v>
      </c>
      <c r="BW897" s="69" t="n">
        <f aca="false">IF(BF897&gt;0,IF(J897&gt;0,J897,K897*H897/100),0)</f>
        <v>0</v>
      </c>
      <c r="BX897" s="69" t="n">
        <f aca="false">IF(BF897&gt;0,IF(BJ897&gt;BL897,BL897,BJ897),0)</f>
        <v>0</v>
      </c>
      <c r="BY897" s="69" t="n">
        <f aca="false">IF(BD897=0,0,IF(AND(BX897&gt;0,BX897&lt;=5),  IF(AND(BX897&gt;0,BX897&lt;=5),VLOOKUP(BK897,'Pril1-THLPa'!$A$6:$F$18,IF(AND(BX897&gt;0,BX897&lt;=5),LOOKUP(BX897,'Pril1-THLPa'!$B$5:$F$5,'Pril1-THLPa'!$B$4:$F$4),""),0),""),  IF(BX897&gt;5,BO897+BP897*(BX897-5)+BQ897*POWER(BX897-5,2)+BR897*POWER(BX897-5,3)+BS897*POWER(BX897-5,4),"")))</f>
        <v>0</v>
      </c>
      <c r="BZ897" s="69" t="n">
        <f aca="false">IF(BY897&gt;0,BY897*BI897/10*BW897*(100+BV897)/100,0)</f>
        <v>0</v>
      </c>
      <c r="CA897" s="69" t="n">
        <f aca="false">IF(BD897&gt;0,BX897-IF(BD897&gt;BX897,BX897,BD897),0)</f>
        <v>0</v>
      </c>
      <c r="CB897" s="69" t="n">
        <f aca="false">POWER(1.01,CA897)</f>
        <v>1</v>
      </c>
      <c r="CC897" s="69" t="n">
        <f aca="false">IF(BF897&gt;0,IF(BF897&gt;BH897,1,BF897/BH897),0)</f>
        <v>0</v>
      </c>
      <c r="CD897" s="72" t="n">
        <f aca="false">IF(BD897=0,0,IF(BF897&gt;0,ROUND(IF(CB897&lt;&gt;0,BZ897*BT897*1/CB897*CC897,0),0),0))</f>
        <v>0</v>
      </c>
      <c r="CE897" s="73" t="str">
        <f aca="false">IF(BF897&gt;0,IF(BF897&gt;BH897,CD897/BF897,CD897/BH897),"")</f>
        <v/>
      </c>
      <c r="CF897" s="69" t="n">
        <f aca="false">'Vstupní data'!AM897</f>
        <v>0</v>
      </c>
      <c r="CG897" s="69" t="n">
        <f aca="false">'Vstupní data'!AN897</f>
        <v>0</v>
      </c>
      <c r="CH897" s="69" t="n">
        <f aca="false">'Vstupní data'!AO897</f>
        <v>0</v>
      </c>
      <c r="CI897" s="69" t="n">
        <f aca="false">'Vstupní data'!AP897</f>
        <v>0</v>
      </c>
      <c r="CJ897" s="72" t="n">
        <f aca="false">ROUND(CH897*CI897,0)</f>
        <v>0</v>
      </c>
      <c r="CK897" s="74" t="str">
        <f aca="false">IF(OR(AA897&gt;0,BB897&gt;0,CD897&gt;0,CJ897&gt;0),AA897+BB897+CD897+CJ897,"")</f>
        <v/>
      </c>
    </row>
    <row r="898" customFormat="false" ht="12.8" hidden="false" customHeight="false" outlineLevel="0" collapsed="false">
      <c r="A898" s="66" t="n">
        <f aca="false">'Vstupní data'!A898</f>
        <v>0</v>
      </c>
      <c r="F898" s="66" t="str">
        <f aca="false">CONCATENATE('Vstupní data'!F898,'Vstupní data'!G898,'Vstupní data'!H898,'Vstupní data'!I898)</f>
        <v/>
      </c>
      <c r="G898" s="66"/>
      <c r="H898" s="66" t="n">
        <f aca="false">'Vstupní data'!K898</f>
        <v>0</v>
      </c>
      <c r="I898" s="66" t="n">
        <f aca="false">'Vstupní data'!L898</f>
        <v>0</v>
      </c>
      <c r="J898" s="66" t="n">
        <f aca="false">'Vstupní data'!K898*'Vstupní data'!M898/100</f>
        <v>0</v>
      </c>
      <c r="L898" s="66" t="n">
        <f aca="false">IF('Vstupní data'!N898="prostokořenný",0,IF('Vstupní data'!N898="krytokořenný","k",IF('Vstupní data'!N898="poloodrostky nebo odrostky, prostokořenné i krytokořenné","po",0)))</f>
        <v>0</v>
      </c>
      <c r="N898" s="66"/>
      <c r="O898" s="66" t="n">
        <f aca="false">'Vstupní data'!O898</f>
        <v>0</v>
      </c>
      <c r="P898" s="66" t="n">
        <f aca="false">IF(O898&gt;0,VLOOKUP(CONCATENATE(VLOOKUP(I898,'Pril3-drev'!$H$5:$K$83,4,0),"-",'Vstupní data'!R898),K2!$C$15:$D$23,2,0),0)</f>
        <v>0</v>
      </c>
      <c r="Q898" s="66" t="n">
        <f aca="false">IF(O898&gt;0,VLOOKUP(I898,'Pril3-drev'!$H$5:$I$83,2,0),0)</f>
        <v>0</v>
      </c>
      <c r="R898" s="66" t="n">
        <f aca="false">IF(Q898&gt;0,VLOOKUP(Q898,'Pril6-okus'!$A$5:$B$17,2,0),0)</f>
        <v>0</v>
      </c>
      <c r="S898" s="66" t="n">
        <f aca="false">IF(O898&gt;0,VLOOKUP(I898,'Pril3-drev'!$H$5:$J$83,3,0),0)</f>
        <v>0</v>
      </c>
      <c r="T898" s="66" t="str">
        <f aca="false">IF(O898&gt;0,IF(L898="k",0.9*VLOOKUP(S898,'ha-pocty-vyhl'!$A$5:$B$20,2,0),IF(L898="po",0.8*VLOOKUP(S898,'ha-pocty-vyhl'!$A$5:$B$20,2,0),VLOOKUP(S898,'ha-pocty-vyhl'!$A$5:$B$20,2,0))),"")</f>
        <v/>
      </c>
      <c r="U898" s="66" t="n">
        <f aca="false">'Vstupní data'!P898</f>
        <v>0</v>
      </c>
      <c r="V898" s="66" t="n">
        <f aca="false">IF(O898&gt;0,1.3*T898*1000*Z898/10000,0)</f>
        <v>0</v>
      </c>
      <c r="W898" s="66" t="n">
        <f aca="false">IF(O898&gt;0,1.3*T898*1000*Z898/10000,0)</f>
        <v>0</v>
      </c>
      <c r="X898" s="66" t="n">
        <f aca="false">IF(O898&gt;0,IF(O898&gt;V898,V898,O898),0)</f>
        <v>0</v>
      </c>
      <c r="Y898" s="66" t="n">
        <f aca="false">IF(O898&gt;0,IF(IF(U898&gt;W898,W898,U898)&lt;X898,W898,IF(U898&gt;W898,W898,U898)),0)</f>
        <v>0</v>
      </c>
      <c r="Z898" s="66" t="n">
        <f aca="false">IF(O898&gt;0,IF(J898&gt;0,J898,K898*H898/100),0)</f>
        <v>0</v>
      </c>
      <c r="AA898" s="67" t="n">
        <f aca="false">IF(O898&gt;0,CEILING(R898*P898*X898/Y898*Z898,1),0)</f>
        <v>0</v>
      </c>
      <c r="AB898" s="68" t="n">
        <f aca="false">IF(O898&gt;0,AA898/O898,0)</f>
        <v>0</v>
      </c>
      <c r="AC898" s="66" t="n">
        <f aca="false">'Vstupní data'!W898</f>
        <v>0</v>
      </c>
      <c r="AI898" s="66" t="str">
        <f aca="false">IF(OR('Vstupní data'!T898&gt;0,'Vstupní data'!U898&gt;0),VLOOKUP(I898,'Pril3-drev'!$H$5:$J$83,3,0),"")</f>
        <v/>
      </c>
      <c r="AJ898" s="66" t="n">
        <f aca="false">IF('Vstupní data'!V898="prostokořenný",0,IF('Vstupní data'!V898="krytokořenný","k",IF('Vstupní data'!V898="poloodrostky nebo odrostky, prostokořenné i krytokořenné","po",0)))</f>
        <v>0</v>
      </c>
      <c r="AK898" s="66" t="n">
        <f aca="false">IF(OR('Vstupní data'!T898&gt;0,'Vstupní data'!U898&gt;0),IF(AJ898="k",0.9*VLOOKUP(AI898,'ha-pocty-vyhl'!$A$5:$B$20,2,0),IF(AJ898="po",0.8*VLOOKUP(AI898,'ha-pocty-vyhl'!$A$5:$B$20,2,0),VLOOKUP(AI898,'ha-pocty-vyhl'!$A$5:$B$20,2,0))),0)</f>
        <v>0</v>
      </c>
      <c r="AL898" s="66" t="n">
        <f aca="false">IF(OR('Vstupní data'!T898&gt;0,'Vstupní data'!U898&gt;0),'Vstupní data'!K898*'Vstupní data'!M898/100,0)</f>
        <v>0</v>
      </c>
      <c r="AM898" s="66" t="n">
        <f aca="false">IF(OR('Vstupní data'!T898&gt;0,'Vstupní data'!U898&gt;0),IF('Vstupní data'!T898&gt;0,'Vstupní data'!T898,ROUND(10*'Vstupní data'!U898/AK898,0)),0)</f>
        <v>0</v>
      </c>
      <c r="AN898" s="69" t="n">
        <f aca="false">IF('Vstupní data'!T898&gt;0,   IF('Vstupní data'!T898&lt;=AL898,'Vstupní data'!T898,AL898),   IF(AM898&lt;AL898,AM898,AL898))</f>
        <v>0</v>
      </c>
      <c r="AO898" s="69" t="n">
        <f aca="false">'Vstupní data'!X898</f>
        <v>0</v>
      </c>
      <c r="AP898" s="66" t="n">
        <f aca="false">IF(OR('Vstupní data'!T898&gt;0,'Vstupní data'!U898&gt;0),IF(I898&lt;&gt;0,VLOOKUP(I898,'Pril3-drev'!$H$5:$I$83,2,0),0),0)</f>
        <v>0</v>
      </c>
      <c r="AQ898" s="66" t="n">
        <f aca="false">'Vstupní data'!Y898</f>
        <v>0</v>
      </c>
      <c r="AR898" s="66" t="str">
        <f aca="false">IF(AC898&gt;5,   IF('Vstupní data'!Y898&gt;0,   VLOOKUP(VLOOKUP(CONCATENATE(VLOOKUP(I898,'Pril3-drev'!$H$4:$L$83,5,0),AC898),'Pril3-drev'!$Q$4:$R$2803,2,0),'AVB-BS'!$C$5:$S$29 ,LOOKUP(AQ898,'AVB-BS'!$D$3:$S$3,'AVB-BS'!$D$1:$S$1) ,0 )   ,   IF('Vstupní data'!Z898&gt;0,'Vstupní data'!Z898,0)) , "")</f>
        <v/>
      </c>
      <c r="AS898" s="70" t="str">
        <f aca="false">IF(AC898&gt;5,VLOOKUP(CONCATENATE(AP898,AR898),'Pril1-THLPa'!$H$6:$N$96,4,0),"")</f>
        <v/>
      </c>
      <c r="AT898" s="70" t="str">
        <f aca="false">IF(AC898&gt;5,VLOOKUP(CONCATENATE(AP898,AR898),'Pril1-THLPa'!$H$6:$N$96,5,0),"")</f>
        <v/>
      </c>
      <c r="AU898" s="70" t="str">
        <f aca="false">IF(AC898&gt;5,VLOOKUP(CONCATENATE(AP898,AR898),'Pril1-THLPa'!$H$6:$N$96,6,0),"")</f>
        <v/>
      </c>
      <c r="AV898" s="70" t="str">
        <f aca="false">IF(AC898&gt;5,VLOOKUP(CONCATENATE(AP898,AR898),'Pril1-THLPa'!$H$6:$N$96,7,0),"")</f>
        <v/>
      </c>
      <c r="AW898" s="70" t="str">
        <f aca="false">IF(AC898&gt;5,VLOOKUP(CONCATENATE(AP898,AR898),'Pril1-THLPa'!$H$6:$O$96,8,0),"")</f>
        <v/>
      </c>
      <c r="AX898" s="66" t="n">
        <f aca="false">IF(AC898&gt;0,IF(AND(AC898&gt;0,AC898&lt;=5),VLOOKUP(AP898,'Pril1-THLPa'!$A$6:$F$18,LOOKUP(AC898,'Pril1-THLPa'!$B$5:$F$5,'Pril1-THLPa'!$B$4:$F$4),0),AS898+AT898*(AC898-5)+AU898*POWER(AC898-5,2)+AV898*POWER(AC898-5,3)+AW898*POWER(AC898-5,4)),0)</f>
        <v>0</v>
      </c>
      <c r="AY898" s="71"/>
      <c r="AZ898" s="66" t="n">
        <f aca="false">'Vstupní data'!AA898</f>
        <v>0</v>
      </c>
      <c r="BA898" s="66" t="n">
        <f aca="false">IF(OR('Vstupní data'!T898&gt;0,'Vstupní data'!U898&gt;0),IF(AC898&lt;&gt;"",AX898*AO898/10*(100+AZ898)/100,0),0)</f>
        <v>0</v>
      </c>
      <c r="BB898" s="67" t="n">
        <f aca="false">IF(AC898&lt;&gt;"",ROUND(BA898*AN898,0),0)</f>
        <v>0</v>
      </c>
      <c r="BC898" s="68" t="str">
        <f aca="false">IF(AE898&gt;0,BB898/AE898,"")</f>
        <v/>
      </c>
      <c r="BD898" s="66" t="n">
        <f aca="false">'Vstupní data'!AE898</f>
        <v>0</v>
      </c>
      <c r="BF898" s="66" t="n">
        <f aca="false">'Vstupní data'!AC898</f>
        <v>0</v>
      </c>
      <c r="BH898" s="66" t="n">
        <f aca="false">'Vstupní data'!AD898</f>
        <v>0</v>
      </c>
      <c r="BI898" s="66" t="n">
        <f aca="false">'Vstupní data'!AF898</f>
        <v>0</v>
      </c>
      <c r="BJ898" s="69" t="n">
        <f aca="false">'Vstupní data'!AG898</f>
        <v>0</v>
      </c>
      <c r="BK898" s="69" t="n">
        <f aca="false">IF(BF898&lt;&gt;0,VLOOKUP(I898,'Pril3-drev'!$H$5:$I$83,2,0),0)</f>
        <v>0</v>
      </c>
      <c r="BL898" s="69" t="n">
        <f aca="false">IF(BF898&lt;&gt;0,VLOOKUP(BK898,'Pril3-drev'!$A$5:$C$17,3,0),0)</f>
        <v>0</v>
      </c>
      <c r="BM898" s="69" t="n">
        <f aca="false">'Vstupní data'!AH898</f>
        <v>0</v>
      </c>
      <c r="BN898" s="69" t="n">
        <f aca="false">IF('Vstupní data'!AH898&gt;0,   VLOOKUP(VLOOKUP(CONCATENATE(VLOOKUP(I898,'Pril3-drev'!$H$4:$L$83,5,0),BD898),'Pril3-drev'!$Q$4:$R$2803,2,0),'AVB-BS'!$C$5:$S$29 ,LOOKUP(BM898,'AVB-BS'!$D$3:$S$3,'AVB-BS'!$D$1:$S$1) ,0 )   ,   IF('Vstupní data'!AI898&gt;0,'Vstupní data'!AI898,0))</f>
        <v>0</v>
      </c>
      <c r="BO898" s="69" t="str">
        <f aca="false">IF(BX898&gt;5,VLOOKUP(CONCATENATE(BK898,BN898),'Pril1-THLPa'!$H$6:$N$96,4,0),"")</f>
        <v/>
      </c>
      <c r="BP898" s="69" t="str">
        <f aca="false">IF(BX898&gt;5,VLOOKUP(CONCATENATE(BK898,BN898),'Pril1-THLPa'!$H$6:$N$96,5,0),"")</f>
        <v/>
      </c>
      <c r="BQ898" s="69" t="str">
        <f aca="false">IF(BX898&gt;5,VLOOKUP(CONCATENATE(BK898,BN898),'Pril1-THLPa'!$H$6:$N$96,6,0),"")</f>
        <v/>
      </c>
      <c r="BR898" s="69" t="str">
        <f aca="false">IF(BX898&gt;5,VLOOKUP(CONCATENATE(BK898,BN898),'Pril1-THLPa'!$H$6:$N$96,7,0),"")</f>
        <v/>
      </c>
      <c r="BS898" s="69" t="str">
        <f aca="false">IF(BX898&gt;5,VLOOKUP(CONCATENATE(BK898,BN898),'Pril1-THLPa'!$H$6:$O$96,8,0),"")</f>
        <v/>
      </c>
      <c r="BT898" s="69" t="str">
        <f aca="false">IF(BF898&gt;0, IF(BK898="smrk",  VLOOKUP(VLOOKUP(BD898,'Pril9-K3'!$L$8:$M$207,2,0),'Pril9-K3'!$A$8:$J$16,LOOKUP(BN898,'Pril9-K3'!$A$7:$J$7,'Pril9-K3'!$A$5:$J$5),0), IF(AND(BK898&lt;&gt;"smrk",'Vstupní data'!AK898&lt;&gt;""),'Vstupní data'!AK898,   VLOOKUP(VLOOKUP(BD898,'Pril9-K3'!$L$8:$M$207,2,0),'Pril9-K3'!$A$8:$J$16,LOOKUP(BN898,'Pril9-K3'!$A$7:$J$7,'Pril9-K3'!$A$5:$J$5),0)   )),   "")</f>
        <v/>
      </c>
      <c r="BV898" s="69" t="n">
        <f aca="false">'Vstupní data'!AJ898</f>
        <v>0</v>
      </c>
      <c r="BW898" s="69" t="n">
        <f aca="false">IF(BF898&gt;0,IF(J898&gt;0,J898,K898*H898/100),0)</f>
        <v>0</v>
      </c>
      <c r="BX898" s="69" t="n">
        <f aca="false">IF(BF898&gt;0,IF(BJ898&gt;BL898,BL898,BJ898),0)</f>
        <v>0</v>
      </c>
      <c r="BY898" s="69" t="n">
        <f aca="false">IF(BD898=0,0,IF(AND(BX898&gt;0,BX898&lt;=5),  IF(AND(BX898&gt;0,BX898&lt;=5),VLOOKUP(BK898,'Pril1-THLPa'!$A$6:$F$18,IF(AND(BX898&gt;0,BX898&lt;=5),LOOKUP(BX898,'Pril1-THLPa'!$B$5:$F$5,'Pril1-THLPa'!$B$4:$F$4),""),0),""),  IF(BX898&gt;5,BO898+BP898*(BX898-5)+BQ898*POWER(BX898-5,2)+BR898*POWER(BX898-5,3)+BS898*POWER(BX898-5,4),"")))</f>
        <v>0</v>
      </c>
      <c r="BZ898" s="69" t="n">
        <f aca="false">IF(BY898&gt;0,BY898*BI898/10*BW898*(100+BV898)/100,0)</f>
        <v>0</v>
      </c>
      <c r="CA898" s="69" t="n">
        <f aca="false">IF(BD898&gt;0,BX898-IF(BD898&gt;BX898,BX898,BD898),0)</f>
        <v>0</v>
      </c>
      <c r="CB898" s="69" t="n">
        <f aca="false">POWER(1.01,CA898)</f>
        <v>1</v>
      </c>
      <c r="CC898" s="69" t="n">
        <f aca="false">IF(BF898&gt;0,IF(BF898&gt;BH898,1,BF898/BH898),0)</f>
        <v>0</v>
      </c>
      <c r="CD898" s="72" t="n">
        <f aca="false">IF(BD898=0,0,IF(BF898&gt;0,ROUND(IF(CB898&lt;&gt;0,BZ898*BT898*1/CB898*CC898,0),0),0))</f>
        <v>0</v>
      </c>
      <c r="CE898" s="73" t="str">
        <f aca="false">IF(BF898&gt;0,IF(BF898&gt;BH898,CD898/BF898,CD898/BH898),"")</f>
        <v/>
      </c>
      <c r="CF898" s="69" t="n">
        <f aca="false">'Vstupní data'!AM898</f>
        <v>0</v>
      </c>
      <c r="CG898" s="69" t="n">
        <f aca="false">'Vstupní data'!AN898</f>
        <v>0</v>
      </c>
      <c r="CH898" s="69" t="n">
        <f aca="false">'Vstupní data'!AO898</f>
        <v>0</v>
      </c>
      <c r="CI898" s="69" t="n">
        <f aca="false">'Vstupní data'!AP898</f>
        <v>0</v>
      </c>
      <c r="CJ898" s="72" t="n">
        <f aca="false">ROUND(CH898*CI898,0)</f>
        <v>0</v>
      </c>
      <c r="CK898" s="74" t="str">
        <f aca="false">IF(OR(AA898&gt;0,BB898&gt;0,CD898&gt;0,CJ898&gt;0),AA898+BB898+CD898+CJ898,"")</f>
        <v/>
      </c>
    </row>
    <row r="899" customFormat="false" ht="12.8" hidden="false" customHeight="false" outlineLevel="0" collapsed="false">
      <c r="A899" s="66" t="n">
        <f aca="false">'Vstupní data'!A899</f>
        <v>0</v>
      </c>
      <c r="F899" s="66" t="str">
        <f aca="false">CONCATENATE('Vstupní data'!F899,'Vstupní data'!G899,'Vstupní data'!H899,'Vstupní data'!I899)</f>
        <v/>
      </c>
      <c r="G899" s="66"/>
      <c r="H899" s="66" t="n">
        <f aca="false">'Vstupní data'!K899</f>
        <v>0</v>
      </c>
      <c r="I899" s="66" t="n">
        <f aca="false">'Vstupní data'!L899</f>
        <v>0</v>
      </c>
      <c r="J899" s="66" t="n">
        <f aca="false">'Vstupní data'!K899*'Vstupní data'!M899/100</f>
        <v>0</v>
      </c>
      <c r="L899" s="66" t="n">
        <f aca="false">IF('Vstupní data'!N899="prostokořenný",0,IF('Vstupní data'!N899="krytokořenný","k",IF('Vstupní data'!N899="poloodrostky nebo odrostky, prostokořenné i krytokořenné","po",0)))</f>
        <v>0</v>
      </c>
      <c r="N899" s="66"/>
      <c r="O899" s="66" t="n">
        <f aca="false">'Vstupní data'!O899</f>
        <v>0</v>
      </c>
      <c r="P899" s="66" t="n">
        <f aca="false">IF(O899&gt;0,VLOOKUP(CONCATENATE(VLOOKUP(I899,'Pril3-drev'!$H$5:$K$83,4,0),"-",'Vstupní data'!R899),K2!$C$15:$D$23,2,0),0)</f>
        <v>0</v>
      </c>
      <c r="Q899" s="66" t="n">
        <f aca="false">IF(O899&gt;0,VLOOKUP(I899,'Pril3-drev'!$H$5:$I$83,2,0),0)</f>
        <v>0</v>
      </c>
      <c r="R899" s="66" t="n">
        <f aca="false">IF(Q899&gt;0,VLOOKUP(Q899,'Pril6-okus'!$A$5:$B$17,2,0),0)</f>
        <v>0</v>
      </c>
      <c r="S899" s="66" t="n">
        <f aca="false">IF(O899&gt;0,VLOOKUP(I899,'Pril3-drev'!$H$5:$J$83,3,0),0)</f>
        <v>0</v>
      </c>
      <c r="T899" s="66" t="str">
        <f aca="false">IF(O899&gt;0,IF(L899="k",0.9*VLOOKUP(S899,'ha-pocty-vyhl'!$A$5:$B$20,2,0),IF(L899="po",0.8*VLOOKUP(S899,'ha-pocty-vyhl'!$A$5:$B$20,2,0),VLOOKUP(S899,'ha-pocty-vyhl'!$A$5:$B$20,2,0))),"")</f>
        <v/>
      </c>
      <c r="U899" s="66" t="n">
        <f aca="false">'Vstupní data'!P899</f>
        <v>0</v>
      </c>
      <c r="V899" s="66" t="n">
        <f aca="false">IF(O899&gt;0,1.3*T899*1000*Z899/10000,0)</f>
        <v>0</v>
      </c>
      <c r="W899" s="66" t="n">
        <f aca="false">IF(O899&gt;0,1.3*T899*1000*Z899/10000,0)</f>
        <v>0</v>
      </c>
      <c r="X899" s="66" t="n">
        <f aca="false">IF(O899&gt;0,IF(O899&gt;V899,V899,O899),0)</f>
        <v>0</v>
      </c>
      <c r="Y899" s="66" t="n">
        <f aca="false">IF(O899&gt;0,IF(IF(U899&gt;W899,W899,U899)&lt;X899,W899,IF(U899&gt;W899,W899,U899)),0)</f>
        <v>0</v>
      </c>
      <c r="Z899" s="66" t="n">
        <f aca="false">IF(O899&gt;0,IF(J899&gt;0,J899,K899*H899/100),0)</f>
        <v>0</v>
      </c>
      <c r="AA899" s="67" t="n">
        <f aca="false">IF(O899&gt;0,CEILING(R899*P899*X899/Y899*Z899,1),0)</f>
        <v>0</v>
      </c>
      <c r="AB899" s="68" t="n">
        <f aca="false">IF(O899&gt;0,AA899/O899,0)</f>
        <v>0</v>
      </c>
      <c r="AC899" s="66" t="n">
        <f aca="false">'Vstupní data'!W899</f>
        <v>0</v>
      </c>
      <c r="AI899" s="66" t="str">
        <f aca="false">IF(OR('Vstupní data'!T899&gt;0,'Vstupní data'!U899&gt;0),VLOOKUP(I899,'Pril3-drev'!$H$5:$J$83,3,0),"")</f>
        <v/>
      </c>
      <c r="AJ899" s="66" t="n">
        <f aca="false">IF('Vstupní data'!V899="prostokořenný",0,IF('Vstupní data'!V899="krytokořenný","k",IF('Vstupní data'!V899="poloodrostky nebo odrostky, prostokořenné i krytokořenné","po",0)))</f>
        <v>0</v>
      </c>
      <c r="AK899" s="66" t="n">
        <f aca="false">IF(OR('Vstupní data'!T899&gt;0,'Vstupní data'!U899&gt;0),IF(AJ899="k",0.9*VLOOKUP(AI899,'ha-pocty-vyhl'!$A$5:$B$20,2,0),IF(AJ899="po",0.8*VLOOKUP(AI899,'ha-pocty-vyhl'!$A$5:$B$20,2,0),VLOOKUP(AI899,'ha-pocty-vyhl'!$A$5:$B$20,2,0))),0)</f>
        <v>0</v>
      </c>
      <c r="AL899" s="66" t="n">
        <f aca="false">IF(OR('Vstupní data'!T899&gt;0,'Vstupní data'!U899&gt;0),'Vstupní data'!K899*'Vstupní data'!M899/100,0)</f>
        <v>0</v>
      </c>
      <c r="AM899" s="66" t="n">
        <f aca="false">IF(OR('Vstupní data'!T899&gt;0,'Vstupní data'!U899&gt;0),IF('Vstupní data'!T899&gt;0,'Vstupní data'!T899,ROUND(10*'Vstupní data'!U899/AK899,0)),0)</f>
        <v>0</v>
      </c>
      <c r="AN899" s="69" t="n">
        <f aca="false">IF('Vstupní data'!T899&gt;0,   IF('Vstupní data'!T899&lt;=AL899,'Vstupní data'!T899,AL899),   IF(AM899&lt;AL899,AM899,AL899))</f>
        <v>0</v>
      </c>
      <c r="AO899" s="69" t="n">
        <f aca="false">'Vstupní data'!X899</f>
        <v>0</v>
      </c>
      <c r="AP899" s="66" t="n">
        <f aca="false">IF(OR('Vstupní data'!T899&gt;0,'Vstupní data'!U899&gt;0),IF(I899&lt;&gt;0,VLOOKUP(I899,'Pril3-drev'!$H$5:$I$83,2,0),0),0)</f>
        <v>0</v>
      </c>
      <c r="AQ899" s="66" t="n">
        <f aca="false">'Vstupní data'!Y899</f>
        <v>0</v>
      </c>
      <c r="AR899" s="66" t="str">
        <f aca="false">IF(AC899&gt;5,   IF('Vstupní data'!Y899&gt;0,   VLOOKUP(VLOOKUP(CONCATENATE(VLOOKUP(I899,'Pril3-drev'!$H$4:$L$83,5,0),AC899),'Pril3-drev'!$Q$4:$R$2803,2,0),'AVB-BS'!$C$5:$S$29 ,LOOKUP(AQ899,'AVB-BS'!$D$3:$S$3,'AVB-BS'!$D$1:$S$1) ,0 )   ,   IF('Vstupní data'!Z899&gt;0,'Vstupní data'!Z899,0)) , "")</f>
        <v/>
      </c>
      <c r="AS899" s="70" t="str">
        <f aca="false">IF(AC899&gt;5,VLOOKUP(CONCATENATE(AP899,AR899),'Pril1-THLPa'!$H$6:$N$96,4,0),"")</f>
        <v/>
      </c>
      <c r="AT899" s="70" t="str">
        <f aca="false">IF(AC899&gt;5,VLOOKUP(CONCATENATE(AP899,AR899),'Pril1-THLPa'!$H$6:$N$96,5,0),"")</f>
        <v/>
      </c>
      <c r="AU899" s="70" t="str">
        <f aca="false">IF(AC899&gt;5,VLOOKUP(CONCATENATE(AP899,AR899),'Pril1-THLPa'!$H$6:$N$96,6,0),"")</f>
        <v/>
      </c>
      <c r="AV899" s="70" t="str">
        <f aca="false">IF(AC899&gt;5,VLOOKUP(CONCATENATE(AP899,AR899),'Pril1-THLPa'!$H$6:$N$96,7,0),"")</f>
        <v/>
      </c>
      <c r="AW899" s="70" t="str">
        <f aca="false">IF(AC899&gt;5,VLOOKUP(CONCATENATE(AP899,AR899),'Pril1-THLPa'!$H$6:$O$96,8,0),"")</f>
        <v/>
      </c>
      <c r="AX899" s="66" t="n">
        <f aca="false">IF(AC899&gt;0,IF(AND(AC899&gt;0,AC899&lt;=5),VLOOKUP(AP899,'Pril1-THLPa'!$A$6:$F$18,LOOKUP(AC899,'Pril1-THLPa'!$B$5:$F$5,'Pril1-THLPa'!$B$4:$F$4),0),AS899+AT899*(AC899-5)+AU899*POWER(AC899-5,2)+AV899*POWER(AC899-5,3)+AW899*POWER(AC899-5,4)),0)</f>
        <v>0</v>
      </c>
      <c r="AY899" s="71"/>
      <c r="AZ899" s="66" t="n">
        <f aca="false">'Vstupní data'!AA899</f>
        <v>0</v>
      </c>
      <c r="BA899" s="66" t="n">
        <f aca="false">IF(OR('Vstupní data'!T899&gt;0,'Vstupní data'!U899&gt;0),IF(AC899&lt;&gt;"",AX899*AO899/10*(100+AZ899)/100,0),0)</f>
        <v>0</v>
      </c>
      <c r="BB899" s="67" t="n">
        <f aca="false">IF(AC899&lt;&gt;"",ROUND(BA899*AN899,0),0)</f>
        <v>0</v>
      </c>
      <c r="BC899" s="68" t="str">
        <f aca="false">IF(AE899&gt;0,BB899/AE899,"")</f>
        <v/>
      </c>
      <c r="BD899" s="66" t="n">
        <f aca="false">'Vstupní data'!AE899</f>
        <v>0</v>
      </c>
      <c r="BF899" s="66" t="n">
        <f aca="false">'Vstupní data'!AC899</f>
        <v>0</v>
      </c>
      <c r="BH899" s="66" t="n">
        <f aca="false">'Vstupní data'!AD899</f>
        <v>0</v>
      </c>
      <c r="BI899" s="66" t="n">
        <f aca="false">'Vstupní data'!AF899</f>
        <v>0</v>
      </c>
      <c r="BJ899" s="69" t="n">
        <f aca="false">'Vstupní data'!AG899</f>
        <v>0</v>
      </c>
      <c r="BK899" s="69" t="n">
        <f aca="false">IF(BF899&lt;&gt;0,VLOOKUP(I899,'Pril3-drev'!$H$5:$I$83,2,0),0)</f>
        <v>0</v>
      </c>
      <c r="BL899" s="69" t="n">
        <f aca="false">IF(BF899&lt;&gt;0,VLOOKUP(BK899,'Pril3-drev'!$A$5:$C$17,3,0),0)</f>
        <v>0</v>
      </c>
      <c r="BM899" s="69" t="n">
        <f aca="false">'Vstupní data'!AH899</f>
        <v>0</v>
      </c>
      <c r="BN899" s="69" t="n">
        <f aca="false">IF('Vstupní data'!AH899&gt;0,   VLOOKUP(VLOOKUP(CONCATENATE(VLOOKUP(I899,'Pril3-drev'!$H$4:$L$83,5,0),BD899),'Pril3-drev'!$Q$4:$R$2803,2,0),'AVB-BS'!$C$5:$S$29 ,LOOKUP(BM899,'AVB-BS'!$D$3:$S$3,'AVB-BS'!$D$1:$S$1) ,0 )   ,   IF('Vstupní data'!AI899&gt;0,'Vstupní data'!AI899,0))</f>
        <v>0</v>
      </c>
      <c r="BO899" s="69" t="str">
        <f aca="false">IF(BX899&gt;5,VLOOKUP(CONCATENATE(BK899,BN899),'Pril1-THLPa'!$H$6:$N$96,4,0),"")</f>
        <v/>
      </c>
      <c r="BP899" s="69" t="str">
        <f aca="false">IF(BX899&gt;5,VLOOKUP(CONCATENATE(BK899,BN899),'Pril1-THLPa'!$H$6:$N$96,5,0),"")</f>
        <v/>
      </c>
      <c r="BQ899" s="69" t="str">
        <f aca="false">IF(BX899&gt;5,VLOOKUP(CONCATENATE(BK899,BN899),'Pril1-THLPa'!$H$6:$N$96,6,0),"")</f>
        <v/>
      </c>
      <c r="BR899" s="69" t="str">
        <f aca="false">IF(BX899&gt;5,VLOOKUP(CONCATENATE(BK899,BN899),'Pril1-THLPa'!$H$6:$N$96,7,0),"")</f>
        <v/>
      </c>
      <c r="BS899" s="69" t="str">
        <f aca="false">IF(BX899&gt;5,VLOOKUP(CONCATENATE(BK899,BN899),'Pril1-THLPa'!$H$6:$O$96,8,0),"")</f>
        <v/>
      </c>
      <c r="BT899" s="69" t="str">
        <f aca="false">IF(BF899&gt;0, IF(BK899="smrk",  VLOOKUP(VLOOKUP(BD899,'Pril9-K3'!$L$8:$M$207,2,0),'Pril9-K3'!$A$8:$J$16,LOOKUP(BN899,'Pril9-K3'!$A$7:$J$7,'Pril9-K3'!$A$5:$J$5),0), IF(AND(BK899&lt;&gt;"smrk",'Vstupní data'!AK899&lt;&gt;""),'Vstupní data'!AK899,   VLOOKUP(VLOOKUP(BD899,'Pril9-K3'!$L$8:$M$207,2,0),'Pril9-K3'!$A$8:$J$16,LOOKUP(BN899,'Pril9-K3'!$A$7:$J$7,'Pril9-K3'!$A$5:$J$5),0)   )),   "")</f>
        <v/>
      </c>
      <c r="BV899" s="69" t="n">
        <f aca="false">'Vstupní data'!AJ899</f>
        <v>0</v>
      </c>
      <c r="BW899" s="69" t="n">
        <f aca="false">IF(BF899&gt;0,IF(J899&gt;0,J899,K899*H899/100),0)</f>
        <v>0</v>
      </c>
      <c r="BX899" s="69" t="n">
        <f aca="false">IF(BF899&gt;0,IF(BJ899&gt;BL899,BL899,BJ899),0)</f>
        <v>0</v>
      </c>
      <c r="BY899" s="69" t="n">
        <f aca="false">IF(BD899=0,0,IF(AND(BX899&gt;0,BX899&lt;=5),  IF(AND(BX899&gt;0,BX899&lt;=5),VLOOKUP(BK899,'Pril1-THLPa'!$A$6:$F$18,IF(AND(BX899&gt;0,BX899&lt;=5),LOOKUP(BX899,'Pril1-THLPa'!$B$5:$F$5,'Pril1-THLPa'!$B$4:$F$4),""),0),""),  IF(BX899&gt;5,BO899+BP899*(BX899-5)+BQ899*POWER(BX899-5,2)+BR899*POWER(BX899-5,3)+BS899*POWER(BX899-5,4),"")))</f>
        <v>0</v>
      </c>
      <c r="BZ899" s="69" t="n">
        <f aca="false">IF(BY899&gt;0,BY899*BI899/10*BW899*(100+BV899)/100,0)</f>
        <v>0</v>
      </c>
      <c r="CA899" s="69" t="n">
        <f aca="false">IF(BD899&gt;0,BX899-IF(BD899&gt;BX899,BX899,BD899),0)</f>
        <v>0</v>
      </c>
      <c r="CB899" s="69" t="n">
        <f aca="false">POWER(1.01,CA899)</f>
        <v>1</v>
      </c>
      <c r="CC899" s="69" t="n">
        <f aca="false">IF(BF899&gt;0,IF(BF899&gt;BH899,1,BF899/BH899),0)</f>
        <v>0</v>
      </c>
      <c r="CD899" s="72" t="n">
        <f aca="false">IF(BD899=0,0,IF(BF899&gt;0,ROUND(IF(CB899&lt;&gt;0,BZ899*BT899*1/CB899*CC899,0),0),0))</f>
        <v>0</v>
      </c>
      <c r="CE899" s="73" t="str">
        <f aca="false">IF(BF899&gt;0,IF(BF899&gt;BH899,CD899/BF899,CD899/BH899),"")</f>
        <v/>
      </c>
      <c r="CF899" s="69" t="n">
        <f aca="false">'Vstupní data'!AM899</f>
        <v>0</v>
      </c>
      <c r="CG899" s="69" t="n">
        <f aca="false">'Vstupní data'!AN899</f>
        <v>0</v>
      </c>
      <c r="CH899" s="69" t="n">
        <f aca="false">'Vstupní data'!AO899</f>
        <v>0</v>
      </c>
      <c r="CI899" s="69" t="n">
        <f aca="false">'Vstupní data'!AP899</f>
        <v>0</v>
      </c>
      <c r="CJ899" s="72" t="n">
        <f aca="false">ROUND(CH899*CI899,0)</f>
        <v>0</v>
      </c>
      <c r="CK899" s="74" t="str">
        <f aca="false">IF(OR(AA899&gt;0,BB899&gt;0,CD899&gt;0,CJ899&gt;0),AA899+BB899+CD899+CJ899,"")</f>
        <v/>
      </c>
    </row>
    <row r="900" customFormat="false" ht="12.8" hidden="false" customHeight="false" outlineLevel="0" collapsed="false">
      <c r="A900" s="66" t="n">
        <f aca="false">'Vstupní data'!A900</f>
        <v>0</v>
      </c>
      <c r="F900" s="66" t="str">
        <f aca="false">CONCATENATE('Vstupní data'!F900,'Vstupní data'!G900,'Vstupní data'!H900,'Vstupní data'!I900)</f>
        <v/>
      </c>
      <c r="G900" s="66"/>
      <c r="H900" s="66" t="n">
        <f aca="false">'Vstupní data'!K900</f>
        <v>0</v>
      </c>
      <c r="I900" s="66" t="n">
        <f aca="false">'Vstupní data'!L900</f>
        <v>0</v>
      </c>
      <c r="J900" s="66" t="n">
        <f aca="false">'Vstupní data'!K900*'Vstupní data'!M900/100</f>
        <v>0</v>
      </c>
      <c r="L900" s="66" t="n">
        <f aca="false">IF('Vstupní data'!N900="prostokořenný",0,IF('Vstupní data'!N900="krytokořenný","k",IF('Vstupní data'!N900="poloodrostky nebo odrostky, prostokořenné i krytokořenné","po",0)))</f>
        <v>0</v>
      </c>
      <c r="N900" s="66"/>
      <c r="O900" s="66" t="n">
        <f aca="false">'Vstupní data'!O900</f>
        <v>0</v>
      </c>
      <c r="P900" s="66" t="n">
        <f aca="false">IF(O900&gt;0,VLOOKUP(CONCATENATE(VLOOKUP(I900,'Pril3-drev'!$H$5:$K$83,4,0),"-",'Vstupní data'!R900),K2!$C$15:$D$23,2,0),0)</f>
        <v>0</v>
      </c>
      <c r="Q900" s="66" t="n">
        <f aca="false">IF(O900&gt;0,VLOOKUP(I900,'Pril3-drev'!$H$5:$I$83,2,0),0)</f>
        <v>0</v>
      </c>
      <c r="R900" s="66" t="n">
        <f aca="false">IF(Q900&gt;0,VLOOKUP(Q900,'Pril6-okus'!$A$5:$B$17,2,0),0)</f>
        <v>0</v>
      </c>
      <c r="S900" s="66" t="n">
        <f aca="false">IF(O900&gt;0,VLOOKUP(I900,'Pril3-drev'!$H$5:$J$83,3,0),0)</f>
        <v>0</v>
      </c>
      <c r="T900" s="66" t="str">
        <f aca="false">IF(O900&gt;0,IF(L900="k",0.9*VLOOKUP(S900,'ha-pocty-vyhl'!$A$5:$B$20,2,0),IF(L900="po",0.8*VLOOKUP(S900,'ha-pocty-vyhl'!$A$5:$B$20,2,0),VLOOKUP(S900,'ha-pocty-vyhl'!$A$5:$B$20,2,0))),"")</f>
        <v/>
      </c>
      <c r="U900" s="66" t="n">
        <f aca="false">'Vstupní data'!P900</f>
        <v>0</v>
      </c>
      <c r="V900" s="66" t="n">
        <f aca="false">IF(O900&gt;0,1.3*T900*1000*Z900/10000,0)</f>
        <v>0</v>
      </c>
      <c r="W900" s="66" t="n">
        <f aca="false">IF(O900&gt;0,1.3*T900*1000*Z900/10000,0)</f>
        <v>0</v>
      </c>
      <c r="X900" s="66" t="n">
        <f aca="false">IF(O900&gt;0,IF(O900&gt;V900,V900,O900),0)</f>
        <v>0</v>
      </c>
      <c r="Y900" s="66" t="n">
        <f aca="false">IF(O900&gt;0,IF(IF(U900&gt;W900,W900,U900)&lt;X900,W900,IF(U900&gt;W900,W900,U900)),0)</f>
        <v>0</v>
      </c>
      <c r="Z900" s="66" t="n">
        <f aca="false">IF(O900&gt;0,IF(J900&gt;0,J900,K900*H900/100),0)</f>
        <v>0</v>
      </c>
      <c r="AA900" s="67" t="n">
        <f aca="false">IF(O900&gt;0,CEILING(R900*P900*X900/Y900*Z900,1),0)</f>
        <v>0</v>
      </c>
      <c r="AB900" s="68" t="n">
        <f aca="false">IF(O900&gt;0,AA900/O900,0)</f>
        <v>0</v>
      </c>
      <c r="AC900" s="66" t="n">
        <f aca="false">'Vstupní data'!W900</f>
        <v>0</v>
      </c>
      <c r="AI900" s="66" t="str">
        <f aca="false">IF(OR('Vstupní data'!T900&gt;0,'Vstupní data'!U900&gt;0),VLOOKUP(I900,'Pril3-drev'!$H$5:$J$83,3,0),"")</f>
        <v/>
      </c>
      <c r="AJ900" s="66" t="n">
        <f aca="false">IF('Vstupní data'!V900="prostokořenný",0,IF('Vstupní data'!V900="krytokořenný","k",IF('Vstupní data'!V900="poloodrostky nebo odrostky, prostokořenné i krytokořenné","po",0)))</f>
        <v>0</v>
      </c>
      <c r="AK900" s="66" t="n">
        <f aca="false">IF(OR('Vstupní data'!T900&gt;0,'Vstupní data'!U900&gt;0),IF(AJ900="k",0.9*VLOOKUP(AI900,'ha-pocty-vyhl'!$A$5:$B$20,2,0),IF(AJ900="po",0.8*VLOOKUP(AI900,'ha-pocty-vyhl'!$A$5:$B$20,2,0),VLOOKUP(AI900,'ha-pocty-vyhl'!$A$5:$B$20,2,0))),0)</f>
        <v>0</v>
      </c>
      <c r="AL900" s="66" t="n">
        <f aca="false">IF(OR('Vstupní data'!T900&gt;0,'Vstupní data'!U900&gt;0),'Vstupní data'!K900*'Vstupní data'!M900/100,0)</f>
        <v>0</v>
      </c>
      <c r="AM900" s="66" t="n">
        <f aca="false">IF(OR('Vstupní data'!T900&gt;0,'Vstupní data'!U900&gt;0),IF('Vstupní data'!T900&gt;0,'Vstupní data'!T900,ROUND(10*'Vstupní data'!U900/AK900,0)),0)</f>
        <v>0</v>
      </c>
      <c r="AN900" s="69" t="n">
        <f aca="false">IF('Vstupní data'!T900&gt;0,   IF('Vstupní data'!T900&lt;=AL900,'Vstupní data'!T900,AL900),   IF(AM900&lt;AL900,AM900,AL900))</f>
        <v>0</v>
      </c>
      <c r="AO900" s="69" t="n">
        <f aca="false">'Vstupní data'!X900</f>
        <v>0</v>
      </c>
      <c r="AP900" s="66" t="n">
        <f aca="false">IF(OR('Vstupní data'!T900&gt;0,'Vstupní data'!U900&gt;0),IF(I900&lt;&gt;0,VLOOKUP(I900,'Pril3-drev'!$H$5:$I$83,2,0),0),0)</f>
        <v>0</v>
      </c>
      <c r="AQ900" s="66" t="n">
        <f aca="false">'Vstupní data'!Y900</f>
        <v>0</v>
      </c>
      <c r="AR900" s="66" t="str">
        <f aca="false">IF(AC900&gt;5,   IF('Vstupní data'!Y900&gt;0,   VLOOKUP(VLOOKUP(CONCATENATE(VLOOKUP(I900,'Pril3-drev'!$H$4:$L$83,5,0),AC900),'Pril3-drev'!$Q$4:$R$2803,2,0),'AVB-BS'!$C$5:$S$29 ,LOOKUP(AQ900,'AVB-BS'!$D$3:$S$3,'AVB-BS'!$D$1:$S$1) ,0 )   ,   IF('Vstupní data'!Z900&gt;0,'Vstupní data'!Z900,0)) , "")</f>
        <v/>
      </c>
      <c r="AS900" s="70" t="str">
        <f aca="false">IF(AC900&gt;5,VLOOKUP(CONCATENATE(AP900,AR900),'Pril1-THLPa'!$H$6:$N$96,4,0),"")</f>
        <v/>
      </c>
      <c r="AT900" s="70" t="str">
        <f aca="false">IF(AC900&gt;5,VLOOKUP(CONCATENATE(AP900,AR900),'Pril1-THLPa'!$H$6:$N$96,5,0),"")</f>
        <v/>
      </c>
      <c r="AU900" s="70" t="str">
        <f aca="false">IF(AC900&gt;5,VLOOKUP(CONCATENATE(AP900,AR900),'Pril1-THLPa'!$H$6:$N$96,6,0),"")</f>
        <v/>
      </c>
      <c r="AV900" s="70" t="str">
        <f aca="false">IF(AC900&gt;5,VLOOKUP(CONCATENATE(AP900,AR900),'Pril1-THLPa'!$H$6:$N$96,7,0),"")</f>
        <v/>
      </c>
      <c r="AW900" s="70" t="str">
        <f aca="false">IF(AC900&gt;5,VLOOKUP(CONCATENATE(AP900,AR900),'Pril1-THLPa'!$H$6:$O$96,8,0),"")</f>
        <v/>
      </c>
      <c r="AX900" s="66" t="n">
        <f aca="false">IF(AC900&gt;0,IF(AND(AC900&gt;0,AC900&lt;=5),VLOOKUP(AP900,'Pril1-THLPa'!$A$6:$F$18,LOOKUP(AC900,'Pril1-THLPa'!$B$5:$F$5,'Pril1-THLPa'!$B$4:$F$4),0),AS900+AT900*(AC900-5)+AU900*POWER(AC900-5,2)+AV900*POWER(AC900-5,3)+AW900*POWER(AC900-5,4)),0)</f>
        <v>0</v>
      </c>
      <c r="AY900" s="71"/>
      <c r="AZ900" s="66" t="n">
        <f aca="false">'Vstupní data'!AA900</f>
        <v>0</v>
      </c>
      <c r="BA900" s="66" t="n">
        <f aca="false">IF(OR('Vstupní data'!T900&gt;0,'Vstupní data'!U900&gt;0),IF(AC900&lt;&gt;"",AX900*AO900/10*(100+AZ900)/100,0),0)</f>
        <v>0</v>
      </c>
      <c r="BB900" s="67" t="n">
        <f aca="false">IF(AC900&lt;&gt;"",ROUND(BA900*AN900,0),0)</f>
        <v>0</v>
      </c>
      <c r="BC900" s="68" t="str">
        <f aca="false">IF(AE900&gt;0,BB900/AE900,"")</f>
        <v/>
      </c>
      <c r="BD900" s="66" t="n">
        <f aca="false">'Vstupní data'!AE900</f>
        <v>0</v>
      </c>
      <c r="BF900" s="66" t="n">
        <f aca="false">'Vstupní data'!AC900</f>
        <v>0</v>
      </c>
      <c r="BH900" s="66" t="n">
        <f aca="false">'Vstupní data'!AD900</f>
        <v>0</v>
      </c>
      <c r="BI900" s="66" t="n">
        <f aca="false">'Vstupní data'!AF900</f>
        <v>0</v>
      </c>
      <c r="BJ900" s="69" t="n">
        <f aca="false">'Vstupní data'!AG900</f>
        <v>0</v>
      </c>
      <c r="BK900" s="69" t="n">
        <f aca="false">IF(BF900&lt;&gt;0,VLOOKUP(I900,'Pril3-drev'!$H$5:$I$83,2,0),0)</f>
        <v>0</v>
      </c>
      <c r="BL900" s="69" t="n">
        <f aca="false">IF(BF900&lt;&gt;0,VLOOKUP(BK900,'Pril3-drev'!$A$5:$C$17,3,0),0)</f>
        <v>0</v>
      </c>
      <c r="BM900" s="69" t="n">
        <f aca="false">'Vstupní data'!AH900</f>
        <v>0</v>
      </c>
      <c r="BN900" s="69" t="n">
        <f aca="false">IF('Vstupní data'!AH900&gt;0,   VLOOKUP(VLOOKUP(CONCATENATE(VLOOKUP(I900,'Pril3-drev'!$H$4:$L$83,5,0),BD900),'Pril3-drev'!$Q$4:$R$2803,2,0),'AVB-BS'!$C$5:$S$29 ,LOOKUP(BM900,'AVB-BS'!$D$3:$S$3,'AVB-BS'!$D$1:$S$1) ,0 )   ,   IF('Vstupní data'!AI900&gt;0,'Vstupní data'!AI900,0))</f>
        <v>0</v>
      </c>
      <c r="BO900" s="69" t="str">
        <f aca="false">IF(BX900&gt;5,VLOOKUP(CONCATENATE(BK900,BN900),'Pril1-THLPa'!$H$6:$N$96,4,0),"")</f>
        <v/>
      </c>
      <c r="BP900" s="69" t="str">
        <f aca="false">IF(BX900&gt;5,VLOOKUP(CONCATENATE(BK900,BN900),'Pril1-THLPa'!$H$6:$N$96,5,0),"")</f>
        <v/>
      </c>
      <c r="BQ900" s="69" t="str">
        <f aca="false">IF(BX900&gt;5,VLOOKUP(CONCATENATE(BK900,BN900),'Pril1-THLPa'!$H$6:$N$96,6,0),"")</f>
        <v/>
      </c>
      <c r="BR900" s="69" t="str">
        <f aca="false">IF(BX900&gt;5,VLOOKUP(CONCATENATE(BK900,BN900),'Pril1-THLPa'!$H$6:$N$96,7,0),"")</f>
        <v/>
      </c>
      <c r="BS900" s="69" t="str">
        <f aca="false">IF(BX900&gt;5,VLOOKUP(CONCATENATE(BK900,BN900),'Pril1-THLPa'!$H$6:$O$96,8,0),"")</f>
        <v/>
      </c>
      <c r="BT900" s="69" t="str">
        <f aca="false">IF(BF900&gt;0, IF(BK900="smrk",  VLOOKUP(VLOOKUP(BD900,'Pril9-K3'!$L$8:$M$207,2,0),'Pril9-K3'!$A$8:$J$16,LOOKUP(BN900,'Pril9-K3'!$A$7:$J$7,'Pril9-K3'!$A$5:$J$5),0), IF(AND(BK900&lt;&gt;"smrk",'Vstupní data'!AK900&lt;&gt;""),'Vstupní data'!AK900,   VLOOKUP(VLOOKUP(BD900,'Pril9-K3'!$L$8:$M$207,2,0),'Pril9-K3'!$A$8:$J$16,LOOKUP(BN900,'Pril9-K3'!$A$7:$J$7,'Pril9-K3'!$A$5:$J$5),0)   )),   "")</f>
        <v/>
      </c>
      <c r="BV900" s="69" t="n">
        <f aca="false">'Vstupní data'!AJ900</f>
        <v>0</v>
      </c>
      <c r="BW900" s="69" t="n">
        <f aca="false">IF(BF900&gt;0,IF(J900&gt;0,J900,K900*H900/100),0)</f>
        <v>0</v>
      </c>
      <c r="BX900" s="69" t="n">
        <f aca="false">IF(BF900&gt;0,IF(BJ900&gt;BL900,BL900,BJ900),0)</f>
        <v>0</v>
      </c>
      <c r="BY900" s="69" t="n">
        <f aca="false">IF(BD900=0,0,IF(AND(BX900&gt;0,BX900&lt;=5),  IF(AND(BX900&gt;0,BX900&lt;=5),VLOOKUP(BK900,'Pril1-THLPa'!$A$6:$F$18,IF(AND(BX900&gt;0,BX900&lt;=5),LOOKUP(BX900,'Pril1-THLPa'!$B$5:$F$5,'Pril1-THLPa'!$B$4:$F$4),""),0),""),  IF(BX900&gt;5,BO900+BP900*(BX900-5)+BQ900*POWER(BX900-5,2)+BR900*POWER(BX900-5,3)+BS900*POWER(BX900-5,4),"")))</f>
        <v>0</v>
      </c>
      <c r="BZ900" s="69" t="n">
        <f aca="false">IF(BY900&gt;0,BY900*BI900/10*BW900*(100+BV900)/100,0)</f>
        <v>0</v>
      </c>
      <c r="CA900" s="69" t="n">
        <f aca="false">IF(BD900&gt;0,BX900-IF(BD900&gt;BX900,BX900,BD900),0)</f>
        <v>0</v>
      </c>
      <c r="CB900" s="69" t="n">
        <f aca="false">POWER(1.01,CA900)</f>
        <v>1</v>
      </c>
      <c r="CC900" s="69" t="n">
        <f aca="false">IF(BF900&gt;0,IF(BF900&gt;BH900,1,BF900/BH900),0)</f>
        <v>0</v>
      </c>
      <c r="CD900" s="72" t="n">
        <f aca="false">IF(BD900=0,0,IF(BF900&gt;0,ROUND(IF(CB900&lt;&gt;0,BZ900*BT900*1/CB900*CC900,0),0),0))</f>
        <v>0</v>
      </c>
      <c r="CE900" s="73" t="str">
        <f aca="false">IF(BF900&gt;0,IF(BF900&gt;BH900,CD900/BF900,CD900/BH900),"")</f>
        <v/>
      </c>
      <c r="CF900" s="69" t="n">
        <f aca="false">'Vstupní data'!AM900</f>
        <v>0</v>
      </c>
      <c r="CG900" s="69" t="n">
        <f aca="false">'Vstupní data'!AN900</f>
        <v>0</v>
      </c>
      <c r="CH900" s="69" t="n">
        <f aca="false">'Vstupní data'!AO900</f>
        <v>0</v>
      </c>
      <c r="CI900" s="69" t="n">
        <f aca="false">'Vstupní data'!AP900</f>
        <v>0</v>
      </c>
      <c r="CJ900" s="72" t="n">
        <f aca="false">ROUND(CH900*CI900,0)</f>
        <v>0</v>
      </c>
      <c r="CK900" s="74" t="str">
        <f aca="false">IF(OR(AA900&gt;0,BB900&gt;0,CD900&gt;0,CJ900&gt;0),AA900+BB900+CD900+CJ900,"")</f>
        <v/>
      </c>
    </row>
    <row r="901" customFormat="false" ht="12.8" hidden="false" customHeight="false" outlineLevel="0" collapsed="false">
      <c r="A901" s="66" t="n">
        <f aca="false">'Vstupní data'!A901</f>
        <v>0</v>
      </c>
      <c r="F901" s="66" t="str">
        <f aca="false">CONCATENATE('Vstupní data'!F901,'Vstupní data'!G901,'Vstupní data'!H901,'Vstupní data'!I901)</f>
        <v/>
      </c>
      <c r="G901" s="66"/>
      <c r="H901" s="66" t="n">
        <f aca="false">'Vstupní data'!K901</f>
        <v>0</v>
      </c>
      <c r="I901" s="66" t="n">
        <f aca="false">'Vstupní data'!L901</f>
        <v>0</v>
      </c>
      <c r="J901" s="66" t="n">
        <f aca="false">'Vstupní data'!K901*'Vstupní data'!M901/100</f>
        <v>0</v>
      </c>
      <c r="L901" s="66" t="n">
        <f aca="false">IF('Vstupní data'!N901="prostokořenný",0,IF('Vstupní data'!N901="krytokořenný","k",IF('Vstupní data'!N901="poloodrostky nebo odrostky, prostokořenné i krytokořenné","po",0)))</f>
        <v>0</v>
      </c>
      <c r="N901" s="66"/>
      <c r="O901" s="66" t="n">
        <f aca="false">'Vstupní data'!O901</f>
        <v>0</v>
      </c>
      <c r="P901" s="66" t="n">
        <f aca="false">IF(O901&gt;0,VLOOKUP(CONCATENATE(VLOOKUP(I901,'Pril3-drev'!$H$5:$K$83,4,0),"-",'Vstupní data'!R901),K2!$C$15:$D$23,2,0),0)</f>
        <v>0</v>
      </c>
      <c r="Q901" s="66" t="n">
        <f aca="false">IF(O901&gt;0,VLOOKUP(I901,'Pril3-drev'!$H$5:$I$83,2,0),0)</f>
        <v>0</v>
      </c>
      <c r="R901" s="66" t="n">
        <f aca="false">IF(Q901&gt;0,VLOOKUP(Q901,'Pril6-okus'!$A$5:$B$17,2,0),0)</f>
        <v>0</v>
      </c>
      <c r="S901" s="66" t="n">
        <f aca="false">IF(O901&gt;0,VLOOKUP(I901,'Pril3-drev'!$H$5:$J$83,3,0),0)</f>
        <v>0</v>
      </c>
      <c r="T901" s="66" t="str">
        <f aca="false">IF(O901&gt;0,IF(L901="k",0.9*VLOOKUP(S901,'ha-pocty-vyhl'!$A$5:$B$20,2,0),IF(L901="po",0.8*VLOOKUP(S901,'ha-pocty-vyhl'!$A$5:$B$20,2,0),VLOOKUP(S901,'ha-pocty-vyhl'!$A$5:$B$20,2,0))),"")</f>
        <v/>
      </c>
      <c r="U901" s="66" t="n">
        <f aca="false">'Vstupní data'!P901</f>
        <v>0</v>
      </c>
      <c r="V901" s="66" t="n">
        <f aca="false">IF(O901&gt;0,1.3*T901*1000*Z901/10000,0)</f>
        <v>0</v>
      </c>
      <c r="W901" s="66" t="n">
        <f aca="false">IF(O901&gt;0,1.3*T901*1000*Z901/10000,0)</f>
        <v>0</v>
      </c>
      <c r="X901" s="66" t="n">
        <f aca="false">IF(O901&gt;0,IF(O901&gt;V901,V901,O901),0)</f>
        <v>0</v>
      </c>
      <c r="Y901" s="66" t="n">
        <f aca="false">IF(O901&gt;0,IF(IF(U901&gt;W901,W901,U901)&lt;X901,W901,IF(U901&gt;W901,W901,U901)),0)</f>
        <v>0</v>
      </c>
      <c r="Z901" s="66" t="n">
        <f aca="false">IF(O901&gt;0,IF(J901&gt;0,J901,K901*H901/100),0)</f>
        <v>0</v>
      </c>
      <c r="AA901" s="67" t="n">
        <f aca="false">IF(O901&gt;0,CEILING(R901*P901*X901/Y901*Z901,1),0)</f>
        <v>0</v>
      </c>
      <c r="AB901" s="68" t="n">
        <f aca="false">IF(O901&gt;0,AA901/O901,0)</f>
        <v>0</v>
      </c>
      <c r="AC901" s="66" t="n">
        <f aca="false">'Vstupní data'!W901</f>
        <v>0</v>
      </c>
      <c r="AI901" s="66" t="str">
        <f aca="false">IF(OR('Vstupní data'!T901&gt;0,'Vstupní data'!U901&gt;0),VLOOKUP(I901,'Pril3-drev'!$H$5:$J$83,3,0),"")</f>
        <v/>
      </c>
      <c r="AJ901" s="66" t="n">
        <f aca="false">IF('Vstupní data'!V901="prostokořenný",0,IF('Vstupní data'!V901="krytokořenný","k",IF('Vstupní data'!V901="poloodrostky nebo odrostky, prostokořenné i krytokořenné","po",0)))</f>
        <v>0</v>
      </c>
      <c r="AK901" s="66" t="n">
        <f aca="false">IF(OR('Vstupní data'!T901&gt;0,'Vstupní data'!U901&gt;0),IF(AJ901="k",0.9*VLOOKUP(AI901,'ha-pocty-vyhl'!$A$5:$B$20,2,0),IF(AJ901="po",0.8*VLOOKUP(AI901,'ha-pocty-vyhl'!$A$5:$B$20,2,0),VLOOKUP(AI901,'ha-pocty-vyhl'!$A$5:$B$20,2,0))),0)</f>
        <v>0</v>
      </c>
      <c r="AL901" s="66" t="n">
        <f aca="false">IF(OR('Vstupní data'!T901&gt;0,'Vstupní data'!U901&gt;0),'Vstupní data'!K901*'Vstupní data'!M901/100,0)</f>
        <v>0</v>
      </c>
      <c r="AM901" s="66" t="n">
        <f aca="false">IF(OR('Vstupní data'!T901&gt;0,'Vstupní data'!U901&gt;0),IF('Vstupní data'!T901&gt;0,'Vstupní data'!T901,ROUND(10*'Vstupní data'!U901/AK901,0)),0)</f>
        <v>0</v>
      </c>
      <c r="AN901" s="69" t="n">
        <f aca="false">IF('Vstupní data'!T901&gt;0,   IF('Vstupní data'!T901&lt;=AL901,'Vstupní data'!T901,AL901),   IF(AM901&lt;AL901,AM901,AL901))</f>
        <v>0</v>
      </c>
      <c r="AO901" s="69" t="n">
        <f aca="false">'Vstupní data'!X901</f>
        <v>0</v>
      </c>
      <c r="AP901" s="66" t="n">
        <f aca="false">IF(OR('Vstupní data'!T901&gt;0,'Vstupní data'!U901&gt;0),IF(I901&lt;&gt;0,VLOOKUP(I901,'Pril3-drev'!$H$5:$I$83,2,0),0),0)</f>
        <v>0</v>
      </c>
      <c r="AQ901" s="66" t="n">
        <f aca="false">'Vstupní data'!Y901</f>
        <v>0</v>
      </c>
      <c r="AR901" s="66" t="str">
        <f aca="false">IF(AC901&gt;5,   IF('Vstupní data'!Y901&gt;0,   VLOOKUP(VLOOKUP(CONCATENATE(VLOOKUP(I901,'Pril3-drev'!$H$4:$L$83,5,0),AC901),'Pril3-drev'!$Q$4:$R$2803,2,0),'AVB-BS'!$C$5:$S$29 ,LOOKUP(AQ901,'AVB-BS'!$D$3:$S$3,'AVB-BS'!$D$1:$S$1) ,0 )   ,   IF('Vstupní data'!Z901&gt;0,'Vstupní data'!Z901,0)) , "")</f>
        <v/>
      </c>
      <c r="AS901" s="70" t="str">
        <f aca="false">IF(AC901&gt;5,VLOOKUP(CONCATENATE(AP901,AR901),'Pril1-THLPa'!$H$6:$N$96,4,0),"")</f>
        <v/>
      </c>
      <c r="AT901" s="70" t="str">
        <f aca="false">IF(AC901&gt;5,VLOOKUP(CONCATENATE(AP901,AR901),'Pril1-THLPa'!$H$6:$N$96,5,0),"")</f>
        <v/>
      </c>
      <c r="AU901" s="70" t="str">
        <f aca="false">IF(AC901&gt;5,VLOOKUP(CONCATENATE(AP901,AR901),'Pril1-THLPa'!$H$6:$N$96,6,0),"")</f>
        <v/>
      </c>
      <c r="AV901" s="70" t="str">
        <f aca="false">IF(AC901&gt;5,VLOOKUP(CONCATENATE(AP901,AR901),'Pril1-THLPa'!$H$6:$N$96,7,0),"")</f>
        <v/>
      </c>
      <c r="AW901" s="70" t="str">
        <f aca="false">IF(AC901&gt;5,VLOOKUP(CONCATENATE(AP901,AR901),'Pril1-THLPa'!$H$6:$O$96,8,0),"")</f>
        <v/>
      </c>
      <c r="AX901" s="66" t="n">
        <f aca="false">IF(AC901&gt;0,IF(AND(AC901&gt;0,AC901&lt;=5),VLOOKUP(AP901,'Pril1-THLPa'!$A$6:$F$18,LOOKUP(AC901,'Pril1-THLPa'!$B$5:$F$5,'Pril1-THLPa'!$B$4:$F$4),0),AS901+AT901*(AC901-5)+AU901*POWER(AC901-5,2)+AV901*POWER(AC901-5,3)+AW901*POWER(AC901-5,4)),0)</f>
        <v>0</v>
      </c>
      <c r="AY901" s="71"/>
      <c r="AZ901" s="66" t="n">
        <f aca="false">'Vstupní data'!AA901</f>
        <v>0</v>
      </c>
      <c r="BA901" s="66" t="n">
        <f aca="false">IF(OR('Vstupní data'!T901&gt;0,'Vstupní data'!U901&gt;0),IF(AC901&lt;&gt;"",AX901*AO901/10*(100+AZ901)/100,0),0)</f>
        <v>0</v>
      </c>
      <c r="BB901" s="67" t="n">
        <f aca="false">IF(AC901&lt;&gt;"",ROUND(BA901*AN901,0),0)</f>
        <v>0</v>
      </c>
      <c r="BC901" s="68" t="str">
        <f aca="false">IF(AE901&gt;0,BB901/AE901,"")</f>
        <v/>
      </c>
      <c r="BD901" s="66" t="n">
        <f aca="false">'Vstupní data'!AE901</f>
        <v>0</v>
      </c>
      <c r="BF901" s="66" t="n">
        <f aca="false">'Vstupní data'!AC901</f>
        <v>0</v>
      </c>
      <c r="BH901" s="66" t="n">
        <f aca="false">'Vstupní data'!AD901</f>
        <v>0</v>
      </c>
      <c r="BI901" s="66" t="n">
        <f aca="false">'Vstupní data'!AF901</f>
        <v>0</v>
      </c>
      <c r="BJ901" s="69" t="n">
        <f aca="false">'Vstupní data'!AG901</f>
        <v>0</v>
      </c>
      <c r="BK901" s="69" t="n">
        <f aca="false">IF(BF901&lt;&gt;0,VLOOKUP(I901,'Pril3-drev'!$H$5:$I$83,2,0),0)</f>
        <v>0</v>
      </c>
      <c r="BL901" s="69" t="n">
        <f aca="false">IF(BF901&lt;&gt;0,VLOOKUP(BK901,'Pril3-drev'!$A$5:$C$17,3,0),0)</f>
        <v>0</v>
      </c>
      <c r="BM901" s="69" t="n">
        <f aca="false">'Vstupní data'!AH901</f>
        <v>0</v>
      </c>
      <c r="BN901" s="69" t="n">
        <f aca="false">IF('Vstupní data'!AH901&gt;0,   VLOOKUP(VLOOKUP(CONCATENATE(VLOOKUP(I901,'Pril3-drev'!$H$4:$L$83,5,0),BD901),'Pril3-drev'!$Q$4:$R$2803,2,0),'AVB-BS'!$C$5:$S$29 ,LOOKUP(BM901,'AVB-BS'!$D$3:$S$3,'AVB-BS'!$D$1:$S$1) ,0 )   ,   IF('Vstupní data'!AI901&gt;0,'Vstupní data'!AI901,0))</f>
        <v>0</v>
      </c>
      <c r="BO901" s="69" t="str">
        <f aca="false">IF(BX901&gt;5,VLOOKUP(CONCATENATE(BK901,BN901),'Pril1-THLPa'!$H$6:$N$96,4,0),"")</f>
        <v/>
      </c>
      <c r="BP901" s="69" t="str">
        <f aca="false">IF(BX901&gt;5,VLOOKUP(CONCATENATE(BK901,BN901),'Pril1-THLPa'!$H$6:$N$96,5,0),"")</f>
        <v/>
      </c>
      <c r="BQ901" s="69" t="str">
        <f aca="false">IF(BX901&gt;5,VLOOKUP(CONCATENATE(BK901,BN901),'Pril1-THLPa'!$H$6:$N$96,6,0),"")</f>
        <v/>
      </c>
      <c r="BR901" s="69" t="str">
        <f aca="false">IF(BX901&gt;5,VLOOKUP(CONCATENATE(BK901,BN901),'Pril1-THLPa'!$H$6:$N$96,7,0),"")</f>
        <v/>
      </c>
      <c r="BS901" s="69" t="str">
        <f aca="false">IF(BX901&gt;5,VLOOKUP(CONCATENATE(BK901,BN901),'Pril1-THLPa'!$H$6:$O$96,8,0),"")</f>
        <v/>
      </c>
      <c r="BT901" s="69" t="str">
        <f aca="false">IF(BF901&gt;0, IF(BK901="smrk",  VLOOKUP(VLOOKUP(BD901,'Pril9-K3'!$L$8:$M$207,2,0),'Pril9-K3'!$A$8:$J$16,LOOKUP(BN901,'Pril9-K3'!$A$7:$J$7,'Pril9-K3'!$A$5:$J$5),0), IF(AND(BK901&lt;&gt;"smrk",'Vstupní data'!AK901&lt;&gt;""),'Vstupní data'!AK901,   VLOOKUP(VLOOKUP(BD901,'Pril9-K3'!$L$8:$M$207,2,0),'Pril9-K3'!$A$8:$J$16,LOOKUP(BN901,'Pril9-K3'!$A$7:$J$7,'Pril9-K3'!$A$5:$J$5),0)   )),   "")</f>
        <v/>
      </c>
      <c r="BV901" s="69" t="n">
        <f aca="false">'Vstupní data'!AJ901</f>
        <v>0</v>
      </c>
      <c r="BW901" s="69" t="n">
        <f aca="false">IF(BF901&gt;0,IF(J901&gt;0,J901,K901*H901/100),0)</f>
        <v>0</v>
      </c>
      <c r="BX901" s="69" t="n">
        <f aca="false">IF(BF901&gt;0,IF(BJ901&gt;BL901,BL901,BJ901),0)</f>
        <v>0</v>
      </c>
      <c r="BY901" s="69" t="n">
        <f aca="false">IF(BD901=0,0,IF(AND(BX901&gt;0,BX901&lt;=5),  IF(AND(BX901&gt;0,BX901&lt;=5),VLOOKUP(BK901,'Pril1-THLPa'!$A$6:$F$18,IF(AND(BX901&gt;0,BX901&lt;=5),LOOKUP(BX901,'Pril1-THLPa'!$B$5:$F$5,'Pril1-THLPa'!$B$4:$F$4),""),0),""),  IF(BX901&gt;5,BO901+BP901*(BX901-5)+BQ901*POWER(BX901-5,2)+BR901*POWER(BX901-5,3)+BS901*POWER(BX901-5,4),"")))</f>
        <v>0</v>
      </c>
      <c r="BZ901" s="69" t="n">
        <f aca="false">IF(BY901&gt;0,BY901*BI901/10*BW901*(100+BV901)/100,0)</f>
        <v>0</v>
      </c>
      <c r="CA901" s="69" t="n">
        <f aca="false">IF(BD901&gt;0,BX901-IF(BD901&gt;BX901,BX901,BD901),0)</f>
        <v>0</v>
      </c>
      <c r="CB901" s="69" t="n">
        <f aca="false">POWER(1.01,CA901)</f>
        <v>1</v>
      </c>
      <c r="CC901" s="69" t="n">
        <f aca="false">IF(BF901&gt;0,IF(BF901&gt;BH901,1,BF901/BH901),0)</f>
        <v>0</v>
      </c>
      <c r="CD901" s="72" t="n">
        <f aca="false">IF(BD901=0,0,IF(BF901&gt;0,ROUND(IF(CB901&lt;&gt;0,BZ901*BT901*1/CB901*CC901,0),0),0))</f>
        <v>0</v>
      </c>
      <c r="CE901" s="73" t="str">
        <f aca="false">IF(BF901&gt;0,IF(BF901&gt;BH901,CD901/BF901,CD901/BH901),"")</f>
        <v/>
      </c>
      <c r="CF901" s="69" t="n">
        <f aca="false">'Vstupní data'!AM901</f>
        <v>0</v>
      </c>
      <c r="CG901" s="69" t="n">
        <f aca="false">'Vstupní data'!AN901</f>
        <v>0</v>
      </c>
      <c r="CH901" s="69" t="n">
        <f aca="false">'Vstupní data'!AO901</f>
        <v>0</v>
      </c>
      <c r="CI901" s="69" t="n">
        <f aca="false">'Vstupní data'!AP901</f>
        <v>0</v>
      </c>
      <c r="CJ901" s="72" t="n">
        <f aca="false">ROUND(CH901*CI901,0)</f>
        <v>0</v>
      </c>
      <c r="CK901" s="74" t="str">
        <f aca="false">IF(OR(AA901&gt;0,BB901&gt;0,CD901&gt;0,CJ901&gt;0),AA901+BB901+CD901+CJ901,"")</f>
        <v/>
      </c>
    </row>
    <row r="902" customFormat="false" ht="12.8" hidden="false" customHeight="false" outlineLevel="0" collapsed="false">
      <c r="A902" s="66" t="n">
        <f aca="false">'Vstupní data'!A902</f>
        <v>0</v>
      </c>
      <c r="F902" s="66" t="str">
        <f aca="false">CONCATENATE('Vstupní data'!F902,'Vstupní data'!G902,'Vstupní data'!H902,'Vstupní data'!I902)</f>
        <v/>
      </c>
      <c r="G902" s="66"/>
      <c r="H902" s="66" t="n">
        <f aca="false">'Vstupní data'!K902</f>
        <v>0</v>
      </c>
      <c r="I902" s="66" t="n">
        <f aca="false">'Vstupní data'!L902</f>
        <v>0</v>
      </c>
      <c r="J902" s="66" t="n">
        <f aca="false">'Vstupní data'!K902*'Vstupní data'!M902/100</f>
        <v>0</v>
      </c>
      <c r="L902" s="66" t="n">
        <f aca="false">IF('Vstupní data'!N902="prostokořenný",0,IF('Vstupní data'!N902="krytokořenný","k",IF('Vstupní data'!N902="poloodrostky nebo odrostky, prostokořenné i krytokořenné","po",0)))</f>
        <v>0</v>
      </c>
      <c r="N902" s="66"/>
      <c r="O902" s="66" t="n">
        <f aca="false">'Vstupní data'!O902</f>
        <v>0</v>
      </c>
      <c r="P902" s="66" t="n">
        <f aca="false">IF(O902&gt;0,VLOOKUP(CONCATENATE(VLOOKUP(I902,'Pril3-drev'!$H$5:$K$83,4,0),"-",'Vstupní data'!R902),K2!$C$15:$D$23,2,0),0)</f>
        <v>0</v>
      </c>
      <c r="Q902" s="66" t="n">
        <f aca="false">IF(O902&gt;0,VLOOKUP(I902,'Pril3-drev'!$H$5:$I$83,2,0),0)</f>
        <v>0</v>
      </c>
      <c r="R902" s="66" t="n">
        <f aca="false">IF(Q902&gt;0,VLOOKUP(Q902,'Pril6-okus'!$A$5:$B$17,2,0),0)</f>
        <v>0</v>
      </c>
      <c r="S902" s="66" t="n">
        <f aca="false">IF(O902&gt;0,VLOOKUP(I902,'Pril3-drev'!$H$5:$J$83,3,0),0)</f>
        <v>0</v>
      </c>
      <c r="T902" s="66" t="str">
        <f aca="false">IF(O902&gt;0,IF(L902="k",0.9*VLOOKUP(S902,'ha-pocty-vyhl'!$A$5:$B$20,2,0),IF(L902="po",0.8*VLOOKUP(S902,'ha-pocty-vyhl'!$A$5:$B$20,2,0),VLOOKUP(S902,'ha-pocty-vyhl'!$A$5:$B$20,2,0))),"")</f>
        <v/>
      </c>
      <c r="U902" s="66" t="n">
        <f aca="false">'Vstupní data'!P902</f>
        <v>0</v>
      </c>
      <c r="V902" s="66" t="n">
        <f aca="false">IF(O902&gt;0,1.3*T902*1000*Z902/10000,0)</f>
        <v>0</v>
      </c>
      <c r="W902" s="66" t="n">
        <f aca="false">IF(O902&gt;0,1.3*T902*1000*Z902/10000,0)</f>
        <v>0</v>
      </c>
      <c r="X902" s="66" t="n">
        <f aca="false">IF(O902&gt;0,IF(O902&gt;V902,V902,O902),0)</f>
        <v>0</v>
      </c>
      <c r="Y902" s="66" t="n">
        <f aca="false">IF(O902&gt;0,IF(IF(U902&gt;W902,W902,U902)&lt;X902,W902,IF(U902&gt;W902,W902,U902)),0)</f>
        <v>0</v>
      </c>
      <c r="Z902" s="66" t="n">
        <f aca="false">IF(O902&gt;0,IF(J902&gt;0,J902,K902*H902/100),0)</f>
        <v>0</v>
      </c>
      <c r="AA902" s="67" t="n">
        <f aca="false">IF(O902&gt;0,CEILING(R902*P902*X902/Y902*Z902,1),0)</f>
        <v>0</v>
      </c>
      <c r="AB902" s="68" t="n">
        <f aca="false">IF(O902&gt;0,AA902/O902,0)</f>
        <v>0</v>
      </c>
      <c r="AC902" s="66" t="n">
        <f aca="false">'Vstupní data'!W902</f>
        <v>0</v>
      </c>
      <c r="AI902" s="66" t="str">
        <f aca="false">IF(OR('Vstupní data'!T902&gt;0,'Vstupní data'!U902&gt;0),VLOOKUP(I902,'Pril3-drev'!$H$5:$J$83,3,0),"")</f>
        <v/>
      </c>
      <c r="AJ902" s="66" t="n">
        <f aca="false">IF('Vstupní data'!V902="prostokořenný",0,IF('Vstupní data'!V902="krytokořenný","k",IF('Vstupní data'!V902="poloodrostky nebo odrostky, prostokořenné i krytokořenné","po",0)))</f>
        <v>0</v>
      </c>
      <c r="AK902" s="66" t="n">
        <f aca="false">IF(OR('Vstupní data'!T902&gt;0,'Vstupní data'!U902&gt;0),IF(AJ902="k",0.9*VLOOKUP(AI902,'ha-pocty-vyhl'!$A$5:$B$20,2,0),IF(AJ902="po",0.8*VLOOKUP(AI902,'ha-pocty-vyhl'!$A$5:$B$20,2,0),VLOOKUP(AI902,'ha-pocty-vyhl'!$A$5:$B$20,2,0))),0)</f>
        <v>0</v>
      </c>
      <c r="AL902" s="66" t="n">
        <f aca="false">IF(OR('Vstupní data'!T902&gt;0,'Vstupní data'!U902&gt;0),'Vstupní data'!K902*'Vstupní data'!M902/100,0)</f>
        <v>0</v>
      </c>
      <c r="AM902" s="66" t="n">
        <f aca="false">IF(OR('Vstupní data'!T902&gt;0,'Vstupní data'!U902&gt;0),IF('Vstupní data'!T902&gt;0,'Vstupní data'!T902,ROUND(10*'Vstupní data'!U902/AK902,0)),0)</f>
        <v>0</v>
      </c>
      <c r="AN902" s="69" t="n">
        <f aca="false">IF('Vstupní data'!T902&gt;0,   IF('Vstupní data'!T902&lt;=AL902,'Vstupní data'!T902,AL902),   IF(AM902&lt;AL902,AM902,AL902))</f>
        <v>0</v>
      </c>
      <c r="AO902" s="69" t="n">
        <f aca="false">'Vstupní data'!X902</f>
        <v>0</v>
      </c>
      <c r="AP902" s="66" t="n">
        <f aca="false">IF(OR('Vstupní data'!T902&gt;0,'Vstupní data'!U902&gt;0),IF(I902&lt;&gt;0,VLOOKUP(I902,'Pril3-drev'!$H$5:$I$83,2,0),0),0)</f>
        <v>0</v>
      </c>
      <c r="AQ902" s="66" t="n">
        <f aca="false">'Vstupní data'!Y902</f>
        <v>0</v>
      </c>
      <c r="AR902" s="66" t="str">
        <f aca="false">IF(AC902&gt;5,   IF('Vstupní data'!Y902&gt;0,   VLOOKUP(VLOOKUP(CONCATENATE(VLOOKUP(I902,'Pril3-drev'!$H$4:$L$83,5,0),AC902),'Pril3-drev'!$Q$4:$R$2803,2,0),'AVB-BS'!$C$5:$S$29 ,LOOKUP(AQ902,'AVB-BS'!$D$3:$S$3,'AVB-BS'!$D$1:$S$1) ,0 )   ,   IF('Vstupní data'!Z902&gt;0,'Vstupní data'!Z902,0)) , "")</f>
        <v/>
      </c>
      <c r="AS902" s="70" t="str">
        <f aca="false">IF(AC902&gt;5,VLOOKUP(CONCATENATE(AP902,AR902),'Pril1-THLPa'!$H$6:$N$96,4,0),"")</f>
        <v/>
      </c>
      <c r="AT902" s="70" t="str">
        <f aca="false">IF(AC902&gt;5,VLOOKUP(CONCATENATE(AP902,AR902),'Pril1-THLPa'!$H$6:$N$96,5,0),"")</f>
        <v/>
      </c>
      <c r="AU902" s="70" t="str">
        <f aca="false">IF(AC902&gt;5,VLOOKUP(CONCATENATE(AP902,AR902),'Pril1-THLPa'!$H$6:$N$96,6,0),"")</f>
        <v/>
      </c>
      <c r="AV902" s="70" t="str">
        <f aca="false">IF(AC902&gt;5,VLOOKUP(CONCATENATE(AP902,AR902),'Pril1-THLPa'!$H$6:$N$96,7,0),"")</f>
        <v/>
      </c>
      <c r="AW902" s="70" t="str">
        <f aca="false">IF(AC902&gt;5,VLOOKUP(CONCATENATE(AP902,AR902),'Pril1-THLPa'!$H$6:$O$96,8,0),"")</f>
        <v/>
      </c>
      <c r="AX902" s="66" t="n">
        <f aca="false">IF(AC902&gt;0,IF(AND(AC902&gt;0,AC902&lt;=5),VLOOKUP(AP902,'Pril1-THLPa'!$A$6:$F$18,LOOKUP(AC902,'Pril1-THLPa'!$B$5:$F$5,'Pril1-THLPa'!$B$4:$F$4),0),AS902+AT902*(AC902-5)+AU902*POWER(AC902-5,2)+AV902*POWER(AC902-5,3)+AW902*POWER(AC902-5,4)),0)</f>
        <v>0</v>
      </c>
      <c r="AY902" s="71"/>
      <c r="AZ902" s="66" t="n">
        <f aca="false">'Vstupní data'!AA902</f>
        <v>0</v>
      </c>
      <c r="BA902" s="66" t="n">
        <f aca="false">IF(OR('Vstupní data'!T902&gt;0,'Vstupní data'!U902&gt;0),IF(AC902&lt;&gt;"",AX902*AO902/10*(100+AZ902)/100,0),0)</f>
        <v>0</v>
      </c>
      <c r="BB902" s="67" t="n">
        <f aca="false">IF(AC902&lt;&gt;"",ROUND(BA902*AN902,0),0)</f>
        <v>0</v>
      </c>
      <c r="BC902" s="68" t="str">
        <f aca="false">IF(AE902&gt;0,BB902/AE902,"")</f>
        <v/>
      </c>
      <c r="BD902" s="66" t="n">
        <f aca="false">'Vstupní data'!AE902</f>
        <v>0</v>
      </c>
      <c r="BF902" s="66" t="n">
        <f aca="false">'Vstupní data'!AC902</f>
        <v>0</v>
      </c>
      <c r="BH902" s="66" t="n">
        <f aca="false">'Vstupní data'!AD902</f>
        <v>0</v>
      </c>
      <c r="BI902" s="66" t="n">
        <f aca="false">'Vstupní data'!AF902</f>
        <v>0</v>
      </c>
      <c r="BJ902" s="69" t="n">
        <f aca="false">'Vstupní data'!AG902</f>
        <v>0</v>
      </c>
      <c r="BK902" s="69" t="n">
        <f aca="false">IF(BF902&lt;&gt;0,VLOOKUP(I902,'Pril3-drev'!$H$5:$I$83,2,0),0)</f>
        <v>0</v>
      </c>
      <c r="BL902" s="69" t="n">
        <f aca="false">IF(BF902&lt;&gt;0,VLOOKUP(BK902,'Pril3-drev'!$A$5:$C$17,3,0),0)</f>
        <v>0</v>
      </c>
      <c r="BM902" s="69" t="n">
        <f aca="false">'Vstupní data'!AH902</f>
        <v>0</v>
      </c>
      <c r="BN902" s="69" t="n">
        <f aca="false">IF('Vstupní data'!AH902&gt;0,   VLOOKUP(VLOOKUP(CONCATENATE(VLOOKUP(I902,'Pril3-drev'!$H$4:$L$83,5,0),BD902),'Pril3-drev'!$Q$4:$R$2803,2,0),'AVB-BS'!$C$5:$S$29 ,LOOKUP(BM902,'AVB-BS'!$D$3:$S$3,'AVB-BS'!$D$1:$S$1) ,0 )   ,   IF('Vstupní data'!AI902&gt;0,'Vstupní data'!AI902,0))</f>
        <v>0</v>
      </c>
      <c r="BO902" s="69" t="str">
        <f aca="false">IF(BX902&gt;5,VLOOKUP(CONCATENATE(BK902,BN902),'Pril1-THLPa'!$H$6:$N$96,4,0),"")</f>
        <v/>
      </c>
      <c r="BP902" s="69" t="str">
        <f aca="false">IF(BX902&gt;5,VLOOKUP(CONCATENATE(BK902,BN902),'Pril1-THLPa'!$H$6:$N$96,5,0),"")</f>
        <v/>
      </c>
      <c r="BQ902" s="69" t="str">
        <f aca="false">IF(BX902&gt;5,VLOOKUP(CONCATENATE(BK902,BN902),'Pril1-THLPa'!$H$6:$N$96,6,0),"")</f>
        <v/>
      </c>
      <c r="BR902" s="69" t="str">
        <f aca="false">IF(BX902&gt;5,VLOOKUP(CONCATENATE(BK902,BN902),'Pril1-THLPa'!$H$6:$N$96,7,0),"")</f>
        <v/>
      </c>
      <c r="BS902" s="69" t="str">
        <f aca="false">IF(BX902&gt;5,VLOOKUP(CONCATENATE(BK902,BN902),'Pril1-THLPa'!$H$6:$O$96,8,0),"")</f>
        <v/>
      </c>
      <c r="BT902" s="69" t="str">
        <f aca="false">IF(BF902&gt;0, IF(BK902="smrk",  VLOOKUP(VLOOKUP(BD902,'Pril9-K3'!$L$8:$M$207,2,0),'Pril9-K3'!$A$8:$J$16,LOOKUP(BN902,'Pril9-K3'!$A$7:$J$7,'Pril9-K3'!$A$5:$J$5),0), IF(AND(BK902&lt;&gt;"smrk",'Vstupní data'!AK902&lt;&gt;""),'Vstupní data'!AK902,   VLOOKUP(VLOOKUP(BD902,'Pril9-K3'!$L$8:$M$207,2,0),'Pril9-K3'!$A$8:$J$16,LOOKUP(BN902,'Pril9-K3'!$A$7:$J$7,'Pril9-K3'!$A$5:$J$5),0)   )),   "")</f>
        <v/>
      </c>
      <c r="BV902" s="69" t="n">
        <f aca="false">'Vstupní data'!AJ902</f>
        <v>0</v>
      </c>
      <c r="BW902" s="69" t="n">
        <f aca="false">IF(BF902&gt;0,IF(J902&gt;0,J902,K902*H902/100),0)</f>
        <v>0</v>
      </c>
      <c r="BX902" s="69" t="n">
        <f aca="false">IF(BF902&gt;0,IF(BJ902&gt;BL902,BL902,BJ902),0)</f>
        <v>0</v>
      </c>
      <c r="BY902" s="69" t="n">
        <f aca="false">IF(BD902=0,0,IF(AND(BX902&gt;0,BX902&lt;=5),  IF(AND(BX902&gt;0,BX902&lt;=5),VLOOKUP(BK902,'Pril1-THLPa'!$A$6:$F$18,IF(AND(BX902&gt;0,BX902&lt;=5),LOOKUP(BX902,'Pril1-THLPa'!$B$5:$F$5,'Pril1-THLPa'!$B$4:$F$4),""),0),""),  IF(BX902&gt;5,BO902+BP902*(BX902-5)+BQ902*POWER(BX902-5,2)+BR902*POWER(BX902-5,3)+BS902*POWER(BX902-5,4),"")))</f>
        <v>0</v>
      </c>
      <c r="BZ902" s="69" t="n">
        <f aca="false">IF(BY902&gt;0,BY902*BI902/10*BW902*(100+BV902)/100,0)</f>
        <v>0</v>
      </c>
      <c r="CA902" s="69" t="n">
        <f aca="false">IF(BD902&gt;0,BX902-IF(BD902&gt;BX902,BX902,BD902),0)</f>
        <v>0</v>
      </c>
      <c r="CB902" s="69" t="n">
        <f aca="false">POWER(1.01,CA902)</f>
        <v>1</v>
      </c>
      <c r="CC902" s="69" t="n">
        <f aca="false">IF(BF902&gt;0,IF(BF902&gt;BH902,1,BF902/BH902),0)</f>
        <v>0</v>
      </c>
      <c r="CD902" s="72" t="n">
        <f aca="false">IF(BD902=0,0,IF(BF902&gt;0,ROUND(IF(CB902&lt;&gt;0,BZ902*BT902*1/CB902*CC902,0),0),0))</f>
        <v>0</v>
      </c>
      <c r="CE902" s="73" t="str">
        <f aca="false">IF(BF902&gt;0,IF(BF902&gt;BH902,CD902/BF902,CD902/BH902),"")</f>
        <v/>
      </c>
      <c r="CF902" s="69" t="n">
        <f aca="false">'Vstupní data'!AM902</f>
        <v>0</v>
      </c>
      <c r="CG902" s="69" t="n">
        <f aca="false">'Vstupní data'!AN902</f>
        <v>0</v>
      </c>
      <c r="CH902" s="69" t="n">
        <f aca="false">'Vstupní data'!AO902</f>
        <v>0</v>
      </c>
      <c r="CI902" s="69" t="n">
        <f aca="false">'Vstupní data'!AP902</f>
        <v>0</v>
      </c>
      <c r="CJ902" s="72" t="n">
        <f aca="false">ROUND(CH902*CI902,0)</f>
        <v>0</v>
      </c>
      <c r="CK902" s="74" t="str">
        <f aca="false">IF(OR(AA902&gt;0,BB902&gt;0,CD902&gt;0,CJ902&gt;0),AA902+BB902+CD902+CJ902,"")</f>
        <v/>
      </c>
    </row>
    <row r="903" customFormat="false" ht="12.8" hidden="false" customHeight="false" outlineLevel="0" collapsed="false">
      <c r="A903" s="66" t="n">
        <f aca="false">'Vstupní data'!A903</f>
        <v>0</v>
      </c>
      <c r="F903" s="66" t="str">
        <f aca="false">CONCATENATE('Vstupní data'!F903,'Vstupní data'!G903,'Vstupní data'!H903,'Vstupní data'!I903)</f>
        <v/>
      </c>
      <c r="G903" s="66"/>
      <c r="H903" s="66" t="n">
        <f aca="false">'Vstupní data'!K903</f>
        <v>0</v>
      </c>
      <c r="I903" s="66" t="n">
        <f aca="false">'Vstupní data'!L903</f>
        <v>0</v>
      </c>
      <c r="J903" s="66" t="n">
        <f aca="false">'Vstupní data'!K903*'Vstupní data'!M903/100</f>
        <v>0</v>
      </c>
      <c r="L903" s="66" t="n">
        <f aca="false">IF('Vstupní data'!N903="prostokořenný",0,IF('Vstupní data'!N903="krytokořenný","k",IF('Vstupní data'!N903="poloodrostky nebo odrostky, prostokořenné i krytokořenné","po",0)))</f>
        <v>0</v>
      </c>
      <c r="N903" s="66"/>
      <c r="O903" s="66" t="n">
        <f aca="false">'Vstupní data'!O903</f>
        <v>0</v>
      </c>
      <c r="P903" s="66" t="n">
        <f aca="false">IF(O903&gt;0,VLOOKUP(CONCATENATE(VLOOKUP(I903,'Pril3-drev'!$H$5:$K$83,4,0),"-",'Vstupní data'!R903),K2!$C$15:$D$23,2,0),0)</f>
        <v>0</v>
      </c>
      <c r="Q903" s="66" t="n">
        <f aca="false">IF(O903&gt;0,VLOOKUP(I903,'Pril3-drev'!$H$5:$I$83,2,0),0)</f>
        <v>0</v>
      </c>
      <c r="R903" s="66" t="n">
        <f aca="false">IF(Q903&gt;0,VLOOKUP(Q903,'Pril6-okus'!$A$5:$B$17,2,0),0)</f>
        <v>0</v>
      </c>
      <c r="S903" s="66" t="n">
        <f aca="false">IF(O903&gt;0,VLOOKUP(I903,'Pril3-drev'!$H$5:$J$83,3,0),0)</f>
        <v>0</v>
      </c>
      <c r="T903" s="66" t="str">
        <f aca="false">IF(O903&gt;0,IF(L903="k",0.9*VLOOKUP(S903,'ha-pocty-vyhl'!$A$5:$B$20,2,0),IF(L903="po",0.8*VLOOKUP(S903,'ha-pocty-vyhl'!$A$5:$B$20,2,0),VLOOKUP(S903,'ha-pocty-vyhl'!$A$5:$B$20,2,0))),"")</f>
        <v/>
      </c>
      <c r="U903" s="66" t="n">
        <f aca="false">'Vstupní data'!P903</f>
        <v>0</v>
      </c>
      <c r="V903" s="66" t="n">
        <f aca="false">IF(O903&gt;0,1.3*T903*1000*Z903/10000,0)</f>
        <v>0</v>
      </c>
      <c r="W903" s="66" t="n">
        <f aca="false">IF(O903&gt;0,1.3*T903*1000*Z903/10000,0)</f>
        <v>0</v>
      </c>
      <c r="X903" s="66" t="n">
        <f aca="false">IF(O903&gt;0,IF(O903&gt;V903,V903,O903),0)</f>
        <v>0</v>
      </c>
      <c r="Y903" s="66" t="n">
        <f aca="false">IF(O903&gt;0,IF(IF(U903&gt;W903,W903,U903)&lt;X903,W903,IF(U903&gt;W903,W903,U903)),0)</f>
        <v>0</v>
      </c>
      <c r="Z903" s="66" t="n">
        <f aca="false">IF(O903&gt;0,IF(J903&gt;0,J903,K903*H903/100),0)</f>
        <v>0</v>
      </c>
      <c r="AA903" s="67" t="n">
        <f aca="false">IF(O903&gt;0,CEILING(R903*P903*X903/Y903*Z903,1),0)</f>
        <v>0</v>
      </c>
      <c r="AB903" s="68" t="n">
        <f aca="false">IF(O903&gt;0,AA903/O903,0)</f>
        <v>0</v>
      </c>
      <c r="AC903" s="66" t="n">
        <f aca="false">'Vstupní data'!W903</f>
        <v>0</v>
      </c>
      <c r="AI903" s="66" t="str">
        <f aca="false">IF(OR('Vstupní data'!T903&gt;0,'Vstupní data'!U903&gt;0),VLOOKUP(I903,'Pril3-drev'!$H$5:$J$83,3,0),"")</f>
        <v/>
      </c>
      <c r="AJ903" s="66" t="n">
        <f aca="false">IF('Vstupní data'!V903="prostokořenný",0,IF('Vstupní data'!V903="krytokořenný","k",IF('Vstupní data'!V903="poloodrostky nebo odrostky, prostokořenné i krytokořenné","po",0)))</f>
        <v>0</v>
      </c>
      <c r="AK903" s="66" t="n">
        <f aca="false">IF(OR('Vstupní data'!T903&gt;0,'Vstupní data'!U903&gt;0),IF(AJ903="k",0.9*VLOOKUP(AI903,'ha-pocty-vyhl'!$A$5:$B$20,2,0),IF(AJ903="po",0.8*VLOOKUP(AI903,'ha-pocty-vyhl'!$A$5:$B$20,2,0),VLOOKUP(AI903,'ha-pocty-vyhl'!$A$5:$B$20,2,0))),0)</f>
        <v>0</v>
      </c>
      <c r="AL903" s="66" t="n">
        <f aca="false">IF(OR('Vstupní data'!T903&gt;0,'Vstupní data'!U903&gt;0),'Vstupní data'!K903*'Vstupní data'!M903/100,0)</f>
        <v>0</v>
      </c>
      <c r="AM903" s="66" t="n">
        <f aca="false">IF(OR('Vstupní data'!T903&gt;0,'Vstupní data'!U903&gt;0),IF('Vstupní data'!T903&gt;0,'Vstupní data'!T903,ROUND(10*'Vstupní data'!U903/AK903,0)),0)</f>
        <v>0</v>
      </c>
      <c r="AN903" s="69" t="n">
        <f aca="false">IF('Vstupní data'!T903&gt;0,   IF('Vstupní data'!T903&lt;=AL903,'Vstupní data'!T903,AL903),   IF(AM903&lt;AL903,AM903,AL903))</f>
        <v>0</v>
      </c>
      <c r="AO903" s="69" t="n">
        <f aca="false">'Vstupní data'!X903</f>
        <v>0</v>
      </c>
      <c r="AP903" s="66" t="n">
        <f aca="false">IF(OR('Vstupní data'!T903&gt;0,'Vstupní data'!U903&gt;0),IF(I903&lt;&gt;0,VLOOKUP(I903,'Pril3-drev'!$H$5:$I$83,2,0),0),0)</f>
        <v>0</v>
      </c>
      <c r="AQ903" s="66" t="n">
        <f aca="false">'Vstupní data'!Y903</f>
        <v>0</v>
      </c>
      <c r="AR903" s="66" t="str">
        <f aca="false">IF(AC903&gt;5,   IF('Vstupní data'!Y903&gt;0,   VLOOKUP(VLOOKUP(CONCATENATE(VLOOKUP(I903,'Pril3-drev'!$H$4:$L$83,5,0),AC903),'Pril3-drev'!$Q$4:$R$2803,2,0),'AVB-BS'!$C$5:$S$29 ,LOOKUP(AQ903,'AVB-BS'!$D$3:$S$3,'AVB-BS'!$D$1:$S$1) ,0 )   ,   IF('Vstupní data'!Z903&gt;0,'Vstupní data'!Z903,0)) , "")</f>
        <v/>
      </c>
      <c r="AS903" s="70" t="str">
        <f aca="false">IF(AC903&gt;5,VLOOKUP(CONCATENATE(AP903,AR903),'Pril1-THLPa'!$H$6:$N$96,4,0),"")</f>
        <v/>
      </c>
      <c r="AT903" s="70" t="str">
        <f aca="false">IF(AC903&gt;5,VLOOKUP(CONCATENATE(AP903,AR903),'Pril1-THLPa'!$H$6:$N$96,5,0),"")</f>
        <v/>
      </c>
      <c r="AU903" s="70" t="str">
        <f aca="false">IF(AC903&gt;5,VLOOKUP(CONCATENATE(AP903,AR903),'Pril1-THLPa'!$H$6:$N$96,6,0),"")</f>
        <v/>
      </c>
      <c r="AV903" s="70" t="str">
        <f aca="false">IF(AC903&gt;5,VLOOKUP(CONCATENATE(AP903,AR903),'Pril1-THLPa'!$H$6:$N$96,7,0),"")</f>
        <v/>
      </c>
      <c r="AW903" s="70" t="str">
        <f aca="false">IF(AC903&gt;5,VLOOKUP(CONCATENATE(AP903,AR903),'Pril1-THLPa'!$H$6:$O$96,8,0),"")</f>
        <v/>
      </c>
      <c r="AX903" s="66" t="n">
        <f aca="false">IF(AC903&gt;0,IF(AND(AC903&gt;0,AC903&lt;=5),VLOOKUP(AP903,'Pril1-THLPa'!$A$6:$F$18,LOOKUP(AC903,'Pril1-THLPa'!$B$5:$F$5,'Pril1-THLPa'!$B$4:$F$4),0),AS903+AT903*(AC903-5)+AU903*POWER(AC903-5,2)+AV903*POWER(AC903-5,3)+AW903*POWER(AC903-5,4)),0)</f>
        <v>0</v>
      </c>
      <c r="AY903" s="71"/>
      <c r="AZ903" s="66" t="n">
        <f aca="false">'Vstupní data'!AA903</f>
        <v>0</v>
      </c>
      <c r="BA903" s="66" t="n">
        <f aca="false">IF(OR('Vstupní data'!T903&gt;0,'Vstupní data'!U903&gt;0),IF(AC903&lt;&gt;"",AX903*AO903/10*(100+AZ903)/100,0),0)</f>
        <v>0</v>
      </c>
      <c r="BB903" s="67" t="n">
        <f aca="false">IF(AC903&lt;&gt;"",ROUND(BA903*AN903,0),0)</f>
        <v>0</v>
      </c>
      <c r="BC903" s="68" t="str">
        <f aca="false">IF(AE903&gt;0,BB903/AE903,"")</f>
        <v/>
      </c>
      <c r="BD903" s="66" t="n">
        <f aca="false">'Vstupní data'!AE903</f>
        <v>0</v>
      </c>
      <c r="BF903" s="66" t="n">
        <f aca="false">'Vstupní data'!AC903</f>
        <v>0</v>
      </c>
      <c r="BH903" s="66" t="n">
        <f aca="false">'Vstupní data'!AD903</f>
        <v>0</v>
      </c>
      <c r="BI903" s="66" t="n">
        <f aca="false">'Vstupní data'!AF903</f>
        <v>0</v>
      </c>
      <c r="BJ903" s="69" t="n">
        <f aca="false">'Vstupní data'!AG903</f>
        <v>0</v>
      </c>
      <c r="BK903" s="69" t="n">
        <f aca="false">IF(BF903&lt;&gt;0,VLOOKUP(I903,'Pril3-drev'!$H$5:$I$83,2,0),0)</f>
        <v>0</v>
      </c>
      <c r="BL903" s="69" t="n">
        <f aca="false">IF(BF903&lt;&gt;0,VLOOKUP(BK903,'Pril3-drev'!$A$5:$C$17,3,0),0)</f>
        <v>0</v>
      </c>
      <c r="BM903" s="69" t="n">
        <f aca="false">'Vstupní data'!AH903</f>
        <v>0</v>
      </c>
      <c r="BN903" s="69" t="n">
        <f aca="false">IF('Vstupní data'!AH903&gt;0,   VLOOKUP(VLOOKUP(CONCATENATE(VLOOKUP(I903,'Pril3-drev'!$H$4:$L$83,5,0),BD903),'Pril3-drev'!$Q$4:$R$2803,2,0),'AVB-BS'!$C$5:$S$29 ,LOOKUP(BM903,'AVB-BS'!$D$3:$S$3,'AVB-BS'!$D$1:$S$1) ,0 )   ,   IF('Vstupní data'!AI903&gt;0,'Vstupní data'!AI903,0))</f>
        <v>0</v>
      </c>
      <c r="BO903" s="69" t="str">
        <f aca="false">IF(BX903&gt;5,VLOOKUP(CONCATENATE(BK903,BN903),'Pril1-THLPa'!$H$6:$N$96,4,0),"")</f>
        <v/>
      </c>
      <c r="BP903" s="69" t="str">
        <f aca="false">IF(BX903&gt;5,VLOOKUP(CONCATENATE(BK903,BN903),'Pril1-THLPa'!$H$6:$N$96,5,0),"")</f>
        <v/>
      </c>
      <c r="BQ903" s="69" t="str">
        <f aca="false">IF(BX903&gt;5,VLOOKUP(CONCATENATE(BK903,BN903),'Pril1-THLPa'!$H$6:$N$96,6,0),"")</f>
        <v/>
      </c>
      <c r="BR903" s="69" t="str">
        <f aca="false">IF(BX903&gt;5,VLOOKUP(CONCATENATE(BK903,BN903),'Pril1-THLPa'!$H$6:$N$96,7,0),"")</f>
        <v/>
      </c>
      <c r="BS903" s="69" t="str">
        <f aca="false">IF(BX903&gt;5,VLOOKUP(CONCATENATE(BK903,BN903),'Pril1-THLPa'!$H$6:$O$96,8,0),"")</f>
        <v/>
      </c>
      <c r="BT903" s="69" t="str">
        <f aca="false">IF(BF903&gt;0, IF(BK903="smrk",  VLOOKUP(VLOOKUP(BD903,'Pril9-K3'!$L$8:$M$207,2,0),'Pril9-K3'!$A$8:$J$16,LOOKUP(BN903,'Pril9-K3'!$A$7:$J$7,'Pril9-K3'!$A$5:$J$5),0), IF(AND(BK903&lt;&gt;"smrk",'Vstupní data'!AK903&lt;&gt;""),'Vstupní data'!AK903,   VLOOKUP(VLOOKUP(BD903,'Pril9-K3'!$L$8:$M$207,2,0),'Pril9-K3'!$A$8:$J$16,LOOKUP(BN903,'Pril9-K3'!$A$7:$J$7,'Pril9-K3'!$A$5:$J$5),0)   )),   "")</f>
        <v/>
      </c>
      <c r="BV903" s="69" t="n">
        <f aca="false">'Vstupní data'!AJ903</f>
        <v>0</v>
      </c>
      <c r="BW903" s="69" t="n">
        <f aca="false">IF(BF903&gt;0,IF(J903&gt;0,J903,K903*H903/100),0)</f>
        <v>0</v>
      </c>
      <c r="BX903" s="69" t="n">
        <f aca="false">IF(BF903&gt;0,IF(BJ903&gt;BL903,BL903,BJ903),0)</f>
        <v>0</v>
      </c>
      <c r="BY903" s="69" t="n">
        <f aca="false">IF(BD903=0,0,IF(AND(BX903&gt;0,BX903&lt;=5),  IF(AND(BX903&gt;0,BX903&lt;=5),VLOOKUP(BK903,'Pril1-THLPa'!$A$6:$F$18,IF(AND(BX903&gt;0,BX903&lt;=5),LOOKUP(BX903,'Pril1-THLPa'!$B$5:$F$5,'Pril1-THLPa'!$B$4:$F$4),""),0),""),  IF(BX903&gt;5,BO903+BP903*(BX903-5)+BQ903*POWER(BX903-5,2)+BR903*POWER(BX903-5,3)+BS903*POWER(BX903-5,4),"")))</f>
        <v>0</v>
      </c>
      <c r="BZ903" s="69" t="n">
        <f aca="false">IF(BY903&gt;0,BY903*BI903/10*BW903*(100+BV903)/100,0)</f>
        <v>0</v>
      </c>
      <c r="CA903" s="69" t="n">
        <f aca="false">IF(BD903&gt;0,BX903-IF(BD903&gt;BX903,BX903,BD903),0)</f>
        <v>0</v>
      </c>
      <c r="CB903" s="69" t="n">
        <f aca="false">POWER(1.01,CA903)</f>
        <v>1</v>
      </c>
      <c r="CC903" s="69" t="n">
        <f aca="false">IF(BF903&gt;0,IF(BF903&gt;BH903,1,BF903/BH903),0)</f>
        <v>0</v>
      </c>
      <c r="CD903" s="72" t="n">
        <f aca="false">IF(BD903=0,0,IF(BF903&gt;0,ROUND(IF(CB903&lt;&gt;0,BZ903*BT903*1/CB903*CC903,0),0),0))</f>
        <v>0</v>
      </c>
      <c r="CE903" s="73" t="str">
        <f aca="false">IF(BF903&gt;0,IF(BF903&gt;BH903,CD903/BF903,CD903/BH903),"")</f>
        <v/>
      </c>
      <c r="CF903" s="69" t="n">
        <f aca="false">'Vstupní data'!AM903</f>
        <v>0</v>
      </c>
      <c r="CG903" s="69" t="n">
        <f aca="false">'Vstupní data'!AN903</f>
        <v>0</v>
      </c>
      <c r="CH903" s="69" t="n">
        <f aca="false">'Vstupní data'!AO903</f>
        <v>0</v>
      </c>
      <c r="CI903" s="69" t="n">
        <f aca="false">'Vstupní data'!AP903</f>
        <v>0</v>
      </c>
      <c r="CJ903" s="72" t="n">
        <f aca="false">ROUND(CH903*CI903,0)</f>
        <v>0</v>
      </c>
      <c r="CK903" s="74" t="str">
        <f aca="false">IF(OR(AA903&gt;0,BB903&gt;0,CD903&gt;0,CJ903&gt;0),AA903+BB903+CD903+CJ903,"")</f>
        <v/>
      </c>
    </row>
    <row r="904" customFormat="false" ht="12.8" hidden="false" customHeight="false" outlineLevel="0" collapsed="false">
      <c r="A904" s="66" t="n">
        <f aca="false">'Vstupní data'!A904</f>
        <v>0</v>
      </c>
      <c r="F904" s="66" t="str">
        <f aca="false">CONCATENATE('Vstupní data'!F904,'Vstupní data'!G904,'Vstupní data'!H904,'Vstupní data'!I904)</f>
        <v/>
      </c>
      <c r="G904" s="66"/>
      <c r="H904" s="66" t="n">
        <f aca="false">'Vstupní data'!K904</f>
        <v>0</v>
      </c>
      <c r="I904" s="66" t="n">
        <f aca="false">'Vstupní data'!L904</f>
        <v>0</v>
      </c>
      <c r="J904" s="66" t="n">
        <f aca="false">'Vstupní data'!K904*'Vstupní data'!M904/100</f>
        <v>0</v>
      </c>
      <c r="L904" s="66" t="n">
        <f aca="false">IF('Vstupní data'!N904="prostokořenný",0,IF('Vstupní data'!N904="krytokořenný","k",IF('Vstupní data'!N904="poloodrostky nebo odrostky, prostokořenné i krytokořenné","po",0)))</f>
        <v>0</v>
      </c>
      <c r="N904" s="66"/>
      <c r="O904" s="66" t="n">
        <f aca="false">'Vstupní data'!O904</f>
        <v>0</v>
      </c>
      <c r="P904" s="66" t="n">
        <f aca="false">IF(O904&gt;0,VLOOKUP(CONCATENATE(VLOOKUP(I904,'Pril3-drev'!$H$5:$K$83,4,0),"-",'Vstupní data'!R904),K2!$C$15:$D$23,2,0),0)</f>
        <v>0</v>
      </c>
      <c r="Q904" s="66" t="n">
        <f aca="false">IF(O904&gt;0,VLOOKUP(I904,'Pril3-drev'!$H$5:$I$83,2,0),0)</f>
        <v>0</v>
      </c>
      <c r="R904" s="66" t="n">
        <f aca="false">IF(Q904&gt;0,VLOOKUP(Q904,'Pril6-okus'!$A$5:$B$17,2,0),0)</f>
        <v>0</v>
      </c>
      <c r="S904" s="66" t="n">
        <f aca="false">IF(O904&gt;0,VLOOKUP(I904,'Pril3-drev'!$H$5:$J$83,3,0),0)</f>
        <v>0</v>
      </c>
      <c r="T904" s="66" t="str">
        <f aca="false">IF(O904&gt;0,IF(L904="k",0.9*VLOOKUP(S904,'ha-pocty-vyhl'!$A$5:$B$20,2,0),IF(L904="po",0.8*VLOOKUP(S904,'ha-pocty-vyhl'!$A$5:$B$20,2,0),VLOOKUP(S904,'ha-pocty-vyhl'!$A$5:$B$20,2,0))),"")</f>
        <v/>
      </c>
      <c r="U904" s="66" t="n">
        <f aca="false">'Vstupní data'!P904</f>
        <v>0</v>
      </c>
      <c r="V904" s="66" t="n">
        <f aca="false">IF(O904&gt;0,1.3*T904*1000*Z904/10000,0)</f>
        <v>0</v>
      </c>
      <c r="W904" s="66" t="n">
        <f aca="false">IF(O904&gt;0,1.3*T904*1000*Z904/10000,0)</f>
        <v>0</v>
      </c>
      <c r="X904" s="66" t="n">
        <f aca="false">IF(O904&gt;0,IF(O904&gt;V904,V904,O904),0)</f>
        <v>0</v>
      </c>
      <c r="Y904" s="66" t="n">
        <f aca="false">IF(O904&gt;0,IF(IF(U904&gt;W904,W904,U904)&lt;X904,W904,IF(U904&gt;W904,W904,U904)),0)</f>
        <v>0</v>
      </c>
      <c r="Z904" s="66" t="n">
        <f aca="false">IF(O904&gt;0,IF(J904&gt;0,J904,K904*H904/100),0)</f>
        <v>0</v>
      </c>
      <c r="AA904" s="67" t="n">
        <f aca="false">IF(O904&gt;0,CEILING(R904*P904*X904/Y904*Z904,1),0)</f>
        <v>0</v>
      </c>
      <c r="AB904" s="68" t="n">
        <f aca="false">IF(O904&gt;0,AA904/O904,0)</f>
        <v>0</v>
      </c>
      <c r="AC904" s="66" t="n">
        <f aca="false">'Vstupní data'!W904</f>
        <v>0</v>
      </c>
      <c r="AI904" s="66" t="str">
        <f aca="false">IF(OR('Vstupní data'!T904&gt;0,'Vstupní data'!U904&gt;0),VLOOKUP(I904,'Pril3-drev'!$H$5:$J$83,3,0),"")</f>
        <v/>
      </c>
      <c r="AJ904" s="66" t="n">
        <f aca="false">IF('Vstupní data'!V904="prostokořenný",0,IF('Vstupní data'!V904="krytokořenný","k",IF('Vstupní data'!V904="poloodrostky nebo odrostky, prostokořenné i krytokořenné","po",0)))</f>
        <v>0</v>
      </c>
      <c r="AK904" s="66" t="n">
        <f aca="false">IF(OR('Vstupní data'!T904&gt;0,'Vstupní data'!U904&gt;0),IF(AJ904="k",0.9*VLOOKUP(AI904,'ha-pocty-vyhl'!$A$5:$B$20,2,0),IF(AJ904="po",0.8*VLOOKUP(AI904,'ha-pocty-vyhl'!$A$5:$B$20,2,0),VLOOKUP(AI904,'ha-pocty-vyhl'!$A$5:$B$20,2,0))),0)</f>
        <v>0</v>
      </c>
      <c r="AL904" s="66" t="n">
        <f aca="false">IF(OR('Vstupní data'!T904&gt;0,'Vstupní data'!U904&gt;0),'Vstupní data'!K904*'Vstupní data'!M904/100,0)</f>
        <v>0</v>
      </c>
      <c r="AM904" s="66" t="n">
        <f aca="false">IF(OR('Vstupní data'!T904&gt;0,'Vstupní data'!U904&gt;0),IF('Vstupní data'!T904&gt;0,'Vstupní data'!T904,ROUND(10*'Vstupní data'!U904/AK904,0)),0)</f>
        <v>0</v>
      </c>
      <c r="AN904" s="69" t="n">
        <f aca="false">IF('Vstupní data'!T904&gt;0,   IF('Vstupní data'!T904&lt;=AL904,'Vstupní data'!T904,AL904),   IF(AM904&lt;AL904,AM904,AL904))</f>
        <v>0</v>
      </c>
      <c r="AO904" s="69" t="n">
        <f aca="false">'Vstupní data'!X904</f>
        <v>0</v>
      </c>
      <c r="AP904" s="66" t="n">
        <f aca="false">IF(OR('Vstupní data'!T904&gt;0,'Vstupní data'!U904&gt;0),IF(I904&lt;&gt;0,VLOOKUP(I904,'Pril3-drev'!$H$5:$I$83,2,0),0),0)</f>
        <v>0</v>
      </c>
      <c r="AQ904" s="66" t="n">
        <f aca="false">'Vstupní data'!Y904</f>
        <v>0</v>
      </c>
      <c r="AR904" s="66" t="str">
        <f aca="false">IF(AC904&gt;5,   IF('Vstupní data'!Y904&gt;0,   VLOOKUP(VLOOKUP(CONCATENATE(VLOOKUP(I904,'Pril3-drev'!$H$4:$L$83,5,0),AC904),'Pril3-drev'!$Q$4:$R$2803,2,0),'AVB-BS'!$C$5:$S$29 ,LOOKUP(AQ904,'AVB-BS'!$D$3:$S$3,'AVB-BS'!$D$1:$S$1) ,0 )   ,   IF('Vstupní data'!Z904&gt;0,'Vstupní data'!Z904,0)) , "")</f>
        <v/>
      </c>
      <c r="AS904" s="70" t="str">
        <f aca="false">IF(AC904&gt;5,VLOOKUP(CONCATENATE(AP904,AR904),'Pril1-THLPa'!$H$6:$N$96,4,0),"")</f>
        <v/>
      </c>
      <c r="AT904" s="70" t="str">
        <f aca="false">IF(AC904&gt;5,VLOOKUP(CONCATENATE(AP904,AR904),'Pril1-THLPa'!$H$6:$N$96,5,0),"")</f>
        <v/>
      </c>
      <c r="AU904" s="70" t="str">
        <f aca="false">IF(AC904&gt;5,VLOOKUP(CONCATENATE(AP904,AR904),'Pril1-THLPa'!$H$6:$N$96,6,0),"")</f>
        <v/>
      </c>
      <c r="AV904" s="70" t="str">
        <f aca="false">IF(AC904&gt;5,VLOOKUP(CONCATENATE(AP904,AR904),'Pril1-THLPa'!$H$6:$N$96,7,0),"")</f>
        <v/>
      </c>
      <c r="AW904" s="70" t="str">
        <f aca="false">IF(AC904&gt;5,VLOOKUP(CONCATENATE(AP904,AR904),'Pril1-THLPa'!$H$6:$O$96,8,0),"")</f>
        <v/>
      </c>
      <c r="AX904" s="66" t="n">
        <f aca="false">IF(AC904&gt;0,IF(AND(AC904&gt;0,AC904&lt;=5),VLOOKUP(AP904,'Pril1-THLPa'!$A$6:$F$18,LOOKUP(AC904,'Pril1-THLPa'!$B$5:$F$5,'Pril1-THLPa'!$B$4:$F$4),0),AS904+AT904*(AC904-5)+AU904*POWER(AC904-5,2)+AV904*POWER(AC904-5,3)+AW904*POWER(AC904-5,4)),0)</f>
        <v>0</v>
      </c>
      <c r="AY904" s="71"/>
      <c r="AZ904" s="66" t="n">
        <f aca="false">'Vstupní data'!AA904</f>
        <v>0</v>
      </c>
      <c r="BA904" s="66" t="n">
        <f aca="false">IF(OR('Vstupní data'!T904&gt;0,'Vstupní data'!U904&gt;0),IF(AC904&lt;&gt;"",AX904*AO904/10*(100+AZ904)/100,0),0)</f>
        <v>0</v>
      </c>
      <c r="BB904" s="67" t="n">
        <f aca="false">IF(AC904&lt;&gt;"",ROUND(BA904*AN904,0),0)</f>
        <v>0</v>
      </c>
      <c r="BC904" s="68" t="str">
        <f aca="false">IF(AE904&gt;0,BB904/AE904,"")</f>
        <v/>
      </c>
      <c r="BD904" s="66" t="n">
        <f aca="false">'Vstupní data'!AE904</f>
        <v>0</v>
      </c>
      <c r="BF904" s="66" t="n">
        <f aca="false">'Vstupní data'!AC904</f>
        <v>0</v>
      </c>
      <c r="BH904" s="66" t="n">
        <f aca="false">'Vstupní data'!AD904</f>
        <v>0</v>
      </c>
      <c r="BI904" s="66" t="n">
        <f aca="false">'Vstupní data'!AF904</f>
        <v>0</v>
      </c>
      <c r="BJ904" s="69" t="n">
        <f aca="false">'Vstupní data'!AG904</f>
        <v>0</v>
      </c>
      <c r="BK904" s="69" t="n">
        <f aca="false">IF(BF904&lt;&gt;0,VLOOKUP(I904,'Pril3-drev'!$H$5:$I$83,2,0),0)</f>
        <v>0</v>
      </c>
      <c r="BL904" s="69" t="n">
        <f aca="false">IF(BF904&lt;&gt;0,VLOOKUP(BK904,'Pril3-drev'!$A$5:$C$17,3,0),0)</f>
        <v>0</v>
      </c>
      <c r="BM904" s="69" t="n">
        <f aca="false">'Vstupní data'!AH904</f>
        <v>0</v>
      </c>
      <c r="BN904" s="69" t="n">
        <f aca="false">IF('Vstupní data'!AH904&gt;0,   VLOOKUP(VLOOKUP(CONCATENATE(VLOOKUP(I904,'Pril3-drev'!$H$4:$L$83,5,0),BD904),'Pril3-drev'!$Q$4:$R$2803,2,0),'AVB-BS'!$C$5:$S$29 ,LOOKUP(BM904,'AVB-BS'!$D$3:$S$3,'AVB-BS'!$D$1:$S$1) ,0 )   ,   IF('Vstupní data'!AI904&gt;0,'Vstupní data'!AI904,0))</f>
        <v>0</v>
      </c>
      <c r="BO904" s="69" t="str">
        <f aca="false">IF(BX904&gt;5,VLOOKUP(CONCATENATE(BK904,BN904),'Pril1-THLPa'!$H$6:$N$96,4,0),"")</f>
        <v/>
      </c>
      <c r="BP904" s="69" t="str">
        <f aca="false">IF(BX904&gt;5,VLOOKUP(CONCATENATE(BK904,BN904),'Pril1-THLPa'!$H$6:$N$96,5,0),"")</f>
        <v/>
      </c>
      <c r="BQ904" s="69" t="str">
        <f aca="false">IF(BX904&gt;5,VLOOKUP(CONCATENATE(BK904,BN904),'Pril1-THLPa'!$H$6:$N$96,6,0),"")</f>
        <v/>
      </c>
      <c r="BR904" s="69" t="str">
        <f aca="false">IF(BX904&gt;5,VLOOKUP(CONCATENATE(BK904,BN904),'Pril1-THLPa'!$H$6:$N$96,7,0),"")</f>
        <v/>
      </c>
      <c r="BS904" s="69" t="str">
        <f aca="false">IF(BX904&gt;5,VLOOKUP(CONCATENATE(BK904,BN904),'Pril1-THLPa'!$H$6:$O$96,8,0),"")</f>
        <v/>
      </c>
      <c r="BT904" s="69" t="str">
        <f aca="false">IF(BF904&gt;0, IF(BK904="smrk",  VLOOKUP(VLOOKUP(BD904,'Pril9-K3'!$L$8:$M$207,2,0),'Pril9-K3'!$A$8:$J$16,LOOKUP(BN904,'Pril9-K3'!$A$7:$J$7,'Pril9-K3'!$A$5:$J$5),0), IF(AND(BK904&lt;&gt;"smrk",'Vstupní data'!AK904&lt;&gt;""),'Vstupní data'!AK904,   VLOOKUP(VLOOKUP(BD904,'Pril9-K3'!$L$8:$M$207,2,0),'Pril9-K3'!$A$8:$J$16,LOOKUP(BN904,'Pril9-K3'!$A$7:$J$7,'Pril9-K3'!$A$5:$J$5),0)   )),   "")</f>
        <v/>
      </c>
      <c r="BV904" s="69" t="n">
        <f aca="false">'Vstupní data'!AJ904</f>
        <v>0</v>
      </c>
      <c r="BW904" s="69" t="n">
        <f aca="false">IF(BF904&gt;0,IF(J904&gt;0,J904,K904*H904/100),0)</f>
        <v>0</v>
      </c>
      <c r="BX904" s="69" t="n">
        <f aca="false">IF(BF904&gt;0,IF(BJ904&gt;BL904,BL904,BJ904),0)</f>
        <v>0</v>
      </c>
      <c r="BY904" s="69" t="n">
        <f aca="false">IF(BD904=0,0,IF(AND(BX904&gt;0,BX904&lt;=5),  IF(AND(BX904&gt;0,BX904&lt;=5),VLOOKUP(BK904,'Pril1-THLPa'!$A$6:$F$18,IF(AND(BX904&gt;0,BX904&lt;=5),LOOKUP(BX904,'Pril1-THLPa'!$B$5:$F$5,'Pril1-THLPa'!$B$4:$F$4),""),0),""),  IF(BX904&gt;5,BO904+BP904*(BX904-5)+BQ904*POWER(BX904-5,2)+BR904*POWER(BX904-5,3)+BS904*POWER(BX904-5,4),"")))</f>
        <v>0</v>
      </c>
      <c r="BZ904" s="69" t="n">
        <f aca="false">IF(BY904&gt;0,BY904*BI904/10*BW904*(100+BV904)/100,0)</f>
        <v>0</v>
      </c>
      <c r="CA904" s="69" t="n">
        <f aca="false">IF(BD904&gt;0,BX904-IF(BD904&gt;BX904,BX904,BD904),0)</f>
        <v>0</v>
      </c>
      <c r="CB904" s="69" t="n">
        <f aca="false">POWER(1.01,CA904)</f>
        <v>1</v>
      </c>
      <c r="CC904" s="69" t="n">
        <f aca="false">IF(BF904&gt;0,IF(BF904&gt;BH904,1,BF904/BH904),0)</f>
        <v>0</v>
      </c>
      <c r="CD904" s="72" t="n">
        <f aca="false">IF(BD904=0,0,IF(BF904&gt;0,ROUND(IF(CB904&lt;&gt;0,BZ904*BT904*1/CB904*CC904,0),0),0))</f>
        <v>0</v>
      </c>
      <c r="CE904" s="73" t="str">
        <f aca="false">IF(BF904&gt;0,IF(BF904&gt;BH904,CD904/BF904,CD904/BH904),"")</f>
        <v/>
      </c>
      <c r="CF904" s="69" t="n">
        <f aca="false">'Vstupní data'!AM904</f>
        <v>0</v>
      </c>
      <c r="CG904" s="69" t="n">
        <f aca="false">'Vstupní data'!AN904</f>
        <v>0</v>
      </c>
      <c r="CH904" s="69" t="n">
        <f aca="false">'Vstupní data'!AO904</f>
        <v>0</v>
      </c>
      <c r="CI904" s="69" t="n">
        <f aca="false">'Vstupní data'!AP904</f>
        <v>0</v>
      </c>
      <c r="CJ904" s="72" t="n">
        <f aca="false">ROUND(CH904*CI904,0)</f>
        <v>0</v>
      </c>
      <c r="CK904" s="74" t="str">
        <f aca="false">IF(OR(AA904&gt;0,BB904&gt;0,CD904&gt;0,CJ904&gt;0),AA904+BB904+CD904+CJ904,"")</f>
        <v/>
      </c>
    </row>
    <row r="905" customFormat="false" ht="12.8" hidden="false" customHeight="false" outlineLevel="0" collapsed="false">
      <c r="A905" s="66" t="n">
        <f aca="false">'Vstupní data'!A905</f>
        <v>0</v>
      </c>
      <c r="F905" s="66" t="str">
        <f aca="false">CONCATENATE('Vstupní data'!F905,'Vstupní data'!G905,'Vstupní data'!H905,'Vstupní data'!I905)</f>
        <v/>
      </c>
      <c r="G905" s="66"/>
      <c r="H905" s="66" t="n">
        <f aca="false">'Vstupní data'!K905</f>
        <v>0</v>
      </c>
      <c r="I905" s="66" t="n">
        <f aca="false">'Vstupní data'!L905</f>
        <v>0</v>
      </c>
      <c r="J905" s="66" t="n">
        <f aca="false">'Vstupní data'!K905*'Vstupní data'!M905/100</f>
        <v>0</v>
      </c>
      <c r="L905" s="66" t="n">
        <f aca="false">IF('Vstupní data'!N905="prostokořenný",0,IF('Vstupní data'!N905="krytokořenný","k",IF('Vstupní data'!N905="poloodrostky nebo odrostky, prostokořenné i krytokořenné","po",0)))</f>
        <v>0</v>
      </c>
      <c r="N905" s="66"/>
      <c r="O905" s="66" t="n">
        <f aca="false">'Vstupní data'!O905</f>
        <v>0</v>
      </c>
      <c r="P905" s="66" t="n">
        <f aca="false">IF(O905&gt;0,VLOOKUP(CONCATENATE(VLOOKUP(I905,'Pril3-drev'!$H$5:$K$83,4,0),"-",'Vstupní data'!R905),K2!$C$15:$D$23,2,0),0)</f>
        <v>0</v>
      </c>
      <c r="Q905" s="66" t="n">
        <f aca="false">IF(O905&gt;0,VLOOKUP(I905,'Pril3-drev'!$H$5:$I$83,2,0),0)</f>
        <v>0</v>
      </c>
      <c r="R905" s="66" t="n">
        <f aca="false">IF(Q905&gt;0,VLOOKUP(Q905,'Pril6-okus'!$A$5:$B$17,2,0),0)</f>
        <v>0</v>
      </c>
      <c r="S905" s="66" t="n">
        <f aca="false">IF(O905&gt;0,VLOOKUP(I905,'Pril3-drev'!$H$5:$J$83,3,0),0)</f>
        <v>0</v>
      </c>
      <c r="T905" s="66" t="str">
        <f aca="false">IF(O905&gt;0,IF(L905="k",0.9*VLOOKUP(S905,'ha-pocty-vyhl'!$A$5:$B$20,2,0),IF(L905="po",0.8*VLOOKUP(S905,'ha-pocty-vyhl'!$A$5:$B$20,2,0),VLOOKUP(S905,'ha-pocty-vyhl'!$A$5:$B$20,2,0))),"")</f>
        <v/>
      </c>
      <c r="U905" s="66" t="n">
        <f aca="false">'Vstupní data'!P905</f>
        <v>0</v>
      </c>
      <c r="V905" s="66" t="n">
        <f aca="false">IF(O905&gt;0,1.3*T905*1000*Z905/10000,0)</f>
        <v>0</v>
      </c>
      <c r="W905" s="66" t="n">
        <f aca="false">IF(O905&gt;0,1.3*T905*1000*Z905/10000,0)</f>
        <v>0</v>
      </c>
      <c r="X905" s="66" t="n">
        <f aca="false">IF(O905&gt;0,IF(O905&gt;V905,V905,O905),0)</f>
        <v>0</v>
      </c>
      <c r="Y905" s="66" t="n">
        <f aca="false">IF(O905&gt;0,IF(IF(U905&gt;W905,W905,U905)&lt;X905,W905,IF(U905&gt;W905,W905,U905)),0)</f>
        <v>0</v>
      </c>
      <c r="Z905" s="66" t="n">
        <f aca="false">IF(O905&gt;0,IF(J905&gt;0,J905,K905*H905/100),0)</f>
        <v>0</v>
      </c>
      <c r="AA905" s="67" t="n">
        <f aca="false">IF(O905&gt;0,CEILING(R905*P905*X905/Y905*Z905,1),0)</f>
        <v>0</v>
      </c>
      <c r="AB905" s="68" t="n">
        <f aca="false">IF(O905&gt;0,AA905/O905,0)</f>
        <v>0</v>
      </c>
      <c r="AC905" s="66" t="n">
        <f aca="false">'Vstupní data'!W905</f>
        <v>0</v>
      </c>
      <c r="AI905" s="66" t="str">
        <f aca="false">IF(OR('Vstupní data'!T905&gt;0,'Vstupní data'!U905&gt;0),VLOOKUP(I905,'Pril3-drev'!$H$5:$J$83,3,0),"")</f>
        <v/>
      </c>
      <c r="AJ905" s="66" t="n">
        <f aca="false">IF('Vstupní data'!V905="prostokořenný",0,IF('Vstupní data'!V905="krytokořenný","k",IF('Vstupní data'!V905="poloodrostky nebo odrostky, prostokořenné i krytokořenné","po",0)))</f>
        <v>0</v>
      </c>
      <c r="AK905" s="66" t="n">
        <f aca="false">IF(OR('Vstupní data'!T905&gt;0,'Vstupní data'!U905&gt;0),IF(AJ905="k",0.9*VLOOKUP(AI905,'ha-pocty-vyhl'!$A$5:$B$20,2,0),IF(AJ905="po",0.8*VLOOKUP(AI905,'ha-pocty-vyhl'!$A$5:$B$20,2,0),VLOOKUP(AI905,'ha-pocty-vyhl'!$A$5:$B$20,2,0))),0)</f>
        <v>0</v>
      </c>
      <c r="AL905" s="66" t="n">
        <f aca="false">IF(OR('Vstupní data'!T905&gt;0,'Vstupní data'!U905&gt;0),'Vstupní data'!K905*'Vstupní data'!M905/100,0)</f>
        <v>0</v>
      </c>
      <c r="AM905" s="66" t="n">
        <f aca="false">IF(OR('Vstupní data'!T905&gt;0,'Vstupní data'!U905&gt;0),IF('Vstupní data'!T905&gt;0,'Vstupní data'!T905,ROUND(10*'Vstupní data'!U905/AK905,0)),0)</f>
        <v>0</v>
      </c>
      <c r="AN905" s="69" t="n">
        <f aca="false">IF('Vstupní data'!T905&gt;0,   IF('Vstupní data'!T905&lt;=AL905,'Vstupní data'!T905,AL905),   IF(AM905&lt;AL905,AM905,AL905))</f>
        <v>0</v>
      </c>
      <c r="AO905" s="69" t="n">
        <f aca="false">'Vstupní data'!X905</f>
        <v>0</v>
      </c>
      <c r="AP905" s="66" t="n">
        <f aca="false">IF(OR('Vstupní data'!T905&gt;0,'Vstupní data'!U905&gt;0),IF(I905&lt;&gt;0,VLOOKUP(I905,'Pril3-drev'!$H$5:$I$83,2,0),0),0)</f>
        <v>0</v>
      </c>
      <c r="AQ905" s="66" t="n">
        <f aca="false">'Vstupní data'!Y905</f>
        <v>0</v>
      </c>
      <c r="AR905" s="66" t="str">
        <f aca="false">IF(AC905&gt;5,   IF('Vstupní data'!Y905&gt;0,   VLOOKUP(VLOOKUP(CONCATENATE(VLOOKUP(I905,'Pril3-drev'!$H$4:$L$83,5,0),AC905),'Pril3-drev'!$Q$4:$R$2803,2,0),'AVB-BS'!$C$5:$S$29 ,LOOKUP(AQ905,'AVB-BS'!$D$3:$S$3,'AVB-BS'!$D$1:$S$1) ,0 )   ,   IF('Vstupní data'!Z905&gt;0,'Vstupní data'!Z905,0)) , "")</f>
        <v/>
      </c>
      <c r="AS905" s="70" t="str">
        <f aca="false">IF(AC905&gt;5,VLOOKUP(CONCATENATE(AP905,AR905),'Pril1-THLPa'!$H$6:$N$96,4,0),"")</f>
        <v/>
      </c>
      <c r="AT905" s="70" t="str">
        <f aca="false">IF(AC905&gt;5,VLOOKUP(CONCATENATE(AP905,AR905),'Pril1-THLPa'!$H$6:$N$96,5,0),"")</f>
        <v/>
      </c>
      <c r="AU905" s="70" t="str">
        <f aca="false">IF(AC905&gt;5,VLOOKUP(CONCATENATE(AP905,AR905),'Pril1-THLPa'!$H$6:$N$96,6,0),"")</f>
        <v/>
      </c>
      <c r="AV905" s="70" t="str">
        <f aca="false">IF(AC905&gt;5,VLOOKUP(CONCATENATE(AP905,AR905),'Pril1-THLPa'!$H$6:$N$96,7,0),"")</f>
        <v/>
      </c>
      <c r="AW905" s="70" t="str">
        <f aca="false">IF(AC905&gt;5,VLOOKUP(CONCATENATE(AP905,AR905),'Pril1-THLPa'!$H$6:$O$96,8,0),"")</f>
        <v/>
      </c>
      <c r="AX905" s="66" t="n">
        <f aca="false">IF(AC905&gt;0,IF(AND(AC905&gt;0,AC905&lt;=5),VLOOKUP(AP905,'Pril1-THLPa'!$A$6:$F$18,LOOKUP(AC905,'Pril1-THLPa'!$B$5:$F$5,'Pril1-THLPa'!$B$4:$F$4),0),AS905+AT905*(AC905-5)+AU905*POWER(AC905-5,2)+AV905*POWER(AC905-5,3)+AW905*POWER(AC905-5,4)),0)</f>
        <v>0</v>
      </c>
      <c r="AY905" s="71"/>
      <c r="AZ905" s="66" t="n">
        <f aca="false">'Vstupní data'!AA905</f>
        <v>0</v>
      </c>
      <c r="BA905" s="66" t="n">
        <f aca="false">IF(OR('Vstupní data'!T905&gt;0,'Vstupní data'!U905&gt;0),IF(AC905&lt;&gt;"",AX905*AO905/10*(100+AZ905)/100,0),0)</f>
        <v>0</v>
      </c>
      <c r="BB905" s="67" t="n">
        <f aca="false">IF(AC905&lt;&gt;"",ROUND(BA905*AN905,0),0)</f>
        <v>0</v>
      </c>
      <c r="BC905" s="68" t="str">
        <f aca="false">IF(AE905&gt;0,BB905/AE905,"")</f>
        <v/>
      </c>
      <c r="BD905" s="66" t="n">
        <f aca="false">'Vstupní data'!AE905</f>
        <v>0</v>
      </c>
      <c r="BF905" s="66" t="n">
        <f aca="false">'Vstupní data'!AC905</f>
        <v>0</v>
      </c>
      <c r="BH905" s="66" t="n">
        <f aca="false">'Vstupní data'!AD905</f>
        <v>0</v>
      </c>
      <c r="BI905" s="66" t="n">
        <f aca="false">'Vstupní data'!AF905</f>
        <v>0</v>
      </c>
      <c r="BJ905" s="69" t="n">
        <f aca="false">'Vstupní data'!AG905</f>
        <v>0</v>
      </c>
      <c r="BK905" s="69" t="n">
        <f aca="false">IF(BF905&lt;&gt;0,VLOOKUP(I905,'Pril3-drev'!$H$5:$I$83,2,0),0)</f>
        <v>0</v>
      </c>
      <c r="BL905" s="69" t="n">
        <f aca="false">IF(BF905&lt;&gt;0,VLOOKUP(BK905,'Pril3-drev'!$A$5:$C$17,3,0),0)</f>
        <v>0</v>
      </c>
      <c r="BM905" s="69" t="n">
        <f aca="false">'Vstupní data'!AH905</f>
        <v>0</v>
      </c>
      <c r="BN905" s="69" t="n">
        <f aca="false">IF('Vstupní data'!AH905&gt;0,   VLOOKUP(VLOOKUP(CONCATENATE(VLOOKUP(I905,'Pril3-drev'!$H$4:$L$83,5,0),BD905),'Pril3-drev'!$Q$4:$R$2803,2,0),'AVB-BS'!$C$5:$S$29 ,LOOKUP(BM905,'AVB-BS'!$D$3:$S$3,'AVB-BS'!$D$1:$S$1) ,0 )   ,   IF('Vstupní data'!AI905&gt;0,'Vstupní data'!AI905,0))</f>
        <v>0</v>
      </c>
      <c r="BO905" s="69" t="str">
        <f aca="false">IF(BX905&gt;5,VLOOKUP(CONCATENATE(BK905,BN905),'Pril1-THLPa'!$H$6:$N$96,4,0),"")</f>
        <v/>
      </c>
      <c r="BP905" s="69" t="str">
        <f aca="false">IF(BX905&gt;5,VLOOKUP(CONCATENATE(BK905,BN905),'Pril1-THLPa'!$H$6:$N$96,5,0),"")</f>
        <v/>
      </c>
      <c r="BQ905" s="69" t="str">
        <f aca="false">IF(BX905&gt;5,VLOOKUP(CONCATENATE(BK905,BN905),'Pril1-THLPa'!$H$6:$N$96,6,0),"")</f>
        <v/>
      </c>
      <c r="BR905" s="69" t="str">
        <f aca="false">IF(BX905&gt;5,VLOOKUP(CONCATENATE(BK905,BN905),'Pril1-THLPa'!$H$6:$N$96,7,0),"")</f>
        <v/>
      </c>
      <c r="BS905" s="69" t="str">
        <f aca="false">IF(BX905&gt;5,VLOOKUP(CONCATENATE(BK905,BN905),'Pril1-THLPa'!$H$6:$O$96,8,0),"")</f>
        <v/>
      </c>
      <c r="BT905" s="69" t="str">
        <f aca="false">IF(BF905&gt;0, IF(BK905="smrk",  VLOOKUP(VLOOKUP(BD905,'Pril9-K3'!$L$8:$M$207,2,0),'Pril9-K3'!$A$8:$J$16,LOOKUP(BN905,'Pril9-K3'!$A$7:$J$7,'Pril9-K3'!$A$5:$J$5),0), IF(AND(BK905&lt;&gt;"smrk",'Vstupní data'!AK905&lt;&gt;""),'Vstupní data'!AK905,   VLOOKUP(VLOOKUP(BD905,'Pril9-K3'!$L$8:$M$207,2,0),'Pril9-K3'!$A$8:$J$16,LOOKUP(BN905,'Pril9-K3'!$A$7:$J$7,'Pril9-K3'!$A$5:$J$5),0)   )),   "")</f>
        <v/>
      </c>
      <c r="BV905" s="69" t="n">
        <f aca="false">'Vstupní data'!AJ905</f>
        <v>0</v>
      </c>
      <c r="BW905" s="69" t="n">
        <f aca="false">IF(BF905&gt;0,IF(J905&gt;0,J905,K905*H905/100),0)</f>
        <v>0</v>
      </c>
      <c r="BX905" s="69" t="n">
        <f aca="false">IF(BF905&gt;0,IF(BJ905&gt;BL905,BL905,BJ905),0)</f>
        <v>0</v>
      </c>
      <c r="BY905" s="69" t="n">
        <f aca="false">IF(BD905=0,0,IF(AND(BX905&gt;0,BX905&lt;=5),  IF(AND(BX905&gt;0,BX905&lt;=5),VLOOKUP(BK905,'Pril1-THLPa'!$A$6:$F$18,IF(AND(BX905&gt;0,BX905&lt;=5),LOOKUP(BX905,'Pril1-THLPa'!$B$5:$F$5,'Pril1-THLPa'!$B$4:$F$4),""),0),""),  IF(BX905&gt;5,BO905+BP905*(BX905-5)+BQ905*POWER(BX905-5,2)+BR905*POWER(BX905-5,3)+BS905*POWER(BX905-5,4),"")))</f>
        <v>0</v>
      </c>
      <c r="BZ905" s="69" t="n">
        <f aca="false">IF(BY905&gt;0,BY905*BI905/10*BW905*(100+BV905)/100,0)</f>
        <v>0</v>
      </c>
      <c r="CA905" s="69" t="n">
        <f aca="false">IF(BD905&gt;0,BX905-IF(BD905&gt;BX905,BX905,BD905),0)</f>
        <v>0</v>
      </c>
      <c r="CB905" s="69" t="n">
        <f aca="false">POWER(1.01,CA905)</f>
        <v>1</v>
      </c>
      <c r="CC905" s="69" t="n">
        <f aca="false">IF(BF905&gt;0,IF(BF905&gt;BH905,1,BF905/BH905),0)</f>
        <v>0</v>
      </c>
      <c r="CD905" s="72" t="n">
        <f aca="false">IF(BD905=0,0,IF(BF905&gt;0,ROUND(IF(CB905&lt;&gt;0,BZ905*BT905*1/CB905*CC905,0),0),0))</f>
        <v>0</v>
      </c>
      <c r="CE905" s="73" t="str">
        <f aca="false">IF(BF905&gt;0,IF(BF905&gt;BH905,CD905/BF905,CD905/BH905),"")</f>
        <v/>
      </c>
      <c r="CF905" s="69" t="n">
        <f aca="false">'Vstupní data'!AM905</f>
        <v>0</v>
      </c>
      <c r="CG905" s="69" t="n">
        <f aca="false">'Vstupní data'!AN905</f>
        <v>0</v>
      </c>
      <c r="CH905" s="69" t="n">
        <f aca="false">'Vstupní data'!AO905</f>
        <v>0</v>
      </c>
      <c r="CI905" s="69" t="n">
        <f aca="false">'Vstupní data'!AP905</f>
        <v>0</v>
      </c>
      <c r="CJ905" s="72" t="n">
        <f aca="false">ROUND(CH905*CI905,0)</f>
        <v>0</v>
      </c>
      <c r="CK905" s="74" t="str">
        <f aca="false">IF(OR(AA905&gt;0,BB905&gt;0,CD905&gt;0,CJ905&gt;0),AA905+BB905+CD905+CJ905,"")</f>
        <v/>
      </c>
    </row>
    <row r="906" customFormat="false" ht="12.8" hidden="false" customHeight="false" outlineLevel="0" collapsed="false">
      <c r="A906" s="66" t="n">
        <f aca="false">'Vstupní data'!A906</f>
        <v>0</v>
      </c>
      <c r="F906" s="66" t="str">
        <f aca="false">CONCATENATE('Vstupní data'!F906,'Vstupní data'!G906,'Vstupní data'!H906,'Vstupní data'!I906)</f>
        <v/>
      </c>
      <c r="G906" s="66"/>
      <c r="H906" s="66" t="n">
        <f aca="false">'Vstupní data'!K906</f>
        <v>0</v>
      </c>
      <c r="I906" s="66" t="n">
        <f aca="false">'Vstupní data'!L906</f>
        <v>0</v>
      </c>
      <c r="J906" s="66" t="n">
        <f aca="false">'Vstupní data'!K906*'Vstupní data'!M906/100</f>
        <v>0</v>
      </c>
      <c r="L906" s="66" t="n">
        <f aca="false">IF('Vstupní data'!N906="prostokořenný",0,IF('Vstupní data'!N906="krytokořenný","k",IF('Vstupní data'!N906="poloodrostky nebo odrostky, prostokořenné i krytokořenné","po",0)))</f>
        <v>0</v>
      </c>
      <c r="N906" s="66"/>
      <c r="O906" s="66" t="n">
        <f aca="false">'Vstupní data'!O906</f>
        <v>0</v>
      </c>
      <c r="P906" s="66" t="n">
        <f aca="false">IF(O906&gt;0,VLOOKUP(CONCATENATE(VLOOKUP(I906,'Pril3-drev'!$H$5:$K$83,4,0),"-",'Vstupní data'!R906),K2!$C$15:$D$23,2,0),0)</f>
        <v>0</v>
      </c>
      <c r="Q906" s="66" t="n">
        <f aca="false">IF(O906&gt;0,VLOOKUP(I906,'Pril3-drev'!$H$5:$I$83,2,0),0)</f>
        <v>0</v>
      </c>
      <c r="R906" s="66" t="n">
        <f aca="false">IF(Q906&gt;0,VLOOKUP(Q906,'Pril6-okus'!$A$5:$B$17,2,0),0)</f>
        <v>0</v>
      </c>
      <c r="S906" s="66" t="n">
        <f aca="false">IF(O906&gt;0,VLOOKUP(I906,'Pril3-drev'!$H$5:$J$83,3,0),0)</f>
        <v>0</v>
      </c>
      <c r="T906" s="66" t="str">
        <f aca="false">IF(O906&gt;0,IF(L906="k",0.9*VLOOKUP(S906,'ha-pocty-vyhl'!$A$5:$B$20,2,0),IF(L906="po",0.8*VLOOKUP(S906,'ha-pocty-vyhl'!$A$5:$B$20,2,0),VLOOKUP(S906,'ha-pocty-vyhl'!$A$5:$B$20,2,0))),"")</f>
        <v/>
      </c>
      <c r="U906" s="66" t="n">
        <f aca="false">'Vstupní data'!P906</f>
        <v>0</v>
      </c>
      <c r="V906" s="66" t="n">
        <f aca="false">IF(O906&gt;0,1.3*T906*1000*Z906/10000,0)</f>
        <v>0</v>
      </c>
      <c r="W906" s="66" t="n">
        <f aca="false">IF(O906&gt;0,1.3*T906*1000*Z906/10000,0)</f>
        <v>0</v>
      </c>
      <c r="X906" s="66" t="n">
        <f aca="false">IF(O906&gt;0,IF(O906&gt;V906,V906,O906),0)</f>
        <v>0</v>
      </c>
      <c r="Y906" s="66" t="n">
        <f aca="false">IF(O906&gt;0,IF(IF(U906&gt;W906,W906,U906)&lt;X906,W906,IF(U906&gt;W906,W906,U906)),0)</f>
        <v>0</v>
      </c>
      <c r="Z906" s="66" t="n">
        <f aca="false">IF(O906&gt;0,IF(J906&gt;0,J906,K906*H906/100),0)</f>
        <v>0</v>
      </c>
      <c r="AA906" s="67" t="n">
        <f aca="false">IF(O906&gt;0,CEILING(R906*P906*X906/Y906*Z906,1),0)</f>
        <v>0</v>
      </c>
      <c r="AB906" s="68" t="n">
        <f aca="false">IF(O906&gt;0,AA906/O906,0)</f>
        <v>0</v>
      </c>
      <c r="AC906" s="66" t="n">
        <f aca="false">'Vstupní data'!W906</f>
        <v>0</v>
      </c>
      <c r="AI906" s="66" t="str">
        <f aca="false">IF(OR('Vstupní data'!T906&gt;0,'Vstupní data'!U906&gt;0),VLOOKUP(I906,'Pril3-drev'!$H$5:$J$83,3,0),"")</f>
        <v/>
      </c>
      <c r="AJ906" s="66" t="n">
        <f aca="false">IF('Vstupní data'!V906="prostokořenný",0,IF('Vstupní data'!V906="krytokořenný","k",IF('Vstupní data'!V906="poloodrostky nebo odrostky, prostokořenné i krytokořenné","po",0)))</f>
        <v>0</v>
      </c>
      <c r="AK906" s="66" t="n">
        <f aca="false">IF(OR('Vstupní data'!T906&gt;0,'Vstupní data'!U906&gt;0),IF(AJ906="k",0.9*VLOOKUP(AI906,'ha-pocty-vyhl'!$A$5:$B$20,2,0),IF(AJ906="po",0.8*VLOOKUP(AI906,'ha-pocty-vyhl'!$A$5:$B$20,2,0),VLOOKUP(AI906,'ha-pocty-vyhl'!$A$5:$B$20,2,0))),0)</f>
        <v>0</v>
      </c>
      <c r="AL906" s="66" t="n">
        <f aca="false">IF(OR('Vstupní data'!T906&gt;0,'Vstupní data'!U906&gt;0),'Vstupní data'!K906*'Vstupní data'!M906/100,0)</f>
        <v>0</v>
      </c>
      <c r="AM906" s="66" t="n">
        <f aca="false">IF(OR('Vstupní data'!T906&gt;0,'Vstupní data'!U906&gt;0),IF('Vstupní data'!T906&gt;0,'Vstupní data'!T906,ROUND(10*'Vstupní data'!U906/AK906,0)),0)</f>
        <v>0</v>
      </c>
      <c r="AN906" s="69" t="n">
        <f aca="false">IF('Vstupní data'!T906&gt;0,   IF('Vstupní data'!T906&lt;=AL906,'Vstupní data'!T906,AL906),   IF(AM906&lt;AL906,AM906,AL906))</f>
        <v>0</v>
      </c>
      <c r="AO906" s="69" t="n">
        <f aca="false">'Vstupní data'!X906</f>
        <v>0</v>
      </c>
      <c r="AP906" s="66" t="n">
        <f aca="false">IF(OR('Vstupní data'!T906&gt;0,'Vstupní data'!U906&gt;0),IF(I906&lt;&gt;0,VLOOKUP(I906,'Pril3-drev'!$H$5:$I$83,2,0),0),0)</f>
        <v>0</v>
      </c>
      <c r="AQ906" s="66" t="n">
        <f aca="false">'Vstupní data'!Y906</f>
        <v>0</v>
      </c>
      <c r="AR906" s="66" t="str">
        <f aca="false">IF(AC906&gt;5,   IF('Vstupní data'!Y906&gt;0,   VLOOKUP(VLOOKUP(CONCATENATE(VLOOKUP(I906,'Pril3-drev'!$H$4:$L$83,5,0),AC906),'Pril3-drev'!$Q$4:$R$2803,2,0),'AVB-BS'!$C$5:$S$29 ,LOOKUP(AQ906,'AVB-BS'!$D$3:$S$3,'AVB-BS'!$D$1:$S$1) ,0 )   ,   IF('Vstupní data'!Z906&gt;0,'Vstupní data'!Z906,0)) , "")</f>
        <v/>
      </c>
      <c r="AS906" s="70" t="str">
        <f aca="false">IF(AC906&gt;5,VLOOKUP(CONCATENATE(AP906,AR906),'Pril1-THLPa'!$H$6:$N$96,4,0),"")</f>
        <v/>
      </c>
      <c r="AT906" s="70" t="str">
        <f aca="false">IF(AC906&gt;5,VLOOKUP(CONCATENATE(AP906,AR906),'Pril1-THLPa'!$H$6:$N$96,5,0),"")</f>
        <v/>
      </c>
      <c r="AU906" s="70" t="str">
        <f aca="false">IF(AC906&gt;5,VLOOKUP(CONCATENATE(AP906,AR906),'Pril1-THLPa'!$H$6:$N$96,6,0),"")</f>
        <v/>
      </c>
      <c r="AV906" s="70" t="str">
        <f aca="false">IF(AC906&gt;5,VLOOKUP(CONCATENATE(AP906,AR906),'Pril1-THLPa'!$H$6:$N$96,7,0),"")</f>
        <v/>
      </c>
      <c r="AW906" s="70" t="str">
        <f aca="false">IF(AC906&gt;5,VLOOKUP(CONCATENATE(AP906,AR906),'Pril1-THLPa'!$H$6:$O$96,8,0),"")</f>
        <v/>
      </c>
      <c r="AX906" s="66" t="n">
        <f aca="false">IF(AC906&gt;0,IF(AND(AC906&gt;0,AC906&lt;=5),VLOOKUP(AP906,'Pril1-THLPa'!$A$6:$F$18,LOOKUP(AC906,'Pril1-THLPa'!$B$5:$F$5,'Pril1-THLPa'!$B$4:$F$4),0),AS906+AT906*(AC906-5)+AU906*POWER(AC906-5,2)+AV906*POWER(AC906-5,3)+AW906*POWER(AC906-5,4)),0)</f>
        <v>0</v>
      </c>
      <c r="AY906" s="71"/>
      <c r="AZ906" s="66" t="n">
        <f aca="false">'Vstupní data'!AA906</f>
        <v>0</v>
      </c>
      <c r="BA906" s="66" t="n">
        <f aca="false">IF(OR('Vstupní data'!T906&gt;0,'Vstupní data'!U906&gt;0),IF(AC906&lt;&gt;"",AX906*AO906/10*(100+AZ906)/100,0),0)</f>
        <v>0</v>
      </c>
      <c r="BB906" s="67" t="n">
        <f aca="false">IF(AC906&lt;&gt;"",ROUND(BA906*AN906,0),0)</f>
        <v>0</v>
      </c>
      <c r="BC906" s="68" t="str">
        <f aca="false">IF(AE906&gt;0,BB906/AE906,"")</f>
        <v/>
      </c>
      <c r="BD906" s="66" t="n">
        <f aca="false">'Vstupní data'!AE906</f>
        <v>0</v>
      </c>
      <c r="BF906" s="66" t="n">
        <f aca="false">'Vstupní data'!AC906</f>
        <v>0</v>
      </c>
      <c r="BH906" s="66" t="n">
        <f aca="false">'Vstupní data'!AD906</f>
        <v>0</v>
      </c>
      <c r="BI906" s="66" t="n">
        <f aca="false">'Vstupní data'!AF906</f>
        <v>0</v>
      </c>
      <c r="BJ906" s="69" t="n">
        <f aca="false">'Vstupní data'!AG906</f>
        <v>0</v>
      </c>
      <c r="BK906" s="69" t="n">
        <f aca="false">IF(BF906&lt;&gt;0,VLOOKUP(I906,'Pril3-drev'!$H$5:$I$83,2,0),0)</f>
        <v>0</v>
      </c>
      <c r="BL906" s="69" t="n">
        <f aca="false">IF(BF906&lt;&gt;0,VLOOKUP(BK906,'Pril3-drev'!$A$5:$C$17,3,0),0)</f>
        <v>0</v>
      </c>
      <c r="BM906" s="69" t="n">
        <f aca="false">'Vstupní data'!AH906</f>
        <v>0</v>
      </c>
      <c r="BN906" s="69" t="n">
        <f aca="false">IF('Vstupní data'!AH906&gt;0,   VLOOKUP(VLOOKUP(CONCATENATE(VLOOKUP(I906,'Pril3-drev'!$H$4:$L$83,5,0),BD906),'Pril3-drev'!$Q$4:$R$2803,2,0),'AVB-BS'!$C$5:$S$29 ,LOOKUP(BM906,'AVB-BS'!$D$3:$S$3,'AVB-BS'!$D$1:$S$1) ,0 )   ,   IF('Vstupní data'!AI906&gt;0,'Vstupní data'!AI906,0))</f>
        <v>0</v>
      </c>
      <c r="BO906" s="69" t="str">
        <f aca="false">IF(BX906&gt;5,VLOOKUP(CONCATENATE(BK906,BN906),'Pril1-THLPa'!$H$6:$N$96,4,0),"")</f>
        <v/>
      </c>
      <c r="BP906" s="69" t="str">
        <f aca="false">IF(BX906&gt;5,VLOOKUP(CONCATENATE(BK906,BN906),'Pril1-THLPa'!$H$6:$N$96,5,0),"")</f>
        <v/>
      </c>
      <c r="BQ906" s="69" t="str">
        <f aca="false">IF(BX906&gt;5,VLOOKUP(CONCATENATE(BK906,BN906),'Pril1-THLPa'!$H$6:$N$96,6,0),"")</f>
        <v/>
      </c>
      <c r="BR906" s="69" t="str">
        <f aca="false">IF(BX906&gt;5,VLOOKUP(CONCATENATE(BK906,BN906),'Pril1-THLPa'!$H$6:$N$96,7,0),"")</f>
        <v/>
      </c>
      <c r="BS906" s="69" t="str">
        <f aca="false">IF(BX906&gt;5,VLOOKUP(CONCATENATE(BK906,BN906),'Pril1-THLPa'!$H$6:$O$96,8,0),"")</f>
        <v/>
      </c>
      <c r="BT906" s="69" t="str">
        <f aca="false">IF(BF906&gt;0, IF(BK906="smrk",  VLOOKUP(VLOOKUP(BD906,'Pril9-K3'!$L$8:$M$207,2,0),'Pril9-K3'!$A$8:$J$16,LOOKUP(BN906,'Pril9-K3'!$A$7:$J$7,'Pril9-K3'!$A$5:$J$5),0), IF(AND(BK906&lt;&gt;"smrk",'Vstupní data'!AK906&lt;&gt;""),'Vstupní data'!AK906,   VLOOKUP(VLOOKUP(BD906,'Pril9-K3'!$L$8:$M$207,2,0),'Pril9-K3'!$A$8:$J$16,LOOKUP(BN906,'Pril9-K3'!$A$7:$J$7,'Pril9-K3'!$A$5:$J$5),0)   )),   "")</f>
        <v/>
      </c>
      <c r="BV906" s="69" t="n">
        <f aca="false">'Vstupní data'!AJ906</f>
        <v>0</v>
      </c>
      <c r="BW906" s="69" t="n">
        <f aca="false">IF(BF906&gt;0,IF(J906&gt;0,J906,K906*H906/100),0)</f>
        <v>0</v>
      </c>
      <c r="BX906" s="69" t="n">
        <f aca="false">IF(BF906&gt;0,IF(BJ906&gt;BL906,BL906,BJ906),0)</f>
        <v>0</v>
      </c>
      <c r="BY906" s="69" t="n">
        <f aca="false">IF(BD906=0,0,IF(AND(BX906&gt;0,BX906&lt;=5),  IF(AND(BX906&gt;0,BX906&lt;=5),VLOOKUP(BK906,'Pril1-THLPa'!$A$6:$F$18,IF(AND(BX906&gt;0,BX906&lt;=5),LOOKUP(BX906,'Pril1-THLPa'!$B$5:$F$5,'Pril1-THLPa'!$B$4:$F$4),""),0),""),  IF(BX906&gt;5,BO906+BP906*(BX906-5)+BQ906*POWER(BX906-5,2)+BR906*POWER(BX906-5,3)+BS906*POWER(BX906-5,4),"")))</f>
        <v>0</v>
      </c>
      <c r="BZ906" s="69" t="n">
        <f aca="false">IF(BY906&gt;0,BY906*BI906/10*BW906*(100+BV906)/100,0)</f>
        <v>0</v>
      </c>
      <c r="CA906" s="69" t="n">
        <f aca="false">IF(BD906&gt;0,BX906-IF(BD906&gt;BX906,BX906,BD906),0)</f>
        <v>0</v>
      </c>
      <c r="CB906" s="69" t="n">
        <f aca="false">POWER(1.01,CA906)</f>
        <v>1</v>
      </c>
      <c r="CC906" s="69" t="n">
        <f aca="false">IF(BF906&gt;0,IF(BF906&gt;BH906,1,BF906/BH906),0)</f>
        <v>0</v>
      </c>
      <c r="CD906" s="72" t="n">
        <f aca="false">IF(BD906=0,0,IF(BF906&gt;0,ROUND(IF(CB906&lt;&gt;0,BZ906*BT906*1/CB906*CC906,0),0),0))</f>
        <v>0</v>
      </c>
      <c r="CE906" s="73" t="str">
        <f aca="false">IF(BF906&gt;0,IF(BF906&gt;BH906,CD906/BF906,CD906/BH906),"")</f>
        <v/>
      </c>
      <c r="CF906" s="69" t="n">
        <f aca="false">'Vstupní data'!AM906</f>
        <v>0</v>
      </c>
      <c r="CG906" s="69" t="n">
        <f aca="false">'Vstupní data'!AN906</f>
        <v>0</v>
      </c>
      <c r="CH906" s="69" t="n">
        <f aca="false">'Vstupní data'!AO906</f>
        <v>0</v>
      </c>
      <c r="CI906" s="69" t="n">
        <f aca="false">'Vstupní data'!AP906</f>
        <v>0</v>
      </c>
      <c r="CJ906" s="72" t="n">
        <f aca="false">ROUND(CH906*CI906,0)</f>
        <v>0</v>
      </c>
      <c r="CK906" s="74" t="str">
        <f aca="false">IF(OR(AA906&gt;0,BB906&gt;0,CD906&gt;0,CJ906&gt;0),AA906+BB906+CD906+CJ906,"")</f>
        <v/>
      </c>
    </row>
    <row r="907" customFormat="false" ht="12.8" hidden="false" customHeight="false" outlineLevel="0" collapsed="false">
      <c r="A907" s="66" t="n">
        <f aca="false">'Vstupní data'!A907</f>
        <v>0</v>
      </c>
      <c r="F907" s="66" t="str">
        <f aca="false">CONCATENATE('Vstupní data'!F907,'Vstupní data'!G907,'Vstupní data'!H907,'Vstupní data'!I907)</f>
        <v/>
      </c>
      <c r="G907" s="66"/>
      <c r="H907" s="66" t="n">
        <f aca="false">'Vstupní data'!K907</f>
        <v>0</v>
      </c>
      <c r="I907" s="66" t="n">
        <f aca="false">'Vstupní data'!L907</f>
        <v>0</v>
      </c>
      <c r="J907" s="66" t="n">
        <f aca="false">'Vstupní data'!K907*'Vstupní data'!M907/100</f>
        <v>0</v>
      </c>
      <c r="L907" s="66" t="n">
        <f aca="false">IF('Vstupní data'!N907="prostokořenný",0,IF('Vstupní data'!N907="krytokořenný","k",IF('Vstupní data'!N907="poloodrostky nebo odrostky, prostokořenné i krytokořenné","po",0)))</f>
        <v>0</v>
      </c>
      <c r="N907" s="66"/>
      <c r="O907" s="66" t="n">
        <f aca="false">'Vstupní data'!O907</f>
        <v>0</v>
      </c>
      <c r="P907" s="66" t="n">
        <f aca="false">IF(O907&gt;0,VLOOKUP(CONCATENATE(VLOOKUP(I907,'Pril3-drev'!$H$5:$K$83,4,0),"-",'Vstupní data'!R907),K2!$C$15:$D$23,2,0),0)</f>
        <v>0</v>
      </c>
      <c r="Q907" s="66" t="n">
        <f aca="false">IF(O907&gt;0,VLOOKUP(I907,'Pril3-drev'!$H$5:$I$83,2,0),0)</f>
        <v>0</v>
      </c>
      <c r="R907" s="66" t="n">
        <f aca="false">IF(Q907&gt;0,VLOOKUP(Q907,'Pril6-okus'!$A$5:$B$17,2,0),0)</f>
        <v>0</v>
      </c>
      <c r="S907" s="66" t="n">
        <f aca="false">IF(O907&gt;0,VLOOKUP(I907,'Pril3-drev'!$H$5:$J$83,3,0),0)</f>
        <v>0</v>
      </c>
      <c r="T907" s="66" t="str">
        <f aca="false">IF(O907&gt;0,IF(L907="k",0.9*VLOOKUP(S907,'ha-pocty-vyhl'!$A$5:$B$20,2,0),IF(L907="po",0.8*VLOOKUP(S907,'ha-pocty-vyhl'!$A$5:$B$20,2,0),VLOOKUP(S907,'ha-pocty-vyhl'!$A$5:$B$20,2,0))),"")</f>
        <v/>
      </c>
      <c r="U907" s="66" t="n">
        <f aca="false">'Vstupní data'!P907</f>
        <v>0</v>
      </c>
      <c r="V907" s="66" t="n">
        <f aca="false">IF(O907&gt;0,1.3*T907*1000*Z907/10000,0)</f>
        <v>0</v>
      </c>
      <c r="W907" s="66" t="n">
        <f aca="false">IF(O907&gt;0,1.3*T907*1000*Z907/10000,0)</f>
        <v>0</v>
      </c>
      <c r="X907" s="66" t="n">
        <f aca="false">IF(O907&gt;0,IF(O907&gt;V907,V907,O907),0)</f>
        <v>0</v>
      </c>
      <c r="Y907" s="66" t="n">
        <f aca="false">IF(O907&gt;0,IF(IF(U907&gt;W907,W907,U907)&lt;X907,W907,IF(U907&gt;W907,W907,U907)),0)</f>
        <v>0</v>
      </c>
      <c r="Z907" s="66" t="n">
        <f aca="false">IF(O907&gt;0,IF(J907&gt;0,J907,K907*H907/100),0)</f>
        <v>0</v>
      </c>
      <c r="AA907" s="67" t="n">
        <f aca="false">IF(O907&gt;0,CEILING(R907*P907*X907/Y907*Z907,1),0)</f>
        <v>0</v>
      </c>
      <c r="AB907" s="68" t="n">
        <f aca="false">IF(O907&gt;0,AA907/O907,0)</f>
        <v>0</v>
      </c>
      <c r="AC907" s="66" t="n">
        <f aca="false">'Vstupní data'!W907</f>
        <v>0</v>
      </c>
      <c r="AI907" s="66" t="str">
        <f aca="false">IF(OR('Vstupní data'!T907&gt;0,'Vstupní data'!U907&gt;0),VLOOKUP(I907,'Pril3-drev'!$H$5:$J$83,3,0),"")</f>
        <v/>
      </c>
      <c r="AJ907" s="66" t="n">
        <f aca="false">IF('Vstupní data'!V907="prostokořenný",0,IF('Vstupní data'!V907="krytokořenný","k",IF('Vstupní data'!V907="poloodrostky nebo odrostky, prostokořenné i krytokořenné","po",0)))</f>
        <v>0</v>
      </c>
      <c r="AK907" s="66" t="n">
        <f aca="false">IF(OR('Vstupní data'!T907&gt;0,'Vstupní data'!U907&gt;0),IF(AJ907="k",0.9*VLOOKUP(AI907,'ha-pocty-vyhl'!$A$5:$B$20,2,0),IF(AJ907="po",0.8*VLOOKUP(AI907,'ha-pocty-vyhl'!$A$5:$B$20,2,0),VLOOKUP(AI907,'ha-pocty-vyhl'!$A$5:$B$20,2,0))),0)</f>
        <v>0</v>
      </c>
      <c r="AL907" s="66" t="n">
        <f aca="false">IF(OR('Vstupní data'!T907&gt;0,'Vstupní data'!U907&gt;0),'Vstupní data'!K907*'Vstupní data'!M907/100,0)</f>
        <v>0</v>
      </c>
      <c r="AM907" s="66" t="n">
        <f aca="false">IF(OR('Vstupní data'!T907&gt;0,'Vstupní data'!U907&gt;0),IF('Vstupní data'!T907&gt;0,'Vstupní data'!T907,ROUND(10*'Vstupní data'!U907/AK907,0)),0)</f>
        <v>0</v>
      </c>
      <c r="AN907" s="69" t="n">
        <f aca="false">IF('Vstupní data'!T907&gt;0,   IF('Vstupní data'!T907&lt;=AL907,'Vstupní data'!T907,AL907),   IF(AM907&lt;AL907,AM907,AL907))</f>
        <v>0</v>
      </c>
      <c r="AO907" s="69" t="n">
        <f aca="false">'Vstupní data'!X907</f>
        <v>0</v>
      </c>
      <c r="AP907" s="66" t="n">
        <f aca="false">IF(OR('Vstupní data'!T907&gt;0,'Vstupní data'!U907&gt;0),IF(I907&lt;&gt;0,VLOOKUP(I907,'Pril3-drev'!$H$5:$I$83,2,0),0),0)</f>
        <v>0</v>
      </c>
      <c r="AQ907" s="66" t="n">
        <f aca="false">'Vstupní data'!Y907</f>
        <v>0</v>
      </c>
      <c r="AR907" s="66" t="str">
        <f aca="false">IF(AC907&gt;5,   IF('Vstupní data'!Y907&gt;0,   VLOOKUP(VLOOKUP(CONCATENATE(VLOOKUP(I907,'Pril3-drev'!$H$4:$L$83,5,0),AC907),'Pril3-drev'!$Q$4:$R$2803,2,0),'AVB-BS'!$C$5:$S$29 ,LOOKUP(AQ907,'AVB-BS'!$D$3:$S$3,'AVB-BS'!$D$1:$S$1) ,0 )   ,   IF('Vstupní data'!Z907&gt;0,'Vstupní data'!Z907,0)) , "")</f>
        <v/>
      </c>
      <c r="AS907" s="70" t="str">
        <f aca="false">IF(AC907&gt;5,VLOOKUP(CONCATENATE(AP907,AR907),'Pril1-THLPa'!$H$6:$N$96,4,0),"")</f>
        <v/>
      </c>
      <c r="AT907" s="70" t="str">
        <f aca="false">IF(AC907&gt;5,VLOOKUP(CONCATENATE(AP907,AR907),'Pril1-THLPa'!$H$6:$N$96,5,0),"")</f>
        <v/>
      </c>
      <c r="AU907" s="70" t="str">
        <f aca="false">IF(AC907&gt;5,VLOOKUP(CONCATENATE(AP907,AR907),'Pril1-THLPa'!$H$6:$N$96,6,0),"")</f>
        <v/>
      </c>
      <c r="AV907" s="70" t="str">
        <f aca="false">IF(AC907&gt;5,VLOOKUP(CONCATENATE(AP907,AR907),'Pril1-THLPa'!$H$6:$N$96,7,0),"")</f>
        <v/>
      </c>
      <c r="AW907" s="70" t="str">
        <f aca="false">IF(AC907&gt;5,VLOOKUP(CONCATENATE(AP907,AR907),'Pril1-THLPa'!$H$6:$O$96,8,0),"")</f>
        <v/>
      </c>
      <c r="AX907" s="66" t="n">
        <f aca="false">IF(AC907&gt;0,IF(AND(AC907&gt;0,AC907&lt;=5),VLOOKUP(AP907,'Pril1-THLPa'!$A$6:$F$18,LOOKUP(AC907,'Pril1-THLPa'!$B$5:$F$5,'Pril1-THLPa'!$B$4:$F$4),0),AS907+AT907*(AC907-5)+AU907*POWER(AC907-5,2)+AV907*POWER(AC907-5,3)+AW907*POWER(AC907-5,4)),0)</f>
        <v>0</v>
      </c>
      <c r="AY907" s="71"/>
      <c r="AZ907" s="66" t="n">
        <f aca="false">'Vstupní data'!AA907</f>
        <v>0</v>
      </c>
      <c r="BA907" s="66" t="n">
        <f aca="false">IF(OR('Vstupní data'!T907&gt;0,'Vstupní data'!U907&gt;0),IF(AC907&lt;&gt;"",AX907*AO907/10*(100+AZ907)/100,0),0)</f>
        <v>0</v>
      </c>
      <c r="BB907" s="67" t="n">
        <f aca="false">IF(AC907&lt;&gt;"",ROUND(BA907*AN907,0),0)</f>
        <v>0</v>
      </c>
      <c r="BC907" s="68" t="str">
        <f aca="false">IF(AE907&gt;0,BB907/AE907,"")</f>
        <v/>
      </c>
      <c r="BD907" s="66" t="n">
        <f aca="false">'Vstupní data'!AE907</f>
        <v>0</v>
      </c>
      <c r="BF907" s="66" t="n">
        <f aca="false">'Vstupní data'!AC907</f>
        <v>0</v>
      </c>
      <c r="BH907" s="66" t="n">
        <f aca="false">'Vstupní data'!AD907</f>
        <v>0</v>
      </c>
      <c r="BI907" s="66" t="n">
        <f aca="false">'Vstupní data'!AF907</f>
        <v>0</v>
      </c>
      <c r="BJ907" s="69" t="n">
        <f aca="false">'Vstupní data'!AG907</f>
        <v>0</v>
      </c>
      <c r="BK907" s="69" t="n">
        <f aca="false">IF(BF907&lt;&gt;0,VLOOKUP(I907,'Pril3-drev'!$H$5:$I$83,2,0),0)</f>
        <v>0</v>
      </c>
      <c r="BL907" s="69" t="n">
        <f aca="false">IF(BF907&lt;&gt;0,VLOOKUP(BK907,'Pril3-drev'!$A$5:$C$17,3,0),0)</f>
        <v>0</v>
      </c>
      <c r="BM907" s="69" t="n">
        <f aca="false">'Vstupní data'!AH907</f>
        <v>0</v>
      </c>
      <c r="BN907" s="69" t="n">
        <f aca="false">IF('Vstupní data'!AH907&gt;0,   VLOOKUP(VLOOKUP(CONCATENATE(VLOOKUP(I907,'Pril3-drev'!$H$4:$L$83,5,0),BD907),'Pril3-drev'!$Q$4:$R$2803,2,0),'AVB-BS'!$C$5:$S$29 ,LOOKUP(BM907,'AVB-BS'!$D$3:$S$3,'AVB-BS'!$D$1:$S$1) ,0 )   ,   IF('Vstupní data'!AI907&gt;0,'Vstupní data'!AI907,0))</f>
        <v>0</v>
      </c>
      <c r="BO907" s="69" t="str">
        <f aca="false">IF(BX907&gt;5,VLOOKUP(CONCATENATE(BK907,BN907),'Pril1-THLPa'!$H$6:$N$96,4,0),"")</f>
        <v/>
      </c>
      <c r="BP907" s="69" t="str">
        <f aca="false">IF(BX907&gt;5,VLOOKUP(CONCATENATE(BK907,BN907),'Pril1-THLPa'!$H$6:$N$96,5,0),"")</f>
        <v/>
      </c>
      <c r="BQ907" s="69" t="str">
        <f aca="false">IF(BX907&gt;5,VLOOKUP(CONCATENATE(BK907,BN907),'Pril1-THLPa'!$H$6:$N$96,6,0),"")</f>
        <v/>
      </c>
      <c r="BR907" s="69" t="str">
        <f aca="false">IF(BX907&gt;5,VLOOKUP(CONCATENATE(BK907,BN907),'Pril1-THLPa'!$H$6:$N$96,7,0),"")</f>
        <v/>
      </c>
      <c r="BS907" s="69" t="str">
        <f aca="false">IF(BX907&gt;5,VLOOKUP(CONCATENATE(BK907,BN907),'Pril1-THLPa'!$H$6:$O$96,8,0),"")</f>
        <v/>
      </c>
      <c r="BT907" s="69" t="str">
        <f aca="false">IF(BF907&gt;0, IF(BK907="smrk",  VLOOKUP(VLOOKUP(BD907,'Pril9-K3'!$L$8:$M$207,2,0),'Pril9-K3'!$A$8:$J$16,LOOKUP(BN907,'Pril9-K3'!$A$7:$J$7,'Pril9-K3'!$A$5:$J$5),0), IF(AND(BK907&lt;&gt;"smrk",'Vstupní data'!AK907&lt;&gt;""),'Vstupní data'!AK907,   VLOOKUP(VLOOKUP(BD907,'Pril9-K3'!$L$8:$M$207,2,0),'Pril9-K3'!$A$8:$J$16,LOOKUP(BN907,'Pril9-K3'!$A$7:$J$7,'Pril9-K3'!$A$5:$J$5),0)   )),   "")</f>
        <v/>
      </c>
      <c r="BV907" s="69" t="n">
        <f aca="false">'Vstupní data'!AJ907</f>
        <v>0</v>
      </c>
      <c r="BW907" s="69" t="n">
        <f aca="false">IF(BF907&gt;0,IF(J907&gt;0,J907,K907*H907/100),0)</f>
        <v>0</v>
      </c>
      <c r="BX907" s="69" t="n">
        <f aca="false">IF(BF907&gt;0,IF(BJ907&gt;BL907,BL907,BJ907),0)</f>
        <v>0</v>
      </c>
      <c r="BY907" s="69" t="n">
        <f aca="false">IF(BD907=0,0,IF(AND(BX907&gt;0,BX907&lt;=5),  IF(AND(BX907&gt;0,BX907&lt;=5),VLOOKUP(BK907,'Pril1-THLPa'!$A$6:$F$18,IF(AND(BX907&gt;0,BX907&lt;=5),LOOKUP(BX907,'Pril1-THLPa'!$B$5:$F$5,'Pril1-THLPa'!$B$4:$F$4),""),0),""),  IF(BX907&gt;5,BO907+BP907*(BX907-5)+BQ907*POWER(BX907-5,2)+BR907*POWER(BX907-5,3)+BS907*POWER(BX907-5,4),"")))</f>
        <v>0</v>
      </c>
      <c r="BZ907" s="69" t="n">
        <f aca="false">IF(BY907&gt;0,BY907*BI907/10*BW907*(100+BV907)/100,0)</f>
        <v>0</v>
      </c>
      <c r="CA907" s="69" t="n">
        <f aca="false">IF(BD907&gt;0,BX907-IF(BD907&gt;BX907,BX907,BD907),0)</f>
        <v>0</v>
      </c>
      <c r="CB907" s="69" t="n">
        <f aca="false">POWER(1.01,CA907)</f>
        <v>1</v>
      </c>
      <c r="CC907" s="69" t="n">
        <f aca="false">IF(BF907&gt;0,IF(BF907&gt;BH907,1,BF907/BH907),0)</f>
        <v>0</v>
      </c>
      <c r="CD907" s="72" t="n">
        <f aca="false">IF(BD907=0,0,IF(BF907&gt;0,ROUND(IF(CB907&lt;&gt;0,BZ907*BT907*1/CB907*CC907,0),0),0))</f>
        <v>0</v>
      </c>
      <c r="CE907" s="73" t="str">
        <f aca="false">IF(BF907&gt;0,IF(BF907&gt;BH907,CD907/BF907,CD907/BH907),"")</f>
        <v/>
      </c>
      <c r="CF907" s="69" t="n">
        <f aca="false">'Vstupní data'!AM907</f>
        <v>0</v>
      </c>
      <c r="CG907" s="69" t="n">
        <f aca="false">'Vstupní data'!AN907</f>
        <v>0</v>
      </c>
      <c r="CH907" s="69" t="n">
        <f aca="false">'Vstupní data'!AO907</f>
        <v>0</v>
      </c>
      <c r="CI907" s="69" t="n">
        <f aca="false">'Vstupní data'!AP907</f>
        <v>0</v>
      </c>
      <c r="CJ907" s="72" t="n">
        <f aca="false">ROUND(CH907*CI907,0)</f>
        <v>0</v>
      </c>
      <c r="CK907" s="74" t="str">
        <f aca="false">IF(OR(AA907&gt;0,BB907&gt;0,CD907&gt;0,CJ907&gt;0),AA907+BB907+CD907+CJ907,"")</f>
        <v/>
      </c>
    </row>
    <row r="908" customFormat="false" ht="12.8" hidden="false" customHeight="false" outlineLevel="0" collapsed="false">
      <c r="A908" s="66" t="n">
        <f aca="false">'Vstupní data'!A908</f>
        <v>0</v>
      </c>
      <c r="F908" s="66" t="str">
        <f aca="false">CONCATENATE('Vstupní data'!F908,'Vstupní data'!G908,'Vstupní data'!H908,'Vstupní data'!I908)</f>
        <v/>
      </c>
      <c r="G908" s="66"/>
      <c r="H908" s="66" t="n">
        <f aca="false">'Vstupní data'!K908</f>
        <v>0</v>
      </c>
      <c r="I908" s="66" t="n">
        <f aca="false">'Vstupní data'!L908</f>
        <v>0</v>
      </c>
      <c r="J908" s="66" t="n">
        <f aca="false">'Vstupní data'!K908*'Vstupní data'!M908/100</f>
        <v>0</v>
      </c>
      <c r="L908" s="66" t="n">
        <f aca="false">IF('Vstupní data'!N908="prostokořenný",0,IF('Vstupní data'!N908="krytokořenný","k",IF('Vstupní data'!N908="poloodrostky nebo odrostky, prostokořenné i krytokořenné","po",0)))</f>
        <v>0</v>
      </c>
      <c r="N908" s="66"/>
      <c r="O908" s="66" t="n">
        <f aca="false">'Vstupní data'!O908</f>
        <v>0</v>
      </c>
      <c r="P908" s="66" t="n">
        <f aca="false">IF(O908&gt;0,VLOOKUP(CONCATENATE(VLOOKUP(I908,'Pril3-drev'!$H$5:$K$83,4,0),"-",'Vstupní data'!R908),K2!$C$15:$D$23,2,0),0)</f>
        <v>0</v>
      </c>
      <c r="Q908" s="66" t="n">
        <f aca="false">IF(O908&gt;0,VLOOKUP(I908,'Pril3-drev'!$H$5:$I$83,2,0),0)</f>
        <v>0</v>
      </c>
      <c r="R908" s="66" t="n">
        <f aca="false">IF(Q908&gt;0,VLOOKUP(Q908,'Pril6-okus'!$A$5:$B$17,2,0),0)</f>
        <v>0</v>
      </c>
      <c r="S908" s="66" t="n">
        <f aca="false">IF(O908&gt;0,VLOOKUP(I908,'Pril3-drev'!$H$5:$J$83,3,0),0)</f>
        <v>0</v>
      </c>
      <c r="T908" s="66" t="str">
        <f aca="false">IF(O908&gt;0,IF(L908="k",0.9*VLOOKUP(S908,'ha-pocty-vyhl'!$A$5:$B$20,2,0),IF(L908="po",0.8*VLOOKUP(S908,'ha-pocty-vyhl'!$A$5:$B$20,2,0),VLOOKUP(S908,'ha-pocty-vyhl'!$A$5:$B$20,2,0))),"")</f>
        <v/>
      </c>
      <c r="U908" s="66" t="n">
        <f aca="false">'Vstupní data'!P908</f>
        <v>0</v>
      </c>
      <c r="V908" s="66" t="n">
        <f aca="false">IF(O908&gt;0,1.3*T908*1000*Z908/10000,0)</f>
        <v>0</v>
      </c>
      <c r="W908" s="66" t="n">
        <f aca="false">IF(O908&gt;0,1.3*T908*1000*Z908/10000,0)</f>
        <v>0</v>
      </c>
      <c r="X908" s="66" t="n">
        <f aca="false">IF(O908&gt;0,IF(O908&gt;V908,V908,O908),0)</f>
        <v>0</v>
      </c>
      <c r="Y908" s="66" t="n">
        <f aca="false">IF(O908&gt;0,IF(IF(U908&gt;W908,W908,U908)&lt;X908,W908,IF(U908&gt;W908,W908,U908)),0)</f>
        <v>0</v>
      </c>
      <c r="Z908" s="66" t="n">
        <f aca="false">IF(O908&gt;0,IF(J908&gt;0,J908,K908*H908/100),0)</f>
        <v>0</v>
      </c>
      <c r="AA908" s="67" t="n">
        <f aca="false">IF(O908&gt;0,CEILING(R908*P908*X908/Y908*Z908,1),0)</f>
        <v>0</v>
      </c>
      <c r="AB908" s="68" t="n">
        <f aca="false">IF(O908&gt;0,AA908/O908,0)</f>
        <v>0</v>
      </c>
      <c r="AC908" s="66" t="n">
        <f aca="false">'Vstupní data'!W908</f>
        <v>0</v>
      </c>
      <c r="AI908" s="66" t="str">
        <f aca="false">IF(OR('Vstupní data'!T908&gt;0,'Vstupní data'!U908&gt;0),VLOOKUP(I908,'Pril3-drev'!$H$5:$J$83,3,0),"")</f>
        <v/>
      </c>
      <c r="AJ908" s="66" t="n">
        <f aca="false">IF('Vstupní data'!V908="prostokořenný",0,IF('Vstupní data'!V908="krytokořenný","k",IF('Vstupní data'!V908="poloodrostky nebo odrostky, prostokořenné i krytokořenné","po",0)))</f>
        <v>0</v>
      </c>
      <c r="AK908" s="66" t="n">
        <f aca="false">IF(OR('Vstupní data'!T908&gt;0,'Vstupní data'!U908&gt;0),IF(AJ908="k",0.9*VLOOKUP(AI908,'ha-pocty-vyhl'!$A$5:$B$20,2,0),IF(AJ908="po",0.8*VLOOKUP(AI908,'ha-pocty-vyhl'!$A$5:$B$20,2,0),VLOOKUP(AI908,'ha-pocty-vyhl'!$A$5:$B$20,2,0))),0)</f>
        <v>0</v>
      </c>
      <c r="AL908" s="66" t="n">
        <f aca="false">IF(OR('Vstupní data'!T908&gt;0,'Vstupní data'!U908&gt;0),'Vstupní data'!K908*'Vstupní data'!M908/100,0)</f>
        <v>0</v>
      </c>
      <c r="AM908" s="66" t="n">
        <f aca="false">IF(OR('Vstupní data'!T908&gt;0,'Vstupní data'!U908&gt;0),IF('Vstupní data'!T908&gt;0,'Vstupní data'!T908,ROUND(10*'Vstupní data'!U908/AK908,0)),0)</f>
        <v>0</v>
      </c>
      <c r="AN908" s="69" t="n">
        <f aca="false">IF('Vstupní data'!T908&gt;0,   IF('Vstupní data'!T908&lt;=AL908,'Vstupní data'!T908,AL908),   IF(AM908&lt;AL908,AM908,AL908))</f>
        <v>0</v>
      </c>
      <c r="AO908" s="69" t="n">
        <f aca="false">'Vstupní data'!X908</f>
        <v>0</v>
      </c>
      <c r="AP908" s="66" t="n">
        <f aca="false">IF(OR('Vstupní data'!T908&gt;0,'Vstupní data'!U908&gt;0),IF(I908&lt;&gt;0,VLOOKUP(I908,'Pril3-drev'!$H$5:$I$83,2,0),0),0)</f>
        <v>0</v>
      </c>
      <c r="AQ908" s="66" t="n">
        <f aca="false">'Vstupní data'!Y908</f>
        <v>0</v>
      </c>
      <c r="AR908" s="66" t="str">
        <f aca="false">IF(AC908&gt;5,   IF('Vstupní data'!Y908&gt;0,   VLOOKUP(VLOOKUP(CONCATENATE(VLOOKUP(I908,'Pril3-drev'!$H$4:$L$83,5,0),AC908),'Pril3-drev'!$Q$4:$R$2803,2,0),'AVB-BS'!$C$5:$S$29 ,LOOKUP(AQ908,'AVB-BS'!$D$3:$S$3,'AVB-BS'!$D$1:$S$1) ,0 )   ,   IF('Vstupní data'!Z908&gt;0,'Vstupní data'!Z908,0)) , "")</f>
        <v/>
      </c>
      <c r="AS908" s="70" t="str">
        <f aca="false">IF(AC908&gt;5,VLOOKUP(CONCATENATE(AP908,AR908),'Pril1-THLPa'!$H$6:$N$96,4,0),"")</f>
        <v/>
      </c>
      <c r="AT908" s="70" t="str">
        <f aca="false">IF(AC908&gt;5,VLOOKUP(CONCATENATE(AP908,AR908),'Pril1-THLPa'!$H$6:$N$96,5,0),"")</f>
        <v/>
      </c>
      <c r="AU908" s="70" t="str">
        <f aca="false">IF(AC908&gt;5,VLOOKUP(CONCATENATE(AP908,AR908),'Pril1-THLPa'!$H$6:$N$96,6,0),"")</f>
        <v/>
      </c>
      <c r="AV908" s="70" t="str">
        <f aca="false">IF(AC908&gt;5,VLOOKUP(CONCATENATE(AP908,AR908),'Pril1-THLPa'!$H$6:$N$96,7,0),"")</f>
        <v/>
      </c>
      <c r="AW908" s="70" t="str">
        <f aca="false">IF(AC908&gt;5,VLOOKUP(CONCATENATE(AP908,AR908),'Pril1-THLPa'!$H$6:$O$96,8,0),"")</f>
        <v/>
      </c>
      <c r="AX908" s="66" t="n">
        <f aca="false">IF(AC908&gt;0,IF(AND(AC908&gt;0,AC908&lt;=5),VLOOKUP(AP908,'Pril1-THLPa'!$A$6:$F$18,LOOKUP(AC908,'Pril1-THLPa'!$B$5:$F$5,'Pril1-THLPa'!$B$4:$F$4),0),AS908+AT908*(AC908-5)+AU908*POWER(AC908-5,2)+AV908*POWER(AC908-5,3)+AW908*POWER(AC908-5,4)),0)</f>
        <v>0</v>
      </c>
      <c r="AY908" s="71"/>
      <c r="AZ908" s="66" t="n">
        <f aca="false">'Vstupní data'!AA908</f>
        <v>0</v>
      </c>
      <c r="BA908" s="66" t="n">
        <f aca="false">IF(OR('Vstupní data'!T908&gt;0,'Vstupní data'!U908&gt;0),IF(AC908&lt;&gt;"",AX908*AO908/10*(100+AZ908)/100,0),0)</f>
        <v>0</v>
      </c>
      <c r="BB908" s="67" t="n">
        <f aca="false">IF(AC908&lt;&gt;"",ROUND(BA908*AN908,0),0)</f>
        <v>0</v>
      </c>
      <c r="BC908" s="68" t="str">
        <f aca="false">IF(AE908&gt;0,BB908/AE908,"")</f>
        <v/>
      </c>
      <c r="BD908" s="66" t="n">
        <f aca="false">'Vstupní data'!AE908</f>
        <v>0</v>
      </c>
      <c r="BF908" s="66" t="n">
        <f aca="false">'Vstupní data'!AC908</f>
        <v>0</v>
      </c>
      <c r="BH908" s="66" t="n">
        <f aca="false">'Vstupní data'!AD908</f>
        <v>0</v>
      </c>
      <c r="BI908" s="66" t="n">
        <f aca="false">'Vstupní data'!AF908</f>
        <v>0</v>
      </c>
      <c r="BJ908" s="69" t="n">
        <f aca="false">'Vstupní data'!AG908</f>
        <v>0</v>
      </c>
      <c r="BK908" s="69" t="n">
        <f aca="false">IF(BF908&lt;&gt;0,VLOOKUP(I908,'Pril3-drev'!$H$5:$I$83,2,0),0)</f>
        <v>0</v>
      </c>
      <c r="BL908" s="69" t="n">
        <f aca="false">IF(BF908&lt;&gt;0,VLOOKUP(BK908,'Pril3-drev'!$A$5:$C$17,3,0),0)</f>
        <v>0</v>
      </c>
      <c r="BM908" s="69" t="n">
        <f aca="false">'Vstupní data'!AH908</f>
        <v>0</v>
      </c>
      <c r="BN908" s="69" t="n">
        <f aca="false">IF('Vstupní data'!AH908&gt;0,   VLOOKUP(VLOOKUP(CONCATENATE(VLOOKUP(I908,'Pril3-drev'!$H$4:$L$83,5,0),BD908),'Pril3-drev'!$Q$4:$R$2803,2,0),'AVB-BS'!$C$5:$S$29 ,LOOKUP(BM908,'AVB-BS'!$D$3:$S$3,'AVB-BS'!$D$1:$S$1) ,0 )   ,   IF('Vstupní data'!AI908&gt;0,'Vstupní data'!AI908,0))</f>
        <v>0</v>
      </c>
      <c r="BO908" s="69" t="str">
        <f aca="false">IF(BX908&gt;5,VLOOKUP(CONCATENATE(BK908,BN908),'Pril1-THLPa'!$H$6:$N$96,4,0),"")</f>
        <v/>
      </c>
      <c r="BP908" s="69" t="str">
        <f aca="false">IF(BX908&gt;5,VLOOKUP(CONCATENATE(BK908,BN908),'Pril1-THLPa'!$H$6:$N$96,5,0),"")</f>
        <v/>
      </c>
      <c r="BQ908" s="69" t="str">
        <f aca="false">IF(BX908&gt;5,VLOOKUP(CONCATENATE(BK908,BN908),'Pril1-THLPa'!$H$6:$N$96,6,0),"")</f>
        <v/>
      </c>
      <c r="BR908" s="69" t="str">
        <f aca="false">IF(BX908&gt;5,VLOOKUP(CONCATENATE(BK908,BN908),'Pril1-THLPa'!$H$6:$N$96,7,0),"")</f>
        <v/>
      </c>
      <c r="BS908" s="69" t="str">
        <f aca="false">IF(BX908&gt;5,VLOOKUP(CONCATENATE(BK908,BN908),'Pril1-THLPa'!$H$6:$O$96,8,0),"")</f>
        <v/>
      </c>
      <c r="BT908" s="69" t="str">
        <f aca="false">IF(BF908&gt;0, IF(BK908="smrk",  VLOOKUP(VLOOKUP(BD908,'Pril9-K3'!$L$8:$M$207,2,0),'Pril9-K3'!$A$8:$J$16,LOOKUP(BN908,'Pril9-K3'!$A$7:$J$7,'Pril9-K3'!$A$5:$J$5),0), IF(AND(BK908&lt;&gt;"smrk",'Vstupní data'!AK908&lt;&gt;""),'Vstupní data'!AK908,   VLOOKUP(VLOOKUP(BD908,'Pril9-K3'!$L$8:$M$207,2,0),'Pril9-K3'!$A$8:$J$16,LOOKUP(BN908,'Pril9-K3'!$A$7:$J$7,'Pril9-K3'!$A$5:$J$5),0)   )),   "")</f>
        <v/>
      </c>
      <c r="BV908" s="69" t="n">
        <f aca="false">'Vstupní data'!AJ908</f>
        <v>0</v>
      </c>
      <c r="BW908" s="69" t="n">
        <f aca="false">IF(BF908&gt;0,IF(J908&gt;0,J908,K908*H908/100),0)</f>
        <v>0</v>
      </c>
      <c r="BX908" s="69" t="n">
        <f aca="false">IF(BF908&gt;0,IF(BJ908&gt;BL908,BL908,BJ908),0)</f>
        <v>0</v>
      </c>
      <c r="BY908" s="69" t="n">
        <f aca="false">IF(BD908=0,0,IF(AND(BX908&gt;0,BX908&lt;=5),  IF(AND(BX908&gt;0,BX908&lt;=5),VLOOKUP(BK908,'Pril1-THLPa'!$A$6:$F$18,IF(AND(BX908&gt;0,BX908&lt;=5),LOOKUP(BX908,'Pril1-THLPa'!$B$5:$F$5,'Pril1-THLPa'!$B$4:$F$4),""),0),""),  IF(BX908&gt;5,BO908+BP908*(BX908-5)+BQ908*POWER(BX908-5,2)+BR908*POWER(BX908-5,3)+BS908*POWER(BX908-5,4),"")))</f>
        <v>0</v>
      </c>
      <c r="BZ908" s="69" t="n">
        <f aca="false">IF(BY908&gt;0,BY908*BI908/10*BW908*(100+BV908)/100,0)</f>
        <v>0</v>
      </c>
      <c r="CA908" s="69" t="n">
        <f aca="false">IF(BD908&gt;0,BX908-IF(BD908&gt;BX908,BX908,BD908),0)</f>
        <v>0</v>
      </c>
      <c r="CB908" s="69" t="n">
        <f aca="false">POWER(1.01,CA908)</f>
        <v>1</v>
      </c>
      <c r="CC908" s="69" t="n">
        <f aca="false">IF(BF908&gt;0,IF(BF908&gt;BH908,1,BF908/BH908),0)</f>
        <v>0</v>
      </c>
      <c r="CD908" s="72" t="n">
        <f aca="false">IF(BD908=0,0,IF(BF908&gt;0,ROUND(IF(CB908&lt;&gt;0,BZ908*BT908*1/CB908*CC908,0),0),0))</f>
        <v>0</v>
      </c>
      <c r="CE908" s="73" t="str">
        <f aca="false">IF(BF908&gt;0,IF(BF908&gt;BH908,CD908/BF908,CD908/BH908),"")</f>
        <v/>
      </c>
      <c r="CF908" s="69" t="n">
        <f aca="false">'Vstupní data'!AM908</f>
        <v>0</v>
      </c>
      <c r="CG908" s="69" t="n">
        <f aca="false">'Vstupní data'!AN908</f>
        <v>0</v>
      </c>
      <c r="CH908" s="69" t="n">
        <f aca="false">'Vstupní data'!AO908</f>
        <v>0</v>
      </c>
      <c r="CI908" s="69" t="n">
        <f aca="false">'Vstupní data'!AP908</f>
        <v>0</v>
      </c>
      <c r="CJ908" s="72" t="n">
        <f aca="false">ROUND(CH908*CI908,0)</f>
        <v>0</v>
      </c>
      <c r="CK908" s="74" t="str">
        <f aca="false">IF(OR(AA908&gt;0,BB908&gt;0,CD908&gt;0,CJ908&gt;0),AA908+BB908+CD908+CJ908,"")</f>
        <v/>
      </c>
    </row>
    <row r="909" customFormat="false" ht="12.8" hidden="false" customHeight="false" outlineLevel="0" collapsed="false">
      <c r="A909" s="66" t="n">
        <f aca="false">'Vstupní data'!A909</f>
        <v>0</v>
      </c>
      <c r="F909" s="66" t="str">
        <f aca="false">CONCATENATE('Vstupní data'!F909,'Vstupní data'!G909,'Vstupní data'!H909,'Vstupní data'!I909)</f>
        <v/>
      </c>
      <c r="G909" s="66"/>
      <c r="H909" s="66" t="n">
        <f aca="false">'Vstupní data'!K909</f>
        <v>0</v>
      </c>
      <c r="I909" s="66" t="n">
        <f aca="false">'Vstupní data'!L909</f>
        <v>0</v>
      </c>
      <c r="J909" s="66" t="n">
        <f aca="false">'Vstupní data'!K909*'Vstupní data'!M909/100</f>
        <v>0</v>
      </c>
      <c r="L909" s="66" t="n">
        <f aca="false">IF('Vstupní data'!N909="prostokořenný",0,IF('Vstupní data'!N909="krytokořenný","k",IF('Vstupní data'!N909="poloodrostky nebo odrostky, prostokořenné i krytokořenné","po",0)))</f>
        <v>0</v>
      </c>
      <c r="N909" s="66"/>
      <c r="O909" s="66" t="n">
        <f aca="false">'Vstupní data'!O909</f>
        <v>0</v>
      </c>
      <c r="P909" s="66" t="n">
        <f aca="false">IF(O909&gt;0,VLOOKUP(CONCATENATE(VLOOKUP(I909,'Pril3-drev'!$H$5:$K$83,4,0),"-",'Vstupní data'!R909),K2!$C$15:$D$23,2,0),0)</f>
        <v>0</v>
      </c>
      <c r="Q909" s="66" t="n">
        <f aca="false">IF(O909&gt;0,VLOOKUP(I909,'Pril3-drev'!$H$5:$I$83,2,0),0)</f>
        <v>0</v>
      </c>
      <c r="R909" s="66" t="n">
        <f aca="false">IF(Q909&gt;0,VLOOKUP(Q909,'Pril6-okus'!$A$5:$B$17,2,0),0)</f>
        <v>0</v>
      </c>
      <c r="S909" s="66" t="n">
        <f aca="false">IF(O909&gt;0,VLOOKUP(I909,'Pril3-drev'!$H$5:$J$83,3,0),0)</f>
        <v>0</v>
      </c>
      <c r="T909" s="66" t="str">
        <f aca="false">IF(O909&gt;0,IF(L909="k",0.9*VLOOKUP(S909,'ha-pocty-vyhl'!$A$5:$B$20,2,0),IF(L909="po",0.8*VLOOKUP(S909,'ha-pocty-vyhl'!$A$5:$B$20,2,0),VLOOKUP(S909,'ha-pocty-vyhl'!$A$5:$B$20,2,0))),"")</f>
        <v/>
      </c>
      <c r="U909" s="66" t="n">
        <f aca="false">'Vstupní data'!P909</f>
        <v>0</v>
      </c>
      <c r="V909" s="66" t="n">
        <f aca="false">IF(O909&gt;0,1.3*T909*1000*Z909/10000,0)</f>
        <v>0</v>
      </c>
      <c r="W909" s="66" t="n">
        <f aca="false">IF(O909&gt;0,1.3*T909*1000*Z909/10000,0)</f>
        <v>0</v>
      </c>
      <c r="X909" s="66" t="n">
        <f aca="false">IF(O909&gt;0,IF(O909&gt;V909,V909,O909),0)</f>
        <v>0</v>
      </c>
      <c r="Y909" s="66" t="n">
        <f aca="false">IF(O909&gt;0,IF(IF(U909&gt;W909,W909,U909)&lt;X909,W909,IF(U909&gt;W909,W909,U909)),0)</f>
        <v>0</v>
      </c>
      <c r="Z909" s="66" t="n">
        <f aca="false">IF(O909&gt;0,IF(J909&gt;0,J909,K909*H909/100),0)</f>
        <v>0</v>
      </c>
      <c r="AA909" s="67" t="n">
        <f aca="false">IF(O909&gt;0,CEILING(R909*P909*X909/Y909*Z909,1),0)</f>
        <v>0</v>
      </c>
      <c r="AB909" s="68" t="n">
        <f aca="false">IF(O909&gt;0,AA909/O909,0)</f>
        <v>0</v>
      </c>
      <c r="AC909" s="66" t="n">
        <f aca="false">'Vstupní data'!W909</f>
        <v>0</v>
      </c>
      <c r="AI909" s="66" t="str">
        <f aca="false">IF(OR('Vstupní data'!T909&gt;0,'Vstupní data'!U909&gt;0),VLOOKUP(I909,'Pril3-drev'!$H$5:$J$83,3,0),"")</f>
        <v/>
      </c>
      <c r="AJ909" s="66" t="n">
        <f aca="false">IF('Vstupní data'!V909="prostokořenný",0,IF('Vstupní data'!V909="krytokořenný","k",IF('Vstupní data'!V909="poloodrostky nebo odrostky, prostokořenné i krytokořenné","po",0)))</f>
        <v>0</v>
      </c>
      <c r="AK909" s="66" t="n">
        <f aca="false">IF(OR('Vstupní data'!T909&gt;0,'Vstupní data'!U909&gt;0),IF(AJ909="k",0.9*VLOOKUP(AI909,'ha-pocty-vyhl'!$A$5:$B$20,2,0),IF(AJ909="po",0.8*VLOOKUP(AI909,'ha-pocty-vyhl'!$A$5:$B$20,2,0),VLOOKUP(AI909,'ha-pocty-vyhl'!$A$5:$B$20,2,0))),0)</f>
        <v>0</v>
      </c>
      <c r="AL909" s="66" t="n">
        <f aca="false">IF(OR('Vstupní data'!T909&gt;0,'Vstupní data'!U909&gt;0),'Vstupní data'!K909*'Vstupní data'!M909/100,0)</f>
        <v>0</v>
      </c>
      <c r="AM909" s="66" t="n">
        <f aca="false">IF(OR('Vstupní data'!T909&gt;0,'Vstupní data'!U909&gt;0),IF('Vstupní data'!T909&gt;0,'Vstupní data'!T909,ROUND(10*'Vstupní data'!U909/AK909,0)),0)</f>
        <v>0</v>
      </c>
      <c r="AN909" s="69" t="n">
        <f aca="false">IF('Vstupní data'!T909&gt;0,   IF('Vstupní data'!T909&lt;=AL909,'Vstupní data'!T909,AL909),   IF(AM909&lt;AL909,AM909,AL909))</f>
        <v>0</v>
      </c>
      <c r="AO909" s="69" t="n">
        <f aca="false">'Vstupní data'!X909</f>
        <v>0</v>
      </c>
      <c r="AP909" s="66" t="n">
        <f aca="false">IF(OR('Vstupní data'!T909&gt;0,'Vstupní data'!U909&gt;0),IF(I909&lt;&gt;0,VLOOKUP(I909,'Pril3-drev'!$H$5:$I$83,2,0),0),0)</f>
        <v>0</v>
      </c>
      <c r="AQ909" s="66" t="n">
        <f aca="false">'Vstupní data'!Y909</f>
        <v>0</v>
      </c>
      <c r="AR909" s="66" t="str">
        <f aca="false">IF(AC909&gt;5,   IF('Vstupní data'!Y909&gt;0,   VLOOKUP(VLOOKUP(CONCATENATE(VLOOKUP(I909,'Pril3-drev'!$H$4:$L$83,5,0),AC909),'Pril3-drev'!$Q$4:$R$2803,2,0),'AVB-BS'!$C$5:$S$29 ,LOOKUP(AQ909,'AVB-BS'!$D$3:$S$3,'AVB-BS'!$D$1:$S$1) ,0 )   ,   IF('Vstupní data'!Z909&gt;0,'Vstupní data'!Z909,0)) , "")</f>
        <v/>
      </c>
      <c r="AS909" s="70" t="str">
        <f aca="false">IF(AC909&gt;5,VLOOKUP(CONCATENATE(AP909,AR909),'Pril1-THLPa'!$H$6:$N$96,4,0),"")</f>
        <v/>
      </c>
      <c r="AT909" s="70" t="str">
        <f aca="false">IF(AC909&gt;5,VLOOKUP(CONCATENATE(AP909,AR909),'Pril1-THLPa'!$H$6:$N$96,5,0),"")</f>
        <v/>
      </c>
      <c r="AU909" s="70" t="str">
        <f aca="false">IF(AC909&gt;5,VLOOKUP(CONCATENATE(AP909,AR909),'Pril1-THLPa'!$H$6:$N$96,6,0),"")</f>
        <v/>
      </c>
      <c r="AV909" s="70" t="str">
        <f aca="false">IF(AC909&gt;5,VLOOKUP(CONCATENATE(AP909,AR909),'Pril1-THLPa'!$H$6:$N$96,7,0),"")</f>
        <v/>
      </c>
      <c r="AW909" s="70" t="str">
        <f aca="false">IF(AC909&gt;5,VLOOKUP(CONCATENATE(AP909,AR909),'Pril1-THLPa'!$H$6:$O$96,8,0),"")</f>
        <v/>
      </c>
      <c r="AX909" s="66" t="n">
        <f aca="false">IF(AC909&gt;0,IF(AND(AC909&gt;0,AC909&lt;=5),VLOOKUP(AP909,'Pril1-THLPa'!$A$6:$F$18,LOOKUP(AC909,'Pril1-THLPa'!$B$5:$F$5,'Pril1-THLPa'!$B$4:$F$4),0),AS909+AT909*(AC909-5)+AU909*POWER(AC909-5,2)+AV909*POWER(AC909-5,3)+AW909*POWER(AC909-5,4)),0)</f>
        <v>0</v>
      </c>
      <c r="AY909" s="71"/>
      <c r="AZ909" s="66" t="n">
        <f aca="false">'Vstupní data'!AA909</f>
        <v>0</v>
      </c>
      <c r="BA909" s="66" t="n">
        <f aca="false">IF(OR('Vstupní data'!T909&gt;0,'Vstupní data'!U909&gt;0),IF(AC909&lt;&gt;"",AX909*AO909/10*(100+AZ909)/100,0),0)</f>
        <v>0</v>
      </c>
      <c r="BB909" s="67" t="n">
        <f aca="false">IF(AC909&lt;&gt;"",ROUND(BA909*AN909,0),0)</f>
        <v>0</v>
      </c>
      <c r="BC909" s="68" t="str">
        <f aca="false">IF(AE909&gt;0,BB909/AE909,"")</f>
        <v/>
      </c>
      <c r="BD909" s="66" t="n">
        <f aca="false">'Vstupní data'!AE909</f>
        <v>0</v>
      </c>
      <c r="BF909" s="66" t="n">
        <f aca="false">'Vstupní data'!AC909</f>
        <v>0</v>
      </c>
      <c r="BH909" s="66" t="n">
        <f aca="false">'Vstupní data'!AD909</f>
        <v>0</v>
      </c>
      <c r="BI909" s="66" t="n">
        <f aca="false">'Vstupní data'!AF909</f>
        <v>0</v>
      </c>
      <c r="BJ909" s="69" t="n">
        <f aca="false">'Vstupní data'!AG909</f>
        <v>0</v>
      </c>
      <c r="BK909" s="69" t="n">
        <f aca="false">IF(BF909&lt;&gt;0,VLOOKUP(I909,'Pril3-drev'!$H$5:$I$83,2,0),0)</f>
        <v>0</v>
      </c>
      <c r="BL909" s="69" t="n">
        <f aca="false">IF(BF909&lt;&gt;0,VLOOKUP(BK909,'Pril3-drev'!$A$5:$C$17,3,0),0)</f>
        <v>0</v>
      </c>
      <c r="BM909" s="69" t="n">
        <f aca="false">'Vstupní data'!AH909</f>
        <v>0</v>
      </c>
      <c r="BN909" s="69" t="n">
        <f aca="false">IF('Vstupní data'!AH909&gt;0,   VLOOKUP(VLOOKUP(CONCATENATE(VLOOKUP(I909,'Pril3-drev'!$H$4:$L$83,5,0),BD909),'Pril3-drev'!$Q$4:$R$2803,2,0),'AVB-BS'!$C$5:$S$29 ,LOOKUP(BM909,'AVB-BS'!$D$3:$S$3,'AVB-BS'!$D$1:$S$1) ,0 )   ,   IF('Vstupní data'!AI909&gt;0,'Vstupní data'!AI909,0))</f>
        <v>0</v>
      </c>
      <c r="BO909" s="69" t="str">
        <f aca="false">IF(BX909&gt;5,VLOOKUP(CONCATENATE(BK909,BN909),'Pril1-THLPa'!$H$6:$N$96,4,0),"")</f>
        <v/>
      </c>
      <c r="BP909" s="69" t="str">
        <f aca="false">IF(BX909&gt;5,VLOOKUP(CONCATENATE(BK909,BN909),'Pril1-THLPa'!$H$6:$N$96,5,0),"")</f>
        <v/>
      </c>
      <c r="BQ909" s="69" t="str">
        <f aca="false">IF(BX909&gt;5,VLOOKUP(CONCATENATE(BK909,BN909),'Pril1-THLPa'!$H$6:$N$96,6,0),"")</f>
        <v/>
      </c>
      <c r="BR909" s="69" t="str">
        <f aca="false">IF(BX909&gt;5,VLOOKUP(CONCATENATE(BK909,BN909),'Pril1-THLPa'!$H$6:$N$96,7,0),"")</f>
        <v/>
      </c>
      <c r="BS909" s="69" t="str">
        <f aca="false">IF(BX909&gt;5,VLOOKUP(CONCATENATE(BK909,BN909),'Pril1-THLPa'!$H$6:$O$96,8,0),"")</f>
        <v/>
      </c>
      <c r="BT909" s="69" t="str">
        <f aca="false">IF(BF909&gt;0, IF(BK909="smrk",  VLOOKUP(VLOOKUP(BD909,'Pril9-K3'!$L$8:$M$207,2,0),'Pril9-K3'!$A$8:$J$16,LOOKUP(BN909,'Pril9-K3'!$A$7:$J$7,'Pril9-K3'!$A$5:$J$5),0), IF(AND(BK909&lt;&gt;"smrk",'Vstupní data'!AK909&lt;&gt;""),'Vstupní data'!AK909,   VLOOKUP(VLOOKUP(BD909,'Pril9-K3'!$L$8:$M$207,2,0),'Pril9-K3'!$A$8:$J$16,LOOKUP(BN909,'Pril9-K3'!$A$7:$J$7,'Pril9-K3'!$A$5:$J$5),0)   )),   "")</f>
        <v/>
      </c>
      <c r="BV909" s="69" t="n">
        <f aca="false">'Vstupní data'!AJ909</f>
        <v>0</v>
      </c>
      <c r="BW909" s="69" t="n">
        <f aca="false">IF(BF909&gt;0,IF(J909&gt;0,J909,K909*H909/100),0)</f>
        <v>0</v>
      </c>
      <c r="BX909" s="69" t="n">
        <f aca="false">IF(BF909&gt;0,IF(BJ909&gt;BL909,BL909,BJ909),0)</f>
        <v>0</v>
      </c>
      <c r="BY909" s="69" t="n">
        <f aca="false">IF(BD909=0,0,IF(AND(BX909&gt;0,BX909&lt;=5),  IF(AND(BX909&gt;0,BX909&lt;=5),VLOOKUP(BK909,'Pril1-THLPa'!$A$6:$F$18,IF(AND(BX909&gt;0,BX909&lt;=5),LOOKUP(BX909,'Pril1-THLPa'!$B$5:$F$5,'Pril1-THLPa'!$B$4:$F$4),""),0),""),  IF(BX909&gt;5,BO909+BP909*(BX909-5)+BQ909*POWER(BX909-5,2)+BR909*POWER(BX909-5,3)+BS909*POWER(BX909-5,4),"")))</f>
        <v>0</v>
      </c>
      <c r="BZ909" s="69" t="n">
        <f aca="false">IF(BY909&gt;0,BY909*BI909/10*BW909*(100+BV909)/100,0)</f>
        <v>0</v>
      </c>
      <c r="CA909" s="69" t="n">
        <f aca="false">IF(BD909&gt;0,BX909-IF(BD909&gt;BX909,BX909,BD909),0)</f>
        <v>0</v>
      </c>
      <c r="CB909" s="69" t="n">
        <f aca="false">POWER(1.01,CA909)</f>
        <v>1</v>
      </c>
      <c r="CC909" s="69" t="n">
        <f aca="false">IF(BF909&gt;0,IF(BF909&gt;BH909,1,BF909/BH909),0)</f>
        <v>0</v>
      </c>
      <c r="CD909" s="72" t="n">
        <f aca="false">IF(BD909=0,0,IF(BF909&gt;0,ROUND(IF(CB909&lt;&gt;0,BZ909*BT909*1/CB909*CC909,0),0),0))</f>
        <v>0</v>
      </c>
      <c r="CE909" s="73" t="str">
        <f aca="false">IF(BF909&gt;0,IF(BF909&gt;BH909,CD909/BF909,CD909/BH909),"")</f>
        <v/>
      </c>
      <c r="CF909" s="69" t="n">
        <f aca="false">'Vstupní data'!AM909</f>
        <v>0</v>
      </c>
      <c r="CG909" s="69" t="n">
        <f aca="false">'Vstupní data'!AN909</f>
        <v>0</v>
      </c>
      <c r="CH909" s="69" t="n">
        <f aca="false">'Vstupní data'!AO909</f>
        <v>0</v>
      </c>
      <c r="CI909" s="69" t="n">
        <f aca="false">'Vstupní data'!AP909</f>
        <v>0</v>
      </c>
      <c r="CJ909" s="72" t="n">
        <f aca="false">ROUND(CH909*CI909,0)</f>
        <v>0</v>
      </c>
      <c r="CK909" s="74" t="str">
        <f aca="false">IF(OR(AA909&gt;0,BB909&gt;0,CD909&gt;0,CJ909&gt;0),AA909+BB909+CD909+CJ909,"")</f>
        <v/>
      </c>
    </row>
    <row r="910" customFormat="false" ht="12.8" hidden="false" customHeight="false" outlineLevel="0" collapsed="false">
      <c r="A910" s="66" t="n">
        <f aca="false">'Vstupní data'!A910</f>
        <v>0</v>
      </c>
      <c r="F910" s="66" t="str">
        <f aca="false">CONCATENATE('Vstupní data'!F910,'Vstupní data'!G910,'Vstupní data'!H910,'Vstupní data'!I910)</f>
        <v/>
      </c>
      <c r="G910" s="66"/>
      <c r="H910" s="66" t="n">
        <f aca="false">'Vstupní data'!K910</f>
        <v>0</v>
      </c>
      <c r="I910" s="66" t="n">
        <f aca="false">'Vstupní data'!L910</f>
        <v>0</v>
      </c>
      <c r="J910" s="66" t="n">
        <f aca="false">'Vstupní data'!K910*'Vstupní data'!M910/100</f>
        <v>0</v>
      </c>
      <c r="L910" s="66" t="n">
        <f aca="false">IF('Vstupní data'!N910="prostokořenný",0,IF('Vstupní data'!N910="krytokořenný","k",IF('Vstupní data'!N910="poloodrostky nebo odrostky, prostokořenné i krytokořenné","po",0)))</f>
        <v>0</v>
      </c>
      <c r="N910" s="66"/>
      <c r="O910" s="66" t="n">
        <f aca="false">'Vstupní data'!O910</f>
        <v>0</v>
      </c>
      <c r="P910" s="66" t="n">
        <f aca="false">IF(O910&gt;0,VLOOKUP(CONCATENATE(VLOOKUP(I910,'Pril3-drev'!$H$5:$K$83,4,0),"-",'Vstupní data'!R910),K2!$C$15:$D$23,2,0),0)</f>
        <v>0</v>
      </c>
      <c r="Q910" s="66" t="n">
        <f aca="false">IF(O910&gt;0,VLOOKUP(I910,'Pril3-drev'!$H$5:$I$83,2,0),0)</f>
        <v>0</v>
      </c>
      <c r="R910" s="66" t="n">
        <f aca="false">IF(Q910&gt;0,VLOOKUP(Q910,'Pril6-okus'!$A$5:$B$17,2,0),0)</f>
        <v>0</v>
      </c>
      <c r="S910" s="66" t="n">
        <f aca="false">IF(O910&gt;0,VLOOKUP(I910,'Pril3-drev'!$H$5:$J$83,3,0),0)</f>
        <v>0</v>
      </c>
      <c r="T910" s="66" t="str">
        <f aca="false">IF(O910&gt;0,IF(L910="k",0.9*VLOOKUP(S910,'ha-pocty-vyhl'!$A$5:$B$20,2,0),IF(L910="po",0.8*VLOOKUP(S910,'ha-pocty-vyhl'!$A$5:$B$20,2,0),VLOOKUP(S910,'ha-pocty-vyhl'!$A$5:$B$20,2,0))),"")</f>
        <v/>
      </c>
      <c r="U910" s="66" t="n">
        <f aca="false">'Vstupní data'!P910</f>
        <v>0</v>
      </c>
      <c r="V910" s="66" t="n">
        <f aca="false">IF(O910&gt;0,1.3*T910*1000*Z910/10000,0)</f>
        <v>0</v>
      </c>
      <c r="W910" s="66" t="n">
        <f aca="false">IF(O910&gt;0,1.3*T910*1000*Z910/10000,0)</f>
        <v>0</v>
      </c>
      <c r="X910" s="66" t="n">
        <f aca="false">IF(O910&gt;0,IF(O910&gt;V910,V910,O910),0)</f>
        <v>0</v>
      </c>
      <c r="Y910" s="66" t="n">
        <f aca="false">IF(O910&gt;0,IF(IF(U910&gt;W910,W910,U910)&lt;X910,W910,IF(U910&gt;W910,W910,U910)),0)</f>
        <v>0</v>
      </c>
      <c r="Z910" s="66" t="n">
        <f aca="false">IF(O910&gt;0,IF(J910&gt;0,J910,K910*H910/100),0)</f>
        <v>0</v>
      </c>
      <c r="AA910" s="67" t="n">
        <f aca="false">IF(O910&gt;0,CEILING(R910*P910*X910/Y910*Z910,1),0)</f>
        <v>0</v>
      </c>
      <c r="AB910" s="68" t="n">
        <f aca="false">IF(O910&gt;0,AA910/O910,0)</f>
        <v>0</v>
      </c>
      <c r="AC910" s="66" t="n">
        <f aca="false">'Vstupní data'!W910</f>
        <v>0</v>
      </c>
      <c r="AI910" s="66" t="str">
        <f aca="false">IF(OR('Vstupní data'!T910&gt;0,'Vstupní data'!U910&gt;0),VLOOKUP(I910,'Pril3-drev'!$H$5:$J$83,3,0),"")</f>
        <v/>
      </c>
      <c r="AJ910" s="66" t="n">
        <f aca="false">IF('Vstupní data'!V910="prostokořenný",0,IF('Vstupní data'!V910="krytokořenný","k",IF('Vstupní data'!V910="poloodrostky nebo odrostky, prostokořenné i krytokořenné","po",0)))</f>
        <v>0</v>
      </c>
      <c r="AK910" s="66" t="n">
        <f aca="false">IF(OR('Vstupní data'!T910&gt;0,'Vstupní data'!U910&gt;0),IF(AJ910="k",0.9*VLOOKUP(AI910,'ha-pocty-vyhl'!$A$5:$B$20,2,0),IF(AJ910="po",0.8*VLOOKUP(AI910,'ha-pocty-vyhl'!$A$5:$B$20,2,0),VLOOKUP(AI910,'ha-pocty-vyhl'!$A$5:$B$20,2,0))),0)</f>
        <v>0</v>
      </c>
      <c r="AL910" s="66" t="n">
        <f aca="false">IF(OR('Vstupní data'!T910&gt;0,'Vstupní data'!U910&gt;0),'Vstupní data'!K910*'Vstupní data'!M910/100,0)</f>
        <v>0</v>
      </c>
      <c r="AM910" s="66" t="n">
        <f aca="false">IF(OR('Vstupní data'!T910&gt;0,'Vstupní data'!U910&gt;0),IF('Vstupní data'!T910&gt;0,'Vstupní data'!T910,ROUND(10*'Vstupní data'!U910/AK910,0)),0)</f>
        <v>0</v>
      </c>
      <c r="AN910" s="69" t="n">
        <f aca="false">IF('Vstupní data'!T910&gt;0,   IF('Vstupní data'!T910&lt;=AL910,'Vstupní data'!T910,AL910),   IF(AM910&lt;AL910,AM910,AL910))</f>
        <v>0</v>
      </c>
      <c r="AO910" s="69" t="n">
        <f aca="false">'Vstupní data'!X910</f>
        <v>0</v>
      </c>
      <c r="AP910" s="66" t="n">
        <f aca="false">IF(OR('Vstupní data'!T910&gt;0,'Vstupní data'!U910&gt;0),IF(I910&lt;&gt;0,VLOOKUP(I910,'Pril3-drev'!$H$5:$I$83,2,0),0),0)</f>
        <v>0</v>
      </c>
      <c r="AQ910" s="66" t="n">
        <f aca="false">'Vstupní data'!Y910</f>
        <v>0</v>
      </c>
      <c r="AR910" s="66" t="str">
        <f aca="false">IF(AC910&gt;5,   IF('Vstupní data'!Y910&gt;0,   VLOOKUP(VLOOKUP(CONCATENATE(VLOOKUP(I910,'Pril3-drev'!$H$4:$L$83,5,0),AC910),'Pril3-drev'!$Q$4:$R$2803,2,0),'AVB-BS'!$C$5:$S$29 ,LOOKUP(AQ910,'AVB-BS'!$D$3:$S$3,'AVB-BS'!$D$1:$S$1) ,0 )   ,   IF('Vstupní data'!Z910&gt;0,'Vstupní data'!Z910,0)) , "")</f>
        <v/>
      </c>
      <c r="AS910" s="70" t="str">
        <f aca="false">IF(AC910&gt;5,VLOOKUP(CONCATENATE(AP910,AR910),'Pril1-THLPa'!$H$6:$N$96,4,0),"")</f>
        <v/>
      </c>
      <c r="AT910" s="70" t="str">
        <f aca="false">IF(AC910&gt;5,VLOOKUP(CONCATENATE(AP910,AR910),'Pril1-THLPa'!$H$6:$N$96,5,0),"")</f>
        <v/>
      </c>
      <c r="AU910" s="70" t="str">
        <f aca="false">IF(AC910&gt;5,VLOOKUP(CONCATENATE(AP910,AR910),'Pril1-THLPa'!$H$6:$N$96,6,0),"")</f>
        <v/>
      </c>
      <c r="AV910" s="70" t="str">
        <f aca="false">IF(AC910&gt;5,VLOOKUP(CONCATENATE(AP910,AR910),'Pril1-THLPa'!$H$6:$N$96,7,0),"")</f>
        <v/>
      </c>
      <c r="AW910" s="70" t="str">
        <f aca="false">IF(AC910&gt;5,VLOOKUP(CONCATENATE(AP910,AR910),'Pril1-THLPa'!$H$6:$O$96,8,0),"")</f>
        <v/>
      </c>
      <c r="AX910" s="66" t="n">
        <f aca="false">IF(AC910&gt;0,IF(AND(AC910&gt;0,AC910&lt;=5),VLOOKUP(AP910,'Pril1-THLPa'!$A$6:$F$18,LOOKUP(AC910,'Pril1-THLPa'!$B$5:$F$5,'Pril1-THLPa'!$B$4:$F$4),0),AS910+AT910*(AC910-5)+AU910*POWER(AC910-5,2)+AV910*POWER(AC910-5,3)+AW910*POWER(AC910-5,4)),0)</f>
        <v>0</v>
      </c>
      <c r="AY910" s="71"/>
      <c r="AZ910" s="66" t="n">
        <f aca="false">'Vstupní data'!AA910</f>
        <v>0</v>
      </c>
      <c r="BA910" s="66" t="n">
        <f aca="false">IF(OR('Vstupní data'!T910&gt;0,'Vstupní data'!U910&gt;0),IF(AC910&lt;&gt;"",AX910*AO910/10*(100+AZ910)/100,0),0)</f>
        <v>0</v>
      </c>
      <c r="BB910" s="67" t="n">
        <f aca="false">IF(AC910&lt;&gt;"",ROUND(BA910*AN910,0),0)</f>
        <v>0</v>
      </c>
      <c r="BC910" s="68" t="str">
        <f aca="false">IF(AE910&gt;0,BB910/AE910,"")</f>
        <v/>
      </c>
      <c r="BD910" s="66" t="n">
        <f aca="false">'Vstupní data'!AE910</f>
        <v>0</v>
      </c>
      <c r="BF910" s="66" t="n">
        <f aca="false">'Vstupní data'!AC910</f>
        <v>0</v>
      </c>
      <c r="BH910" s="66" t="n">
        <f aca="false">'Vstupní data'!AD910</f>
        <v>0</v>
      </c>
      <c r="BI910" s="66" t="n">
        <f aca="false">'Vstupní data'!AF910</f>
        <v>0</v>
      </c>
      <c r="BJ910" s="69" t="n">
        <f aca="false">'Vstupní data'!AG910</f>
        <v>0</v>
      </c>
      <c r="BK910" s="69" t="n">
        <f aca="false">IF(BF910&lt;&gt;0,VLOOKUP(I910,'Pril3-drev'!$H$5:$I$83,2,0),0)</f>
        <v>0</v>
      </c>
      <c r="BL910" s="69" t="n">
        <f aca="false">IF(BF910&lt;&gt;0,VLOOKUP(BK910,'Pril3-drev'!$A$5:$C$17,3,0),0)</f>
        <v>0</v>
      </c>
      <c r="BM910" s="69" t="n">
        <f aca="false">'Vstupní data'!AH910</f>
        <v>0</v>
      </c>
      <c r="BN910" s="69" t="n">
        <f aca="false">IF('Vstupní data'!AH910&gt;0,   VLOOKUP(VLOOKUP(CONCATENATE(VLOOKUP(I910,'Pril3-drev'!$H$4:$L$83,5,0),BD910),'Pril3-drev'!$Q$4:$R$2803,2,0),'AVB-BS'!$C$5:$S$29 ,LOOKUP(BM910,'AVB-BS'!$D$3:$S$3,'AVB-BS'!$D$1:$S$1) ,0 )   ,   IF('Vstupní data'!AI910&gt;0,'Vstupní data'!AI910,0))</f>
        <v>0</v>
      </c>
      <c r="BO910" s="69" t="str">
        <f aca="false">IF(BX910&gt;5,VLOOKUP(CONCATENATE(BK910,BN910),'Pril1-THLPa'!$H$6:$N$96,4,0),"")</f>
        <v/>
      </c>
      <c r="BP910" s="69" t="str">
        <f aca="false">IF(BX910&gt;5,VLOOKUP(CONCATENATE(BK910,BN910),'Pril1-THLPa'!$H$6:$N$96,5,0),"")</f>
        <v/>
      </c>
      <c r="BQ910" s="69" t="str">
        <f aca="false">IF(BX910&gt;5,VLOOKUP(CONCATENATE(BK910,BN910),'Pril1-THLPa'!$H$6:$N$96,6,0),"")</f>
        <v/>
      </c>
      <c r="BR910" s="69" t="str">
        <f aca="false">IF(BX910&gt;5,VLOOKUP(CONCATENATE(BK910,BN910),'Pril1-THLPa'!$H$6:$N$96,7,0),"")</f>
        <v/>
      </c>
      <c r="BS910" s="69" t="str">
        <f aca="false">IF(BX910&gt;5,VLOOKUP(CONCATENATE(BK910,BN910),'Pril1-THLPa'!$H$6:$O$96,8,0),"")</f>
        <v/>
      </c>
      <c r="BT910" s="69" t="str">
        <f aca="false">IF(BF910&gt;0, IF(BK910="smrk",  VLOOKUP(VLOOKUP(BD910,'Pril9-K3'!$L$8:$M$207,2,0),'Pril9-K3'!$A$8:$J$16,LOOKUP(BN910,'Pril9-K3'!$A$7:$J$7,'Pril9-K3'!$A$5:$J$5),0), IF(AND(BK910&lt;&gt;"smrk",'Vstupní data'!AK910&lt;&gt;""),'Vstupní data'!AK910,   VLOOKUP(VLOOKUP(BD910,'Pril9-K3'!$L$8:$M$207,2,0),'Pril9-K3'!$A$8:$J$16,LOOKUP(BN910,'Pril9-K3'!$A$7:$J$7,'Pril9-K3'!$A$5:$J$5),0)   )),   "")</f>
        <v/>
      </c>
      <c r="BV910" s="69" t="n">
        <f aca="false">'Vstupní data'!AJ910</f>
        <v>0</v>
      </c>
      <c r="BW910" s="69" t="n">
        <f aca="false">IF(BF910&gt;0,IF(J910&gt;0,J910,K910*H910/100),0)</f>
        <v>0</v>
      </c>
      <c r="BX910" s="69" t="n">
        <f aca="false">IF(BF910&gt;0,IF(BJ910&gt;BL910,BL910,BJ910),0)</f>
        <v>0</v>
      </c>
      <c r="BY910" s="69" t="n">
        <f aca="false">IF(BD910=0,0,IF(AND(BX910&gt;0,BX910&lt;=5),  IF(AND(BX910&gt;0,BX910&lt;=5),VLOOKUP(BK910,'Pril1-THLPa'!$A$6:$F$18,IF(AND(BX910&gt;0,BX910&lt;=5),LOOKUP(BX910,'Pril1-THLPa'!$B$5:$F$5,'Pril1-THLPa'!$B$4:$F$4),""),0),""),  IF(BX910&gt;5,BO910+BP910*(BX910-5)+BQ910*POWER(BX910-5,2)+BR910*POWER(BX910-5,3)+BS910*POWER(BX910-5,4),"")))</f>
        <v>0</v>
      </c>
      <c r="BZ910" s="69" t="n">
        <f aca="false">IF(BY910&gt;0,BY910*BI910/10*BW910*(100+BV910)/100,0)</f>
        <v>0</v>
      </c>
      <c r="CA910" s="69" t="n">
        <f aca="false">IF(BD910&gt;0,BX910-IF(BD910&gt;BX910,BX910,BD910),0)</f>
        <v>0</v>
      </c>
      <c r="CB910" s="69" t="n">
        <f aca="false">POWER(1.01,CA910)</f>
        <v>1</v>
      </c>
      <c r="CC910" s="69" t="n">
        <f aca="false">IF(BF910&gt;0,IF(BF910&gt;BH910,1,BF910/BH910),0)</f>
        <v>0</v>
      </c>
      <c r="CD910" s="72" t="n">
        <f aca="false">IF(BD910=0,0,IF(BF910&gt;0,ROUND(IF(CB910&lt;&gt;0,BZ910*BT910*1/CB910*CC910,0),0),0))</f>
        <v>0</v>
      </c>
      <c r="CE910" s="73" t="str">
        <f aca="false">IF(BF910&gt;0,IF(BF910&gt;BH910,CD910/BF910,CD910/BH910),"")</f>
        <v/>
      </c>
      <c r="CF910" s="69" t="n">
        <f aca="false">'Vstupní data'!AM910</f>
        <v>0</v>
      </c>
      <c r="CG910" s="69" t="n">
        <f aca="false">'Vstupní data'!AN910</f>
        <v>0</v>
      </c>
      <c r="CH910" s="69" t="n">
        <f aca="false">'Vstupní data'!AO910</f>
        <v>0</v>
      </c>
      <c r="CI910" s="69" t="n">
        <f aca="false">'Vstupní data'!AP910</f>
        <v>0</v>
      </c>
      <c r="CJ910" s="72" t="n">
        <f aca="false">ROUND(CH910*CI910,0)</f>
        <v>0</v>
      </c>
      <c r="CK910" s="74" t="str">
        <f aca="false">IF(OR(AA910&gt;0,BB910&gt;0,CD910&gt;0,CJ910&gt;0),AA910+BB910+CD910+CJ910,"")</f>
        <v/>
      </c>
    </row>
    <row r="911" customFormat="false" ht="12.8" hidden="false" customHeight="false" outlineLevel="0" collapsed="false">
      <c r="A911" s="66" t="n">
        <f aca="false">'Vstupní data'!A911</f>
        <v>0</v>
      </c>
      <c r="F911" s="66" t="str">
        <f aca="false">CONCATENATE('Vstupní data'!F911,'Vstupní data'!G911,'Vstupní data'!H911,'Vstupní data'!I911)</f>
        <v/>
      </c>
      <c r="G911" s="66"/>
      <c r="H911" s="66" t="n">
        <f aca="false">'Vstupní data'!K911</f>
        <v>0</v>
      </c>
      <c r="I911" s="66" t="n">
        <f aca="false">'Vstupní data'!L911</f>
        <v>0</v>
      </c>
      <c r="J911" s="66" t="n">
        <f aca="false">'Vstupní data'!K911*'Vstupní data'!M911/100</f>
        <v>0</v>
      </c>
      <c r="L911" s="66" t="n">
        <f aca="false">IF('Vstupní data'!N911="prostokořenný",0,IF('Vstupní data'!N911="krytokořenný","k",IF('Vstupní data'!N911="poloodrostky nebo odrostky, prostokořenné i krytokořenné","po",0)))</f>
        <v>0</v>
      </c>
      <c r="N911" s="66"/>
      <c r="O911" s="66" t="n">
        <f aca="false">'Vstupní data'!O911</f>
        <v>0</v>
      </c>
      <c r="P911" s="66" t="n">
        <f aca="false">IF(O911&gt;0,VLOOKUP(CONCATENATE(VLOOKUP(I911,'Pril3-drev'!$H$5:$K$83,4,0),"-",'Vstupní data'!R911),K2!$C$15:$D$23,2,0),0)</f>
        <v>0</v>
      </c>
      <c r="Q911" s="66" t="n">
        <f aca="false">IF(O911&gt;0,VLOOKUP(I911,'Pril3-drev'!$H$5:$I$83,2,0),0)</f>
        <v>0</v>
      </c>
      <c r="R911" s="66" t="n">
        <f aca="false">IF(Q911&gt;0,VLOOKUP(Q911,'Pril6-okus'!$A$5:$B$17,2,0),0)</f>
        <v>0</v>
      </c>
      <c r="S911" s="66" t="n">
        <f aca="false">IF(O911&gt;0,VLOOKUP(I911,'Pril3-drev'!$H$5:$J$83,3,0),0)</f>
        <v>0</v>
      </c>
      <c r="T911" s="66" t="str">
        <f aca="false">IF(O911&gt;0,IF(L911="k",0.9*VLOOKUP(S911,'ha-pocty-vyhl'!$A$5:$B$20,2,0),IF(L911="po",0.8*VLOOKUP(S911,'ha-pocty-vyhl'!$A$5:$B$20,2,0),VLOOKUP(S911,'ha-pocty-vyhl'!$A$5:$B$20,2,0))),"")</f>
        <v/>
      </c>
      <c r="U911" s="66" t="n">
        <f aca="false">'Vstupní data'!P911</f>
        <v>0</v>
      </c>
      <c r="V911" s="66" t="n">
        <f aca="false">IF(O911&gt;0,1.3*T911*1000*Z911/10000,0)</f>
        <v>0</v>
      </c>
      <c r="W911" s="66" t="n">
        <f aca="false">IF(O911&gt;0,1.3*T911*1000*Z911/10000,0)</f>
        <v>0</v>
      </c>
      <c r="X911" s="66" t="n">
        <f aca="false">IF(O911&gt;0,IF(O911&gt;V911,V911,O911),0)</f>
        <v>0</v>
      </c>
      <c r="Y911" s="66" t="n">
        <f aca="false">IF(O911&gt;0,IF(IF(U911&gt;W911,W911,U911)&lt;X911,W911,IF(U911&gt;W911,W911,U911)),0)</f>
        <v>0</v>
      </c>
      <c r="Z911" s="66" t="n">
        <f aca="false">IF(O911&gt;0,IF(J911&gt;0,J911,K911*H911/100),0)</f>
        <v>0</v>
      </c>
      <c r="AA911" s="67" t="n">
        <f aca="false">IF(O911&gt;0,CEILING(R911*P911*X911/Y911*Z911,1),0)</f>
        <v>0</v>
      </c>
      <c r="AB911" s="68" t="n">
        <f aca="false">IF(O911&gt;0,AA911/O911,0)</f>
        <v>0</v>
      </c>
      <c r="AC911" s="66" t="n">
        <f aca="false">'Vstupní data'!W911</f>
        <v>0</v>
      </c>
      <c r="AI911" s="66" t="str">
        <f aca="false">IF(OR('Vstupní data'!T911&gt;0,'Vstupní data'!U911&gt;0),VLOOKUP(I911,'Pril3-drev'!$H$5:$J$83,3,0),"")</f>
        <v/>
      </c>
      <c r="AJ911" s="66" t="n">
        <f aca="false">IF('Vstupní data'!V911="prostokořenný",0,IF('Vstupní data'!V911="krytokořenný","k",IF('Vstupní data'!V911="poloodrostky nebo odrostky, prostokořenné i krytokořenné","po",0)))</f>
        <v>0</v>
      </c>
      <c r="AK911" s="66" t="n">
        <f aca="false">IF(OR('Vstupní data'!T911&gt;0,'Vstupní data'!U911&gt;0),IF(AJ911="k",0.9*VLOOKUP(AI911,'ha-pocty-vyhl'!$A$5:$B$20,2,0),IF(AJ911="po",0.8*VLOOKUP(AI911,'ha-pocty-vyhl'!$A$5:$B$20,2,0),VLOOKUP(AI911,'ha-pocty-vyhl'!$A$5:$B$20,2,0))),0)</f>
        <v>0</v>
      </c>
      <c r="AL911" s="66" t="n">
        <f aca="false">IF(OR('Vstupní data'!T911&gt;0,'Vstupní data'!U911&gt;0),'Vstupní data'!K911*'Vstupní data'!M911/100,0)</f>
        <v>0</v>
      </c>
      <c r="AM911" s="66" t="n">
        <f aca="false">IF(OR('Vstupní data'!T911&gt;0,'Vstupní data'!U911&gt;0),IF('Vstupní data'!T911&gt;0,'Vstupní data'!T911,ROUND(10*'Vstupní data'!U911/AK911,0)),0)</f>
        <v>0</v>
      </c>
      <c r="AN911" s="69" t="n">
        <f aca="false">IF('Vstupní data'!T911&gt;0,   IF('Vstupní data'!T911&lt;=AL911,'Vstupní data'!T911,AL911),   IF(AM911&lt;AL911,AM911,AL911))</f>
        <v>0</v>
      </c>
      <c r="AO911" s="69" t="n">
        <f aca="false">'Vstupní data'!X911</f>
        <v>0</v>
      </c>
      <c r="AP911" s="66" t="n">
        <f aca="false">IF(OR('Vstupní data'!T911&gt;0,'Vstupní data'!U911&gt;0),IF(I911&lt;&gt;0,VLOOKUP(I911,'Pril3-drev'!$H$5:$I$83,2,0),0),0)</f>
        <v>0</v>
      </c>
      <c r="AQ911" s="66" t="n">
        <f aca="false">'Vstupní data'!Y911</f>
        <v>0</v>
      </c>
      <c r="AR911" s="66" t="str">
        <f aca="false">IF(AC911&gt;5,   IF('Vstupní data'!Y911&gt;0,   VLOOKUP(VLOOKUP(CONCATENATE(VLOOKUP(I911,'Pril3-drev'!$H$4:$L$83,5,0),AC911),'Pril3-drev'!$Q$4:$R$2803,2,0),'AVB-BS'!$C$5:$S$29 ,LOOKUP(AQ911,'AVB-BS'!$D$3:$S$3,'AVB-BS'!$D$1:$S$1) ,0 )   ,   IF('Vstupní data'!Z911&gt;0,'Vstupní data'!Z911,0)) , "")</f>
        <v/>
      </c>
      <c r="AS911" s="70" t="str">
        <f aca="false">IF(AC911&gt;5,VLOOKUP(CONCATENATE(AP911,AR911),'Pril1-THLPa'!$H$6:$N$96,4,0),"")</f>
        <v/>
      </c>
      <c r="AT911" s="70" t="str">
        <f aca="false">IF(AC911&gt;5,VLOOKUP(CONCATENATE(AP911,AR911),'Pril1-THLPa'!$H$6:$N$96,5,0),"")</f>
        <v/>
      </c>
      <c r="AU911" s="70" t="str">
        <f aca="false">IF(AC911&gt;5,VLOOKUP(CONCATENATE(AP911,AR911),'Pril1-THLPa'!$H$6:$N$96,6,0),"")</f>
        <v/>
      </c>
      <c r="AV911" s="70" t="str">
        <f aca="false">IF(AC911&gt;5,VLOOKUP(CONCATENATE(AP911,AR911),'Pril1-THLPa'!$H$6:$N$96,7,0),"")</f>
        <v/>
      </c>
      <c r="AW911" s="70" t="str">
        <f aca="false">IF(AC911&gt;5,VLOOKUP(CONCATENATE(AP911,AR911),'Pril1-THLPa'!$H$6:$O$96,8,0),"")</f>
        <v/>
      </c>
      <c r="AX911" s="66" t="n">
        <f aca="false">IF(AC911&gt;0,IF(AND(AC911&gt;0,AC911&lt;=5),VLOOKUP(AP911,'Pril1-THLPa'!$A$6:$F$18,LOOKUP(AC911,'Pril1-THLPa'!$B$5:$F$5,'Pril1-THLPa'!$B$4:$F$4),0),AS911+AT911*(AC911-5)+AU911*POWER(AC911-5,2)+AV911*POWER(AC911-5,3)+AW911*POWER(AC911-5,4)),0)</f>
        <v>0</v>
      </c>
      <c r="AY911" s="71"/>
      <c r="AZ911" s="66" t="n">
        <f aca="false">'Vstupní data'!AA911</f>
        <v>0</v>
      </c>
      <c r="BA911" s="66" t="n">
        <f aca="false">IF(OR('Vstupní data'!T911&gt;0,'Vstupní data'!U911&gt;0),IF(AC911&lt;&gt;"",AX911*AO911/10*(100+AZ911)/100,0),0)</f>
        <v>0</v>
      </c>
      <c r="BB911" s="67" t="n">
        <f aca="false">IF(AC911&lt;&gt;"",ROUND(BA911*AN911,0),0)</f>
        <v>0</v>
      </c>
      <c r="BC911" s="68" t="str">
        <f aca="false">IF(AE911&gt;0,BB911/AE911,"")</f>
        <v/>
      </c>
      <c r="BD911" s="66" t="n">
        <f aca="false">'Vstupní data'!AE911</f>
        <v>0</v>
      </c>
      <c r="BF911" s="66" t="n">
        <f aca="false">'Vstupní data'!AC911</f>
        <v>0</v>
      </c>
      <c r="BH911" s="66" t="n">
        <f aca="false">'Vstupní data'!AD911</f>
        <v>0</v>
      </c>
      <c r="BI911" s="66" t="n">
        <f aca="false">'Vstupní data'!AF911</f>
        <v>0</v>
      </c>
      <c r="BJ911" s="69" t="n">
        <f aca="false">'Vstupní data'!AG911</f>
        <v>0</v>
      </c>
      <c r="BK911" s="69" t="n">
        <f aca="false">IF(BF911&lt;&gt;0,VLOOKUP(I911,'Pril3-drev'!$H$5:$I$83,2,0),0)</f>
        <v>0</v>
      </c>
      <c r="BL911" s="69" t="n">
        <f aca="false">IF(BF911&lt;&gt;0,VLOOKUP(BK911,'Pril3-drev'!$A$5:$C$17,3,0),0)</f>
        <v>0</v>
      </c>
      <c r="BM911" s="69" t="n">
        <f aca="false">'Vstupní data'!AH911</f>
        <v>0</v>
      </c>
      <c r="BN911" s="69" t="n">
        <f aca="false">IF('Vstupní data'!AH911&gt;0,   VLOOKUP(VLOOKUP(CONCATENATE(VLOOKUP(I911,'Pril3-drev'!$H$4:$L$83,5,0),BD911),'Pril3-drev'!$Q$4:$R$2803,2,0),'AVB-BS'!$C$5:$S$29 ,LOOKUP(BM911,'AVB-BS'!$D$3:$S$3,'AVB-BS'!$D$1:$S$1) ,0 )   ,   IF('Vstupní data'!AI911&gt;0,'Vstupní data'!AI911,0))</f>
        <v>0</v>
      </c>
      <c r="BO911" s="69" t="str">
        <f aca="false">IF(BX911&gt;5,VLOOKUP(CONCATENATE(BK911,BN911),'Pril1-THLPa'!$H$6:$N$96,4,0),"")</f>
        <v/>
      </c>
      <c r="BP911" s="69" t="str">
        <f aca="false">IF(BX911&gt;5,VLOOKUP(CONCATENATE(BK911,BN911),'Pril1-THLPa'!$H$6:$N$96,5,0),"")</f>
        <v/>
      </c>
      <c r="BQ911" s="69" t="str">
        <f aca="false">IF(BX911&gt;5,VLOOKUP(CONCATENATE(BK911,BN911),'Pril1-THLPa'!$H$6:$N$96,6,0),"")</f>
        <v/>
      </c>
      <c r="BR911" s="69" t="str">
        <f aca="false">IF(BX911&gt;5,VLOOKUP(CONCATENATE(BK911,BN911),'Pril1-THLPa'!$H$6:$N$96,7,0),"")</f>
        <v/>
      </c>
      <c r="BS911" s="69" t="str">
        <f aca="false">IF(BX911&gt;5,VLOOKUP(CONCATENATE(BK911,BN911),'Pril1-THLPa'!$H$6:$O$96,8,0),"")</f>
        <v/>
      </c>
      <c r="BT911" s="69" t="str">
        <f aca="false">IF(BF911&gt;0, IF(BK911="smrk",  VLOOKUP(VLOOKUP(BD911,'Pril9-K3'!$L$8:$M$207,2,0),'Pril9-K3'!$A$8:$J$16,LOOKUP(BN911,'Pril9-K3'!$A$7:$J$7,'Pril9-K3'!$A$5:$J$5),0), IF(AND(BK911&lt;&gt;"smrk",'Vstupní data'!AK911&lt;&gt;""),'Vstupní data'!AK911,   VLOOKUP(VLOOKUP(BD911,'Pril9-K3'!$L$8:$M$207,2,0),'Pril9-K3'!$A$8:$J$16,LOOKUP(BN911,'Pril9-K3'!$A$7:$J$7,'Pril9-K3'!$A$5:$J$5),0)   )),   "")</f>
        <v/>
      </c>
      <c r="BV911" s="69" t="n">
        <f aca="false">'Vstupní data'!AJ911</f>
        <v>0</v>
      </c>
      <c r="BW911" s="69" t="n">
        <f aca="false">IF(BF911&gt;0,IF(J911&gt;0,J911,K911*H911/100),0)</f>
        <v>0</v>
      </c>
      <c r="BX911" s="69" t="n">
        <f aca="false">IF(BF911&gt;0,IF(BJ911&gt;BL911,BL911,BJ911),0)</f>
        <v>0</v>
      </c>
      <c r="BY911" s="69" t="n">
        <f aca="false">IF(BD911=0,0,IF(AND(BX911&gt;0,BX911&lt;=5),  IF(AND(BX911&gt;0,BX911&lt;=5),VLOOKUP(BK911,'Pril1-THLPa'!$A$6:$F$18,IF(AND(BX911&gt;0,BX911&lt;=5),LOOKUP(BX911,'Pril1-THLPa'!$B$5:$F$5,'Pril1-THLPa'!$B$4:$F$4),""),0),""),  IF(BX911&gt;5,BO911+BP911*(BX911-5)+BQ911*POWER(BX911-5,2)+BR911*POWER(BX911-5,3)+BS911*POWER(BX911-5,4),"")))</f>
        <v>0</v>
      </c>
      <c r="BZ911" s="69" t="n">
        <f aca="false">IF(BY911&gt;0,BY911*BI911/10*BW911*(100+BV911)/100,0)</f>
        <v>0</v>
      </c>
      <c r="CA911" s="69" t="n">
        <f aca="false">IF(BD911&gt;0,BX911-IF(BD911&gt;BX911,BX911,BD911),0)</f>
        <v>0</v>
      </c>
      <c r="CB911" s="69" t="n">
        <f aca="false">POWER(1.01,CA911)</f>
        <v>1</v>
      </c>
      <c r="CC911" s="69" t="n">
        <f aca="false">IF(BF911&gt;0,IF(BF911&gt;BH911,1,BF911/BH911),0)</f>
        <v>0</v>
      </c>
      <c r="CD911" s="72" t="n">
        <f aca="false">IF(BD911=0,0,IF(BF911&gt;0,ROUND(IF(CB911&lt;&gt;0,BZ911*BT911*1/CB911*CC911,0),0),0))</f>
        <v>0</v>
      </c>
      <c r="CE911" s="73" t="str">
        <f aca="false">IF(BF911&gt;0,IF(BF911&gt;BH911,CD911/BF911,CD911/BH911),"")</f>
        <v/>
      </c>
      <c r="CF911" s="69" t="n">
        <f aca="false">'Vstupní data'!AM911</f>
        <v>0</v>
      </c>
      <c r="CG911" s="69" t="n">
        <f aca="false">'Vstupní data'!AN911</f>
        <v>0</v>
      </c>
      <c r="CH911" s="69" t="n">
        <f aca="false">'Vstupní data'!AO911</f>
        <v>0</v>
      </c>
      <c r="CI911" s="69" t="n">
        <f aca="false">'Vstupní data'!AP911</f>
        <v>0</v>
      </c>
      <c r="CJ911" s="72" t="n">
        <f aca="false">ROUND(CH911*CI911,0)</f>
        <v>0</v>
      </c>
      <c r="CK911" s="74" t="str">
        <f aca="false">IF(OR(AA911&gt;0,BB911&gt;0,CD911&gt;0,CJ911&gt;0),AA911+BB911+CD911+CJ911,"")</f>
        <v/>
      </c>
    </row>
    <row r="912" customFormat="false" ht="12.8" hidden="false" customHeight="false" outlineLevel="0" collapsed="false">
      <c r="A912" s="66" t="n">
        <f aca="false">'Vstupní data'!A912</f>
        <v>0</v>
      </c>
      <c r="F912" s="66" t="str">
        <f aca="false">CONCATENATE('Vstupní data'!F912,'Vstupní data'!G912,'Vstupní data'!H912,'Vstupní data'!I912)</f>
        <v/>
      </c>
      <c r="G912" s="66"/>
      <c r="H912" s="66" t="n">
        <f aca="false">'Vstupní data'!K912</f>
        <v>0</v>
      </c>
      <c r="I912" s="66" t="n">
        <f aca="false">'Vstupní data'!L912</f>
        <v>0</v>
      </c>
      <c r="J912" s="66" t="n">
        <f aca="false">'Vstupní data'!K912*'Vstupní data'!M912/100</f>
        <v>0</v>
      </c>
      <c r="L912" s="66" t="n">
        <f aca="false">IF('Vstupní data'!N912="prostokořenný",0,IF('Vstupní data'!N912="krytokořenný","k",IF('Vstupní data'!N912="poloodrostky nebo odrostky, prostokořenné i krytokořenné","po",0)))</f>
        <v>0</v>
      </c>
      <c r="N912" s="66"/>
      <c r="O912" s="66" t="n">
        <f aca="false">'Vstupní data'!O912</f>
        <v>0</v>
      </c>
      <c r="P912" s="66" t="n">
        <f aca="false">IF(O912&gt;0,VLOOKUP(CONCATENATE(VLOOKUP(I912,'Pril3-drev'!$H$5:$K$83,4,0),"-",'Vstupní data'!R912),K2!$C$15:$D$23,2,0),0)</f>
        <v>0</v>
      </c>
      <c r="Q912" s="66" t="n">
        <f aca="false">IF(O912&gt;0,VLOOKUP(I912,'Pril3-drev'!$H$5:$I$83,2,0),0)</f>
        <v>0</v>
      </c>
      <c r="R912" s="66" t="n">
        <f aca="false">IF(Q912&gt;0,VLOOKUP(Q912,'Pril6-okus'!$A$5:$B$17,2,0),0)</f>
        <v>0</v>
      </c>
      <c r="S912" s="66" t="n">
        <f aca="false">IF(O912&gt;0,VLOOKUP(I912,'Pril3-drev'!$H$5:$J$83,3,0),0)</f>
        <v>0</v>
      </c>
      <c r="T912" s="66" t="str">
        <f aca="false">IF(O912&gt;0,IF(L912="k",0.9*VLOOKUP(S912,'ha-pocty-vyhl'!$A$5:$B$20,2,0),IF(L912="po",0.8*VLOOKUP(S912,'ha-pocty-vyhl'!$A$5:$B$20,2,0),VLOOKUP(S912,'ha-pocty-vyhl'!$A$5:$B$20,2,0))),"")</f>
        <v/>
      </c>
      <c r="U912" s="66" t="n">
        <f aca="false">'Vstupní data'!P912</f>
        <v>0</v>
      </c>
      <c r="V912" s="66" t="n">
        <f aca="false">IF(O912&gt;0,1.3*T912*1000*Z912/10000,0)</f>
        <v>0</v>
      </c>
      <c r="W912" s="66" t="n">
        <f aca="false">IF(O912&gt;0,1.3*T912*1000*Z912/10000,0)</f>
        <v>0</v>
      </c>
      <c r="X912" s="66" t="n">
        <f aca="false">IF(O912&gt;0,IF(O912&gt;V912,V912,O912),0)</f>
        <v>0</v>
      </c>
      <c r="Y912" s="66" t="n">
        <f aca="false">IF(O912&gt;0,IF(IF(U912&gt;W912,W912,U912)&lt;X912,W912,IF(U912&gt;W912,W912,U912)),0)</f>
        <v>0</v>
      </c>
      <c r="Z912" s="66" t="n">
        <f aca="false">IF(O912&gt;0,IF(J912&gt;0,J912,K912*H912/100),0)</f>
        <v>0</v>
      </c>
      <c r="AA912" s="67" t="n">
        <f aca="false">IF(O912&gt;0,CEILING(R912*P912*X912/Y912*Z912,1),0)</f>
        <v>0</v>
      </c>
      <c r="AB912" s="68" t="n">
        <f aca="false">IF(O912&gt;0,AA912/O912,0)</f>
        <v>0</v>
      </c>
      <c r="AC912" s="66" t="n">
        <f aca="false">'Vstupní data'!W912</f>
        <v>0</v>
      </c>
      <c r="AI912" s="66" t="str">
        <f aca="false">IF(OR('Vstupní data'!T912&gt;0,'Vstupní data'!U912&gt;0),VLOOKUP(I912,'Pril3-drev'!$H$5:$J$83,3,0),"")</f>
        <v/>
      </c>
      <c r="AJ912" s="66" t="n">
        <f aca="false">IF('Vstupní data'!V912="prostokořenný",0,IF('Vstupní data'!V912="krytokořenný","k",IF('Vstupní data'!V912="poloodrostky nebo odrostky, prostokořenné i krytokořenné","po",0)))</f>
        <v>0</v>
      </c>
      <c r="AK912" s="66" t="n">
        <f aca="false">IF(OR('Vstupní data'!T912&gt;0,'Vstupní data'!U912&gt;0),IF(AJ912="k",0.9*VLOOKUP(AI912,'ha-pocty-vyhl'!$A$5:$B$20,2,0),IF(AJ912="po",0.8*VLOOKUP(AI912,'ha-pocty-vyhl'!$A$5:$B$20,2,0),VLOOKUP(AI912,'ha-pocty-vyhl'!$A$5:$B$20,2,0))),0)</f>
        <v>0</v>
      </c>
      <c r="AL912" s="66" t="n">
        <f aca="false">IF(OR('Vstupní data'!T912&gt;0,'Vstupní data'!U912&gt;0),'Vstupní data'!K912*'Vstupní data'!M912/100,0)</f>
        <v>0</v>
      </c>
      <c r="AM912" s="66" t="n">
        <f aca="false">IF(OR('Vstupní data'!T912&gt;0,'Vstupní data'!U912&gt;0),IF('Vstupní data'!T912&gt;0,'Vstupní data'!T912,ROUND(10*'Vstupní data'!U912/AK912,0)),0)</f>
        <v>0</v>
      </c>
      <c r="AN912" s="69" t="n">
        <f aca="false">IF('Vstupní data'!T912&gt;0,   IF('Vstupní data'!T912&lt;=AL912,'Vstupní data'!T912,AL912),   IF(AM912&lt;AL912,AM912,AL912))</f>
        <v>0</v>
      </c>
      <c r="AO912" s="69" t="n">
        <f aca="false">'Vstupní data'!X912</f>
        <v>0</v>
      </c>
      <c r="AP912" s="66" t="n">
        <f aca="false">IF(OR('Vstupní data'!T912&gt;0,'Vstupní data'!U912&gt;0),IF(I912&lt;&gt;0,VLOOKUP(I912,'Pril3-drev'!$H$5:$I$83,2,0),0),0)</f>
        <v>0</v>
      </c>
      <c r="AQ912" s="66" t="n">
        <f aca="false">'Vstupní data'!Y912</f>
        <v>0</v>
      </c>
      <c r="AR912" s="66" t="str">
        <f aca="false">IF(AC912&gt;5,   IF('Vstupní data'!Y912&gt;0,   VLOOKUP(VLOOKUP(CONCATENATE(VLOOKUP(I912,'Pril3-drev'!$H$4:$L$83,5,0),AC912),'Pril3-drev'!$Q$4:$R$2803,2,0),'AVB-BS'!$C$5:$S$29 ,LOOKUP(AQ912,'AVB-BS'!$D$3:$S$3,'AVB-BS'!$D$1:$S$1) ,0 )   ,   IF('Vstupní data'!Z912&gt;0,'Vstupní data'!Z912,0)) , "")</f>
        <v/>
      </c>
      <c r="AS912" s="70" t="str">
        <f aca="false">IF(AC912&gt;5,VLOOKUP(CONCATENATE(AP912,AR912),'Pril1-THLPa'!$H$6:$N$96,4,0),"")</f>
        <v/>
      </c>
      <c r="AT912" s="70" t="str">
        <f aca="false">IF(AC912&gt;5,VLOOKUP(CONCATENATE(AP912,AR912),'Pril1-THLPa'!$H$6:$N$96,5,0),"")</f>
        <v/>
      </c>
      <c r="AU912" s="70" t="str">
        <f aca="false">IF(AC912&gt;5,VLOOKUP(CONCATENATE(AP912,AR912),'Pril1-THLPa'!$H$6:$N$96,6,0),"")</f>
        <v/>
      </c>
      <c r="AV912" s="70" t="str">
        <f aca="false">IF(AC912&gt;5,VLOOKUP(CONCATENATE(AP912,AR912),'Pril1-THLPa'!$H$6:$N$96,7,0),"")</f>
        <v/>
      </c>
      <c r="AW912" s="70" t="str">
        <f aca="false">IF(AC912&gt;5,VLOOKUP(CONCATENATE(AP912,AR912),'Pril1-THLPa'!$H$6:$O$96,8,0),"")</f>
        <v/>
      </c>
      <c r="AX912" s="66" t="n">
        <f aca="false">IF(AC912&gt;0,IF(AND(AC912&gt;0,AC912&lt;=5),VLOOKUP(AP912,'Pril1-THLPa'!$A$6:$F$18,LOOKUP(AC912,'Pril1-THLPa'!$B$5:$F$5,'Pril1-THLPa'!$B$4:$F$4),0),AS912+AT912*(AC912-5)+AU912*POWER(AC912-5,2)+AV912*POWER(AC912-5,3)+AW912*POWER(AC912-5,4)),0)</f>
        <v>0</v>
      </c>
      <c r="AY912" s="71"/>
      <c r="AZ912" s="66" t="n">
        <f aca="false">'Vstupní data'!AA912</f>
        <v>0</v>
      </c>
      <c r="BA912" s="66" t="n">
        <f aca="false">IF(OR('Vstupní data'!T912&gt;0,'Vstupní data'!U912&gt;0),IF(AC912&lt;&gt;"",AX912*AO912/10*(100+AZ912)/100,0),0)</f>
        <v>0</v>
      </c>
      <c r="BB912" s="67" t="n">
        <f aca="false">IF(AC912&lt;&gt;"",ROUND(BA912*AN912,0),0)</f>
        <v>0</v>
      </c>
      <c r="BC912" s="68" t="str">
        <f aca="false">IF(AE912&gt;0,BB912/AE912,"")</f>
        <v/>
      </c>
      <c r="BD912" s="66" t="n">
        <f aca="false">'Vstupní data'!AE912</f>
        <v>0</v>
      </c>
      <c r="BF912" s="66" t="n">
        <f aca="false">'Vstupní data'!AC912</f>
        <v>0</v>
      </c>
      <c r="BH912" s="66" t="n">
        <f aca="false">'Vstupní data'!AD912</f>
        <v>0</v>
      </c>
      <c r="BI912" s="66" t="n">
        <f aca="false">'Vstupní data'!AF912</f>
        <v>0</v>
      </c>
      <c r="BJ912" s="69" t="n">
        <f aca="false">'Vstupní data'!AG912</f>
        <v>0</v>
      </c>
      <c r="BK912" s="69" t="n">
        <f aca="false">IF(BF912&lt;&gt;0,VLOOKUP(I912,'Pril3-drev'!$H$5:$I$83,2,0),0)</f>
        <v>0</v>
      </c>
      <c r="BL912" s="69" t="n">
        <f aca="false">IF(BF912&lt;&gt;0,VLOOKUP(BK912,'Pril3-drev'!$A$5:$C$17,3,0),0)</f>
        <v>0</v>
      </c>
      <c r="BM912" s="69" t="n">
        <f aca="false">'Vstupní data'!AH912</f>
        <v>0</v>
      </c>
      <c r="BN912" s="69" t="n">
        <f aca="false">IF('Vstupní data'!AH912&gt;0,   VLOOKUP(VLOOKUP(CONCATENATE(VLOOKUP(I912,'Pril3-drev'!$H$4:$L$83,5,0),BD912),'Pril3-drev'!$Q$4:$R$2803,2,0),'AVB-BS'!$C$5:$S$29 ,LOOKUP(BM912,'AVB-BS'!$D$3:$S$3,'AVB-BS'!$D$1:$S$1) ,0 )   ,   IF('Vstupní data'!AI912&gt;0,'Vstupní data'!AI912,0))</f>
        <v>0</v>
      </c>
      <c r="BO912" s="69" t="str">
        <f aca="false">IF(BX912&gt;5,VLOOKUP(CONCATENATE(BK912,BN912),'Pril1-THLPa'!$H$6:$N$96,4,0),"")</f>
        <v/>
      </c>
      <c r="BP912" s="69" t="str">
        <f aca="false">IF(BX912&gt;5,VLOOKUP(CONCATENATE(BK912,BN912),'Pril1-THLPa'!$H$6:$N$96,5,0),"")</f>
        <v/>
      </c>
      <c r="BQ912" s="69" t="str">
        <f aca="false">IF(BX912&gt;5,VLOOKUP(CONCATENATE(BK912,BN912),'Pril1-THLPa'!$H$6:$N$96,6,0),"")</f>
        <v/>
      </c>
      <c r="BR912" s="69" t="str">
        <f aca="false">IF(BX912&gt;5,VLOOKUP(CONCATENATE(BK912,BN912),'Pril1-THLPa'!$H$6:$N$96,7,0),"")</f>
        <v/>
      </c>
      <c r="BS912" s="69" t="str">
        <f aca="false">IF(BX912&gt;5,VLOOKUP(CONCATENATE(BK912,BN912),'Pril1-THLPa'!$H$6:$O$96,8,0),"")</f>
        <v/>
      </c>
      <c r="BT912" s="69" t="str">
        <f aca="false">IF(BF912&gt;0, IF(BK912="smrk",  VLOOKUP(VLOOKUP(BD912,'Pril9-K3'!$L$8:$M$207,2,0),'Pril9-K3'!$A$8:$J$16,LOOKUP(BN912,'Pril9-K3'!$A$7:$J$7,'Pril9-K3'!$A$5:$J$5),0), IF(AND(BK912&lt;&gt;"smrk",'Vstupní data'!AK912&lt;&gt;""),'Vstupní data'!AK912,   VLOOKUP(VLOOKUP(BD912,'Pril9-K3'!$L$8:$M$207,2,0),'Pril9-K3'!$A$8:$J$16,LOOKUP(BN912,'Pril9-K3'!$A$7:$J$7,'Pril9-K3'!$A$5:$J$5),0)   )),   "")</f>
        <v/>
      </c>
      <c r="BV912" s="69" t="n">
        <f aca="false">'Vstupní data'!AJ912</f>
        <v>0</v>
      </c>
      <c r="BW912" s="69" t="n">
        <f aca="false">IF(BF912&gt;0,IF(J912&gt;0,J912,K912*H912/100),0)</f>
        <v>0</v>
      </c>
      <c r="BX912" s="69" t="n">
        <f aca="false">IF(BF912&gt;0,IF(BJ912&gt;BL912,BL912,BJ912),0)</f>
        <v>0</v>
      </c>
      <c r="BY912" s="69" t="n">
        <f aca="false">IF(BD912=0,0,IF(AND(BX912&gt;0,BX912&lt;=5),  IF(AND(BX912&gt;0,BX912&lt;=5),VLOOKUP(BK912,'Pril1-THLPa'!$A$6:$F$18,IF(AND(BX912&gt;0,BX912&lt;=5),LOOKUP(BX912,'Pril1-THLPa'!$B$5:$F$5,'Pril1-THLPa'!$B$4:$F$4),""),0),""),  IF(BX912&gt;5,BO912+BP912*(BX912-5)+BQ912*POWER(BX912-5,2)+BR912*POWER(BX912-5,3)+BS912*POWER(BX912-5,4),"")))</f>
        <v>0</v>
      </c>
      <c r="BZ912" s="69" t="n">
        <f aca="false">IF(BY912&gt;0,BY912*BI912/10*BW912*(100+BV912)/100,0)</f>
        <v>0</v>
      </c>
      <c r="CA912" s="69" t="n">
        <f aca="false">IF(BD912&gt;0,BX912-IF(BD912&gt;BX912,BX912,BD912),0)</f>
        <v>0</v>
      </c>
      <c r="CB912" s="69" t="n">
        <f aca="false">POWER(1.01,CA912)</f>
        <v>1</v>
      </c>
      <c r="CC912" s="69" t="n">
        <f aca="false">IF(BF912&gt;0,IF(BF912&gt;BH912,1,BF912/BH912),0)</f>
        <v>0</v>
      </c>
      <c r="CD912" s="72" t="n">
        <f aca="false">IF(BD912=0,0,IF(BF912&gt;0,ROUND(IF(CB912&lt;&gt;0,BZ912*BT912*1/CB912*CC912,0),0),0))</f>
        <v>0</v>
      </c>
      <c r="CE912" s="73" t="str">
        <f aca="false">IF(BF912&gt;0,IF(BF912&gt;BH912,CD912/BF912,CD912/BH912),"")</f>
        <v/>
      </c>
      <c r="CF912" s="69" t="n">
        <f aca="false">'Vstupní data'!AM912</f>
        <v>0</v>
      </c>
      <c r="CG912" s="69" t="n">
        <f aca="false">'Vstupní data'!AN912</f>
        <v>0</v>
      </c>
      <c r="CH912" s="69" t="n">
        <f aca="false">'Vstupní data'!AO912</f>
        <v>0</v>
      </c>
      <c r="CI912" s="69" t="n">
        <f aca="false">'Vstupní data'!AP912</f>
        <v>0</v>
      </c>
      <c r="CJ912" s="72" t="n">
        <f aca="false">ROUND(CH912*CI912,0)</f>
        <v>0</v>
      </c>
      <c r="CK912" s="74" t="str">
        <f aca="false">IF(OR(AA912&gt;0,BB912&gt;0,CD912&gt;0,CJ912&gt;0),AA912+BB912+CD912+CJ912,"")</f>
        <v/>
      </c>
    </row>
    <row r="913" customFormat="false" ht="12.8" hidden="false" customHeight="false" outlineLevel="0" collapsed="false">
      <c r="A913" s="66" t="n">
        <f aca="false">'Vstupní data'!A913</f>
        <v>0</v>
      </c>
      <c r="F913" s="66" t="str">
        <f aca="false">CONCATENATE('Vstupní data'!F913,'Vstupní data'!G913,'Vstupní data'!H913,'Vstupní data'!I913)</f>
        <v/>
      </c>
      <c r="G913" s="66"/>
      <c r="H913" s="66" t="n">
        <f aca="false">'Vstupní data'!K913</f>
        <v>0</v>
      </c>
      <c r="I913" s="66" t="n">
        <f aca="false">'Vstupní data'!L913</f>
        <v>0</v>
      </c>
      <c r="J913" s="66" t="n">
        <f aca="false">'Vstupní data'!K913*'Vstupní data'!M913/100</f>
        <v>0</v>
      </c>
      <c r="L913" s="66" t="n">
        <f aca="false">IF('Vstupní data'!N913="prostokořenný",0,IF('Vstupní data'!N913="krytokořenný","k",IF('Vstupní data'!N913="poloodrostky nebo odrostky, prostokořenné i krytokořenné","po",0)))</f>
        <v>0</v>
      </c>
      <c r="N913" s="66"/>
      <c r="O913" s="66" t="n">
        <f aca="false">'Vstupní data'!O913</f>
        <v>0</v>
      </c>
      <c r="P913" s="66" t="n">
        <f aca="false">IF(O913&gt;0,VLOOKUP(CONCATENATE(VLOOKUP(I913,'Pril3-drev'!$H$5:$K$83,4,0),"-",'Vstupní data'!R913),K2!$C$15:$D$23,2,0),0)</f>
        <v>0</v>
      </c>
      <c r="Q913" s="66" t="n">
        <f aca="false">IF(O913&gt;0,VLOOKUP(I913,'Pril3-drev'!$H$5:$I$83,2,0),0)</f>
        <v>0</v>
      </c>
      <c r="R913" s="66" t="n">
        <f aca="false">IF(Q913&gt;0,VLOOKUP(Q913,'Pril6-okus'!$A$5:$B$17,2,0),0)</f>
        <v>0</v>
      </c>
      <c r="S913" s="66" t="n">
        <f aca="false">IF(O913&gt;0,VLOOKUP(I913,'Pril3-drev'!$H$5:$J$83,3,0),0)</f>
        <v>0</v>
      </c>
      <c r="T913" s="66" t="str">
        <f aca="false">IF(O913&gt;0,IF(L913="k",0.9*VLOOKUP(S913,'ha-pocty-vyhl'!$A$5:$B$20,2,0),IF(L913="po",0.8*VLOOKUP(S913,'ha-pocty-vyhl'!$A$5:$B$20,2,0),VLOOKUP(S913,'ha-pocty-vyhl'!$A$5:$B$20,2,0))),"")</f>
        <v/>
      </c>
      <c r="U913" s="66" t="n">
        <f aca="false">'Vstupní data'!P913</f>
        <v>0</v>
      </c>
      <c r="V913" s="66" t="n">
        <f aca="false">IF(O913&gt;0,1.3*T913*1000*Z913/10000,0)</f>
        <v>0</v>
      </c>
      <c r="W913" s="66" t="n">
        <f aca="false">IF(O913&gt;0,1.3*T913*1000*Z913/10000,0)</f>
        <v>0</v>
      </c>
      <c r="X913" s="66" t="n">
        <f aca="false">IF(O913&gt;0,IF(O913&gt;V913,V913,O913),0)</f>
        <v>0</v>
      </c>
      <c r="Y913" s="66" t="n">
        <f aca="false">IF(O913&gt;0,IF(IF(U913&gt;W913,W913,U913)&lt;X913,W913,IF(U913&gt;W913,W913,U913)),0)</f>
        <v>0</v>
      </c>
      <c r="Z913" s="66" t="n">
        <f aca="false">IF(O913&gt;0,IF(J913&gt;0,J913,K913*H913/100),0)</f>
        <v>0</v>
      </c>
      <c r="AA913" s="67" t="n">
        <f aca="false">IF(O913&gt;0,CEILING(R913*P913*X913/Y913*Z913,1),0)</f>
        <v>0</v>
      </c>
      <c r="AB913" s="68" t="n">
        <f aca="false">IF(O913&gt;0,AA913/O913,0)</f>
        <v>0</v>
      </c>
      <c r="AC913" s="66" t="n">
        <f aca="false">'Vstupní data'!W913</f>
        <v>0</v>
      </c>
      <c r="AI913" s="66" t="str">
        <f aca="false">IF(OR('Vstupní data'!T913&gt;0,'Vstupní data'!U913&gt;0),VLOOKUP(I913,'Pril3-drev'!$H$5:$J$83,3,0),"")</f>
        <v/>
      </c>
      <c r="AJ913" s="66" t="n">
        <f aca="false">IF('Vstupní data'!V913="prostokořenný",0,IF('Vstupní data'!V913="krytokořenný","k",IF('Vstupní data'!V913="poloodrostky nebo odrostky, prostokořenné i krytokořenné","po",0)))</f>
        <v>0</v>
      </c>
      <c r="AK913" s="66" t="n">
        <f aca="false">IF(OR('Vstupní data'!T913&gt;0,'Vstupní data'!U913&gt;0),IF(AJ913="k",0.9*VLOOKUP(AI913,'ha-pocty-vyhl'!$A$5:$B$20,2,0),IF(AJ913="po",0.8*VLOOKUP(AI913,'ha-pocty-vyhl'!$A$5:$B$20,2,0),VLOOKUP(AI913,'ha-pocty-vyhl'!$A$5:$B$20,2,0))),0)</f>
        <v>0</v>
      </c>
      <c r="AL913" s="66" t="n">
        <f aca="false">IF(OR('Vstupní data'!T913&gt;0,'Vstupní data'!U913&gt;0),'Vstupní data'!K913*'Vstupní data'!M913/100,0)</f>
        <v>0</v>
      </c>
      <c r="AM913" s="66" t="n">
        <f aca="false">IF(OR('Vstupní data'!T913&gt;0,'Vstupní data'!U913&gt;0),IF('Vstupní data'!T913&gt;0,'Vstupní data'!T913,ROUND(10*'Vstupní data'!U913/AK913,0)),0)</f>
        <v>0</v>
      </c>
      <c r="AN913" s="69" t="n">
        <f aca="false">IF('Vstupní data'!T913&gt;0,   IF('Vstupní data'!T913&lt;=AL913,'Vstupní data'!T913,AL913),   IF(AM913&lt;AL913,AM913,AL913))</f>
        <v>0</v>
      </c>
      <c r="AO913" s="69" t="n">
        <f aca="false">'Vstupní data'!X913</f>
        <v>0</v>
      </c>
      <c r="AP913" s="66" t="n">
        <f aca="false">IF(OR('Vstupní data'!T913&gt;0,'Vstupní data'!U913&gt;0),IF(I913&lt;&gt;0,VLOOKUP(I913,'Pril3-drev'!$H$5:$I$83,2,0),0),0)</f>
        <v>0</v>
      </c>
      <c r="AQ913" s="66" t="n">
        <f aca="false">'Vstupní data'!Y913</f>
        <v>0</v>
      </c>
      <c r="AR913" s="66" t="str">
        <f aca="false">IF(AC913&gt;5,   IF('Vstupní data'!Y913&gt;0,   VLOOKUP(VLOOKUP(CONCATENATE(VLOOKUP(I913,'Pril3-drev'!$H$4:$L$83,5,0),AC913),'Pril3-drev'!$Q$4:$R$2803,2,0),'AVB-BS'!$C$5:$S$29 ,LOOKUP(AQ913,'AVB-BS'!$D$3:$S$3,'AVB-BS'!$D$1:$S$1) ,0 )   ,   IF('Vstupní data'!Z913&gt;0,'Vstupní data'!Z913,0)) , "")</f>
        <v/>
      </c>
      <c r="AS913" s="70" t="str">
        <f aca="false">IF(AC913&gt;5,VLOOKUP(CONCATENATE(AP913,AR913),'Pril1-THLPa'!$H$6:$N$96,4,0),"")</f>
        <v/>
      </c>
      <c r="AT913" s="70" t="str">
        <f aca="false">IF(AC913&gt;5,VLOOKUP(CONCATENATE(AP913,AR913),'Pril1-THLPa'!$H$6:$N$96,5,0),"")</f>
        <v/>
      </c>
      <c r="AU913" s="70" t="str">
        <f aca="false">IF(AC913&gt;5,VLOOKUP(CONCATENATE(AP913,AR913),'Pril1-THLPa'!$H$6:$N$96,6,0),"")</f>
        <v/>
      </c>
      <c r="AV913" s="70" t="str">
        <f aca="false">IF(AC913&gt;5,VLOOKUP(CONCATENATE(AP913,AR913),'Pril1-THLPa'!$H$6:$N$96,7,0),"")</f>
        <v/>
      </c>
      <c r="AW913" s="70" t="str">
        <f aca="false">IF(AC913&gt;5,VLOOKUP(CONCATENATE(AP913,AR913),'Pril1-THLPa'!$H$6:$O$96,8,0),"")</f>
        <v/>
      </c>
      <c r="AX913" s="66" t="n">
        <f aca="false">IF(AC913&gt;0,IF(AND(AC913&gt;0,AC913&lt;=5),VLOOKUP(AP913,'Pril1-THLPa'!$A$6:$F$18,LOOKUP(AC913,'Pril1-THLPa'!$B$5:$F$5,'Pril1-THLPa'!$B$4:$F$4),0),AS913+AT913*(AC913-5)+AU913*POWER(AC913-5,2)+AV913*POWER(AC913-5,3)+AW913*POWER(AC913-5,4)),0)</f>
        <v>0</v>
      </c>
      <c r="AY913" s="71"/>
      <c r="AZ913" s="66" t="n">
        <f aca="false">'Vstupní data'!AA913</f>
        <v>0</v>
      </c>
      <c r="BA913" s="66" t="n">
        <f aca="false">IF(OR('Vstupní data'!T913&gt;0,'Vstupní data'!U913&gt;0),IF(AC913&lt;&gt;"",AX913*AO913/10*(100+AZ913)/100,0),0)</f>
        <v>0</v>
      </c>
      <c r="BB913" s="67" t="n">
        <f aca="false">IF(AC913&lt;&gt;"",ROUND(BA913*AN913,0),0)</f>
        <v>0</v>
      </c>
      <c r="BC913" s="68" t="str">
        <f aca="false">IF(AE913&gt;0,BB913/AE913,"")</f>
        <v/>
      </c>
      <c r="BD913" s="66" t="n">
        <f aca="false">'Vstupní data'!AE913</f>
        <v>0</v>
      </c>
      <c r="BF913" s="66" t="n">
        <f aca="false">'Vstupní data'!AC913</f>
        <v>0</v>
      </c>
      <c r="BH913" s="66" t="n">
        <f aca="false">'Vstupní data'!AD913</f>
        <v>0</v>
      </c>
      <c r="BI913" s="66" t="n">
        <f aca="false">'Vstupní data'!AF913</f>
        <v>0</v>
      </c>
      <c r="BJ913" s="69" t="n">
        <f aca="false">'Vstupní data'!AG913</f>
        <v>0</v>
      </c>
      <c r="BK913" s="69" t="n">
        <f aca="false">IF(BF913&lt;&gt;0,VLOOKUP(I913,'Pril3-drev'!$H$5:$I$83,2,0),0)</f>
        <v>0</v>
      </c>
      <c r="BL913" s="69" t="n">
        <f aca="false">IF(BF913&lt;&gt;0,VLOOKUP(BK913,'Pril3-drev'!$A$5:$C$17,3,0),0)</f>
        <v>0</v>
      </c>
      <c r="BM913" s="69" t="n">
        <f aca="false">'Vstupní data'!AH913</f>
        <v>0</v>
      </c>
      <c r="BN913" s="69" t="n">
        <f aca="false">IF('Vstupní data'!AH913&gt;0,   VLOOKUP(VLOOKUP(CONCATENATE(VLOOKUP(I913,'Pril3-drev'!$H$4:$L$83,5,0),BD913),'Pril3-drev'!$Q$4:$R$2803,2,0),'AVB-BS'!$C$5:$S$29 ,LOOKUP(BM913,'AVB-BS'!$D$3:$S$3,'AVB-BS'!$D$1:$S$1) ,0 )   ,   IF('Vstupní data'!AI913&gt;0,'Vstupní data'!AI913,0))</f>
        <v>0</v>
      </c>
      <c r="BO913" s="69" t="str">
        <f aca="false">IF(BX913&gt;5,VLOOKUP(CONCATENATE(BK913,BN913),'Pril1-THLPa'!$H$6:$N$96,4,0),"")</f>
        <v/>
      </c>
      <c r="BP913" s="69" t="str">
        <f aca="false">IF(BX913&gt;5,VLOOKUP(CONCATENATE(BK913,BN913),'Pril1-THLPa'!$H$6:$N$96,5,0),"")</f>
        <v/>
      </c>
      <c r="BQ913" s="69" t="str">
        <f aca="false">IF(BX913&gt;5,VLOOKUP(CONCATENATE(BK913,BN913),'Pril1-THLPa'!$H$6:$N$96,6,0),"")</f>
        <v/>
      </c>
      <c r="BR913" s="69" t="str">
        <f aca="false">IF(BX913&gt;5,VLOOKUP(CONCATENATE(BK913,BN913),'Pril1-THLPa'!$H$6:$N$96,7,0),"")</f>
        <v/>
      </c>
      <c r="BS913" s="69" t="str">
        <f aca="false">IF(BX913&gt;5,VLOOKUP(CONCATENATE(BK913,BN913),'Pril1-THLPa'!$H$6:$O$96,8,0),"")</f>
        <v/>
      </c>
      <c r="BT913" s="69" t="str">
        <f aca="false">IF(BF913&gt;0, IF(BK913="smrk",  VLOOKUP(VLOOKUP(BD913,'Pril9-K3'!$L$8:$M$207,2,0),'Pril9-K3'!$A$8:$J$16,LOOKUP(BN913,'Pril9-K3'!$A$7:$J$7,'Pril9-K3'!$A$5:$J$5),0), IF(AND(BK913&lt;&gt;"smrk",'Vstupní data'!AK913&lt;&gt;""),'Vstupní data'!AK913,   VLOOKUP(VLOOKUP(BD913,'Pril9-K3'!$L$8:$M$207,2,0),'Pril9-K3'!$A$8:$J$16,LOOKUP(BN913,'Pril9-K3'!$A$7:$J$7,'Pril9-K3'!$A$5:$J$5),0)   )),   "")</f>
        <v/>
      </c>
      <c r="BV913" s="69" t="n">
        <f aca="false">'Vstupní data'!AJ913</f>
        <v>0</v>
      </c>
      <c r="BW913" s="69" t="n">
        <f aca="false">IF(BF913&gt;0,IF(J913&gt;0,J913,K913*H913/100),0)</f>
        <v>0</v>
      </c>
      <c r="BX913" s="69" t="n">
        <f aca="false">IF(BF913&gt;0,IF(BJ913&gt;BL913,BL913,BJ913),0)</f>
        <v>0</v>
      </c>
      <c r="BY913" s="69" t="n">
        <f aca="false">IF(BD913=0,0,IF(AND(BX913&gt;0,BX913&lt;=5),  IF(AND(BX913&gt;0,BX913&lt;=5),VLOOKUP(BK913,'Pril1-THLPa'!$A$6:$F$18,IF(AND(BX913&gt;0,BX913&lt;=5),LOOKUP(BX913,'Pril1-THLPa'!$B$5:$F$5,'Pril1-THLPa'!$B$4:$F$4),""),0),""),  IF(BX913&gt;5,BO913+BP913*(BX913-5)+BQ913*POWER(BX913-5,2)+BR913*POWER(BX913-5,3)+BS913*POWER(BX913-5,4),"")))</f>
        <v>0</v>
      </c>
      <c r="BZ913" s="69" t="n">
        <f aca="false">IF(BY913&gt;0,BY913*BI913/10*BW913*(100+BV913)/100,0)</f>
        <v>0</v>
      </c>
      <c r="CA913" s="69" t="n">
        <f aca="false">IF(BD913&gt;0,BX913-IF(BD913&gt;BX913,BX913,BD913),0)</f>
        <v>0</v>
      </c>
      <c r="CB913" s="69" t="n">
        <f aca="false">POWER(1.01,CA913)</f>
        <v>1</v>
      </c>
      <c r="CC913" s="69" t="n">
        <f aca="false">IF(BF913&gt;0,IF(BF913&gt;BH913,1,BF913/BH913),0)</f>
        <v>0</v>
      </c>
      <c r="CD913" s="72" t="n">
        <f aca="false">IF(BD913=0,0,IF(BF913&gt;0,ROUND(IF(CB913&lt;&gt;0,BZ913*BT913*1/CB913*CC913,0),0),0))</f>
        <v>0</v>
      </c>
      <c r="CE913" s="73" t="str">
        <f aca="false">IF(BF913&gt;0,IF(BF913&gt;BH913,CD913/BF913,CD913/BH913),"")</f>
        <v/>
      </c>
      <c r="CF913" s="69" t="n">
        <f aca="false">'Vstupní data'!AM913</f>
        <v>0</v>
      </c>
      <c r="CG913" s="69" t="n">
        <f aca="false">'Vstupní data'!AN913</f>
        <v>0</v>
      </c>
      <c r="CH913" s="69" t="n">
        <f aca="false">'Vstupní data'!AO913</f>
        <v>0</v>
      </c>
      <c r="CI913" s="69" t="n">
        <f aca="false">'Vstupní data'!AP913</f>
        <v>0</v>
      </c>
      <c r="CJ913" s="72" t="n">
        <f aca="false">ROUND(CH913*CI913,0)</f>
        <v>0</v>
      </c>
      <c r="CK913" s="74" t="str">
        <f aca="false">IF(OR(AA913&gt;0,BB913&gt;0,CD913&gt;0,CJ913&gt;0),AA913+BB913+CD913+CJ913,"")</f>
        <v/>
      </c>
    </row>
    <row r="914" customFormat="false" ht="12.8" hidden="false" customHeight="false" outlineLevel="0" collapsed="false">
      <c r="A914" s="66" t="n">
        <f aca="false">'Vstupní data'!A914</f>
        <v>0</v>
      </c>
      <c r="F914" s="66" t="str">
        <f aca="false">CONCATENATE('Vstupní data'!F914,'Vstupní data'!G914,'Vstupní data'!H914,'Vstupní data'!I914)</f>
        <v/>
      </c>
      <c r="G914" s="66"/>
      <c r="H914" s="66" t="n">
        <f aca="false">'Vstupní data'!K914</f>
        <v>0</v>
      </c>
      <c r="I914" s="66" t="n">
        <f aca="false">'Vstupní data'!L914</f>
        <v>0</v>
      </c>
      <c r="J914" s="66" t="n">
        <f aca="false">'Vstupní data'!K914*'Vstupní data'!M914/100</f>
        <v>0</v>
      </c>
      <c r="L914" s="66" t="n">
        <f aca="false">IF('Vstupní data'!N914="prostokořenný",0,IF('Vstupní data'!N914="krytokořenný","k",IF('Vstupní data'!N914="poloodrostky nebo odrostky, prostokořenné i krytokořenné","po",0)))</f>
        <v>0</v>
      </c>
      <c r="N914" s="66"/>
      <c r="O914" s="66" t="n">
        <f aca="false">'Vstupní data'!O914</f>
        <v>0</v>
      </c>
      <c r="P914" s="66" t="n">
        <f aca="false">IF(O914&gt;0,VLOOKUP(CONCATENATE(VLOOKUP(I914,'Pril3-drev'!$H$5:$K$83,4,0),"-",'Vstupní data'!R914),K2!$C$15:$D$23,2,0),0)</f>
        <v>0</v>
      </c>
      <c r="Q914" s="66" t="n">
        <f aca="false">IF(O914&gt;0,VLOOKUP(I914,'Pril3-drev'!$H$5:$I$83,2,0),0)</f>
        <v>0</v>
      </c>
      <c r="R914" s="66" t="n">
        <f aca="false">IF(Q914&gt;0,VLOOKUP(Q914,'Pril6-okus'!$A$5:$B$17,2,0),0)</f>
        <v>0</v>
      </c>
      <c r="S914" s="66" t="n">
        <f aca="false">IF(O914&gt;0,VLOOKUP(I914,'Pril3-drev'!$H$5:$J$83,3,0),0)</f>
        <v>0</v>
      </c>
      <c r="T914" s="66" t="str">
        <f aca="false">IF(O914&gt;0,IF(L914="k",0.9*VLOOKUP(S914,'ha-pocty-vyhl'!$A$5:$B$20,2,0),IF(L914="po",0.8*VLOOKUP(S914,'ha-pocty-vyhl'!$A$5:$B$20,2,0),VLOOKUP(S914,'ha-pocty-vyhl'!$A$5:$B$20,2,0))),"")</f>
        <v/>
      </c>
      <c r="U914" s="66" t="n">
        <f aca="false">'Vstupní data'!P914</f>
        <v>0</v>
      </c>
      <c r="V914" s="66" t="n">
        <f aca="false">IF(O914&gt;0,1.3*T914*1000*Z914/10000,0)</f>
        <v>0</v>
      </c>
      <c r="W914" s="66" t="n">
        <f aca="false">IF(O914&gt;0,1.3*T914*1000*Z914/10000,0)</f>
        <v>0</v>
      </c>
      <c r="X914" s="66" t="n">
        <f aca="false">IF(O914&gt;0,IF(O914&gt;V914,V914,O914),0)</f>
        <v>0</v>
      </c>
      <c r="Y914" s="66" t="n">
        <f aca="false">IF(O914&gt;0,IF(IF(U914&gt;W914,W914,U914)&lt;X914,W914,IF(U914&gt;W914,W914,U914)),0)</f>
        <v>0</v>
      </c>
      <c r="Z914" s="66" t="n">
        <f aca="false">IF(O914&gt;0,IF(J914&gt;0,J914,K914*H914/100),0)</f>
        <v>0</v>
      </c>
      <c r="AA914" s="67" t="n">
        <f aca="false">IF(O914&gt;0,CEILING(R914*P914*X914/Y914*Z914,1),0)</f>
        <v>0</v>
      </c>
      <c r="AB914" s="68" t="n">
        <f aca="false">IF(O914&gt;0,AA914/O914,0)</f>
        <v>0</v>
      </c>
      <c r="AC914" s="66" t="n">
        <f aca="false">'Vstupní data'!W914</f>
        <v>0</v>
      </c>
      <c r="AI914" s="66" t="str">
        <f aca="false">IF(OR('Vstupní data'!T914&gt;0,'Vstupní data'!U914&gt;0),VLOOKUP(I914,'Pril3-drev'!$H$5:$J$83,3,0),"")</f>
        <v/>
      </c>
      <c r="AJ914" s="66" t="n">
        <f aca="false">IF('Vstupní data'!V914="prostokořenný",0,IF('Vstupní data'!V914="krytokořenný","k",IF('Vstupní data'!V914="poloodrostky nebo odrostky, prostokořenné i krytokořenné","po",0)))</f>
        <v>0</v>
      </c>
      <c r="AK914" s="66" t="n">
        <f aca="false">IF(OR('Vstupní data'!T914&gt;0,'Vstupní data'!U914&gt;0),IF(AJ914="k",0.9*VLOOKUP(AI914,'ha-pocty-vyhl'!$A$5:$B$20,2,0),IF(AJ914="po",0.8*VLOOKUP(AI914,'ha-pocty-vyhl'!$A$5:$B$20,2,0),VLOOKUP(AI914,'ha-pocty-vyhl'!$A$5:$B$20,2,0))),0)</f>
        <v>0</v>
      </c>
      <c r="AL914" s="66" t="n">
        <f aca="false">IF(OR('Vstupní data'!T914&gt;0,'Vstupní data'!U914&gt;0),'Vstupní data'!K914*'Vstupní data'!M914/100,0)</f>
        <v>0</v>
      </c>
      <c r="AM914" s="66" t="n">
        <f aca="false">IF(OR('Vstupní data'!T914&gt;0,'Vstupní data'!U914&gt;0),IF('Vstupní data'!T914&gt;0,'Vstupní data'!T914,ROUND(10*'Vstupní data'!U914/AK914,0)),0)</f>
        <v>0</v>
      </c>
      <c r="AN914" s="69" t="n">
        <f aca="false">IF('Vstupní data'!T914&gt;0,   IF('Vstupní data'!T914&lt;=AL914,'Vstupní data'!T914,AL914),   IF(AM914&lt;AL914,AM914,AL914))</f>
        <v>0</v>
      </c>
      <c r="AO914" s="69" t="n">
        <f aca="false">'Vstupní data'!X914</f>
        <v>0</v>
      </c>
      <c r="AP914" s="66" t="n">
        <f aca="false">IF(OR('Vstupní data'!T914&gt;0,'Vstupní data'!U914&gt;0),IF(I914&lt;&gt;0,VLOOKUP(I914,'Pril3-drev'!$H$5:$I$83,2,0),0),0)</f>
        <v>0</v>
      </c>
      <c r="AQ914" s="66" t="n">
        <f aca="false">'Vstupní data'!Y914</f>
        <v>0</v>
      </c>
      <c r="AR914" s="66" t="str">
        <f aca="false">IF(AC914&gt;5,   IF('Vstupní data'!Y914&gt;0,   VLOOKUP(VLOOKUP(CONCATENATE(VLOOKUP(I914,'Pril3-drev'!$H$4:$L$83,5,0),AC914),'Pril3-drev'!$Q$4:$R$2803,2,0),'AVB-BS'!$C$5:$S$29 ,LOOKUP(AQ914,'AVB-BS'!$D$3:$S$3,'AVB-BS'!$D$1:$S$1) ,0 )   ,   IF('Vstupní data'!Z914&gt;0,'Vstupní data'!Z914,0)) , "")</f>
        <v/>
      </c>
      <c r="AS914" s="70" t="str">
        <f aca="false">IF(AC914&gt;5,VLOOKUP(CONCATENATE(AP914,AR914),'Pril1-THLPa'!$H$6:$N$96,4,0),"")</f>
        <v/>
      </c>
      <c r="AT914" s="70" t="str">
        <f aca="false">IF(AC914&gt;5,VLOOKUP(CONCATENATE(AP914,AR914),'Pril1-THLPa'!$H$6:$N$96,5,0),"")</f>
        <v/>
      </c>
      <c r="AU914" s="70" t="str">
        <f aca="false">IF(AC914&gt;5,VLOOKUP(CONCATENATE(AP914,AR914),'Pril1-THLPa'!$H$6:$N$96,6,0),"")</f>
        <v/>
      </c>
      <c r="AV914" s="70" t="str">
        <f aca="false">IF(AC914&gt;5,VLOOKUP(CONCATENATE(AP914,AR914),'Pril1-THLPa'!$H$6:$N$96,7,0),"")</f>
        <v/>
      </c>
      <c r="AW914" s="70" t="str">
        <f aca="false">IF(AC914&gt;5,VLOOKUP(CONCATENATE(AP914,AR914),'Pril1-THLPa'!$H$6:$O$96,8,0),"")</f>
        <v/>
      </c>
      <c r="AX914" s="66" t="n">
        <f aca="false">IF(AC914&gt;0,IF(AND(AC914&gt;0,AC914&lt;=5),VLOOKUP(AP914,'Pril1-THLPa'!$A$6:$F$18,LOOKUP(AC914,'Pril1-THLPa'!$B$5:$F$5,'Pril1-THLPa'!$B$4:$F$4),0),AS914+AT914*(AC914-5)+AU914*POWER(AC914-5,2)+AV914*POWER(AC914-5,3)+AW914*POWER(AC914-5,4)),0)</f>
        <v>0</v>
      </c>
      <c r="AY914" s="71"/>
      <c r="AZ914" s="66" t="n">
        <f aca="false">'Vstupní data'!AA914</f>
        <v>0</v>
      </c>
      <c r="BA914" s="66" t="n">
        <f aca="false">IF(OR('Vstupní data'!T914&gt;0,'Vstupní data'!U914&gt;0),IF(AC914&lt;&gt;"",AX914*AO914/10*(100+AZ914)/100,0),0)</f>
        <v>0</v>
      </c>
      <c r="BB914" s="67" t="n">
        <f aca="false">IF(AC914&lt;&gt;"",ROUND(BA914*AN914,0),0)</f>
        <v>0</v>
      </c>
      <c r="BC914" s="68" t="str">
        <f aca="false">IF(AE914&gt;0,BB914/AE914,"")</f>
        <v/>
      </c>
      <c r="BD914" s="66" t="n">
        <f aca="false">'Vstupní data'!AE914</f>
        <v>0</v>
      </c>
      <c r="BF914" s="66" t="n">
        <f aca="false">'Vstupní data'!AC914</f>
        <v>0</v>
      </c>
      <c r="BH914" s="66" t="n">
        <f aca="false">'Vstupní data'!AD914</f>
        <v>0</v>
      </c>
      <c r="BI914" s="66" t="n">
        <f aca="false">'Vstupní data'!AF914</f>
        <v>0</v>
      </c>
      <c r="BJ914" s="69" t="n">
        <f aca="false">'Vstupní data'!AG914</f>
        <v>0</v>
      </c>
      <c r="BK914" s="69" t="n">
        <f aca="false">IF(BF914&lt;&gt;0,VLOOKUP(I914,'Pril3-drev'!$H$5:$I$83,2,0),0)</f>
        <v>0</v>
      </c>
      <c r="BL914" s="69" t="n">
        <f aca="false">IF(BF914&lt;&gt;0,VLOOKUP(BK914,'Pril3-drev'!$A$5:$C$17,3,0),0)</f>
        <v>0</v>
      </c>
      <c r="BM914" s="69" t="n">
        <f aca="false">'Vstupní data'!AH914</f>
        <v>0</v>
      </c>
      <c r="BN914" s="69" t="n">
        <f aca="false">IF('Vstupní data'!AH914&gt;0,   VLOOKUP(VLOOKUP(CONCATENATE(VLOOKUP(I914,'Pril3-drev'!$H$4:$L$83,5,0),BD914),'Pril3-drev'!$Q$4:$R$2803,2,0),'AVB-BS'!$C$5:$S$29 ,LOOKUP(BM914,'AVB-BS'!$D$3:$S$3,'AVB-BS'!$D$1:$S$1) ,0 )   ,   IF('Vstupní data'!AI914&gt;0,'Vstupní data'!AI914,0))</f>
        <v>0</v>
      </c>
      <c r="BO914" s="69" t="str">
        <f aca="false">IF(BX914&gt;5,VLOOKUP(CONCATENATE(BK914,BN914),'Pril1-THLPa'!$H$6:$N$96,4,0),"")</f>
        <v/>
      </c>
      <c r="BP914" s="69" t="str">
        <f aca="false">IF(BX914&gt;5,VLOOKUP(CONCATENATE(BK914,BN914),'Pril1-THLPa'!$H$6:$N$96,5,0),"")</f>
        <v/>
      </c>
      <c r="BQ914" s="69" t="str">
        <f aca="false">IF(BX914&gt;5,VLOOKUP(CONCATENATE(BK914,BN914),'Pril1-THLPa'!$H$6:$N$96,6,0),"")</f>
        <v/>
      </c>
      <c r="BR914" s="69" t="str">
        <f aca="false">IF(BX914&gt;5,VLOOKUP(CONCATENATE(BK914,BN914),'Pril1-THLPa'!$H$6:$N$96,7,0),"")</f>
        <v/>
      </c>
      <c r="BS914" s="69" t="str">
        <f aca="false">IF(BX914&gt;5,VLOOKUP(CONCATENATE(BK914,BN914),'Pril1-THLPa'!$H$6:$O$96,8,0),"")</f>
        <v/>
      </c>
      <c r="BT914" s="69" t="str">
        <f aca="false">IF(BF914&gt;0, IF(BK914="smrk",  VLOOKUP(VLOOKUP(BD914,'Pril9-K3'!$L$8:$M$207,2,0),'Pril9-K3'!$A$8:$J$16,LOOKUP(BN914,'Pril9-K3'!$A$7:$J$7,'Pril9-K3'!$A$5:$J$5),0), IF(AND(BK914&lt;&gt;"smrk",'Vstupní data'!AK914&lt;&gt;""),'Vstupní data'!AK914,   VLOOKUP(VLOOKUP(BD914,'Pril9-K3'!$L$8:$M$207,2,0),'Pril9-K3'!$A$8:$J$16,LOOKUP(BN914,'Pril9-K3'!$A$7:$J$7,'Pril9-K3'!$A$5:$J$5),0)   )),   "")</f>
        <v/>
      </c>
      <c r="BV914" s="69" t="n">
        <f aca="false">'Vstupní data'!AJ914</f>
        <v>0</v>
      </c>
      <c r="BW914" s="69" t="n">
        <f aca="false">IF(BF914&gt;0,IF(J914&gt;0,J914,K914*H914/100),0)</f>
        <v>0</v>
      </c>
      <c r="BX914" s="69" t="n">
        <f aca="false">IF(BF914&gt;0,IF(BJ914&gt;BL914,BL914,BJ914),0)</f>
        <v>0</v>
      </c>
      <c r="BY914" s="69" t="n">
        <f aca="false">IF(BD914=0,0,IF(AND(BX914&gt;0,BX914&lt;=5),  IF(AND(BX914&gt;0,BX914&lt;=5),VLOOKUP(BK914,'Pril1-THLPa'!$A$6:$F$18,IF(AND(BX914&gt;0,BX914&lt;=5),LOOKUP(BX914,'Pril1-THLPa'!$B$5:$F$5,'Pril1-THLPa'!$B$4:$F$4),""),0),""),  IF(BX914&gt;5,BO914+BP914*(BX914-5)+BQ914*POWER(BX914-5,2)+BR914*POWER(BX914-5,3)+BS914*POWER(BX914-5,4),"")))</f>
        <v>0</v>
      </c>
      <c r="BZ914" s="69" t="n">
        <f aca="false">IF(BY914&gt;0,BY914*BI914/10*BW914*(100+BV914)/100,0)</f>
        <v>0</v>
      </c>
      <c r="CA914" s="69" t="n">
        <f aca="false">IF(BD914&gt;0,BX914-IF(BD914&gt;BX914,BX914,BD914),0)</f>
        <v>0</v>
      </c>
      <c r="CB914" s="69" t="n">
        <f aca="false">POWER(1.01,CA914)</f>
        <v>1</v>
      </c>
      <c r="CC914" s="69" t="n">
        <f aca="false">IF(BF914&gt;0,IF(BF914&gt;BH914,1,BF914/BH914),0)</f>
        <v>0</v>
      </c>
      <c r="CD914" s="72" t="n">
        <f aca="false">IF(BD914=0,0,IF(BF914&gt;0,ROUND(IF(CB914&lt;&gt;0,BZ914*BT914*1/CB914*CC914,0),0),0))</f>
        <v>0</v>
      </c>
      <c r="CE914" s="73" t="str">
        <f aca="false">IF(BF914&gt;0,IF(BF914&gt;BH914,CD914/BF914,CD914/BH914),"")</f>
        <v/>
      </c>
      <c r="CF914" s="69" t="n">
        <f aca="false">'Vstupní data'!AM914</f>
        <v>0</v>
      </c>
      <c r="CG914" s="69" t="n">
        <f aca="false">'Vstupní data'!AN914</f>
        <v>0</v>
      </c>
      <c r="CH914" s="69" t="n">
        <f aca="false">'Vstupní data'!AO914</f>
        <v>0</v>
      </c>
      <c r="CI914" s="69" t="n">
        <f aca="false">'Vstupní data'!AP914</f>
        <v>0</v>
      </c>
      <c r="CJ914" s="72" t="n">
        <f aca="false">ROUND(CH914*CI914,0)</f>
        <v>0</v>
      </c>
      <c r="CK914" s="74" t="str">
        <f aca="false">IF(OR(AA914&gt;0,BB914&gt;0,CD914&gt;0,CJ914&gt;0),AA914+BB914+CD914+CJ914,"")</f>
        <v/>
      </c>
    </row>
    <row r="915" customFormat="false" ht="12.8" hidden="false" customHeight="false" outlineLevel="0" collapsed="false">
      <c r="A915" s="66" t="n">
        <f aca="false">'Vstupní data'!A915</f>
        <v>0</v>
      </c>
      <c r="F915" s="66" t="str">
        <f aca="false">CONCATENATE('Vstupní data'!F915,'Vstupní data'!G915,'Vstupní data'!H915,'Vstupní data'!I915)</f>
        <v/>
      </c>
      <c r="G915" s="66"/>
      <c r="H915" s="66" t="n">
        <f aca="false">'Vstupní data'!K915</f>
        <v>0</v>
      </c>
      <c r="I915" s="66" t="n">
        <f aca="false">'Vstupní data'!L915</f>
        <v>0</v>
      </c>
      <c r="J915" s="66" t="n">
        <f aca="false">'Vstupní data'!K915*'Vstupní data'!M915/100</f>
        <v>0</v>
      </c>
      <c r="L915" s="66" t="n">
        <f aca="false">IF('Vstupní data'!N915="prostokořenný",0,IF('Vstupní data'!N915="krytokořenný","k",IF('Vstupní data'!N915="poloodrostky nebo odrostky, prostokořenné i krytokořenné","po",0)))</f>
        <v>0</v>
      </c>
      <c r="N915" s="66"/>
      <c r="O915" s="66" t="n">
        <f aca="false">'Vstupní data'!O915</f>
        <v>0</v>
      </c>
      <c r="P915" s="66" t="n">
        <f aca="false">IF(O915&gt;0,VLOOKUP(CONCATENATE(VLOOKUP(I915,'Pril3-drev'!$H$5:$K$83,4,0),"-",'Vstupní data'!R915),K2!$C$15:$D$23,2,0),0)</f>
        <v>0</v>
      </c>
      <c r="Q915" s="66" t="n">
        <f aca="false">IF(O915&gt;0,VLOOKUP(I915,'Pril3-drev'!$H$5:$I$83,2,0),0)</f>
        <v>0</v>
      </c>
      <c r="R915" s="66" t="n">
        <f aca="false">IF(Q915&gt;0,VLOOKUP(Q915,'Pril6-okus'!$A$5:$B$17,2,0),0)</f>
        <v>0</v>
      </c>
      <c r="S915" s="66" t="n">
        <f aca="false">IF(O915&gt;0,VLOOKUP(I915,'Pril3-drev'!$H$5:$J$83,3,0),0)</f>
        <v>0</v>
      </c>
      <c r="T915" s="66" t="str">
        <f aca="false">IF(O915&gt;0,IF(L915="k",0.9*VLOOKUP(S915,'ha-pocty-vyhl'!$A$5:$B$20,2,0),IF(L915="po",0.8*VLOOKUP(S915,'ha-pocty-vyhl'!$A$5:$B$20,2,0),VLOOKUP(S915,'ha-pocty-vyhl'!$A$5:$B$20,2,0))),"")</f>
        <v/>
      </c>
      <c r="U915" s="66" t="n">
        <f aca="false">'Vstupní data'!P915</f>
        <v>0</v>
      </c>
      <c r="V915" s="66" t="n">
        <f aca="false">IF(O915&gt;0,1.3*T915*1000*Z915/10000,0)</f>
        <v>0</v>
      </c>
      <c r="W915" s="66" t="n">
        <f aca="false">IF(O915&gt;0,1.3*T915*1000*Z915/10000,0)</f>
        <v>0</v>
      </c>
      <c r="X915" s="66" t="n">
        <f aca="false">IF(O915&gt;0,IF(O915&gt;V915,V915,O915),0)</f>
        <v>0</v>
      </c>
      <c r="Y915" s="66" t="n">
        <f aca="false">IF(O915&gt;0,IF(IF(U915&gt;W915,W915,U915)&lt;X915,W915,IF(U915&gt;W915,W915,U915)),0)</f>
        <v>0</v>
      </c>
      <c r="Z915" s="66" t="n">
        <f aca="false">IF(O915&gt;0,IF(J915&gt;0,J915,K915*H915/100),0)</f>
        <v>0</v>
      </c>
      <c r="AA915" s="67" t="n">
        <f aca="false">IF(O915&gt;0,CEILING(R915*P915*X915/Y915*Z915,1),0)</f>
        <v>0</v>
      </c>
      <c r="AB915" s="68" t="n">
        <f aca="false">IF(O915&gt;0,AA915/O915,0)</f>
        <v>0</v>
      </c>
      <c r="AC915" s="66" t="n">
        <f aca="false">'Vstupní data'!W915</f>
        <v>0</v>
      </c>
      <c r="AI915" s="66" t="str">
        <f aca="false">IF(OR('Vstupní data'!T915&gt;0,'Vstupní data'!U915&gt;0),VLOOKUP(I915,'Pril3-drev'!$H$5:$J$83,3,0),"")</f>
        <v/>
      </c>
      <c r="AJ915" s="66" t="n">
        <f aca="false">IF('Vstupní data'!V915="prostokořenný",0,IF('Vstupní data'!V915="krytokořenný","k",IF('Vstupní data'!V915="poloodrostky nebo odrostky, prostokořenné i krytokořenné","po",0)))</f>
        <v>0</v>
      </c>
      <c r="AK915" s="66" t="n">
        <f aca="false">IF(OR('Vstupní data'!T915&gt;0,'Vstupní data'!U915&gt;0),IF(AJ915="k",0.9*VLOOKUP(AI915,'ha-pocty-vyhl'!$A$5:$B$20,2,0),IF(AJ915="po",0.8*VLOOKUP(AI915,'ha-pocty-vyhl'!$A$5:$B$20,2,0),VLOOKUP(AI915,'ha-pocty-vyhl'!$A$5:$B$20,2,0))),0)</f>
        <v>0</v>
      </c>
      <c r="AL915" s="66" t="n">
        <f aca="false">IF(OR('Vstupní data'!T915&gt;0,'Vstupní data'!U915&gt;0),'Vstupní data'!K915*'Vstupní data'!M915/100,0)</f>
        <v>0</v>
      </c>
      <c r="AM915" s="66" t="n">
        <f aca="false">IF(OR('Vstupní data'!T915&gt;0,'Vstupní data'!U915&gt;0),IF('Vstupní data'!T915&gt;0,'Vstupní data'!T915,ROUND(10*'Vstupní data'!U915/AK915,0)),0)</f>
        <v>0</v>
      </c>
      <c r="AN915" s="69" t="n">
        <f aca="false">IF('Vstupní data'!T915&gt;0,   IF('Vstupní data'!T915&lt;=AL915,'Vstupní data'!T915,AL915),   IF(AM915&lt;AL915,AM915,AL915))</f>
        <v>0</v>
      </c>
      <c r="AO915" s="69" t="n">
        <f aca="false">'Vstupní data'!X915</f>
        <v>0</v>
      </c>
      <c r="AP915" s="66" t="n">
        <f aca="false">IF(OR('Vstupní data'!T915&gt;0,'Vstupní data'!U915&gt;0),IF(I915&lt;&gt;0,VLOOKUP(I915,'Pril3-drev'!$H$5:$I$83,2,0),0),0)</f>
        <v>0</v>
      </c>
      <c r="AQ915" s="66" t="n">
        <f aca="false">'Vstupní data'!Y915</f>
        <v>0</v>
      </c>
      <c r="AR915" s="66" t="str">
        <f aca="false">IF(AC915&gt;5,   IF('Vstupní data'!Y915&gt;0,   VLOOKUP(VLOOKUP(CONCATENATE(VLOOKUP(I915,'Pril3-drev'!$H$4:$L$83,5,0),AC915),'Pril3-drev'!$Q$4:$R$2803,2,0),'AVB-BS'!$C$5:$S$29 ,LOOKUP(AQ915,'AVB-BS'!$D$3:$S$3,'AVB-BS'!$D$1:$S$1) ,0 )   ,   IF('Vstupní data'!Z915&gt;0,'Vstupní data'!Z915,0)) , "")</f>
        <v/>
      </c>
      <c r="AS915" s="70" t="str">
        <f aca="false">IF(AC915&gt;5,VLOOKUP(CONCATENATE(AP915,AR915),'Pril1-THLPa'!$H$6:$N$96,4,0),"")</f>
        <v/>
      </c>
      <c r="AT915" s="70" t="str">
        <f aca="false">IF(AC915&gt;5,VLOOKUP(CONCATENATE(AP915,AR915),'Pril1-THLPa'!$H$6:$N$96,5,0),"")</f>
        <v/>
      </c>
      <c r="AU915" s="70" t="str">
        <f aca="false">IF(AC915&gt;5,VLOOKUP(CONCATENATE(AP915,AR915),'Pril1-THLPa'!$H$6:$N$96,6,0),"")</f>
        <v/>
      </c>
      <c r="AV915" s="70" t="str">
        <f aca="false">IF(AC915&gt;5,VLOOKUP(CONCATENATE(AP915,AR915),'Pril1-THLPa'!$H$6:$N$96,7,0),"")</f>
        <v/>
      </c>
      <c r="AW915" s="70" t="str">
        <f aca="false">IF(AC915&gt;5,VLOOKUP(CONCATENATE(AP915,AR915),'Pril1-THLPa'!$H$6:$O$96,8,0),"")</f>
        <v/>
      </c>
      <c r="AX915" s="66" t="n">
        <f aca="false">IF(AC915&gt;0,IF(AND(AC915&gt;0,AC915&lt;=5),VLOOKUP(AP915,'Pril1-THLPa'!$A$6:$F$18,LOOKUP(AC915,'Pril1-THLPa'!$B$5:$F$5,'Pril1-THLPa'!$B$4:$F$4),0),AS915+AT915*(AC915-5)+AU915*POWER(AC915-5,2)+AV915*POWER(AC915-5,3)+AW915*POWER(AC915-5,4)),0)</f>
        <v>0</v>
      </c>
      <c r="AY915" s="71"/>
      <c r="AZ915" s="66" t="n">
        <f aca="false">'Vstupní data'!AA915</f>
        <v>0</v>
      </c>
      <c r="BA915" s="66" t="n">
        <f aca="false">IF(OR('Vstupní data'!T915&gt;0,'Vstupní data'!U915&gt;0),IF(AC915&lt;&gt;"",AX915*AO915/10*(100+AZ915)/100,0),0)</f>
        <v>0</v>
      </c>
      <c r="BB915" s="67" t="n">
        <f aca="false">IF(AC915&lt;&gt;"",ROUND(BA915*AN915,0),0)</f>
        <v>0</v>
      </c>
      <c r="BC915" s="68" t="str">
        <f aca="false">IF(AE915&gt;0,BB915/AE915,"")</f>
        <v/>
      </c>
      <c r="BD915" s="66" t="n">
        <f aca="false">'Vstupní data'!AE915</f>
        <v>0</v>
      </c>
      <c r="BF915" s="66" t="n">
        <f aca="false">'Vstupní data'!AC915</f>
        <v>0</v>
      </c>
      <c r="BH915" s="66" t="n">
        <f aca="false">'Vstupní data'!AD915</f>
        <v>0</v>
      </c>
      <c r="BI915" s="66" t="n">
        <f aca="false">'Vstupní data'!AF915</f>
        <v>0</v>
      </c>
      <c r="BJ915" s="69" t="n">
        <f aca="false">'Vstupní data'!AG915</f>
        <v>0</v>
      </c>
      <c r="BK915" s="69" t="n">
        <f aca="false">IF(BF915&lt;&gt;0,VLOOKUP(I915,'Pril3-drev'!$H$5:$I$83,2,0),0)</f>
        <v>0</v>
      </c>
      <c r="BL915" s="69" t="n">
        <f aca="false">IF(BF915&lt;&gt;0,VLOOKUP(BK915,'Pril3-drev'!$A$5:$C$17,3,0),0)</f>
        <v>0</v>
      </c>
      <c r="BM915" s="69" t="n">
        <f aca="false">'Vstupní data'!AH915</f>
        <v>0</v>
      </c>
      <c r="BN915" s="69" t="n">
        <f aca="false">IF('Vstupní data'!AH915&gt;0,   VLOOKUP(VLOOKUP(CONCATENATE(VLOOKUP(I915,'Pril3-drev'!$H$4:$L$83,5,0),BD915),'Pril3-drev'!$Q$4:$R$2803,2,0),'AVB-BS'!$C$5:$S$29 ,LOOKUP(BM915,'AVB-BS'!$D$3:$S$3,'AVB-BS'!$D$1:$S$1) ,0 )   ,   IF('Vstupní data'!AI915&gt;0,'Vstupní data'!AI915,0))</f>
        <v>0</v>
      </c>
      <c r="BO915" s="69" t="str">
        <f aca="false">IF(BX915&gt;5,VLOOKUP(CONCATENATE(BK915,BN915),'Pril1-THLPa'!$H$6:$N$96,4,0),"")</f>
        <v/>
      </c>
      <c r="BP915" s="69" t="str">
        <f aca="false">IF(BX915&gt;5,VLOOKUP(CONCATENATE(BK915,BN915),'Pril1-THLPa'!$H$6:$N$96,5,0),"")</f>
        <v/>
      </c>
      <c r="BQ915" s="69" t="str">
        <f aca="false">IF(BX915&gt;5,VLOOKUP(CONCATENATE(BK915,BN915),'Pril1-THLPa'!$H$6:$N$96,6,0),"")</f>
        <v/>
      </c>
      <c r="BR915" s="69" t="str">
        <f aca="false">IF(BX915&gt;5,VLOOKUP(CONCATENATE(BK915,BN915),'Pril1-THLPa'!$H$6:$N$96,7,0),"")</f>
        <v/>
      </c>
      <c r="BS915" s="69" t="str">
        <f aca="false">IF(BX915&gt;5,VLOOKUP(CONCATENATE(BK915,BN915),'Pril1-THLPa'!$H$6:$O$96,8,0),"")</f>
        <v/>
      </c>
      <c r="BT915" s="69" t="str">
        <f aca="false">IF(BF915&gt;0, IF(BK915="smrk",  VLOOKUP(VLOOKUP(BD915,'Pril9-K3'!$L$8:$M$207,2,0),'Pril9-K3'!$A$8:$J$16,LOOKUP(BN915,'Pril9-K3'!$A$7:$J$7,'Pril9-K3'!$A$5:$J$5),0), IF(AND(BK915&lt;&gt;"smrk",'Vstupní data'!AK915&lt;&gt;""),'Vstupní data'!AK915,   VLOOKUP(VLOOKUP(BD915,'Pril9-K3'!$L$8:$M$207,2,0),'Pril9-K3'!$A$8:$J$16,LOOKUP(BN915,'Pril9-K3'!$A$7:$J$7,'Pril9-K3'!$A$5:$J$5),0)   )),   "")</f>
        <v/>
      </c>
      <c r="BV915" s="69" t="n">
        <f aca="false">'Vstupní data'!AJ915</f>
        <v>0</v>
      </c>
      <c r="BW915" s="69" t="n">
        <f aca="false">IF(BF915&gt;0,IF(J915&gt;0,J915,K915*H915/100),0)</f>
        <v>0</v>
      </c>
      <c r="BX915" s="69" t="n">
        <f aca="false">IF(BF915&gt;0,IF(BJ915&gt;BL915,BL915,BJ915),0)</f>
        <v>0</v>
      </c>
      <c r="BY915" s="69" t="n">
        <f aca="false">IF(BD915=0,0,IF(AND(BX915&gt;0,BX915&lt;=5),  IF(AND(BX915&gt;0,BX915&lt;=5),VLOOKUP(BK915,'Pril1-THLPa'!$A$6:$F$18,IF(AND(BX915&gt;0,BX915&lt;=5),LOOKUP(BX915,'Pril1-THLPa'!$B$5:$F$5,'Pril1-THLPa'!$B$4:$F$4),""),0),""),  IF(BX915&gt;5,BO915+BP915*(BX915-5)+BQ915*POWER(BX915-5,2)+BR915*POWER(BX915-5,3)+BS915*POWER(BX915-5,4),"")))</f>
        <v>0</v>
      </c>
      <c r="BZ915" s="69" t="n">
        <f aca="false">IF(BY915&gt;0,BY915*BI915/10*BW915*(100+BV915)/100,0)</f>
        <v>0</v>
      </c>
      <c r="CA915" s="69" t="n">
        <f aca="false">IF(BD915&gt;0,BX915-IF(BD915&gt;BX915,BX915,BD915),0)</f>
        <v>0</v>
      </c>
      <c r="CB915" s="69" t="n">
        <f aca="false">POWER(1.01,CA915)</f>
        <v>1</v>
      </c>
      <c r="CC915" s="69" t="n">
        <f aca="false">IF(BF915&gt;0,IF(BF915&gt;BH915,1,BF915/BH915),0)</f>
        <v>0</v>
      </c>
      <c r="CD915" s="72" t="n">
        <f aca="false">IF(BD915=0,0,IF(BF915&gt;0,ROUND(IF(CB915&lt;&gt;0,BZ915*BT915*1/CB915*CC915,0),0),0))</f>
        <v>0</v>
      </c>
      <c r="CE915" s="73" t="str">
        <f aca="false">IF(BF915&gt;0,IF(BF915&gt;BH915,CD915/BF915,CD915/BH915),"")</f>
        <v/>
      </c>
      <c r="CF915" s="69" t="n">
        <f aca="false">'Vstupní data'!AM915</f>
        <v>0</v>
      </c>
      <c r="CG915" s="69" t="n">
        <f aca="false">'Vstupní data'!AN915</f>
        <v>0</v>
      </c>
      <c r="CH915" s="69" t="n">
        <f aca="false">'Vstupní data'!AO915</f>
        <v>0</v>
      </c>
      <c r="CI915" s="69" t="n">
        <f aca="false">'Vstupní data'!AP915</f>
        <v>0</v>
      </c>
      <c r="CJ915" s="72" t="n">
        <f aca="false">ROUND(CH915*CI915,0)</f>
        <v>0</v>
      </c>
      <c r="CK915" s="74" t="str">
        <f aca="false">IF(OR(AA915&gt;0,BB915&gt;0,CD915&gt;0,CJ915&gt;0),AA915+BB915+CD915+CJ915,"")</f>
        <v/>
      </c>
    </row>
    <row r="916" customFormat="false" ht="12.8" hidden="false" customHeight="false" outlineLevel="0" collapsed="false">
      <c r="A916" s="66" t="n">
        <f aca="false">'Vstupní data'!A916</f>
        <v>0</v>
      </c>
      <c r="F916" s="66" t="str">
        <f aca="false">CONCATENATE('Vstupní data'!F916,'Vstupní data'!G916,'Vstupní data'!H916,'Vstupní data'!I916)</f>
        <v/>
      </c>
      <c r="G916" s="66"/>
      <c r="H916" s="66" t="n">
        <f aca="false">'Vstupní data'!K916</f>
        <v>0</v>
      </c>
      <c r="I916" s="66" t="n">
        <f aca="false">'Vstupní data'!L916</f>
        <v>0</v>
      </c>
      <c r="J916" s="66" t="n">
        <f aca="false">'Vstupní data'!K916*'Vstupní data'!M916/100</f>
        <v>0</v>
      </c>
      <c r="L916" s="66" t="n">
        <f aca="false">IF('Vstupní data'!N916="prostokořenný",0,IF('Vstupní data'!N916="krytokořenný","k",IF('Vstupní data'!N916="poloodrostky nebo odrostky, prostokořenné i krytokořenné","po",0)))</f>
        <v>0</v>
      </c>
      <c r="N916" s="66"/>
      <c r="O916" s="66" t="n">
        <f aca="false">'Vstupní data'!O916</f>
        <v>0</v>
      </c>
      <c r="P916" s="66" t="n">
        <f aca="false">IF(O916&gt;0,VLOOKUP(CONCATENATE(VLOOKUP(I916,'Pril3-drev'!$H$5:$K$83,4,0),"-",'Vstupní data'!R916),K2!$C$15:$D$23,2,0),0)</f>
        <v>0</v>
      </c>
      <c r="Q916" s="66" t="n">
        <f aca="false">IF(O916&gt;0,VLOOKUP(I916,'Pril3-drev'!$H$5:$I$83,2,0),0)</f>
        <v>0</v>
      </c>
      <c r="R916" s="66" t="n">
        <f aca="false">IF(Q916&gt;0,VLOOKUP(Q916,'Pril6-okus'!$A$5:$B$17,2,0),0)</f>
        <v>0</v>
      </c>
      <c r="S916" s="66" t="n">
        <f aca="false">IF(O916&gt;0,VLOOKUP(I916,'Pril3-drev'!$H$5:$J$83,3,0),0)</f>
        <v>0</v>
      </c>
      <c r="T916" s="66" t="str">
        <f aca="false">IF(O916&gt;0,IF(L916="k",0.9*VLOOKUP(S916,'ha-pocty-vyhl'!$A$5:$B$20,2,0),IF(L916="po",0.8*VLOOKUP(S916,'ha-pocty-vyhl'!$A$5:$B$20,2,0),VLOOKUP(S916,'ha-pocty-vyhl'!$A$5:$B$20,2,0))),"")</f>
        <v/>
      </c>
      <c r="U916" s="66" t="n">
        <f aca="false">'Vstupní data'!P916</f>
        <v>0</v>
      </c>
      <c r="V916" s="66" t="n">
        <f aca="false">IF(O916&gt;0,1.3*T916*1000*Z916/10000,0)</f>
        <v>0</v>
      </c>
      <c r="W916" s="66" t="n">
        <f aca="false">IF(O916&gt;0,1.3*T916*1000*Z916/10000,0)</f>
        <v>0</v>
      </c>
      <c r="X916" s="66" t="n">
        <f aca="false">IF(O916&gt;0,IF(O916&gt;V916,V916,O916),0)</f>
        <v>0</v>
      </c>
      <c r="Y916" s="66" t="n">
        <f aca="false">IF(O916&gt;0,IF(IF(U916&gt;W916,W916,U916)&lt;X916,W916,IF(U916&gt;W916,W916,U916)),0)</f>
        <v>0</v>
      </c>
      <c r="Z916" s="66" t="n">
        <f aca="false">IF(O916&gt;0,IF(J916&gt;0,J916,K916*H916/100),0)</f>
        <v>0</v>
      </c>
      <c r="AA916" s="67" t="n">
        <f aca="false">IF(O916&gt;0,CEILING(R916*P916*X916/Y916*Z916,1),0)</f>
        <v>0</v>
      </c>
      <c r="AB916" s="68" t="n">
        <f aca="false">IF(O916&gt;0,AA916/O916,0)</f>
        <v>0</v>
      </c>
      <c r="AC916" s="66" t="n">
        <f aca="false">'Vstupní data'!W916</f>
        <v>0</v>
      </c>
      <c r="AI916" s="66" t="str">
        <f aca="false">IF(OR('Vstupní data'!T916&gt;0,'Vstupní data'!U916&gt;0),VLOOKUP(I916,'Pril3-drev'!$H$5:$J$83,3,0),"")</f>
        <v/>
      </c>
      <c r="AJ916" s="66" t="n">
        <f aca="false">IF('Vstupní data'!V916="prostokořenný",0,IF('Vstupní data'!V916="krytokořenný","k",IF('Vstupní data'!V916="poloodrostky nebo odrostky, prostokořenné i krytokořenné","po",0)))</f>
        <v>0</v>
      </c>
      <c r="AK916" s="66" t="n">
        <f aca="false">IF(OR('Vstupní data'!T916&gt;0,'Vstupní data'!U916&gt;0),IF(AJ916="k",0.9*VLOOKUP(AI916,'ha-pocty-vyhl'!$A$5:$B$20,2,0),IF(AJ916="po",0.8*VLOOKUP(AI916,'ha-pocty-vyhl'!$A$5:$B$20,2,0),VLOOKUP(AI916,'ha-pocty-vyhl'!$A$5:$B$20,2,0))),0)</f>
        <v>0</v>
      </c>
      <c r="AL916" s="66" t="n">
        <f aca="false">IF(OR('Vstupní data'!T916&gt;0,'Vstupní data'!U916&gt;0),'Vstupní data'!K916*'Vstupní data'!M916/100,0)</f>
        <v>0</v>
      </c>
      <c r="AM916" s="66" t="n">
        <f aca="false">IF(OR('Vstupní data'!T916&gt;0,'Vstupní data'!U916&gt;0),IF('Vstupní data'!T916&gt;0,'Vstupní data'!T916,ROUND(10*'Vstupní data'!U916/AK916,0)),0)</f>
        <v>0</v>
      </c>
      <c r="AN916" s="69" t="n">
        <f aca="false">IF('Vstupní data'!T916&gt;0,   IF('Vstupní data'!T916&lt;=AL916,'Vstupní data'!T916,AL916),   IF(AM916&lt;AL916,AM916,AL916))</f>
        <v>0</v>
      </c>
      <c r="AO916" s="69" t="n">
        <f aca="false">'Vstupní data'!X916</f>
        <v>0</v>
      </c>
      <c r="AP916" s="66" t="n">
        <f aca="false">IF(OR('Vstupní data'!T916&gt;0,'Vstupní data'!U916&gt;0),IF(I916&lt;&gt;0,VLOOKUP(I916,'Pril3-drev'!$H$5:$I$83,2,0),0),0)</f>
        <v>0</v>
      </c>
      <c r="AQ916" s="66" t="n">
        <f aca="false">'Vstupní data'!Y916</f>
        <v>0</v>
      </c>
      <c r="AR916" s="66" t="str">
        <f aca="false">IF(AC916&gt;5,   IF('Vstupní data'!Y916&gt;0,   VLOOKUP(VLOOKUP(CONCATENATE(VLOOKUP(I916,'Pril3-drev'!$H$4:$L$83,5,0),AC916),'Pril3-drev'!$Q$4:$R$2803,2,0),'AVB-BS'!$C$5:$S$29 ,LOOKUP(AQ916,'AVB-BS'!$D$3:$S$3,'AVB-BS'!$D$1:$S$1) ,0 )   ,   IF('Vstupní data'!Z916&gt;0,'Vstupní data'!Z916,0)) , "")</f>
        <v/>
      </c>
      <c r="AS916" s="70" t="str">
        <f aca="false">IF(AC916&gt;5,VLOOKUP(CONCATENATE(AP916,AR916),'Pril1-THLPa'!$H$6:$N$96,4,0),"")</f>
        <v/>
      </c>
      <c r="AT916" s="70" t="str">
        <f aca="false">IF(AC916&gt;5,VLOOKUP(CONCATENATE(AP916,AR916),'Pril1-THLPa'!$H$6:$N$96,5,0),"")</f>
        <v/>
      </c>
      <c r="AU916" s="70" t="str">
        <f aca="false">IF(AC916&gt;5,VLOOKUP(CONCATENATE(AP916,AR916),'Pril1-THLPa'!$H$6:$N$96,6,0),"")</f>
        <v/>
      </c>
      <c r="AV916" s="70" t="str">
        <f aca="false">IF(AC916&gt;5,VLOOKUP(CONCATENATE(AP916,AR916),'Pril1-THLPa'!$H$6:$N$96,7,0),"")</f>
        <v/>
      </c>
      <c r="AW916" s="70" t="str">
        <f aca="false">IF(AC916&gt;5,VLOOKUP(CONCATENATE(AP916,AR916),'Pril1-THLPa'!$H$6:$O$96,8,0),"")</f>
        <v/>
      </c>
      <c r="AX916" s="66" t="n">
        <f aca="false">IF(AC916&gt;0,IF(AND(AC916&gt;0,AC916&lt;=5),VLOOKUP(AP916,'Pril1-THLPa'!$A$6:$F$18,LOOKUP(AC916,'Pril1-THLPa'!$B$5:$F$5,'Pril1-THLPa'!$B$4:$F$4),0),AS916+AT916*(AC916-5)+AU916*POWER(AC916-5,2)+AV916*POWER(AC916-5,3)+AW916*POWER(AC916-5,4)),0)</f>
        <v>0</v>
      </c>
      <c r="AY916" s="71"/>
      <c r="AZ916" s="66" t="n">
        <f aca="false">'Vstupní data'!AA916</f>
        <v>0</v>
      </c>
      <c r="BA916" s="66" t="n">
        <f aca="false">IF(OR('Vstupní data'!T916&gt;0,'Vstupní data'!U916&gt;0),IF(AC916&lt;&gt;"",AX916*AO916/10*(100+AZ916)/100,0),0)</f>
        <v>0</v>
      </c>
      <c r="BB916" s="67" t="n">
        <f aca="false">IF(AC916&lt;&gt;"",ROUND(BA916*AN916,0),0)</f>
        <v>0</v>
      </c>
      <c r="BC916" s="68" t="str">
        <f aca="false">IF(AE916&gt;0,BB916/AE916,"")</f>
        <v/>
      </c>
      <c r="BD916" s="66" t="n">
        <f aca="false">'Vstupní data'!AE916</f>
        <v>0</v>
      </c>
      <c r="BF916" s="66" t="n">
        <f aca="false">'Vstupní data'!AC916</f>
        <v>0</v>
      </c>
      <c r="BH916" s="66" t="n">
        <f aca="false">'Vstupní data'!AD916</f>
        <v>0</v>
      </c>
      <c r="BI916" s="66" t="n">
        <f aca="false">'Vstupní data'!AF916</f>
        <v>0</v>
      </c>
      <c r="BJ916" s="69" t="n">
        <f aca="false">'Vstupní data'!AG916</f>
        <v>0</v>
      </c>
      <c r="BK916" s="69" t="n">
        <f aca="false">IF(BF916&lt;&gt;0,VLOOKUP(I916,'Pril3-drev'!$H$5:$I$83,2,0),0)</f>
        <v>0</v>
      </c>
      <c r="BL916" s="69" t="n">
        <f aca="false">IF(BF916&lt;&gt;0,VLOOKUP(BK916,'Pril3-drev'!$A$5:$C$17,3,0),0)</f>
        <v>0</v>
      </c>
      <c r="BM916" s="69" t="n">
        <f aca="false">'Vstupní data'!AH916</f>
        <v>0</v>
      </c>
      <c r="BN916" s="69" t="n">
        <f aca="false">IF('Vstupní data'!AH916&gt;0,   VLOOKUP(VLOOKUP(CONCATENATE(VLOOKUP(I916,'Pril3-drev'!$H$4:$L$83,5,0),BD916),'Pril3-drev'!$Q$4:$R$2803,2,0),'AVB-BS'!$C$5:$S$29 ,LOOKUP(BM916,'AVB-BS'!$D$3:$S$3,'AVB-BS'!$D$1:$S$1) ,0 )   ,   IF('Vstupní data'!AI916&gt;0,'Vstupní data'!AI916,0))</f>
        <v>0</v>
      </c>
      <c r="BO916" s="69" t="str">
        <f aca="false">IF(BX916&gt;5,VLOOKUP(CONCATENATE(BK916,BN916),'Pril1-THLPa'!$H$6:$N$96,4,0),"")</f>
        <v/>
      </c>
      <c r="BP916" s="69" t="str">
        <f aca="false">IF(BX916&gt;5,VLOOKUP(CONCATENATE(BK916,BN916),'Pril1-THLPa'!$H$6:$N$96,5,0),"")</f>
        <v/>
      </c>
      <c r="BQ916" s="69" t="str">
        <f aca="false">IF(BX916&gt;5,VLOOKUP(CONCATENATE(BK916,BN916),'Pril1-THLPa'!$H$6:$N$96,6,0),"")</f>
        <v/>
      </c>
      <c r="BR916" s="69" t="str">
        <f aca="false">IF(BX916&gt;5,VLOOKUP(CONCATENATE(BK916,BN916),'Pril1-THLPa'!$H$6:$N$96,7,0),"")</f>
        <v/>
      </c>
      <c r="BS916" s="69" t="str">
        <f aca="false">IF(BX916&gt;5,VLOOKUP(CONCATENATE(BK916,BN916),'Pril1-THLPa'!$H$6:$O$96,8,0),"")</f>
        <v/>
      </c>
      <c r="BT916" s="69" t="str">
        <f aca="false">IF(BF916&gt;0, IF(BK916="smrk",  VLOOKUP(VLOOKUP(BD916,'Pril9-K3'!$L$8:$M$207,2,0),'Pril9-K3'!$A$8:$J$16,LOOKUP(BN916,'Pril9-K3'!$A$7:$J$7,'Pril9-K3'!$A$5:$J$5),0), IF(AND(BK916&lt;&gt;"smrk",'Vstupní data'!AK916&lt;&gt;""),'Vstupní data'!AK916,   VLOOKUP(VLOOKUP(BD916,'Pril9-K3'!$L$8:$M$207,2,0),'Pril9-K3'!$A$8:$J$16,LOOKUP(BN916,'Pril9-K3'!$A$7:$J$7,'Pril9-K3'!$A$5:$J$5),0)   )),   "")</f>
        <v/>
      </c>
      <c r="BV916" s="69" t="n">
        <f aca="false">'Vstupní data'!AJ916</f>
        <v>0</v>
      </c>
      <c r="BW916" s="69" t="n">
        <f aca="false">IF(BF916&gt;0,IF(J916&gt;0,J916,K916*H916/100),0)</f>
        <v>0</v>
      </c>
      <c r="BX916" s="69" t="n">
        <f aca="false">IF(BF916&gt;0,IF(BJ916&gt;BL916,BL916,BJ916),0)</f>
        <v>0</v>
      </c>
      <c r="BY916" s="69" t="n">
        <f aca="false">IF(BD916=0,0,IF(AND(BX916&gt;0,BX916&lt;=5),  IF(AND(BX916&gt;0,BX916&lt;=5),VLOOKUP(BK916,'Pril1-THLPa'!$A$6:$F$18,IF(AND(BX916&gt;0,BX916&lt;=5),LOOKUP(BX916,'Pril1-THLPa'!$B$5:$F$5,'Pril1-THLPa'!$B$4:$F$4),""),0),""),  IF(BX916&gt;5,BO916+BP916*(BX916-5)+BQ916*POWER(BX916-5,2)+BR916*POWER(BX916-5,3)+BS916*POWER(BX916-5,4),"")))</f>
        <v>0</v>
      </c>
      <c r="BZ916" s="69" t="n">
        <f aca="false">IF(BY916&gt;0,BY916*BI916/10*BW916*(100+BV916)/100,0)</f>
        <v>0</v>
      </c>
      <c r="CA916" s="69" t="n">
        <f aca="false">IF(BD916&gt;0,BX916-IF(BD916&gt;BX916,BX916,BD916),0)</f>
        <v>0</v>
      </c>
      <c r="CB916" s="69" t="n">
        <f aca="false">POWER(1.01,CA916)</f>
        <v>1</v>
      </c>
      <c r="CC916" s="69" t="n">
        <f aca="false">IF(BF916&gt;0,IF(BF916&gt;BH916,1,BF916/BH916),0)</f>
        <v>0</v>
      </c>
      <c r="CD916" s="72" t="n">
        <f aca="false">IF(BD916=0,0,IF(BF916&gt;0,ROUND(IF(CB916&lt;&gt;0,BZ916*BT916*1/CB916*CC916,0),0),0))</f>
        <v>0</v>
      </c>
      <c r="CE916" s="73" t="str">
        <f aca="false">IF(BF916&gt;0,IF(BF916&gt;BH916,CD916/BF916,CD916/BH916),"")</f>
        <v/>
      </c>
      <c r="CF916" s="69" t="n">
        <f aca="false">'Vstupní data'!AM916</f>
        <v>0</v>
      </c>
      <c r="CG916" s="69" t="n">
        <f aca="false">'Vstupní data'!AN916</f>
        <v>0</v>
      </c>
      <c r="CH916" s="69" t="n">
        <f aca="false">'Vstupní data'!AO916</f>
        <v>0</v>
      </c>
      <c r="CI916" s="69" t="n">
        <f aca="false">'Vstupní data'!AP916</f>
        <v>0</v>
      </c>
      <c r="CJ916" s="72" t="n">
        <f aca="false">ROUND(CH916*CI916,0)</f>
        <v>0</v>
      </c>
      <c r="CK916" s="74" t="str">
        <f aca="false">IF(OR(AA916&gt;0,BB916&gt;0,CD916&gt;0,CJ916&gt;0),AA916+BB916+CD916+CJ916,"")</f>
        <v/>
      </c>
    </row>
    <row r="917" customFormat="false" ht="12.8" hidden="false" customHeight="false" outlineLevel="0" collapsed="false">
      <c r="A917" s="66" t="n">
        <f aca="false">'Vstupní data'!A917</f>
        <v>0</v>
      </c>
      <c r="F917" s="66" t="str">
        <f aca="false">CONCATENATE('Vstupní data'!F917,'Vstupní data'!G917,'Vstupní data'!H917,'Vstupní data'!I917)</f>
        <v/>
      </c>
      <c r="G917" s="66"/>
      <c r="H917" s="66" t="n">
        <f aca="false">'Vstupní data'!K917</f>
        <v>0</v>
      </c>
      <c r="I917" s="66" t="n">
        <f aca="false">'Vstupní data'!L917</f>
        <v>0</v>
      </c>
      <c r="J917" s="66" t="n">
        <f aca="false">'Vstupní data'!K917*'Vstupní data'!M917/100</f>
        <v>0</v>
      </c>
      <c r="L917" s="66" t="n">
        <f aca="false">IF('Vstupní data'!N917="prostokořenný",0,IF('Vstupní data'!N917="krytokořenný","k",IF('Vstupní data'!N917="poloodrostky nebo odrostky, prostokořenné i krytokořenné","po",0)))</f>
        <v>0</v>
      </c>
      <c r="N917" s="66"/>
      <c r="O917" s="66" t="n">
        <f aca="false">'Vstupní data'!O917</f>
        <v>0</v>
      </c>
      <c r="P917" s="66" t="n">
        <f aca="false">IF(O917&gt;0,VLOOKUP(CONCATENATE(VLOOKUP(I917,'Pril3-drev'!$H$5:$K$83,4,0),"-",'Vstupní data'!R917),K2!$C$15:$D$23,2,0),0)</f>
        <v>0</v>
      </c>
      <c r="Q917" s="66" t="n">
        <f aca="false">IF(O917&gt;0,VLOOKUP(I917,'Pril3-drev'!$H$5:$I$83,2,0),0)</f>
        <v>0</v>
      </c>
      <c r="R917" s="66" t="n">
        <f aca="false">IF(Q917&gt;0,VLOOKUP(Q917,'Pril6-okus'!$A$5:$B$17,2,0),0)</f>
        <v>0</v>
      </c>
      <c r="S917" s="66" t="n">
        <f aca="false">IF(O917&gt;0,VLOOKUP(I917,'Pril3-drev'!$H$5:$J$83,3,0),0)</f>
        <v>0</v>
      </c>
      <c r="T917" s="66" t="str">
        <f aca="false">IF(O917&gt;0,IF(L917="k",0.9*VLOOKUP(S917,'ha-pocty-vyhl'!$A$5:$B$20,2,0),IF(L917="po",0.8*VLOOKUP(S917,'ha-pocty-vyhl'!$A$5:$B$20,2,0),VLOOKUP(S917,'ha-pocty-vyhl'!$A$5:$B$20,2,0))),"")</f>
        <v/>
      </c>
      <c r="U917" s="66" t="n">
        <f aca="false">'Vstupní data'!P917</f>
        <v>0</v>
      </c>
      <c r="V917" s="66" t="n">
        <f aca="false">IF(O917&gt;0,1.3*T917*1000*Z917/10000,0)</f>
        <v>0</v>
      </c>
      <c r="W917" s="66" t="n">
        <f aca="false">IF(O917&gt;0,1.3*T917*1000*Z917/10000,0)</f>
        <v>0</v>
      </c>
      <c r="X917" s="66" t="n">
        <f aca="false">IF(O917&gt;0,IF(O917&gt;V917,V917,O917),0)</f>
        <v>0</v>
      </c>
      <c r="Y917" s="66" t="n">
        <f aca="false">IF(O917&gt;0,IF(IF(U917&gt;W917,W917,U917)&lt;X917,W917,IF(U917&gt;W917,W917,U917)),0)</f>
        <v>0</v>
      </c>
      <c r="Z917" s="66" t="n">
        <f aca="false">IF(O917&gt;0,IF(J917&gt;0,J917,K917*H917/100),0)</f>
        <v>0</v>
      </c>
      <c r="AA917" s="67" t="n">
        <f aca="false">IF(O917&gt;0,CEILING(R917*P917*X917/Y917*Z917,1),0)</f>
        <v>0</v>
      </c>
      <c r="AB917" s="68" t="n">
        <f aca="false">IF(O917&gt;0,AA917/O917,0)</f>
        <v>0</v>
      </c>
      <c r="AC917" s="66" t="n">
        <f aca="false">'Vstupní data'!W917</f>
        <v>0</v>
      </c>
      <c r="AI917" s="66" t="str">
        <f aca="false">IF(OR('Vstupní data'!T917&gt;0,'Vstupní data'!U917&gt;0),VLOOKUP(I917,'Pril3-drev'!$H$5:$J$83,3,0),"")</f>
        <v/>
      </c>
      <c r="AJ917" s="66" t="n">
        <f aca="false">IF('Vstupní data'!V917="prostokořenný",0,IF('Vstupní data'!V917="krytokořenný","k",IF('Vstupní data'!V917="poloodrostky nebo odrostky, prostokořenné i krytokořenné","po",0)))</f>
        <v>0</v>
      </c>
      <c r="AK917" s="66" t="n">
        <f aca="false">IF(OR('Vstupní data'!T917&gt;0,'Vstupní data'!U917&gt;0),IF(AJ917="k",0.9*VLOOKUP(AI917,'ha-pocty-vyhl'!$A$5:$B$20,2,0),IF(AJ917="po",0.8*VLOOKUP(AI917,'ha-pocty-vyhl'!$A$5:$B$20,2,0),VLOOKUP(AI917,'ha-pocty-vyhl'!$A$5:$B$20,2,0))),0)</f>
        <v>0</v>
      </c>
      <c r="AL917" s="66" t="n">
        <f aca="false">IF(OR('Vstupní data'!T917&gt;0,'Vstupní data'!U917&gt;0),'Vstupní data'!K917*'Vstupní data'!M917/100,0)</f>
        <v>0</v>
      </c>
      <c r="AM917" s="66" t="n">
        <f aca="false">IF(OR('Vstupní data'!T917&gt;0,'Vstupní data'!U917&gt;0),IF('Vstupní data'!T917&gt;0,'Vstupní data'!T917,ROUND(10*'Vstupní data'!U917/AK917,0)),0)</f>
        <v>0</v>
      </c>
      <c r="AN917" s="69" t="n">
        <f aca="false">IF('Vstupní data'!T917&gt;0,   IF('Vstupní data'!T917&lt;=AL917,'Vstupní data'!T917,AL917),   IF(AM917&lt;AL917,AM917,AL917))</f>
        <v>0</v>
      </c>
      <c r="AO917" s="69" t="n">
        <f aca="false">'Vstupní data'!X917</f>
        <v>0</v>
      </c>
      <c r="AP917" s="66" t="n">
        <f aca="false">IF(OR('Vstupní data'!T917&gt;0,'Vstupní data'!U917&gt;0),IF(I917&lt;&gt;0,VLOOKUP(I917,'Pril3-drev'!$H$5:$I$83,2,0),0),0)</f>
        <v>0</v>
      </c>
      <c r="AQ917" s="66" t="n">
        <f aca="false">'Vstupní data'!Y917</f>
        <v>0</v>
      </c>
      <c r="AR917" s="66" t="str">
        <f aca="false">IF(AC917&gt;5,   IF('Vstupní data'!Y917&gt;0,   VLOOKUP(VLOOKUP(CONCATENATE(VLOOKUP(I917,'Pril3-drev'!$H$4:$L$83,5,0),AC917),'Pril3-drev'!$Q$4:$R$2803,2,0),'AVB-BS'!$C$5:$S$29 ,LOOKUP(AQ917,'AVB-BS'!$D$3:$S$3,'AVB-BS'!$D$1:$S$1) ,0 )   ,   IF('Vstupní data'!Z917&gt;0,'Vstupní data'!Z917,0)) , "")</f>
        <v/>
      </c>
      <c r="AS917" s="70" t="str">
        <f aca="false">IF(AC917&gt;5,VLOOKUP(CONCATENATE(AP917,AR917),'Pril1-THLPa'!$H$6:$N$96,4,0),"")</f>
        <v/>
      </c>
      <c r="AT917" s="70" t="str">
        <f aca="false">IF(AC917&gt;5,VLOOKUP(CONCATENATE(AP917,AR917),'Pril1-THLPa'!$H$6:$N$96,5,0),"")</f>
        <v/>
      </c>
      <c r="AU917" s="70" t="str">
        <f aca="false">IF(AC917&gt;5,VLOOKUP(CONCATENATE(AP917,AR917),'Pril1-THLPa'!$H$6:$N$96,6,0),"")</f>
        <v/>
      </c>
      <c r="AV917" s="70" t="str">
        <f aca="false">IF(AC917&gt;5,VLOOKUP(CONCATENATE(AP917,AR917),'Pril1-THLPa'!$H$6:$N$96,7,0),"")</f>
        <v/>
      </c>
      <c r="AW917" s="70" t="str">
        <f aca="false">IF(AC917&gt;5,VLOOKUP(CONCATENATE(AP917,AR917),'Pril1-THLPa'!$H$6:$O$96,8,0),"")</f>
        <v/>
      </c>
      <c r="AX917" s="66" t="n">
        <f aca="false">IF(AC917&gt;0,IF(AND(AC917&gt;0,AC917&lt;=5),VLOOKUP(AP917,'Pril1-THLPa'!$A$6:$F$18,LOOKUP(AC917,'Pril1-THLPa'!$B$5:$F$5,'Pril1-THLPa'!$B$4:$F$4),0),AS917+AT917*(AC917-5)+AU917*POWER(AC917-5,2)+AV917*POWER(AC917-5,3)+AW917*POWER(AC917-5,4)),0)</f>
        <v>0</v>
      </c>
      <c r="AY917" s="71"/>
      <c r="AZ917" s="66" t="n">
        <f aca="false">'Vstupní data'!AA917</f>
        <v>0</v>
      </c>
      <c r="BA917" s="66" t="n">
        <f aca="false">IF(OR('Vstupní data'!T917&gt;0,'Vstupní data'!U917&gt;0),IF(AC917&lt;&gt;"",AX917*AO917/10*(100+AZ917)/100,0),0)</f>
        <v>0</v>
      </c>
      <c r="BB917" s="67" t="n">
        <f aca="false">IF(AC917&lt;&gt;"",ROUND(BA917*AN917,0),0)</f>
        <v>0</v>
      </c>
      <c r="BC917" s="68" t="str">
        <f aca="false">IF(AE917&gt;0,BB917/AE917,"")</f>
        <v/>
      </c>
      <c r="BD917" s="66" t="n">
        <f aca="false">'Vstupní data'!AE917</f>
        <v>0</v>
      </c>
      <c r="BF917" s="66" t="n">
        <f aca="false">'Vstupní data'!AC917</f>
        <v>0</v>
      </c>
      <c r="BH917" s="66" t="n">
        <f aca="false">'Vstupní data'!AD917</f>
        <v>0</v>
      </c>
      <c r="BI917" s="66" t="n">
        <f aca="false">'Vstupní data'!AF917</f>
        <v>0</v>
      </c>
      <c r="BJ917" s="69" t="n">
        <f aca="false">'Vstupní data'!AG917</f>
        <v>0</v>
      </c>
      <c r="BK917" s="69" t="n">
        <f aca="false">IF(BF917&lt;&gt;0,VLOOKUP(I917,'Pril3-drev'!$H$5:$I$83,2,0),0)</f>
        <v>0</v>
      </c>
      <c r="BL917" s="69" t="n">
        <f aca="false">IF(BF917&lt;&gt;0,VLOOKUP(BK917,'Pril3-drev'!$A$5:$C$17,3,0),0)</f>
        <v>0</v>
      </c>
      <c r="BM917" s="69" t="n">
        <f aca="false">'Vstupní data'!AH917</f>
        <v>0</v>
      </c>
      <c r="BN917" s="69" t="n">
        <f aca="false">IF('Vstupní data'!AH917&gt;0,   VLOOKUP(VLOOKUP(CONCATENATE(VLOOKUP(I917,'Pril3-drev'!$H$4:$L$83,5,0),BD917),'Pril3-drev'!$Q$4:$R$2803,2,0),'AVB-BS'!$C$5:$S$29 ,LOOKUP(BM917,'AVB-BS'!$D$3:$S$3,'AVB-BS'!$D$1:$S$1) ,0 )   ,   IF('Vstupní data'!AI917&gt;0,'Vstupní data'!AI917,0))</f>
        <v>0</v>
      </c>
      <c r="BO917" s="69" t="str">
        <f aca="false">IF(BX917&gt;5,VLOOKUP(CONCATENATE(BK917,BN917),'Pril1-THLPa'!$H$6:$N$96,4,0),"")</f>
        <v/>
      </c>
      <c r="BP917" s="69" t="str">
        <f aca="false">IF(BX917&gt;5,VLOOKUP(CONCATENATE(BK917,BN917),'Pril1-THLPa'!$H$6:$N$96,5,0),"")</f>
        <v/>
      </c>
      <c r="BQ917" s="69" t="str">
        <f aca="false">IF(BX917&gt;5,VLOOKUP(CONCATENATE(BK917,BN917),'Pril1-THLPa'!$H$6:$N$96,6,0),"")</f>
        <v/>
      </c>
      <c r="BR917" s="69" t="str">
        <f aca="false">IF(BX917&gt;5,VLOOKUP(CONCATENATE(BK917,BN917),'Pril1-THLPa'!$H$6:$N$96,7,0),"")</f>
        <v/>
      </c>
      <c r="BS917" s="69" t="str">
        <f aca="false">IF(BX917&gt;5,VLOOKUP(CONCATENATE(BK917,BN917),'Pril1-THLPa'!$H$6:$O$96,8,0),"")</f>
        <v/>
      </c>
      <c r="BT917" s="69" t="str">
        <f aca="false">IF(BF917&gt;0, IF(BK917="smrk",  VLOOKUP(VLOOKUP(BD917,'Pril9-K3'!$L$8:$M$207,2,0),'Pril9-K3'!$A$8:$J$16,LOOKUP(BN917,'Pril9-K3'!$A$7:$J$7,'Pril9-K3'!$A$5:$J$5),0), IF(AND(BK917&lt;&gt;"smrk",'Vstupní data'!AK917&lt;&gt;""),'Vstupní data'!AK917,   VLOOKUP(VLOOKUP(BD917,'Pril9-K3'!$L$8:$M$207,2,0),'Pril9-K3'!$A$8:$J$16,LOOKUP(BN917,'Pril9-K3'!$A$7:$J$7,'Pril9-K3'!$A$5:$J$5),0)   )),   "")</f>
        <v/>
      </c>
      <c r="BV917" s="69" t="n">
        <f aca="false">'Vstupní data'!AJ917</f>
        <v>0</v>
      </c>
      <c r="BW917" s="69" t="n">
        <f aca="false">IF(BF917&gt;0,IF(J917&gt;0,J917,K917*H917/100),0)</f>
        <v>0</v>
      </c>
      <c r="BX917" s="69" t="n">
        <f aca="false">IF(BF917&gt;0,IF(BJ917&gt;BL917,BL917,BJ917),0)</f>
        <v>0</v>
      </c>
      <c r="BY917" s="69" t="n">
        <f aca="false">IF(BD917=0,0,IF(AND(BX917&gt;0,BX917&lt;=5),  IF(AND(BX917&gt;0,BX917&lt;=5),VLOOKUP(BK917,'Pril1-THLPa'!$A$6:$F$18,IF(AND(BX917&gt;0,BX917&lt;=5),LOOKUP(BX917,'Pril1-THLPa'!$B$5:$F$5,'Pril1-THLPa'!$B$4:$F$4),""),0),""),  IF(BX917&gt;5,BO917+BP917*(BX917-5)+BQ917*POWER(BX917-5,2)+BR917*POWER(BX917-5,3)+BS917*POWER(BX917-5,4),"")))</f>
        <v>0</v>
      </c>
      <c r="BZ917" s="69" t="n">
        <f aca="false">IF(BY917&gt;0,BY917*BI917/10*BW917*(100+BV917)/100,0)</f>
        <v>0</v>
      </c>
      <c r="CA917" s="69" t="n">
        <f aca="false">IF(BD917&gt;0,BX917-IF(BD917&gt;BX917,BX917,BD917),0)</f>
        <v>0</v>
      </c>
      <c r="CB917" s="69" t="n">
        <f aca="false">POWER(1.01,CA917)</f>
        <v>1</v>
      </c>
      <c r="CC917" s="69" t="n">
        <f aca="false">IF(BF917&gt;0,IF(BF917&gt;BH917,1,BF917/BH917),0)</f>
        <v>0</v>
      </c>
      <c r="CD917" s="72" t="n">
        <f aca="false">IF(BD917=0,0,IF(BF917&gt;0,ROUND(IF(CB917&lt;&gt;0,BZ917*BT917*1/CB917*CC917,0),0),0))</f>
        <v>0</v>
      </c>
      <c r="CE917" s="73" t="str">
        <f aca="false">IF(BF917&gt;0,IF(BF917&gt;BH917,CD917/BF917,CD917/BH917),"")</f>
        <v/>
      </c>
      <c r="CF917" s="69" t="n">
        <f aca="false">'Vstupní data'!AM917</f>
        <v>0</v>
      </c>
      <c r="CG917" s="69" t="n">
        <f aca="false">'Vstupní data'!AN917</f>
        <v>0</v>
      </c>
      <c r="CH917" s="69" t="n">
        <f aca="false">'Vstupní data'!AO917</f>
        <v>0</v>
      </c>
      <c r="CI917" s="69" t="n">
        <f aca="false">'Vstupní data'!AP917</f>
        <v>0</v>
      </c>
      <c r="CJ917" s="72" t="n">
        <f aca="false">ROUND(CH917*CI917,0)</f>
        <v>0</v>
      </c>
      <c r="CK917" s="74" t="str">
        <f aca="false">IF(OR(AA917&gt;0,BB917&gt;0,CD917&gt;0,CJ917&gt;0),AA917+BB917+CD917+CJ917,"")</f>
        <v/>
      </c>
    </row>
    <row r="918" customFormat="false" ht="12.8" hidden="false" customHeight="false" outlineLevel="0" collapsed="false">
      <c r="A918" s="66" t="n">
        <f aca="false">'Vstupní data'!A918</f>
        <v>0</v>
      </c>
      <c r="F918" s="66" t="str">
        <f aca="false">CONCATENATE('Vstupní data'!F918,'Vstupní data'!G918,'Vstupní data'!H918,'Vstupní data'!I918)</f>
        <v/>
      </c>
      <c r="G918" s="66"/>
      <c r="H918" s="66" t="n">
        <f aca="false">'Vstupní data'!K918</f>
        <v>0</v>
      </c>
      <c r="I918" s="66" t="n">
        <f aca="false">'Vstupní data'!L918</f>
        <v>0</v>
      </c>
      <c r="J918" s="66" t="n">
        <f aca="false">'Vstupní data'!K918*'Vstupní data'!M918/100</f>
        <v>0</v>
      </c>
      <c r="L918" s="66" t="n">
        <f aca="false">IF('Vstupní data'!N918="prostokořenný",0,IF('Vstupní data'!N918="krytokořenný","k",IF('Vstupní data'!N918="poloodrostky nebo odrostky, prostokořenné i krytokořenné","po",0)))</f>
        <v>0</v>
      </c>
      <c r="N918" s="66"/>
      <c r="O918" s="66" t="n">
        <f aca="false">'Vstupní data'!O918</f>
        <v>0</v>
      </c>
      <c r="P918" s="66" t="n">
        <f aca="false">IF(O918&gt;0,VLOOKUP(CONCATENATE(VLOOKUP(I918,'Pril3-drev'!$H$5:$K$83,4,0),"-",'Vstupní data'!R918),K2!$C$15:$D$23,2,0),0)</f>
        <v>0</v>
      </c>
      <c r="Q918" s="66" t="n">
        <f aca="false">IF(O918&gt;0,VLOOKUP(I918,'Pril3-drev'!$H$5:$I$83,2,0),0)</f>
        <v>0</v>
      </c>
      <c r="R918" s="66" t="n">
        <f aca="false">IF(Q918&gt;0,VLOOKUP(Q918,'Pril6-okus'!$A$5:$B$17,2,0),0)</f>
        <v>0</v>
      </c>
      <c r="S918" s="66" t="n">
        <f aca="false">IF(O918&gt;0,VLOOKUP(I918,'Pril3-drev'!$H$5:$J$83,3,0),0)</f>
        <v>0</v>
      </c>
      <c r="T918" s="66" t="str">
        <f aca="false">IF(O918&gt;0,IF(L918="k",0.9*VLOOKUP(S918,'ha-pocty-vyhl'!$A$5:$B$20,2,0),IF(L918="po",0.8*VLOOKUP(S918,'ha-pocty-vyhl'!$A$5:$B$20,2,0),VLOOKUP(S918,'ha-pocty-vyhl'!$A$5:$B$20,2,0))),"")</f>
        <v/>
      </c>
      <c r="U918" s="66" t="n">
        <f aca="false">'Vstupní data'!P918</f>
        <v>0</v>
      </c>
      <c r="V918" s="66" t="n">
        <f aca="false">IF(O918&gt;0,1.3*T918*1000*Z918/10000,0)</f>
        <v>0</v>
      </c>
      <c r="W918" s="66" t="n">
        <f aca="false">IF(O918&gt;0,1.3*T918*1000*Z918/10000,0)</f>
        <v>0</v>
      </c>
      <c r="X918" s="66" t="n">
        <f aca="false">IF(O918&gt;0,IF(O918&gt;V918,V918,O918),0)</f>
        <v>0</v>
      </c>
      <c r="Y918" s="66" t="n">
        <f aca="false">IF(O918&gt;0,IF(IF(U918&gt;W918,W918,U918)&lt;X918,W918,IF(U918&gt;W918,W918,U918)),0)</f>
        <v>0</v>
      </c>
      <c r="Z918" s="66" t="n">
        <f aca="false">IF(O918&gt;0,IF(J918&gt;0,J918,K918*H918/100),0)</f>
        <v>0</v>
      </c>
      <c r="AA918" s="67" t="n">
        <f aca="false">IF(O918&gt;0,CEILING(R918*P918*X918/Y918*Z918,1),0)</f>
        <v>0</v>
      </c>
      <c r="AB918" s="68" t="n">
        <f aca="false">IF(O918&gt;0,AA918/O918,0)</f>
        <v>0</v>
      </c>
      <c r="AC918" s="66" t="n">
        <f aca="false">'Vstupní data'!W918</f>
        <v>0</v>
      </c>
      <c r="AI918" s="66" t="str">
        <f aca="false">IF(OR('Vstupní data'!T918&gt;0,'Vstupní data'!U918&gt;0),VLOOKUP(I918,'Pril3-drev'!$H$5:$J$83,3,0),"")</f>
        <v/>
      </c>
      <c r="AJ918" s="66" t="n">
        <f aca="false">IF('Vstupní data'!V918="prostokořenný",0,IF('Vstupní data'!V918="krytokořenný","k",IF('Vstupní data'!V918="poloodrostky nebo odrostky, prostokořenné i krytokořenné","po",0)))</f>
        <v>0</v>
      </c>
      <c r="AK918" s="66" t="n">
        <f aca="false">IF(OR('Vstupní data'!T918&gt;0,'Vstupní data'!U918&gt;0),IF(AJ918="k",0.9*VLOOKUP(AI918,'ha-pocty-vyhl'!$A$5:$B$20,2,0),IF(AJ918="po",0.8*VLOOKUP(AI918,'ha-pocty-vyhl'!$A$5:$B$20,2,0),VLOOKUP(AI918,'ha-pocty-vyhl'!$A$5:$B$20,2,0))),0)</f>
        <v>0</v>
      </c>
      <c r="AL918" s="66" t="n">
        <f aca="false">IF(OR('Vstupní data'!T918&gt;0,'Vstupní data'!U918&gt;0),'Vstupní data'!K918*'Vstupní data'!M918/100,0)</f>
        <v>0</v>
      </c>
      <c r="AM918" s="66" t="n">
        <f aca="false">IF(OR('Vstupní data'!T918&gt;0,'Vstupní data'!U918&gt;0),IF('Vstupní data'!T918&gt;0,'Vstupní data'!T918,ROUND(10*'Vstupní data'!U918/AK918,0)),0)</f>
        <v>0</v>
      </c>
      <c r="AN918" s="69" t="n">
        <f aca="false">IF('Vstupní data'!T918&gt;0,   IF('Vstupní data'!T918&lt;=AL918,'Vstupní data'!T918,AL918),   IF(AM918&lt;AL918,AM918,AL918))</f>
        <v>0</v>
      </c>
      <c r="AO918" s="69" t="n">
        <f aca="false">'Vstupní data'!X918</f>
        <v>0</v>
      </c>
      <c r="AP918" s="66" t="n">
        <f aca="false">IF(OR('Vstupní data'!T918&gt;0,'Vstupní data'!U918&gt;0),IF(I918&lt;&gt;0,VLOOKUP(I918,'Pril3-drev'!$H$5:$I$83,2,0),0),0)</f>
        <v>0</v>
      </c>
      <c r="AQ918" s="66" t="n">
        <f aca="false">'Vstupní data'!Y918</f>
        <v>0</v>
      </c>
      <c r="AR918" s="66" t="str">
        <f aca="false">IF(AC918&gt;5,   IF('Vstupní data'!Y918&gt;0,   VLOOKUP(VLOOKUP(CONCATENATE(VLOOKUP(I918,'Pril3-drev'!$H$4:$L$83,5,0),AC918),'Pril3-drev'!$Q$4:$R$2803,2,0),'AVB-BS'!$C$5:$S$29 ,LOOKUP(AQ918,'AVB-BS'!$D$3:$S$3,'AVB-BS'!$D$1:$S$1) ,0 )   ,   IF('Vstupní data'!Z918&gt;0,'Vstupní data'!Z918,0)) , "")</f>
        <v/>
      </c>
      <c r="AS918" s="70" t="str">
        <f aca="false">IF(AC918&gt;5,VLOOKUP(CONCATENATE(AP918,AR918),'Pril1-THLPa'!$H$6:$N$96,4,0),"")</f>
        <v/>
      </c>
      <c r="AT918" s="70" t="str">
        <f aca="false">IF(AC918&gt;5,VLOOKUP(CONCATENATE(AP918,AR918),'Pril1-THLPa'!$H$6:$N$96,5,0),"")</f>
        <v/>
      </c>
      <c r="AU918" s="70" t="str">
        <f aca="false">IF(AC918&gt;5,VLOOKUP(CONCATENATE(AP918,AR918),'Pril1-THLPa'!$H$6:$N$96,6,0),"")</f>
        <v/>
      </c>
      <c r="AV918" s="70" t="str">
        <f aca="false">IF(AC918&gt;5,VLOOKUP(CONCATENATE(AP918,AR918),'Pril1-THLPa'!$H$6:$N$96,7,0),"")</f>
        <v/>
      </c>
      <c r="AW918" s="70" t="str">
        <f aca="false">IF(AC918&gt;5,VLOOKUP(CONCATENATE(AP918,AR918),'Pril1-THLPa'!$H$6:$O$96,8,0),"")</f>
        <v/>
      </c>
      <c r="AX918" s="66" t="n">
        <f aca="false">IF(AC918&gt;0,IF(AND(AC918&gt;0,AC918&lt;=5),VLOOKUP(AP918,'Pril1-THLPa'!$A$6:$F$18,LOOKUP(AC918,'Pril1-THLPa'!$B$5:$F$5,'Pril1-THLPa'!$B$4:$F$4),0),AS918+AT918*(AC918-5)+AU918*POWER(AC918-5,2)+AV918*POWER(AC918-5,3)+AW918*POWER(AC918-5,4)),0)</f>
        <v>0</v>
      </c>
      <c r="AY918" s="71"/>
      <c r="AZ918" s="66" t="n">
        <f aca="false">'Vstupní data'!AA918</f>
        <v>0</v>
      </c>
      <c r="BA918" s="66" t="n">
        <f aca="false">IF(OR('Vstupní data'!T918&gt;0,'Vstupní data'!U918&gt;0),IF(AC918&lt;&gt;"",AX918*AO918/10*(100+AZ918)/100,0),0)</f>
        <v>0</v>
      </c>
      <c r="BB918" s="67" t="n">
        <f aca="false">IF(AC918&lt;&gt;"",ROUND(BA918*AN918,0),0)</f>
        <v>0</v>
      </c>
      <c r="BC918" s="68" t="str">
        <f aca="false">IF(AE918&gt;0,BB918/AE918,"")</f>
        <v/>
      </c>
      <c r="BD918" s="66" t="n">
        <f aca="false">'Vstupní data'!AE918</f>
        <v>0</v>
      </c>
      <c r="BF918" s="66" t="n">
        <f aca="false">'Vstupní data'!AC918</f>
        <v>0</v>
      </c>
      <c r="BH918" s="66" t="n">
        <f aca="false">'Vstupní data'!AD918</f>
        <v>0</v>
      </c>
      <c r="BI918" s="66" t="n">
        <f aca="false">'Vstupní data'!AF918</f>
        <v>0</v>
      </c>
      <c r="BJ918" s="69" t="n">
        <f aca="false">'Vstupní data'!AG918</f>
        <v>0</v>
      </c>
      <c r="BK918" s="69" t="n">
        <f aca="false">IF(BF918&lt;&gt;0,VLOOKUP(I918,'Pril3-drev'!$H$5:$I$83,2,0),0)</f>
        <v>0</v>
      </c>
      <c r="BL918" s="69" t="n">
        <f aca="false">IF(BF918&lt;&gt;0,VLOOKUP(BK918,'Pril3-drev'!$A$5:$C$17,3,0),0)</f>
        <v>0</v>
      </c>
      <c r="BM918" s="69" t="n">
        <f aca="false">'Vstupní data'!AH918</f>
        <v>0</v>
      </c>
      <c r="BN918" s="69" t="n">
        <f aca="false">IF('Vstupní data'!AH918&gt;0,   VLOOKUP(VLOOKUP(CONCATENATE(VLOOKUP(I918,'Pril3-drev'!$H$4:$L$83,5,0),BD918),'Pril3-drev'!$Q$4:$R$2803,2,0),'AVB-BS'!$C$5:$S$29 ,LOOKUP(BM918,'AVB-BS'!$D$3:$S$3,'AVB-BS'!$D$1:$S$1) ,0 )   ,   IF('Vstupní data'!AI918&gt;0,'Vstupní data'!AI918,0))</f>
        <v>0</v>
      </c>
      <c r="BO918" s="69" t="str">
        <f aca="false">IF(BX918&gt;5,VLOOKUP(CONCATENATE(BK918,BN918),'Pril1-THLPa'!$H$6:$N$96,4,0),"")</f>
        <v/>
      </c>
      <c r="BP918" s="69" t="str">
        <f aca="false">IF(BX918&gt;5,VLOOKUP(CONCATENATE(BK918,BN918),'Pril1-THLPa'!$H$6:$N$96,5,0),"")</f>
        <v/>
      </c>
      <c r="BQ918" s="69" t="str">
        <f aca="false">IF(BX918&gt;5,VLOOKUP(CONCATENATE(BK918,BN918),'Pril1-THLPa'!$H$6:$N$96,6,0),"")</f>
        <v/>
      </c>
      <c r="BR918" s="69" t="str">
        <f aca="false">IF(BX918&gt;5,VLOOKUP(CONCATENATE(BK918,BN918),'Pril1-THLPa'!$H$6:$N$96,7,0),"")</f>
        <v/>
      </c>
      <c r="BS918" s="69" t="str">
        <f aca="false">IF(BX918&gt;5,VLOOKUP(CONCATENATE(BK918,BN918),'Pril1-THLPa'!$H$6:$O$96,8,0),"")</f>
        <v/>
      </c>
      <c r="BT918" s="69" t="str">
        <f aca="false">IF(BF918&gt;0, IF(BK918="smrk",  VLOOKUP(VLOOKUP(BD918,'Pril9-K3'!$L$8:$M$207,2,0),'Pril9-K3'!$A$8:$J$16,LOOKUP(BN918,'Pril9-K3'!$A$7:$J$7,'Pril9-K3'!$A$5:$J$5),0), IF(AND(BK918&lt;&gt;"smrk",'Vstupní data'!AK918&lt;&gt;""),'Vstupní data'!AK918,   VLOOKUP(VLOOKUP(BD918,'Pril9-K3'!$L$8:$M$207,2,0),'Pril9-K3'!$A$8:$J$16,LOOKUP(BN918,'Pril9-K3'!$A$7:$J$7,'Pril9-K3'!$A$5:$J$5),0)   )),   "")</f>
        <v/>
      </c>
      <c r="BV918" s="69" t="n">
        <f aca="false">'Vstupní data'!AJ918</f>
        <v>0</v>
      </c>
      <c r="BW918" s="69" t="n">
        <f aca="false">IF(BF918&gt;0,IF(J918&gt;0,J918,K918*H918/100),0)</f>
        <v>0</v>
      </c>
      <c r="BX918" s="69" t="n">
        <f aca="false">IF(BF918&gt;0,IF(BJ918&gt;BL918,BL918,BJ918),0)</f>
        <v>0</v>
      </c>
      <c r="BY918" s="69" t="n">
        <f aca="false">IF(BD918=0,0,IF(AND(BX918&gt;0,BX918&lt;=5),  IF(AND(BX918&gt;0,BX918&lt;=5),VLOOKUP(BK918,'Pril1-THLPa'!$A$6:$F$18,IF(AND(BX918&gt;0,BX918&lt;=5),LOOKUP(BX918,'Pril1-THLPa'!$B$5:$F$5,'Pril1-THLPa'!$B$4:$F$4),""),0),""),  IF(BX918&gt;5,BO918+BP918*(BX918-5)+BQ918*POWER(BX918-5,2)+BR918*POWER(BX918-5,3)+BS918*POWER(BX918-5,4),"")))</f>
        <v>0</v>
      </c>
      <c r="BZ918" s="69" t="n">
        <f aca="false">IF(BY918&gt;0,BY918*BI918/10*BW918*(100+BV918)/100,0)</f>
        <v>0</v>
      </c>
      <c r="CA918" s="69" t="n">
        <f aca="false">IF(BD918&gt;0,BX918-IF(BD918&gt;BX918,BX918,BD918),0)</f>
        <v>0</v>
      </c>
      <c r="CB918" s="69" t="n">
        <f aca="false">POWER(1.01,CA918)</f>
        <v>1</v>
      </c>
      <c r="CC918" s="69" t="n">
        <f aca="false">IF(BF918&gt;0,IF(BF918&gt;BH918,1,BF918/BH918),0)</f>
        <v>0</v>
      </c>
      <c r="CD918" s="72" t="n">
        <f aca="false">IF(BD918=0,0,IF(BF918&gt;0,ROUND(IF(CB918&lt;&gt;0,BZ918*BT918*1/CB918*CC918,0),0),0))</f>
        <v>0</v>
      </c>
      <c r="CE918" s="73" t="str">
        <f aca="false">IF(BF918&gt;0,IF(BF918&gt;BH918,CD918/BF918,CD918/BH918),"")</f>
        <v/>
      </c>
      <c r="CF918" s="69" t="n">
        <f aca="false">'Vstupní data'!AM918</f>
        <v>0</v>
      </c>
      <c r="CG918" s="69" t="n">
        <f aca="false">'Vstupní data'!AN918</f>
        <v>0</v>
      </c>
      <c r="CH918" s="69" t="n">
        <f aca="false">'Vstupní data'!AO918</f>
        <v>0</v>
      </c>
      <c r="CI918" s="69" t="n">
        <f aca="false">'Vstupní data'!AP918</f>
        <v>0</v>
      </c>
      <c r="CJ918" s="72" t="n">
        <f aca="false">ROUND(CH918*CI918,0)</f>
        <v>0</v>
      </c>
      <c r="CK918" s="74" t="str">
        <f aca="false">IF(OR(AA918&gt;0,BB918&gt;0,CD918&gt;0,CJ918&gt;0),AA918+BB918+CD918+CJ918,"")</f>
        <v/>
      </c>
    </row>
    <row r="919" customFormat="false" ht="12.8" hidden="false" customHeight="false" outlineLevel="0" collapsed="false">
      <c r="A919" s="66" t="n">
        <f aca="false">'Vstupní data'!A919</f>
        <v>0</v>
      </c>
      <c r="F919" s="66" t="str">
        <f aca="false">CONCATENATE('Vstupní data'!F919,'Vstupní data'!G919,'Vstupní data'!H919,'Vstupní data'!I919)</f>
        <v/>
      </c>
      <c r="G919" s="66"/>
      <c r="H919" s="66" t="n">
        <f aca="false">'Vstupní data'!K919</f>
        <v>0</v>
      </c>
      <c r="I919" s="66" t="n">
        <f aca="false">'Vstupní data'!L919</f>
        <v>0</v>
      </c>
      <c r="J919" s="66" t="n">
        <f aca="false">'Vstupní data'!K919*'Vstupní data'!M919/100</f>
        <v>0</v>
      </c>
      <c r="L919" s="66" t="n">
        <f aca="false">IF('Vstupní data'!N919="prostokořenný",0,IF('Vstupní data'!N919="krytokořenný","k",IF('Vstupní data'!N919="poloodrostky nebo odrostky, prostokořenné i krytokořenné","po",0)))</f>
        <v>0</v>
      </c>
      <c r="N919" s="66"/>
      <c r="O919" s="66" t="n">
        <f aca="false">'Vstupní data'!O919</f>
        <v>0</v>
      </c>
      <c r="P919" s="66" t="n">
        <f aca="false">IF(O919&gt;0,VLOOKUP(CONCATENATE(VLOOKUP(I919,'Pril3-drev'!$H$5:$K$83,4,0),"-",'Vstupní data'!R919),K2!$C$15:$D$23,2,0),0)</f>
        <v>0</v>
      </c>
      <c r="Q919" s="66" t="n">
        <f aca="false">IF(O919&gt;0,VLOOKUP(I919,'Pril3-drev'!$H$5:$I$83,2,0),0)</f>
        <v>0</v>
      </c>
      <c r="R919" s="66" t="n">
        <f aca="false">IF(Q919&gt;0,VLOOKUP(Q919,'Pril6-okus'!$A$5:$B$17,2,0),0)</f>
        <v>0</v>
      </c>
      <c r="S919" s="66" t="n">
        <f aca="false">IF(O919&gt;0,VLOOKUP(I919,'Pril3-drev'!$H$5:$J$83,3,0),0)</f>
        <v>0</v>
      </c>
      <c r="T919" s="66" t="str">
        <f aca="false">IF(O919&gt;0,IF(L919="k",0.9*VLOOKUP(S919,'ha-pocty-vyhl'!$A$5:$B$20,2,0),IF(L919="po",0.8*VLOOKUP(S919,'ha-pocty-vyhl'!$A$5:$B$20,2,0),VLOOKUP(S919,'ha-pocty-vyhl'!$A$5:$B$20,2,0))),"")</f>
        <v/>
      </c>
      <c r="U919" s="66" t="n">
        <f aca="false">'Vstupní data'!P919</f>
        <v>0</v>
      </c>
      <c r="V919" s="66" t="n">
        <f aca="false">IF(O919&gt;0,1.3*T919*1000*Z919/10000,0)</f>
        <v>0</v>
      </c>
      <c r="W919" s="66" t="n">
        <f aca="false">IF(O919&gt;0,1.3*T919*1000*Z919/10000,0)</f>
        <v>0</v>
      </c>
      <c r="X919" s="66" t="n">
        <f aca="false">IF(O919&gt;0,IF(O919&gt;V919,V919,O919),0)</f>
        <v>0</v>
      </c>
      <c r="Y919" s="66" t="n">
        <f aca="false">IF(O919&gt;0,IF(IF(U919&gt;W919,W919,U919)&lt;X919,W919,IF(U919&gt;W919,W919,U919)),0)</f>
        <v>0</v>
      </c>
      <c r="Z919" s="66" t="n">
        <f aca="false">IF(O919&gt;0,IF(J919&gt;0,J919,K919*H919/100),0)</f>
        <v>0</v>
      </c>
      <c r="AA919" s="67" t="n">
        <f aca="false">IF(O919&gt;0,CEILING(R919*P919*X919/Y919*Z919,1),0)</f>
        <v>0</v>
      </c>
      <c r="AB919" s="68" t="n">
        <f aca="false">IF(O919&gt;0,AA919/O919,0)</f>
        <v>0</v>
      </c>
      <c r="AC919" s="66" t="n">
        <f aca="false">'Vstupní data'!W919</f>
        <v>0</v>
      </c>
      <c r="AI919" s="66" t="str">
        <f aca="false">IF(OR('Vstupní data'!T919&gt;0,'Vstupní data'!U919&gt;0),VLOOKUP(I919,'Pril3-drev'!$H$5:$J$83,3,0),"")</f>
        <v/>
      </c>
      <c r="AJ919" s="66" t="n">
        <f aca="false">IF('Vstupní data'!V919="prostokořenný",0,IF('Vstupní data'!V919="krytokořenný","k",IF('Vstupní data'!V919="poloodrostky nebo odrostky, prostokořenné i krytokořenné","po",0)))</f>
        <v>0</v>
      </c>
      <c r="AK919" s="66" t="n">
        <f aca="false">IF(OR('Vstupní data'!T919&gt;0,'Vstupní data'!U919&gt;0),IF(AJ919="k",0.9*VLOOKUP(AI919,'ha-pocty-vyhl'!$A$5:$B$20,2,0),IF(AJ919="po",0.8*VLOOKUP(AI919,'ha-pocty-vyhl'!$A$5:$B$20,2,0),VLOOKUP(AI919,'ha-pocty-vyhl'!$A$5:$B$20,2,0))),0)</f>
        <v>0</v>
      </c>
      <c r="AL919" s="66" t="n">
        <f aca="false">IF(OR('Vstupní data'!T919&gt;0,'Vstupní data'!U919&gt;0),'Vstupní data'!K919*'Vstupní data'!M919/100,0)</f>
        <v>0</v>
      </c>
      <c r="AM919" s="66" t="n">
        <f aca="false">IF(OR('Vstupní data'!T919&gt;0,'Vstupní data'!U919&gt;0),IF('Vstupní data'!T919&gt;0,'Vstupní data'!T919,ROUND(10*'Vstupní data'!U919/AK919,0)),0)</f>
        <v>0</v>
      </c>
      <c r="AN919" s="69" t="n">
        <f aca="false">IF('Vstupní data'!T919&gt;0,   IF('Vstupní data'!T919&lt;=AL919,'Vstupní data'!T919,AL919),   IF(AM919&lt;AL919,AM919,AL919))</f>
        <v>0</v>
      </c>
      <c r="AO919" s="69" t="n">
        <f aca="false">'Vstupní data'!X919</f>
        <v>0</v>
      </c>
      <c r="AP919" s="66" t="n">
        <f aca="false">IF(OR('Vstupní data'!T919&gt;0,'Vstupní data'!U919&gt;0),IF(I919&lt;&gt;0,VLOOKUP(I919,'Pril3-drev'!$H$5:$I$83,2,0),0),0)</f>
        <v>0</v>
      </c>
      <c r="AQ919" s="66" t="n">
        <f aca="false">'Vstupní data'!Y919</f>
        <v>0</v>
      </c>
      <c r="AR919" s="66" t="str">
        <f aca="false">IF(AC919&gt;5,   IF('Vstupní data'!Y919&gt;0,   VLOOKUP(VLOOKUP(CONCATENATE(VLOOKUP(I919,'Pril3-drev'!$H$4:$L$83,5,0),AC919),'Pril3-drev'!$Q$4:$R$2803,2,0),'AVB-BS'!$C$5:$S$29 ,LOOKUP(AQ919,'AVB-BS'!$D$3:$S$3,'AVB-BS'!$D$1:$S$1) ,0 )   ,   IF('Vstupní data'!Z919&gt;0,'Vstupní data'!Z919,0)) , "")</f>
        <v/>
      </c>
      <c r="AS919" s="70" t="str">
        <f aca="false">IF(AC919&gt;5,VLOOKUP(CONCATENATE(AP919,AR919),'Pril1-THLPa'!$H$6:$N$96,4,0),"")</f>
        <v/>
      </c>
      <c r="AT919" s="70" t="str">
        <f aca="false">IF(AC919&gt;5,VLOOKUP(CONCATENATE(AP919,AR919),'Pril1-THLPa'!$H$6:$N$96,5,0),"")</f>
        <v/>
      </c>
      <c r="AU919" s="70" t="str">
        <f aca="false">IF(AC919&gt;5,VLOOKUP(CONCATENATE(AP919,AR919),'Pril1-THLPa'!$H$6:$N$96,6,0),"")</f>
        <v/>
      </c>
      <c r="AV919" s="70" t="str">
        <f aca="false">IF(AC919&gt;5,VLOOKUP(CONCATENATE(AP919,AR919),'Pril1-THLPa'!$H$6:$N$96,7,0),"")</f>
        <v/>
      </c>
      <c r="AW919" s="70" t="str">
        <f aca="false">IF(AC919&gt;5,VLOOKUP(CONCATENATE(AP919,AR919),'Pril1-THLPa'!$H$6:$O$96,8,0),"")</f>
        <v/>
      </c>
      <c r="AX919" s="66" t="n">
        <f aca="false">IF(AC919&gt;0,IF(AND(AC919&gt;0,AC919&lt;=5),VLOOKUP(AP919,'Pril1-THLPa'!$A$6:$F$18,LOOKUP(AC919,'Pril1-THLPa'!$B$5:$F$5,'Pril1-THLPa'!$B$4:$F$4),0),AS919+AT919*(AC919-5)+AU919*POWER(AC919-5,2)+AV919*POWER(AC919-5,3)+AW919*POWER(AC919-5,4)),0)</f>
        <v>0</v>
      </c>
      <c r="AY919" s="71"/>
      <c r="AZ919" s="66" t="n">
        <f aca="false">'Vstupní data'!AA919</f>
        <v>0</v>
      </c>
      <c r="BA919" s="66" t="n">
        <f aca="false">IF(OR('Vstupní data'!T919&gt;0,'Vstupní data'!U919&gt;0),IF(AC919&lt;&gt;"",AX919*AO919/10*(100+AZ919)/100,0),0)</f>
        <v>0</v>
      </c>
      <c r="BB919" s="67" t="n">
        <f aca="false">IF(AC919&lt;&gt;"",ROUND(BA919*AN919,0),0)</f>
        <v>0</v>
      </c>
      <c r="BC919" s="68" t="str">
        <f aca="false">IF(AE919&gt;0,BB919/AE919,"")</f>
        <v/>
      </c>
      <c r="BD919" s="66" t="n">
        <f aca="false">'Vstupní data'!AE919</f>
        <v>0</v>
      </c>
      <c r="BF919" s="66" t="n">
        <f aca="false">'Vstupní data'!AC919</f>
        <v>0</v>
      </c>
      <c r="BH919" s="66" t="n">
        <f aca="false">'Vstupní data'!AD919</f>
        <v>0</v>
      </c>
      <c r="BI919" s="66" t="n">
        <f aca="false">'Vstupní data'!AF919</f>
        <v>0</v>
      </c>
      <c r="BJ919" s="69" t="n">
        <f aca="false">'Vstupní data'!AG919</f>
        <v>0</v>
      </c>
      <c r="BK919" s="69" t="n">
        <f aca="false">IF(BF919&lt;&gt;0,VLOOKUP(I919,'Pril3-drev'!$H$5:$I$83,2,0),0)</f>
        <v>0</v>
      </c>
      <c r="BL919" s="69" t="n">
        <f aca="false">IF(BF919&lt;&gt;0,VLOOKUP(BK919,'Pril3-drev'!$A$5:$C$17,3,0),0)</f>
        <v>0</v>
      </c>
      <c r="BM919" s="69" t="n">
        <f aca="false">'Vstupní data'!AH919</f>
        <v>0</v>
      </c>
      <c r="BN919" s="69" t="n">
        <f aca="false">IF('Vstupní data'!AH919&gt;0,   VLOOKUP(VLOOKUP(CONCATENATE(VLOOKUP(I919,'Pril3-drev'!$H$4:$L$83,5,0),BD919),'Pril3-drev'!$Q$4:$R$2803,2,0),'AVB-BS'!$C$5:$S$29 ,LOOKUP(BM919,'AVB-BS'!$D$3:$S$3,'AVB-BS'!$D$1:$S$1) ,0 )   ,   IF('Vstupní data'!AI919&gt;0,'Vstupní data'!AI919,0))</f>
        <v>0</v>
      </c>
      <c r="BO919" s="69" t="str">
        <f aca="false">IF(BX919&gt;5,VLOOKUP(CONCATENATE(BK919,BN919),'Pril1-THLPa'!$H$6:$N$96,4,0),"")</f>
        <v/>
      </c>
      <c r="BP919" s="69" t="str">
        <f aca="false">IF(BX919&gt;5,VLOOKUP(CONCATENATE(BK919,BN919),'Pril1-THLPa'!$H$6:$N$96,5,0),"")</f>
        <v/>
      </c>
      <c r="BQ919" s="69" t="str">
        <f aca="false">IF(BX919&gt;5,VLOOKUP(CONCATENATE(BK919,BN919),'Pril1-THLPa'!$H$6:$N$96,6,0),"")</f>
        <v/>
      </c>
      <c r="BR919" s="69" t="str">
        <f aca="false">IF(BX919&gt;5,VLOOKUP(CONCATENATE(BK919,BN919),'Pril1-THLPa'!$H$6:$N$96,7,0),"")</f>
        <v/>
      </c>
      <c r="BS919" s="69" t="str">
        <f aca="false">IF(BX919&gt;5,VLOOKUP(CONCATENATE(BK919,BN919),'Pril1-THLPa'!$H$6:$O$96,8,0),"")</f>
        <v/>
      </c>
      <c r="BT919" s="69" t="str">
        <f aca="false">IF(BF919&gt;0, IF(BK919="smrk",  VLOOKUP(VLOOKUP(BD919,'Pril9-K3'!$L$8:$M$207,2,0),'Pril9-K3'!$A$8:$J$16,LOOKUP(BN919,'Pril9-K3'!$A$7:$J$7,'Pril9-K3'!$A$5:$J$5),0), IF(AND(BK919&lt;&gt;"smrk",'Vstupní data'!AK919&lt;&gt;""),'Vstupní data'!AK919,   VLOOKUP(VLOOKUP(BD919,'Pril9-K3'!$L$8:$M$207,2,0),'Pril9-K3'!$A$8:$J$16,LOOKUP(BN919,'Pril9-K3'!$A$7:$J$7,'Pril9-K3'!$A$5:$J$5),0)   )),   "")</f>
        <v/>
      </c>
      <c r="BV919" s="69" t="n">
        <f aca="false">'Vstupní data'!AJ919</f>
        <v>0</v>
      </c>
      <c r="BW919" s="69" t="n">
        <f aca="false">IF(BF919&gt;0,IF(J919&gt;0,J919,K919*H919/100),0)</f>
        <v>0</v>
      </c>
      <c r="BX919" s="69" t="n">
        <f aca="false">IF(BF919&gt;0,IF(BJ919&gt;BL919,BL919,BJ919),0)</f>
        <v>0</v>
      </c>
      <c r="BY919" s="69" t="n">
        <f aca="false">IF(BD919=0,0,IF(AND(BX919&gt;0,BX919&lt;=5),  IF(AND(BX919&gt;0,BX919&lt;=5),VLOOKUP(BK919,'Pril1-THLPa'!$A$6:$F$18,IF(AND(BX919&gt;0,BX919&lt;=5),LOOKUP(BX919,'Pril1-THLPa'!$B$5:$F$5,'Pril1-THLPa'!$B$4:$F$4),""),0),""),  IF(BX919&gt;5,BO919+BP919*(BX919-5)+BQ919*POWER(BX919-5,2)+BR919*POWER(BX919-5,3)+BS919*POWER(BX919-5,4),"")))</f>
        <v>0</v>
      </c>
      <c r="BZ919" s="69" t="n">
        <f aca="false">IF(BY919&gt;0,BY919*BI919/10*BW919*(100+BV919)/100,0)</f>
        <v>0</v>
      </c>
      <c r="CA919" s="69" t="n">
        <f aca="false">IF(BD919&gt;0,BX919-IF(BD919&gt;BX919,BX919,BD919),0)</f>
        <v>0</v>
      </c>
      <c r="CB919" s="69" t="n">
        <f aca="false">POWER(1.01,CA919)</f>
        <v>1</v>
      </c>
      <c r="CC919" s="69" t="n">
        <f aca="false">IF(BF919&gt;0,IF(BF919&gt;BH919,1,BF919/BH919),0)</f>
        <v>0</v>
      </c>
      <c r="CD919" s="72" t="n">
        <f aca="false">IF(BD919=0,0,IF(BF919&gt;0,ROUND(IF(CB919&lt;&gt;0,BZ919*BT919*1/CB919*CC919,0),0),0))</f>
        <v>0</v>
      </c>
      <c r="CE919" s="73" t="str">
        <f aca="false">IF(BF919&gt;0,IF(BF919&gt;BH919,CD919/BF919,CD919/BH919),"")</f>
        <v/>
      </c>
      <c r="CF919" s="69" t="n">
        <f aca="false">'Vstupní data'!AM919</f>
        <v>0</v>
      </c>
      <c r="CG919" s="69" t="n">
        <f aca="false">'Vstupní data'!AN919</f>
        <v>0</v>
      </c>
      <c r="CH919" s="69" t="n">
        <f aca="false">'Vstupní data'!AO919</f>
        <v>0</v>
      </c>
      <c r="CI919" s="69" t="n">
        <f aca="false">'Vstupní data'!AP919</f>
        <v>0</v>
      </c>
      <c r="CJ919" s="72" t="n">
        <f aca="false">ROUND(CH919*CI919,0)</f>
        <v>0</v>
      </c>
      <c r="CK919" s="74" t="str">
        <f aca="false">IF(OR(AA919&gt;0,BB919&gt;0,CD919&gt;0,CJ919&gt;0),AA919+BB919+CD919+CJ919,"")</f>
        <v/>
      </c>
    </row>
    <row r="920" customFormat="false" ht="12.8" hidden="false" customHeight="false" outlineLevel="0" collapsed="false">
      <c r="A920" s="66" t="n">
        <f aca="false">'Vstupní data'!A920</f>
        <v>0</v>
      </c>
      <c r="F920" s="66" t="str">
        <f aca="false">CONCATENATE('Vstupní data'!F920,'Vstupní data'!G920,'Vstupní data'!H920,'Vstupní data'!I920)</f>
        <v/>
      </c>
      <c r="G920" s="66"/>
      <c r="H920" s="66" t="n">
        <f aca="false">'Vstupní data'!K920</f>
        <v>0</v>
      </c>
      <c r="I920" s="66" t="n">
        <f aca="false">'Vstupní data'!L920</f>
        <v>0</v>
      </c>
      <c r="J920" s="66" t="n">
        <f aca="false">'Vstupní data'!K920*'Vstupní data'!M920/100</f>
        <v>0</v>
      </c>
      <c r="L920" s="66" t="n">
        <f aca="false">IF('Vstupní data'!N920="prostokořenný",0,IF('Vstupní data'!N920="krytokořenný","k",IF('Vstupní data'!N920="poloodrostky nebo odrostky, prostokořenné i krytokořenné","po",0)))</f>
        <v>0</v>
      </c>
      <c r="N920" s="66"/>
      <c r="O920" s="66" t="n">
        <f aca="false">'Vstupní data'!O920</f>
        <v>0</v>
      </c>
      <c r="P920" s="66" t="n">
        <f aca="false">IF(O920&gt;0,VLOOKUP(CONCATENATE(VLOOKUP(I920,'Pril3-drev'!$H$5:$K$83,4,0),"-",'Vstupní data'!R920),K2!$C$15:$D$23,2,0),0)</f>
        <v>0</v>
      </c>
      <c r="Q920" s="66" t="n">
        <f aca="false">IF(O920&gt;0,VLOOKUP(I920,'Pril3-drev'!$H$5:$I$83,2,0),0)</f>
        <v>0</v>
      </c>
      <c r="R920" s="66" t="n">
        <f aca="false">IF(Q920&gt;0,VLOOKUP(Q920,'Pril6-okus'!$A$5:$B$17,2,0),0)</f>
        <v>0</v>
      </c>
      <c r="S920" s="66" t="n">
        <f aca="false">IF(O920&gt;0,VLOOKUP(I920,'Pril3-drev'!$H$5:$J$83,3,0),0)</f>
        <v>0</v>
      </c>
      <c r="T920" s="66" t="str">
        <f aca="false">IF(O920&gt;0,IF(L920="k",0.9*VLOOKUP(S920,'ha-pocty-vyhl'!$A$5:$B$20,2,0),IF(L920="po",0.8*VLOOKUP(S920,'ha-pocty-vyhl'!$A$5:$B$20,2,0),VLOOKUP(S920,'ha-pocty-vyhl'!$A$5:$B$20,2,0))),"")</f>
        <v/>
      </c>
      <c r="U920" s="66" t="n">
        <f aca="false">'Vstupní data'!P920</f>
        <v>0</v>
      </c>
      <c r="V920" s="66" t="n">
        <f aca="false">IF(O920&gt;0,1.3*T920*1000*Z920/10000,0)</f>
        <v>0</v>
      </c>
      <c r="W920" s="66" t="n">
        <f aca="false">IF(O920&gt;0,1.3*T920*1000*Z920/10000,0)</f>
        <v>0</v>
      </c>
      <c r="X920" s="66" t="n">
        <f aca="false">IF(O920&gt;0,IF(O920&gt;V920,V920,O920),0)</f>
        <v>0</v>
      </c>
      <c r="Y920" s="66" t="n">
        <f aca="false">IF(O920&gt;0,IF(IF(U920&gt;W920,W920,U920)&lt;X920,W920,IF(U920&gt;W920,W920,U920)),0)</f>
        <v>0</v>
      </c>
      <c r="Z920" s="66" t="n">
        <f aca="false">IF(O920&gt;0,IF(J920&gt;0,J920,K920*H920/100),0)</f>
        <v>0</v>
      </c>
      <c r="AA920" s="67" t="n">
        <f aca="false">IF(O920&gt;0,CEILING(R920*P920*X920/Y920*Z920,1),0)</f>
        <v>0</v>
      </c>
      <c r="AB920" s="68" t="n">
        <f aca="false">IF(O920&gt;0,AA920/O920,0)</f>
        <v>0</v>
      </c>
      <c r="AC920" s="66" t="n">
        <f aca="false">'Vstupní data'!W920</f>
        <v>0</v>
      </c>
      <c r="AI920" s="66" t="str">
        <f aca="false">IF(OR('Vstupní data'!T920&gt;0,'Vstupní data'!U920&gt;0),VLOOKUP(I920,'Pril3-drev'!$H$5:$J$83,3,0),"")</f>
        <v/>
      </c>
      <c r="AJ920" s="66" t="n">
        <f aca="false">IF('Vstupní data'!V920="prostokořenný",0,IF('Vstupní data'!V920="krytokořenný","k",IF('Vstupní data'!V920="poloodrostky nebo odrostky, prostokořenné i krytokořenné","po",0)))</f>
        <v>0</v>
      </c>
      <c r="AK920" s="66" t="n">
        <f aca="false">IF(OR('Vstupní data'!T920&gt;0,'Vstupní data'!U920&gt;0),IF(AJ920="k",0.9*VLOOKUP(AI920,'ha-pocty-vyhl'!$A$5:$B$20,2,0),IF(AJ920="po",0.8*VLOOKUP(AI920,'ha-pocty-vyhl'!$A$5:$B$20,2,0),VLOOKUP(AI920,'ha-pocty-vyhl'!$A$5:$B$20,2,0))),0)</f>
        <v>0</v>
      </c>
      <c r="AL920" s="66" t="n">
        <f aca="false">IF(OR('Vstupní data'!T920&gt;0,'Vstupní data'!U920&gt;0),'Vstupní data'!K920*'Vstupní data'!M920/100,0)</f>
        <v>0</v>
      </c>
      <c r="AM920" s="66" t="n">
        <f aca="false">IF(OR('Vstupní data'!T920&gt;0,'Vstupní data'!U920&gt;0),IF('Vstupní data'!T920&gt;0,'Vstupní data'!T920,ROUND(10*'Vstupní data'!U920/AK920,0)),0)</f>
        <v>0</v>
      </c>
      <c r="AN920" s="69" t="n">
        <f aca="false">IF('Vstupní data'!T920&gt;0,   IF('Vstupní data'!T920&lt;=AL920,'Vstupní data'!T920,AL920),   IF(AM920&lt;AL920,AM920,AL920))</f>
        <v>0</v>
      </c>
      <c r="AO920" s="69" t="n">
        <f aca="false">'Vstupní data'!X920</f>
        <v>0</v>
      </c>
      <c r="AP920" s="66" t="n">
        <f aca="false">IF(OR('Vstupní data'!T920&gt;0,'Vstupní data'!U920&gt;0),IF(I920&lt;&gt;0,VLOOKUP(I920,'Pril3-drev'!$H$5:$I$83,2,0),0),0)</f>
        <v>0</v>
      </c>
      <c r="AQ920" s="66" t="n">
        <f aca="false">'Vstupní data'!Y920</f>
        <v>0</v>
      </c>
      <c r="AR920" s="66" t="str">
        <f aca="false">IF(AC920&gt;5,   IF('Vstupní data'!Y920&gt;0,   VLOOKUP(VLOOKUP(CONCATENATE(VLOOKUP(I920,'Pril3-drev'!$H$4:$L$83,5,0),AC920),'Pril3-drev'!$Q$4:$R$2803,2,0),'AVB-BS'!$C$5:$S$29 ,LOOKUP(AQ920,'AVB-BS'!$D$3:$S$3,'AVB-BS'!$D$1:$S$1) ,0 )   ,   IF('Vstupní data'!Z920&gt;0,'Vstupní data'!Z920,0)) , "")</f>
        <v/>
      </c>
      <c r="AS920" s="70" t="str">
        <f aca="false">IF(AC920&gt;5,VLOOKUP(CONCATENATE(AP920,AR920),'Pril1-THLPa'!$H$6:$N$96,4,0),"")</f>
        <v/>
      </c>
      <c r="AT920" s="70" t="str">
        <f aca="false">IF(AC920&gt;5,VLOOKUP(CONCATENATE(AP920,AR920),'Pril1-THLPa'!$H$6:$N$96,5,0),"")</f>
        <v/>
      </c>
      <c r="AU920" s="70" t="str">
        <f aca="false">IF(AC920&gt;5,VLOOKUP(CONCATENATE(AP920,AR920),'Pril1-THLPa'!$H$6:$N$96,6,0),"")</f>
        <v/>
      </c>
      <c r="AV920" s="70" t="str">
        <f aca="false">IF(AC920&gt;5,VLOOKUP(CONCATENATE(AP920,AR920),'Pril1-THLPa'!$H$6:$N$96,7,0),"")</f>
        <v/>
      </c>
      <c r="AW920" s="70" t="str">
        <f aca="false">IF(AC920&gt;5,VLOOKUP(CONCATENATE(AP920,AR920),'Pril1-THLPa'!$H$6:$O$96,8,0),"")</f>
        <v/>
      </c>
      <c r="AX920" s="66" t="n">
        <f aca="false">IF(AC920&gt;0,IF(AND(AC920&gt;0,AC920&lt;=5),VLOOKUP(AP920,'Pril1-THLPa'!$A$6:$F$18,LOOKUP(AC920,'Pril1-THLPa'!$B$5:$F$5,'Pril1-THLPa'!$B$4:$F$4),0),AS920+AT920*(AC920-5)+AU920*POWER(AC920-5,2)+AV920*POWER(AC920-5,3)+AW920*POWER(AC920-5,4)),0)</f>
        <v>0</v>
      </c>
      <c r="AY920" s="71"/>
      <c r="AZ920" s="66" t="n">
        <f aca="false">'Vstupní data'!AA920</f>
        <v>0</v>
      </c>
      <c r="BA920" s="66" t="n">
        <f aca="false">IF(OR('Vstupní data'!T920&gt;0,'Vstupní data'!U920&gt;0),IF(AC920&lt;&gt;"",AX920*AO920/10*(100+AZ920)/100,0),0)</f>
        <v>0</v>
      </c>
      <c r="BB920" s="67" t="n">
        <f aca="false">IF(AC920&lt;&gt;"",ROUND(BA920*AN920,0),0)</f>
        <v>0</v>
      </c>
      <c r="BC920" s="68" t="str">
        <f aca="false">IF(AE920&gt;0,BB920/AE920,"")</f>
        <v/>
      </c>
      <c r="BD920" s="66" t="n">
        <f aca="false">'Vstupní data'!AE920</f>
        <v>0</v>
      </c>
      <c r="BF920" s="66" t="n">
        <f aca="false">'Vstupní data'!AC920</f>
        <v>0</v>
      </c>
      <c r="BH920" s="66" t="n">
        <f aca="false">'Vstupní data'!AD920</f>
        <v>0</v>
      </c>
      <c r="BI920" s="66" t="n">
        <f aca="false">'Vstupní data'!AF920</f>
        <v>0</v>
      </c>
      <c r="BJ920" s="69" t="n">
        <f aca="false">'Vstupní data'!AG920</f>
        <v>0</v>
      </c>
      <c r="BK920" s="69" t="n">
        <f aca="false">IF(BF920&lt;&gt;0,VLOOKUP(I920,'Pril3-drev'!$H$5:$I$83,2,0),0)</f>
        <v>0</v>
      </c>
      <c r="BL920" s="69" t="n">
        <f aca="false">IF(BF920&lt;&gt;0,VLOOKUP(BK920,'Pril3-drev'!$A$5:$C$17,3,0),0)</f>
        <v>0</v>
      </c>
      <c r="BM920" s="69" t="n">
        <f aca="false">'Vstupní data'!AH920</f>
        <v>0</v>
      </c>
      <c r="BN920" s="69" t="n">
        <f aca="false">IF('Vstupní data'!AH920&gt;0,   VLOOKUP(VLOOKUP(CONCATENATE(VLOOKUP(I920,'Pril3-drev'!$H$4:$L$83,5,0),BD920),'Pril3-drev'!$Q$4:$R$2803,2,0),'AVB-BS'!$C$5:$S$29 ,LOOKUP(BM920,'AVB-BS'!$D$3:$S$3,'AVB-BS'!$D$1:$S$1) ,0 )   ,   IF('Vstupní data'!AI920&gt;0,'Vstupní data'!AI920,0))</f>
        <v>0</v>
      </c>
      <c r="BO920" s="69" t="str">
        <f aca="false">IF(BX920&gt;5,VLOOKUP(CONCATENATE(BK920,BN920),'Pril1-THLPa'!$H$6:$N$96,4,0),"")</f>
        <v/>
      </c>
      <c r="BP920" s="69" t="str">
        <f aca="false">IF(BX920&gt;5,VLOOKUP(CONCATENATE(BK920,BN920),'Pril1-THLPa'!$H$6:$N$96,5,0),"")</f>
        <v/>
      </c>
      <c r="BQ920" s="69" t="str">
        <f aca="false">IF(BX920&gt;5,VLOOKUP(CONCATENATE(BK920,BN920),'Pril1-THLPa'!$H$6:$N$96,6,0),"")</f>
        <v/>
      </c>
      <c r="BR920" s="69" t="str">
        <f aca="false">IF(BX920&gt;5,VLOOKUP(CONCATENATE(BK920,BN920),'Pril1-THLPa'!$H$6:$N$96,7,0),"")</f>
        <v/>
      </c>
      <c r="BS920" s="69" t="str">
        <f aca="false">IF(BX920&gt;5,VLOOKUP(CONCATENATE(BK920,BN920),'Pril1-THLPa'!$H$6:$O$96,8,0),"")</f>
        <v/>
      </c>
      <c r="BT920" s="69" t="str">
        <f aca="false">IF(BF920&gt;0, IF(BK920="smrk",  VLOOKUP(VLOOKUP(BD920,'Pril9-K3'!$L$8:$M$207,2,0),'Pril9-K3'!$A$8:$J$16,LOOKUP(BN920,'Pril9-K3'!$A$7:$J$7,'Pril9-K3'!$A$5:$J$5),0), IF(AND(BK920&lt;&gt;"smrk",'Vstupní data'!AK920&lt;&gt;""),'Vstupní data'!AK920,   VLOOKUP(VLOOKUP(BD920,'Pril9-K3'!$L$8:$M$207,2,0),'Pril9-K3'!$A$8:$J$16,LOOKUP(BN920,'Pril9-K3'!$A$7:$J$7,'Pril9-K3'!$A$5:$J$5),0)   )),   "")</f>
        <v/>
      </c>
      <c r="BV920" s="69" t="n">
        <f aca="false">'Vstupní data'!AJ920</f>
        <v>0</v>
      </c>
      <c r="BW920" s="69" t="n">
        <f aca="false">IF(BF920&gt;0,IF(J920&gt;0,J920,K920*H920/100),0)</f>
        <v>0</v>
      </c>
      <c r="BX920" s="69" t="n">
        <f aca="false">IF(BF920&gt;0,IF(BJ920&gt;BL920,BL920,BJ920),0)</f>
        <v>0</v>
      </c>
      <c r="BY920" s="69" t="n">
        <f aca="false">IF(BD920=0,0,IF(AND(BX920&gt;0,BX920&lt;=5),  IF(AND(BX920&gt;0,BX920&lt;=5),VLOOKUP(BK920,'Pril1-THLPa'!$A$6:$F$18,IF(AND(BX920&gt;0,BX920&lt;=5),LOOKUP(BX920,'Pril1-THLPa'!$B$5:$F$5,'Pril1-THLPa'!$B$4:$F$4),""),0),""),  IF(BX920&gt;5,BO920+BP920*(BX920-5)+BQ920*POWER(BX920-5,2)+BR920*POWER(BX920-5,3)+BS920*POWER(BX920-5,4),"")))</f>
        <v>0</v>
      </c>
      <c r="BZ920" s="69" t="n">
        <f aca="false">IF(BY920&gt;0,BY920*BI920/10*BW920*(100+BV920)/100,0)</f>
        <v>0</v>
      </c>
      <c r="CA920" s="69" t="n">
        <f aca="false">IF(BD920&gt;0,BX920-IF(BD920&gt;BX920,BX920,BD920),0)</f>
        <v>0</v>
      </c>
      <c r="CB920" s="69" t="n">
        <f aca="false">POWER(1.01,CA920)</f>
        <v>1</v>
      </c>
      <c r="CC920" s="69" t="n">
        <f aca="false">IF(BF920&gt;0,IF(BF920&gt;BH920,1,BF920/BH920),0)</f>
        <v>0</v>
      </c>
      <c r="CD920" s="72" t="n">
        <f aca="false">IF(BD920=0,0,IF(BF920&gt;0,ROUND(IF(CB920&lt;&gt;0,BZ920*BT920*1/CB920*CC920,0),0),0))</f>
        <v>0</v>
      </c>
      <c r="CE920" s="73" t="str">
        <f aca="false">IF(BF920&gt;0,IF(BF920&gt;BH920,CD920/BF920,CD920/BH920),"")</f>
        <v/>
      </c>
      <c r="CF920" s="69" t="n">
        <f aca="false">'Vstupní data'!AM920</f>
        <v>0</v>
      </c>
      <c r="CG920" s="69" t="n">
        <f aca="false">'Vstupní data'!AN920</f>
        <v>0</v>
      </c>
      <c r="CH920" s="69" t="n">
        <f aca="false">'Vstupní data'!AO920</f>
        <v>0</v>
      </c>
      <c r="CI920" s="69" t="n">
        <f aca="false">'Vstupní data'!AP920</f>
        <v>0</v>
      </c>
      <c r="CJ920" s="72" t="n">
        <f aca="false">ROUND(CH920*CI920,0)</f>
        <v>0</v>
      </c>
      <c r="CK920" s="74" t="str">
        <f aca="false">IF(OR(AA920&gt;0,BB920&gt;0,CD920&gt;0,CJ920&gt;0),AA920+BB920+CD920+CJ920,"")</f>
        <v/>
      </c>
    </row>
    <row r="921" customFormat="false" ht="12.8" hidden="false" customHeight="false" outlineLevel="0" collapsed="false">
      <c r="A921" s="66" t="n">
        <f aca="false">'Vstupní data'!A921</f>
        <v>0</v>
      </c>
      <c r="F921" s="66" t="str">
        <f aca="false">CONCATENATE('Vstupní data'!F921,'Vstupní data'!G921,'Vstupní data'!H921,'Vstupní data'!I921)</f>
        <v/>
      </c>
      <c r="G921" s="66"/>
      <c r="H921" s="66" t="n">
        <f aca="false">'Vstupní data'!K921</f>
        <v>0</v>
      </c>
      <c r="I921" s="66" t="n">
        <f aca="false">'Vstupní data'!L921</f>
        <v>0</v>
      </c>
      <c r="J921" s="66" t="n">
        <f aca="false">'Vstupní data'!K921*'Vstupní data'!M921/100</f>
        <v>0</v>
      </c>
      <c r="L921" s="66" t="n">
        <f aca="false">IF('Vstupní data'!N921="prostokořenný",0,IF('Vstupní data'!N921="krytokořenný","k",IF('Vstupní data'!N921="poloodrostky nebo odrostky, prostokořenné i krytokořenné","po",0)))</f>
        <v>0</v>
      </c>
      <c r="N921" s="66"/>
      <c r="O921" s="66" t="n">
        <f aca="false">'Vstupní data'!O921</f>
        <v>0</v>
      </c>
      <c r="P921" s="66" t="n">
        <f aca="false">IF(O921&gt;0,VLOOKUP(CONCATENATE(VLOOKUP(I921,'Pril3-drev'!$H$5:$K$83,4,0),"-",'Vstupní data'!R921),K2!$C$15:$D$23,2,0),0)</f>
        <v>0</v>
      </c>
      <c r="Q921" s="66" t="n">
        <f aca="false">IF(O921&gt;0,VLOOKUP(I921,'Pril3-drev'!$H$5:$I$83,2,0),0)</f>
        <v>0</v>
      </c>
      <c r="R921" s="66" t="n">
        <f aca="false">IF(Q921&gt;0,VLOOKUP(Q921,'Pril6-okus'!$A$5:$B$17,2,0),0)</f>
        <v>0</v>
      </c>
      <c r="S921" s="66" t="n">
        <f aca="false">IF(O921&gt;0,VLOOKUP(I921,'Pril3-drev'!$H$5:$J$83,3,0),0)</f>
        <v>0</v>
      </c>
      <c r="T921" s="66" t="str">
        <f aca="false">IF(O921&gt;0,IF(L921="k",0.9*VLOOKUP(S921,'ha-pocty-vyhl'!$A$5:$B$20,2,0),IF(L921="po",0.8*VLOOKUP(S921,'ha-pocty-vyhl'!$A$5:$B$20,2,0),VLOOKUP(S921,'ha-pocty-vyhl'!$A$5:$B$20,2,0))),"")</f>
        <v/>
      </c>
      <c r="U921" s="66" t="n">
        <f aca="false">'Vstupní data'!P921</f>
        <v>0</v>
      </c>
      <c r="V921" s="66" t="n">
        <f aca="false">IF(O921&gt;0,1.3*T921*1000*Z921/10000,0)</f>
        <v>0</v>
      </c>
      <c r="W921" s="66" t="n">
        <f aca="false">IF(O921&gt;0,1.3*T921*1000*Z921/10000,0)</f>
        <v>0</v>
      </c>
      <c r="X921" s="66" t="n">
        <f aca="false">IF(O921&gt;0,IF(O921&gt;V921,V921,O921),0)</f>
        <v>0</v>
      </c>
      <c r="Y921" s="66" t="n">
        <f aca="false">IF(O921&gt;0,IF(IF(U921&gt;W921,W921,U921)&lt;X921,W921,IF(U921&gt;W921,W921,U921)),0)</f>
        <v>0</v>
      </c>
      <c r="Z921" s="66" t="n">
        <f aca="false">IF(O921&gt;0,IF(J921&gt;0,J921,K921*H921/100),0)</f>
        <v>0</v>
      </c>
      <c r="AA921" s="67" t="n">
        <f aca="false">IF(O921&gt;0,CEILING(R921*P921*X921/Y921*Z921,1),0)</f>
        <v>0</v>
      </c>
      <c r="AB921" s="68" t="n">
        <f aca="false">IF(O921&gt;0,AA921/O921,0)</f>
        <v>0</v>
      </c>
      <c r="AC921" s="66" t="n">
        <f aca="false">'Vstupní data'!W921</f>
        <v>0</v>
      </c>
      <c r="AI921" s="66" t="str">
        <f aca="false">IF(OR('Vstupní data'!T921&gt;0,'Vstupní data'!U921&gt;0),VLOOKUP(I921,'Pril3-drev'!$H$5:$J$83,3,0),"")</f>
        <v/>
      </c>
      <c r="AJ921" s="66" t="n">
        <f aca="false">IF('Vstupní data'!V921="prostokořenný",0,IF('Vstupní data'!V921="krytokořenný","k",IF('Vstupní data'!V921="poloodrostky nebo odrostky, prostokořenné i krytokořenné","po",0)))</f>
        <v>0</v>
      </c>
      <c r="AK921" s="66" t="n">
        <f aca="false">IF(OR('Vstupní data'!T921&gt;0,'Vstupní data'!U921&gt;0),IF(AJ921="k",0.9*VLOOKUP(AI921,'ha-pocty-vyhl'!$A$5:$B$20,2,0),IF(AJ921="po",0.8*VLOOKUP(AI921,'ha-pocty-vyhl'!$A$5:$B$20,2,0),VLOOKUP(AI921,'ha-pocty-vyhl'!$A$5:$B$20,2,0))),0)</f>
        <v>0</v>
      </c>
      <c r="AL921" s="66" t="n">
        <f aca="false">IF(OR('Vstupní data'!T921&gt;0,'Vstupní data'!U921&gt;0),'Vstupní data'!K921*'Vstupní data'!M921/100,0)</f>
        <v>0</v>
      </c>
      <c r="AM921" s="66" t="n">
        <f aca="false">IF(OR('Vstupní data'!T921&gt;0,'Vstupní data'!U921&gt;0),IF('Vstupní data'!T921&gt;0,'Vstupní data'!T921,ROUND(10*'Vstupní data'!U921/AK921,0)),0)</f>
        <v>0</v>
      </c>
      <c r="AN921" s="69" t="n">
        <f aca="false">IF('Vstupní data'!T921&gt;0,   IF('Vstupní data'!T921&lt;=AL921,'Vstupní data'!T921,AL921),   IF(AM921&lt;AL921,AM921,AL921))</f>
        <v>0</v>
      </c>
      <c r="AO921" s="69" t="n">
        <f aca="false">'Vstupní data'!X921</f>
        <v>0</v>
      </c>
      <c r="AP921" s="66" t="n">
        <f aca="false">IF(OR('Vstupní data'!T921&gt;0,'Vstupní data'!U921&gt;0),IF(I921&lt;&gt;0,VLOOKUP(I921,'Pril3-drev'!$H$5:$I$83,2,0),0),0)</f>
        <v>0</v>
      </c>
      <c r="AQ921" s="66" t="n">
        <f aca="false">'Vstupní data'!Y921</f>
        <v>0</v>
      </c>
      <c r="AR921" s="66" t="str">
        <f aca="false">IF(AC921&gt;5,   IF('Vstupní data'!Y921&gt;0,   VLOOKUP(VLOOKUP(CONCATENATE(VLOOKUP(I921,'Pril3-drev'!$H$4:$L$83,5,0),AC921),'Pril3-drev'!$Q$4:$R$2803,2,0),'AVB-BS'!$C$5:$S$29 ,LOOKUP(AQ921,'AVB-BS'!$D$3:$S$3,'AVB-BS'!$D$1:$S$1) ,0 )   ,   IF('Vstupní data'!Z921&gt;0,'Vstupní data'!Z921,0)) , "")</f>
        <v/>
      </c>
      <c r="AS921" s="70" t="str">
        <f aca="false">IF(AC921&gt;5,VLOOKUP(CONCATENATE(AP921,AR921),'Pril1-THLPa'!$H$6:$N$96,4,0),"")</f>
        <v/>
      </c>
      <c r="AT921" s="70" t="str">
        <f aca="false">IF(AC921&gt;5,VLOOKUP(CONCATENATE(AP921,AR921),'Pril1-THLPa'!$H$6:$N$96,5,0),"")</f>
        <v/>
      </c>
      <c r="AU921" s="70" t="str">
        <f aca="false">IF(AC921&gt;5,VLOOKUP(CONCATENATE(AP921,AR921),'Pril1-THLPa'!$H$6:$N$96,6,0),"")</f>
        <v/>
      </c>
      <c r="AV921" s="70" t="str">
        <f aca="false">IF(AC921&gt;5,VLOOKUP(CONCATENATE(AP921,AR921),'Pril1-THLPa'!$H$6:$N$96,7,0),"")</f>
        <v/>
      </c>
      <c r="AW921" s="70" t="str">
        <f aca="false">IF(AC921&gt;5,VLOOKUP(CONCATENATE(AP921,AR921),'Pril1-THLPa'!$H$6:$O$96,8,0),"")</f>
        <v/>
      </c>
      <c r="AX921" s="66" t="n">
        <f aca="false">IF(AC921&gt;0,IF(AND(AC921&gt;0,AC921&lt;=5),VLOOKUP(AP921,'Pril1-THLPa'!$A$6:$F$18,LOOKUP(AC921,'Pril1-THLPa'!$B$5:$F$5,'Pril1-THLPa'!$B$4:$F$4),0),AS921+AT921*(AC921-5)+AU921*POWER(AC921-5,2)+AV921*POWER(AC921-5,3)+AW921*POWER(AC921-5,4)),0)</f>
        <v>0</v>
      </c>
      <c r="AY921" s="71"/>
      <c r="AZ921" s="66" t="n">
        <f aca="false">'Vstupní data'!AA921</f>
        <v>0</v>
      </c>
      <c r="BA921" s="66" t="n">
        <f aca="false">IF(OR('Vstupní data'!T921&gt;0,'Vstupní data'!U921&gt;0),IF(AC921&lt;&gt;"",AX921*AO921/10*(100+AZ921)/100,0),0)</f>
        <v>0</v>
      </c>
      <c r="BB921" s="67" t="n">
        <f aca="false">IF(AC921&lt;&gt;"",ROUND(BA921*AN921,0),0)</f>
        <v>0</v>
      </c>
      <c r="BC921" s="68" t="str">
        <f aca="false">IF(AE921&gt;0,BB921/AE921,"")</f>
        <v/>
      </c>
      <c r="BD921" s="66" t="n">
        <f aca="false">'Vstupní data'!AE921</f>
        <v>0</v>
      </c>
      <c r="BF921" s="66" t="n">
        <f aca="false">'Vstupní data'!AC921</f>
        <v>0</v>
      </c>
      <c r="BH921" s="66" t="n">
        <f aca="false">'Vstupní data'!AD921</f>
        <v>0</v>
      </c>
      <c r="BI921" s="66" t="n">
        <f aca="false">'Vstupní data'!AF921</f>
        <v>0</v>
      </c>
      <c r="BJ921" s="69" t="n">
        <f aca="false">'Vstupní data'!AG921</f>
        <v>0</v>
      </c>
      <c r="BK921" s="69" t="n">
        <f aca="false">IF(BF921&lt;&gt;0,VLOOKUP(I921,'Pril3-drev'!$H$5:$I$83,2,0),0)</f>
        <v>0</v>
      </c>
      <c r="BL921" s="69" t="n">
        <f aca="false">IF(BF921&lt;&gt;0,VLOOKUP(BK921,'Pril3-drev'!$A$5:$C$17,3,0),0)</f>
        <v>0</v>
      </c>
      <c r="BM921" s="69" t="n">
        <f aca="false">'Vstupní data'!AH921</f>
        <v>0</v>
      </c>
      <c r="BN921" s="69" t="n">
        <f aca="false">IF('Vstupní data'!AH921&gt;0,   VLOOKUP(VLOOKUP(CONCATENATE(VLOOKUP(I921,'Pril3-drev'!$H$4:$L$83,5,0),BD921),'Pril3-drev'!$Q$4:$R$2803,2,0),'AVB-BS'!$C$5:$S$29 ,LOOKUP(BM921,'AVB-BS'!$D$3:$S$3,'AVB-BS'!$D$1:$S$1) ,0 )   ,   IF('Vstupní data'!AI921&gt;0,'Vstupní data'!AI921,0))</f>
        <v>0</v>
      </c>
      <c r="BO921" s="69" t="str">
        <f aca="false">IF(BX921&gt;5,VLOOKUP(CONCATENATE(BK921,BN921),'Pril1-THLPa'!$H$6:$N$96,4,0),"")</f>
        <v/>
      </c>
      <c r="BP921" s="69" t="str">
        <f aca="false">IF(BX921&gt;5,VLOOKUP(CONCATENATE(BK921,BN921),'Pril1-THLPa'!$H$6:$N$96,5,0),"")</f>
        <v/>
      </c>
      <c r="BQ921" s="69" t="str">
        <f aca="false">IF(BX921&gt;5,VLOOKUP(CONCATENATE(BK921,BN921),'Pril1-THLPa'!$H$6:$N$96,6,0),"")</f>
        <v/>
      </c>
      <c r="BR921" s="69" t="str">
        <f aca="false">IF(BX921&gt;5,VLOOKUP(CONCATENATE(BK921,BN921),'Pril1-THLPa'!$H$6:$N$96,7,0),"")</f>
        <v/>
      </c>
      <c r="BS921" s="69" t="str">
        <f aca="false">IF(BX921&gt;5,VLOOKUP(CONCATENATE(BK921,BN921),'Pril1-THLPa'!$H$6:$O$96,8,0),"")</f>
        <v/>
      </c>
      <c r="BT921" s="69" t="str">
        <f aca="false">IF(BF921&gt;0, IF(BK921="smrk",  VLOOKUP(VLOOKUP(BD921,'Pril9-K3'!$L$8:$M$207,2,0),'Pril9-K3'!$A$8:$J$16,LOOKUP(BN921,'Pril9-K3'!$A$7:$J$7,'Pril9-K3'!$A$5:$J$5),0), IF(AND(BK921&lt;&gt;"smrk",'Vstupní data'!AK921&lt;&gt;""),'Vstupní data'!AK921,   VLOOKUP(VLOOKUP(BD921,'Pril9-K3'!$L$8:$M$207,2,0),'Pril9-K3'!$A$8:$J$16,LOOKUP(BN921,'Pril9-K3'!$A$7:$J$7,'Pril9-K3'!$A$5:$J$5),0)   )),   "")</f>
        <v/>
      </c>
      <c r="BV921" s="69" t="n">
        <f aca="false">'Vstupní data'!AJ921</f>
        <v>0</v>
      </c>
      <c r="BW921" s="69" t="n">
        <f aca="false">IF(BF921&gt;0,IF(J921&gt;0,J921,K921*H921/100),0)</f>
        <v>0</v>
      </c>
      <c r="BX921" s="69" t="n">
        <f aca="false">IF(BF921&gt;0,IF(BJ921&gt;BL921,BL921,BJ921),0)</f>
        <v>0</v>
      </c>
      <c r="BY921" s="69" t="n">
        <f aca="false">IF(BD921=0,0,IF(AND(BX921&gt;0,BX921&lt;=5),  IF(AND(BX921&gt;0,BX921&lt;=5),VLOOKUP(BK921,'Pril1-THLPa'!$A$6:$F$18,IF(AND(BX921&gt;0,BX921&lt;=5),LOOKUP(BX921,'Pril1-THLPa'!$B$5:$F$5,'Pril1-THLPa'!$B$4:$F$4),""),0),""),  IF(BX921&gt;5,BO921+BP921*(BX921-5)+BQ921*POWER(BX921-5,2)+BR921*POWER(BX921-5,3)+BS921*POWER(BX921-5,4),"")))</f>
        <v>0</v>
      </c>
      <c r="BZ921" s="69" t="n">
        <f aca="false">IF(BY921&gt;0,BY921*BI921/10*BW921*(100+BV921)/100,0)</f>
        <v>0</v>
      </c>
      <c r="CA921" s="69" t="n">
        <f aca="false">IF(BD921&gt;0,BX921-IF(BD921&gt;BX921,BX921,BD921),0)</f>
        <v>0</v>
      </c>
      <c r="CB921" s="69" t="n">
        <f aca="false">POWER(1.01,CA921)</f>
        <v>1</v>
      </c>
      <c r="CC921" s="69" t="n">
        <f aca="false">IF(BF921&gt;0,IF(BF921&gt;BH921,1,BF921/BH921),0)</f>
        <v>0</v>
      </c>
      <c r="CD921" s="72" t="n">
        <f aca="false">IF(BD921=0,0,IF(BF921&gt;0,ROUND(IF(CB921&lt;&gt;0,BZ921*BT921*1/CB921*CC921,0),0),0))</f>
        <v>0</v>
      </c>
      <c r="CE921" s="73" t="str">
        <f aca="false">IF(BF921&gt;0,IF(BF921&gt;BH921,CD921/BF921,CD921/BH921),"")</f>
        <v/>
      </c>
      <c r="CF921" s="69" t="n">
        <f aca="false">'Vstupní data'!AM921</f>
        <v>0</v>
      </c>
      <c r="CG921" s="69" t="n">
        <f aca="false">'Vstupní data'!AN921</f>
        <v>0</v>
      </c>
      <c r="CH921" s="69" t="n">
        <f aca="false">'Vstupní data'!AO921</f>
        <v>0</v>
      </c>
      <c r="CI921" s="69" t="n">
        <f aca="false">'Vstupní data'!AP921</f>
        <v>0</v>
      </c>
      <c r="CJ921" s="72" t="n">
        <f aca="false">ROUND(CH921*CI921,0)</f>
        <v>0</v>
      </c>
      <c r="CK921" s="74" t="str">
        <f aca="false">IF(OR(AA921&gt;0,BB921&gt;0,CD921&gt;0,CJ921&gt;0),AA921+BB921+CD921+CJ921,"")</f>
        <v/>
      </c>
    </row>
    <row r="922" customFormat="false" ht="12.8" hidden="false" customHeight="false" outlineLevel="0" collapsed="false">
      <c r="A922" s="66" t="n">
        <f aca="false">'Vstupní data'!A922</f>
        <v>0</v>
      </c>
      <c r="F922" s="66" t="str">
        <f aca="false">CONCATENATE('Vstupní data'!F922,'Vstupní data'!G922,'Vstupní data'!H922,'Vstupní data'!I922)</f>
        <v/>
      </c>
      <c r="G922" s="66"/>
      <c r="H922" s="66" t="n">
        <f aca="false">'Vstupní data'!K922</f>
        <v>0</v>
      </c>
      <c r="I922" s="66" t="n">
        <f aca="false">'Vstupní data'!L922</f>
        <v>0</v>
      </c>
      <c r="J922" s="66" t="n">
        <f aca="false">'Vstupní data'!K922*'Vstupní data'!M922/100</f>
        <v>0</v>
      </c>
      <c r="L922" s="66" t="n">
        <f aca="false">IF('Vstupní data'!N922="prostokořenný",0,IF('Vstupní data'!N922="krytokořenný","k",IF('Vstupní data'!N922="poloodrostky nebo odrostky, prostokořenné i krytokořenné","po",0)))</f>
        <v>0</v>
      </c>
      <c r="N922" s="66"/>
      <c r="O922" s="66" t="n">
        <f aca="false">'Vstupní data'!O922</f>
        <v>0</v>
      </c>
      <c r="P922" s="66" t="n">
        <f aca="false">IF(O922&gt;0,VLOOKUP(CONCATENATE(VLOOKUP(I922,'Pril3-drev'!$H$5:$K$83,4,0),"-",'Vstupní data'!R922),K2!$C$15:$D$23,2,0),0)</f>
        <v>0</v>
      </c>
      <c r="Q922" s="66" t="n">
        <f aca="false">IF(O922&gt;0,VLOOKUP(I922,'Pril3-drev'!$H$5:$I$83,2,0),0)</f>
        <v>0</v>
      </c>
      <c r="R922" s="66" t="n">
        <f aca="false">IF(Q922&gt;0,VLOOKUP(Q922,'Pril6-okus'!$A$5:$B$17,2,0),0)</f>
        <v>0</v>
      </c>
      <c r="S922" s="66" t="n">
        <f aca="false">IF(O922&gt;0,VLOOKUP(I922,'Pril3-drev'!$H$5:$J$83,3,0),0)</f>
        <v>0</v>
      </c>
      <c r="T922" s="66" t="str">
        <f aca="false">IF(O922&gt;0,IF(L922="k",0.9*VLOOKUP(S922,'ha-pocty-vyhl'!$A$5:$B$20,2,0),IF(L922="po",0.8*VLOOKUP(S922,'ha-pocty-vyhl'!$A$5:$B$20,2,0),VLOOKUP(S922,'ha-pocty-vyhl'!$A$5:$B$20,2,0))),"")</f>
        <v/>
      </c>
      <c r="U922" s="66" t="n">
        <f aca="false">'Vstupní data'!P922</f>
        <v>0</v>
      </c>
      <c r="V922" s="66" t="n">
        <f aca="false">IF(O922&gt;0,1.3*T922*1000*Z922/10000,0)</f>
        <v>0</v>
      </c>
      <c r="W922" s="66" t="n">
        <f aca="false">IF(O922&gt;0,1.3*T922*1000*Z922/10000,0)</f>
        <v>0</v>
      </c>
      <c r="X922" s="66" t="n">
        <f aca="false">IF(O922&gt;0,IF(O922&gt;V922,V922,O922),0)</f>
        <v>0</v>
      </c>
      <c r="Y922" s="66" t="n">
        <f aca="false">IF(O922&gt;0,IF(IF(U922&gt;W922,W922,U922)&lt;X922,W922,IF(U922&gt;W922,W922,U922)),0)</f>
        <v>0</v>
      </c>
      <c r="Z922" s="66" t="n">
        <f aca="false">IF(O922&gt;0,IF(J922&gt;0,J922,K922*H922/100),0)</f>
        <v>0</v>
      </c>
      <c r="AA922" s="67" t="n">
        <f aca="false">IF(O922&gt;0,CEILING(R922*P922*X922/Y922*Z922,1),0)</f>
        <v>0</v>
      </c>
      <c r="AB922" s="68" t="n">
        <f aca="false">IF(O922&gt;0,AA922/O922,0)</f>
        <v>0</v>
      </c>
      <c r="AC922" s="66" t="n">
        <f aca="false">'Vstupní data'!W922</f>
        <v>0</v>
      </c>
      <c r="AI922" s="66" t="str">
        <f aca="false">IF(OR('Vstupní data'!T922&gt;0,'Vstupní data'!U922&gt;0),VLOOKUP(I922,'Pril3-drev'!$H$5:$J$83,3,0),"")</f>
        <v/>
      </c>
      <c r="AJ922" s="66" t="n">
        <f aca="false">IF('Vstupní data'!V922="prostokořenný",0,IF('Vstupní data'!V922="krytokořenný","k",IF('Vstupní data'!V922="poloodrostky nebo odrostky, prostokořenné i krytokořenné","po",0)))</f>
        <v>0</v>
      </c>
      <c r="AK922" s="66" t="n">
        <f aca="false">IF(OR('Vstupní data'!T922&gt;0,'Vstupní data'!U922&gt;0),IF(AJ922="k",0.9*VLOOKUP(AI922,'ha-pocty-vyhl'!$A$5:$B$20,2,0),IF(AJ922="po",0.8*VLOOKUP(AI922,'ha-pocty-vyhl'!$A$5:$B$20,2,0),VLOOKUP(AI922,'ha-pocty-vyhl'!$A$5:$B$20,2,0))),0)</f>
        <v>0</v>
      </c>
      <c r="AL922" s="66" t="n">
        <f aca="false">IF(OR('Vstupní data'!T922&gt;0,'Vstupní data'!U922&gt;0),'Vstupní data'!K922*'Vstupní data'!M922/100,0)</f>
        <v>0</v>
      </c>
      <c r="AM922" s="66" t="n">
        <f aca="false">IF(OR('Vstupní data'!T922&gt;0,'Vstupní data'!U922&gt;0),IF('Vstupní data'!T922&gt;0,'Vstupní data'!T922,ROUND(10*'Vstupní data'!U922/AK922,0)),0)</f>
        <v>0</v>
      </c>
      <c r="AN922" s="69" t="n">
        <f aca="false">IF('Vstupní data'!T922&gt;0,   IF('Vstupní data'!T922&lt;=AL922,'Vstupní data'!T922,AL922),   IF(AM922&lt;AL922,AM922,AL922))</f>
        <v>0</v>
      </c>
      <c r="AO922" s="69" t="n">
        <f aca="false">'Vstupní data'!X922</f>
        <v>0</v>
      </c>
      <c r="AP922" s="66" t="n">
        <f aca="false">IF(OR('Vstupní data'!T922&gt;0,'Vstupní data'!U922&gt;0),IF(I922&lt;&gt;0,VLOOKUP(I922,'Pril3-drev'!$H$5:$I$83,2,0),0),0)</f>
        <v>0</v>
      </c>
      <c r="AQ922" s="66" t="n">
        <f aca="false">'Vstupní data'!Y922</f>
        <v>0</v>
      </c>
      <c r="AR922" s="66" t="str">
        <f aca="false">IF(AC922&gt;5,   IF('Vstupní data'!Y922&gt;0,   VLOOKUP(VLOOKUP(CONCATENATE(VLOOKUP(I922,'Pril3-drev'!$H$4:$L$83,5,0),AC922),'Pril3-drev'!$Q$4:$R$2803,2,0),'AVB-BS'!$C$5:$S$29 ,LOOKUP(AQ922,'AVB-BS'!$D$3:$S$3,'AVB-BS'!$D$1:$S$1) ,0 )   ,   IF('Vstupní data'!Z922&gt;0,'Vstupní data'!Z922,0)) , "")</f>
        <v/>
      </c>
      <c r="AS922" s="70" t="str">
        <f aca="false">IF(AC922&gt;5,VLOOKUP(CONCATENATE(AP922,AR922),'Pril1-THLPa'!$H$6:$N$96,4,0),"")</f>
        <v/>
      </c>
      <c r="AT922" s="70" t="str">
        <f aca="false">IF(AC922&gt;5,VLOOKUP(CONCATENATE(AP922,AR922),'Pril1-THLPa'!$H$6:$N$96,5,0),"")</f>
        <v/>
      </c>
      <c r="AU922" s="70" t="str">
        <f aca="false">IF(AC922&gt;5,VLOOKUP(CONCATENATE(AP922,AR922),'Pril1-THLPa'!$H$6:$N$96,6,0),"")</f>
        <v/>
      </c>
      <c r="AV922" s="70" t="str">
        <f aca="false">IF(AC922&gt;5,VLOOKUP(CONCATENATE(AP922,AR922),'Pril1-THLPa'!$H$6:$N$96,7,0),"")</f>
        <v/>
      </c>
      <c r="AW922" s="70" t="str">
        <f aca="false">IF(AC922&gt;5,VLOOKUP(CONCATENATE(AP922,AR922),'Pril1-THLPa'!$H$6:$O$96,8,0),"")</f>
        <v/>
      </c>
      <c r="AX922" s="66" t="n">
        <f aca="false">IF(AC922&gt;0,IF(AND(AC922&gt;0,AC922&lt;=5),VLOOKUP(AP922,'Pril1-THLPa'!$A$6:$F$18,LOOKUP(AC922,'Pril1-THLPa'!$B$5:$F$5,'Pril1-THLPa'!$B$4:$F$4),0),AS922+AT922*(AC922-5)+AU922*POWER(AC922-5,2)+AV922*POWER(AC922-5,3)+AW922*POWER(AC922-5,4)),0)</f>
        <v>0</v>
      </c>
      <c r="AY922" s="71"/>
      <c r="AZ922" s="66" t="n">
        <f aca="false">'Vstupní data'!AA922</f>
        <v>0</v>
      </c>
      <c r="BA922" s="66" t="n">
        <f aca="false">IF(OR('Vstupní data'!T922&gt;0,'Vstupní data'!U922&gt;0),IF(AC922&lt;&gt;"",AX922*AO922/10*(100+AZ922)/100,0),0)</f>
        <v>0</v>
      </c>
      <c r="BB922" s="67" t="n">
        <f aca="false">IF(AC922&lt;&gt;"",ROUND(BA922*AN922,0),0)</f>
        <v>0</v>
      </c>
      <c r="BC922" s="68" t="str">
        <f aca="false">IF(AE922&gt;0,BB922/AE922,"")</f>
        <v/>
      </c>
      <c r="BD922" s="66" t="n">
        <f aca="false">'Vstupní data'!AE922</f>
        <v>0</v>
      </c>
      <c r="BF922" s="66" t="n">
        <f aca="false">'Vstupní data'!AC922</f>
        <v>0</v>
      </c>
      <c r="BH922" s="66" t="n">
        <f aca="false">'Vstupní data'!AD922</f>
        <v>0</v>
      </c>
      <c r="BI922" s="66" t="n">
        <f aca="false">'Vstupní data'!AF922</f>
        <v>0</v>
      </c>
      <c r="BJ922" s="69" t="n">
        <f aca="false">'Vstupní data'!AG922</f>
        <v>0</v>
      </c>
      <c r="BK922" s="69" t="n">
        <f aca="false">IF(BF922&lt;&gt;0,VLOOKUP(I922,'Pril3-drev'!$H$5:$I$83,2,0),0)</f>
        <v>0</v>
      </c>
      <c r="BL922" s="69" t="n">
        <f aca="false">IF(BF922&lt;&gt;0,VLOOKUP(BK922,'Pril3-drev'!$A$5:$C$17,3,0),0)</f>
        <v>0</v>
      </c>
      <c r="BM922" s="69" t="n">
        <f aca="false">'Vstupní data'!AH922</f>
        <v>0</v>
      </c>
      <c r="BN922" s="69" t="n">
        <f aca="false">IF('Vstupní data'!AH922&gt;0,   VLOOKUP(VLOOKUP(CONCATENATE(VLOOKUP(I922,'Pril3-drev'!$H$4:$L$83,5,0),BD922),'Pril3-drev'!$Q$4:$R$2803,2,0),'AVB-BS'!$C$5:$S$29 ,LOOKUP(BM922,'AVB-BS'!$D$3:$S$3,'AVB-BS'!$D$1:$S$1) ,0 )   ,   IF('Vstupní data'!AI922&gt;0,'Vstupní data'!AI922,0))</f>
        <v>0</v>
      </c>
      <c r="BO922" s="69" t="str">
        <f aca="false">IF(BX922&gt;5,VLOOKUP(CONCATENATE(BK922,BN922),'Pril1-THLPa'!$H$6:$N$96,4,0),"")</f>
        <v/>
      </c>
      <c r="BP922" s="69" t="str">
        <f aca="false">IF(BX922&gt;5,VLOOKUP(CONCATENATE(BK922,BN922),'Pril1-THLPa'!$H$6:$N$96,5,0),"")</f>
        <v/>
      </c>
      <c r="BQ922" s="69" t="str">
        <f aca="false">IF(BX922&gt;5,VLOOKUP(CONCATENATE(BK922,BN922),'Pril1-THLPa'!$H$6:$N$96,6,0),"")</f>
        <v/>
      </c>
      <c r="BR922" s="69" t="str">
        <f aca="false">IF(BX922&gt;5,VLOOKUP(CONCATENATE(BK922,BN922),'Pril1-THLPa'!$H$6:$N$96,7,0),"")</f>
        <v/>
      </c>
      <c r="BS922" s="69" t="str">
        <f aca="false">IF(BX922&gt;5,VLOOKUP(CONCATENATE(BK922,BN922),'Pril1-THLPa'!$H$6:$O$96,8,0),"")</f>
        <v/>
      </c>
      <c r="BT922" s="69" t="str">
        <f aca="false">IF(BF922&gt;0, IF(BK922="smrk",  VLOOKUP(VLOOKUP(BD922,'Pril9-K3'!$L$8:$M$207,2,0),'Pril9-K3'!$A$8:$J$16,LOOKUP(BN922,'Pril9-K3'!$A$7:$J$7,'Pril9-K3'!$A$5:$J$5),0), IF(AND(BK922&lt;&gt;"smrk",'Vstupní data'!AK922&lt;&gt;""),'Vstupní data'!AK922,   VLOOKUP(VLOOKUP(BD922,'Pril9-K3'!$L$8:$M$207,2,0),'Pril9-K3'!$A$8:$J$16,LOOKUP(BN922,'Pril9-K3'!$A$7:$J$7,'Pril9-K3'!$A$5:$J$5),0)   )),   "")</f>
        <v/>
      </c>
      <c r="BV922" s="69" t="n">
        <f aca="false">'Vstupní data'!AJ922</f>
        <v>0</v>
      </c>
      <c r="BW922" s="69" t="n">
        <f aca="false">IF(BF922&gt;0,IF(J922&gt;0,J922,K922*H922/100),0)</f>
        <v>0</v>
      </c>
      <c r="BX922" s="69" t="n">
        <f aca="false">IF(BF922&gt;0,IF(BJ922&gt;BL922,BL922,BJ922),0)</f>
        <v>0</v>
      </c>
      <c r="BY922" s="69" t="n">
        <f aca="false">IF(BD922=0,0,IF(AND(BX922&gt;0,BX922&lt;=5),  IF(AND(BX922&gt;0,BX922&lt;=5),VLOOKUP(BK922,'Pril1-THLPa'!$A$6:$F$18,IF(AND(BX922&gt;0,BX922&lt;=5),LOOKUP(BX922,'Pril1-THLPa'!$B$5:$F$5,'Pril1-THLPa'!$B$4:$F$4),""),0),""),  IF(BX922&gt;5,BO922+BP922*(BX922-5)+BQ922*POWER(BX922-5,2)+BR922*POWER(BX922-5,3)+BS922*POWER(BX922-5,4),"")))</f>
        <v>0</v>
      </c>
      <c r="BZ922" s="69" t="n">
        <f aca="false">IF(BY922&gt;0,BY922*BI922/10*BW922*(100+BV922)/100,0)</f>
        <v>0</v>
      </c>
      <c r="CA922" s="69" t="n">
        <f aca="false">IF(BD922&gt;0,BX922-IF(BD922&gt;BX922,BX922,BD922),0)</f>
        <v>0</v>
      </c>
      <c r="CB922" s="69" t="n">
        <f aca="false">POWER(1.01,CA922)</f>
        <v>1</v>
      </c>
      <c r="CC922" s="69" t="n">
        <f aca="false">IF(BF922&gt;0,IF(BF922&gt;BH922,1,BF922/BH922),0)</f>
        <v>0</v>
      </c>
      <c r="CD922" s="72" t="n">
        <f aca="false">IF(BD922=0,0,IF(BF922&gt;0,ROUND(IF(CB922&lt;&gt;0,BZ922*BT922*1/CB922*CC922,0),0),0))</f>
        <v>0</v>
      </c>
      <c r="CE922" s="73" t="str">
        <f aca="false">IF(BF922&gt;0,IF(BF922&gt;BH922,CD922/BF922,CD922/BH922),"")</f>
        <v/>
      </c>
      <c r="CF922" s="69" t="n">
        <f aca="false">'Vstupní data'!AM922</f>
        <v>0</v>
      </c>
      <c r="CG922" s="69" t="n">
        <f aca="false">'Vstupní data'!AN922</f>
        <v>0</v>
      </c>
      <c r="CH922" s="69" t="n">
        <f aca="false">'Vstupní data'!AO922</f>
        <v>0</v>
      </c>
      <c r="CI922" s="69" t="n">
        <f aca="false">'Vstupní data'!AP922</f>
        <v>0</v>
      </c>
      <c r="CJ922" s="72" t="n">
        <f aca="false">ROUND(CH922*CI922,0)</f>
        <v>0</v>
      </c>
      <c r="CK922" s="74" t="str">
        <f aca="false">IF(OR(AA922&gt;0,BB922&gt;0,CD922&gt;0,CJ922&gt;0),AA922+BB922+CD922+CJ922,"")</f>
        <v/>
      </c>
    </row>
    <row r="923" customFormat="false" ht="12.8" hidden="false" customHeight="false" outlineLevel="0" collapsed="false">
      <c r="A923" s="66" t="n">
        <f aca="false">'Vstupní data'!A923</f>
        <v>0</v>
      </c>
      <c r="F923" s="66" t="str">
        <f aca="false">CONCATENATE('Vstupní data'!F923,'Vstupní data'!G923,'Vstupní data'!H923,'Vstupní data'!I923)</f>
        <v/>
      </c>
      <c r="G923" s="66"/>
      <c r="H923" s="66" t="n">
        <f aca="false">'Vstupní data'!K923</f>
        <v>0</v>
      </c>
      <c r="I923" s="66" t="n">
        <f aca="false">'Vstupní data'!L923</f>
        <v>0</v>
      </c>
      <c r="J923" s="66" t="n">
        <f aca="false">'Vstupní data'!K923*'Vstupní data'!M923/100</f>
        <v>0</v>
      </c>
      <c r="L923" s="66" t="n">
        <f aca="false">IF('Vstupní data'!N923="prostokořenný",0,IF('Vstupní data'!N923="krytokořenný","k",IF('Vstupní data'!N923="poloodrostky nebo odrostky, prostokořenné i krytokořenné","po",0)))</f>
        <v>0</v>
      </c>
      <c r="N923" s="66"/>
      <c r="O923" s="66" t="n">
        <f aca="false">'Vstupní data'!O923</f>
        <v>0</v>
      </c>
      <c r="P923" s="66" t="n">
        <f aca="false">IF(O923&gt;0,VLOOKUP(CONCATENATE(VLOOKUP(I923,'Pril3-drev'!$H$5:$K$83,4,0),"-",'Vstupní data'!R923),K2!$C$15:$D$23,2,0),0)</f>
        <v>0</v>
      </c>
      <c r="Q923" s="66" t="n">
        <f aca="false">IF(O923&gt;0,VLOOKUP(I923,'Pril3-drev'!$H$5:$I$83,2,0),0)</f>
        <v>0</v>
      </c>
      <c r="R923" s="66" t="n">
        <f aca="false">IF(Q923&gt;0,VLOOKUP(Q923,'Pril6-okus'!$A$5:$B$17,2,0),0)</f>
        <v>0</v>
      </c>
      <c r="S923" s="66" t="n">
        <f aca="false">IF(O923&gt;0,VLOOKUP(I923,'Pril3-drev'!$H$5:$J$83,3,0),0)</f>
        <v>0</v>
      </c>
      <c r="T923" s="66" t="str">
        <f aca="false">IF(O923&gt;0,IF(L923="k",0.9*VLOOKUP(S923,'ha-pocty-vyhl'!$A$5:$B$20,2,0),IF(L923="po",0.8*VLOOKUP(S923,'ha-pocty-vyhl'!$A$5:$B$20,2,0),VLOOKUP(S923,'ha-pocty-vyhl'!$A$5:$B$20,2,0))),"")</f>
        <v/>
      </c>
      <c r="U923" s="66" t="n">
        <f aca="false">'Vstupní data'!P923</f>
        <v>0</v>
      </c>
      <c r="V923" s="66" t="n">
        <f aca="false">IF(O923&gt;0,1.3*T923*1000*Z923/10000,0)</f>
        <v>0</v>
      </c>
      <c r="W923" s="66" t="n">
        <f aca="false">IF(O923&gt;0,1.3*T923*1000*Z923/10000,0)</f>
        <v>0</v>
      </c>
      <c r="X923" s="66" t="n">
        <f aca="false">IF(O923&gt;0,IF(O923&gt;V923,V923,O923),0)</f>
        <v>0</v>
      </c>
      <c r="Y923" s="66" t="n">
        <f aca="false">IF(O923&gt;0,IF(IF(U923&gt;W923,W923,U923)&lt;X923,W923,IF(U923&gt;W923,W923,U923)),0)</f>
        <v>0</v>
      </c>
      <c r="Z923" s="66" t="n">
        <f aca="false">IF(O923&gt;0,IF(J923&gt;0,J923,K923*H923/100),0)</f>
        <v>0</v>
      </c>
      <c r="AA923" s="67" t="n">
        <f aca="false">IF(O923&gt;0,CEILING(R923*P923*X923/Y923*Z923,1),0)</f>
        <v>0</v>
      </c>
      <c r="AB923" s="68" t="n">
        <f aca="false">IF(O923&gt;0,AA923/O923,0)</f>
        <v>0</v>
      </c>
      <c r="AC923" s="66" t="n">
        <f aca="false">'Vstupní data'!W923</f>
        <v>0</v>
      </c>
      <c r="AI923" s="66" t="str">
        <f aca="false">IF(OR('Vstupní data'!T923&gt;0,'Vstupní data'!U923&gt;0),VLOOKUP(I923,'Pril3-drev'!$H$5:$J$83,3,0),"")</f>
        <v/>
      </c>
      <c r="AJ923" s="66" t="n">
        <f aca="false">IF('Vstupní data'!V923="prostokořenný",0,IF('Vstupní data'!V923="krytokořenný","k",IF('Vstupní data'!V923="poloodrostky nebo odrostky, prostokořenné i krytokořenné","po",0)))</f>
        <v>0</v>
      </c>
      <c r="AK923" s="66" t="n">
        <f aca="false">IF(OR('Vstupní data'!T923&gt;0,'Vstupní data'!U923&gt;0),IF(AJ923="k",0.9*VLOOKUP(AI923,'ha-pocty-vyhl'!$A$5:$B$20,2,0),IF(AJ923="po",0.8*VLOOKUP(AI923,'ha-pocty-vyhl'!$A$5:$B$20,2,0),VLOOKUP(AI923,'ha-pocty-vyhl'!$A$5:$B$20,2,0))),0)</f>
        <v>0</v>
      </c>
      <c r="AL923" s="66" t="n">
        <f aca="false">IF(OR('Vstupní data'!T923&gt;0,'Vstupní data'!U923&gt;0),'Vstupní data'!K923*'Vstupní data'!M923/100,0)</f>
        <v>0</v>
      </c>
      <c r="AM923" s="66" t="n">
        <f aca="false">IF(OR('Vstupní data'!T923&gt;0,'Vstupní data'!U923&gt;0),IF('Vstupní data'!T923&gt;0,'Vstupní data'!T923,ROUND(10*'Vstupní data'!U923/AK923,0)),0)</f>
        <v>0</v>
      </c>
      <c r="AN923" s="69" t="n">
        <f aca="false">IF('Vstupní data'!T923&gt;0,   IF('Vstupní data'!T923&lt;=AL923,'Vstupní data'!T923,AL923),   IF(AM923&lt;AL923,AM923,AL923))</f>
        <v>0</v>
      </c>
      <c r="AO923" s="69" t="n">
        <f aca="false">'Vstupní data'!X923</f>
        <v>0</v>
      </c>
      <c r="AP923" s="66" t="n">
        <f aca="false">IF(OR('Vstupní data'!T923&gt;0,'Vstupní data'!U923&gt;0),IF(I923&lt;&gt;0,VLOOKUP(I923,'Pril3-drev'!$H$5:$I$83,2,0),0),0)</f>
        <v>0</v>
      </c>
      <c r="AQ923" s="66" t="n">
        <f aca="false">'Vstupní data'!Y923</f>
        <v>0</v>
      </c>
      <c r="AR923" s="66" t="str">
        <f aca="false">IF(AC923&gt;5,   IF('Vstupní data'!Y923&gt;0,   VLOOKUP(VLOOKUP(CONCATENATE(VLOOKUP(I923,'Pril3-drev'!$H$4:$L$83,5,0),AC923),'Pril3-drev'!$Q$4:$R$2803,2,0),'AVB-BS'!$C$5:$S$29 ,LOOKUP(AQ923,'AVB-BS'!$D$3:$S$3,'AVB-BS'!$D$1:$S$1) ,0 )   ,   IF('Vstupní data'!Z923&gt;0,'Vstupní data'!Z923,0)) , "")</f>
        <v/>
      </c>
      <c r="AS923" s="70" t="str">
        <f aca="false">IF(AC923&gt;5,VLOOKUP(CONCATENATE(AP923,AR923),'Pril1-THLPa'!$H$6:$N$96,4,0),"")</f>
        <v/>
      </c>
      <c r="AT923" s="70" t="str">
        <f aca="false">IF(AC923&gt;5,VLOOKUP(CONCATENATE(AP923,AR923),'Pril1-THLPa'!$H$6:$N$96,5,0),"")</f>
        <v/>
      </c>
      <c r="AU923" s="70" t="str">
        <f aca="false">IF(AC923&gt;5,VLOOKUP(CONCATENATE(AP923,AR923),'Pril1-THLPa'!$H$6:$N$96,6,0),"")</f>
        <v/>
      </c>
      <c r="AV923" s="70" t="str">
        <f aca="false">IF(AC923&gt;5,VLOOKUP(CONCATENATE(AP923,AR923),'Pril1-THLPa'!$H$6:$N$96,7,0),"")</f>
        <v/>
      </c>
      <c r="AW923" s="70" t="str">
        <f aca="false">IF(AC923&gt;5,VLOOKUP(CONCATENATE(AP923,AR923),'Pril1-THLPa'!$H$6:$O$96,8,0),"")</f>
        <v/>
      </c>
      <c r="AX923" s="66" t="n">
        <f aca="false">IF(AC923&gt;0,IF(AND(AC923&gt;0,AC923&lt;=5),VLOOKUP(AP923,'Pril1-THLPa'!$A$6:$F$18,LOOKUP(AC923,'Pril1-THLPa'!$B$5:$F$5,'Pril1-THLPa'!$B$4:$F$4),0),AS923+AT923*(AC923-5)+AU923*POWER(AC923-5,2)+AV923*POWER(AC923-5,3)+AW923*POWER(AC923-5,4)),0)</f>
        <v>0</v>
      </c>
      <c r="AY923" s="71"/>
      <c r="AZ923" s="66" t="n">
        <f aca="false">'Vstupní data'!AA923</f>
        <v>0</v>
      </c>
      <c r="BA923" s="66" t="n">
        <f aca="false">IF(OR('Vstupní data'!T923&gt;0,'Vstupní data'!U923&gt;0),IF(AC923&lt;&gt;"",AX923*AO923/10*(100+AZ923)/100,0),0)</f>
        <v>0</v>
      </c>
      <c r="BB923" s="67" t="n">
        <f aca="false">IF(AC923&lt;&gt;"",ROUND(BA923*AN923,0),0)</f>
        <v>0</v>
      </c>
      <c r="BC923" s="68" t="str">
        <f aca="false">IF(AE923&gt;0,BB923/AE923,"")</f>
        <v/>
      </c>
      <c r="BD923" s="66" t="n">
        <f aca="false">'Vstupní data'!AE923</f>
        <v>0</v>
      </c>
      <c r="BF923" s="66" t="n">
        <f aca="false">'Vstupní data'!AC923</f>
        <v>0</v>
      </c>
      <c r="BH923" s="66" t="n">
        <f aca="false">'Vstupní data'!AD923</f>
        <v>0</v>
      </c>
      <c r="BI923" s="66" t="n">
        <f aca="false">'Vstupní data'!AF923</f>
        <v>0</v>
      </c>
      <c r="BJ923" s="69" t="n">
        <f aca="false">'Vstupní data'!AG923</f>
        <v>0</v>
      </c>
      <c r="BK923" s="69" t="n">
        <f aca="false">IF(BF923&lt;&gt;0,VLOOKUP(I923,'Pril3-drev'!$H$5:$I$83,2,0),0)</f>
        <v>0</v>
      </c>
      <c r="BL923" s="69" t="n">
        <f aca="false">IF(BF923&lt;&gt;0,VLOOKUP(BK923,'Pril3-drev'!$A$5:$C$17,3,0),0)</f>
        <v>0</v>
      </c>
      <c r="BM923" s="69" t="n">
        <f aca="false">'Vstupní data'!AH923</f>
        <v>0</v>
      </c>
      <c r="BN923" s="69" t="n">
        <f aca="false">IF('Vstupní data'!AH923&gt;0,   VLOOKUP(VLOOKUP(CONCATENATE(VLOOKUP(I923,'Pril3-drev'!$H$4:$L$83,5,0),BD923),'Pril3-drev'!$Q$4:$R$2803,2,0),'AVB-BS'!$C$5:$S$29 ,LOOKUP(BM923,'AVB-BS'!$D$3:$S$3,'AVB-BS'!$D$1:$S$1) ,0 )   ,   IF('Vstupní data'!AI923&gt;0,'Vstupní data'!AI923,0))</f>
        <v>0</v>
      </c>
      <c r="BO923" s="69" t="str">
        <f aca="false">IF(BX923&gt;5,VLOOKUP(CONCATENATE(BK923,BN923),'Pril1-THLPa'!$H$6:$N$96,4,0),"")</f>
        <v/>
      </c>
      <c r="BP923" s="69" t="str">
        <f aca="false">IF(BX923&gt;5,VLOOKUP(CONCATENATE(BK923,BN923),'Pril1-THLPa'!$H$6:$N$96,5,0),"")</f>
        <v/>
      </c>
      <c r="BQ923" s="69" t="str">
        <f aca="false">IF(BX923&gt;5,VLOOKUP(CONCATENATE(BK923,BN923),'Pril1-THLPa'!$H$6:$N$96,6,0),"")</f>
        <v/>
      </c>
      <c r="BR923" s="69" t="str">
        <f aca="false">IF(BX923&gt;5,VLOOKUP(CONCATENATE(BK923,BN923),'Pril1-THLPa'!$H$6:$N$96,7,0),"")</f>
        <v/>
      </c>
      <c r="BS923" s="69" t="str">
        <f aca="false">IF(BX923&gt;5,VLOOKUP(CONCATENATE(BK923,BN923),'Pril1-THLPa'!$H$6:$O$96,8,0),"")</f>
        <v/>
      </c>
      <c r="BT923" s="69" t="str">
        <f aca="false">IF(BF923&gt;0, IF(BK923="smrk",  VLOOKUP(VLOOKUP(BD923,'Pril9-K3'!$L$8:$M$207,2,0),'Pril9-K3'!$A$8:$J$16,LOOKUP(BN923,'Pril9-K3'!$A$7:$J$7,'Pril9-K3'!$A$5:$J$5),0), IF(AND(BK923&lt;&gt;"smrk",'Vstupní data'!AK923&lt;&gt;""),'Vstupní data'!AK923,   VLOOKUP(VLOOKUP(BD923,'Pril9-K3'!$L$8:$M$207,2,0),'Pril9-K3'!$A$8:$J$16,LOOKUP(BN923,'Pril9-K3'!$A$7:$J$7,'Pril9-K3'!$A$5:$J$5),0)   )),   "")</f>
        <v/>
      </c>
      <c r="BV923" s="69" t="n">
        <f aca="false">'Vstupní data'!AJ923</f>
        <v>0</v>
      </c>
      <c r="BW923" s="69" t="n">
        <f aca="false">IF(BF923&gt;0,IF(J923&gt;0,J923,K923*H923/100),0)</f>
        <v>0</v>
      </c>
      <c r="BX923" s="69" t="n">
        <f aca="false">IF(BF923&gt;0,IF(BJ923&gt;BL923,BL923,BJ923),0)</f>
        <v>0</v>
      </c>
      <c r="BY923" s="69" t="n">
        <f aca="false">IF(BD923=0,0,IF(AND(BX923&gt;0,BX923&lt;=5),  IF(AND(BX923&gt;0,BX923&lt;=5),VLOOKUP(BK923,'Pril1-THLPa'!$A$6:$F$18,IF(AND(BX923&gt;0,BX923&lt;=5),LOOKUP(BX923,'Pril1-THLPa'!$B$5:$F$5,'Pril1-THLPa'!$B$4:$F$4),""),0),""),  IF(BX923&gt;5,BO923+BP923*(BX923-5)+BQ923*POWER(BX923-5,2)+BR923*POWER(BX923-5,3)+BS923*POWER(BX923-5,4),"")))</f>
        <v>0</v>
      </c>
      <c r="BZ923" s="69" t="n">
        <f aca="false">IF(BY923&gt;0,BY923*BI923/10*BW923*(100+BV923)/100,0)</f>
        <v>0</v>
      </c>
      <c r="CA923" s="69" t="n">
        <f aca="false">IF(BD923&gt;0,BX923-IF(BD923&gt;BX923,BX923,BD923),0)</f>
        <v>0</v>
      </c>
      <c r="CB923" s="69" t="n">
        <f aca="false">POWER(1.01,CA923)</f>
        <v>1</v>
      </c>
      <c r="CC923" s="69" t="n">
        <f aca="false">IF(BF923&gt;0,IF(BF923&gt;BH923,1,BF923/BH923),0)</f>
        <v>0</v>
      </c>
      <c r="CD923" s="72" t="n">
        <f aca="false">IF(BD923=0,0,IF(BF923&gt;0,ROUND(IF(CB923&lt;&gt;0,BZ923*BT923*1/CB923*CC923,0),0),0))</f>
        <v>0</v>
      </c>
      <c r="CE923" s="73" t="str">
        <f aca="false">IF(BF923&gt;0,IF(BF923&gt;BH923,CD923/BF923,CD923/BH923),"")</f>
        <v/>
      </c>
      <c r="CF923" s="69" t="n">
        <f aca="false">'Vstupní data'!AM923</f>
        <v>0</v>
      </c>
      <c r="CG923" s="69" t="n">
        <f aca="false">'Vstupní data'!AN923</f>
        <v>0</v>
      </c>
      <c r="CH923" s="69" t="n">
        <f aca="false">'Vstupní data'!AO923</f>
        <v>0</v>
      </c>
      <c r="CI923" s="69" t="n">
        <f aca="false">'Vstupní data'!AP923</f>
        <v>0</v>
      </c>
      <c r="CJ923" s="72" t="n">
        <f aca="false">ROUND(CH923*CI923,0)</f>
        <v>0</v>
      </c>
      <c r="CK923" s="74" t="str">
        <f aca="false">IF(OR(AA923&gt;0,BB923&gt;0,CD923&gt;0,CJ923&gt;0),AA923+BB923+CD923+CJ923,"")</f>
        <v/>
      </c>
    </row>
    <row r="924" customFormat="false" ht="12.8" hidden="false" customHeight="false" outlineLevel="0" collapsed="false">
      <c r="A924" s="66" t="n">
        <f aca="false">'Vstupní data'!A924</f>
        <v>0</v>
      </c>
      <c r="F924" s="66" t="str">
        <f aca="false">CONCATENATE('Vstupní data'!F924,'Vstupní data'!G924,'Vstupní data'!H924,'Vstupní data'!I924)</f>
        <v/>
      </c>
      <c r="G924" s="66"/>
      <c r="H924" s="66" t="n">
        <f aca="false">'Vstupní data'!K924</f>
        <v>0</v>
      </c>
      <c r="I924" s="66" t="n">
        <f aca="false">'Vstupní data'!L924</f>
        <v>0</v>
      </c>
      <c r="J924" s="66" t="n">
        <f aca="false">'Vstupní data'!K924*'Vstupní data'!M924/100</f>
        <v>0</v>
      </c>
      <c r="L924" s="66" t="n">
        <f aca="false">IF('Vstupní data'!N924="prostokořenný",0,IF('Vstupní data'!N924="krytokořenný","k",IF('Vstupní data'!N924="poloodrostky nebo odrostky, prostokořenné i krytokořenné","po",0)))</f>
        <v>0</v>
      </c>
      <c r="N924" s="66"/>
      <c r="O924" s="66" t="n">
        <f aca="false">'Vstupní data'!O924</f>
        <v>0</v>
      </c>
      <c r="P924" s="66" t="n">
        <f aca="false">IF(O924&gt;0,VLOOKUP(CONCATENATE(VLOOKUP(I924,'Pril3-drev'!$H$5:$K$83,4,0),"-",'Vstupní data'!R924),K2!$C$15:$D$23,2,0),0)</f>
        <v>0</v>
      </c>
      <c r="Q924" s="66" t="n">
        <f aca="false">IF(O924&gt;0,VLOOKUP(I924,'Pril3-drev'!$H$5:$I$83,2,0),0)</f>
        <v>0</v>
      </c>
      <c r="R924" s="66" t="n">
        <f aca="false">IF(Q924&gt;0,VLOOKUP(Q924,'Pril6-okus'!$A$5:$B$17,2,0),0)</f>
        <v>0</v>
      </c>
      <c r="S924" s="66" t="n">
        <f aca="false">IF(O924&gt;0,VLOOKUP(I924,'Pril3-drev'!$H$5:$J$83,3,0),0)</f>
        <v>0</v>
      </c>
      <c r="T924" s="66" t="str">
        <f aca="false">IF(O924&gt;0,IF(L924="k",0.9*VLOOKUP(S924,'ha-pocty-vyhl'!$A$5:$B$20,2,0),IF(L924="po",0.8*VLOOKUP(S924,'ha-pocty-vyhl'!$A$5:$B$20,2,0),VLOOKUP(S924,'ha-pocty-vyhl'!$A$5:$B$20,2,0))),"")</f>
        <v/>
      </c>
      <c r="U924" s="66" t="n">
        <f aca="false">'Vstupní data'!P924</f>
        <v>0</v>
      </c>
      <c r="V924" s="66" t="n">
        <f aca="false">IF(O924&gt;0,1.3*T924*1000*Z924/10000,0)</f>
        <v>0</v>
      </c>
      <c r="W924" s="66" t="n">
        <f aca="false">IF(O924&gt;0,1.3*T924*1000*Z924/10000,0)</f>
        <v>0</v>
      </c>
      <c r="X924" s="66" t="n">
        <f aca="false">IF(O924&gt;0,IF(O924&gt;V924,V924,O924),0)</f>
        <v>0</v>
      </c>
      <c r="Y924" s="66" t="n">
        <f aca="false">IF(O924&gt;0,IF(IF(U924&gt;W924,W924,U924)&lt;X924,W924,IF(U924&gt;W924,W924,U924)),0)</f>
        <v>0</v>
      </c>
      <c r="Z924" s="66" t="n">
        <f aca="false">IF(O924&gt;0,IF(J924&gt;0,J924,K924*H924/100),0)</f>
        <v>0</v>
      </c>
      <c r="AA924" s="67" t="n">
        <f aca="false">IF(O924&gt;0,CEILING(R924*P924*X924/Y924*Z924,1),0)</f>
        <v>0</v>
      </c>
      <c r="AB924" s="68" t="n">
        <f aca="false">IF(O924&gt;0,AA924/O924,0)</f>
        <v>0</v>
      </c>
      <c r="AC924" s="66" t="n">
        <f aca="false">'Vstupní data'!W924</f>
        <v>0</v>
      </c>
      <c r="AI924" s="66" t="str">
        <f aca="false">IF(OR('Vstupní data'!T924&gt;0,'Vstupní data'!U924&gt;0),VLOOKUP(I924,'Pril3-drev'!$H$5:$J$83,3,0),"")</f>
        <v/>
      </c>
      <c r="AJ924" s="66" t="n">
        <f aca="false">IF('Vstupní data'!V924="prostokořenný",0,IF('Vstupní data'!V924="krytokořenný","k",IF('Vstupní data'!V924="poloodrostky nebo odrostky, prostokořenné i krytokořenné","po",0)))</f>
        <v>0</v>
      </c>
      <c r="AK924" s="66" t="n">
        <f aca="false">IF(OR('Vstupní data'!T924&gt;0,'Vstupní data'!U924&gt;0),IF(AJ924="k",0.9*VLOOKUP(AI924,'ha-pocty-vyhl'!$A$5:$B$20,2,0),IF(AJ924="po",0.8*VLOOKUP(AI924,'ha-pocty-vyhl'!$A$5:$B$20,2,0),VLOOKUP(AI924,'ha-pocty-vyhl'!$A$5:$B$20,2,0))),0)</f>
        <v>0</v>
      </c>
      <c r="AL924" s="66" t="n">
        <f aca="false">IF(OR('Vstupní data'!T924&gt;0,'Vstupní data'!U924&gt;0),'Vstupní data'!K924*'Vstupní data'!M924/100,0)</f>
        <v>0</v>
      </c>
      <c r="AM924" s="66" t="n">
        <f aca="false">IF(OR('Vstupní data'!T924&gt;0,'Vstupní data'!U924&gt;0),IF('Vstupní data'!T924&gt;0,'Vstupní data'!T924,ROUND(10*'Vstupní data'!U924/AK924,0)),0)</f>
        <v>0</v>
      </c>
      <c r="AN924" s="69" t="n">
        <f aca="false">IF('Vstupní data'!T924&gt;0,   IF('Vstupní data'!T924&lt;=AL924,'Vstupní data'!T924,AL924),   IF(AM924&lt;AL924,AM924,AL924))</f>
        <v>0</v>
      </c>
      <c r="AO924" s="69" t="n">
        <f aca="false">'Vstupní data'!X924</f>
        <v>0</v>
      </c>
      <c r="AP924" s="66" t="n">
        <f aca="false">IF(OR('Vstupní data'!T924&gt;0,'Vstupní data'!U924&gt;0),IF(I924&lt;&gt;0,VLOOKUP(I924,'Pril3-drev'!$H$5:$I$83,2,0),0),0)</f>
        <v>0</v>
      </c>
      <c r="AQ924" s="66" t="n">
        <f aca="false">'Vstupní data'!Y924</f>
        <v>0</v>
      </c>
      <c r="AR924" s="66" t="str">
        <f aca="false">IF(AC924&gt;5,   IF('Vstupní data'!Y924&gt;0,   VLOOKUP(VLOOKUP(CONCATENATE(VLOOKUP(I924,'Pril3-drev'!$H$4:$L$83,5,0),AC924),'Pril3-drev'!$Q$4:$R$2803,2,0),'AVB-BS'!$C$5:$S$29 ,LOOKUP(AQ924,'AVB-BS'!$D$3:$S$3,'AVB-BS'!$D$1:$S$1) ,0 )   ,   IF('Vstupní data'!Z924&gt;0,'Vstupní data'!Z924,0)) , "")</f>
        <v/>
      </c>
      <c r="AS924" s="70" t="str">
        <f aca="false">IF(AC924&gt;5,VLOOKUP(CONCATENATE(AP924,AR924),'Pril1-THLPa'!$H$6:$N$96,4,0),"")</f>
        <v/>
      </c>
      <c r="AT924" s="70" t="str">
        <f aca="false">IF(AC924&gt;5,VLOOKUP(CONCATENATE(AP924,AR924),'Pril1-THLPa'!$H$6:$N$96,5,0),"")</f>
        <v/>
      </c>
      <c r="AU924" s="70" t="str">
        <f aca="false">IF(AC924&gt;5,VLOOKUP(CONCATENATE(AP924,AR924),'Pril1-THLPa'!$H$6:$N$96,6,0),"")</f>
        <v/>
      </c>
      <c r="AV924" s="70" t="str">
        <f aca="false">IF(AC924&gt;5,VLOOKUP(CONCATENATE(AP924,AR924),'Pril1-THLPa'!$H$6:$N$96,7,0),"")</f>
        <v/>
      </c>
      <c r="AW924" s="70" t="str">
        <f aca="false">IF(AC924&gt;5,VLOOKUP(CONCATENATE(AP924,AR924),'Pril1-THLPa'!$H$6:$O$96,8,0),"")</f>
        <v/>
      </c>
      <c r="AX924" s="66" t="n">
        <f aca="false">IF(AC924&gt;0,IF(AND(AC924&gt;0,AC924&lt;=5),VLOOKUP(AP924,'Pril1-THLPa'!$A$6:$F$18,LOOKUP(AC924,'Pril1-THLPa'!$B$5:$F$5,'Pril1-THLPa'!$B$4:$F$4),0),AS924+AT924*(AC924-5)+AU924*POWER(AC924-5,2)+AV924*POWER(AC924-5,3)+AW924*POWER(AC924-5,4)),0)</f>
        <v>0</v>
      </c>
      <c r="AY924" s="71"/>
      <c r="AZ924" s="66" t="n">
        <f aca="false">'Vstupní data'!AA924</f>
        <v>0</v>
      </c>
      <c r="BA924" s="66" t="n">
        <f aca="false">IF(OR('Vstupní data'!T924&gt;0,'Vstupní data'!U924&gt;0),IF(AC924&lt;&gt;"",AX924*AO924/10*(100+AZ924)/100,0),0)</f>
        <v>0</v>
      </c>
      <c r="BB924" s="67" t="n">
        <f aca="false">IF(AC924&lt;&gt;"",ROUND(BA924*AN924,0),0)</f>
        <v>0</v>
      </c>
      <c r="BC924" s="68" t="str">
        <f aca="false">IF(AE924&gt;0,BB924/AE924,"")</f>
        <v/>
      </c>
      <c r="BD924" s="66" t="n">
        <f aca="false">'Vstupní data'!AE924</f>
        <v>0</v>
      </c>
      <c r="BF924" s="66" t="n">
        <f aca="false">'Vstupní data'!AC924</f>
        <v>0</v>
      </c>
      <c r="BH924" s="66" t="n">
        <f aca="false">'Vstupní data'!AD924</f>
        <v>0</v>
      </c>
      <c r="BI924" s="66" t="n">
        <f aca="false">'Vstupní data'!AF924</f>
        <v>0</v>
      </c>
      <c r="BJ924" s="69" t="n">
        <f aca="false">'Vstupní data'!AG924</f>
        <v>0</v>
      </c>
      <c r="BK924" s="69" t="n">
        <f aca="false">IF(BF924&lt;&gt;0,VLOOKUP(I924,'Pril3-drev'!$H$5:$I$83,2,0),0)</f>
        <v>0</v>
      </c>
      <c r="BL924" s="69" t="n">
        <f aca="false">IF(BF924&lt;&gt;0,VLOOKUP(BK924,'Pril3-drev'!$A$5:$C$17,3,0),0)</f>
        <v>0</v>
      </c>
      <c r="BM924" s="69" t="n">
        <f aca="false">'Vstupní data'!AH924</f>
        <v>0</v>
      </c>
      <c r="BN924" s="69" t="n">
        <f aca="false">IF('Vstupní data'!AH924&gt;0,   VLOOKUP(VLOOKUP(CONCATENATE(VLOOKUP(I924,'Pril3-drev'!$H$4:$L$83,5,0),BD924),'Pril3-drev'!$Q$4:$R$2803,2,0),'AVB-BS'!$C$5:$S$29 ,LOOKUP(BM924,'AVB-BS'!$D$3:$S$3,'AVB-BS'!$D$1:$S$1) ,0 )   ,   IF('Vstupní data'!AI924&gt;0,'Vstupní data'!AI924,0))</f>
        <v>0</v>
      </c>
      <c r="BO924" s="69" t="str">
        <f aca="false">IF(BX924&gt;5,VLOOKUP(CONCATENATE(BK924,BN924),'Pril1-THLPa'!$H$6:$N$96,4,0),"")</f>
        <v/>
      </c>
      <c r="BP924" s="69" t="str">
        <f aca="false">IF(BX924&gt;5,VLOOKUP(CONCATENATE(BK924,BN924),'Pril1-THLPa'!$H$6:$N$96,5,0),"")</f>
        <v/>
      </c>
      <c r="BQ924" s="69" t="str">
        <f aca="false">IF(BX924&gt;5,VLOOKUP(CONCATENATE(BK924,BN924),'Pril1-THLPa'!$H$6:$N$96,6,0),"")</f>
        <v/>
      </c>
      <c r="BR924" s="69" t="str">
        <f aca="false">IF(BX924&gt;5,VLOOKUP(CONCATENATE(BK924,BN924),'Pril1-THLPa'!$H$6:$N$96,7,0),"")</f>
        <v/>
      </c>
      <c r="BS924" s="69" t="str">
        <f aca="false">IF(BX924&gt;5,VLOOKUP(CONCATENATE(BK924,BN924),'Pril1-THLPa'!$H$6:$O$96,8,0),"")</f>
        <v/>
      </c>
      <c r="BT924" s="69" t="str">
        <f aca="false">IF(BF924&gt;0, IF(BK924="smrk",  VLOOKUP(VLOOKUP(BD924,'Pril9-K3'!$L$8:$M$207,2,0),'Pril9-K3'!$A$8:$J$16,LOOKUP(BN924,'Pril9-K3'!$A$7:$J$7,'Pril9-K3'!$A$5:$J$5),0), IF(AND(BK924&lt;&gt;"smrk",'Vstupní data'!AK924&lt;&gt;""),'Vstupní data'!AK924,   VLOOKUP(VLOOKUP(BD924,'Pril9-K3'!$L$8:$M$207,2,0),'Pril9-K3'!$A$8:$J$16,LOOKUP(BN924,'Pril9-K3'!$A$7:$J$7,'Pril9-K3'!$A$5:$J$5),0)   )),   "")</f>
        <v/>
      </c>
      <c r="BV924" s="69" t="n">
        <f aca="false">'Vstupní data'!AJ924</f>
        <v>0</v>
      </c>
      <c r="BW924" s="69" t="n">
        <f aca="false">IF(BF924&gt;0,IF(J924&gt;0,J924,K924*H924/100),0)</f>
        <v>0</v>
      </c>
      <c r="BX924" s="69" t="n">
        <f aca="false">IF(BF924&gt;0,IF(BJ924&gt;BL924,BL924,BJ924),0)</f>
        <v>0</v>
      </c>
      <c r="BY924" s="69" t="n">
        <f aca="false">IF(BD924=0,0,IF(AND(BX924&gt;0,BX924&lt;=5),  IF(AND(BX924&gt;0,BX924&lt;=5),VLOOKUP(BK924,'Pril1-THLPa'!$A$6:$F$18,IF(AND(BX924&gt;0,BX924&lt;=5),LOOKUP(BX924,'Pril1-THLPa'!$B$5:$F$5,'Pril1-THLPa'!$B$4:$F$4),""),0),""),  IF(BX924&gt;5,BO924+BP924*(BX924-5)+BQ924*POWER(BX924-5,2)+BR924*POWER(BX924-5,3)+BS924*POWER(BX924-5,4),"")))</f>
        <v>0</v>
      </c>
      <c r="BZ924" s="69" t="n">
        <f aca="false">IF(BY924&gt;0,BY924*BI924/10*BW924*(100+BV924)/100,0)</f>
        <v>0</v>
      </c>
      <c r="CA924" s="69" t="n">
        <f aca="false">IF(BD924&gt;0,BX924-IF(BD924&gt;BX924,BX924,BD924),0)</f>
        <v>0</v>
      </c>
      <c r="CB924" s="69" t="n">
        <f aca="false">POWER(1.01,CA924)</f>
        <v>1</v>
      </c>
      <c r="CC924" s="69" t="n">
        <f aca="false">IF(BF924&gt;0,IF(BF924&gt;BH924,1,BF924/BH924),0)</f>
        <v>0</v>
      </c>
      <c r="CD924" s="72" t="n">
        <f aca="false">IF(BD924=0,0,IF(BF924&gt;0,ROUND(IF(CB924&lt;&gt;0,BZ924*BT924*1/CB924*CC924,0),0),0))</f>
        <v>0</v>
      </c>
      <c r="CE924" s="73" t="str">
        <f aca="false">IF(BF924&gt;0,IF(BF924&gt;BH924,CD924/BF924,CD924/BH924),"")</f>
        <v/>
      </c>
      <c r="CF924" s="69" t="n">
        <f aca="false">'Vstupní data'!AM924</f>
        <v>0</v>
      </c>
      <c r="CG924" s="69" t="n">
        <f aca="false">'Vstupní data'!AN924</f>
        <v>0</v>
      </c>
      <c r="CH924" s="69" t="n">
        <f aca="false">'Vstupní data'!AO924</f>
        <v>0</v>
      </c>
      <c r="CI924" s="69" t="n">
        <f aca="false">'Vstupní data'!AP924</f>
        <v>0</v>
      </c>
      <c r="CJ924" s="72" t="n">
        <f aca="false">ROUND(CH924*CI924,0)</f>
        <v>0</v>
      </c>
      <c r="CK924" s="74" t="str">
        <f aca="false">IF(OR(AA924&gt;0,BB924&gt;0,CD924&gt;0,CJ924&gt;0),AA924+BB924+CD924+CJ924,"")</f>
        <v/>
      </c>
    </row>
    <row r="925" customFormat="false" ht="12.8" hidden="false" customHeight="false" outlineLevel="0" collapsed="false">
      <c r="A925" s="66" t="n">
        <f aca="false">'Vstupní data'!A925</f>
        <v>0</v>
      </c>
      <c r="F925" s="66" t="str">
        <f aca="false">CONCATENATE('Vstupní data'!F925,'Vstupní data'!G925,'Vstupní data'!H925,'Vstupní data'!I925)</f>
        <v/>
      </c>
      <c r="G925" s="66"/>
      <c r="H925" s="66" t="n">
        <f aca="false">'Vstupní data'!K925</f>
        <v>0</v>
      </c>
      <c r="I925" s="66" t="n">
        <f aca="false">'Vstupní data'!L925</f>
        <v>0</v>
      </c>
      <c r="J925" s="66" t="n">
        <f aca="false">'Vstupní data'!K925*'Vstupní data'!M925/100</f>
        <v>0</v>
      </c>
      <c r="L925" s="66" t="n">
        <f aca="false">IF('Vstupní data'!N925="prostokořenný",0,IF('Vstupní data'!N925="krytokořenný","k",IF('Vstupní data'!N925="poloodrostky nebo odrostky, prostokořenné i krytokořenné","po",0)))</f>
        <v>0</v>
      </c>
      <c r="N925" s="66"/>
      <c r="O925" s="66" t="n">
        <f aca="false">'Vstupní data'!O925</f>
        <v>0</v>
      </c>
      <c r="P925" s="66" t="n">
        <f aca="false">IF(O925&gt;0,VLOOKUP(CONCATENATE(VLOOKUP(I925,'Pril3-drev'!$H$5:$K$83,4,0),"-",'Vstupní data'!R925),K2!$C$15:$D$23,2,0),0)</f>
        <v>0</v>
      </c>
      <c r="Q925" s="66" t="n">
        <f aca="false">IF(O925&gt;0,VLOOKUP(I925,'Pril3-drev'!$H$5:$I$83,2,0),0)</f>
        <v>0</v>
      </c>
      <c r="R925" s="66" t="n">
        <f aca="false">IF(Q925&gt;0,VLOOKUP(Q925,'Pril6-okus'!$A$5:$B$17,2,0),0)</f>
        <v>0</v>
      </c>
      <c r="S925" s="66" t="n">
        <f aca="false">IF(O925&gt;0,VLOOKUP(I925,'Pril3-drev'!$H$5:$J$83,3,0),0)</f>
        <v>0</v>
      </c>
      <c r="T925" s="66" t="str">
        <f aca="false">IF(O925&gt;0,IF(L925="k",0.9*VLOOKUP(S925,'ha-pocty-vyhl'!$A$5:$B$20,2,0),IF(L925="po",0.8*VLOOKUP(S925,'ha-pocty-vyhl'!$A$5:$B$20,2,0),VLOOKUP(S925,'ha-pocty-vyhl'!$A$5:$B$20,2,0))),"")</f>
        <v/>
      </c>
      <c r="U925" s="66" t="n">
        <f aca="false">'Vstupní data'!P925</f>
        <v>0</v>
      </c>
      <c r="V925" s="66" t="n">
        <f aca="false">IF(O925&gt;0,1.3*T925*1000*Z925/10000,0)</f>
        <v>0</v>
      </c>
      <c r="W925" s="66" t="n">
        <f aca="false">IF(O925&gt;0,1.3*T925*1000*Z925/10000,0)</f>
        <v>0</v>
      </c>
      <c r="X925" s="66" t="n">
        <f aca="false">IF(O925&gt;0,IF(O925&gt;V925,V925,O925),0)</f>
        <v>0</v>
      </c>
      <c r="Y925" s="66" t="n">
        <f aca="false">IF(O925&gt;0,IF(IF(U925&gt;W925,W925,U925)&lt;X925,W925,IF(U925&gt;W925,W925,U925)),0)</f>
        <v>0</v>
      </c>
      <c r="Z925" s="66" t="n">
        <f aca="false">IF(O925&gt;0,IF(J925&gt;0,J925,K925*H925/100),0)</f>
        <v>0</v>
      </c>
      <c r="AA925" s="67" t="n">
        <f aca="false">IF(O925&gt;0,CEILING(R925*P925*X925/Y925*Z925,1),0)</f>
        <v>0</v>
      </c>
      <c r="AB925" s="68" t="n">
        <f aca="false">IF(O925&gt;0,AA925/O925,0)</f>
        <v>0</v>
      </c>
      <c r="AC925" s="66" t="n">
        <f aca="false">'Vstupní data'!W925</f>
        <v>0</v>
      </c>
      <c r="AI925" s="66" t="str">
        <f aca="false">IF(OR('Vstupní data'!T925&gt;0,'Vstupní data'!U925&gt;0),VLOOKUP(I925,'Pril3-drev'!$H$5:$J$83,3,0),"")</f>
        <v/>
      </c>
      <c r="AJ925" s="66" t="n">
        <f aca="false">IF('Vstupní data'!V925="prostokořenný",0,IF('Vstupní data'!V925="krytokořenný","k",IF('Vstupní data'!V925="poloodrostky nebo odrostky, prostokořenné i krytokořenné","po",0)))</f>
        <v>0</v>
      </c>
      <c r="AK925" s="66" t="n">
        <f aca="false">IF(OR('Vstupní data'!T925&gt;0,'Vstupní data'!U925&gt;0),IF(AJ925="k",0.9*VLOOKUP(AI925,'ha-pocty-vyhl'!$A$5:$B$20,2,0),IF(AJ925="po",0.8*VLOOKUP(AI925,'ha-pocty-vyhl'!$A$5:$B$20,2,0),VLOOKUP(AI925,'ha-pocty-vyhl'!$A$5:$B$20,2,0))),0)</f>
        <v>0</v>
      </c>
      <c r="AL925" s="66" t="n">
        <f aca="false">IF(OR('Vstupní data'!T925&gt;0,'Vstupní data'!U925&gt;0),'Vstupní data'!K925*'Vstupní data'!M925/100,0)</f>
        <v>0</v>
      </c>
      <c r="AM925" s="66" t="n">
        <f aca="false">IF(OR('Vstupní data'!T925&gt;0,'Vstupní data'!U925&gt;0),IF('Vstupní data'!T925&gt;0,'Vstupní data'!T925,ROUND(10*'Vstupní data'!U925/AK925,0)),0)</f>
        <v>0</v>
      </c>
      <c r="AN925" s="69" t="n">
        <f aca="false">IF('Vstupní data'!T925&gt;0,   IF('Vstupní data'!T925&lt;=AL925,'Vstupní data'!T925,AL925),   IF(AM925&lt;AL925,AM925,AL925))</f>
        <v>0</v>
      </c>
      <c r="AO925" s="69" t="n">
        <f aca="false">'Vstupní data'!X925</f>
        <v>0</v>
      </c>
      <c r="AP925" s="66" t="n">
        <f aca="false">IF(OR('Vstupní data'!T925&gt;0,'Vstupní data'!U925&gt;0),IF(I925&lt;&gt;0,VLOOKUP(I925,'Pril3-drev'!$H$5:$I$83,2,0),0),0)</f>
        <v>0</v>
      </c>
      <c r="AQ925" s="66" t="n">
        <f aca="false">'Vstupní data'!Y925</f>
        <v>0</v>
      </c>
      <c r="AR925" s="66" t="str">
        <f aca="false">IF(AC925&gt;5,   IF('Vstupní data'!Y925&gt;0,   VLOOKUP(VLOOKUP(CONCATENATE(VLOOKUP(I925,'Pril3-drev'!$H$4:$L$83,5,0),AC925),'Pril3-drev'!$Q$4:$R$2803,2,0),'AVB-BS'!$C$5:$S$29 ,LOOKUP(AQ925,'AVB-BS'!$D$3:$S$3,'AVB-BS'!$D$1:$S$1) ,0 )   ,   IF('Vstupní data'!Z925&gt;0,'Vstupní data'!Z925,0)) , "")</f>
        <v/>
      </c>
      <c r="AS925" s="70" t="str">
        <f aca="false">IF(AC925&gt;5,VLOOKUP(CONCATENATE(AP925,AR925),'Pril1-THLPa'!$H$6:$N$96,4,0),"")</f>
        <v/>
      </c>
      <c r="AT925" s="70" t="str">
        <f aca="false">IF(AC925&gt;5,VLOOKUP(CONCATENATE(AP925,AR925),'Pril1-THLPa'!$H$6:$N$96,5,0),"")</f>
        <v/>
      </c>
      <c r="AU925" s="70" t="str">
        <f aca="false">IF(AC925&gt;5,VLOOKUP(CONCATENATE(AP925,AR925),'Pril1-THLPa'!$H$6:$N$96,6,0),"")</f>
        <v/>
      </c>
      <c r="AV925" s="70" t="str">
        <f aca="false">IF(AC925&gt;5,VLOOKUP(CONCATENATE(AP925,AR925),'Pril1-THLPa'!$H$6:$N$96,7,0),"")</f>
        <v/>
      </c>
      <c r="AW925" s="70" t="str">
        <f aca="false">IF(AC925&gt;5,VLOOKUP(CONCATENATE(AP925,AR925),'Pril1-THLPa'!$H$6:$O$96,8,0),"")</f>
        <v/>
      </c>
      <c r="AX925" s="66" t="n">
        <f aca="false">IF(AC925&gt;0,IF(AND(AC925&gt;0,AC925&lt;=5),VLOOKUP(AP925,'Pril1-THLPa'!$A$6:$F$18,LOOKUP(AC925,'Pril1-THLPa'!$B$5:$F$5,'Pril1-THLPa'!$B$4:$F$4),0),AS925+AT925*(AC925-5)+AU925*POWER(AC925-5,2)+AV925*POWER(AC925-5,3)+AW925*POWER(AC925-5,4)),0)</f>
        <v>0</v>
      </c>
      <c r="AY925" s="71"/>
      <c r="AZ925" s="66" t="n">
        <f aca="false">'Vstupní data'!AA925</f>
        <v>0</v>
      </c>
      <c r="BA925" s="66" t="n">
        <f aca="false">IF(OR('Vstupní data'!T925&gt;0,'Vstupní data'!U925&gt;0),IF(AC925&lt;&gt;"",AX925*AO925/10*(100+AZ925)/100,0),0)</f>
        <v>0</v>
      </c>
      <c r="BB925" s="67" t="n">
        <f aca="false">IF(AC925&lt;&gt;"",ROUND(BA925*AN925,0),0)</f>
        <v>0</v>
      </c>
      <c r="BC925" s="68" t="str">
        <f aca="false">IF(AE925&gt;0,BB925/AE925,"")</f>
        <v/>
      </c>
      <c r="BD925" s="66" t="n">
        <f aca="false">'Vstupní data'!AE925</f>
        <v>0</v>
      </c>
      <c r="BF925" s="66" t="n">
        <f aca="false">'Vstupní data'!AC925</f>
        <v>0</v>
      </c>
      <c r="BH925" s="66" t="n">
        <f aca="false">'Vstupní data'!AD925</f>
        <v>0</v>
      </c>
      <c r="BI925" s="66" t="n">
        <f aca="false">'Vstupní data'!AF925</f>
        <v>0</v>
      </c>
      <c r="BJ925" s="69" t="n">
        <f aca="false">'Vstupní data'!AG925</f>
        <v>0</v>
      </c>
      <c r="BK925" s="69" t="n">
        <f aca="false">IF(BF925&lt;&gt;0,VLOOKUP(I925,'Pril3-drev'!$H$5:$I$83,2,0),0)</f>
        <v>0</v>
      </c>
      <c r="BL925" s="69" t="n">
        <f aca="false">IF(BF925&lt;&gt;0,VLOOKUP(BK925,'Pril3-drev'!$A$5:$C$17,3,0),0)</f>
        <v>0</v>
      </c>
      <c r="BM925" s="69" t="n">
        <f aca="false">'Vstupní data'!AH925</f>
        <v>0</v>
      </c>
      <c r="BN925" s="69" t="n">
        <f aca="false">IF('Vstupní data'!AH925&gt;0,   VLOOKUP(VLOOKUP(CONCATENATE(VLOOKUP(I925,'Pril3-drev'!$H$4:$L$83,5,0),BD925),'Pril3-drev'!$Q$4:$R$2803,2,0),'AVB-BS'!$C$5:$S$29 ,LOOKUP(BM925,'AVB-BS'!$D$3:$S$3,'AVB-BS'!$D$1:$S$1) ,0 )   ,   IF('Vstupní data'!AI925&gt;0,'Vstupní data'!AI925,0))</f>
        <v>0</v>
      </c>
      <c r="BO925" s="69" t="str">
        <f aca="false">IF(BX925&gt;5,VLOOKUP(CONCATENATE(BK925,BN925),'Pril1-THLPa'!$H$6:$N$96,4,0),"")</f>
        <v/>
      </c>
      <c r="BP925" s="69" t="str">
        <f aca="false">IF(BX925&gt;5,VLOOKUP(CONCATENATE(BK925,BN925),'Pril1-THLPa'!$H$6:$N$96,5,0),"")</f>
        <v/>
      </c>
      <c r="BQ925" s="69" t="str">
        <f aca="false">IF(BX925&gt;5,VLOOKUP(CONCATENATE(BK925,BN925),'Pril1-THLPa'!$H$6:$N$96,6,0),"")</f>
        <v/>
      </c>
      <c r="BR925" s="69" t="str">
        <f aca="false">IF(BX925&gt;5,VLOOKUP(CONCATENATE(BK925,BN925),'Pril1-THLPa'!$H$6:$N$96,7,0),"")</f>
        <v/>
      </c>
      <c r="BS925" s="69" t="str">
        <f aca="false">IF(BX925&gt;5,VLOOKUP(CONCATENATE(BK925,BN925),'Pril1-THLPa'!$H$6:$O$96,8,0),"")</f>
        <v/>
      </c>
      <c r="BT925" s="69" t="str">
        <f aca="false">IF(BF925&gt;0, IF(BK925="smrk",  VLOOKUP(VLOOKUP(BD925,'Pril9-K3'!$L$8:$M$207,2,0),'Pril9-K3'!$A$8:$J$16,LOOKUP(BN925,'Pril9-K3'!$A$7:$J$7,'Pril9-K3'!$A$5:$J$5),0), IF(AND(BK925&lt;&gt;"smrk",'Vstupní data'!AK925&lt;&gt;""),'Vstupní data'!AK925,   VLOOKUP(VLOOKUP(BD925,'Pril9-K3'!$L$8:$M$207,2,0),'Pril9-K3'!$A$8:$J$16,LOOKUP(BN925,'Pril9-K3'!$A$7:$J$7,'Pril9-K3'!$A$5:$J$5),0)   )),   "")</f>
        <v/>
      </c>
      <c r="BV925" s="69" t="n">
        <f aca="false">'Vstupní data'!AJ925</f>
        <v>0</v>
      </c>
      <c r="BW925" s="69" t="n">
        <f aca="false">IF(BF925&gt;0,IF(J925&gt;0,J925,K925*H925/100),0)</f>
        <v>0</v>
      </c>
      <c r="BX925" s="69" t="n">
        <f aca="false">IF(BF925&gt;0,IF(BJ925&gt;BL925,BL925,BJ925),0)</f>
        <v>0</v>
      </c>
      <c r="BY925" s="69" t="n">
        <f aca="false">IF(BD925=0,0,IF(AND(BX925&gt;0,BX925&lt;=5),  IF(AND(BX925&gt;0,BX925&lt;=5),VLOOKUP(BK925,'Pril1-THLPa'!$A$6:$F$18,IF(AND(BX925&gt;0,BX925&lt;=5),LOOKUP(BX925,'Pril1-THLPa'!$B$5:$F$5,'Pril1-THLPa'!$B$4:$F$4),""),0),""),  IF(BX925&gt;5,BO925+BP925*(BX925-5)+BQ925*POWER(BX925-5,2)+BR925*POWER(BX925-5,3)+BS925*POWER(BX925-5,4),"")))</f>
        <v>0</v>
      </c>
      <c r="BZ925" s="69" t="n">
        <f aca="false">IF(BY925&gt;0,BY925*BI925/10*BW925*(100+BV925)/100,0)</f>
        <v>0</v>
      </c>
      <c r="CA925" s="69" t="n">
        <f aca="false">IF(BD925&gt;0,BX925-IF(BD925&gt;BX925,BX925,BD925),0)</f>
        <v>0</v>
      </c>
      <c r="CB925" s="69" t="n">
        <f aca="false">POWER(1.01,CA925)</f>
        <v>1</v>
      </c>
      <c r="CC925" s="69" t="n">
        <f aca="false">IF(BF925&gt;0,IF(BF925&gt;BH925,1,BF925/BH925),0)</f>
        <v>0</v>
      </c>
      <c r="CD925" s="72" t="n">
        <f aca="false">IF(BD925=0,0,IF(BF925&gt;0,ROUND(IF(CB925&lt;&gt;0,BZ925*BT925*1/CB925*CC925,0),0),0))</f>
        <v>0</v>
      </c>
      <c r="CE925" s="73" t="str">
        <f aca="false">IF(BF925&gt;0,IF(BF925&gt;BH925,CD925/BF925,CD925/BH925),"")</f>
        <v/>
      </c>
      <c r="CF925" s="69" t="n">
        <f aca="false">'Vstupní data'!AM925</f>
        <v>0</v>
      </c>
      <c r="CG925" s="69" t="n">
        <f aca="false">'Vstupní data'!AN925</f>
        <v>0</v>
      </c>
      <c r="CH925" s="69" t="n">
        <f aca="false">'Vstupní data'!AO925</f>
        <v>0</v>
      </c>
      <c r="CI925" s="69" t="n">
        <f aca="false">'Vstupní data'!AP925</f>
        <v>0</v>
      </c>
      <c r="CJ925" s="72" t="n">
        <f aca="false">ROUND(CH925*CI925,0)</f>
        <v>0</v>
      </c>
      <c r="CK925" s="74" t="str">
        <f aca="false">IF(OR(AA925&gt;0,BB925&gt;0,CD925&gt;0,CJ925&gt;0),AA925+BB925+CD925+CJ925,"")</f>
        <v/>
      </c>
    </row>
    <row r="926" customFormat="false" ht="12.8" hidden="false" customHeight="false" outlineLevel="0" collapsed="false">
      <c r="A926" s="66" t="n">
        <f aca="false">'Vstupní data'!A926</f>
        <v>0</v>
      </c>
      <c r="F926" s="66" t="str">
        <f aca="false">CONCATENATE('Vstupní data'!F926,'Vstupní data'!G926,'Vstupní data'!H926,'Vstupní data'!I926)</f>
        <v/>
      </c>
      <c r="G926" s="66"/>
      <c r="H926" s="66" t="n">
        <f aca="false">'Vstupní data'!K926</f>
        <v>0</v>
      </c>
      <c r="I926" s="66" t="n">
        <f aca="false">'Vstupní data'!L926</f>
        <v>0</v>
      </c>
      <c r="J926" s="66" t="n">
        <f aca="false">'Vstupní data'!K926*'Vstupní data'!M926/100</f>
        <v>0</v>
      </c>
      <c r="L926" s="66" t="n">
        <f aca="false">IF('Vstupní data'!N926="prostokořenný",0,IF('Vstupní data'!N926="krytokořenný","k",IF('Vstupní data'!N926="poloodrostky nebo odrostky, prostokořenné i krytokořenné","po",0)))</f>
        <v>0</v>
      </c>
      <c r="N926" s="66"/>
      <c r="O926" s="66" t="n">
        <f aca="false">'Vstupní data'!O926</f>
        <v>0</v>
      </c>
      <c r="P926" s="66" t="n">
        <f aca="false">IF(O926&gt;0,VLOOKUP(CONCATENATE(VLOOKUP(I926,'Pril3-drev'!$H$5:$K$83,4,0),"-",'Vstupní data'!R926),K2!$C$15:$D$23,2,0),0)</f>
        <v>0</v>
      </c>
      <c r="Q926" s="66" t="n">
        <f aca="false">IF(O926&gt;0,VLOOKUP(I926,'Pril3-drev'!$H$5:$I$83,2,0),0)</f>
        <v>0</v>
      </c>
      <c r="R926" s="66" t="n">
        <f aca="false">IF(Q926&gt;0,VLOOKUP(Q926,'Pril6-okus'!$A$5:$B$17,2,0),0)</f>
        <v>0</v>
      </c>
      <c r="S926" s="66" t="n">
        <f aca="false">IF(O926&gt;0,VLOOKUP(I926,'Pril3-drev'!$H$5:$J$83,3,0),0)</f>
        <v>0</v>
      </c>
      <c r="T926" s="66" t="str">
        <f aca="false">IF(O926&gt;0,IF(L926="k",0.9*VLOOKUP(S926,'ha-pocty-vyhl'!$A$5:$B$20,2,0),IF(L926="po",0.8*VLOOKUP(S926,'ha-pocty-vyhl'!$A$5:$B$20,2,0),VLOOKUP(S926,'ha-pocty-vyhl'!$A$5:$B$20,2,0))),"")</f>
        <v/>
      </c>
      <c r="U926" s="66" t="n">
        <f aca="false">'Vstupní data'!P926</f>
        <v>0</v>
      </c>
      <c r="V926" s="66" t="n">
        <f aca="false">IF(O926&gt;0,1.3*T926*1000*Z926/10000,0)</f>
        <v>0</v>
      </c>
      <c r="W926" s="66" t="n">
        <f aca="false">IF(O926&gt;0,1.3*T926*1000*Z926/10000,0)</f>
        <v>0</v>
      </c>
      <c r="X926" s="66" t="n">
        <f aca="false">IF(O926&gt;0,IF(O926&gt;V926,V926,O926),0)</f>
        <v>0</v>
      </c>
      <c r="Y926" s="66" t="n">
        <f aca="false">IF(O926&gt;0,IF(IF(U926&gt;W926,W926,U926)&lt;X926,W926,IF(U926&gt;W926,W926,U926)),0)</f>
        <v>0</v>
      </c>
      <c r="Z926" s="66" t="n">
        <f aca="false">IF(O926&gt;0,IF(J926&gt;0,J926,K926*H926/100),0)</f>
        <v>0</v>
      </c>
      <c r="AA926" s="67" t="n">
        <f aca="false">IF(O926&gt;0,CEILING(R926*P926*X926/Y926*Z926,1),0)</f>
        <v>0</v>
      </c>
      <c r="AB926" s="68" t="n">
        <f aca="false">IF(O926&gt;0,AA926/O926,0)</f>
        <v>0</v>
      </c>
      <c r="AC926" s="66" t="n">
        <f aca="false">'Vstupní data'!W926</f>
        <v>0</v>
      </c>
      <c r="AI926" s="66" t="str">
        <f aca="false">IF(OR('Vstupní data'!T926&gt;0,'Vstupní data'!U926&gt;0),VLOOKUP(I926,'Pril3-drev'!$H$5:$J$83,3,0),"")</f>
        <v/>
      </c>
      <c r="AJ926" s="66" t="n">
        <f aca="false">IF('Vstupní data'!V926="prostokořenný",0,IF('Vstupní data'!V926="krytokořenný","k",IF('Vstupní data'!V926="poloodrostky nebo odrostky, prostokořenné i krytokořenné","po",0)))</f>
        <v>0</v>
      </c>
      <c r="AK926" s="66" t="n">
        <f aca="false">IF(OR('Vstupní data'!T926&gt;0,'Vstupní data'!U926&gt;0),IF(AJ926="k",0.9*VLOOKUP(AI926,'ha-pocty-vyhl'!$A$5:$B$20,2,0),IF(AJ926="po",0.8*VLOOKUP(AI926,'ha-pocty-vyhl'!$A$5:$B$20,2,0),VLOOKUP(AI926,'ha-pocty-vyhl'!$A$5:$B$20,2,0))),0)</f>
        <v>0</v>
      </c>
      <c r="AL926" s="66" t="n">
        <f aca="false">IF(OR('Vstupní data'!T926&gt;0,'Vstupní data'!U926&gt;0),'Vstupní data'!K926*'Vstupní data'!M926/100,0)</f>
        <v>0</v>
      </c>
      <c r="AM926" s="66" t="n">
        <f aca="false">IF(OR('Vstupní data'!T926&gt;0,'Vstupní data'!U926&gt;0),IF('Vstupní data'!T926&gt;0,'Vstupní data'!T926,ROUND(10*'Vstupní data'!U926/AK926,0)),0)</f>
        <v>0</v>
      </c>
      <c r="AN926" s="69" t="n">
        <f aca="false">IF('Vstupní data'!T926&gt;0,   IF('Vstupní data'!T926&lt;=AL926,'Vstupní data'!T926,AL926),   IF(AM926&lt;AL926,AM926,AL926))</f>
        <v>0</v>
      </c>
      <c r="AO926" s="69" t="n">
        <f aca="false">'Vstupní data'!X926</f>
        <v>0</v>
      </c>
      <c r="AP926" s="66" t="n">
        <f aca="false">IF(OR('Vstupní data'!T926&gt;0,'Vstupní data'!U926&gt;0),IF(I926&lt;&gt;0,VLOOKUP(I926,'Pril3-drev'!$H$5:$I$83,2,0),0),0)</f>
        <v>0</v>
      </c>
      <c r="AQ926" s="66" t="n">
        <f aca="false">'Vstupní data'!Y926</f>
        <v>0</v>
      </c>
      <c r="AR926" s="66" t="str">
        <f aca="false">IF(AC926&gt;5,   IF('Vstupní data'!Y926&gt;0,   VLOOKUP(VLOOKUP(CONCATENATE(VLOOKUP(I926,'Pril3-drev'!$H$4:$L$83,5,0),AC926),'Pril3-drev'!$Q$4:$R$2803,2,0),'AVB-BS'!$C$5:$S$29 ,LOOKUP(AQ926,'AVB-BS'!$D$3:$S$3,'AVB-BS'!$D$1:$S$1) ,0 )   ,   IF('Vstupní data'!Z926&gt;0,'Vstupní data'!Z926,0)) , "")</f>
        <v/>
      </c>
      <c r="AS926" s="70" t="str">
        <f aca="false">IF(AC926&gt;5,VLOOKUP(CONCATENATE(AP926,AR926),'Pril1-THLPa'!$H$6:$N$96,4,0),"")</f>
        <v/>
      </c>
      <c r="AT926" s="70" t="str">
        <f aca="false">IF(AC926&gt;5,VLOOKUP(CONCATENATE(AP926,AR926),'Pril1-THLPa'!$H$6:$N$96,5,0),"")</f>
        <v/>
      </c>
      <c r="AU926" s="70" t="str">
        <f aca="false">IF(AC926&gt;5,VLOOKUP(CONCATENATE(AP926,AR926),'Pril1-THLPa'!$H$6:$N$96,6,0),"")</f>
        <v/>
      </c>
      <c r="AV926" s="70" t="str">
        <f aca="false">IF(AC926&gt;5,VLOOKUP(CONCATENATE(AP926,AR926),'Pril1-THLPa'!$H$6:$N$96,7,0),"")</f>
        <v/>
      </c>
      <c r="AW926" s="70" t="str">
        <f aca="false">IF(AC926&gt;5,VLOOKUP(CONCATENATE(AP926,AR926),'Pril1-THLPa'!$H$6:$O$96,8,0),"")</f>
        <v/>
      </c>
      <c r="AX926" s="66" t="n">
        <f aca="false">IF(AC926&gt;0,IF(AND(AC926&gt;0,AC926&lt;=5),VLOOKUP(AP926,'Pril1-THLPa'!$A$6:$F$18,LOOKUP(AC926,'Pril1-THLPa'!$B$5:$F$5,'Pril1-THLPa'!$B$4:$F$4),0),AS926+AT926*(AC926-5)+AU926*POWER(AC926-5,2)+AV926*POWER(AC926-5,3)+AW926*POWER(AC926-5,4)),0)</f>
        <v>0</v>
      </c>
      <c r="AY926" s="71"/>
      <c r="AZ926" s="66" t="n">
        <f aca="false">'Vstupní data'!AA926</f>
        <v>0</v>
      </c>
      <c r="BA926" s="66" t="n">
        <f aca="false">IF(OR('Vstupní data'!T926&gt;0,'Vstupní data'!U926&gt;0),IF(AC926&lt;&gt;"",AX926*AO926/10*(100+AZ926)/100,0),0)</f>
        <v>0</v>
      </c>
      <c r="BB926" s="67" t="n">
        <f aca="false">IF(AC926&lt;&gt;"",ROUND(BA926*AN926,0),0)</f>
        <v>0</v>
      </c>
      <c r="BC926" s="68" t="str">
        <f aca="false">IF(AE926&gt;0,BB926/AE926,"")</f>
        <v/>
      </c>
      <c r="BD926" s="66" t="n">
        <f aca="false">'Vstupní data'!AE926</f>
        <v>0</v>
      </c>
      <c r="BF926" s="66" t="n">
        <f aca="false">'Vstupní data'!AC926</f>
        <v>0</v>
      </c>
      <c r="BH926" s="66" t="n">
        <f aca="false">'Vstupní data'!AD926</f>
        <v>0</v>
      </c>
      <c r="BI926" s="66" t="n">
        <f aca="false">'Vstupní data'!AF926</f>
        <v>0</v>
      </c>
      <c r="BJ926" s="69" t="n">
        <f aca="false">'Vstupní data'!AG926</f>
        <v>0</v>
      </c>
      <c r="BK926" s="69" t="n">
        <f aca="false">IF(BF926&lt;&gt;0,VLOOKUP(I926,'Pril3-drev'!$H$5:$I$83,2,0),0)</f>
        <v>0</v>
      </c>
      <c r="BL926" s="69" t="n">
        <f aca="false">IF(BF926&lt;&gt;0,VLOOKUP(BK926,'Pril3-drev'!$A$5:$C$17,3,0),0)</f>
        <v>0</v>
      </c>
      <c r="BM926" s="69" t="n">
        <f aca="false">'Vstupní data'!AH926</f>
        <v>0</v>
      </c>
      <c r="BN926" s="69" t="n">
        <f aca="false">IF('Vstupní data'!AH926&gt;0,   VLOOKUP(VLOOKUP(CONCATENATE(VLOOKUP(I926,'Pril3-drev'!$H$4:$L$83,5,0),BD926),'Pril3-drev'!$Q$4:$R$2803,2,0),'AVB-BS'!$C$5:$S$29 ,LOOKUP(BM926,'AVB-BS'!$D$3:$S$3,'AVB-BS'!$D$1:$S$1) ,0 )   ,   IF('Vstupní data'!AI926&gt;0,'Vstupní data'!AI926,0))</f>
        <v>0</v>
      </c>
      <c r="BO926" s="69" t="str">
        <f aca="false">IF(BX926&gt;5,VLOOKUP(CONCATENATE(BK926,BN926),'Pril1-THLPa'!$H$6:$N$96,4,0),"")</f>
        <v/>
      </c>
      <c r="BP926" s="69" t="str">
        <f aca="false">IF(BX926&gt;5,VLOOKUP(CONCATENATE(BK926,BN926),'Pril1-THLPa'!$H$6:$N$96,5,0),"")</f>
        <v/>
      </c>
      <c r="BQ926" s="69" t="str">
        <f aca="false">IF(BX926&gt;5,VLOOKUP(CONCATENATE(BK926,BN926),'Pril1-THLPa'!$H$6:$N$96,6,0),"")</f>
        <v/>
      </c>
      <c r="BR926" s="69" t="str">
        <f aca="false">IF(BX926&gt;5,VLOOKUP(CONCATENATE(BK926,BN926),'Pril1-THLPa'!$H$6:$N$96,7,0),"")</f>
        <v/>
      </c>
      <c r="BS926" s="69" t="str">
        <f aca="false">IF(BX926&gt;5,VLOOKUP(CONCATENATE(BK926,BN926),'Pril1-THLPa'!$H$6:$O$96,8,0),"")</f>
        <v/>
      </c>
      <c r="BT926" s="69" t="str">
        <f aca="false">IF(BF926&gt;0, IF(BK926="smrk",  VLOOKUP(VLOOKUP(BD926,'Pril9-K3'!$L$8:$M$207,2,0),'Pril9-K3'!$A$8:$J$16,LOOKUP(BN926,'Pril9-K3'!$A$7:$J$7,'Pril9-K3'!$A$5:$J$5),0), IF(AND(BK926&lt;&gt;"smrk",'Vstupní data'!AK926&lt;&gt;""),'Vstupní data'!AK926,   VLOOKUP(VLOOKUP(BD926,'Pril9-K3'!$L$8:$M$207,2,0),'Pril9-K3'!$A$8:$J$16,LOOKUP(BN926,'Pril9-K3'!$A$7:$J$7,'Pril9-K3'!$A$5:$J$5),0)   )),   "")</f>
        <v/>
      </c>
      <c r="BV926" s="69" t="n">
        <f aca="false">'Vstupní data'!AJ926</f>
        <v>0</v>
      </c>
      <c r="BW926" s="69" t="n">
        <f aca="false">IF(BF926&gt;0,IF(J926&gt;0,J926,K926*H926/100),0)</f>
        <v>0</v>
      </c>
      <c r="BX926" s="69" t="n">
        <f aca="false">IF(BF926&gt;0,IF(BJ926&gt;BL926,BL926,BJ926),0)</f>
        <v>0</v>
      </c>
      <c r="BY926" s="69" t="n">
        <f aca="false">IF(BD926=0,0,IF(AND(BX926&gt;0,BX926&lt;=5),  IF(AND(BX926&gt;0,BX926&lt;=5),VLOOKUP(BK926,'Pril1-THLPa'!$A$6:$F$18,IF(AND(BX926&gt;0,BX926&lt;=5),LOOKUP(BX926,'Pril1-THLPa'!$B$5:$F$5,'Pril1-THLPa'!$B$4:$F$4),""),0),""),  IF(BX926&gt;5,BO926+BP926*(BX926-5)+BQ926*POWER(BX926-5,2)+BR926*POWER(BX926-5,3)+BS926*POWER(BX926-5,4),"")))</f>
        <v>0</v>
      </c>
      <c r="BZ926" s="69" t="n">
        <f aca="false">IF(BY926&gt;0,BY926*BI926/10*BW926*(100+BV926)/100,0)</f>
        <v>0</v>
      </c>
      <c r="CA926" s="69" t="n">
        <f aca="false">IF(BD926&gt;0,BX926-IF(BD926&gt;BX926,BX926,BD926),0)</f>
        <v>0</v>
      </c>
      <c r="CB926" s="69" t="n">
        <f aca="false">POWER(1.01,CA926)</f>
        <v>1</v>
      </c>
      <c r="CC926" s="69" t="n">
        <f aca="false">IF(BF926&gt;0,IF(BF926&gt;BH926,1,BF926/BH926),0)</f>
        <v>0</v>
      </c>
      <c r="CD926" s="72" t="n">
        <f aca="false">IF(BD926=0,0,IF(BF926&gt;0,ROUND(IF(CB926&lt;&gt;0,BZ926*BT926*1/CB926*CC926,0),0),0))</f>
        <v>0</v>
      </c>
      <c r="CE926" s="73" t="str">
        <f aca="false">IF(BF926&gt;0,IF(BF926&gt;BH926,CD926/BF926,CD926/BH926),"")</f>
        <v/>
      </c>
      <c r="CF926" s="69" t="n">
        <f aca="false">'Vstupní data'!AM926</f>
        <v>0</v>
      </c>
      <c r="CG926" s="69" t="n">
        <f aca="false">'Vstupní data'!AN926</f>
        <v>0</v>
      </c>
      <c r="CH926" s="69" t="n">
        <f aca="false">'Vstupní data'!AO926</f>
        <v>0</v>
      </c>
      <c r="CI926" s="69" t="n">
        <f aca="false">'Vstupní data'!AP926</f>
        <v>0</v>
      </c>
      <c r="CJ926" s="72" t="n">
        <f aca="false">ROUND(CH926*CI926,0)</f>
        <v>0</v>
      </c>
      <c r="CK926" s="74" t="str">
        <f aca="false">IF(OR(AA926&gt;0,BB926&gt;0,CD926&gt;0,CJ926&gt;0),AA926+BB926+CD926+CJ926,"")</f>
        <v/>
      </c>
    </row>
    <row r="927" customFormat="false" ht="12.8" hidden="false" customHeight="false" outlineLevel="0" collapsed="false">
      <c r="A927" s="66" t="n">
        <f aca="false">'Vstupní data'!A927</f>
        <v>0</v>
      </c>
      <c r="F927" s="66" t="str">
        <f aca="false">CONCATENATE('Vstupní data'!F927,'Vstupní data'!G927,'Vstupní data'!H927,'Vstupní data'!I927)</f>
        <v/>
      </c>
      <c r="G927" s="66"/>
      <c r="H927" s="66" t="n">
        <f aca="false">'Vstupní data'!K927</f>
        <v>0</v>
      </c>
      <c r="I927" s="66" t="n">
        <f aca="false">'Vstupní data'!L927</f>
        <v>0</v>
      </c>
      <c r="J927" s="66" t="n">
        <f aca="false">'Vstupní data'!K927*'Vstupní data'!M927/100</f>
        <v>0</v>
      </c>
      <c r="L927" s="66" t="n">
        <f aca="false">IF('Vstupní data'!N927="prostokořenný",0,IF('Vstupní data'!N927="krytokořenný","k",IF('Vstupní data'!N927="poloodrostky nebo odrostky, prostokořenné i krytokořenné","po",0)))</f>
        <v>0</v>
      </c>
      <c r="N927" s="66"/>
      <c r="O927" s="66" t="n">
        <f aca="false">'Vstupní data'!O927</f>
        <v>0</v>
      </c>
      <c r="P927" s="66" t="n">
        <f aca="false">IF(O927&gt;0,VLOOKUP(CONCATENATE(VLOOKUP(I927,'Pril3-drev'!$H$5:$K$83,4,0),"-",'Vstupní data'!R927),K2!$C$15:$D$23,2,0),0)</f>
        <v>0</v>
      </c>
      <c r="Q927" s="66" t="n">
        <f aca="false">IF(O927&gt;0,VLOOKUP(I927,'Pril3-drev'!$H$5:$I$83,2,0),0)</f>
        <v>0</v>
      </c>
      <c r="R927" s="66" t="n">
        <f aca="false">IF(Q927&gt;0,VLOOKUP(Q927,'Pril6-okus'!$A$5:$B$17,2,0),0)</f>
        <v>0</v>
      </c>
      <c r="S927" s="66" t="n">
        <f aca="false">IF(O927&gt;0,VLOOKUP(I927,'Pril3-drev'!$H$5:$J$83,3,0),0)</f>
        <v>0</v>
      </c>
      <c r="T927" s="66" t="str">
        <f aca="false">IF(O927&gt;0,IF(L927="k",0.9*VLOOKUP(S927,'ha-pocty-vyhl'!$A$5:$B$20,2,0),IF(L927="po",0.8*VLOOKUP(S927,'ha-pocty-vyhl'!$A$5:$B$20,2,0),VLOOKUP(S927,'ha-pocty-vyhl'!$A$5:$B$20,2,0))),"")</f>
        <v/>
      </c>
      <c r="U927" s="66" t="n">
        <f aca="false">'Vstupní data'!P927</f>
        <v>0</v>
      </c>
      <c r="V927" s="66" t="n">
        <f aca="false">IF(O927&gt;0,1.3*T927*1000*Z927/10000,0)</f>
        <v>0</v>
      </c>
      <c r="W927" s="66" t="n">
        <f aca="false">IF(O927&gt;0,1.3*T927*1000*Z927/10000,0)</f>
        <v>0</v>
      </c>
      <c r="X927" s="66" t="n">
        <f aca="false">IF(O927&gt;0,IF(O927&gt;V927,V927,O927),0)</f>
        <v>0</v>
      </c>
      <c r="Y927" s="66" t="n">
        <f aca="false">IF(O927&gt;0,IF(IF(U927&gt;W927,W927,U927)&lt;X927,W927,IF(U927&gt;W927,W927,U927)),0)</f>
        <v>0</v>
      </c>
      <c r="Z927" s="66" t="n">
        <f aca="false">IF(O927&gt;0,IF(J927&gt;0,J927,K927*H927/100),0)</f>
        <v>0</v>
      </c>
      <c r="AA927" s="67" t="n">
        <f aca="false">IF(O927&gt;0,CEILING(R927*P927*X927/Y927*Z927,1),0)</f>
        <v>0</v>
      </c>
      <c r="AB927" s="68" t="n">
        <f aca="false">IF(O927&gt;0,AA927/O927,0)</f>
        <v>0</v>
      </c>
      <c r="AC927" s="66" t="n">
        <f aca="false">'Vstupní data'!W927</f>
        <v>0</v>
      </c>
      <c r="AI927" s="66" t="str">
        <f aca="false">IF(OR('Vstupní data'!T927&gt;0,'Vstupní data'!U927&gt;0),VLOOKUP(I927,'Pril3-drev'!$H$5:$J$83,3,0),"")</f>
        <v/>
      </c>
      <c r="AJ927" s="66" t="n">
        <f aca="false">IF('Vstupní data'!V927="prostokořenný",0,IF('Vstupní data'!V927="krytokořenný","k",IF('Vstupní data'!V927="poloodrostky nebo odrostky, prostokořenné i krytokořenné","po",0)))</f>
        <v>0</v>
      </c>
      <c r="AK927" s="66" t="n">
        <f aca="false">IF(OR('Vstupní data'!T927&gt;0,'Vstupní data'!U927&gt;0),IF(AJ927="k",0.9*VLOOKUP(AI927,'ha-pocty-vyhl'!$A$5:$B$20,2,0),IF(AJ927="po",0.8*VLOOKUP(AI927,'ha-pocty-vyhl'!$A$5:$B$20,2,0),VLOOKUP(AI927,'ha-pocty-vyhl'!$A$5:$B$20,2,0))),0)</f>
        <v>0</v>
      </c>
      <c r="AL927" s="66" t="n">
        <f aca="false">IF(OR('Vstupní data'!T927&gt;0,'Vstupní data'!U927&gt;0),'Vstupní data'!K927*'Vstupní data'!M927/100,0)</f>
        <v>0</v>
      </c>
      <c r="AM927" s="66" t="n">
        <f aca="false">IF(OR('Vstupní data'!T927&gt;0,'Vstupní data'!U927&gt;0),IF('Vstupní data'!T927&gt;0,'Vstupní data'!T927,ROUND(10*'Vstupní data'!U927/AK927,0)),0)</f>
        <v>0</v>
      </c>
      <c r="AN927" s="69" t="n">
        <f aca="false">IF('Vstupní data'!T927&gt;0,   IF('Vstupní data'!T927&lt;=AL927,'Vstupní data'!T927,AL927),   IF(AM927&lt;AL927,AM927,AL927))</f>
        <v>0</v>
      </c>
      <c r="AO927" s="69" t="n">
        <f aca="false">'Vstupní data'!X927</f>
        <v>0</v>
      </c>
      <c r="AP927" s="66" t="n">
        <f aca="false">IF(OR('Vstupní data'!T927&gt;0,'Vstupní data'!U927&gt;0),IF(I927&lt;&gt;0,VLOOKUP(I927,'Pril3-drev'!$H$5:$I$83,2,0),0),0)</f>
        <v>0</v>
      </c>
      <c r="AQ927" s="66" t="n">
        <f aca="false">'Vstupní data'!Y927</f>
        <v>0</v>
      </c>
      <c r="AR927" s="66" t="str">
        <f aca="false">IF(AC927&gt;5,   IF('Vstupní data'!Y927&gt;0,   VLOOKUP(VLOOKUP(CONCATENATE(VLOOKUP(I927,'Pril3-drev'!$H$4:$L$83,5,0),AC927),'Pril3-drev'!$Q$4:$R$2803,2,0),'AVB-BS'!$C$5:$S$29 ,LOOKUP(AQ927,'AVB-BS'!$D$3:$S$3,'AVB-BS'!$D$1:$S$1) ,0 )   ,   IF('Vstupní data'!Z927&gt;0,'Vstupní data'!Z927,0)) , "")</f>
        <v/>
      </c>
      <c r="AS927" s="70" t="str">
        <f aca="false">IF(AC927&gt;5,VLOOKUP(CONCATENATE(AP927,AR927),'Pril1-THLPa'!$H$6:$N$96,4,0),"")</f>
        <v/>
      </c>
      <c r="AT927" s="70" t="str">
        <f aca="false">IF(AC927&gt;5,VLOOKUP(CONCATENATE(AP927,AR927),'Pril1-THLPa'!$H$6:$N$96,5,0),"")</f>
        <v/>
      </c>
      <c r="AU927" s="70" t="str">
        <f aca="false">IF(AC927&gt;5,VLOOKUP(CONCATENATE(AP927,AR927),'Pril1-THLPa'!$H$6:$N$96,6,0),"")</f>
        <v/>
      </c>
      <c r="AV927" s="70" t="str">
        <f aca="false">IF(AC927&gt;5,VLOOKUP(CONCATENATE(AP927,AR927),'Pril1-THLPa'!$H$6:$N$96,7,0),"")</f>
        <v/>
      </c>
      <c r="AW927" s="70" t="str">
        <f aca="false">IF(AC927&gt;5,VLOOKUP(CONCATENATE(AP927,AR927),'Pril1-THLPa'!$H$6:$O$96,8,0),"")</f>
        <v/>
      </c>
      <c r="AX927" s="66" t="n">
        <f aca="false">IF(AC927&gt;0,IF(AND(AC927&gt;0,AC927&lt;=5),VLOOKUP(AP927,'Pril1-THLPa'!$A$6:$F$18,LOOKUP(AC927,'Pril1-THLPa'!$B$5:$F$5,'Pril1-THLPa'!$B$4:$F$4),0),AS927+AT927*(AC927-5)+AU927*POWER(AC927-5,2)+AV927*POWER(AC927-5,3)+AW927*POWER(AC927-5,4)),0)</f>
        <v>0</v>
      </c>
      <c r="AY927" s="71"/>
      <c r="AZ927" s="66" t="n">
        <f aca="false">'Vstupní data'!AA927</f>
        <v>0</v>
      </c>
      <c r="BA927" s="66" t="n">
        <f aca="false">IF(OR('Vstupní data'!T927&gt;0,'Vstupní data'!U927&gt;0),IF(AC927&lt;&gt;"",AX927*AO927/10*(100+AZ927)/100,0),0)</f>
        <v>0</v>
      </c>
      <c r="BB927" s="67" t="n">
        <f aca="false">IF(AC927&lt;&gt;"",ROUND(BA927*AN927,0),0)</f>
        <v>0</v>
      </c>
      <c r="BC927" s="68" t="str">
        <f aca="false">IF(AE927&gt;0,BB927/AE927,"")</f>
        <v/>
      </c>
      <c r="BD927" s="66" t="n">
        <f aca="false">'Vstupní data'!AE927</f>
        <v>0</v>
      </c>
      <c r="BF927" s="66" t="n">
        <f aca="false">'Vstupní data'!AC927</f>
        <v>0</v>
      </c>
      <c r="BH927" s="66" t="n">
        <f aca="false">'Vstupní data'!AD927</f>
        <v>0</v>
      </c>
      <c r="BI927" s="66" t="n">
        <f aca="false">'Vstupní data'!AF927</f>
        <v>0</v>
      </c>
      <c r="BJ927" s="69" t="n">
        <f aca="false">'Vstupní data'!AG927</f>
        <v>0</v>
      </c>
      <c r="BK927" s="69" t="n">
        <f aca="false">IF(BF927&lt;&gt;0,VLOOKUP(I927,'Pril3-drev'!$H$5:$I$83,2,0),0)</f>
        <v>0</v>
      </c>
      <c r="BL927" s="69" t="n">
        <f aca="false">IF(BF927&lt;&gt;0,VLOOKUP(BK927,'Pril3-drev'!$A$5:$C$17,3,0),0)</f>
        <v>0</v>
      </c>
      <c r="BM927" s="69" t="n">
        <f aca="false">'Vstupní data'!AH927</f>
        <v>0</v>
      </c>
      <c r="BN927" s="69" t="n">
        <f aca="false">IF('Vstupní data'!AH927&gt;0,   VLOOKUP(VLOOKUP(CONCATENATE(VLOOKUP(I927,'Pril3-drev'!$H$4:$L$83,5,0),BD927),'Pril3-drev'!$Q$4:$R$2803,2,0),'AVB-BS'!$C$5:$S$29 ,LOOKUP(BM927,'AVB-BS'!$D$3:$S$3,'AVB-BS'!$D$1:$S$1) ,0 )   ,   IF('Vstupní data'!AI927&gt;0,'Vstupní data'!AI927,0))</f>
        <v>0</v>
      </c>
      <c r="BO927" s="69" t="str">
        <f aca="false">IF(BX927&gt;5,VLOOKUP(CONCATENATE(BK927,BN927),'Pril1-THLPa'!$H$6:$N$96,4,0),"")</f>
        <v/>
      </c>
      <c r="BP927" s="69" t="str">
        <f aca="false">IF(BX927&gt;5,VLOOKUP(CONCATENATE(BK927,BN927),'Pril1-THLPa'!$H$6:$N$96,5,0),"")</f>
        <v/>
      </c>
      <c r="BQ927" s="69" t="str">
        <f aca="false">IF(BX927&gt;5,VLOOKUP(CONCATENATE(BK927,BN927),'Pril1-THLPa'!$H$6:$N$96,6,0),"")</f>
        <v/>
      </c>
      <c r="BR927" s="69" t="str">
        <f aca="false">IF(BX927&gt;5,VLOOKUP(CONCATENATE(BK927,BN927),'Pril1-THLPa'!$H$6:$N$96,7,0),"")</f>
        <v/>
      </c>
      <c r="BS927" s="69" t="str">
        <f aca="false">IF(BX927&gt;5,VLOOKUP(CONCATENATE(BK927,BN927),'Pril1-THLPa'!$H$6:$O$96,8,0),"")</f>
        <v/>
      </c>
      <c r="BT927" s="69" t="str">
        <f aca="false">IF(BF927&gt;0, IF(BK927="smrk",  VLOOKUP(VLOOKUP(BD927,'Pril9-K3'!$L$8:$M$207,2,0),'Pril9-K3'!$A$8:$J$16,LOOKUP(BN927,'Pril9-K3'!$A$7:$J$7,'Pril9-K3'!$A$5:$J$5),0), IF(AND(BK927&lt;&gt;"smrk",'Vstupní data'!AK927&lt;&gt;""),'Vstupní data'!AK927,   VLOOKUP(VLOOKUP(BD927,'Pril9-K3'!$L$8:$M$207,2,0),'Pril9-K3'!$A$8:$J$16,LOOKUP(BN927,'Pril9-K3'!$A$7:$J$7,'Pril9-K3'!$A$5:$J$5),0)   )),   "")</f>
        <v/>
      </c>
      <c r="BV927" s="69" t="n">
        <f aca="false">'Vstupní data'!AJ927</f>
        <v>0</v>
      </c>
      <c r="BW927" s="69" t="n">
        <f aca="false">IF(BF927&gt;0,IF(J927&gt;0,J927,K927*H927/100),0)</f>
        <v>0</v>
      </c>
      <c r="BX927" s="69" t="n">
        <f aca="false">IF(BF927&gt;0,IF(BJ927&gt;BL927,BL927,BJ927),0)</f>
        <v>0</v>
      </c>
      <c r="BY927" s="69" t="n">
        <f aca="false">IF(BD927=0,0,IF(AND(BX927&gt;0,BX927&lt;=5),  IF(AND(BX927&gt;0,BX927&lt;=5),VLOOKUP(BK927,'Pril1-THLPa'!$A$6:$F$18,IF(AND(BX927&gt;0,BX927&lt;=5),LOOKUP(BX927,'Pril1-THLPa'!$B$5:$F$5,'Pril1-THLPa'!$B$4:$F$4),""),0),""),  IF(BX927&gt;5,BO927+BP927*(BX927-5)+BQ927*POWER(BX927-5,2)+BR927*POWER(BX927-5,3)+BS927*POWER(BX927-5,4),"")))</f>
        <v>0</v>
      </c>
      <c r="BZ927" s="69" t="n">
        <f aca="false">IF(BY927&gt;0,BY927*BI927/10*BW927*(100+BV927)/100,0)</f>
        <v>0</v>
      </c>
      <c r="CA927" s="69" t="n">
        <f aca="false">IF(BD927&gt;0,BX927-IF(BD927&gt;BX927,BX927,BD927),0)</f>
        <v>0</v>
      </c>
      <c r="CB927" s="69" t="n">
        <f aca="false">POWER(1.01,CA927)</f>
        <v>1</v>
      </c>
      <c r="CC927" s="69" t="n">
        <f aca="false">IF(BF927&gt;0,IF(BF927&gt;BH927,1,BF927/BH927),0)</f>
        <v>0</v>
      </c>
      <c r="CD927" s="72" t="n">
        <f aca="false">IF(BD927=0,0,IF(BF927&gt;0,ROUND(IF(CB927&lt;&gt;0,BZ927*BT927*1/CB927*CC927,0),0),0))</f>
        <v>0</v>
      </c>
      <c r="CE927" s="73" t="str">
        <f aca="false">IF(BF927&gt;0,IF(BF927&gt;BH927,CD927/BF927,CD927/BH927),"")</f>
        <v/>
      </c>
      <c r="CF927" s="69" t="n">
        <f aca="false">'Vstupní data'!AM927</f>
        <v>0</v>
      </c>
      <c r="CG927" s="69" t="n">
        <f aca="false">'Vstupní data'!AN927</f>
        <v>0</v>
      </c>
      <c r="CH927" s="69" t="n">
        <f aca="false">'Vstupní data'!AO927</f>
        <v>0</v>
      </c>
      <c r="CI927" s="69" t="n">
        <f aca="false">'Vstupní data'!AP927</f>
        <v>0</v>
      </c>
      <c r="CJ927" s="72" t="n">
        <f aca="false">ROUND(CH927*CI927,0)</f>
        <v>0</v>
      </c>
      <c r="CK927" s="74" t="str">
        <f aca="false">IF(OR(AA927&gt;0,BB927&gt;0,CD927&gt;0,CJ927&gt;0),AA927+BB927+CD927+CJ927,"")</f>
        <v/>
      </c>
    </row>
    <row r="928" customFormat="false" ht="12.8" hidden="false" customHeight="false" outlineLevel="0" collapsed="false">
      <c r="A928" s="66" t="n">
        <f aca="false">'Vstupní data'!A928</f>
        <v>0</v>
      </c>
      <c r="F928" s="66" t="str">
        <f aca="false">CONCATENATE('Vstupní data'!F928,'Vstupní data'!G928,'Vstupní data'!H928,'Vstupní data'!I928)</f>
        <v/>
      </c>
      <c r="G928" s="66"/>
      <c r="H928" s="66" t="n">
        <f aca="false">'Vstupní data'!K928</f>
        <v>0</v>
      </c>
      <c r="I928" s="66" t="n">
        <f aca="false">'Vstupní data'!L928</f>
        <v>0</v>
      </c>
      <c r="J928" s="66" t="n">
        <f aca="false">'Vstupní data'!K928*'Vstupní data'!M928/100</f>
        <v>0</v>
      </c>
      <c r="L928" s="66" t="n">
        <f aca="false">IF('Vstupní data'!N928="prostokořenný",0,IF('Vstupní data'!N928="krytokořenný","k",IF('Vstupní data'!N928="poloodrostky nebo odrostky, prostokořenné i krytokořenné","po",0)))</f>
        <v>0</v>
      </c>
      <c r="N928" s="66"/>
      <c r="O928" s="66" t="n">
        <f aca="false">'Vstupní data'!O928</f>
        <v>0</v>
      </c>
      <c r="P928" s="66" t="n">
        <f aca="false">IF(O928&gt;0,VLOOKUP(CONCATENATE(VLOOKUP(I928,'Pril3-drev'!$H$5:$K$83,4,0),"-",'Vstupní data'!R928),K2!$C$15:$D$23,2,0),0)</f>
        <v>0</v>
      </c>
      <c r="Q928" s="66" t="n">
        <f aca="false">IF(O928&gt;0,VLOOKUP(I928,'Pril3-drev'!$H$5:$I$83,2,0),0)</f>
        <v>0</v>
      </c>
      <c r="R928" s="66" t="n">
        <f aca="false">IF(Q928&gt;0,VLOOKUP(Q928,'Pril6-okus'!$A$5:$B$17,2,0),0)</f>
        <v>0</v>
      </c>
      <c r="S928" s="66" t="n">
        <f aca="false">IF(O928&gt;0,VLOOKUP(I928,'Pril3-drev'!$H$5:$J$83,3,0),0)</f>
        <v>0</v>
      </c>
      <c r="T928" s="66" t="str">
        <f aca="false">IF(O928&gt;0,IF(L928="k",0.9*VLOOKUP(S928,'ha-pocty-vyhl'!$A$5:$B$20,2,0),IF(L928="po",0.8*VLOOKUP(S928,'ha-pocty-vyhl'!$A$5:$B$20,2,0),VLOOKUP(S928,'ha-pocty-vyhl'!$A$5:$B$20,2,0))),"")</f>
        <v/>
      </c>
      <c r="U928" s="66" t="n">
        <f aca="false">'Vstupní data'!P928</f>
        <v>0</v>
      </c>
      <c r="V928" s="66" t="n">
        <f aca="false">IF(O928&gt;0,1.3*T928*1000*Z928/10000,0)</f>
        <v>0</v>
      </c>
      <c r="W928" s="66" t="n">
        <f aca="false">IF(O928&gt;0,1.3*T928*1000*Z928/10000,0)</f>
        <v>0</v>
      </c>
      <c r="X928" s="66" t="n">
        <f aca="false">IF(O928&gt;0,IF(O928&gt;V928,V928,O928),0)</f>
        <v>0</v>
      </c>
      <c r="Y928" s="66" t="n">
        <f aca="false">IF(O928&gt;0,IF(IF(U928&gt;W928,W928,U928)&lt;X928,W928,IF(U928&gt;W928,W928,U928)),0)</f>
        <v>0</v>
      </c>
      <c r="Z928" s="66" t="n">
        <f aca="false">IF(O928&gt;0,IF(J928&gt;0,J928,K928*H928/100),0)</f>
        <v>0</v>
      </c>
      <c r="AA928" s="67" t="n">
        <f aca="false">IF(O928&gt;0,CEILING(R928*P928*X928/Y928*Z928,1),0)</f>
        <v>0</v>
      </c>
      <c r="AB928" s="68" t="n">
        <f aca="false">IF(O928&gt;0,AA928/O928,0)</f>
        <v>0</v>
      </c>
      <c r="AC928" s="66" t="n">
        <f aca="false">'Vstupní data'!W928</f>
        <v>0</v>
      </c>
      <c r="AI928" s="66" t="str">
        <f aca="false">IF(OR('Vstupní data'!T928&gt;0,'Vstupní data'!U928&gt;0),VLOOKUP(I928,'Pril3-drev'!$H$5:$J$83,3,0),"")</f>
        <v/>
      </c>
      <c r="AJ928" s="66" t="n">
        <f aca="false">IF('Vstupní data'!V928="prostokořenný",0,IF('Vstupní data'!V928="krytokořenný","k",IF('Vstupní data'!V928="poloodrostky nebo odrostky, prostokořenné i krytokořenné","po",0)))</f>
        <v>0</v>
      </c>
      <c r="AK928" s="66" t="n">
        <f aca="false">IF(OR('Vstupní data'!T928&gt;0,'Vstupní data'!U928&gt;0),IF(AJ928="k",0.9*VLOOKUP(AI928,'ha-pocty-vyhl'!$A$5:$B$20,2,0),IF(AJ928="po",0.8*VLOOKUP(AI928,'ha-pocty-vyhl'!$A$5:$B$20,2,0),VLOOKUP(AI928,'ha-pocty-vyhl'!$A$5:$B$20,2,0))),0)</f>
        <v>0</v>
      </c>
      <c r="AL928" s="66" t="n">
        <f aca="false">IF(OR('Vstupní data'!T928&gt;0,'Vstupní data'!U928&gt;0),'Vstupní data'!K928*'Vstupní data'!M928/100,0)</f>
        <v>0</v>
      </c>
      <c r="AM928" s="66" t="n">
        <f aca="false">IF(OR('Vstupní data'!T928&gt;0,'Vstupní data'!U928&gt;0),IF('Vstupní data'!T928&gt;0,'Vstupní data'!T928,ROUND(10*'Vstupní data'!U928/AK928,0)),0)</f>
        <v>0</v>
      </c>
      <c r="AN928" s="69" t="n">
        <f aca="false">IF('Vstupní data'!T928&gt;0,   IF('Vstupní data'!T928&lt;=AL928,'Vstupní data'!T928,AL928),   IF(AM928&lt;AL928,AM928,AL928))</f>
        <v>0</v>
      </c>
      <c r="AO928" s="69" t="n">
        <f aca="false">'Vstupní data'!X928</f>
        <v>0</v>
      </c>
      <c r="AP928" s="66" t="n">
        <f aca="false">IF(OR('Vstupní data'!T928&gt;0,'Vstupní data'!U928&gt;0),IF(I928&lt;&gt;0,VLOOKUP(I928,'Pril3-drev'!$H$5:$I$83,2,0),0),0)</f>
        <v>0</v>
      </c>
      <c r="AQ928" s="66" t="n">
        <f aca="false">'Vstupní data'!Y928</f>
        <v>0</v>
      </c>
      <c r="AR928" s="66" t="str">
        <f aca="false">IF(AC928&gt;5,   IF('Vstupní data'!Y928&gt;0,   VLOOKUP(VLOOKUP(CONCATENATE(VLOOKUP(I928,'Pril3-drev'!$H$4:$L$83,5,0),AC928),'Pril3-drev'!$Q$4:$R$2803,2,0),'AVB-BS'!$C$5:$S$29 ,LOOKUP(AQ928,'AVB-BS'!$D$3:$S$3,'AVB-BS'!$D$1:$S$1) ,0 )   ,   IF('Vstupní data'!Z928&gt;0,'Vstupní data'!Z928,0)) , "")</f>
        <v/>
      </c>
      <c r="AS928" s="70" t="str">
        <f aca="false">IF(AC928&gt;5,VLOOKUP(CONCATENATE(AP928,AR928),'Pril1-THLPa'!$H$6:$N$96,4,0),"")</f>
        <v/>
      </c>
      <c r="AT928" s="70" t="str">
        <f aca="false">IF(AC928&gt;5,VLOOKUP(CONCATENATE(AP928,AR928),'Pril1-THLPa'!$H$6:$N$96,5,0),"")</f>
        <v/>
      </c>
      <c r="AU928" s="70" t="str">
        <f aca="false">IF(AC928&gt;5,VLOOKUP(CONCATENATE(AP928,AR928),'Pril1-THLPa'!$H$6:$N$96,6,0),"")</f>
        <v/>
      </c>
      <c r="AV928" s="70" t="str">
        <f aca="false">IF(AC928&gt;5,VLOOKUP(CONCATENATE(AP928,AR928),'Pril1-THLPa'!$H$6:$N$96,7,0),"")</f>
        <v/>
      </c>
      <c r="AW928" s="70" t="str">
        <f aca="false">IF(AC928&gt;5,VLOOKUP(CONCATENATE(AP928,AR928),'Pril1-THLPa'!$H$6:$O$96,8,0),"")</f>
        <v/>
      </c>
      <c r="AX928" s="66" t="n">
        <f aca="false">IF(AC928&gt;0,IF(AND(AC928&gt;0,AC928&lt;=5),VLOOKUP(AP928,'Pril1-THLPa'!$A$6:$F$18,LOOKUP(AC928,'Pril1-THLPa'!$B$5:$F$5,'Pril1-THLPa'!$B$4:$F$4),0),AS928+AT928*(AC928-5)+AU928*POWER(AC928-5,2)+AV928*POWER(AC928-5,3)+AW928*POWER(AC928-5,4)),0)</f>
        <v>0</v>
      </c>
      <c r="AY928" s="71"/>
      <c r="AZ928" s="66" t="n">
        <f aca="false">'Vstupní data'!AA928</f>
        <v>0</v>
      </c>
      <c r="BA928" s="66" t="n">
        <f aca="false">IF(OR('Vstupní data'!T928&gt;0,'Vstupní data'!U928&gt;0),IF(AC928&lt;&gt;"",AX928*AO928/10*(100+AZ928)/100,0),0)</f>
        <v>0</v>
      </c>
      <c r="BB928" s="67" t="n">
        <f aca="false">IF(AC928&lt;&gt;"",ROUND(BA928*AN928,0),0)</f>
        <v>0</v>
      </c>
      <c r="BC928" s="68" t="str">
        <f aca="false">IF(AE928&gt;0,BB928/AE928,"")</f>
        <v/>
      </c>
      <c r="BD928" s="66" t="n">
        <f aca="false">'Vstupní data'!AE928</f>
        <v>0</v>
      </c>
      <c r="BF928" s="66" t="n">
        <f aca="false">'Vstupní data'!AC928</f>
        <v>0</v>
      </c>
      <c r="BH928" s="66" t="n">
        <f aca="false">'Vstupní data'!AD928</f>
        <v>0</v>
      </c>
      <c r="BI928" s="66" t="n">
        <f aca="false">'Vstupní data'!AF928</f>
        <v>0</v>
      </c>
      <c r="BJ928" s="69" t="n">
        <f aca="false">'Vstupní data'!AG928</f>
        <v>0</v>
      </c>
      <c r="BK928" s="69" t="n">
        <f aca="false">IF(BF928&lt;&gt;0,VLOOKUP(I928,'Pril3-drev'!$H$5:$I$83,2,0),0)</f>
        <v>0</v>
      </c>
      <c r="BL928" s="69" t="n">
        <f aca="false">IF(BF928&lt;&gt;0,VLOOKUP(BK928,'Pril3-drev'!$A$5:$C$17,3,0),0)</f>
        <v>0</v>
      </c>
      <c r="BM928" s="69" t="n">
        <f aca="false">'Vstupní data'!AH928</f>
        <v>0</v>
      </c>
      <c r="BN928" s="69" t="n">
        <f aca="false">IF('Vstupní data'!AH928&gt;0,   VLOOKUP(VLOOKUP(CONCATENATE(VLOOKUP(I928,'Pril3-drev'!$H$4:$L$83,5,0),BD928),'Pril3-drev'!$Q$4:$R$2803,2,0),'AVB-BS'!$C$5:$S$29 ,LOOKUP(BM928,'AVB-BS'!$D$3:$S$3,'AVB-BS'!$D$1:$S$1) ,0 )   ,   IF('Vstupní data'!AI928&gt;0,'Vstupní data'!AI928,0))</f>
        <v>0</v>
      </c>
      <c r="BO928" s="69" t="str">
        <f aca="false">IF(BX928&gt;5,VLOOKUP(CONCATENATE(BK928,BN928),'Pril1-THLPa'!$H$6:$N$96,4,0),"")</f>
        <v/>
      </c>
      <c r="BP928" s="69" t="str">
        <f aca="false">IF(BX928&gt;5,VLOOKUP(CONCATENATE(BK928,BN928),'Pril1-THLPa'!$H$6:$N$96,5,0),"")</f>
        <v/>
      </c>
      <c r="BQ928" s="69" t="str">
        <f aca="false">IF(BX928&gt;5,VLOOKUP(CONCATENATE(BK928,BN928),'Pril1-THLPa'!$H$6:$N$96,6,0),"")</f>
        <v/>
      </c>
      <c r="BR928" s="69" t="str">
        <f aca="false">IF(BX928&gt;5,VLOOKUP(CONCATENATE(BK928,BN928),'Pril1-THLPa'!$H$6:$N$96,7,0),"")</f>
        <v/>
      </c>
      <c r="BS928" s="69" t="str">
        <f aca="false">IF(BX928&gt;5,VLOOKUP(CONCATENATE(BK928,BN928),'Pril1-THLPa'!$H$6:$O$96,8,0),"")</f>
        <v/>
      </c>
      <c r="BT928" s="69" t="str">
        <f aca="false">IF(BF928&gt;0, IF(BK928="smrk",  VLOOKUP(VLOOKUP(BD928,'Pril9-K3'!$L$8:$M$207,2,0),'Pril9-K3'!$A$8:$J$16,LOOKUP(BN928,'Pril9-K3'!$A$7:$J$7,'Pril9-K3'!$A$5:$J$5),0), IF(AND(BK928&lt;&gt;"smrk",'Vstupní data'!AK928&lt;&gt;""),'Vstupní data'!AK928,   VLOOKUP(VLOOKUP(BD928,'Pril9-K3'!$L$8:$M$207,2,0),'Pril9-K3'!$A$8:$J$16,LOOKUP(BN928,'Pril9-K3'!$A$7:$J$7,'Pril9-K3'!$A$5:$J$5),0)   )),   "")</f>
        <v/>
      </c>
      <c r="BV928" s="69" t="n">
        <f aca="false">'Vstupní data'!AJ928</f>
        <v>0</v>
      </c>
      <c r="BW928" s="69" t="n">
        <f aca="false">IF(BF928&gt;0,IF(J928&gt;0,J928,K928*H928/100),0)</f>
        <v>0</v>
      </c>
      <c r="BX928" s="69" t="n">
        <f aca="false">IF(BF928&gt;0,IF(BJ928&gt;BL928,BL928,BJ928),0)</f>
        <v>0</v>
      </c>
      <c r="BY928" s="69" t="n">
        <f aca="false">IF(BD928=0,0,IF(AND(BX928&gt;0,BX928&lt;=5),  IF(AND(BX928&gt;0,BX928&lt;=5),VLOOKUP(BK928,'Pril1-THLPa'!$A$6:$F$18,IF(AND(BX928&gt;0,BX928&lt;=5),LOOKUP(BX928,'Pril1-THLPa'!$B$5:$F$5,'Pril1-THLPa'!$B$4:$F$4),""),0),""),  IF(BX928&gt;5,BO928+BP928*(BX928-5)+BQ928*POWER(BX928-5,2)+BR928*POWER(BX928-5,3)+BS928*POWER(BX928-5,4),"")))</f>
        <v>0</v>
      </c>
      <c r="BZ928" s="69" t="n">
        <f aca="false">IF(BY928&gt;0,BY928*BI928/10*BW928*(100+BV928)/100,0)</f>
        <v>0</v>
      </c>
      <c r="CA928" s="69" t="n">
        <f aca="false">IF(BD928&gt;0,BX928-IF(BD928&gt;BX928,BX928,BD928),0)</f>
        <v>0</v>
      </c>
      <c r="CB928" s="69" t="n">
        <f aca="false">POWER(1.01,CA928)</f>
        <v>1</v>
      </c>
      <c r="CC928" s="69" t="n">
        <f aca="false">IF(BF928&gt;0,IF(BF928&gt;BH928,1,BF928/BH928),0)</f>
        <v>0</v>
      </c>
      <c r="CD928" s="72" t="n">
        <f aca="false">IF(BD928=0,0,IF(BF928&gt;0,ROUND(IF(CB928&lt;&gt;0,BZ928*BT928*1/CB928*CC928,0),0),0))</f>
        <v>0</v>
      </c>
      <c r="CE928" s="73" t="str">
        <f aca="false">IF(BF928&gt;0,IF(BF928&gt;BH928,CD928/BF928,CD928/BH928),"")</f>
        <v/>
      </c>
      <c r="CF928" s="69" t="n">
        <f aca="false">'Vstupní data'!AM928</f>
        <v>0</v>
      </c>
      <c r="CG928" s="69" t="n">
        <f aca="false">'Vstupní data'!AN928</f>
        <v>0</v>
      </c>
      <c r="CH928" s="69" t="n">
        <f aca="false">'Vstupní data'!AO928</f>
        <v>0</v>
      </c>
      <c r="CI928" s="69" t="n">
        <f aca="false">'Vstupní data'!AP928</f>
        <v>0</v>
      </c>
      <c r="CJ928" s="72" t="n">
        <f aca="false">ROUND(CH928*CI928,0)</f>
        <v>0</v>
      </c>
      <c r="CK928" s="74" t="str">
        <f aca="false">IF(OR(AA928&gt;0,BB928&gt;0,CD928&gt;0,CJ928&gt;0),AA928+BB928+CD928+CJ928,"")</f>
        <v/>
      </c>
    </row>
    <row r="929" customFormat="false" ht="12.8" hidden="false" customHeight="false" outlineLevel="0" collapsed="false">
      <c r="A929" s="66" t="n">
        <f aca="false">'Vstupní data'!A929</f>
        <v>0</v>
      </c>
      <c r="F929" s="66" t="str">
        <f aca="false">CONCATENATE('Vstupní data'!F929,'Vstupní data'!G929,'Vstupní data'!H929,'Vstupní data'!I929)</f>
        <v/>
      </c>
      <c r="G929" s="66"/>
      <c r="H929" s="66" t="n">
        <f aca="false">'Vstupní data'!K929</f>
        <v>0</v>
      </c>
      <c r="I929" s="66" t="n">
        <f aca="false">'Vstupní data'!L929</f>
        <v>0</v>
      </c>
      <c r="J929" s="66" t="n">
        <f aca="false">'Vstupní data'!K929*'Vstupní data'!M929/100</f>
        <v>0</v>
      </c>
      <c r="L929" s="66" t="n">
        <f aca="false">IF('Vstupní data'!N929="prostokořenný",0,IF('Vstupní data'!N929="krytokořenný","k",IF('Vstupní data'!N929="poloodrostky nebo odrostky, prostokořenné i krytokořenné","po",0)))</f>
        <v>0</v>
      </c>
      <c r="N929" s="66"/>
      <c r="O929" s="66" t="n">
        <f aca="false">'Vstupní data'!O929</f>
        <v>0</v>
      </c>
      <c r="P929" s="66" t="n">
        <f aca="false">IF(O929&gt;0,VLOOKUP(CONCATENATE(VLOOKUP(I929,'Pril3-drev'!$H$5:$K$83,4,0),"-",'Vstupní data'!R929),K2!$C$15:$D$23,2,0),0)</f>
        <v>0</v>
      </c>
      <c r="Q929" s="66" t="n">
        <f aca="false">IF(O929&gt;0,VLOOKUP(I929,'Pril3-drev'!$H$5:$I$83,2,0),0)</f>
        <v>0</v>
      </c>
      <c r="R929" s="66" t="n">
        <f aca="false">IF(Q929&gt;0,VLOOKUP(Q929,'Pril6-okus'!$A$5:$B$17,2,0),0)</f>
        <v>0</v>
      </c>
      <c r="S929" s="66" t="n">
        <f aca="false">IF(O929&gt;0,VLOOKUP(I929,'Pril3-drev'!$H$5:$J$83,3,0),0)</f>
        <v>0</v>
      </c>
      <c r="T929" s="66" t="str">
        <f aca="false">IF(O929&gt;0,IF(L929="k",0.9*VLOOKUP(S929,'ha-pocty-vyhl'!$A$5:$B$20,2,0),IF(L929="po",0.8*VLOOKUP(S929,'ha-pocty-vyhl'!$A$5:$B$20,2,0),VLOOKUP(S929,'ha-pocty-vyhl'!$A$5:$B$20,2,0))),"")</f>
        <v/>
      </c>
      <c r="U929" s="66" t="n">
        <f aca="false">'Vstupní data'!P929</f>
        <v>0</v>
      </c>
      <c r="V929" s="66" t="n">
        <f aca="false">IF(O929&gt;0,1.3*T929*1000*Z929/10000,0)</f>
        <v>0</v>
      </c>
      <c r="W929" s="66" t="n">
        <f aca="false">IF(O929&gt;0,1.3*T929*1000*Z929/10000,0)</f>
        <v>0</v>
      </c>
      <c r="X929" s="66" t="n">
        <f aca="false">IF(O929&gt;0,IF(O929&gt;V929,V929,O929),0)</f>
        <v>0</v>
      </c>
      <c r="Y929" s="66" t="n">
        <f aca="false">IF(O929&gt;0,IF(IF(U929&gt;W929,W929,U929)&lt;X929,W929,IF(U929&gt;W929,W929,U929)),0)</f>
        <v>0</v>
      </c>
      <c r="Z929" s="66" t="n">
        <f aca="false">IF(O929&gt;0,IF(J929&gt;0,J929,K929*H929/100),0)</f>
        <v>0</v>
      </c>
      <c r="AA929" s="67" t="n">
        <f aca="false">IF(O929&gt;0,CEILING(R929*P929*X929/Y929*Z929,1),0)</f>
        <v>0</v>
      </c>
      <c r="AB929" s="68" t="n">
        <f aca="false">IF(O929&gt;0,AA929/O929,0)</f>
        <v>0</v>
      </c>
      <c r="AC929" s="66" t="n">
        <f aca="false">'Vstupní data'!W929</f>
        <v>0</v>
      </c>
      <c r="AI929" s="66" t="str">
        <f aca="false">IF(OR('Vstupní data'!T929&gt;0,'Vstupní data'!U929&gt;0),VLOOKUP(I929,'Pril3-drev'!$H$5:$J$83,3,0),"")</f>
        <v/>
      </c>
      <c r="AJ929" s="66" t="n">
        <f aca="false">IF('Vstupní data'!V929="prostokořenný",0,IF('Vstupní data'!V929="krytokořenný","k",IF('Vstupní data'!V929="poloodrostky nebo odrostky, prostokořenné i krytokořenné","po",0)))</f>
        <v>0</v>
      </c>
      <c r="AK929" s="66" t="n">
        <f aca="false">IF(OR('Vstupní data'!T929&gt;0,'Vstupní data'!U929&gt;0),IF(AJ929="k",0.9*VLOOKUP(AI929,'ha-pocty-vyhl'!$A$5:$B$20,2,0),IF(AJ929="po",0.8*VLOOKUP(AI929,'ha-pocty-vyhl'!$A$5:$B$20,2,0),VLOOKUP(AI929,'ha-pocty-vyhl'!$A$5:$B$20,2,0))),0)</f>
        <v>0</v>
      </c>
      <c r="AL929" s="66" t="n">
        <f aca="false">IF(OR('Vstupní data'!T929&gt;0,'Vstupní data'!U929&gt;0),'Vstupní data'!K929*'Vstupní data'!M929/100,0)</f>
        <v>0</v>
      </c>
      <c r="AM929" s="66" t="n">
        <f aca="false">IF(OR('Vstupní data'!T929&gt;0,'Vstupní data'!U929&gt;0),IF('Vstupní data'!T929&gt;0,'Vstupní data'!T929,ROUND(10*'Vstupní data'!U929/AK929,0)),0)</f>
        <v>0</v>
      </c>
      <c r="AN929" s="69" t="n">
        <f aca="false">IF('Vstupní data'!T929&gt;0,   IF('Vstupní data'!T929&lt;=AL929,'Vstupní data'!T929,AL929),   IF(AM929&lt;AL929,AM929,AL929))</f>
        <v>0</v>
      </c>
      <c r="AO929" s="69" t="n">
        <f aca="false">'Vstupní data'!X929</f>
        <v>0</v>
      </c>
      <c r="AP929" s="66" t="n">
        <f aca="false">IF(OR('Vstupní data'!T929&gt;0,'Vstupní data'!U929&gt;0),IF(I929&lt;&gt;0,VLOOKUP(I929,'Pril3-drev'!$H$5:$I$83,2,0),0),0)</f>
        <v>0</v>
      </c>
      <c r="AQ929" s="66" t="n">
        <f aca="false">'Vstupní data'!Y929</f>
        <v>0</v>
      </c>
      <c r="AR929" s="66" t="str">
        <f aca="false">IF(AC929&gt;5,   IF('Vstupní data'!Y929&gt;0,   VLOOKUP(VLOOKUP(CONCATENATE(VLOOKUP(I929,'Pril3-drev'!$H$4:$L$83,5,0),AC929),'Pril3-drev'!$Q$4:$R$2803,2,0),'AVB-BS'!$C$5:$S$29 ,LOOKUP(AQ929,'AVB-BS'!$D$3:$S$3,'AVB-BS'!$D$1:$S$1) ,0 )   ,   IF('Vstupní data'!Z929&gt;0,'Vstupní data'!Z929,0)) , "")</f>
        <v/>
      </c>
      <c r="AS929" s="70" t="str">
        <f aca="false">IF(AC929&gt;5,VLOOKUP(CONCATENATE(AP929,AR929),'Pril1-THLPa'!$H$6:$N$96,4,0),"")</f>
        <v/>
      </c>
      <c r="AT929" s="70" t="str">
        <f aca="false">IF(AC929&gt;5,VLOOKUP(CONCATENATE(AP929,AR929),'Pril1-THLPa'!$H$6:$N$96,5,0),"")</f>
        <v/>
      </c>
      <c r="AU929" s="70" t="str">
        <f aca="false">IF(AC929&gt;5,VLOOKUP(CONCATENATE(AP929,AR929),'Pril1-THLPa'!$H$6:$N$96,6,0),"")</f>
        <v/>
      </c>
      <c r="AV929" s="70" t="str">
        <f aca="false">IF(AC929&gt;5,VLOOKUP(CONCATENATE(AP929,AR929),'Pril1-THLPa'!$H$6:$N$96,7,0),"")</f>
        <v/>
      </c>
      <c r="AW929" s="70" t="str">
        <f aca="false">IF(AC929&gt;5,VLOOKUP(CONCATENATE(AP929,AR929),'Pril1-THLPa'!$H$6:$O$96,8,0),"")</f>
        <v/>
      </c>
      <c r="AX929" s="66" t="n">
        <f aca="false">IF(AC929&gt;0,IF(AND(AC929&gt;0,AC929&lt;=5),VLOOKUP(AP929,'Pril1-THLPa'!$A$6:$F$18,LOOKUP(AC929,'Pril1-THLPa'!$B$5:$F$5,'Pril1-THLPa'!$B$4:$F$4),0),AS929+AT929*(AC929-5)+AU929*POWER(AC929-5,2)+AV929*POWER(AC929-5,3)+AW929*POWER(AC929-5,4)),0)</f>
        <v>0</v>
      </c>
      <c r="AY929" s="71"/>
      <c r="AZ929" s="66" t="n">
        <f aca="false">'Vstupní data'!AA929</f>
        <v>0</v>
      </c>
      <c r="BA929" s="66" t="n">
        <f aca="false">IF(OR('Vstupní data'!T929&gt;0,'Vstupní data'!U929&gt;0),IF(AC929&lt;&gt;"",AX929*AO929/10*(100+AZ929)/100,0),0)</f>
        <v>0</v>
      </c>
      <c r="BB929" s="67" t="n">
        <f aca="false">IF(AC929&lt;&gt;"",ROUND(BA929*AN929,0),0)</f>
        <v>0</v>
      </c>
      <c r="BC929" s="68" t="str">
        <f aca="false">IF(AE929&gt;0,BB929/AE929,"")</f>
        <v/>
      </c>
      <c r="BD929" s="66" t="n">
        <f aca="false">'Vstupní data'!AE929</f>
        <v>0</v>
      </c>
      <c r="BF929" s="66" t="n">
        <f aca="false">'Vstupní data'!AC929</f>
        <v>0</v>
      </c>
      <c r="BH929" s="66" t="n">
        <f aca="false">'Vstupní data'!AD929</f>
        <v>0</v>
      </c>
      <c r="BI929" s="66" t="n">
        <f aca="false">'Vstupní data'!AF929</f>
        <v>0</v>
      </c>
      <c r="BJ929" s="69" t="n">
        <f aca="false">'Vstupní data'!AG929</f>
        <v>0</v>
      </c>
      <c r="BK929" s="69" t="n">
        <f aca="false">IF(BF929&lt;&gt;0,VLOOKUP(I929,'Pril3-drev'!$H$5:$I$83,2,0),0)</f>
        <v>0</v>
      </c>
      <c r="BL929" s="69" t="n">
        <f aca="false">IF(BF929&lt;&gt;0,VLOOKUP(BK929,'Pril3-drev'!$A$5:$C$17,3,0),0)</f>
        <v>0</v>
      </c>
      <c r="BM929" s="69" t="n">
        <f aca="false">'Vstupní data'!AH929</f>
        <v>0</v>
      </c>
      <c r="BN929" s="69" t="n">
        <f aca="false">IF('Vstupní data'!AH929&gt;0,   VLOOKUP(VLOOKUP(CONCATENATE(VLOOKUP(I929,'Pril3-drev'!$H$4:$L$83,5,0),BD929),'Pril3-drev'!$Q$4:$R$2803,2,0),'AVB-BS'!$C$5:$S$29 ,LOOKUP(BM929,'AVB-BS'!$D$3:$S$3,'AVB-BS'!$D$1:$S$1) ,0 )   ,   IF('Vstupní data'!AI929&gt;0,'Vstupní data'!AI929,0))</f>
        <v>0</v>
      </c>
      <c r="BO929" s="69" t="str">
        <f aca="false">IF(BX929&gt;5,VLOOKUP(CONCATENATE(BK929,BN929),'Pril1-THLPa'!$H$6:$N$96,4,0),"")</f>
        <v/>
      </c>
      <c r="BP929" s="69" t="str">
        <f aca="false">IF(BX929&gt;5,VLOOKUP(CONCATENATE(BK929,BN929),'Pril1-THLPa'!$H$6:$N$96,5,0),"")</f>
        <v/>
      </c>
      <c r="BQ929" s="69" t="str">
        <f aca="false">IF(BX929&gt;5,VLOOKUP(CONCATENATE(BK929,BN929),'Pril1-THLPa'!$H$6:$N$96,6,0),"")</f>
        <v/>
      </c>
      <c r="BR929" s="69" t="str">
        <f aca="false">IF(BX929&gt;5,VLOOKUP(CONCATENATE(BK929,BN929),'Pril1-THLPa'!$H$6:$N$96,7,0),"")</f>
        <v/>
      </c>
      <c r="BS929" s="69" t="str">
        <f aca="false">IF(BX929&gt;5,VLOOKUP(CONCATENATE(BK929,BN929),'Pril1-THLPa'!$H$6:$O$96,8,0),"")</f>
        <v/>
      </c>
      <c r="BT929" s="69" t="str">
        <f aca="false">IF(BF929&gt;0, IF(BK929="smrk",  VLOOKUP(VLOOKUP(BD929,'Pril9-K3'!$L$8:$M$207,2,0),'Pril9-K3'!$A$8:$J$16,LOOKUP(BN929,'Pril9-K3'!$A$7:$J$7,'Pril9-K3'!$A$5:$J$5),0), IF(AND(BK929&lt;&gt;"smrk",'Vstupní data'!AK929&lt;&gt;""),'Vstupní data'!AK929,   VLOOKUP(VLOOKUP(BD929,'Pril9-K3'!$L$8:$M$207,2,0),'Pril9-K3'!$A$8:$J$16,LOOKUP(BN929,'Pril9-K3'!$A$7:$J$7,'Pril9-K3'!$A$5:$J$5),0)   )),   "")</f>
        <v/>
      </c>
      <c r="BV929" s="69" t="n">
        <f aca="false">'Vstupní data'!AJ929</f>
        <v>0</v>
      </c>
      <c r="BW929" s="69" t="n">
        <f aca="false">IF(BF929&gt;0,IF(J929&gt;0,J929,K929*H929/100),0)</f>
        <v>0</v>
      </c>
      <c r="BX929" s="69" t="n">
        <f aca="false">IF(BF929&gt;0,IF(BJ929&gt;BL929,BL929,BJ929),0)</f>
        <v>0</v>
      </c>
      <c r="BY929" s="69" t="n">
        <f aca="false">IF(BD929=0,0,IF(AND(BX929&gt;0,BX929&lt;=5),  IF(AND(BX929&gt;0,BX929&lt;=5),VLOOKUP(BK929,'Pril1-THLPa'!$A$6:$F$18,IF(AND(BX929&gt;0,BX929&lt;=5),LOOKUP(BX929,'Pril1-THLPa'!$B$5:$F$5,'Pril1-THLPa'!$B$4:$F$4),""),0),""),  IF(BX929&gt;5,BO929+BP929*(BX929-5)+BQ929*POWER(BX929-5,2)+BR929*POWER(BX929-5,3)+BS929*POWER(BX929-5,4),"")))</f>
        <v>0</v>
      </c>
      <c r="BZ929" s="69" t="n">
        <f aca="false">IF(BY929&gt;0,BY929*BI929/10*BW929*(100+BV929)/100,0)</f>
        <v>0</v>
      </c>
      <c r="CA929" s="69" t="n">
        <f aca="false">IF(BD929&gt;0,BX929-IF(BD929&gt;BX929,BX929,BD929),0)</f>
        <v>0</v>
      </c>
      <c r="CB929" s="69" t="n">
        <f aca="false">POWER(1.01,CA929)</f>
        <v>1</v>
      </c>
      <c r="CC929" s="69" t="n">
        <f aca="false">IF(BF929&gt;0,IF(BF929&gt;BH929,1,BF929/BH929),0)</f>
        <v>0</v>
      </c>
      <c r="CD929" s="72" t="n">
        <f aca="false">IF(BD929=0,0,IF(BF929&gt;0,ROUND(IF(CB929&lt;&gt;0,BZ929*BT929*1/CB929*CC929,0),0),0))</f>
        <v>0</v>
      </c>
      <c r="CE929" s="73" t="str">
        <f aca="false">IF(BF929&gt;0,IF(BF929&gt;BH929,CD929/BF929,CD929/BH929),"")</f>
        <v/>
      </c>
      <c r="CF929" s="69" t="n">
        <f aca="false">'Vstupní data'!AM929</f>
        <v>0</v>
      </c>
      <c r="CG929" s="69" t="n">
        <f aca="false">'Vstupní data'!AN929</f>
        <v>0</v>
      </c>
      <c r="CH929" s="69" t="n">
        <f aca="false">'Vstupní data'!AO929</f>
        <v>0</v>
      </c>
      <c r="CI929" s="69" t="n">
        <f aca="false">'Vstupní data'!AP929</f>
        <v>0</v>
      </c>
      <c r="CJ929" s="72" t="n">
        <f aca="false">ROUND(CH929*CI929,0)</f>
        <v>0</v>
      </c>
      <c r="CK929" s="74" t="str">
        <f aca="false">IF(OR(AA929&gt;0,BB929&gt;0,CD929&gt;0,CJ929&gt;0),AA929+BB929+CD929+CJ929,"")</f>
        <v/>
      </c>
    </row>
    <row r="930" customFormat="false" ht="12.8" hidden="false" customHeight="false" outlineLevel="0" collapsed="false">
      <c r="A930" s="66" t="n">
        <f aca="false">'Vstupní data'!A930</f>
        <v>0</v>
      </c>
      <c r="F930" s="66" t="str">
        <f aca="false">CONCATENATE('Vstupní data'!F930,'Vstupní data'!G930,'Vstupní data'!H930,'Vstupní data'!I930)</f>
        <v/>
      </c>
      <c r="G930" s="66"/>
      <c r="H930" s="66" t="n">
        <f aca="false">'Vstupní data'!K930</f>
        <v>0</v>
      </c>
      <c r="I930" s="66" t="n">
        <f aca="false">'Vstupní data'!L930</f>
        <v>0</v>
      </c>
      <c r="J930" s="66" t="n">
        <f aca="false">'Vstupní data'!K930*'Vstupní data'!M930/100</f>
        <v>0</v>
      </c>
      <c r="L930" s="66" t="n">
        <f aca="false">IF('Vstupní data'!N930="prostokořenný",0,IF('Vstupní data'!N930="krytokořenný","k",IF('Vstupní data'!N930="poloodrostky nebo odrostky, prostokořenné i krytokořenné","po",0)))</f>
        <v>0</v>
      </c>
      <c r="N930" s="66"/>
      <c r="O930" s="66" t="n">
        <f aca="false">'Vstupní data'!O930</f>
        <v>0</v>
      </c>
      <c r="P930" s="66" t="n">
        <f aca="false">IF(O930&gt;0,VLOOKUP(CONCATENATE(VLOOKUP(I930,'Pril3-drev'!$H$5:$K$83,4,0),"-",'Vstupní data'!R930),K2!$C$15:$D$23,2,0),0)</f>
        <v>0</v>
      </c>
      <c r="Q930" s="66" t="n">
        <f aca="false">IF(O930&gt;0,VLOOKUP(I930,'Pril3-drev'!$H$5:$I$83,2,0),0)</f>
        <v>0</v>
      </c>
      <c r="R930" s="66" t="n">
        <f aca="false">IF(Q930&gt;0,VLOOKUP(Q930,'Pril6-okus'!$A$5:$B$17,2,0),0)</f>
        <v>0</v>
      </c>
      <c r="S930" s="66" t="n">
        <f aca="false">IF(O930&gt;0,VLOOKUP(I930,'Pril3-drev'!$H$5:$J$83,3,0),0)</f>
        <v>0</v>
      </c>
      <c r="T930" s="66" t="str">
        <f aca="false">IF(O930&gt;0,IF(L930="k",0.9*VLOOKUP(S930,'ha-pocty-vyhl'!$A$5:$B$20,2,0),IF(L930="po",0.8*VLOOKUP(S930,'ha-pocty-vyhl'!$A$5:$B$20,2,0),VLOOKUP(S930,'ha-pocty-vyhl'!$A$5:$B$20,2,0))),"")</f>
        <v/>
      </c>
      <c r="U930" s="66" t="n">
        <f aca="false">'Vstupní data'!P930</f>
        <v>0</v>
      </c>
      <c r="V930" s="66" t="n">
        <f aca="false">IF(O930&gt;0,1.3*T930*1000*Z930/10000,0)</f>
        <v>0</v>
      </c>
      <c r="W930" s="66" t="n">
        <f aca="false">IF(O930&gt;0,1.3*T930*1000*Z930/10000,0)</f>
        <v>0</v>
      </c>
      <c r="X930" s="66" t="n">
        <f aca="false">IF(O930&gt;0,IF(O930&gt;V930,V930,O930),0)</f>
        <v>0</v>
      </c>
      <c r="Y930" s="66" t="n">
        <f aca="false">IF(O930&gt;0,IF(IF(U930&gt;W930,W930,U930)&lt;X930,W930,IF(U930&gt;W930,W930,U930)),0)</f>
        <v>0</v>
      </c>
      <c r="Z930" s="66" t="n">
        <f aca="false">IF(O930&gt;0,IF(J930&gt;0,J930,K930*H930/100),0)</f>
        <v>0</v>
      </c>
      <c r="AA930" s="67" t="n">
        <f aca="false">IF(O930&gt;0,CEILING(R930*P930*X930/Y930*Z930,1),0)</f>
        <v>0</v>
      </c>
      <c r="AB930" s="68" t="n">
        <f aca="false">IF(O930&gt;0,AA930/O930,0)</f>
        <v>0</v>
      </c>
      <c r="AC930" s="66" t="n">
        <f aca="false">'Vstupní data'!W930</f>
        <v>0</v>
      </c>
      <c r="AI930" s="66" t="str">
        <f aca="false">IF(OR('Vstupní data'!T930&gt;0,'Vstupní data'!U930&gt;0),VLOOKUP(I930,'Pril3-drev'!$H$5:$J$83,3,0),"")</f>
        <v/>
      </c>
      <c r="AJ930" s="66" t="n">
        <f aca="false">IF('Vstupní data'!V930="prostokořenný",0,IF('Vstupní data'!V930="krytokořenný","k",IF('Vstupní data'!V930="poloodrostky nebo odrostky, prostokořenné i krytokořenné","po",0)))</f>
        <v>0</v>
      </c>
      <c r="AK930" s="66" t="n">
        <f aca="false">IF(OR('Vstupní data'!T930&gt;0,'Vstupní data'!U930&gt;0),IF(AJ930="k",0.9*VLOOKUP(AI930,'ha-pocty-vyhl'!$A$5:$B$20,2,0),IF(AJ930="po",0.8*VLOOKUP(AI930,'ha-pocty-vyhl'!$A$5:$B$20,2,0),VLOOKUP(AI930,'ha-pocty-vyhl'!$A$5:$B$20,2,0))),0)</f>
        <v>0</v>
      </c>
      <c r="AL930" s="66" t="n">
        <f aca="false">IF(OR('Vstupní data'!T930&gt;0,'Vstupní data'!U930&gt;0),'Vstupní data'!K930*'Vstupní data'!M930/100,0)</f>
        <v>0</v>
      </c>
      <c r="AM930" s="66" t="n">
        <f aca="false">IF(OR('Vstupní data'!T930&gt;0,'Vstupní data'!U930&gt;0),IF('Vstupní data'!T930&gt;0,'Vstupní data'!T930,ROUND(10*'Vstupní data'!U930/AK930,0)),0)</f>
        <v>0</v>
      </c>
      <c r="AN930" s="69" t="n">
        <f aca="false">IF('Vstupní data'!T930&gt;0,   IF('Vstupní data'!T930&lt;=AL930,'Vstupní data'!T930,AL930),   IF(AM930&lt;AL930,AM930,AL930))</f>
        <v>0</v>
      </c>
      <c r="AO930" s="69" t="n">
        <f aca="false">'Vstupní data'!X930</f>
        <v>0</v>
      </c>
      <c r="AP930" s="66" t="n">
        <f aca="false">IF(OR('Vstupní data'!T930&gt;0,'Vstupní data'!U930&gt;0),IF(I930&lt;&gt;0,VLOOKUP(I930,'Pril3-drev'!$H$5:$I$83,2,0),0),0)</f>
        <v>0</v>
      </c>
      <c r="AQ930" s="66" t="n">
        <f aca="false">'Vstupní data'!Y930</f>
        <v>0</v>
      </c>
      <c r="AR930" s="66" t="str">
        <f aca="false">IF(AC930&gt;5,   IF('Vstupní data'!Y930&gt;0,   VLOOKUP(VLOOKUP(CONCATENATE(VLOOKUP(I930,'Pril3-drev'!$H$4:$L$83,5,0),AC930),'Pril3-drev'!$Q$4:$R$2803,2,0),'AVB-BS'!$C$5:$S$29 ,LOOKUP(AQ930,'AVB-BS'!$D$3:$S$3,'AVB-BS'!$D$1:$S$1) ,0 )   ,   IF('Vstupní data'!Z930&gt;0,'Vstupní data'!Z930,0)) , "")</f>
        <v/>
      </c>
      <c r="AS930" s="70" t="str">
        <f aca="false">IF(AC930&gt;5,VLOOKUP(CONCATENATE(AP930,AR930),'Pril1-THLPa'!$H$6:$N$96,4,0),"")</f>
        <v/>
      </c>
      <c r="AT930" s="70" t="str">
        <f aca="false">IF(AC930&gt;5,VLOOKUP(CONCATENATE(AP930,AR930),'Pril1-THLPa'!$H$6:$N$96,5,0),"")</f>
        <v/>
      </c>
      <c r="AU930" s="70" t="str">
        <f aca="false">IF(AC930&gt;5,VLOOKUP(CONCATENATE(AP930,AR930),'Pril1-THLPa'!$H$6:$N$96,6,0),"")</f>
        <v/>
      </c>
      <c r="AV930" s="70" t="str">
        <f aca="false">IF(AC930&gt;5,VLOOKUP(CONCATENATE(AP930,AR930),'Pril1-THLPa'!$H$6:$N$96,7,0),"")</f>
        <v/>
      </c>
      <c r="AW930" s="70" t="str">
        <f aca="false">IF(AC930&gt;5,VLOOKUP(CONCATENATE(AP930,AR930),'Pril1-THLPa'!$H$6:$O$96,8,0),"")</f>
        <v/>
      </c>
      <c r="AX930" s="66" t="n">
        <f aca="false">IF(AC930&gt;0,IF(AND(AC930&gt;0,AC930&lt;=5),VLOOKUP(AP930,'Pril1-THLPa'!$A$6:$F$18,LOOKUP(AC930,'Pril1-THLPa'!$B$5:$F$5,'Pril1-THLPa'!$B$4:$F$4),0),AS930+AT930*(AC930-5)+AU930*POWER(AC930-5,2)+AV930*POWER(AC930-5,3)+AW930*POWER(AC930-5,4)),0)</f>
        <v>0</v>
      </c>
      <c r="AY930" s="71"/>
      <c r="AZ930" s="66" t="n">
        <f aca="false">'Vstupní data'!AA930</f>
        <v>0</v>
      </c>
      <c r="BA930" s="66" t="n">
        <f aca="false">IF(OR('Vstupní data'!T930&gt;0,'Vstupní data'!U930&gt;0),IF(AC930&lt;&gt;"",AX930*AO930/10*(100+AZ930)/100,0),0)</f>
        <v>0</v>
      </c>
      <c r="BB930" s="67" t="n">
        <f aca="false">IF(AC930&lt;&gt;"",ROUND(BA930*AN930,0),0)</f>
        <v>0</v>
      </c>
      <c r="BC930" s="68" t="str">
        <f aca="false">IF(AE930&gt;0,BB930/AE930,"")</f>
        <v/>
      </c>
      <c r="BD930" s="66" t="n">
        <f aca="false">'Vstupní data'!AE930</f>
        <v>0</v>
      </c>
      <c r="BF930" s="66" t="n">
        <f aca="false">'Vstupní data'!AC930</f>
        <v>0</v>
      </c>
      <c r="BH930" s="66" t="n">
        <f aca="false">'Vstupní data'!AD930</f>
        <v>0</v>
      </c>
      <c r="BI930" s="66" t="n">
        <f aca="false">'Vstupní data'!AF930</f>
        <v>0</v>
      </c>
      <c r="BJ930" s="69" t="n">
        <f aca="false">'Vstupní data'!AG930</f>
        <v>0</v>
      </c>
      <c r="BK930" s="69" t="n">
        <f aca="false">IF(BF930&lt;&gt;0,VLOOKUP(I930,'Pril3-drev'!$H$5:$I$83,2,0),0)</f>
        <v>0</v>
      </c>
      <c r="BL930" s="69" t="n">
        <f aca="false">IF(BF930&lt;&gt;0,VLOOKUP(BK930,'Pril3-drev'!$A$5:$C$17,3,0),0)</f>
        <v>0</v>
      </c>
      <c r="BM930" s="69" t="n">
        <f aca="false">'Vstupní data'!AH930</f>
        <v>0</v>
      </c>
      <c r="BN930" s="69" t="n">
        <f aca="false">IF('Vstupní data'!AH930&gt;0,   VLOOKUP(VLOOKUP(CONCATENATE(VLOOKUP(I930,'Pril3-drev'!$H$4:$L$83,5,0),BD930),'Pril3-drev'!$Q$4:$R$2803,2,0),'AVB-BS'!$C$5:$S$29 ,LOOKUP(BM930,'AVB-BS'!$D$3:$S$3,'AVB-BS'!$D$1:$S$1) ,0 )   ,   IF('Vstupní data'!AI930&gt;0,'Vstupní data'!AI930,0))</f>
        <v>0</v>
      </c>
      <c r="BO930" s="69" t="str">
        <f aca="false">IF(BX930&gt;5,VLOOKUP(CONCATENATE(BK930,BN930),'Pril1-THLPa'!$H$6:$N$96,4,0),"")</f>
        <v/>
      </c>
      <c r="BP930" s="69" t="str">
        <f aca="false">IF(BX930&gt;5,VLOOKUP(CONCATENATE(BK930,BN930),'Pril1-THLPa'!$H$6:$N$96,5,0),"")</f>
        <v/>
      </c>
      <c r="BQ930" s="69" t="str">
        <f aca="false">IF(BX930&gt;5,VLOOKUP(CONCATENATE(BK930,BN930),'Pril1-THLPa'!$H$6:$N$96,6,0),"")</f>
        <v/>
      </c>
      <c r="BR930" s="69" t="str">
        <f aca="false">IF(BX930&gt;5,VLOOKUP(CONCATENATE(BK930,BN930),'Pril1-THLPa'!$H$6:$N$96,7,0),"")</f>
        <v/>
      </c>
      <c r="BS930" s="69" t="str">
        <f aca="false">IF(BX930&gt;5,VLOOKUP(CONCATENATE(BK930,BN930),'Pril1-THLPa'!$H$6:$O$96,8,0),"")</f>
        <v/>
      </c>
      <c r="BT930" s="69" t="str">
        <f aca="false">IF(BF930&gt;0, IF(BK930="smrk",  VLOOKUP(VLOOKUP(BD930,'Pril9-K3'!$L$8:$M$207,2,0),'Pril9-K3'!$A$8:$J$16,LOOKUP(BN930,'Pril9-K3'!$A$7:$J$7,'Pril9-K3'!$A$5:$J$5),0), IF(AND(BK930&lt;&gt;"smrk",'Vstupní data'!AK930&lt;&gt;""),'Vstupní data'!AK930,   VLOOKUP(VLOOKUP(BD930,'Pril9-K3'!$L$8:$M$207,2,0),'Pril9-K3'!$A$8:$J$16,LOOKUP(BN930,'Pril9-K3'!$A$7:$J$7,'Pril9-K3'!$A$5:$J$5),0)   )),   "")</f>
        <v/>
      </c>
      <c r="BV930" s="69" t="n">
        <f aca="false">'Vstupní data'!AJ930</f>
        <v>0</v>
      </c>
      <c r="BW930" s="69" t="n">
        <f aca="false">IF(BF930&gt;0,IF(J930&gt;0,J930,K930*H930/100),0)</f>
        <v>0</v>
      </c>
      <c r="BX930" s="69" t="n">
        <f aca="false">IF(BF930&gt;0,IF(BJ930&gt;BL930,BL930,BJ930),0)</f>
        <v>0</v>
      </c>
      <c r="BY930" s="69" t="n">
        <f aca="false">IF(BD930=0,0,IF(AND(BX930&gt;0,BX930&lt;=5),  IF(AND(BX930&gt;0,BX930&lt;=5),VLOOKUP(BK930,'Pril1-THLPa'!$A$6:$F$18,IF(AND(BX930&gt;0,BX930&lt;=5),LOOKUP(BX930,'Pril1-THLPa'!$B$5:$F$5,'Pril1-THLPa'!$B$4:$F$4),""),0),""),  IF(BX930&gt;5,BO930+BP930*(BX930-5)+BQ930*POWER(BX930-5,2)+BR930*POWER(BX930-5,3)+BS930*POWER(BX930-5,4),"")))</f>
        <v>0</v>
      </c>
      <c r="BZ930" s="69" t="n">
        <f aca="false">IF(BY930&gt;0,BY930*BI930/10*BW930*(100+BV930)/100,0)</f>
        <v>0</v>
      </c>
      <c r="CA930" s="69" t="n">
        <f aca="false">IF(BD930&gt;0,BX930-IF(BD930&gt;BX930,BX930,BD930),0)</f>
        <v>0</v>
      </c>
      <c r="CB930" s="69" t="n">
        <f aca="false">POWER(1.01,CA930)</f>
        <v>1</v>
      </c>
      <c r="CC930" s="69" t="n">
        <f aca="false">IF(BF930&gt;0,IF(BF930&gt;BH930,1,BF930/BH930),0)</f>
        <v>0</v>
      </c>
      <c r="CD930" s="72" t="n">
        <f aca="false">IF(BD930=0,0,IF(BF930&gt;0,ROUND(IF(CB930&lt;&gt;0,BZ930*BT930*1/CB930*CC930,0),0),0))</f>
        <v>0</v>
      </c>
      <c r="CE930" s="73" t="str">
        <f aca="false">IF(BF930&gt;0,IF(BF930&gt;BH930,CD930/BF930,CD930/BH930),"")</f>
        <v/>
      </c>
      <c r="CF930" s="69" t="n">
        <f aca="false">'Vstupní data'!AM930</f>
        <v>0</v>
      </c>
      <c r="CG930" s="69" t="n">
        <f aca="false">'Vstupní data'!AN930</f>
        <v>0</v>
      </c>
      <c r="CH930" s="69" t="n">
        <f aca="false">'Vstupní data'!AO930</f>
        <v>0</v>
      </c>
      <c r="CI930" s="69" t="n">
        <f aca="false">'Vstupní data'!AP930</f>
        <v>0</v>
      </c>
      <c r="CJ930" s="72" t="n">
        <f aca="false">ROUND(CH930*CI930,0)</f>
        <v>0</v>
      </c>
      <c r="CK930" s="74" t="str">
        <f aca="false">IF(OR(AA930&gt;0,BB930&gt;0,CD930&gt;0,CJ930&gt;0),AA930+BB930+CD930+CJ930,"")</f>
        <v/>
      </c>
    </row>
    <row r="931" customFormat="false" ht="12.8" hidden="false" customHeight="false" outlineLevel="0" collapsed="false">
      <c r="A931" s="66" t="n">
        <f aca="false">'Vstupní data'!A931</f>
        <v>0</v>
      </c>
      <c r="F931" s="66" t="str">
        <f aca="false">CONCATENATE('Vstupní data'!F931,'Vstupní data'!G931,'Vstupní data'!H931,'Vstupní data'!I931)</f>
        <v/>
      </c>
      <c r="G931" s="66"/>
      <c r="H931" s="66" t="n">
        <f aca="false">'Vstupní data'!K931</f>
        <v>0</v>
      </c>
      <c r="I931" s="66" t="n">
        <f aca="false">'Vstupní data'!L931</f>
        <v>0</v>
      </c>
      <c r="J931" s="66" t="n">
        <f aca="false">'Vstupní data'!K931*'Vstupní data'!M931/100</f>
        <v>0</v>
      </c>
      <c r="L931" s="66" t="n">
        <f aca="false">IF('Vstupní data'!N931="prostokořenný",0,IF('Vstupní data'!N931="krytokořenný","k",IF('Vstupní data'!N931="poloodrostky nebo odrostky, prostokořenné i krytokořenné","po",0)))</f>
        <v>0</v>
      </c>
      <c r="N931" s="66"/>
      <c r="O931" s="66" t="n">
        <f aca="false">'Vstupní data'!O931</f>
        <v>0</v>
      </c>
      <c r="P931" s="66" t="n">
        <f aca="false">IF(O931&gt;0,VLOOKUP(CONCATENATE(VLOOKUP(I931,'Pril3-drev'!$H$5:$K$83,4,0),"-",'Vstupní data'!R931),K2!$C$15:$D$23,2,0),0)</f>
        <v>0</v>
      </c>
      <c r="Q931" s="66" t="n">
        <f aca="false">IF(O931&gt;0,VLOOKUP(I931,'Pril3-drev'!$H$5:$I$83,2,0),0)</f>
        <v>0</v>
      </c>
      <c r="R931" s="66" t="n">
        <f aca="false">IF(Q931&gt;0,VLOOKUP(Q931,'Pril6-okus'!$A$5:$B$17,2,0),0)</f>
        <v>0</v>
      </c>
      <c r="S931" s="66" t="n">
        <f aca="false">IF(O931&gt;0,VLOOKUP(I931,'Pril3-drev'!$H$5:$J$83,3,0),0)</f>
        <v>0</v>
      </c>
      <c r="T931" s="66" t="str">
        <f aca="false">IF(O931&gt;0,IF(L931="k",0.9*VLOOKUP(S931,'ha-pocty-vyhl'!$A$5:$B$20,2,0),IF(L931="po",0.8*VLOOKUP(S931,'ha-pocty-vyhl'!$A$5:$B$20,2,0),VLOOKUP(S931,'ha-pocty-vyhl'!$A$5:$B$20,2,0))),"")</f>
        <v/>
      </c>
      <c r="U931" s="66" t="n">
        <f aca="false">'Vstupní data'!P931</f>
        <v>0</v>
      </c>
      <c r="V931" s="66" t="n">
        <f aca="false">IF(O931&gt;0,1.3*T931*1000*Z931/10000,0)</f>
        <v>0</v>
      </c>
      <c r="W931" s="66" t="n">
        <f aca="false">IF(O931&gt;0,1.3*T931*1000*Z931/10000,0)</f>
        <v>0</v>
      </c>
      <c r="X931" s="66" t="n">
        <f aca="false">IF(O931&gt;0,IF(O931&gt;V931,V931,O931),0)</f>
        <v>0</v>
      </c>
      <c r="Y931" s="66" t="n">
        <f aca="false">IF(O931&gt;0,IF(IF(U931&gt;W931,W931,U931)&lt;X931,W931,IF(U931&gt;W931,W931,U931)),0)</f>
        <v>0</v>
      </c>
      <c r="Z931" s="66" t="n">
        <f aca="false">IF(O931&gt;0,IF(J931&gt;0,J931,K931*H931/100),0)</f>
        <v>0</v>
      </c>
      <c r="AA931" s="67" t="n">
        <f aca="false">IF(O931&gt;0,CEILING(R931*P931*X931/Y931*Z931,1),0)</f>
        <v>0</v>
      </c>
      <c r="AB931" s="68" t="n">
        <f aca="false">IF(O931&gt;0,AA931/O931,0)</f>
        <v>0</v>
      </c>
      <c r="AC931" s="66" t="n">
        <f aca="false">'Vstupní data'!W931</f>
        <v>0</v>
      </c>
      <c r="AI931" s="66" t="str">
        <f aca="false">IF(OR('Vstupní data'!T931&gt;0,'Vstupní data'!U931&gt;0),VLOOKUP(I931,'Pril3-drev'!$H$5:$J$83,3,0),"")</f>
        <v/>
      </c>
      <c r="AJ931" s="66" t="n">
        <f aca="false">IF('Vstupní data'!V931="prostokořenný",0,IF('Vstupní data'!V931="krytokořenný","k",IF('Vstupní data'!V931="poloodrostky nebo odrostky, prostokořenné i krytokořenné","po",0)))</f>
        <v>0</v>
      </c>
      <c r="AK931" s="66" t="n">
        <f aca="false">IF(OR('Vstupní data'!T931&gt;0,'Vstupní data'!U931&gt;0),IF(AJ931="k",0.9*VLOOKUP(AI931,'ha-pocty-vyhl'!$A$5:$B$20,2,0),IF(AJ931="po",0.8*VLOOKUP(AI931,'ha-pocty-vyhl'!$A$5:$B$20,2,0),VLOOKUP(AI931,'ha-pocty-vyhl'!$A$5:$B$20,2,0))),0)</f>
        <v>0</v>
      </c>
      <c r="AL931" s="66" t="n">
        <f aca="false">IF(OR('Vstupní data'!T931&gt;0,'Vstupní data'!U931&gt;0),'Vstupní data'!K931*'Vstupní data'!M931/100,0)</f>
        <v>0</v>
      </c>
      <c r="AM931" s="66" t="n">
        <f aca="false">IF(OR('Vstupní data'!T931&gt;0,'Vstupní data'!U931&gt;0),IF('Vstupní data'!T931&gt;0,'Vstupní data'!T931,ROUND(10*'Vstupní data'!U931/AK931,0)),0)</f>
        <v>0</v>
      </c>
      <c r="AN931" s="69" t="n">
        <f aca="false">IF('Vstupní data'!T931&gt;0,   IF('Vstupní data'!T931&lt;=AL931,'Vstupní data'!T931,AL931),   IF(AM931&lt;AL931,AM931,AL931))</f>
        <v>0</v>
      </c>
      <c r="AO931" s="69" t="n">
        <f aca="false">'Vstupní data'!X931</f>
        <v>0</v>
      </c>
      <c r="AP931" s="66" t="n">
        <f aca="false">IF(OR('Vstupní data'!T931&gt;0,'Vstupní data'!U931&gt;0),IF(I931&lt;&gt;0,VLOOKUP(I931,'Pril3-drev'!$H$5:$I$83,2,0),0),0)</f>
        <v>0</v>
      </c>
      <c r="AQ931" s="66" t="n">
        <f aca="false">'Vstupní data'!Y931</f>
        <v>0</v>
      </c>
      <c r="AR931" s="66" t="str">
        <f aca="false">IF(AC931&gt;5,   IF('Vstupní data'!Y931&gt;0,   VLOOKUP(VLOOKUP(CONCATENATE(VLOOKUP(I931,'Pril3-drev'!$H$4:$L$83,5,0),AC931),'Pril3-drev'!$Q$4:$R$2803,2,0),'AVB-BS'!$C$5:$S$29 ,LOOKUP(AQ931,'AVB-BS'!$D$3:$S$3,'AVB-BS'!$D$1:$S$1) ,0 )   ,   IF('Vstupní data'!Z931&gt;0,'Vstupní data'!Z931,0)) , "")</f>
        <v/>
      </c>
      <c r="AS931" s="70" t="str">
        <f aca="false">IF(AC931&gt;5,VLOOKUP(CONCATENATE(AP931,AR931),'Pril1-THLPa'!$H$6:$N$96,4,0),"")</f>
        <v/>
      </c>
      <c r="AT931" s="70" t="str">
        <f aca="false">IF(AC931&gt;5,VLOOKUP(CONCATENATE(AP931,AR931),'Pril1-THLPa'!$H$6:$N$96,5,0),"")</f>
        <v/>
      </c>
      <c r="AU931" s="70" t="str">
        <f aca="false">IF(AC931&gt;5,VLOOKUP(CONCATENATE(AP931,AR931),'Pril1-THLPa'!$H$6:$N$96,6,0),"")</f>
        <v/>
      </c>
      <c r="AV931" s="70" t="str">
        <f aca="false">IF(AC931&gt;5,VLOOKUP(CONCATENATE(AP931,AR931),'Pril1-THLPa'!$H$6:$N$96,7,0),"")</f>
        <v/>
      </c>
      <c r="AW931" s="70" t="str">
        <f aca="false">IF(AC931&gt;5,VLOOKUP(CONCATENATE(AP931,AR931),'Pril1-THLPa'!$H$6:$O$96,8,0),"")</f>
        <v/>
      </c>
      <c r="AX931" s="66" t="n">
        <f aca="false">IF(AC931&gt;0,IF(AND(AC931&gt;0,AC931&lt;=5),VLOOKUP(AP931,'Pril1-THLPa'!$A$6:$F$18,LOOKUP(AC931,'Pril1-THLPa'!$B$5:$F$5,'Pril1-THLPa'!$B$4:$F$4),0),AS931+AT931*(AC931-5)+AU931*POWER(AC931-5,2)+AV931*POWER(AC931-5,3)+AW931*POWER(AC931-5,4)),0)</f>
        <v>0</v>
      </c>
      <c r="AY931" s="71"/>
      <c r="AZ931" s="66" t="n">
        <f aca="false">'Vstupní data'!AA931</f>
        <v>0</v>
      </c>
      <c r="BA931" s="66" t="n">
        <f aca="false">IF(OR('Vstupní data'!T931&gt;0,'Vstupní data'!U931&gt;0),IF(AC931&lt;&gt;"",AX931*AO931/10*(100+AZ931)/100,0),0)</f>
        <v>0</v>
      </c>
      <c r="BB931" s="67" t="n">
        <f aca="false">IF(AC931&lt;&gt;"",ROUND(BA931*AN931,0),0)</f>
        <v>0</v>
      </c>
      <c r="BC931" s="68" t="str">
        <f aca="false">IF(AE931&gt;0,BB931/AE931,"")</f>
        <v/>
      </c>
      <c r="BD931" s="66" t="n">
        <f aca="false">'Vstupní data'!AE931</f>
        <v>0</v>
      </c>
      <c r="BF931" s="66" t="n">
        <f aca="false">'Vstupní data'!AC931</f>
        <v>0</v>
      </c>
      <c r="BH931" s="66" t="n">
        <f aca="false">'Vstupní data'!AD931</f>
        <v>0</v>
      </c>
      <c r="BI931" s="66" t="n">
        <f aca="false">'Vstupní data'!AF931</f>
        <v>0</v>
      </c>
      <c r="BJ931" s="69" t="n">
        <f aca="false">'Vstupní data'!AG931</f>
        <v>0</v>
      </c>
      <c r="BK931" s="69" t="n">
        <f aca="false">IF(BF931&lt;&gt;0,VLOOKUP(I931,'Pril3-drev'!$H$5:$I$83,2,0),0)</f>
        <v>0</v>
      </c>
      <c r="BL931" s="69" t="n">
        <f aca="false">IF(BF931&lt;&gt;0,VLOOKUP(BK931,'Pril3-drev'!$A$5:$C$17,3,0),0)</f>
        <v>0</v>
      </c>
      <c r="BM931" s="69" t="n">
        <f aca="false">'Vstupní data'!AH931</f>
        <v>0</v>
      </c>
      <c r="BN931" s="69" t="n">
        <f aca="false">IF('Vstupní data'!AH931&gt;0,   VLOOKUP(VLOOKUP(CONCATENATE(VLOOKUP(I931,'Pril3-drev'!$H$4:$L$83,5,0),BD931),'Pril3-drev'!$Q$4:$R$2803,2,0),'AVB-BS'!$C$5:$S$29 ,LOOKUP(BM931,'AVB-BS'!$D$3:$S$3,'AVB-BS'!$D$1:$S$1) ,0 )   ,   IF('Vstupní data'!AI931&gt;0,'Vstupní data'!AI931,0))</f>
        <v>0</v>
      </c>
      <c r="BO931" s="69" t="str">
        <f aca="false">IF(BX931&gt;5,VLOOKUP(CONCATENATE(BK931,BN931),'Pril1-THLPa'!$H$6:$N$96,4,0),"")</f>
        <v/>
      </c>
      <c r="BP931" s="69" t="str">
        <f aca="false">IF(BX931&gt;5,VLOOKUP(CONCATENATE(BK931,BN931),'Pril1-THLPa'!$H$6:$N$96,5,0),"")</f>
        <v/>
      </c>
      <c r="BQ931" s="69" t="str">
        <f aca="false">IF(BX931&gt;5,VLOOKUP(CONCATENATE(BK931,BN931),'Pril1-THLPa'!$H$6:$N$96,6,0),"")</f>
        <v/>
      </c>
      <c r="BR931" s="69" t="str">
        <f aca="false">IF(BX931&gt;5,VLOOKUP(CONCATENATE(BK931,BN931),'Pril1-THLPa'!$H$6:$N$96,7,0),"")</f>
        <v/>
      </c>
      <c r="BS931" s="69" t="str">
        <f aca="false">IF(BX931&gt;5,VLOOKUP(CONCATENATE(BK931,BN931),'Pril1-THLPa'!$H$6:$O$96,8,0),"")</f>
        <v/>
      </c>
      <c r="BT931" s="69" t="str">
        <f aca="false">IF(BF931&gt;0, IF(BK931="smrk",  VLOOKUP(VLOOKUP(BD931,'Pril9-K3'!$L$8:$M$207,2,0),'Pril9-K3'!$A$8:$J$16,LOOKUP(BN931,'Pril9-K3'!$A$7:$J$7,'Pril9-K3'!$A$5:$J$5),0), IF(AND(BK931&lt;&gt;"smrk",'Vstupní data'!AK931&lt;&gt;""),'Vstupní data'!AK931,   VLOOKUP(VLOOKUP(BD931,'Pril9-K3'!$L$8:$M$207,2,0),'Pril9-K3'!$A$8:$J$16,LOOKUP(BN931,'Pril9-K3'!$A$7:$J$7,'Pril9-K3'!$A$5:$J$5),0)   )),   "")</f>
        <v/>
      </c>
      <c r="BV931" s="69" t="n">
        <f aca="false">'Vstupní data'!AJ931</f>
        <v>0</v>
      </c>
      <c r="BW931" s="69" t="n">
        <f aca="false">IF(BF931&gt;0,IF(J931&gt;0,J931,K931*H931/100),0)</f>
        <v>0</v>
      </c>
      <c r="BX931" s="69" t="n">
        <f aca="false">IF(BF931&gt;0,IF(BJ931&gt;BL931,BL931,BJ931),0)</f>
        <v>0</v>
      </c>
      <c r="BY931" s="69" t="n">
        <f aca="false">IF(BD931=0,0,IF(AND(BX931&gt;0,BX931&lt;=5),  IF(AND(BX931&gt;0,BX931&lt;=5),VLOOKUP(BK931,'Pril1-THLPa'!$A$6:$F$18,IF(AND(BX931&gt;0,BX931&lt;=5),LOOKUP(BX931,'Pril1-THLPa'!$B$5:$F$5,'Pril1-THLPa'!$B$4:$F$4),""),0),""),  IF(BX931&gt;5,BO931+BP931*(BX931-5)+BQ931*POWER(BX931-5,2)+BR931*POWER(BX931-5,3)+BS931*POWER(BX931-5,4),"")))</f>
        <v>0</v>
      </c>
      <c r="BZ931" s="69" t="n">
        <f aca="false">IF(BY931&gt;0,BY931*BI931/10*BW931*(100+BV931)/100,0)</f>
        <v>0</v>
      </c>
      <c r="CA931" s="69" t="n">
        <f aca="false">IF(BD931&gt;0,BX931-IF(BD931&gt;BX931,BX931,BD931),0)</f>
        <v>0</v>
      </c>
      <c r="CB931" s="69" t="n">
        <f aca="false">POWER(1.01,CA931)</f>
        <v>1</v>
      </c>
      <c r="CC931" s="69" t="n">
        <f aca="false">IF(BF931&gt;0,IF(BF931&gt;BH931,1,BF931/BH931),0)</f>
        <v>0</v>
      </c>
      <c r="CD931" s="72" t="n">
        <f aca="false">IF(BD931=0,0,IF(BF931&gt;0,ROUND(IF(CB931&lt;&gt;0,BZ931*BT931*1/CB931*CC931,0),0),0))</f>
        <v>0</v>
      </c>
      <c r="CE931" s="73" t="str">
        <f aca="false">IF(BF931&gt;0,IF(BF931&gt;BH931,CD931/BF931,CD931/BH931),"")</f>
        <v/>
      </c>
      <c r="CF931" s="69" t="n">
        <f aca="false">'Vstupní data'!AM931</f>
        <v>0</v>
      </c>
      <c r="CG931" s="69" t="n">
        <f aca="false">'Vstupní data'!AN931</f>
        <v>0</v>
      </c>
      <c r="CH931" s="69" t="n">
        <f aca="false">'Vstupní data'!AO931</f>
        <v>0</v>
      </c>
      <c r="CI931" s="69" t="n">
        <f aca="false">'Vstupní data'!AP931</f>
        <v>0</v>
      </c>
      <c r="CJ931" s="72" t="n">
        <f aca="false">ROUND(CH931*CI931,0)</f>
        <v>0</v>
      </c>
      <c r="CK931" s="74" t="str">
        <f aca="false">IF(OR(AA931&gt;0,BB931&gt;0,CD931&gt;0,CJ931&gt;0),AA931+BB931+CD931+CJ931,"")</f>
        <v/>
      </c>
    </row>
    <row r="932" customFormat="false" ht="12.8" hidden="false" customHeight="false" outlineLevel="0" collapsed="false">
      <c r="A932" s="66" t="n">
        <f aca="false">'Vstupní data'!A932</f>
        <v>0</v>
      </c>
      <c r="F932" s="66" t="str">
        <f aca="false">CONCATENATE('Vstupní data'!F932,'Vstupní data'!G932,'Vstupní data'!H932,'Vstupní data'!I932)</f>
        <v/>
      </c>
      <c r="G932" s="66"/>
      <c r="H932" s="66" t="n">
        <f aca="false">'Vstupní data'!K932</f>
        <v>0</v>
      </c>
      <c r="I932" s="66" t="n">
        <f aca="false">'Vstupní data'!L932</f>
        <v>0</v>
      </c>
      <c r="J932" s="66" t="n">
        <f aca="false">'Vstupní data'!K932*'Vstupní data'!M932/100</f>
        <v>0</v>
      </c>
      <c r="L932" s="66" t="n">
        <f aca="false">IF('Vstupní data'!N932="prostokořenný",0,IF('Vstupní data'!N932="krytokořenný","k",IF('Vstupní data'!N932="poloodrostky nebo odrostky, prostokořenné i krytokořenné","po",0)))</f>
        <v>0</v>
      </c>
      <c r="N932" s="66"/>
      <c r="O932" s="66" t="n">
        <f aca="false">'Vstupní data'!O932</f>
        <v>0</v>
      </c>
      <c r="P932" s="66" t="n">
        <f aca="false">IF(O932&gt;0,VLOOKUP(CONCATENATE(VLOOKUP(I932,'Pril3-drev'!$H$5:$K$83,4,0),"-",'Vstupní data'!R932),K2!$C$15:$D$23,2,0),0)</f>
        <v>0</v>
      </c>
      <c r="Q932" s="66" t="n">
        <f aca="false">IF(O932&gt;0,VLOOKUP(I932,'Pril3-drev'!$H$5:$I$83,2,0),0)</f>
        <v>0</v>
      </c>
      <c r="R932" s="66" t="n">
        <f aca="false">IF(Q932&gt;0,VLOOKUP(Q932,'Pril6-okus'!$A$5:$B$17,2,0),0)</f>
        <v>0</v>
      </c>
      <c r="S932" s="66" t="n">
        <f aca="false">IF(O932&gt;0,VLOOKUP(I932,'Pril3-drev'!$H$5:$J$83,3,0),0)</f>
        <v>0</v>
      </c>
      <c r="T932" s="66" t="str">
        <f aca="false">IF(O932&gt;0,IF(L932="k",0.9*VLOOKUP(S932,'ha-pocty-vyhl'!$A$5:$B$20,2,0),IF(L932="po",0.8*VLOOKUP(S932,'ha-pocty-vyhl'!$A$5:$B$20,2,0),VLOOKUP(S932,'ha-pocty-vyhl'!$A$5:$B$20,2,0))),"")</f>
        <v/>
      </c>
      <c r="U932" s="66" t="n">
        <f aca="false">'Vstupní data'!P932</f>
        <v>0</v>
      </c>
      <c r="V932" s="66" t="n">
        <f aca="false">IF(O932&gt;0,1.3*T932*1000*Z932/10000,0)</f>
        <v>0</v>
      </c>
      <c r="W932" s="66" t="n">
        <f aca="false">IF(O932&gt;0,1.3*T932*1000*Z932/10000,0)</f>
        <v>0</v>
      </c>
      <c r="X932" s="66" t="n">
        <f aca="false">IF(O932&gt;0,IF(O932&gt;V932,V932,O932),0)</f>
        <v>0</v>
      </c>
      <c r="Y932" s="66" t="n">
        <f aca="false">IF(O932&gt;0,IF(IF(U932&gt;W932,W932,U932)&lt;X932,W932,IF(U932&gt;W932,W932,U932)),0)</f>
        <v>0</v>
      </c>
      <c r="Z932" s="66" t="n">
        <f aca="false">IF(O932&gt;0,IF(J932&gt;0,J932,K932*H932/100),0)</f>
        <v>0</v>
      </c>
      <c r="AA932" s="67" t="n">
        <f aca="false">IF(O932&gt;0,CEILING(R932*P932*X932/Y932*Z932,1),0)</f>
        <v>0</v>
      </c>
      <c r="AB932" s="68" t="n">
        <f aca="false">IF(O932&gt;0,AA932/O932,0)</f>
        <v>0</v>
      </c>
      <c r="AC932" s="66" t="n">
        <f aca="false">'Vstupní data'!W932</f>
        <v>0</v>
      </c>
      <c r="AI932" s="66" t="str">
        <f aca="false">IF(OR('Vstupní data'!T932&gt;0,'Vstupní data'!U932&gt;0),VLOOKUP(I932,'Pril3-drev'!$H$5:$J$83,3,0),"")</f>
        <v/>
      </c>
      <c r="AJ932" s="66" t="n">
        <f aca="false">IF('Vstupní data'!V932="prostokořenný",0,IF('Vstupní data'!V932="krytokořenný","k",IF('Vstupní data'!V932="poloodrostky nebo odrostky, prostokořenné i krytokořenné","po",0)))</f>
        <v>0</v>
      </c>
      <c r="AK932" s="66" t="n">
        <f aca="false">IF(OR('Vstupní data'!T932&gt;0,'Vstupní data'!U932&gt;0),IF(AJ932="k",0.9*VLOOKUP(AI932,'ha-pocty-vyhl'!$A$5:$B$20,2,0),IF(AJ932="po",0.8*VLOOKUP(AI932,'ha-pocty-vyhl'!$A$5:$B$20,2,0),VLOOKUP(AI932,'ha-pocty-vyhl'!$A$5:$B$20,2,0))),0)</f>
        <v>0</v>
      </c>
      <c r="AL932" s="66" t="n">
        <f aca="false">IF(OR('Vstupní data'!T932&gt;0,'Vstupní data'!U932&gt;0),'Vstupní data'!K932*'Vstupní data'!M932/100,0)</f>
        <v>0</v>
      </c>
      <c r="AM932" s="66" t="n">
        <f aca="false">IF(OR('Vstupní data'!T932&gt;0,'Vstupní data'!U932&gt;0),IF('Vstupní data'!T932&gt;0,'Vstupní data'!T932,ROUND(10*'Vstupní data'!U932/AK932,0)),0)</f>
        <v>0</v>
      </c>
      <c r="AN932" s="69" t="n">
        <f aca="false">IF('Vstupní data'!T932&gt;0,   IF('Vstupní data'!T932&lt;=AL932,'Vstupní data'!T932,AL932),   IF(AM932&lt;AL932,AM932,AL932))</f>
        <v>0</v>
      </c>
      <c r="AO932" s="69" t="n">
        <f aca="false">'Vstupní data'!X932</f>
        <v>0</v>
      </c>
      <c r="AP932" s="66" t="n">
        <f aca="false">IF(OR('Vstupní data'!T932&gt;0,'Vstupní data'!U932&gt;0),IF(I932&lt;&gt;0,VLOOKUP(I932,'Pril3-drev'!$H$5:$I$83,2,0),0),0)</f>
        <v>0</v>
      </c>
      <c r="AQ932" s="66" t="n">
        <f aca="false">'Vstupní data'!Y932</f>
        <v>0</v>
      </c>
      <c r="AR932" s="66" t="str">
        <f aca="false">IF(AC932&gt;5,   IF('Vstupní data'!Y932&gt;0,   VLOOKUP(VLOOKUP(CONCATENATE(VLOOKUP(I932,'Pril3-drev'!$H$4:$L$83,5,0),AC932),'Pril3-drev'!$Q$4:$R$2803,2,0),'AVB-BS'!$C$5:$S$29 ,LOOKUP(AQ932,'AVB-BS'!$D$3:$S$3,'AVB-BS'!$D$1:$S$1) ,0 )   ,   IF('Vstupní data'!Z932&gt;0,'Vstupní data'!Z932,0)) , "")</f>
        <v/>
      </c>
      <c r="AS932" s="70" t="str">
        <f aca="false">IF(AC932&gt;5,VLOOKUP(CONCATENATE(AP932,AR932),'Pril1-THLPa'!$H$6:$N$96,4,0),"")</f>
        <v/>
      </c>
      <c r="AT932" s="70" t="str">
        <f aca="false">IF(AC932&gt;5,VLOOKUP(CONCATENATE(AP932,AR932),'Pril1-THLPa'!$H$6:$N$96,5,0),"")</f>
        <v/>
      </c>
      <c r="AU932" s="70" t="str">
        <f aca="false">IF(AC932&gt;5,VLOOKUP(CONCATENATE(AP932,AR932),'Pril1-THLPa'!$H$6:$N$96,6,0),"")</f>
        <v/>
      </c>
      <c r="AV932" s="70" t="str">
        <f aca="false">IF(AC932&gt;5,VLOOKUP(CONCATENATE(AP932,AR932),'Pril1-THLPa'!$H$6:$N$96,7,0),"")</f>
        <v/>
      </c>
      <c r="AW932" s="70" t="str">
        <f aca="false">IF(AC932&gt;5,VLOOKUP(CONCATENATE(AP932,AR932),'Pril1-THLPa'!$H$6:$O$96,8,0),"")</f>
        <v/>
      </c>
      <c r="AX932" s="66" t="n">
        <f aca="false">IF(AC932&gt;0,IF(AND(AC932&gt;0,AC932&lt;=5),VLOOKUP(AP932,'Pril1-THLPa'!$A$6:$F$18,LOOKUP(AC932,'Pril1-THLPa'!$B$5:$F$5,'Pril1-THLPa'!$B$4:$F$4),0),AS932+AT932*(AC932-5)+AU932*POWER(AC932-5,2)+AV932*POWER(AC932-5,3)+AW932*POWER(AC932-5,4)),0)</f>
        <v>0</v>
      </c>
      <c r="AY932" s="71"/>
      <c r="AZ932" s="66" t="n">
        <f aca="false">'Vstupní data'!AA932</f>
        <v>0</v>
      </c>
      <c r="BA932" s="66" t="n">
        <f aca="false">IF(OR('Vstupní data'!T932&gt;0,'Vstupní data'!U932&gt;0),IF(AC932&lt;&gt;"",AX932*AO932/10*(100+AZ932)/100,0),0)</f>
        <v>0</v>
      </c>
      <c r="BB932" s="67" t="n">
        <f aca="false">IF(AC932&lt;&gt;"",ROUND(BA932*AN932,0),0)</f>
        <v>0</v>
      </c>
      <c r="BC932" s="68" t="str">
        <f aca="false">IF(AE932&gt;0,BB932/AE932,"")</f>
        <v/>
      </c>
      <c r="BD932" s="66" t="n">
        <f aca="false">'Vstupní data'!AE932</f>
        <v>0</v>
      </c>
      <c r="BF932" s="66" t="n">
        <f aca="false">'Vstupní data'!AC932</f>
        <v>0</v>
      </c>
      <c r="BH932" s="66" t="n">
        <f aca="false">'Vstupní data'!AD932</f>
        <v>0</v>
      </c>
      <c r="BI932" s="66" t="n">
        <f aca="false">'Vstupní data'!AF932</f>
        <v>0</v>
      </c>
      <c r="BJ932" s="69" t="n">
        <f aca="false">'Vstupní data'!AG932</f>
        <v>0</v>
      </c>
      <c r="BK932" s="69" t="n">
        <f aca="false">IF(BF932&lt;&gt;0,VLOOKUP(I932,'Pril3-drev'!$H$5:$I$83,2,0),0)</f>
        <v>0</v>
      </c>
      <c r="BL932" s="69" t="n">
        <f aca="false">IF(BF932&lt;&gt;0,VLOOKUP(BK932,'Pril3-drev'!$A$5:$C$17,3,0),0)</f>
        <v>0</v>
      </c>
      <c r="BM932" s="69" t="n">
        <f aca="false">'Vstupní data'!AH932</f>
        <v>0</v>
      </c>
      <c r="BN932" s="69" t="n">
        <f aca="false">IF('Vstupní data'!AH932&gt;0,   VLOOKUP(VLOOKUP(CONCATENATE(VLOOKUP(I932,'Pril3-drev'!$H$4:$L$83,5,0),BD932),'Pril3-drev'!$Q$4:$R$2803,2,0),'AVB-BS'!$C$5:$S$29 ,LOOKUP(BM932,'AVB-BS'!$D$3:$S$3,'AVB-BS'!$D$1:$S$1) ,0 )   ,   IF('Vstupní data'!AI932&gt;0,'Vstupní data'!AI932,0))</f>
        <v>0</v>
      </c>
      <c r="BO932" s="69" t="str">
        <f aca="false">IF(BX932&gt;5,VLOOKUP(CONCATENATE(BK932,BN932),'Pril1-THLPa'!$H$6:$N$96,4,0),"")</f>
        <v/>
      </c>
      <c r="BP932" s="69" t="str">
        <f aca="false">IF(BX932&gt;5,VLOOKUP(CONCATENATE(BK932,BN932),'Pril1-THLPa'!$H$6:$N$96,5,0),"")</f>
        <v/>
      </c>
      <c r="BQ932" s="69" t="str">
        <f aca="false">IF(BX932&gt;5,VLOOKUP(CONCATENATE(BK932,BN932),'Pril1-THLPa'!$H$6:$N$96,6,0),"")</f>
        <v/>
      </c>
      <c r="BR932" s="69" t="str">
        <f aca="false">IF(BX932&gt;5,VLOOKUP(CONCATENATE(BK932,BN932),'Pril1-THLPa'!$H$6:$N$96,7,0),"")</f>
        <v/>
      </c>
      <c r="BS932" s="69" t="str">
        <f aca="false">IF(BX932&gt;5,VLOOKUP(CONCATENATE(BK932,BN932),'Pril1-THLPa'!$H$6:$O$96,8,0),"")</f>
        <v/>
      </c>
      <c r="BT932" s="69" t="str">
        <f aca="false">IF(BF932&gt;0, IF(BK932="smrk",  VLOOKUP(VLOOKUP(BD932,'Pril9-K3'!$L$8:$M$207,2,0),'Pril9-K3'!$A$8:$J$16,LOOKUP(BN932,'Pril9-K3'!$A$7:$J$7,'Pril9-K3'!$A$5:$J$5),0), IF(AND(BK932&lt;&gt;"smrk",'Vstupní data'!AK932&lt;&gt;""),'Vstupní data'!AK932,   VLOOKUP(VLOOKUP(BD932,'Pril9-K3'!$L$8:$M$207,2,0),'Pril9-K3'!$A$8:$J$16,LOOKUP(BN932,'Pril9-K3'!$A$7:$J$7,'Pril9-K3'!$A$5:$J$5),0)   )),   "")</f>
        <v/>
      </c>
      <c r="BV932" s="69" t="n">
        <f aca="false">'Vstupní data'!AJ932</f>
        <v>0</v>
      </c>
      <c r="BW932" s="69" t="n">
        <f aca="false">IF(BF932&gt;0,IF(J932&gt;0,J932,K932*H932/100),0)</f>
        <v>0</v>
      </c>
      <c r="BX932" s="69" t="n">
        <f aca="false">IF(BF932&gt;0,IF(BJ932&gt;BL932,BL932,BJ932),0)</f>
        <v>0</v>
      </c>
      <c r="BY932" s="69" t="n">
        <f aca="false">IF(BD932=0,0,IF(AND(BX932&gt;0,BX932&lt;=5),  IF(AND(BX932&gt;0,BX932&lt;=5),VLOOKUP(BK932,'Pril1-THLPa'!$A$6:$F$18,IF(AND(BX932&gt;0,BX932&lt;=5),LOOKUP(BX932,'Pril1-THLPa'!$B$5:$F$5,'Pril1-THLPa'!$B$4:$F$4),""),0),""),  IF(BX932&gt;5,BO932+BP932*(BX932-5)+BQ932*POWER(BX932-5,2)+BR932*POWER(BX932-5,3)+BS932*POWER(BX932-5,4),"")))</f>
        <v>0</v>
      </c>
      <c r="BZ932" s="69" t="n">
        <f aca="false">IF(BY932&gt;0,BY932*BI932/10*BW932*(100+BV932)/100,0)</f>
        <v>0</v>
      </c>
      <c r="CA932" s="69" t="n">
        <f aca="false">IF(BD932&gt;0,BX932-IF(BD932&gt;BX932,BX932,BD932),0)</f>
        <v>0</v>
      </c>
      <c r="CB932" s="69" t="n">
        <f aca="false">POWER(1.01,CA932)</f>
        <v>1</v>
      </c>
      <c r="CC932" s="69" t="n">
        <f aca="false">IF(BF932&gt;0,IF(BF932&gt;BH932,1,BF932/BH932),0)</f>
        <v>0</v>
      </c>
      <c r="CD932" s="72" t="n">
        <f aca="false">IF(BD932=0,0,IF(BF932&gt;0,ROUND(IF(CB932&lt;&gt;0,BZ932*BT932*1/CB932*CC932,0),0),0))</f>
        <v>0</v>
      </c>
      <c r="CE932" s="73" t="str">
        <f aca="false">IF(BF932&gt;0,IF(BF932&gt;BH932,CD932/BF932,CD932/BH932),"")</f>
        <v/>
      </c>
      <c r="CF932" s="69" t="n">
        <f aca="false">'Vstupní data'!AM932</f>
        <v>0</v>
      </c>
      <c r="CG932" s="69" t="n">
        <f aca="false">'Vstupní data'!AN932</f>
        <v>0</v>
      </c>
      <c r="CH932" s="69" t="n">
        <f aca="false">'Vstupní data'!AO932</f>
        <v>0</v>
      </c>
      <c r="CI932" s="69" t="n">
        <f aca="false">'Vstupní data'!AP932</f>
        <v>0</v>
      </c>
      <c r="CJ932" s="72" t="n">
        <f aca="false">ROUND(CH932*CI932,0)</f>
        <v>0</v>
      </c>
      <c r="CK932" s="74" t="str">
        <f aca="false">IF(OR(AA932&gt;0,BB932&gt;0,CD932&gt;0,CJ932&gt;0),AA932+BB932+CD932+CJ932,"")</f>
        <v/>
      </c>
    </row>
    <row r="933" customFormat="false" ht="12.8" hidden="false" customHeight="false" outlineLevel="0" collapsed="false">
      <c r="A933" s="66" t="n">
        <f aca="false">'Vstupní data'!A933</f>
        <v>0</v>
      </c>
      <c r="F933" s="66" t="str">
        <f aca="false">CONCATENATE('Vstupní data'!F933,'Vstupní data'!G933,'Vstupní data'!H933,'Vstupní data'!I933)</f>
        <v/>
      </c>
      <c r="G933" s="66"/>
      <c r="H933" s="66" t="n">
        <f aca="false">'Vstupní data'!K933</f>
        <v>0</v>
      </c>
      <c r="I933" s="66" t="n">
        <f aca="false">'Vstupní data'!L933</f>
        <v>0</v>
      </c>
      <c r="J933" s="66" t="n">
        <f aca="false">'Vstupní data'!K933*'Vstupní data'!M933/100</f>
        <v>0</v>
      </c>
      <c r="L933" s="66" t="n">
        <f aca="false">IF('Vstupní data'!N933="prostokořenný",0,IF('Vstupní data'!N933="krytokořenný","k",IF('Vstupní data'!N933="poloodrostky nebo odrostky, prostokořenné i krytokořenné","po",0)))</f>
        <v>0</v>
      </c>
      <c r="N933" s="66"/>
      <c r="O933" s="66" t="n">
        <f aca="false">'Vstupní data'!O933</f>
        <v>0</v>
      </c>
      <c r="P933" s="66" t="n">
        <f aca="false">IF(O933&gt;0,VLOOKUP(CONCATENATE(VLOOKUP(I933,'Pril3-drev'!$H$5:$K$83,4,0),"-",'Vstupní data'!R933),K2!$C$15:$D$23,2,0),0)</f>
        <v>0</v>
      </c>
      <c r="Q933" s="66" t="n">
        <f aca="false">IF(O933&gt;0,VLOOKUP(I933,'Pril3-drev'!$H$5:$I$83,2,0),0)</f>
        <v>0</v>
      </c>
      <c r="R933" s="66" t="n">
        <f aca="false">IF(Q933&gt;0,VLOOKUP(Q933,'Pril6-okus'!$A$5:$B$17,2,0),0)</f>
        <v>0</v>
      </c>
      <c r="S933" s="66" t="n">
        <f aca="false">IF(O933&gt;0,VLOOKUP(I933,'Pril3-drev'!$H$5:$J$83,3,0),0)</f>
        <v>0</v>
      </c>
      <c r="T933" s="66" t="str">
        <f aca="false">IF(O933&gt;0,IF(L933="k",0.9*VLOOKUP(S933,'ha-pocty-vyhl'!$A$5:$B$20,2,0),IF(L933="po",0.8*VLOOKUP(S933,'ha-pocty-vyhl'!$A$5:$B$20,2,0),VLOOKUP(S933,'ha-pocty-vyhl'!$A$5:$B$20,2,0))),"")</f>
        <v/>
      </c>
      <c r="U933" s="66" t="n">
        <f aca="false">'Vstupní data'!P933</f>
        <v>0</v>
      </c>
      <c r="V933" s="66" t="n">
        <f aca="false">IF(O933&gt;0,1.3*T933*1000*Z933/10000,0)</f>
        <v>0</v>
      </c>
      <c r="W933" s="66" t="n">
        <f aca="false">IF(O933&gt;0,1.3*T933*1000*Z933/10000,0)</f>
        <v>0</v>
      </c>
      <c r="X933" s="66" t="n">
        <f aca="false">IF(O933&gt;0,IF(O933&gt;V933,V933,O933),0)</f>
        <v>0</v>
      </c>
      <c r="Y933" s="66" t="n">
        <f aca="false">IF(O933&gt;0,IF(IF(U933&gt;W933,W933,U933)&lt;X933,W933,IF(U933&gt;W933,W933,U933)),0)</f>
        <v>0</v>
      </c>
      <c r="Z933" s="66" t="n">
        <f aca="false">IF(O933&gt;0,IF(J933&gt;0,J933,K933*H933/100),0)</f>
        <v>0</v>
      </c>
      <c r="AA933" s="67" t="n">
        <f aca="false">IF(O933&gt;0,CEILING(R933*P933*X933/Y933*Z933,1),0)</f>
        <v>0</v>
      </c>
      <c r="AB933" s="68" t="n">
        <f aca="false">IF(O933&gt;0,AA933/O933,0)</f>
        <v>0</v>
      </c>
      <c r="AC933" s="66" t="n">
        <f aca="false">'Vstupní data'!W933</f>
        <v>0</v>
      </c>
      <c r="AI933" s="66" t="str">
        <f aca="false">IF(OR('Vstupní data'!T933&gt;0,'Vstupní data'!U933&gt;0),VLOOKUP(I933,'Pril3-drev'!$H$5:$J$83,3,0),"")</f>
        <v/>
      </c>
      <c r="AJ933" s="66" t="n">
        <f aca="false">IF('Vstupní data'!V933="prostokořenný",0,IF('Vstupní data'!V933="krytokořenný","k",IF('Vstupní data'!V933="poloodrostky nebo odrostky, prostokořenné i krytokořenné","po",0)))</f>
        <v>0</v>
      </c>
      <c r="AK933" s="66" t="n">
        <f aca="false">IF(OR('Vstupní data'!T933&gt;0,'Vstupní data'!U933&gt;0),IF(AJ933="k",0.9*VLOOKUP(AI933,'ha-pocty-vyhl'!$A$5:$B$20,2,0),IF(AJ933="po",0.8*VLOOKUP(AI933,'ha-pocty-vyhl'!$A$5:$B$20,2,0),VLOOKUP(AI933,'ha-pocty-vyhl'!$A$5:$B$20,2,0))),0)</f>
        <v>0</v>
      </c>
      <c r="AL933" s="66" t="n">
        <f aca="false">IF(OR('Vstupní data'!T933&gt;0,'Vstupní data'!U933&gt;0),'Vstupní data'!K933*'Vstupní data'!M933/100,0)</f>
        <v>0</v>
      </c>
      <c r="AM933" s="66" t="n">
        <f aca="false">IF(OR('Vstupní data'!T933&gt;0,'Vstupní data'!U933&gt;0),IF('Vstupní data'!T933&gt;0,'Vstupní data'!T933,ROUND(10*'Vstupní data'!U933/AK933,0)),0)</f>
        <v>0</v>
      </c>
      <c r="AN933" s="69" t="n">
        <f aca="false">IF('Vstupní data'!T933&gt;0,   IF('Vstupní data'!T933&lt;=AL933,'Vstupní data'!T933,AL933),   IF(AM933&lt;AL933,AM933,AL933))</f>
        <v>0</v>
      </c>
      <c r="AO933" s="69" t="n">
        <f aca="false">'Vstupní data'!X933</f>
        <v>0</v>
      </c>
      <c r="AP933" s="66" t="n">
        <f aca="false">IF(OR('Vstupní data'!T933&gt;0,'Vstupní data'!U933&gt;0),IF(I933&lt;&gt;0,VLOOKUP(I933,'Pril3-drev'!$H$5:$I$83,2,0),0),0)</f>
        <v>0</v>
      </c>
      <c r="AQ933" s="66" t="n">
        <f aca="false">'Vstupní data'!Y933</f>
        <v>0</v>
      </c>
      <c r="AR933" s="66" t="str">
        <f aca="false">IF(AC933&gt;5,   IF('Vstupní data'!Y933&gt;0,   VLOOKUP(VLOOKUP(CONCATENATE(VLOOKUP(I933,'Pril3-drev'!$H$4:$L$83,5,0),AC933),'Pril3-drev'!$Q$4:$R$2803,2,0),'AVB-BS'!$C$5:$S$29 ,LOOKUP(AQ933,'AVB-BS'!$D$3:$S$3,'AVB-BS'!$D$1:$S$1) ,0 )   ,   IF('Vstupní data'!Z933&gt;0,'Vstupní data'!Z933,0)) , "")</f>
        <v/>
      </c>
      <c r="AS933" s="70" t="str">
        <f aca="false">IF(AC933&gt;5,VLOOKUP(CONCATENATE(AP933,AR933),'Pril1-THLPa'!$H$6:$N$96,4,0),"")</f>
        <v/>
      </c>
      <c r="AT933" s="70" t="str">
        <f aca="false">IF(AC933&gt;5,VLOOKUP(CONCATENATE(AP933,AR933),'Pril1-THLPa'!$H$6:$N$96,5,0),"")</f>
        <v/>
      </c>
      <c r="AU933" s="70" t="str">
        <f aca="false">IF(AC933&gt;5,VLOOKUP(CONCATENATE(AP933,AR933),'Pril1-THLPa'!$H$6:$N$96,6,0),"")</f>
        <v/>
      </c>
      <c r="AV933" s="70" t="str">
        <f aca="false">IF(AC933&gt;5,VLOOKUP(CONCATENATE(AP933,AR933),'Pril1-THLPa'!$H$6:$N$96,7,0),"")</f>
        <v/>
      </c>
      <c r="AW933" s="70" t="str">
        <f aca="false">IF(AC933&gt;5,VLOOKUP(CONCATENATE(AP933,AR933),'Pril1-THLPa'!$H$6:$O$96,8,0),"")</f>
        <v/>
      </c>
      <c r="AX933" s="66" t="n">
        <f aca="false">IF(AC933&gt;0,IF(AND(AC933&gt;0,AC933&lt;=5),VLOOKUP(AP933,'Pril1-THLPa'!$A$6:$F$18,LOOKUP(AC933,'Pril1-THLPa'!$B$5:$F$5,'Pril1-THLPa'!$B$4:$F$4),0),AS933+AT933*(AC933-5)+AU933*POWER(AC933-5,2)+AV933*POWER(AC933-5,3)+AW933*POWER(AC933-5,4)),0)</f>
        <v>0</v>
      </c>
      <c r="AY933" s="71"/>
      <c r="AZ933" s="66" t="n">
        <f aca="false">'Vstupní data'!AA933</f>
        <v>0</v>
      </c>
      <c r="BA933" s="66" t="n">
        <f aca="false">IF(OR('Vstupní data'!T933&gt;0,'Vstupní data'!U933&gt;0),IF(AC933&lt;&gt;"",AX933*AO933/10*(100+AZ933)/100,0),0)</f>
        <v>0</v>
      </c>
      <c r="BB933" s="67" t="n">
        <f aca="false">IF(AC933&lt;&gt;"",ROUND(BA933*AN933,0),0)</f>
        <v>0</v>
      </c>
      <c r="BC933" s="68" t="str">
        <f aca="false">IF(AE933&gt;0,BB933/AE933,"")</f>
        <v/>
      </c>
      <c r="BD933" s="66" t="n">
        <f aca="false">'Vstupní data'!AE933</f>
        <v>0</v>
      </c>
      <c r="BF933" s="66" t="n">
        <f aca="false">'Vstupní data'!AC933</f>
        <v>0</v>
      </c>
      <c r="BH933" s="66" t="n">
        <f aca="false">'Vstupní data'!AD933</f>
        <v>0</v>
      </c>
      <c r="BI933" s="66" t="n">
        <f aca="false">'Vstupní data'!AF933</f>
        <v>0</v>
      </c>
      <c r="BJ933" s="69" t="n">
        <f aca="false">'Vstupní data'!AG933</f>
        <v>0</v>
      </c>
      <c r="BK933" s="69" t="n">
        <f aca="false">IF(BF933&lt;&gt;0,VLOOKUP(I933,'Pril3-drev'!$H$5:$I$83,2,0),0)</f>
        <v>0</v>
      </c>
      <c r="BL933" s="69" t="n">
        <f aca="false">IF(BF933&lt;&gt;0,VLOOKUP(BK933,'Pril3-drev'!$A$5:$C$17,3,0),0)</f>
        <v>0</v>
      </c>
      <c r="BM933" s="69" t="n">
        <f aca="false">'Vstupní data'!AH933</f>
        <v>0</v>
      </c>
      <c r="BN933" s="69" t="n">
        <f aca="false">IF('Vstupní data'!AH933&gt;0,   VLOOKUP(VLOOKUP(CONCATENATE(VLOOKUP(I933,'Pril3-drev'!$H$4:$L$83,5,0),BD933),'Pril3-drev'!$Q$4:$R$2803,2,0),'AVB-BS'!$C$5:$S$29 ,LOOKUP(BM933,'AVB-BS'!$D$3:$S$3,'AVB-BS'!$D$1:$S$1) ,0 )   ,   IF('Vstupní data'!AI933&gt;0,'Vstupní data'!AI933,0))</f>
        <v>0</v>
      </c>
      <c r="BO933" s="69" t="str">
        <f aca="false">IF(BX933&gt;5,VLOOKUP(CONCATENATE(BK933,BN933),'Pril1-THLPa'!$H$6:$N$96,4,0),"")</f>
        <v/>
      </c>
      <c r="BP933" s="69" t="str">
        <f aca="false">IF(BX933&gt;5,VLOOKUP(CONCATENATE(BK933,BN933),'Pril1-THLPa'!$H$6:$N$96,5,0),"")</f>
        <v/>
      </c>
      <c r="BQ933" s="69" t="str">
        <f aca="false">IF(BX933&gt;5,VLOOKUP(CONCATENATE(BK933,BN933),'Pril1-THLPa'!$H$6:$N$96,6,0),"")</f>
        <v/>
      </c>
      <c r="BR933" s="69" t="str">
        <f aca="false">IF(BX933&gt;5,VLOOKUP(CONCATENATE(BK933,BN933),'Pril1-THLPa'!$H$6:$N$96,7,0),"")</f>
        <v/>
      </c>
      <c r="BS933" s="69" t="str">
        <f aca="false">IF(BX933&gt;5,VLOOKUP(CONCATENATE(BK933,BN933),'Pril1-THLPa'!$H$6:$O$96,8,0),"")</f>
        <v/>
      </c>
      <c r="BT933" s="69" t="str">
        <f aca="false">IF(BF933&gt;0, IF(BK933="smrk",  VLOOKUP(VLOOKUP(BD933,'Pril9-K3'!$L$8:$M$207,2,0),'Pril9-K3'!$A$8:$J$16,LOOKUP(BN933,'Pril9-K3'!$A$7:$J$7,'Pril9-K3'!$A$5:$J$5),0), IF(AND(BK933&lt;&gt;"smrk",'Vstupní data'!AK933&lt;&gt;""),'Vstupní data'!AK933,   VLOOKUP(VLOOKUP(BD933,'Pril9-K3'!$L$8:$M$207,2,0),'Pril9-K3'!$A$8:$J$16,LOOKUP(BN933,'Pril9-K3'!$A$7:$J$7,'Pril9-K3'!$A$5:$J$5),0)   )),   "")</f>
        <v/>
      </c>
      <c r="BV933" s="69" t="n">
        <f aca="false">'Vstupní data'!AJ933</f>
        <v>0</v>
      </c>
      <c r="BW933" s="69" t="n">
        <f aca="false">IF(BF933&gt;0,IF(J933&gt;0,J933,K933*H933/100),0)</f>
        <v>0</v>
      </c>
      <c r="BX933" s="69" t="n">
        <f aca="false">IF(BF933&gt;0,IF(BJ933&gt;BL933,BL933,BJ933),0)</f>
        <v>0</v>
      </c>
      <c r="BY933" s="69" t="n">
        <f aca="false">IF(BD933=0,0,IF(AND(BX933&gt;0,BX933&lt;=5),  IF(AND(BX933&gt;0,BX933&lt;=5),VLOOKUP(BK933,'Pril1-THLPa'!$A$6:$F$18,IF(AND(BX933&gt;0,BX933&lt;=5),LOOKUP(BX933,'Pril1-THLPa'!$B$5:$F$5,'Pril1-THLPa'!$B$4:$F$4),""),0),""),  IF(BX933&gt;5,BO933+BP933*(BX933-5)+BQ933*POWER(BX933-5,2)+BR933*POWER(BX933-5,3)+BS933*POWER(BX933-5,4),"")))</f>
        <v>0</v>
      </c>
      <c r="BZ933" s="69" t="n">
        <f aca="false">IF(BY933&gt;0,BY933*BI933/10*BW933*(100+BV933)/100,0)</f>
        <v>0</v>
      </c>
      <c r="CA933" s="69" t="n">
        <f aca="false">IF(BD933&gt;0,BX933-IF(BD933&gt;BX933,BX933,BD933),0)</f>
        <v>0</v>
      </c>
      <c r="CB933" s="69" t="n">
        <f aca="false">POWER(1.01,CA933)</f>
        <v>1</v>
      </c>
      <c r="CC933" s="69" t="n">
        <f aca="false">IF(BF933&gt;0,IF(BF933&gt;BH933,1,BF933/BH933),0)</f>
        <v>0</v>
      </c>
      <c r="CD933" s="72" t="n">
        <f aca="false">IF(BD933=0,0,IF(BF933&gt;0,ROUND(IF(CB933&lt;&gt;0,BZ933*BT933*1/CB933*CC933,0),0),0))</f>
        <v>0</v>
      </c>
      <c r="CE933" s="73" t="str">
        <f aca="false">IF(BF933&gt;0,IF(BF933&gt;BH933,CD933/BF933,CD933/BH933),"")</f>
        <v/>
      </c>
      <c r="CF933" s="69" t="n">
        <f aca="false">'Vstupní data'!AM933</f>
        <v>0</v>
      </c>
      <c r="CG933" s="69" t="n">
        <f aca="false">'Vstupní data'!AN933</f>
        <v>0</v>
      </c>
      <c r="CH933" s="69" t="n">
        <f aca="false">'Vstupní data'!AO933</f>
        <v>0</v>
      </c>
      <c r="CI933" s="69" t="n">
        <f aca="false">'Vstupní data'!AP933</f>
        <v>0</v>
      </c>
      <c r="CJ933" s="72" t="n">
        <f aca="false">ROUND(CH933*CI933,0)</f>
        <v>0</v>
      </c>
      <c r="CK933" s="74" t="str">
        <f aca="false">IF(OR(AA933&gt;0,BB933&gt;0,CD933&gt;0,CJ933&gt;0),AA933+BB933+CD933+CJ933,"")</f>
        <v/>
      </c>
    </row>
    <row r="934" customFormat="false" ht="12.8" hidden="false" customHeight="false" outlineLevel="0" collapsed="false">
      <c r="A934" s="66" t="n">
        <f aca="false">'Vstupní data'!A934</f>
        <v>0</v>
      </c>
      <c r="F934" s="66" t="str">
        <f aca="false">CONCATENATE('Vstupní data'!F934,'Vstupní data'!G934,'Vstupní data'!H934,'Vstupní data'!I934)</f>
        <v/>
      </c>
      <c r="G934" s="66"/>
      <c r="H934" s="66" t="n">
        <f aca="false">'Vstupní data'!K934</f>
        <v>0</v>
      </c>
      <c r="I934" s="66" t="n">
        <f aca="false">'Vstupní data'!L934</f>
        <v>0</v>
      </c>
      <c r="J934" s="66" t="n">
        <f aca="false">'Vstupní data'!K934*'Vstupní data'!M934/100</f>
        <v>0</v>
      </c>
      <c r="L934" s="66" t="n">
        <f aca="false">IF('Vstupní data'!N934="prostokořenný",0,IF('Vstupní data'!N934="krytokořenný","k",IF('Vstupní data'!N934="poloodrostky nebo odrostky, prostokořenné i krytokořenné","po",0)))</f>
        <v>0</v>
      </c>
      <c r="N934" s="66"/>
      <c r="O934" s="66" t="n">
        <f aca="false">'Vstupní data'!O934</f>
        <v>0</v>
      </c>
      <c r="P934" s="66" t="n">
        <f aca="false">IF(O934&gt;0,VLOOKUP(CONCATENATE(VLOOKUP(I934,'Pril3-drev'!$H$5:$K$83,4,0),"-",'Vstupní data'!R934),K2!$C$15:$D$23,2,0),0)</f>
        <v>0</v>
      </c>
      <c r="Q934" s="66" t="n">
        <f aca="false">IF(O934&gt;0,VLOOKUP(I934,'Pril3-drev'!$H$5:$I$83,2,0),0)</f>
        <v>0</v>
      </c>
      <c r="R934" s="66" t="n">
        <f aca="false">IF(Q934&gt;0,VLOOKUP(Q934,'Pril6-okus'!$A$5:$B$17,2,0),0)</f>
        <v>0</v>
      </c>
      <c r="S934" s="66" t="n">
        <f aca="false">IF(O934&gt;0,VLOOKUP(I934,'Pril3-drev'!$H$5:$J$83,3,0),0)</f>
        <v>0</v>
      </c>
      <c r="T934" s="66" t="str">
        <f aca="false">IF(O934&gt;0,IF(L934="k",0.9*VLOOKUP(S934,'ha-pocty-vyhl'!$A$5:$B$20,2,0),IF(L934="po",0.8*VLOOKUP(S934,'ha-pocty-vyhl'!$A$5:$B$20,2,0),VLOOKUP(S934,'ha-pocty-vyhl'!$A$5:$B$20,2,0))),"")</f>
        <v/>
      </c>
      <c r="U934" s="66" t="n">
        <f aca="false">'Vstupní data'!P934</f>
        <v>0</v>
      </c>
      <c r="V934" s="66" t="n">
        <f aca="false">IF(O934&gt;0,1.3*T934*1000*Z934/10000,0)</f>
        <v>0</v>
      </c>
      <c r="W934" s="66" t="n">
        <f aca="false">IF(O934&gt;0,1.3*T934*1000*Z934/10000,0)</f>
        <v>0</v>
      </c>
      <c r="X934" s="66" t="n">
        <f aca="false">IF(O934&gt;0,IF(O934&gt;V934,V934,O934),0)</f>
        <v>0</v>
      </c>
      <c r="Y934" s="66" t="n">
        <f aca="false">IF(O934&gt;0,IF(IF(U934&gt;W934,W934,U934)&lt;X934,W934,IF(U934&gt;W934,W934,U934)),0)</f>
        <v>0</v>
      </c>
      <c r="Z934" s="66" t="n">
        <f aca="false">IF(O934&gt;0,IF(J934&gt;0,J934,K934*H934/100),0)</f>
        <v>0</v>
      </c>
      <c r="AA934" s="67" t="n">
        <f aca="false">IF(O934&gt;0,CEILING(R934*P934*X934/Y934*Z934,1),0)</f>
        <v>0</v>
      </c>
      <c r="AB934" s="68" t="n">
        <f aca="false">IF(O934&gt;0,AA934/O934,0)</f>
        <v>0</v>
      </c>
      <c r="AC934" s="66" t="n">
        <f aca="false">'Vstupní data'!W934</f>
        <v>0</v>
      </c>
      <c r="AI934" s="66" t="str">
        <f aca="false">IF(OR('Vstupní data'!T934&gt;0,'Vstupní data'!U934&gt;0),VLOOKUP(I934,'Pril3-drev'!$H$5:$J$83,3,0),"")</f>
        <v/>
      </c>
      <c r="AJ934" s="66" t="n">
        <f aca="false">IF('Vstupní data'!V934="prostokořenný",0,IF('Vstupní data'!V934="krytokořenný","k",IF('Vstupní data'!V934="poloodrostky nebo odrostky, prostokořenné i krytokořenné","po",0)))</f>
        <v>0</v>
      </c>
      <c r="AK934" s="66" t="n">
        <f aca="false">IF(OR('Vstupní data'!T934&gt;0,'Vstupní data'!U934&gt;0),IF(AJ934="k",0.9*VLOOKUP(AI934,'ha-pocty-vyhl'!$A$5:$B$20,2,0),IF(AJ934="po",0.8*VLOOKUP(AI934,'ha-pocty-vyhl'!$A$5:$B$20,2,0),VLOOKUP(AI934,'ha-pocty-vyhl'!$A$5:$B$20,2,0))),0)</f>
        <v>0</v>
      </c>
      <c r="AL934" s="66" t="n">
        <f aca="false">IF(OR('Vstupní data'!T934&gt;0,'Vstupní data'!U934&gt;0),'Vstupní data'!K934*'Vstupní data'!M934/100,0)</f>
        <v>0</v>
      </c>
      <c r="AM934" s="66" t="n">
        <f aca="false">IF(OR('Vstupní data'!T934&gt;0,'Vstupní data'!U934&gt;0),IF('Vstupní data'!T934&gt;0,'Vstupní data'!T934,ROUND(10*'Vstupní data'!U934/AK934,0)),0)</f>
        <v>0</v>
      </c>
      <c r="AN934" s="69" t="n">
        <f aca="false">IF('Vstupní data'!T934&gt;0,   IF('Vstupní data'!T934&lt;=AL934,'Vstupní data'!T934,AL934),   IF(AM934&lt;AL934,AM934,AL934))</f>
        <v>0</v>
      </c>
      <c r="AO934" s="69" t="n">
        <f aca="false">'Vstupní data'!X934</f>
        <v>0</v>
      </c>
      <c r="AP934" s="66" t="n">
        <f aca="false">IF(OR('Vstupní data'!T934&gt;0,'Vstupní data'!U934&gt;0),IF(I934&lt;&gt;0,VLOOKUP(I934,'Pril3-drev'!$H$5:$I$83,2,0),0),0)</f>
        <v>0</v>
      </c>
      <c r="AQ934" s="66" t="n">
        <f aca="false">'Vstupní data'!Y934</f>
        <v>0</v>
      </c>
      <c r="AR934" s="66" t="str">
        <f aca="false">IF(AC934&gt;5,   IF('Vstupní data'!Y934&gt;0,   VLOOKUP(VLOOKUP(CONCATENATE(VLOOKUP(I934,'Pril3-drev'!$H$4:$L$83,5,0),AC934),'Pril3-drev'!$Q$4:$R$2803,2,0),'AVB-BS'!$C$5:$S$29 ,LOOKUP(AQ934,'AVB-BS'!$D$3:$S$3,'AVB-BS'!$D$1:$S$1) ,0 )   ,   IF('Vstupní data'!Z934&gt;0,'Vstupní data'!Z934,0)) , "")</f>
        <v/>
      </c>
      <c r="AS934" s="70" t="str">
        <f aca="false">IF(AC934&gt;5,VLOOKUP(CONCATENATE(AP934,AR934),'Pril1-THLPa'!$H$6:$N$96,4,0),"")</f>
        <v/>
      </c>
      <c r="AT934" s="70" t="str">
        <f aca="false">IF(AC934&gt;5,VLOOKUP(CONCATENATE(AP934,AR934),'Pril1-THLPa'!$H$6:$N$96,5,0),"")</f>
        <v/>
      </c>
      <c r="AU934" s="70" t="str">
        <f aca="false">IF(AC934&gt;5,VLOOKUP(CONCATENATE(AP934,AR934),'Pril1-THLPa'!$H$6:$N$96,6,0),"")</f>
        <v/>
      </c>
      <c r="AV934" s="70" t="str">
        <f aca="false">IF(AC934&gt;5,VLOOKUP(CONCATENATE(AP934,AR934),'Pril1-THLPa'!$H$6:$N$96,7,0),"")</f>
        <v/>
      </c>
      <c r="AW934" s="70" t="str">
        <f aca="false">IF(AC934&gt;5,VLOOKUP(CONCATENATE(AP934,AR934),'Pril1-THLPa'!$H$6:$O$96,8,0),"")</f>
        <v/>
      </c>
      <c r="AX934" s="66" t="n">
        <f aca="false">IF(AC934&gt;0,IF(AND(AC934&gt;0,AC934&lt;=5),VLOOKUP(AP934,'Pril1-THLPa'!$A$6:$F$18,LOOKUP(AC934,'Pril1-THLPa'!$B$5:$F$5,'Pril1-THLPa'!$B$4:$F$4),0),AS934+AT934*(AC934-5)+AU934*POWER(AC934-5,2)+AV934*POWER(AC934-5,3)+AW934*POWER(AC934-5,4)),0)</f>
        <v>0</v>
      </c>
      <c r="AY934" s="71"/>
      <c r="AZ934" s="66" t="n">
        <f aca="false">'Vstupní data'!AA934</f>
        <v>0</v>
      </c>
      <c r="BA934" s="66" t="n">
        <f aca="false">IF(OR('Vstupní data'!T934&gt;0,'Vstupní data'!U934&gt;0),IF(AC934&lt;&gt;"",AX934*AO934/10*(100+AZ934)/100,0),0)</f>
        <v>0</v>
      </c>
      <c r="BB934" s="67" t="n">
        <f aca="false">IF(AC934&lt;&gt;"",ROUND(BA934*AN934,0),0)</f>
        <v>0</v>
      </c>
      <c r="BC934" s="68" t="str">
        <f aca="false">IF(AE934&gt;0,BB934/AE934,"")</f>
        <v/>
      </c>
      <c r="BD934" s="66" t="n">
        <f aca="false">'Vstupní data'!AE934</f>
        <v>0</v>
      </c>
      <c r="BF934" s="66" t="n">
        <f aca="false">'Vstupní data'!AC934</f>
        <v>0</v>
      </c>
      <c r="BH934" s="66" t="n">
        <f aca="false">'Vstupní data'!AD934</f>
        <v>0</v>
      </c>
      <c r="BI934" s="66" t="n">
        <f aca="false">'Vstupní data'!AF934</f>
        <v>0</v>
      </c>
      <c r="BJ934" s="69" t="n">
        <f aca="false">'Vstupní data'!AG934</f>
        <v>0</v>
      </c>
      <c r="BK934" s="69" t="n">
        <f aca="false">IF(BF934&lt;&gt;0,VLOOKUP(I934,'Pril3-drev'!$H$5:$I$83,2,0),0)</f>
        <v>0</v>
      </c>
      <c r="BL934" s="69" t="n">
        <f aca="false">IF(BF934&lt;&gt;0,VLOOKUP(BK934,'Pril3-drev'!$A$5:$C$17,3,0),0)</f>
        <v>0</v>
      </c>
      <c r="BM934" s="69" t="n">
        <f aca="false">'Vstupní data'!AH934</f>
        <v>0</v>
      </c>
      <c r="BN934" s="69" t="n">
        <f aca="false">IF('Vstupní data'!AH934&gt;0,   VLOOKUP(VLOOKUP(CONCATENATE(VLOOKUP(I934,'Pril3-drev'!$H$4:$L$83,5,0),BD934),'Pril3-drev'!$Q$4:$R$2803,2,0),'AVB-BS'!$C$5:$S$29 ,LOOKUP(BM934,'AVB-BS'!$D$3:$S$3,'AVB-BS'!$D$1:$S$1) ,0 )   ,   IF('Vstupní data'!AI934&gt;0,'Vstupní data'!AI934,0))</f>
        <v>0</v>
      </c>
      <c r="BO934" s="69" t="str">
        <f aca="false">IF(BX934&gt;5,VLOOKUP(CONCATENATE(BK934,BN934),'Pril1-THLPa'!$H$6:$N$96,4,0),"")</f>
        <v/>
      </c>
      <c r="BP934" s="69" t="str">
        <f aca="false">IF(BX934&gt;5,VLOOKUP(CONCATENATE(BK934,BN934),'Pril1-THLPa'!$H$6:$N$96,5,0),"")</f>
        <v/>
      </c>
      <c r="BQ934" s="69" t="str">
        <f aca="false">IF(BX934&gt;5,VLOOKUP(CONCATENATE(BK934,BN934),'Pril1-THLPa'!$H$6:$N$96,6,0),"")</f>
        <v/>
      </c>
      <c r="BR934" s="69" t="str">
        <f aca="false">IF(BX934&gt;5,VLOOKUP(CONCATENATE(BK934,BN934),'Pril1-THLPa'!$H$6:$N$96,7,0),"")</f>
        <v/>
      </c>
      <c r="BS934" s="69" t="str">
        <f aca="false">IF(BX934&gt;5,VLOOKUP(CONCATENATE(BK934,BN934),'Pril1-THLPa'!$H$6:$O$96,8,0),"")</f>
        <v/>
      </c>
      <c r="BT934" s="69" t="str">
        <f aca="false">IF(BF934&gt;0, IF(BK934="smrk",  VLOOKUP(VLOOKUP(BD934,'Pril9-K3'!$L$8:$M$207,2,0),'Pril9-K3'!$A$8:$J$16,LOOKUP(BN934,'Pril9-K3'!$A$7:$J$7,'Pril9-K3'!$A$5:$J$5),0), IF(AND(BK934&lt;&gt;"smrk",'Vstupní data'!AK934&lt;&gt;""),'Vstupní data'!AK934,   VLOOKUP(VLOOKUP(BD934,'Pril9-K3'!$L$8:$M$207,2,0),'Pril9-K3'!$A$8:$J$16,LOOKUP(BN934,'Pril9-K3'!$A$7:$J$7,'Pril9-K3'!$A$5:$J$5),0)   )),   "")</f>
        <v/>
      </c>
      <c r="BV934" s="69" t="n">
        <f aca="false">'Vstupní data'!AJ934</f>
        <v>0</v>
      </c>
      <c r="BW934" s="69" t="n">
        <f aca="false">IF(BF934&gt;0,IF(J934&gt;0,J934,K934*H934/100),0)</f>
        <v>0</v>
      </c>
      <c r="BX934" s="69" t="n">
        <f aca="false">IF(BF934&gt;0,IF(BJ934&gt;BL934,BL934,BJ934),0)</f>
        <v>0</v>
      </c>
      <c r="BY934" s="69" t="n">
        <f aca="false">IF(BD934=0,0,IF(AND(BX934&gt;0,BX934&lt;=5),  IF(AND(BX934&gt;0,BX934&lt;=5),VLOOKUP(BK934,'Pril1-THLPa'!$A$6:$F$18,IF(AND(BX934&gt;0,BX934&lt;=5),LOOKUP(BX934,'Pril1-THLPa'!$B$5:$F$5,'Pril1-THLPa'!$B$4:$F$4),""),0),""),  IF(BX934&gt;5,BO934+BP934*(BX934-5)+BQ934*POWER(BX934-5,2)+BR934*POWER(BX934-5,3)+BS934*POWER(BX934-5,4),"")))</f>
        <v>0</v>
      </c>
      <c r="BZ934" s="69" t="n">
        <f aca="false">IF(BY934&gt;0,BY934*BI934/10*BW934*(100+BV934)/100,0)</f>
        <v>0</v>
      </c>
      <c r="CA934" s="69" t="n">
        <f aca="false">IF(BD934&gt;0,BX934-IF(BD934&gt;BX934,BX934,BD934),0)</f>
        <v>0</v>
      </c>
      <c r="CB934" s="69" t="n">
        <f aca="false">POWER(1.01,CA934)</f>
        <v>1</v>
      </c>
      <c r="CC934" s="69" t="n">
        <f aca="false">IF(BF934&gt;0,IF(BF934&gt;BH934,1,BF934/BH934),0)</f>
        <v>0</v>
      </c>
      <c r="CD934" s="72" t="n">
        <f aca="false">IF(BD934=0,0,IF(BF934&gt;0,ROUND(IF(CB934&lt;&gt;0,BZ934*BT934*1/CB934*CC934,0),0),0))</f>
        <v>0</v>
      </c>
      <c r="CE934" s="73" t="str">
        <f aca="false">IF(BF934&gt;0,IF(BF934&gt;BH934,CD934/BF934,CD934/BH934),"")</f>
        <v/>
      </c>
      <c r="CF934" s="69" t="n">
        <f aca="false">'Vstupní data'!AM934</f>
        <v>0</v>
      </c>
      <c r="CG934" s="69" t="n">
        <f aca="false">'Vstupní data'!AN934</f>
        <v>0</v>
      </c>
      <c r="CH934" s="69" t="n">
        <f aca="false">'Vstupní data'!AO934</f>
        <v>0</v>
      </c>
      <c r="CI934" s="69" t="n">
        <f aca="false">'Vstupní data'!AP934</f>
        <v>0</v>
      </c>
      <c r="CJ934" s="72" t="n">
        <f aca="false">ROUND(CH934*CI934,0)</f>
        <v>0</v>
      </c>
      <c r="CK934" s="74" t="str">
        <f aca="false">IF(OR(AA934&gt;0,BB934&gt;0,CD934&gt;0,CJ934&gt;0),AA934+BB934+CD934+CJ934,"")</f>
        <v/>
      </c>
    </row>
    <row r="935" customFormat="false" ht="12.8" hidden="false" customHeight="false" outlineLevel="0" collapsed="false">
      <c r="A935" s="66" t="n">
        <f aca="false">'Vstupní data'!A935</f>
        <v>0</v>
      </c>
      <c r="F935" s="66" t="str">
        <f aca="false">CONCATENATE('Vstupní data'!F935,'Vstupní data'!G935,'Vstupní data'!H935,'Vstupní data'!I935)</f>
        <v/>
      </c>
      <c r="G935" s="66"/>
      <c r="H935" s="66" t="n">
        <f aca="false">'Vstupní data'!K935</f>
        <v>0</v>
      </c>
      <c r="I935" s="66" t="n">
        <f aca="false">'Vstupní data'!L935</f>
        <v>0</v>
      </c>
      <c r="J935" s="66" t="n">
        <f aca="false">'Vstupní data'!K935*'Vstupní data'!M935/100</f>
        <v>0</v>
      </c>
      <c r="L935" s="66" t="n">
        <f aca="false">IF('Vstupní data'!N935="prostokořenný",0,IF('Vstupní data'!N935="krytokořenný","k",IF('Vstupní data'!N935="poloodrostky nebo odrostky, prostokořenné i krytokořenné","po",0)))</f>
        <v>0</v>
      </c>
      <c r="N935" s="66"/>
      <c r="O935" s="66" t="n">
        <f aca="false">'Vstupní data'!O935</f>
        <v>0</v>
      </c>
      <c r="P935" s="66" t="n">
        <f aca="false">IF(O935&gt;0,VLOOKUP(CONCATENATE(VLOOKUP(I935,'Pril3-drev'!$H$5:$K$83,4,0),"-",'Vstupní data'!R935),K2!$C$15:$D$23,2,0),0)</f>
        <v>0</v>
      </c>
      <c r="Q935" s="66" t="n">
        <f aca="false">IF(O935&gt;0,VLOOKUP(I935,'Pril3-drev'!$H$5:$I$83,2,0),0)</f>
        <v>0</v>
      </c>
      <c r="R935" s="66" t="n">
        <f aca="false">IF(Q935&gt;0,VLOOKUP(Q935,'Pril6-okus'!$A$5:$B$17,2,0),0)</f>
        <v>0</v>
      </c>
      <c r="S935" s="66" t="n">
        <f aca="false">IF(O935&gt;0,VLOOKUP(I935,'Pril3-drev'!$H$5:$J$83,3,0),0)</f>
        <v>0</v>
      </c>
      <c r="T935" s="66" t="str">
        <f aca="false">IF(O935&gt;0,IF(L935="k",0.9*VLOOKUP(S935,'ha-pocty-vyhl'!$A$5:$B$20,2,0),IF(L935="po",0.8*VLOOKUP(S935,'ha-pocty-vyhl'!$A$5:$B$20,2,0),VLOOKUP(S935,'ha-pocty-vyhl'!$A$5:$B$20,2,0))),"")</f>
        <v/>
      </c>
      <c r="U935" s="66" t="n">
        <f aca="false">'Vstupní data'!P935</f>
        <v>0</v>
      </c>
      <c r="V935" s="66" t="n">
        <f aca="false">IF(O935&gt;0,1.3*T935*1000*Z935/10000,0)</f>
        <v>0</v>
      </c>
      <c r="W935" s="66" t="n">
        <f aca="false">IF(O935&gt;0,1.3*T935*1000*Z935/10000,0)</f>
        <v>0</v>
      </c>
      <c r="X935" s="66" t="n">
        <f aca="false">IF(O935&gt;0,IF(O935&gt;V935,V935,O935),0)</f>
        <v>0</v>
      </c>
      <c r="Y935" s="66" t="n">
        <f aca="false">IF(O935&gt;0,IF(IF(U935&gt;W935,W935,U935)&lt;X935,W935,IF(U935&gt;W935,W935,U935)),0)</f>
        <v>0</v>
      </c>
      <c r="Z935" s="66" t="n">
        <f aca="false">IF(O935&gt;0,IF(J935&gt;0,J935,K935*H935/100),0)</f>
        <v>0</v>
      </c>
      <c r="AA935" s="67" t="n">
        <f aca="false">IF(O935&gt;0,CEILING(R935*P935*X935/Y935*Z935,1),0)</f>
        <v>0</v>
      </c>
      <c r="AB935" s="68" t="n">
        <f aca="false">IF(O935&gt;0,AA935/O935,0)</f>
        <v>0</v>
      </c>
      <c r="AC935" s="66" t="n">
        <f aca="false">'Vstupní data'!W935</f>
        <v>0</v>
      </c>
      <c r="AI935" s="66" t="str">
        <f aca="false">IF(OR('Vstupní data'!T935&gt;0,'Vstupní data'!U935&gt;0),VLOOKUP(I935,'Pril3-drev'!$H$5:$J$83,3,0),"")</f>
        <v/>
      </c>
      <c r="AJ935" s="66" t="n">
        <f aca="false">IF('Vstupní data'!V935="prostokořenný",0,IF('Vstupní data'!V935="krytokořenný","k",IF('Vstupní data'!V935="poloodrostky nebo odrostky, prostokořenné i krytokořenné","po",0)))</f>
        <v>0</v>
      </c>
      <c r="AK935" s="66" t="n">
        <f aca="false">IF(OR('Vstupní data'!T935&gt;0,'Vstupní data'!U935&gt;0),IF(AJ935="k",0.9*VLOOKUP(AI935,'ha-pocty-vyhl'!$A$5:$B$20,2,0),IF(AJ935="po",0.8*VLOOKUP(AI935,'ha-pocty-vyhl'!$A$5:$B$20,2,0),VLOOKUP(AI935,'ha-pocty-vyhl'!$A$5:$B$20,2,0))),0)</f>
        <v>0</v>
      </c>
      <c r="AL935" s="66" t="n">
        <f aca="false">IF(OR('Vstupní data'!T935&gt;0,'Vstupní data'!U935&gt;0),'Vstupní data'!K935*'Vstupní data'!M935/100,0)</f>
        <v>0</v>
      </c>
      <c r="AM935" s="66" t="n">
        <f aca="false">IF(OR('Vstupní data'!T935&gt;0,'Vstupní data'!U935&gt;0),IF('Vstupní data'!T935&gt;0,'Vstupní data'!T935,ROUND(10*'Vstupní data'!U935/AK935,0)),0)</f>
        <v>0</v>
      </c>
      <c r="AN935" s="69" t="n">
        <f aca="false">IF('Vstupní data'!T935&gt;0,   IF('Vstupní data'!T935&lt;=AL935,'Vstupní data'!T935,AL935),   IF(AM935&lt;AL935,AM935,AL935))</f>
        <v>0</v>
      </c>
      <c r="AO935" s="69" t="n">
        <f aca="false">'Vstupní data'!X935</f>
        <v>0</v>
      </c>
      <c r="AP935" s="66" t="n">
        <f aca="false">IF(OR('Vstupní data'!T935&gt;0,'Vstupní data'!U935&gt;0),IF(I935&lt;&gt;0,VLOOKUP(I935,'Pril3-drev'!$H$5:$I$83,2,0),0),0)</f>
        <v>0</v>
      </c>
      <c r="AQ935" s="66" t="n">
        <f aca="false">'Vstupní data'!Y935</f>
        <v>0</v>
      </c>
      <c r="AR935" s="66" t="str">
        <f aca="false">IF(AC935&gt;5,   IF('Vstupní data'!Y935&gt;0,   VLOOKUP(VLOOKUP(CONCATENATE(VLOOKUP(I935,'Pril3-drev'!$H$4:$L$83,5,0),AC935),'Pril3-drev'!$Q$4:$R$2803,2,0),'AVB-BS'!$C$5:$S$29 ,LOOKUP(AQ935,'AVB-BS'!$D$3:$S$3,'AVB-BS'!$D$1:$S$1) ,0 )   ,   IF('Vstupní data'!Z935&gt;0,'Vstupní data'!Z935,0)) , "")</f>
        <v/>
      </c>
      <c r="AS935" s="70" t="str">
        <f aca="false">IF(AC935&gt;5,VLOOKUP(CONCATENATE(AP935,AR935),'Pril1-THLPa'!$H$6:$N$96,4,0),"")</f>
        <v/>
      </c>
      <c r="AT935" s="70" t="str">
        <f aca="false">IF(AC935&gt;5,VLOOKUP(CONCATENATE(AP935,AR935),'Pril1-THLPa'!$H$6:$N$96,5,0),"")</f>
        <v/>
      </c>
      <c r="AU935" s="70" t="str">
        <f aca="false">IF(AC935&gt;5,VLOOKUP(CONCATENATE(AP935,AR935),'Pril1-THLPa'!$H$6:$N$96,6,0),"")</f>
        <v/>
      </c>
      <c r="AV935" s="70" t="str">
        <f aca="false">IF(AC935&gt;5,VLOOKUP(CONCATENATE(AP935,AR935),'Pril1-THLPa'!$H$6:$N$96,7,0),"")</f>
        <v/>
      </c>
      <c r="AW935" s="70" t="str">
        <f aca="false">IF(AC935&gt;5,VLOOKUP(CONCATENATE(AP935,AR935),'Pril1-THLPa'!$H$6:$O$96,8,0),"")</f>
        <v/>
      </c>
      <c r="AX935" s="66" t="n">
        <f aca="false">IF(AC935&gt;0,IF(AND(AC935&gt;0,AC935&lt;=5),VLOOKUP(AP935,'Pril1-THLPa'!$A$6:$F$18,LOOKUP(AC935,'Pril1-THLPa'!$B$5:$F$5,'Pril1-THLPa'!$B$4:$F$4),0),AS935+AT935*(AC935-5)+AU935*POWER(AC935-5,2)+AV935*POWER(AC935-5,3)+AW935*POWER(AC935-5,4)),0)</f>
        <v>0</v>
      </c>
      <c r="AY935" s="71"/>
      <c r="AZ935" s="66" t="n">
        <f aca="false">'Vstupní data'!AA935</f>
        <v>0</v>
      </c>
      <c r="BA935" s="66" t="n">
        <f aca="false">IF(OR('Vstupní data'!T935&gt;0,'Vstupní data'!U935&gt;0),IF(AC935&lt;&gt;"",AX935*AO935/10*(100+AZ935)/100,0),0)</f>
        <v>0</v>
      </c>
      <c r="BB935" s="67" t="n">
        <f aca="false">IF(AC935&lt;&gt;"",ROUND(BA935*AN935,0),0)</f>
        <v>0</v>
      </c>
      <c r="BC935" s="68" t="str">
        <f aca="false">IF(AE935&gt;0,BB935/AE935,"")</f>
        <v/>
      </c>
      <c r="BD935" s="66" t="n">
        <f aca="false">'Vstupní data'!AE935</f>
        <v>0</v>
      </c>
      <c r="BF935" s="66" t="n">
        <f aca="false">'Vstupní data'!AC935</f>
        <v>0</v>
      </c>
      <c r="BH935" s="66" t="n">
        <f aca="false">'Vstupní data'!AD935</f>
        <v>0</v>
      </c>
      <c r="BI935" s="66" t="n">
        <f aca="false">'Vstupní data'!AF935</f>
        <v>0</v>
      </c>
      <c r="BJ935" s="69" t="n">
        <f aca="false">'Vstupní data'!AG935</f>
        <v>0</v>
      </c>
      <c r="BK935" s="69" t="n">
        <f aca="false">IF(BF935&lt;&gt;0,VLOOKUP(I935,'Pril3-drev'!$H$5:$I$83,2,0),0)</f>
        <v>0</v>
      </c>
      <c r="BL935" s="69" t="n">
        <f aca="false">IF(BF935&lt;&gt;0,VLOOKUP(BK935,'Pril3-drev'!$A$5:$C$17,3,0),0)</f>
        <v>0</v>
      </c>
      <c r="BM935" s="69" t="n">
        <f aca="false">'Vstupní data'!AH935</f>
        <v>0</v>
      </c>
      <c r="BN935" s="69" t="n">
        <f aca="false">IF('Vstupní data'!AH935&gt;0,   VLOOKUP(VLOOKUP(CONCATENATE(VLOOKUP(I935,'Pril3-drev'!$H$4:$L$83,5,0),BD935),'Pril3-drev'!$Q$4:$R$2803,2,0),'AVB-BS'!$C$5:$S$29 ,LOOKUP(BM935,'AVB-BS'!$D$3:$S$3,'AVB-BS'!$D$1:$S$1) ,0 )   ,   IF('Vstupní data'!AI935&gt;0,'Vstupní data'!AI935,0))</f>
        <v>0</v>
      </c>
      <c r="BO935" s="69" t="str">
        <f aca="false">IF(BX935&gt;5,VLOOKUP(CONCATENATE(BK935,BN935),'Pril1-THLPa'!$H$6:$N$96,4,0),"")</f>
        <v/>
      </c>
      <c r="BP935" s="69" t="str">
        <f aca="false">IF(BX935&gt;5,VLOOKUP(CONCATENATE(BK935,BN935),'Pril1-THLPa'!$H$6:$N$96,5,0),"")</f>
        <v/>
      </c>
      <c r="BQ935" s="69" t="str">
        <f aca="false">IF(BX935&gt;5,VLOOKUP(CONCATENATE(BK935,BN935),'Pril1-THLPa'!$H$6:$N$96,6,0),"")</f>
        <v/>
      </c>
      <c r="BR935" s="69" t="str">
        <f aca="false">IF(BX935&gt;5,VLOOKUP(CONCATENATE(BK935,BN935),'Pril1-THLPa'!$H$6:$N$96,7,0),"")</f>
        <v/>
      </c>
      <c r="BS935" s="69" t="str">
        <f aca="false">IF(BX935&gt;5,VLOOKUP(CONCATENATE(BK935,BN935),'Pril1-THLPa'!$H$6:$O$96,8,0),"")</f>
        <v/>
      </c>
      <c r="BT935" s="69" t="str">
        <f aca="false">IF(BF935&gt;0, IF(BK935="smrk",  VLOOKUP(VLOOKUP(BD935,'Pril9-K3'!$L$8:$M$207,2,0),'Pril9-K3'!$A$8:$J$16,LOOKUP(BN935,'Pril9-K3'!$A$7:$J$7,'Pril9-K3'!$A$5:$J$5),0), IF(AND(BK935&lt;&gt;"smrk",'Vstupní data'!AK935&lt;&gt;""),'Vstupní data'!AK935,   VLOOKUP(VLOOKUP(BD935,'Pril9-K3'!$L$8:$M$207,2,0),'Pril9-K3'!$A$8:$J$16,LOOKUP(BN935,'Pril9-K3'!$A$7:$J$7,'Pril9-K3'!$A$5:$J$5),0)   )),   "")</f>
        <v/>
      </c>
      <c r="BV935" s="69" t="n">
        <f aca="false">'Vstupní data'!AJ935</f>
        <v>0</v>
      </c>
      <c r="BW935" s="69" t="n">
        <f aca="false">IF(BF935&gt;0,IF(J935&gt;0,J935,K935*H935/100),0)</f>
        <v>0</v>
      </c>
      <c r="BX935" s="69" t="n">
        <f aca="false">IF(BF935&gt;0,IF(BJ935&gt;BL935,BL935,BJ935),0)</f>
        <v>0</v>
      </c>
      <c r="BY935" s="69" t="n">
        <f aca="false">IF(BD935=0,0,IF(AND(BX935&gt;0,BX935&lt;=5),  IF(AND(BX935&gt;0,BX935&lt;=5),VLOOKUP(BK935,'Pril1-THLPa'!$A$6:$F$18,IF(AND(BX935&gt;0,BX935&lt;=5),LOOKUP(BX935,'Pril1-THLPa'!$B$5:$F$5,'Pril1-THLPa'!$B$4:$F$4),""),0),""),  IF(BX935&gt;5,BO935+BP935*(BX935-5)+BQ935*POWER(BX935-5,2)+BR935*POWER(BX935-5,3)+BS935*POWER(BX935-5,4),"")))</f>
        <v>0</v>
      </c>
      <c r="BZ935" s="69" t="n">
        <f aca="false">IF(BY935&gt;0,BY935*BI935/10*BW935*(100+BV935)/100,0)</f>
        <v>0</v>
      </c>
      <c r="CA935" s="69" t="n">
        <f aca="false">IF(BD935&gt;0,BX935-IF(BD935&gt;BX935,BX935,BD935),0)</f>
        <v>0</v>
      </c>
      <c r="CB935" s="69" t="n">
        <f aca="false">POWER(1.01,CA935)</f>
        <v>1</v>
      </c>
      <c r="CC935" s="69" t="n">
        <f aca="false">IF(BF935&gt;0,IF(BF935&gt;BH935,1,BF935/BH935),0)</f>
        <v>0</v>
      </c>
      <c r="CD935" s="72" t="n">
        <f aca="false">IF(BD935=0,0,IF(BF935&gt;0,ROUND(IF(CB935&lt;&gt;0,BZ935*BT935*1/CB935*CC935,0),0),0))</f>
        <v>0</v>
      </c>
      <c r="CE935" s="73" t="str">
        <f aca="false">IF(BF935&gt;0,IF(BF935&gt;BH935,CD935/BF935,CD935/BH935),"")</f>
        <v/>
      </c>
      <c r="CF935" s="69" t="n">
        <f aca="false">'Vstupní data'!AM935</f>
        <v>0</v>
      </c>
      <c r="CG935" s="69" t="n">
        <f aca="false">'Vstupní data'!AN935</f>
        <v>0</v>
      </c>
      <c r="CH935" s="69" t="n">
        <f aca="false">'Vstupní data'!AO935</f>
        <v>0</v>
      </c>
      <c r="CI935" s="69" t="n">
        <f aca="false">'Vstupní data'!AP935</f>
        <v>0</v>
      </c>
      <c r="CJ935" s="72" t="n">
        <f aca="false">ROUND(CH935*CI935,0)</f>
        <v>0</v>
      </c>
      <c r="CK935" s="74" t="str">
        <f aca="false">IF(OR(AA935&gt;0,BB935&gt;0,CD935&gt;0,CJ935&gt;0),AA935+BB935+CD935+CJ935,"")</f>
        <v/>
      </c>
    </row>
    <row r="936" customFormat="false" ht="12.8" hidden="false" customHeight="false" outlineLevel="0" collapsed="false">
      <c r="A936" s="66" t="n">
        <f aca="false">'Vstupní data'!A936</f>
        <v>0</v>
      </c>
      <c r="F936" s="66" t="str">
        <f aca="false">CONCATENATE('Vstupní data'!F936,'Vstupní data'!G936,'Vstupní data'!H936,'Vstupní data'!I936)</f>
        <v/>
      </c>
      <c r="G936" s="66"/>
      <c r="H936" s="66" t="n">
        <f aca="false">'Vstupní data'!K936</f>
        <v>0</v>
      </c>
      <c r="I936" s="66" t="n">
        <f aca="false">'Vstupní data'!L936</f>
        <v>0</v>
      </c>
      <c r="J936" s="66" t="n">
        <f aca="false">'Vstupní data'!K936*'Vstupní data'!M936/100</f>
        <v>0</v>
      </c>
      <c r="L936" s="66" t="n">
        <f aca="false">IF('Vstupní data'!N936="prostokořenný",0,IF('Vstupní data'!N936="krytokořenný","k",IF('Vstupní data'!N936="poloodrostky nebo odrostky, prostokořenné i krytokořenné","po",0)))</f>
        <v>0</v>
      </c>
      <c r="N936" s="66"/>
      <c r="O936" s="66" t="n">
        <f aca="false">'Vstupní data'!O936</f>
        <v>0</v>
      </c>
      <c r="P936" s="66" t="n">
        <f aca="false">IF(O936&gt;0,VLOOKUP(CONCATENATE(VLOOKUP(I936,'Pril3-drev'!$H$5:$K$83,4,0),"-",'Vstupní data'!R936),K2!$C$15:$D$23,2,0),0)</f>
        <v>0</v>
      </c>
      <c r="Q936" s="66" t="n">
        <f aca="false">IF(O936&gt;0,VLOOKUP(I936,'Pril3-drev'!$H$5:$I$83,2,0),0)</f>
        <v>0</v>
      </c>
      <c r="R936" s="66" t="n">
        <f aca="false">IF(Q936&gt;0,VLOOKUP(Q936,'Pril6-okus'!$A$5:$B$17,2,0),0)</f>
        <v>0</v>
      </c>
      <c r="S936" s="66" t="n">
        <f aca="false">IF(O936&gt;0,VLOOKUP(I936,'Pril3-drev'!$H$5:$J$83,3,0),0)</f>
        <v>0</v>
      </c>
      <c r="T936" s="66" t="str">
        <f aca="false">IF(O936&gt;0,IF(L936="k",0.9*VLOOKUP(S936,'ha-pocty-vyhl'!$A$5:$B$20,2,0),IF(L936="po",0.8*VLOOKUP(S936,'ha-pocty-vyhl'!$A$5:$B$20,2,0),VLOOKUP(S936,'ha-pocty-vyhl'!$A$5:$B$20,2,0))),"")</f>
        <v/>
      </c>
      <c r="U936" s="66" t="n">
        <f aca="false">'Vstupní data'!P936</f>
        <v>0</v>
      </c>
      <c r="V936" s="66" t="n">
        <f aca="false">IF(O936&gt;0,1.3*T936*1000*Z936/10000,0)</f>
        <v>0</v>
      </c>
      <c r="W936" s="66" t="n">
        <f aca="false">IF(O936&gt;0,1.3*T936*1000*Z936/10000,0)</f>
        <v>0</v>
      </c>
      <c r="X936" s="66" t="n">
        <f aca="false">IF(O936&gt;0,IF(O936&gt;V936,V936,O936),0)</f>
        <v>0</v>
      </c>
      <c r="Y936" s="66" t="n">
        <f aca="false">IF(O936&gt;0,IF(IF(U936&gt;W936,W936,U936)&lt;X936,W936,IF(U936&gt;W936,W936,U936)),0)</f>
        <v>0</v>
      </c>
      <c r="Z936" s="66" t="n">
        <f aca="false">IF(O936&gt;0,IF(J936&gt;0,J936,K936*H936/100),0)</f>
        <v>0</v>
      </c>
      <c r="AA936" s="67" t="n">
        <f aca="false">IF(O936&gt;0,CEILING(R936*P936*X936/Y936*Z936,1),0)</f>
        <v>0</v>
      </c>
      <c r="AB936" s="68" t="n">
        <f aca="false">IF(O936&gt;0,AA936/O936,0)</f>
        <v>0</v>
      </c>
      <c r="AC936" s="66" t="n">
        <f aca="false">'Vstupní data'!W936</f>
        <v>0</v>
      </c>
      <c r="AI936" s="66" t="str">
        <f aca="false">IF(OR('Vstupní data'!T936&gt;0,'Vstupní data'!U936&gt;0),VLOOKUP(I936,'Pril3-drev'!$H$5:$J$83,3,0),"")</f>
        <v/>
      </c>
      <c r="AJ936" s="66" t="n">
        <f aca="false">IF('Vstupní data'!V936="prostokořenný",0,IF('Vstupní data'!V936="krytokořenný","k",IF('Vstupní data'!V936="poloodrostky nebo odrostky, prostokořenné i krytokořenné","po",0)))</f>
        <v>0</v>
      </c>
      <c r="AK936" s="66" t="n">
        <f aca="false">IF(OR('Vstupní data'!T936&gt;0,'Vstupní data'!U936&gt;0),IF(AJ936="k",0.9*VLOOKUP(AI936,'ha-pocty-vyhl'!$A$5:$B$20,2,0),IF(AJ936="po",0.8*VLOOKUP(AI936,'ha-pocty-vyhl'!$A$5:$B$20,2,0),VLOOKUP(AI936,'ha-pocty-vyhl'!$A$5:$B$20,2,0))),0)</f>
        <v>0</v>
      </c>
      <c r="AL936" s="66" t="n">
        <f aca="false">IF(OR('Vstupní data'!T936&gt;0,'Vstupní data'!U936&gt;0),'Vstupní data'!K936*'Vstupní data'!M936/100,0)</f>
        <v>0</v>
      </c>
      <c r="AM936" s="66" t="n">
        <f aca="false">IF(OR('Vstupní data'!T936&gt;0,'Vstupní data'!U936&gt;0),IF('Vstupní data'!T936&gt;0,'Vstupní data'!T936,ROUND(10*'Vstupní data'!U936/AK936,0)),0)</f>
        <v>0</v>
      </c>
      <c r="AN936" s="69" t="n">
        <f aca="false">IF('Vstupní data'!T936&gt;0,   IF('Vstupní data'!T936&lt;=AL936,'Vstupní data'!T936,AL936),   IF(AM936&lt;AL936,AM936,AL936))</f>
        <v>0</v>
      </c>
      <c r="AO936" s="69" t="n">
        <f aca="false">'Vstupní data'!X936</f>
        <v>0</v>
      </c>
      <c r="AP936" s="66" t="n">
        <f aca="false">IF(OR('Vstupní data'!T936&gt;0,'Vstupní data'!U936&gt;0),IF(I936&lt;&gt;0,VLOOKUP(I936,'Pril3-drev'!$H$5:$I$83,2,0),0),0)</f>
        <v>0</v>
      </c>
      <c r="AQ936" s="66" t="n">
        <f aca="false">'Vstupní data'!Y936</f>
        <v>0</v>
      </c>
      <c r="AR936" s="66" t="str">
        <f aca="false">IF(AC936&gt;5,   IF('Vstupní data'!Y936&gt;0,   VLOOKUP(VLOOKUP(CONCATENATE(VLOOKUP(I936,'Pril3-drev'!$H$4:$L$83,5,0),AC936),'Pril3-drev'!$Q$4:$R$2803,2,0),'AVB-BS'!$C$5:$S$29 ,LOOKUP(AQ936,'AVB-BS'!$D$3:$S$3,'AVB-BS'!$D$1:$S$1) ,0 )   ,   IF('Vstupní data'!Z936&gt;0,'Vstupní data'!Z936,0)) , "")</f>
        <v/>
      </c>
      <c r="AS936" s="70" t="str">
        <f aca="false">IF(AC936&gt;5,VLOOKUP(CONCATENATE(AP936,AR936),'Pril1-THLPa'!$H$6:$N$96,4,0),"")</f>
        <v/>
      </c>
      <c r="AT936" s="70" t="str">
        <f aca="false">IF(AC936&gt;5,VLOOKUP(CONCATENATE(AP936,AR936),'Pril1-THLPa'!$H$6:$N$96,5,0),"")</f>
        <v/>
      </c>
      <c r="AU936" s="70" t="str">
        <f aca="false">IF(AC936&gt;5,VLOOKUP(CONCATENATE(AP936,AR936),'Pril1-THLPa'!$H$6:$N$96,6,0),"")</f>
        <v/>
      </c>
      <c r="AV936" s="70" t="str">
        <f aca="false">IF(AC936&gt;5,VLOOKUP(CONCATENATE(AP936,AR936),'Pril1-THLPa'!$H$6:$N$96,7,0),"")</f>
        <v/>
      </c>
      <c r="AW936" s="70" t="str">
        <f aca="false">IF(AC936&gt;5,VLOOKUP(CONCATENATE(AP936,AR936),'Pril1-THLPa'!$H$6:$O$96,8,0),"")</f>
        <v/>
      </c>
      <c r="AX936" s="66" t="n">
        <f aca="false">IF(AC936&gt;0,IF(AND(AC936&gt;0,AC936&lt;=5),VLOOKUP(AP936,'Pril1-THLPa'!$A$6:$F$18,LOOKUP(AC936,'Pril1-THLPa'!$B$5:$F$5,'Pril1-THLPa'!$B$4:$F$4),0),AS936+AT936*(AC936-5)+AU936*POWER(AC936-5,2)+AV936*POWER(AC936-5,3)+AW936*POWER(AC936-5,4)),0)</f>
        <v>0</v>
      </c>
      <c r="AY936" s="71"/>
      <c r="AZ936" s="66" t="n">
        <f aca="false">'Vstupní data'!AA936</f>
        <v>0</v>
      </c>
      <c r="BA936" s="66" t="n">
        <f aca="false">IF(OR('Vstupní data'!T936&gt;0,'Vstupní data'!U936&gt;0),IF(AC936&lt;&gt;"",AX936*AO936/10*(100+AZ936)/100,0),0)</f>
        <v>0</v>
      </c>
      <c r="BB936" s="67" t="n">
        <f aca="false">IF(AC936&lt;&gt;"",ROUND(BA936*AN936,0),0)</f>
        <v>0</v>
      </c>
      <c r="BC936" s="68" t="str">
        <f aca="false">IF(AE936&gt;0,BB936/AE936,"")</f>
        <v/>
      </c>
      <c r="BD936" s="66" t="n">
        <f aca="false">'Vstupní data'!AE936</f>
        <v>0</v>
      </c>
      <c r="BF936" s="66" t="n">
        <f aca="false">'Vstupní data'!AC936</f>
        <v>0</v>
      </c>
      <c r="BH936" s="66" t="n">
        <f aca="false">'Vstupní data'!AD936</f>
        <v>0</v>
      </c>
      <c r="BI936" s="66" t="n">
        <f aca="false">'Vstupní data'!AF936</f>
        <v>0</v>
      </c>
      <c r="BJ936" s="69" t="n">
        <f aca="false">'Vstupní data'!AG936</f>
        <v>0</v>
      </c>
      <c r="BK936" s="69" t="n">
        <f aca="false">IF(BF936&lt;&gt;0,VLOOKUP(I936,'Pril3-drev'!$H$5:$I$83,2,0),0)</f>
        <v>0</v>
      </c>
      <c r="BL936" s="69" t="n">
        <f aca="false">IF(BF936&lt;&gt;0,VLOOKUP(BK936,'Pril3-drev'!$A$5:$C$17,3,0),0)</f>
        <v>0</v>
      </c>
      <c r="BM936" s="69" t="n">
        <f aca="false">'Vstupní data'!AH936</f>
        <v>0</v>
      </c>
      <c r="BN936" s="69" t="n">
        <f aca="false">IF('Vstupní data'!AH936&gt;0,   VLOOKUP(VLOOKUP(CONCATENATE(VLOOKUP(I936,'Pril3-drev'!$H$4:$L$83,5,0),BD936),'Pril3-drev'!$Q$4:$R$2803,2,0),'AVB-BS'!$C$5:$S$29 ,LOOKUP(BM936,'AVB-BS'!$D$3:$S$3,'AVB-BS'!$D$1:$S$1) ,0 )   ,   IF('Vstupní data'!AI936&gt;0,'Vstupní data'!AI936,0))</f>
        <v>0</v>
      </c>
      <c r="BO936" s="69" t="str">
        <f aca="false">IF(BX936&gt;5,VLOOKUP(CONCATENATE(BK936,BN936),'Pril1-THLPa'!$H$6:$N$96,4,0),"")</f>
        <v/>
      </c>
      <c r="BP936" s="69" t="str">
        <f aca="false">IF(BX936&gt;5,VLOOKUP(CONCATENATE(BK936,BN936),'Pril1-THLPa'!$H$6:$N$96,5,0),"")</f>
        <v/>
      </c>
      <c r="BQ936" s="69" t="str">
        <f aca="false">IF(BX936&gt;5,VLOOKUP(CONCATENATE(BK936,BN936),'Pril1-THLPa'!$H$6:$N$96,6,0),"")</f>
        <v/>
      </c>
      <c r="BR936" s="69" t="str">
        <f aca="false">IF(BX936&gt;5,VLOOKUP(CONCATENATE(BK936,BN936),'Pril1-THLPa'!$H$6:$N$96,7,0),"")</f>
        <v/>
      </c>
      <c r="BS936" s="69" t="str">
        <f aca="false">IF(BX936&gt;5,VLOOKUP(CONCATENATE(BK936,BN936),'Pril1-THLPa'!$H$6:$O$96,8,0),"")</f>
        <v/>
      </c>
      <c r="BT936" s="69" t="str">
        <f aca="false">IF(BF936&gt;0, IF(BK936="smrk",  VLOOKUP(VLOOKUP(BD936,'Pril9-K3'!$L$8:$M$207,2,0),'Pril9-K3'!$A$8:$J$16,LOOKUP(BN936,'Pril9-K3'!$A$7:$J$7,'Pril9-K3'!$A$5:$J$5),0), IF(AND(BK936&lt;&gt;"smrk",'Vstupní data'!AK936&lt;&gt;""),'Vstupní data'!AK936,   VLOOKUP(VLOOKUP(BD936,'Pril9-K3'!$L$8:$M$207,2,0),'Pril9-K3'!$A$8:$J$16,LOOKUP(BN936,'Pril9-K3'!$A$7:$J$7,'Pril9-K3'!$A$5:$J$5),0)   )),   "")</f>
        <v/>
      </c>
      <c r="BV936" s="69" t="n">
        <f aca="false">'Vstupní data'!AJ936</f>
        <v>0</v>
      </c>
      <c r="BW936" s="69" t="n">
        <f aca="false">IF(BF936&gt;0,IF(J936&gt;0,J936,K936*H936/100),0)</f>
        <v>0</v>
      </c>
      <c r="BX936" s="69" t="n">
        <f aca="false">IF(BF936&gt;0,IF(BJ936&gt;BL936,BL936,BJ936),0)</f>
        <v>0</v>
      </c>
      <c r="BY936" s="69" t="n">
        <f aca="false">IF(BD936=0,0,IF(AND(BX936&gt;0,BX936&lt;=5),  IF(AND(BX936&gt;0,BX936&lt;=5),VLOOKUP(BK936,'Pril1-THLPa'!$A$6:$F$18,IF(AND(BX936&gt;0,BX936&lt;=5),LOOKUP(BX936,'Pril1-THLPa'!$B$5:$F$5,'Pril1-THLPa'!$B$4:$F$4),""),0),""),  IF(BX936&gt;5,BO936+BP936*(BX936-5)+BQ936*POWER(BX936-5,2)+BR936*POWER(BX936-5,3)+BS936*POWER(BX936-5,4),"")))</f>
        <v>0</v>
      </c>
      <c r="BZ936" s="69" t="n">
        <f aca="false">IF(BY936&gt;0,BY936*BI936/10*BW936*(100+BV936)/100,0)</f>
        <v>0</v>
      </c>
      <c r="CA936" s="69" t="n">
        <f aca="false">IF(BD936&gt;0,BX936-IF(BD936&gt;BX936,BX936,BD936),0)</f>
        <v>0</v>
      </c>
      <c r="CB936" s="69" t="n">
        <f aca="false">POWER(1.01,CA936)</f>
        <v>1</v>
      </c>
      <c r="CC936" s="69" t="n">
        <f aca="false">IF(BF936&gt;0,IF(BF936&gt;BH936,1,BF936/BH936),0)</f>
        <v>0</v>
      </c>
      <c r="CD936" s="72" t="n">
        <f aca="false">IF(BD936=0,0,IF(BF936&gt;0,ROUND(IF(CB936&lt;&gt;0,BZ936*BT936*1/CB936*CC936,0),0),0))</f>
        <v>0</v>
      </c>
      <c r="CE936" s="73" t="str">
        <f aca="false">IF(BF936&gt;0,IF(BF936&gt;BH936,CD936/BF936,CD936/BH936),"")</f>
        <v/>
      </c>
      <c r="CF936" s="69" t="n">
        <f aca="false">'Vstupní data'!AM936</f>
        <v>0</v>
      </c>
      <c r="CG936" s="69" t="n">
        <f aca="false">'Vstupní data'!AN936</f>
        <v>0</v>
      </c>
      <c r="CH936" s="69" t="n">
        <f aca="false">'Vstupní data'!AO936</f>
        <v>0</v>
      </c>
      <c r="CI936" s="69" t="n">
        <f aca="false">'Vstupní data'!AP936</f>
        <v>0</v>
      </c>
      <c r="CJ936" s="72" t="n">
        <f aca="false">ROUND(CH936*CI936,0)</f>
        <v>0</v>
      </c>
      <c r="CK936" s="74" t="str">
        <f aca="false">IF(OR(AA936&gt;0,BB936&gt;0,CD936&gt;0,CJ936&gt;0),AA936+BB936+CD936+CJ936,"")</f>
        <v/>
      </c>
    </row>
    <row r="937" customFormat="false" ht="12.8" hidden="false" customHeight="false" outlineLevel="0" collapsed="false">
      <c r="A937" s="66" t="n">
        <f aca="false">'Vstupní data'!A937</f>
        <v>0</v>
      </c>
      <c r="F937" s="66" t="str">
        <f aca="false">CONCATENATE('Vstupní data'!F937,'Vstupní data'!G937,'Vstupní data'!H937,'Vstupní data'!I937)</f>
        <v/>
      </c>
      <c r="G937" s="66"/>
      <c r="H937" s="66" t="n">
        <f aca="false">'Vstupní data'!K937</f>
        <v>0</v>
      </c>
      <c r="I937" s="66" t="n">
        <f aca="false">'Vstupní data'!L937</f>
        <v>0</v>
      </c>
      <c r="J937" s="66" t="n">
        <f aca="false">'Vstupní data'!K937*'Vstupní data'!M937/100</f>
        <v>0</v>
      </c>
      <c r="L937" s="66" t="n">
        <f aca="false">IF('Vstupní data'!N937="prostokořenný",0,IF('Vstupní data'!N937="krytokořenný","k",IF('Vstupní data'!N937="poloodrostky nebo odrostky, prostokořenné i krytokořenné","po",0)))</f>
        <v>0</v>
      </c>
      <c r="N937" s="66"/>
      <c r="O937" s="66" t="n">
        <f aca="false">'Vstupní data'!O937</f>
        <v>0</v>
      </c>
      <c r="P937" s="66" t="n">
        <f aca="false">IF(O937&gt;0,VLOOKUP(CONCATENATE(VLOOKUP(I937,'Pril3-drev'!$H$5:$K$83,4,0),"-",'Vstupní data'!R937),K2!$C$15:$D$23,2,0),0)</f>
        <v>0</v>
      </c>
      <c r="Q937" s="66" t="n">
        <f aca="false">IF(O937&gt;0,VLOOKUP(I937,'Pril3-drev'!$H$5:$I$83,2,0),0)</f>
        <v>0</v>
      </c>
      <c r="R937" s="66" t="n">
        <f aca="false">IF(Q937&gt;0,VLOOKUP(Q937,'Pril6-okus'!$A$5:$B$17,2,0),0)</f>
        <v>0</v>
      </c>
      <c r="S937" s="66" t="n">
        <f aca="false">IF(O937&gt;0,VLOOKUP(I937,'Pril3-drev'!$H$5:$J$83,3,0),0)</f>
        <v>0</v>
      </c>
      <c r="T937" s="66" t="str">
        <f aca="false">IF(O937&gt;0,IF(L937="k",0.9*VLOOKUP(S937,'ha-pocty-vyhl'!$A$5:$B$20,2,0),IF(L937="po",0.8*VLOOKUP(S937,'ha-pocty-vyhl'!$A$5:$B$20,2,0),VLOOKUP(S937,'ha-pocty-vyhl'!$A$5:$B$20,2,0))),"")</f>
        <v/>
      </c>
      <c r="U937" s="66" t="n">
        <f aca="false">'Vstupní data'!P937</f>
        <v>0</v>
      </c>
      <c r="V937" s="66" t="n">
        <f aca="false">IF(O937&gt;0,1.3*T937*1000*Z937/10000,0)</f>
        <v>0</v>
      </c>
      <c r="W937" s="66" t="n">
        <f aca="false">IF(O937&gt;0,1.3*T937*1000*Z937/10000,0)</f>
        <v>0</v>
      </c>
      <c r="X937" s="66" t="n">
        <f aca="false">IF(O937&gt;0,IF(O937&gt;V937,V937,O937),0)</f>
        <v>0</v>
      </c>
      <c r="Y937" s="66" t="n">
        <f aca="false">IF(O937&gt;0,IF(IF(U937&gt;W937,W937,U937)&lt;X937,W937,IF(U937&gt;W937,W937,U937)),0)</f>
        <v>0</v>
      </c>
      <c r="Z937" s="66" t="n">
        <f aca="false">IF(O937&gt;0,IF(J937&gt;0,J937,K937*H937/100),0)</f>
        <v>0</v>
      </c>
      <c r="AA937" s="67" t="n">
        <f aca="false">IF(O937&gt;0,CEILING(R937*P937*X937/Y937*Z937,1),0)</f>
        <v>0</v>
      </c>
      <c r="AB937" s="68" t="n">
        <f aca="false">IF(O937&gt;0,AA937/O937,0)</f>
        <v>0</v>
      </c>
      <c r="AC937" s="66" t="n">
        <f aca="false">'Vstupní data'!W937</f>
        <v>0</v>
      </c>
      <c r="AI937" s="66" t="str">
        <f aca="false">IF(OR('Vstupní data'!T937&gt;0,'Vstupní data'!U937&gt;0),VLOOKUP(I937,'Pril3-drev'!$H$5:$J$83,3,0),"")</f>
        <v/>
      </c>
      <c r="AJ937" s="66" t="n">
        <f aca="false">IF('Vstupní data'!V937="prostokořenný",0,IF('Vstupní data'!V937="krytokořenný","k",IF('Vstupní data'!V937="poloodrostky nebo odrostky, prostokořenné i krytokořenné","po",0)))</f>
        <v>0</v>
      </c>
      <c r="AK937" s="66" t="n">
        <f aca="false">IF(OR('Vstupní data'!T937&gt;0,'Vstupní data'!U937&gt;0),IF(AJ937="k",0.9*VLOOKUP(AI937,'ha-pocty-vyhl'!$A$5:$B$20,2,0),IF(AJ937="po",0.8*VLOOKUP(AI937,'ha-pocty-vyhl'!$A$5:$B$20,2,0),VLOOKUP(AI937,'ha-pocty-vyhl'!$A$5:$B$20,2,0))),0)</f>
        <v>0</v>
      </c>
      <c r="AL937" s="66" t="n">
        <f aca="false">IF(OR('Vstupní data'!T937&gt;0,'Vstupní data'!U937&gt;0),'Vstupní data'!K937*'Vstupní data'!M937/100,0)</f>
        <v>0</v>
      </c>
      <c r="AM937" s="66" t="n">
        <f aca="false">IF(OR('Vstupní data'!T937&gt;0,'Vstupní data'!U937&gt;0),IF('Vstupní data'!T937&gt;0,'Vstupní data'!T937,ROUND(10*'Vstupní data'!U937/AK937,0)),0)</f>
        <v>0</v>
      </c>
      <c r="AN937" s="69" t="n">
        <f aca="false">IF('Vstupní data'!T937&gt;0,   IF('Vstupní data'!T937&lt;=AL937,'Vstupní data'!T937,AL937),   IF(AM937&lt;AL937,AM937,AL937))</f>
        <v>0</v>
      </c>
      <c r="AO937" s="69" t="n">
        <f aca="false">'Vstupní data'!X937</f>
        <v>0</v>
      </c>
      <c r="AP937" s="66" t="n">
        <f aca="false">IF(OR('Vstupní data'!T937&gt;0,'Vstupní data'!U937&gt;0),IF(I937&lt;&gt;0,VLOOKUP(I937,'Pril3-drev'!$H$5:$I$83,2,0),0),0)</f>
        <v>0</v>
      </c>
      <c r="AQ937" s="66" t="n">
        <f aca="false">'Vstupní data'!Y937</f>
        <v>0</v>
      </c>
      <c r="AR937" s="66" t="str">
        <f aca="false">IF(AC937&gt;5,   IF('Vstupní data'!Y937&gt;0,   VLOOKUP(VLOOKUP(CONCATENATE(VLOOKUP(I937,'Pril3-drev'!$H$4:$L$83,5,0),AC937),'Pril3-drev'!$Q$4:$R$2803,2,0),'AVB-BS'!$C$5:$S$29 ,LOOKUP(AQ937,'AVB-BS'!$D$3:$S$3,'AVB-BS'!$D$1:$S$1) ,0 )   ,   IF('Vstupní data'!Z937&gt;0,'Vstupní data'!Z937,0)) , "")</f>
        <v/>
      </c>
      <c r="AS937" s="70" t="str">
        <f aca="false">IF(AC937&gt;5,VLOOKUP(CONCATENATE(AP937,AR937),'Pril1-THLPa'!$H$6:$N$96,4,0),"")</f>
        <v/>
      </c>
      <c r="AT937" s="70" t="str">
        <f aca="false">IF(AC937&gt;5,VLOOKUP(CONCATENATE(AP937,AR937),'Pril1-THLPa'!$H$6:$N$96,5,0),"")</f>
        <v/>
      </c>
      <c r="AU937" s="70" t="str">
        <f aca="false">IF(AC937&gt;5,VLOOKUP(CONCATENATE(AP937,AR937),'Pril1-THLPa'!$H$6:$N$96,6,0),"")</f>
        <v/>
      </c>
      <c r="AV937" s="70" t="str">
        <f aca="false">IF(AC937&gt;5,VLOOKUP(CONCATENATE(AP937,AR937),'Pril1-THLPa'!$H$6:$N$96,7,0),"")</f>
        <v/>
      </c>
      <c r="AW937" s="70" t="str">
        <f aca="false">IF(AC937&gt;5,VLOOKUP(CONCATENATE(AP937,AR937),'Pril1-THLPa'!$H$6:$O$96,8,0),"")</f>
        <v/>
      </c>
      <c r="AX937" s="66" t="n">
        <f aca="false">IF(AC937&gt;0,IF(AND(AC937&gt;0,AC937&lt;=5),VLOOKUP(AP937,'Pril1-THLPa'!$A$6:$F$18,LOOKUP(AC937,'Pril1-THLPa'!$B$5:$F$5,'Pril1-THLPa'!$B$4:$F$4),0),AS937+AT937*(AC937-5)+AU937*POWER(AC937-5,2)+AV937*POWER(AC937-5,3)+AW937*POWER(AC937-5,4)),0)</f>
        <v>0</v>
      </c>
      <c r="AY937" s="71"/>
      <c r="AZ937" s="66" t="n">
        <f aca="false">'Vstupní data'!AA937</f>
        <v>0</v>
      </c>
      <c r="BA937" s="66" t="n">
        <f aca="false">IF(OR('Vstupní data'!T937&gt;0,'Vstupní data'!U937&gt;0),IF(AC937&lt;&gt;"",AX937*AO937/10*(100+AZ937)/100,0),0)</f>
        <v>0</v>
      </c>
      <c r="BB937" s="67" t="n">
        <f aca="false">IF(AC937&lt;&gt;"",ROUND(BA937*AN937,0),0)</f>
        <v>0</v>
      </c>
      <c r="BC937" s="68" t="str">
        <f aca="false">IF(AE937&gt;0,BB937/AE937,"")</f>
        <v/>
      </c>
      <c r="BD937" s="66" t="n">
        <f aca="false">'Vstupní data'!AE937</f>
        <v>0</v>
      </c>
      <c r="BF937" s="66" t="n">
        <f aca="false">'Vstupní data'!AC937</f>
        <v>0</v>
      </c>
      <c r="BH937" s="66" t="n">
        <f aca="false">'Vstupní data'!AD937</f>
        <v>0</v>
      </c>
      <c r="BI937" s="66" t="n">
        <f aca="false">'Vstupní data'!AF937</f>
        <v>0</v>
      </c>
      <c r="BJ937" s="69" t="n">
        <f aca="false">'Vstupní data'!AG937</f>
        <v>0</v>
      </c>
      <c r="BK937" s="69" t="n">
        <f aca="false">IF(BF937&lt;&gt;0,VLOOKUP(I937,'Pril3-drev'!$H$5:$I$83,2,0),0)</f>
        <v>0</v>
      </c>
      <c r="BL937" s="69" t="n">
        <f aca="false">IF(BF937&lt;&gt;0,VLOOKUP(BK937,'Pril3-drev'!$A$5:$C$17,3,0),0)</f>
        <v>0</v>
      </c>
      <c r="BM937" s="69" t="n">
        <f aca="false">'Vstupní data'!AH937</f>
        <v>0</v>
      </c>
      <c r="BN937" s="69" t="n">
        <f aca="false">IF('Vstupní data'!AH937&gt;0,   VLOOKUP(VLOOKUP(CONCATENATE(VLOOKUP(I937,'Pril3-drev'!$H$4:$L$83,5,0),BD937),'Pril3-drev'!$Q$4:$R$2803,2,0),'AVB-BS'!$C$5:$S$29 ,LOOKUP(BM937,'AVB-BS'!$D$3:$S$3,'AVB-BS'!$D$1:$S$1) ,0 )   ,   IF('Vstupní data'!AI937&gt;0,'Vstupní data'!AI937,0))</f>
        <v>0</v>
      </c>
      <c r="BO937" s="69" t="str">
        <f aca="false">IF(BX937&gt;5,VLOOKUP(CONCATENATE(BK937,BN937),'Pril1-THLPa'!$H$6:$N$96,4,0),"")</f>
        <v/>
      </c>
      <c r="BP937" s="69" t="str">
        <f aca="false">IF(BX937&gt;5,VLOOKUP(CONCATENATE(BK937,BN937),'Pril1-THLPa'!$H$6:$N$96,5,0),"")</f>
        <v/>
      </c>
      <c r="BQ937" s="69" t="str">
        <f aca="false">IF(BX937&gt;5,VLOOKUP(CONCATENATE(BK937,BN937),'Pril1-THLPa'!$H$6:$N$96,6,0),"")</f>
        <v/>
      </c>
      <c r="BR937" s="69" t="str">
        <f aca="false">IF(BX937&gt;5,VLOOKUP(CONCATENATE(BK937,BN937),'Pril1-THLPa'!$H$6:$N$96,7,0),"")</f>
        <v/>
      </c>
      <c r="BS937" s="69" t="str">
        <f aca="false">IF(BX937&gt;5,VLOOKUP(CONCATENATE(BK937,BN937),'Pril1-THLPa'!$H$6:$O$96,8,0),"")</f>
        <v/>
      </c>
      <c r="BT937" s="69" t="str">
        <f aca="false">IF(BF937&gt;0, IF(BK937="smrk",  VLOOKUP(VLOOKUP(BD937,'Pril9-K3'!$L$8:$M$207,2,0),'Pril9-K3'!$A$8:$J$16,LOOKUP(BN937,'Pril9-K3'!$A$7:$J$7,'Pril9-K3'!$A$5:$J$5),0), IF(AND(BK937&lt;&gt;"smrk",'Vstupní data'!AK937&lt;&gt;""),'Vstupní data'!AK937,   VLOOKUP(VLOOKUP(BD937,'Pril9-K3'!$L$8:$M$207,2,0),'Pril9-K3'!$A$8:$J$16,LOOKUP(BN937,'Pril9-K3'!$A$7:$J$7,'Pril9-K3'!$A$5:$J$5),0)   )),   "")</f>
        <v/>
      </c>
      <c r="BV937" s="69" t="n">
        <f aca="false">'Vstupní data'!AJ937</f>
        <v>0</v>
      </c>
      <c r="BW937" s="69" t="n">
        <f aca="false">IF(BF937&gt;0,IF(J937&gt;0,J937,K937*H937/100),0)</f>
        <v>0</v>
      </c>
      <c r="BX937" s="69" t="n">
        <f aca="false">IF(BF937&gt;0,IF(BJ937&gt;BL937,BL937,BJ937),0)</f>
        <v>0</v>
      </c>
      <c r="BY937" s="69" t="n">
        <f aca="false">IF(BD937=0,0,IF(AND(BX937&gt;0,BX937&lt;=5),  IF(AND(BX937&gt;0,BX937&lt;=5),VLOOKUP(BK937,'Pril1-THLPa'!$A$6:$F$18,IF(AND(BX937&gt;0,BX937&lt;=5),LOOKUP(BX937,'Pril1-THLPa'!$B$5:$F$5,'Pril1-THLPa'!$B$4:$F$4),""),0),""),  IF(BX937&gt;5,BO937+BP937*(BX937-5)+BQ937*POWER(BX937-5,2)+BR937*POWER(BX937-5,3)+BS937*POWER(BX937-5,4),"")))</f>
        <v>0</v>
      </c>
      <c r="BZ937" s="69" t="n">
        <f aca="false">IF(BY937&gt;0,BY937*BI937/10*BW937*(100+BV937)/100,0)</f>
        <v>0</v>
      </c>
      <c r="CA937" s="69" t="n">
        <f aca="false">IF(BD937&gt;0,BX937-IF(BD937&gt;BX937,BX937,BD937),0)</f>
        <v>0</v>
      </c>
      <c r="CB937" s="69" t="n">
        <f aca="false">POWER(1.01,CA937)</f>
        <v>1</v>
      </c>
      <c r="CC937" s="69" t="n">
        <f aca="false">IF(BF937&gt;0,IF(BF937&gt;BH937,1,BF937/BH937),0)</f>
        <v>0</v>
      </c>
      <c r="CD937" s="72" t="n">
        <f aca="false">IF(BD937=0,0,IF(BF937&gt;0,ROUND(IF(CB937&lt;&gt;0,BZ937*BT937*1/CB937*CC937,0),0),0))</f>
        <v>0</v>
      </c>
      <c r="CE937" s="73" t="str">
        <f aca="false">IF(BF937&gt;0,IF(BF937&gt;BH937,CD937/BF937,CD937/BH937),"")</f>
        <v/>
      </c>
      <c r="CF937" s="69" t="n">
        <f aca="false">'Vstupní data'!AM937</f>
        <v>0</v>
      </c>
      <c r="CG937" s="69" t="n">
        <f aca="false">'Vstupní data'!AN937</f>
        <v>0</v>
      </c>
      <c r="CH937" s="69" t="n">
        <f aca="false">'Vstupní data'!AO937</f>
        <v>0</v>
      </c>
      <c r="CI937" s="69" t="n">
        <f aca="false">'Vstupní data'!AP937</f>
        <v>0</v>
      </c>
      <c r="CJ937" s="72" t="n">
        <f aca="false">ROUND(CH937*CI937,0)</f>
        <v>0</v>
      </c>
      <c r="CK937" s="74" t="str">
        <f aca="false">IF(OR(AA937&gt;0,BB937&gt;0,CD937&gt;0,CJ937&gt;0),AA937+BB937+CD937+CJ937,"")</f>
        <v/>
      </c>
    </row>
    <row r="938" customFormat="false" ht="12.8" hidden="false" customHeight="false" outlineLevel="0" collapsed="false">
      <c r="A938" s="66" t="n">
        <f aca="false">'Vstupní data'!A938</f>
        <v>0</v>
      </c>
      <c r="F938" s="66" t="str">
        <f aca="false">CONCATENATE('Vstupní data'!F938,'Vstupní data'!G938,'Vstupní data'!H938,'Vstupní data'!I938)</f>
        <v/>
      </c>
      <c r="G938" s="66"/>
      <c r="H938" s="66" t="n">
        <f aca="false">'Vstupní data'!K938</f>
        <v>0</v>
      </c>
      <c r="I938" s="66" t="n">
        <f aca="false">'Vstupní data'!L938</f>
        <v>0</v>
      </c>
      <c r="J938" s="66" t="n">
        <f aca="false">'Vstupní data'!K938*'Vstupní data'!M938/100</f>
        <v>0</v>
      </c>
      <c r="L938" s="66" t="n">
        <f aca="false">IF('Vstupní data'!N938="prostokořenný",0,IF('Vstupní data'!N938="krytokořenný","k",IF('Vstupní data'!N938="poloodrostky nebo odrostky, prostokořenné i krytokořenné","po",0)))</f>
        <v>0</v>
      </c>
      <c r="N938" s="66"/>
      <c r="O938" s="66" t="n">
        <f aca="false">'Vstupní data'!O938</f>
        <v>0</v>
      </c>
      <c r="P938" s="66" t="n">
        <f aca="false">IF(O938&gt;0,VLOOKUP(CONCATENATE(VLOOKUP(I938,'Pril3-drev'!$H$5:$K$83,4,0),"-",'Vstupní data'!R938),K2!$C$15:$D$23,2,0),0)</f>
        <v>0</v>
      </c>
      <c r="Q938" s="66" t="n">
        <f aca="false">IF(O938&gt;0,VLOOKUP(I938,'Pril3-drev'!$H$5:$I$83,2,0),0)</f>
        <v>0</v>
      </c>
      <c r="R938" s="66" t="n">
        <f aca="false">IF(Q938&gt;0,VLOOKUP(Q938,'Pril6-okus'!$A$5:$B$17,2,0),0)</f>
        <v>0</v>
      </c>
      <c r="S938" s="66" t="n">
        <f aca="false">IF(O938&gt;0,VLOOKUP(I938,'Pril3-drev'!$H$5:$J$83,3,0),0)</f>
        <v>0</v>
      </c>
      <c r="T938" s="66" t="str">
        <f aca="false">IF(O938&gt;0,IF(L938="k",0.9*VLOOKUP(S938,'ha-pocty-vyhl'!$A$5:$B$20,2,0),IF(L938="po",0.8*VLOOKUP(S938,'ha-pocty-vyhl'!$A$5:$B$20,2,0),VLOOKUP(S938,'ha-pocty-vyhl'!$A$5:$B$20,2,0))),"")</f>
        <v/>
      </c>
      <c r="U938" s="66" t="n">
        <f aca="false">'Vstupní data'!P938</f>
        <v>0</v>
      </c>
      <c r="V938" s="66" t="n">
        <f aca="false">IF(O938&gt;0,1.3*T938*1000*Z938/10000,0)</f>
        <v>0</v>
      </c>
      <c r="W938" s="66" t="n">
        <f aca="false">IF(O938&gt;0,1.3*T938*1000*Z938/10000,0)</f>
        <v>0</v>
      </c>
      <c r="X938" s="66" t="n">
        <f aca="false">IF(O938&gt;0,IF(O938&gt;V938,V938,O938),0)</f>
        <v>0</v>
      </c>
      <c r="Y938" s="66" t="n">
        <f aca="false">IF(O938&gt;0,IF(IF(U938&gt;W938,W938,U938)&lt;X938,W938,IF(U938&gt;W938,W938,U938)),0)</f>
        <v>0</v>
      </c>
      <c r="Z938" s="66" t="n">
        <f aca="false">IF(O938&gt;0,IF(J938&gt;0,J938,K938*H938/100),0)</f>
        <v>0</v>
      </c>
      <c r="AA938" s="67" t="n">
        <f aca="false">IF(O938&gt;0,CEILING(R938*P938*X938/Y938*Z938,1),0)</f>
        <v>0</v>
      </c>
      <c r="AB938" s="68" t="n">
        <f aca="false">IF(O938&gt;0,AA938/O938,0)</f>
        <v>0</v>
      </c>
      <c r="AC938" s="66" t="n">
        <f aca="false">'Vstupní data'!W938</f>
        <v>0</v>
      </c>
      <c r="AI938" s="66" t="str">
        <f aca="false">IF(OR('Vstupní data'!T938&gt;0,'Vstupní data'!U938&gt;0),VLOOKUP(I938,'Pril3-drev'!$H$5:$J$83,3,0),"")</f>
        <v/>
      </c>
      <c r="AJ938" s="66" t="n">
        <f aca="false">IF('Vstupní data'!V938="prostokořenný",0,IF('Vstupní data'!V938="krytokořenný","k",IF('Vstupní data'!V938="poloodrostky nebo odrostky, prostokořenné i krytokořenné","po",0)))</f>
        <v>0</v>
      </c>
      <c r="AK938" s="66" t="n">
        <f aca="false">IF(OR('Vstupní data'!T938&gt;0,'Vstupní data'!U938&gt;0),IF(AJ938="k",0.9*VLOOKUP(AI938,'ha-pocty-vyhl'!$A$5:$B$20,2,0),IF(AJ938="po",0.8*VLOOKUP(AI938,'ha-pocty-vyhl'!$A$5:$B$20,2,0),VLOOKUP(AI938,'ha-pocty-vyhl'!$A$5:$B$20,2,0))),0)</f>
        <v>0</v>
      </c>
      <c r="AL938" s="66" t="n">
        <f aca="false">IF(OR('Vstupní data'!T938&gt;0,'Vstupní data'!U938&gt;0),'Vstupní data'!K938*'Vstupní data'!M938/100,0)</f>
        <v>0</v>
      </c>
      <c r="AM938" s="66" t="n">
        <f aca="false">IF(OR('Vstupní data'!T938&gt;0,'Vstupní data'!U938&gt;0),IF('Vstupní data'!T938&gt;0,'Vstupní data'!T938,ROUND(10*'Vstupní data'!U938/AK938,0)),0)</f>
        <v>0</v>
      </c>
      <c r="AN938" s="69" t="n">
        <f aca="false">IF('Vstupní data'!T938&gt;0,   IF('Vstupní data'!T938&lt;=AL938,'Vstupní data'!T938,AL938),   IF(AM938&lt;AL938,AM938,AL938))</f>
        <v>0</v>
      </c>
      <c r="AO938" s="69" t="n">
        <f aca="false">'Vstupní data'!X938</f>
        <v>0</v>
      </c>
      <c r="AP938" s="66" t="n">
        <f aca="false">IF(OR('Vstupní data'!T938&gt;0,'Vstupní data'!U938&gt;0),IF(I938&lt;&gt;0,VLOOKUP(I938,'Pril3-drev'!$H$5:$I$83,2,0),0),0)</f>
        <v>0</v>
      </c>
      <c r="AQ938" s="66" t="n">
        <f aca="false">'Vstupní data'!Y938</f>
        <v>0</v>
      </c>
      <c r="AR938" s="66" t="str">
        <f aca="false">IF(AC938&gt;5,   IF('Vstupní data'!Y938&gt;0,   VLOOKUP(VLOOKUP(CONCATENATE(VLOOKUP(I938,'Pril3-drev'!$H$4:$L$83,5,0),AC938),'Pril3-drev'!$Q$4:$R$2803,2,0),'AVB-BS'!$C$5:$S$29 ,LOOKUP(AQ938,'AVB-BS'!$D$3:$S$3,'AVB-BS'!$D$1:$S$1) ,0 )   ,   IF('Vstupní data'!Z938&gt;0,'Vstupní data'!Z938,0)) , "")</f>
        <v/>
      </c>
      <c r="AS938" s="70" t="str">
        <f aca="false">IF(AC938&gt;5,VLOOKUP(CONCATENATE(AP938,AR938),'Pril1-THLPa'!$H$6:$N$96,4,0),"")</f>
        <v/>
      </c>
      <c r="AT938" s="70" t="str">
        <f aca="false">IF(AC938&gt;5,VLOOKUP(CONCATENATE(AP938,AR938),'Pril1-THLPa'!$H$6:$N$96,5,0),"")</f>
        <v/>
      </c>
      <c r="AU938" s="70" t="str">
        <f aca="false">IF(AC938&gt;5,VLOOKUP(CONCATENATE(AP938,AR938),'Pril1-THLPa'!$H$6:$N$96,6,0),"")</f>
        <v/>
      </c>
      <c r="AV938" s="70" t="str">
        <f aca="false">IF(AC938&gt;5,VLOOKUP(CONCATENATE(AP938,AR938),'Pril1-THLPa'!$H$6:$N$96,7,0),"")</f>
        <v/>
      </c>
      <c r="AW938" s="70" t="str">
        <f aca="false">IF(AC938&gt;5,VLOOKUP(CONCATENATE(AP938,AR938),'Pril1-THLPa'!$H$6:$O$96,8,0),"")</f>
        <v/>
      </c>
      <c r="AX938" s="66" t="n">
        <f aca="false">IF(AC938&gt;0,IF(AND(AC938&gt;0,AC938&lt;=5),VLOOKUP(AP938,'Pril1-THLPa'!$A$6:$F$18,LOOKUP(AC938,'Pril1-THLPa'!$B$5:$F$5,'Pril1-THLPa'!$B$4:$F$4),0),AS938+AT938*(AC938-5)+AU938*POWER(AC938-5,2)+AV938*POWER(AC938-5,3)+AW938*POWER(AC938-5,4)),0)</f>
        <v>0</v>
      </c>
      <c r="AY938" s="71"/>
      <c r="AZ938" s="66" t="n">
        <f aca="false">'Vstupní data'!AA938</f>
        <v>0</v>
      </c>
      <c r="BA938" s="66" t="n">
        <f aca="false">IF(OR('Vstupní data'!T938&gt;0,'Vstupní data'!U938&gt;0),IF(AC938&lt;&gt;"",AX938*AO938/10*(100+AZ938)/100,0),0)</f>
        <v>0</v>
      </c>
      <c r="BB938" s="67" t="n">
        <f aca="false">IF(AC938&lt;&gt;"",ROUND(BA938*AN938,0),0)</f>
        <v>0</v>
      </c>
      <c r="BC938" s="68" t="str">
        <f aca="false">IF(AE938&gt;0,BB938/AE938,"")</f>
        <v/>
      </c>
      <c r="BD938" s="66" t="n">
        <f aca="false">'Vstupní data'!AE938</f>
        <v>0</v>
      </c>
      <c r="BF938" s="66" t="n">
        <f aca="false">'Vstupní data'!AC938</f>
        <v>0</v>
      </c>
      <c r="BH938" s="66" t="n">
        <f aca="false">'Vstupní data'!AD938</f>
        <v>0</v>
      </c>
      <c r="BI938" s="66" t="n">
        <f aca="false">'Vstupní data'!AF938</f>
        <v>0</v>
      </c>
      <c r="BJ938" s="69" t="n">
        <f aca="false">'Vstupní data'!AG938</f>
        <v>0</v>
      </c>
      <c r="BK938" s="69" t="n">
        <f aca="false">IF(BF938&lt;&gt;0,VLOOKUP(I938,'Pril3-drev'!$H$5:$I$83,2,0),0)</f>
        <v>0</v>
      </c>
      <c r="BL938" s="69" t="n">
        <f aca="false">IF(BF938&lt;&gt;0,VLOOKUP(BK938,'Pril3-drev'!$A$5:$C$17,3,0),0)</f>
        <v>0</v>
      </c>
      <c r="BM938" s="69" t="n">
        <f aca="false">'Vstupní data'!AH938</f>
        <v>0</v>
      </c>
      <c r="BN938" s="69" t="n">
        <f aca="false">IF('Vstupní data'!AH938&gt;0,   VLOOKUP(VLOOKUP(CONCATENATE(VLOOKUP(I938,'Pril3-drev'!$H$4:$L$83,5,0),BD938),'Pril3-drev'!$Q$4:$R$2803,2,0),'AVB-BS'!$C$5:$S$29 ,LOOKUP(BM938,'AVB-BS'!$D$3:$S$3,'AVB-BS'!$D$1:$S$1) ,0 )   ,   IF('Vstupní data'!AI938&gt;0,'Vstupní data'!AI938,0))</f>
        <v>0</v>
      </c>
      <c r="BO938" s="69" t="str">
        <f aca="false">IF(BX938&gt;5,VLOOKUP(CONCATENATE(BK938,BN938),'Pril1-THLPa'!$H$6:$N$96,4,0),"")</f>
        <v/>
      </c>
      <c r="BP938" s="69" t="str">
        <f aca="false">IF(BX938&gt;5,VLOOKUP(CONCATENATE(BK938,BN938),'Pril1-THLPa'!$H$6:$N$96,5,0),"")</f>
        <v/>
      </c>
      <c r="BQ938" s="69" t="str">
        <f aca="false">IF(BX938&gt;5,VLOOKUP(CONCATENATE(BK938,BN938),'Pril1-THLPa'!$H$6:$N$96,6,0),"")</f>
        <v/>
      </c>
      <c r="BR938" s="69" t="str">
        <f aca="false">IF(BX938&gt;5,VLOOKUP(CONCATENATE(BK938,BN938),'Pril1-THLPa'!$H$6:$N$96,7,0),"")</f>
        <v/>
      </c>
      <c r="BS938" s="69" t="str">
        <f aca="false">IF(BX938&gt;5,VLOOKUP(CONCATENATE(BK938,BN938),'Pril1-THLPa'!$H$6:$O$96,8,0),"")</f>
        <v/>
      </c>
      <c r="BT938" s="69" t="str">
        <f aca="false">IF(BF938&gt;0, IF(BK938="smrk",  VLOOKUP(VLOOKUP(BD938,'Pril9-K3'!$L$8:$M$207,2,0),'Pril9-K3'!$A$8:$J$16,LOOKUP(BN938,'Pril9-K3'!$A$7:$J$7,'Pril9-K3'!$A$5:$J$5),0), IF(AND(BK938&lt;&gt;"smrk",'Vstupní data'!AK938&lt;&gt;""),'Vstupní data'!AK938,   VLOOKUP(VLOOKUP(BD938,'Pril9-K3'!$L$8:$M$207,2,0),'Pril9-K3'!$A$8:$J$16,LOOKUP(BN938,'Pril9-K3'!$A$7:$J$7,'Pril9-K3'!$A$5:$J$5),0)   )),   "")</f>
        <v/>
      </c>
      <c r="BV938" s="69" t="n">
        <f aca="false">'Vstupní data'!AJ938</f>
        <v>0</v>
      </c>
      <c r="BW938" s="69" t="n">
        <f aca="false">IF(BF938&gt;0,IF(J938&gt;0,J938,K938*H938/100),0)</f>
        <v>0</v>
      </c>
      <c r="BX938" s="69" t="n">
        <f aca="false">IF(BF938&gt;0,IF(BJ938&gt;BL938,BL938,BJ938),0)</f>
        <v>0</v>
      </c>
      <c r="BY938" s="69" t="n">
        <f aca="false">IF(BD938=0,0,IF(AND(BX938&gt;0,BX938&lt;=5),  IF(AND(BX938&gt;0,BX938&lt;=5),VLOOKUP(BK938,'Pril1-THLPa'!$A$6:$F$18,IF(AND(BX938&gt;0,BX938&lt;=5),LOOKUP(BX938,'Pril1-THLPa'!$B$5:$F$5,'Pril1-THLPa'!$B$4:$F$4),""),0),""),  IF(BX938&gt;5,BO938+BP938*(BX938-5)+BQ938*POWER(BX938-5,2)+BR938*POWER(BX938-5,3)+BS938*POWER(BX938-5,4),"")))</f>
        <v>0</v>
      </c>
      <c r="BZ938" s="69" t="n">
        <f aca="false">IF(BY938&gt;0,BY938*BI938/10*BW938*(100+BV938)/100,0)</f>
        <v>0</v>
      </c>
      <c r="CA938" s="69" t="n">
        <f aca="false">IF(BD938&gt;0,BX938-IF(BD938&gt;BX938,BX938,BD938),0)</f>
        <v>0</v>
      </c>
      <c r="CB938" s="69" t="n">
        <f aca="false">POWER(1.01,CA938)</f>
        <v>1</v>
      </c>
      <c r="CC938" s="69" t="n">
        <f aca="false">IF(BF938&gt;0,IF(BF938&gt;BH938,1,BF938/BH938),0)</f>
        <v>0</v>
      </c>
      <c r="CD938" s="72" t="n">
        <f aca="false">IF(BD938=0,0,IF(BF938&gt;0,ROUND(IF(CB938&lt;&gt;0,BZ938*BT938*1/CB938*CC938,0),0),0))</f>
        <v>0</v>
      </c>
      <c r="CE938" s="73" t="str">
        <f aca="false">IF(BF938&gt;0,IF(BF938&gt;BH938,CD938/BF938,CD938/BH938),"")</f>
        <v/>
      </c>
      <c r="CF938" s="69" t="n">
        <f aca="false">'Vstupní data'!AM938</f>
        <v>0</v>
      </c>
      <c r="CG938" s="69" t="n">
        <f aca="false">'Vstupní data'!AN938</f>
        <v>0</v>
      </c>
      <c r="CH938" s="69" t="n">
        <f aca="false">'Vstupní data'!AO938</f>
        <v>0</v>
      </c>
      <c r="CI938" s="69" t="n">
        <f aca="false">'Vstupní data'!AP938</f>
        <v>0</v>
      </c>
      <c r="CJ938" s="72" t="n">
        <f aca="false">ROUND(CH938*CI938,0)</f>
        <v>0</v>
      </c>
      <c r="CK938" s="74" t="str">
        <f aca="false">IF(OR(AA938&gt;0,BB938&gt;0,CD938&gt;0,CJ938&gt;0),AA938+BB938+CD938+CJ938,"")</f>
        <v/>
      </c>
    </row>
    <row r="939" customFormat="false" ht="12.8" hidden="false" customHeight="false" outlineLevel="0" collapsed="false">
      <c r="A939" s="66" t="n">
        <f aca="false">'Vstupní data'!A939</f>
        <v>0</v>
      </c>
      <c r="F939" s="66" t="str">
        <f aca="false">CONCATENATE('Vstupní data'!F939,'Vstupní data'!G939,'Vstupní data'!H939,'Vstupní data'!I939)</f>
        <v/>
      </c>
      <c r="G939" s="66"/>
      <c r="H939" s="66" t="n">
        <f aca="false">'Vstupní data'!K939</f>
        <v>0</v>
      </c>
      <c r="I939" s="66" t="n">
        <f aca="false">'Vstupní data'!L939</f>
        <v>0</v>
      </c>
      <c r="J939" s="66" t="n">
        <f aca="false">'Vstupní data'!K939*'Vstupní data'!M939/100</f>
        <v>0</v>
      </c>
      <c r="L939" s="66" t="n">
        <f aca="false">IF('Vstupní data'!N939="prostokořenný",0,IF('Vstupní data'!N939="krytokořenný","k",IF('Vstupní data'!N939="poloodrostky nebo odrostky, prostokořenné i krytokořenné","po",0)))</f>
        <v>0</v>
      </c>
      <c r="N939" s="66"/>
      <c r="O939" s="66" t="n">
        <f aca="false">'Vstupní data'!O939</f>
        <v>0</v>
      </c>
      <c r="P939" s="66" t="n">
        <f aca="false">IF(O939&gt;0,VLOOKUP(CONCATENATE(VLOOKUP(I939,'Pril3-drev'!$H$5:$K$83,4,0),"-",'Vstupní data'!R939),K2!$C$15:$D$23,2,0),0)</f>
        <v>0</v>
      </c>
      <c r="Q939" s="66" t="n">
        <f aca="false">IF(O939&gt;0,VLOOKUP(I939,'Pril3-drev'!$H$5:$I$83,2,0),0)</f>
        <v>0</v>
      </c>
      <c r="R939" s="66" t="n">
        <f aca="false">IF(Q939&gt;0,VLOOKUP(Q939,'Pril6-okus'!$A$5:$B$17,2,0),0)</f>
        <v>0</v>
      </c>
      <c r="S939" s="66" t="n">
        <f aca="false">IF(O939&gt;0,VLOOKUP(I939,'Pril3-drev'!$H$5:$J$83,3,0),0)</f>
        <v>0</v>
      </c>
      <c r="T939" s="66" t="str">
        <f aca="false">IF(O939&gt;0,IF(L939="k",0.9*VLOOKUP(S939,'ha-pocty-vyhl'!$A$5:$B$20,2,0),IF(L939="po",0.8*VLOOKUP(S939,'ha-pocty-vyhl'!$A$5:$B$20,2,0),VLOOKUP(S939,'ha-pocty-vyhl'!$A$5:$B$20,2,0))),"")</f>
        <v/>
      </c>
      <c r="U939" s="66" t="n">
        <f aca="false">'Vstupní data'!P939</f>
        <v>0</v>
      </c>
      <c r="V939" s="66" t="n">
        <f aca="false">IF(O939&gt;0,1.3*T939*1000*Z939/10000,0)</f>
        <v>0</v>
      </c>
      <c r="W939" s="66" t="n">
        <f aca="false">IF(O939&gt;0,1.3*T939*1000*Z939/10000,0)</f>
        <v>0</v>
      </c>
      <c r="X939" s="66" t="n">
        <f aca="false">IF(O939&gt;0,IF(O939&gt;V939,V939,O939),0)</f>
        <v>0</v>
      </c>
      <c r="Y939" s="66" t="n">
        <f aca="false">IF(O939&gt;0,IF(IF(U939&gt;W939,W939,U939)&lt;X939,W939,IF(U939&gt;W939,W939,U939)),0)</f>
        <v>0</v>
      </c>
      <c r="Z939" s="66" t="n">
        <f aca="false">IF(O939&gt;0,IF(J939&gt;0,J939,K939*H939/100),0)</f>
        <v>0</v>
      </c>
      <c r="AA939" s="67" t="n">
        <f aca="false">IF(O939&gt;0,CEILING(R939*P939*X939/Y939*Z939,1),0)</f>
        <v>0</v>
      </c>
      <c r="AB939" s="68" t="n">
        <f aca="false">IF(O939&gt;0,AA939/O939,0)</f>
        <v>0</v>
      </c>
      <c r="AC939" s="66" t="n">
        <f aca="false">'Vstupní data'!W939</f>
        <v>0</v>
      </c>
      <c r="AI939" s="66" t="str">
        <f aca="false">IF(OR('Vstupní data'!T939&gt;0,'Vstupní data'!U939&gt;0),VLOOKUP(I939,'Pril3-drev'!$H$5:$J$83,3,0),"")</f>
        <v/>
      </c>
      <c r="AJ939" s="66" t="n">
        <f aca="false">IF('Vstupní data'!V939="prostokořenný",0,IF('Vstupní data'!V939="krytokořenný","k",IF('Vstupní data'!V939="poloodrostky nebo odrostky, prostokořenné i krytokořenné","po",0)))</f>
        <v>0</v>
      </c>
      <c r="AK939" s="66" t="n">
        <f aca="false">IF(OR('Vstupní data'!T939&gt;0,'Vstupní data'!U939&gt;0),IF(AJ939="k",0.9*VLOOKUP(AI939,'ha-pocty-vyhl'!$A$5:$B$20,2,0),IF(AJ939="po",0.8*VLOOKUP(AI939,'ha-pocty-vyhl'!$A$5:$B$20,2,0),VLOOKUP(AI939,'ha-pocty-vyhl'!$A$5:$B$20,2,0))),0)</f>
        <v>0</v>
      </c>
      <c r="AL939" s="66" t="n">
        <f aca="false">IF(OR('Vstupní data'!T939&gt;0,'Vstupní data'!U939&gt;0),'Vstupní data'!K939*'Vstupní data'!M939/100,0)</f>
        <v>0</v>
      </c>
      <c r="AM939" s="66" t="n">
        <f aca="false">IF(OR('Vstupní data'!T939&gt;0,'Vstupní data'!U939&gt;0),IF('Vstupní data'!T939&gt;0,'Vstupní data'!T939,ROUND(10*'Vstupní data'!U939/AK939,0)),0)</f>
        <v>0</v>
      </c>
      <c r="AN939" s="69" t="n">
        <f aca="false">IF('Vstupní data'!T939&gt;0,   IF('Vstupní data'!T939&lt;=AL939,'Vstupní data'!T939,AL939),   IF(AM939&lt;AL939,AM939,AL939))</f>
        <v>0</v>
      </c>
      <c r="AO939" s="69" t="n">
        <f aca="false">'Vstupní data'!X939</f>
        <v>0</v>
      </c>
      <c r="AP939" s="66" t="n">
        <f aca="false">IF(OR('Vstupní data'!T939&gt;0,'Vstupní data'!U939&gt;0),IF(I939&lt;&gt;0,VLOOKUP(I939,'Pril3-drev'!$H$5:$I$83,2,0),0),0)</f>
        <v>0</v>
      </c>
      <c r="AQ939" s="66" t="n">
        <f aca="false">'Vstupní data'!Y939</f>
        <v>0</v>
      </c>
      <c r="AR939" s="66" t="str">
        <f aca="false">IF(AC939&gt;5,   IF('Vstupní data'!Y939&gt;0,   VLOOKUP(VLOOKUP(CONCATENATE(VLOOKUP(I939,'Pril3-drev'!$H$4:$L$83,5,0),AC939),'Pril3-drev'!$Q$4:$R$2803,2,0),'AVB-BS'!$C$5:$S$29 ,LOOKUP(AQ939,'AVB-BS'!$D$3:$S$3,'AVB-BS'!$D$1:$S$1) ,0 )   ,   IF('Vstupní data'!Z939&gt;0,'Vstupní data'!Z939,0)) , "")</f>
        <v/>
      </c>
      <c r="AS939" s="70" t="str">
        <f aca="false">IF(AC939&gt;5,VLOOKUP(CONCATENATE(AP939,AR939),'Pril1-THLPa'!$H$6:$N$96,4,0),"")</f>
        <v/>
      </c>
      <c r="AT939" s="70" t="str">
        <f aca="false">IF(AC939&gt;5,VLOOKUP(CONCATENATE(AP939,AR939),'Pril1-THLPa'!$H$6:$N$96,5,0),"")</f>
        <v/>
      </c>
      <c r="AU939" s="70" t="str">
        <f aca="false">IF(AC939&gt;5,VLOOKUP(CONCATENATE(AP939,AR939),'Pril1-THLPa'!$H$6:$N$96,6,0),"")</f>
        <v/>
      </c>
      <c r="AV939" s="70" t="str">
        <f aca="false">IF(AC939&gt;5,VLOOKUP(CONCATENATE(AP939,AR939),'Pril1-THLPa'!$H$6:$N$96,7,0),"")</f>
        <v/>
      </c>
      <c r="AW939" s="70" t="str">
        <f aca="false">IF(AC939&gt;5,VLOOKUP(CONCATENATE(AP939,AR939),'Pril1-THLPa'!$H$6:$O$96,8,0),"")</f>
        <v/>
      </c>
      <c r="AX939" s="66" t="n">
        <f aca="false">IF(AC939&gt;0,IF(AND(AC939&gt;0,AC939&lt;=5),VLOOKUP(AP939,'Pril1-THLPa'!$A$6:$F$18,LOOKUP(AC939,'Pril1-THLPa'!$B$5:$F$5,'Pril1-THLPa'!$B$4:$F$4),0),AS939+AT939*(AC939-5)+AU939*POWER(AC939-5,2)+AV939*POWER(AC939-5,3)+AW939*POWER(AC939-5,4)),0)</f>
        <v>0</v>
      </c>
      <c r="AY939" s="71"/>
      <c r="AZ939" s="66" t="n">
        <f aca="false">'Vstupní data'!AA939</f>
        <v>0</v>
      </c>
      <c r="BA939" s="66" t="n">
        <f aca="false">IF(OR('Vstupní data'!T939&gt;0,'Vstupní data'!U939&gt;0),IF(AC939&lt;&gt;"",AX939*AO939/10*(100+AZ939)/100,0),0)</f>
        <v>0</v>
      </c>
      <c r="BB939" s="67" t="n">
        <f aca="false">IF(AC939&lt;&gt;"",ROUND(BA939*AN939,0),0)</f>
        <v>0</v>
      </c>
      <c r="BC939" s="68" t="str">
        <f aca="false">IF(AE939&gt;0,BB939/AE939,"")</f>
        <v/>
      </c>
      <c r="BD939" s="66" t="n">
        <f aca="false">'Vstupní data'!AE939</f>
        <v>0</v>
      </c>
      <c r="BF939" s="66" t="n">
        <f aca="false">'Vstupní data'!AC939</f>
        <v>0</v>
      </c>
      <c r="BH939" s="66" t="n">
        <f aca="false">'Vstupní data'!AD939</f>
        <v>0</v>
      </c>
      <c r="BI939" s="66" t="n">
        <f aca="false">'Vstupní data'!AF939</f>
        <v>0</v>
      </c>
      <c r="BJ939" s="69" t="n">
        <f aca="false">'Vstupní data'!AG939</f>
        <v>0</v>
      </c>
      <c r="BK939" s="69" t="n">
        <f aca="false">IF(BF939&lt;&gt;0,VLOOKUP(I939,'Pril3-drev'!$H$5:$I$83,2,0),0)</f>
        <v>0</v>
      </c>
      <c r="BL939" s="69" t="n">
        <f aca="false">IF(BF939&lt;&gt;0,VLOOKUP(BK939,'Pril3-drev'!$A$5:$C$17,3,0),0)</f>
        <v>0</v>
      </c>
      <c r="BM939" s="69" t="n">
        <f aca="false">'Vstupní data'!AH939</f>
        <v>0</v>
      </c>
      <c r="BN939" s="69" t="n">
        <f aca="false">IF('Vstupní data'!AH939&gt;0,   VLOOKUP(VLOOKUP(CONCATENATE(VLOOKUP(I939,'Pril3-drev'!$H$4:$L$83,5,0),BD939),'Pril3-drev'!$Q$4:$R$2803,2,0),'AVB-BS'!$C$5:$S$29 ,LOOKUP(BM939,'AVB-BS'!$D$3:$S$3,'AVB-BS'!$D$1:$S$1) ,0 )   ,   IF('Vstupní data'!AI939&gt;0,'Vstupní data'!AI939,0))</f>
        <v>0</v>
      </c>
      <c r="BO939" s="69" t="str">
        <f aca="false">IF(BX939&gt;5,VLOOKUP(CONCATENATE(BK939,BN939),'Pril1-THLPa'!$H$6:$N$96,4,0),"")</f>
        <v/>
      </c>
      <c r="BP939" s="69" t="str">
        <f aca="false">IF(BX939&gt;5,VLOOKUP(CONCATENATE(BK939,BN939),'Pril1-THLPa'!$H$6:$N$96,5,0),"")</f>
        <v/>
      </c>
      <c r="BQ939" s="69" t="str">
        <f aca="false">IF(BX939&gt;5,VLOOKUP(CONCATENATE(BK939,BN939),'Pril1-THLPa'!$H$6:$N$96,6,0),"")</f>
        <v/>
      </c>
      <c r="BR939" s="69" t="str">
        <f aca="false">IF(BX939&gt;5,VLOOKUP(CONCATENATE(BK939,BN939),'Pril1-THLPa'!$H$6:$N$96,7,0),"")</f>
        <v/>
      </c>
      <c r="BS939" s="69" t="str">
        <f aca="false">IF(BX939&gt;5,VLOOKUP(CONCATENATE(BK939,BN939),'Pril1-THLPa'!$H$6:$O$96,8,0),"")</f>
        <v/>
      </c>
      <c r="BT939" s="69" t="str">
        <f aca="false">IF(BF939&gt;0, IF(BK939="smrk",  VLOOKUP(VLOOKUP(BD939,'Pril9-K3'!$L$8:$M$207,2,0),'Pril9-K3'!$A$8:$J$16,LOOKUP(BN939,'Pril9-K3'!$A$7:$J$7,'Pril9-K3'!$A$5:$J$5),0), IF(AND(BK939&lt;&gt;"smrk",'Vstupní data'!AK939&lt;&gt;""),'Vstupní data'!AK939,   VLOOKUP(VLOOKUP(BD939,'Pril9-K3'!$L$8:$M$207,2,0),'Pril9-K3'!$A$8:$J$16,LOOKUP(BN939,'Pril9-K3'!$A$7:$J$7,'Pril9-K3'!$A$5:$J$5),0)   )),   "")</f>
        <v/>
      </c>
      <c r="BV939" s="69" t="n">
        <f aca="false">'Vstupní data'!AJ939</f>
        <v>0</v>
      </c>
      <c r="BW939" s="69" t="n">
        <f aca="false">IF(BF939&gt;0,IF(J939&gt;0,J939,K939*H939/100),0)</f>
        <v>0</v>
      </c>
      <c r="BX939" s="69" t="n">
        <f aca="false">IF(BF939&gt;0,IF(BJ939&gt;BL939,BL939,BJ939),0)</f>
        <v>0</v>
      </c>
      <c r="BY939" s="69" t="n">
        <f aca="false">IF(BD939=0,0,IF(AND(BX939&gt;0,BX939&lt;=5),  IF(AND(BX939&gt;0,BX939&lt;=5),VLOOKUP(BK939,'Pril1-THLPa'!$A$6:$F$18,IF(AND(BX939&gt;0,BX939&lt;=5),LOOKUP(BX939,'Pril1-THLPa'!$B$5:$F$5,'Pril1-THLPa'!$B$4:$F$4),""),0),""),  IF(BX939&gt;5,BO939+BP939*(BX939-5)+BQ939*POWER(BX939-5,2)+BR939*POWER(BX939-5,3)+BS939*POWER(BX939-5,4),"")))</f>
        <v>0</v>
      </c>
      <c r="BZ939" s="69" t="n">
        <f aca="false">IF(BY939&gt;0,BY939*BI939/10*BW939*(100+BV939)/100,0)</f>
        <v>0</v>
      </c>
      <c r="CA939" s="69" t="n">
        <f aca="false">IF(BD939&gt;0,BX939-IF(BD939&gt;BX939,BX939,BD939),0)</f>
        <v>0</v>
      </c>
      <c r="CB939" s="69" t="n">
        <f aca="false">POWER(1.01,CA939)</f>
        <v>1</v>
      </c>
      <c r="CC939" s="69" t="n">
        <f aca="false">IF(BF939&gt;0,IF(BF939&gt;BH939,1,BF939/BH939),0)</f>
        <v>0</v>
      </c>
      <c r="CD939" s="72" t="n">
        <f aca="false">IF(BD939=0,0,IF(BF939&gt;0,ROUND(IF(CB939&lt;&gt;0,BZ939*BT939*1/CB939*CC939,0),0),0))</f>
        <v>0</v>
      </c>
      <c r="CE939" s="73" t="str">
        <f aca="false">IF(BF939&gt;0,IF(BF939&gt;BH939,CD939/BF939,CD939/BH939),"")</f>
        <v/>
      </c>
      <c r="CF939" s="69" t="n">
        <f aca="false">'Vstupní data'!AM939</f>
        <v>0</v>
      </c>
      <c r="CG939" s="69" t="n">
        <f aca="false">'Vstupní data'!AN939</f>
        <v>0</v>
      </c>
      <c r="CH939" s="69" t="n">
        <f aca="false">'Vstupní data'!AO939</f>
        <v>0</v>
      </c>
      <c r="CI939" s="69" t="n">
        <f aca="false">'Vstupní data'!AP939</f>
        <v>0</v>
      </c>
      <c r="CJ939" s="72" t="n">
        <f aca="false">ROUND(CH939*CI939,0)</f>
        <v>0</v>
      </c>
      <c r="CK939" s="74" t="str">
        <f aca="false">IF(OR(AA939&gt;0,BB939&gt;0,CD939&gt;0,CJ939&gt;0),AA939+BB939+CD939+CJ939,"")</f>
        <v/>
      </c>
    </row>
    <row r="940" customFormat="false" ht="12.8" hidden="false" customHeight="false" outlineLevel="0" collapsed="false">
      <c r="A940" s="66" t="n">
        <f aca="false">'Vstupní data'!A940</f>
        <v>0</v>
      </c>
      <c r="F940" s="66" t="str">
        <f aca="false">CONCATENATE('Vstupní data'!F940,'Vstupní data'!G940,'Vstupní data'!H940,'Vstupní data'!I940)</f>
        <v/>
      </c>
      <c r="G940" s="66"/>
      <c r="H940" s="66" t="n">
        <f aca="false">'Vstupní data'!K940</f>
        <v>0</v>
      </c>
      <c r="I940" s="66" t="n">
        <f aca="false">'Vstupní data'!L940</f>
        <v>0</v>
      </c>
      <c r="J940" s="66" t="n">
        <f aca="false">'Vstupní data'!K940*'Vstupní data'!M940/100</f>
        <v>0</v>
      </c>
      <c r="L940" s="66" t="n">
        <f aca="false">IF('Vstupní data'!N940="prostokořenný",0,IF('Vstupní data'!N940="krytokořenný","k",IF('Vstupní data'!N940="poloodrostky nebo odrostky, prostokořenné i krytokořenné","po",0)))</f>
        <v>0</v>
      </c>
      <c r="N940" s="66"/>
      <c r="O940" s="66" t="n">
        <f aca="false">'Vstupní data'!O940</f>
        <v>0</v>
      </c>
      <c r="P940" s="66" t="n">
        <f aca="false">IF(O940&gt;0,VLOOKUP(CONCATENATE(VLOOKUP(I940,'Pril3-drev'!$H$5:$K$83,4,0),"-",'Vstupní data'!R940),K2!$C$15:$D$23,2,0),0)</f>
        <v>0</v>
      </c>
      <c r="Q940" s="66" t="n">
        <f aca="false">IF(O940&gt;0,VLOOKUP(I940,'Pril3-drev'!$H$5:$I$83,2,0),0)</f>
        <v>0</v>
      </c>
      <c r="R940" s="66" t="n">
        <f aca="false">IF(Q940&gt;0,VLOOKUP(Q940,'Pril6-okus'!$A$5:$B$17,2,0),0)</f>
        <v>0</v>
      </c>
      <c r="S940" s="66" t="n">
        <f aca="false">IF(O940&gt;0,VLOOKUP(I940,'Pril3-drev'!$H$5:$J$83,3,0),0)</f>
        <v>0</v>
      </c>
      <c r="T940" s="66" t="str">
        <f aca="false">IF(O940&gt;0,IF(L940="k",0.9*VLOOKUP(S940,'ha-pocty-vyhl'!$A$5:$B$20,2,0),IF(L940="po",0.8*VLOOKUP(S940,'ha-pocty-vyhl'!$A$5:$B$20,2,0),VLOOKUP(S940,'ha-pocty-vyhl'!$A$5:$B$20,2,0))),"")</f>
        <v/>
      </c>
      <c r="U940" s="66" t="n">
        <f aca="false">'Vstupní data'!P940</f>
        <v>0</v>
      </c>
      <c r="V940" s="66" t="n">
        <f aca="false">IF(O940&gt;0,1.3*T940*1000*Z940/10000,0)</f>
        <v>0</v>
      </c>
      <c r="W940" s="66" t="n">
        <f aca="false">IF(O940&gt;0,1.3*T940*1000*Z940/10000,0)</f>
        <v>0</v>
      </c>
      <c r="X940" s="66" t="n">
        <f aca="false">IF(O940&gt;0,IF(O940&gt;V940,V940,O940),0)</f>
        <v>0</v>
      </c>
      <c r="Y940" s="66" t="n">
        <f aca="false">IF(O940&gt;0,IF(IF(U940&gt;W940,W940,U940)&lt;X940,W940,IF(U940&gt;W940,W940,U940)),0)</f>
        <v>0</v>
      </c>
      <c r="Z940" s="66" t="n">
        <f aca="false">IF(O940&gt;0,IF(J940&gt;0,J940,K940*H940/100),0)</f>
        <v>0</v>
      </c>
      <c r="AA940" s="67" t="n">
        <f aca="false">IF(O940&gt;0,CEILING(R940*P940*X940/Y940*Z940,1),0)</f>
        <v>0</v>
      </c>
      <c r="AB940" s="68" t="n">
        <f aca="false">IF(O940&gt;0,AA940/O940,0)</f>
        <v>0</v>
      </c>
      <c r="AC940" s="66" t="n">
        <f aca="false">'Vstupní data'!W940</f>
        <v>0</v>
      </c>
      <c r="AI940" s="66" t="str">
        <f aca="false">IF(OR('Vstupní data'!T940&gt;0,'Vstupní data'!U940&gt;0),VLOOKUP(I940,'Pril3-drev'!$H$5:$J$83,3,0),"")</f>
        <v/>
      </c>
      <c r="AJ940" s="66" t="n">
        <f aca="false">IF('Vstupní data'!V940="prostokořenný",0,IF('Vstupní data'!V940="krytokořenný","k",IF('Vstupní data'!V940="poloodrostky nebo odrostky, prostokořenné i krytokořenné","po",0)))</f>
        <v>0</v>
      </c>
      <c r="AK940" s="66" t="n">
        <f aca="false">IF(OR('Vstupní data'!T940&gt;0,'Vstupní data'!U940&gt;0),IF(AJ940="k",0.9*VLOOKUP(AI940,'ha-pocty-vyhl'!$A$5:$B$20,2,0),IF(AJ940="po",0.8*VLOOKUP(AI940,'ha-pocty-vyhl'!$A$5:$B$20,2,0),VLOOKUP(AI940,'ha-pocty-vyhl'!$A$5:$B$20,2,0))),0)</f>
        <v>0</v>
      </c>
      <c r="AL940" s="66" t="n">
        <f aca="false">IF(OR('Vstupní data'!T940&gt;0,'Vstupní data'!U940&gt;0),'Vstupní data'!K940*'Vstupní data'!M940/100,0)</f>
        <v>0</v>
      </c>
      <c r="AM940" s="66" t="n">
        <f aca="false">IF(OR('Vstupní data'!T940&gt;0,'Vstupní data'!U940&gt;0),IF('Vstupní data'!T940&gt;0,'Vstupní data'!T940,ROUND(10*'Vstupní data'!U940/AK940,0)),0)</f>
        <v>0</v>
      </c>
      <c r="AN940" s="69" t="n">
        <f aca="false">IF('Vstupní data'!T940&gt;0,   IF('Vstupní data'!T940&lt;=AL940,'Vstupní data'!T940,AL940),   IF(AM940&lt;AL940,AM940,AL940))</f>
        <v>0</v>
      </c>
      <c r="AO940" s="69" t="n">
        <f aca="false">'Vstupní data'!X940</f>
        <v>0</v>
      </c>
      <c r="AP940" s="66" t="n">
        <f aca="false">IF(OR('Vstupní data'!T940&gt;0,'Vstupní data'!U940&gt;0),IF(I940&lt;&gt;0,VLOOKUP(I940,'Pril3-drev'!$H$5:$I$83,2,0),0),0)</f>
        <v>0</v>
      </c>
      <c r="AQ940" s="66" t="n">
        <f aca="false">'Vstupní data'!Y940</f>
        <v>0</v>
      </c>
      <c r="AR940" s="66" t="str">
        <f aca="false">IF(AC940&gt;5,   IF('Vstupní data'!Y940&gt;0,   VLOOKUP(VLOOKUP(CONCATENATE(VLOOKUP(I940,'Pril3-drev'!$H$4:$L$83,5,0),AC940),'Pril3-drev'!$Q$4:$R$2803,2,0),'AVB-BS'!$C$5:$S$29 ,LOOKUP(AQ940,'AVB-BS'!$D$3:$S$3,'AVB-BS'!$D$1:$S$1) ,0 )   ,   IF('Vstupní data'!Z940&gt;0,'Vstupní data'!Z940,0)) , "")</f>
        <v/>
      </c>
      <c r="AS940" s="70" t="str">
        <f aca="false">IF(AC940&gt;5,VLOOKUP(CONCATENATE(AP940,AR940),'Pril1-THLPa'!$H$6:$N$96,4,0),"")</f>
        <v/>
      </c>
      <c r="AT940" s="70" t="str">
        <f aca="false">IF(AC940&gt;5,VLOOKUP(CONCATENATE(AP940,AR940),'Pril1-THLPa'!$H$6:$N$96,5,0),"")</f>
        <v/>
      </c>
      <c r="AU940" s="70" t="str">
        <f aca="false">IF(AC940&gt;5,VLOOKUP(CONCATENATE(AP940,AR940),'Pril1-THLPa'!$H$6:$N$96,6,0),"")</f>
        <v/>
      </c>
      <c r="AV940" s="70" t="str">
        <f aca="false">IF(AC940&gt;5,VLOOKUP(CONCATENATE(AP940,AR940),'Pril1-THLPa'!$H$6:$N$96,7,0),"")</f>
        <v/>
      </c>
      <c r="AW940" s="70" t="str">
        <f aca="false">IF(AC940&gt;5,VLOOKUP(CONCATENATE(AP940,AR940),'Pril1-THLPa'!$H$6:$O$96,8,0),"")</f>
        <v/>
      </c>
      <c r="AX940" s="66" t="n">
        <f aca="false">IF(AC940&gt;0,IF(AND(AC940&gt;0,AC940&lt;=5),VLOOKUP(AP940,'Pril1-THLPa'!$A$6:$F$18,LOOKUP(AC940,'Pril1-THLPa'!$B$5:$F$5,'Pril1-THLPa'!$B$4:$F$4),0),AS940+AT940*(AC940-5)+AU940*POWER(AC940-5,2)+AV940*POWER(AC940-5,3)+AW940*POWER(AC940-5,4)),0)</f>
        <v>0</v>
      </c>
      <c r="AY940" s="71"/>
      <c r="AZ940" s="66" t="n">
        <f aca="false">'Vstupní data'!AA940</f>
        <v>0</v>
      </c>
      <c r="BA940" s="66" t="n">
        <f aca="false">IF(OR('Vstupní data'!T940&gt;0,'Vstupní data'!U940&gt;0),IF(AC940&lt;&gt;"",AX940*AO940/10*(100+AZ940)/100,0),0)</f>
        <v>0</v>
      </c>
      <c r="BB940" s="67" t="n">
        <f aca="false">IF(AC940&lt;&gt;"",ROUND(BA940*AN940,0),0)</f>
        <v>0</v>
      </c>
      <c r="BC940" s="68" t="str">
        <f aca="false">IF(AE940&gt;0,BB940/AE940,"")</f>
        <v/>
      </c>
      <c r="BD940" s="66" t="n">
        <f aca="false">'Vstupní data'!AE940</f>
        <v>0</v>
      </c>
      <c r="BF940" s="66" t="n">
        <f aca="false">'Vstupní data'!AC940</f>
        <v>0</v>
      </c>
      <c r="BH940" s="66" t="n">
        <f aca="false">'Vstupní data'!AD940</f>
        <v>0</v>
      </c>
      <c r="BI940" s="66" t="n">
        <f aca="false">'Vstupní data'!AF940</f>
        <v>0</v>
      </c>
      <c r="BJ940" s="69" t="n">
        <f aca="false">'Vstupní data'!AG940</f>
        <v>0</v>
      </c>
      <c r="BK940" s="69" t="n">
        <f aca="false">IF(BF940&lt;&gt;0,VLOOKUP(I940,'Pril3-drev'!$H$5:$I$83,2,0),0)</f>
        <v>0</v>
      </c>
      <c r="BL940" s="69" t="n">
        <f aca="false">IF(BF940&lt;&gt;0,VLOOKUP(BK940,'Pril3-drev'!$A$5:$C$17,3,0),0)</f>
        <v>0</v>
      </c>
      <c r="BM940" s="69" t="n">
        <f aca="false">'Vstupní data'!AH940</f>
        <v>0</v>
      </c>
      <c r="BN940" s="69" t="n">
        <f aca="false">IF('Vstupní data'!AH940&gt;0,   VLOOKUP(VLOOKUP(CONCATENATE(VLOOKUP(I940,'Pril3-drev'!$H$4:$L$83,5,0),BD940),'Pril3-drev'!$Q$4:$R$2803,2,0),'AVB-BS'!$C$5:$S$29 ,LOOKUP(BM940,'AVB-BS'!$D$3:$S$3,'AVB-BS'!$D$1:$S$1) ,0 )   ,   IF('Vstupní data'!AI940&gt;0,'Vstupní data'!AI940,0))</f>
        <v>0</v>
      </c>
      <c r="BO940" s="69" t="str">
        <f aca="false">IF(BX940&gt;5,VLOOKUP(CONCATENATE(BK940,BN940),'Pril1-THLPa'!$H$6:$N$96,4,0),"")</f>
        <v/>
      </c>
      <c r="BP940" s="69" t="str">
        <f aca="false">IF(BX940&gt;5,VLOOKUP(CONCATENATE(BK940,BN940),'Pril1-THLPa'!$H$6:$N$96,5,0),"")</f>
        <v/>
      </c>
      <c r="BQ940" s="69" t="str">
        <f aca="false">IF(BX940&gt;5,VLOOKUP(CONCATENATE(BK940,BN940),'Pril1-THLPa'!$H$6:$N$96,6,0),"")</f>
        <v/>
      </c>
      <c r="BR940" s="69" t="str">
        <f aca="false">IF(BX940&gt;5,VLOOKUP(CONCATENATE(BK940,BN940),'Pril1-THLPa'!$H$6:$N$96,7,0),"")</f>
        <v/>
      </c>
      <c r="BS940" s="69" t="str">
        <f aca="false">IF(BX940&gt;5,VLOOKUP(CONCATENATE(BK940,BN940),'Pril1-THLPa'!$H$6:$O$96,8,0),"")</f>
        <v/>
      </c>
      <c r="BT940" s="69" t="str">
        <f aca="false">IF(BF940&gt;0, IF(BK940="smrk",  VLOOKUP(VLOOKUP(BD940,'Pril9-K3'!$L$8:$M$207,2,0),'Pril9-K3'!$A$8:$J$16,LOOKUP(BN940,'Pril9-K3'!$A$7:$J$7,'Pril9-K3'!$A$5:$J$5),0), IF(AND(BK940&lt;&gt;"smrk",'Vstupní data'!AK940&lt;&gt;""),'Vstupní data'!AK940,   VLOOKUP(VLOOKUP(BD940,'Pril9-K3'!$L$8:$M$207,2,0),'Pril9-K3'!$A$8:$J$16,LOOKUP(BN940,'Pril9-K3'!$A$7:$J$7,'Pril9-K3'!$A$5:$J$5),0)   )),   "")</f>
        <v/>
      </c>
      <c r="BV940" s="69" t="n">
        <f aca="false">'Vstupní data'!AJ940</f>
        <v>0</v>
      </c>
      <c r="BW940" s="69" t="n">
        <f aca="false">IF(BF940&gt;0,IF(J940&gt;0,J940,K940*H940/100),0)</f>
        <v>0</v>
      </c>
      <c r="BX940" s="69" t="n">
        <f aca="false">IF(BF940&gt;0,IF(BJ940&gt;BL940,BL940,BJ940),0)</f>
        <v>0</v>
      </c>
      <c r="BY940" s="69" t="n">
        <f aca="false">IF(BD940=0,0,IF(AND(BX940&gt;0,BX940&lt;=5),  IF(AND(BX940&gt;0,BX940&lt;=5),VLOOKUP(BK940,'Pril1-THLPa'!$A$6:$F$18,IF(AND(BX940&gt;0,BX940&lt;=5),LOOKUP(BX940,'Pril1-THLPa'!$B$5:$F$5,'Pril1-THLPa'!$B$4:$F$4),""),0),""),  IF(BX940&gt;5,BO940+BP940*(BX940-5)+BQ940*POWER(BX940-5,2)+BR940*POWER(BX940-5,3)+BS940*POWER(BX940-5,4),"")))</f>
        <v>0</v>
      </c>
      <c r="BZ940" s="69" t="n">
        <f aca="false">IF(BY940&gt;0,BY940*BI940/10*BW940*(100+BV940)/100,0)</f>
        <v>0</v>
      </c>
      <c r="CA940" s="69" t="n">
        <f aca="false">IF(BD940&gt;0,BX940-IF(BD940&gt;BX940,BX940,BD940),0)</f>
        <v>0</v>
      </c>
      <c r="CB940" s="69" t="n">
        <f aca="false">POWER(1.01,CA940)</f>
        <v>1</v>
      </c>
      <c r="CC940" s="69" t="n">
        <f aca="false">IF(BF940&gt;0,IF(BF940&gt;BH940,1,BF940/BH940),0)</f>
        <v>0</v>
      </c>
      <c r="CD940" s="72" t="n">
        <f aca="false">IF(BD940=0,0,IF(BF940&gt;0,ROUND(IF(CB940&lt;&gt;0,BZ940*BT940*1/CB940*CC940,0),0),0))</f>
        <v>0</v>
      </c>
      <c r="CE940" s="73" t="str">
        <f aca="false">IF(BF940&gt;0,IF(BF940&gt;BH940,CD940/BF940,CD940/BH940),"")</f>
        <v/>
      </c>
      <c r="CF940" s="69" t="n">
        <f aca="false">'Vstupní data'!AM940</f>
        <v>0</v>
      </c>
      <c r="CG940" s="69" t="n">
        <f aca="false">'Vstupní data'!AN940</f>
        <v>0</v>
      </c>
      <c r="CH940" s="69" t="n">
        <f aca="false">'Vstupní data'!AO940</f>
        <v>0</v>
      </c>
      <c r="CI940" s="69" t="n">
        <f aca="false">'Vstupní data'!AP940</f>
        <v>0</v>
      </c>
      <c r="CJ940" s="72" t="n">
        <f aca="false">ROUND(CH940*CI940,0)</f>
        <v>0</v>
      </c>
      <c r="CK940" s="74" t="str">
        <f aca="false">IF(OR(AA940&gt;0,BB940&gt;0,CD940&gt;0,CJ940&gt;0),AA940+BB940+CD940+CJ940,"")</f>
        <v/>
      </c>
    </row>
    <row r="941" customFormat="false" ht="12.8" hidden="false" customHeight="false" outlineLevel="0" collapsed="false">
      <c r="A941" s="66" t="n">
        <f aca="false">'Vstupní data'!A941</f>
        <v>0</v>
      </c>
      <c r="F941" s="66" t="str">
        <f aca="false">CONCATENATE('Vstupní data'!F941,'Vstupní data'!G941,'Vstupní data'!H941,'Vstupní data'!I941)</f>
        <v/>
      </c>
      <c r="G941" s="66"/>
      <c r="H941" s="66" t="n">
        <f aca="false">'Vstupní data'!K941</f>
        <v>0</v>
      </c>
      <c r="I941" s="66" t="n">
        <f aca="false">'Vstupní data'!L941</f>
        <v>0</v>
      </c>
      <c r="J941" s="66" t="n">
        <f aca="false">'Vstupní data'!K941*'Vstupní data'!M941/100</f>
        <v>0</v>
      </c>
      <c r="L941" s="66" t="n">
        <f aca="false">IF('Vstupní data'!N941="prostokořenný",0,IF('Vstupní data'!N941="krytokořenný","k",IF('Vstupní data'!N941="poloodrostky nebo odrostky, prostokořenné i krytokořenné","po",0)))</f>
        <v>0</v>
      </c>
      <c r="N941" s="66"/>
      <c r="O941" s="66" t="n">
        <f aca="false">'Vstupní data'!O941</f>
        <v>0</v>
      </c>
      <c r="P941" s="66" t="n">
        <f aca="false">IF(O941&gt;0,VLOOKUP(CONCATENATE(VLOOKUP(I941,'Pril3-drev'!$H$5:$K$83,4,0),"-",'Vstupní data'!R941),K2!$C$15:$D$23,2,0),0)</f>
        <v>0</v>
      </c>
      <c r="Q941" s="66" t="n">
        <f aca="false">IF(O941&gt;0,VLOOKUP(I941,'Pril3-drev'!$H$5:$I$83,2,0),0)</f>
        <v>0</v>
      </c>
      <c r="R941" s="66" t="n">
        <f aca="false">IF(Q941&gt;0,VLOOKUP(Q941,'Pril6-okus'!$A$5:$B$17,2,0),0)</f>
        <v>0</v>
      </c>
      <c r="S941" s="66" t="n">
        <f aca="false">IF(O941&gt;0,VLOOKUP(I941,'Pril3-drev'!$H$5:$J$83,3,0),0)</f>
        <v>0</v>
      </c>
      <c r="T941" s="66" t="str">
        <f aca="false">IF(O941&gt;0,IF(L941="k",0.9*VLOOKUP(S941,'ha-pocty-vyhl'!$A$5:$B$20,2,0),IF(L941="po",0.8*VLOOKUP(S941,'ha-pocty-vyhl'!$A$5:$B$20,2,0),VLOOKUP(S941,'ha-pocty-vyhl'!$A$5:$B$20,2,0))),"")</f>
        <v/>
      </c>
      <c r="U941" s="66" t="n">
        <f aca="false">'Vstupní data'!P941</f>
        <v>0</v>
      </c>
      <c r="V941" s="66" t="n">
        <f aca="false">IF(O941&gt;0,1.3*T941*1000*Z941/10000,0)</f>
        <v>0</v>
      </c>
      <c r="W941" s="66" t="n">
        <f aca="false">IF(O941&gt;0,1.3*T941*1000*Z941/10000,0)</f>
        <v>0</v>
      </c>
      <c r="X941" s="66" t="n">
        <f aca="false">IF(O941&gt;0,IF(O941&gt;V941,V941,O941),0)</f>
        <v>0</v>
      </c>
      <c r="Y941" s="66" t="n">
        <f aca="false">IF(O941&gt;0,IF(IF(U941&gt;W941,W941,U941)&lt;X941,W941,IF(U941&gt;W941,W941,U941)),0)</f>
        <v>0</v>
      </c>
      <c r="Z941" s="66" t="n">
        <f aca="false">IF(O941&gt;0,IF(J941&gt;0,J941,K941*H941/100),0)</f>
        <v>0</v>
      </c>
      <c r="AA941" s="67" t="n">
        <f aca="false">IF(O941&gt;0,CEILING(R941*P941*X941/Y941*Z941,1),0)</f>
        <v>0</v>
      </c>
      <c r="AB941" s="68" t="n">
        <f aca="false">IF(O941&gt;0,AA941/O941,0)</f>
        <v>0</v>
      </c>
      <c r="AC941" s="66" t="n">
        <f aca="false">'Vstupní data'!W941</f>
        <v>0</v>
      </c>
      <c r="AI941" s="66" t="str">
        <f aca="false">IF(OR('Vstupní data'!T941&gt;0,'Vstupní data'!U941&gt;0),VLOOKUP(I941,'Pril3-drev'!$H$5:$J$83,3,0),"")</f>
        <v/>
      </c>
      <c r="AJ941" s="66" t="n">
        <f aca="false">IF('Vstupní data'!V941="prostokořenný",0,IF('Vstupní data'!V941="krytokořenný","k",IF('Vstupní data'!V941="poloodrostky nebo odrostky, prostokořenné i krytokořenné","po",0)))</f>
        <v>0</v>
      </c>
      <c r="AK941" s="66" t="n">
        <f aca="false">IF(OR('Vstupní data'!T941&gt;0,'Vstupní data'!U941&gt;0),IF(AJ941="k",0.9*VLOOKUP(AI941,'ha-pocty-vyhl'!$A$5:$B$20,2,0),IF(AJ941="po",0.8*VLOOKUP(AI941,'ha-pocty-vyhl'!$A$5:$B$20,2,0),VLOOKUP(AI941,'ha-pocty-vyhl'!$A$5:$B$20,2,0))),0)</f>
        <v>0</v>
      </c>
      <c r="AL941" s="66" t="n">
        <f aca="false">IF(OR('Vstupní data'!T941&gt;0,'Vstupní data'!U941&gt;0),'Vstupní data'!K941*'Vstupní data'!M941/100,0)</f>
        <v>0</v>
      </c>
      <c r="AM941" s="66" t="n">
        <f aca="false">IF(OR('Vstupní data'!T941&gt;0,'Vstupní data'!U941&gt;0),IF('Vstupní data'!T941&gt;0,'Vstupní data'!T941,ROUND(10*'Vstupní data'!U941/AK941,0)),0)</f>
        <v>0</v>
      </c>
      <c r="AN941" s="69" t="n">
        <f aca="false">IF('Vstupní data'!T941&gt;0,   IF('Vstupní data'!T941&lt;=AL941,'Vstupní data'!T941,AL941),   IF(AM941&lt;AL941,AM941,AL941))</f>
        <v>0</v>
      </c>
      <c r="AO941" s="69" t="n">
        <f aca="false">'Vstupní data'!X941</f>
        <v>0</v>
      </c>
      <c r="AP941" s="66" t="n">
        <f aca="false">IF(OR('Vstupní data'!T941&gt;0,'Vstupní data'!U941&gt;0),IF(I941&lt;&gt;0,VLOOKUP(I941,'Pril3-drev'!$H$5:$I$83,2,0),0),0)</f>
        <v>0</v>
      </c>
      <c r="AQ941" s="66" t="n">
        <f aca="false">'Vstupní data'!Y941</f>
        <v>0</v>
      </c>
      <c r="AR941" s="66" t="str">
        <f aca="false">IF(AC941&gt;5,   IF('Vstupní data'!Y941&gt;0,   VLOOKUP(VLOOKUP(CONCATENATE(VLOOKUP(I941,'Pril3-drev'!$H$4:$L$83,5,0),AC941),'Pril3-drev'!$Q$4:$R$2803,2,0),'AVB-BS'!$C$5:$S$29 ,LOOKUP(AQ941,'AVB-BS'!$D$3:$S$3,'AVB-BS'!$D$1:$S$1) ,0 )   ,   IF('Vstupní data'!Z941&gt;0,'Vstupní data'!Z941,0)) , "")</f>
        <v/>
      </c>
      <c r="AS941" s="70" t="str">
        <f aca="false">IF(AC941&gt;5,VLOOKUP(CONCATENATE(AP941,AR941),'Pril1-THLPa'!$H$6:$N$96,4,0),"")</f>
        <v/>
      </c>
      <c r="AT941" s="70" t="str">
        <f aca="false">IF(AC941&gt;5,VLOOKUP(CONCATENATE(AP941,AR941),'Pril1-THLPa'!$H$6:$N$96,5,0),"")</f>
        <v/>
      </c>
      <c r="AU941" s="70" t="str">
        <f aca="false">IF(AC941&gt;5,VLOOKUP(CONCATENATE(AP941,AR941),'Pril1-THLPa'!$H$6:$N$96,6,0),"")</f>
        <v/>
      </c>
      <c r="AV941" s="70" t="str">
        <f aca="false">IF(AC941&gt;5,VLOOKUP(CONCATENATE(AP941,AR941),'Pril1-THLPa'!$H$6:$N$96,7,0),"")</f>
        <v/>
      </c>
      <c r="AW941" s="70" t="str">
        <f aca="false">IF(AC941&gt;5,VLOOKUP(CONCATENATE(AP941,AR941),'Pril1-THLPa'!$H$6:$O$96,8,0),"")</f>
        <v/>
      </c>
      <c r="AX941" s="66" t="n">
        <f aca="false">IF(AC941&gt;0,IF(AND(AC941&gt;0,AC941&lt;=5),VLOOKUP(AP941,'Pril1-THLPa'!$A$6:$F$18,LOOKUP(AC941,'Pril1-THLPa'!$B$5:$F$5,'Pril1-THLPa'!$B$4:$F$4),0),AS941+AT941*(AC941-5)+AU941*POWER(AC941-5,2)+AV941*POWER(AC941-5,3)+AW941*POWER(AC941-5,4)),0)</f>
        <v>0</v>
      </c>
      <c r="AY941" s="71"/>
      <c r="AZ941" s="66" t="n">
        <f aca="false">'Vstupní data'!AA941</f>
        <v>0</v>
      </c>
      <c r="BA941" s="66" t="n">
        <f aca="false">IF(OR('Vstupní data'!T941&gt;0,'Vstupní data'!U941&gt;0),IF(AC941&lt;&gt;"",AX941*AO941/10*(100+AZ941)/100,0),0)</f>
        <v>0</v>
      </c>
      <c r="BB941" s="67" t="n">
        <f aca="false">IF(AC941&lt;&gt;"",ROUND(BA941*AN941,0),0)</f>
        <v>0</v>
      </c>
      <c r="BC941" s="68" t="str">
        <f aca="false">IF(AE941&gt;0,BB941/AE941,"")</f>
        <v/>
      </c>
      <c r="BD941" s="66" t="n">
        <f aca="false">'Vstupní data'!AE941</f>
        <v>0</v>
      </c>
      <c r="BF941" s="66" t="n">
        <f aca="false">'Vstupní data'!AC941</f>
        <v>0</v>
      </c>
      <c r="BH941" s="66" t="n">
        <f aca="false">'Vstupní data'!AD941</f>
        <v>0</v>
      </c>
      <c r="BI941" s="66" t="n">
        <f aca="false">'Vstupní data'!AF941</f>
        <v>0</v>
      </c>
      <c r="BJ941" s="69" t="n">
        <f aca="false">'Vstupní data'!AG941</f>
        <v>0</v>
      </c>
      <c r="BK941" s="69" t="n">
        <f aca="false">IF(BF941&lt;&gt;0,VLOOKUP(I941,'Pril3-drev'!$H$5:$I$83,2,0),0)</f>
        <v>0</v>
      </c>
      <c r="BL941" s="69" t="n">
        <f aca="false">IF(BF941&lt;&gt;0,VLOOKUP(BK941,'Pril3-drev'!$A$5:$C$17,3,0),0)</f>
        <v>0</v>
      </c>
      <c r="BM941" s="69" t="n">
        <f aca="false">'Vstupní data'!AH941</f>
        <v>0</v>
      </c>
      <c r="BN941" s="69" t="n">
        <f aca="false">IF('Vstupní data'!AH941&gt;0,   VLOOKUP(VLOOKUP(CONCATENATE(VLOOKUP(I941,'Pril3-drev'!$H$4:$L$83,5,0),BD941),'Pril3-drev'!$Q$4:$R$2803,2,0),'AVB-BS'!$C$5:$S$29 ,LOOKUP(BM941,'AVB-BS'!$D$3:$S$3,'AVB-BS'!$D$1:$S$1) ,0 )   ,   IF('Vstupní data'!AI941&gt;0,'Vstupní data'!AI941,0))</f>
        <v>0</v>
      </c>
      <c r="BO941" s="69" t="str">
        <f aca="false">IF(BX941&gt;5,VLOOKUP(CONCATENATE(BK941,BN941),'Pril1-THLPa'!$H$6:$N$96,4,0),"")</f>
        <v/>
      </c>
      <c r="BP941" s="69" t="str">
        <f aca="false">IF(BX941&gt;5,VLOOKUP(CONCATENATE(BK941,BN941),'Pril1-THLPa'!$H$6:$N$96,5,0),"")</f>
        <v/>
      </c>
      <c r="BQ941" s="69" t="str">
        <f aca="false">IF(BX941&gt;5,VLOOKUP(CONCATENATE(BK941,BN941),'Pril1-THLPa'!$H$6:$N$96,6,0),"")</f>
        <v/>
      </c>
      <c r="BR941" s="69" t="str">
        <f aca="false">IF(BX941&gt;5,VLOOKUP(CONCATENATE(BK941,BN941),'Pril1-THLPa'!$H$6:$N$96,7,0),"")</f>
        <v/>
      </c>
      <c r="BS941" s="69" t="str">
        <f aca="false">IF(BX941&gt;5,VLOOKUP(CONCATENATE(BK941,BN941),'Pril1-THLPa'!$H$6:$O$96,8,0),"")</f>
        <v/>
      </c>
      <c r="BT941" s="69" t="str">
        <f aca="false">IF(BF941&gt;0, IF(BK941="smrk",  VLOOKUP(VLOOKUP(BD941,'Pril9-K3'!$L$8:$M$207,2,0),'Pril9-K3'!$A$8:$J$16,LOOKUP(BN941,'Pril9-K3'!$A$7:$J$7,'Pril9-K3'!$A$5:$J$5),0), IF(AND(BK941&lt;&gt;"smrk",'Vstupní data'!AK941&lt;&gt;""),'Vstupní data'!AK941,   VLOOKUP(VLOOKUP(BD941,'Pril9-K3'!$L$8:$M$207,2,0),'Pril9-K3'!$A$8:$J$16,LOOKUP(BN941,'Pril9-K3'!$A$7:$J$7,'Pril9-K3'!$A$5:$J$5),0)   )),   "")</f>
        <v/>
      </c>
      <c r="BV941" s="69" t="n">
        <f aca="false">'Vstupní data'!AJ941</f>
        <v>0</v>
      </c>
      <c r="BW941" s="69" t="n">
        <f aca="false">IF(BF941&gt;0,IF(J941&gt;0,J941,K941*H941/100),0)</f>
        <v>0</v>
      </c>
      <c r="BX941" s="69" t="n">
        <f aca="false">IF(BF941&gt;0,IF(BJ941&gt;BL941,BL941,BJ941),0)</f>
        <v>0</v>
      </c>
      <c r="BY941" s="69" t="n">
        <f aca="false">IF(BD941=0,0,IF(AND(BX941&gt;0,BX941&lt;=5),  IF(AND(BX941&gt;0,BX941&lt;=5),VLOOKUP(BK941,'Pril1-THLPa'!$A$6:$F$18,IF(AND(BX941&gt;0,BX941&lt;=5),LOOKUP(BX941,'Pril1-THLPa'!$B$5:$F$5,'Pril1-THLPa'!$B$4:$F$4),""),0),""),  IF(BX941&gt;5,BO941+BP941*(BX941-5)+BQ941*POWER(BX941-5,2)+BR941*POWER(BX941-5,3)+BS941*POWER(BX941-5,4),"")))</f>
        <v>0</v>
      </c>
      <c r="BZ941" s="69" t="n">
        <f aca="false">IF(BY941&gt;0,BY941*BI941/10*BW941*(100+BV941)/100,0)</f>
        <v>0</v>
      </c>
      <c r="CA941" s="69" t="n">
        <f aca="false">IF(BD941&gt;0,BX941-IF(BD941&gt;BX941,BX941,BD941),0)</f>
        <v>0</v>
      </c>
      <c r="CB941" s="69" t="n">
        <f aca="false">POWER(1.01,CA941)</f>
        <v>1</v>
      </c>
      <c r="CC941" s="69" t="n">
        <f aca="false">IF(BF941&gt;0,IF(BF941&gt;BH941,1,BF941/BH941),0)</f>
        <v>0</v>
      </c>
      <c r="CD941" s="72" t="n">
        <f aca="false">IF(BD941=0,0,IF(BF941&gt;0,ROUND(IF(CB941&lt;&gt;0,BZ941*BT941*1/CB941*CC941,0),0),0))</f>
        <v>0</v>
      </c>
      <c r="CE941" s="73" t="str">
        <f aca="false">IF(BF941&gt;0,IF(BF941&gt;BH941,CD941/BF941,CD941/BH941),"")</f>
        <v/>
      </c>
      <c r="CF941" s="69" t="n">
        <f aca="false">'Vstupní data'!AM941</f>
        <v>0</v>
      </c>
      <c r="CG941" s="69" t="n">
        <f aca="false">'Vstupní data'!AN941</f>
        <v>0</v>
      </c>
      <c r="CH941" s="69" t="n">
        <f aca="false">'Vstupní data'!AO941</f>
        <v>0</v>
      </c>
      <c r="CI941" s="69" t="n">
        <f aca="false">'Vstupní data'!AP941</f>
        <v>0</v>
      </c>
      <c r="CJ941" s="72" t="n">
        <f aca="false">ROUND(CH941*CI941,0)</f>
        <v>0</v>
      </c>
      <c r="CK941" s="74" t="str">
        <f aca="false">IF(OR(AA941&gt;0,BB941&gt;0,CD941&gt;0,CJ941&gt;0),AA941+BB941+CD941+CJ941,"")</f>
        <v/>
      </c>
    </row>
    <row r="942" customFormat="false" ht="12.8" hidden="false" customHeight="false" outlineLevel="0" collapsed="false">
      <c r="A942" s="66" t="n">
        <f aca="false">'Vstupní data'!A942</f>
        <v>0</v>
      </c>
      <c r="F942" s="66" t="str">
        <f aca="false">CONCATENATE('Vstupní data'!F942,'Vstupní data'!G942,'Vstupní data'!H942,'Vstupní data'!I942)</f>
        <v/>
      </c>
      <c r="G942" s="66"/>
      <c r="H942" s="66" t="n">
        <f aca="false">'Vstupní data'!K942</f>
        <v>0</v>
      </c>
      <c r="I942" s="66" t="n">
        <f aca="false">'Vstupní data'!L942</f>
        <v>0</v>
      </c>
      <c r="J942" s="66" t="n">
        <f aca="false">'Vstupní data'!K942*'Vstupní data'!M942/100</f>
        <v>0</v>
      </c>
      <c r="L942" s="66" t="n">
        <f aca="false">IF('Vstupní data'!N942="prostokořenný",0,IF('Vstupní data'!N942="krytokořenný","k",IF('Vstupní data'!N942="poloodrostky nebo odrostky, prostokořenné i krytokořenné","po",0)))</f>
        <v>0</v>
      </c>
      <c r="N942" s="66"/>
      <c r="O942" s="66" t="n">
        <f aca="false">'Vstupní data'!O942</f>
        <v>0</v>
      </c>
      <c r="P942" s="66" t="n">
        <f aca="false">IF(O942&gt;0,VLOOKUP(CONCATENATE(VLOOKUP(I942,'Pril3-drev'!$H$5:$K$83,4,0),"-",'Vstupní data'!R942),K2!$C$15:$D$23,2,0),0)</f>
        <v>0</v>
      </c>
      <c r="Q942" s="66" t="n">
        <f aca="false">IF(O942&gt;0,VLOOKUP(I942,'Pril3-drev'!$H$5:$I$83,2,0),0)</f>
        <v>0</v>
      </c>
      <c r="R942" s="66" t="n">
        <f aca="false">IF(Q942&gt;0,VLOOKUP(Q942,'Pril6-okus'!$A$5:$B$17,2,0),0)</f>
        <v>0</v>
      </c>
      <c r="S942" s="66" t="n">
        <f aca="false">IF(O942&gt;0,VLOOKUP(I942,'Pril3-drev'!$H$5:$J$83,3,0),0)</f>
        <v>0</v>
      </c>
      <c r="T942" s="66" t="str">
        <f aca="false">IF(O942&gt;0,IF(L942="k",0.9*VLOOKUP(S942,'ha-pocty-vyhl'!$A$5:$B$20,2,0),IF(L942="po",0.8*VLOOKUP(S942,'ha-pocty-vyhl'!$A$5:$B$20,2,0),VLOOKUP(S942,'ha-pocty-vyhl'!$A$5:$B$20,2,0))),"")</f>
        <v/>
      </c>
      <c r="U942" s="66" t="n">
        <f aca="false">'Vstupní data'!P942</f>
        <v>0</v>
      </c>
      <c r="V942" s="66" t="n">
        <f aca="false">IF(O942&gt;0,1.3*T942*1000*Z942/10000,0)</f>
        <v>0</v>
      </c>
      <c r="W942" s="66" t="n">
        <f aca="false">IF(O942&gt;0,1.3*T942*1000*Z942/10000,0)</f>
        <v>0</v>
      </c>
      <c r="X942" s="66" t="n">
        <f aca="false">IF(O942&gt;0,IF(O942&gt;V942,V942,O942),0)</f>
        <v>0</v>
      </c>
      <c r="Y942" s="66" t="n">
        <f aca="false">IF(O942&gt;0,IF(IF(U942&gt;W942,W942,U942)&lt;X942,W942,IF(U942&gt;W942,W942,U942)),0)</f>
        <v>0</v>
      </c>
      <c r="Z942" s="66" t="n">
        <f aca="false">IF(O942&gt;0,IF(J942&gt;0,J942,K942*H942/100),0)</f>
        <v>0</v>
      </c>
      <c r="AA942" s="67" t="n">
        <f aca="false">IF(O942&gt;0,CEILING(R942*P942*X942/Y942*Z942,1),0)</f>
        <v>0</v>
      </c>
      <c r="AB942" s="68" t="n">
        <f aca="false">IF(O942&gt;0,AA942/O942,0)</f>
        <v>0</v>
      </c>
      <c r="AC942" s="66" t="n">
        <f aca="false">'Vstupní data'!W942</f>
        <v>0</v>
      </c>
      <c r="AI942" s="66" t="str">
        <f aca="false">IF(OR('Vstupní data'!T942&gt;0,'Vstupní data'!U942&gt;0),VLOOKUP(I942,'Pril3-drev'!$H$5:$J$83,3,0),"")</f>
        <v/>
      </c>
      <c r="AJ942" s="66" t="n">
        <f aca="false">IF('Vstupní data'!V942="prostokořenný",0,IF('Vstupní data'!V942="krytokořenný","k",IF('Vstupní data'!V942="poloodrostky nebo odrostky, prostokořenné i krytokořenné","po",0)))</f>
        <v>0</v>
      </c>
      <c r="AK942" s="66" t="n">
        <f aca="false">IF(OR('Vstupní data'!T942&gt;0,'Vstupní data'!U942&gt;0),IF(AJ942="k",0.9*VLOOKUP(AI942,'ha-pocty-vyhl'!$A$5:$B$20,2,0),IF(AJ942="po",0.8*VLOOKUP(AI942,'ha-pocty-vyhl'!$A$5:$B$20,2,0),VLOOKUP(AI942,'ha-pocty-vyhl'!$A$5:$B$20,2,0))),0)</f>
        <v>0</v>
      </c>
      <c r="AL942" s="66" t="n">
        <f aca="false">IF(OR('Vstupní data'!T942&gt;0,'Vstupní data'!U942&gt;0),'Vstupní data'!K942*'Vstupní data'!M942/100,0)</f>
        <v>0</v>
      </c>
      <c r="AM942" s="66" t="n">
        <f aca="false">IF(OR('Vstupní data'!T942&gt;0,'Vstupní data'!U942&gt;0),IF('Vstupní data'!T942&gt;0,'Vstupní data'!T942,ROUND(10*'Vstupní data'!U942/AK942,0)),0)</f>
        <v>0</v>
      </c>
      <c r="AN942" s="69" t="n">
        <f aca="false">IF('Vstupní data'!T942&gt;0,   IF('Vstupní data'!T942&lt;=AL942,'Vstupní data'!T942,AL942),   IF(AM942&lt;AL942,AM942,AL942))</f>
        <v>0</v>
      </c>
      <c r="AO942" s="69" t="n">
        <f aca="false">'Vstupní data'!X942</f>
        <v>0</v>
      </c>
      <c r="AP942" s="66" t="n">
        <f aca="false">IF(OR('Vstupní data'!T942&gt;0,'Vstupní data'!U942&gt;0),IF(I942&lt;&gt;0,VLOOKUP(I942,'Pril3-drev'!$H$5:$I$83,2,0),0),0)</f>
        <v>0</v>
      </c>
      <c r="AQ942" s="66" t="n">
        <f aca="false">'Vstupní data'!Y942</f>
        <v>0</v>
      </c>
      <c r="AR942" s="66" t="str">
        <f aca="false">IF(AC942&gt;5,   IF('Vstupní data'!Y942&gt;0,   VLOOKUP(VLOOKUP(CONCATENATE(VLOOKUP(I942,'Pril3-drev'!$H$4:$L$83,5,0),AC942),'Pril3-drev'!$Q$4:$R$2803,2,0),'AVB-BS'!$C$5:$S$29 ,LOOKUP(AQ942,'AVB-BS'!$D$3:$S$3,'AVB-BS'!$D$1:$S$1) ,0 )   ,   IF('Vstupní data'!Z942&gt;0,'Vstupní data'!Z942,0)) , "")</f>
        <v/>
      </c>
      <c r="AS942" s="70" t="str">
        <f aca="false">IF(AC942&gt;5,VLOOKUP(CONCATENATE(AP942,AR942),'Pril1-THLPa'!$H$6:$N$96,4,0),"")</f>
        <v/>
      </c>
      <c r="AT942" s="70" t="str">
        <f aca="false">IF(AC942&gt;5,VLOOKUP(CONCATENATE(AP942,AR942),'Pril1-THLPa'!$H$6:$N$96,5,0),"")</f>
        <v/>
      </c>
      <c r="AU942" s="70" t="str">
        <f aca="false">IF(AC942&gt;5,VLOOKUP(CONCATENATE(AP942,AR942),'Pril1-THLPa'!$H$6:$N$96,6,0),"")</f>
        <v/>
      </c>
      <c r="AV942" s="70" t="str">
        <f aca="false">IF(AC942&gt;5,VLOOKUP(CONCATENATE(AP942,AR942),'Pril1-THLPa'!$H$6:$N$96,7,0),"")</f>
        <v/>
      </c>
      <c r="AW942" s="70" t="str">
        <f aca="false">IF(AC942&gt;5,VLOOKUP(CONCATENATE(AP942,AR942),'Pril1-THLPa'!$H$6:$O$96,8,0),"")</f>
        <v/>
      </c>
      <c r="AX942" s="66" t="n">
        <f aca="false">IF(AC942&gt;0,IF(AND(AC942&gt;0,AC942&lt;=5),VLOOKUP(AP942,'Pril1-THLPa'!$A$6:$F$18,LOOKUP(AC942,'Pril1-THLPa'!$B$5:$F$5,'Pril1-THLPa'!$B$4:$F$4),0),AS942+AT942*(AC942-5)+AU942*POWER(AC942-5,2)+AV942*POWER(AC942-5,3)+AW942*POWER(AC942-5,4)),0)</f>
        <v>0</v>
      </c>
      <c r="AY942" s="71"/>
      <c r="AZ942" s="66" t="n">
        <f aca="false">'Vstupní data'!AA942</f>
        <v>0</v>
      </c>
      <c r="BA942" s="66" t="n">
        <f aca="false">IF(OR('Vstupní data'!T942&gt;0,'Vstupní data'!U942&gt;0),IF(AC942&lt;&gt;"",AX942*AO942/10*(100+AZ942)/100,0),0)</f>
        <v>0</v>
      </c>
      <c r="BB942" s="67" t="n">
        <f aca="false">IF(AC942&lt;&gt;"",ROUND(BA942*AN942,0),0)</f>
        <v>0</v>
      </c>
      <c r="BC942" s="68" t="str">
        <f aca="false">IF(AE942&gt;0,BB942/AE942,"")</f>
        <v/>
      </c>
      <c r="BD942" s="66" t="n">
        <f aca="false">'Vstupní data'!AE942</f>
        <v>0</v>
      </c>
      <c r="BF942" s="66" t="n">
        <f aca="false">'Vstupní data'!AC942</f>
        <v>0</v>
      </c>
      <c r="BH942" s="66" t="n">
        <f aca="false">'Vstupní data'!AD942</f>
        <v>0</v>
      </c>
      <c r="BI942" s="66" t="n">
        <f aca="false">'Vstupní data'!AF942</f>
        <v>0</v>
      </c>
      <c r="BJ942" s="69" t="n">
        <f aca="false">'Vstupní data'!AG942</f>
        <v>0</v>
      </c>
      <c r="BK942" s="69" t="n">
        <f aca="false">IF(BF942&lt;&gt;0,VLOOKUP(I942,'Pril3-drev'!$H$5:$I$83,2,0),0)</f>
        <v>0</v>
      </c>
      <c r="BL942" s="69" t="n">
        <f aca="false">IF(BF942&lt;&gt;0,VLOOKUP(BK942,'Pril3-drev'!$A$5:$C$17,3,0),0)</f>
        <v>0</v>
      </c>
      <c r="BM942" s="69" t="n">
        <f aca="false">'Vstupní data'!AH942</f>
        <v>0</v>
      </c>
      <c r="BN942" s="69" t="n">
        <f aca="false">IF('Vstupní data'!AH942&gt;0,   VLOOKUP(VLOOKUP(CONCATENATE(VLOOKUP(I942,'Pril3-drev'!$H$4:$L$83,5,0),BD942),'Pril3-drev'!$Q$4:$R$2803,2,0),'AVB-BS'!$C$5:$S$29 ,LOOKUP(BM942,'AVB-BS'!$D$3:$S$3,'AVB-BS'!$D$1:$S$1) ,0 )   ,   IF('Vstupní data'!AI942&gt;0,'Vstupní data'!AI942,0))</f>
        <v>0</v>
      </c>
      <c r="BO942" s="69" t="str">
        <f aca="false">IF(BX942&gt;5,VLOOKUP(CONCATENATE(BK942,BN942),'Pril1-THLPa'!$H$6:$N$96,4,0),"")</f>
        <v/>
      </c>
      <c r="BP942" s="69" t="str">
        <f aca="false">IF(BX942&gt;5,VLOOKUP(CONCATENATE(BK942,BN942),'Pril1-THLPa'!$H$6:$N$96,5,0),"")</f>
        <v/>
      </c>
      <c r="BQ942" s="69" t="str">
        <f aca="false">IF(BX942&gt;5,VLOOKUP(CONCATENATE(BK942,BN942),'Pril1-THLPa'!$H$6:$N$96,6,0),"")</f>
        <v/>
      </c>
      <c r="BR942" s="69" t="str">
        <f aca="false">IF(BX942&gt;5,VLOOKUP(CONCATENATE(BK942,BN942),'Pril1-THLPa'!$H$6:$N$96,7,0),"")</f>
        <v/>
      </c>
      <c r="BS942" s="69" t="str">
        <f aca="false">IF(BX942&gt;5,VLOOKUP(CONCATENATE(BK942,BN942),'Pril1-THLPa'!$H$6:$O$96,8,0),"")</f>
        <v/>
      </c>
      <c r="BT942" s="69" t="str">
        <f aca="false">IF(BF942&gt;0, IF(BK942="smrk",  VLOOKUP(VLOOKUP(BD942,'Pril9-K3'!$L$8:$M$207,2,0),'Pril9-K3'!$A$8:$J$16,LOOKUP(BN942,'Pril9-K3'!$A$7:$J$7,'Pril9-K3'!$A$5:$J$5),0), IF(AND(BK942&lt;&gt;"smrk",'Vstupní data'!AK942&lt;&gt;""),'Vstupní data'!AK942,   VLOOKUP(VLOOKUP(BD942,'Pril9-K3'!$L$8:$M$207,2,0),'Pril9-K3'!$A$8:$J$16,LOOKUP(BN942,'Pril9-K3'!$A$7:$J$7,'Pril9-K3'!$A$5:$J$5),0)   )),   "")</f>
        <v/>
      </c>
      <c r="BV942" s="69" t="n">
        <f aca="false">'Vstupní data'!AJ942</f>
        <v>0</v>
      </c>
      <c r="BW942" s="69" t="n">
        <f aca="false">IF(BF942&gt;0,IF(J942&gt;0,J942,K942*H942/100),0)</f>
        <v>0</v>
      </c>
      <c r="BX942" s="69" t="n">
        <f aca="false">IF(BF942&gt;0,IF(BJ942&gt;BL942,BL942,BJ942),0)</f>
        <v>0</v>
      </c>
      <c r="BY942" s="69" t="n">
        <f aca="false">IF(BD942=0,0,IF(AND(BX942&gt;0,BX942&lt;=5),  IF(AND(BX942&gt;0,BX942&lt;=5),VLOOKUP(BK942,'Pril1-THLPa'!$A$6:$F$18,IF(AND(BX942&gt;0,BX942&lt;=5),LOOKUP(BX942,'Pril1-THLPa'!$B$5:$F$5,'Pril1-THLPa'!$B$4:$F$4),""),0),""),  IF(BX942&gt;5,BO942+BP942*(BX942-5)+BQ942*POWER(BX942-5,2)+BR942*POWER(BX942-5,3)+BS942*POWER(BX942-5,4),"")))</f>
        <v>0</v>
      </c>
      <c r="BZ942" s="69" t="n">
        <f aca="false">IF(BY942&gt;0,BY942*BI942/10*BW942*(100+BV942)/100,0)</f>
        <v>0</v>
      </c>
      <c r="CA942" s="69" t="n">
        <f aca="false">IF(BD942&gt;0,BX942-IF(BD942&gt;BX942,BX942,BD942),0)</f>
        <v>0</v>
      </c>
      <c r="CB942" s="69" t="n">
        <f aca="false">POWER(1.01,CA942)</f>
        <v>1</v>
      </c>
      <c r="CC942" s="69" t="n">
        <f aca="false">IF(BF942&gt;0,IF(BF942&gt;BH942,1,BF942/BH942),0)</f>
        <v>0</v>
      </c>
      <c r="CD942" s="72" t="n">
        <f aca="false">IF(BD942=0,0,IF(BF942&gt;0,ROUND(IF(CB942&lt;&gt;0,BZ942*BT942*1/CB942*CC942,0),0),0))</f>
        <v>0</v>
      </c>
      <c r="CE942" s="73" t="str">
        <f aca="false">IF(BF942&gt;0,IF(BF942&gt;BH942,CD942/BF942,CD942/BH942),"")</f>
        <v/>
      </c>
      <c r="CF942" s="69" t="n">
        <f aca="false">'Vstupní data'!AM942</f>
        <v>0</v>
      </c>
      <c r="CG942" s="69" t="n">
        <f aca="false">'Vstupní data'!AN942</f>
        <v>0</v>
      </c>
      <c r="CH942" s="69" t="n">
        <f aca="false">'Vstupní data'!AO942</f>
        <v>0</v>
      </c>
      <c r="CI942" s="69" t="n">
        <f aca="false">'Vstupní data'!AP942</f>
        <v>0</v>
      </c>
      <c r="CJ942" s="72" t="n">
        <f aca="false">ROUND(CH942*CI942,0)</f>
        <v>0</v>
      </c>
      <c r="CK942" s="74" t="str">
        <f aca="false">IF(OR(AA942&gt;0,BB942&gt;0,CD942&gt;0,CJ942&gt;0),AA942+BB942+CD942+CJ942,"")</f>
        <v/>
      </c>
    </row>
    <row r="943" customFormat="false" ht="12.8" hidden="false" customHeight="false" outlineLevel="0" collapsed="false">
      <c r="A943" s="66" t="n">
        <f aca="false">'Vstupní data'!A943</f>
        <v>0</v>
      </c>
      <c r="F943" s="66" t="str">
        <f aca="false">CONCATENATE('Vstupní data'!F943,'Vstupní data'!G943,'Vstupní data'!H943,'Vstupní data'!I943)</f>
        <v/>
      </c>
      <c r="G943" s="66"/>
      <c r="H943" s="66" t="n">
        <f aca="false">'Vstupní data'!K943</f>
        <v>0</v>
      </c>
      <c r="I943" s="66" t="n">
        <f aca="false">'Vstupní data'!L943</f>
        <v>0</v>
      </c>
      <c r="J943" s="66" t="n">
        <f aca="false">'Vstupní data'!K943*'Vstupní data'!M943/100</f>
        <v>0</v>
      </c>
      <c r="L943" s="66" t="n">
        <f aca="false">IF('Vstupní data'!N943="prostokořenný",0,IF('Vstupní data'!N943="krytokořenný","k",IF('Vstupní data'!N943="poloodrostky nebo odrostky, prostokořenné i krytokořenné","po",0)))</f>
        <v>0</v>
      </c>
      <c r="N943" s="66"/>
      <c r="O943" s="66" t="n">
        <f aca="false">'Vstupní data'!O943</f>
        <v>0</v>
      </c>
      <c r="P943" s="66" t="n">
        <f aca="false">IF(O943&gt;0,VLOOKUP(CONCATENATE(VLOOKUP(I943,'Pril3-drev'!$H$5:$K$83,4,0),"-",'Vstupní data'!R943),K2!$C$15:$D$23,2,0),0)</f>
        <v>0</v>
      </c>
      <c r="Q943" s="66" t="n">
        <f aca="false">IF(O943&gt;0,VLOOKUP(I943,'Pril3-drev'!$H$5:$I$83,2,0),0)</f>
        <v>0</v>
      </c>
      <c r="R943" s="66" t="n">
        <f aca="false">IF(Q943&gt;0,VLOOKUP(Q943,'Pril6-okus'!$A$5:$B$17,2,0),0)</f>
        <v>0</v>
      </c>
      <c r="S943" s="66" t="n">
        <f aca="false">IF(O943&gt;0,VLOOKUP(I943,'Pril3-drev'!$H$5:$J$83,3,0),0)</f>
        <v>0</v>
      </c>
      <c r="T943" s="66" t="str">
        <f aca="false">IF(O943&gt;0,IF(L943="k",0.9*VLOOKUP(S943,'ha-pocty-vyhl'!$A$5:$B$20,2,0),IF(L943="po",0.8*VLOOKUP(S943,'ha-pocty-vyhl'!$A$5:$B$20,2,0),VLOOKUP(S943,'ha-pocty-vyhl'!$A$5:$B$20,2,0))),"")</f>
        <v/>
      </c>
      <c r="U943" s="66" t="n">
        <f aca="false">'Vstupní data'!P943</f>
        <v>0</v>
      </c>
      <c r="V943" s="66" t="n">
        <f aca="false">IF(O943&gt;0,1.3*T943*1000*Z943/10000,0)</f>
        <v>0</v>
      </c>
      <c r="W943" s="66" t="n">
        <f aca="false">IF(O943&gt;0,1.3*T943*1000*Z943/10000,0)</f>
        <v>0</v>
      </c>
      <c r="X943" s="66" t="n">
        <f aca="false">IF(O943&gt;0,IF(O943&gt;V943,V943,O943),0)</f>
        <v>0</v>
      </c>
      <c r="Y943" s="66" t="n">
        <f aca="false">IF(O943&gt;0,IF(IF(U943&gt;W943,W943,U943)&lt;X943,W943,IF(U943&gt;W943,W943,U943)),0)</f>
        <v>0</v>
      </c>
      <c r="Z943" s="66" t="n">
        <f aca="false">IF(O943&gt;0,IF(J943&gt;0,J943,K943*H943/100),0)</f>
        <v>0</v>
      </c>
      <c r="AA943" s="67" t="n">
        <f aca="false">IF(O943&gt;0,CEILING(R943*P943*X943/Y943*Z943,1),0)</f>
        <v>0</v>
      </c>
      <c r="AB943" s="68" t="n">
        <f aca="false">IF(O943&gt;0,AA943/O943,0)</f>
        <v>0</v>
      </c>
      <c r="AC943" s="66" t="n">
        <f aca="false">'Vstupní data'!W943</f>
        <v>0</v>
      </c>
      <c r="AI943" s="66" t="str">
        <f aca="false">IF(OR('Vstupní data'!T943&gt;0,'Vstupní data'!U943&gt;0),VLOOKUP(I943,'Pril3-drev'!$H$5:$J$83,3,0),"")</f>
        <v/>
      </c>
      <c r="AJ943" s="66" t="n">
        <f aca="false">IF('Vstupní data'!V943="prostokořenný",0,IF('Vstupní data'!V943="krytokořenný","k",IF('Vstupní data'!V943="poloodrostky nebo odrostky, prostokořenné i krytokořenné","po",0)))</f>
        <v>0</v>
      </c>
      <c r="AK943" s="66" t="n">
        <f aca="false">IF(OR('Vstupní data'!T943&gt;0,'Vstupní data'!U943&gt;0),IF(AJ943="k",0.9*VLOOKUP(AI943,'ha-pocty-vyhl'!$A$5:$B$20,2,0),IF(AJ943="po",0.8*VLOOKUP(AI943,'ha-pocty-vyhl'!$A$5:$B$20,2,0),VLOOKUP(AI943,'ha-pocty-vyhl'!$A$5:$B$20,2,0))),0)</f>
        <v>0</v>
      </c>
      <c r="AL943" s="66" t="n">
        <f aca="false">IF(OR('Vstupní data'!T943&gt;0,'Vstupní data'!U943&gt;0),'Vstupní data'!K943*'Vstupní data'!M943/100,0)</f>
        <v>0</v>
      </c>
      <c r="AM943" s="66" t="n">
        <f aca="false">IF(OR('Vstupní data'!T943&gt;0,'Vstupní data'!U943&gt;0),IF('Vstupní data'!T943&gt;0,'Vstupní data'!T943,ROUND(10*'Vstupní data'!U943/AK943,0)),0)</f>
        <v>0</v>
      </c>
      <c r="AN943" s="69" t="n">
        <f aca="false">IF('Vstupní data'!T943&gt;0,   IF('Vstupní data'!T943&lt;=AL943,'Vstupní data'!T943,AL943),   IF(AM943&lt;AL943,AM943,AL943))</f>
        <v>0</v>
      </c>
      <c r="AO943" s="69" t="n">
        <f aca="false">'Vstupní data'!X943</f>
        <v>0</v>
      </c>
      <c r="AP943" s="66" t="n">
        <f aca="false">IF(OR('Vstupní data'!T943&gt;0,'Vstupní data'!U943&gt;0),IF(I943&lt;&gt;0,VLOOKUP(I943,'Pril3-drev'!$H$5:$I$83,2,0),0),0)</f>
        <v>0</v>
      </c>
      <c r="AQ943" s="66" t="n">
        <f aca="false">'Vstupní data'!Y943</f>
        <v>0</v>
      </c>
      <c r="AR943" s="66" t="str">
        <f aca="false">IF(AC943&gt;5,   IF('Vstupní data'!Y943&gt;0,   VLOOKUP(VLOOKUP(CONCATENATE(VLOOKUP(I943,'Pril3-drev'!$H$4:$L$83,5,0),AC943),'Pril3-drev'!$Q$4:$R$2803,2,0),'AVB-BS'!$C$5:$S$29 ,LOOKUP(AQ943,'AVB-BS'!$D$3:$S$3,'AVB-BS'!$D$1:$S$1) ,0 )   ,   IF('Vstupní data'!Z943&gt;0,'Vstupní data'!Z943,0)) , "")</f>
        <v/>
      </c>
      <c r="AS943" s="70" t="str">
        <f aca="false">IF(AC943&gt;5,VLOOKUP(CONCATENATE(AP943,AR943),'Pril1-THLPa'!$H$6:$N$96,4,0),"")</f>
        <v/>
      </c>
      <c r="AT943" s="70" t="str">
        <f aca="false">IF(AC943&gt;5,VLOOKUP(CONCATENATE(AP943,AR943),'Pril1-THLPa'!$H$6:$N$96,5,0),"")</f>
        <v/>
      </c>
      <c r="AU943" s="70" t="str">
        <f aca="false">IF(AC943&gt;5,VLOOKUP(CONCATENATE(AP943,AR943),'Pril1-THLPa'!$H$6:$N$96,6,0),"")</f>
        <v/>
      </c>
      <c r="AV943" s="70" t="str">
        <f aca="false">IF(AC943&gt;5,VLOOKUP(CONCATENATE(AP943,AR943),'Pril1-THLPa'!$H$6:$N$96,7,0),"")</f>
        <v/>
      </c>
      <c r="AW943" s="70" t="str">
        <f aca="false">IF(AC943&gt;5,VLOOKUP(CONCATENATE(AP943,AR943),'Pril1-THLPa'!$H$6:$O$96,8,0),"")</f>
        <v/>
      </c>
      <c r="AX943" s="66" t="n">
        <f aca="false">IF(AC943&gt;0,IF(AND(AC943&gt;0,AC943&lt;=5),VLOOKUP(AP943,'Pril1-THLPa'!$A$6:$F$18,LOOKUP(AC943,'Pril1-THLPa'!$B$5:$F$5,'Pril1-THLPa'!$B$4:$F$4),0),AS943+AT943*(AC943-5)+AU943*POWER(AC943-5,2)+AV943*POWER(AC943-5,3)+AW943*POWER(AC943-5,4)),0)</f>
        <v>0</v>
      </c>
      <c r="AY943" s="71"/>
      <c r="AZ943" s="66" t="n">
        <f aca="false">'Vstupní data'!AA943</f>
        <v>0</v>
      </c>
      <c r="BA943" s="66" t="n">
        <f aca="false">IF(OR('Vstupní data'!T943&gt;0,'Vstupní data'!U943&gt;0),IF(AC943&lt;&gt;"",AX943*AO943/10*(100+AZ943)/100,0),0)</f>
        <v>0</v>
      </c>
      <c r="BB943" s="67" t="n">
        <f aca="false">IF(AC943&lt;&gt;"",ROUND(BA943*AN943,0),0)</f>
        <v>0</v>
      </c>
      <c r="BC943" s="68" t="str">
        <f aca="false">IF(AE943&gt;0,BB943/AE943,"")</f>
        <v/>
      </c>
      <c r="BD943" s="66" t="n">
        <f aca="false">'Vstupní data'!AE943</f>
        <v>0</v>
      </c>
      <c r="BF943" s="66" t="n">
        <f aca="false">'Vstupní data'!AC943</f>
        <v>0</v>
      </c>
      <c r="BH943" s="66" t="n">
        <f aca="false">'Vstupní data'!AD943</f>
        <v>0</v>
      </c>
      <c r="BI943" s="66" t="n">
        <f aca="false">'Vstupní data'!AF943</f>
        <v>0</v>
      </c>
      <c r="BJ943" s="69" t="n">
        <f aca="false">'Vstupní data'!AG943</f>
        <v>0</v>
      </c>
      <c r="BK943" s="69" t="n">
        <f aca="false">IF(BF943&lt;&gt;0,VLOOKUP(I943,'Pril3-drev'!$H$5:$I$83,2,0),0)</f>
        <v>0</v>
      </c>
      <c r="BL943" s="69" t="n">
        <f aca="false">IF(BF943&lt;&gt;0,VLOOKUP(BK943,'Pril3-drev'!$A$5:$C$17,3,0),0)</f>
        <v>0</v>
      </c>
      <c r="BM943" s="69" t="n">
        <f aca="false">'Vstupní data'!AH943</f>
        <v>0</v>
      </c>
      <c r="BN943" s="69" t="n">
        <f aca="false">IF('Vstupní data'!AH943&gt;0,   VLOOKUP(VLOOKUP(CONCATENATE(VLOOKUP(I943,'Pril3-drev'!$H$4:$L$83,5,0),BD943),'Pril3-drev'!$Q$4:$R$2803,2,0),'AVB-BS'!$C$5:$S$29 ,LOOKUP(BM943,'AVB-BS'!$D$3:$S$3,'AVB-BS'!$D$1:$S$1) ,0 )   ,   IF('Vstupní data'!AI943&gt;0,'Vstupní data'!AI943,0))</f>
        <v>0</v>
      </c>
      <c r="BO943" s="69" t="str">
        <f aca="false">IF(BX943&gt;5,VLOOKUP(CONCATENATE(BK943,BN943),'Pril1-THLPa'!$H$6:$N$96,4,0),"")</f>
        <v/>
      </c>
      <c r="BP943" s="69" t="str">
        <f aca="false">IF(BX943&gt;5,VLOOKUP(CONCATENATE(BK943,BN943),'Pril1-THLPa'!$H$6:$N$96,5,0),"")</f>
        <v/>
      </c>
      <c r="BQ943" s="69" t="str">
        <f aca="false">IF(BX943&gt;5,VLOOKUP(CONCATENATE(BK943,BN943),'Pril1-THLPa'!$H$6:$N$96,6,0),"")</f>
        <v/>
      </c>
      <c r="BR943" s="69" t="str">
        <f aca="false">IF(BX943&gt;5,VLOOKUP(CONCATENATE(BK943,BN943),'Pril1-THLPa'!$H$6:$N$96,7,0),"")</f>
        <v/>
      </c>
      <c r="BS943" s="69" t="str">
        <f aca="false">IF(BX943&gt;5,VLOOKUP(CONCATENATE(BK943,BN943),'Pril1-THLPa'!$H$6:$O$96,8,0),"")</f>
        <v/>
      </c>
      <c r="BT943" s="69" t="str">
        <f aca="false">IF(BF943&gt;0, IF(BK943="smrk",  VLOOKUP(VLOOKUP(BD943,'Pril9-K3'!$L$8:$M$207,2,0),'Pril9-K3'!$A$8:$J$16,LOOKUP(BN943,'Pril9-K3'!$A$7:$J$7,'Pril9-K3'!$A$5:$J$5),0), IF(AND(BK943&lt;&gt;"smrk",'Vstupní data'!AK943&lt;&gt;""),'Vstupní data'!AK943,   VLOOKUP(VLOOKUP(BD943,'Pril9-K3'!$L$8:$M$207,2,0),'Pril9-K3'!$A$8:$J$16,LOOKUP(BN943,'Pril9-K3'!$A$7:$J$7,'Pril9-K3'!$A$5:$J$5),0)   )),   "")</f>
        <v/>
      </c>
      <c r="BV943" s="69" t="n">
        <f aca="false">'Vstupní data'!AJ943</f>
        <v>0</v>
      </c>
      <c r="BW943" s="69" t="n">
        <f aca="false">IF(BF943&gt;0,IF(J943&gt;0,J943,K943*H943/100),0)</f>
        <v>0</v>
      </c>
      <c r="BX943" s="69" t="n">
        <f aca="false">IF(BF943&gt;0,IF(BJ943&gt;BL943,BL943,BJ943),0)</f>
        <v>0</v>
      </c>
      <c r="BY943" s="69" t="n">
        <f aca="false">IF(BD943=0,0,IF(AND(BX943&gt;0,BX943&lt;=5),  IF(AND(BX943&gt;0,BX943&lt;=5),VLOOKUP(BK943,'Pril1-THLPa'!$A$6:$F$18,IF(AND(BX943&gt;0,BX943&lt;=5),LOOKUP(BX943,'Pril1-THLPa'!$B$5:$F$5,'Pril1-THLPa'!$B$4:$F$4),""),0),""),  IF(BX943&gt;5,BO943+BP943*(BX943-5)+BQ943*POWER(BX943-5,2)+BR943*POWER(BX943-5,3)+BS943*POWER(BX943-5,4),"")))</f>
        <v>0</v>
      </c>
      <c r="BZ943" s="69" t="n">
        <f aca="false">IF(BY943&gt;0,BY943*BI943/10*BW943*(100+BV943)/100,0)</f>
        <v>0</v>
      </c>
      <c r="CA943" s="69" t="n">
        <f aca="false">IF(BD943&gt;0,BX943-IF(BD943&gt;BX943,BX943,BD943),0)</f>
        <v>0</v>
      </c>
      <c r="CB943" s="69" t="n">
        <f aca="false">POWER(1.01,CA943)</f>
        <v>1</v>
      </c>
      <c r="CC943" s="69" t="n">
        <f aca="false">IF(BF943&gt;0,IF(BF943&gt;BH943,1,BF943/BH943),0)</f>
        <v>0</v>
      </c>
      <c r="CD943" s="72" t="n">
        <f aca="false">IF(BD943=0,0,IF(BF943&gt;0,ROUND(IF(CB943&lt;&gt;0,BZ943*BT943*1/CB943*CC943,0),0),0))</f>
        <v>0</v>
      </c>
      <c r="CE943" s="73" t="str">
        <f aca="false">IF(BF943&gt;0,IF(BF943&gt;BH943,CD943/BF943,CD943/BH943),"")</f>
        <v/>
      </c>
      <c r="CF943" s="69" t="n">
        <f aca="false">'Vstupní data'!AM943</f>
        <v>0</v>
      </c>
      <c r="CG943" s="69" t="n">
        <f aca="false">'Vstupní data'!AN943</f>
        <v>0</v>
      </c>
      <c r="CH943" s="69" t="n">
        <f aca="false">'Vstupní data'!AO943</f>
        <v>0</v>
      </c>
      <c r="CI943" s="69" t="n">
        <f aca="false">'Vstupní data'!AP943</f>
        <v>0</v>
      </c>
      <c r="CJ943" s="72" t="n">
        <f aca="false">ROUND(CH943*CI943,0)</f>
        <v>0</v>
      </c>
      <c r="CK943" s="74" t="str">
        <f aca="false">IF(OR(AA943&gt;0,BB943&gt;0,CD943&gt;0,CJ943&gt;0),AA943+BB943+CD943+CJ943,"")</f>
        <v/>
      </c>
    </row>
    <row r="944" customFormat="false" ht="12.8" hidden="false" customHeight="false" outlineLevel="0" collapsed="false">
      <c r="A944" s="66" t="n">
        <f aca="false">'Vstupní data'!A944</f>
        <v>0</v>
      </c>
      <c r="F944" s="66" t="str">
        <f aca="false">CONCATENATE('Vstupní data'!F944,'Vstupní data'!G944,'Vstupní data'!H944,'Vstupní data'!I944)</f>
        <v/>
      </c>
      <c r="G944" s="66"/>
      <c r="H944" s="66" t="n">
        <f aca="false">'Vstupní data'!K944</f>
        <v>0</v>
      </c>
      <c r="I944" s="66" t="n">
        <f aca="false">'Vstupní data'!L944</f>
        <v>0</v>
      </c>
      <c r="J944" s="66" t="n">
        <f aca="false">'Vstupní data'!K944*'Vstupní data'!M944/100</f>
        <v>0</v>
      </c>
      <c r="L944" s="66" t="n">
        <f aca="false">IF('Vstupní data'!N944="prostokořenný",0,IF('Vstupní data'!N944="krytokořenný","k",IF('Vstupní data'!N944="poloodrostky nebo odrostky, prostokořenné i krytokořenné","po",0)))</f>
        <v>0</v>
      </c>
      <c r="N944" s="66"/>
      <c r="O944" s="66" t="n">
        <f aca="false">'Vstupní data'!O944</f>
        <v>0</v>
      </c>
      <c r="P944" s="66" t="n">
        <f aca="false">IF(O944&gt;0,VLOOKUP(CONCATENATE(VLOOKUP(I944,'Pril3-drev'!$H$5:$K$83,4,0),"-",'Vstupní data'!R944),K2!$C$15:$D$23,2,0),0)</f>
        <v>0</v>
      </c>
      <c r="Q944" s="66" t="n">
        <f aca="false">IF(O944&gt;0,VLOOKUP(I944,'Pril3-drev'!$H$5:$I$83,2,0),0)</f>
        <v>0</v>
      </c>
      <c r="R944" s="66" t="n">
        <f aca="false">IF(Q944&gt;0,VLOOKUP(Q944,'Pril6-okus'!$A$5:$B$17,2,0),0)</f>
        <v>0</v>
      </c>
      <c r="S944" s="66" t="n">
        <f aca="false">IF(O944&gt;0,VLOOKUP(I944,'Pril3-drev'!$H$5:$J$83,3,0),0)</f>
        <v>0</v>
      </c>
      <c r="T944" s="66" t="str">
        <f aca="false">IF(O944&gt;0,IF(L944="k",0.9*VLOOKUP(S944,'ha-pocty-vyhl'!$A$5:$B$20,2,0),IF(L944="po",0.8*VLOOKUP(S944,'ha-pocty-vyhl'!$A$5:$B$20,2,0),VLOOKUP(S944,'ha-pocty-vyhl'!$A$5:$B$20,2,0))),"")</f>
        <v/>
      </c>
      <c r="U944" s="66" t="n">
        <f aca="false">'Vstupní data'!P944</f>
        <v>0</v>
      </c>
      <c r="V944" s="66" t="n">
        <f aca="false">IF(O944&gt;0,1.3*T944*1000*Z944/10000,0)</f>
        <v>0</v>
      </c>
      <c r="W944" s="66" t="n">
        <f aca="false">IF(O944&gt;0,1.3*T944*1000*Z944/10000,0)</f>
        <v>0</v>
      </c>
      <c r="X944" s="66" t="n">
        <f aca="false">IF(O944&gt;0,IF(O944&gt;V944,V944,O944),0)</f>
        <v>0</v>
      </c>
      <c r="Y944" s="66" t="n">
        <f aca="false">IF(O944&gt;0,IF(IF(U944&gt;W944,W944,U944)&lt;X944,W944,IF(U944&gt;W944,W944,U944)),0)</f>
        <v>0</v>
      </c>
      <c r="Z944" s="66" t="n">
        <f aca="false">IF(O944&gt;0,IF(J944&gt;0,J944,K944*H944/100),0)</f>
        <v>0</v>
      </c>
      <c r="AA944" s="67" t="n">
        <f aca="false">IF(O944&gt;0,CEILING(R944*P944*X944/Y944*Z944,1),0)</f>
        <v>0</v>
      </c>
      <c r="AB944" s="68" t="n">
        <f aca="false">IF(O944&gt;0,AA944/O944,0)</f>
        <v>0</v>
      </c>
      <c r="AC944" s="66" t="n">
        <f aca="false">'Vstupní data'!W944</f>
        <v>0</v>
      </c>
      <c r="AI944" s="66" t="str">
        <f aca="false">IF(OR('Vstupní data'!T944&gt;0,'Vstupní data'!U944&gt;0),VLOOKUP(I944,'Pril3-drev'!$H$5:$J$83,3,0),"")</f>
        <v/>
      </c>
      <c r="AJ944" s="66" t="n">
        <f aca="false">IF('Vstupní data'!V944="prostokořenný",0,IF('Vstupní data'!V944="krytokořenný","k",IF('Vstupní data'!V944="poloodrostky nebo odrostky, prostokořenné i krytokořenné","po",0)))</f>
        <v>0</v>
      </c>
      <c r="AK944" s="66" t="n">
        <f aca="false">IF(OR('Vstupní data'!T944&gt;0,'Vstupní data'!U944&gt;0),IF(AJ944="k",0.9*VLOOKUP(AI944,'ha-pocty-vyhl'!$A$5:$B$20,2,0),IF(AJ944="po",0.8*VLOOKUP(AI944,'ha-pocty-vyhl'!$A$5:$B$20,2,0),VLOOKUP(AI944,'ha-pocty-vyhl'!$A$5:$B$20,2,0))),0)</f>
        <v>0</v>
      </c>
      <c r="AL944" s="66" t="n">
        <f aca="false">IF(OR('Vstupní data'!T944&gt;0,'Vstupní data'!U944&gt;0),'Vstupní data'!K944*'Vstupní data'!M944/100,0)</f>
        <v>0</v>
      </c>
      <c r="AM944" s="66" t="n">
        <f aca="false">IF(OR('Vstupní data'!T944&gt;0,'Vstupní data'!U944&gt;0),IF('Vstupní data'!T944&gt;0,'Vstupní data'!T944,ROUND(10*'Vstupní data'!U944/AK944,0)),0)</f>
        <v>0</v>
      </c>
      <c r="AN944" s="69" t="n">
        <f aca="false">IF('Vstupní data'!T944&gt;0,   IF('Vstupní data'!T944&lt;=AL944,'Vstupní data'!T944,AL944),   IF(AM944&lt;AL944,AM944,AL944))</f>
        <v>0</v>
      </c>
      <c r="AO944" s="69" t="n">
        <f aca="false">'Vstupní data'!X944</f>
        <v>0</v>
      </c>
      <c r="AP944" s="66" t="n">
        <f aca="false">IF(OR('Vstupní data'!T944&gt;0,'Vstupní data'!U944&gt;0),IF(I944&lt;&gt;0,VLOOKUP(I944,'Pril3-drev'!$H$5:$I$83,2,0),0),0)</f>
        <v>0</v>
      </c>
      <c r="AQ944" s="66" t="n">
        <f aca="false">'Vstupní data'!Y944</f>
        <v>0</v>
      </c>
      <c r="AR944" s="66" t="str">
        <f aca="false">IF(AC944&gt;5,   IF('Vstupní data'!Y944&gt;0,   VLOOKUP(VLOOKUP(CONCATENATE(VLOOKUP(I944,'Pril3-drev'!$H$4:$L$83,5,0),AC944),'Pril3-drev'!$Q$4:$R$2803,2,0),'AVB-BS'!$C$5:$S$29 ,LOOKUP(AQ944,'AVB-BS'!$D$3:$S$3,'AVB-BS'!$D$1:$S$1) ,0 )   ,   IF('Vstupní data'!Z944&gt;0,'Vstupní data'!Z944,0)) , "")</f>
        <v/>
      </c>
      <c r="AS944" s="70" t="str">
        <f aca="false">IF(AC944&gt;5,VLOOKUP(CONCATENATE(AP944,AR944),'Pril1-THLPa'!$H$6:$N$96,4,0),"")</f>
        <v/>
      </c>
      <c r="AT944" s="70" t="str">
        <f aca="false">IF(AC944&gt;5,VLOOKUP(CONCATENATE(AP944,AR944),'Pril1-THLPa'!$H$6:$N$96,5,0),"")</f>
        <v/>
      </c>
      <c r="AU944" s="70" t="str">
        <f aca="false">IF(AC944&gt;5,VLOOKUP(CONCATENATE(AP944,AR944),'Pril1-THLPa'!$H$6:$N$96,6,0),"")</f>
        <v/>
      </c>
      <c r="AV944" s="70" t="str">
        <f aca="false">IF(AC944&gt;5,VLOOKUP(CONCATENATE(AP944,AR944),'Pril1-THLPa'!$H$6:$N$96,7,0),"")</f>
        <v/>
      </c>
      <c r="AW944" s="70" t="str">
        <f aca="false">IF(AC944&gt;5,VLOOKUP(CONCATENATE(AP944,AR944),'Pril1-THLPa'!$H$6:$O$96,8,0),"")</f>
        <v/>
      </c>
      <c r="AX944" s="66" t="n">
        <f aca="false">IF(AC944&gt;0,IF(AND(AC944&gt;0,AC944&lt;=5),VLOOKUP(AP944,'Pril1-THLPa'!$A$6:$F$18,LOOKUP(AC944,'Pril1-THLPa'!$B$5:$F$5,'Pril1-THLPa'!$B$4:$F$4),0),AS944+AT944*(AC944-5)+AU944*POWER(AC944-5,2)+AV944*POWER(AC944-5,3)+AW944*POWER(AC944-5,4)),0)</f>
        <v>0</v>
      </c>
      <c r="AY944" s="71"/>
      <c r="AZ944" s="66" t="n">
        <f aca="false">'Vstupní data'!AA944</f>
        <v>0</v>
      </c>
      <c r="BA944" s="66" t="n">
        <f aca="false">IF(OR('Vstupní data'!T944&gt;0,'Vstupní data'!U944&gt;0),IF(AC944&lt;&gt;"",AX944*AO944/10*(100+AZ944)/100,0),0)</f>
        <v>0</v>
      </c>
      <c r="BB944" s="67" t="n">
        <f aca="false">IF(AC944&lt;&gt;"",ROUND(BA944*AN944,0),0)</f>
        <v>0</v>
      </c>
      <c r="BC944" s="68" t="str">
        <f aca="false">IF(AE944&gt;0,BB944/AE944,"")</f>
        <v/>
      </c>
      <c r="BD944" s="66" t="n">
        <f aca="false">'Vstupní data'!AE944</f>
        <v>0</v>
      </c>
      <c r="BF944" s="66" t="n">
        <f aca="false">'Vstupní data'!AC944</f>
        <v>0</v>
      </c>
      <c r="BH944" s="66" t="n">
        <f aca="false">'Vstupní data'!AD944</f>
        <v>0</v>
      </c>
      <c r="BI944" s="66" t="n">
        <f aca="false">'Vstupní data'!AF944</f>
        <v>0</v>
      </c>
      <c r="BJ944" s="69" t="n">
        <f aca="false">'Vstupní data'!AG944</f>
        <v>0</v>
      </c>
      <c r="BK944" s="69" t="n">
        <f aca="false">IF(BF944&lt;&gt;0,VLOOKUP(I944,'Pril3-drev'!$H$5:$I$83,2,0),0)</f>
        <v>0</v>
      </c>
      <c r="BL944" s="69" t="n">
        <f aca="false">IF(BF944&lt;&gt;0,VLOOKUP(BK944,'Pril3-drev'!$A$5:$C$17,3,0),0)</f>
        <v>0</v>
      </c>
      <c r="BM944" s="69" t="n">
        <f aca="false">'Vstupní data'!AH944</f>
        <v>0</v>
      </c>
      <c r="BN944" s="69" t="n">
        <f aca="false">IF('Vstupní data'!AH944&gt;0,   VLOOKUP(VLOOKUP(CONCATENATE(VLOOKUP(I944,'Pril3-drev'!$H$4:$L$83,5,0),BD944),'Pril3-drev'!$Q$4:$R$2803,2,0),'AVB-BS'!$C$5:$S$29 ,LOOKUP(BM944,'AVB-BS'!$D$3:$S$3,'AVB-BS'!$D$1:$S$1) ,0 )   ,   IF('Vstupní data'!AI944&gt;0,'Vstupní data'!AI944,0))</f>
        <v>0</v>
      </c>
      <c r="BO944" s="69" t="str">
        <f aca="false">IF(BX944&gt;5,VLOOKUP(CONCATENATE(BK944,BN944),'Pril1-THLPa'!$H$6:$N$96,4,0),"")</f>
        <v/>
      </c>
      <c r="BP944" s="69" t="str">
        <f aca="false">IF(BX944&gt;5,VLOOKUP(CONCATENATE(BK944,BN944),'Pril1-THLPa'!$H$6:$N$96,5,0),"")</f>
        <v/>
      </c>
      <c r="BQ944" s="69" t="str">
        <f aca="false">IF(BX944&gt;5,VLOOKUP(CONCATENATE(BK944,BN944),'Pril1-THLPa'!$H$6:$N$96,6,0),"")</f>
        <v/>
      </c>
      <c r="BR944" s="69" t="str">
        <f aca="false">IF(BX944&gt;5,VLOOKUP(CONCATENATE(BK944,BN944),'Pril1-THLPa'!$H$6:$N$96,7,0),"")</f>
        <v/>
      </c>
      <c r="BS944" s="69" t="str">
        <f aca="false">IF(BX944&gt;5,VLOOKUP(CONCATENATE(BK944,BN944),'Pril1-THLPa'!$H$6:$O$96,8,0),"")</f>
        <v/>
      </c>
      <c r="BT944" s="69" t="str">
        <f aca="false">IF(BF944&gt;0, IF(BK944="smrk",  VLOOKUP(VLOOKUP(BD944,'Pril9-K3'!$L$8:$M$207,2,0),'Pril9-K3'!$A$8:$J$16,LOOKUP(BN944,'Pril9-K3'!$A$7:$J$7,'Pril9-K3'!$A$5:$J$5),0), IF(AND(BK944&lt;&gt;"smrk",'Vstupní data'!AK944&lt;&gt;""),'Vstupní data'!AK944,   VLOOKUP(VLOOKUP(BD944,'Pril9-K3'!$L$8:$M$207,2,0),'Pril9-K3'!$A$8:$J$16,LOOKUP(BN944,'Pril9-K3'!$A$7:$J$7,'Pril9-K3'!$A$5:$J$5),0)   )),   "")</f>
        <v/>
      </c>
      <c r="BV944" s="69" t="n">
        <f aca="false">'Vstupní data'!AJ944</f>
        <v>0</v>
      </c>
      <c r="BW944" s="69" t="n">
        <f aca="false">IF(BF944&gt;0,IF(J944&gt;0,J944,K944*H944/100),0)</f>
        <v>0</v>
      </c>
      <c r="BX944" s="69" t="n">
        <f aca="false">IF(BF944&gt;0,IF(BJ944&gt;BL944,BL944,BJ944),0)</f>
        <v>0</v>
      </c>
      <c r="BY944" s="69" t="n">
        <f aca="false">IF(BD944=0,0,IF(AND(BX944&gt;0,BX944&lt;=5),  IF(AND(BX944&gt;0,BX944&lt;=5),VLOOKUP(BK944,'Pril1-THLPa'!$A$6:$F$18,IF(AND(BX944&gt;0,BX944&lt;=5),LOOKUP(BX944,'Pril1-THLPa'!$B$5:$F$5,'Pril1-THLPa'!$B$4:$F$4),""),0),""),  IF(BX944&gt;5,BO944+BP944*(BX944-5)+BQ944*POWER(BX944-5,2)+BR944*POWER(BX944-5,3)+BS944*POWER(BX944-5,4),"")))</f>
        <v>0</v>
      </c>
      <c r="BZ944" s="69" t="n">
        <f aca="false">IF(BY944&gt;0,BY944*BI944/10*BW944*(100+BV944)/100,0)</f>
        <v>0</v>
      </c>
      <c r="CA944" s="69" t="n">
        <f aca="false">IF(BD944&gt;0,BX944-IF(BD944&gt;BX944,BX944,BD944),0)</f>
        <v>0</v>
      </c>
      <c r="CB944" s="69" t="n">
        <f aca="false">POWER(1.01,CA944)</f>
        <v>1</v>
      </c>
      <c r="CC944" s="69" t="n">
        <f aca="false">IF(BF944&gt;0,IF(BF944&gt;BH944,1,BF944/BH944),0)</f>
        <v>0</v>
      </c>
      <c r="CD944" s="72" t="n">
        <f aca="false">IF(BD944=0,0,IF(BF944&gt;0,ROUND(IF(CB944&lt;&gt;0,BZ944*BT944*1/CB944*CC944,0),0),0))</f>
        <v>0</v>
      </c>
      <c r="CE944" s="73" t="str">
        <f aca="false">IF(BF944&gt;0,IF(BF944&gt;BH944,CD944/BF944,CD944/BH944),"")</f>
        <v/>
      </c>
      <c r="CF944" s="69" t="n">
        <f aca="false">'Vstupní data'!AM944</f>
        <v>0</v>
      </c>
      <c r="CG944" s="69" t="n">
        <f aca="false">'Vstupní data'!AN944</f>
        <v>0</v>
      </c>
      <c r="CH944" s="69" t="n">
        <f aca="false">'Vstupní data'!AO944</f>
        <v>0</v>
      </c>
      <c r="CI944" s="69" t="n">
        <f aca="false">'Vstupní data'!AP944</f>
        <v>0</v>
      </c>
      <c r="CJ944" s="72" t="n">
        <f aca="false">ROUND(CH944*CI944,0)</f>
        <v>0</v>
      </c>
      <c r="CK944" s="74" t="str">
        <f aca="false">IF(OR(AA944&gt;0,BB944&gt;0,CD944&gt;0,CJ944&gt;0),AA944+BB944+CD944+CJ944,"")</f>
        <v/>
      </c>
    </row>
    <row r="945" customFormat="false" ht="12.8" hidden="false" customHeight="false" outlineLevel="0" collapsed="false">
      <c r="A945" s="66" t="n">
        <f aca="false">'Vstupní data'!A945</f>
        <v>0</v>
      </c>
      <c r="F945" s="66" t="str">
        <f aca="false">CONCATENATE('Vstupní data'!F945,'Vstupní data'!G945,'Vstupní data'!H945,'Vstupní data'!I945)</f>
        <v/>
      </c>
      <c r="G945" s="66"/>
      <c r="H945" s="66" t="n">
        <f aca="false">'Vstupní data'!K945</f>
        <v>0</v>
      </c>
      <c r="I945" s="66" t="n">
        <f aca="false">'Vstupní data'!L945</f>
        <v>0</v>
      </c>
      <c r="J945" s="66" t="n">
        <f aca="false">'Vstupní data'!K945*'Vstupní data'!M945/100</f>
        <v>0</v>
      </c>
      <c r="L945" s="66" t="n">
        <f aca="false">IF('Vstupní data'!N945="prostokořenný",0,IF('Vstupní data'!N945="krytokořenný","k",IF('Vstupní data'!N945="poloodrostky nebo odrostky, prostokořenné i krytokořenné","po",0)))</f>
        <v>0</v>
      </c>
      <c r="N945" s="66"/>
      <c r="O945" s="66" t="n">
        <f aca="false">'Vstupní data'!O945</f>
        <v>0</v>
      </c>
      <c r="P945" s="66" t="n">
        <f aca="false">IF(O945&gt;0,VLOOKUP(CONCATENATE(VLOOKUP(I945,'Pril3-drev'!$H$5:$K$83,4,0),"-",'Vstupní data'!R945),K2!$C$15:$D$23,2,0),0)</f>
        <v>0</v>
      </c>
      <c r="Q945" s="66" t="n">
        <f aca="false">IF(O945&gt;0,VLOOKUP(I945,'Pril3-drev'!$H$5:$I$83,2,0),0)</f>
        <v>0</v>
      </c>
      <c r="R945" s="66" t="n">
        <f aca="false">IF(Q945&gt;0,VLOOKUP(Q945,'Pril6-okus'!$A$5:$B$17,2,0),0)</f>
        <v>0</v>
      </c>
      <c r="S945" s="66" t="n">
        <f aca="false">IF(O945&gt;0,VLOOKUP(I945,'Pril3-drev'!$H$5:$J$83,3,0),0)</f>
        <v>0</v>
      </c>
      <c r="T945" s="66" t="str">
        <f aca="false">IF(O945&gt;0,IF(L945="k",0.9*VLOOKUP(S945,'ha-pocty-vyhl'!$A$5:$B$20,2,0),IF(L945="po",0.8*VLOOKUP(S945,'ha-pocty-vyhl'!$A$5:$B$20,2,0),VLOOKUP(S945,'ha-pocty-vyhl'!$A$5:$B$20,2,0))),"")</f>
        <v/>
      </c>
      <c r="U945" s="66" t="n">
        <f aca="false">'Vstupní data'!P945</f>
        <v>0</v>
      </c>
      <c r="V945" s="66" t="n">
        <f aca="false">IF(O945&gt;0,1.3*T945*1000*Z945/10000,0)</f>
        <v>0</v>
      </c>
      <c r="W945" s="66" t="n">
        <f aca="false">IF(O945&gt;0,1.3*T945*1000*Z945/10000,0)</f>
        <v>0</v>
      </c>
      <c r="X945" s="66" t="n">
        <f aca="false">IF(O945&gt;0,IF(O945&gt;V945,V945,O945),0)</f>
        <v>0</v>
      </c>
      <c r="Y945" s="66" t="n">
        <f aca="false">IF(O945&gt;0,IF(IF(U945&gt;W945,W945,U945)&lt;X945,W945,IF(U945&gt;W945,W945,U945)),0)</f>
        <v>0</v>
      </c>
      <c r="Z945" s="66" t="n">
        <f aca="false">IF(O945&gt;0,IF(J945&gt;0,J945,K945*H945/100),0)</f>
        <v>0</v>
      </c>
      <c r="AA945" s="67" t="n">
        <f aca="false">IF(O945&gt;0,CEILING(R945*P945*X945/Y945*Z945,1),0)</f>
        <v>0</v>
      </c>
      <c r="AB945" s="68" t="n">
        <f aca="false">IF(O945&gt;0,AA945/O945,0)</f>
        <v>0</v>
      </c>
      <c r="AC945" s="66" t="n">
        <f aca="false">'Vstupní data'!W945</f>
        <v>0</v>
      </c>
      <c r="AI945" s="66" t="str">
        <f aca="false">IF(OR('Vstupní data'!T945&gt;0,'Vstupní data'!U945&gt;0),VLOOKUP(I945,'Pril3-drev'!$H$5:$J$83,3,0),"")</f>
        <v/>
      </c>
      <c r="AJ945" s="66" t="n">
        <f aca="false">IF('Vstupní data'!V945="prostokořenný",0,IF('Vstupní data'!V945="krytokořenný","k",IF('Vstupní data'!V945="poloodrostky nebo odrostky, prostokořenné i krytokořenné","po",0)))</f>
        <v>0</v>
      </c>
      <c r="AK945" s="66" t="n">
        <f aca="false">IF(OR('Vstupní data'!T945&gt;0,'Vstupní data'!U945&gt;0),IF(AJ945="k",0.9*VLOOKUP(AI945,'ha-pocty-vyhl'!$A$5:$B$20,2,0),IF(AJ945="po",0.8*VLOOKUP(AI945,'ha-pocty-vyhl'!$A$5:$B$20,2,0),VLOOKUP(AI945,'ha-pocty-vyhl'!$A$5:$B$20,2,0))),0)</f>
        <v>0</v>
      </c>
      <c r="AL945" s="66" t="n">
        <f aca="false">IF(OR('Vstupní data'!T945&gt;0,'Vstupní data'!U945&gt;0),'Vstupní data'!K945*'Vstupní data'!M945/100,0)</f>
        <v>0</v>
      </c>
      <c r="AM945" s="66" t="n">
        <f aca="false">IF(OR('Vstupní data'!T945&gt;0,'Vstupní data'!U945&gt;0),IF('Vstupní data'!T945&gt;0,'Vstupní data'!T945,ROUND(10*'Vstupní data'!U945/AK945,0)),0)</f>
        <v>0</v>
      </c>
      <c r="AN945" s="69" t="n">
        <f aca="false">IF('Vstupní data'!T945&gt;0,   IF('Vstupní data'!T945&lt;=AL945,'Vstupní data'!T945,AL945),   IF(AM945&lt;AL945,AM945,AL945))</f>
        <v>0</v>
      </c>
      <c r="AO945" s="69" t="n">
        <f aca="false">'Vstupní data'!X945</f>
        <v>0</v>
      </c>
      <c r="AP945" s="66" t="n">
        <f aca="false">IF(OR('Vstupní data'!T945&gt;0,'Vstupní data'!U945&gt;0),IF(I945&lt;&gt;0,VLOOKUP(I945,'Pril3-drev'!$H$5:$I$83,2,0),0),0)</f>
        <v>0</v>
      </c>
      <c r="AQ945" s="66" t="n">
        <f aca="false">'Vstupní data'!Y945</f>
        <v>0</v>
      </c>
      <c r="AR945" s="66" t="str">
        <f aca="false">IF(AC945&gt;5,   IF('Vstupní data'!Y945&gt;0,   VLOOKUP(VLOOKUP(CONCATENATE(VLOOKUP(I945,'Pril3-drev'!$H$4:$L$83,5,0),AC945),'Pril3-drev'!$Q$4:$R$2803,2,0),'AVB-BS'!$C$5:$S$29 ,LOOKUP(AQ945,'AVB-BS'!$D$3:$S$3,'AVB-BS'!$D$1:$S$1) ,0 )   ,   IF('Vstupní data'!Z945&gt;0,'Vstupní data'!Z945,0)) , "")</f>
        <v/>
      </c>
      <c r="AS945" s="70" t="str">
        <f aca="false">IF(AC945&gt;5,VLOOKUP(CONCATENATE(AP945,AR945),'Pril1-THLPa'!$H$6:$N$96,4,0),"")</f>
        <v/>
      </c>
      <c r="AT945" s="70" t="str">
        <f aca="false">IF(AC945&gt;5,VLOOKUP(CONCATENATE(AP945,AR945),'Pril1-THLPa'!$H$6:$N$96,5,0),"")</f>
        <v/>
      </c>
      <c r="AU945" s="70" t="str">
        <f aca="false">IF(AC945&gt;5,VLOOKUP(CONCATENATE(AP945,AR945),'Pril1-THLPa'!$H$6:$N$96,6,0),"")</f>
        <v/>
      </c>
      <c r="AV945" s="70" t="str">
        <f aca="false">IF(AC945&gt;5,VLOOKUP(CONCATENATE(AP945,AR945),'Pril1-THLPa'!$H$6:$N$96,7,0),"")</f>
        <v/>
      </c>
      <c r="AW945" s="70" t="str">
        <f aca="false">IF(AC945&gt;5,VLOOKUP(CONCATENATE(AP945,AR945),'Pril1-THLPa'!$H$6:$O$96,8,0),"")</f>
        <v/>
      </c>
      <c r="AX945" s="66" t="n">
        <f aca="false">IF(AC945&gt;0,IF(AND(AC945&gt;0,AC945&lt;=5),VLOOKUP(AP945,'Pril1-THLPa'!$A$6:$F$18,LOOKUP(AC945,'Pril1-THLPa'!$B$5:$F$5,'Pril1-THLPa'!$B$4:$F$4),0),AS945+AT945*(AC945-5)+AU945*POWER(AC945-5,2)+AV945*POWER(AC945-5,3)+AW945*POWER(AC945-5,4)),0)</f>
        <v>0</v>
      </c>
      <c r="AY945" s="71"/>
      <c r="AZ945" s="66" t="n">
        <f aca="false">'Vstupní data'!AA945</f>
        <v>0</v>
      </c>
      <c r="BA945" s="66" t="n">
        <f aca="false">IF(OR('Vstupní data'!T945&gt;0,'Vstupní data'!U945&gt;0),IF(AC945&lt;&gt;"",AX945*AO945/10*(100+AZ945)/100,0),0)</f>
        <v>0</v>
      </c>
      <c r="BB945" s="67" t="n">
        <f aca="false">IF(AC945&lt;&gt;"",ROUND(BA945*AN945,0),0)</f>
        <v>0</v>
      </c>
      <c r="BC945" s="68" t="str">
        <f aca="false">IF(AE945&gt;0,BB945/AE945,"")</f>
        <v/>
      </c>
      <c r="BD945" s="66" t="n">
        <f aca="false">'Vstupní data'!AE945</f>
        <v>0</v>
      </c>
      <c r="BF945" s="66" t="n">
        <f aca="false">'Vstupní data'!AC945</f>
        <v>0</v>
      </c>
      <c r="BH945" s="66" t="n">
        <f aca="false">'Vstupní data'!AD945</f>
        <v>0</v>
      </c>
      <c r="BI945" s="66" t="n">
        <f aca="false">'Vstupní data'!AF945</f>
        <v>0</v>
      </c>
      <c r="BJ945" s="69" t="n">
        <f aca="false">'Vstupní data'!AG945</f>
        <v>0</v>
      </c>
      <c r="BK945" s="69" t="n">
        <f aca="false">IF(BF945&lt;&gt;0,VLOOKUP(I945,'Pril3-drev'!$H$5:$I$83,2,0),0)</f>
        <v>0</v>
      </c>
      <c r="BL945" s="69" t="n">
        <f aca="false">IF(BF945&lt;&gt;0,VLOOKUP(BK945,'Pril3-drev'!$A$5:$C$17,3,0),0)</f>
        <v>0</v>
      </c>
      <c r="BM945" s="69" t="n">
        <f aca="false">'Vstupní data'!AH945</f>
        <v>0</v>
      </c>
      <c r="BN945" s="69" t="n">
        <f aca="false">IF('Vstupní data'!AH945&gt;0,   VLOOKUP(VLOOKUP(CONCATENATE(VLOOKUP(I945,'Pril3-drev'!$H$4:$L$83,5,0),BD945),'Pril3-drev'!$Q$4:$R$2803,2,0),'AVB-BS'!$C$5:$S$29 ,LOOKUP(BM945,'AVB-BS'!$D$3:$S$3,'AVB-BS'!$D$1:$S$1) ,0 )   ,   IF('Vstupní data'!AI945&gt;0,'Vstupní data'!AI945,0))</f>
        <v>0</v>
      </c>
      <c r="BO945" s="69" t="str">
        <f aca="false">IF(BX945&gt;5,VLOOKUP(CONCATENATE(BK945,BN945),'Pril1-THLPa'!$H$6:$N$96,4,0),"")</f>
        <v/>
      </c>
      <c r="BP945" s="69" t="str">
        <f aca="false">IF(BX945&gt;5,VLOOKUP(CONCATENATE(BK945,BN945),'Pril1-THLPa'!$H$6:$N$96,5,0),"")</f>
        <v/>
      </c>
      <c r="BQ945" s="69" t="str">
        <f aca="false">IF(BX945&gt;5,VLOOKUP(CONCATENATE(BK945,BN945),'Pril1-THLPa'!$H$6:$N$96,6,0),"")</f>
        <v/>
      </c>
      <c r="BR945" s="69" t="str">
        <f aca="false">IF(BX945&gt;5,VLOOKUP(CONCATENATE(BK945,BN945),'Pril1-THLPa'!$H$6:$N$96,7,0),"")</f>
        <v/>
      </c>
      <c r="BS945" s="69" t="str">
        <f aca="false">IF(BX945&gt;5,VLOOKUP(CONCATENATE(BK945,BN945),'Pril1-THLPa'!$H$6:$O$96,8,0),"")</f>
        <v/>
      </c>
      <c r="BT945" s="69" t="str">
        <f aca="false">IF(BF945&gt;0, IF(BK945="smrk",  VLOOKUP(VLOOKUP(BD945,'Pril9-K3'!$L$8:$M$207,2,0),'Pril9-K3'!$A$8:$J$16,LOOKUP(BN945,'Pril9-K3'!$A$7:$J$7,'Pril9-K3'!$A$5:$J$5),0), IF(AND(BK945&lt;&gt;"smrk",'Vstupní data'!AK945&lt;&gt;""),'Vstupní data'!AK945,   VLOOKUP(VLOOKUP(BD945,'Pril9-K3'!$L$8:$M$207,2,0),'Pril9-K3'!$A$8:$J$16,LOOKUP(BN945,'Pril9-K3'!$A$7:$J$7,'Pril9-K3'!$A$5:$J$5),0)   )),   "")</f>
        <v/>
      </c>
      <c r="BV945" s="69" t="n">
        <f aca="false">'Vstupní data'!AJ945</f>
        <v>0</v>
      </c>
      <c r="BW945" s="69" t="n">
        <f aca="false">IF(BF945&gt;0,IF(J945&gt;0,J945,K945*H945/100),0)</f>
        <v>0</v>
      </c>
      <c r="BX945" s="69" t="n">
        <f aca="false">IF(BF945&gt;0,IF(BJ945&gt;BL945,BL945,BJ945),0)</f>
        <v>0</v>
      </c>
      <c r="BY945" s="69" t="n">
        <f aca="false">IF(BD945=0,0,IF(AND(BX945&gt;0,BX945&lt;=5),  IF(AND(BX945&gt;0,BX945&lt;=5),VLOOKUP(BK945,'Pril1-THLPa'!$A$6:$F$18,IF(AND(BX945&gt;0,BX945&lt;=5),LOOKUP(BX945,'Pril1-THLPa'!$B$5:$F$5,'Pril1-THLPa'!$B$4:$F$4),""),0),""),  IF(BX945&gt;5,BO945+BP945*(BX945-5)+BQ945*POWER(BX945-5,2)+BR945*POWER(BX945-5,3)+BS945*POWER(BX945-5,4),"")))</f>
        <v>0</v>
      </c>
      <c r="BZ945" s="69" t="n">
        <f aca="false">IF(BY945&gt;0,BY945*BI945/10*BW945*(100+BV945)/100,0)</f>
        <v>0</v>
      </c>
      <c r="CA945" s="69" t="n">
        <f aca="false">IF(BD945&gt;0,BX945-IF(BD945&gt;BX945,BX945,BD945),0)</f>
        <v>0</v>
      </c>
      <c r="CB945" s="69" t="n">
        <f aca="false">POWER(1.01,CA945)</f>
        <v>1</v>
      </c>
      <c r="CC945" s="69" t="n">
        <f aca="false">IF(BF945&gt;0,IF(BF945&gt;BH945,1,BF945/BH945),0)</f>
        <v>0</v>
      </c>
      <c r="CD945" s="72" t="n">
        <f aca="false">IF(BD945=0,0,IF(BF945&gt;0,ROUND(IF(CB945&lt;&gt;0,BZ945*BT945*1/CB945*CC945,0),0),0))</f>
        <v>0</v>
      </c>
      <c r="CE945" s="73" t="str">
        <f aca="false">IF(BF945&gt;0,IF(BF945&gt;BH945,CD945/BF945,CD945/BH945),"")</f>
        <v/>
      </c>
      <c r="CF945" s="69" t="n">
        <f aca="false">'Vstupní data'!AM945</f>
        <v>0</v>
      </c>
      <c r="CG945" s="69" t="n">
        <f aca="false">'Vstupní data'!AN945</f>
        <v>0</v>
      </c>
      <c r="CH945" s="69" t="n">
        <f aca="false">'Vstupní data'!AO945</f>
        <v>0</v>
      </c>
      <c r="CI945" s="69" t="n">
        <f aca="false">'Vstupní data'!AP945</f>
        <v>0</v>
      </c>
      <c r="CJ945" s="72" t="n">
        <f aca="false">ROUND(CH945*CI945,0)</f>
        <v>0</v>
      </c>
      <c r="CK945" s="74" t="str">
        <f aca="false">IF(OR(AA945&gt;0,BB945&gt;0,CD945&gt;0,CJ945&gt;0),AA945+BB945+CD945+CJ945,"")</f>
        <v/>
      </c>
    </row>
    <row r="946" customFormat="false" ht="12.8" hidden="false" customHeight="false" outlineLevel="0" collapsed="false">
      <c r="A946" s="66" t="n">
        <f aca="false">'Vstupní data'!A946</f>
        <v>0</v>
      </c>
      <c r="F946" s="66" t="str">
        <f aca="false">CONCATENATE('Vstupní data'!F946,'Vstupní data'!G946,'Vstupní data'!H946,'Vstupní data'!I946)</f>
        <v/>
      </c>
      <c r="G946" s="66"/>
      <c r="H946" s="66" t="n">
        <f aca="false">'Vstupní data'!K946</f>
        <v>0</v>
      </c>
      <c r="I946" s="66" t="n">
        <f aca="false">'Vstupní data'!L946</f>
        <v>0</v>
      </c>
      <c r="J946" s="66" t="n">
        <f aca="false">'Vstupní data'!K946*'Vstupní data'!M946/100</f>
        <v>0</v>
      </c>
      <c r="L946" s="66" t="n">
        <f aca="false">IF('Vstupní data'!N946="prostokořenný",0,IF('Vstupní data'!N946="krytokořenný","k",IF('Vstupní data'!N946="poloodrostky nebo odrostky, prostokořenné i krytokořenné","po",0)))</f>
        <v>0</v>
      </c>
      <c r="N946" s="66"/>
      <c r="O946" s="66" t="n">
        <f aca="false">'Vstupní data'!O946</f>
        <v>0</v>
      </c>
      <c r="P946" s="66" t="n">
        <f aca="false">IF(O946&gt;0,VLOOKUP(CONCATENATE(VLOOKUP(I946,'Pril3-drev'!$H$5:$K$83,4,0),"-",'Vstupní data'!R946),K2!$C$15:$D$23,2,0),0)</f>
        <v>0</v>
      </c>
      <c r="Q946" s="66" t="n">
        <f aca="false">IF(O946&gt;0,VLOOKUP(I946,'Pril3-drev'!$H$5:$I$83,2,0),0)</f>
        <v>0</v>
      </c>
      <c r="R946" s="66" t="n">
        <f aca="false">IF(Q946&gt;0,VLOOKUP(Q946,'Pril6-okus'!$A$5:$B$17,2,0),0)</f>
        <v>0</v>
      </c>
      <c r="S946" s="66" t="n">
        <f aca="false">IF(O946&gt;0,VLOOKUP(I946,'Pril3-drev'!$H$5:$J$83,3,0),0)</f>
        <v>0</v>
      </c>
      <c r="T946" s="66" t="str">
        <f aca="false">IF(O946&gt;0,IF(L946="k",0.9*VLOOKUP(S946,'ha-pocty-vyhl'!$A$5:$B$20,2,0),IF(L946="po",0.8*VLOOKUP(S946,'ha-pocty-vyhl'!$A$5:$B$20,2,0),VLOOKUP(S946,'ha-pocty-vyhl'!$A$5:$B$20,2,0))),"")</f>
        <v/>
      </c>
      <c r="U946" s="66" t="n">
        <f aca="false">'Vstupní data'!P946</f>
        <v>0</v>
      </c>
      <c r="V946" s="66" t="n">
        <f aca="false">IF(O946&gt;0,1.3*T946*1000*Z946/10000,0)</f>
        <v>0</v>
      </c>
      <c r="W946" s="66" t="n">
        <f aca="false">IF(O946&gt;0,1.3*T946*1000*Z946/10000,0)</f>
        <v>0</v>
      </c>
      <c r="X946" s="66" t="n">
        <f aca="false">IF(O946&gt;0,IF(O946&gt;V946,V946,O946),0)</f>
        <v>0</v>
      </c>
      <c r="Y946" s="66" t="n">
        <f aca="false">IF(O946&gt;0,IF(IF(U946&gt;W946,W946,U946)&lt;X946,W946,IF(U946&gt;W946,W946,U946)),0)</f>
        <v>0</v>
      </c>
      <c r="Z946" s="66" t="n">
        <f aca="false">IF(O946&gt;0,IF(J946&gt;0,J946,K946*H946/100),0)</f>
        <v>0</v>
      </c>
      <c r="AA946" s="67" t="n">
        <f aca="false">IF(O946&gt;0,CEILING(R946*P946*X946/Y946*Z946,1),0)</f>
        <v>0</v>
      </c>
      <c r="AB946" s="68" t="n">
        <f aca="false">IF(O946&gt;0,AA946/O946,0)</f>
        <v>0</v>
      </c>
      <c r="AC946" s="66" t="n">
        <f aca="false">'Vstupní data'!W946</f>
        <v>0</v>
      </c>
      <c r="AI946" s="66" t="str">
        <f aca="false">IF(OR('Vstupní data'!T946&gt;0,'Vstupní data'!U946&gt;0),VLOOKUP(I946,'Pril3-drev'!$H$5:$J$83,3,0),"")</f>
        <v/>
      </c>
      <c r="AJ946" s="66" t="n">
        <f aca="false">IF('Vstupní data'!V946="prostokořenný",0,IF('Vstupní data'!V946="krytokořenný","k",IF('Vstupní data'!V946="poloodrostky nebo odrostky, prostokořenné i krytokořenné","po",0)))</f>
        <v>0</v>
      </c>
      <c r="AK946" s="66" t="n">
        <f aca="false">IF(OR('Vstupní data'!T946&gt;0,'Vstupní data'!U946&gt;0),IF(AJ946="k",0.9*VLOOKUP(AI946,'ha-pocty-vyhl'!$A$5:$B$20,2,0),IF(AJ946="po",0.8*VLOOKUP(AI946,'ha-pocty-vyhl'!$A$5:$B$20,2,0),VLOOKUP(AI946,'ha-pocty-vyhl'!$A$5:$B$20,2,0))),0)</f>
        <v>0</v>
      </c>
      <c r="AL946" s="66" t="n">
        <f aca="false">IF(OR('Vstupní data'!T946&gt;0,'Vstupní data'!U946&gt;0),'Vstupní data'!K946*'Vstupní data'!M946/100,0)</f>
        <v>0</v>
      </c>
      <c r="AM946" s="66" t="n">
        <f aca="false">IF(OR('Vstupní data'!T946&gt;0,'Vstupní data'!U946&gt;0),IF('Vstupní data'!T946&gt;0,'Vstupní data'!T946,ROUND(10*'Vstupní data'!U946/AK946,0)),0)</f>
        <v>0</v>
      </c>
      <c r="AN946" s="69" t="n">
        <f aca="false">IF('Vstupní data'!T946&gt;0,   IF('Vstupní data'!T946&lt;=AL946,'Vstupní data'!T946,AL946),   IF(AM946&lt;AL946,AM946,AL946))</f>
        <v>0</v>
      </c>
      <c r="AO946" s="69" t="n">
        <f aca="false">'Vstupní data'!X946</f>
        <v>0</v>
      </c>
      <c r="AP946" s="66" t="n">
        <f aca="false">IF(OR('Vstupní data'!T946&gt;0,'Vstupní data'!U946&gt;0),IF(I946&lt;&gt;0,VLOOKUP(I946,'Pril3-drev'!$H$5:$I$83,2,0),0),0)</f>
        <v>0</v>
      </c>
      <c r="AQ946" s="66" t="n">
        <f aca="false">'Vstupní data'!Y946</f>
        <v>0</v>
      </c>
      <c r="AR946" s="66" t="str">
        <f aca="false">IF(AC946&gt;5,   IF('Vstupní data'!Y946&gt;0,   VLOOKUP(VLOOKUP(CONCATENATE(VLOOKUP(I946,'Pril3-drev'!$H$4:$L$83,5,0),AC946),'Pril3-drev'!$Q$4:$R$2803,2,0),'AVB-BS'!$C$5:$S$29 ,LOOKUP(AQ946,'AVB-BS'!$D$3:$S$3,'AVB-BS'!$D$1:$S$1) ,0 )   ,   IF('Vstupní data'!Z946&gt;0,'Vstupní data'!Z946,0)) , "")</f>
        <v/>
      </c>
      <c r="AS946" s="70" t="str">
        <f aca="false">IF(AC946&gt;5,VLOOKUP(CONCATENATE(AP946,AR946),'Pril1-THLPa'!$H$6:$N$96,4,0),"")</f>
        <v/>
      </c>
      <c r="AT946" s="70" t="str">
        <f aca="false">IF(AC946&gt;5,VLOOKUP(CONCATENATE(AP946,AR946),'Pril1-THLPa'!$H$6:$N$96,5,0),"")</f>
        <v/>
      </c>
      <c r="AU946" s="70" t="str">
        <f aca="false">IF(AC946&gt;5,VLOOKUP(CONCATENATE(AP946,AR946),'Pril1-THLPa'!$H$6:$N$96,6,0),"")</f>
        <v/>
      </c>
      <c r="AV946" s="70" t="str">
        <f aca="false">IF(AC946&gt;5,VLOOKUP(CONCATENATE(AP946,AR946),'Pril1-THLPa'!$H$6:$N$96,7,0),"")</f>
        <v/>
      </c>
      <c r="AW946" s="70" t="str">
        <f aca="false">IF(AC946&gt;5,VLOOKUP(CONCATENATE(AP946,AR946),'Pril1-THLPa'!$H$6:$O$96,8,0),"")</f>
        <v/>
      </c>
      <c r="AX946" s="66" t="n">
        <f aca="false">IF(AC946&gt;0,IF(AND(AC946&gt;0,AC946&lt;=5),VLOOKUP(AP946,'Pril1-THLPa'!$A$6:$F$18,LOOKUP(AC946,'Pril1-THLPa'!$B$5:$F$5,'Pril1-THLPa'!$B$4:$F$4),0),AS946+AT946*(AC946-5)+AU946*POWER(AC946-5,2)+AV946*POWER(AC946-5,3)+AW946*POWER(AC946-5,4)),0)</f>
        <v>0</v>
      </c>
      <c r="AY946" s="71"/>
      <c r="AZ946" s="66" t="n">
        <f aca="false">'Vstupní data'!AA946</f>
        <v>0</v>
      </c>
      <c r="BA946" s="66" t="n">
        <f aca="false">IF(OR('Vstupní data'!T946&gt;0,'Vstupní data'!U946&gt;0),IF(AC946&lt;&gt;"",AX946*AO946/10*(100+AZ946)/100,0),0)</f>
        <v>0</v>
      </c>
      <c r="BB946" s="67" t="n">
        <f aca="false">IF(AC946&lt;&gt;"",ROUND(BA946*AN946,0),0)</f>
        <v>0</v>
      </c>
      <c r="BC946" s="68" t="str">
        <f aca="false">IF(AE946&gt;0,BB946/AE946,"")</f>
        <v/>
      </c>
      <c r="BD946" s="66" t="n">
        <f aca="false">'Vstupní data'!AE946</f>
        <v>0</v>
      </c>
      <c r="BF946" s="66" t="n">
        <f aca="false">'Vstupní data'!AC946</f>
        <v>0</v>
      </c>
      <c r="BH946" s="66" t="n">
        <f aca="false">'Vstupní data'!AD946</f>
        <v>0</v>
      </c>
      <c r="BI946" s="66" t="n">
        <f aca="false">'Vstupní data'!AF946</f>
        <v>0</v>
      </c>
      <c r="BJ946" s="69" t="n">
        <f aca="false">'Vstupní data'!AG946</f>
        <v>0</v>
      </c>
      <c r="BK946" s="69" t="n">
        <f aca="false">IF(BF946&lt;&gt;0,VLOOKUP(I946,'Pril3-drev'!$H$5:$I$83,2,0),0)</f>
        <v>0</v>
      </c>
      <c r="BL946" s="69" t="n">
        <f aca="false">IF(BF946&lt;&gt;0,VLOOKUP(BK946,'Pril3-drev'!$A$5:$C$17,3,0),0)</f>
        <v>0</v>
      </c>
      <c r="BM946" s="69" t="n">
        <f aca="false">'Vstupní data'!AH946</f>
        <v>0</v>
      </c>
      <c r="BN946" s="69" t="n">
        <f aca="false">IF('Vstupní data'!AH946&gt;0,   VLOOKUP(VLOOKUP(CONCATENATE(VLOOKUP(I946,'Pril3-drev'!$H$4:$L$83,5,0),BD946),'Pril3-drev'!$Q$4:$R$2803,2,0),'AVB-BS'!$C$5:$S$29 ,LOOKUP(BM946,'AVB-BS'!$D$3:$S$3,'AVB-BS'!$D$1:$S$1) ,0 )   ,   IF('Vstupní data'!AI946&gt;0,'Vstupní data'!AI946,0))</f>
        <v>0</v>
      </c>
      <c r="BO946" s="69" t="str">
        <f aca="false">IF(BX946&gt;5,VLOOKUP(CONCATENATE(BK946,BN946),'Pril1-THLPa'!$H$6:$N$96,4,0),"")</f>
        <v/>
      </c>
      <c r="BP946" s="69" t="str">
        <f aca="false">IF(BX946&gt;5,VLOOKUP(CONCATENATE(BK946,BN946),'Pril1-THLPa'!$H$6:$N$96,5,0),"")</f>
        <v/>
      </c>
      <c r="BQ946" s="69" t="str">
        <f aca="false">IF(BX946&gt;5,VLOOKUP(CONCATENATE(BK946,BN946),'Pril1-THLPa'!$H$6:$N$96,6,0),"")</f>
        <v/>
      </c>
      <c r="BR946" s="69" t="str">
        <f aca="false">IF(BX946&gt;5,VLOOKUP(CONCATENATE(BK946,BN946),'Pril1-THLPa'!$H$6:$N$96,7,0),"")</f>
        <v/>
      </c>
      <c r="BS946" s="69" t="str">
        <f aca="false">IF(BX946&gt;5,VLOOKUP(CONCATENATE(BK946,BN946),'Pril1-THLPa'!$H$6:$O$96,8,0),"")</f>
        <v/>
      </c>
      <c r="BT946" s="69" t="str">
        <f aca="false">IF(BF946&gt;0, IF(BK946="smrk",  VLOOKUP(VLOOKUP(BD946,'Pril9-K3'!$L$8:$M$207,2,0),'Pril9-K3'!$A$8:$J$16,LOOKUP(BN946,'Pril9-K3'!$A$7:$J$7,'Pril9-K3'!$A$5:$J$5),0), IF(AND(BK946&lt;&gt;"smrk",'Vstupní data'!AK946&lt;&gt;""),'Vstupní data'!AK946,   VLOOKUP(VLOOKUP(BD946,'Pril9-K3'!$L$8:$M$207,2,0),'Pril9-K3'!$A$8:$J$16,LOOKUP(BN946,'Pril9-K3'!$A$7:$J$7,'Pril9-K3'!$A$5:$J$5),0)   )),   "")</f>
        <v/>
      </c>
      <c r="BV946" s="69" t="n">
        <f aca="false">'Vstupní data'!AJ946</f>
        <v>0</v>
      </c>
      <c r="BW946" s="69" t="n">
        <f aca="false">IF(BF946&gt;0,IF(J946&gt;0,J946,K946*H946/100),0)</f>
        <v>0</v>
      </c>
      <c r="BX946" s="69" t="n">
        <f aca="false">IF(BF946&gt;0,IF(BJ946&gt;BL946,BL946,BJ946),0)</f>
        <v>0</v>
      </c>
      <c r="BY946" s="69" t="n">
        <f aca="false">IF(BD946=0,0,IF(AND(BX946&gt;0,BX946&lt;=5),  IF(AND(BX946&gt;0,BX946&lt;=5),VLOOKUP(BK946,'Pril1-THLPa'!$A$6:$F$18,IF(AND(BX946&gt;0,BX946&lt;=5),LOOKUP(BX946,'Pril1-THLPa'!$B$5:$F$5,'Pril1-THLPa'!$B$4:$F$4),""),0),""),  IF(BX946&gt;5,BO946+BP946*(BX946-5)+BQ946*POWER(BX946-5,2)+BR946*POWER(BX946-5,3)+BS946*POWER(BX946-5,4),"")))</f>
        <v>0</v>
      </c>
      <c r="BZ946" s="69" t="n">
        <f aca="false">IF(BY946&gt;0,BY946*BI946/10*BW946*(100+BV946)/100,0)</f>
        <v>0</v>
      </c>
      <c r="CA946" s="69" t="n">
        <f aca="false">IF(BD946&gt;0,BX946-IF(BD946&gt;BX946,BX946,BD946),0)</f>
        <v>0</v>
      </c>
      <c r="CB946" s="69" t="n">
        <f aca="false">POWER(1.01,CA946)</f>
        <v>1</v>
      </c>
      <c r="CC946" s="69" t="n">
        <f aca="false">IF(BF946&gt;0,IF(BF946&gt;BH946,1,BF946/BH946),0)</f>
        <v>0</v>
      </c>
      <c r="CD946" s="72" t="n">
        <f aca="false">IF(BD946=0,0,IF(BF946&gt;0,ROUND(IF(CB946&lt;&gt;0,BZ946*BT946*1/CB946*CC946,0),0),0))</f>
        <v>0</v>
      </c>
      <c r="CE946" s="73" t="str">
        <f aca="false">IF(BF946&gt;0,IF(BF946&gt;BH946,CD946/BF946,CD946/BH946),"")</f>
        <v/>
      </c>
      <c r="CF946" s="69" t="n">
        <f aca="false">'Vstupní data'!AM946</f>
        <v>0</v>
      </c>
      <c r="CG946" s="69" t="n">
        <f aca="false">'Vstupní data'!AN946</f>
        <v>0</v>
      </c>
      <c r="CH946" s="69" t="n">
        <f aca="false">'Vstupní data'!AO946</f>
        <v>0</v>
      </c>
      <c r="CI946" s="69" t="n">
        <f aca="false">'Vstupní data'!AP946</f>
        <v>0</v>
      </c>
      <c r="CJ946" s="72" t="n">
        <f aca="false">ROUND(CH946*CI946,0)</f>
        <v>0</v>
      </c>
      <c r="CK946" s="74" t="str">
        <f aca="false">IF(OR(AA946&gt;0,BB946&gt;0,CD946&gt;0,CJ946&gt;0),AA946+BB946+CD946+CJ946,"")</f>
        <v/>
      </c>
    </row>
    <row r="947" customFormat="false" ht="12.8" hidden="false" customHeight="false" outlineLevel="0" collapsed="false">
      <c r="A947" s="66" t="n">
        <f aca="false">'Vstupní data'!A947</f>
        <v>0</v>
      </c>
      <c r="F947" s="66" t="str">
        <f aca="false">CONCATENATE('Vstupní data'!F947,'Vstupní data'!G947,'Vstupní data'!H947,'Vstupní data'!I947)</f>
        <v/>
      </c>
      <c r="G947" s="66"/>
      <c r="H947" s="66" t="n">
        <f aca="false">'Vstupní data'!K947</f>
        <v>0</v>
      </c>
      <c r="I947" s="66" t="n">
        <f aca="false">'Vstupní data'!L947</f>
        <v>0</v>
      </c>
      <c r="J947" s="66" t="n">
        <f aca="false">'Vstupní data'!K947*'Vstupní data'!M947/100</f>
        <v>0</v>
      </c>
      <c r="L947" s="66" t="n">
        <f aca="false">IF('Vstupní data'!N947="prostokořenný",0,IF('Vstupní data'!N947="krytokořenný","k",IF('Vstupní data'!N947="poloodrostky nebo odrostky, prostokořenné i krytokořenné","po",0)))</f>
        <v>0</v>
      </c>
      <c r="N947" s="66"/>
      <c r="O947" s="66" t="n">
        <f aca="false">'Vstupní data'!O947</f>
        <v>0</v>
      </c>
      <c r="P947" s="66" t="n">
        <f aca="false">IF(O947&gt;0,VLOOKUP(CONCATENATE(VLOOKUP(I947,'Pril3-drev'!$H$5:$K$83,4,0),"-",'Vstupní data'!R947),K2!$C$15:$D$23,2,0),0)</f>
        <v>0</v>
      </c>
      <c r="Q947" s="66" t="n">
        <f aca="false">IF(O947&gt;0,VLOOKUP(I947,'Pril3-drev'!$H$5:$I$83,2,0),0)</f>
        <v>0</v>
      </c>
      <c r="R947" s="66" t="n">
        <f aca="false">IF(Q947&gt;0,VLOOKUP(Q947,'Pril6-okus'!$A$5:$B$17,2,0),0)</f>
        <v>0</v>
      </c>
      <c r="S947" s="66" t="n">
        <f aca="false">IF(O947&gt;0,VLOOKUP(I947,'Pril3-drev'!$H$5:$J$83,3,0),0)</f>
        <v>0</v>
      </c>
      <c r="T947" s="66" t="str">
        <f aca="false">IF(O947&gt;0,IF(L947="k",0.9*VLOOKUP(S947,'ha-pocty-vyhl'!$A$5:$B$20,2,0),IF(L947="po",0.8*VLOOKUP(S947,'ha-pocty-vyhl'!$A$5:$B$20,2,0),VLOOKUP(S947,'ha-pocty-vyhl'!$A$5:$B$20,2,0))),"")</f>
        <v/>
      </c>
      <c r="U947" s="66" t="n">
        <f aca="false">'Vstupní data'!P947</f>
        <v>0</v>
      </c>
      <c r="V947" s="66" t="n">
        <f aca="false">IF(O947&gt;0,1.3*T947*1000*Z947/10000,0)</f>
        <v>0</v>
      </c>
      <c r="W947" s="66" t="n">
        <f aca="false">IF(O947&gt;0,1.3*T947*1000*Z947/10000,0)</f>
        <v>0</v>
      </c>
      <c r="X947" s="66" t="n">
        <f aca="false">IF(O947&gt;0,IF(O947&gt;V947,V947,O947),0)</f>
        <v>0</v>
      </c>
      <c r="Y947" s="66" t="n">
        <f aca="false">IF(O947&gt;0,IF(IF(U947&gt;W947,W947,U947)&lt;X947,W947,IF(U947&gt;W947,W947,U947)),0)</f>
        <v>0</v>
      </c>
      <c r="Z947" s="66" t="n">
        <f aca="false">IF(O947&gt;0,IF(J947&gt;0,J947,K947*H947/100),0)</f>
        <v>0</v>
      </c>
      <c r="AA947" s="67" t="n">
        <f aca="false">IF(O947&gt;0,CEILING(R947*P947*X947/Y947*Z947,1),0)</f>
        <v>0</v>
      </c>
      <c r="AB947" s="68" t="n">
        <f aca="false">IF(O947&gt;0,AA947/O947,0)</f>
        <v>0</v>
      </c>
      <c r="AC947" s="66" t="n">
        <f aca="false">'Vstupní data'!W947</f>
        <v>0</v>
      </c>
      <c r="AI947" s="66" t="str">
        <f aca="false">IF(OR('Vstupní data'!T947&gt;0,'Vstupní data'!U947&gt;0),VLOOKUP(I947,'Pril3-drev'!$H$5:$J$83,3,0),"")</f>
        <v/>
      </c>
      <c r="AJ947" s="66" t="n">
        <f aca="false">IF('Vstupní data'!V947="prostokořenný",0,IF('Vstupní data'!V947="krytokořenný","k",IF('Vstupní data'!V947="poloodrostky nebo odrostky, prostokořenné i krytokořenné","po",0)))</f>
        <v>0</v>
      </c>
      <c r="AK947" s="66" t="n">
        <f aca="false">IF(OR('Vstupní data'!T947&gt;0,'Vstupní data'!U947&gt;0),IF(AJ947="k",0.9*VLOOKUP(AI947,'ha-pocty-vyhl'!$A$5:$B$20,2,0),IF(AJ947="po",0.8*VLOOKUP(AI947,'ha-pocty-vyhl'!$A$5:$B$20,2,0),VLOOKUP(AI947,'ha-pocty-vyhl'!$A$5:$B$20,2,0))),0)</f>
        <v>0</v>
      </c>
      <c r="AL947" s="66" t="n">
        <f aca="false">IF(OR('Vstupní data'!T947&gt;0,'Vstupní data'!U947&gt;0),'Vstupní data'!K947*'Vstupní data'!M947/100,0)</f>
        <v>0</v>
      </c>
      <c r="AM947" s="66" t="n">
        <f aca="false">IF(OR('Vstupní data'!T947&gt;0,'Vstupní data'!U947&gt;0),IF('Vstupní data'!T947&gt;0,'Vstupní data'!T947,ROUND(10*'Vstupní data'!U947/AK947,0)),0)</f>
        <v>0</v>
      </c>
      <c r="AN947" s="69" t="n">
        <f aca="false">IF('Vstupní data'!T947&gt;0,   IF('Vstupní data'!T947&lt;=AL947,'Vstupní data'!T947,AL947),   IF(AM947&lt;AL947,AM947,AL947))</f>
        <v>0</v>
      </c>
      <c r="AO947" s="69" t="n">
        <f aca="false">'Vstupní data'!X947</f>
        <v>0</v>
      </c>
      <c r="AP947" s="66" t="n">
        <f aca="false">IF(OR('Vstupní data'!T947&gt;0,'Vstupní data'!U947&gt;0),IF(I947&lt;&gt;0,VLOOKUP(I947,'Pril3-drev'!$H$5:$I$83,2,0),0),0)</f>
        <v>0</v>
      </c>
      <c r="AQ947" s="66" t="n">
        <f aca="false">'Vstupní data'!Y947</f>
        <v>0</v>
      </c>
      <c r="AR947" s="66" t="str">
        <f aca="false">IF(AC947&gt;5,   IF('Vstupní data'!Y947&gt;0,   VLOOKUP(VLOOKUP(CONCATENATE(VLOOKUP(I947,'Pril3-drev'!$H$4:$L$83,5,0),AC947),'Pril3-drev'!$Q$4:$R$2803,2,0),'AVB-BS'!$C$5:$S$29 ,LOOKUP(AQ947,'AVB-BS'!$D$3:$S$3,'AVB-BS'!$D$1:$S$1) ,0 )   ,   IF('Vstupní data'!Z947&gt;0,'Vstupní data'!Z947,0)) , "")</f>
        <v/>
      </c>
      <c r="AS947" s="70" t="str">
        <f aca="false">IF(AC947&gt;5,VLOOKUP(CONCATENATE(AP947,AR947),'Pril1-THLPa'!$H$6:$N$96,4,0),"")</f>
        <v/>
      </c>
      <c r="AT947" s="70" t="str">
        <f aca="false">IF(AC947&gt;5,VLOOKUP(CONCATENATE(AP947,AR947),'Pril1-THLPa'!$H$6:$N$96,5,0),"")</f>
        <v/>
      </c>
      <c r="AU947" s="70" t="str">
        <f aca="false">IF(AC947&gt;5,VLOOKUP(CONCATENATE(AP947,AR947),'Pril1-THLPa'!$H$6:$N$96,6,0),"")</f>
        <v/>
      </c>
      <c r="AV947" s="70" t="str">
        <f aca="false">IF(AC947&gt;5,VLOOKUP(CONCATENATE(AP947,AR947),'Pril1-THLPa'!$H$6:$N$96,7,0),"")</f>
        <v/>
      </c>
      <c r="AW947" s="70" t="str">
        <f aca="false">IF(AC947&gt;5,VLOOKUP(CONCATENATE(AP947,AR947),'Pril1-THLPa'!$H$6:$O$96,8,0),"")</f>
        <v/>
      </c>
      <c r="AX947" s="66" t="n">
        <f aca="false">IF(AC947&gt;0,IF(AND(AC947&gt;0,AC947&lt;=5),VLOOKUP(AP947,'Pril1-THLPa'!$A$6:$F$18,LOOKUP(AC947,'Pril1-THLPa'!$B$5:$F$5,'Pril1-THLPa'!$B$4:$F$4),0),AS947+AT947*(AC947-5)+AU947*POWER(AC947-5,2)+AV947*POWER(AC947-5,3)+AW947*POWER(AC947-5,4)),0)</f>
        <v>0</v>
      </c>
      <c r="AY947" s="71"/>
      <c r="AZ947" s="66" t="n">
        <f aca="false">'Vstupní data'!AA947</f>
        <v>0</v>
      </c>
      <c r="BA947" s="66" t="n">
        <f aca="false">IF(OR('Vstupní data'!T947&gt;0,'Vstupní data'!U947&gt;0),IF(AC947&lt;&gt;"",AX947*AO947/10*(100+AZ947)/100,0),0)</f>
        <v>0</v>
      </c>
      <c r="BB947" s="67" t="n">
        <f aca="false">IF(AC947&lt;&gt;"",ROUND(BA947*AN947,0),0)</f>
        <v>0</v>
      </c>
      <c r="BC947" s="68" t="str">
        <f aca="false">IF(AE947&gt;0,BB947/AE947,"")</f>
        <v/>
      </c>
      <c r="BD947" s="66" t="n">
        <f aca="false">'Vstupní data'!AE947</f>
        <v>0</v>
      </c>
      <c r="BF947" s="66" t="n">
        <f aca="false">'Vstupní data'!AC947</f>
        <v>0</v>
      </c>
      <c r="BH947" s="66" t="n">
        <f aca="false">'Vstupní data'!AD947</f>
        <v>0</v>
      </c>
      <c r="BI947" s="66" t="n">
        <f aca="false">'Vstupní data'!AF947</f>
        <v>0</v>
      </c>
      <c r="BJ947" s="69" t="n">
        <f aca="false">'Vstupní data'!AG947</f>
        <v>0</v>
      </c>
      <c r="BK947" s="69" t="n">
        <f aca="false">IF(BF947&lt;&gt;0,VLOOKUP(I947,'Pril3-drev'!$H$5:$I$83,2,0),0)</f>
        <v>0</v>
      </c>
      <c r="BL947" s="69" t="n">
        <f aca="false">IF(BF947&lt;&gt;0,VLOOKUP(BK947,'Pril3-drev'!$A$5:$C$17,3,0),0)</f>
        <v>0</v>
      </c>
      <c r="BM947" s="69" t="n">
        <f aca="false">'Vstupní data'!AH947</f>
        <v>0</v>
      </c>
      <c r="BN947" s="69" t="n">
        <f aca="false">IF('Vstupní data'!AH947&gt;0,   VLOOKUP(VLOOKUP(CONCATENATE(VLOOKUP(I947,'Pril3-drev'!$H$4:$L$83,5,0),BD947),'Pril3-drev'!$Q$4:$R$2803,2,0),'AVB-BS'!$C$5:$S$29 ,LOOKUP(BM947,'AVB-BS'!$D$3:$S$3,'AVB-BS'!$D$1:$S$1) ,0 )   ,   IF('Vstupní data'!AI947&gt;0,'Vstupní data'!AI947,0))</f>
        <v>0</v>
      </c>
      <c r="BO947" s="69" t="str">
        <f aca="false">IF(BX947&gt;5,VLOOKUP(CONCATENATE(BK947,BN947),'Pril1-THLPa'!$H$6:$N$96,4,0),"")</f>
        <v/>
      </c>
      <c r="BP947" s="69" t="str">
        <f aca="false">IF(BX947&gt;5,VLOOKUP(CONCATENATE(BK947,BN947),'Pril1-THLPa'!$H$6:$N$96,5,0),"")</f>
        <v/>
      </c>
      <c r="BQ947" s="69" t="str">
        <f aca="false">IF(BX947&gt;5,VLOOKUP(CONCATENATE(BK947,BN947),'Pril1-THLPa'!$H$6:$N$96,6,0),"")</f>
        <v/>
      </c>
      <c r="BR947" s="69" t="str">
        <f aca="false">IF(BX947&gt;5,VLOOKUP(CONCATENATE(BK947,BN947),'Pril1-THLPa'!$H$6:$N$96,7,0),"")</f>
        <v/>
      </c>
      <c r="BS947" s="69" t="str">
        <f aca="false">IF(BX947&gt;5,VLOOKUP(CONCATENATE(BK947,BN947),'Pril1-THLPa'!$H$6:$O$96,8,0),"")</f>
        <v/>
      </c>
      <c r="BT947" s="69" t="str">
        <f aca="false">IF(BF947&gt;0, IF(BK947="smrk",  VLOOKUP(VLOOKUP(BD947,'Pril9-K3'!$L$8:$M$207,2,0),'Pril9-K3'!$A$8:$J$16,LOOKUP(BN947,'Pril9-K3'!$A$7:$J$7,'Pril9-K3'!$A$5:$J$5),0), IF(AND(BK947&lt;&gt;"smrk",'Vstupní data'!AK947&lt;&gt;""),'Vstupní data'!AK947,   VLOOKUP(VLOOKUP(BD947,'Pril9-K3'!$L$8:$M$207,2,0),'Pril9-K3'!$A$8:$J$16,LOOKUP(BN947,'Pril9-K3'!$A$7:$J$7,'Pril9-K3'!$A$5:$J$5),0)   )),   "")</f>
        <v/>
      </c>
      <c r="BV947" s="69" t="n">
        <f aca="false">'Vstupní data'!AJ947</f>
        <v>0</v>
      </c>
      <c r="BW947" s="69" t="n">
        <f aca="false">IF(BF947&gt;0,IF(J947&gt;0,J947,K947*H947/100),0)</f>
        <v>0</v>
      </c>
      <c r="BX947" s="69" t="n">
        <f aca="false">IF(BF947&gt;0,IF(BJ947&gt;BL947,BL947,BJ947),0)</f>
        <v>0</v>
      </c>
      <c r="BY947" s="69" t="n">
        <f aca="false">IF(BD947=0,0,IF(AND(BX947&gt;0,BX947&lt;=5),  IF(AND(BX947&gt;0,BX947&lt;=5),VLOOKUP(BK947,'Pril1-THLPa'!$A$6:$F$18,IF(AND(BX947&gt;0,BX947&lt;=5),LOOKUP(BX947,'Pril1-THLPa'!$B$5:$F$5,'Pril1-THLPa'!$B$4:$F$4),""),0),""),  IF(BX947&gt;5,BO947+BP947*(BX947-5)+BQ947*POWER(BX947-5,2)+BR947*POWER(BX947-5,3)+BS947*POWER(BX947-5,4),"")))</f>
        <v>0</v>
      </c>
      <c r="BZ947" s="69" t="n">
        <f aca="false">IF(BY947&gt;0,BY947*BI947/10*BW947*(100+BV947)/100,0)</f>
        <v>0</v>
      </c>
      <c r="CA947" s="69" t="n">
        <f aca="false">IF(BD947&gt;0,BX947-IF(BD947&gt;BX947,BX947,BD947),0)</f>
        <v>0</v>
      </c>
      <c r="CB947" s="69" t="n">
        <f aca="false">POWER(1.01,CA947)</f>
        <v>1</v>
      </c>
      <c r="CC947" s="69" t="n">
        <f aca="false">IF(BF947&gt;0,IF(BF947&gt;BH947,1,BF947/BH947),0)</f>
        <v>0</v>
      </c>
      <c r="CD947" s="72" t="n">
        <f aca="false">IF(BD947=0,0,IF(BF947&gt;0,ROUND(IF(CB947&lt;&gt;0,BZ947*BT947*1/CB947*CC947,0),0),0))</f>
        <v>0</v>
      </c>
      <c r="CE947" s="73" t="str">
        <f aca="false">IF(BF947&gt;0,IF(BF947&gt;BH947,CD947/BF947,CD947/BH947),"")</f>
        <v/>
      </c>
      <c r="CF947" s="69" t="n">
        <f aca="false">'Vstupní data'!AM947</f>
        <v>0</v>
      </c>
      <c r="CG947" s="69" t="n">
        <f aca="false">'Vstupní data'!AN947</f>
        <v>0</v>
      </c>
      <c r="CH947" s="69" t="n">
        <f aca="false">'Vstupní data'!AO947</f>
        <v>0</v>
      </c>
      <c r="CI947" s="69" t="n">
        <f aca="false">'Vstupní data'!AP947</f>
        <v>0</v>
      </c>
      <c r="CJ947" s="72" t="n">
        <f aca="false">ROUND(CH947*CI947,0)</f>
        <v>0</v>
      </c>
      <c r="CK947" s="74" t="str">
        <f aca="false">IF(OR(AA947&gt;0,BB947&gt;0,CD947&gt;0,CJ947&gt;0),AA947+BB947+CD947+CJ947,"")</f>
        <v/>
      </c>
    </row>
    <row r="948" customFormat="false" ht="12.8" hidden="false" customHeight="false" outlineLevel="0" collapsed="false">
      <c r="A948" s="66" t="n">
        <f aca="false">'Vstupní data'!A948</f>
        <v>0</v>
      </c>
      <c r="F948" s="66" t="str">
        <f aca="false">CONCATENATE('Vstupní data'!F948,'Vstupní data'!G948,'Vstupní data'!H948,'Vstupní data'!I948)</f>
        <v/>
      </c>
      <c r="G948" s="66"/>
      <c r="H948" s="66" t="n">
        <f aca="false">'Vstupní data'!K948</f>
        <v>0</v>
      </c>
      <c r="I948" s="66" t="n">
        <f aca="false">'Vstupní data'!L948</f>
        <v>0</v>
      </c>
      <c r="J948" s="66" t="n">
        <f aca="false">'Vstupní data'!K948*'Vstupní data'!M948/100</f>
        <v>0</v>
      </c>
      <c r="L948" s="66" t="n">
        <f aca="false">IF('Vstupní data'!N948="prostokořenný",0,IF('Vstupní data'!N948="krytokořenný","k",IF('Vstupní data'!N948="poloodrostky nebo odrostky, prostokořenné i krytokořenné","po",0)))</f>
        <v>0</v>
      </c>
      <c r="N948" s="66"/>
      <c r="O948" s="66" t="n">
        <f aca="false">'Vstupní data'!O948</f>
        <v>0</v>
      </c>
      <c r="P948" s="66" t="n">
        <f aca="false">IF(O948&gt;0,VLOOKUP(CONCATENATE(VLOOKUP(I948,'Pril3-drev'!$H$5:$K$83,4,0),"-",'Vstupní data'!R948),K2!$C$15:$D$23,2,0),0)</f>
        <v>0</v>
      </c>
      <c r="Q948" s="66" t="n">
        <f aca="false">IF(O948&gt;0,VLOOKUP(I948,'Pril3-drev'!$H$5:$I$83,2,0),0)</f>
        <v>0</v>
      </c>
      <c r="R948" s="66" t="n">
        <f aca="false">IF(Q948&gt;0,VLOOKUP(Q948,'Pril6-okus'!$A$5:$B$17,2,0),0)</f>
        <v>0</v>
      </c>
      <c r="S948" s="66" t="n">
        <f aca="false">IF(O948&gt;0,VLOOKUP(I948,'Pril3-drev'!$H$5:$J$83,3,0),0)</f>
        <v>0</v>
      </c>
      <c r="T948" s="66" t="str">
        <f aca="false">IF(O948&gt;0,IF(L948="k",0.9*VLOOKUP(S948,'ha-pocty-vyhl'!$A$5:$B$20,2,0),IF(L948="po",0.8*VLOOKUP(S948,'ha-pocty-vyhl'!$A$5:$B$20,2,0),VLOOKUP(S948,'ha-pocty-vyhl'!$A$5:$B$20,2,0))),"")</f>
        <v/>
      </c>
      <c r="U948" s="66" t="n">
        <f aca="false">'Vstupní data'!P948</f>
        <v>0</v>
      </c>
      <c r="V948" s="66" t="n">
        <f aca="false">IF(O948&gt;0,1.3*T948*1000*Z948/10000,0)</f>
        <v>0</v>
      </c>
      <c r="W948" s="66" t="n">
        <f aca="false">IF(O948&gt;0,1.3*T948*1000*Z948/10000,0)</f>
        <v>0</v>
      </c>
      <c r="X948" s="66" t="n">
        <f aca="false">IF(O948&gt;0,IF(O948&gt;V948,V948,O948),0)</f>
        <v>0</v>
      </c>
      <c r="Y948" s="66" t="n">
        <f aca="false">IF(O948&gt;0,IF(IF(U948&gt;W948,W948,U948)&lt;X948,W948,IF(U948&gt;W948,W948,U948)),0)</f>
        <v>0</v>
      </c>
      <c r="Z948" s="66" t="n">
        <f aca="false">IF(O948&gt;0,IF(J948&gt;0,J948,K948*H948/100),0)</f>
        <v>0</v>
      </c>
      <c r="AA948" s="67" t="n">
        <f aca="false">IF(O948&gt;0,CEILING(R948*P948*X948/Y948*Z948,1),0)</f>
        <v>0</v>
      </c>
      <c r="AB948" s="68" t="n">
        <f aca="false">IF(O948&gt;0,AA948/O948,0)</f>
        <v>0</v>
      </c>
      <c r="AC948" s="66" t="n">
        <f aca="false">'Vstupní data'!W948</f>
        <v>0</v>
      </c>
      <c r="AI948" s="66" t="str">
        <f aca="false">IF(OR('Vstupní data'!T948&gt;0,'Vstupní data'!U948&gt;0),VLOOKUP(I948,'Pril3-drev'!$H$5:$J$83,3,0),"")</f>
        <v/>
      </c>
      <c r="AJ948" s="66" t="n">
        <f aca="false">IF('Vstupní data'!V948="prostokořenný",0,IF('Vstupní data'!V948="krytokořenný","k",IF('Vstupní data'!V948="poloodrostky nebo odrostky, prostokořenné i krytokořenné","po",0)))</f>
        <v>0</v>
      </c>
      <c r="AK948" s="66" t="n">
        <f aca="false">IF(OR('Vstupní data'!T948&gt;0,'Vstupní data'!U948&gt;0),IF(AJ948="k",0.9*VLOOKUP(AI948,'ha-pocty-vyhl'!$A$5:$B$20,2,0),IF(AJ948="po",0.8*VLOOKUP(AI948,'ha-pocty-vyhl'!$A$5:$B$20,2,0),VLOOKUP(AI948,'ha-pocty-vyhl'!$A$5:$B$20,2,0))),0)</f>
        <v>0</v>
      </c>
      <c r="AL948" s="66" t="n">
        <f aca="false">IF(OR('Vstupní data'!T948&gt;0,'Vstupní data'!U948&gt;0),'Vstupní data'!K948*'Vstupní data'!M948/100,0)</f>
        <v>0</v>
      </c>
      <c r="AM948" s="66" t="n">
        <f aca="false">IF(OR('Vstupní data'!T948&gt;0,'Vstupní data'!U948&gt;0),IF('Vstupní data'!T948&gt;0,'Vstupní data'!T948,ROUND(10*'Vstupní data'!U948/AK948,0)),0)</f>
        <v>0</v>
      </c>
      <c r="AN948" s="69" t="n">
        <f aca="false">IF('Vstupní data'!T948&gt;0,   IF('Vstupní data'!T948&lt;=AL948,'Vstupní data'!T948,AL948),   IF(AM948&lt;AL948,AM948,AL948))</f>
        <v>0</v>
      </c>
      <c r="AO948" s="69" t="n">
        <f aca="false">'Vstupní data'!X948</f>
        <v>0</v>
      </c>
      <c r="AP948" s="66" t="n">
        <f aca="false">IF(OR('Vstupní data'!T948&gt;0,'Vstupní data'!U948&gt;0),IF(I948&lt;&gt;0,VLOOKUP(I948,'Pril3-drev'!$H$5:$I$83,2,0),0),0)</f>
        <v>0</v>
      </c>
      <c r="AQ948" s="66" t="n">
        <f aca="false">'Vstupní data'!Y948</f>
        <v>0</v>
      </c>
      <c r="AR948" s="66" t="str">
        <f aca="false">IF(AC948&gt;5,   IF('Vstupní data'!Y948&gt;0,   VLOOKUP(VLOOKUP(CONCATENATE(VLOOKUP(I948,'Pril3-drev'!$H$4:$L$83,5,0),AC948),'Pril3-drev'!$Q$4:$R$2803,2,0),'AVB-BS'!$C$5:$S$29 ,LOOKUP(AQ948,'AVB-BS'!$D$3:$S$3,'AVB-BS'!$D$1:$S$1) ,0 )   ,   IF('Vstupní data'!Z948&gt;0,'Vstupní data'!Z948,0)) , "")</f>
        <v/>
      </c>
      <c r="AS948" s="70" t="str">
        <f aca="false">IF(AC948&gt;5,VLOOKUP(CONCATENATE(AP948,AR948),'Pril1-THLPa'!$H$6:$N$96,4,0),"")</f>
        <v/>
      </c>
      <c r="AT948" s="70" t="str">
        <f aca="false">IF(AC948&gt;5,VLOOKUP(CONCATENATE(AP948,AR948),'Pril1-THLPa'!$H$6:$N$96,5,0),"")</f>
        <v/>
      </c>
      <c r="AU948" s="70" t="str">
        <f aca="false">IF(AC948&gt;5,VLOOKUP(CONCATENATE(AP948,AR948),'Pril1-THLPa'!$H$6:$N$96,6,0),"")</f>
        <v/>
      </c>
      <c r="AV948" s="70" t="str">
        <f aca="false">IF(AC948&gt;5,VLOOKUP(CONCATENATE(AP948,AR948),'Pril1-THLPa'!$H$6:$N$96,7,0),"")</f>
        <v/>
      </c>
      <c r="AW948" s="70" t="str">
        <f aca="false">IF(AC948&gt;5,VLOOKUP(CONCATENATE(AP948,AR948),'Pril1-THLPa'!$H$6:$O$96,8,0),"")</f>
        <v/>
      </c>
      <c r="AX948" s="66" t="n">
        <f aca="false">IF(AC948&gt;0,IF(AND(AC948&gt;0,AC948&lt;=5),VLOOKUP(AP948,'Pril1-THLPa'!$A$6:$F$18,LOOKUP(AC948,'Pril1-THLPa'!$B$5:$F$5,'Pril1-THLPa'!$B$4:$F$4),0),AS948+AT948*(AC948-5)+AU948*POWER(AC948-5,2)+AV948*POWER(AC948-5,3)+AW948*POWER(AC948-5,4)),0)</f>
        <v>0</v>
      </c>
      <c r="AY948" s="71"/>
      <c r="AZ948" s="66" t="n">
        <f aca="false">'Vstupní data'!AA948</f>
        <v>0</v>
      </c>
      <c r="BA948" s="66" t="n">
        <f aca="false">IF(OR('Vstupní data'!T948&gt;0,'Vstupní data'!U948&gt;0),IF(AC948&lt;&gt;"",AX948*AO948/10*(100+AZ948)/100,0),0)</f>
        <v>0</v>
      </c>
      <c r="BB948" s="67" t="n">
        <f aca="false">IF(AC948&lt;&gt;"",ROUND(BA948*AN948,0),0)</f>
        <v>0</v>
      </c>
      <c r="BC948" s="68" t="str">
        <f aca="false">IF(AE948&gt;0,BB948/AE948,"")</f>
        <v/>
      </c>
      <c r="BD948" s="66" t="n">
        <f aca="false">'Vstupní data'!AE948</f>
        <v>0</v>
      </c>
      <c r="BF948" s="66" t="n">
        <f aca="false">'Vstupní data'!AC948</f>
        <v>0</v>
      </c>
      <c r="BH948" s="66" t="n">
        <f aca="false">'Vstupní data'!AD948</f>
        <v>0</v>
      </c>
      <c r="BI948" s="66" t="n">
        <f aca="false">'Vstupní data'!AF948</f>
        <v>0</v>
      </c>
      <c r="BJ948" s="69" t="n">
        <f aca="false">'Vstupní data'!AG948</f>
        <v>0</v>
      </c>
      <c r="BK948" s="69" t="n">
        <f aca="false">IF(BF948&lt;&gt;0,VLOOKUP(I948,'Pril3-drev'!$H$5:$I$83,2,0),0)</f>
        <v>0</v>
      </c>
      <c r="BL948" s="69" t="n">
        <f aca="false">IF(BF948&lt;&gt;0,VLOOKUP(BK948,'Pril3-drev'!$A$5:$C$17,3,0),0)</f>
        <v>0</v>
      </c>
      <c r="BM948" s="69" t="n">
        <f aca="false">'Vstupní data'!AH948</f>
        <v>0</v>
      </c>
      <c r="BN948" s="69" t="n">
        <f aca="false">IF('Vstupní data'!AH948&gt;0,   VLOOKUP(VLOOKUP(CONCATENATE(VLOOKUP(I948,'Pril3-drev'!$H$4:$L$83,5,0),BD948),'Pril3-drev'!$Q$4:$R$2803,2,0),'AVB-BS'!$C$5:$S$29 ,LOOKUP(BM948,'AVB-BS'!$D$3:$S$3,'AVB-BS'!$D$1:$S$1) ,0 )   ,   IF('Vstupní data'!AI948&gt;0,'Vstupní data'!AI948,0))</f>
        <v>0</v>
      </c>
      <c r="BO948" s="69" t="str">
        <f aca="false">IF(BX948&gt;5,VLOOKUP(CONCATENATE(BK948,BN948),'Pril1-THLPa'!$H$6:$N$96,4,0),"")</f>
        <v/>
      </c>
      <c r="BP948" s="69" t="str">
        <f aca="false">IF(BX948&gt;5,VLOOKUP(CONCATENATE(BK948,BN948),'Pril1-THLPa'!$H$6:$N$96,5,0),"")</f>
        <v/>
      </c>
      <c r="BQ948" s="69" t="str">
        <f aca="false">IF(BX948&gt;5,VLOOKUP(CONCATENATE(BK948,BN948),'Pril1-THLPa'!$H$6:$N$96,6,0),"")</f>
        <v/>
      </c>
      <c r="BR948" s="69" t="str">
        <f aca="false">IF(BX948&gt;5,VLOOKUP(CONCATENATE(BK948,BN948),'Pril1-THLPa'!$H$6:$N$96,7,0),"")</f>
        <v/>
      </c>
      <c r="BS948" s="69" t="str">
        <f aca="false">IF(BX948&gt;5,VLOOKUP(CONCATENATE(BK948,BN948),'Pril1-THLPa'!$H$6:$O$96,8,0),"")</f>
        <v/>
      </c>
      <c r="BT948" s="69" t="str">
        <f aca="false">IF(BF948&gt;0, IF(BK948="smrk",  VLOOKUP(VLOOKUP(BD948,'Pril9-K3'!$L$8:$M$207,2,0),'Pril9-K3'!$A$8:$J$16,LOOKUP(BN948,'Pril9-K3'!$A$7:$J$7,'Pril9-K3'!$A$5:$J$5),0), IF(AND(BK948&lt;&gt;"smrk",'Vstupní data'!AK948&lt;&gt;""),'Vstupní data'!AK948,   VLOOKUP(VLOOKUP(BD948,'Pril9-K3'!$L$8:$M$207,2,0),'Pril9-K3'!$A$8:$J$16,LOOKUP(BN948,'Pril9-K3'!$A$7:$J$7,'Pril9-K3'!$A$5:$J$5),0)   )),   "")</f>
        <v/>
      </c>
      <c r="BV948" s="69" t="n">
        <f aca="false">'Vstupní data'!AJ948</f>
        <v>0</v>
      </c>
      <c r="BW948" s="69" t="n">
        <f aca="false">IF(BF948&gt;0,IF(J948&gt;0,J948,K948*H948/100),0)</f>
        <v>0</v>
      </c>
      <c r="BX948" s="69" t="n">
        <f aca="false">IF(BF948&gt;0,IF(BJ948&gt;BL948,BL948,BJ948),0)</f>
        <v>0</v>
      </c>
      <c r="BY948" s="69" t="n">
        <f aca="false">IF(BD948=0,0,IF(AND(BX948&gt;0,BX948&lt;=5),  IF(AND(BX948&gt;0,BX948&lt;=5),VLOOKUP(BK948,'Pril1-THLPa'!$A$6:$F$18,IF(AND(BX948&gt;0,BX948&lt;=5),LOOKUP(BX948,'Pril1-THLPa'!$B$5:$F$5,'Pril1-THLPa'!$B$4:$F$4),""),0),""),  IF(BX948&gt;5,BO948+BP948*(BX948-5)+BQ948*POWER(BX948-5,2)+BR948*POWER(BX948-5,3)+BS948*POWER(BX948-5,4),"")))</f>
        <v>0</v>
      </c>
      <c r="BZ948" s="69" t="n">
        <f aca="false">IF(BY948&gt;0,BY948*BI948/10*BW948*(100+BV948)/100,0)</f>
        <v>0</v>
      </c>
      <c r="CA948" s="69" t="n">
        <f aca="false">IF(BD948&gt;0,BX948-IF(BD948&gt;BX948,BX948,BD948),0)</f>
        <v>0</v>
      </c>
      <c r="CB948" s="69" t="n">
        <f aca="false">POWER(1.01,CA948)</f>
        <v>1</v>
      </c>
      <c r="CC948" s="69" t="n">
        <f aca="false">IF(BF948&gt;0,IF(BF948&gt;BH948,1,BF948/BH948),0)</f>
        <v>0</v>
      </c>
      <c r="CD948" s="72" t="n">
        <f aca="false">IF(BD948=0,0,IF(BF948&gt;0,ROUND(IF(CB948&lt;&gt;0,BZ948*BT948*1/CB948*CC948,0),0),0))</f>
        <v>0</v>
      </c>
      <c r="CE948" s="73" t="str">
        <f aca="false">IF(BF948&gt;0,IF(BF948&gt;BH948,CD948/BF948,CD948/BH948),"")</f>
        <v/>
      </c>
      <c r="CF948" s="69" t="n">
        <f aca="false">'Vstupní data'!AM948</f>
        <v>0</v>
      </c>
      <c r="CG948" s="69" t="n">
        <f aca="false">'Vstupní data'!AN948</f>
        <v>0</v>
      </c>
      <c r="CH948" s="69" t="n">
        <f aca="false">'Vstupní data'!AO948</f>
        <v>0</v>
      </c>
      <c r="CI948" s="69" t="n">
        <f aca="false">'Vstupní data'!AP948</f>
        <v>0</v>
      </c>
      <c r="CJ948" s="72" t="n">
        <f aca="false">ROUND(CH948*CI948,0)</f>
        <v>0</v>
      </c>
      <c r="CK948" s="74" t="str">
        <f aca="false">IF(OR(AA948&gt;0,BB948&gt;0,CD948&gt;0,CJ948&gt;0),AA948+BB948+CD948+CJ948,"")</f>
        <v/>
      </c>
    </row>
    <row r="949" customFormat="false" ht="12.8" hidden="false" customHeight="false" outlineLevel="0" collapsed="false">
      <c r="A949" s="66" t="n">
        <f aca="false">'Vstupní data'!A949</f>
        <v>0</v>
      </c>
      <c r="F949" s="66" t="str">
        <f aca="false">CONCATENATE('Vstupní data'!F949,'Vstupní data'!G949,'Vstupní data'!H949,'Vstupní data'!I949)</f>
        <v/>
      </c>
      <c r="G949" s="66"/>
      <c r="H949" s="66" t="n">
        <f aca="false">'Vstupní data'!K949</f>
        <v>0</v>
      </c>
      <c r="I949" s="66" t="n">
        <f aca="false">'Vstupní data'!L949</f>
        <v>0</v>
      </c>
      <c r="J949" s="66" t="n">
        <f aca="false">'Vstupní data'!K949*'Vstupní data'!M949/100</f>
        <v>0</v>
      </c>
      <c r="L949" s="66" t="n">
        <f aca="false">IF('Vstupní data'!N949="prostokořenný",0,IF('Vstupní data'!N949="krytokořenný","k",IF('Vstupní data'!N949="poloodrostky nebo odrostky, prostokořenné i krytokořenné","po",0)))</f>
        <v>0</v>
      </c>
      <c r="N949" s="66"/>
      <c r="O949" s="66" t="n">
        <f aca="false">'Vstupní data'!O949</f>
        <v>0</v>
      </c>
      <c r="P949" s="66" t="n">
        <f aca="false">IF(O949&gt;0,VLOOKUP(CONCATENATE(VLOOKUP(I949,'Pril3-drev'!$H$5:$K$83,4,0),"-",'Vstupní data'!R949),K2!$C$15:$D$23,2,0),0)</f>
        <v>0</v>
      </c>
      <c r="Q949" s="66" t="n">
        <f aca="false">IF(O949&gt;0,VLOOKUP(I949,'Pril3-drev'!$H$5:$I$83,2,0),0)</f>
        <v>0</v>
      </c>
      <c r="R949" s="66" t="n">
        <f aca="false">IF(Q949&gt;0,VLOOKUP(Q949,'Pril6-okus'!$A$5:$B$17,2,0),0)</f>
        <v>0</v>
      </c>
      <c r="S949" s="66" t="n">
        <f aca="false">IF(O949&gt;0,VLOOKUP(I949,'Pril3-drev'!$H$5:$J$83,3,0),0)</f>
        <v>0</v>
      </c>
      <c r="T949" s="66" t="str">
        <f aca="false">IF(O949&gt;0,IF(L949="k",0.9*VLOOKUP(S949,'ha-pocty-vyhl'!$A$5:$B$20,2,0),IF(L949="po",0.8*VLOOKUP(S949,'ha-pocty-vyhl'!$A$5:$B$20,2,0),VLOOKUP(S949,'ha-pocty-vyhl'!$A$5:$B$20,2,0))),"")</f>
        <v/>
      </c>
      <c r="U949" s="66" t="n">
        <f aca="false">'Vstupní data'!P949</f>
        <v>0</v>
      </c>
      <c r="V949" s="66" t="n">
        <f aca="false">IF(O949&gt;0,1.3*T949*1000*Z949/10000,0)</f>
        <v>0</v>
      </c>
      <c r="W949" s="66" t="n">
        <f aca="false">IF(O949&gt;0,1.3*T949*1000*Z949/10000,0)</f>
        <v>0</v>
      </c>
      <c r="X949" s="66" t="n">
        <f aca="false">IF(O949&gt;0,IF(O949&gt;V949,V949,O949),0)</f>
        <v>0</v>
      </c>
      <c r="Y949" s="66" t="n">
        <f aca="false">IF(O949&gt;0,IF(IF(U949&gt;W949,W949,U949)&lt;X949,W949,IF(U949&gt;W949,W949,U949)),0)</f>
        <v>0</v>
      </c>
      <c r="Z949" s="66" t="n">
        <f aca="false">IF(O949&gt;0,IF(J949&gt;0,J949,K949*H949/100),0)</f>
        <v>0</v>
      </c>
      <c r="AA949" s="67" t="n">
        <f aca="false">IF(O949&gt;0,CEILING(R949*P949*X949/Y949*Z949,1),0)</f>
        <v>0</v>
      </c>
      <c r="AB949" s="68" t="n">
        <f aca="false">IF(O949&gt;0,AA949/O949,0)</f>
        <v>0</v>
      </c>
      <c r="AC949" s="66" t="n">
        <f aca="false">'Vstupní data'!W949</f>
        <v>0</v>
      </c>
      <c r="AI949" s="66" t="str">
        <f aca="false">IF(OR('Vstupní data'!T949&gt;0,'Vstupní data'!U949&gt;0),VLOOKUP(I949,'Pril3-drev'!$H$5:$J$83,3,0),"")</f>
        <v/>
      </c>
      <c r="AJ949" s="66" t="n">
        <f aca="false">IF('Vstupní data'!V949="prostokořenný",0,IF('Vstupní data'!V949="krytokořenný","k",IF('Vstupní data'!V949="poloodrostky nebo odrostky, prostokořenné i krytokořenné","po",0)))</f>
        <v>0</v>
      </c>
      <c r="AK949" s="66" t="n">
        <f aca="false">IF(OR('Vstupní data'!T949&gt;0,'Vstupní data'!U949&gt;0),IF(AJ949="k",0.9*VLOOKUP(AI949,'ha-pocty-vyhl'!$A$5:$B$20,2,0),IF(AJ949="po",0.8*VLOOKUP(AI949,'ha-pocty-vyhl'!$A$5:$B$20,2,0),VLOOKUP(AI949,'ha-pocty-vyhl'!$A$5:$B$20,2,0))),0)</f>
        <v>0</v>
      </c>
      <c r="AL949" s="66" t="n">
        <f aca="false">IF(OR('Vstupní data'!T949&gt;0,'Vstupní data'!U949&gt;0),'Vstupní data'!K949*'Vstupní data'!M949/100,0)</f>
        <v>0</v>
      </c>
      <c r="AM949" s="66" t="n">
        <f aca="false">IF(OR('Vstupní data'!T949&gt;0,'Vstupní data'!U949&gt;0),IF('Vstupní data'!T949&gt;0,'Vstupní data'!T949,ROUND(10*'Vstupní data'!U949/AK949,0)),0)</f>
        <v>0</v>
      </c>
      <c r="AN949" s="69" t="n">
        <f aca="false">IF('Vstupní data'!T949&gt;0,   IF('Vstupní data'!T949&lt;=AL949,'Vstupní data'!T949,AL949),   IF(AM949&lt;AL949,AM949,AL949))</f>
        <v>0</v>
      </c>
      <c r="AO949" s="69" t="n">
        <f aca="false">'Vstupní data'!X949</f>
        <v>0</v>
      </c>
      <c r="AP949" s="66" t="n">
        <f aca="false">IF(OR('Vstupní data'!T949&gt;0,'Vstupní data'!U949&gt;0),IF(I949&lt;&gt;0,VLOOKUP(I949,'Pril3-drev'!$H$5:$I$83,2,0),0),0)</f>
        <v>0</v>
      </c>
      <c r="AQ949" s="66" t="n">
        <f aca="false">'Vstupní data'!Y949</f>
        <v>0</v>
      </c>
      <c r="AR949" s="66" t="str">
        <f aca="false">IF(AC949&gt;5,   IF('Vstupní data'!Y949&gt;0,   VLOOKUP(VLOOKUP(CONCATENATE(VLOOKUP(I949,'Pril3-drev'!$H$4:$L$83,5,0),AC949),'Pril3-drev'!$Q$4:$R$2803,2,0),'AVB-BS'!$C$5:$S$29 ,LOOKUP(AQ949,'AVB-BS'!$D$3:$S$3,'AVB-BS'!$D$1:$S$1) ,0 )   ,   IF('Vstupní data'!Z949&gt;0,'Vstupní data'!Z949,0)) , "")</f>
        <v/>
      </c>
      <c r="AS949" s="70" t="str">
        <f aca="false">IF(AC949&gt;5,VLOOKUP(CONCATENATE(AP949,AR949),'Pril1-THLPa'!$H$6:$N$96,4,0),"")</f>
        <v/>
      </c>
      <c r="AT949" s="70" t="str">
        <f aca="false">IF(AC949&gt;5,VLOOKUP(CONCATENATE(AP949,AR949),'Pril1-THLPa'!$H$6:$N$96,5,0),"")</f>
        <v/>
      </c>
      <c r="AU949" s="70" t="str">
        <f aca="false">IF(AC949&gt;5,VLOOKUP(CONCATENATE(AP949,AR949),'Pril1-THLPa'!$H$6:$N$96,6,0),"")</f>
        <v/>
      </c>
      <c r="AV949" s="70" t="str">
        <f aca="false">IF(AC949&gt;5,VLOOKUP(CONCATENATE(AP949,AR949),'Pril1-THLPa'!$H$6:$N$96,7,0),"")</f>
        <v/>
      </c>
      <c r="AW949" s="70" t="str">
        <f aca="false">IF(AC949&gt;5,VLOOKUP(CONCATENATE(AP949,AR949),'Pril1-THLPa'!$H$6:$O$96,8,0),"")</f>
        <v/>
      </c>
      <c r="AX949" s="66" t="n">
        <f aca="false">IF(AC949&gt;0,IF(AND(AC949&gt;0,AC949&lt;=5),VLOOKUP(AP949,'Pril1-THLPa'!$A$6:$F$18,LOOKUP(AC949,'Pril1-THLPa'!$B$5:$F$5,'Pril1-THLPa'!$B$4:$F$4),0),AS949+AT949*(AC949-5)+AU949*POWER(AC949-5,2)+AV949*POWER(AC949-5,3)+AW949*POWER(AC949-5,4)),0)</f>
        <v>0</v>
      </c>
      <c r="AY949" s="71"/>
      <c r="AZ949" s="66" t="n">
        <f aca="false">'Vstupní data'!AA949</f>
        <v>0</v>
      </c>
      <c r="BA949" s="66" t="n">
        <f aca="false">IF(OR('Vstupní data'!T949&gt;0,'Vstupní data'!U949&gt;0),IF(AC949&lt;&gt;"",AX949*AO949/10*(100+AZ949)/100,0),0)</f>
        <v>0</v>
      </c>
      <c r="BB949" s="67" t="n">
        <f aca="false">IF(AC949&lt;&gt;"",ROUND(BA949*AN949,0),0)</f>
        <v>0</v>
      </c>
      <c r="BC949" s="68" t="str">
        <f aca="false">IF(AE949&gt;0,BB949/AE949,"")</f>
        <v/>
      </c>
      <c r="BD949" s="66" t="n">
        <f aca="false">'Vstupní data'!AE949</f>
        <v>0</v>
      </c>
      <c r="BF949" s="66" t="n">
        <f aca="false">'Vstupní data'!AC949</f>
        <v>0</v>
      </c>
      <c r="BH949" s="66" t="n">
        <f aca="false">'Vstupní data'!AD949</f>
        <v>0</v>
      </c>
      <c r="BI949" s="66" t="n">
        <f aca="false">'Vstupní data'!AF949</f>
        <v>0</v>
      </c>
      <c r="BJ949" s="69" t="n">
        <f aca="false">'Vstupní data'!AG949</f>
        <v>0</v>
      </c>
      <c r="BK949" s="69" t="n">
        <f aca="false">IF(BF949&lt;&gt;0,VLOOKUP(I949,'Pril3-drev'!$H$5:$I$83,2,0),0)</f>
        <v>0</v>
      </c>
      <c r="BL949" s="69" t="n">
        <f aca="false">IF(BF949&lt;&gt;0,VLOOKUP(BK949,'Pril3-drev'!$A$5:$C$17,3,0),0)</f>
        <v>0</v>
      </c>
      <c r="BM949" s="69" t="n">
        <f aca="false">'Vstupní data'!AH949</f>
        <v>0</v>
      </c>
      <c r="BN949" s="69" t="n">
        <f aca="false">IF('Vstupní data'!AH949&gt;0,   VLOOKUP(VLOOKUP(CONCATENATE(VLOOKUP(I949,'Pril3-drev'!$H$4:$L$83,5,0),BD949),'Pril3-drev'!$Q$4:$R$2803,2,0),'AVB-BS'!$C$5:$S$29 ,LOOKUP(BM949,'AVB-BS'!$D$3:$S$3,'AVB-BS'!$D$1:$S$1) ,0 )   ,   IF('Vstupní data'!AI949&gt;0,'Vstupní data'!AI949,0))</f>
        <v>0</v>
      </c>
      <c r="BO949" s="69" t="str">
        <f aca="false">IF(BX949&gt;5,VLOOKUP(CONCATENATE(BK949,BN949),'Pril1-THLPa'!$H$6:$N$96,4,0),"")</f>
        <v/>
      </c>
      <c r="BP949" s="69" t="str">
        <f aca="false">IF(BX949&gt;5,VLOOKUP(CONCATENATE(BK949,BN949),'Pril1-THLPa'!$H$6:$N$96,5,0),"")</f>
        <v/>
      </c>
      <c r="BQ949" s="69" t="str">
        <f aca="false">IF(BX949&gt;5,VLOOKUP(CONCATENATE(BK949,BN949),'Pril1-THLPa'!$H$6:$N$96,6,0),"")</f>
        <v/>
      </c>
      <c r="BR949" s="69" t="str">
        <f aca="false">IF(BX949&gt;5,VLOOKUP(CONCATENATE(BK949,BN949),'Pril1-THLPa'!$H$6:$N$96,7,0),"")</f>
        <v/>
      </c>
      <c r="BS949" s="69" t="str">
        <f aca="false">IF(BX949&gt;5,VLOOKUP(CONCATENATE(BK949,BN949),'Pril1-THLPa'!$H$6:$O$96,8,0),"")</f>
        <v/>
      </c>
      <c r="BT949" s="69" t="str">
        <f aca="false">IF(BF949&gt;0, IF(BK949="smrk",  VLOOKUP(VLOOKUP(BD949,'Pril9-K3'!$L$8:$M$207,2,0),'Pril9-K3'!$A$8:$J$16,LOOKUP(BN949,'Pril9-K3'!$A$7:$J$7,'Pril9-K3'!$A$5:$J$5),0), IF(AND(BK949&lt;&gt;"smrk",'Vstupní data'!AK949&lt;&gt;""),'Vstupní data'!AK949,   VLOOKUP(VLOOKUP(BD949,'Pril9-K3'!$L$8:$M$207,2,0),'Pril9-K3'!$A$8:$J$16,LOOKUP(BN949,'Pril9-K3'!$A$7:$J$7,'Pril9-K3'!$A$5:$J$5),0)   )),   "")</f>
        <v/>
      </c>
      <c r="BV949" s="69" t="n">
        <f aca="false">'Vstupní data'!AJ949</f>
        <v>0</v>
      </c>
      <c r="BW949" s="69" t="n">
        <f aca="false">IF(BF949&gt;0,IF(J949&gt;0,J949,K949*H949/100),0)</f>
        <v>0</v>
      </c>
      <c r="BX949" s="69" t="n">
        <f aca="false">IF(BF949&gt;0,IF(BJ949&gt;BL949,BL949,BJ949),0)</f>
        <v>0</v>
      </c>
      <c r="BY949" s="69" t="n">
        <f aca="false">IF(BD949=0,0,IF(AND(BX949&gt;0,BX949&lt;=5),  IF(AND(BX949&gt;0,BX949&lt;=5),VLOOKUP(BK949,'Pril1-THLPa'!$A$6:$F$18,IF(AND(BX949&gt;0,BX949&lt;=5),LOOKUP(BX949,'Pril1-THLPa'!$B$5:$F$5,'Pril1-THLPa'!$B$4:$F$4),""),0),""),  IF(BX949&gt;5,BO949+BP949*(BX949-5)+BQ949*POWER(BX949-5,2)+BR949*POWER(BX949-5,3)+BS949*POWER(BX949-5,4),"")))</f>
        <v>0</v>
      </c>
      <c r="BZ949" s="69" t="n">
        <f aca="false">IF(BY949&gt;0,BY949*BI949/10*BW949*(100+BV949)/100,0)</f>
        <v>0</v>
      </c>
      <c r="CA949" s="69" t="n">
        <f aca="false">IF(BD949&gt;0,BX949-IF(BD949&gt;BX949,BX949,BD949),0)</f>
        <v>0</v>
      </c>
      <c r="CB949" s="69" t="n">
        <f aca="false">POWER(1.01,CA949)</f>
        <v>1</v>
      </c>
      <c r="CC949" s="69" t="n">
        <f aca="false">IF(BF949&gt;0,IF(BF949&gt;BH949,1,BF949/BH949),0)</f>
        <v>0</v>
      </c>
      <c r="CD949" s="72" t="n">
        <f aca="false">IF(BD949=0,0,IF(BF949&gt;0,ROUND(IF(CB949&lt;&gt;0,BZ949*BT949*1/CB949*CC949,0),0),0))</f>
        <v>0</v>
      </c>
      <c r="CE949" s="73" t="str">
        <f aca="false">IF(BF949&gt;0,IF(BF949&gt;BH949,CD949/BF949,CD949/BH949),"")</f>
        <v/>
      </c>
      <c r="CF949" s="69" t="n">
        <f aca="false">'Vstupní data'!AM949</f>
        <v>0</v>
      </c>
      <c r="CG949" s="69" t="n">
        <f aca="false">'Vstupní data'!AN949</f>
        <v>0</v>
      </c>
      <c r="CH949" s="69" t="n">
        <f aca="false">'Vstupní data'!AO949</f>
        <v>0</v>
      </c>
      <c r="CI949" s="69" t="n">
        <f aca="false">'Vstupní data'!AP949</f>
        <v>0</v>
      </c>
      <c r="CJ949" s="72" t="n">
        <f aca="false">ROUND(CH949*CI949,0)</f>
        <v>0</v>
      </c>
      <c r="CK949" s="74" t="str">
        <f aca="false">IF(OR(AA949&gt;0,BB949&gt;0,CD949&gt;0,CJ949&gt;0),AA949+BB949+CD949+CJ949,"")</f>
        <v/>
      </c>
    </row>
    <row r="950" customFormat="false" ht="12.8" hidden="false" customHeight="false" outlineLevel="0" collapsed="false">
      <c r="A950" s="66" t="n">
        <f aca="false">'Vstupní data'!A950</f>
        <v>0</v>
      </c>
      <c r="F950" s="66" t="str">
        <f aca="false">CONCATENATE('Vstupní data'!F950,'Vstupní data'!G950,'Vstupní data'!H950,'Vstupní data'!I950)</f>
        <v/>
      </c>
      <c r="G950" s="66"/>
      <c r="H950" s="66" t="n">
        <f aca="false">'Vstupní data'!K950</f>
        <v>0</v>
      </c>
      <c r="I950" s="66" t="n">
        <f aca="false">'Vstupní data'!L950</f>
        <v>0</v>
      </c>
      <c r="J950" s="66" t="n">
        <f aca="false">'Vstupní data'!K950*'Vstupní data'!M950/100</f>
        <v>0</v>
      </c>
      <c r="L950" s="66" t="n">
        <f aca="false">IF('Vstupní data'!N950="prostokořenný",0,IF('Vstupní data'!N950="krytokořenný","k",IF('Vstupní data'!N950="poloodrostky nebo odrostky, prostokořenné i krytokořenné","po",0)))</f>
        <v>0</v>
      </c>
      <c r="N950" s="66"/>
      <c r="O950" s="66" t="n">
        <f aca="false">'Vstupní data'!O950</f>
        <v>0</v>
      </c>
      <c r="P950" s="66" t="n">
        <f aca="false">IF(O950&gt;0,VLOOKUP(CONCATENATE(VLOOKUP(I950,'Pril3-drev'!$H$5:$K$83,4,0),"-",'Vstupní data'!R950),K2!$C$15:$D$23,2,0),0)</f>
        <v>0</v>
      </c>
      <c r="Q950" s="66" t="n">
        <f aca="false">IF(O950&gt;0,VLOOKUP(I950,'Pril3-drev'!$H$5:$I$83,2,0),0)</f>
        <v>0</v>
      </c>
      <c r="R950" s="66" t="n">
        <f aca="false">IF(Q950&gt;0,VLOOKUP(Q950,'Pril6-okus'!$A$5:$B$17,2,0),0)</f>
        <v>0</v>
      </c>
      <c r="S950" s="66" t="n">
        <f aca="false">IF(O950&gt;0,VLOOKUP(I950,'Pril3-drev'!$H$5:$J$83,3,0),0)</f>
        <v>0</v>
      </c>
      <c r="T950" s="66" t="str">
        <f aca="false">IF(O950&gt;0,IF(L950="k",0.9*VLOOKUP(S950,'ha-pocty-vyhl'!$A$5:$B$20,2,0),IF(L950="po",0.8*VLOOKUP(S950,'ha-pocty-vyhl'!$A$5:$B$20,2,0),VLOOKUP(S950,'ha-pocty-vyhl'!$A$5:$B$20,2,0))),"")</f>
        <v/>
      </c>
      <c r="U950" s="66" t="n">
        <f aca="false">'Vstupní data'!P950</f>
        <v>0</v>
      </c>
      <c r="V950" s="66" t="n">
        <f aca="false">IF(O950&gt;0,1.3*T950*1000*Z950/10000,0)</f>
        <v>0</v>
      </c>
      <c r="W950" s="66" t="n">
        <f aca="false">IF(O950&gt;0,1.3*T950*1000*Z950/10000,0)</f>
        <v>0</v>
      </c>
      <c r="X950" s="66" t="n">
        <f aca="false">IF(O950&gt;0,IF(O950&gt;V950,V950,O950),0)</f>
        <v>0</v>
      </c>
      <c r="Y950" s="66" t="n">
        <f aca="false">IF(O950&gt;0,IF(IF(U950&gt;W950,W950,U950)&lt;X950,W950,IF(U950&gt;W950,W950,U950)),0)</f>
        <v>0</v>
      </c>
      <c r="Z950" s="66" t="n">
        <f aca="false">IF(O950&gt;0,IF(J950&gt;0,J950,K950*H950/100),0)</f>
        <v>0</v>
      </c>
      <c r="AA950" s="67" t="n">
        <f aca="false">IF(O950&gt;0,CEILING(R950*P950*X950/Y950*Z950,1),0)</f>
        <v>0</v>
      </c>
      <c r="AB950" s="68" t="n">
        <f aca="false">IF(O950&gt;0,AA950/O950,0)</f>
        <v>0</v>
      </c>
      <c r="AC950" s="66" t="n">
        <f aca="false">'Vstupní data'!W950</f>
        <v>0</v>
      </c>
      <c r="AI950" s="66" t="str">
        <f aca="false">IF(OR('Vstupní data'!T950&gt;0,'Vstupní data'!U950&gt;0),VLOOKUP(I950,'Pril3-drev'!$H$5:$J$83,3,0),"")</f>
        <v/>
      </c>
      <c r="AJ950" s="66" t="n">
        <f aca="false">IF('Vstupní data'!V950="prostokořenný",0,IF('Vstupní data'!V950="krytokořenný","k",IF('Vstupní data'!V950="poloodrostky nebo odrostky, prostokořenné i krytokořenné","po",0)))</f>
        <v>0</v>
      </c>
      <c r="AK950" s="66" t="n">
        <f aca="false">IF(OR('Vstupní data'!T950&gt;0,'Vstupní data'!U950&gt;0),IF(AJ950="k",0.9*VLOOKUP(AI950,'ha-pocty-vyhl'!$A$5:$B$20,2,0),IF(AJ950="po",0.8*VLOOKUP(AI950,'ha-pocty-vyhl'!$A$5:$B$20,2,0),VLOOKUP(AI950,'ha-pocty-vyhl'!$A$5:$B$20,2,0))),0)</f>
        <v>0</v>
      </c>
      <c r="AL950" s="66" t="n">
        <f aca="false">IF(OR('Vstupní data'!T950&gt;0,'Vstupní data'!U950&gt;0),'Vstupní data'!K950*'Vstupní data'!M950/100,0)</f>
        <v>0</v>
      </c>
      <c r="AM950" s="66" t="n">
        <f aca="false">IF(OR('Vstupní data'!T950&gt;0,'Vstupní data'!U950&gt;0),IF('Vstupní data'!T950&gt;0,'Vstupní data'!T950,ROUND(10*'Vstupní data'!U950/AK950,0)),0)</f>
        <v>0</v>
      </c>
      <c r="AN950" s="69" t="n">
        <f aca="false">IF('Vstupní data'!T950&gt;0,   IF('Vstupní data'!T950&lt;=AL950,'Vstupní data'!T950,AL950),   IF(AM950&lt;AL950,AM950,AL950))</f>
        <v>0</v>
      </c>
      <c r="AO950" s="69" t="n">
        <f aca="false">'Vstupní data'!X950</f>
        <v>0</v>
      </c>
      <c r="AP950" s="66" t="n">
        <f aca="false">IF(OR('Vstupní data'!T950&gt;0,'Vstupní data'!U950&gt;0),IF(I950&lt;&gt;0,VLOOKUP(I950,'Pril3-drev'!$H$5:$I$83,2,0),0),0)</f>
        <v>0</v>
      </c>
      <c r="AQ950" s="66" t="n">
        <f aca="false">'Vstupní data'!Y950</f>
        <v>0</v>
      </c>
      <c r="AR950" s="66" t="str">
        <f aca="false">IF(AC950&gt;5,   IF('Vstupní data'!Y950&gt;0,   VLOOKUP(VLOOKUP(CONCATENATE(VLOOKUP(I950,'Pril3-drev'!$H$4:$L$83,5,0),AC950),'Pril3-drev'!$Q$4:$R$2803,2,0),'AVB-BS'!$C$5:$S$29 ,LOOKUP(AQ950,'AVB-BS'!$D$3:$S$3,'AVB-BS'!$D$1:$S$1) ,0 )   ,   IF('Vstupní data'!Z950&gt;0,'Vstupní data'!Z950,0)) , "")</f>
        <v/>
      </c>
      <c r="AS950" s="70" t="str">
        <f aca="false">IF(AC950&gt;5,VLOOKUP(CONCATENATE(AP950,AR950),'Pril1-THLPa'!$H$6:$N$96,4,0),"")</f>
        <v/>
      </c>
      <c r="AT950" s="70" t="str">
        <f aca="false">IF(AC950&gt;5,VLOOKUP(CONCATENATE(AP950,AR950),'Pril1-THLPa'!$H$6:$N$96,5,0),"")</f>
        <v/>
      </c>
      <c r="AU950" s="70" t="str">
        <f aca="false">IF(AC950&gt;5,VLOOKUP(CONCATENATE(AP950,AR950),'Pril1-THLPa'!$H$6:$N$96,6,0),"")</f>
        <v/>
      </c>
      <c r="AV950" s="70" t="str">
        <f aca="false">IF(AC950&gt;5,VLOOKUP(CONCATENATE(AP950,AR950),'Pril1-THLPa'!$H$6:$N$96,7,0),"")</f>
        <v/>
      </c>
      <c r="AW950" s="70" t="str">
        <f aca="false">IF(AC950&gt;5,VLOOKUP(CONCATENATE(AP950,AR950),'Pril1-THLPa'!$H$6:$O$96,8,0),"")</f>
        <v/>
      </c>
      <c r="AX950" s="66" t="n">
        <f aca="false">IF(AC950&gt;0,IF(AND(AC950&gt;0,AC950&lt;=5),VLOOKUP(AP950,'Pril1-THLPa'!$A$6:$F$18,LOOKUP(AC950,'Pril1-THLPa'!$B$5:$F$5,'Pril1-THLPa'!$B$4:$F$4),0),AS950+AT950*(AC950-5)+AU950*POWER(AC950-5,2)+AV950*POWER(AC950-5,3)+AW950*POWER(AC950-5,4)),0)</f>
        <v>0</v>
      </c>
      <c r="AY950" s="71"/>
      <c r="AZ950" s="66" t="n">
        <f aca="false">'Vstupní data'!AA950</f>
        <v>0</v>
      </c>
      <c r="BA950" s="66" t="n">
        <f aca="false">IF(OR('Vstupní data'!T950&gt;0,'Vstupní data'!U950&gt;0),IF(AC950&lt;&gt;"",AX950*AO950/10*(100+AZ950)/100,0),0)</f>
        <v>0</v>
      </c>
      <c r="BB950" s="67" t="n">
        <f aca="false">IF(AC950&lt;&gt;"",ROUND(BA950*AN950,0),0)</f>
        <v>0</v>
      </c>
      <c r="BC950" s="68" t="str">
        <f aca="false">IF(AE950&gt;0,BB950/AE950,"")</f>
        <v/>
      </c>
      <c r="BD950" s="66" t="n">
        <f aca="false">'Vstupní data'!AE950</f>
        <v>0</v>
      </c>
      <c r="BF950" s="66" t="n">
        <f aca="false">'Vstupní data'!AC950</f>
        <v>0</v>
      </c>
      <c r="BH950" s="66" t="n">
        <f aca="false">'Vstupní data'!AD950</f>
        <v>0</v>
      </c>
      <c r="BI950" s="66" t="n">
        <f aca="false">'Vstupní data'!AF950</f>
        <v>0</v>
      </c>
      <c r="BJ950" s="69" t="n">
        <f aca="false">'Vstupní data'!AG950</f>
        <v>0</v>
      </c>
      <c r="BK950" s="69" t="n">
        <f aca="false">IF(BF950&lt;&gt;0,VLOOKUP(I950,'Pril3-drev'!$H$5:$I$83,2,0),0)</f>
        <v>0</v>
      </c>
      <c r="BL950" s="69" t="n">
        <f aca="false">IF(BF950&lt;&gt;0,VLOOKUP(BK950,'Pril3-drev'!$A$5:$C$17,3,0),0)</f>
        <v>0</v>
      </c>
      <c r="BM950" s="69" t="n">
        <f aca="false">'Vstupní data'!AH950</f>
        <v>0</v>
      </c>
      <c r="BN950" s="69" t="n">
        <f aca="false">IF('Vstupní data'!AH950&gt;0,   VLOOKUP(VLOOKUP(CONCATENATE(VLOOKUP(I950,'Pril3-drev'!$H$4:$L$83,5,0),BD950),'Pril3-drev'!$Q$4:$R$2803,2,0),'AVB-BS'!$C$5:$S$29 ,LOOKUP(BM950,'AVB-BS'!$D$3:$S$3,'AVB-BS'!$D$1:$S$1) ,0 )   ,   IF('Vstupní data'!AI950&gt;0,'Vstupní data'!AI950,0))</f>
        <v>0</v>
      </c>
      <c r="BO950" s="69" t="str">
        <f aca="false">IF(BX950&gt;5,VLOOKUP(CONCATENATE(BK950,BN950),'Pril1-THLPa'!$H$6:$N$96,4,0),"")</f>
        <v/>
      </c>
      <c r="BP950" s="69" t="str">
        <f aca="false">IF(BX950&gt;5,VLOOKUP(CONCATENATE(BK950,BN950),'Pril1-THLPa'!$H$6:$N$96,5,0),"")</f>
        <v/>
      </c>
      <c r="BQ950" s="69" t="str">
        <f aca="false">IF(BX950&gt;5,VLOOKUP(CONCATENATE(BK950,BN950),'Pril1-THLPa'!$H$6:$N$96,6,0),"")</f>
        <v/>
      </c>
      <c r="BR950" s="69" t="str">
        <f aca="false">IF(BX950&gt;5,VLOOKUP(CONCATENATE(BK950,BN950),'Pril1-THLPa'!$H$6:$N$96,7,0),"")</f>
        <v/>
      </c>
      <c r="BS950" s="69" t="str">
        <f aca="false">IF(BX950&gt;5,VLOOKUP(CONCATENATE(BK950,BN950),'Pril1-THLPa'!$H$6:$O$96,8,0),"")</f>
        <v/>
      </c>
      <c r="BT950" s="69" t="str">
        <f aca="false">IF(BF950&gt;0, IF(BK950="smrk",  VLOOKUP(VLOOKUP(BD950,'Pril9-K3'!$L$8:$M$207,2,0),'Pril9-K3'!$A$8:$J$16,LOOKUP(BN950,'Pril9-K3'!$A$7:$J$7,'Pril9-K3'!$A$5:$J$5),0), IF(AND(BK950&lt;&gt;"smrk",'Vstupní data'!AK950&lt;&gt;""),'Vstupní data'!AK950,   VLOOKUP(VLOOKUP(BD950,'Pril9-K3'!$L$8:$M$207,2,0),'Pril9-K3'!$A$8:$J$16,LOOKUP(BN950,'Pril9-K3'!$A$7:$J$7,'Pril9-K3'!$A$5:$J$5),0)   )),   "")</f>
        <v/>
      </c>
      <c r="BV950" s="69" t="n">
        <f aca="false">'Vstupní data'!AJ950</f>
        <v>0</v>
      </c>
      <c r="BW950" s="69" t="n">
        <f aca="false">IF(BF950&gt;0,IF(J950&gt;0,J950,K950*H950/100),0)</f>
        <v>0</v>
      </c>
      <c r="BX950" s="69" t="n">
        <f aca="false">IF(BF950&gt;0,IF(BJ950&gt;BL950,BL950,BJ950),0)</f>
        <v>0</v>
      </c>
      <c r="BY950" s="69" t="n">
        <f aca="false">IF(BD950=0,0,IF(AND(BX950&gt;0,BX950&lt;=5),  IF(AND(BX950&gt;0,BX950&lt;=5),VLOOKUP(BK950,'Pril1-THLPa'!$A$6:$F$18,IF(AND(BX950&gt;0,BX950&lt;=5),LOOKUP(BX950,'Pril1-THLPa'!$B$5:$F$5,'Pril1-THLPa'!$B$4:$F$4),""),0),""),  IF(BX950&gt;5,BO950+BP950*(BX950-5)+BQ950*POWER(BX950-5,2)+BR950*POWER(BX950-5,3)+BS950*POWER(BX950-5,4),"")))</f>
        <v>0</v>
      </c>
      <c r="BZ950" s="69" t="n">
        <f aca="false">IF(BY950&gt;0,BY950*BI950/10*BW950*(100+BV950)/100,0)</f>
        <v>0</v>
      </c>
      <c r="CA950" s="69" t="n">
        <f aca="false">IF(BD950&gt;0,BX950-IF(BD950&gt;BX950,BX950,BD950),0)</f>
        <v>0</v>
      </c>
      <c r="CB950" s="69" t="n">
        <f aca="false">POWER(1.01,CA950)</f>
        <v>1</v>
      </c>
      <c r="CC950" s="69" t="n">
        <f aca="false">IF(BF950&gt;0,IF(BF950&gt;BH950,1,BF950/BH950),0)</f>
        <v>0</v>
      </c>
      <c r="CD950" s="72" t="n">
        <f aca="false">IF(BD950=0,0,IF(BF950&gt;0,ROUND(IF(CB950&lt;&gt;0,BZ950*BT950*1/CB950*CC950,0),0),0))</f>
        <v>0</v>
      </c>
      <c r="CE950" s="73" t="str">
        <f aca="false">IF(BF950&gt;0,IF(BF950&gt;BH950,CD950/BF950,CD950/BH950),"")</f>
        <v/>
      </c>
      <c r="CF950" s="69" t="n">
        <f aca="false">'Vstupní data'!AM950</f>
        <v>0</v>
      </c>
      <c r="CG950" s="69" t="n">
        <f aca="false">'Vstupní data'!AN950</f>
        <v>0</v>
      </c>
      <c r="CH950" s="69" t="n">
        <f aca="false">'Vstupní data'!AO950</f>
        <v>0</v>
      </c>
      <c r="CI950" s="69" t="n">
        <f aca="false">'Vstupní data'!AP950</f>
        <v>0</v>
      </c>
      <c r="CJ950" s="72" t="n">
        <f aca="false">ROUND(CH950*CI950,0)</f>
        <v>0</v>
      </c>
      <c r="CK950" s="74" t="str">
        <f aca="false">IF(OR(AA950&gt;0,BB950&gt;0,CD950&gt;0,CJ950&gt;0),AA950+BB950+CD950+CJ950,"")</f>
        <v/>
      </c>
    </row>
    <row r="951" customFormat="false" ht="12.8" hidden="false" customHeight="false" outlineLevel="0" collapsed="false">
      <c r="A951" s="66" t="n">
        <f aca="false">'Vstupní data'!A951</f>
        <v>0</v>
      </c>
      <c r="F951" s="66" t="str">
        <f aca="false">CONCATENATE('Vstupní data'!F951,'Vstupní data'!G951,'Vstupní data'!H951,'Vstupní data'!I951)</f>
        <v/>
      </c>
      <c r="G951" s="66"/>
      <c r="H951" s="66" t="n">
        <f aca="false">'Vstupní data'!K951</f>
        <v>0</v>
      </c>
      <c r="I951" s="66" t="n">
        <f aca="false">'Vstupní data'!L951</f>
        <v>0</v>
      </c>
      <c r="J951" s="66" t="n">
        <f aca="false">'Vstupní data'!K951*'Vstupní data'!M951/100</f>
        <v>0</v>
      </c>
      <c r="L951" s="66" t="n">
        <f aca="false">IF('Vstupní data'!N951="prostokořenný",0,IF('Vstupní data'!N951="krytokořenný","k",IF('Vstupní data'!N951="poloodrostky nebo odrostky, prostokořenné i krytokořenné","po",0)))</f>
        <v>0</v>
      </c>
      <c r="N951" s="66"/>
      <c r="O951" s="66" t="n">
        <f aca="false">'Vstupní data'!O951</f>
        <v>0</v>
      </c>
      <c r="P951" s="66" t="n">
        <f aca="false">IF(O951&gt;0,VLOOKUP(CONCATENATE(VLOOKUP(I951,'Pril3-drev'!$H$5:$K$83,4,0),"-",'Vstupní data'!R951),K2!$C$15:$D$23,2,0),0)</f>
        <v>0</v>
      </c>
      <c r="Q951" s="66" t="n">
        <f aca="false">IF(O951&gt;0,VLOOKUP(I951,'Pril3-drev'!$H$5:$I$83,2,0),0)</f>
        <v>0</v>
      </c>
      <c r="R951" s="66" t="n">
        <f aca="false">IF(Q951&gt;0,VLOOKUP(Q951,'Pril6-okus'!$A$5:$B$17,2,0),0)</f>
        <v>0</v>
      </c>
      <c r="S951" s="66" t="n">
        <f aca="false">IF(O951&gt;0,VLOOKUP(I951,'Pril3-drev'!$H$5:$J$83,3,0),0)</f>
        <v>0</v>
      </c>
      <c r="T951" s="66" t="str">
        <f aca="false">IF(O951&gt;0,IF(L951="k",0.9*VLOOKUP(S951,'ha-pocty-vyhl'!$A$5:$B$20,2,0),IF(L951="po",0.8*VLOOKUP(S951,'ha-pocty-vyhl'!$A$5:$B$20,2,0),VLOOKUP(S951,'ha-pocty-vyhl'!$A$5:$B$20,2,0))),"")</f>
        <v/>
      </c>
      <c r="U951" s="66" t="n">
        <f aca="false">'Vstupní data'!P951</f>
        <v>0</v>
      </c>
      <c r="V951" s="66" t="n">
        <f aca="false">IF(O951&gt;0,1.3*T951*1000*Z951/10000,0)</f>
        <v>0</v>
      </c>
      <c r="W951" s="66" t="n">
        <f aca="false">IF(O951&gt;0,1.3*T951*1000*Z951/10000,0)</f>
        <v>0</v>
      </c>
      <c r="X951" s="66" t="n">
        <f aca="false">IF(O951&gt;0,IF(O951&gt;V951,V951,O951),0)</f>
        <v>0</v>
      </c>
      <c r="Y951" s="66" t="n">
        <f aca="false">IF(O951&gt;0,IF(IF(U951&gt;W951,W951,U951)&lt;X951,W951,IF(U951&gt;W951,W951,U951)),0)</f>
        <v>0</v>
      </c>
      <c r="Z951" s="66" t="n">
        <f aca="false">IF(O951&gt;0,IF(J951&gt;0,J951,K951*H951/100),0)</f>
        <v>0</v>
      </c>
      <c r="AA951" s="67" t="n">
        <f aca="false">IF(O951&gt;0,CEILING(R951*P951*X951/Y951*Z951,1),0)</f>
        <v>0</v>
      </c>
      <c r="AB951" s="68" t="n">
        <f aca="false">IF(O951&gt;0,AA951/O951,0)</f>
        <v>0</v>
      </c>
      <c r="AC951" s="66" t="n">
        <f aca="false">'Vstupní data'!W951</f>
        <v>0</v>
      </c>
      <c r="AI951" s="66" t="str">
        <f aca="false">IF(OR('Vstupní data'!T951&gt;0,'Vstupní data'!U951&gt;0),VLOOKUP(I951,'Pril3-drev'!$H$5:$J$83,3,0),"")</f>
        <v/>
      </c>
      <c r="AJ951" s="66" t="n">
        <f aca="false">IF('Vstupní data'!V951="prostokořenný",0,IF('Vstupní data'!V951="krytokořenný","k",IF('Vstupní data'!V951="poloodrostky nebo odrostky, prostokořenné i krytokořenné","po",0)))</f>
        <v>0</v>
      </c>
      <c r="AK951" s="66" t="n">
        <f aca="false">IF(OR('Vstupní data'!T951&gt;0,'Vstupní data'!U951&gt;0),IF(AJ951="k",0.9*VLOOKUP(AI951,'ha-pocty-vyhl'!$A$5:$B$20,2,0),IF(AJ951="po",0.8*VLOOKUP(AI951,'ha-pocty-vyhl'!$A$5:$B$20,2,0),VLOOKUP(AI951,'ha-pocty-vyhl'!$A$5:$B$20,2,0))),0)</f>
        <v>0</v>
      </c>
      <c r="AL951" s="66" t="n">
        <f aca="false">IF(OR('Vstupní data'!T951&gt;0,'Vstupní data'!U951&gt;0),'Vstupní data'!K951*'Vstupní data'!M951/100,0)</f>
        <v>0</v>
      </c>
      <c r="AM951" s="66" t="n">
        <f aca="false">IF(OR('Vstupní data'!T951&gt;0,'Vstupní data'!U951&gt;0),IF('Vstupní data'!T951&gt;0,'Vstupní data'!T951,ROUND(10*'Vstupní data'!U951/AK951,0)),0)</f>
        <v>0</v>
      </c>
      <c r="AN951" s="69" t="n">
        <f aca="false">IF('Vstupní data'!T951&gt;0,   IF('Vstupní data'!T951&lt;=AL951,'Vstupní data'!T951,AL951),   IF(AM951&lt;AL951,AM951,AL951))</f>
        <v>0</v>
      </c>
      <c r="AO951" s="69" t="n">
        <f aca="false">'Vstupní data'!X951</f>
        <v>0</v>
      </c>
      <c r="AP951" s="66" t="n">
        <f aca="false">IF(OR('Vstupní data'!T951&gt;0,'Vstupní data'!U951&gt;0),IF(I951&lt;&gt;0,VLOOKUP(I951,'Pril3-drev'!$H$5:$I$83,2,0),0),0)</f>
        <v>0</v>
      </c>
      <c r="AQ951" s="66" t="n">
        <f aca="false">'Vstupní data'!Y951</f>
        <v>0</v>
      </c>
      <c r="AR951" s="66" t="str">
        <f aca="false">IF(AC951&gt;5,   IF('Vstupní data'!Y951&gt;0,   VLOOKUP(VLOOKUP(CONCATENATE(VLOOKUP(I951,'Pril3-drev'!$H$4:$L$83,5,0),AC951),'Pril3-drev'!$Q$4:$R$2803,2,0),'AVB-BS'!$C$5:$S$29 ,LOOKUP(AQ951,'AVB-BS'!$D$3:$S$3,'AVB-BS'!$D$1:$S$1) ,0 )   ,   IF('Vstupní data'!Z951&gt;0,'Vstupní data'!Z951,0)) , "")</f>
        <v/>
      </c>
      <c r="AS951" s="70" t="str">
        <f aca="false">IF(AC951&gt;5,VLOOKUP(CONCATENATE(AP951,AR951),'Pril1-THLPa'!$H$6:$N$96,4,0),"")</f>
        <v/>
      </c>
      <c r="AT951" s="70" t="str">
        <f aca="false">IF(AC951&gt;5,VLOOKUP(CONCATENATE(AP951,AR951),'Pril1-THLPa'!$H$6:$N$96,5,0),"")</f>
        <v/>
      </c>
      <c r="AU951" s="70" t="str">
        <f aca="false">IF(AC951&gt;5,VLOOKUP(CONCATENATE(AP951,AR951),'Pril1-THLPa'!$H$6:$N$96,6,0),"")</f>
        <v/>
      </c>
      <c r="AV951" s="70" t="str">
        <f aca="false">IF(AC951&gt;5,VLOOKUP(CONCATENATE(AP951,AR951),'Pril1-THLPa'!$H$6:$N$96,7,0),"")</f>
        <v/>
      </c>
      <c r="AW951" s="70" t="str">
        <f aca="false">IF(AC951&gt;5,VLOOKUP(CONCATENATE(AP951,AR951),'Pril1-THLPa'!$H$6:$O$96,8,0),"")</f>
        <v/>
      </c>
      <c r="AX951" s="66" t="n">
        <f aca="false">IF(AC951&gt;0,IF(AND(AC951&gt;0,AC951&lt;=5),VLOOKUP(AP951,'Pril1-THLPa'!$A$6:$F$18,LOOKUP(AC951,'Pril1-THLPa'!$B$5:$F$5,'Pril1-THLPa'!$B$4:$F$4),0),AS951+AT951*(AC951-5)+AU951*POWER(AC951-5,2)+AV951*POWER(AC951-5,3)+AW951*POWER(AC951-5,4)),0)</f>
        <v>0</v>
      </c>
      <c r="AY951" s="71"/>
      <c r="AZ951" s="66" t="n">
        <f aca="false">'Vstupní data'!AA951</f>
        <v>0</v>
      </c>
      <c r="BA951" s="66" t="n">
        <f aca="false">IF(OR('Vstupní data'!T951&gt;0,'Vstupní data'!U951&gt;0),IF(AC951&lt;&gt;"",AX951*AO951/10*(100+AZ951)/100,0),0)</f>
        <v>0</v>
      </c>
      <c r="BB951" s="67" t="n">
        <f aca="false">IF(AC951&lt;&gt;"",ROUND(BA951*AN951,0),0)</f>
        <v>0</v>
      </c>
      <c r="BC951" s="68" t="str">
        <f aca="false">IF(AE951&gt;0,BB951/AE951,"")</f>
        <v/>
      </c>
      <c r="BD951" s="66" t="n">
        <f aca="false">'Vstupní data'!AE951</f>
        <v>0</v>
      </c>
      <c r="BF951" s="66" t="n">
        <f aca="false">'Vstupní data'!AC951</f>
        <v>0</v>
      </c>
      <c r="BH951" s="66" t="n">
        <f aca="false">'Vstupní data'!AD951</f>
        <v>0</v>
      </c>
      <c r="BI951" s="66" t="n">
        <f aca="false">'Vstupní data'!AF951</f>
        <v>0</v>
      </c>
      <c r="BJ951" s="69" t="n">
        <f aca="false">'Vstupní data'!AG951</f>
        <v>0</v>
      </c>
      <c r="BK951" s="69" t="n">
        <f aca="false">IF(BF951&lt;&gt;0,VLOOKUP(I951,'Pril3-drev'!$H$5:$I$83,2,0),0)</f>
        <v>0</v>
      </c>
      <c r="BL951" s="69" t="n">
        <f aca="false">IF(BF951&lt;&gt;0,VLOOKUP(BK951,'Pril3-drev'!$A$5:$C$17,3,0),0)</f>
        <v>0</v>
      </c>
      <c r="BM951" s="69" t="n">
        <f aca="false">'Vstupní data'!AH951</f>
        <v>0</v>
      </c>
      <c r="BN951" s="69" t="n">
        <f aca="false">IF('Vstupní data'!AH951&gt;0,   VLOOKUP(VLOOKUP(CONCATENATE(VLOOKUP(I951,'Pril3-drev'!$H$4:$L$83,5,0),BD951),'Pril3-drev'!$Q$4:$R$2803,2,0),'AVB-BS'!$C$5:$S$29 ,LOOKUP(BM951,'AVB-BS'!$D$3:$S$3,'AVB-BS'!$D$1:$S$1) ,0 )   ,   IF('Vstupní data'!AI951&gt;0,'Vstupní data'!AI951,0))</f>
        <v>0</v>
      </c>
      <c r="BO951" s="69" t="str">
        <f aca="false">IF(BX951&gt;5,VLOOKUP(CONCATENATE(BK951,BN951),'Pril1-THLPa'!$H$6:$N$96,4,0),"")</f>
        <v/>
      </c>
      <c r="BP951" s="69" t="str">
        <f aca="false">IF(BX951&gt;5,VLOOKUP(CONCATENATE(BK951,BN951),'Pril1-THLPa'!$H$6:$N$96,5,0),"")</f>
        <v/>
      </c>
      <c r="BQ951" s="69" t="str">
        <f aca="false">IF(BX951&gt;5,VLOOKUP(CONCATENATE(BK951,BN951),'Pril1-THLPa'!$H$6:$N$96,6,0),"")</f>
        <v/>
      </c>
      <c r="BR951" s="69" t="str">
        <f aca="false">IF(BX951&gt;5,VLOOKUP(CONCATENATE(BK951,BN951),'Pril1-THLPa'!$H$6:$N$96,7,0),"")</f>
        <v/>
      </c>
      <c r="BS951" s="69" t="str">
        <f aca="false">IF(BX951&gt;5,VLOOKUP(CONCATENATE(BK951,BN951),'Pril1-THLPa'!$H$6:$O$96,8,0),"")</f>
        <v/>
      </c>
      <c r="BT951" s="69" t="str">
        <f aca="false">IF(BF951&gt;0, IF(BK951="smrk",  VLOOKUP(VLOOKUP(BD951,'Pril9-K3'!$L$8:$M$207,2,0),'Pril9-K3'!$A$8:$J$16,LOOKUP(BN951,'Pril9-K3'!$A$7:$J$7,'Pril9-K3'!$A$5:$J$5),0), IF(AND(BK951&lt;&gt;"smrk",'Vstupní data'!AK951&lt;&gt;""),'Vstupní data'!AK951,   VLOOKUP(VLOOKUP(BD951,'Pril9-K3'!$L$8:$M$207,2,0),'Pril9-K3'!$A$8:$J$16,LOOKUP(BN951,'Pril9-K3'!$A$7:$J$7,'Pril9-K3'!$A$5:$J$5),0)   )),   "")</f>
        <v/>
      </c>
      <c r="BV951" s="69" t="n">
        <f aca="false">'Vstupní data'!AJ951</f>
        <v>0</v>
      </c>
      <c r="BW951" s="69" t="n">
        <f aca="false">IF(BF951&gt;0,IF(J951&gt;0,J951,K951*H951/100),0)</f>
        <v>0</v>
      </c>
      <c r="BX951" s="69" t="n">
        <f aca="false">IF(BF951&gt;0,IF(BJ951&gt;BL951,BL951,BJ951),0)</f>
        <v>0</v>
      </c>
      <c r="BY951" s="69" t="n">
        <f aca="false">IF(BD951=0,0,IF(AND(BX951&gt;0,BX951&lt;=5),  IF(AND(BX951&gt;0,BX951&lt;=5),VLOOKUP(BK951,'Pril1-THLPa'!$A$6:$F$18,IF(AND(BX951&gt;0,BX951&lt;=5),LOOKUP(BX951,'Pril1-THLPa'!$B$5:$F$5,'Pril1-THLPa'!$B$4:$F$4),""),0),""),  IF(BX951&gt;5,BO951+BP951*(BX951-5)+BQ951*POWER(BX951-5,2)+BR951*POWER(BX951-5,3)+BS951*POWER(BX951-5,4),"")))</f>
        <v>0</v>
      </c>
      <c r="BZ951" s="69" t="n">
        <f aca="false">IF(BY951&gt;0,BY951*BI951/10*BW951*(100+BV951)/100,0)</f>
        <v>0</v>
      </c>
      <c r="CA951" s="69" t="n">
        <f aca="false">IF(BD951&gt;0,BX951-IF(BD951&gt;BX951,BX951,BD951),0)</f>
        <v>0</v>
      </c>
      <c r="CB951" s="69" t="n">
        <f aca="false">POWER(1.01,CA951)</f>
        <v>1</v>
      </c>
      <c r="CC951" s="69" t="n">
        <f aca="false">IF(BF951&gt;0,IF(BF951&gt;BH951,1,BF951/BH951),0)</f>
        <v>0</v>
      </c>
      <c r="CD951" s="72" t="n">
        <f aca="false">IF(BD951=0,0,IF(BF951&gt;0,ROUND(IF(CB951&lt;&gt;0,BZ951*BT951*1/CB951*CC951,0),0),0))</f>
        <v>0</v>
      </c>
      <c r="CE951" s="73" t="str">
        <f aca="false">IF(BF951&gt;0,IF(BF951&gt;BH951,CD951/BF951,CD951/BH951),"")</f>
        <v/>
      </c>
      <c r="CF951" s="69" t="n">
        <f aca="false">'Vstupní data'!AM951</f>
        <v>0</v>
      </c>
      <c r="CG951" s="69" t="n">
        <f aca="false">'Vstupní data'!AN951</f>
        <v>0</v>
      </c>
      <c r="CH951" s="69" t="n">
        <f aca="false">'Vstupní data'!AO951</f>
        <v>0</v>
      </c>
      <c r="CI951" s="69" t="n">
        <f aca="false">'Vstupní data'!AP951</f>
        <v>0</v>
      </c>
      <c r="CJ951" s="72" t="n">
        <f aca="false">ROUND(CH951*CI951,0)</f>
        <v>0</v>
      </c>
      <c r="CK951" s="74" t="str">
        <f aca="false">IF(OR(AA951&gt;0,BB951&gt;0,CD951&gt;0,CJ951&gt;0),AA951+BB951+CD951+CJ951,"")</f>
        <v/>
      </c>
    </row>
    <row r="952" customFormat="false" ht="12.8" hidden="false" customHeight="false" outlineLevel="0" collapsed="false">
      <c r="A952" s="66" t="n">
        <f aca="false">'Vstupní data'!A952</f>
        <v>0</v>
      </c>
      <c r="F952" s="66" t="str">
        <f aca="false">CONCATENATE('Vstupní data'!F952,'Vstupní data'!G952,'Vstupní data'!H952,'Vstupní data'!I952)</f>
        <v/>
      </c>
      <c r="G952" s="66"/>
      <c r="H952" s="66" t="n">
        <f aca="false">'Vstupní data'!K952</f>
        <v>0</v>
      </c>
      <c r="I952" s="66" t="n">
        <f aca="false">'Vstupní data'!L952</f>
        <v>0</v>
      </c>
      <c r="J952" s="66" t="n">
        <f aca="false">'Vstupní data'!K952*'Vstupní data'!M952/100</f>
        <v>0</v>
      </c>
      <c r="L952" s="66" t="n">
        <f aca="false">IF('Vstupní data'!N952="prostokořenný",0,IF('Vstupní data'!N952="krytokořenný","k",IF('Vstupní data'!N952="poloodrostky nebo odrostky, prostokořenné i krytokořenné","po",0)))</f>
        <v>0</v>
      </c>
      <c r="N952" s="66"/>
      <c r="O952" s="66" t="n">
        <f aca="false">'Vstupní data'!O952</f>
        <v>0</v>
      </c>
      <c r="P952" s="66" t="n">
        <f aca="false">IF(O952&gt;0,VLOOKUP(CONCATENATE(VLOOKUP(I952,'Pril3-drev'!$H$5:$K$83,4,0),"-",'Vstupní data'!R952),K2!$C$15:$D$23,2,0),0)</f>
        <v>0</v>
      </c>
      <c r="Q952" s="66" t="n">
        <f aca="false">IF(O952&gt;0,VLOOKUP(I952,'Pril3-drev'!$H$5:$I$83,2,0),0)</f>
        <v>0</v>
      </c>
      <c r="R952" s="66" t="n">
        <f aca="false">IF(Q952&gt;0,VLOOKUP(Q952,'Pril6-okus'!$A$5:$B$17,2,0),0)</f>
        <v>0</v>
      </c>
      <c r="S952" s="66" t="n">
        <f aca="false">IF(O952&gt;0,VLOOKUP(I952,'Pril3-drev'!$H$5:$J$83,3,0),0)</f>
        <v>0</v>
      </c>
      <c r="T952" s="66" t="str">
        <f aca="false">IF(O952&gt;0,IF(L952="k",0.9*VLOOKUP(S952,'ha-pocty-vyhl'!$A$5:$B$20,2,0),IF(L952="po",0.8*VLOOKUP(S952,'ha-pocty-vyhl'!$A$5:$B$20,2,0),VLOOKUP(S952,'ha-pocty-vyhl'!$A$5:$B$20,2,0))),"")</f>
        <v/>
      </c>
      <c r="U952" s="66" t="n">
        <f aca="false">'Vstupní data'!P952</f>
        <v>0</v>
      </c>
      <c r="V952" s="66" t="n">
        <f aca="false">IF(O952&gt;0,1.3*T952*1000*Z952/10000,0)</f>
        <v>0</v>
      </c>
      <c r="W952" s="66" t="n">
        <f aca="false">IF(O952&gt;0,1.3*T952*1000*Z952/10000,0)</f>
        <v>0</v>
      </c>
      <c r="X952" s="66" t="n">
        <f aca="false">IF(O952&gt;0,IF(O952&gt;V952,V952,O952),0)</f>
        <v>0</v>
      </c>
      <c r="Y952" s="66" t="n">
        <f aca="false">IF(O952&gt;0,IF(IF(U952&gt;W952,W952,U952)&lt;X952,W952,IF(U952&gt;W952,W952,U952)),0)</f>
        <v>0</v>
      </c>
      <c r="Z952" s="66" t="n">
        <f aca="false">IF(O952&gt;0,IF(J952&gt;0,J952,K952*H952/100),0)</f>
        <v>0</v>
      </c>
      <c r="AA952" s="67" t="n">
        <f aca="false">IF(O952&gt;0,CEILING(R952*P952*X952/Y952*Z952,1),0)</f>
        <v>0</v>
      </c>
      <c r="AB952" s="68" t="n">
        <f aca="false">IF(O952&gt;0,AA952/O952,0)</f>
        <v>0</v>
      </c>
      <c r="AC952" s="66" t="n">
        <f aca="false">'Vstupní data'!W952</f>
        <v>0</v>
      </c>
      <c r="AI952" s="66" t="str">
        <f aca="false">IF(OR('Vstupní data'!T952&gt;0,'Vstupní data'!U952&gt;0),VLOOKUP(I952,'Pril3-drev'!$H$5:$J$83,3,0),"")</f>
        <v/>
      </c>
      <c r="AJ952" s="66" t="n">
        <f aca="false">IF('Vstupní data'!V952="prostokořenný",0,IF('Vstupní data'!V952="krytokořenný","k",IF('Vstupní data'!V952="poloodrostky nebo odrostky, prostokořenné i krytokořenné","po",0)))</f>
        <v>0</v>
      </c>
      <c r="AK952" s="66" t="n">
        <f aca="false">IF(OR('Vstupní data'!T952&gt;0,'Vstupní data'!U952&gt;0),IF(AJ952="k",0.9*VLOOKUP(AI952,'ha-pocty-vyhl'!$A$5:$B$20,2,0),IF(AJ952="po",0.8*VLOOKUP(AI952,'ha-pocty-vyhl'!$A$5:$B$20,2,0),VLOOKUP(AI952,'ha-pocty-vyhl'!$A$5:$B$20,2,0))),0)</f>
        <v>0</v>
      </c>
      <c r="AL952" s="66" t="n">
        <f aca="false">IF(OR('Vstupní data'!T952&gt;0,'Vstupní data'!U952&gt;0),'Vstupní data'!K952*'Vstupní data'!M952/100,0)</f>
        <v>0</v>
      </c>
      <c r="AM952" s="66" t="n">
        <f aca="false">IF(OR('Vstupní data'!T952&gt;0,'Vstupní data'!U952&gt;0),IF('Vstupní data'!T952&gt;0,'Vstupní data'!T952,ROUND(10*'Vstupní data'!U952/AK952,0)),0)</f>
        <v>0</v>
      </c>
      <c r="AN952" s="69" t="n">
        <f aca="false">IF('Vstupní data'!T952&gt;0,   IF('Vstupní data'!T952&lt;=AL952,'Vstupní data'!T952,AL952),   IF(AM952&lt;AL952,AM952,AL952))</f>
        <v>0</v>
      </c>
      <c r="AO952" s="69" t="n">
        <f aca="false">'Vstupní data'!X952</f>
        <v>0</v>
      </c>
      <c r="AP952" s="66" t="n">
        <f aca="false">IF(OR('Vstupní data'!T952&gt;0,'Vstupní data'!U952&gt;0),IF(I952&lt;&gt;0,VLOOKUP(I952,'Pril3-drev'!$H$5:$I$83,2,0),0),0)</f>
        <v>0</v>
      </c>
      <c r="AQ952" s="66" t="n">
        <f aca="false">'Vstupní data'!Y952</f>
        <v>0</v>
      </c>
      <c r="AR952" s="66" t="str">
        <f aca="false">IF(AC952&gt;5,   IF('Vstupní data'!Y952&gt;0,   VLOOKUP(VLOOKUP(CONCATENATE(VLOOKUP(I952,'Pril3-drev'!$H$4:$L$83,5,0),AC952),'Pril3-drev'!$Q$4:$R$2803,2,0),'AVB-BS'!$C$5:$S$29 ,LOOKUP(AQ952,'AVB-BS'!$D$3:$S$3,'AVB-BS'!$D$1:$S$1) ,0 )   ,   IF('Vstupní data'!Z952&gt;0,'Vstupní data'!Z952,0)) , "")</f>
        <v/>
      </c>
      <c r="AS952" s="70" t="str">
        <f aca="false">IF(AC952&gt;5,VLOOKUP(CONCATENATE(AP952,AR952),'Pril1-THLPa'!$H$6:$N$96,4,0),"")</f>
        <v/>
      </c>
      <c r="AT952" s="70" t="str">
        <f aca="false">IF(AC952&gt;5,VLOOKUP(CONCATENATE(AP952,AR952),'Pril1-THLPa'!$H$6:$N$96,5,0),"")</f>
        <v/>
      </c>
      <c r="AU952" s="70" t="str">
        <f aca="false">IF(AC952&gt;5,VLOOKUP(CONCATENATE(AP952,AR952),'Pril1-THLPa'!$H$6:$N$96,6,0),"")</f>
        <v/>
      </c>
      <c r="AV952" s="70" t="str">
        <f aca="false">IF(AC952&gt;5,VLOOKUP(CONCATENATE(AP952,AR952),'Pril1-THLPa'!$H$6:$N$96,7,0),"")</f>
        <v/>
      </c>
      <c r="AW952" s="70" t="str">
        <f aca="false">IF(AC952&gt;5,VLOOKUP(CONCATENATE(AP952,AR952),'Pril1-THLPa'!$H$6:$O$96,8,0),"")</f>
        <v/>
      </c>
      <c r="AX952" s="66" t="n">
        <f aca="false">IF(AC952&gt;0,IF(AND(AC952&gt;0,AC952&lt;=5),VLOOKUP(AP952,'Pril1-THLPa'!$A$6:$F$18,LOOKUP(AC952,'Pril1-THLPa'!$B$5:$F$5,'Pril1-THLPa'!$B$4:$F$4),0),AS952+AT952*(AC952-5)+AU952*POWER(AC952-5,2)+AV952*POWER(AC952-5,3)+AW952*POWER(AC952-5,4)),0)</f>
        <v>0</v>
      </c>
      <c r="AY952" s="71"/>
      <c r="AZ952" s="66" t="n">
        <f aca="false">'Vstupní data'!AA952</f>
        <v>0</v>
      </c>
      <c r="BA952" s="66" t="n">
        <f aca="false">IF(OR('Vstupní data'!T952&gt;0,'Vstupní data'!U952&gt;0),IF(AC952&lt;&gt;"",AX952*AO952/10*(100+AZ952)/100,0),0)</f>
        <v>0</v>
      </c>
      <c r="BB952" s="67" t="n">
        <f aca="false">IF(AC952&lt;&gt;"",ROUND(BA952*AN952,0),0)</f>
        <v>0</v>
      </c>
      <c r="BC952" s="68" t="str">
        <f aca="false">IF(AE952&gt;0,BB952/AE952,"")</f>
        <v/>
      </c>
      <c r="BD952" s="66" t="n">
        <f aca="false">'Vstupní data'!AE952</f>
        <v>0</v>
      </c>
      <c r="BF952" s="66" t="n">
        <f aca="false">'Vstupní data'!AC952</f>
        <v>0</v>
      </c>
      <c r="BH952" s="66" t="n">
        <f aca="false">'Vstupní data'!AD952</f>
        <v>0</v>
      </c>
      <c r="BI952" s="66" t="n">
        <f aca="false">'Vstupní data'!AF952</f>
        <v>0</v>
      </c>
      <c r="BJ952" s="69" t="n">
        <f aca="false">'Vstupní data'!AG952</f>
        <v>0</v>
      </c>
      <c r="BK952" s="69" t="n">
        <f aca="false">IF(BF952&lt;&gt;0,VLOOKUP(I952,'Pril3-drev'!$H$5:$I$83,2,0),0)</f>
        <v>0</v>
      </c>
      <c r="BL952" s="69" t="n">
        <f aca="false">IF(BF952&lt;&gt;0,VLOOKUP(BK952,'Pril3-drev'!$A$5:$C$17,3,0),0)</f>
        <v>0</v>
      </c>
      <c r="BM952" s="69" t="n">
        <f aca="false">'Vstupní data'!AH952</f>
        <v>0</v>
      </c>
      <c r="BN952" s="69" t="n">
        <f aca="false">IF('Vstupní data'!AH952&gt;0,   VLOOKUP(VLOOKUP(CONCATENATE(VLOOKUP(I952,'Pril3-drev'!$H$4:$L$83,5,0),BD952),'Pril3-drev'!$Q$4:$R$2803,2,0),'AVB-BS'!$C$5:$S$29 ,LOOKUP(BM952,'AVB-BS'!$D$3:$S$3,'AVB-BS'!$D$1:$S$1) ,0 )   ,   IF('Vstupní data'!AI952&gt;0,'Vstupní data'!AI952,0))</f>
        <v>0</v>
      </c>
      <c r="BO952" s="69" t="str">
        <f aca="false">IF(BX952&gt;5,VLOOKUP(CONCATENATE(BK952,BN952),'Pril1-THLPa'!$H$6:$N$96,4,0),"")</f>
        <v/>
      </c>
      <c r="BP952" s="69" t="str">
        <f aca="false">IF(BX952&gt;5,VLOOKUP(CONCATENATE(BK952,BN952),'Pril1-THLPa'!$H$6:$N$96,5,0),"")</f>
        <v/>
      </c>
      <c r="BQ952" s="69" t="str">
        <f aca="false">IF(BX952&gt;5,VLOOKUP(CONCATENATE(BK952,BN952),'Pril1-THLPa'!$H$6:$N$96,6,0),"")</f>
        <v/>
      </c>
      <c r="BR952" s="69" t="str">
        <f aca="false">IF(BX952&gt;5,VLOOKUP(CONCATENATE(BK952,BN952),'Pril1-THLPa'!$H$6:$N$96,7,0),"")</f>
        <v/>
      </c>
      <c r="BS952" s="69" t="str">
        <f aca="false">IF(BX952&gt;5,VLOOKUP(CONCATENATE(BK952,BN952),'Pril1-THLPa'!$H$6:$O$96,8,0),"")</f>
        <v/>
      </c>
      <c r="BT952" s="69" t="str">
        <f aca="false">IF(BF952&gt;0, IF(BK952="smrk",  VLOOKUP(VLOOKUP(BD952,'Pril9-K3'!$L$8:$M$207,2,0),'Pril9-K3'!$A$8:$J$16,LOOKUP(BN952,'Pril9-K3'!$A$7:$J$7,'Pril9-K3'!$A$5:$J$5),0), IF(AND(BK952&lt;&gt;"smrk",'Vstupní data'!AK952&lt;&gt;""),'Vstupní data'!AK952,   VLOOKUP(VLOOKUP(BD952,'Pril9-K3'!$L$8:$M$207,2,0),'Pril9-K3'!$A$8:$J$16,LOOKUP(BN952,'Pril9-K3'!$A$7:$J$7,'Pril9-K3'!$A$5:$J$5),0)   )),   "")</f>
        <v/>
      </c>
      <c r="BV952" s="69" t="n">
        <f aca="false">'Vstupní data'!AJ952</f>
        <v>0</v>
      </c>
      <c r="BW952" s="69" t="n">
        <f aca="false">IF(BF952&gt;0,IF(J952&gt;0,J952,K952*H952/100),0)</f>
        <v>0</v>
      </c>
      <c r="BX952" s="69" t="n">
        <f aca="false">IF(BF952&gt;0,IF(BJ952&gt;BL952,BL952,BJ952),0)</f>
        <v>0</v>
      </c>
      <c r="BY952" s="69" t="n">
        <f aca="false">IF(BD952=0,0,IF(AND(BX952&gt;0,BX952&lt;=5),  IF(AND(BX952&gt;0,BX952&lt;=5),VLOOKUP(BK952,'Pril1-THLPa'!$A$6:$F$18,IF(AND(BX952&gt;0,BX952&lt;=5),LOOKUP(BX952,'Pril1-THLPa'!$B$5:$F$5,'Pril1-THLPa'!$B$4:$F$4),""),0),""),  IF(BX952&gt;5,BO952+BP952*(BX952-5)+BQ952*POWER(BX952-5,2)+BR952*POWER(BX952-5,3)+BS952*POWER(BX952-5,4),"")))</f>
        <v>0</v>
      </c>
      <c r="BZ952" s="69" t="n">
        <f aca="false">IF(BY952&gt;0,BY952*BI952/10*BW952*(100+BV952)/100,0)</f>
        <v>0</v>
      </c>
      <c r="CA952" s="69" t="n">
        <f aca="false">IF(BD952&gt;0,BX952-IF(BD952&gt;BX952,BX952,BD952),0)</f>
        <v>0</v>
      </c>
      <c r="CB952" s="69" t="n">
        <f aca="false">POWER(1.01,CA952)</f>
        <v>1</v>
      </c>
      <c r="CC952" s="69" t="n">
        <f aca="false">IF(BF952&gt;0,IF(BF952&gt;BH952,1,BF952/BH952),0)</f>
        <v>0</v>
      </c>
      <c r="CD952" s="72" t="n">
        <f aca="false">IF(BD952=0,0,IF(BF952&gt;0,ROUND(IF(CB952&lt;&gt;0,BZ952*BT952*1/CB952*CC952,0),0),0))</f>
        <v>0</v>
      </c>
      <c r="CE952" s="73" t="str">
        <f aca="false">IF(BF952&gt;0,IF(BF952&gt;BH952,CD952/BF952,CD952/BH952),"")</f>
        <v/>
      </c>
      <c r="CF952" s="69" t="n">
        <f aca="false">'Vstupní data'!AM952</f>
        <v>0</v>
      </c>
      <c r="CG952" s="69" t="n">
        <f aca="false">'Vstupní data'!AN952</f>
        <v>0</v>
      </c>
      <c r="CH952" s="69" t="n">
        <f aca="false">'Vstupní data'!AO952</f>
        <v>0</v>
      </c>
      <c r="CI952" s="69" t="n">
        <f aca="false">'Vstupní data'!AP952</f>
        <v>0</v>
      </c>
      <c r="CJ952" s="72" t="n">
        <f aca="false">ROUND(CH952*CI952,0)</f>
        <v>0</v>
      </c>
      <c r="CK952" s="74" t="str">
        <f aca="false">IF(OR(AA952&gt;0,BB952&gt;0,CD952&gt;0,CJ952&gt;0),AA952+BB952+CD952+CJ952,"")</f>
        <v/>
      </c>
    </row>
    <row r="953" customFormat="false" ht="12.8" hidden="false" customHeight="false" outlineLevel="0" collapsed="false">
      <c r="A953" s="66" t="n">
        <f aca="false">'Vstupní data'!A953</f>
        <v>0</v>
      </c>
      <c r="F953" s="66" t="str">
        <f aca="false">CONCATENATE('Vstupní data'!F953,'Vstupní data'!G953,'Vstupní data'!H953,'Vstupní data'!I953)</f>
        <v/>
      </c>
      <c r="G953" s="66"/>
      <c r="H953" s="66" t="n">
        <f aca="false">'Vstupní data'!K953</f>
        <v>0</v>
      </c>
      <c r="I953" s="66" t="n">
        <f aca="false">'Vstupní data'!L953</f>
        <v>0</v>
      </c>
      <c r="J953" s="66" t="n">
        <f aca="false">'Vstupní data'!K953*'Vstupní data'!M953/100</f>
        <v>0</v>
      </c>
      <c r="L953" s="66" t="n">
        <f aca="false">IF('Vstupní data'!N953="prostokořenný",0,IF('Vstupní data'!N953="krytokořenný","k",IF('Vstupní data'!N953="poloodrostky nebo odrostky, prostokořenné i krytokořenné","po",0)))</f>
        <v>0</v>
      </c>
      <c r="N953" s="66"/>
      <c r="O953" s="66" t="n">
        <f aca="false">'Vstupní data'!O953</f>
        <v>0</v>
      </c>
      <c r="P953" s="66" t="n">
        <f aca="false">IF(O953&gt;0,VLOOKUP(CONCATENATE(VLOOKUP(I953,'Pril3-drev'!$H$5:$K$83,4,0),"-",'Vstupní data'!R953),K2!$C$15:$D$23,2,0),0)</f>
        <v>0</v>
      </c>
      <c r="Q953" s="66" t="n">
        <f aca="false">IF(O953&gt;0,VLOOKUP(I953,'Pril3-drev'!$H$5:$I$83,2,0),0)</f>
        <v>0</v>
      </c>
      <c r="R953" s="66" t="n">
        <f aca="false">IF(Q953&gt;0,VLOOKUP(Q953,'Pril6-okus'!$A$5:$B$17,2,0),0)</f>
        <v>0</v>
      </c>
      <c r="S953" s="66" t="n">
        <f aca="false">IF(O953&gt;0,VLOOKUP(I953,'Pril3-drev'!$H$5:$J$83,3,0),0)</f>
        <v>0</v>
      </c>
      <c r="T953" s="66" t="str">
        <f aca="false">IF(O953&gt;0,IF(L953="k",0.9*VLOOKUP(S953,'ha-pocty-vyhl'!$A$5:$B$20,2,0),IF(L953="po",0.8*VLOOKUP(S953,'ha-pocty-vyhl'!$A$5:$B$20,2,0),VLOOKUP(S953,'ha-pocty-vyhl'!$A$5:$B$20,2,0))),"")</f>
        <v/>
      </c>
      <c r="U953" s="66" t="n">
        <f aca="false">'Vstupní data'!P953</f>
        <v>0</v>
      </c>
      <c r="V953" s="66" t="n">
        <f aca="false">IF(O953&gt;0,1.3*T953*1000*Z953/10000,0)</f>
        <v>0</v>
      </c>
      <c r="W953" s="66" t="n">
        <f aca="false">IF(O953&gt;0,1.3*T953*1000*Z953/10000,0)</f>
        <v>0</v>
      </c>
      <c r="X953" s="66" t="n">
        <f aca="false">IF(O953&gt;0,IF(O953&gt;V953,V953,O953),0)</f>
        <v>0</v>
      </c>
      <c r="Y953" s="66" t="n">
        <f aca="false">IF(O953&gt;0,IF(IF(U953&gt;W953,W953,U953)&lt;X953,W953,IF(U953&gt;W953,W953,U953)),0)</f>
        <v>0</v>
      </c>
      <c r="Z953" s="66" t="n">
        <f aca="false">IF(O953&gt;0,IF(J953&gt;0,J953,K953*H953/100),0)</f>
        <v>0</v>
      </c>
      <c r="AA953" s="67" t="n">
        <f aca="false">IF(O953&gt;0,CEILING(R953*P953*X953/Y953*Z953,1),0)</f>
        <v>0</v>
      </c>
      <c r="AB953" s="68" t="n">
        <f aca="false">IF(O953&gt;0,AA953/O953,0)</f>
        <v>0</v>
      </c>
      <c r="AC953" s="66" t="n">
        <f aca="false">'Vstupní data'!W953</f>
        <v>0</v>
      </c>
      <c r="AI953" s="66" t="str">
        <f aca="false">IF(OR('Vstupní data'!T953&gt;0,'Vstupní data'!U953&gt;0),VLOOKUP(I953,'Pril3-drev'!$H$5:$J$83,3,0),"")</f>
        <v/>
      </c>
      <c r="AJ953" s="66" t="n">
        <f aca="false">IF('Vstupní data'!V953="prostokořenný",0,IF('Vstupní data'!V953="krytokořenný","k",IF('Vstupní data'!V953="poloodrostky nebo odrostky, prostokořenné i krytokořenné","po",0)))</f>
        <v>0</v>
      </c>
      <c r="AK953" s="66" t="n">
        <f aca="false">IF(OR('Vstupní data'!T953&gt;0,'Vstupní data'!U953&gt;0),IF(AJ953="k",0.9*VLOOKUP(AI953,'ha-pocty-vyhl'!$A$5:$B$20,2,0),IF(AJ953="po",0.8*VLOOKUP(AI953,'ha-pocty-vyhl'!$A$5:$B$20,2,0),VLOOKUP(AI953,'ha-pocty-vyhl'!$A$5:$B$20,2,0))),0)</f>
        <v>0</v>
      </c>
      <c r="AL953" s="66" t="n">
        <f aca="false">IF(OR('Vstupní data'!T953&gt;0,'Vstupní data'!U953&gt;0),'Vstupní data'!K953*'Vstupní data'!M953/100,0)</f>
        <v>0</v>
      </c>
      <c r="AM953" s="66" t="n">
        <f aca="false">IF(OR('Vstupní data'!T953&gt;0,'Vstupní data'!U953&gt;0),IF('Vstupní data'!T953&gt;0,'Vstupní data'!T953,ROUND(10*'Vstupní data'!U953/AK953,0)),0)</f>
        <v>0</v>
      </c>
      <c r="AN953" s="69" t="n">
        <f aca="false">IF('Vstupní data'!T953&gt;0,   IF('Vstupní data'!T953&lt;=AL953,'Vstupní data'!T953,AL953),   IF(AM953&lt;AL953,AM953,AL953))</f>
        <v>0</v>
      </c>
      <c r="AO953" s="69" t="n">
        <f aca="false">'Vstupní data'!X953</f>
        <v>0</v>
      </c>
      <c r="AP953" s="66" t="n">
        <f aca="false">IF(OR('Vstupní data'!T953&gt;0,'Vstupní data'!U953&gt;0),IF(I953&lt;&gt;0,VLOOKUP(I953,'Pril3-drev'!$H$5:$I$83,2,0),0),0)</f>
        <v>0</v>
      </c>
      <c r="AQ953" s="66" t="n">
        <f aca="false">'Vstupní data'!Y953</f>
        <v>0</v>
      </c>
      <c r="AR953" s="66" t="str">
        <f aca="false">IF(AC953&gt;5,   IF('Vstupní data'!Y953&gt;0,   VLOOKUP(VLOOKUP(CONCATENATE(VLOOKUP(I953,'Pril3-drev'!$H$4:$L$83,5,0),AC953),'Pril3-drev'!$Q$4:$R$2803,2,0),'AVB-BS'!$C$5:$S$29 ,LOOKUP(AQ953,'AVB-BS'!$D$3:$S$3,'AVB-BS'!$D$1:$S$1) ,0 )   ,   IF('Vstupní data'!Z953&gt;0,'Vstupní data'!Z953,0)) , "")</f>
        <v/>
      </c>
      <c r="AS953" s="70" t="str">
        <f aca="false">IF(AC953&gt;5,VLOOKUP(CONCATENATE(AP953,AR953),'Pril1-THLPa'!$H$6:$N$96,4,0),"")</f>
        <v/>
      </c>
      <c r="AT953" s="70" t="str">
        <f aca="false">IF(AC953&gt;5,VLOOKUP(CONCATENATE(AP953,AR953),'Pril1-THLPa'!$H$6:$N$96,5,0),"")</f>
        <v/>
      </c>
      <c r="AU953" s="70" t="str">
        <f aca="false">IF(AC953&gt;5,VLOOKUP(CONCATENATE(AP953,AR953),'Pril1-THLPa'!$H$6:$N$96,6,0),"")</f>
        <v/>
      </c>
      <c r="AV953" s="70" t="str">
        <f aca="false">IF(AC953&gt;5,VLOOKUP(CONCATENATE(AP953,AR953),'Pril1-THLPa'!$H$6:$N$96,7,0),"")</f>
        <v/>
      </c>
      <c r="AW953" s="70" t="str">
        <f aca="false">IF(AC953&gt;5,VLOOKUP(CONCATENATE(AP953,AR953),'Pril1-THLPa'!$H$6:$O$96,8,0),"")</f>
        <v/>
      </c>
      <c r="AX953" s="66" t="n">
        <f aca="false">IF(AC953&gt;0,IF(AND(AC953&gt;0,AC953&lt;=5),VLOOKUP(AP953,'Pril1-THLPa'!$A$6:$F$18,LOOKUP(AC953,'Pril1-THLPa'!$B$5:$F$5,'Pril1-THLPa'!$B$4:$F$4),0),AS953+AT953*(AC953-5)+AU953*POWER(AC953-5,2)+AV953*POWER(AC953-5,3)+AW953*POWER(AC953-5,4)),0)</f>
        <v>0</v>
      </c>
      <c r="AY953" s="71"/>
      <c r="AZ953" s="66" t="n">
        <f aca="false">'Vstupní data'!AA953</f>
        <v>0</v>
      </c>
      <c r="BA953" s="66" t="n">
        <f aca="false">IF(OR('Vstupní data'!T953&gt;0,'Vstupní data'!U953&gt;0),IF(AC953&lt;&gt;"",AX953*AO953/10*(100+AZ953)/100,0),0)</f>
        <v>0</v>
      </c>
      <c r="BB953" s="67" t="n">
        <f aca="false">IF(AC953&lt;&gt;"",ROUND(BA953*AN953,0),0)</f>
        <v>0</v>
      </c>
      <c r="BC953" s="68" t="str">
        <f aca="false">IF(AE953&gt;0,BB953/AE953,"")</f>
        <v/>
      </c>
      <c r="BD953" s="66" t="n">
        <f aca="false">'Vstupní data'!AE953</f>
        <v>0</v>
      </c>
      <c r="BF953" s="66" t="n">
        <f aca="false">'Vstupní data'!AC953</f>
        <v>0</v>
      </c>
      <c r="BH953" s="66" t="n">
        <f aca="false">'Vstupní data'!AD953</f>
        <v>0</v>
      </c>
      <c r="BI953" s="66" t="n">
        <f aca="false">'Vstupní data'!AF953</f>
        <v>0</v>
      </c>
      <c r="BJ953" s="69" t="n">
        <f aca="false">'Vstupní data'!AG953</f>
        <v>0</v>
      </c>
      <c r="BK953" s="69" t="n">
        <f aca="false">IF(BF953&lt;&gt;0,VLOOKUP(I953,'Pril3-drev'!$H$5:$I$83,2,0),0)</f>
        <v>0</v>
      </c>
      <c r="BL953" s="69" t="n">
        <f aca="false">IF(BF953&lt;&gt;0,VLOOKUP(BK953,'Pril3-drev'!$A$5:$C$17,3,0),0)</f>
        <v>0</v>
      </c>
      <c r="BM953" s="69" t="n">
        <f aca="false">'Vstupní data'!AH953</f>
        <v>0</v>
      </c>
      <c r="BN953" s="69" t="n">
        <f aca="false">IF('Vstupní data'!AH953&gt;0,   VLOOKUP(VLOOKUP(CONCATENATE(VLOOKUP(I953,'Pril3-drev'!$H$4:$L$83,5,0),BD953),'Pril3-drev'!$Q$4:$R$2803,2,0),'AVB-BS'!$C$5:$S$29 ,LOOKUP(BM953,'AVB-BS'!$D$3:$S$3,'AVB-BS'!$D$1:$S$1) ,0 )   ,   IF('Vstupní data'!AI953&gt;0,'Vstupní data'!AI953,0))</f>
        <v>0</v>
      </c>
      <c r="BO953" s="69" t="str">
        <f aca="false">IF(BX953&gt;5,VLOOKUP(CONCATENATE(BK953,BN953),'Pril1-THLPa'!$H$6:$N$96,4,0),"")</f>
        <v/>
      </c>
      <c r="BP953" s="69" t="str">
        <f aca="false">IF(BX953&gt;5,VLOOKUP(CONCATENATE(BK953,BN953),'Pril1-THLPa'!$H$6:$N$96,5,0),"")</f>
        <v/>
      </c>
      <c r="BQ953" s="69" t="str">
        <f aca="false">IF(BX953&gt;5,VLOOKUP(CONCATENATE(BK953,BN953),'Pril1-THLPa'!$H$6:$N$96,6,0),"")</f>
        <v/>
      </c>
      <c r="BR953" s="69" t="str">
        <f aca="false">IF(BX953&gt;5,VLOOKUP(CONCATENATE(BK953,BN953),'Pril1-THLPa'!$H$6:$N$96,7,0),"")</f>
        <v/>
      </c>
      <c r="BS953" s="69" t="str">
        <f aca="false">IF(BX953&gt;5,VLOOKUP(CONCATENATE(BK953,BN953),'Pril1-THLPa'!$H$6:$O$96,8,0),"")</f>
        <v/>
      </c>
      <c r="BT953" s="69" t="str">
        <f aca="false">IF(BF953&gt;0, IF(BK953="smrk",  VLOOKUP(VLOOKUP(BD953,'Pril9-K3'!$L$8:$M$207,2,0),'Pril9-K3'!$A$8:$J$16,LOOKUP(BN953,'Pril9-K3'!$A$7:$J$7,'Pril9-K3'!$A$5:$J$5),0), IF(AND(BK953&lt;&gt;"smrk",'Vstupní data'!AK953&lt;&gt;""),'Vstupní data'!AK953,   VLOOKUP(VLOOKUP(BD953,'Pril9-K3'!$L$8:$M$207,2,0),'Pril9-K3'!$A$8:$J$16,LOOKUP(BN953,'Pril9-K3'!$A$7:$J$7,'Pril9-K3'!$A$5:$J$5),0)   )),   "")</f>
        <v/>
      </c>
      <c r="BV953" s="69" t="n">
        <f aca="false">'Vstupní data'!AJ953</f>
        <v>0</v>
      </c>
      <c r="BW953" s="69" t="n">
        <f aca="false">IF(BF953&gt;0,IF(J953&gt;0,J953,K953*H953/100),0)</f>
        <v>0</v>
      </c>
      <c r="BX953" s="69" t="n">
        <f aca="false">IF(BF953&gt;0,IF(BJ953&gt;BL953,BL953,BJ953),0)</f>
        <v>0</v>
      </c>
      <c r="BY953" s="69" t="n">
        <f aca="false">IF(BD953=0,0,IF(AND(BX953&gt;0,BX953&lt;=5),  IF(AND(BX953&gt;0,BX953&lt;=5),VLOOKUP(BK953,'Pril1-THLPa'!$A$6:$F$18,IF(AND(BX953&gt;0,BX953&lt;=5),LOOKUP(BX953,'Pril1-THLPa'!$B$5:$F$5,'Pril1-THLPa'!$B$4:$F$4),""),0),""),  IF(BX953&gt;5,BO953+BP953*(BX953-5)+BQ953*POWER(BX953-5,2)+BR953*POWER(BX953-5,3)+BS953*POWER(BX953-5,4),"")))</f>
        <v>0</v>
      </c>
      <c r="BZ953" s="69" t="n">
        <f aca="false">IF(BY953&gt;0,BY953*BI953/10*BW953*(100+BV953)/100,0)</f>
        <v>0</v>
      </c>
      <c r="CA953" s="69" t="n">
        <f aca="false">IF(BD953&gt;0,BX953-IF(BD953&gt;BX953,BX953,BD953),0)</f>
        <v>0</v>
      </c>
      <c r="CB953" s="69" t="n">
        <f aca="false">POWER(1.01,CA953)</f>
        <v>1</v>
      </c>
      <c r="CC953" s="69" t="n">
        <f aca="false">IF(BF953&gt;0,IF(BF953&gt;BH953,1,BF953/BH953),0)</f>
        <v>0</v>
      </c>
      <c r="CD953" s="72" t="n">
        <f aca="false">IF(BD953=0,0,IF(BF953&gt;0,ROUND(IF(CB953&lt;&gt;0,BZ953*BT953*1/CB953*CC953,0),0),0))</f>
        <v>0</v>
      </c>
      <c r="CE953" s="73" t="str">
        <f aca="false">IF(BF953&gt;0,IF(BF953&gt;BH953,CD953/BF953,CD953/BH953),"")</f>
        <v/>
      </c>
      <c r="CF953" s="69" t="n">
        <f aca="false">'Vstupní data'!AM953</f>
        <v>0</v>
      </c>
      <c r="CG953" s="69" t="n">
        <f aca="false">'Vstupní data'!AN953</f>
        <v>0</v>
      </c>
      <c r="CH953" s="69" t="n">
        <f aca="false">'Vstupní data'!AO953</f>
        <v>0</v>
      </c>
      <c r="CI953" s="69" t="n">
        <f aca="false">'Vstupní data'!AP953</f>
        <v>0</v>
      </c>
      <c r="CJ953" s="72" t="n">
        <f aca="false">ROUND(CH953*CI953,0)</f>
        <v>0</v>
      </c>
      <c r="CK953" s="74" t="str">
        <f aca="false">IF(OR(AA953&gt;0,BB953&gt;0,CD953&gt;0,CJ953&gt;0),AA953+BB953+CD953+CJ953,"")</f>
        <v/>
      </c>
    </row>
    <row r="954" customFormat="false" ht="12.8" hidden="false" customHeight="false" outlineLevel="0" collapsed="false">
      <c r="A954" s="66" t="n">
        <f aca="false">'Vstupní data'!A954</f>
        <v>0</v>
      </c>
      <c r="F954" s="66" t="str">
        <f aca="false">CONCATENATE('Vstupní data'!F954,'Vstupní data'!G954,'Vstupní data'!H954,'Vstupní data'!I954)</f>
        <v/>
      </c>
      <c r="G954" s="66"/>
      <c r="H954" s="66" t="n">
        <f aca="false">'Vstupní data'!K954</f>
        <v>0</v>
      </c>
      <c r="I954" s="66" t="n">
        <f aca="false">'Vstupní data'!L954</f>
        <v>0</v>
      </c>
      <c r="J954" s="66" t="n">
        <f aca="false">'Vstupní data'!K954*'Vstupní data'!M954/100</f>
        <v>0</v>
      </c>
      <c r="L954" s="66" t="n">
        <f aca="false">IF('Vstupní data'!N954="prostokořenný",0,IF('Vstupní data'!N954="krytokořenný","k",IF('Vstupní data'!N954="poloodrostky nebo odrostky, prostokořenné i krytokořenné","po",0)))</f>
        <v>0</v>
      </c>
      <c r="N954" s="66"/>
      <c r="O954" s="66" t="n">
        <f aca="false">'Vstupní data'!O954</f>
        <v>0</v>
      </c>
      <c r="P954" s="66" t="n">
        <f aca="false">IF(O954&gt;0,VLOOKUP(CONCATENATE(VLOOKUP(I954,'Pril3-drev'!$H$5:$K$83,4,0),"-",'Vstupní data'!R954),K2!$C$15:$D$23,2,0),0)</f>
        <v>0</v>
      </c>
      <c r="Q954" s="66" t="n">
        <f aca="false">IF(O954&gt;0,VLOOKUP(I954,'Pril3-drev'!$H$5:$I$83,2,0),0)</f>
        <v>0</v>
      </c>
      <c r="R954" s="66" t="n">
        <f aca="false">IF(Q954&gt;0,VLOOKUP(Q954,'Pril6-okus'!$A$5:$B$17,2,0),0)</f>
        <v>0</v>
      </c>
      <c r="S954" s="66" t="n">
        <f aca="false">IF(O954&gt;0,VLOOKUP(I954,'Pril3-drev'!$H$5:$J$83,3,0),0)</f>
        <v>0</v>
      </c>
      <c r="T954" s="66" t="str">
        <f aca="false">IF(O954&gt;0,IF(L954="k",0.9*VLOOKUP(S954,'ha-pocty-vyhl'!$A$5:$B$20,2,0),IF(L954="po",0.8*VLOOKUP(S954,'ha-pocty-vyhl'!$A$5:$B$20,2,0),VLOOKUP(S954,'ha-pocty-vyhl'!$A$5:$B$20,2,0))),"")</f>
        <v/>
      </c>
      <c r="U954" s="66" t="n">
        <f aca="false">'Vstupní data'!P954</f>
        <v>0</v>
      </c>
      <c r="V954" s="66" t="n">
        <f aca="false">IF(O954&gt;0,1.3*T954*1000*Z954/10000,0)</f>
        <v>0</v>
      </c>
      <c r="W954" s="66" t="n">
        <f aca="false">IF(O954&gt;0,1.3*T954*1000*Z954/10000,0)</f>
        <v>0</v>
      </c>
      <c r="X954" s="66" t="n">
        <f aca="false">IF(O954&gt;0,IF(O954&gt;V954,V954,O954),0)</f>
        <v>0</v>
      </c>
      <c r="Y954" s="66" t="n">
        <f aca="false">IF(O954&gt;0,IF(IF(U954&gt;W954,W954,U954)&lt;X954,W954,IF(U954&gt;W954,W954,U954)),0)</f>
        <v>0</v>
      </c>
      <c r="Z954" s="66" t="n">
        <f aca="false">IF(O954&gt;0,IF(J954&gt;0,J954,K954*H954/100),0)</f>
        <v>0</v>
      </c>
      <c r="AA954" s="67" t="n">
        <f aca="false">IF(O954&gt;0,CEILING(R954*P954*X954/Y954*Z954,1),0)</f>
        <v>0</v>
      </c>
      <c r="AB954" s="68" t="n">
        <f aca="false">IF(O954&gt;0,AA954/O954,0)</f>
        <v>0</v>
      </c>
      <c r="AC954" s="66" t="n">
        <f aca="false">'Vstupní data'!W954</f>
        <v>0</v>
      </c>
      <c r="AI954" s="66" t="str">
        <f aca="false">IF(OR('Vstupní data'!T954&gt;0,'Vstupní data'!U954&gt;0),VLOOKUP(I954,'Pril3-drev'!$H$5:$J$83,3,0),"")</f>
        <v/>
      </c>
      <c r="AJ954" s="66" t="n">
        <f aca="false">IF('Vstupní data'!V954="prostokořenný",0,IF('Vstupní data'!V954="krytokořenný","k",IF('Vstupní data'!V954="poloodrostky nebo odrostky, prostokořenné i krytokořenné","po",0)))</f>
        <v>0</v>
      </c>
      <c r="AK954" s="66" t="n">
        <f aca="false">IF(OR('Vstupní data'!T954&gt;0,'Vstupní data'!U954&gt;0),IF(AJ954="k",0.9*VLOOKUP(AI954,'ha-pocty-vyhl'!$A$5:$B$20,2,0),IF(AJ954="po",0.8*VLOOKUP(AI954,'ha-pocty-vyhl'!$A$5:$B$20,2,0),VLOOKUP(AI954,'ha-pocty-vyhl'!$A$5:$B$20,2,0))),0)</f>
        <v>0</v>
      </c>
      <c r="AL954" s="66" t="n">
        <f aca="false">IF(OR('Vstupní data'!T954&gt;0,'Vstupní data'!U954&gt;0),'Vstupní data'!K954*'Vstupní data'!M954/100,0)</f>
        <v>0</v>
      </c>
      <c r="AM954" s="66" t="n">
        <f aca="false">IF(OR('Vstupní data'!T954&gt;0,'Vstupní data'!U954&gt;0),IF('Vstupní data'!T954&gt;0,'Vstupní data'!T954,ROUND(10*'Vstupní data'!U954/AK954,0)),0)</f>
        <v>0</v>
      </c>
      <c r="AN954" s="69" t="n">
        <f aca="false">IF('Vstupní data'!T954&gt;0,   IF('Vstupní data'!T954&lt;=AL954,'Vstupní data'!T954,AL954),   IF(AM954&lt;AL954,AM954,AL954))</f>
        <v>0</v>
      </c>
      <c r="AO954" s="69" t="n">
        <f aca="false">'Vstupní data'!X954</f>
        <v>0</v>
      </c>
      <c r="AP954" s="66" t="n">
        <f aca="false">IF(OR('Vstupní data'!T954&gt;0,'Vstupní data'!U954&gt;0),IF(I954&lt;&gt;0,VLOOKUP(I954,'Pril3-drev'!$H$5:$I$83,2,0),0),0)</f>
        <v>0</v>
      </c>
      <c r="AQ954" s="66" t="n">
        <f aca="false">'Vstupní data'!Y954</f>
        <v>0</v>
      </c>
      <c r="AR954" s="66" t="str">
        <f aca="false">IF(AC954&gt;5,   IF('Vstupní data'!Y954&gt;0,   VLOOKUP(VLOOKUP(CONCATENATE(VLOOKUP(I954,'Pril3-drev'!$H$4:$L$83,5,0),AC954),'Pril3-drev'!$Q$4:$R$2803,2,0),'AVB-BS'!$C$5:$S$29 ,LOOKUP(AQ954,'AVB-BS'!$D$3:$S$3,'AVB-BS'!$D$1:$S$1) ,0 )   ,   IF('Vstupní data'!Z954&gt;0,'Vstupní data'!Z954,0)) , "")</f>
        <v/>
      </c>
      <c r="AS954" s="70" t="str">
        <f aca="false">IF(AC954&gt;5,VLOOKUP(CONCATENATE(AP954,AR954),'Pril1-THLPa'!$H$6:$N$96,4,0),"")</f>
        <v/>
      </c>
      <c r="AT954" s="70" t="str">
        <f aca="false">IF(AC954&gt;5,VLOOKUP(CONCATENATE(AP954,AR954),'Pril1-THLPa'!$H$6:$N$96,5,0),"")</f>
        <v/>
      </c>
      <c r="AU954" s="70" t="str">
        <f aca="false">IF(AC954&gt;5,VLOOKUP(CONCATENATE(AP954,AR954),'Pril1-THLPa'!$H$6:$N$96,6,0),"")</f>
        <v/>
      </c>
      <c r="AV954" s="70" t="str">
        <f aca="false">IF(AC954&gt;5,VLOOKUP(CONCATENATE(AP954,AR954),'Pril1-THLPa'!$H$6:$N$96,7,0),"")</f>
        <v/>
      </c>
      <c r="AW954" s="70" t="str">
        <f aca="false">IF(AC954&gt;5,VLOOKUP(CONCATENATE(AP954,AR954),'Pril1-THLPa'!$H$6:$O$96,8,0),"")</f>
        <v/>
      </c>
      <c r="AX954" s="66" t="n">
        <f aca="false">IF(AC954&gt;0,IF(AND(AC954&gt;0,AC954&lt;=5),VLOOKUP(AP954,'Pril1-THLPa'!$A$6:$F$18,LOOKUP(AC954,'Pril1-THLPa'!$B$5:$F$5,'Pril1-THLPa'!$B$4:$F$4),0),AS954+AT954*(AC954-5)+AU954*POWER(AC954-5,2)+AV954*POWER(AC954-5,3)+AW954*POWER(AC954-5,4)),0)</f>
        <v>0</v>
      </c>
      <c r="AY954" s="71"/>
      <c r="AZ954" s="66" t="n">
        <f aca="false">'Vstupní data'!AA954</f>
        <v>0</v>
      </c>
      <c r="BA954" s="66" t="n">
        <f aca="false">IF(OR('Vstupní data'!T954&gt;0,'Vstupní data'!U954&gt;0),IF(AC954&lt;&gt;"",AX954*AO954/10*(100+AZ954)/100,0),0)</f>
        <v>0</v>
      </c>
      <c r="BB954" s="67" t="n">
        <f aca="false">IF(AC954&lt;&gt;"",ROUND(BA954*AN954,0),0)</f>
        <v>0</v>
      </c>
      <c r="BC954" s="68" t="str">
        <f aca="false">IF(AE954&gt;0,BB954/AE954,"")</f>
        <v/>
      </c>
      <c r="BD954" s="66" t="n">
        <f aca="false">'Vstupní data'!AE954</f>
        <v>0</v>
      </c>
      <c r="BF954" s="66" t="n">
        <f aca="false">'Vstupní data'!AC954</f>
        <v>0</v>
      </c>
      <c r="BH954" s="66" t="n">
        <f aca="false">'Vstupní data'!AD954</f>
        <v>0</v>
      </c>
      <c r="BI954" s="66" t="n">
        <f aca="false">'Vstupní data'!AF954</f>
        <v>0</v>
      </c>
      <c r="BJ954" s="69" t="n">
        <f aca="false">'Vstupní data'!AG954</f>
        <v>0</v>
      </c>
      <c r="BK954" s="69" t="n">
        <f aca="false">IF(BF954&lt;&gt;0,VLOOKUP(I954,'Pril3-drev'!$H$5:$I$83,2,0),0)</f>
        <v>0</v>
      </c>
      <c r="BL954" s="69" t="n">
        <f aca="false">IF(BF954&lt;&gt;0,VLOOKUP(BK954,'Pril3-drev'!$A$5:$C$17,3,0),0)</f>
        <v>0</v>
      </c>
      <c r="BM954" s="69" t="n">
        <f aca="false">'Vstupní data'!AH954</f>
        <v>0</v>
      </c>
      <c r="BN954" s="69" t="n">
        <f aca="false">IF('Vstupní data'!AH954&gt;0,   VLOOKUP(VLOOKUP(CONCATENATE(VLOOKUP(I954,'Pril3-drev'!$H$4:$L$83,5,0),BD954),'Pril3-drev'!$Q$4:$R$2803,2,0),'AVB-BS'!$C$5:$S$29 ,LOOKUP(BM954,'AVB-BS'!$D$3:$S$3,'AVB-BS'!$D$1:$S$1) ,0 )   ,   IF('Vstupní data'!AI954&gt;0,'Vstupní data'!AI954,0))</f>
        <v>0</v>
      </c>
      <c r="BO954" s="69" t="str">
        <f aca="false">IF(BX954&gt;5,VLOOKUP(CONCATENATE(BK954,BN954),'Pril1-THLPa'!$H$6:$N$96,4,0),"")</f>
        <v/>
      </c>
      <c r="BP954" s="69" t="str">
        <f aca="false">IF(BX954&gt;5,VLOOKUP(CONCATENATE(BK954,BN954),'Pril1-THLPa'!$H$6:$N$96,5,0),"")</f>
        <v/>
      </c>
      <c r="BQ954" s="69" t="str">
        <f aca="false">IF(BX954&gt;5,VLOOKUP(CONCATENATE(BK954,BN954),'Pril1-THLPa'!$H$6:$N$96,6,0),"")</f>
        <v/>
      </c>
      <c r="BR954" s="69" t="str">
        <f aca="false">IF(BX954&gt;5,VLOOKUP(CONCATENATE(BK954,BN954),'Pril1-THLPa'!$H$6:$N$96,7,0),"")</f>
        <v/>
      </c>
      <c r="BS954" s="69" t="str">
        <f aca="false">IF(BX954&gt;5,VLOOKUP(CONCATENATE(BK954,BN954),'Pril1-THLPa'!$H$6:$O$96,8,0),"")</f>
        <v/>
      </c>
      <c r="BT954" s="69" t="str">
        <f aca="false">IF(BF954&gt;0, IF(BK954="smrk",  VLOOKUP(VLOOKUP(BD954,'Pril9-K3'!$L$8:$M$207,2,0),'Pril9-K3'!$A$8:$J$16,LOOKUP(BN954,'Pril9-K3'!$A$7:$J$7,'Pril9-K3'!$A$5:$J$5),0), IF(AND(BK954&lt;&gt;"smrk",'Vstupní data'!AK954&lt;&gt;""),'Vstupní data'!AK954,   VLOOKUP(VLOOKUP(BD954,'Pril9-K3'!$L$8:$M$207,2,0),'Pril9-K3'!$A$8:$J$16,LOOKUP(BN954,'Pril9-K3'!$A$7:$J$7,'Pril9-K3'!$A$5:$J$5),0)   )),   "")</f>
        <v/>
      </c>
      <c r="BV954" s="69" t="n">
        <f aca="false">'Vstupní data'!AJ954</f>
        <v>0</v>
      </c>
      <c r="BW954" s="69" t="n">
        <f aca="false">IF(BF954&gt;0,IF(J954&gt;0,J954,K954*H954/100),0)</f>
        <v>0</v>
      </c>
      <c r="BX954" s="69" t="n">
        <f aca="false">IF(BF954&gt;0,IF(BJ954&gt;BL954,BL954,BJ954),0)</f>
        <v>0</v>
      </c>
      <c r="BY954" s="69" t="n">
        <f aca="false">IF(BD954=0,0,IF(AND(BX954&gt;0,BX954&lt;=5),  IF(AND(BX954&gt;0,BX954&lt;=5),VLOOKUP(BK954,'Pril1-THLPa'!$A$6:$F$18,IF(AND(BX954&gt;0,BX954&lt;=5),LOOKUP(BX954,'Pril1-THLPa'!$B$5:$F$5,'Pril1-THLPa'!$B$4:$F$4),""),0),""),  IF(BX954&gt;5,BO954+BP954*(BX954-5)+BQ954*POWER(BX954-5,2)+BR954*POWER(BX954-5,3)+BS954*POWER(BX954-5,4),"")))</f>
        <v>0</v>
      </c>
      <c r="BZ954" s="69" t="n">
        <f aca="false">IF(BY954&gt;0,BY954*BI954/10*BW954*(100+BV954)/100,0)</f>
        <v>0</v>
      </c>
      <c r="CA954" s="69" t="n">
        <f aca="false">IF(BD954&gt;0,BX954-IF(BD954&gt;BX954,BX954,BD954),0)</f>
        <v>0</v>
      </c>
      <c r="CB954" s="69" t="n">
        <f aca="false">POWER(1.01,CA954)</f>
        <v>1</v>
      </c>
      <c r="CC954" s="69" t="n">
        <f aca="false">IF(BF954&gt;0,IF(BF954&gt;BH954,1,BF954/BH954),0)</f>
        <v>0</v>
      </c>
      <c r="CD954" s="72" t="n">
        <f aca="false">IF(BD954=0,0,IF(BF954&gt;0,ROUND(IF(CB954&lt;&gt;0,BZ954*BT954*1/CB954*CC954,0),0),0))</f>
        <v>0</v>
      </c>
      <c r="CE954" s="73" t="str">
        <f aca="false">IF(BF954&gt;0,IF(BF954&gt;BH954,CD954/BF954,CD954/BH954),"")</f>
        <v/>
      </c>
      <c r="CF954" s="69" t="n">
        <f aca="false">'Vstupní data'!AM954</f>
        <v>0</v>
      </c>
      <c r="CG954" s="69" t="n">
        <f aca="false">'Vstupní data'!AN954</f>
        <v>0</v>
      </c>
      <c r="CH954" s="69" t="n">
        <f aca="false">'Vstupní data'!AO954</f>
        <v>0</v>
      </c>
      <c r="CI954" s="69" t="n">
        <f aca="false">'Vstupní data'!AP954</f>
        <v>0</v>
      </c>
      <c r="CJ954" s="72" t="n">
        <f aca="false">ROUND(CH954*CI954,0)</f>
        <v>0</v>
      </c>
      <c r="CK954" s="74" t="str">
        <f aca="false">IF(OR(AA954&gt;0,BB954&gt;0,CD954&gt;0,CJ954&gt;0),AA954+BB954+CD954+CJ954,"")</f>
        <v/>
      </c>
    </row>
    <row r="955" customFormat="false" ht="12.8" hidden="false" customHeight="false" outlineLevel="0" collapsed="false">
      <c r="A955" s="66" t="n">
        <f aca="false">'Vstupní data'!A955</f>
        <v>0</v>
      </c>
      <c r="F955" s="66" t="str">
        <f aca="false">CONCATENATE('Vstupní data'!F955,'Vstupní data'!G955,'Vstupní data'!H955,'Vstupní data'!I955)</f>
        <v/>
      </c>
      <c r="G955" s="66"/>
      <c r="H955" s="66" t="n">
        <f aca="false">'Vstupní data'!K955</f>
        <v>0</v>
      </c>
      <c r="I955" s="66" t="n">
        <f aca="false">'Vstupní data'!L955</f>
        <v>0</v>
      </c>
      <c r="J955" s="66" t="n">
        <f aca="false">'Vstupní data'!K955*'Vstupní data'!M955/100</f>
        <v>0</v>
      </c>
      <c r="L955" s="66" t="n">
        <f aca="false">IF('Vstupní data'!N955="prostokořenný",0,IF('Vstupní data'!N955="krytokořenný","k",IF('Vstupní data'!N955="poloodrostky nebo odrostky, prostokořenné i krytokořenné","po",0)))</f>
        <v>0</v>
      </c>
      <c r="N955" s="66"/>
      <c r="O955" s="66" t="n">
        <f aca="false">'Vstupní data'!O955</f>
        <v>0</v>
      </c>
      <c r="P955" s="66" t="n">
        <f aca="false">IF(O955&gt;0,VLOOKUP(CONCATENATE(VLOOKUP(I955,'Pril3-drev'!$H$5:$K$83,4,0),"-",'Vstupní data'!R955),K2!$C$15:$D$23,2,0),0)</f>
        <v>0</v>
      </c>
      <c r="Q955" s="66" t="n">
        <f aca="false">IF(O955&gt;0,VLOOKUP(I955,'Pril3-drev'!$H$5:$I$83,2,0),0)</f>
        <v>0</v>
      </c>
      <c r="R955" s="66" t="n">
        <f aca="false">IF(Q955&gt;0,VLOOKUP(Q955,'Pril6-okus'!$A$5:$B$17,2,0),0)</f>
        <v>0</v>
      </c>
      <c r="S955" s="66" t="n">
        <f aca="false">IF(O955&gt;0,VLOOKUP(I955,'Pril3-drev'!$H$5:$J$83,3,0),0)</f>
        <v>0</v>
      </c>
      <c r="T955" s="66" t="str">
        <f aca="false">IF(O955&gt;0,IF(L955="k",0.9*VLOOKUP(S955,'ha-pocty-vyhl'!$A$5:$B$20,2,0),IF(L955="po",0.8*VLOOKUP(S955,'ha-pocty-vyhl'!$A$5:$B$20,2,0),VLOOKUP(S955,'ha-pocty-vyhl'!$A$5:$B$20,2,0))),"")</f>
        <v/>
      </c>
      <c r="U955" s="66" t="n">
        <f aca="false">'Vstupní data'!P955</f>
        <v>0</v>
      </c>
      <c r="V955" s="66" t="n">
        <f aca="false">IF(O955&gt;0,1.3*T955*1000*Z955/10000,0)</f>
        <v>0</v>
      </c>
      <c r="W955" s="66" t="n">
        <f aca="false">IF(O955&gt;0,1.3*T955*1000*Z955/10000,0)</f>
        <v>0</v>
      </c>
      <c r="X955" s="66" t="n">
        <f aca="false">IF(O955&gt;0,IF(O955&gt;V955,V955,O955),0)</f>
        <v>0</v>
      </c>
      <c r="Y955" s="66" t="n">
        <f aca="false">IF(O955&gt;0,IF(IF(U955&gt;W955,W955,U955)&lt;X955,W955,IF(U955&gt;W955,W955,U955)),0)</f>
        <v>0</v>
      </c>
      <c r="Z955" s="66" t="n">
        <f aca="false">IF(O955&gt;0,IF(J955&gt;0,J955,K955*H955/100),0)</f>
        <v>0</v>
      </c>
      <c r="AA955" s="67" t="n">
        <f aca="false">IF(O955&gt;0,CEILING(R955*P955*X955/Y955*Z955,1),0)</f>
        <v>0</v>
      </c>
      <c r="AB955" s="68" t="n">
        <f aca="false">IF(O955&gt;0,AA955/O955,0)</f>
        <v>0</v>
      </c>
      <c r="AC955" s="66" t="n">
        <f aca="false">'Vstupní data'!W955</f>
        <v>0</v>
      </c>
      <c r="AI955" s="66" t="str">
        <f aca="false">IF(OR('Vstupní data'!T955&gt;0,'Vstupní data'!U955&gt;0),VLOOKUP(I955,'Pril3-drev'!$H$5:$J$83,3,0),"")</f>
        <v/>
      </c>
      <c r="AJ955" s="66" t="n">
        <f aca="false">IF('Vstupní data'!V955="prostokořenný",0,IF('Vstupní data'!V955="krytokořenný","k",IF('Vstupní data'!V955="poloodrostky nebo odrostky, prostokořenné i krytokořenné","po",0)))</f>
        <v>0</v>
      </c>
      <c r="AK955" s="66" t="n">
        <f aca="false">IF(OR('Vstupní data'!T955&gt;0,'Vstupní data'!U955&gt;0),IF(AJ955="k",0.9*VLOOKUP(AI955,'ha-pocty-vyhl'!$A$5:$B$20,2,0),IF(AJ955="po",0.8*VLOOKUP(AI955,'ha-pocty-vyhl'!$A$5:$B$20,2,0),VLOOKUP(AI955,'ha-pocty-vyhl'!$A$5:$B$20,2,0))),0)</f>
        <v>0</v>
      </c>
      <c r="AL955" s="66" t="n">
        <f aca="false">IF(OR('Vstupní data'!T955&gt;0,'Vstupní data'!U955&gt;0),'Vstupní data'!K955*'Vstupní data'!M955/100,0)</f>
        <v>0</v>
      </c>
      <c r="AM955" s="66" t="n">
        <f aca="false">IF(OR('Vstupní data'!T955&gt;0,'Vstupní data'!U955&gt;0),IF('Vstupní data'!T955&gt;0,'Vstupní data'!T955,ROUND(10*'Vstupní data'!U955/AK955,0)),0)</f>
        <v>0</v>
      </c>
      <c r="AN955" s="69" t="n">
        <f aca="false">IF('Vstupní data'!T955&gt;0,   IF('Vstupní data'!T955&lt;=AL955,'Vstupní data'!T955,AL955),   IF(AM955&lt;AL955,AM955,AL955))</f>
        <v>0</v>
      </c>
      <c r="AO955" s="69" t="n">
        <f aca="false">'Vstupní data'!X955</f>
        <v>0</v>
      </c>
      <c r="AP955" s="66" t="n">
        <f aca="false">IF(OR('Vstupní data'!T955&gt;0,'Vstupní data'!U955&gt;0),IF(I955&lt;&gt;0,VLOOKUP(I955,'Pril3-drev'!$H$5:$I$83,2,0),0),0)</f>
        <v>0</v>
      </c>
      <c r="AQ955" s="66" t="n">
        <f aca="false">'Vstupní data'!Y955</f>
        <v>0</v>
      </c>
      <c r="AR955" s="66" t="str">
        <f aca="false">IF(AC955&gt;5,   IF('Vstupní data'!Y955&gt;0,   VLOOKUP(VLOOKUP(CONCATENATE(VLOOKUP(I955,'Pril3-drev'!$H$4:$L$83,5,0),AC955),'Pril3-drev'!$Q$4:$R$2803,2,0),'AVB-BS'!$C$5:$S$29 ,LOOKUP(AQ955,'AVB-BS'!$D$3:$S$3,'AVB-BS'!$D$1:$S$1) ,0 )   ,   IF('Vstupní data'!Z955&gt;0,'Vstupní data'!Z955,0)) , "")</f>
        <v/>
      </c>
      <c r="AS955" s="70" t="str">
        <f aca="false">IF(AC955&gt;5,VLOOKUP(CONCATENATE(AP955,AR955),'Pril1-THLPa'!$H$6:$N$96,4,0),"")</f>
        <v/>
      </c>
      <c r="AT955" s="70" t="str">
        <f aca="false">IF(AC955&gt;5,VLOOKUP(CONCATENATE(AP955,AR955),'Pril1-THLPa'!$H$6:$N$96,5,0),"")</f>
        <v/>
      </c>
      <c r="AU955" s="70" t="str">
        <f aca="false">IF(AC955&gt;5,VLOOKUP(CONCATENATE(AP955,AR955),'Pril1-THLPa'!$H$6:$N$96,6,0),"")</f>
        <v/>
      </c>
      <c r="AV955" s="70" t="str">
        <f aca="false">IF(AC955&gt;5,VLOOKUP(CONCATENATE(AP955,AR955),'Pril1-THLPa'!$H$6:$N$96,7,0),"")</f>
        <v/>
      </c>
      <c r="AW955" s="70" t="str">
        <f aca="false">IF(AC955&gt;5,VLOOKUP(CONCATENATE(AP955,AR955),'Pril1-THLPa'!$H$6:$O$96,8,0),"")</f>
        <v/>
      </c>
      <c r="AX955" s="66" t="n">
        <f aca="false">IF(AC955&gt;0,IF(AND(AC955&gt;0,AC955&lt;=5),VLOOKUP(AP955,'Pril1-THLPa'!$A$6:$F$18,LOOKUP(AC955,'Pril1-THLPa'!$B$5:$F$5,'Pril1-THLPa'!$B$4:$F$4),0),AS955+AT955*(AC955-5)+AU955*POWER(AC955-5,2)+AV955*POWER(AC955-5,3)+AW955*POWER(AC955-5,4)),0)</f>
        <v>0</v>
      </c>
      <c r="AY955" s="71"/>
      <c r="AZ955" s="66" t="n">
        <f aca="false">'Vstupní data'!AA955</f>
        <v>0</v>
      </c>
      <c r="BA955" s="66" t="n">
        <f aca="false">IF(OR('Vstupní data'!T955&gt;0,'Vstupní data'!U955&gt;0),IF(AC955&lt;&gt;"",AX955*AO955/10*(100+AZ955)/100,0),0)</f>
        <v>0</v>
      </c>
      <c r="BB955" s="67" t="n">
        <f aca="false">IF(AC955&lt;&gt;"",ROUND(BA955*AN955,0),0)</f>
        <v>0</v>
      </c>
      <c r="BC955" s="68" t="str">
        <f aca="false">IF(AE955&gt;0,BB955/AE955,"")</f>
        <v/>
      </c>
      <c r="BD955" s="66" t="n">
        <f aca="false">'Vstupní data'!AE955</f>
        <v>0</v>
      </c>
      <c r="BF955" s="66" t="n">
        <f aca="false">'Vstupní data'!AC955</f>
        <v>0</v>
      </c>
      <c r="BH955" s="66" t="n">
        <f aca="false">'Vstupní data'!AD955</f>
        <v>0</v>
      </c>
      <c r="BI955" s="66" t="n">
        <f aca="false">'Vstupní data'!AF955</f>
        <v>0</v>
      </c>
      <c r="BJ955" s="69" t="n">
        <f aca="false">'Vstupní data'!AG955</f>
        <v>0</v>
      </c>
      <c r="BK955" s="69" t="n">
        <f aca="false">IF(BF955&lt;&gt;0,VLOOKUP(I955,'Pril3-drev'!$H$5:$I$83,2,0),0)</f>
        <v>0</v>
      </c>
      <c r="BL955" s="69" t="n">
        <f aca="false">IF(BF955&lt;&gt;0,VLOOKUP(BK955,'Pril3-drev'!$A$5:$C$17,3,0),0)</f>
        <v>0</v>
      </c>
      <c r="BM955" s="69" t="n">
        <f aca="false">'Vstupní data'!AH955</f>
        <v>0</v>
      </c>
      <c r="BN955" s="69" t="n">
        <f aca="false">IF('Vstupní data'!AH955&gt;0,   VLOOKUP(VLOOKUP(CONCATENATE(VLOOKUP(I955,'Pril3-drev'!$H$4:$L$83,5,0),BD955),'Pril3-drev'!$Q$4:$R$2803,2,0),'AVB-BS'!$C$5:$S$29 ,LOOKUP(BM955,'AVB-BS'!$D$3:$S$3,'AVB-BS'!$D$1:$S$1) ,0 )   ,   IF('Vstupní data'!AI955&gt;0,'Vstupní data'!AI955,0))</f>
        <v>0</v>
      </c>
      <c r="BO955" s="69" t="str">
        <f aca="false">IF(BX955&gt;5,VLOOKUP(CONCATENATE(BK955,BN955),'Pril1-THLPa'!$H$6:$N$96,4,0),"")</f>
        <v/>
      </c>
      <c r="BP955" s="69" t="str">
        <f aca="false">IF(BX955&gt;5,VLOOKUP(CONCATENATE(BK955,BN955),'Pril1-THLPa'!$H$6:$N$96,5,0),"")</f>
        <v/>
      </c>
      <c r="BQ955" s="69" t="str">
        <f aca="false">IF(BX955&gt;5,VLOOKUP(CONCATENATE(BK955,BN955),'Pril1-THLPa'!$H$6:$N$96,6,0),"")</f>
        <v/>
      </c>
      <c r="BR955" s="69" t="str">
        <f aca="false">IF(BX955&gt;5,VLOOKUP(CONCATENATE(BK955,BN955),'Pril1-THLPa'!$H$6:$N$96,7,0),"")</f>
        <v/>
      </c>
      <c r="BS955" s="69" t="str">
        <f aca="false">IF(BX955&gt;5,VLOOKUP(CONCATENATE(BK955,BN955),'Pril1-THLPa'!$H$6:$O$96,8,0),"")</f>
        <v/>
      </c>
      <c r="BT955" s="69" t="str">
        <f aca="false">IF(BF955&gt;0, IF(BK955="smrk",  VLOOKUP(VLOOKUP(BD955,'Pril9-K3'!$L$8:$M$207,2,0),'Pril9-K3'!$A$8:$J$16,LOOKUP(BN955,'Pril9-K3'!$A$7:$J$7,'Pril9-K3'!$A$5:$J$5),0), IF(AND(BK955&lt;&gt;"smrk",'Vstupní data'!AK955&lt;&gt;""),'Vstupní data'!AK955,   VLOOKUP(VLOOKUP(BD955,'Pril9-K3'!$L$8:$M$207,2,0),'Pril9-K3'!$A$8:$J$16,LOOKUP(BN955,'Pril9-K3'!$A$7:$J$7,'Pril9-K3'!$A$5:$J$5),0)   )),   "")</f>
        <v/>
      </c>
      <c r="BV955" s="69" t="n">
        <f aca="false">'Vstupní data'!AJ955</f>
        <v>0</v>
      </c>
      <c r="BW955" s="69" t="n">
        <f aca="false">IF(BF955&gt;0,IF(J955&gt;0,J955,K955*H955/100),0)</f>
        <v>0</v>
      </c>
      <c r="BX955" s="69" t="n">
        <f aca="false">IF(BF955&gt;0,IF(BJ955&gt;BL955,BL955,BJ955),0)</f>
        <v>0</v>
      </c>
      <c r="BY955" s="69" t="n">
        <f aca="false">IF(BD955=0,0,IF(AND(BX955&gt;0,BX955&lt;=5),  IF(AND(BX955&gt;0,BX955&lt;=5),VLOOKUP(BK955,'Pril1-THLPa'!$A$6:$F$18,IF(AND(BX955&gt;0,BX955&lt;=5),LOOKUP(BX955,'Pril1-THLPa'!$B$5:$F$5,'Pril1-THLPa'!$B$4:$F$4),""),0),""),  IF(BX955&gt;5,BO955+BP955*(BX955-5)+BQ955*POWER(BX955-5,2)+BR955*POWER(BX955-5,3)+BS955*POWER(BX955-5,4),"")))</f>
        <v>0</v>
      </c>
      <c r="BZ955" s="69" t="n">
        <f aca="false">IF(BY955&gt;0,BY955*BI955/10*BW955*(100+BV955)/100,0)</f>
        <v>0</v>
      </c>
      <c r="CA955" s="69" t="n">
        <f aca="false">IF(BD955&gt;0,BX955-IF(BD955&gt;BX955,BX955,BD955),0)</f>
        <v>0</v>
      </c>
      <c r="CB955" s="69" t="n">
        <f aca="false">POWER(1.01,CA955)</f>
        <v>1</v>
      </c>
      <c r="CC955" s="69" t="n">
        <f aca="false">IF(BF955&gt;0,IF(BF955&gt;BH955,1,BF955/BH955),0)</f>
        <v>0</v>
      </c>
      <c r="CD955" s="72" t="n">
        <f aca="false">IF(BD955=0,0,IF(BF955&gt;0,ROUND(IF(CB955&lt;&gt;0,BZ955*BT955*1/CB955*CC955,0),0),0))</f>
        <v>0</v>
      </c>
      <c r="CE955" s="73" t="str">
        <f aca="false">IF(BF955&gt;0,IF(BF955&gt;BH955,CD955/BF955,CD955/BH955),"")</f>
        <v/>
      </c>
      <c r="CF955" s="69" t="n">
        <f aca="false">'Vstupní data'!AM955</f>
        <v>0</v>
      </c>
      <c r="CG955" s="69" t="n">
        <f aca="false">'Vstupní data'!AN955</f>
        <v>0</v>
      </c>
      <c r="CH955" s="69" t="n">
        <f aca="false">'Vstupní data'!AO955</f>
        <v>0</v>
      </c>
      <c r="CI955" s="69" t="n">
        <f aca="false">'Vstupní data'!AP955</f>
        <v>0</v>
      </c>
      <c r="CJ955" s="72" t="n">
        <f aca="false">ROUND(CH955*CI955,0)</f>
        <v>0</v>
      </c>
      <c r="CK955" s="74" t="str">
        <f aca="false">IF(OR(AA955&gt;0,BB955&gt;0,CD955&gt;0,CJ955&gt;0),AA955+BB955+CD955+CJ955,"")</f>
        <v/>
      </c>
    </row>
    <row r="956" customFormat="false" ht="12.8" hidden="false" customHeight="false" outlineLevel="0" collapsed="false">
      <c r="A956" s="66" t="n">
        <f aca="false">'Vstupní data'!A956</f>
        <v>0</v>
      </c>
      <c r="F956" s="66" t="str">
        <f aca="false">CONCATENATE('Vstupní data'!F956,'Vstupní data'!G956,'Vstupní data'!H956,'Vstupní data'!I956)</f>
        <v/>
      </c>
      <c r="G956" s="66"/>
      <c r="H956" s="66" t="n">
        <f aca="false">'Vstupní data'!K956</f>
        <v>0</v>
      </c>
      <c r="I956" s="66" t="n">
        <f aca="false">'Vstupní data'!L956</f>
        <v>0</v>
      </c>
      <c r="J956" s="66" t="n">
        <f aca="false">'Vstupní data'!K956*'Vstupní data'!M956/100</f>
        <v>0</v>
      </c>
      <c r="L956" s="66" t="n">
        <f aca="false">IF('Vstupní data'!N956="prostokořenný",0,IF('Vstupní data'!N956="krytokořenný","k",IF('Vstupní data'!N956="poloodrostky nebo odrostky, prostokořenné i krytokořenné","po",0)))</f>
        <v>0</v>
      </c>
      <c r="N956" s="66"/>
      <c r="O956" s="66" t="n">
        <f aca="false">'Vstupní data'!O956</f>
        <v>0</v>
      </c>
      <c r="P956" s="66" t="n">
        <f aca="false">IF(O956&gt;0,VLOOKUP(CONCATENATE(VLOOKUP(I956,'Pril3-drev'!$H$5:$K$83,4,0),"-",'Vstupní data'!R956),K2!$C$15:$D$23,2,0),0)</f>
        <v>0</v>
      </c>
      <c r="Q956" s="66" t="n">
        <f aca="false">IF(O956&gt;0,VLOOKUP(I956,'Pril3-drev'!$H$5:$I$83,2,0),0)</f>
        <v>0</v>
      </c>
      <c r="R956" s="66" t="n">
        <f aca="false">IF(Q956&gt;0,VLOOKUP(Q956,'Pril6-okus'!$A$5:$B$17,2,0),0)</f>
        <v>0</v>
      </c>
      <c r="S956" s="66" t="n">
        <f aca="false">IF(O956&gt;0,VLOOKUP(I956,'Pril3-drev'!$H$5:$J$83,3,0),0)</f>
        <v>0</v>
      </c>
      <c r="T956" s="66" t="str">
        <f aca="false">IF(O956&gt;0,IF(L956="k",0.9*VLOOKUP(S956,'ha-pocty-vyhl'!$A$5:$B$20,2,0),IF(L956="po",0.8*VLOOKUP(S956,'ha-pocty-vyhl'!$A$5:$B$20,2,0),VLOOKUP(S956,'ha-pocty-vyhl'!$A$5:$B$20,2,0))),"")</f>
        <v/>
      </c>
      <c r="U956" s="66" t="n">
        <f aca="false">'Vstupní data'!P956</f>
        <v>0</v>
      </c>
      <c r="V956" s="66" t="n">
        <f aca="false">IF(O956&gt;0,1.3*T956*1000*Z956/10000,0)</f>
        <v>0</v>
      </c>
      <c r="W956" s="66" t="n">
        <f aca="false">IF(O956&gt;0,1.3*T956*1000*Z956/10000,0)</f>
        <v>0</v>
      </c>
      <c r="X956" s="66" t="n">
        <f aca="false">IF(O956&gt;0,IF(O956&gt;V956,V956,O956),0)</f>
        <v>0</v>
      </c>
      <c r="Y956" s="66" t="n">
        <f aca="false">IF(O956&gt;0,IF(IF(U956&gt;W956,W956,U956)&lt;X956,W956,IF(U956&gt;W956,W956,U956)),0)</f>
        <v>0</v>
      </c>
      <c r="Z956" s="66" t="n">
        <f aca="false">IF(O956&gt;0,IF(J956&gt;0,J956,K956*H956/100),0)</f>
        <v>0</v>
      </c>
      <c r="AA956" s="67" t="n">
        <f aca="false">IF(O956&gt;0,CEILING(R956*P956*X956/Y956*Z956,1),0)</f>
        <v>0</v>
      </c>
      <c r="AB956" s="68" t="n">
        <f aca="false">IF(O956&gt;0,AA956/O956,0)</f>
        <v>0</v>
      </c>
      <c r="AC956" s="66" t="n">
        <f aca="false">'Vstupní data'!W956</f>
        <v>0</v>
      </c>
      <c r="AI956" s="66" t="str">
        <f aca="false">IF(OR('Vstupní data'!T956&gt;0,'Vstupní data'!U956&gt;0),VLOOKUP(I956,'Pril3-drev'!$H$5:$J$83,3,0),"")</f>
        <v/>
      </c>
      <c r="AJ956" s="66" t="n">
        <f aca="false">IF('Vstupní data'!V956="prostokořenný",0,IF('Vstupní data'!V956="krytokořenný","k",IF('Vstupní data'!V956="poloodrostky nebo odrostky, prostokořenné i krytokořenné","po",0)))</f>
        <v>0</v>
      </c>
      <c r="AK956" s="66" t="n">
        <f aca="false">IF(OR('Vstupní data'!T956&gt;0,'Vstupní data'!U956&gt;0),IF(AJ956="k",0.9*VLOOKUP(AI956,'ha-pocty-vyhl'!$A$5:$B$20,2,0),IF(AJ956="po",0.8*VLOOKUP(AI956,'ha-pocty-vyhl'!$A$5:$B$20,2,0),VLOOKUP(AI956,'ha-pocty-vyhl'!$A$5:$B$20,2,0))),0)</f>
        <v>0</v>
      </c>
      <c r="AL956" s="66" t="n">
        <f aca="false">IF(OR('Vstupní data'!T956&gt;0,'Vstupní data'!U956&gt;0),'Vstupní data'!K956*'Vstupní data'!M956/100,0)</f>
        <v>0</v>
      </c>
      <c r="AM956" s="66" t="n">
        <f aca="false">IF(OR('Vstupní data'!T956&gt;0,'Vstupní data'!U956&gt;0),IF('Vstupní data'!T956&gt;0,'Vstupní data'!T956,ROUND(10*'Vstupní data'!U956/AK956,0)),0)</f>
        <v>0</v>
      </c>
      <c r="AN956" s="69" t="n">
        <f aca="false">IF('Vstupní data'!T956&gt;0,   IF('Vstupní data'!T956&lt;=AL956,'Vstupní data'!T956,AL956),   IF(AM956&lt;AL956,AM956,AL956))</f>
        <v>0</v>
      </c>
      <c r="AO956" s="69" t="n">
        <f aca="false">'Vstupní data'!X956</f>
        <v>0</v>
      </c>
      <c r="AP956" s="66" t="n">
        <f aca="false">IF(OR('Vstupní data'!T956&gt;0,'Vstupní data'!U956&gt;0),IF(I956&lt;&gt;0,VLOOKUP(I956,'Pril3-drev'!$H$5:$I$83,2,0),0),0)</f>
        <v>0</v>
      </c>
      <c r="AQ956" s="66" t="n">
        <f aca="false">'Vstupní data'!Y956</f>
        <v>0</v>
      </c>
      <c r="AR956" s="66" t="str">
        <f aca="false">IF(AC956&gt;5,   IF('Vstupní data'!Y956&gt;0,   VLOOKUP(VLOOKUP(CONCATENATE(VLOOKUP(I956,'Pril3-drev'!$H$4:$L$83,5,0),AC956),'Pril3-drev'!$Q$4:$R$2803,2,0),'AVB-BS'!$C$5:$S$29 ,LOOKUP(AQ956,'AVB-BS'!$D$3:$S$3,'AVB-BS'!$D$1:$S$1) ,0 )   ,   IF('Vstupní data'!Z956&gt;0,'Vstupní data'!Z956,0)) , "")</f>
        <v/>
      </c>
      <c r="AS956" s="70" t="str">
        <f aca="false">IF(AC956&gt;5,VLOOKUP(CONCATENATE(AP956,AR956),'Pril1-THLPa'!$H$6:$N$96,4,0),"")</f>
        <v/>
      </c>
      <c r="AT956" s="70" t="str">
        <f aca="false">IF(AC956&gt;5,VLOOKUP(CONCATENATE(AP956,AR956),'Pril1-THLPa'!$H$6:$N$96,5,0),"")</f>
        <v/>
      </c>
      <c r="AU956" s="70" t="str">
        <f aca="false">IF(AC956&gt;5,VLOOKUP(CONCATENATE(AP956,AR956),'Pril1-THLPa'!$H$6:$N$96,6,0),"")</f>
        <v/>
      </c>
      <c r="AV956" s="70" t="str">
        <f aca="false">IF(AC956&gt;5,VLOOKUP(CONCATENATE(AP956,AR956),'Pril1-THLPa'!$H$6:$N$96,7,0),"")</f>
        <v/>
      </c>
      <c r="AW956" s="70" t="str">
        <f aca="false">IF(AC956&gt;5,VLOOKUP(CONCATENATE(AP956,AR956),'Pril1-THLPa'!$H$6:$O$96,8,0),"")</f>
        <v/>
      </c>
      <c r="AX956" s="66" t="n">
        <f aca="false">IF(AC956&gt;0,IF(AND(AC956&gt;0,AC956&lt;=5),VLOOKUP(AP956,'Pril1-THLPa'!$A$6:$F$18,LOOKUP(AC956,'Pril1-THLPa'!$B$5:$F$5,'Pril1-THLPa'!$B$4:$F$4),0),AS956+AT956*(AC956-5)+AU956*POWER(AC956-5,2)+AV956*POWER(AC956-5,3)+AW956*POWER(AC956-5,4)),0)</f>
        <v>0</v>
      </c>
      <c r="AY956" s="71"/>
      <c r="AZ956" s="66" t="n">
        <f aca="false">'Vstupní data'!AA956</f>
        <v>0</v>
      </c>
      <c r="BA956" s="66" t="n">
        <f aca="false">IF(OR('Vstupní data'!T956&gt;0,'Vstupní data'!U956&gt;0),IF(AC956&lt;&gt;"",AX956*AO956/10*(100+AZ956)/100,0),0)</f>
        <v>0</v>
      </c>
      <c r="BB956" s="67" t="n">
        <f aca="false">IF(AC956&lt;&gt;"",ROUND(BA956*AN956,0),0)</f>
        <v>0</v>
      </c>
      <c r="BC956" s="68" t="str">
        <f aca="false">IF(AE956&gt;0,BB956/AE956,"")</f>
        <v/>
      </c>
      <c r="BD956" s="66" t="n">
        <f aca="false">'Vstupní data'!AE956</f>
        <v>0</v>
      </c>
      <c r="BF956" s="66" t="n">
        <f aca="false">'Vstupní data'!AC956</f>
        <v>0</v>
      </c>
      <c r="BH956" s="66" t="n">
        <f aca="false">'Vstupní data'!AD956</f>
        <v>0</v>
      </c>
      <c r="BI956" s="66" t="n">
        <f aca="false">'Vstupní data'!AF956</f>
        <v>0</v>
      </c>
      <c r="BJ956" s="69" t="n">
        <f aca="false">'Vstupní data'!AG956</f>
        <v>0</v>
      </c>
      <c r="BK956" s="69" t="n">
        <f aca="false">IF(BF956&lt;&gt;0,VLOOKUP(I956,'Pril3-drev'!$H$5:$I$83,2,0),0)</f>
        <v>0</v>
      </c>
      <c r="BL956" s="69" t="n">
        <f aca="false">IF(BF956&lt;&gt;0,VLOOKUP(BK956,'Pril3-drev'!$A$5:$C$17,3,0),0)</f>
        <v>0</v>
      </c>
      <c r="BM956" s="69" t="n">
        <f aca="false">'Vstupní data'!AH956</f>
        <v>0</v>
      </c>
      <c r="BN956" s="69" t="n">
        <f aca="false">IF('Vstupní data'!AH956&gt;0,   VLOOKUP(VLOOKUP(CONCATENATE(VLOOKUP(I956,'Pril3-drev'!$H$4:$L$83,5,0),BD956),'Pril3-drev'!$Q$4:$R$2803,2,0),'AVB-BS'!$C$5:$S$29 ,LOOKUP(BM956,'AVB-BS'!$D$3:$S$3,'AVB-BS'!$D$1:$S$1) ,0 )   ,   IF('Vstupní data'!AI956&gt;0,'Vstupní data'!AI956,0))</f>
        <v>0</v>
      </c>
      <c r="BO956" s="69" t="str">
        <f aca="false">IF(BX956&gt;5,VLOOKUP(CONCATENATE(BK956,BN956),'Pril1-THLPa'!$H$6:$N$96,4,0),"")</f>
        <v/>
      </c>
      <c r="BP956" s="69" t="str">
        <f aca="false">IF(BX956&gt;5,VLOOKUP(CONCATENATE(BK956,BN956),'Pril1-THLPa'!$H$6:$N$96,5,0),"")</f>
        <v/>
      </c>
      <c r="BQ956" s="69" t="str">
        <f aca="false">IF(BX956&gt;5,VLOOKUP(CONCATENATE(BK956,BN956),'Pril1-THLPa'!$H$6:$N$96,6,0),"")</f>
        <v/>
      </c>
      <c r="BR956" s="69" t="str">
        <f aca="false">IF(BX956&gt;5,VLOOKUP(CONCATENATE(BK956,BN956),'Pril1-THLPa'!$H$6:$N$96,7,0),"")</f>
        <v/>
      </c>
      <c r="BS956" s="69" t="str">
        <f aca="false">IF(BX956&gt;5,VLOOKUP(CONCATENATE(BK956,BN956),'Pril1-THLPa'!$H$6:$O$96,8,0),"")</f>
        <v/>
      </c>
      <c r="BT956" s="69" t="str">
        <f aca="false">IF(BF956&gt;0, IF(BK956="smrk",  VLOOKUP(VLOOKUP(BD956,'Pril9-K3'!$L$8:$M$207,2,0),'Pril9-K3'!$A$8:$J$16,LOOKUP(BN956,'Pril9-K3'!$A$7:$J$7,'Pril9-K3'!$A$5:$J$5),0), IF(AND(BK956&lt;&gt;"smrk",'Vstupní data'!AK956&lt;&gt;""),'Vstupní data'!AK956,   VLOOKUP(VLOOKUP(BD956,'Pril9-K3'!$L$8:$M$207,2,0),'Pril9-K3'!$A$8:$J$16,LOOKUP(BN956,'Pril9-K3'!$A$7:$J$7,'Pril9-K3'!$A$5:$J$5),0)   )),   "")</f>
        <v/>
      </c>
      <c r="BV956" s="69" t="n">
        <f aca="false">'Vstupní data'!AJ956</f>
        <v>0</v>
      </c>
      <c r="BW956" s="69" t="n">
        <f aca="false">IF(BF956&gt;0,IF(J956&gt;0,J956,K956*H956/100),0)</f>
        <v>0</v>
      </c>
      <c r="BX956" s="69" t="n">
        <f aca="false">IF(BF956&gt;0,IF(BJ956&gt;BL956,BL956,BJ956),0)</f>
        <v>0</v>
      </c>
      <c r="BY956" s="69" t="n">
        <f aca="false">IF(BD956=0,0,IF(AND(BX956&gt;0,BX956&lt;=5),  IF(AND(BX956&gt;0,BX956&lt;=5),VLOOKUP(BK956,'Pril1-THLPa'!$A$6:$F$18,IF(AND(BX956&gt;0,BX956&lt;=5),LOOKUP(BX956,'Pril1-THLPa'!$B$5:$F$5,'Pril1-THLPa'!$B$4:$F$4),""),0),""),  IF(BX956&gt;5,BO956+BP956*(BX956-5)+BQ956*POWER(BX956-5,2)+BR956*POWER(BX956-5,3)+BS956*POWER(BX956-5,4),"")))</f>
        <v>0</v>
      </c>
      <c r="BZ956" s="69" t="n">
        <f aca="false">IF(BY956&gt;0,BY956*BI956/10*BW956*(100+BV956)/100,0)</f>
        <v>0</v>
      </c>
      <c r="CA956" s="69" t="n">
        <f aca="false">IF(BD956&gt;0,BX956-IF(BD956&gt;BX956,BX956,BD956),0)</f>
        <v>0</v>
      </c>
      <c r="CB956" s="69" t="n">
        <f aca="false">POWER(1.01,CA956)</f>
        <v>1</v>
      </c>
      <c r="CC956" s="69" t="n">
        <f aca="false">IF(BF956&gt;0,IF(BF956&gt;BH956,1,BF956/BH956),0)</f>
        <v>0</v>
      </c>
      <c r="CD956" s="72" t="n">
        <f aca="false">IF(BD956=0,0,IF(BF956&gt;0,ROUND(IF(CB956&lt;&gt;0,BZ956*BT956*1/CB956*CC956,0),0),0))</f>
        <v>0</v>
      </c>
      <c r="CE956" s="73" t="str">
        <f aca="false">IF(BF956&gt;0,IF(BF956&gt;BH956,CD956/BF956,CD956/BH956),"")</f>
        <v/>
      </c>
      <c r="CF956" s="69" t="n">
        <f aca="false">'Vstupní data'!AM956</f>
        <v>0</v>
      </c>
      <c r="CG956" s="69" t="n">
        <f aca="false">'Vstupní data'!AN956</f>
        <v>0</v>
      </c>
      <c r="CH956" s="69" t="n">
        <f aca="false">'Vstupní data'!AO956</f>
        <v>0</v>
      </c>
      <c r="CI956" s="69" t="n">
        <f aca="false">'Vstupní data'!AP956</f>
        <v>0</v>
      </c>
      <c r="CJ956" s="72" t="n">
        <f aca="false">ROUND(CH956*CI956,0)</f>
        <v>0</v>
      </c>
      <c r="CK956" s="74" t="str">
        <f aca="false">IF(OR(AA956&gt;0,BB956&gt;0,CD956&gt;0,CJ956&gt;0),AA956+BB956+CD956+CJ956,"")</f>
        <v/>
      </c>
    </row>
    <row r="957" customFormat="false" ht="12.8" hidden="false" customHeight="false" outlineLevel="0" collapsed="false">
      <c r="A957" s="66" t="n">
        <f aca="false">'Vstupní data'!A957</f>
        <v>0</v>
      </c>
      <c r="F957" s="66" t="str">
        <f aca="false">CONCATENATE('Vstupní data'!F957,'Vstupní data'!G957,'Vstupní data'!H957,'Vstupní data'!I957)</f>
        <v/>
      </c>
      <c r="G957" s="66"/>
      <c r="H957" s="66" t="n">
        <f aca="false">'Vstupní data'!K957</f>
        <v>0</v>
      </c>
      <c r="I957" s="66" t="n">
        <f aca="false">'Vstupní data'!L957</f>
        <v>0</v>
      </c>
      <c r="J957" s="66" t="n">
        <f aca="false">'Vstupní data'!K957*'Vstupní data'!M957/100</f>
        <v>0</v>
      </c>
      <c r="L957" s="66" t="n">
        <f aca="false">IF('Vstupní data'!N957="prostokořenný",0,IF('Vstupní data'!N957="krytokořenný","k",IF('Vstupní data'!N957="poloodrostky nebo odrostky, prostokořenné i krytokořenné","po",0)))</f>
        <v>0</v>
      </c>
      <c r="N957" s="66"/>
      <c r="O957" s="66" t="n">
        <f aca="false">'Vstupní data'!O957</f>
        <v>0</v>
      </c>
      <c r="P957" s="66" t="n">
        <f aca="false">IF(O957&gt;0,VLOOKUP(CONCATENATE(VLOOKUP(I957,'Pril3-drev'!$H$5:$K$83,4,0),"-",'Vstupní data'!R957),K2!$C$15:$D$23,2,0),0)</f>
        <v>0</v>
      </c>
      <c r="Q957" s="66" t="n">
        <f aca="false">IF(O957&gt;0,VLOOKUP(I957,'Pril3-drev'!$H$5:$I$83,2,0),0)</f>
        <v>0</v>
      </c>
      <c r="R957" s="66" t="n">
        <f aca="false">IF(Q957&gt;0,VLOOKUP(Q957,'Pril6-okus'!$A$5:$B$17,2,0),0)</f>
        <v>0</v>
      </c>
      <c r="S957" s="66" t="n">
        <f aca="false">IF(O957&gt;0,VLOOKUP(I957,'Pril3-drev'!$H$5:$J$83,3,0),0)</f>
        <v>0</v>
      </c>
      <c r="T957" s="66" t="str">
        <f aca="false">IF(O957&gt;0,IF(L957="k",0.9*VLOOKUP(S957,'ha-pocty-vyhl'!$A$5:$B$20,2,0),IF(L957="po",0.8*VLOOKUP(S957,'ha-pocty-vyhl'!$A$5:$B$20,2,0),VLOOKUP(S957,'ha-pocty-vyhl'!$A$5:$B$20,2,0))),"")</f>
        <v/>
      </c>
      <c r="U957" s="66" t="n">
        <f aca="false">'Vstupní data'!P957</f>
        <v>0</v>
      </c>
      <c r="V957" s="66" t="n">
        <f aca="false">IF(O957&gt;0,1.3*T957*1000*Z957/10000,0)</f>
        <v>0</v>
      </c>
      <c r="W957" s="66" t="n">
        <f aca="false">IF(O957&gt;0,1.3*T957*1000*Z957/10000,0)</f>
        <v>0</v>
      </c>
      <c r="X957" s="66" t="n">
        <f aca="false">IF(O957&gt;0,IF(O957&gt;V957,V957,O957),0)</f>
        <v>0</v>
      </c>
      <c r="Y957" s="66" t="n">
        <f aca="false">IF(O957&gt;0,IF(IF(U957&gt;W957,W957,U957)&lt;X957,W957,IF(U957&gt;W957,W957,U957)),0)</f>
        <v>0</v>
      </c>
      <c r="Z957" s="66" t="n">
        <f aca="false">IF(O957&gt;0,IF(J957&gt;0,J957,K957*H957/100),0)</f>
        <v>0</v>
      </c>
      <c r="AA957" s="67" t="n">
        <f aca="false">IF(O957&gt;0,CEILING(R957*P957*X957/Y957*Z957,1),0)</f>
        <v>0</v>
      </c>
      <c r="AB957" s="68" t="n">
        <f aca="false">IF(O957&gt;0,AA957/O957,0)</f>
        <v>0</v>
      </c>
      <c r="AC957" s="66" t="n">
        <f aca="false">'Vstupní data'!W957</f>
        <v>0</v>
      </c>
      <c r="AI957" s="66" t="str">
        <f aca="false">IF(OR('Vstupní data'!T957&gt;0,'Vstupní data'!U957&gt;0),VLOOKUP(I957,'Pril3-drev'!$H$5:$J$83,3,0),"")</f>
        <v/>
      </c>
      <c r="AJ957" s="66" t="n">
        <f aca="false">IF('Vstupní data'!V957="prostokořenný",0,IF('Vstupní data'!V957="krytokořenný","k",IF('Vstupní data'!V957="poloodrostky nebo odrostky, prostokořenné i krytokořenné","po",0)))</f>
        <v>0</v>
      </c>
      <c r="AK957" s="66" t="n">
        <f aca="false">IF(OR('Vstupní data'!T957&gt;0,'Vstupní data'!U957&gt;0),IF(AJ957="k",0.9*VLOOKUP(AI957,'ha-pocty-vyhl'!$A$5:$B$20,2,0),IF(AJ957="po",0.8*VLOOKUP(AI957,'ha-pocty-vyhl'!$A$5:$B$20,2,0),VLOOKUP(AI957,'ha-pocty-vyhl'!$A$5:$B$20,2,0))),0)</f>
        <v>0</v>
      </c>
      <c r="AL957" s="66" t="n">
        <f aca="false">IF(OR('Vstupní data'!T957&gt;0,'Vstupní data'!U957&gt;0),'Vstupní data'!K957*'Vstupní data'!M957/100,0)</f>
        <v>0</v>
      </c>
      <c r="AM957" s="66" t="n">
        <f aca="false">IF(OR('Vstupní data'!T957&gt;0,'Vstupní data'!U957&gt;0),IF('Vstupní data'!T957&gt;0,'Vstupní data'!T957,ROUND(10*'Vstupní data'!U957/AK957,0)),0)</f>
        <v>0</v>
      </c>
      <c r="AN957" s="69" t="n">
        <f aca="false">IF('Vstupní data'!T957&gt;0,   IF('Vstupní data'!T957&lt;=AL957,'Vstupní data'!T957,AL957),   IF(AM957&lt;AL957,AM957,AL957))</f>
        <v>0</v>
      </c>
      <c r="AO957" s="69" t="n">
        <f aca="false">'Vstupní data'!X957</f>
        <v>0</v>
      </c>
      <c r="AP957" s="66" t="n">
        <f aca="false">IF(OR('Vstupní data'!T957&gt;0,'Vstupní data'!U957&gt;0),IF(I957&lt;&gt;0,VLOOKUP(I957,'Pril3-drev'!$H$5:$I$83,2,0),0),0)</f>
        <v>0</v>
      </c>
      <c r="AQ957" s="66" t="n">
        <f aca="false">'Vstupní data'!Y957</f>
        <v>0</v>
      </c>
      <c r="AR957" s="66" t="str">
        <f aca="false">IF(AC957&gt;5,   IF('Vstupní data'!Y957&gt;0,   VLOOKUP(VLOOKUP(CONCATENATE(VLOOKUP(I957,'Pril3-drev'!$H$4:$L$83,5,0),AC957),'Pril3-drev'!$Q$4:$R$2803,2,0),'AVB-BS'!$C$5:$S$29 ,LOOKUP(AQ957,'AVB-BS'!$D$3:$S$3,'AVB-BS'!$D$1:$S$1) ,0 )   ,   IF('Vstupní data'!Z957&gt;0,'Vstupní data'!Z957,0)) , "")</f>
        <v/>
      </c>
      <c r="AS957" s="70" t="str">
        <f aca="false">IF(AC957&gt;5,VLOOKUP(CONCATENATE(AP957,AR957),'Pril1-THLPa'!$H$6:$N$96,4,0),"")</f>
        <v/>
      </c>
      <c r="AT957" s="70" t="str">
        <f aca="false">IF(AC957&gt;5,VLOOKUP(CONCATENATE(AP957,AR957),'Pril1-THLPa'!$H$6:$N$96,5,0),"")</f>
        <v/>
      </c>
      <c r="AU957" s="70" t="str">
        <f aca="false">IF(AC957&gt;5,VLOOKUP(CONCATENATE(AP957,AR957),'Pril1-THLPa'!$H$6:$N$96,6,0),"")</f>
        <v/>
      </c>
      <c r="AV957" s="70" t="str">
        <f aca="false">IF(AC957&gt;5,VLOOKUP(CONCATENATE(AP957,AR957),'Pril1-THLPa'!$H$6:$N$96,7,0),"")</f>
        <v/>
      </c>
      <c r="AW957" s="70" t="str">
        <f aca="false">IF(AC957&gt;5,VLOOKUP(CONCATENATE(AP957,AR957),'Pril1-THLPa'!$H$6:$O$96,8,0),"")</f>
        <v/>
      </c>
      <c r="AX957" s="66" t="n">
        <f aca="false">IF(AC957&gt;0,IF(AND(AC957&gt;0,AC957&lt;=5),VLOOKUP(AP957,'Pril1-THLPa'!$A$6:$F$18,LOOKUP(AC957,'Pril1-THLPa'!$B$5:$F$5,'Pril1-THLPa'!$B$4:$F$4),0),AS957+AT957*(AC957-5)+AU957*POWER(AC957-5,2)+AV957*POWER(AC957-5,3)+AW957*POWER(AC957-5,4)),0)</f>
        <v>0</v>
      </c>
      <c r="AY957" s="71"/>
      <c r="AZ957" s="66" t="n">
        <f aca="false">'Vstupní data'!AA957</f>
        <v>0</v>
      </c>
      <c r="BA957" s="66" t="n">
        <f aca="false">IF(OR('Vstupní data'!T957&gt;0,'Vstupní data'!U957&gt;0),IF(AC957&lt;&gt;"",AX957*AO957/10*(100+AZ957)/100,0),0)</f>
        <v>0</v>
      </c>
      <c r="BB957" s="67" t="n">
        <f aca="false">IF(AC957&lt;&gt;"",ROUND(BA957*AN957,0),0)</f>
        <v>0</v>
      </c>
      <c r="BC957" s="68" t="str">
        <f aca="false">IF(AE957&gt;0,BB957/AE957,"")</f>
        <v/>
      </c>
      <c r="BD957" s="66" t="n">
        <f aca="false">'Vstupní data'!AE957</f>
        <v>0</v>
      </c>
      <c r="BF957" s="66" t="n">
        <f aca="false">'Vstupní data'!AC957</f>
        <v>0</v>
      </c>
      <c r="BH957" s="66" t="n">
        <f aca="false">'Vstupní data'!AD957</f>
        <v>0</v>
      </c>
      <c r="BI957" s="66" t="n">
        <f aca="false">'Vstupní data'!AF957</f>
        <v>0</v>
      </c>
      <c r="BJ957" s="69" t="n">
        <f aca="false">'Vstupní data'!AG957</f>
        <v>0</v>
      </c>
      <c r="BK957" s="69" t="n">
        <f aca="false">IF(BF957&lt;&gt;0,VLOOKUP(I957,'Pril3-drev'!$H$5:$I$83,2,0),0)</f>
        <v>0</v>
      </c>
      <c r="BL957" s="69" t="n">
        <f aca="false">IF(BF957&lt;&gt;0,VLOOKUP(BK957,'Pril3-drev'!$A$5:$C$17,3,0),0)</f>
        <v>0</v>
      </c>
      <c r="BM957" s="69" t="n">
        <f aca="false">'Vstupní data'!AH957</f>
        <v>0</v>
      </c>
      <c r="BN957" s="69" t="n">
        <f aca="false">IF('Vstupní data'!AH957&gt;0,   VLOOKUP(VLOOKUP(CONCATENATE(VLOOKUP(I957,'Pril3-drev'!$H$4:$L$83,5,0),BD957),'Pril3-drev'!$Q$4:$R$2803,2,0),'AVB-BS'!$C$5:$S$29 ,LOOKUP(BM957,'AVB-BS'!$D$3:$S$3,'AVB-BS'!$D$1:$S$1) ,0 )   ,   IF('Vstupní data'!AI957&gt;0,'Vstupní data'!AI957,0))</f>
        <v>0</v>
      </c>
      <c r="BO957" s="69" t="str">
        <f aca="false">IF(BX957&gt;5,VLOOKUP(CONCATENATE(BK957,BN957),'Pril1-THLPa'!$H$6:$N$96,4,0),"")</f>
        <v/>
      </c>
      <c r="BP957" s="69" t="str">
        <f aca="false">IF(BX957&gt;5,VLOOKUP(CONCATENATE(BK957,BN957),'Pril1-THLPa'!$H$6:$N$96,5,0),"")</f>
        <v/>
      </c>
      <c r="BQ957" s="69" t="str">
        <f aca="false">IF(BX957&gt;5,VLOOKUP(CONCATENATE(BK957,BN957),'Pril1-THLPa'!$H$6:$N$96,6,0),"")</f>
        <v/>
      </c>
      <c r="BR957" s="69" t="str">
        <f aca="false">IF(BX957&gt;5,VLOOKUP(CONCATENATE(BK957,BN957),'Pril1-THLPa'!$H$6:$N$96,7,0),"")</f>
        <v/>
      </c>
      <c r="BS957" s="69" t="str">
        <f aca="false">IF(BX957&gt;5,VLOOKUP(CONCATENATE(BK957,BN957),'Pril1-THLPa'!$H$6:$O$96,8,0),"")</f>
        <v/>
      </c>
      <c r="BT957" s="69" t="str">
        <f aca="false">IF(BF957&gt;0, IF(BK957="smrk",  VLOOKUP(VLOOKUP(BD957,'Pril9-K3'!$L$8:$M$207,2,0),'Pril9-K3'!$A$8:$J$16,LOOKUP(BN957,'Pril9-K3'!$A$7:$J$7,'Pril9-K3'!$A$5:$J$5),0), IF(AND(BK957&lt;&gt;"smrk",'Vstupní data'!AK957&lt;&gt;""),'Vstupní data'!AK957,   VLOOKUP(VLOOKUP(BD957,'Pril9-K3'!$L$8:$M$207,2,0),'Pril9-K3'!$A$8:$J$16,LOOKUP(BN957,'Pril9-K3'!$A$7:$J$7,'Pril9-K3'!$A$5:$J$5),0)   )),   "")</f>
        <v/>
      </c>
      <c r="BV957" s="69" t="n">
        <f aca="false">'Vstupní data'!AJ957</f>
        <v>0</v>
      </c>
      <c r="BW957" s="69" t="n">
        <f aca="false">IF(BF957&gt;0,IF(J957&gt;0,J957,K957*H957/100),0)</f>
        <v>0</v>
      </c>
      <c r="BX957" s="69" t="n">
        <f aca="false">IF(BF957&gt;0,IF(BJ957&gt;BL957,BL957,BJ957),0)</f>
        <v>0</v>
      </c>
      <c r="BY957" s="69" t="n">
        <f aca="false">IF(BD957=0,0,IF(AND(BX957&gt;0,BX957&lt;=5),  IF(AND(BX957&gt;0,BX957&lt;=5),VLOOKUP(BK957,'Pril1-THLPa'!$A$6:$F$18,IF(AND(BX957&gt;0,BX957&lt;=5),LOOKUP(BX957,'Pril1-THLPa'!$B$5:$F$5,'Pril1-THLPa'!$B$4:$F$4),""),0),""),  IF(BX957&gt;5,BO957+BP957*(BX957-5)+BQ957*POWER(BX957-5,2)+BR957*POWER(BX957-5,3)+BS957*POWER(BX957-5,4),"")))</f>
        <v>0</v>
      </c>
      <c r="BZ957" s="69" t="n">
        <f aca="false">IF(BY957&gt;0,BY957*BI957/10*BW957*(100+BV957)/100,0)</f>
        <v>0</v>
      </c>
      <c r="CA957" s="69" t="n">
        <f aca="false">IF(BD957&gt;0,BX957-IF(BD957&gt;BX957,BX957,BD957),0)</f>
        <v>0</v>
      </c>
      <c r="CB957" s="69" t="n">
        <f aca="false">POWER(1.01,CA957)</f>
        <v>1</v>
      </c>
      <c r="CC957" s="69" t="n">
        <f aca="false">IF(BF957&gt;0,IF(BF957&gt;BH957,1,BF957/BH957),0)</f>
        <v>0</v>
      </c>
      <c r="CD957" s="72" t="n">
        <f aca="false">IF(BD957=0,0,IF(BF957&gt;0,ROUND(IF(CB957&lt;&gt;0,BZ957*BT957*1/CB957*CC957,0),0),0))</f>
        <v>0</v>
      </c>
      <c r="CE957" s="73" t="str">
        <f aca="false">IF(BF957&gt;0,IF(BF957&gt;BH957,CD957/BF957,CD957/BH957),"")</f>
        <v/>
      </c>
      <c r="CF957" s="69" t="n">
        <f aca="false">'Vstupní data'!AM957</f>
        <v>0</v>
      </c>
      <c r="CG957" s="69" t="n">
        <f aca="false">'Vstupní data'!AN957</f>
        <v>0</v>
      </c>
      <c r="CH957" s="69" t="n">
        <f aca="false">'Vstupní data'!AO957</f>
        <v>0</v>
      </c>
      <c r="CI957" s="69" t="n">
        <f aca="false">'Vstupní data'!AP957</f>
        <v>0</v>
      </c>
      <c r="CJ957" s="72" t="n">
        <f aca="false">ROUND(CH957*CI957,0)</f>
        <v>0</v>
      </c>
      <c r="CK957" s="74" t="str">
        <f aca="false">IF(OR(AA957&gt;0,BB957&gt;0,CD957&gt;0,CJ957&gt;0),AA957+BB957+CD957+CJ957,"")</f>
        <v/>
      </c>
    </row>
    <row r="958" customFormat="false" ht="12.8" hidden="false" customHeight="false" outlineLevel="0" collapsed="false">
      <c r="A958" s="66" t="n">
        <f aca="false">'Vstupní data'!A958</f>
        <v>0</v>
      </c>
      <c r="F958" s="66" t="str">
        <f aca="false">CONCATENATE('Vstupní data'!F958,'Vstupní data'!G958,'Vstupní data'!H958,'Vstupní data'!I958)</f>
        <v/>
      </c>
      <c r="G958" s="66"/>
      <c r="H958" s="66" t="n">
        <f aca="false">'Vstupní data'!K958</f>
        <v>0</v>
      </c>
      <c r="I958" s="66" t="n">
        <f aca="false">'Vstupní data'!L958</f>
        <v>0</v>
      </c>
      <c r="J958" s="66" t="n">
        <f aca="false">'Vstupní data'!K958*'Vstupní data'!M958/100</f>
        <v>0</v>
      </c>
      <c r="L958" s="66" t="n">
        <f aca="false">IF('Vstupní data'!N958="prostokořenný",0,IF('Vstupní data'!N958="krytokořenný","k",IF('Vstupní data'!N958="poloodrostky nebo odrostky, prostokořenné i krytokořenné","po",0)))</f>
        <v>0</v>
      </c>
      <c r="N958" s="66"/>
      <c r="O958" s="66" t="n">
        <f aca="false">'Vstupní data'!O958</f>
        <v>0</v>
      </c>
      <c r="P958" s="66" t="n">
        <f aca="false">IF(O958&gt;0,VLOOKUP(CONCATENATE(VLOOKUP(I958,'Pril3-drev'!$H$5:$K$83,4,0),"-",'Vstupní data'!R958),K2!$C$15:$D$23,2,0),0)</f>
        <v>0</v>
      </c>
      <c r="Q958" s="66" t="n">
        <f aca="false">IF(O958&gt;0,VLOOKUP(I958,'Pril3-drev'!$H$5:$I$83,2,0),0)</f>
        <v>0</v>
      </c>
      <c r="R958" s="66" t="n">
        <f aca="false">IF(Q958&gt;0,VLOOKUP(Q958,'Pril6-okus'!$A$5:$B$17,2,0),0)</f>
        <v>0</v>
      </c>
      <c r="S958" s="66" t="n">
        <f aca="false">IF(O958&gt;0,VLOOKUP(I958,'Pril3-drev'!$H$5:$J$83,3,0),0)</f>
        <v>0</v>
      </c>
      <c r="T958" s="66" t="str">
        <f aca="false">IF(O958&gt;0,IF(L958="k",0.9*VLOOKUP(S958,'ha-pocty-vyhl'!$A$5:$B$20,2,0),IF(L958="po",0.8*VLOOKUP(S958,'ha-pocty-vyhl'!$A$5:$B$20,2,0),VLOOKUP(S958,'ha-pocty-vyhl'!$A$5:$B$20,2,0))),"")</f>
        <v/>
      </c>
      <c r="U958" s="66" t="n">
        <f aca="false">'Vstupní data'!P958</f>
        <v>0</v>
      </c>
      <c r="V958" s="66" t="n">
        <f aca="false">IF(O958&gt;0,1.3*T958*1000*Z958/10000,0)</f>
        <v>0</v>
      </c>
      <c r="W958" s="66" t="n">
        <f aca="false">IF(O958&gt;0,1.3*T958*1000*Z958/10000,0)</f>
        <v>0</v>
      </c>
      <c r="X958" s="66" t="n">
        <f aca="false">IF(O958&gt;0,IF(O958&gt;V958,V958,O958),0)</f>
        <v>0</v>
      </c>
      <c r="Y958" s="66" t="n">
        <f aca="false">IF(O958&gt;0,IF(IF(U958&gt;W958,W958,U958)&lt;X958,W958,IF(U958&gt;W958,W958,U958)),0)</f>
        <v>0</v>
      </c>
      <c r="Z958" s="66" t="n">
        <f aca="false">IF(O958&gt;0,IF(J958&gt;0,J958,K958*H958/100),0)</f>
        <v>0</v>
      </c>
      <c r="AA958" s="67" t="n">
        <f aca="false">IF(O958&gt;0,CEILING(R958*P958*X958/Y958*Z958,1),0)</f>
        <v>0</v>
      </c>
      <c r="AB958" s="68" t="n">
        <f aca="false">IF(O958&gt;0,AA958/O958,0)</f>
        <v>0</v>
      </c>
      <c r="AC958" s="66" t="n">
        <f aca="false">'Vstupní data'!W958</f>
        <v>0</v>
      </c>
      <c r="AI958" s="66" t="str">
        <f aca="false">IF(OR('Vstupní data'!T958&gt;0,'Vstupní data'!U958&gt;0),VLOOKUP(I958,'Pril3-drev'!$H$5:$J$83,3,0),"")</f>
        <v/>
      </c>
      <c r="AJ958" s="66" t="n">
        <f aca="false">IF('Vstupní data'!V958="prostokořenný",0,IF('Vstupní data'!V958="krytokořenný","k",IF('Vstupní data'!V958="poloodrostky nebo odrostky, prostokořenné i krytokořenné","po",0)))</f>
        <v>0</v>
      </c>
      <c r="AK958" s="66" t="n">
        <f aca="false">IF(OR('Vstupní data'!T958&gt;0,'Vstupní data'!U958&gt;0),IF(AJ958="k",0.9*VLOOKUP(AI958,'ha-pocty-vyhl'!$A$5:$B$20,2,0),IF(AJ958="po",0.8*VLOOKUP(AI958,'ha-pocty-vyhl'!$A$5:$B$20,2,0),VLOOKUP(AI958,'ha-pocty-vyhl'!$A$5:$B$20,2,0))),0)</f>
        <v>0</v>
      </c>
      <c r="AL958" s="66" t="n">
        <f aca="false">IF(OR('Vstupní data'!T958&gt;0,'Vstupní data'!U958&gt;0),'Vstupní data'!K958*'Vstupní data'!M958/100,0)</f>
        <v>0</v>
      </c>
      <c r="AM958" s="66" t="n">
        <f aca="false">IF(OR('Vstupní data'!T958&gt;0,'Vstupní data'!U958&gt;0),IF('Vstupní data'!T958&gt;0,'Vstupní data'!T958,ROUND(10*'Vstupní data'!U958/AK958,0)),0)</f>
        <v>0</v>
      </c>
      <c r="AN958" s="69" t="n">
        <f aca="false">IF('Vstupní data'!T958&gt;0,   IF('Vstupní data'!T958&lt;=AL958,'Vstupní data'!T958,AL958),   IF(AM958&lt;AL958,AM958,AL958))</f>
        <v>0</v>
      </c>
      <c r="AO958" s="69" t="n">
        <f aca="false">'Vstupní data'!X958</f>
        <v>0</v>
      </c>
      <c r="AP958" s="66" t="n">
        <f aca="false">IF(OR('Vstupní data'!T958&gt;0,'Vstupní data'!U958&gt;0),IF(I958&lt;&gt;0,VLOOKUP(I958,'Pril3-drev'!$H$5:$I$83,2,0),0),0)</f>
        <v>0</v>
      </c>
      <c r="AQ958" s="66" t="n">
        <f aca="false">'Vstupní data'!Y958</f>
        <v>0</v>
      </c>
      <c r="AR958" s="66" t="str">
        <f aca="false">IF(AC958&gt;5,   IF('Vstupní data'!Y958&gt;0,   VLOOKUP(VLOOKUP(CONCATENATE(VLOOKUP(I958,'Pril3-drev'!$H$4:$L$83,5,0),AC958),'Pril3-drev'!$Q$4:$R$2803,2,0),'AVB-BS'!$C$5:$S$29 ,LOOKUP(AQ958,'AVB-BS'!$D$3:$S$3,'AVB-BS'!$D$1:$S$1) ,0 )   ,   IF('Vstupní data'!Z958&gt;0,'Vstupní data'!Z958,0)) , "")</f>
        <v/>
      </c>
      <c r="AS958" s="70" t="str">
        <f aca="false">IF(AC958&gt;5,VLOOKUP(CONCATENATE(AP958,AR958),'Pril1-THLPa'!$H$6:$N$96,4,0),"")</f>
        <v/>
      </c>
      <c r="AT958" s="70" t="str">
        <f aca="false">IF(AC958&gt;5,VLOOKUP(CONCATENATE(AP958,AR958),'Pril1-THLPa'!$H$6:$N$96,5,0),"")</f>
        <v/>
      </c>
      <c r="AU958" s="70" t="str">
        <f aca="false">IF(AC958&gt;5,VLOOKUP(CONCATENATE(AP958,AR958),'Pril1-THLPa'!$H$6:$N$96,6,0),"")</f>
        <v/>
      </c>
      <c r="AV958" s="70" t="str">
        <f aca="false">IF(AC958&gt;5,VLOOKUP(CONCATENATE(AP958,AR958),'Pril1-THLPa'!$H$6:$N$96,7,0),"")</f>
        <v/>
      </c>
      <c r="AW958" s="70" t="str">
        <f aca="false">IF(AC958&gt;5,VLOOKUP(CONCATENATE(AP958,AR958),'Pril1-THLPa'!$H$6:$O$96,8,0),"")</f>
        <v/>
      </c>
      <c r="AX958" s="66" t="n">
        <f aca="false">IF(AC958&gt;0,IF(AND(AC958&gt;0,AC958&lt;=5),VLOOKUP(AP958,'Pril1-THLPa'!$A$6:$F$18,LOOKUP(AC958,'Pril1-THLPa'!$B$5:$F$5,'Pril1-THLPa'!$B$4:$F$4),0),AS958+AT958*(AC958-5)+AU958*POWER(AC958-5,2)+AV958*POWER(AC958-5,3)+AW958*POWER(AC958-5,4)),0)</f>
        <v>0</v>
      </c>
      <c r="AY958" s="71"/>
      <c r="AZ958" s="66" t="n">
        <f aca="false">'Vstupní data'!AA958</f>
        <v>0</v>
      </c>
      <c r="BA958" s="66" t="n">
        <f aca="false">IF(OR('Vstupní data'!T958&gt;0,'Vstupní data'!U958&gt;0),IF(AC958&lt;&gt;"",AX958*AO958/10*(100+AZ958)/100,0),0)</f>
        <v>0</v>
      </c>
      <c r="BB958" s="67" t="n">
        <f aca="false">IF(AC958&lt;&gt;"",ROUND(BA958*AN958,0),0)</f>
        <v>0</v>
      </c>
      <c r="BC958" s="68" t="str">
        <f aca="false">IF(AE958&gt;0,BB958/AE958,"")</f>
        <v/>
      </c>
      <c r="BD958" s="66" t="n">
        <f aca="false">'Vstupní data'!AE958</f>
        <v>0</v>
      </c>
      <c r="BF958" s="66" t="n">
        <f aca="false">'Vstupní data'!AC958</f>
        <v>0</v>
      </c>
      <c r="BH958" s="66" t="n">
        <f aca="false">'Vstupní data'!AD958</f>
        <v>0</v>
      </c>
      <c r="BI958" s="66" t="n">
        <f aca="false">'Vstupní data'!AF958</f>
        <v>0</v>
      </c>
      <c r="BJ958" s="69" t="n">
        <f aca="false">'Vstupní data'!AG958</f>
        <v>0</v>
      </c>
      <c r="BK958" s="69" t="n">
        <f aca="false">IF(BF958&lt;&gt;0,VLOOKUP(I958,'Pril3-drev'!$H$5:$I$83,2,0),0)</f>
        <v>0</v>
      </c>
      <c r="BL958" s="69" t="n">
        <f aca="false">IF(BF958&lt;&gt;0,VLOOKUP(BK958,'Pril3-drev'!$A$5:$C$17,3,0),0)</f>
        <v>0</v>
      </c>
      <c r="BM958" s="69" t="n">
        <f aca="false">'Vstupní data'!AH958</f>
        <v>0</v>
      </c>
      <c r="BN958" s="69" t="n">
        <f aca="false">IF('Vstupní data'!AH958&gt;0,   VLOOKUP(VLOOKUP(CONCATENATE(VLOOKUP(I958,'Pril3-drev'!$H$4:$L$83,5,0),BD958),'Pril3-drev'!$Q$4:$R$2803,2,0),'AVB-BS'!$C$5:$S$29 ,LOOKUP(BM958,'AVB-BS'!$D$3:$S$3,'AVB-BS'!$D$1:$S$1) ,0 )   ,   IF('Vstupní data'!AI958&gt;0,'Vstupní data'!AI958,0))</f>
        <v>0</v>
      </c>
      <c r="BO958" s="69" t="str">
        <f aca="false">IF(BX958&gt;5,VLOOKUP(CONCATENATE(BK958,BN958),'Pril1-THLPa'!$H$6:$N$96,4,0),"")</f>
        <v/>
      </c>
      <c r="BP958" s="69" t="str">
        <f aca="false">IF(BX958&gt;5,VLOOKUP(CONCATENATE(BK958,BN958),'Pril1-THLPa'!$H$6:$N$96,5,0),"")</f>
        <v/>
      </c>
      <c r="BQ958" s="69" t="str">
        <f aca="false">IF(BX958&gt;5,VLOOKUP(CONCATENATE(BK958,BN958),'Pril1-THLPa'!$H$6:$N$96,6,0),"")</f>
        <v/>
      </c>
      <c r="BR958" s="69" t="str">
        <f aca="false">IF(BX958&gt;5,VLOOKUP(CONCATENATE(BK958,BN958),'Pril1-THLPa'!$H$6:$N$96,7,0),"")</f>
        <v/>
      </c>
      <c r="BS958" s="69" t="str">
        <f aca="false">IF(BX958&gt;5,VLOOKUP(CONCATENATE(BK958,BN958),'Pril1-THLPa'!$H$6:$O$96,8,0),"")</f>
        <v/>
      </c>
      <c r="BT958" s="69" t="str">
        <f aca="false">IF(BF958&gt;0, IF(BK958="smrk",  VLOOKUP(VLOOKUP(BD958,'Pril9-K3'!$L$8:$M$207,2,0),'Pril9-K3'!$A$8:$J$16,LOOKUP(BN958,'Pril9-K3'!$A$7:$J$7,'Pril9-K3'!$A$5:$J$5),0), IF(AND(BK958&lt;&gt;"smrk",'Vstupní data'!AK958&lt;&gt;""),'Vstupní data'!AK958,   VLOOKUP(VLOOKUP(BD958,'Pril9-K3'!$L$8:$M$207,2,0),'Pril9-K3'!$A$8:$J$16,LOOKUP(BN958,'Pril9-K3'!$A$7:$J$7,'Pril9-K3'!$A$5:$J$5),0)   )),   "")</f>
        <v/>
      </c>
      <c r="BV958" s="69" t="n">
        <f aca="false">'Vstupní data'!AJ958</f>
        <v>0</v>
      </c>
      <c r="BW958" s="69" t="n">
        <f aca="false">IF(BF958&gt;0,IF(J958&gt;0,J958,K958*H958/100),0)</f>
        <v>0</v>
      </c>
      <c r="BX958" s="69" t="n">
        <f aca="false">IF(BF958&gt;0,IF(BJ958&gt;BL958,BL958,BJ958),0)</f>
        <v>0</v>
      </c>
      <c r="BY958" s="69" t="n">
        <f aca="false">IF(BD958=0,0,IF(AND(BX958&gt;0,BX958&lt;=5),  IF(AND(BX958&gt;0,BX958&lt;=5),VLOOKUP(BK958,'Pril1-THLPa'!$A$6:$F$18,IF(AND(BX958&gt;0,BX958&lt;=5),LOOKUP(BX958,'Pril1-THLPa'!$B$5:$F$5,'Pril1-THLPa'!$B$4:$F$4),""),0),""),  IF(BX958&gt;5,BO958+BP958*(BX958-5)+BQ958*POWER(BX958-5,2)+BR958*POWER(BX958-5,3)+BS958*POWER(BX958-5,4),"")))</f>
        <v>0</v>
      </c>
      <c r="BZ958" s="69" t="n">
        <f aca="false">IF(BY958&gt;0,BY958*BI958/10*BW958*(100+BV958)/100,0)</f>
        <v>0</v>
      </c>
      <c r="CA958" s="69" t="n">
        <f aca="false">IF(BD958&gt;0,BX958-IF(BD958&gt;BX958,BX958,BD958),0)</f>
        <v>0</v>
      </c>
      <c r="CB958" s="69" t="n">
        <f aca="false">POWER(1.01,CA958)</f>
        <v>1</v>
      </c>
      <c r="CC958" s="69" t="n">
        <f aca="false">IF(BF958&gt;0,IF(BF958&gt;BH958,1,BF958/BH958),0)</f>
        <v>0</v>
      </c>
      <c r="CD958" s="72" t="n">
        <f aca="false">IF(BD958=0,0,IF(BF958&gt;0,ROUND(IF(CB958&lt;&gt;0,BZ958*BT958*1/CB958*CC958,0),0),0))</f>
        <v>0</v>
      </c>
      <c r="CE958" s="73" t="str">
        <f aca="false">IF(BF958&gt;0,IF(BF958&gt;BH958,CD958/BF958,CD958/BH958),"")</f>
        <v/>
      </c>
      <c r="CF958" s="69" t="n">
        <f aca="false">'Vstupní data'!AM958</f>
        <v>0</v>
      </c>
      <c r="CG958" s="69" t="n">
        <f aca="false">'Vstupní data'!AN958</f>
        <v>0</v>
      </c>
      <c r="CH958" s="69" t="n">
        <f aca="false">'Vstupní data'!AO958</f>
        <v>0</v>
      </c>
      <c r="CI958" s="69" t="n">
        <f aca="false">'Vstupní data'!AP958</f>
        <v>0</v>
      </c>
      <c r="CJ958" s="72" t="n">
        <f aca="false">ROUND(CH958*CI958,0)</f>
        <v>0</v>
      </c>
      <c r="CK958" s="74" t="str">
        <f aca="false">IF(OR(AA958&gt;0,BB958&gt;0,CD958&gt;0,CJ958&gt;0),AA958+BB958+CD958+CJ958,"")</f>
        <v/>
      </c>
    </row>
    <row r="959" customFormat="false" ht="12.8" hidden="false" customHeight="false" outlineLevel="0" collapsed="false">
      <c r="A959" s="66" t="n">
        <f aca="false">'Vstupní data'!A959</f>
        <v>0</v>
      </c>
      <c r="F959" s="66" t="str">
        <f aca="false">CONCATENATE('Vstupní data'!F959,'Vstupní data'!G959,'Vstupní data'!H959,'Vstupní data'!I959)</f>
        <v/>
      </c>
      <c r="G959" s="66"/>
      <c r="H959" s="66" t="n">
        <f aca="false">'Vstupní data'!K959</f>
        <v>0</v>
      </c>
      <c r="I959" s="66" t="n">
        <f aca="false">'Vstupní data'!L959</f>
        <v>0</v>
      </c>
      <c r="J959" s="66" t="n">
        <f aca="false">'Vstupní data'!K959*'Vstupní data'!M959/100</f>
        <v>0</v>
      </c>
      <c r="L959" s="66" t="n">
        <f aca="false">IF('Vstupní data'!N959="prostokořenný",0,IF('Vstupní data'!N959="krytokořenný","k",IF('Vstupní data'!N959="poloodrostky nebo odrostky, prostokořenné i krytokořenné","po",0)))</f>
        <v>0</v>
      </c>
      <c r="N959" s="66"/>
      <c r="O959" s="66" t="n">
        <f aca="false">'Vstupní data'!O959</f>
        <v>0</v>
      </c>
      <c r="P959" s="66" t="n">
        <f aca="false">IF(O959&gt;0,VLOOKUP(CONCATENATE(VLOOKUP(I959,'Pril3-drev'!$H$5:$K$83,4,0),"-",'Vstupní data'!R959),K2!$C$15:$D$23,2,0),0)</f>
        <v>0</v>
      </c>
      <c r="Q959" s="66" t="n">
        <f aca="false">IF(O959&gt;0,VLOOKUP(I959,'Pril3-drev'!$H$5:$I$83,2,0),0)</f>
        <v>0</v>
      </c>
      <c r="R959" s="66" t="n">
        <f aca="false">IF(Q959&gt;0,VLOOKUP(Q959,'Pril6-okus'!$A$5:$B$17,2,0),0)</f>
        <v>0</v>
      </c>
      <c r="S959" s="66" t="n">
        <f aca="false">IF(O959&gt;0,VLOOKUP(I959,'Pril3-drev'!$H$5:$J$83,3,0),0)</f>
        <v>0</v>
      </c>
      <c r="T959" s="66" t="str">
        <f aca="false">IF(O959&gt;0,IF(L959="k",0.9*VLOOKUP(S959,'ha-pocty-vyhl'!$A$5:$B$20,2,0),IF(L959="po",0.8*VLOOKUP(S959,'ha-pocty-vyhl'!$A$5:$B$20,2,0),VLOOKUP(S959,'ha-pocty-vyhl'!$A$5:$B$20,2,0))),"")</f>
        <v/>
      </c>
      <c r="U959" s="66" t="n">
        <f aca="false">'Vstupní data'!P959</f>
        <v>0</v>
      </c>
      <c r="V959" s="66" t="n">
        <f aca="false">IF(O959&gt;0,1.3*T959*1000*Z959/10000,0)</f>
        <v>0</v>
      </c>
      <c r="W959" s="66" t="n">
        <f aca="false">IF(O959&gt;0,1.3*T959*1000*Z959/10000,0)</f>
        <v>0</v>
      </c>
      <c r="X959" s="66" t="n">
        <f aca="false">IF(O959&gt;0,IF(O959&gt;V959,V959,O959),0)</f>
        <v>0</v>
      </c>
      <c r="Y959" s="66" t="n">
        <f aca="false">IF(O959&gt;0,IF(IF(U959&gt;W959,W959,U959)&lt;X959,W959,IF(U959&gt;W959,W959,U959)),0)</f>
        <v>0</v>
      </c>
      <c r="Z959" s="66" t="n">
        <f aca="false">IF(O959&gt;0,IF(J959&gt;0,J959,K959*H959/100),0)</f>
        <v>0</v>
      </c>
      <c r="AA959" s="67" t="n">
        <f aca="false">IF(O959&gt;0,CEILING(R959*P959*X959/Y959*Z959,1),0)</f>
        <v>0</v>
      </c>
      <c r="AB959" s="68" t="n">
        <f aca="false">IF(O959&gt;0,AA959/O959,0)</f>
        <v>0</v>
      </c>
      <c r="AC959" s="66" t="n">
        <f aca="false">'Vstupní data'!W959</f>
        <v>0</v>
      </c>
      <c r="AI959" s="66" t="str">
        <f aca="false">IF(OR('Vstupní data'!T959&gt;0,'Vstupní data'!U959&gt;0),VLOOKUP(I959,'Pril3-drev'!$H$5:$J$83,3,0),"")</f>
        <v/>
      </c>
      <c r="AJ959" s="66" t="n">
        <f aca="false">IF('Vstupní data'!V959="prostokořenný",0,IF('Vstupní data'!V959="krytokořenný","k",IF('Vstupní data'!V959="poloodrostky nebo odrostky, prostokořenné i krytokořenné","po",0)))</f>
        <v>0</v>
      </c>
      <c r="AK959" s="66" t="n">
        <f aca="false">IF(OR('Vstupní data'!T959&gt;0,'Vstupní data'!U959&gt;0),IF(AJ959="k",0.9*VLOOKUP(AI959,'ha-pocty-vyhl'!$A$5:$B$20,2,0),IF(AJ959="po",0.8*VLOOKUP(AI959,'ha-pocty-vyhl'!$A$5:$B$20,2,0),VLOOKUP(AI959,'ha-pocty-vyhl'!$A$5:$B$20,2,0))),0)</f>
        <v>0</v>
      </c>
      <c r="AL959" s="66" t="n">
        <f aca="false">IF(OR('Vstupní data'!T959&gt;0,'Vstupní data'!U959&gt;0),'Vstupní data'!K959*'Vstupní data'!M959/100,0)</f>
        <v>0</v>
      </c>
      <c r="AM959" s="66" t="n">
        <f aca="false">IF(OR('Vstupní data'!T959&gt;0,'Vstupní data'!U959&gt;0),IF('Vstupní data'!T959&gt;0,'Vstupní data'!T959,ROUND(10*'Vstupní data'!U959/AK959,0)),0)</f>
        <v>0</v>
      </c>
      <c r="AN959" s="69" t="n">
        <f aca="false">IF('Vstupní data'!T959&gt;0,   IF('Vstupní data'!T959&lt;=AL959,'Vstupní data'!T959,AL959),   IF(AM959&lt;AL959,AM959,AL959))</f>
        <v>0</v>
      </c>
      <c r="AO959" s="69" t="n">
        <f aca="false">'Vstupní data'!X959</f>
        <v>0</v>
      </c>
      <c r="AP959" s="66" t="n">
        <f aca="false">IF(OR('Vstupní data'!T959&gt;0,'Vstupní data'!U959&gt;0),IF(I959&lt;&gt;0,VLOOKUP(I959,'Pril3-drev'!$H$5:$I$83,2,0),0),0)</f>
        <v>0</v>
      </c>
      <c r="AQ959" s="66" t="n">
        <f aca="false">'Vstupní data'!Y959</f>
        <v>0</v>
      </c>
      <c r="AR959" s="66" t="str">
        <f aca="false">IF(AC959&gt;5,   IF('Vstupní data'!Y959&gt;0,   VLOOKUP(VLOOKUP(CONCATENATE(VLOOKUP(I959,'Pril3-drev'!$H$4:$L$83,5,0),AC959),'Pril3-drev'!$Q$4:$R$2803,2,0),'AVB-BS'!$C$5:$S$29 ,LOOKUP(AQ959,'AVB-BS'!$D$3:$S$3,'AVB-BS'!$D$1:$S$1) ,0 )   ,   IF('Vstupní data'!Z959&gt;0,'Vstupní data'!Z959,0)) , "")</f>
        <v/>
      </c>
      <c r="AS959" s="70" t="str">
        <f aca="false">IF(AC959&gt;5,VLOOKUP(CONCATENATE(AP959,AR959),'Pril1-THLPa'!$H$6:$N$96,4,0),"")</f>
        <v/>
      </c>
      <c r="AT959" s="70" t="str">
        <f aca="false">IF(AC959&gt;5,VLOOKUP(CONCATENATE(AP959,AR959),'Pril1-THLPa'!$H$6:$N$96,5,0),"")</f>
        <v/>
      </c>
      <c r="AU959" s="70" t="str">
        <f aca="false">IF(AC959&gt;5,VLOOKUP(CONCATENATE(AP959,AR959),'Pril1-THLPa'!$H$6:$N$96,6,0),"")</f>
        <v/>
      </c>
      <c r="AV959" s="70" t="str">
        <f aca="false">IF(AC959&gt;5,VLOOKUP(CONCATENATE(AP959,AR959),'Pril1-THLPa'!$H$6:$N$96,7,0),"")</f>
        <v/>
      </c>
      <c r="AW959" s="70" t="str">
        <f aca="false">IF(AC959&gt;5,VLOOKUP(CONCATENATE(AP959,AR959),'Pril1-THLPa'!$H$6:$O$96,8,0),"")</f>
        <v/>
      </c>
      <c r="AX959" s="66" t="n">
        <f aca="false">IF(AC959&gt;0,IF(AND(AC959&gt;0,AC959&lt;=5),VLOOKUP(AP959,'Pril1-THLPa'!$A$6:$F$18,LOOKUP(AC959,'Pril1-THLPa'!$B$5:$F$5,'Pril1-THLPa'!$B$4:$F$4),0),AS959+AT959*(AC959-5)+AU959*POWER(AC959-5,2)+AV959*POWER(AC959-5,3)+AW959*POWER(AC959-5,4)),0)</f>
        <v>0</v>
      </c>
      <c r="AY959" s="71"/>
      <c r="AZ959" s="66" t="n">
        <f aca="false">'Vstupní data'!AA959</f>
        <v>0</v>
      </c>
      <c r="BA959" s="66" t="n">
        <f aca="false">IF(OR('Vstupní data'!T959&gt;0,'Vstupní data'!U959&gt;0),IF(AC959&lt;&gt;"",AX959*AO959/10*(100+AZ959)/100,0),0)</f>
        <v>0</v>
      </c>
      <c r="BB959" s="67" t="n">
        <f aca="false">IF(AC959&lt;&gt;"",ROUND(BA959*AN959,0),0)</f>
        <v>0</v>
      </c>
      <c r="BC959" s="68" t="str">
        <f aca="false">IF(AE959&gt;0,BB959/AE959,"")</f>
        <v/>
      </c>
      <c r="BD959" s="66" t="n">
        <f aca="false">'Vstupní data'!AE959</f>
        <v>0</v>
      </c>
      <c r="BF959" s="66" t="n">
        <f aca="false">'Vstupní data'!AC959</f>
        <v>0</v>
      </c>
      <c r="BH959" s="66" t="n">
        <f aca="false">'Vstupní data'!AD959</f>
        <v>0</v>
      </c>
      <c r="BI959" s="66" t="n">
        <f aca="false">'Vstupní data'!AF959</f>
        <v>0</v>
      </c>
      <c r="BJ959" s="69" t="n">
        <f aca="false">'Vstupní data'!AG959</f>
        <v>0</v>
      </c>
      <c r="BK959" s="69" t="n">
        <f aca="false">IF(BF959&lt;&gt;0,VLOOKUP(I959,'Pril3-drev'!$H$5:$I$83,2,0),0)</f>
        <v>0</v>
      </c>
      <c r="BL959" s="69" t="n">
        <f aca="false">IF(BF959&lt;&gt;0,VLOOKUP(BK959,'Pril3-drev'!$A$5:$C$17,3,0),0)</f>
        <v>0</v>
      </c>
      <c r="BM959" s="69" t="n">
        <f aca="false">'Vstupní data'!AH959</f>
        <v>0</v>
      </c>
      <c r="BN959" s="69" t="n">
        <f aca="false">IF('Vstupní data'!AH959&gt;0,   VLOOKUP(VLOOKUP(CONCATENATE(VLOOKUP(I959,'Pril3-drev'!$H$4:$L$83,5,0),BD959),'Pril3-drev'!$Q$4:$R$2803,2,0),'AVB-BS'!$C$5:$S$29 ,LOOKUP(BM959,'AVB-BS'!$D$3:$S$3,'AVB-BS'!$D$1:$S$1) ,0 )   ,   IF('Vstupní data'!AI959&gt;0,'Vstupní data'!AI959,0))</f>
        <v>0</v>
      </c>
      <c r="BO959" s="69" t="str">
        <f aca="false">IF(BX959&gt;5,VLOOKUP(CONCATENATE(BK959,BN959),'Pril1-THLPa'!$H$6:$N$96,4,0),"")</f>
        <v/>
      </c>
      <c r="BP959" s="69" t="str">
        <f aca="false">IF(BX959&gt;5,VLOOKUP(CONCATENATE(BK959,BN959),'Pril1-THLPa'!$H$6:$N$96,5,0),"")</f>
        <v/>
      </c>
      <c r="BQ959" s="69" t="str">
        <f aca="false">IF(BX959&gt;5,VLOOKUP(CONCATENATE(BK959,BN959),'Pril1-THLPa'!$H$6:$N$96,6,0),"")</f>
        <v/>
      </c>
      <c r="BR959" s="69" t="str">
        <f aca="false">IF(BX959&gt;5,VLOOKUP(CONCATENATE(BK959,BN959),'Pril1-THLPa'!$H$6:$N$96,7,0),"")</f>
        <v/>
      </c>
      <c r="BS959" s="69" t="str">
        <f aca="false">IF(BX959&gt;5,VLOOKUP(CONCATENATE(BK959,BN959),'Pril1-THLPa'!$H$6:$O$96,8,0),"")</f>
        <v/>
      </c>
      <c r="BT959" s="69" t="str">
        <f aca="false">IF(BF959&gt;0, IF(BK959="smrk",  VLOOKUP(VLOOKUP(BD959,'Pril9-K3'!$L$8:$M$207,2,0),'Pril9-K3'!$A$8:$J$16,LOOKUP(BN959,'Pril9-K3'!$A$7:$J$7,'Pril9-K3'!$A$5:$J$5),0), IF(AND(BK959&lt;&gt;"smrk",'Vstupní data'!AK959&lt;&gt;""),'Vstupní data'!AK959,   VLOOKUP(VLOOKUP(BD959,'Pril9-K3'!$L$8:$M$207,2,0),'Pril9-K3'!$A$8:$J$16,LOOKUP(BN959,'Pril9-K3'!$A$7:$J$7,'Pril9-K3'!$A$5:$J$5),0)   )),   "")</f>
        <v/>
      </c>
      <c r="BV959" s="69" t="n">
        <f aca="false">'Vstupní data'!AJ959</f>
        <v>0</v>
      </c>
      <c r="BW959" s="69" t="n">
        <f aca="false">IF(BF959&gt;0,IF(J959&gt;0,J959,K959*H959/100),0)</f>
        <v>0</v>
      </c>
      <c r="BX959" s="69" t="n">
        <f aca="false">IF(BF959&gt;0,IF(BJ959&gt;BL959,BL959,BJ959),0)</f>
        <v>0</v>
      </c>
      <c r="BY959" s="69" t="n">
        <f aca="false">IF(BD959=0,0,IF(AND(BX959&gt;0,BX959&lt;=5),  IF(AND(BX959&gt;0,BX959&lt;=5),VLOOKUP(BK959,'Pril1-THLPa'!$A$6:$F$18,IF(AND(BX959&gt;0,BX959&lt;=5),LOOKUP(BX959,'Pril1-THLPa'!$B$5:$F$5,'Pril1-THLPa'!$B$4:$F$4),""),0),""),  IF(BX959&gt;5,BO959+BP959*(BX959-5)+BQ959*POWER(BX959-5,2)+BR959*POWER(BX959-5,3)+BS959*POWER(BX959-5,4),"")))</f>
        <v>0</v>
      </c>
      <c r="BZ959" s="69" t="n">
        <f aca="false">IF(BY959&gt;0,BY959*BI959/10*BW959*(100+BV959)/100,0)</f>
        <v>0</v>
      </c>
      <c r="CA959" s="69" t="n">
        <f aca="false">IF(BD959&gt;0,BX959-IF(BD959&gt;BX959,BX959,BD959),0)</f>
        <v>0</v>
      </c>
      <c r="CB959" s="69" t="n">
        <f aca="false">POWER(1.01,CA959)</f>
        <v>1</v>
      </c>
      <c r="CC959" s="69" t="n">
        <f aca="false">IF(BF959&gt;0,IF(BF959&gt;BH959,1,BF959/BH959),0)</f>
        <v>0</v>
      </c>
      <c r="CD959" s="72" t="n">
        <f aca="false">IF(BD959=0,0,IF(BF959&gt;0,ROUND(IF(CB959&lt;&gt;0,BZ959*BT959*1/CB959*CC959,0),0),0))</f>
        <v>0</v>
      </c>
      <c r="CE959" s="73" t="str">
        <f aca="false">IF(BF959&gt;0,IF(BF959&gt;BH959,CD959/BF959,CD959/BH959),"")</f>
        <v/>
      </c>
      <c r="CF959" s="69" t="n">
        <f aca="false">'Vstupní data'!AM959</f>
        <v>0</v>
      </c>
      <c r="CG959" s="69" t="n">
        <f aca="false">'Vstupní data'!AN959</f>
        <v>0</v>
      </c>
      <c r="CH959" s="69" t="n">
        <f aca="false">'Vstupní data'!AO959</f>
        <v>0</v>
      </c>
      <c r="CI959" s="69" t="n">
        <f aca="false">'Vstupní data'!AP959</f>
        <v>0</v>
      </c>
      <c r="CJ959" s="72" t="n">
        <f aca="false">ROUND(CH959*CI959,0)</f>
        <v>0</v>
      </c>
      <c r="CK959" s="74" t="str">
        <f aca="false">IF(OR(AA959&gt;0,BB959&gt;0,CD959&gt;0,CJ959&gt;0),AA959+BB959+CD959+CJ959,"")</f>
        <v/>
      </c>
    </row>
    <row r="960" customFormat="false" ht="12.8" hidden="false" customHeight="false" outlineLevel="0" collapsed="false">
      <c r="A960" s="66" t="n">
        <f aca="false">'Vstupní data'!A960</f>
        <v>0</v>
      </c>
      <c r="F960" s="66" t="str">
        <f aca="false">CONCATENATE('Vstupní data'!F960,'Vstupní data'!G960,'Vstupní data'!H960,'Vstupní data'!I960)</f>
        <v/>
      </c>
      <c r="G960" s="66"/>
      <c r="H960" s="66" t="n">
        <f aca="false">'Vstupní data'!K960</f>
        <v>0</v>
      </c>
      <c r="I960" s="66" t="n">
        <f aca="false">'Vstupní data'!L960</f>
        <v>0</v>
      </c>
      <c r="J960" s="66" t="n">
        <f aca="false">'Vstupní data'!K960*'Vstupní data'!M960/100</f>
        <v>0</v>
      </c>
      <c r="L960" s="66" t="n">
        <f aca="false">IF('Vstupní data'!N960="prostokořenný",0,IF('Vstupní data'!N960="krytokořenný","k",IF('Vstupní data'!N960="poloodrostky nebo odrostky, prostokořenné i krytokořenné","po",0)))</f>
        <v>0</v>
      </c>
      <c r="N960" s="66"/>
      <c r="O960" s="66" t="n">
        <f aca="false">'Vstupní data'!O960</f>
        <v>0</v>
      </c>
      <c r="P960" s="66" t="n">
        <f aca="false">IF(O960&gt;0,VLOOKUP(CONCATENATE(VLOOKUP(I960,'Pril3-drev'!$H$5:$K$83,4,0),"-",'Vstupní data'!R960),K2!$C$15:$D$23,2,0),0)</f>
        <v>0</v>
      </c>
      <c r="Q960" s="66" t="n">
        <f aca="false">IF(O960&gt;0,VLOOKUP(I960,'Pril3-drev'!$H$5:$I$83,2,0),0)</f>
        <v>0</v>
      </c>
      <c r="R960" s="66" t="n">
        <f aca="false">IF(Q960&gt;0,VLOOKUP(Q960,'Pril6-okus'!$A$5:$B$17,2,0),0)</f>
        <v>0</v>
      </c>
      <c r="S960" s="66" t="n">
        <f aca="false">IF(O960&gt;0,VLOOKUP(I960,'Pril3-drev'!$H$5:$J$83,3,0),0)</f>
        <v>0</v>
      </c>
      <c r="T960" s="66" t="str">
        <f aca="false">IF(O960&gt;0,IF(L960="k",0.9*VLOOKUP(S960,'ha-pocty-vyhl'!$A$5:$B$20,2,0),IF(L960="po",0.8*VLOOKUP(S960,'ha-pocty-vyhl'!$A$5:$B$20,2,0),VLOOKUP(S960,'ha-pocty-vyhl'!$A$5:$B$20,2,0))),"")</f>
        <v/>
      </c>
      <c r="U960" s="66" t="n">
        <f aca="false">'Vstupní data'!P960</f>
        <v>0</v>
      </c>
      <c r="V960" s="66" t="n">
        <f aca="false">IF(O960&gt;0,1.3*T960*1000*Z960/10000,0)</f>
        <v>0</v>
      </c>
      <c r="W960" s="66" t="n">
        <f aca="false">IF(O960&gt;0,1.3*T960*1000*Z960/10000,0)</f>
        <v>0</v>
      </c>
      <c r="X960" s="66" t="n">
        <f aca="false">IF(O960&gt;0,IF(O960&gt;V960,V960,O960),0)</f>
        <v>0</v>
      </c>
      <c r="Y960" s="66" t="n">
        <f aca="false">IF(O960&gt;0,IF(IF(U960&gt;W960,W960,U960)&lt;X960,W960,IF(U960&gt;W960,W960,U960)),0)</f>
        <v>0</v>
      </c>
      <c r="Z960" s="66" t="n">
        <f aca="false">IF(O960&gt;0,IF(J960&gt;0,J960,K960*H960/100),0)</f>
        <v>0</v>
      </c>
      <c r="AA960" s="67" t="n">
        <f aca="false">IF(O960&gt;0,CEILING(R960*P960*X960/Y960*Z960,1),0)</f>
        <v>0</v>
      </c>
      <c r="AB960" s="68" t="n">
        <f aca="false">IF(O960&gt;0,AA960/O960,0)</f>
        <v>0</v>
      </c>
      <c r="AC960" s="66" t="n">
        <f aca="false">'Vstupní data'!W960</f>
        <v>0</v>
      </c>
      <c r="AI960" s="66" t="str">
        <f aca="false">IF(OR('Vstupní data'!T960&gt;0,'Vstupní data'!U960&gt;0),VLOOKUP(I960,'Pril3-drev'!$H$5:$J$83,3,0),"")</f>
        <v/>
      </c>
      <c r="AJ960" s="66" t="n">
        <f aca="false">IF('Vstupní data'!V960="prostokořenný",0,IF('Vstupní data'!V960="krytokořenný","k",IF('Vstupní data'!V960="poloodrostky nebo odrostky, prostokořenné i krytokořenné","po",0)))</f>
        <v>0</v>
      </c>
      <c r="AK960" s="66" t="n">
        <f aca="false">IF(OR('Vstupní data'!T960&gt;0,'Vstupní data'!U960&gt;0),IF(AJ960="k",0.9*VLOOKUP(AI960,'ha-pocty-vyhl'!$A$5:$B$20,2,0),IF(AJ960="po",0.8*VLOOKUP(AI960,'ha-pocty-vyhl'!$A$5:$B$20,2,0),VLOOKUP(AI960,'ha-pocty-vyhl'!$A$5:$B$20,2,0))),0)</f>
        <v>0</v>
      </c>
      <c r="AL960" s="66" t="n">
        <f aca="false">IF(OR('Vstupní data'!T960&gt;0,'Vstupní data'!U960&gt;0),'Vstupní data'!K960*'Vstupní data'!M960/100,0)</f>
        <v>0</v>
      </c>
      <c r="AM960" s="66" t="n">
        <f aca="false">IF(OR('Vstupní data'!T960&gt;0,'Vstupní data'!U960&gt;0),IF('Vstupní data'!T960&gt;0,'Vstupní data'!T960,ROUND(10*'Vstupní data'!U960/AK960,0)),0)</f>
        <v>0</v>
      </c>
      <c r="AN960" s="69" t="n">
        <f aca="false">IF('Vstupní data'!T960&gt;0,   IF('Vstupní data'!T960&lt;=AL960,'Vstupní data'!T960,AL960),   IF(AM960&lt;AL960,AM960,AL960))</f>
        <v>0</v>
      </c>
      <c r="AO960" s="69" t="n">
        <f aca="false">'Vstupní data'!X960</f>
        <v>0</v>
      </c>
      <c r="AP960" s="66" t="n">
        <f aca="false">IF(OR('Vstupní data'!T960&gt;0,'Vstupní data'!U960&gt;0),IF(I960&lt;&gt;0,VLOOKUP(I960,'Pril3-drev'!$H$5:$I$83,2,0),0),0)</f>
        <v>0</v>
      </c>
      <c r="AQ960" s="66" t="n">
        <f aca="false">'Vstupní data'!Y960</f>
        <v>0</v>
      </c>
      <c r="AR960" s="66" t="str">
        <f aca="false">IF(AC960&gt;5,   IF('Vstupní data'!Y960&gt;0,   VLOOKUP(VLOOKUP(CONCATENATE(VLOOKUP(I960,'Pril3-drev'!$H$4:$L$83,5,0),AC960),'Pril3-drev'!$Q$4:$R$2803,2,0),'AVB-BS'!$C$5:$S$29 ,LOOKUP(AQ960,'AVB-BS'!$D$3:$S$3,'AVB-BS'!$D$1:$S$1) ,0 )   ,   IF('Vstupní data'!Z960&gt;0,'Vstupní data'!Z960,0)) , "")</f>
        <v/>
      </c>
      <c r="AS960" s="70" t="str">
        <f aca="false">IF(AC960&gt;5,VLOOKUP(CONCATENATE(AP960,AR960),'Pril1-THLPa'!$H$6:$N$96,4,0),"")</f>
        <v/>
      </c>
      <c r="AT960" s="70" t="str">
        <f aca="false">IF(AC960&gt;5,VLOOKUP(CONCATENATE(AP960,AR960),'Pril1-THLPa'!$H$6:$N$96,5,0),"")</f>
        <v/>
      </c>
      <c r="AU960" s="70" t="str">
        <f aca="false">IF(AC960&gt;5,VLOOKUP(CONCATENATE(AP960,AR960),'Pril1-THLPa'!$H$6:$N$96,6,0),"")</f>
        <v/>
      </c>
      <c r="AV960" s="70" t="str">
        <f aca="false">IF(AC960&gt;5,VLOOKUP(CONCATENATE(AP960,AR960),'Pril1-THLPa'!$H$6:$N$96,7,0),"")</f>
        <v/>
      </c>
      <c r="AW960" s="70" t="str">
        <f aca="false">IF(AC960&gt;5,VLOOKUP(CONCATENATE(AP960,AR960),'Pril1-THLPa'!$H$6:$O$96,8,0),"")</f>
        <v/>
      </c>
      <c r="AX960" s="66" t="n">
        <f aca="false">IF(AC960&gt;0,IF(AND(AC960&gt;0,AC960&lt;=5),VLOOKUP(AP960,'Pril1-THLPa'!$A$6:$F$18,LOOKUP(AC960,'Pril1-THLPa'!$B$5:$F$5,'Pril1-THLPa'!$B$4:$F$4),0),AS960+AT960*(AC960-5)+AU960*POWER(AC960-5,2)+AV960*POWER(AC960-5,3)+AW960*POWER(AC960-5,4)),0)</f>
        <v>0</v>
      </c>
      <c r="AY960" s="71"/>
      <c r="AZ960" s="66" t="n">
        <f aca="false">'Vstupní data'!AA960</f>
        <v>0</v>
      </c>
      <c r="BA960" s="66" t="n">
        <f aca="false">IF(OR('Vstupní data'!T960&gt;0,'Vstupní data'!U960&gt;0),IF(AC960&lt;&gt;"",AX960*AO960/10*(100+AZ960)/100,0),0)</f>
        <v>0</v>
      </c>
      <c r="BB960" s="67" t="n">
        <f aca="false">IF(AC960&lt;&gt;"",ROUND(BA960*AN960,0),0)</f>
        <v>0</v>
      </c>
      <c r="BC960" s="68" t="str">
        <f aca="false">IF(AE960&gt;0,BB960/AE960,"")</f>
        <v/>
      </c>
      <c r="BD960" s="66" t="n">
        <f aca="false">'Vstupní data'!AE960</f>
        <v>0</v>
      </c>
      <c r="BF960" s="66" t="n">
        <f aca="false">'Vstupní data'!AC960</f>
        <v>0</v>
      </c>
      <c r="BH960" s="66" t="n">
        <f aca="false">'Vstupní data'!AD960</f>
        <v>0</v>
      </c>
      <c r="BI960" s="66" t="n">
        <f aca="false">'Vstupní data'!AF960</f>
        <v>0</v>
      </c>
      <c r="BJ960" s="69" t="n">
        <f aca="false">'Vstupní data'!AG960</f>
        <v>0</v>
      </c>
      <c r="BK960" s="69" t="n">
        <f aca="false">IF(BF960&lt;&gt;0,VLOOKUP(I960,'Pril3-drev'!$H$5:$I$83,2,0),0)</f>
        <v>0</v>
      </c>
      <c r="BL960" s="69" t="n">
        <f aca="false">IF(BF960&lt;&gt;0,VLOOKUP(BK960,'Pril3-drev'!$A$5:$C$17,3,0),0)</f>
        <v>0</v>
      </c>
      <c r="BM960" s="69" t="n">
        <f aca="false">'Vstupní data'!AH960</f>
        <v>0</v>
      </c>
      <c r="BN960" s="69" t="n">
        <f aca="false">IF('Vstupní data'!AH960&gt;0,   VLOOKUP(VLOOKUP(CONCATENATE(VLOOKUP(I960,'Pril3-drev'!$H$4:$L$83,5,0),BD960),'Pril3-drev'!$Q$4:$R$2803,2,0),'AVB-BS'!$C$5:$S$29 ,LOOKUP(BM960,'AVB-BS'!$D$3:$S$3,'AVB-BS'!$D$1:$S$1) ,0 )   ,   IF('Vstupní data'!AI960&gt;0,'Vstupní data'!AI960,0))</f>
        <v>0</v>
      </c>
      <c r="BO960" s="69" t="str">
        <f aca="false">IF(BX960&gt;5,VLOOKUP(CONCATENATE(BK960,BN960),'Pril1-THLPa'!$H$6:$N$96,4,0),"")</f>
        <v/>
      </c>
      <c r="BP960" s="69" t="str">
        <f aca="false">IF(BX960&gt;5,VLOOKUP(CONCATENATE(BK960,BN960),'Pril1-THLPa'!$H$6:$N$96,5,0),"")</f>
        <v/>
      </c>
      <c r="BQ960" s="69" t="str">
        <f aca="false">IF(BX960&gt;5,VLOOKUP(CONCATENATE(BK960,BN960),'Pril1-THLPa'!$H$6:$N$96,6,0),"")</f>
        <v/>
      </c>
      <c r="BR960" s="69" t="str">
        <f aca="false">IF(BX960&gt;5,VLOOKUP(CONCATENATE(BK960,BN960),'Pril1-THLPa'!$H$6:$N$96,7,0),"")</f>
        <v/>
      </c>
      <c r="BS960" s="69" t="str">
        <f aca="false">IF(BX960&gt;5,VLOOKUP(CONCATENATE(BK960,BN960),'Pril1-THLPa'!$H$6:$O$96,8,0),"")</f>
        <v/>
      </c>
      <c r="BT960" s="69" t="str">
        <f aca="false">IF(BF960&gt;0, IF(BK960="smrk",  VLOOKUP(VLOOKUP(BD960,'Pril9-K3'!$L$8:$M$207,2,0),'Pril9-K3'!$A$8:$J$16,LOOKUP(BN960,'Pril9-K3'!$A$7:$J$7,'Pril9-K3'!$A$5:$J$5),0), IF(AND(BK960&lt;&gt;"smrk",'Vstupní data'!AK960&lt;&gt;""),'Vstupní data'!AK960,   VLOOKUP(VLOOKUP(BD960,'Pril9-K3'!$L$8:$M$207,2,0),'Pril9-K3'!$A$8:$J$16,LOOKUP(BN960,'Pril9-K3'!$A$7:$J$7,'Pril9-K3'!$A$5:$J$5),0)   )),   "")</f>
        <v/>
      </c>
      <c r="BV960" s="69" t="n">
        <f aca="false">'Vstupní data'!AJ960</f>
        <v>0</v>
      </c>
      <c r="BW960" s="69" t="n">
        <f aca="false">IF(BF960&gt;0,IF(J960&gt;0,J960,K960*H960/100),0)</f>
        <v>0</v>
      </c>
      <c r="BX960" s="69" t="n">
        <f aca="false">IF(BF960&gt;0,IF(BJ960&gt;BL960,BL960,BJ960),0)</f>
        <v>0</v>
      </c>
      <c r="BY960" s="69" t="n">
        <f aca="false">IF(BD960=0,0,IF(AND(BX960&gt;0,BX960&lt;=5),  IF(AND(BX960&gt;0,BX960&lt;=5),VLOOKUP(BK960,'Pril1-THLPa'!$A$6:$F$18,IF(AND(BX960&gt;0,BX960&lt;=5),LOOKUP(BX960,'Pril1-THLPa'!$B$5:$F$5,'Pril1-THLPa'!$B$4:$F$4),""),0),""),  IF(BX960&gt;5,BO960+BP960*(BX960-5)+BQ960*POWER(BX960-5,2)+BR960*POWER(BX960-5,3)+BS960*POWER(BX960-5,4),"")))</f>
        <v>0</v>
      </c>
      <c r="BZ960" s="69" t="n">
        <f aca="false">IF(BY960&gt;0,BY960*BI960/10*BW960*(100+BV960)/100,0)</f>
        <v>0</v>
      </c>
      <c r="CA960" s="69" t="n">
        <f aca="false">IF(BD960&gt;0,BX960-IF(BD960&gt;BX960,BX960,BD960),0)</f>
        <v>0</v>
      </c>
      <c r="CB960" s="69" t="n">
        <f aca="false">POWER(1.01,CA960)</f>
        <v>1</v>
      </c>
      <c r="CC960" s="69" t="n">
        <f aca="false">IF(BF960&gt;0,IF(BF960&gt;BH960,1,BF960/BH960),0)</f>
        <v>0</v>
      </c>
      <c r="CD960" s="72" t="n">
        <f aca="false">IF(BD960=0,0,IF(BF960&gt;0,ROUND(IF(CB960&lt;&gt;0,BZ960*BT960*1/CB960*CC960,0),0),0))</f>
        <v>0</v>
      </c>
      <c r="CE960" s="73" t="str">
        <f aca="false">IF(BF960&gt;0,IF(BF960&gt;BH960,CD960/BF960,CD960/BH960),"")</f>
        <v/>
      </c>
      <c r="CF960" s="69" t="n">
        <f aca="false">'Vstupní data'!AM960</f>
        <v>0</v>
      </c>
      <c r="CG960" s="69" t="n">
        <f aca="false">'Vstupní data'!AN960</f>
        <v>0</v>
      </c>
      <c r="CH960" s="69" t="n">
        <f aca="false">'Vstupní data'!AO960</f>
        <v>0</v>
      </c>
      <c r="CI960" s="69" t="n">
        <f aca="false">'Vstupní data'!AP960</f>
        <v>0</v>
      </c>
      <c r="CJ960" s="72" t="n">
        <f aca="false">ROUND(CH960*CI960,0)</f>
        <v>0</v>
      </c>
      <c r="CK960" s="74" t="str">
        <f aca="false">IF(OR(AA960&gt;0,BB960&gt;0,CD960&gt;0,CJ960&gt;0),AA960+BB960+CD960+CJ960,"")</f>
        <v/>
      </c>
    </row>
    <row r="961" customFormat="false" ht="12.8" hidden="false" customHeight="false" outlineLevel="0" collapsed="false">
      <c r="A961" s="66" t="n">
        <f aca="false">'Vstupní data'!A961</f>
        <v>0</v>
      </c>
      <c r="F961" s="66" t="str">
        <f aca="false">CONCATENATE('Vstupní data'!F961,'Vstupní data'!G961,'Vstupní data'!H961,'Vstupní data'!I961)</f>
        <v/>
      </c>
      <c r="G961" s="66"/>
      <c r="H961" s="66" t="n">
        <f aca="false">'Vstupní data'!K961</f>
        <v>0</v>
      </c>
      <c r="I961" s="66" t="n">
        <f aca="false">'Vstupní data'!L961</f>
        <v>0</v>
      </c>
      <c r="J961" s="66" t="n">
        <f aca="false">'Vstupní data'!K961*'Vstupní data'!M961/100</f>
        <v>0</v>
      </c>
      <c r="L961" s="66" t="n">
        <f aca="false">IF('Vstupní data'!N961="prostokořenný",0,IF('Vstupní data'!N961="krytokořenný","k",IF('Vstupní data'!N961="poloodrostky nebo odrostky, prostokořenné i krytokořenné","po",0)))</f>
        <v>0</v>
      </c>
      <c r="N961" s="66"/>
      <c r="O961" s="66" t="n">
        <f aca="false">'Vstupní data'!O961</f>
        <v>0</v>
      </c>
      <c r="P961" s="66" t="n">
        <f aca="false">IF(O961&gt;0,VLOOKUP(CONCATENATE(VLOOKUP(I961,'Pril3-drev'!$H$5:$K$83,4,0),"-",'Vstupní data'!R961),K2!$C$15:$D$23,2,0),0)</f>
        <v>0</v>
      </c>
      <c r="Q961" s="66" t="n">
        <f aca="false">IF(O961&gt;0,VLOOKUP(I961,'Pril3-drev'!$H$5:$I$83,2,0),0)</f>
        <v>0</v>
      </c>
      <c r="R961" s="66" t="n">
        <f aca="false">IF(Q961&gt;0,VLOOKUP(Q961,'Pril6-okus'!$A$5:$B$17,2,0),0)</f>
        <v>0</v>
      </c>
      <c r="S961" s="66" t="n">
        <f aca="false">IF(O961&gt;0,VLOOKUP(I961,'Pril3-drev'!$H$5:$J$83,3,0),0)</f>
        <v>0</v>
      </c>
      <c r="T961" s="66" t="str">
        <f aca="false">IF(O961&gt;0,IF(L961="k",0.9*VLOOKUP(S961,'ha-pocty-vyhl'!$A$5:$B$20,2,0),IF(L961="po",0.8*VLOOKUP(S961,'ha-pocty-vyhl'!$A$5:$B$20,2,0),VLOOKUP(S961,'ha-pocty-vyhl'!$A$5:$B$20,2,0))),"")</f>
        <v/>
      </c>
      <c r="U961" s="66" t="n">
        <f aca="false">'Vstupní data'!P961</f>
        <v>0</v>
      </c>
      <c r="V961" s="66" t="n">
        <f aca="false">IF(O961&gt;0,1.3*T961*1000*Z961/10000,0)</f>
        <v>0</v>
      </c>
      <c r="W961" s="66" t="n">
        <f aca="false">IF(O961&gt;0,1.3*T961*1000*Z961/10000,0)</f>
        <v>0</v>
      </c>
      <c r="X961" s="66" t="n">
        <f aca="false">IF(O961&gt;0,IF(O961&gt;V961,V961,O961),0)</f>
        <v>0</v>
      </c>
      <c r="Y961" s="66" t="n">
        <f aca="false">IF(O961&gt;0,IF(IF(U961&gt;W961,W961,U961)&lt;X961,W961,IF(U961&gt;W961,W961,U961)),0)</f>
        <v>0</v>
      </c>
      <c r="Z961" s="66" t="n">
        <f aca="false">IF(O961&gt;0,IF(J961&gt;0,J961,K961*H961/100),0)</f>
        <v>0</v>
      </c>
      <c r="AA961" s="67" t="n">
        <f aca="false">IF(O961&gt;0,CEILING(R961*P961*X961/Y961*Z961,1),0)</f>
        <v>0</v>
      </c>
      <c r="AB961" s="68" t="n">
        <f aca="false">IF(O961&gt;0,AA961/O961,0)</f>
        <v>0</v>
      </c>
      <c r="AC961" s="66" t="n">
        <f aca="false">'Vstupní data'!W961</f>
        <v>0</v>
      </c>
      <c r="AI961" s="66" t="str">
        <f aca="false">IF(OR('Vstupní data'!T961&gt;0,'Vstupní data'!U961&gt;0),VLOOKUP(I961,'Pril3-drev'!$H$5:$J$83,3,0),"")</f>
        <v/>
      </c>
      <c r="AJ961" s="66" t="n">
        <f aca="false">IF('Vstupní data'!V961="prostokořenný",0,IF('Vstupní data'!V961="krytokořenný","k",IF('Vstupní data'!V961="poloodrostky nebo odrostky, prostokořenné i krytokořenné","po",0)))</f>
        <v>0</v>
      </c>
      <c r="AK961" s="66" t="n">
        <f aca="false">IF(OR('Vstupní data'!T961&gt;0,'Vstupní data'!U961&gt;0),IF(AJ961="k",0.9*VLOOKUP(AI961,'ha-pocty-vyhl'!$A$5:$B$20,2,0),IF(AJ961="po",0.8*VLOOKUP(AI961,'ha-pocty-vyhl'!$A$5:$B$20,2,0),VLOOKUP(AI961,'ha-pocty-vyhl'!$A$5:$B$20,2,0))),0)</f>
        <v>0</v>
      </c>
      <c r="AL961" s="66" t="n">
        <f aca="false">IF(OR('Vstupní data'!T961&gt;0,'Vstupní data'!U961&gt;0),'Vstupní data'!K961*'Vstupní data'!M961/100,0)</f>
        <v>0</v>
      </c>
      <c r="AM961" s="66" t="n">
        <f aca="false">IF(OR('Vstupní data'!T961&gt;0,'Vstupní data'!U961&gt;0),IF('Vstupní data'!T961&gt;0,'Vstupní data'!T961,ROUND(10*'Vstupní data'!U961/AK961,0)),0)</f>
        <v>0</v>
      </c>
      <c r="AN961" s="69" t="n">
        <f aca="false">IF('Vstupní data'!T961&gt;0,   IF('Vstupní data'!T961&lt;=AL961,'Vstupní data'!T961,AL961),   IF(AM961&lt;AL961,AM961,AL961))</f>
        <v>0</v>
      </c>
      <c r="AO961" s="69" t="n">
        <f aca="false">'Vstupní data'!X961</f>
        <v>0</v>
      </c>
      <c r="AP961" s="66" t="n">
        <f aca="false">IF(OR('Vstupní data'!T961&gt;0,'Vstupní data'!U961&gt;0),IF(I961&lt;&gt;0,VLOOKUP(I961,'Pril3-drev'!$H$5:$I$83,2,0),0),0)</f>
        <v>0</v>
      </c>
      <c r="AQ961" s="66" t="n">
        <f aca="false">'Vstupní data'!Y961</f>
        <v>0</v>
      </c>
      <c r="AR961" s="66" t="str">
        <f aca="false">IF(AC961&gt;5,   IF('Vstupní data'!Y961&gt;0,   VLOOKUP(VLOOKUP(CONCATENATE(VLOOKUP(I961,'Pril3-drev'!$H$4:$L$83,5,0),AC961),'Pril3-drev'!$Q$4:$R$2803,2,0),'AVB-BS'!$C$5:$S$29 ,LOOKUP(AQ961,'AVB-BS'!$D$3:$S$3,'AVB-BS'!$D$1:$S$1) ,0 )   ,   IF('Vstupní data'!Z961&gt;0,'Vstupní data'!Z961,0)) , "")</f>
        <v/>
      </c>
      <c r="AS961" s="70" t="str">
        <f aca="false">IF(AC961&gt;5,VLOOKUP(CONCATENATE(AP961,AR961),'Pril1-THLPa'!$H$6:$N$96,4,0),"")</f>
        <v/>
      </c>
      <c r="AT961" s="70" t="str">
        <f aca="false">IF(AC961&gt;5,VLOOKUP(CONCATENATE(AP961,AR961),'Pril1-THLPa'!$H$6:$N$96,5,0),"")</f>
        <v/>
      </c>
      <c r="AU961" s="70" t="str">
        <f aca="false">IF(AC961&gt;5,VLOOKUP(CONCATENATE(AP961,AR961),'Pril1-THLPa'!$H$6:$N$96,6,0),"")</f>
        <v/>
      </c>
      <c r="AV961" s="70" t="str">
        <f aca="false">IF(AC961&gt;5,VLOOKUP(CONCATENATE(AP961,AR961),'Pril1-THLPa'!$H$6:$N$96,7,0),"")</f>
        <v/>
      </c>
      <c r="AW961" s="70" t="str">
        <f aca="false">IF(AC961&gt;5,VLOOKUP(CONCATENATE(AP961,AR961),'Pril1-THLPa'!$H$6:$O$96,8,0),"")</f>
        <v/>
      </c>
      <c r="AX961" s="66" t="n">
        <f aca="false">IF(AC961&gt;0,IF(AND(AC961&gt;0,AC961&lt;=5),VLOOKUP(AP961,'Pril1-THLPa'!$A$6:$F$18,LOOKUP(AC961,'Pril1-THLPa'!$B$5:$F$5,'Pril1-THLPa'!$B$4:$F$4),0),AS961+AT961*(AC961-5)+AU961*POWER(AC961-5,2)+AV961*POWER(AC961-5,3)+AW961*POWER(AC961-5,4)),0)</f>
        <v>0</v>
      </c>
      <c r="AY961" s="71"/>
      <c r="AZ961" s="66" t="n">
        <f aca="false">'Vstupní data'!AA961</f>
        <v>0</v>
      </c>
      <c r="BA961" s="66" t="n">
        <f aca="false">IF(OR('Vstupní data'!T961&gt;0,'Vstupní data'!U961&gt;0),IF(AC961&lt;&gt;"",AX961*AO961/10*(100+AZ961)/100,0),0)</f>
        <v>0</v>
      </c>
      <c r="BB961" s="67" t="n">
        <f aca="false">IF(AC961&lt;&gt;"",ROUND(BA961*AN961,0),0)</f>
        <v>0</v>
      </c>
      <c r="BC961" s="68" t="str">
        <f aca="false">IF(AE961&gt;0,BB961/AE961,"")</f>
        <v/>
      </c>
      <c r="BD961" s="66" t="n">
        <f aca="false">'Vstupní data'!AE961</f>
        <v>0</v>
      </c>
      <c r="BF961" s="66" t="n">
        <f aca="false">'Vstupní data'!AC961</f>
        <v>0</v>
      </c>
      <c r="BH961" s="66" t="n">
        <f aca="false">'Vstupní data'!AD961</f>
        <v>0</v>
      </c>
      <c r="BI961" s="66" t="n">
        <f aca="false">'Vstupní data'!AF961</f>
        <v>0</v>
      </c>
      <c r="BJ961" s="69" t="n">
        <f aca="false">'Vstupní data'!AG961</f>
        <v>0</v>
      </c>
      <c r="BK961" s="69" t="n">
        <f aca="false">IF(BF961&lt;&gt;0,VLOOKUP(I961,'Pril3-drev'!$H$5:$I$83,2,0),0)</f>
        <v>0</v>
      </c>
      <c r="BL961" s="69" t="n">
        <f aca="false">IF(BF961&lt;&gt;0,VLOOKUP(BK961,'Pril3-drev'!$A$5:$C$17,3,0),0)</f>
        <v>0</v>
      </c>
      <c r="BM961" s="69" t="n">
        <f aca="false">'Vstupní data'!AH961</f>
        <v>0</v>
      </c>
      <c r="BN961" s="69" t="n">
        <f aca="false">IF('Vstupní data'!AH961&gt;0,   VLOOKUP(VLOOKUP(CONCATENATE(VLOOKUP(I961,'Pril3-drev'!$H$4:$L$83,5,0),BD961),'Pril3-drev'!$Q$4:$R$2803,2,0),'AVB-BS'!$C$5:$S$29 ,LOOKUP(BM961,'AVB-BS'!$D$3:$S$3,'AVB-BS'!$D$1:$S$1) ,0 )   ,   IF('Vstupní data'!AI961&gt;0,'Vstupní data'!AI961,0))</f>
        <v>0</v>
      </c>
      <c r="BO961" s="69" t="str">
        <f aca="false">IF(BX961&gt;5,VLOOKUP(CONCATENATE(BK961,BN961),'Pril1-THLPa'!$H$6:$N$96,4,0),"")</f>
        <v/>
      </c>
      <c r="BP961" s="69" t="str">
        <f aca="false">IF(BX961&gt;5,VLOOKUP(CONCATENATE(BK961,BN961),'Pril1-THLPa'!$H$6:$N$96,5,0),"")</f>
        <v/>
      </c>
      <c r="BQ961" s="69" t="str">
        <f aca="false">IF(BX961&gt;5,VLOOKUP(CONCATENATE(BK961,BN961),'Pril1-THLPa'!$H$6:$N$96,6,0),"")</f>
        <v/>
      </c>
      <c r="BR961" s="69" t="str">
        <f aca="false">IF(BX961&gt;5,VLOOKUP(CONCATENATE(BK961,BN961),'Pril1-THLPa'!$H$6:$N$96,7,0),"")</f>
        <v/>
      </c>
      <c r="BS961" s="69" t="str">
        <f aca="false">IF(BX961&gt;5,VLOOKUP(CONCATENATE(BK961,BN961),'Pril1-THLPa'!$H$6:$O$96,8,0),"")</f>
        <v/>
      </c>
      <c r="BT961" s="69" t="str">
        <f aca="false">IF(BF961&gt;0, IF(BK961="smrk",  VLOOKUP(VLOOKUP(BD961,'Pril9-K3'!$L$8:$M$207,2,0),'Pril9-K3'!$A$8:$J$16,LOOKUP(BN961,'Pril9-K3'!$A$7:$J$7,'Pril9-K3'!$A$5:$J$5),0), IF(AND(BK961&lt;&gt;"smrk",'Vstupní data'!AK961&lt;&gt;""),'Vstupní data'!AK961,   VLOOKUP(VLOOKUP(BD961,'Pril9-K3'!$L$8:$M$207,2,0),'Pril9-K3'!$A$8:$J$16,LOOKUP(BN961,'Pril9-K3'!$A$7:$J$7,'Pril9-K3'!$A$5:$J$5),0)   )),   "")</f>
        <v/>
      </c>
      <c r="BV961" s="69" t="n">
        <f aca="false">'Vstupní data'!AJ961</f>
        <v>0</v>
      </c>
      <c r="BW961" s="69" t="n">
        <f aca="false">IF(BF961&gt;0,IF(J961&gt;0,J961,K961*H961/100),0)</f>
        <v>0</v>
      </c>
      <c r="BX961" s="69" t="n">
        <f aca="false">IF(BF961&gt;0,IF(BJ961&gt;BL961,BL961,BJ961),0)</f>
        <v>0</v>
      </c>
      <c r="BY961" s="69" t="n">
        <f aca="false">IF(BD961=0,0,IF(AND(BX961&gt;0,BX961&lt;=5),  IF(AND(BX961&gt;0,BX961&lt;=5),VLOOKUP(BK961,'Pril1-THLPa'!$A$6:$F$18,IF(AND(BX961&gt;0,BX961&lt;=5),LOOKUP(BX961,'Pril1-THLPa'!$B$5:$F$5,'Pril1-THLPa'!$B$4:$F$4),""),0),""),  IF(BX961&gt;5,BO961+BP961*(BX961-5)+BQ961*POWER(BX961-5,2)+BR961*POWER(BX961-5,3)+BS961*POWER(BX961-5,4),"")))</f>
        <v>0</v>
      </c>
      <c r="BZ961" s="69" t="n">
        <f aca="false">IF(BY961&gt;0,BY961*BI961/10*BW961*(100+BV961)/100,0)</f>
        <v>0</v>
      </c>
      <c r="CA961" s="69" t="n">
        <f aca="false">IF(BD961&gt;0,BX961-IF(BD961&gt;BX961,BX961,BD961),0)</f>
        <v>0</v>
      </c>
      <c r="CB961" s="69" t="n">
        <f aca="false">POWER(1.01,CA961)</f>
        <v>1</v>
      </c>
      <c r="CC961" s="69" t="n">
        <f aca="false">IF(BF961&gt;0,IF(BF961&gt;BH961,1,BF961/BH961),0)</f>
        <v>0</v>
      </c>
      <c r="CD961" s="72" t="n">
        <f aca="false">IF(BD961=0,0,IF(BF961&gt;0,ROUND(IF(CB961&lt;&gt;0,BZ961*BT961*1/CB961*CC961,0),0),0))</f>
        <v>0</v>
      </c>
      <c r="CE961" s="73" t="str">
        <f aca="false">IF(BF961&gt;0,IF(BF961&gt;BH961,CD961/BF961,CD961/BH961),"")</f>
        <v/>
      </c>
      <c r="CF961" s="69" t="n">
        <f aca="false">'Vstupní data'!AM961</f>
        <v>0</v>
      </c>
      <c r="CG961" s="69" t="n">
        <f aca="false">'Vstupní data'!AN961</f>
        <v>0</v>
      </c>
      <c r="CH961" s="69" t="n">
        <f aca="false">'Vstupní data'!AO961</f>
        <v>0</v>
      </c>
      <c r="CI961" s="69" t="n">
        <f aca="false">'Vstupní data'!AP961</f>
        <v>0</v>
      </c>
      <c r="CJ961" s="72" t="n">
        <f aca="false">ROUND(CH961*CI961,0)</f>
        <v>0</v>
      </c>
      <c r="CK961" s="74" t="str">
        <f aca="false">IF(OR(AA961&gt;0,BB961&gt;0,CD961&gt;0,CJ961&gt;0),AA961+BB961+CD961+CJ961,"")</f>
        <v/>
      </c>
    </row>
    <row r="962" customFormat="false" ht="12.8" hidden="false" customHeight="false" outlineLevel="0" collapsed="false">
      <c r="A962" s="66" t="n">
        <f aca="false">'Vstupní data'!A962</f>
        <v>0</v>
      </c>
      <c r="F962" s="66" t="str">
        <f aca="false">CONCATENATE('Vstupní data'!F962,'Vstupní data'!G962,'Vstupní data'!H962,'Vstupní data'!I962)</f>
        <v/>
      </c>
      <c r="G962" s="66"/>
      <c r="H962" s="66" t="n">
        <f aca="false">'Vstupní data'!K962</f>
        <v>0</v>
      </c>
      <c r="I962" s="66" t="n">
        <f aca="false">'Vstupní data'!L962</f>
        <v>0</v>
      </c>
      <c r="J962" s="66" t="n">
        <f aca="false">'Vstupní data'!K962*'Vstupní data'!M962/100</f>
        <v>0</v>
      </c>
      <c r="L962" s="66" t="n">
        <f aca="false">IF('Vstupní data'!N962="prostokořenný",0,IF('Vstupní data'!N962="krytokořenný","k",IF('Vstupní data'!N962="poloodrostky nebo odrostky, prostokořenné i krytokořenné","po",0)))</f>
        <v>0</v>
      </c>
      <c r="N962" s="66"/>
      <c r="O962" s="66" t="n">
        <f aca="false">'Vstupní data'!O962</f>
        <v>0</v>
      </c>
      <c r="P962" s="66" t="n">
        <f aca="false">IF(O962&gt;0,VLOOKUP(CONCATENATE(VLOOKUP(I962,'Pril3-drev'!$H$5:$K$83,4,0),"-",'Vstupní data'!R962),K2!$C$15:$D$23,2,0),0)</f>
        <v>0</v>
      </c>
      <c r="Q962" s="66" t="n">
        <f aca="false">IF(O962&gt;0,VLOOKUP(I962,'Pril3-drev'!$H$5:$I$83,2,0),0)</f>
        <v>0</v>
      </c>
      <c r="R962" s="66" t="n">
        <f aca="false">IF(Q962&gt;0,VLOOKUP(Q962,'Pril6-okus'!$A$5:$B$17,2,0),0)</f>
        <v>0</v>
      </c>
      <c r="S962" s="66" t="n">
        <f aca="false">IF(O962&gt;0,VLOOKUP(I962,'Pril3-drev'!$H$5:$J$83,3,0),0)</f>
        <v>0</v>
      </c>
      <c r="T962" s="66" t="str">
        <f aca="false">IF(O962&gt;0,IF(L962="k",0.9*VLOOKUP(S962,'ha-pocty-vyhl'!$A$5:$B$20,2,0),IF(L962="po",0.8*VLOOKUP(S962,'ha-pocty-vyhl'!$A$5:$B$20,2,0),VLOOKUP(S962,'ha-pocty-vyhl'!$A$5:$B$20,2,0))),"")</f>
        <v/>
      </c>
      <c r="U962" s="66" t="n">
        <f aca="false">'Vstupní data'!P962</f>
        <v>0</v>
      </c>
      <c r="V962" s="66" t="n">
        <f aca="false">IF(O962&gt;0,1.3*T962*1000*Z962/10000,0)</f>
        <v>0</v>
      </c>
      <c r="W962" s="66" t="n">
        <f aca="false">IF(O962&gt;0,1.3*T962*1000*Z962/10000,0)</f>
        <v>0</v>
      </c>
      <c r="X962" s="66" t="n">
        <f aca="false">IF(O962&gt;0,IF(O962&gt;V962,V962,O962),0)</f>
        <v>0</v>
      </c>
      <c r="Y962" s="66" t="n">
        <f aca="false">IF(O962&gt;0,IF(IF(U962&gt;W962,W962,U962)&lt;X962,W962,IF(U962&gt;W962,W962,U962)),0)</f>
        <v>0</v>
      </c>
      <c r="Z962" s="66" t="n">
        <f aca="false">IF(O962&gt;0,IF(J962&gt;0,J962,K962*H962/100),0)</f>
        <v>0</v>
      </c>
      <c r="AA962" s="67" t="n">
        <f aca="false">IF(O962&gt;0,CEILING(R962*P962*X962/Y962*Z962,1),0)</f>
        <v>0</v>
      </c>
      <c r="AB962" s="68" t="n">
        <f aca="false">IF(O962&gt;0,AA962/O962,0)</f>
        <v>0</v>
      </c>
      <c r="AC962" s="66" t="n">
        <f aca="false">'Vstupní data'!W962</f>
        <v>0</v>
      </c>
      <c r="AI962" s="66" t="str">
        <f aca="false">IF(OR('Vstupní data'!T962&gt;0,'Vstupní data'!U962&gt;0),VLOOKUP(I962,'Pril3-drev'!$H$5:$J$83,3,0),"")</f>
        <v/>
      </c>
      <c r="AJ962" s="66" t="n">
        <f aca="false">IF('Vstupní data'!V962="prostokořenný",0,IF('Vstupní data'!V962="krytokořenný","k",IF('Vstupní data'!V962="poloodrostky nebo odrostky, prostokořenné i krytokořenné","po",0)))</f>
        <v>0</v>
      </c>
      <c r="AK962" s="66" t="n">
        <f aca="false">IF(OR('Vstupní data'!T962&gt;0,'Vstupní data'!U962&gt;0),IF(AJ962="k",0.9*VLOOKUP(AI962,'ha-pocty-vyhl'!$A$5:$B$20,2,0),IF(AJ962="po",0.8*VLOOKUP(AI962,'ha-pocty-vyhl'!$A$5:$B$20,2,0),VLOOKUP(AI962,'ha-pocty-vyhl'!$A$5:$B$20,2,0))),0)</f>
        <v>0</v>
      </c>
      <c r="AL962" s="66" t="n">
        <f aca="false">IF(OR('Vstupní data'!T962&gt;0,'Vstupní data'!U962&gt;0),'Vstupní data'!K962*'Vstupní data'!M962/100,0)</f>
        <v>0</v>
      </c>
      <c r="AM962" s="66" t="n">
        <f aca="false">IF(OR('Vstupní data'!T962&gt;0,'Vstupní data'!U962&gt;0),IF('Vstupní data'!T962&gt;0,'Vstupní data'!T962,ROUND(10*'Vstupní data'!U962/AK962,0)),0)</f>
        <v>0</v>
      </c>
      <c r="AN962" s="69" t="n">
        <f aca="false">IF('Vstupní data'!T962&gt;0,   IF('Vstupní data'!T962&lt;=AL962,'Vstupní data'!T962,AL962),   IF(AM962&lt;AL962,AM962,AL962))</f>
        <v>0</v>
      </c>
      <c r="AO962" s="69" t="n">
        <f aca="false">'Vstupní data'!X962</f>
        <v>0</v>
      </c>
      <c r="AP962" s="66" t="n">
        <f aca="false">IF(OR('Vstupní data'!T962&gt;0,'Vstupní data'!U962&gt;0),IF(I962&lt;&gt;0,VLOOKUP(I962,'Pril3-drev'!$H$5:$I$83,2,0),0),0)</f>
        <v>0</v>
      </c>
      <c r="AQ962" s="66" t="n">
        <f aca="false">'Vstupní data'!Y962</f>
        <v>0</v>
      </c>
      <c r="AR962" s="66" t="str">
        <f aca="false">IF(AC962&gt;5,   IF('Vstupní data'!Y962&gt;0,   VLOOKUP(VLOOKUP(CONCATENATE(VLOOKUP(I962,'Pril3-drev'!$H$4:$L$83,5,0),AC962),'Pril3-drev'!$Q$4:$R$2803,2,0),'AVB-BS'!$C$5:$S$29 ,LOOKUP(AQ962,'AVB-BS'!$D$3:$S$3,'AVB-BS'!$D$1:$S$1) ,0 )   ,   IF('Vstupní data'!Z962&gt;0,'Vstupní data'!Z962,0)) , "")</f>
        <v/>
      </c>
      <c r="AS962" s="70" t="str">
        <f aca="false">IF(AC962&gt;5,VLOOKUP(CONCATENATE(AP962,AR962),'Pril1-THLPa'!$H$6:$N$96,4,0),"")</f>
        <v/>
      </c>
      <c r="AT962" s="70" t="str">
        <f aca="false">IF(AC962&gt;5,VLOOKUP(CONCATENATE(AP962,AR962),'Pril1-THLPa'!$H$6:$N$96,5,0),"")</f>
        <v/>
      </c>
      <c r="AU962" s="70" t="str">
        <f aca="false">IF(AC962&gt;5,VLOOKUP(CONCATENATE(AP962,AR962),'Pril1-THLPa'!$H$6:$N$96,6,0),"")</f>
        <v/>
      </c>
      <c r="AV962" s="70" t="str">
        <f aca="false">IF(AC962&gt;5,VLOOKUP(CONCATENATE(AP962,AR962),'Pril1-THLPa'!$H$6:$N$96,7,0),"")</f>
        <v/>
      </c>
      <c r="AW962" s="70" t="str">
        <f aca="false">IF(AC962&gt;5,VLOOKUP(CONCATENATE(AP962,AR962),'Pril1-THLPa'!$H$6:$O$96,8,0),"")</f>
        <v/>
      </c>
      <c r="AX962" s="66" t="n">
        <f aca="false">IF(AC962&gt;0,IF(AND(AC962&gt;0,AC962&lt;=5),VLOOKUP(AP962,'Pril1-THLPa'!$A$6:$F$18,LOOKUP(AC962,'Pril1-THLPa'!$B$5:$F$5,'Pril1-THLPa'!$B$4:$F$4),0),AS962+AT962*(AC962-5)+AU962*POWER(AC962-5,2)+AV962*POWER(AC962-5,3)+AW962*POWER(AC962-5,4)),0)</f>
        <v>0</v>
      </c>
      <c r="AY962" s="71"/>
      <c r="AZ962" s="66" t="n">
        <f aca="false">'Vstupní data'!AA962</f>
        <v>0</v>
      </c>
      <c r="BA962" s="66" t="n">
        <f aca="false">IF(OR('Vstupní data'!T962&gt;0,'Vstupní data'!U962&gt;0),IF(AC962&lt;&gt;"",AX962*AO962/10*(100+AZ962)/100,0),0)</f>
        <v>0</v>
      </c>
      <c r="BB962" s="67" t="n">
        <f aca="false">IF(AC962&lt;&gt;"",ROUND(BA962*AN962,0),0)</f>
        <v>0</v>
      </c>
      <c r="BC962" s="68" t="str">
        <f aca="false">IF(AE962&gt;0,BB962/AE962,"")</f>
        <v/>
      </c>
      <c r="BD962" s="66" t="n">
        <f aca="false">'Vstupní data'!AE962</f>
        <v>0</v>
      </c>
      <c r="BF962" s="66" t="n">
        <f aca="false">'Vstupní data'!AC962</f>
        <v>0</v>
      </c>
      <c r="BH962" s="66" t="n">
        <f aca="false">'Vstupní data'!AD962</f>
        <v>0</v>
      </c>
      <c r="BI962" s="66" t="n">
        <f aca="false">'Vstupní data'!AF962</f>
        <v>0</v>
      </c>
      <c r="BJ962" s="69" t="n">
        <f aca="false">'Vstupní data'!AG962</f>
        <v>0</v>
      </c>
      <c r="BK962" s="69" t="n">
        <f aca="false">IF(BF962&lt;&gt;0,VLOOKUP(I962,'Pril3-drev'!$H$5:$I$83,2,0),0)</f>
        <v>0</v>
      </c>
      <c r="BL962" s="69" t="n">
        <f aca="false">IF(BF962&lt;&gt;0,VLOOKUP(BK962,'Pril3-drev'!$A$5:$C$17,3,0),0)</f>
        <v>0</v>
      </c>
      <c r="BM962" s="69" t="n">
        <f aca="false">'Vstupní data'!AH962</f>
        <v>0</v>
      </c>
      <c r="BN962" s="69" t="n">
        <f aca="false">IF('Vstupní data'!AH962&gt;0,   VLOOKUP(VLOOKUP(CONCATENATE(VLOOKUP(I962,'Pril3-drev'!$H$4:$L$83,5,0),BD962),'Pril3-drev'!$Q$4:$R$2803,2,0),'AVB-BS'!$C$5:$S$29 ,LOOKUP(BM962,'AVB-BS'!$D$3:$S$3,'AVB-BS'!$D$1:$S$1) ,0 )   ,   IF('Vstupní data'!AI962&gt;0,'Vstupní data'!AI962,0))</f>
        <v>0</v>
      </c>
      <c r="BO962" s="69" t="str">
        <f aca="false">IF(BX962&gt;5,VLOOKUP(CONCATENATE(BK962,BN962),'Pril1-THLPa'!$H$6:$N$96,4,0),"")</f>
        <v/>
      </c>
      <c r="BP962" s="69" t="str">
        <f aca="false">IF(BX962&gt;5,VLOOKUP(CONCATENATE(BK962,BN962),'Pril1-THLPa'!$H$6:$N$96,5,0),"")</f>
        <v/>
      </c>
      <c r="BQ962" s="69" t="str">
        <f aca="false">IF(BX962&gt;5,VLOOKUP(CONCATENATE(BK962,BN962),'Pril1-THLPa'!$H$6:$N$96,6,0),"")</f>
        <v/>
      </c>
      <c r="BR962" s="69" t="str">
        <f aca="false">IF(BX962&gt;5,VLOOKUP(CONCATENATE(BK962,BN962),'Pril1-THLPa'!$H$6:$N$96,7,0),"")</f>
        <v/>
      </c>
      <c r="BS962" s="69" t="str">
        <f aca="false">IF(BX962&gt;5,VLOOKUP(CONCATENATE(BK962,BN962),'Pril1-THLPa'!$H$6:$O$96,8,0),"")</f>
        <v/>
      </c>
      <c r="BT962" s="69" t="str">
        <f aca="false">IF(BF962&gt;0, IF(BK962="smrk",  VLOOKUP(VLOOKUP(BD962,'Pril9-K3'!$L$8:$M$207,2,0),'Pril9-K3'!$A$8:$J$16,LOOKUP(BN962,'Pril9-K3'!$A$7:$J$7,'Pril9-K3'!$A$5:$J$5),0), IF(AND(BK962&lt;&gt;"smrk",'Vstupní data'!AK962&lt;&gt;""),'Vstupní data'!AK962,   VLOOKUP(VLOOKUP(BD962,'Pril9-K3'!$L$8:$M$207,2,0),'Pril9-K3'!$A$8:$J$16,LOOKUP(BN962,'Pril9-K3'!$A$7:$J$7,'Pril9-K3'!$A$5:$J$5),0)   )),   "")</f>
        <v/>
      </c>
      <c r="BV962" s="69" t="n">
        <f aca="false">'Vstupní data'!AJ962</f>
        <v>0</v>
      </c>
      <c r="BW962" s="69" t="n">
        <f aca="false">IF(BF962&gt;0,IF(J962&gt;0,J962,K962*H962/100),0)</f>
        <v>0</v>
      </c>
      <c r="BX962" s="69" t="n">
        <f aca="false">IF(BF962&gt;0,IF(BJ962&gt;BL962,BL962,BJ962),0)</f>
        <v>0</v>
      </c>
      <c r="BY962" s="69" t="n">
        <f aca="false">IF(BD962=0,0,IF(AND(BX962&gt;0,BX962&lt;=5),  IF(AND(BX962&gt;0,BX962&lt;=5),VLOOKUP(BK962,'Pril1-THLPa'!$A$6:$F$18,IF(AND(BX962&gt;0,BX962&lt;=5),LOOKUP(BX962,'Pril1-THLPa'!$B$5:$F$5,'Pril1-THLPa'!$B$4:$F$4),""),0),""),  IF(BX962&gt;5,BO962+BP962*(BX962-5)+BQ962*POWER(BX962-5,2)+BR962*POWER(BX962-5,3)+BS962*POWER(BX962-5,4),"")))</f>
        <v>0</v>
      </c>
      <c r="BZ962" s="69" t="n">
        <f aca="false">IF(BY962&gt;0,BY962*BI962/10*BW962*(100+BV962)/100,0)</f>
        <v>0</v>
      </c>
      <c r="CA962" s="69" t="n">
        <f aca="false">IF(BD962&gt;0,BX962-IF(BD962&gt;BX962,BX962,BD962),0)</f>
        <v>0</v>
      </c>
      <c r="CB962" s="69" t="n">
        <f aca="false">POWER(1.01,CA962)</f>
        <v>1</v>
      </c>
      <c r="CC962" s="69" t="n">
        <f aca="false">IF(BF962&gt;0,IF(BF962&gt;BH962,1,BF962/BH962),0)</f>
        <v>0</v>
      </c>
      <c r="CD962" s="72" t="n">
        <f aca="false">IF(BD962=0,0,IF(BF962&gt;0,ROUND(IF(CB962&lt;&gt;0,BZ962*BT962*1/CB962*CC962,0),0),0))</f>
        <v>0</v>
      </c>
      <c r="CE962" s="73" t="str">
        <f aca="false">IF(BF962&gt;0,IF(BF962&gt;BH962,CD962/BF962,CD962/BH962),"")</f>
        <v/>
      </c>
      <c r="CF962" s="69" t="n">
        <f aca="false">'Vstupní data'!AM962</f>
        <v>0</v>
      </c>
      <c r="CG962" s="69" t="n">
        <f aca="false">'Vstupní data'!AN962</f>
        <v>0</v>
      </c>
      <c r="CH962" s="69" t="n">
        <f aca="false">'Vstupní data'!AO962</f>
        <v>0</v>
      </c>
      <c r="CI962" s="69" t="n">
        <f aca="false">'Vstupní data'!AP962</f>
        <v>0</v>
      </c>
      <c r="CJ962" s="72" t="n">
        <f aca="false">ROUND(CH962*CI962,0)</f>
        <v>0</v>
      </c>
      <c r="CK962" s="74" t="str">
        <f aca="false">IF(OR(AA962&gt;0,BB962&gt;0,CD962&gt;0,CJ962&gt;0),AA962+BB962+CD962+CJ962,"")</f>
        <v/>
      </c>
    </row>
    <row r="963" customFormat="false" ht="12.8" hidden="false" customHeight="false" outlineLevel="0" collapsed="false">
      <c r="A963" s="66" t="n">
        <f aca="false">'Vstupní data'!A963</f>
        <v>0</v>
      </c>
      <c r="F963" s="66" t="str">
        <f aca="false">CONCATENATE('Vstupní data'!F963,'Vstupní data'!G963,'Vstupní data'!H963,'Vstupní data'!I963)</f>
        <v/>
      </c>
      <c r="G963" s="66"/>
      <c r="H963" s="66" t="n">
        <f aca="false">'Vstupní data'!K963</f>
        <v>0</v>
      </c>
      <c r="I963" s="66" t="n">
        <f aca="false">'Vstupní data'!L963</f>
        <v>0</v>
      </c>
      <c r="J963" s="66" t="n">
        <f aca="false">'Vstupní data'!K963*'Vstupní data'!M963/100</f>
        <v>0</v>
      </c>
      <c r="L963" s="66" t="n">
        <f aca="false">IF('Vstupní data'!N963="prostokořenný",0,IF('Vstupní data'!N963="krytokořenný","k",IF('Vstupní data'!N963="poloodrostky nebo odrostky, prostokořenné i krytokořenné","po",0)))</f>
        <v>0</v>
      </c>
      <c r="N963" s="66"/>
      <c r="O963" s="66" t="n">
        <f aca="false">'Vstupní data'!O963</f>
        <v>0</v>
      </c>
      <c r="P963" s="66" t="n">
        <f aca="false">IF(O963&gt;0,VLOOKUP(CONCATENATE(VLOOKUP(I963,'Pril3-drev'!$H$5:$K$83,4,0),"-",'Vstupní data'!R963),K2!$C$15:$D$23,2,0),0)</f>
        <v>0</v>
      </c>
      <c r="Q963" s="66" t="n">
        <f aca="false">IF(O963&gt;0,VLOOKUP(I963,'Pril3-drev'!$H$5:$I$83,2,0),0)</f>
        <v>0</v>
      </c>
      <c r="R963" s="66" t="n">
        <f aca="false">IF(Q963&gt;0,VLOOKUP(Q963,'Pril6-okus'!$A$5:$B$17,2,0),0)</f>
        <v>0</v>
      </c>
      <c r="S963" s="66" t="n">
        <f aca="false">IF(O963&gt;0,VLOOKUP(I963,'Pril3-drev'!$H$5:$J$83,3,0),0)</f>
        <v>0</v>
      </c>
      <c r="T963" s="66" t="str">
        <f aca="false">IF(O963&gt;0,IF(L963="k",0.9*VLOOKUP(S963,'ha-pocty-vyhl'!$A$5:$B$20,2,0),IF(L963="po",0.8*VLOOKUP(S963,'ha-pocty-vyhl'!$A$5:$B$20,2,0),VLOOKUP(S963,'ha-pocty-vyhl'!$A$5:$B$20,2,0))),"")</f>
        <v/>
      </c>
      <c r="U963" s="66" t="n">
        <f aca="false">'Vstupní data'!P963</f>
        <v>0</v>
      </c>
      <c r="V963" s="66" t="n">
        <f aca="false">IF(O963&gt;0,1.3*T963*1000*Z963/10000,0)</f>
        <v>0</v>
      </c>
      <c r="W963" s="66" t="n">
        <f aca="false">IF(O963&gt;0,1.3*T963*1000*Z963/10000,0)</f>
        <v>0</v>
      </c>
      <c r="X963" s="66" t="n">
        <f aca="false">IF(O963&gt;0,IF(O963&gt;V963,V963,O963),0)</f>
        <v>0</v>
      </c>
      <c r="Y963" s="66" t="n">
        <f aca="false">IF(O963&gt;0,IF(IF(U963&gt;W963,W963,U963)&lt;X963,W963,IF(U963&gt;W963,W963,U963)),0)</f>
        <v>0</v>
      </c>
      <c r="Z963" s="66" t="n">
        <f aca="false">IF(O963&gt;0,IF(J963&gt;0,J963,K963*H963/100),0)</f>
        <v>0</v>
      </c>
      <c r="AA963" s="67" t="n">
        <f aca="false">IF(O963&gt;0,CEILING(R963*P963*X963/Y963*Z963,1),0)</f>
        <v>0</v>
      </c>
      <c r="AB963" s="68" t="n">
        <f aca="false">IF(O963&gt;0,AA963/O963,0)</f>
        <v>0</v>
      </c>
      <c r="AC963" s="66" t="n">
        <f aca="false">'Vstupní data'!W963</f>
        <v>0</v>
      </c>
      <c r="AI963" s="66" t="str">
        <f aca="false">IF(OR('Vstupní data'!T963&gt;0,'Vstupní data'!U963&gt;0),VLOOKUP(I963,'Pril3-drev'!$H$5:$J$83,3,0),"")</f>
        <v/>
      </c>
      <c r="AJ963" s="66" t="n">
        <f aca="false">IF('Vstupní data'!V963="prostokořenný",0,IF('Vstupní data'!V963="krytokořenný","k",IF('Vstupní data'!V963="poloodrostky nebo odrostky, prostokořenné i krytokořenné","po",0)))</f>
        <v>0</v>
      </c>
      <c r="AK963" s="66" t="n">
        <f aca="false">IF(OR('Vstupní data'!T963&gt;0,'Vstupní data'!U963&gt;0),IF(AJ963="k",0.9*VLOOKUP(AI963,'ha-pocty-vyhl'!$A$5:$B$20,2,0),IF(AJ963="po",0.8*VLOOKUP(AI963,'ha-pocty-vyhl'!$A$5:$B$20,2,0),VLOOKUP(AI963,'ha-pocty-vyhl'!$A$5:$B$20,2,0))),0)</f>
        <v>0</v>
      </c>
      <c r="AL963" s="66" t="n">
        <f aca="false">IF(OR('Vstupní data'!T963&gt;0,'Vstupní data'!U963&gt;0),'Vstupní data'!K963*'Vstupní data'!M963/100,0)</f>
        <v>0</v>
      </c>
      <c r="AM963" s="66" t="n">
        <f aca="false">IF(OR('Vstupní data'!T963&gt;0,'Vstupní data'!U963&gt;0),IF('Vstupní data'!T963&gt;0,'Vstupní data'!T963,ROUND(10*'Vstupní data'!U963/AK963,0)),0)</f>
        <v>0</v>
      </c>
      <c r="AN963" s="69" t="n">
        <f aca="false">IF('Vstupní data'!T963&gt;0,   IF('Vstupní data'!T963&lt;=AL963,'Vstupní data'!T963,AL963),   IF(AM963&lt;AL963,AM963,AL963))</f>
        <v>0</v>
      </c>
      <c r="AO963" s="69" t="n">
        <f aca="false">'Vstupní data'!X963</f>
        <v>0</v>
      </c>
      <c r="AP963" s="66" t="n">
        <f aca="false">IF(OR('Vstupní data'!T963&gt;0,'Vstupní data'!U963&gt;0),IF(I963&lt;&gt;0,VLOOKUP(I963,'Pril3-drev'!$H$5:$I$83,2,0),0),0)</f>
        <v>0</v>
      </c>
      <c r="AQ963" s="66" t="n">
        <f aca="false">'Vstupní data'!Y963</f>
        <v>0</v>
      </c>
      <c r="AR963" s="66" t="str">
        <f aca="false">IF(AC963&gt;5,   IF('Vstupní data'!Y963&gt;0,   VLOOKUP(VLOOKUP(CONCATENATE(VLOOKUP(I963,'Pril3-drev'!$H$4:$L$83,5,0),AC963),'Pril3-drev'!$Q$4:$R$2803,2,0),'AVB-BS'!$C$5:$S$29 ,LOOKUP(AQ963,'AVB-BS'!$D$3:$S$3,'AVB-BS'!$D$1:$S$1) ,0 )   ,   IF('Vstupní data'!Z963&gt;0,'Vstupní data'!Z963,0)) , "")</f>
        <v/>
      </c>
      <c r="AS963" s="70" t="str">
        <f aca="false">IF(AC963&gt;5,VLOOKUP(CONCATENATE(AP963,AR963),'Pril1-THLPa'!$H$6:$N$96,4,0),"")</f>
        <v/>
      </c>
      <c r="AT963" s="70" t="str">
        <f aca="false">IF(AC963&gt;5,VLOOKUP(CONCATENATE(AP963,AR963),'Pril1-THLPa'!$H$6:$N$96,5,0),"")</f>
        <v/>
      </c>
      <c r="AU963" s="70" t="str">
        <f aca="false">IF(AC963&gt;5,VLOOKUP(CONCATENATE(AP963,AR963),'Pril1-THLPa'!$H$6:$N$96,6,0),"")</f>
        <v/>
      </c>
      <c r="AV963" s="70" t="str">
        <f aca="false">IF(AC963&gt;5,VLOOKUP(CONCATENATE(AP963,AR963),'Pril1-THLPa'!$H$6:$N$96,7,0),"")</f>
        <v/>
      </c>
      <c r="AW963" s="70" t="str">
        <f aca="false">IF(AC963&gt;5,VLOOKUP(CONCATENATE(AP963,AR963),'Pril1-THLPa'!$H$6:$O$96,8,0),"")</f>
        <v/>
      </c>
      <c r="AX963" s="66" t="n">
        <f aca="false">IF(AC963&gt;0,IF(AND(AC963&gt;0,AC963&lt;=5),VLOOKUP(AP963,'Pril1-THLPa'!$A$6:$F$18,LOOKUP(AC963,'Pril1-THLPa'!$B$5:$F$5,'Pril1-THLPa'!$B$4:$F$4),0),AS963+AT963*(AC963-5)+AU963*POWER(AC963-5,2)+AV963*POWER(AC963-5,3)+AW963*POWER(AC963-5,4)),0)</f>
        <v>0</v>
      </c>
      <c r="AY963" s="71"/>
      <c r="AZ963" s="66" t="n">
        <f aca="false">'Vstupní data'!AA963</f>
        <v>0</v>
      </c>
      <c r="BA963" s="66" t="n">
        <f aca="false">IF(OR('Vstupní data'!T963&gt;0,'Vstupní data'!U963&gt;0),IF(AC963&lt;&gt;"",AX963*AO963/10*(100+AZ963)/100,0),0)</f>
        <v>0</v>
      </c>
      <c r="BB963" s="67" t="n">
        <f aca="false">IF(AC963&lt;&gt;"",ROUND(BA963*AN963,0),0)</f>
        <v>0</v>
      </c>
      <c r="BC963" s="68" t="str">
        <f aca="false">IF(AE963&gt;0,BB963/AE963,"")</f>
        <v/>
      </c>
      <c r="BD963" s="66" t="n">
        <f aca="false">'Vstupní data'!AE963</f>
        <v>0</v>
      </c>
      <c r="BF963" s="66" t="n">
        <f aca="false">'Vstupní data'!AC963</f>
        <v>0</v>
      </c>
      <c r="BH963" s="66" t="n">
        <f aca="false">'Vstupní data'!AD963</f>
        <v>0</v>
      </c>
      <c r="BI963" s="66" t="n">
        <f aca="false">'Vstupní data'!AF963</f>
        <v>0</v>
      </c>
      <c r="BJ963" s="69" t="n">
        <f aca="false">'Vstupní data'!AG963</f>
        <v>0</v>
      </c>
      <c r="BK963" s="69" t="n">
        <f aca="false">IF(BF963&lt;&gt;0,VLOOKUP(I963,'Pril3-drev'!$H$5:$I$83,2,0),0)</f>
        <v>0</v>
      </c>
      <c r="BL963" s="69" t="n">
        <f aca="false">IF(BF963&lt;&gt;0,VLOOKUP(BK963,'Pril3-drev'!$A$5:$C$17,3,0),0)</f>
        <v>0</v>
      </c>
      <c r="BM963" s="69" t="n">
        <f aca="false">'Vstupní data'!AH963</f>
        <v>0</v>
      </c>
      <c r="BN963" s="69" t="n">
        <f aca="false">IF('Vstupní data'!AH963&gt;0,   VLOOKUP(VLOOKUP(CONCATENATE(VLOOKUP(I963,'Pril3-drev'!$H$4:$L$83,5,0),BD963),'Pril3-drev'!$Q$4:$R$2803,2,0),'AVB-BS'!$C$5:$S$29 ,LOOKUP(BM963,'AVB-BS'!$D$3:$S$3,'AVB-BS'!$D$1:$S$1) ,0 )   ,   IF('Vstupní data'!AI963&gt;0,'Vstupní data'!AI963,0))</f>
        <v>0</v>
      </c>
      <c r="BO963" s="69" t="str">
        <f aca="false">IF(BX963&gt;5,VLOOKUP(CONCATENATE(BK963,BN963),'Pril1-THLPa'!$H$6:$N$96,4,0),"")</f>
        <v/>
      </c>
      <c r="BP963" s="69" t="str">
        <f aca="false">IF(BX963&gt;5,VLOOKUP(CONCATENATE(BK963,BN963),'Pril1-THLPa'!$H$6:$N$96,5,0),"")</f>
        <v/>
      </c>
      <c r="BQ963" s="69" t="str">
        <f aca="false">IF(BX963&gt;5,VLOOKUP(CONCATENATE(BK963,BN963),'Pril1-THLPa'!$H$6:$N$96,6,0),"")</f>
        <v/>
      </c>
      <c r="BR963" s="69" t="str">
        <f aca="false">IF(BX963&gt;5,VLOOKUP(CONCATENATE(BK963,BN963),'Pril1-THLPa'!$H$6:$N$96,7,0),"")</f>
        <v/>
      </c>
      <c r="BS963" s="69" t="str">
        <f aca="false">IF(BX963&gt;5,VLOOKUP(CONCATENATE(BK963,BN963),'Pril1-THLPa'!$H$6:$O$96,8,0),"")</f>
        <v/>
      </c>
      <c r="BT963" s="69" t="str">
        <f aca="false">IF(BF963&gt;0, IF(BK963="smrk",  VLOOKUP(VLOOKUP(BD963,'Pril9-K3'!$L$8:$M$207,2,0),'Pril9-K3'!$A$8:$J$16,LOOKUP(BN963,'Pril9-K3'!$A$7:$J$7,'Pril9-K3'!$A$5:$J$5),0), IF(AND(BK963&lt;&gt;"smrk",'Vstupní data'!AK963&lt;&gt;""),'Vstupní data'!AK963,   VLOOKUP(VLOOKUP(BD963,'Pril9-K3'!$L$8:$M$207,2,0),'Pril9-K3'!$A$8:$J$16,LOOKUP(BN963,'Pril9-K3'!$A$7:$J$7,'Pril9-K3'!$A$5:$J$5),0)   )),   "")</f>
        <v/>
      </c>
      <c r="BV963" s="69" t="n">
        <f aca="false">'Vstupní data'!AJ963</f>
        <v>0</v>
      </c>
      <c r="BW963" s="69" t="n">
        <f aca="false">IF(BF963&gt;0,IF(J963&gt;0,J963,K963*H963/100),0)</f>
        <v>0</v>
      </c>
      <c r="BX963" s="69" t="n">
        <f aca="false">IF(BF963&gt;0,IF(BJ963&gt;BL963,BL963,BJ963),0)</f>
        <v>0</v>
      </c>
      <c r="BY963" s="69" t="n">
        <f aca="false">IF(BD963=0,0,IF(AND(BX963&gt;0,BX963&lt;=5),  IF(AND(BX963&gt;0,BX963&lt;=5),VLOOKUP(BK963,'Pril1-THLPa'!$A$6:$F$18,IF(AND(BX963&gt;0,BX963&lt;=5),LOOKUP(BX963,'Pril1-THLPa'!$B$5:$F$5,'Pril1-THLPa'!$B$4:$F$4),""),0),""),  IF(BX963&gt;5,BO963+BP963*(BX963-5)+BQ963*POWER(BX963-5,2)+BR963*POWER(BX963-5,3)+BS963*POWER(BX963-5,4),"")))</f>
        <v>0</v>
      </c>
      <c r="BZ963" s="69" t="n">
        <f aca="false">IF(BY963&gt;0,BY963*BI963/10*BW963*(100+BV963)/100,0)</f>
        <v>0</v>
      </c>
      <c r="CA963" s="69" t="n">
        <f aca="false">IF(BD963&gt;0,BX963-IF(BD963&gt;BX963,BX963,BD963),0)</f>
        <v>0</v>
      </c>
      <c r="CB963" s="69" t="n">
        <f aca="false">POWER(1.01,CA963)</f>
        <v>1</v>
      </c>
      <c r="CC963" s="69" t="n">
        <f aca="false">IF(BF963&gt;0,IF(BF963&gt;BH963,1,BF963/BH963),0)</f>
        <v>0</v>
      </c>
      <c r="CD963" s="72" t="n">
        <f aca="false">IF(BD963=0,0,IF(BF963&gt;0,ROUND(IF(CB963&lt;&gt;0,BZ963*BT963*1/CB963*CC963,0),0),0))</f>
        <v>0</v>
      </c>
      <c r="CE963" s="73" t="str">
        <f aca="false">IF(BF963&gt;0,IF(BF963&gt;BH963,CD963/BF963,CD963/BH963),"")</f>
        <v/>
      </c>
      <c r="CF963" s="69" t="n">
        <f aca="false">'Vstupní data'!AM963</f>
        <v>0</v>
      </c>
      <c r="CG963" s="69" t="n">
        <f aca="false">'Vstupní data'!AN963</f>
        <v>0</v>
      </c>
      <c r="CH963" s="69" t="n">
        <f aca="false">'Vstupní data'!AO963</f>
        <v>0</v>
      </c>
      <c r="CI963" s="69" t="n">
        <f aca="false">'Vstupní data'!AP963</f>
        <v>0</v>
      </c>
      <c r="CJ963" s="72" t="n">
        <f aca="false">ROUND(CH963*CI963,0)</f>
        <v>0</v>
      </c>
      <c r="CK963" s="74" t="str">
        <f aca="false">IF(OR(AA963&gt;0,BB963&gt;0,CD963&gt;0,CJ963&gt;0),AA963+BB963+CD963+CJ963,"")</f>
        <v/>
      </c>
    </row>
    <row r="964" customFormat="false" ht="12.8" hidden="false" customHeight="false" outlineLevel="0" collapsed="false">
      <c r="A964" s="66" t="n">
        <f aca="false">'Vstupní data'!A964</f>
        <v>0</v>
      </c>
      <c r="F964" s="66" t="str">
        <f aca="false">CONCATENATE('Vstupní data'!F964,'Vstupní data'!G964,'Vstupní data'!H964,'Vstupní data'!I964)</f>
        <v/>
      </c>
      <c r="G964" s="66"/>
      <c r="H964" s="66" t="n">
        <f aca="false">'Vstupní data'!K964</f>
        <v>0</v>
      </c>
      <c r="I964" s="66" t="n">
        <f aca="false">'Vstupní data'!L964</f>
        <v>0</v>
      </c>
      <c r="J964" s="66" t="n">
        <f aca="false">'Vstupní data'!K964*'Vstupní data'!M964/100</f>
        <v>0</v>
      </c>
      <c r="L964" s="66" t="n">
        <f aca="false">IF('Vstupní data'!N964="prostokořenný",0,IF('Vstupní data'!N964="krytokořenný","k",IF('Vstupní data'!N964="poloodrostky nebo odrostky, prostokořenné i krytokořenné","po",0)))</f>
        <v>0</v>
      </c>
      <c r="N964" s="66"/>
      <c r="O964" s="66" t="n">
        <f aca="false">'Vstupní data'!O964</f>
        <v>0</v>
      </c>
      <c r="P964" s="66" t="n">
        <f aca="false">IF(O964&gt;0,VLOOKUP(CONCATENATE(VLOOKUP(I964,'Pril3-drev'!$H$5:$K$83,4,0),"-",'Vstupní data'!R964),K2!$C$15:$D$23,2,0),0)</f>
        <v>0</v>
      </c>
      <c r="Q964" s="66" t="n">
        <f aca="false">IF(O964&gt;0,VLOOKUP(I964,'Pril3-drev'!$H$5:$I$83,2,0),0)</f>
        <v>0</v>
      </c>
      <c r="R964" s="66" t="n">
        <f aca="false">IF(Q964&gt;0,VLOOKUP(Q964,'Pril6-okus'!$A$5:$B$17,2,0),0)</f>
        <v>0</v>
      </c>
      <c r="S964" s="66" t="n">
        <f aca="false">IF(O964&gt;0,VLOOKUP(I964,'Pril3-drev'!$H$5:$J$83,3,0),0)</f>
        <v>0</v>
      </c>
      <c r="T964" s="66" t="str">
        <f aca="false">IF(O964&gt;0,IF(L964="k",0.9*VLOOKUP(S964,'ha-pocty-vyhl'!$A$5:$B$20,2,0),IF(L964="po",0.8*VLOOKUP(S964,'ha-pocty-vyhl'!$A$5:$B$20,2,0),VLOOKUP(S964,'ha-pocty-vyhl'!$A$5:$B$20,2,0))),"")</f>
        <v/>
      </c>
      <c r="U964" s="66" t="n">
        <f aca="false">'Vstupní data'!P964</f>
        <v>0</v>
      </c>
      <c r="V964" s="66" t="n">
        <f aca="false">IF(O964&gt;0,1.3*T964*1000*Z964/10000,0)</f>
        <v>0</v>
      </c>
      <c r="W964" s="66" t="n">
        <f aca="false">IF(O964&gt;0,1.3*T964*1000*Z964/10000,0)</f>
        <v>0</v>
      </c>
      <c r="X964" s="66" t="n">
        <f aca="false">IF(O964&gt;0,IF(O964&gt;V964,V964,O964),0)</f>
        <v>0</v>
      </c>
      <c r="Y964" s="66" t="n">
        <f aca="false">IF(O964&gt;0,IF(IF(U964&gt;W964,W964,U964)&lt;X964,W964,IF(U964&gt;W964,W964,U964)),0)</f>
        <v>0</v>
      </c>
      <c r="Z964" s="66" t="n">
        <f aca="false">IF(O964&gt;0,IF(J964&gt;0,J964,K964*H964/100),0)</f>
        <v>0</v>
      </c>
      <c r="AA964" s="67" t="n">
        <f aca="false">IF(O964&gt;0,CEILING(R964*P964*X964/Y964*Z964,1),0)</f>
        <v>0</v>
      </c>
      <c r="AB964" s="68" t="n">
        <f aca="false">IF(O964&gt;0,AA964/O964,0)</f>
        <v>0</v>
      </c>
      <c r="AC964" s="66" t="n">
        <f aca="false">'Vstupní data'!W964</f>
        <v>0</v>
      </c>
      <c r="AI964" s="66" t="str">
        <f aca="false">IF(OR('Vstupní data'!T964&gt;0,'Vstupní data'!U964&gt;0),VLOOKUP(I964,'Pril3-drev'!$H$5:$J$83,3,0),"")</f>
        <v/>
      </c>
      <c r="AJ964" s="66" t="n">
        <f aca="false">IF('Vstupní data'!V964="prostokořenný",0,IF('Vstupní data'!V964="krytokořenný","k",IF('Vstupní data'!V964="poloodrostky nebo odrostky, prostokořenné i krytokořenné","po",0)))</f>
        <v>0</v>
      </c>
      <c r="AK964" s="66" t="n">
        <f aca="false">IF(OR('Vstupní data'!T964&gt;0,'Vstupní data'!U964&gt;0),IF(AJ964="k",0.9*VLOOKUP(AI964,'ha-pocty-vyhl'!$A$5:$B$20,2,0),IF(AJ964="po",0.8*VLOOKUP(AI964,'ha-pocty-vyhl'!$A$5:$B$20,2,0),VLOOKUP(AI964,'ha-pocty-vyhl'!$A$5:$B$20,2,0))),0)</f>
        <v>0</v>
      </c>
      <c r="AL964" s="66" t="n">
        <f aca="false">IF(OR('Vstupní data'!T964&gt;0,'Vstupní data'!U964&gt;0),'Vstupní data'!K964*'Vstupní data'!M964/100,0)</f>
        <v>0</v>
      </c>
      <c r="AM964" s="66" t="n">
        <f aca="false">IF(OR('Vstupní data'!T964&gt;0,'Vstupní data'!U964&gt;0),IF('Vstupní data'!T964&gt;0,'Vstupní data'!T964,ROUND(10*'Vstupní data'!U964/AK964,0)),0)</f>
        <v>0</v>
      </c>
      <c r="AN964" s="69" t="n">
        <f aca="false">IF('Vstupní data'!T964&gt;0,   IF('Vstupní data'!T964&lt;=AL964,'Vstupní data'!T964,AL964),   IF(AM964&lt;AL964,AM964,AL964))</f>
        <v>0</v>
      </c>
      <c r="AO964" s="69" t="n">
        <f aca="false">'Vstupní data'!X964</f>
        <v>0</v>
      </c>
      <c r="AP964" s="66" t="n">
        <f aca="false">IF(OR('Vstupní data'!T964&gt;0,'Vstupní data'!U964&gt;0),IF(I964&lt;&gt;0,VLOOKUP(I964,'Pril3-drev'!$H$5:$I$83,2,0),0),0)</f>
        <v>0</v>
      </c>
      <c r="AQ964" s="66" t="n">
        <f aca="false">'Vstupní data'!Y964</f>
        <v>0</v>
      </c>
      <c r="AR964" s="66" t="str">
        <f aca="false">IF(AC964&gt;5,   IF('Vstupní data'!Y964&gt;0,   VLOOKUP(VLOOKUP(CONCATENATE(VLOOKUP(I964,'Pril3-drev'!$H$4:$L$83,5,0),AC964),'Pril3-drev'!$Q$4:$R$2803,2,0),'AVB-BS'!$C$5:$S$29 ,LOOKUP(AQ964,'AVB-BS'!$D$3:$S$3,'AVB-BS'!$D$1:$S$1) ,0 )   ,   IF('Vstupní data'!Z964&gt;0,'Vstupní data'!Z964,0)) , "")</f>
        <v/>
      </c>
      <c r="AS964" s="70" t="str">
        <f aca="false">IF(AC964&gt;5,VLOOKUP(CONCATENATE(AP964,AR964),'Pril1-THLPa'!$H$6:$N$96,4,0),"")</f>
        <v/>
      </c>
      <c r="AT964" s="70" t="str">
        <f aca="false">IF(AC964&gt;5,VLOOKUP(CONCATENATE(AP964,AR964),'Pril1-THLPa'!$H$6:$N$96,5,0),"")</f>
        <v/>
      </c>
      <c r="AU964" s="70" t="str">
        <f aca="false">IF(AC964&gt;5,VLOOKUP(CONCATENATE(AP964,AR964),'Pril1-THLPa'!$H$6:$N$96,6,0),"")</f>
        <v/>
      </c>
      <c r="AV964" s="70" t="str">
        <f aca="false">IF(AC964&gt;5,VLOOKUP(CONCATENATE(AP964,AR964),'Pril1-THLPa'!$H$6:$N$96,7,0),"")</f>
        <v/>
      </c>
      <c r="AW964" s="70" t="str">
        <f aca="false">IF(AC964&gt;5,VLOOKUP(CONCATENATE(AP964,AR964),'Pril1-THLPa'!$H$6:$O$96,8,0),"")</f>
        <v/>
      </c>
      <c r="AX964" s="66" t="n">
        <f aca="false">IF(AC964&gt;0,IF(AND(AC964&gt;0,AC964&lt;=5),VLOOKUP(AP964,'Pril1-THLPa'!$A$6:$F$18,LOOKUP(AC964,'Pril1-THLPa'!$B$5:$F$5,'Pril1-THLPa'!$B$4:$F$4),0),AS964+AT964*(AC964-5)+AU964*POWER(AC964-5,2)+AV964*POWER(AC964-5,3)+AW964*POWER(AC964-5,4)),0)</f>
        <v>0</v>
      </c>
      <c r="AY964" s="71"/>
      <c r="AZ964" s="66" t="n">
        <f aca="false">'Vstupní data'!AA964</f>
        <v>0</v>
      </c>
      <c r="BA964" s="66" t="n">
        <f aca="false">IF(OR('Vstupní data'!T964&gt;0,'Vstupní data'!U964&gt;0),IF(AC964&lt;&gt;"",AX964*AO964/10*(100+AZ964)/100,0),0)</f>
        <v>0</v>
      </c>
      <c r="BB964" s="67" t="n">
        <f aca="false">IF(AC964&lt;&gt;"",ROUND(BA964*AN964,0),0)</f>
        <v>0</v>
      </c>
      <c r="BC964" s="68" t="str">
        <f aca="false">IF(AE964&gt;0,BB964/AE964,"")</f>
        <v/>
      </c>
      <c r="BD964" s="66" t="n">
        <f aca="false">'Vstupní data'!AE964</f>
        <v>0</v>
      </c>
      <c r="BF964" s="66" t="n">
        <f aca="false">'Vstupní data'!AC964</f>
        <v>0</v>
      </c>
      <c r="BH964" s="66" t="n">
        <f aca="false">'Vstupní data'!AD964</f>
        <v>0</v>
      </c>
      <c r="BI964" s="66" t="n">
        <f aca="false">'Vstupní data'!AF964</f>
        <v>0</v>
      </c>
      <c r="BJ964" s="69" t="n">
        <f aca="false">'Vstupní data'!AG964</f>
        <v>0</v>
      </c>
      <c r="BK964" s="69" t="n">
        <f aca="false">IF(BF964&lt;&gt;0,VLOOKUP(I964,'Pril3-drev'!$H$5:$I$83,2,0),0)</f>
        <v>0</v>
      </c>
      <c r="BL964" s="69" t="n">
        <f aca="false">IF(BF964&lt;&gt;0,VLOOKUP(BK964,'Pril3-drev'!$A$5:$C$17,3,0),0)</f>
        <v>0</v>
      </c>
      <c r="BM964" s="69" t="n">
        <f aca="false">'Vstupní data'!AH964</f>
        <v>0</v>
      </c>
      <c r="BN964" s="69" t="n">
        <f aca="false">IF('Vstupní data'!AH964&gt;0,   VLOOKUP(VLOOKUP(CONCATENATE(VLOOKUP(I964,'Pril3-drev'!$H$4:$L$83,5,0),BD964),'Pril3-drev'!$Q$4:$R$2803,2,0),'AVB-BS'!$C$5:$S$29 ,LOOKUP(BM964,'AVB-BS'!$D$3:$S$3,'AVB-BS'!$D$1:$S$1) ,0 )   ,   IF('Vstupní data'!AI964&gt;0,'Vstupní data'!AI964,0))</f>
        <v>0</v>
      </c>
      <c r="BO964" s="69" t="str">
        <f aca="false">IF(BX964&gt;5,VLOOKUP(CONCATENATE(BK964,BN964),'Pril1-THLPa'!$H$6:$N$96,4,0),"")</f>
        <v/>
      </c>
      <c r="BP964" s="69" t="str">
        <f aca="false">IF(BX964&gt;5,VLOOKUP(CONCATENATE(BK964,BN964),'Pril1-THLPa'!$H$6:$N$96,5,0),"")</f>
        <v/>
      </c>
      <c r="BQ964" s="69" t="str">
        <f aca="false">IF(BX964&gt;5,VLOOKUP(CONCATENATE(BK964,BN964),'Pril1-THLPa'!$H$6:$N$96,6,0),"")</f>
        <v/>
      </c>
      <c r="BR964" s="69" t="str">
        <f aca="false">IF(BX964&gt;5,VLOOKUP(CONCATENATE(BK964,BN964),'Pril1-THLPa'!$H$6:$N$96,7,0),"")</f>
        <v/>
      </c>
      <c r="BS964" s="69" t="str">
        <f aca="false">IF(BX964&gt;5,VLOOKUP(CONCATENATE(BK964,BN964),'Pril1-THLPa'!$H$6:$O$96,8,0),"")</f>
        <v/>
      </c>
      <c r="BT964" s="69" t="str">
        <f aca="false">IF(BF964&gt;0, IF(BK964="smrk",  VLOOKUP(VLOOKUP(BD964,'Pril9-K3'!$L$8:$M$207,2,0),'Pril9-K3'!$A$8:$J$16,LOOKUP(BN964,'Pril9-K3'!$A$7:$J$7,'Pril9-K3'!$A$5:$J$5),0), IF(AND(BK964&lt;&gt;"smrk",'Vstupní data'!AK964&lt;&gt;""),'Vstupní data'!AK964,   VLOOKUP(VLOOKUP(BD964,'Pril9-K3'!$L$8:$M$207,2,0),'Pril9-K3'!$A$8:$J$16,LOOKUP(BN964,'Pril9-K3'!$A$7:$J$7,'Pril9-K3'!$A$5:$J$5),0)   )),   "")</f>
        <v/>
      </c>
      <c r="BV964" s="69" t="n">
        <f aca="false">'Vstupní data'!AJ964</f>
        <v>0</v>
      </c>
      <c r="BW964" s="69" t="n">
        <f aca="false">IF(BF964&gt;0,IF(J964&gt;0,J964,K964*H964/100),0)</f>
        <v>0</v>
      </c>
      <c r="BX964" s="69" t="n">
        <f aca="false">IF(BF964&gt;0,IF(BJ964&gt;BL964,BL964,BJ964),0)</f>
        <v>0</v>
      </c>
      <c r="BY964" s="69" t="n">
        <f aca="false">IF(BD964=0,0,IF(AND(BX964&gt;0,BX964&lt;=5),  IF(AND(BX964&gt;0,BX964&lt;=5),VLOOKUP(BK964,'Pril1-THLPa'!$A$6:$F$18,IF(AND(BX964&gt;0,BX964&lt;=5),LOOKUP(BX964,'Pril1-THLPa'!$B$5:$F$5,'Pril1-THLPa'!$B$4:$F$4),""),0),""),  IF(BX964&gt;5,BO964+BP964*(BX964-5)+BQ964*POWER(BX964-5,2)+BR964*POWER(BX964-5,3)+BS964*POWER(BX964-5,4),"")))</f>
        <v>0</v>
      </c>
      <c r="BZ964" s="69" t="n">
        <f aca="false">IF(BY964&gt;0,BY964*BI964/10*BW964*(100+BV964)/100,0)</f>
        <v>0</v>
      </c>
      <c r="CA964" s="69" t="n">
        <f aca="false">IF(BD964&gt;0,BX964-IF(BD964&gt;BX964,BX964,BD964),0)</f>
        <v>0</v>
      </c>
      <c r="CB964" s="69" t="n">
        <f aca="false">POWER(1.01,CA964)</f>
        <v>1</v>
      </c>
      <c r="CC964" s="69" t="n">
        <f aca="false">IF(BF964&gt;0,IF(BF964&gt;BH964,1,BF964/BH964),0)</f>
        <v>0</v>
      </c>
      <c r="CD964" s="72" t="n">
        <f aca="false">IF(BD964=0,0,IF(BF964&gt;0,ROUND(IF(CB964&lt;&gt;0,BZ964*BT964*1/CB964*CC964,0),0),0))</f>
        <v>0</v>
      </c>
      <c r="CE964" s="73" t="str">
        <f aca="false">IF(BF964&gt;0,IF(BF964&gt;BH964,CD964/BF964,CD964/BH964),"")</f>
        <v/>
      </c>
      <c r="CF964" s="69" t="n">
        <f aca="false">'Vstupní data'!AM964</f>
        <v>0</v>
      </c>
      <c r="CG964" s="69" t="n">
        <f aca="false">'Vstupní data'!AN964</f>
        <v>0</v>
      </c>
      <c r="CH964" s="69" t="n">
        <f aca="false">'Vstupní data'!AO964</f>
        <v>0</v>
      </c>
      <c r="CI964" s="69" t="n">
        <f aca="false">'Vstupní data'!AP964</f>
        <v>0</v>
      </c>
      <c r="CJ964" s="72" t="n">
        <f aca="false">ROUND(CH964*CI964,0)</f>
        <v>0</v>
      </c>
      <c r="CK964" s="74" t="str">
        <f aca="false">IF(OR(AA964&gt;0,BB964&gt;0,CD964&gt;0,CJ964&gt;0),AA964+BB964+CD964+CJ964,"")</f>
        <v/>
      </c>
    </row>
    <row r="965" customFormat="false" ht="12.8" hidden="false" customHeight="false" outlineLevel="0" collapsed="false">
      <c r="A965" s="66" t="n">
        <f aca="false">'Vstupní data'!A965</f>
        <v>0</v>
      </c>
      <c r="F965" s="66" t="str">
        <f aca="false">CONCATENATE('Vstupní data'!F965,'Vstupní data'!G965,'Vstupní data'!H965,'Vstupní data'!I965)</f>
        <v/>
      </c>
      <c r="G965" s="66"/>
      <c r="H965" s="66" t="n">
        <f aca="false">'Vstupní data'!K965</f>
        <v>0</v>
      </c>
      <c r="I965" s="66" t="n">
        <f aca="false">'Vstupní data'!L965</f>
        <v>0</v>
      </c>
      <c r="J965" s="66" t="n">
        <f aca="false">'Vstupní data'!K965*'Vstupní data'!M965/100</f>
        <v>0</v>
      </c>
      <c r="L965" s="66" t="n">
        <f aca="false">IF('Vstupní data'!N965="prostokořenný",0,IF('Vstupní data'!N965="krytokořenný","k",IF('Vstupní data'!N965="poloodrostky nebo odrostky, prostokořenné i krytokořenné","po",0)))</f>
        <v>0</v>
      </c>
      <c r="N965" s="66"/>
      <c r="O965" s="66" t="n">
        <f aca="false">'Vstupní data'!O965</f>
        <v>0</v>
      </c>
      <c r="P965" s="66" t="n">
        <f aca="false">IF(O965&gt;0,VLOOKUP(CONCATENATE(VLOOKUP(I965,'Pril3-drev'!$H$5:$K$83,4,0),"-",'Vstupní data'!R965),K2!$C$15:$D$23,2,0),0)</f>
        <v>0</v>
      </c>
      <c r="Q965" s="66" t="n">
        <f aca="false">IF(O965&gt;0,VLOOKUP(I965,'Pril3-drev'!$H$5:$I$83,2,0),0)</f>
        <v>0</v>
      </c>
      <c r="R965" s="66" t="n">
        <f aca="false">IF(Q965&gt;0,VLOOKUP(Q965,'Pril6-okus'!$A$5:$B$17,2,0),0)</f>
        <v>0</v>
      </c>
      <c r="S965" s="66" t="n">
        <f aca="false">IF(O965&gt;0,VLOOKUP(I965,'Pril3-drev'!$H$5:$J$83,3,0),0)</f>
        <v>0</v>
      </c>
      <c r="T965" s="66" t="str">
        <f aca="false">IF(O965&gt;0,IF(L965="k",0.9*VLOOKUP(S965,'ha-pocty-vyhl'!$A$5:$B$20,2,0),IF(L965="po",0.8*VLOOKUP(S965,'ha-pocty-vyhl'!$A$5:$B$20,2,0),VLOOKUP(S965,'ha-pocty-vyhl'!$A$5:$B$20,2,0))),"")</f>
        <v/>
      </c>
      <c r="U965" s="66" t="n">
        <f aca="false">'Vstupní data'!P965</f>
        <v>0</v>
      </c>
      <c r="V965" s="66" t="n">
        <f aca="false">IF(O965&gt;0,1.3*T965*1000*Z965/10000,0)</f>
        <v>0</v>
      </c>
      <c r="W965" s="66" t="n">
        <f aca="false">IF(O965&gt;0,1.3*T965*1000*Z965/10000,0)</f>
        <v>0</v>
      </c>
      <c r="X965" s="66" t="n">
        <f aca="false">IF(O965&gt;0,IF(O965&gt;V965,V965,O965),0)</f>
        <v>0</v>
      </c>
      <c r="Y965" s="66" t="n">
        <f aca="false">IF(O965&gt;0,IF(IF(U965&gt;W965,W965,U965)&lt;X965,W965,IF(U965&gt;W965,W965,U965)),0)</f>
        <v>0</v>
      </c>
      <c r="Z965" s="66" t="n">
        <f aca="false">IF(O965&gt;0,IF(J965&gt;0,J965,K965*H965/100),0)</f>
        <v>0</v>
      </c>
      <c r="AA965" s="67" t="n">
        <f aca="false">IF(O965&gt;0,CEILING(R965*P965*X965/Y965*Z965,1),0)</f>
        <v>0</v>
      </c>
      <c r="AB965" s="68" t="n">
        <f aca="false">IF(O965&gt;0,AA965/O965,0)</f>
        <v>0</v>
      </c>
      <c r="AC965" s="66" t="n">
        <f aca="false">'Vstupní data'!W965</f>
        <v>0</v>
      </c>
      <c r="AI965" s="66" t="str">
        <f aca="false">IF(OR('Vstupní data'!T965&gt;0,'Vstupní data'!U965&gt;0),VLOOKUP(I965,'Pril3-drev'!$H$5:$J$83,3,0),"")</f>
        <v/>
      </c>
      <c r="AJ965" s="66" t="n">
        <f aca="false">IF('Vstupní data'!V965="prostokořenný",0,IF('Vstupní data'!V965="krytokořenný","k",IF('Vstupní data'!V965="poloodrostky nebo odrostky, prostokořenné i krytokořenné","po",0)))</f>
        <v>0</v>
      </c>
      <c r="AK965" s="66" t="n">
        <f aca="false">IF(OR('Vstupní data'!T965&gt;0,'Vstupní data'!U965&gt;0),IF(AJ965="k",0.9*VLOOKUP(AI965,'ha-pocty-vyhl'!$A$5:$B$20,2,0),IF(AJ965="po",0.8*VLOOKUP(AI965,'ha-pocty-vyhl'!$A$5:$B$20,2,0),VLOOKUP(AI965,'ha-pocty-vyhl'!$A$5:$B$20,2,0))),0)</f>
        <v>0</v>
      </c>
      <c r="AL965" s="66" t="n">
        <f aca="false">IF(OR('Vstupní data'!T965&gt;0,'Vstupní data'!U965&gt;0),'Vstupní data'!K965*'Vstupní data'!M965/100,0)</f>
        <v>0</v>
      </c>
      <c r="AM965" s="66" t="n">
        <f aca="false">IF(OR('Vstupní data'!T965&gt;0,'Vstupní data'!U965&gt;0),IF('Vstupní data'!T965&gt;0,'Vstupní data'!T965,ROUND(10*'Vstupní data'!U965/AK965,0)),0)</f>
        <v>0</v>
      </c>
      <c r="AN965" s="69" t="n">
        <f aca="false">IF('Vstupní data'!T965&gt;0,   IF('Vstupní data'!T965&lt;=AL965,'Vstupní data'!T965,AL965),   IF(AM965&lt;AL965,AM965,AL965))</f>
        <v>0</v>
      </c>
      <c r="AO965" s="69" t="n">
        <f aca="false">'Vstupní data'!X965</f>
        <v>0</v>
      </c>
      <c r="AP965" s="66" t="n">
        <f aca="false">IF(OR('Vstupní data'!T965&gt;0,'Vstupní data'!U965&gt;0),IF(I965&lt;&gt;0,VLOOKUP(I965,'Pril3-drev'!$H$5:$I$83,2,0),0),0)</f>
        <v>0</v>
      </c>
      <c r="AQ965" s="66" t="n">
        <f aca="false">'Vstupní data'!Y965</f>
        <v>0</v>
      </c>
      <c r="AR965" s="66" t="str">
        <f aca="false">IF(AC965&gt;5,   IF('Vstupní data'!Y965&gt;0,   VLOOKUP(VLOOKUP(CONCATENATE(VLOOKUP(I965,'Pril3-drev'!$H$4:$L$83,5,0),AC965),'Pril3-drev'!$Q$4:$R$2803,2,0),'AVB-BS'!$C$5:$S$29 ,LOOKUP(AQ965,'AVB-BS'!$D$3:$S$3,'AVB-BS'!$D$1:$S$1) ,0 )   ,   IF('Vstupní data'!Z965&gt;0,'Vstupní data'!Z965,0)) , "")</f>
        <v/>
      </c>
      <c r="AS965" s="70" t="str">
        <f aca="false">IF(AC965&gt;5,VLOOKUP(CONCATENATE(AP965,AR965),'Pril1-THLPa'!$H$6:$N$96,4,0),"")</f>
        <v/>
      </c>
      <c r="AT965" s="70" t="str">
        <f aca="false">IF(AC965&gt;5,VLOOKUP(CONCATENATE(AP965,AR965),'Pril1-THLPa'!$H$6:$N$96,5,0),"")</f>
        <v/>
      </c>
      <c r="AU965" s="70" t="str">
        <f aca="false">IF(AC965&gt;5,VLOOKUP(CONCATENATE(AP965,AR965),'Pril1-THLPa'!$H$6:$N$96,6,0),"")</f>
        <v/>
      </c>
      <c r="AV965" s="70" t="str">
        <f aca="false">IF(AC965&gt;5,VLOOKUP(CONCATENATE(AP965,AR965),'Pril1-THLPa'!$H$6:$N$96,7,0),"")</f>
        <v/>
      </c>
      <c r="AW965" s="70" t="str">
        <f aca="false">IF(AC965&gt;5,VLOOKUP(CONCATENATE(AP965,AR965),'Pril1-THLPa'!$H$6:$O$96,8,0),"")</f>
        <v/>
      </c>
      <c r="AX965" s="66" t="n">
        <f aca="false">IF(AC965&gt;0,IF(AND(AC965&gt;0,AC965&lt;=5),VLOOKUP(AP965,'Pril1-THLPa'!$A$6:$F$18,LOOKUP(AC965,'Pril1-THLPa'!$B$5:$F$5,'Pril1-THLPa'!$B$4:$F$4),0),AS965+AT965*(AC965-5)+AU965*POWER(AC965-5,2)+AV965*POWER(AC965-5,3)+AW965*POWER(AC965-5,4)),0)</f>
        <v>0</v>
      </c>
      <c r="AY965" s="71"/>
      <c r="AZ965" s="66" t="n">
        <f aca="false">'Vstupní data'!AA965</f>
        <v>0</v>
      </c>
      <c r="BA965" s="66" t="n">
        <f aca="false">IF(OR('Vstupní data'!T965&gt;0,'Vstupní data'!U965&gt;0),IF(AC965&lt;&gt;"",AX965*AO965/10*(100+AZ965)/100,0),0)</f>
        <v>0</v>
      </c>
      <c r="BB965" s="67" t="n">
        <f aca="false">IF(AC965&lt;&gt;"",ROUND(BA965*AN965,0),0)</f>
        <v>0</v>
      </c>
      <c r="BC965" s="68" t="str">
        <f aca="false">IF(AE965&gt;0,BB965/AE965,"")</f>
        <v/>
      </c>
      <c r="BD965" s="66" t="n">
        <f aca="false">'Vstupní data'!AE965</f>
        <v>0</v>
      </c>
      <c r="BF965" s="66" t="n">
        <f aca="false">'Vstupní data'!AC965</f>
        <v>0</v>
      </c>
      <c r="BH965" s="66" t="n">
        <f aca="false">'Vstupní data'!AD965</f>
        <v>0</v>
      </c>
      <c r="BI965" s="66" t="n">
        <f aca="false">'Vstupní data'!AF965</f>
        <v>0</v>
      </c>
      <c r="BJ965" s="69" t="n">
        <f aca="false">'Vstupní data'!AG965</f>
        <v>0</v>
      </c>
      <c r="BK965" s="69" t="n">
        <f aca="false">IF(BF965&lt;&gt;0,VLOOKUP(I965,'Pril3-drev'!$H$5:$I$83,2,0),0)</f>
        <v>0</v>
      </c>
      <c r="BL965" s="69" t="n">
        <f aca="false">IF(BF965&lt;&gt;0,VLOOKUP(BK965,'Pril3-drev'!$A$5:$C$17,3,0),0)</f>
        <v>0</v>
      </c>
      <c r="BM965" s="69" t="n">
        <f aca="false">'Vstupní data'!AH965</f>
        <v>0</v>
      </c>
      <c r="BN965" s="69" t="n">
        <f aca="false">IF('Vstupní data'!AH965&gt;0,   VLOOKUP(VLOOKUP(CONCATENATE(VLOOKUP(I965,'Pril3-drev'!$H$4:$L$83,5,0),BD965),'Pril3-drev'!$Q$4:$R$2803,2,0),'AVB-BS'!$C$5:$S$29 ,LOOKUP(BM965,'AVB-BS'!$D$3:$S$3,'AVB-BS'!$D$1:$S$1) ,0 )   ,   IF('Vstupní data'!AI965&gt;0,'Vstupní data'!AI965,0))</f>
        <v>0</v>
      </c>
      <c r="BO965" s="69" t="str">
        <f aca="false">IF(BX965&gt;5,VLOOKUP(CONCATENATE(BK965,BN965),'Pril1-THLPa'!$H$6:$N$96,4,0),"")</f>
        <v/>
      </c>
      <c r="BP965" s="69" t="str">
        <f aca="false">IF(BX965&gt;5,VLOOKUP(CONCATENATE(BK965,BN965),'Pril1-THLPa'!$H$6:$N$96,5,0),"")</f>
        <v/>
      </c>
      <c r="BQ965" s="69" t="str">
        <f aca="false">IF(BX965&gt;5,VLOOKUP(CONCATENATE(BK965,BN965),'Pril1-THLPa'!$H$6:$N$96,6,0),"")</f>
        <v/>
      </c>
      <c r="BR965" s="69" t="str">
        <f aca="false">IF(BX965&gt;5,VLOOKUP(CONCATENATE(BK965,BN965),'Pril1-THLPa'!$H$6:$N$96,7,0),"")</f>
        <v/>
      </c>
      <c r="BS965" s="69" t="str">
        <f aca="false">IF(BX965&gt;5,VLOOKUP(CONCATENATE(BK965,BN965),'Pril1-THLPa'!$H$6:$O$96,8,0),"")</f>
        <v/>
      </c>
      <c r="BT965" s="69" t="str">
        <f aca="false">IF(BF965&gt;0, IF(BK965="smrk",  VLOOKUP(VLOOKUP(BD965,'Pril9-K3'!$L$8:$M$207,2,0),'Pril9-K3'!$A$8:$J$16,LOOKUP(BN965,'Pril9-K3'!$A$7:$J$7,'Pril9-K3'!$A$5:$J$5),0), IF(AND(BK965&lt;&gt;"smrk",'Vstupní data'!AK965&lt;&gt;""),'Vstupní data'!AK965,   VLOOKUP(VLOOKUP(BD965,'Pril9-K3'!$L$8:$M$207,2,0),'Pril9-K3'!$A$8:$J$16,LOOKUP(BN965,'Pril9-K3'!$A$7:$J$7,'Pril9-K3'!$A$5:$J$5),0)   )),   "")</f>
        <v/>
      </c>
      <c r="BV965" s="69" t="n">
        <f aca="false">'Vstupní data'!AJ965</f>
        <v>0</v>
      </c>
      <c r="BW965" s="69" t="n">
        <f aca="false">IF(BF965&gt;0,IF(J965&gt;0,J965,K965*H965/100),0)</f>
        <v>0</v>
      </c>
      <c r="BX965" s="69" t="n">
        <f aca="false">IF(BF965&gt;0,IF(BJ965&gt;BL965,BL965,BJ965),0)</f>
        <v>0</v>
      </c>
      <c r="BY965" s="69" t="n">
        <f aca="false">IF(BD965=0,0,IF(AND(BX965&gt;0,BX965&lt;=5),  IF(AND(BX965&gt;0,BX965&lt;=5),VLOOKUP(BK965,'Pril1-THLPa'!$A$6:$F$18,IF(AND(BX965&gt;0,BX965&lt;=5),LOOKUP(BX965,'Pril1-THLPa'!$B$5:$F$5,'Pril1-THLPa'!$B$4:$F$4),""),0),""),  IF(BX965&gt;5,BO965+BP965*(BX965-5)+BQ965*POWER(BX965-5,2)+BR965*POWER(BX965-5,3)+BS965*POWER(BX965-5,4),"")))</f>
        <v>0</v>
      </c>
      <c r="BZ965" s="69" t="n">
        <f aca="false">IF(BY965&gt;0,BY965*BI965/10*BW965*(100+BV965)/100,0)</f>
        <v>0</v>
      </c>
      <c r="CA965" s="69" t="n">
        <f aca="false">IF(BD965&gt;0,BX965-IF(BD965&gt;BX965,BX965,BD965),0)</f>
        <v>0</v>
      </c>
      <c r="CB965" s="69" t="n">
        <f aca="false">POWER(1.01,CA965)</f>
        <v>1</v>
      </c>
      <c r="CC965" s="69" t="n">
        <f aca="false">IF(BF965&gt;0,IF(BF965&gt;BH965,1,BF965/BH965),0)</f>
        <v>0</v>
      </c>
      <c r="CD965" s="72" t="n">
        <f aca="false">IF(BD965=0,0,IF(BF965&gt;0,ROUND(IF(CB965&lt;&gt;0,BZ965*BT965*1/CB965*CC965,0),0),0))</f>
        <v>0</v>
      </c>
      <c r="CE965" s="73" t="str">
        <f aca="false">IF(BF965&gt;0,IF(BF965&gt;BH965,CD965/BF965,CD965/BH965),"")</f>
        <v/>
      </c>
      <c r="CF965" s="69" t="n">
        <f aca="false">'Vstupní data'!AM965</f>
        <v>0</v>
      </c>
      <c r="CG965" s="69" t="n">
        <f aca="false">'Vstupní data'!AN965</f>
        <v>0</v>
      </c>
      <c r="CH965" s="69" t="n">
        <f aca="false">'Vstupní data'!AO965</f>
        <v>0</v>
      </c>
      <c r="CI965" s="69" t="n">
        <f aca="false">'Vstupní data'!AP965</f>
        <v>0</v>
      </c>
      <c r="CJ965" s="72" t="n">
        <f aca="false">ROUND(CH965*CI965,0)</f>
        <v>0</v>
      </c>
      <c r="CK965" s="74" t="str">
        <f aca="false">IF(OR(AA965&gt;0,BB965&gt;0,CD965&gt;0,CJ965&gt;0),AA965+BB965+CD965+CJ965,"")</f>
        <v/>
      </c>
    </row>
    <row r="966" customFormat="false" ht="12.8" hidden="false" customHeight="false" outlineLevel="0" collapsed="false">
      <c r="A966" s="66" t="n">
        <f aca="false">'Vstupní data'!A966</f>
        <v>0</v>
      </c>
      <c r="F966" s="66" t="str">
        <f aca="false">CONCATENATE('Vstupní data'!F966,'Vstupní data'!G966,'Vstupní data'!H966,'Vstupní data'!I966)</f>
        <v/>
      </c>
      <c r="G966" s="66"/>
      <c r="H966" s="66" t="n">
        <f aca="false">'Vstupní data'!K966</f>
        <v>0</v>
      </c>
      <c r="I966" s="66" t="n">
        <f aca="false">'Vstupní data'!L966</f>
        <v>0</v>
      </c>
      <c r="J966" s="66" t="n">
        <f aca="false">'Vstupní data'!K966*'Vstupní data'!M966/100</f>
        <v>0</v>
      </c>
      <c r="L966" s="66" t="n">
        <f aca="false">IF('Vstupní data'!N966="prostokořenný",0,IF('Vstupní data'!N966="krytokořenný","k",IF('Vstupní data'!N966="poloodrostky nebo odrostky, prostokořenné i krytokořenné","po",0)))</f>
        <v>0</v>
      </c>
      <c r="N966" s="66"/>
      <c r="O966" s="66" t="n">
        <f aca="false">'Vstupní data'!O966</f>
        <v>0</v>
      </c>
      <c r="P966" s="66" t="n">
        <f aca="false">IF(O966&gt;0,VLOOKUP(CONCATENATE(VLOOKUP(I966,'Pril3-drev'!$H$5:$K$83,4,0),"-",'Vstupní data'!R966),K2!$C$15:$D$23,2,0),0)</f>
        <v>0</v>
      </c>
      <c r="Q966" s="66" t="n">
        <f aca="false">IF(O966&gt;0,VLOOKUP(I966,'Pril3-drev'!$H$5:$I$83,2,0),0)</f>
        <v>0</v>
      </c>
      <c r="R966" s="66" t="n">
        <f aca="false">IF(Q966&gt;0,VLOOKUP(Q966,'Pril6-okus'!$A$5:$B$17,2,0),0)</f>
        <v>0</v>
      </c>
      <c r="S966" s="66" t="n">
        <f aca="false">IF(O966&gt;0,VLOOKUP(I966,'Pril3-drev'!$H$5:$J$83,3,0),0)</f>
        <v>0</v>
      </c>
      <c r="T966" s="66" t="str">
        <f aca="false">IF(O966&gt;0,IF(L966="k",0.9*VLOOKUP(S966,'ha-pocty-vyhl'!$A$5:$B$20,2,0),IF(L966="po",0.8*VLOOKUP(S966,'ha-pocty-vyhl'!$A$5:$B$20,2,0),VLOOKUP(S966,'ha-pocty-vyhl'!$A$5:$B$20,2,0))),"")</f>
        <v/>
      </c>
      <c r="U966" s="66" t="n">
        <f aca="false">'Vstupní data'!P966</f>
        <v>0</v>
      </c>
      <c r="V966" s="66" t="n">
        <f aca="false">IF(O966&gt;0,1.3*T966*1000*Z966/10000,0)</f>
        <v>0</v>
      </c>
      <c r="W966" s="66" t="n">
        <f aca="false">IF(O966&gt;0,1.3*T966*1000*Z966/10000,0)</f>
        <v>0</v>
      </c>
      <c r="X966" s="66" t="n">
        <f aca="false">IF(O966&gt;0,IF(O966&gt;V966,V966,O966),0)</f>
        <v>0</v>
      </c>
      <c r="Y966" s="66" t="n">
        <f aca="false">IF(O966&gt;0,IF(IF(U966&gt;W966,W966,U966)&lt;X966,W966,IF(U966&gt;W966,W966,U966)),0)</f>
        <v>0</v>
      </c>
      <c r="Z966" s="66" t="n">
        <f aca="false">IF(O966&gt;0,IF(J966&gt;0,J966,K966*H966/100),0)</f>
        <v>0</v>
      </c>
      <c r="AA966" s="67" t="n">
        <f aca="false">IF(O966&gt;0,CEILING(R966*P966*X966/Y966*Z966,1),0)</f>
        <v>0</v>
      </c>
      <c r="AB966" s="68" t="n">
        <f aca="false">IF(O966&gt;0,AA966/O966,0)</f>
        <v>0</v>
      </c>
      <c r="AC966" s="66" t="n">
        <f aca="false">'Vstupní data'!W966</f>
        <v>0</v>
      </c>
      <c r="AI966" s="66" t="str">
        <f aca="false">IF(OR('Vstupní data'!T966&gt;0,'Vstupní data'!U966&gt;0),VLOOKUP(I966,'Pril3-drev'!$H$5:$J$83,3,0),"")</f>
        <v/>
      </c>
      <c r="AJ966" s="66" t="n">
        <f aca="false">IF('Vstupní data'!V966="prostokořenný",0,IF('Vstupní data'!V966="krytokořenný","k",IF('Vstupní data'!V966="poloodrostky nebo odrostky, prostokořenné i krytokořenné","po",0)))</f>
        <v>0</v>
      </c>
      <c r="AK966" s="66" t="n">
        <f aca="false">IF(OR('Vstupní data'!T966&gt;0,'Vstupní data'!U966&gt;0),IF(AJ966="k",0.9*VLOOKUP(AI966,'ha-pocty-vyhl'!$A$5:$B$20,2,0),IF(AJ966="po",0.8*VLOOKUP(AI966,'ha-pocty-vyhl'!$A$5:$B$20,2,0),VLOOKUP(AI966,'ha-pocty-vyhl'!$A$5:$B$20,2,0))),0)</f>
        <v>0</v>
      </c>
      <c r="AL966" s="66" t="n">
        <f aca="false">IF(OR('Vstupní data'!T966&gt;0,'Vstupní data'!U966&gt;0),'Vstupní data'!K966*'Vstupní data'!M966/100,0)</f>
        <v>0</v>
      </c>
      <c r="AM966" s="66" t="n">
        <f aca="false">IF(OR('Vstupní data'!T966&gt;0,'Vstupní data'!U966&gt;0),IF('Vstupní data'!T966&gt;0,'Vstupní data'!T966,ROUND(10*'Vstupní data'!U966/AK966,0)),0)</f>
        <v>0</v>
      </c>
      <c r="AN966" s="69" t="n">
        <f aca="false">IF('Vstupní data'!T966&gt;0,   IF('Vstupní data'!T966&lt;=AL966,'Vstupní data'!T966,AL966),   IF(AM966&lt;AL966,AM966,AL966))</f>
        <v>0</v>
      </c>
      <c r="AO966" s="69" t="n">
        <f aca="false">'Vstupní data'!X966</f>
        <v>0</v>
      </c>
      <c r="AP966" s="66" t="n">
        <f aca="false">IF(OR('Vstupní data'!T966&gt;0,'Vstupní data'!U966&gt;0),IF(I966&lt;&gt;0,VLOOKUP(I966,'Pril3-drev'!$H$5:$I$83,2,0),0),0)</f>
        <v>0</v>
      </c>
      <c r="AQ966" s="66" t="n">
        <f aca="false">'Vstupní data'!Y966</f>
        <v>0</v>
      </c>
      <c r="AR966" s="66" t="str">
        <f aca="false">IF(AC966&gt;5,   IF('Vstupní data'!Y966&gt;0,   VLOOKUP(VLOOKUP(CONCATENATE(VLOOKUP(I966,'Pril3-drev'!$H$4:$L$83,5,0),AC966),'Pril3-drev'!$Q$4:$R$2803,2,0),'AVB-BS'!$C$5:$S$29 ,LOOKUP(AQ966,'AVB-BS'!$D$3:$S$3,'AVB-BS'!$D$1:$S$1) ,0 )   ,   IF('Vstupní data'!Z966&gt;0,'Vstupní data'!Z966,0)) , "")</f>
        <v/>
      </c>
      <c r="AS966" s="70" t="str">
        <f aca="false">IF(AC966&gt;5,VLOOKUP(CONCATENATE(AP966,AR966),'Pril1-THLPa'!$H$6:$N$96,4,0),"")</f>
        <v/>
      </c>
      <c r="AT966" s="70" t="str">
        <f aca="false">IF(AC966&gt;5,VLOOKUP(CONCATENATE(AP966,AR966),'Pril1-THLPa'!$H$6:$N$96,5,0),"")</f>
        <v/>
      </c>
      <c r="AU966" s="70" t="str">
        <f aca="false">IF(AC966&gt;5,VLOOKUP(CONCATENATE(AP966,AR966),'Pril1-THLPa'!$H$6:$N$96,6,0),"")</f>
        <v/>
      </c>
      <c r="AV966" s="70" t="str">
        <f aca="false">IF(AC966&gt;5,VLOOKUP(CONCATENATE(AP966,AR966),'Pril1-THLPa'!$H$6:$N$96,7,0),"")</f>
        <v/>
      </c>
      <c r="AW966" s="70" t="str">
        <f aca="false">IF(AC966&gt;5,VLOOKUP(CONCATENATE(AP966,AR966),'Pril1-THLPa'!$H$6:$O$96,8,0),"")</f>
        <v/>
      </c>
      <c r="AX966" s="66" t="n">
        <f aca="false">IF(AC966&gt;0,IF(AND(AC966&gt;0,AC966&lt;=5),VLOOKUP(AP966,'Pril1-THLPa'!$A$6:$F$18,LOOKUP(AC966,'Pril1-THLPa'!$B$5:$F$5,'Pril1-THLPa'!$B$4:$F$4),0),AS966+AT966*(AC966-5)+AU966*POWER(AC966-5,2)+AV966*POWER(AC966-5,3)+AW966*POWER(AC966-5,4)),0)</f>
        <v>0</v>
      </c>
      <c r="AY966" s="71"/>
      <c r="AZ966" s="66" t="n">
        <f aca="false">'Vstupní data'!AA966</f>
        <v>0</v>
      </c>
      <c r="BA966" s="66" t="n">
        <f aca="false">IF(OR('Vstupní data'!T966&gt;0,'Vstupní data'!U966&gt;0),IF(AC966&lt;&gt;"",AX966*AO966/10*(100+AZ966)/100,0),0)</f>
        <v>0</v>
      </c>
      <c r="BB966" s="67" t="n">
        <f aca="false">IF(AC966&lt;&gt;"",ROUND(BA966*AN966,0),0)</f>
        <v>0</v>
      </c>
      <c r="BC966" s="68" t="str">
        <f aca="false">IF(AE966&gt;0,BB966/AE966,"")</f>
        <v/>
      </c>
      <c r="BD966" s="66" t="n">
        <f aca="false">'Vstupní data'!AE966</f>
        <v>0</v>
      </c>
      <c r="BF966" s="66" t="n">
        <f aca="false">'Vstupní data'!AC966</f>
        <v>0</v>
      </c>
      <c r="BH966" s="66" t="n">
        <f aca="false">'Vstupní data'!AD966</f>
        <v>0</v>
      </c>
      <c r="BI966" s="66" t="n">
        <f aca="false">'Vstupní data'!AF966</f>
        <v>0</v>
      </c>
      <c r="BJ966" s="69" t="n">
        <f aca="false">'Vstupní data'!AG966</f>
        <v>0</v>
      </c>
      <c r="BK966" s="69" t="n">
        <f aca="false">IF(BF966&lt;&gt;0,VLOOKUP(I966,'Pril3-drev'!$H$5:$I$83,2,0),0)</f>
        <v>0</v>
      </c>
      <c r="BL966" s="69" t="n">
        <f aca="false">IF(BF966&lt;&gt;0,VLOOKUP(BK966,'Pril3-drev'!$A$5:$C$17,3,0),0)</f>
        <v>0</v>
      </c>
      <c r="BM966" s="69" t="n">
        <f aca="false">'Vstupní data'!AH966</f>
        <v>0</v>
      </c>
      <c r="BN966" s="69" t="n">
        <f aca="false">IF('Vstupní data'!AH966&gt;0,   VLOOKUP(VLOOKUP(CONCATENATE(VLOOKUP(I966,'Pril3-drev'!$H$4:$L$83,5,0),BD966),'Pril3-drev'!$Q$4:$R$2803,2,0),'AVB-BS'!$C$5:$S$29 ,LOOKUP(BM966,'AVB-BS'!$D$3:$S$3,'AVB-BS'!$D$1:$S$1) ,0 )   ,   IF('Vstupní data'!AI966&gt;0,'Vstupní data'!AI966,0))</f>
        <v>0</v>
      </c>
      <c r="BO966" s="69" t="str">
        <f aca="false">IF(BX966&gt;5,VLOOKUP(CONCATENATE(BK966,BN966),'Pril1-THLPa'!$H$6:$N$96,4,0),"")</f>
        <v/>
      </c>
      <c r="BP966" s="69" t="str">
        <f aca="false">IF(BX966&gt;5,VLOOKUP(CONCATENATE(BK966,BN966),'Pril1-THLPa'!$H$6:$N$96,5,0),"")</f>
        <v/>
      </c>
      <c r="BQ966" s="69" t="str">
        <f aca="false">IF(BX966&gt;5,VLOOKUP(CONCATENATE(BK966,BN966),'Pril1-THLPa'!$H$6:$N$96,6,0),"")</f>
        <v/>
      </c>
      <c r="BR966" s="69" t="str">
        <f aca="false">IF(BX966&gt;5,VLOOKUP(CONCATENATE(BK966,BN966),'Pril1-THLPa'!$H$6:$N$96,7,0),"")</f>
        <v/>
      </c>
      <c r="BS966" s="69" t="str">
        <f aca="false">IF(BX966&gt;5,VLOOKUP(CONCATENATE(BK966,BN966),'Pril1-THLPa'!$H$6:$O$96,8,0),"")</f>
        <v/>
      </c>
      <c r="BT966" s="69" t="str">
        <f aca="false">IF(BF966&gt;0, IF(BK966="smrk",  VLOOKUP(VLOOKUP(BD966,'Pril9-K3'!$L$8:$M$207,2,0),'Pril9-K3'!$A$8:$J$16,LOOKUP(BN966,'Pril9-K3'!$A$7:$J$7,'Pril9-K3'!$A$5:$J$5),0), IF(AND(BK966&lt;&gt;"smrk",'Vstupní data'!AK966&lt;&gt;""),'Vstupní data'!AK966,   VLOOKUP(VLOOKUP(BD966,'Pril9-K3'!$L$8:$M$207,2,0),'Pril9-K3'!$A$8:$J$16,LOOKUP(BN966,'Pril9-K3'!$A$7:$J$7,'Pril9-K3'!$A$5:$J$5),0)   )),   "")</f>
        <v/>
      </c>
      <c r="BV966" s="69" t="n">
        <f aca="false">'Vstupní data'!AJ966</f>
        <v>0</v>
      </c>
      <c r="BW966" s="69" t="n">
        <f aca="false">IF(BF966&gt;0,IF(J966&gt;0,J966,K966*H966/100),0)</f>
        <v>0</v>
      </c>
      <c r="BX966" s="69" t="n">
        <f aca="false">IF(BF966&gt;0,IF(BJ966&gt;BL966,BL966,BJ966),0)</f>
        <v>0</v>
      </c>
      <c r="BY966" s="69" t="n">
        <f aca="false">IF(BD966=0,0,IF(AND(BX966&gt;0,BX966&lt;=5),  IF(AND(BX966&gt;0,BX966&lt;=5),VLOOKUP(BK966,'Pril1-THLPa'!$A$6:$F$18,IF(AND(BX966&gt;0,BX966&lt;=5),LOOKUP(BX966,'Pril1-THLPa'!$B$5:$F$5,'Pril1-THLPa'!$B$4:$F$4),""),0),""),  IF(BX966&gt;5,BO966+BP966*(BX966-5)+BQ966*POWER(BX966-5,2)+BR966*POWER(BX966-5,3)+BS966*POWER(BX966-5,4),"")))</f>
        <v>0</v>
      </c>
      <c r="BZ966" s="69" t="n">
        <f aca="false">IF(BY966&gt;0,BY966*BI966/10*BW966*(100+BV966)/100,0)</f>
        <v>0</v>
      </c>
      <c r="CA966" s="69" t="n">
        <f aca="false">IF(BD966&gt;0,BX966-IF(BD966&gt;BX966,BX966,BD966),0)</f>
        <v>0</v>
      </c>
      <c r="CB966" s="69" t="n">
        <f aca="false">POWER(1.01,CA966)</f>
        <v>1</v>
      </c>
      <c r="CC966" s="69" t="n">
        <f aca="false">IF(BF966&gt;0,IF(BF966&gt;BH966,1,BF966/BH966),0)</f>
        <v>0</v>
      </c>
      <c r="CD966" s="72" t="n">
        <f aca="false">IF(BD966=0,0,IF(BF966&gt;0,ROUND(IF(CB966&lt;&gt;0,BZ966*BT966*1/CB966*CC966,0),0),0))</f>
        <v>0</v>
      </c>
      <c r="CE966" s="73" t="str">
        <f aca="false">IF(BF966&gt;0,IF(BF966&gt;BH966,CD966/BF966,CD966/BH966),"")</f>
        <v/>
      </c>
      <c r="CF966" s="69" t="n">
        <f aca="false">'Vstupní data'!AM966</f>
        <v>0</v>
      </c>
      <c r="CG966" s="69" t="n">
        <f aca="false">'Vstupní data'!AN966</f>
        <v>0</v>
      </c>
      <c r="CH966" s="69" t="n">
        <f aca="false">'Vstupní data'!AO966</f>
        <v>0</v>
      </c>
      <c r="CI966" s="69" t="n">
        <f aca="false">'Vstupní data'!AP966</f>
        <v>0</v>
      </c>
      <c r="CJ966" s="72" t="n">
        <f aca="false">ROUND(CH966*CI966,0)</f>
        <v>0</v>
      </c>
      <c r="CK966" s="74" t="str">
        <f aca="false">IF(OR(AA966&gt;0,BB966&gt;0,CD966&gt;0,CJ966&gt;0),AA966+BB966+CD966+CJ966,"")</f>
        <v/>
      </c>
    </row>
    <row r="967" customFormat="false" ht="12.8" hidden="false" customHeight="false" outlineLevel="0" collapsed="false">
      <c r="A967" s="66" t="n">
        <f aca="false">'Vstupní data'!A967</f>
        <v>0</v>
      </c>
      <c r="F967" s="66" t="str">
        <f aca="false">CONCATENATE('Vstupní data'!F967,'Vstupní data'!G967,'Vstupní data'!H967,'Vstupní data'!I967)</f>
        <v/>
      </c>
      <c r="G967" s="66"/>
      <c r="H967" s="66" t="n">
        <f aca="false">'Vstupní data'!K967</f>
        <v>0</v>
      </c>
      <c r="I967" s="66" t="n">
        <f aca="false">'Vstupní data'!L967</f>
        <v>0</v>
      </c>
      <c r="J967" s="66" t="n">
        <f aca="false">'Vstupní data'!K967*'Vstupní data'!M967/100</f>
        <v>0</v>
      </c>
      <c r="L967" s="66" t="n">
        <f aca="false">IF('Vstupní data'!N967="prostokořenný",0,IF('Vstupní data'!N967="krytokořenný","k",IF('Vstupní data'!N967="poloodrostky nebo odrostky, prostokořenné i krytokořenné","po",0)))</f>
        <v>0</v>
      </c>
      <c r="N967" s="66"/>
      <c r="O967" s="66" t="n">
        <f aca="false">'Vstupní data'!O967</f>
        <v>0</v>
      </c>
      <c r="P967" s="66" t="n">
        <f aca="false">IF(O967&gt;0,VLOOKUP(CONCATENATE(VLOOKUP(I967,'Pril3-drev'!$H$5:$K$83,4,0),"-",'Vstupní data'!R967),K2!$C$15:$D$23,2,0),0)</f>
        <v>0</v>
      </c>
      <c r="Q967" s="66" t="n">
        <f aca="false">IF(O967&gt;0,VLOOKUP(I967,'Pril3-drev'!$H$5:$I$83,2,0),0)</f>
        <v>0</v>
      </c>
      <c r="R967" s="66" t="n">
        <f aca="false">IF(Q967&gt;0,VLOOKUP(Q967,'Pril6-okus'!$A$5:$B$17,2,0),0)</f>
        <v>0</v>
      </c>
      <c r="S967" s="66" t="n">
        <f aca="false">IF(O967&gt;0,VLOOKUP(I967,'Pril3-drev'!$H$5:$J$83,3,0),0)</f>
        <v>0</v>
      </c>
      <c r="T967" s="66" t="str">
        <f aca="false">IF(O967&gt;0,IF(L967="k",0.9*VLOOKUP(S967,'ha-pocty-vyhl'!$A$5:$B$20,2,0),IF(L967="po",0.8*VLOOKUP(S967,'ha-pocty-vyhl'!$A$5:$B$20,2,0),VLOOKUP(S967,'ha-pocty-vyhl'!$A$5:$B$20,2,0))),"")</f>
        <v/>
      </c>
      <c r="U967" s="66" t="n">
        <f aca="false">'Vstupní data'!P967</f>
        <v>0</v>
      </c>
      <c r="V967" s="66" t="n">
        <f aca="false">IF(O967&gt;0,1.3*T967*1000*Z967/10000,0)</f>
        <v>0</v>
      </c>
      <c r="W967" s="66" t="n">
        <f aca="false">IF(O967&gt;0,1.3*T967*1000*Z967/10000,0)</f>
        <v>0</v>
      </c>
      <c r="X967" s="66" t="n">
        <f aca="false">IF(O967&gt;0,IF(O967&gt;V967,V967,O967),0)</f>
        <v>0</v>
      </c>
      <c r="Y967" s="66" t="n">
        <f aca="false">IF(O967&gt;0,IF(IF(U967&gt;W967,W967,U967)&lt;X967,W967,IF(U967&gt;W967,W967,U967)),0)</f>
        <v>0</v>
      </c>
      <c r="Z967" s="66" t="n">
        <f aca="false">IF(O967&gt;0,IF(J967&gt;0,J967,K967*H967/100),0)</f>
        <v>0</v>
      </c>
      <c r="AA967" s="67" t="n">
        <f aca="false">IF(O967&gt;0,CEILING(R967*P967*X967/Y967*Z967,1),0)</f>
        <v>0</v>
      </c>
      <c r="AB967" s="68" t="n">
        <f aca="false">IF(O967&gt;0,AA967/O967,0)</f>
        <v>0</v>
      </c>
      <c r="AC967" s="66" t="n">
        <f aca="false">'Vstupní data'!W967</f>
        <v>0</v>
      </c>
      <c r="AI967" s="66" t="str">
        <f aca="false">IF(OR('Vstupní data'!T967&gt;0,'Vstupní data'!U967&gt;0),VLOOKUP(I967,'Pril3-drev'!$H$5:$J$83,3,0),"")</f>
        <v/>
      </c>
      <c r="AJ967" s="66" t="n">
        <f aca="false">IF('Vstupní data'!V967="prostokořenný",0,IF('Vstupní data'!V967="krytokořenný","k",IF('Vstupní data'!V967="poloodrostky nebo odrostky, prostokořenné i krytokořenné","po",0)))</f>
        <v>0</v>
      </c>
      <c r="AK967" s="66" t="n">
        <f aca="false">IF(OR('Vstupní data'!T967&gt;0,'Vstupní data'!U967&gt;0),IF(AJ967="k",0.9*VLOOKUP(AI967,'ha-pocty-vyhl'!$A$5:$B$20,2,0),IF(AJ967="po",0.8*VLOOKUP(AI967,'ha-pocty-vyhl'!$A$5:$B$20,2,0),VLOOKUP(AI967,'ha-pocty-vyhl'!$A$5:$B$20,2,0))),0)</f>
        <v>0</v>
      </c>
      <c r="AL967" s="66" t="n">
        <f aca="false">IF(OR('Vstupní data'!T967&gt;0,'Vstupní data'!U967&gt;0),'Vstupní data'!K967*'Vstupní data'!M967/100,0)</f>
        <v>0</v>
      </c>
      <c r="AM967" s="66" t="n">
        <f aca="false">IF(OR('Vstupní data'!T967&gt;0,'Vstupní data'!U967&gt;0),IF('Vstupní data'!T967&gt;0,'Vstupní data'!T967,ROUND(10*'Vstupní data'!U967/AK967,0)),0)</f>
        <v>0</v>
      </c>
      <c r="AN967" s="69" t="n">
        <f aca="false">IF('Vstupní data'!T967&gt;0,   IF('Vstupní data'!T967&lt;=AL967,'Vstupní data'!T967,AL967),   IF(AM967&lt;AL967,AM967,AL967))</f>
        <v>0</v>
      </c>
      <c r="AO967" s="69" t="n">
        <f aca="false">'Vstupní data'!X967</f>
        <v>0</v>
      </c>
      <c r="AP967" s="66" t="n">
        <f aca="false">IF(OR('Vstupní data'!T967&gt;0,'Vstupní data'!U967&gt;0),IF(I967&lt;&gt;0,VLOOKUP(I967,'Pril3-drev'!$H$5:$I$83,2,0),0),0)</f>
        <v>0</v>
      </c>
      <c r="AQ967" s="66" t="n">
        <f aca="false">'Vstupní data'!Y967</f>
        <v>0</v>
      </c>
      <c r="AR967" s="66" t="str">
        <f aca="false">IF(AC967&gt;5,   IF('Vstupní data'!Y967&gt;0,   VLOOKUP(VLOOKUP(CONCATENATE(VLOOKUP(I967,'Pril3-drev'!$H$4:$L$83,5,0),AC967),'Pril3-drev'!$Q$4:$R$2803,2,0),'AVB-BS'!$C$5:$S$29 ,LOOKUP(AQ967,'AVB-BS'!$D$3:$S$3,'AVB-BS'!$D$1:$S$1) ,0 )   ,   IF('Vstupní data'!Z967&gt;0,'Vstupní data'!Z967,0)) , "")</f>
        <v/>
      </c>
      <c r="AS967" s="70" t="str">
        <f aca="false">IF(AC967&gt;5,VLOOKUP(CONCATENATE(AP967,AR967),'Pril1-THLPa'!$H$6:$N$96,4,0),"")</f>
        <v/>
      </c>
      <c r="AT967" s="70" t="str">
        <f aca="false">IF(AC967&gt;5,VLOOKUP(CONCATENATE(AP967,AR967),'Pril1-THLPa'!$H$6:$N$96,5,0),"")</f>
        <v/>
      </c>
      <c r="AU967" s="70" t="str">
        <f aca="false">IF(AC967&gt;5,VLOOKUP(CONCATENATE(AP967,AR967),'Pril1-THLPa'!$H$6:$N$96,6,0),"")</f>
        <v/>
      </c>
      <c r="AV967" s="70" t="str">
        <f aca="false">IF(AC967&gt;5,VLOOKUP(CONCATENATE(AP967,AR967),'Pril1-THLPa'!$H$6:$N$96,7,0),"")</f>
        <v/>
      </c>
      <c r="AW967" s="70" t="str">
        <f aca="false">IF(AC967&gt;5,VLOOKUP(CONCATENATE(AP967,AR967),'Pril1-THLPa'!$H$6:$O$96,8,0),"")</f>
        <v/>
      </c>
      <c r="AX967" s="66" t="n">
        <f aca="false">IF(AC967&gt;0,IF(AND(AC967&gt;0,AC967&lt;=5),VLOOKUP(AP967,'Pril1-THLPa'!$A$6:$F$18,LOOKUP(AC967,'Pril1-THLPa'!$B$5:$F$5,'Pril1-THLPa'!$B$4:$F$4),0),AS967+AT967*(AC967-5)+AU967*POWER(AC967-5,2)+AV967*POWER(AC967-5,3)+AW967*POWER(AC967-5,4)),0)</f>
        <v>0</v>
      </c>
      <c r="AY967" s="71"/>
      <c r="AZ967" s="66" t="n">
        <f aca="false">'Vstupní data'!AA967</f>
        <v>0</v>
      </c>
      <c r="BA967" s="66" t="n">
        <f aca="false">IF(OR('Vstupní data'!T967&gt;0,'Vstupní data'!U967&gt;0),IF(AC967&lt;&gt;"",AX967*AO967/10*(100+AZ967)/100,0),0)</f>
        <v>0</v>
      </c>
      <c r="BB967" s="67" t="n">
        <f aca="false">IF(AC967&lt;&gt;"",ROUND(BA967*AN967,0),0)</f>
        <v>0</v>
      </c>
      <c r="BC967" s="68" t="str">
        <f aca="false">IF(AE967&gt;0,BB967/AE967,"")</f>
        <v/>
      </c>
      <c r="BD967" s="66" t="n">
        <f aca="false">'Vstupní data'!AE967</f>
        <v>0</v>
      </c>
      <c r="BF967" s="66" t="n">
        <f aca="false">'Vstupní data'!AC967</f>
        <v>0</v>
      </c>
      <c r="BH967" s="66" t="n">
        <f aca="false">'Vstupní data'!AD967</f>
        <v>0</v>
      </c>
      <c r="BI967" s="66" t="n">
        <f aca="false">'Vstupní data'!AF967</f>
        <v>0</v>
      </c>
      <c r="BJ967" s="69" t="n">
        <f aca="false">'Vstupní data'!AG967</f>
        <v>0</v>
      </c>
      <c r="BK967" s="69" t="n">
        <f aca="false">IF(BF967&lt;&gt;0,VLOOKUP(I967,'Pril3-drev'!$H$5:$I$83,2,0),0)</f>
        <v>0</v>
      </c>
      <c r="BL967" s="69" t="n">
        <f aca="false">IF(BF967&lt;&gt;0,VLOOKUP(BK967,'Pril3-drev'!$A$5:$C$17,3,0),0)</f>
        <v>0</v>
      </c>
      <c r="BM967" s="69" t="n">
        <f aca="false">'Vstupní data'!AH967</f>
        <v>0</v>
      </c>
      <c r="BN967" s="69" t="n">
        <f aca="false">IF('Vstupní data'!AH967&gt;0,   VLOOKUP(VLOOKUP(CONCATENATE(VLOOKUP(I967,'Pril3-drev'!$H$4:$L$83,5,0),BD967),'Pril3-drev'!$Q$4:$R$2803,2,0),'AVB-BS'!$C$5:$S$29 ,LOOKUP(BM967,'AVB-BS'!$D$3:$S$3,'AVB-BS'!$D$1:$S$1) ,0 )   ,   IF('Vstupní data'!AI967&gt;0,'Vstupní data'!AI967,0))</f>
        <v>0</v>
      </c>
      <c r="BO967" s="69" t="str">
        <f aca="false">IF(BX967&gt;5,VLOOKUP(CONCATENATE(BK967,BN967),'Pril1-THLPa'!$H$6:$N$96,4,0),"")</f>
        <v/>
      </c>
      <c r="BP967" s="69" t="str">
        <f aca="false">IF(BX967&gt;5,VLOOKUP(CONCATENATE(BK967,BN967),'Pril1-THLPa'!$H$6:$N$96,5,0),"")</f>
        <v/>
      </c>
      <c r="BQ967" s="69" t="str">
        <f aca="false">IF(BX967&gt;5,VLOOKUP(CONCATENATE(BK967,BN967),'Pril1-THLPa'!$H$6:$N$96,6,0),"")</f>
        <v/>
      </c>
      <c r="BR967" s="69" t="str">
        <f aca="false">IF(BX967&gt;5,VLOOKUP(CONCATENATE(BK967,BN967),'Pril1-THLPa'!$H$6:$N$96,7,0),"")</f>
        <v/>
      </c>
      <c r="BS967" s="69" t="str">
        <f aca="false">IF(BX967&gt;5,VLOOKUP(CONCATENATE(BK967,BN967),'Pril1-THLPa'!$H$6:$O$96,8,0),"")</f>
        <v/>
      </c>
      <c r="BT967" s="69" t="str">
        <f aca="false">IF(BF967&gt;0, IF(BK967="smrk",  VLOOKUP(VLOOKUP(BD967,'Pril9-K3'!$L$8:$M$207,2,0),'Pril9-K3'!$A$8:$J$16,LOOKUP(BN967,'Pril9-K3'!$A$7:$J$7,'Pril9-K3'!$A$5:$J$5),0), IF(AND(BK967&lt;&gt;"smrk",'Vstupní data'!AK967&lt;&gt;""),'Vstupní data'!AK967,   VLOOKUP(VLOOKUP(BD967,'Pril9-K3'!$L$8:$M$207,2,0),'Pril9-K3'!$A$8:$J$16,LOOKUP(BN967,'Pril9-K3'!$A$7:$J$7,'Pril9-K3'!$A$5:$J$5),0)   )),   "")</f>
        <v/>
      </c>
      <c r="BV967" s="69" t="n">
        <f aca="false">'Vstupní data'!AJ967</f>
        <v>0</v>
      </c>
      <c r="BW967" s="69" t="n">
        <f aca="false">IF(BF967&gt;0,IF(J967&gt;0,J967,K967*H967/100),0)</f>
        <v>0</v>
      </c>
      <c r="BX967" s="69" t="n">
        <f aca="false">IF(BF967&gt;0,IF(BJ967&gt;BL967,BL967,BJ967),0)</f>
        <v>0</v>
      </c>
      <c r="BY967" s="69" t="n">
        <f aca="false">IF(BD967=0,0,IF(AND(BX967&gt;0,BX967&lt;=5),  IF(AND(BX967&gt;0,BX967&lt;=5),VLOOKUP(BK967,'Pril1-THLPa'!$A$6:$F$18,IF(AND(BX967&gt;0,BX967&lt;=5),LOOKUP(BX967,'Pril1-THLPa'!$B$5:$F$5,'Pril1-THLPa'!$B$4:$F$4),""),0),""),  IF(BX967&gt;5,BO967+BP967*(BX967-5)+BQ967*POWER(BX967-5,2)+BR967*POWER(BX967-5,3)+BS967*POWER(BX967-5,4),"")))</f>
        <v>0</v>
      </c>
      <c r="BZ967" s="69" t="n">
        <f aca="false">IF(BY967&gt;0,BY967*BI967/10*BW967*(100+BV967)/100,0)</f>
        <v>0</v>
      </c>
      <c r="CA967" s="69" t="n">
        <f aca="false">IF(BD967&gt;0,BX967-IF(BD967&gt;BX967,BX967,BD967),0)</f>
        <v>0</v>
      </c>
      <c r="CB967" s="69" t="n">
        <f aca="false">POWER(1.01,CA967)</f>
        <v>1</v>
      </c>
      <c r="CC967" s="69" t="n">
        <f aca="false">IF(BF967&gt;0,IF(BF967&gt;BH967,1,BF967/BH967),0)</f>
        <v>0</v>
      </c>
      <c r="CD967" s="72" t="n">
        <f aca="false">IF(BD967=0,0,IF(BF967&gt;0,ROUND(IF(CB967&lt;&gt;0,BZ967*BT967*1/CB967*CC967,0),0),0))</f>
        <v>0</v>
      </c>
      <c r="CE967" s="73" t="str">
        <f aca="false">IF(BF967&gt;0,IF(BF967&gt;BH967,CD967/BF967,CD967/BH967),"")</f>
        <v/>
      </c>
      <c r="CF967" s="69" t="n">
        <f aca="false">'Vstupní data'!AM967</f>
        <v>0</v>
      </c>
      <c r="CG967" s="69" t="n">
        <f aca="false">'Vstupní data'!AN967</f>
        <v>0</v>
      </c>
      <c r="CH967" s="69" t="n">
        <f aca="false">'Vstupní data'!AO967</f>
        <v>0</v>
      </c>
      <c r="CI967" s="69" t="n">
        <f aca="false">'Vstupní data'!AP967</f>
        <v>0</v>
      </c>
      <c r="CJ967" s="72" t="n">
        <f aca="false">ROUND(CH967*CI967,0)</f>
        <v>0</v>
      </c>
      <c r="CK967" s="74" t="str">
        <f aca="false">IF(OR(AA967&gt;0,BB967&gt;0,CD967&gt;0,CJ967&gt;0),AA967+BB967+CD967+CJ967,"")</f>
        <v/>
      </c>
    </row>
    <row r="968" customFormat="false" ht="12.8" hidden="false" customHeight="false" outlineLevel="0" collapsed="false">
      <c r="A968" s="66" t="n">
        <f aca="false">'Vstupní data'!A968</f>
        <v>0</v>
      </c>
      <c r="F968" s="66" t="str">
        <f aca="false">CONCATENATE('Vstupní data'!F968,'Vstupní data'!G968,'Vstupní data'!H968,'Vstupní data'!I968)</f>
        <v/>
      </c>
      <c r="G968" s="66"/>
      <c r="H968" s="66" t="n">
        <f aca="false">'Vstupní data'!K968</f>
        <v>0</v>
      </c>
      <c r="I968" s="66" t="n">
        <f aca="false">'Vstupní data'!L968</f>
        <v>0</v>
      </c>
      <c r="J968" s="66" t="n">
        <f aca="false">'Vstupní data'!K968*'Vstupní data'!M968/100</f>
        <v>0</v>
      </c>
      <c r="L968" s="66" t="n">
        <f aca="false">IF('Vstupní data'!N968="prostokořenný",0,IF('Vstupní data'!N968="krytokořenný","k",IF('Vstupní data'!N968="poloodrostky nebo odrostky, prostokořenné i krytokořenné","po",0)))</f>
        <v>0</v>
      </c>
      <c r="N968" s="66"/>
      <c r="O968" s="66" t="n">
        <f aca="false">'Vstupní data'!O968</f>
        <v>0</v>
      </c>
      <c r="P968" s="66" t="n">
        <f aca="false">IF(O968&gt;0,VLOOKUP(CONCATENATE(VLOOKUP(I968,'Pril3-drev'!$H$5:$K$83,4,0),"-",'Vstupní data'!R968),K2!$C$15:$D$23,2,0),0)</f>
        <v>0</v>
      </c>
      <c r="Q968" s="66" t="n">
        <f aca="false">IF(O968&gt;0,VLOOKUP(I968,'Pril3-drev'!$H$5:$I$83,2,0),0)</f>
        <v>0</v>
      </c>
      <c r="R968" s="66" t="n">
        <f aca="false">IF(Q968&gt;0,VLOOKUP(Q968,'Pril6-okus'!$A$5:$B$17,2,0),0)</f>
        <v>0</v>
      </c>
      <c r="S968" s="66" t="n">
        <f aca="false">IF(O968&gt;0,VLOOKUP(I968,'Pril3-drev'!$H$5:$J$83,3,0),0)</f>
        <v>0</v>
      </c>
      <c r="T968" s="66" t="str">
        <f aca="false">IF(O968&gt;0,IF(L968="k",0.9*VLOOKUP(S968,'ha-pocty-vyhl'!$A$5:$B$20,2,0),IF(L968="po",0.8*VLOOKUP(S968,'ha-pocty-vyhl'!$A$5:$B$20,2,0),VLOOKUP(S968,'ha-pocty-vyhl'!$A$5:$B$20,2,0))),"")</f>
        <v/>
      </c>
      <c r="U968" s="66" t="n">
        <f aca="false">'Vstupní data'!P968</f>
        <v>0</v>
      </c>
      <c r="V968" s="66" t="n">
        <f aca="false">IF(O968&gt;0,1.3*T968*1000*Z968/10000,0)</f>
        <v>0</v>
      </c>
      <c r="W968" s="66" t="n">
        <f aca="false">IF(O968&gt;0,1.3*T968*1000*Z968/10000,0)</f>
        <v>0</v>
      </c>
      <c r="X968" s="66" t="n">
        <f aca="false">IF(O968&gt;0,IF(O968&gt;V968,V968,O968),0)</f>
        <v>0</v>
      </c>
      <c r="Y968" s="66" t="n">
        <f aca="false">IF(O968&gt;0,IF(IF(U968&gt;W968,W968,U968)&lt;X968,W968,IF(U968&gt;W968,W968,U968)),0)</f>
        <v>0</v>
      </c>
      <c r="Z968" s="66" t="n">
        <f aca="false">IF(O968&gt;0,IF(J968&gt;0,J968,K968*H968/100),0)</f>
        <v>0</v>
      </c>
      <c r="AA968" s="67" t="n">
        <f aca="false">IF(O968&gt;0,CEILING(R968*P968*X968/Y968*Z968,1),0)</f>
        <v>0</v>
      </c>
      <c r="AB968" s="68" t="n">
        <f aca="false">IF(O968&gt;0,AA968/O968,0)</f>
        <v>0</v>
      </c>
      <c r="AC968" s="66" t="n">
        <f aca="false">'Vstupní data'!W968</f>
        <v>0</v>
      </c>
      <c r="AI968" s="66" t="str">
        <f aca="false">IF(OR('Vstupní data'!T968&gt;0,'Vstupní data'!U968&gt;0),VLOOKUP(I968,'Pril3-drev'!$H$5:$J$83,3,0),"")</f>
        <v/>
      </c>
      <c r="AJ968" s="66" t="n">
        <f aca="false">IF('Vstupní data'!V968="prostokořenný",0,IF('Vstupní data'!V968="krytokořenný","k",IF('Vstupní data'!V968="poloodrostky nebo odrostky, prostokořenné i krytokořenné","po",0)))</f>
        <v>0</v>
      </c>
      <c r="AK968" s="66" t="n">
        <f aca="false">IF(OR('Vstupní data'!T968&gt;0,'Vstupní data'!U968&gt;0),IF(AJ968="k",0.9*VLOOKUP(AI968,'ha-pocty-vyhl'!$A$5:$B$20,2,0),IF(AJ968="po",0.8*VLOOKUP(AI968,'ha-pocty-vyhl'!$A$5:$B$20,2,0),VLOOKUP(AI968,'ha-pocty-vyhl'!$A$5:$B$20,2,0))),0)</f>
        <v>0</v>
      </c>
      <c r="AL968" s="66" t="n">
        <f aca="false">IF(OR('Vstupní data'!T968&gt;0,'Vstupní data'!U968&gt;0),'Vstupní data'!K968*'Vstupní data'!M968/100,0)</f>
        <v>0</v>
      </c>
      <c r="AM968" s="66" t="n">
        <f aca="false">IF(OR('Vstupní data'!T968&gt;0,'Vstupní data'!U968&gt;0),IF('Vstupní data'!T968&gt;0,'Vstupní data'!T968,ROUND(10*'Vstupní data'!U968/AK968,0)),0)</f>
        <v>0</v>
      </c>
      <c r="AN968" s="69" t="n">
        <f aca="false">IF('Vstupní data'!T968&gt;0,   IF('Vstupní data'!T968&lt;=AL968,'Vstupní data'!T968,AL968),   IF(AM968&lt;AL968,AM968,AL968))</f>
        <v>0</v>
      </c>
      <c r="AO968" s="69" t="n">
        <f aca="false">'Vstupní data'!X968</f>
        <v>0</v>
      </c>
      <c r="AP968" s="66" t="n">
        <f aca="false">IF(OR('Vstupní data'!T968&gt;0,'Vstupní data'!U968&gt;0),IF(I968&lt;&gt;0,VLOOKUP(I968,'Pril3-drev'!$H$5:$I$83,2,0),0),0)</f>
        <v>0</v>
      </c>
      <c r="AQ968" s="66" t="n">
        <f aca="false">'Vstupní data'!Y968</f>
        <v>0</v>
      </c>
      <c r="AR968" s="66" t="str">
        <f aca="false">IF(AC968&gt;5,   IF('Vstupní data'!Y968&gt;0,   VLOOKUP(VLOOKUP(CONCATENATE(VLOOKUP(I968,'Pril3-drev'!$H$4:$L$83,5,0),AC968),'Pril3-drev'!$Q$4:$R$2803,2,0),'AVB-BS'!$C$5:$S$29 ,LOOKUP(AQ968,'AVB-BS'!$D$3:$S$3,'AVB-BS'!$D$1:$S$1) ,0 )   ,   IF('Vstupní data'!Z968&gt;0,'Vstupní data'!Z968,0)) , "")</f>
        <v/>
      </c>
      <c r="AS968" s="70" t="str">
        <f aca="false">IF(AC968&gt;5,VLOOKUP(CONCATENATE(AP968,AR968),'Pril1-THLPa'!$H$6:$N$96,4,0),"")</f>
        <v/>
      </c>
      <c r="AT968" s="70" t="str">
        <f aca="false">IF(AC968&gt;5,VLOOKUP(CONCATENATE(AP968,AR968),'Pril1-THLPa'!$H$6:$N$96,5,0),"")</f>
        <v/>
      </c>
      <c r="AU968" s="70" t="str">
        <f aca="false">IF(AC968&gt;5,VLOOKUP(CONCATENATE(AP968,AR968),'Pril1-THLPa'!$H$6:$N$96,6,0),"")</f>
        <v/>
      </c>
      <c r="AV968" s="70" t="str">
        <f aca="false">IF(AC968&gt;5,VLOOKUP(CONCATENATE(AP968,AR968),'Pril1-THLPa'!$H$6:$N$96,7,0),"")</f>
        <v/>
      </c>
      <c r="AW968" s="70" t="str">
        <f aca="false">IF(AC968&gt;5,VLOOKUP(CONCATENATE(AP968,AR968),'Pril1-THLPa'!$H$6:$O$96,8,0),"")</f>
        <v/>
      </c>
      <c r="AX968" s="66" t="n">
        <f aca="false">IF(AC968&gt;0,IF(AND(AC968&gt;0,AC968&lt;=5),VLOOKUP(AP968,'Pril1-THLPa'!$A$6:$F$18,LOOKUP(AC968,'Pril1-THLPa'!$B$5:$F$5,'Pril1-THLPa'!$B$4:$F$4),0),AS968+AT968*(AC968-5)+AU968*POWER(AC968-5,2)+AV968*POWER(AC968-5,3)+AW968*POWER(AC968-5,4)),0)</f>
        <v>0</v>
      </c>
      <c r="AY968" s="71"/>
      <c r="AZ968" s="66" t="n">
        <f aca="false">'Vstupní data'!AA968</f>
        <v>0</v>
      </c>
      <c r="BA968" s="66" t="n">
        <f aca="false">IF(OR('Vstupní data'!T968&gt;0,'Vstupní data'!U968&gt;0),IF(AC968&lt;&gt;"",AX968*AO968/10*(100+AZ968)/100,0),0)</f>
        <v>0</v>
      </c>
      <c r="BB968" s="67" t="n">
        <f aca="false">IF(AC968&lt;&gt;"",ROUND(BA968*AN968,0),0)</f>
        <v>0</v>
      </c>
      <c r="BC968" s="68" t="str">
        <f aca="false">IF(AE968&gt;0,BB968/AE968,"")</f>
        <v/>
      </c>
      <c r="BD968" s="66" t="n">
        <f aca="false">'Vstupní data'!AE968</f>
        <v>0</v>
      </c>
      <c r="BF968" s="66" t="n">
        <f aca="false">'Vstupní data'!AC968</f>
        <v>0</v>
      </c>
      <c r="BH968" s="66" t="n">
        <f aca="false">'Vstupní data'!AD968</f>
        <v>0</v>
      </c>
      <c r="BI968" s="66" t="n">
        <f aca="false">'Vstupní data'!AF968</f>
        <v>0</v>
      </c>
      <c r="BJ968" s="69" t="n">
        <f aca="false">'Vstupní data'!AG968</f>
        <v>0</v>
      </c>
      <c r="BK968" s="69" t="n">
        <f aca="false">IF(BF968&lt;&gt;0,VLOOKUP(I968,'Pril3-drev'!$H$5:$I$83,2,0),0)</f>
        <v>0</v>
      </c>
      <c r="BL968" s="69" t="n">
        <f aca="false">IF(BF968&lt;&gt;0,VLOOKUP(BK968,'Pril3-drev'!$A$5:$C$17,3,0),0)</f>
        <v>0</v>
      </c>
      <c r="BM968" s="69" t="n">
        <f aca="false">'Vstupní data'!AH968</f>
        <v>0</v>
      </c>
      <c r="BN968" s="69" t="n">
        <f aca="false">IF('Vstupní data'!AH968&gt;0,   VLOOKUP(VLOOKUP(CONCATENATE(VLOOKUP(I968,'Pril3-drev'!$H$4:$L$83,5,0),BD968),'Pril3-drev'!$Q$4:$R$2803,2,0),'AVB-BS'!$C$5:$S$29 ,LOOKUP(BM968,'AVB-BS'!$D$3:$S$3,'AVB-BS'!$D$1:$S$1) ,0 )   ,   IF('Vstupní data'!AI968&gt;0,'Vstupní data'!AI968,0))</f>
        <v>0</v>
      </c>
      <c r="BO968" s="69" t="str">
        <f aca="false">IF(BX968&gt;5,VLOOKUP(CONCATENATE(BK968,BN968),'Pril1-THLPa'!$H$6:$N$96,4,0),"")</f>
        <v/>
      </c>
      <c r="BP968" s="69" t="str">
        <f aca="false">IF(BX968&gt;5,VLOOKUP(CONCATENATE(BK968,BN968),'Pril1-THLPa'!$H$6:$N$96,5,0),"")</f>
        <v/>
      </c>
      <c r="BQ968" s="69" t="str">
        <f aca="false">IF(BX968&gt;5,VLOOKUP(CONCATENATE(BK968,BN968),'Pril1-THLPa'!$H$6:$N$96,6,0),"")</f>
        <v/>
      </c>
      <c r="BR968" s="69" t="str">
        <f aca="false">IF(BX968&gt;5,VLOOKUP(CONCATENATE(BK968,BN968),'Pril1-THLPa'!$H$6:$N$96,7,0),"")</f>
        <v/>
      </c>
      <c r="BS968" s="69" t="str">
        <f aca="false">IF(BX968&gt;5,VLOOKUP(CONCATENATE(BK968,BN968),'Pril1-THLPa'!$H$6:$O$96,8,0),"")</f>
        <v/>
      </c>
      <c r="BT968" s="69" t="str">
        <f aca="false">IF(BF968&gt;0, IF(BK968="smrk",  VLOOKUP(VLOOKUP(BD968,'Pril9-K3'!$L$8:$M$207,2,0),'Pril9-K3'!$A$8:$J$16,LOOKUP(BN968,'Pril9-K3'!$A$7:$J$7,'Pril9-K3'!$A$5:$J$5),0), IF(AND(BK968&lt;&gt;"smrk",'Vstupní data'!AK968&lt;&gt;""),'Vstupní data'!AK968,   VLOOKUP(VLOOKUP(BD968,'Pril9-K3'!$L$8:$M$207,2,0),'Pril9-K3'!$A$8:$J$16,LOOKUP(BN968,'Pril9-K3'!$A$7:$J$7,'Pril9-K3'!$A$5:$J$5),0)   )),   "")</f>
        <v/>
      </c>
      <c r="BV968" s="69" t="n">
        <f aca="false">'Vstupní data'!AJ968</f>
        <v>0</v>
      </c>
      <c r="BW968" s="69" t="n">
        <f aca="false">IF(BF968&gt;0,IF(J968&gt;0,J968,K968*H968/100),0)</f>
        <v>0</v>
      </c>
      <c r="BX968" s="69" t="n">
        <f aca="false">IF(BF968&gt;0,IF(BJ968&gt;BL968,BL968,BJ968),0)</f>
        <v>0</v>
      </c>
      <c r="BY968" s="69" t="n">
        <f aca="false">IF(BD968=0,0,IF(AND(BX968&gt;0,BX968&lt;=5),  IF(AND(BX968&gt;0,BX968&lt;=5),VLOOKUP(BK968,'Pril1-THLPa'!$A$6:$F$18,IF(AND(BX968&gt;0,BX968&lt;=5),LOOKUP(BX968,'Pril1-THLPa'!$B$5:$F$5,'Pril1-THLPa'!$B$4:$F$4),""),0),""),  IF(BX968&gt;5,BO968+BP968*(BX968-5)+BQ968*POWER(BX968-5,2)+BR968*POWER(BX968-5,3)+BS968*POWER(BX968-5,4),"")))</f>
        <v>0</v>
      </c>
      <c r="BZ968" s="69" t="n">
        <f aca="false">IF(BY968&gt;0,BY968*BI968/10*BW968*(100+BV968)/100,0)</f>
        <v>0</v>
      </c>
      <c r="CA968" s="69" t="n">
        <f aca="false">IF(BD968&gt;0,BX968-IF(BD968&gt;BX968,BX968,BD968),0)</f>
        <v>0</v>
      </c>
      <c r="CB968" s="69" t="n">
        <f aca="false">POWER(1.01,CA968)</f>
        <v>1</v>
      </c>
      <c r="CC968" s="69" t="n">
        <f aca="false">IF(BF968&gt;0,IF(BF968&gt;BH968,1,BF968/BH968),0)</f>
        <v>0</v>
      </c>
      <c r="CD968" s="72" t="n">
        <f aca="false">IF(BD968=0,0,IF(BF968&gt;0,ROUND(IF(CB968&lt;&gt;0,BZ968*BT968*1/CB968*CC968,0),0),0))</f>
        <v>0</v>
      </c>
      <c r="CE968" s="73" t="str">
        <f aca="false">IF(BF968&gt;0,IF(BF968&gt;BH968,CD968/BF968,CD968/BH968),"")</f>
        <v/>
      </c>
      <c r="CF968" s="69" t="n">
        <f aca="false">'Vstupní data'!AM968</f>
        <v>0</v>
      </c>
      <c r="CG968" s="69" t="n">
        <f aca="false">'Vstupní data'!AN968</f>
        <v>0</v>
      </c>
      <c r="CH968" s="69" t="n">
        <f aca="false">'Vstupní data'!AO968</f>
        <v>0</v>
      </c>
      <c r="CI968" s="69" t="n">
        <f aca="false">'Vstupní data'!AP968</f>
        <v>0</v>
      </c>
      <c r="CJ968" s="72" t="n">
        <f aca="false">ROUND(CH968*CI968,0)</f>
        <v>0</v>
      </c>
      <c r="CK968" s="74" t="str">
        <f aca="false">IF(OR(AA968&gt;0,BB968&gt;0,CD968&gt;0,CJ968&gt;0),AA968+BB968+CD968+CJ968,"")</f>
        <v/>
      </c>
    </row>
    <row r="969" customFormat="false" ht="12.8" hidden="false" customHeight="false" outlineLevel="0" collapsed="false">
      <c r="A969" s="66" t="n">
        <f aca="false">'Vstupní data'!A969</f>
        <v>0</v>
      </c>
      <c r="F969" s="66" t="str">
        <f aca="false">CONCATENATE('Vstupní data'!F969,'Vstupní data'!G969,'Vstupní data'!H969,'Vstupní data'!I969)</f>
        <v/>
      </c>
      <c r="G969" s="66"/>
      <c r="H969" s="66" t="n">
        <f aca="false">'Vstupní data'!K969</f>
        <v>0</v>
      </c>
      <c r="I969" s="66" t="n">
        <f aca="false">'Vstupní data'!L969</f>
        <v>0</v>
      </c>
      <c r="J969" s="66" t="n">
        <f aca="false">'Vstupní data'!K969*'Vstupní data'!M969/100</f>
        <v>0</v>
      </c>
      <c r="L969" s="66" t="n">
        <f aca="false">IF('Vstupní data'!N969="prostokořenný",0,IF('Vstupní data'!N969="krytokořenný","k",IF('Vstupní data'!N969="poloodrostky nebo odrostky, prostokořenné i krytokořenné","po",0)))</f>
        <v>0</v>
      </c>
      <c r="N969" s="66"/>
      <c r="O969" s="66" t="n">
        <f aca="false">'Vstupní data'!O969</f>
        <v>0</v>
      </c>
      <c r="P969" s="66" t="n">
        <f aca="false">IF(O969&gt;0,VLOOKUP(CONCATENATE(VLOOKUP(I969,'Pril3-drev'!$H$5:$K$83,4,0),"-",'Vstupní data'!R969),K2!$C$15:$D$23,2,0),0)</f>
        <v>0</v>
      </c>
      <c r="Q969" s="66" t="n">
        <f aca="false">IF(O969&gt;0,VLOOKUP(I969,'Pril3-drev'!$H$5:$I$83,2,0),0)</f>
        <v>0</v>
      </c>
      <c r="R969" s="66" t="n">
        <f aca="false">IF(Q969&gt;0,VLOOKUP(Q969,'Pril6-okus'!$A$5:$B$17,2,0),0)</f>
        <v>0</v>
      </c>
      <c r="S969" s="66" t="n">
        <f aca="false">IF(O969&gt;0,VLOOKUP(I969,'Pril3-drev'!$H$5:$J$83,3,0),0)</f>
        <v>0</v>
      </c>
      <c r="T969" s="66" t="str">
        <f aca="false">IF(O969&gt;0,IF(L969="k",0.9*VLOOKUP(S969,'ha-pocty-vyhl'!$A$5:$B$20,2,0),IF(L969="po",0.8*VLOOKUP(S969,'ha-pocty-vyhl'!$A$5:$B$20,2,0),VLOOKUP(S969,'ha-pocty-vyhl'!$A$5:$B$20,2,0))),"")</f>
        <v/>
      </c>
      <c r="U969" s="66" t="n">
        <f aca="false">'Vstupní data'!P969</f>
        <v>0</v>
      </c>
      <c r="V969" s="66" t="n">
        <f aca="false">IF(O969&gt;0,1.3*T969*1000*Z969/10000,0)</f>
        <v>0</v>
      </c>
      <c r="W969" s="66" t="n">
        <f aca="false">IF(O969&gt;0,1.3*T969*1000*Z969/10000,0)</f>
        <v>0</v>
      </c>
      <c r="X969" s="66" t="n">
        <f aca="false">IF(O969&gt;0,IF(O969&gt;V969,V969,O969),0)</f>
        <v>0</v>
      </c>
      <c r="Y969" s="66" t="n">
        <f aca="false">IF(O969&gt;0,IF(IF(U969&gt;W969,W969,U969)&lt;X969,W969,IF(U969&gt;W969,W969,U969)),0)</f>
        <v>0</v>
      </c>
      <c r="Z969" s="66" t="n">
        <f aca="false">IF(O969&gt;0,IF(J969&gt;0,J969,K969*H969/100),0)</f>
        <v>0</v>
      </c>
      <c r="AA969" s="67" t="n">
        <f aca="false">IF(O969&gt;0,CEILING(R969*P969*X969/Y969*Z969,1),0)</f>
        <v>0</v>
      </c>
      <c r="AB969" s="68" t="n">
        <f aca="false">IF(O969&gt;0,AA969/O969,0)</f>
        <v>0</v>
      </c>
      <c r="AC969" s="66" t="n">
        <f aca="false">'Vstupní data'!W969</f>
        <v>0</v>
      </c>
      <c r="AI969" s="66" t="str">
        <f aca="false">IF(OR('Vstupní data'!T969&gt;0,'Vstupní data'!U969&gt;0),VLOOKUP(I969,'Pril3-drev'!$H$5:$J$83,3,0),"")</f>
        <v/>
      </c>
      <c r="AJ969" s="66" t="n">
        <f aca="false">IF('Vstupní data'!V969="prostokořenný",0,IF('Vstupní data'!V969="krytokořenný","k",IF('Vstupní data'!V969="poloodrostky nebo odrostky, prostokořenné i krytokořenné","po",0)))</f>
        <v>0</v>
      </c>
      <c r="AK969" s="66" t="n">
        <f aca="false">IF(OR('Vstupní data'!T969&gt;0,'Vstupní data'!U969&gt;0),IF(AJ969="k",0.9*VLOOKUP(AI969,'ha-pocty-vyhl'!$A$5:$B$20,2,0),IF(AJ969="po",0.8*VLOOKUP(AI969,'ha-pocty-vyhl'!$A$5:$B$20,2,0),VLOOKUP(AI969,'ha-pocty-vyhl'!$A$5:$B$20,2,0))),0)</f>
        <v>0</v>
      </c>
      <c r="AL969" s="66" t="n">
        <f aca="false">IF(OR('Vstupní data'!T969&gt;0,'Vstupní data'!U969&gt;0),'Vstupní data'!K969*'Vstupní data'!M969/100,0)</f>
        <v>0</v>
      </c>
      <c r="AM969" s="66" t="n">
        <f aca="false">IF(OR('Vstupní data'!T969&gt;0,'Vstupní data'!U969&gt;0),IF('Vstupní data'!T969&gt;0,'Vstupní data'!T969,ROUND(10*'Vstupní data'!U969/AK969,0)),0)</f>
        <v>0</v>
      </c>
      <c r="AN969" s="69" t="n">
        <f aca="false">IF('Vstupní data'!T969&gt;0,   IF('Vstupní data'!T969&lt;=AL969,'Vstupní data'!T969,AL969),   IF(AM969&lt;AL969,AM969,AL969))</f>
        <v>0</v>
      </c>
      <c r="AO969" s="69" t="n">
        <f aca="false">'Vstupní data'!X969</f>
        <v>0</v>
      </c>
      <c r="AP969" s="66" t="n">
        <f aca="false">IF(OR('Vstupní data'!T969&gt;0,'Vstupní data'!U969&gt;0),IF(I969&lt;&gt;0,VLOOKUP(I969,'Pril3-drev'!$H$5:$I$83,2,0),0),0)</f>
        <v>0</v>
      </c>
      <c r="AQ969" s="66" t="n">
        <f aca="false">'Vstupní data'!Y969</f>
        <v>0</v>
      </c>
      <c r="AR969" s="66" t="str">
        <f aca="false">IF(AC969&gt;5,   IF('Vstupní data'!Y969&gt;0,   VLOOKUP(VLOOKUP(CONCATENATE(VLOOKUP(I969,'Pril3-drev'!$H$4:$L$83,5,0),AC969),'Pril3-drev'!$Q$4:$R$2803,2,0),'AVB-BS'!$C$5:$S$29 ,LOOKUP(AQ969,'AVB-BS'!$D$3:$S$3,'AVB-BS'!$D$1:$S$1) ,0 )   ,   IF('Vstupní data'!Z969&gt;0,'Vstupní data'!Z969,0)) , "")</f>
        <v/>
      </c>
      <c r="AS969" s="70" t="str">
        <f aca="false">IF(AC969&gt;5,VLOOKUP(CONCATENATE(AP969,AR969),'Pril1-THLPa'!$H$6:$N$96,4,0),"")</f>
        <v/>
      </c>
      <c r="AT969" s="70" t="str">
        <f aca="false">IF(AC969&gt;5,VLOOKUP(CONCATENATE(AP969,AR969),'Pril1-THLPa'!$H$6:$N$96,5,0),"")</f>
        <v/>
      </c>
      <c r="AU969" s="70" t="str">
        <f aca="false">IF(AC969&gt;5,VLOOKUP(CONCATENATE(AP969,AR969),'Pril1-THLPa'!$H$6:$N$96,6,0),"")</f>
        <v/>
      </c>
      <c r="AV969" s="70" t="str">
        <f aca="false">IF(AC969&gt;5,VLOOKUP(CONCATENATE(AP969,AR969),'Pril1-THLPa'!$H$6:$N$96,7,0),"")</f>
        <v/>
      </c>
      <c r="AW969" s="70" t="str">
        <f aca="false">IF(AC969&gt;5,VLOOKUP(CONCATENATE(AP969,AR969),'Pril1-THLPa'!$H$6:$O$96,8,0),"")</f>
        <v/>
      </c>
      <c r="AX969" s="66" t="n">
        <f aca="false">IF(AC969&gt;0,IF(AND(AC969&gt;0,AC969&lt;=5),VLOOKUP(AP969,'Pril1-THLPa'!$A$6:$F$18,LOOKUP(AC969,'Pril1-THLPa'!$B$5:$F$5,'Pril1-THLPa'!$B$4:$F$4),0),AS969+AT969*(AC969-5)+AU969*POWER(AC969-5,2)+AV969*POWER(AC969-5,3)+AW969*POWER(AC969-5,4)),0)</f>
        <v>0</v>
      </c>
      <c r="AY969" s="71"/>
      <c r="AZ969" s="66" t="n">
        <f aca="false">'Vstupní data'!AA969</f>
        <v>0</v>
      </c>
      <c r="BA969" s="66" t="n">
        <f aca="false">IF(OR('Vstupní data'!T969&gt;0,'Vstupní data'!U969&gt;0),IF(AC969&lt;&gt;"",AX969*AO969/10*(100+AZ969)/100,0),0)</f>
        <v>0</v>
      </c>
      <c r="BB969" s="67" t="n">
        <f aca="false">IF(AC969&lt;&gt;"",ROUND(BA969*AN969,0),0)</f>
        <v>0</v>
      </c>
      <c r="BC969" s="68" t="str">
        <f aca="false">IF(AE969&gt;0,BB969/AE969,"")</f>
        <v/>
      </c>
      <c r="BD969" s="66" t="n">
        <f aca="false">'Vstupní data'!AE969</f>
        <v>0</v>
      </c>
      <c r="BF969" s="66" t="n">
        <f aca="false">'Vstupní data'!AC969</f>
        <v>0</v>
      </c>
      <c r="BH969" s="66" t="n">
        <f aca="false">'Vstupní data'!AD969</f>
        <v>0</v>
      </c>
      <c r="BI969" s="66" t="n">
        <f aca="false">'Vstupní data'!AF969</f>
        <v>0</v>
      </c>
      <c r="BJ969" s="69" t="n">
        <f aca="false">'Vstupní data'!AG969</f>
        <v>0</v>
      </c>
      <c r="BK969" s="69" t="n">
        <f aca="false">IF(BF969&lt;&gt;0,VLOOKUP(I969,'Pril3-drev'!$H$5:$I$83,2,0),0)</f>
        <v>0</v>
      </c>
      <c r="BL969" s="69" t="n">
        <f aca="false">IF(BF969&lt;&gt;0,VLOOKUP(BK969,'Pril3-drev'!$A$5:$C$17,3,0),0)</f>
        <v>0</v>
      </c>
      <c r="BM969" s="69" t="n">
        <f aca="false">'Vstupní data'!AH969</f>
        <v>0</v>
      </c>
      <c r="BN969" s="69" t="n">
        <f aca="false">IF('Vstupní data'!AH969&gt;0,   VLOOKUP(VLOOKUP(CONCATENATE(VLOOKUP(I969,'Pril3-drev'!$H$4:$L$83,5,0),BD969),'Pril3-drev'!$Q$4:$R$2803,2,0),'AVB-BS'!$C$5:$S$29 ,LOOKUP(BM969,'AVB-BS'!$D$3:$S$3,'AVB-BS'!$D$1:$S$1) ,0 )   ,   IF('Vstupní data'!AI969&gt;0,'Vstupní data'!AI969,0))</f>
        <v>0</v>
      </c>
      <c r="BO969" s="69" t="str">
        <f aca="false">IF(BX969&gt;5,VLOOKUP(CONCATENATE(BK969,BN969),'Pril1-THLPa'!$H$6:$N$96,4,0),"")</f>
        <v/>
      </c>
      <c r="BP969" s="69" t="str">
        <f aca="false">IF(BX969&gt;5,VLOOKUP(CONCATENATE(BK969,BN969),'Pril1-THLPa'!$H$6:$N$96,5,0),"")</f>
        <v/>
      </c>
      <c r="BQ969" s="69" t="str">
        <f aca="false">IF(BX969&gt;5,VLOOKUP(CONCATENATE(BK969,BN969),'Pril1-THLPa'!$H$6:$N$96,6,0),"")</f>
        <v/>
      </c>
      <c r="BR969" s="69" t="str">
        <f aca="false">IF(BX969&gt;5,VLOOKUP(CONCATENATE(BK969,BN969),'Pril1-THLPa'!$H$6:$N$96,7,0),"")</f>
        <v/>
      </c>
      <c r="BS969" s="69" t="str">
        <f aca="false">IF(BX969&gt;5,VLOOKUP(CONCATENATE(BK969,BN969),'Pril1-THLPa'!$H$6:$O$96,8,0),"")</f>
        <v/>
      </c>
      <c r="BT969" s="69" t="str">
        <f aca="false">IF(BF969&gt;0, IF(BK969="smrk",  VLOOKUP(VLOOKUP(BD969,'Pril9-K3'!$L$8:$M$207,2,0),'Pril9-K3'!$A$8:$J$16,LOOKUP(BN969,'Pril9-K3'!$A$7:$J$7,'Pril9-K3'!$A$5:$J$5),0), IF(AND(BK969&lt;&gt;"smrk",'Vstupní data'!AK969&lt;&gt;""),'Vstupní data'!AK969,   VLOOKUP(VLOOKUP(BD969,'Pril9-K3'!$L$8:$M$207,2,0),'Pril9-K3'!$A$8:$J$16,LOOKUP(BN969,'Pril9-K3'!$A$7:$J$7,'Pril9-K3'!$A$5:$J$5),0)   )),   "")</f>
        <v/>
      </c>
      <c r="BV969" s="69" t="n">
        <f aca="false">'Vstupní data'!AJ969</f>
        <v>0</v>
      </c>
      <c r="BW969" s="69" t="n">
        <f aca="false">IF(BF969&gt;0,IF(J969&gt;0,J969,K969*H969/100),0)</f>
        <v>0</v>
      </c>
      <c r="BX969" s="69" t="n">
        <f aca="false">IF(BF969&gt;0,IF(BJ969&gt;BL969,BL969,BJ969),0)</f>
        <v>0</v>
      </c>
      <c r="BY969" s="69" t="n">
        <f aca="false">IF(BD969=0,0,IF(AND(BX969&gt;0,BX969&lt;=5),  IF(AND(BX969&gt;0,BX969&lt;=5),VLOOKUP(BK969,'Pril1-THLPa'!$A$6:$F$18,IF(AND(BX969&gt;0,BX969&lt;=5),LOOKUP(BX969,'Pril1-THLPa'!$B$5:$F$5,'Pril1-THLPa'!$B$4:$F$4),""),0),""),  IF(BX969&gt;5,BO969+BP969*(BX969-5)+BQ969*POWER(BX969-5,2)+BR969*POWER(BX969-5,3)+BS969*POWER(BX969-5,4),"")))</f>
        <v>0</v>
      </c>
      <c r="BZ969" s="69" t="n">
        <f aca="false">IF(BY969&gt;0,BY969*BI969/10*BW969*(100+BV969)/100,0)</f>
        <v>0</v>
      </c>
      <c r="CA969" s="69" t="n">
        <f aca="false">IF(BD969&gt;0,BX969-IF(BD969&gt;BX969,BX969,BD969),0)</f>
        <v>0</v>
      </c>
      <c r="CB969" s="69" t="n">
        <f aca="false">POWER(1.01,CA969)</f>
        <v>1</v>
      </c>
      <c r="CC969" s="69" t="n">
        <f aca="false">IF(BF969&gt;0,IF(BF969&gt;BH969,1,BF969/BH969),0)</f>
        <v>0</v>
      </c>
      <c r="CD969" s="72" t="n">
        <f aca="false">IF(BD969=0,0,IF(BF969&gt;0,ROUND(IF(CB969&lt;&gt;0,BZ969*BT969*1/CB969*CC969,0),0),0))</f>
        <v>0</v>
      </c>
      <c r="CE969" s="73" t="str">
        <f aca="false">IF(BF969&gt;0,IF(BF969&gt;BH969,CD969/BF969,CD969/BH969),"")</f>
        <v/>
      </c>
      <c r="CF969" s="69" t="n">
        <f aca="false">'Vstupní data'!AM969</f>
        <v>0</v>
      </c>
      <c r="CG969" s="69" t="n">
        <f aca="false">'Vstupní data'!AN969</f>
        <v>0</v>
      </c>
      <c r="CH969" s="69" t="n">
        <f aca="false">'Vstupní data'!AO969</f>
        <v>0</v>
      </c>
      <c r="CI969" s="69" t="n">
        <f aca="false">'Vstupní data'!AP969</f>
        <v>0</v>
      </c>
      <c r="CJ969" s="72" t="n">
        <f aca="false">ROUND(CH969*CI969,0)</f>
        <v>0</v>
      </c>
      <c r="CK969" s="74" t="str">
        <f aca="false">IF(OR(AA969&gt;0,BB969&gt;0,CD969&gt;0,CJ969&gt;0),AA969+BB969+CD969+CJ969,"")</f>
        <v/>
      </c>
    </row>
    <row r="970" customFormat="false" ht="12.8" hidden="false" customHeight="false" outlineLevel="0" collapsed="false">
      <c r="A970" s="66" t="n">
        <f aca="false">'Vstupní data'!A970</f>
        <v>0</v>
      </c>
      <c r="F970" s="66" t="str">
        <f aca="false">CONCATENATE('Vstupní data'!F970,'Vstupní data'!G970,'Vstupní data'!H970,'Vstupní data'!I970)</f>
        <v/>
      </c>
      <c r="G970" s="66"/>
      <c r="H970" s="66" t="n">
        <f aca="false">'Vstupní data'!K970</f>
        <v>0</v>
      </c>
      <c r="I970" s="66" t="n">
        <f aca="false">'Vstupní data'!L970</f>
        <v>0</v>
      </c>
      <c r="J970" s="66" t="n">
        <f aca="false">'Vstupní data'!K970*'Vstupní data'!M970/100</f>
        <v>0</v>
      </c>
      <c r="L970" s="66" t="n">
        <f aca="false">IF('Vstupní data'!N970="prostokořenný",0,IF('Vstupní data'!N970="krytokořenný","k",IF('Vstupní data'!N970="poloodrostky nebo odrostky, prostokořenné i krytokořenné","po",0)))</f>
        <v>0</v>
      </c>
      <c r="N970" s="66"/>
      <c r="O970" s="66" t="n">
        <f aca="false">'Vstupní data'!O970</f>
        <v>0</v>
      </c>
      <c r="P970" s="66" t="n">
        <f aca="false">IF(O970&gt;0,VLOOKUP(CONCATENATE(VLOOKUP(I970,'Pril3-drev'!$H$5:$K$83,4,0),"-",'Vstupní data'!R970),K2!$C$15:$D$23,2,0),0)</f>
        <v>0</v>
      </c>
      <c r="Q970" s="66" t="n">
        <f aca="false">IF(O970&gt;0,VLOOKUP(I970,'Pril3-drev'!$H$5:$I$83,2,0),0)</f>
        <v>0</v>
      </c>
      <c r="R970" s="66" t="n">
        <f aca="false">IF(Q970&gt;0,VLOOKUP(Q970,'Pril6-okus'!$A$5:$B$17,2,0),0)</f>
        <v>0</v>
      </c>
      <c r="S970" s="66" t="n">
        <f aca="false">IF(O970&gt;0,VLOOKUP(I970,'Pril3-drev'!$H$5:$J$83,3,0),0)</f>
        <v>0</v>
      </c>
      <c r="T970" s="66" t="str">
        <f aca="false">IF(O970&gt;0,IF(L970="k",0.9*VLOOKUP(S970,'ha-pocty-vyhl'!$A$5:$B$20,2,0),IF(L970="po",0.8*VLOOKUP(S970,'ha-pocty-vyhl'!$A$5:$B$20,2,0),VLOOKUP(S970,'ha-pocty-vyhl'!$A$5:$B$20,2,0))),"")</f>
        <v/>
      </c>
      <c r="U970" s="66" t="n">
        <f aca="false">'Vstupní data'!P970</f>
        <v>0</v>
      </c>
      <c r="V970" s="66" t="n">
        <f aca="false">IF(O970&gt;0,1.3*T970*1000*Z970/10000,0)</f>
        <v>0</v>
      </c>
      <c r="W970" s="66" t="n">
        <f aca="false">IF(O970&gt;0,1.3*T970*1000*Z970/10000,0)</f>
        <v>0</v>
      </c>
      <c r="X970" s="66" t="n">
        <f aca="false">IF(O970&gt;0,IF(O970&gt;V970,V970,O970),0)</f>
        <v>0</v>
      </c>
      <c r="Y970" s="66" t="n">
        <f aca="false">IF(O970&gt;0,IF(IF(U970&gt;W970,W970,U970)&lt;X970,W970,IF(U970&gt;W970,W970,U970)),0)</f>
        <v>0</v>
      </c>
      <c r="Z970" s="66" t="n">
        <f aca="false">IF(O970&gt;0,IF(J970&gt;0,J970,K970*H970/100),0)</f>
        <v>0</v>
      </c>
      <c r="AA970" s="67" t="n">
        <f aca="false">IF(O970&gt;0,CEILING(R970*P970*X970/Y970*Z970,1),0)</f>
        <v>0</v>
      </c>
      <c r="AB970" s="68" t="n">
        <f aca="false">IF(O970&gt;0,AA970/O970,0)</f>
        <v>0</v>
      </c>
      <c r="AC970" s="66" t="n">
        <f aca="false">'Vstupní data'!W970</f>
        <v>0</v>
      </c>
      <c r="AI970" s="66" t="str">
        <f aca="false">IF(OR('Vstupní data'!T970&gt;0,'Vstupní data'!U970&gt;0),VLOOKUP(I970,'Pril3-drev'!$H$5:$J$83,3,0),"")</f>
        <v/>
      </c>
      <c r="AJ970" s="66" t="n">
        <f aca="false">IF('Vstupní data'!V970="prostokořenný",0,IF('Vstupní data'!V970="krytokořenný","k",IF('Vstupní data'!V970="poloodrostky nebo odrostky, prostokořenné i krytokořenné","po",0)))</f>
        <v>0</v>
      </c>
      <c r="AK970" s="66" t="n">
        <f aca="false">IF(OR('Vstupní data'!T970&gt;0,'Vstupní data'!U970&gt;0),IF(AJ970="k",0.9*VLOOKUP(AI970,'ha-pocty-vyhl'!$A$5:$B$20,2,0),IF(AJ970="po",0.8*VLOOKUP(AI970,'ha-pocty-vyhl'!$A$5:$B$20,2,0),VLOOKUP(AI970,'ha-pocty-vyhl'!$A$5:$B$20,2,0))),0)</f>
        <v>0</v>
      </c>
      <c r="AL970" s="66" t="n">
        <f aca="false">IF(OR('Vstupní data'!T970&gt;0,'Vstupní data'!U970&gt;0),'Vstupní data'!K970*'Vstupní data'!M970/100,0)</f>
        <v>0</v>
      </c>
      <c r="AM970" s="66" t="n">
        <f aca="false">IF(OR('Vstupní data'!T970&gt;0,'Vstupní data'!U970&gt;0),IF('Vstupní data'!T970&gt;0,'Vstupní data'!T970,ROUND(10*'Vstupní data'!U970/AK970,0)),0)</f>
        <v>0</v>
      </c>
      <c r="AN970" s="69" t="n">
        <f aca="false">IF('Vstupní data'!T970&gt;0,   IF('Vstupní data'!T970&lt;=AL970,'Vstupní data'!T970,AL970),   IF(AM970&lt;AL970,AM970,AL970))</f>
        <v>0</v>
      </c>
      <c r="AO970" s="69" t="n">
        <f aca="false">'Vstupní data'!X970</f>
        <v>0</v>
      </c>
      <c r="AP970" s="66" t="n">
        <f aca="false">IF(OR('Vstupní data'!T970&gt;0,'Vstupní data'!U970&gt;0),IF(I970&lt;&gt;0,VLOOKUP(I970,'Pril3-drev'!$H$5:$I$83,2,0),0),0)</f>
        <v>0</v>
      </c>
      <c r="AQ970" s="66" t="n">
        <f aca="false">'Vstupní data'!Y970</f>
        <v>0</v>
      </c>
      <c r="AR970" s="66" t="str">
        <f aca="false">IF(AC970&gt;5,   IF('Vstupní data'!Y970&gt;0,   VLOOKUP(VLOOKUP(CONCATENATE(VLOOKUP(I970,'Pril3-drev'!$H$4:$L$83,5,0),AC970),'Pril3-drev'!$Q$4:$R$2803,2,0),'AVB-BS'!$C$5:$S$29 ,LOOKUP(AQ970,'AVB-BS'!$D$3:$S$3,'AVB-BS'!$D$1:$S$1) ,0 )   ,   IF('Vstupní data'!Z970&gt;0,'Vstupní data'!Z970,0)) , "")</f>
        <v/>
      </c>
      <c r="AS970" s="70" t="str">
        <f aca="false">IF(AC970&gt;5,VLOOKUP(CONCATENATE(AP970,AR970),'Pril1-THLPa'!$H$6:$N$96,4,0),"")</f>
        <v/>
      </c>
      <c r="AT970" s="70" t="str">
        <f aca="false">IF(AC970&gt;5,VLOOKUP(CONCATENATE(AP970,AR970),'Pril1-THLPa'!$H$6:$N$96,5,0),"")</f>
        <v/>
      </c>
      <c r="AU970" s="70" t="str">
        <f aca="false">IF(AC970&gt;5,VLOOKUP(CONCATENATE(AP970,AR970),'Pril1-THLPa'!$H$6:$N$96,6,0),"")</f>
        <v/>
      </c>
      <c r="AV970" s="70" t="str">
        <f aca="false">IF(AC970&gt;5,VLOOKUP(CONCATENATE(AP970,AR970),'Pril1-THLPa'!$H$6:$N$96,7,0),"")</f>
        <v/>
      </c>
      <c r="AW970" s="70" t="str">
        <f aca="false">IF(AC970&gt;5,VLOOKUP(CONCATENATE(AP970,AR970),'Pril1-THLPa'!$H$6:$O$96,8,0),"")</f>
        <v/>
      </c>
      <c r="AX970" s="66" t="n">
        <f aca="false">IF(AC970&gt;0,IF(AND(AC970&gt;0,AC970&lt;=5),VLOOKUP(AP970,'Pril1-THLPa'!$A$6:$F$18,LOOKUP(AC970,'Pril1-THLPa'!$B$5:$F$5,'Pril1-THLPa'!$B$4:$F$4),0),AS970+AT970*(AC970-5)+AU970*POWER(AC970-5,2)+AV970*POWER(AC970-5,3)+AW970*POWER(AC970-5,4)),0)</f>
        <v>0</v>
      </c>
      <c r="AY970" s="71"/>
      <c r="AZ970" s="66" t="n">
        <f aca="false">'Vstupní data'!AA970</f>
        <v>0</v>
      </c>
      <c r="BA970" s="66" t="n">
        <f aca="false">IF(OR('Vstupní data'!T970&gt;0,'Vstupní data'!U970&gt;0),IF(AC970&lt;&gt;"",AX970*AO970/10*(100+AZ970)/100,0),0)</f>
        <v>0</v>
      </c>
      <c r="BB970" s="67" t="n">
        <f aca="false">IF(AC970&lt;&gt;"",ROUND(BA970*AN970,0),0)</f>
        <v>0</v>
      </c>
      <c r="BC970" s="68" t="str">
        <f aca="false">IF(AE970&gt;0,BB970/AE970,"")</f>
        <v/>
      </c>
      <c r="BD970" s="66" t="n">
        <f aca="false">'Vstupní data'!AE970</f>
        <v>0</v>
      </c>
      <c r="BF970" s="66" t="n">
        <f aca="false">'Vstupní data'!AC970</f>
        <v>0</v>
      </c>
      <c r="BH970" s="66" t="n">
        <f aca="false">'Vstupní data'!AD970</f>
        <v>0</v>
      </c>
      <c r="BI970" s="66" t="n">
        <f aca="false">'Vstupní data'!AF970</f>
        <v>0</v>
      </c>
      <c r="BJ970" s="69" t="n">
        <f aca="false">'Vstupní data'!AG970</f>
        <v>0</v>
      </c>
      <c r="BK970" s="69" t="n">
        <f aca="false">IF(BF970&lt;&gt;0,VLOOKUP(I970,'Pril3-drev'!$H$5:$I$83,2,0),0)</f>
        <v>0</v>
      </c>
      <c r="BL970" s="69" t="n">
        <f aca="false">IF(BF970&lt;&gt;0,VLOOKUP(BK970,'Pril3-drev'!$A$5:$C$17,3,0),0)</f>
        <v>0</v>
      </c>
      <c r="BM970" s="69" t="n">
        <f aca="false">'Vstupní data'!AH970</f>
        <v>0</v>
      </c>
      <c r="BN970" s="69" t="n">
        <f aca="false">IF('Vstupní data'!AH970&gt;0,   VLOOKUP(VLOOKUP(CONCATENATE(VLOOKUP(I970,'Pril3-drev'!$H$4:$L$83,5,0),BD970),'Pril3-drev'!$Q$4:$R$2803,2,0),'AVB-BS'!$C$5:$S$29 ,LOOKUP(BM970,'AVB-BS'!$D$3:$S$3,'AVB-BS'!$D$1:$S$1) ,0 )   ,   IF('Vstupní data'!AI970&gt;0,'Vstupní data'!AI970,0))</f>
        <v>0</v>
      </c>
      <c r="BO970" s="69" t="str">
        <f aca="false">IF(BX970&gt;5,VLOOKUP(CONCATENATE(BK970,BN970),'Pril1-THLPa'!$H$6:$N$96,4,0),"")</f>
        <v/>
      </c>
      <c r="BP970" s="69" t="str">
        <f aca="false">IF(BX970&gt;5,VLOOKUP(CONCATENATE(BK970,BN970),'Pril1-THLPa'!$H$6:$N$96,5,0),"")</f>
        <v/>
      </c>
      <c r="BQ970" s="69" t="str">
        <f aca="false">IF(BX970&gt;5,VLOOKUP(CONCATENATE(BK970,BN970),'Pril1-THLPa'!$H$6:$N$96,6,0),"")</f>
        <v/>
      </c>
      <c r="BR970" s="69" t="str">
        <f aca="false">IF(BX970&gt;5,VLOOKUP(CONCATENATE(BK970,BN970),'Pril1-THLPa'!$H$6:$N$96,7,0),"")</f>
        <v/>
      </c>
      <c r="BS970" s="69" t="str">
        <f aca="false">IF(BX970&gt;5,VLOOKUP(CONCATENATE(BK970,BN970),'Pril1-THLPa'!$H$6:$O$96,8,0),"")</f>
        <v/>
      </c>
      <c r="BT970" s="69" t="str">
        <f aca="false">IF(BF970&gt;0, IF(BK970="smrk",  VLOOKUP(VLOOKUP(BD970,'Pril9-K3'!$L$8:$M$207,2,0),'Pril9-K3'!$A$8:$J$16,LOOKUP(BN970,'Pril9-K3'!$A$7:$J$7,'Pril9-K3'!$A$5:$J$5),0), IF(AND(BK970&lt;&gt;"smrk",'Vstupní data'!AK970&lt;&gt;""),'Vstupní data'!AK970,   VLOOKUP(VLOOKUP(BD970,'Pril9-K3'!$L$8:$M$207,2,0),'Pril9-K3'!$A$8:$J$16,LOOKUP(BN970,'Pril9-K3'!$A$7:$J$7,'Pril9-K3'!$A$5:$J$5),0)   )),   "")</f>
        <v/>
      </c>
      <c r="BV970" s="69" t="n">
        <f aca="false">'Vstupní data'!AJ970</f>
        <v>0</v>
      </c>
      <c r="BW970" s="69" t="n">
        <f aca="false">IF(BF970&gt;0,IF(J970&gt;0,J970,K970*H970/100),0)</f>
        <v>0</v>
      </c>
      <c r="BX970" s="69" t="n">
        <f aca="false">IF(BF970&gt;0,IF(BJ970&gt;BL970,BL970,BJ970),0)</f>
        <v>0</v>
      </c>
      <c r="BY970" s="69" t="n">
        <f aca="false">IF(BD970=0,0,IF(AND(BX970&gt;0,BX970&lt;=5),  IF(AND(BX970&gt;0,BX970&lt;=5),VLOOKUP(BK970,'Pril1-THLPa'!$A$6:$F$18,IF(AND(BX970&gt;0,BX970&lt;=5),LOOKUP(BX970,'Pril1-THLPa'!$B$5:$F$5,'Pril1-THLPa'!$B$4:$F$4),""),0),""),  IF(BX970&gt;5,BO970+BP970*(BX970-5)+BQ970*POWER(BX970-5,2)+BR970*POWER(BX970-5,3)+BS970*POWER(BX970-5,4),"")))</f>
        <v>0</v>
      </c>
      <c r="BZ970" s="69" t="n">
        <f aca="false">IF(BY970&gt;0,BY970*BI970/10*BW970*(100+BV970)/100,0)</f>
        <v>0</v>
      </c>
      <c r="CA970" s="69" t="n">
        <f aca="false">IF(BD970&gt;0,BX970-IF(BD970&gt;BX970,BX970,BD970),0)</f>
        <v>0</v>
      </c>
      <c r="CB970" s="69" t="n">
        <f aca="false">POWER(1.01,CA970)</f>
        <v>1</v>
      </c>
      <c r="CC970" s="69" t="n">
        <f aca="false">IF(BF970&gt;0,IF(BF970&gt;BH970,1,BF970/BH970),0)</f>
        <v>0</v>
      </c>
      <c r="CD970" s="72" t="n">
        <f aca="false">IF(BD970=0,0,IF(BF970&gt;0,ROUND(IF(CB970&lt;&gt;0,BZ970*BT970*1/CB970*CC970,0),0),0))</f>
        <v>0</v>
      </c>
      <c r="CE970" s="73" t="str">
        <f aca="false">IF(BF970&gt;0,IF(BF970&gt;BH970,CD970/BF970,CD970/BH970),"")</f>
        <v/>
      </c>
      <c r="CF970" s="69" t="n">
        <f aca="false">'Vstupní data'!AM970</f>
        <v>0</v>
      </c>
      <c r="CG970" s="69" t="n">
        <f aca="false">'Vstupní data'!AN970</f>
        <v>0</v>
      </c>
      <c r="CH970" s="69" t="n">
        <f aca="false">'Vstupní data'!AO970</f>
        <v>0</v>
      </c>
      <c r="CI970" s="69" t="n">
        <f aca="false">'Vstupní data'!AP970</f>
        <v>0</v>
      </c>
      <c r="CJ970" s="72" t="n">
        <f aca="false">ROUND(CH970*CI970,0)</f>
        <v>0</v>
      </c>
      <c r="CK970" s="74" t="str">
        <f aca="false">IF(OR(AA970&gt;0,BB970&gt;0,CD970&gt;0,CJ970&gt;0),AA970+BB970+CD970+CJ970,"")</f>
        <v/>
      </c>
    </row>
    <row r="971" customFormat="false" ht="12.8" hidden="false" customHeight="false" outlineLevel="0" collapsed="false">
      <c r="A971" s="66" t="n">
        <f aca="false">'Vstupní data'!A971</f>
        <v>0</v>
      </c>
      <c r="F971" s="66" t="str">
        <f aca="false">CONCATENATE('Vstupní data'!F971,'Vstupní data'!G971,'Vstupní data'!H971,'Vstupní data'!I971)</f>
        <v/>
      </c>
      <c r="G971" s="66"/>
      <c r="H971" s="66" t="n">
        <f aca="false">'Vstupní data'!K971</f>
        <v>0</v>
      </c>
      <c r="I971" s="66" t="n">
        <f aca="false">'Vstupní data'!L971</f>
        <v>0</v>
      </c>
      <c r="J971" s="66" t="n">
        <f aca="false">'Vstupní data'!K971*'Vstupní data'!M971/100</f>
        <v>0</v>
      </c>
      <c r="L971" s="66" t="n">
        <f aca="false">IF('Vstupní data'!N971="prostokořenný",0,IF('Vstupní data'!N971="krytokořenný","k",IF('Vstupní data'!N971="poloodrostky nebo odrostky, prostokořenné i krytokořenné","po",0)))</f>
        <v>0</v>
      </c>
      <c r="N971" s="66"/>
      <c r="O971" s="66" t="n">
        <f aca="false">'Vstupní data'!O971</f>
        <v>0</v>
      </c>
      <c r="P971" s="66" t="n">
        <f aca="false">IF(O971&gt;0,VLOOKUP(CONCATENATE(VLOOKUP(I971,'Pril3-drev'!$H$5:$K$83,4,0),"-",'Vstupní data'!R971),K2!$C$15:$D$23,2,0),0)</f>
        <v>0</v>
      </c>
      <c r="Q971" s="66" t="n">
        <f aca="false">IF(O971&gt;0,VLOOKUP(I971,'Pril3-drev'!$H$5:$I$83,2,0),0)</f>
        <v>0</v>
      </c>
      <c r="R971" s="66" t="n">
        <f aca="false">IF(Q971&gt;0,VLOOKUP(Q971,'Pril6-okus'!$A$5:$B$17,2,0),0)</f>
        <v>0</v>
      </c>
      <c r="S971" s="66" t="n">
        <f aca="false">IF(O971&gt;0,VLOOKUP(I971,'Pril3-drev'!$H$5:$J$83,3,0),0)</f>
        <v>0</v>
      </c>
      <c r="T971" s="66" t="str">
        <f aca="false">IF(O971&gt;0,IF(L971="k",0.9*VLOOKUP(S971,'ha-pocty-vyhl'!$A$5:$B$20,2,0),IF(L971="po",0.8*VLOOKUP(S971,'ha-pocty-vyhl'!$A$5:$B$20,2,0),VLOOKUP(S971,'ha-pocty-vyhl'!$A$5:$B$20,2,0))),"")</f>
        <v/>
      </c>
      <c r="U971" s="66" t="n">
        <f aca="false">'Vstupní data'!P971</f>
        <v>0</v>
      </c>
      <c r="V971" s="66" t="n">
        <f aca="false">IF(O971&gt;0,1.3*T971*1000*Z971/10000,0)</f>
        <v>0</v>
      </c>
      <c r="W971" s="66" t="n">
        <f aca="false">IF(O971&gt;0,1.3*T971*1000*Z971/10000,0)</f>
        <v>0</v>
      </c>
      <c r="X971" s="66" t="n">
        <f aca="false">IF(O971&gt;0,IF(O971&gt;V971,V971,O971),0)</f>
        <v>0</v>
      </c>
      <c r="Y971" s="66" t="n">
        <f aca="false">IF(O971&gt;0,IF(IF(U971&gt;W971,W971,U971)&lt;X971,W971,IF(U971&gt;W971,W971,U971)),0)</f>
        <v>0</v>
      </c>
      <c r="Z971" s="66" t="n">
        <f aca="false">IF(O971&gt;0,IF(J971&gt;0,J971,K971*H971/100),0)</f>
        <v>0</v>
      </c>
      <c r="AA971" s="67" t="n">
        <f aca="false">IF(O971&gt;0,CEILING(R971*P971*X971/Y971*Z971,1),0)</f>
        <v>0</v>
      </c>
      <c r="AB971" s="68" t="n">
        <f aca="false">IF(O971&gt;0,AA971/O971,0)</f>
        <v>0</v>
      </c>
      <c r="AC971" s="66" t="n">
        <f aca="false">'Vstupní data'!W971</f>
        <v>0</v>
      </c>
      <c r="AI971" s="66" t="str">
        <f aca="false">IF(OR('Vstupní data'!T971&gt;0,'Vstupní data'!U971&gt;0),VLOOKUP(I971,'Pril3-drev'!$H$5:$J$83,3,0),"")</f>
        <v/>
      </c>
      <c r="AJ971" s="66" t="n">
        <f aca="false">IF('Vstupní data'!V971="prostokořenný",0,IF('Vstupní data'!V971="krytokořenný","k",IF('Vstupní data'!V971="poloodrostky nebo odrostky, prostokořenné i krytokořenné","po",0)))</f>
        <v>0</v>
      </c>
      <c r="AK971" s="66" t="n">
        <f aca="false">IF(OR('Vstupní data'!T971&gt;0,'Vstupní data'!U971&gt;0),IF(AJ971="k",0.9*VLOOKUP(AI971,'ha-pocty-vyhl'!$A$5:$B$20,2,0),IF(AJ971="po",0.8*VLOOKUP(AI971,'ha-pocty-vyhl'!$A$5:$B$20,2,0),VLOOKUP(AI971,'ha-pocty-vyhl'!$A$5:$B$20,2,0))),0)</f>
        <v>0</v>
      </c>
      <c r="AL971" s="66" t="n">
        <f aca="false">IF(OR('Vstupní data'!T971&gt;0,'Vstupní data'!U971&gt;0),'Vstupní data'!K971*'Vstupní data'!M971/100,0)</f>
        <v>0</v>
      </c>
      <c r="AM971" s="66" t="n">
        <f aca="false">IF(OR('Vstupní data'!T971&gt;0,'Vstupní data'!U971&gt;0),IF('Vstupní data'!T971&gt;0,'Vstupní data'!T971,ROUND(10*'Vstupní data'!U971/AK971,0)),0)</f>
        <v>0</v>
      </c>
      <c r="AN971" s="69" t="n">
        <f aca="false">IF('Vstupní data'!T971&gt;0,   IF('Vstupní data'!T971&lt;=AL971,'Vstupní data'!T971,AL971),   IF(AM971&lt;AL971,AM971,AL971))</f>
        <v>0</v>
      </c>
      <c r="AO971" s="69" t="n">
        <f aca="false">'Vstupní data'!X971</f>
        <v>0</v>
      </c>
      <c r="AP971" s="66" t="n">
        <f aca="false">IF(OR('Vstupní data'!T971&gt;0,'Vstupní data'!U971&gt;0),IF(I971&lt;&gt;0,VLOOKUP(I971,'Pril3-drev'!$H$5:$I$83,2,0),0),0)</f>
        <v>0</v>
      </c>
      <c r="AQ971" s="66" t="n">
        <f aca="false">'Vstupní data'!Y971</f>
        <v>0</v>
      </c>
      <c r="AR971" s="66" t="str">
        <f aca="false">IF(AC971&gt;5,   IF('Vstupní data'!Y971&gt;0,   VLOOKUP(VLOOKUP(CONCATENATE(VLOOKUP(I971,'Pril3-drev'!$H$4:$L$83,5,0),AC971),'Pril3-drev'!$Q$4:$R$2803,2,0),'AVB-BS'!$C$5:$S$29 ,LOOKUP(AQ971,'AVB-BS'!$D$3:$S$3,'AVB-BS'!$D$1:$S$1) ,0 )   ,   IF('Vstupní data'!Z971&gt;0,'Vstupní data'!Z971,0)) , "")</f>
        <v/>
      </c>
      <c r="AS971" s="70" t="str">
        <f aca="false">IF(AC971&gt;5,VLOOKUP(CONCATENATE(AP971,AR971),'Pril1-THLPa'!$H$6:$N$96,4,0),"")</f>
        <v/>
      </c>
      <c r="AT971" s="70" t="str">
        <f aca="false">IF(AC971&gt;5,VLOOKUP(CONCATENATE(AP971,AR971),'Pril1-THLPa'!$H$6:$N$96,5,0),"")</f>
        <v/>
      </c>
      <c r="AU971" s="70" t="str">
        <f aca="false">IF(AC971&gt;5,VLOOKUP(CONCATENATE(AP971,AR971),'Pril1-THLPa'!$H$6:$N$96,6,0),"")</f>
        <v/>
      </c>
      <c r="AV971" s="70" t="str">
        <f aca="false">IF(AC971&gt;5,VLOOKUP(CONCATENATE(AP971,AR971),'Pril1-THLPa'!$H$6:$N$96,7,0),"")</f>
        <v/>
      </c>
      <c r="AW971" s="70" t="str">
        <f aca="false">IF(AC971&gt;5,VLOOKUP(CONCATENATE(AP971,AR971),'Pril1-THLPa'!$H$6:$O$96,8,0),"")</f>
        <v/>
      </c>
      <c r="AX971" s="66" t="n">
        <f aca="false">IF(AC971&gt;0,IF(AND(AC971&gt;0,AC971&lt;=5),VLOOKUP(AP971,'Pril1-THLPa'!$A$6:$F$18,LOOKUP(AC971,'Pril1-THLPa'!$B$5:$F$5,'Pril1-THLPa'!$B$4:$F$4),0),AS971+AT971*(AC971-5)+AU971*POWER(AC971-5,2)+AV971*POWER(AC971-5,3)+AW971*POWER(AC971-5,4)),0)</f>
        <v>0</v>
      </c>
      <c r="AY971" s="71"/>
      <c r="AZ971" s="66" t="n">
        <f aca="false">'Vstupní data'!AA971</f>
        <v>0</v>
      </c>
      <c r="BA971" s="66" t="n">
        <f aca="false">IF(OR('Vstupní data'!T971&gt;0,'Vstupní data'!U971&gt;0),IF(AC971&lt;&gt;"",AX971*AO971/10*(100+AZ971)/100,0),0)</f>
        <v>0</v>
      </c>
      <c r="BB971" s="67" t="n">
        <f aca="false">IF(AC971&lt;&gt;"",ROUND(BA971*AN971,0),0)</f>
        <v>0</v>
      </c>
      <c r="BC971" s="68" t="str">
        <f aca="false">IF(AE971&gt;0,BB971/AE971,"")</f>
        <v/>
      </c>
      <c r="BD971" s="66" t="n">
        <f aca="false">'Vstupní data'!AE971</f>
        <v>0</v>
      </c>
      <c r="BF971" s="66" t="n">
        <f aca="false">'Vstupní data'!AC971</f>
        <v>0</v>
      </c>
      <c r="BH971" s="66" t="n">
        <f aca="false">'Vstupní data'!AD971</f>
        <v>0</v>
      </c>
      <c r="BI971" s="66" t="n">
        <f aca="false">'Vstupní data'!AF971</f>
        <v>0</v>
      </c>
      <c r="BJ971" s="69" t="n">
        <f aca="false">'Vstupní data'!AG971</f>
        <v>0</v>
      </c>
      <c r="BK971" s="69" t="n">
        <f aca="false">IF(BF971&lt;&gt;0,VLOOKUP(I971,'Pril3-drev'!$H$5:$I$83,2,0),0)</f>
        <v>0</v>
      </c>
      <c r="BL971" s="69" t="n">
        <f aca="false">IF(BF971&lt;&gt;0,VLOOKUP(BK971,'Pril3-drev'!$A$5:$C$17,3,0),0)</f>
        <v>0</v>
      </c>
      <c r="BM971" s="69" t="n">
        <f aca="false">'Vstupní data'!AH971</f>
        <v>0</v>
      </c>
      <c r="BN971" s="69" t="n">
        <f aca="false">IF('Vstupní data'!AH971&gt;0,   VLOOKUP(VLOOKUP(CONCATENATE(VLOOKUP(I971,'Pril3-drev'!$H$4:$L$83,5,0),BD971),'Pril3-drev'!$Q$4:$R$2803,2,0),'AVB-BS'!$C$5:$S$29 ,LOOKUP(BM971,'AVB-BS'!$D$3:$S$3,'AVB-BS'!$D$1:$S$1) ,0 )   ,   IF('Vstupní data'!AI971&gt;0,'Vstupní data'!AI971,0))</f>
        <v>0</v>
      </c>
      <c r="BO971" s="69" t="str">
        <f aca="false">IF(BX971&gt;5,VLOOKUP(CONCATENATE(BK971,BN971),'Pril1-THLPa'!$H$6:$N$96,4,0),"")</f>
        <v/>
      </c>
      <c r="BP971" s="69" t="str">
        <f aca="false">IF(BX971&gt;5,VLOOKUP(CONCATENATE(BK971,BN971),'Pril1-THLPa'!$H$6:$N$96,5,0),"")</f>
        <v/>
      </c>
      <c r="BQ971" s="69" t="str">
        <f aca="false">IF(BX971&gt;5,VLOOKUP(CONCATENATE(BK971,BN971),'Pril1-THLPa'!$H$6:$N$96,6,0),"")</f>
        <v/>
      </c>
      <c r="BR971" s="69" t="str">
        <f aca="false">IF(BX971&gt;5,VLOOKUP(CONCATENATE(BK971,BN971),'Pril1-THLPa'!$H$6:$N$96,7,0),"")</f>
        <v/>
      </c>
      <c r="BS971" s="69" t="str">
        <f aca="false">IF(BX971&gt;5,VLOOKUP(CONCATENATE(BK971,BN971),'Pril1-THLPa'!$H$6:$O$96,8,0),"")</f>
        <v/>
      </c>
      <c r="BT971" s="69" t="str">
        <f aca="false">IF(BF971&gt;0, IF(BK971="smrk",  VLOOKUP(VLOOKUP(BD971,'Pril9-K3'!$L$8:$M$207,2,0),'Pril9-K3'!$A$8:$J$16,LOOKUP(BN971,'Pril9-K3'!$A$7:$J$7,'Pril9-K3'!$A$5:$J$5),0), IF(AND(BK971&lt;&gt;"smrk",'Vstupní data'!AK971&lt;&gt;""),'Vstupní data'!AK971,   VLOOKUP(VLOOKUP(BD971,'Pril9-K3'!$L$8:$M$207,2,0),'Pril9-K3'!$A$8:$J$16,LOOKUP(BN971,'Pril9-K3'!$A$7:$J$7,'Pril9-K3'!$A$5:$J$5),0)   )),   "")</f>
        <v/>
      </c>
      <c r="BV971" s="69" t="n">
        <f aca="false">'Vstupní data'!AJ971</f>
        <v>0</v>
      </c>
      <c r="BW971" s="69" t="n">
        <f aca="false">IF(BF971&gt;0,IF(J971&gt;0,J971,K971*H971/100),0)</f>
        <v>0</v>
      </c>
      <c r="BX971" s="69" t="n">
        <f aca="false">IF(BF971&gt;0,IF(BJ971&gt;BL971,BL971,BJ971),0)</f>
        <v>0</v>
      </c>
      <c r="BY971" s="69" t="n">
        <f aca="false">IF(BD971=0,0,IF(AND(BX971&gt;0,BX971&lt;=5),  IF(AND(BX971&gt;0,BX971&lt;=5),VLOOKUP(BK971,'Pril1-THLPa'!$A$6:$F$18,IF(AND(BX971&gt;0,BX971&lt;=5),LOOKUP(BX971,'Pril1-THLPa'!$B$5:$F$5,'Pril1-THLPa'!$B$4:$F$4),""),0),""),  IF(BX971&gt;5,BO971+BP971*(BX971-5)+BQ971*POWER(BX971-5,2)+BR971*POWER(BX971-5,3)+BS971*POWER(BX971-5,4),"")))</f>
        <v>0</v>
      </c>
      <c r="BZ971" s="69" t="n">
        <f aca="false">IF(BY971&gt;0,BY971*BI971/10*BW971*(100+BV971)/100,0)</f>
        <v>0</v>
      </c>
      <c r="CA971" s="69" t="n">
        <f aca="false">IF(BD971&gt;0,BX971-IF(BD971&gt;BX971,BX971,BD971),0)</f>
        <v>0</v>
      </c>
      <c r="CB971" s="69" t="n">
        <f aca="false">POWER(1.01,CA971)</f>
        <v>1</v>
      </c>
      <c r="CC971" s="69" t="n">
        <f aca="false">IF(BF971&gt;0,IF(BF971&gt;BH971,1,BF971/BH971),0)</f>
        <v>0</v>
      </c>
      <c r="CD971" s="72" t="n">
        <f aca="false">IF(BD971=0,0,IF(BF971&gt;0,ROUND(IF(CB971&lt;&gt;0,BZ971*BT971*1/CB971*CC971,0),0),0))</f>
        <v>0</v>
      </c>
      <c r="CE971" s="73" t="str">
        <f aca="false">IF(BF971&gt;0,IF(BF971&gt;BH971,CD971/BF971,CD971/BH971),"")</f>
        <v/>
      </c>
      <c r="CF971" s="69" t="n">
        <f aca="false">'Vstupní data'!AM971</f>
        <v>0</v>
      </c>
      <c r="CG971" s="69" t="n">
        <f aca="false">'Vstupní data'!AN971</f>
        <v>0</v>
      </c>
      <c r="CH971" s="69" t="n">
        <f aca="false">'Vstupní data'!AO971</f>
        <v>0</v>
      </c>
      <c r="CI971" s="69" t="n">
        <f aca="false">'Vstupní data'!AP971</f>
        <v>0</v>
      </c>
      <c r="CJ971" s="72" t="n">
        <f aca="false">ROUND(CH971*CI971,0)</f>
        <v>0</v>
      </c>
      <c r="CK971" s="74" t="str">
        <f aca="false">IF(OR(AA971&gt;0,BB971&gt;0,CD971&gt;0,CJ971&gt;0),AA971+BB971+CD971+CJ971,"")</f>
        <v/>
      </c>
    </row>
    <row r="972" customFormat="false" ht="12.8" hidden="false" customHeight="false" outlineLevel="0" collapsed="false">
      <c r="A972" s="66" t="n">
        <f aca="false">'Vstupní data'!A972</f>
        <v>0</v>
      </c>
      <c r="F972" s="66" t="str">
        <f aca="false">CONCATENATE('Vstupní data'!F972,'Vstupní data'!G972,'Vstupní data'!H972,'Vstupní data'!I972)</f>
        <v/>
      </c>
      <c r="G972" s="66"/>
      <c r="H972" s="66" t="n">
        <f aca="false">'Vstupní data'!K972</f>
        <v>0</v>
      </c>
      <c r="I972" s="66" t="n">
        <f aca="false">'Vstupní data'!L972</f>
        <v>0</v>
      </c>
      <c r="J972" s="66" t="n">
        <f aca="false">'Vstupní data'!K972*'Vstupní data'!M972/100</f>
        <v>0</v>
      </c>
      <c r="L972" s="66" t="n">
        <f aca="false">IF('Vstupní data'!N972="prostokořenný",0,IF('Vstupní data'!N972="krytokořenný","k",IF('Vstupní data'!N972="poloodrostky nebo odrostky, prostokořenné i krytokořenné","po",0)))</f>
        <v>0</v>
      </c>
      <c r="N972" s="66"/>
      <c r="O972" s="66" t="n">
        <f aca="false">'Vstupní data'!O972</f>
        <v>0</v>
      </c>
      <c r="P972" s="66" t="n">
        <f aca="false">IF(O972&gt;0,VLOOKUP(CONCATENATE(VLOOKUP(I972,'Pril3-drev'!$H$5:$K$83,4,0),"-",'Vstupní data'!R972),K2!$C$15:$D$23,2,0),0)</f>
        <v>0</v>
      </c>
      <c r="Q972" s="66" t="n">
        <f aca="false">IF(O972&gt;0,VLOOKUP(I972,'Pril3-drev'!$H$5:$I$83,2,0),0)</f>
        <v>0</v>
      </c>
      <c r="R972" s="66" t="n">
        <f aca="false">IF(Q972&gt;0,VLOOKUP(Q972,'Pril6-okus'!$A$5:$B$17,2,0),0)</f>
        <v>0</v>
      </c>
      <c r="S972" s="66" t="n">
        <f aca="false">IF(O972&gt;0,VLOOKUP(I972,'Pril3-drev'!$H$5:$J$83,3,0),0)</f>
        <v>0</v>
      </c>
      <c r="T972" s="66" t="str">
        <f aca="false">IF(O972&gt;0,IF(L972="k",0.9*VLOOKUP(S972,'ha-pocty-vyhl'!$A$5:$B$20,2,0),IF(L972="po",0.8*VLOOKUP(S972,'ha-pocty-vyhl'!$A$5:$B$20,2,0),VLOOKUP(S972,'ha-pocty-vyhl'!$A$5:$B$20,2,0))),"")</f>
        <v/>
      </c>
      <c r="U972" s="66" t="n">
        <f aca="false">'Vstupní data'!P972</f>
        <v>0</v>
      </c>
      <c r="V972" s="66" t="n">
        <f aca="false">IF(O972&gt;0,1.3*T972*1000*Z972/10000,0)</f>
        <v>0</v>
      </c>
      <c r="W972" s="66" t="n">
        <f aca="false">IF(O972&gt;0,1.3*T972*1000*Z972/10000,0)</f>
        <v>0</v>
      </c>
      <c r="X972" s="66" t="n">
        <f aca="false">IF(O972&gt;0,IF(O972&gt;V972,V972,O972),0)</f>
        <v>0</v>
      </c>
      <c r="Y972" s="66" t="n">
        <f aca="false">IF(O972&gt;0,IF(IF(U972&gt;W972,W972,U972)&lt;X972,W972,IF(U972&gt;W972,W972,U972)),0)</f>
        <v>0</v>
      </c>
      <c r="Z972" s="66" t="n">
        <f aca="false">IF(O972&gt;0,IF(J972&gt;0,J972,K972*H972/100),0)</f>
        <v>0</v>
      </c>
      <c r="AA972" s="67" t="n">
        <f aca="false">IF(O972&gt;0,CEILING(R972*P972*X972/Y972*Z972,1),0)</f>
        <v>0</v>
      </c>
      <c r="AB972" s="68" t="n">
        <f aca="false">IF(O972&gt;0,AA972/O972,0)</f>
        <v>0</v>
      </c>
      <c r="AC972" s="66" t="n">
        <f aca="false">'Vstupní data'!W972</f>
        <v>0</v>
      </c>
      <c r="AI972" s="66" t="str">
        <f aca="false">IF(OR('Vstupní data'!T972&gt;0,'Vstupní data'!U972&gt;0),VLOOKUP(I972,'Pril3-drev'!$H$5:$J$83,3,0),"")</f>
        <v/>
      </c>
      <c r="AJ972" s="66" t="n">
        <f aca="false">IF('Vstupní data'!V972="prostokořenný",0,IF('Vstupní data'!V972="krytokořenný","k",IF('Vstupní data'!V972="poloodrostky nebo odrostky, prostokořenné i krytokořenné","po",0)))</f>
        <v>0</v>
      </c>
      <c r="AK972" s="66" t="n">
        <f aca="false">IF(OR('Vstupní data'!T972&gt;0,'Vstupní data'!U972&gt;0),IF(AJ972="k",0.9*VLOOKUP(AI972,'ha-pocty-vyhl'!$A$5:$B$20,2,0),IF(AJ972="po",0.8*VLOOKUP(AI972,'ha-pocty-vyhl'!$A$5:$B$20,2,0),VLOOKUP(AI972,'ha-pocty-vyhl'!$A$5:$B$20,2,0))),0)</f>
        <v>0</v>
      </c>
      <c r="AL972" s="66" t="n">
        <f aca="false">IF(OR('Vstupní data'!T972&gt;0,'Vstupní data'!U972&gt;0),'Vstupní data'!K972*'Vstupní data'!M972/100,0)</f>
        <v>0</v>
      </c>
      <c r="AM972" s="66" t="n">
        <f aca="false">IF(OR('Vstupní data'!T972&gt;0,'Vstupní data'!U972&gt;0),IF('Vstupní data'!T972&gt;0,'Vstupní data'!T972,ROUND(10*'Vstupní data'!U972/AK972,0)),0)</f>
        <v>0</v>
      </c>
      <c r="AN972" s="69" t="n">
        <f aca="false">IF('Vstupní data'!T972&gt;0,   IF('Vstupní data'!T972&lt;=AL972,'Vstupní data'!T972,AL972),   IF(AM972&lt;AL972,AM972,AL972))</f>
        <v>0</v>
      </c>
      <c r="AO972" s="69" t="n">
        <f aca="false">'Vstupní data'!X972</f>
        <v>0</v>
      </c>
      <c r="AP972" s="66" t="n">
        <f aca="false">IF(OR('Vstupní data'!T972&gt;0,'Vstupní data'!U972&gt;0),IF(I972&lt;&gt;0,VLOOKUP(I972,'Pril3-drev'!$H$5:$I$83,2,0),0),0)</f>
        <v>0</v>
      </c>
      <c r="AQ972" s="66" t="n">
        <f aca="false">'Vstupní data'!Y972</f>
        <v>0</v>
      </c>
      <c r="AR972" s="66" t="str">
        <f aca="false">IF(AC972&gt;5,   IF('Vstupní data'!Y972&gt;0,   VLOOKUP(VLOOKUP(CONCATENATE(VLOOKUP(I972,'Pril3-drev'!$H$4:$L$83,5,0),AC972),'Pril3-drev'!$Q$4:$R$2803,2,0),'AVB-BS'!$C$5:$S$29 ,LOOKUP(AQ972,'AVB-BS'!$D$3:$S$3,'AVB-BS'!$D$1:$S$1) ,0 )   ,   IF('Vstupní data'!Z972&gt;0,'Vstupní data'!Z972,0)) , "")</f>
        <v/>
      </c>
      <c r="AS972" s="70" t="str">
        <f aca="false">IF(AC972&gt;5,VLOOKUP(CONCATENATE(AP972,AR972),'Pril1-THLPa'!$H$6:$N$96,4,0),"")</f>
        <v/>
      </c>
      <c r="AT972" s="70" t="str">
        <f aca="false">IF(AC972&gt;5,VLOOKUP(CONCATENATE(AP972,AR972),'Pril1-THLPa'!$H$6:$N$96,5,0),"")</f>
        <v/>
      </c>
      <c r="AU972" s="70" t="str">
        <f aca="false">IF(AC972&gt;5,VLOOKUP(CONCATENATE(AP972,AR972),'Pril1-THLPa'!$H$6:$N$96,6,0),"")</f>
        <v/>
      </c>
      <c r="AV972" s="70" t="str">
        <f aca="false">IF(AC972&gt;5,VLOOKUP(CONCATENATE(AP972,AR972),'Pril1-THLPa'!$H$6:$N$96,7,0),"")</f>
        <v/>
      </c>
      <c r="AW972" s="70" t="str">
        <f aca="false">IF(AC972&gt;5,VLOOKUP(CONCATENATE(AP972,AR972),'Pril1-THLPa'!$H$6:$O$96,8,0),"")</f>
        <v/>
      </c>
      <c r="AX972" s="66" t="n">
        <f aca="false">IF(AC972&gt;0,IF(AND(AC972&gt;0,AC972&lt;=5),VLOOKUP(AP972,'Pril1-THLPa'!$A$6:$F$18,LOOKUP(AC972,'Pril1-THLPa'!$B$5:$F$5,'Pril1-THLPa'!$B$4:$F$4),0),AS972+AT972*(AC972-5)+AU972*POWER(AC972-5,2)+AV972*POWER(AC972-5,3)+AW972*POWER(AC972-5,4)),0)</f>
        <v>0</v>
      </c>
      <c r="AY972" s="71"/>
      <c r="AZ972" s="66" t="n">
        <f aca="false">'Vstupní data'!AA972</f>
        <v>0</v>
      </c>
      <c r="BA972" s="66" t="n">
        <f aca="false">IF(OR('Vstupní data'!T972&gt;0,'Vstupní data'!U972&gt;0),IF(AC972&lt;&gt;"",AX972*AO972/10*(100+AZ972)/100,0),0)</f>
        <v>0</v>
      </c>
      <c r="BB972" s="67" t="n">
        <f aca="false">IF(AC972&lt;&gt;"",ROUND(BA972*AN972,0),0)</f>
        <v>0</v>
      </c>
      <c r="BC972" s="68" t="str">
        <f aca="false">IF(AE972&gt;0,BB972/AE972,"")</f>
        <v/>
      </c>
      <c r="BD972" s="66" t="n">
        <f aca="false">'Vstupní data'!AE972</f>
        <v>0</v>
      </c>
      <c r="BF972" s="66" t="n">
        <f aca="false">'Vstupní data'!AC972</f>
        <v>0</v>
      </c>
      <c r="BH972" s="66" t="n">
        <f aca="false">'Vstupní data'!AD972</f>
        <v>0</v>
      </c>
      <c r="BI972" s="66" t="n">
        <f aca="false">'Vstupní data'!AF972</f>
        <v>0</v>
      </c>
      <c r="BJ972" s="69" t="n">
        <f aca="false">'Vstupní data'!AG972</f>
        <v>0</v>
      </c>
      <c r="BK972" s="69" t="n">
        <f aca="false">IF(BF972&lt;&gt;0,VLOOKUP(I972,'Pril3-drev'!$H$5:$I$83,2,0),0)</f>
        <v>0</v>
      </c>
      <c r="BL972" s="69" t="n">
        <f aca="false">IF(BF972&lt;&gt;0,VLOOKUP(BK972,'Pril3-drev'!$A$5:$C$17,3,0),0)</f>
        <v>0</v>
      </c>
      <c r="BM972" s="69" t="n">
        <f aca="false">'Vstupní data'!AH972</f>
        <v>0</v>
      </c>
      <c r="BN972" s="69" t="n">
        <f aca="false">IF('Vstupní data'!AH972&gt;0,   VLOOKUP(VLOOKUP(CONCATENATE(VLOOKUP(I972,'Pril3-drev'!$H$4:$L$83,5,0),BD972),'Pril3-drev'!$Q$4:$R$2803,2,0),'AVB-BS'!$C$5:$S$29 ,LOOKUP(BM972,'AVB-BS'!$D$3:$S$3,'AVB-BS'!$D$1:$S$1) ,0 )   ,   IF('Vstupní data'!AI972&gt;0,'Vstupní data'!AI972,0))</f>
        <v>0</v>
      </c>
      <c r="BO972" s="69" t="str">
        <f aca="false">IF(BX972&gt;5,VLOOKUP(CONCATENATE(BK972,BN972),'Pril1-THLPa'!$H$6:$N$96,4,0),"")</f>
        <v/>
      </c>
      <c r="BP972" s="69" t="str">
        <f aca="false">IF(BX972&gt;5,VLOOKUP(CONCATENATE(BK972,BN972),'Pril1-THLPa'!$H$6:$N$96,5,0),"")</f>
        <v/>
      </c>
      <c r="BQ972" s="69" t="str">
        <f aca="false">IF(BX972&gt;5,VLOOKUP(CONCATENATE(BK972,BN972),'Pril1-THLPa'!$H$6:$N$96,6,0),"")</f>
        <v/>
      </c>
      <c r="BR972" s="69" t="str">
        <f aca="false">IF(BX972&gt;5,VLOOKUP(CONCATENATE(BK972,BN972),'Pril1-THLPa'!$H$6:$N$96,7,0),"")</f>
        <v/>
      </c>
      <c r="BS972" s="69" t="str">
        <f aca="false">IF(BX972&gt;5,VLOOKUP(CONCATENATE(BK972,BN972),'Pril1-THLPa'!$H$6:$O$96,8,0),"")</f>
        <v/>
      </c>
      <c r="BT972" s="69" t="str">
        <f aca="false">IF(BF972&gt;0, IF(BK972="smrk",  VLOOKUP(VLOOKUP(BD972,'Pril9-K3'!$L$8:$M$207,2,0),'Pril9-K3'!$A$8:$J$16,LOOKUP(BN972,'Pril9-K3'!$A$7:$J$7,'Pril9-K3'!$A$5:$J$5),0), IF(AND(BK972&lt;&gt;"smrk",'Vstupní data'!AK972&lt;&gt;""),'Vstupní data'!AK972,   VLOOKUP(VLOOKUP(BD972,'Pril9-K3'!$L$8:$M$207,2,0),'Pril9-K3'!$A$8:$J$16,LOOKUP(BN972,'Pril9-K3'!$A$7:$J$7,'Pril9-K3'!$A$5:$J$5),0)   )),   "")</f>
        <v/>
      </c>
      <c r="BV972" s="69" t="n">
        <f aca="false">'Vstupní data'!AJ972</f>
        <v>0</v>
      </c>
      <c r="BW972" s="69" t="n">
        <f aca="false">IF(BF972&gt;0,IF(J972&gt;0,J972,K972*H972/100),0)</f>
        <v>0</v>
      </c>
      <c r="BX972" s="69" t="n">
        <f aca="false">IF(BF972&gt;0,IF(BJ972&gt;BL972,BL972,BJ972),0)</f>
        <v>0</v>
      </c>
      <c r="BY972" s="69" t="n">
        <f aca="false">IF(BD972=0,0,IF(AND(BX972&gt;0,BX972&lt;=5),  IF(AND(BX972&gt;0,BX972&lt;=5),VLOOKUP(BK972,'Pril1-THLPa'!$A$6:$F$18,IF(AND(BX972&gt;0,BX972&lt;=5),LOOKUP(BX972,'Pril1-THLPa'!$B$5:$F$5,'Pril1-THLPa'!$B$4:$F$4),""),0),""),  IF(BX972&gt;5,BO972+BP972*(BX972-5)+BQ972*POWER(BX972-5,2)+BR972*POWER(BX972-5,3)+BS972*POWER(BX972-5,4),"")))</f>
        <v>0</v>
      </c>
      <c r="BZ972" s="69" t="n">
        <f aca="false">IF(BY972&gt;0,BY972*BI972/10*BW972*(100+BV972)/100,0)</f>
        <v>0</v>
      </c>
      <c r="CA972" s="69" t="n">
        <f aca="false">IF(BD972&gt;0,BX972-IF(BD972&gt;BX972,BX972,BD972),0)</f>
        <v>0</v>
      </c>
      <c r="CB972" s="69" t="n">
        <f aca="false">POWER(1.01,CA972)</f>
        <v>1</v>
      </c>
      <c r="CC972" s="69" t="n">
        <f aca="false">IF(BF972&gt;0,IF(BF972&gt;BH972,1,BF972/BH972),0)</f>
        <v>0</v>
      </c>
      <c r="CD972" s="72" t="n">
        <f aca="false">IF(BD972=0,0,IF(BF972&gt;0,ROUND(IF(CB972&lt;&gt;0,BZ972*BT972*1/CB972*CC972,0),0),0))</f>
        <v>0</v>
      </c>
      <c r="CE972" s="73" t="str">
        <f aca="false">IF(BF972&gt;0,IF(BF972&gt;BH972,CD972/BF972,CD972/BH972),"")</f>
        <v/>
      </c>
      <c r="CF972" s="69" t="n">
        <f aca="false">'Vstupní data'!AM972</f>
        <v>0</v>
      </c>
      <c r="CG972" s="69" t="n">
        <f aca="false">'Vstupní data'!AN972</f>
        <v>0</v>
      </c>
      <c r="CH972" s="69" t="n">
        <f aca="false">'Vstupní data'!AO972</f>
        <v>0</v>
      </c>
      <c r="CI972" s="69" t="n">
        <f aca="false">'Vstupní data'!AP972</f>
        <v>0</v>
      </c>
      <c r="CJ972" s="72" t="n">
        <f aca="false">ROUND(CH972*CI972,0)</f>
        <v>0</v>
      </c>
      <c r="CK972" s="74" t="str">
        <f aca="false">IF(OR(AA972&gt;0,BB972&gt;0,CD972&gt;0,CJ972&gt;0),AA972+BB972+CD972+CJ972,"")</f>
        <v/>
      </c>
    </row>
    <row r="973" customFormat="false" ht="12.8" hidden="false" customHeight="false" outlineLevel="0" collapsed="false">
      <c r="A973" s="66" t="n">
        <f aca="false">'Vstupní data'!A973</f>
        <v>0</v>
      </c>
      <c r="F973" s="66" t="str">
        <f aca="false">CONCATENATE('Vstupní data'!F973,'Vstupní data'!G973,'Vstupní data'!H973,'Vstupní data'!I973)</f>
        <v/>
      </c>
      <c r="G973" s="66"/>
      <c r="H973" s="66" t="n">
        <f aca="false">'Vstupní data'!K973</f>
        <v>0</v>
      </c>
      <c r="I973" s="66" t="n">
        <f aca="false">'Vstupní data'!L973</f>
        <v>0</v>
      </c>
      <c r="J973" s="66" t="n">
        <f aca="false">'Vstupní data'!K973*'Vstupní data'!M973/100</f>
        <v>0</v>
      </c>
      <c r="L973" s="66" t="n">
        <f aca="false">IF('Vstupní data'!N973="prostokořenný",0,IF('Vstupní data'!N973="krytokořenný","k",IF('Vstupní data'!N973="poloodrostky nebo odrostky, prostokořenné i krytokořenné","po",0)))</f>
        <v>0</v>
      </c>
      <c r="N973" s="66"/>
      <c r="O973" s="66" t="n">
        <f aca="false">'Vstupní data'!O973</f>
        <v>0</v>
      </c>
      <c r="P973" s="66" t="n">
        <f aca="false">IF(O973&gt;0,VLOOKUP(CONCATENATE(VLOOKUP(I973,'Pril3-drev'!$H$5:$K$83,4,0),"-",'Vstupní data'!R973),K2!$C$15:$D$23,2,0),0)</f>
        <v>0</v>
      </c>
      <c r="Q973" s="66" t="n">
        <f aca="false">IF(O973&gt;0,VLOOKUP(I973,'Pril3-drev'!$H$5:$I$83,2,0),0)</f>
        <v>0</v>
      </c>
      <c r="R973" s="66" t="n">
        <f aca="false">IF(Q973&gt;0,VLOOKUP(Q973,'Pril6-okus'!$A$5:$B$17,2,0),0)</f>
        <v>0</v>
      </c>
      <c r="S973" s="66" t="n">
        <f aca="false">IF(O973&gt;0,VLOOKUP(I973,'Pril3-drev'!$H$5:$J$83,3,0),0)</f>
        <v>0</v>
      </c>
      <c r="T973" s="66" t="str">
        <f aca="false">IF(O973&gt;0,IF(L973="k",0.9*VLOOKUP(S973,'ha-pocty-vyhl'!$A$5:$B$20,2,0),IF(L973="po",0.8*VLOOKUP(S973,'ha-pocty-vyhl'!$A$5:$B$20,2,0),VLOOKUP(S973,'ha-pocty-vyhl'!$A$5:$B$20,2,0))),"")</f>
        <v/>
      </c>
      <c r="U973" s="66" t="n">
        <f aca="false">'Vstupní data'!P973</f>
        <v>0</v>
      </c>
      <c r="V973" s="66" t="n">
        <f aca="false">IF(O973&gt;0,1.3*T973*1000*Z973/10000,0)</f>
        <v>0</v>
      </c>
      <c r="W973" s="66" t="n">
        <f aca="false">IF(O973&gt;0,1.3*T973*1000*Z973/10000,0)</f>
        <v>0</v>
      </c>
      <c r="X973" s="66" t="n">
        <f aca="false">IF(O973&gt;0,IF(O973&gt;V973,V973,O973),0)</f>
        <v>0</v>
      </c>
      <c r="Y973" s="66" t="n">
        <f aca="false">IF(O973&gt;0,IF(IF(U973&gt;W973,W973,U973)&lt;X973,W973,IF(U973&gt;W973,W973,U973)),0)</f>
        <v>0</v>
      </c>
      <c r="Z973" s="66" t="n">
        <f aca="false">IF(O973&gt;0,IF(J973&gt;0,J973,K973*H973/100),0)</f>
        <v>0</v>
      </c>
      <c r="AA973" s="67" t="n">
        <f aca="false">IF(O973&gt;0,CEILING(R973*P973*X973/Y973*Z973,1),0)</f>
        <v>0</v>
      </c>
      <c r="AB973" s="68" t="n">
        <f aca="false">IF(O973&gt;0,AA973/O973,0)</f>
        <v>0</v>
      </c>
      <c r="AC973" s="66" t="n">
        <f aca="false">'Vstupní data'!W973</f>
        <v>0</v>
      </c>
      <c r="AI973" s="66" t="str">
        <f aca="false">IF(OR('Vstupní data'!T973&gt;0,'Vstupní data'!U973&gt;0),VLOOKUP(I973,'Pril3-drev'!$H$5:$J$83,3,0),"")</f>
        <v/>
      </c>
      <c r="AJ973" s="66" t="n">
        <f aca="false">IF('Vstupní data'!V973="prostokořenný",0,IF('Vstupní data'!V973="krytokořenný","k",IF('Vstupní data'!V973="poloodrostky nebo odrostky, prostokořenné i krytokořenné","po",0)))</f>
        <v>0</v>
      </c>
      <c r="AK973" s="66" t="n">
        <f aca="false">IF(OR('Vstupní data'!T973&gt;0,'Vstupní data'!U973&gt;0),IF(AJ973="k",0.9*VLOOKUP(AI973,'ha-pocty-vyhl'!$A$5:$B$20,2,0),IF(AJ973="po",0.8*VLOOKUP(AI973,'ha-pocty-vyhl'!$A$5:$B$20,2,0),VLOOKUP(AI973,'ha-pocty-vyhl'!$A$5:$B$20,2,0))),0)</f>
        <v>0</v>
      </c>
      <c r="AL973" s="66" t="n">
        <f aca="false">IF(OR('Vstupní data'!T973&gt;0,'Vstupní data'!U973&gt;0),'Vstupní data'!K973*'Vstupní data'!M973/100,0)</f>
        <v>0</v>
      </c>
      <c r="AM973" s="66" t="n">
        <f aca="false">IF(OR('Vstupní data'!T973&gt;0,'Vstupní data'!U973&gt;0),IF('Vstupní data'!T973&gt;0,'Vstupní data'!T973,ROUND(10*'Vstupní data'!U973/AK973,0)),0)</f>
        <v>0</v>
      </c>
      <c r="AN973" s="69" t="n">
        <f aca="false">IF('Vstupní data'!T973&gt;0,   IF('Vstupní data'!T973&lt;=AL973,'Vstupní data'!T973,AL973),   IF(AM973&lt;AL973,AM973,AL973))</f>
        <v>0</v>
      </c>
      <c r="AO973" s="69" t="n">
        <f aca="false">'Vstupní data'!X973</f>
        <v>0</v>
      </c>
      <c r="AP973" s="66" t="n">
        <f aca="false">IF(OR('Vstupní data'!T973&gt;0,'Vstupní data'!U973&gt;0),IF(I973&lt;&gt;0,VLOOKUP(I973,'Pril3-drev'!$H$5:$I$83,2,0),0),0)</f>
        <v>0</v>
      </c>
      <c r="AQ973" s="66" t="n">
        <f aca="false">'Vstupní data'!Y973</f>
        <v>0</v>
      </c>
      <c r="AR973" s="66" t="str">
        <f aca="false">IF(AC973&gt;5,   IF('Vstupní data'!Y973&gt;0,   VLOOKUP(VLOOKUP(CONCATENATE(VLOOKUP(I973,'Pril3-drev'!$H$4:$L$83,5,0),AC973),'Pril3-drev'!$Q$4:$R$2803,2,0),'AVB-BS'!$C$5:$S$29 ,LOOKUP(AQ973,'AVB-BS'!$D$3:$S$3,'AVB-BS'!$D$1:$S$1) ,0 )   ,   IF('Vstupní data'!Z973&gt;0,'Vstupní data'!Z973,0)) , "")</f>
        <v/>
      </c>
      <c r="AS973" s="70" t="str">
        <f aca="false">IF(AC973&gt;5,VLOOKUP(CONCATENATE(AP973,AR973),'Pril1-THLPa'!$H$6:$N$96,4,0),"")</f>
        <v/>
      </c>
      <c r="AT973" s="70" t="str">
        <f aca="false">IF(AC973&gt;5,VLOOKUP(CONCATENATE(AP973,AR973),'Pril1-THLPa'!$H$6:$N$96,5,0),"")</f>
        <v/>
      </c>
      <c r="AU973" s="70" t="str">
        <f aca="false">IF(AC973&gt;5,VLOOKUP(CONCATENATE(AP973,AR973),'Pril1-THLPa'!$H$6:$N$96,6,0),"")</f>
        <v/>
      </c>
      <c r="AV973" s="70" t="str">
        <f aca="false">IF(AC973&gt;5,VLOOKUP(CONCATENATE(AP973,AR973),'Pril1-THLPa'!$H$6:$N$96,7,0),"")</f>
        <v/>
      </c>
      <c r="AW973" s="70" t="str">
        <f aca="false">IF(AC973&gt;5,VLOOKUP(CONCATENATE(AP973,AR973),'Pril1-THLPa'!$H$6:$O$96,8,0),"")</f>
        <v/>
      </c>
      <c r="AX973" s="66" t="n">
        <f aca="false">IF(AC973&gt;0,IF(AND(AC973&gt;0,AC973&lt;=5),VLOOKUP(AP973,'Pril1-THLPa'!$A$6:$F$18,LOOKUP(AC973,'Pril1-THLPa'!$B$5:$F$5,'Pril1-THLPa'!$B$4:$F$4),0),AS973+AT973*(AC973-5)+AU973*POWER(AC973-5,2)+AV973*POWER(AC973-5,3)+AW973*POWER(AC973-5,4)),0)</f>
        <v>0</v>
      </c>
      <c r="AY973" s="71"/>
      <c r="AZ973" s="66" t="n">
        <f aca="false">'Vstupní data'!AA973</f>
        <v>0</v>
      </c>
      <c r="BA973" s="66" t="n">
        <f aca="false">IF(OR('Vstupní data'!T973&gt;0,'Vstupní data'!U973&gt;0),IF(AC973&lt;&gt;"",AX973*AO973/10*(100+AZ973)/100,0),0)</f>
        <v>0</v>
      </c>
      <c r="BB973" s="67" t="n">
        <f aca="false">IF(AC973&lt;&gt;"",ROUND(BA973*AN973,0),0)</f>
        <v>0</v>
      </c>
      <c r="BC973" s="68" t="str">
        <f aca="false">IF(AE973&gt;0,BB973/AE973,"")</f>
        <v/>
      </c>
      <c r="BD973" s="66" t="n">
        <f aca="false">'Vstupní data'!AE973</f>
        <v>0</v>
      </c>
      <c r="BF973" s="66" t="n">
        <f aca="false">'Vstupní data'!AC973</f>
        <v>0</v>
      </c>
      <c r="BH973" s="66" t="n">
        <f aca="false">'Vstupní data'!AD973</f>
        <v>0</v>
      </c>
      <c r="BI973" s="66" t="n">
        <f aca="false">'Vstupní data'!AF973</f>
        <v>0</v>
      </c>
      <c r="BJ973" s="69" t="n">
        <f aca="false">'Vstupní data'!AG973</f>
        <v>0</v>
      </c>
      <c r="BK973" s="69" t="n">
        <f aca="false">IF(BF973&lt;&gt;0,VLOOKUP(I973,'Pril3-drev'!$H$5:$I$83,2,0),0)</f>
        <v>0</v>
      </c>
      <c r="BL973" s="69" t="n">
        <f aca="false">IF(BF973&lt;&gt;0,VLOOKUP(BK973,'Pril3-drev'!$A$5:$C$17,3,0),0)</f>
        <v>0</v>
      </c>
      <c r="BM973" s="69" t="n">
        <f aca="false">'Vstupní data'!AH973</f>
        <v>0</v>
      </c>
      <c r="BN973" s="69" t="n">
        <f aca="false">IF('Vstupní data'!AH973&gt;0,   VLOOKUP(VLOOKUP(CONCATENATE(VLOOKUP(I973,'Pril3-drev'!$H$4:$L$83,5,0),BD973),'Pril3-drev'!$Q$4:$R$2803,2,0),'AVB-BS'!$C$5:$S$29 ,LOOKUP(BM973,'AVB-BS'!$D$3:$S$3,'AVB-BS'!$D$1:$S$1) ,0 )   ,   IF('Vstupní data'!AI973&gt;0,'Vstupní data'!AI973,0))</f>
        <v>0</v>
      </c>
      <c r="BO973" s="69" t="str">
        <f aca="false">IF(BX973&gt;5,VLOOKUP(CONCATENATE(BK973,BN973),'Pril1-THLPa'!$H$6:$N$96,4,0),"")</f>
        <v/>
      </c>
      <c r="BP973" s="69" t="str">
        <f aca="false">IF(BX973&gt;5,VLOOKUP(CONCATENATE(BK973,BN973),'Pril1-THLPa'!$H$6:$N$96,5,0),"")</f>
        <v/>
      </c>
      <c r="BQ973" s="69" t="str">
        <f aca="false">IF(BX973&gt;5,VLOOKUP(CONCATENATE(BK973,BN973),'Pril1-THLPa'!$H$6:$N$96,6,0),"")</f>
        <v/>
      </c>
      <c r="BR973" s="69" t="str">
        <f aca="false">IF(BX973&gt;5,VLOOKUP(CONCATENATE(BK973,BN973),'Pril1-THLPa'!$H$6:$N$96,7,0),"")</f>
        <v/>
      </c>
      <c r="BS973" s="69" t="str">
        <f aca="false">IF(BX973&gt;5,VLOOKUP(CONCATENATE(BK973,BN973),'Pril1-THLPa'!$H$6:$O$96,8,0),"")</f>
        <v/>
      </c>
      <c r="BT973" s="69" t="str">
        <f aca="false">IF(BF973&gt;0, IF(BK973="smrk",  VLOOKUP(VLOOKUP(BD973,'Pril9-K3'!$L$8:$M$207,2,0),'Pril9-K3'!$A$8:$J$16,LOOKUP(BN973,'Pril9-K3'!$A$7:$J$7,'Pril9-K3'!$A$5:$J$5),0), IF(AND(BK973&lt;&gt;"smrk",'Vstupní data'!AK973&lt;&gt;""),'Vstupní data'!AK973,   VLOOKUP(VLOOKUP(BD973,'Pril9-K3'!$L$8:$M$207,2,0),'Pril9-K3'!$A$8:$J$16,LOOKUP(BN973,'Pril9-K3'!$A$7:$J$7,'Pril9-K3'!$A$5:$J$5),0)   )),   "")</f>
        <v/>
      </c>
      <c r="BV973" s="69" t="n">
        <f aca="false">'Vstupní data'!AJ973</f>
        <v>0</v>
      </c>
      <c r="BW973" s="69" t="n">
        <f aca="false">IF(BF973&gt;0,IF(J973&gt;0,J973,K973*H973/100),0)</f>
        <v>0</v>
      </c>
      <c r="BX973" s="69" t="n">
        <f aca="false">IF(BF973&gt;0,IF(BJ973&gt;BL973,BL973,BJ973),0)</f>
        <v>0</v>
      </c>
      <c r="BY973" s="69" t="n">
        <f aca="false">IF(BD973=0,0,IF(AND(BX973&gt;0,BX973&lt;=5),  IF(AND(BX973&gt;0,BX973&lt;=5),VLOOKUP(BK973,'Pril1-THLPa'!$A$6:$F$18,IF(AND(BX973&gt;0,BX973&lt;=5),LOOKUP(BX973,'Pril1-THLPa'!$B$5:$F$5,'Pril1-THLPa'!$B$4:$F$4),""),0),""),  IF(BX973&gt;5,BO973+BP973*(BX973-5)+BQ973*POWER(BX973-5,2)+BR973*POWER(BX973-5,3)+BS973*POWER(BX973-5,4),"")))</f>
        <v>0</v>
      </c>
      <c r="BZ973" s="69" t="n">
        <f aca="false">IF(BY973&gt;0,BY973*BI973/10*BW973*(100+BV973)/100,0)</f>
        <v>0</v>
      </c>
      <c r="CA973" s="69" t="n">
        <f aca="false">IF(BD973&gt;0,BX973-IF(BD973&gt;BX973,BX973,BD973),0)</f>
        <v>0</v>
      </c>
      <c r="CB973" s="69" t="n">
        <f aca="false">POWER(1.01,CA973)</f>
        <v>1</v>
      </c>
      <c r="CC973" s="69" t="n">
        <f aca="false">IF(BF973&gt;0,IF(BF973&gt;BH973,1,BF973/BH973),0)</f>
        <v>0</v>
      </c>
      <c r="CD973" s="72" t="n">
        <f aca="false">IF(BD973=0,0,IF(BF973&gt;0,ROUND(IF(CB973&lt;&gt;0,BZ973*BT973*1/CB973*CC973,0),0),0))</f>
        <v>0</v>
      </c>
      <c r="CE973" s="73" t="str">
        <f aca="false">IF(BF973&gt;0,IF(BF973&gt;BH973,CD973/BF973,CD973/BH973),"")</f>
        <v/>
      </c>
      <c r="CF973" s="69" t="n">
        <f aca="false">'Vstupní data'!AM973</f>
        <v>0</v>
      </c>
      <c r="CG973" s="69" t="n">
        <f aca="false">'Vstupní data'!AN973</f>
        <v>0</v>
      </c>
      <c r="CH973" s="69" t="n">
        <f aca="false">'Vstupní data'!AO973</f>
        <v>0</v>
      </c>
      <c r="CI973" s="69" t="n">
        <f aca="false">'Vstupní data'!AP973</f>
        <v>0</v>
      </c>
      <c r="CJ973" s="72" t="n">
        <f aca="false">ROUND(CH973*CI973,0)</f>
        <v>0</v>
      </c>
      <c r="CK973" s="74" t="str">
        <f aca="false">IF(OR(AA973&gt;0,BB973&gt;0,CD973&gt;0,CJ973&gt;0),AA973+BB973+CD973+CJ973,"")</f>
        <v/>
      </c>
    </row>
    <row r="974" customFormat="false" ht="12.8" hidden="false" customHeight="false" outlineLevel="0" collapsed="false">
      <c r="A974" s="66" t="n">
        <f aca="false">'Vstupní data'!A974</f>
        <v>0</v>
      </c>
      <c r="F974" s="66" t="str">
        <f aca="false">CONCATENATE('Vstupní data'!F974,'Vstupní data'!G974,'Vstupní data'!H974,'Vstupní data'!I974)</f>
        <v/>
      </c>
      <c r="G974" s="66"/>
      <c r="H974" s="66" t="n">
        <f aca="false">'Vstupní data'!K974</f>
        <v>0</v>
      </c>
      <c r="I974" s="66" t="n">
        <f aca="false">'Vstupní data'!L974</f>
        <v>0</v>
      </c>
      <c r="J974" s="66" t="n">
        <f aca="false">'Vstupní data'!K974*'Vstupní data'!M974/100</f>
        <v>0</v>
      </c>
      <c r="L974" s="66" t="n">
        <f aca="false">IF('Vstupní data'!N974="prostokořenný",0,IF('Vstupní data'!N974="krytokořenný","k",IF('Vstupní data'!N974="poloodrostky nebo odrostky, prostokořenné i krytokořenné","po",0)))</f>
        <v>0</v>
      </c>
      <c r="N974" s="66"/>
      <c r="O974" s="66" t="n">
        <f aca="false">'Vstupní data'!O974</f>
        <v>0</v>
      </c>
      <c r="P974" s="66" t="n">
        <f aca="false">IF(O974&gt;0,VLOOKUP(CONCATENATE(VLOOKUP(I974,'Pril3-drev'!$H$5:$K$83,4,0),"-",'Vstupní data'!R974),K2!$C$15:$D$23,2,0),0)</f>
        <v>0</v>
      </c>
      <c r="Q974" s="66" t="n">
        <f aca="false">IF(O974&gt;0,VLOOKUP(I974,'Pril3-drev'!$H$5:$I$83,2,0),0)</f>
        <v>0</v>
      </c>
      <c r="R974" s="66" t="n">
        <f aca="false">IF(Q974&gt;0,VLOOKUP(Q974,'Pril6-okus'!$A$5:$B$17,2,0),0)</f>
        <v>0</v>
      </c>
      <c r="S974" s="66" t="n">
        <f aca="false">IF(O974&gt;0,VLOOKUP(I974,'Pril3-drev'!$H$5:$J$83,3,0),0)</f>
        <v>0</v>
      </c>
      <c r="T974" s="66" t="str">
        <f aca="false">IF(O974&gt;0,IF(L974="k",0.9*VLOOKUP(S974,'ha-pocty-vyhl'!$A$5:$B$20,2,0),IF(L974="po",0.8*VLOOKUP(S974,'ha-pocty-vyhl'!$A$5:$B$20,2,0),VLOOKUP(S974,'ha-pocty-vyhl'!$A$5:$B$20,2,0))),"")</f>
        <v/>
      </c>
      <c r="U974" s="66" t="n">
        <f aca="false">'Vstupní data'!P974</f>
        <v>0</v>
      </c>
      <c r="V974" s="66" t="n">
        <f aca="false">IF(O974&gt;0,1.3*T974*1000*Z974/10000,0)</f>
        <v>0</v>
      </c>
      <c r="W974" s="66" t="n">
        <f aca="false">IF(O974&gt;0,1.3*T974*1000*Z974/10000,0)</f>
        <v>0</v>
      </c>
      <c r="X974" s="66" t="n">
        <f aca="false">IF(O974&gt;0,IF(O974&gt;V974,V974,O974),0)</f>
        <v>0</v>
      </c>
      <c r="Y974" s="66" t="n">
        <f aca="false">IF(O974&gt;0,IF(IF(U974&gt;W974,W974,U974)&lt;X974,W974,IF(U974&gt;W974,W974,U974)),0)</f>
        <v>0</v>
      </c>
      <c r="Z974" s="66" t="n">
        <f aca="false">IF(O974&gt;0,IF(J974&gt;0,J974,K974*H974/100),0)</f>
        <v>0</v>
      </c>
      <c r="AA974" s="67" t="n">
        <f aca="false">IF(O974&gt;0,CEILING(R974*P974*X974/Y974*Z974,1),0)</f>
        <v>0</v>
      </c>
      <c r="AB974" s="68" t="n">
        <f aca="false">IF(O974&gt;0,AA974/O974,0)</f>
        <v>0</v>
      </c>
      <c r="AC974" s="66" t="n">
        <f aca="false">'Vstupní data'!W974</f>
        <v>0</v>
      </c>
      <c r="AI974" s="66" t="str">
        <f aca="false">IF(OR('Vstupní data'!T974&gt;0,'Vstupní data'!U974&gt;0),VLOOKUP(I974,'Pril3-drev'!$H$5:$J$83,3,0),"")</f>
        <v/>
      </c>
      <c r="AJ974" s="66" t="n">
        <f aca="false">IF('Vstupní data'!V974="prostokořenný",0,IF('Vstupní data'!V974="krytokořenný","k",IF('Vstupní data'!V974="poloodrostky nebo odrostky, prostokořenné i krytokořenné","po",0)))</f>
        <v>0</v>
      </c>
      <c r="AK974" s="66" t="n">
        <f aca="false">IF(OR('Vstupní data'!T974&gt;0,'Vstupní data'!U974&gt;0),IF(AJ974="k",0.9*VLOOKUP(AI974,'ha-pocty-vyhl'!$A$5:$B$20,2,0),IF(AJ974="po",0.8*VLOOKUP(AI974,'ha-pocty-vyhl'!$A$5:$B$20,2,0),VLOOKUP(AI974,'ha-pocty-vyhl'!$A$5:$B$20,2,0))),0)</f>
        <v>0</v>
      </c>
      <c r="AL974" s="66" t="n">
        <f aca="false">IF(OR('Vstupní data'!T974&gt;0,'Vstupní data'!U974&gt;0),'Vstupní data'!K974*'Vstupní data'!M974/100,0)</f>
        <v>0</v>
      </c>
      <c r="AM974" s="66" t="n">
        <f aca="false">IF(OR('Vstupní data'!T974&gt;0,'Vstupní data'!U974&gt;0),IF('Vstupní data'!T974&gt;0,'Vstupní data'!T974,ROUND(10*'Vstupní data'!U974/AK974,0)),0)</f>
        <v>0</v>
      </c>
      <c r="AN974" s="69" t="n">
        <f aca="false">IF('Vstupní data'!T974&gt;0,   IF('Vstupní data'!T974&lt;=AL974,'Vstupní data'!T974,AL974),   IF(AM974&lt;AL974,AM974,AL974))</f>
        <v>0</v>
      </c>
      <c r="AO974" s="69" t="n">
        <f aca="false">'Vstupní data'!X974</f>
        <v>0</v>
      </c>
      <c r="AP974" s="66" t="n">
        <f aca="false">IF(OR('Vstupní data'!T974&gt;0,'Vstupní data'!U974&gt;0),IF(I974&lt;&gt;0,VLOOKUP(I974,'Pril3-drev'!$H$5:$I$83,2,0),0),0)</f>
        <v>0</v>
      </c>
      <c r="AQ974" s="66" t="n">
        <f aca="false">'Vstupní data'!Y974</f>
        <v>0</v>
      </c>
      <c r="AR974" s="66" t="str">
        <f aca="false">IF(AC974&gt;5,   IF('Vstupní data'!Y974&gt;0,   VLOOKUP(VLOOKUP(CONCATENATE(VLOOKUP(I974,'Pril3-drev'!$H$4:$L$83,5,0),AC974),'Pril3-drev'!$Q$4:$R$2803,2,0),'AVB-BS'!$C$5:$S$29 ,LOOKUP(AQ974,'AVB-BS'!$D$3:$S$3,'AVB-BS'!$D$1:$S$1) ,0 )   ,   IF('Vstupní data'!Z974&gt;0,'Vstupní data'!Z974,0)) , "")</f>
        <v/>
      </c>
      <c r="AS974" s="70" t="str">
        <f aca="false">IF(AC974&gt;5,VLOOKUP(CONCATENATE(AP974,AR974),'Pril1-THLPa'!$H$6:$N$96,4,0),"")</f>
        <v/>
      </c>
      <c r="AT974" s="70" t="str">
        <f aca="false">IF(AC974&gt;5,VLOOKUP(CONCATENATE(AP974,AR974),'Pril1-THLPa'!$H$6:$N$96,5,0),"")</f>
        <v/>
      </c>
      <c r="AU974" s="70" t="str">
        <f aca="false">IF(AC974&gt;5,VLOOKUP(CONCATENATE(AP974,AR974),'Pril1-THLPa'!$H$6:$N$96,6,0),"")</f>
        <v/>
      </c>
      <c r="AV974" s="70" t="str">
        <f aca="false">IF(AC974&gt;5,VLOOKUP(CONCATENATE(AP974,AR974),'Pril1-THLPa'!$H$6:$N$96,7,0),"")</f>
        <v/>
      </c>
      <c r="AW974" s="70" t="str">
        <f aca="false">IF(AC974&gt;5,VLOOKUP(CONCATENATE(AP974,AR974),'Pril1-THLPa'!$H$6:$O$96,8,0),"")</f>
        <v/>
      </c>
      <c r="AX974" s="66" t="n">
        <f aca="false">IF(AC974&gt;0,IF(AND(AC974&gt;0,AC974&lt;=5),VLOOKUP(AP974,'Pril1-THLPa'!$A$6:$F$18,LOOKUP(AC974,'Pril1-THLPa'!$B$5:$F$5,'Pril1-THLPa'!$B$4:$F$4),0),AS974+AT974*(AC974-5)+AU974*POWER(AC974-5,2)+AV974*POWER(AC974-5,3)+AW974*POWER(AC974-5,4)),0)</f>
        <v>0</v>
      </c>
      <c r="AY974" s="71"/>
      <c r="AZ974" s="66" t="n">
        <f aca="false">'Vstupní data'!AA974</f>
        <v>0</v>
      </c>
      <c r="BA974" s="66" t="n">
        <f aca="false">IF(OR('Vstupní data'!T974&gt;0,'Vstupní data'!U974&gt;0),IF(AC974&lt;&gt;"",AX974*AO974/10*(100+AZ974)/100,0),0)</f>
        <v>0</v>
      </c>
      <c r="BB974" s="67" t="n">
        <f aca="false">IF(AC974&lt;&gt;"",ROUND(BA974*AN974,0),0)</f>
        <v>0</v>
      </c>
      <c r="BC974" s="68" t="str">
        <f aca="false">IF(AE974&gt;0,BB974/AE974,"")</f>
        <v/>
      </c>
      <c r="BD974" s="66" t="n">
        <f aca="false">'Vstupní data'!AE974</f>
        <v>0</v>
      </c>
      <c r="BF974" s="66" t="n">
        <f aca="false">'Vstupní data'!AC974</f>
        <v>0</v>
      </c>
      <c r="BH974" s="66" t="n">
        <f aca="false">'Vstupní data'!AD974</f>
        <v>0</v>
      </c>
      <c r="BI974" s="66" t="n">
        <f aca="false">'Vstupní data'!AF974</f>
        <v>0</v>
      </c>
      <c r="BJ974" s="69" t="n">
        <f aca="false">'Vstupní data'!AG974</f>
        <v>0</v>
      </c>
      <c r="BK974" s="69" t="n">
        <f aca="false">IF(BF974&lt;&gt;0,VLOOKUP(I974,'Pril3-drev'!$H$5:$I$83,2,0),0)</f>
        <v>0</v>
      </c>
      <c r="BL974" s="69" t="n">
        <f aca="false">IF(BF974&lt;&gt;0,VLOOKUP(BK974,'Pril3-drev'!$A$5:$C$17,3,0),0)</f>
        <v>0</v>
      </c>
      <c r="BM974" s="69" t="n">
        <f aca="false">'Vstupní data'!AH974</f>
        <v>0</v>
      </c>
      <c r="BN974" s="69" t="n">
        <f aca="false">IF('Vstupní data'!AH974&gt;0,   VLOOKUP(VLOOKUP(CONCATENATE(VLOOKUP(I974,'Pril3-drev'!$H$4:$L$83,5,0),BD974),'Pril3-drev'!$Q$4:$R$2803,2,0),'AVB-BS'!$C$5:$S$29 ,LOOKUP(BM974,'AVB-BS'!$D$3:$S$3,'AVB-BS'!$D$1:$S$1) ,0 )   ,   IF('Vstupní data'!AI974&gt;0,'Vstupní data'!AI974,0))</f>
        <v>0</v>
      </c>
      <c r="BO974" s="69" t="str">
        <f aca="false">IF(BX974&gt;5,VLOOKUP(CONCATENATE(BK974,BN974),'Pril1-THLPa'!$H$6:$N$96,4,0),"")</f>
        <v/>
      </c>
      <c r="BP974" s="69" t="str">
        <f aca="false">IF(BX974&gt;5,VLOOKUP(CONCATENATE(BK974,BN974),'Pril1-THLPa'!$H$6:$N$96,5,0),"")</f>
        <v/>
      </c>
      <c r="BQ974" s="69" t="str">
        <f aca="false">IF(BX974&gt;5,VLOOKUP(CONCATENATE(BK974,BN974),'Pril1-THLPa'!$H$6:$N$96,6,0),"")</f>
        <v/>
      </c>
      <c r="BR974" s="69" t="str">
        <f aca="false">IF(BX974&gt;5,VLOOKUP(CONCATENATE(BK974,BN974),'Pril1-THLPa'!$H$6:$N$96,7,0),"")</f>
        <v/>
      </c>
      <c r="BS974" s="69" t="str">
        <f aca="false">IF(BX974&gt;5,VLOOKUP(CONCATENATE(BK974,BN974),'Pril1-THLPa'!$H$6:$O$96,8,0),"")</f>
        <v/>
      </c>
      <c r="BT974" s="69" t="str">
        <f aca="false">IF(BF974&gt;0, IF(BK974="smrk",  VLOOKUP(VLOOKUP(BD974,'Pril9-K3'!$L$8:$M$207,2,0),'Pril9-K3'!$A$8:$J$16,LOOKUP(BN974,'Pril9-K3'!$A$7:$J$7,'Pril9-K3'!$A$5:$J$5),0), IF(AND(BK974&lt;&gt;"smrk",'Vstupní data'!AK974&lt;&gt;""),'Vstupní data'!AK974,   VLOOKUP(VLOOKUP(BD974,'Pril9-K3'!$L$8:$M$207,2,0),'Pril9-K3'!$A$8:$J$16,LOOKUP(BN974,'Pril9-K3'!$A$7:$J$7,'Pril9-K3'!$A$5:$J$5),0)   )),   "")</f>
        <v/>
      </c>
      <c r="BV974" s="69" t="n">
        <f aca="false">'Vstupní data'!AJ974</f>
        <v>0</v>
      </c>
      <c r="BW974" s="69" t="n">
        <f aca="false">IF(BF974&gt;0,IF(J974&gt;0,J974,K974*H974/100),0)</f>
        <v>0</v>
      </c>
      <c r="BX974" s="69" t="n">
        <f aca="false">IF(BF974&gt;0,IF(BJ974&gt;BL974,BL974,BJ974),0)</f>
        <v>0</v>
      </c>
      <c r="BY974" s="69" t="n">
        <f aca="false">IF(BD974=0,0,IF(AND(BX974&gt;0,BX974&lt;=5),  IF(AND(BX974&gt;0,BX974&lt;=5),VLOOKUP(BK974,'Pril1-THLPa'!$A$6:$F$18,IF(AND(BX974&gt;0,BX974&lt;=5),LOOKUP(BX974,'Pril1-THLPa'!$B$5:$F$5,'Pril1-THLPa'!$B$4:$F$4),""),0),""),  IF(BX974&gt;5,BO974+BP974*(BX974-5)+BQ974*POWER(BX974-5,2)+BR974*POWER(BX974-5,3)+BS974*POWER(BX974-5,4),"")))</f>
        <v>0</v>
      </c>
      <c r="BZ974" s="69" t="n">
        <f aca="false">IF(BY974&gt;0,BY974*BI974/10*BW974*(100+BV974)/100,0)</f>
        <v>0</v>
      </c>
      <c r="CA974" s="69" t="n">
        <f aca="false">IF(BD974&gt;0,BX974-IF(BD974&gt;BX974,BX974,BD974),0)</f>
        <v>0</v>
      </c>
      <c r="CB974" s="69" t="n">
        <f aca="false">POWER(1.01,CA974)</f>
        <v>1</v>
      </c>
      <c r="CC974" s="69" t="n">
        <f aca="false">IF(BF974&gt;0,IF(BF974&gt;BH974,1,BF974/BH974),0)</f>
        <v>0</v>
      </c>
      <c r="CD974" s="72" t="n">
        <f aca="false">IF(BD974=0,0,IF(BF974&gt;0,ROUND(IF(CB974&lt;&gt;0,BZ974*BT974*1/CB974*CC974,0),0),0))</f>
        <v>0</v>
      </c>
      <c r="CE974" s="73" t="str">
        <f aca="false">IF(BF974&gt;0,IF(BF974&gt;BH974,CD974/BF974,CD974/BH974),"")</f>
        <v/>
      </c>
      <c r="CF974" s="69" t="n">
        <f aca="false">'Vstupní data'!AM974</f>
        <v>0</v>
      </c>
      <c r="CG974" s="69" t="n">
        <f aca="false">'Vstupní data'!AN974</f>
        <v>0</v>
      </c>
      <c r="CH974" s="69" t="n">
        <f aca="false">'Vstupní data'!AO974</f>
        <v>0</v>
      </c>
      <c r="CI974" s="69" t="n">
        <f aca="false">'Vstupní data'!AP974</f>
        <v>0</v>
      </c>
      <c r="CJ974" s="72" t="n">
        <f aca="false">ROUND(CH974*CI974,0)</f>
        <v>0</v>
      </c>
      <c r="CK974" s="74" t="str">
        <f aca="false">IF(OR(AA974&gt;0,BB974&gt;0,CD974&gt;0,CJ974&gt;0),AA974+BB974+CD974+CJ974,"")</f>
        <v/>
      </c>
    </row>
    <row r="975" customFormat="false" ht="12.8" hidden="false" customHeight="false" outlineLevel="0" collapsed="false">
      <c r="A975" s="66" t="n">
        <f aca="false">'Vstupní data'!A975</f>
        <v>0</v>
      </c>
      <c r="F975" s="66" t="str">
        <f aca="false">CONCATENATE('Vstupní data'!F975,'Vstupní data'!G975,'Vstupní data'!H975,'Vstupní data'!I975)</f>
        <v/>
      </c>
      <c r="G975" s="66"/>
      <c r="H975" s="66" t="n">
        <f aca="false">'Vstupní data'!K975</f>
        <v>0</v>
      </c>
      <c r="I975" s="66" t="n">
        <f aca="false">'Vstupní data'!L975</f>
        <v>0</v>
      </c>
      <c r="J975" s="66" t="n">
        <f aca="false">'Vstupní data'!K975*'Vstupní data'!M975/100</f>
        <v>0</v>
      </c>
      <c r="L975" s="66" t="n">
        <f aca="false">IF('Vstupní data'!N975="prostokořenný",0,IF('Vstupní data'!N975="krytokořenný","k",IF('Vstupní data'!N975="poloodrostky nebo odrostky, prostokořenné i krytokořenné","po",0)))</f>
        <v>0</v>
      </c>
      <c r="N975" s="66"/>
      <c r="O975" s="66" t="n">
        <f aca="false">'Vstupní data'!O975</f>
        <v>0</v>
      </c>
      <c r="P975" s="66" t="n">
        <f aca="false">IF(O975&gt;0,VLOOKUP(CONCATENATE(VLOOKUP(I975,'Pril3-drev'!$H$5:$K$83,4,0),"-",'Vstupní data'!R975),K2!$C$15:$D$23,2,0),0)</f>
        <v>0</v>
      </c>
      <c r="Q975" s="66" t="n">
        <f aca="false">IF(O975&gt;0,VLOOKUP(I975,'Pril3-drev'!$H$5:$I$83,2,0),0)</f>
        <v>0</v>
      </c>
      <c r="R975" s="66" t="n">
        <f aca="false">IF(Q975&gt;0,VLOOKUP(Q975,'Pril6-okus'!$A$5:$B$17,2,0),0)</f>
        <v>0</v>
      </c>
      <c r="S975" s="66" t="n">
        <f aca="false">IF(O975&gt;0,VLOOKUP(I975,'Pril3-drev'!$H$5:$J$83,3,0),0)</f>
        <v>0</v>
      </c>
      <c r="T975" s="66" t="str">
        <f aca="false">IF(O975&gt;0,IF(L975="k",0.9*VLOOKUP(S975,'ha-pocty-vyhl'!$A$5:$B$20,2,0),IF(L975="po",0.8*VLOOKUP(S975,'ha-pocty-vyhl'!$A$5:$B$20,2,0),VLOOKUP(S975,'ha-pocty-vyhl'!$A$5:$B$20,2,0))),"")</f>
        <v/>
      </c>
      <c r="U975" s="66" t="n">
        <f aca="false">'Vstupní data'!P975</f>
        <v>0</v>
      </c>
      <c r="V975" s="66" t="n">
        <f aca="false">IF(O975&gt;0,1.3*T975*1000*Z975/10000,0)</f>
        <v>0</v>
      </c>
      <c r="W975" s="66" t="n">
        <f aca="false">IF(O975&gt;0,1.3*T975*1000*Z975/10000,0)</f>
        <v>0</v>
      </c>
      <c r="X975" s="66" t="n">
        <f aca="false">IF(O975&gt;0,IF(O975&gt;V975,V975,O975),0)</f>
        <v>0</v>
      </c>
      <c r="Y975" s="66" t="n">
        <f aca="false">IF(O975&gt;0,IF(IF(U975&gt;W975,W975,U975)&lt;X975,W975,IF(U975&gt;W975,W975,U975)),0)</f>
        <v>0</v>
      </c>
      <c r="Z975" s="66" t="n">
        <f aca="false">IF(O975&gt;0,IF(J975&gt;0,J975,K975*H975/100),0)</f>
        <v>0</v>
      </c>
      <c r="AA975" s="67" t="n">
        <f aca="false">IF(O975&gt;0,CEILING(R975*P975*X975/Y975*Z975,1),0)</f>
        <v>0</v>
      </c>
      <c r="AB975" s="68" t="n">
        <f aca="false">IF(O975&gt;0,AA975/O975,0)</f>
        <v>0</v>
      </c>
      <c r="AC975" s="66" t="n">
        <f aca="false">'Vstupní data'!W975</f>
        <v>0</v>
      </c>
      <c r="AI975" s="66" t="str">
        <f aca="false">IF(OR('Vstupní data'!T975&gt;0,'Vstupní data'!U975&gt;0),VLOOKUP(I975,'Pril3-drev'!$H$5:$J$83,3,0),"")</f>
        <v/>
      </c>
      <c r="AJ975" s="66" t="n">
        <f aca="false">IF('Vstupní data'!V975="prostokořenný",0,IF('Vstupní data'!V975="krytokořenný","k",IF('Vstupní data'!V975="poloodrostky nebo odrostky, prostokořenné i krytokořenné","po",0)))</f>
        <v>0</v>
      </c>
      <c r="AK975" s="66" t="n">
        <f aca="false">IF(OR('Vstupní data'!T975&gt;0,'Vstupní data'!U975&gt;0),IF(AJ975="k",0.9*VLOOKUP(AI975,'ha-pocty-vyhl'!$A$5:$B$20,2,0),IF(AJ975="po",0.8*VLOOKUP(AI975,'ha-pocty-vyhl'!$A$5:$B$20,2,0),VLOOKUP(AI975,'ha-pocty-vyhl'!$A$5:$B$20,2,0))),0)</f>
        <v>0</v>
      </c>
      <c r="AL975" s="66" t="n">
        <f aca="false">IF(OR('Vstupní data'!T975&gt;0,'Vstupní data'!U975&gt;0),'Vstupní data'!K975*'Vstupní data'!M975/100,0)</f>
        <v>0</v>
      </c>
      <c r="AM975" s="66" t="n">
        <f aca="false">IF(OR('Vstupní data'!T975&gt;0,'Vstupní data'!U975&gt;0),IF('Vstupní data'!T975&gt;0,'Vstupní data'!T975,ROUND(10*'Vstupní data'!U975/AK975,0)),0)</f>
        <v>0</v>
      </c>
      <c r="AN975" s="69" t="n">
        <f aca="false">IF('Vstupní data'!T975&gt;0,   IF('Vstupní data'!T975&lt;=AL975,'Vstupní data'!T975,AL975),   IF(AM975&lt;AL975,AM975,AL975))</f>
        <v>0</v>
      </c>
      <c r="AO975" s="69" t="n">
        <f aca="false">'Vstupní data'!X975</f>
        <v>0</v>
      </c>
      <c r="AP975" s="66" t="n">
        <f aca="false">IF(OR('Vstupní data'!T975&gt;0,'Vstupní data'!U975&gt;0),IF(I975&lt;&gt;0,VLOOKUP(I975,'Pril3-drev'!$H$5:$I$83,2,0),0),0)</f>
        <v>0</v>
      </c>
      <c r="AQ975" s="66" t="n">
        <f aca="false">'Vstupní data'!Y975</f>
        <v>0</v>
      </c>
      <c r="AR975" s="66" t="str">
        <f aca="false">IF(AC975&gt;5,   IF('Vstupní data'!Y975&gt;0,   VLOOKUP(VLOOKUP(CONCATENATE(VLOOKUP(I975,'Pril3-drev'!$H$4:$L$83,5,0),AC975),'Pril3-drev'!$Q$4:$R$2803,2,0),'AVB-BS'!$C$5:$S$29 ,LOOKUP(AQ975,'AVB-BS'!$D$3:$S$3,'AVB-BS'!$D$1:$S$1) ,0 )   ,   IF('Vstupní data'!Z975&gt;0,'Vstupní data'!Z975,0)) , "")</f>
        <v/>
      </c>
      <c r="AS975" s="70" t="str">
        <f aca="false">IF(AC975&gt;5,VLOOKUP(CONCATENATE(AP975,AR975),'Pril1-THLPa'!$H$6:$N$96,4,0),"")</f>
        <v/>
      </c>
      <c r="AT975" s="70" t="str">
        <f aca="false">IF(AC975&gt;5,VLOOKUP(CONCATENATE(AP975,AR975),'Pril1-THLPa'!$H$6:$N$96,5,0),"")</f>
        <v/>
      </c>
      <c r="AU975" s="70" t="str">
        <f aca="false">IF(AC975&gt;5,VLOOKUP(CONCATENATE(AP975,AR975),'Pril1-THLPa'!$H$6:$N$96,6,0),"")</f>
        <v/>
      </c>
      <c r="AV975" s="70" t="str">
        <f aca="false">IF(AC975&gt;5,VLOOKUP(CONCATENATE(AP975,AR975),'Pril1-THLPa'!$H$6:$N$96,7,0),"")</f>
        <v/>
      </c>
      <c r="AW975" s="70" t="str">
        <f aca="false">IF(AC975&gt;5,VLOOKUP(CONCATENATE(AP975,AR975),'Pril1-THLPa'!$H$6:$O$96,8,0),"")</f>
        <v/>
      </c>
      <c r="AX975" s="66" t="n">
        <f aca="false">IF(AC975&gt;0,IF(AND(AC975&gt;0,AC975&lt;=5),VLOOKUP(AP975,'Pril1-THLPa'!$A$6:$F$18,LOOKUP(AC975,'Pril1-THLPa'!$B$5:$F$5,'Pril1-THLPa'!$B$4:$F$4),0),AS975+AT975*(AC975-5)+AU975*POWER(AC975-5,2)+AV975*POWER(AC975-5,3)+AW975*POWER(AC975-5,4)),0)</f>
        <v>0</v>
      </c>
      <c r="AY975" s="71"/>
      <c r="AZ975" s="66" t="n">
        <f aca="false">'Vstupní data'!AA975</f>
        <v>0</v>
      </c>
      <c r="BA975" s="66" t="n">
        <f aca="false">IF(OR('Vstupní data'!T975&gt;0,'Vstupní data'!U975&gt;0),IF(AC975&lt;&gt;"",AX975*AO975/10*(100+AZ975)/100,0),0)</f>
        <v>0</v>
      </c>
      <c r="BB975" s="67" t="n">
        <f aca="false">IF(AC975&lt;&gt;"",ROUND(BA975*AN975,0),0)</f>
        <v>0</v>
      </c>
      <c r="BC975" s="68" t="str">
        <f aca="false">IF(AE975&gt;0,BB975/AE975,"")</f>
        <v/>
      </c>
      <c r="BD975" s="66" t="n">
        <f aca="false">'Vstupní data'!AE975</f>
        <v>0</v>
      </c>
      <c r="BF975" s="66" t="n">
        <f aca="false">'Vstupní data'!AC975</f>
        <v>0</v>
      </c>
      <c r="BH975" s="66" t="n">
        <f aca="false">'Vstupní data'!AD975</f>
        <v>0</v>
      </c>
      <c r="BI975" s="66" t="n">
        <f aca="false">'Vstupní data'!AF975</f>
        <v>0</v>
      </c>
      <c r="BJ975" s="69" t="n">
        <f aca="false">'Vstupní data'!AG975</f>
        <v>0</v>
      </c>
      <c r="BK975" s="69" t="n">
        <f aca="false">IF(BF975&lt;&gt;0,VLOOKUP(I975,'Pril3-drev'!$H$5:$I$83,2,0),0)</f>
        <v>0</v>
      </c>
      <c r="BL975" s="69" t="n">
        <f aca="false">IF(BF975&lt;&gt;0,VLOOKUP(BK975,'Pril3-drev'!$A$5:$C$17,3,0),0)</f>
        <v>0</v>
      </c>
      <c r="BM975" s="69" t="n">
        <f aca="false">'Vstupní data'!AH975</f>
        <v>0</v>
      </c>
      <c r="BN975" s="69" t="n">
        <f aca="false">IF('Vstupní data'!AH975&gt;0,   VLOOKUP(VLOOKUP(CONCATENATE(VLOOKUP(I975,'Pril3-drev'!$H$4:$L$83,5,0),BD975),'Pril3-drev'!$Q$4:$R$2803,2,0),'AVB-BS'!$C$5:$S$29 ,LOOKUP(BM975,'AVB-BS'!$D$3:$S$3,'AVB-BS'!$D$1:$S$1) ,0 )   ,   IF('Vstupní data'!AI975&gt;0,'Vstupní data'!AI975,0))</f>
        <v>0</v>
      </c>
      <c r="BO975" s="69" t="str">
        <f aca="false">IF(BX975&gt;5,VLOOKUP(CONCATENATE(BK975,BN975),'Pril1-THLPa'!$H$6:$N$96,4,0),"")</f>
        <v/>
      </c>
      <c r="BP975" s="69" t="str">
        <f aca="false">IF(BX975&gt;5,VLOOKUP(CONCATENATE(BK975,BN975),'Pril1-THLPa'!$H$6:$N$96,5,0),"")</f>
        <v/>
      </c>
      <c r="BQ975" s="69" t="str">
        <f aca="false">IF(BX975&gt;5,VLOOKUP(CONCATENATE(BK975,BN975),'Pril1-THLPa'!$H$6:$N$96,6,0),"")</f>
        <v/>
      </c>
      <c r="BR975" s="69" t="str">
        <f aca="false">IF(BX975&gt;5,VLOOKUP(CONCATENATE(BK975,BN975),'Pril1-THLPa'!$H$6:$N$96,7,0),"")</f>
        <v/>
      </c>
      <c r="BS975" s="69" t="str">
        <f aca="false">IF(BX975&gt;5,VLOOKUP(CONCATENATE(BK975,BN975),'Pril1-THLPa'!$H$6:$O$96,8,0),"")</f>
        <v/>
      </c>
      <c r="BT975" s="69" t="str">
        <f aca="false">IF(BF975&gt;0, IF(BK975="smrk",  VLOOKUP(VLOOKUP(BD975,'Pril9-K3'!$L$8:$M$207,2,0),'Pril9-K3'!$A$8:$J$16,LOOKUP(BN975,'Pril9-K3'!$A$7:$J$7,'Pril9-K3'!$A$5:$J$5),0), IF(AND(BK975&lt;&gt;"smrk",'Vstupní data'!AK975&lt;&gt;""),'Vstupní data'!AK975,   VLOOKUP(VLOOKUP(BD975,'Pril9-K3'!$L$8:$M$207,2,0),'Pril9-K3'!$A$8:$J$16,LOOKUP(BN975,'Pril9-K3'!$A$7:$J$7,'Pril9-K3'!$A$5:$J$5),0)   )),   "")</f>
        <v/>
      </c>
      <c r="BV975" s="69" t="n">
        <f aca="false">'Vstupní data'!AJ975</f>
        <v>0</v>
      </c>
      <c r="BW975" s="69" t="n">
        <f aca="false">IF(BF975&gt;0,IF(J975&gt;0,J975,K975*H975/100),0)</f>
        <v>0</v>
      </c>
      <c r="BX975" s="69" t="n">
        <f aca="false">IF(BF975&gt;0,IF(BJ975&gt;BL975,BL975,BJ975),0)</f>
        <v>0</v>
      </c>
      <c r="BY975" s="69" t="n">
        <f aca="false">IF(BD975=0,0,IF(AND(BX975&gt;0,BX975&lt;=5),  IF(AND(BX975&gt;0,BX975&lt;=5),VLOOKUP(BK975,'Pril1-THLPa'!$A$6:$F$18,IF(AND(BX975&gt;0,BX975&lt;=5),LOOKUP(BX975,'Pril1-THLPa'!$B$5:$F$5,'Pril1-THLPa'!$B$4:$F$4),""),0),""),  IF(BX975&gt;5,BO975+BP975*(BX975-5)+BQ975*POWER(BX975-5,2)+BR975*POWER(BX975-5,3)+BS975*POWER(BX975-5,4),"")))</f>
        <v>0</v>
      </c>
      <c r="BZ975" s="69" t="n">
        <f aca="false">IF(BY975&gt;0,BY975*BI975/10*BW975*(100+BV975)/100,0)</f>
        <v>0</v>
      </c>
      <c r="CA975" s="69" t="n">
        <f aca="false">IF(BD975&gt;0,BX975-IF(BD975&gt;BX975,BX975,BD975),0)</f>
        <v>0</v>
      </c>
      <c r="CB975" s="69" t="n">
        <f aca="false">POWER(1.01,CA975)</f>
        <v>1</v>
      </c>
      <c r="CC975" s="69" t="n">
        <f aca="false">IF(BF975&gt;0,IF(BF975&gt;BH975,1,BF975/BH975),0)</f>
        <v>0</v>
      </c>
      <c r="CD975" s="72" t="n">
        <f aca="false">IF(BD975=0,0,IF(BF975&gt;0,ROUND(IF(CB975&lt;&gt;0,BZ975*BT975*1/CB975*CC975,0),0),0))</f>
        <v>0</v>
      </c>
      <c r="CE975" s="73" t="str">
        <f aca="false">IF(BF975&gt;0,IF(BF975&gt;BH975,CD975/BF975,CD975/BH975),"")</f>
        <v/>
      </c>
      <c r="CF975" s="69" t="n">
        <f aca="false">'Vstupní data'!AM975</f>
        <v>0</v>
      </c>
      <c r="CG975" s="69" t="n">
        <f aca="false">'Vstupní data'!AN975</f>
        <v>0</v>
      </c>
      <c r="CH975" s="69" t="n">
        <f aca="false">'Vstupní data'!AO975</f>
        <v>0</v>
      </c>
      <c r="CI975" s="69" t="n">
        <f aca="false">'Vstupní data'!AP975</f>
        <v>0</v>
      </c>
      <c r="CJ975" s="72" t="n">
        <f aca="false">ROUND(CH975*CI975,0)</f>
        <v>0</v>
      </c>
      <c r="CK975" s="74" t="str">
        <f aca="false">IF(OR(AA975&gt;0,BB975&gt;0,CD975&gt;0,CJ975&gt;0),AA975+BB975+CD975+CJ975,"")</f>
        <v/>
      </c>
    </row>
    <row r="976" customFormat="false" ht="12.8" hidden="false" customHeight="false" outlineLevel="0" collapsed="false">
      <c r="A976" s="66" t="n">
        <f aca="false">'Vstupní data'!A976</f>
        <v>0</v>
      </c>
      <c r="F976" s="66" t="str">
        <f aca="false">CONCATENATE('Vstupní data'!F976,'Vstupní data'!G976,'Vstupní data'!H976,'Vstupní data'!I976)</f>
        <v/>
      </c>
      <c r="G976" s="66"/>
      <c r="H976" s="66" t="n">
        <f aca="false">'Vstupní data'!K976</f>
        <v>0</v>
      </c>
      <c r="I976" s="66" t="n">
        <f aca="false">'Vstupní data'!L976</f>
        <v>0</v>
      </c>
      <c r="J976" s="66" t="n">
        <f aca="false">'Vstupní data'!K976*'Vstupní data'!M976/100</f>
        <v>0</v>
      </c>
      <c r="L976" s="66" t="n">
        <f aca="false">IF('Vstupní data'!N976="prostokořenný",0,IF('Vstupní data'!N976="krytokořenný","k",IF('Vstupní data'!N976="poloodrostky nebo odrostky, prostokořenné i krytokořenné","po",0)))</f>
        <v>0</v>
      </c>
      <c r="N976" s="66"/>
      <c r="O976" s="66" t="n">
        <f aca="false">'Vstupní data'!O976</f>
        <v>0</v>
      </c>
      <c r="P976" s="66" t="n">
        <f aca="false">IF(O976&gt;0,VLOOKUP(CONCATENATE(VLOOKUP(I976,'Pril3-drev'!$H$5:$K$83,4,0),"-",'Vstupní data'!R976),K2!$C$15:$D$23,2,0),0)</f>
        <v>0</v>
      </c>
      <c r="Q976" s="66" t="n">
        <f aca="false">IF(O976&gt;0,VLOOKUP(I976,'Pril3-drev'!$H$5:$I$83,2,0),0)</f>
        <v>0</v>
      </c>
      <c r="R976" s="66" t="n">
        <f aca="false">IF(Q976&gt;0,VLOOKUP(Q976,'Pril6-okus'!$A$5:$B$17,2,0),0)</f>
        <v>0</v>
      </c>
      <c r="S976" s="66" t="n">
        <f aca="false">IF(O976&gt;0,VLOOKUP(I976,'Pril3-drev'!$H$5:$J$83,3,0),0)</f>
        <v>0</v>
      </c>
      <c r="T976" s="66" t="str">
        <f aca="false">IF(O976&gt;0,IF(L976="k",0.9*VLOOKUP(S976,'ha-pocty-vyhl'!$A$5:$B$20,2,0),IF(L976="po",0.8*VLOOKUP(S976,'ha-pocty-vyhl'!$A$5:$B$20,2,0),VLOOKUP(S976,'ha-pocty-vyhl'!$A$5:$B$20,2,0))),"")</f>
        <v/>
      </c>
      <c r="U976" s="66" t="n">
        <f aca="false">'Vstupní data'!P976</f>
        <v>0</v>
      </c>
      <c r="V976" s="66" t="n">
        <f aca="false">IF(O976&gt;0,1.3*T976*1000*Z976/10000,0)</f>
        <v>0</v>
      </c>
      <c r="W976" s="66" t="n">
        <f aca="false">IF(O976&gt;0,1.3*T976*1000*Z976/10000,0)</f>
        <v>0</v>
      </c>
      <c r="X976" s="66" t="n">
        <f aca="false">IF(O976&gt;0,IF(O976&gt;V976,V976,O976),0)</f>
        <v>0</v>
      </c>
      <c r="Y976" s="66" t="n">
        <f aca="false">IF(O976&gt;0,IF(IF(U976&gt;W976,W976,U976)&lt;X976,W976,IF(U976&gt;W976,W976,U976)),0)</f>
        <v>0</v>
      </c>
      <c r="Z976" s="66" t="n">
        <f aca="false">IF(O976&gt;0,IF(J976&gt;0,J976,K976*H976/100),0)</f>
        <v>0</v>
      </c>
      <c r="AA976" s="67" t="n">
        <f aca="false">IF(O976&gt;0,CEILING(R976*P976*X976/Y976*Z976,1),0)</f>
        <v>0</v>
      </c>
      <c r="AB976" s="68" t="n">
        <f aca="false">IF(O976&gt;0,AA976/O976,0)</f>
        <v>0</v>
      </c>
      <c r="AC976" s="66" t="n">
        <f aca="false">'Vstupní data'!W976</f>
        <v>0</v>
      </c>
      <c r="AI976" s="66" t="str">
        <f aca="false">IF(OR('Vstupní data'!T976&gt;0,'Vstupní data'!U976&gt;0),VLOOKUP(I976,'Pril3-drev'!$H$5:$J$83,3,0),"")</f>
        <v/>
      </c>
      <c r="AJ976" s="66" t="n">
        <f aca="false">IF('Vstupní data'!V976="prostokořenný",0,IF('Vstupní data'!V976="krytokořenný","k",IF('Vstupní data'!V976="poloodrostky nebo odrostky, prostokořenné i krytokořenné","po",0)))</f>
        <v>0</v>
      </c>
      <c r="AK976" s="66" t="n">
        <f aca="false">IF(OR('Vstupní data'!T976&gt;0,'Vstupní data'!U976&gt;0),IF(AJ976="k",0.9*VLOOKUP(AI976,'ha-pocty-vyhl'!$A$5:$B$20,2,0),IF(AJ976="po",0.8*VLOOKUP(AI976,'ha-pocty-vyhl'!$A$5:$B$20,2,0),VLOOKUP(AI976,'ha-pocty-vyhl'!$A$5:$B$20,2,0))),0)</f>
        <v>0</v>
      </c>
      <c r="AL976" s="66" t="n">
        <f aca="false">IF(OR('Vstupní data'!T976&gt;0,'Vstupní data'!U976&gt;0),'Vstupní data'!K976*'Vstupní data'!M976/100,0)</f>
        <v>0</v>
      </c>
      <c r="AM976" s="66" t="n">
        <f aca="false">IF(OR('Vstupní data'!T976&gt;0,'Vstupní data'!U976&gt;0),IF('Vstupní data'!T976&gt;0,'Vstupní data'!T976,ROUND(10*'Vstupní data'!U976/AK976,0)),0)</f>
        <v>0</v>
      </c>
      <c r="AN976" s="69" t="n">
        <f aca="false">IF('Vstupní data'!T976&gt;0,   IF('Vstupní data'!T976&lt;=AL976,'Vstupní data'!T976,AL976),   IF(AM976&lt;AL976,AM976,AL976))</f>
        <v>0</v>
      </c>
      <c r="AO976" s="69" t="n">
        <f aca="false">'Vstupní data'!X976</f>
        <v>0</v>
      </c>
      <c r="AP976" s="66" t="n">
        <f aca="false">IF(OR('Vstupní data'!T976&gt;0,'Vstupní data'!U976&gt;0),IF(I976&lt;&gt;0,VLOOKUP(I976,'Pril3-drev'!$H$5:$I$83,2,0),0),0)</f>
        <v>0</v>
      </c>
      <c r="AQ976" s="66" t="n">
        <f aca="false">'Vstupní data'!Y976</f>
        <v>0</v>
      </c>
      <c r="AR976" s="66" t="str">
        <f aca="false">IF(AC976&gt;5,   IF('Vstupní data'!Y976&gt;0,   VLOOKUP(VLOOKUP(CONCATENATE(VLOOKUP(I976,'Pril3-drev'!$H$4:$L$83,5,0),AC976),'Pril3-drev'!$Q$4:$R$2803,2,0),'AVB-BS'!$C$5:$S$29 ,LOOKUP(AQ976,'AVB-BS'!$D$3:$S$3,'AVB-BS'!$D$1:$S$1) ,0 )   ,   IF('Vstupní data'!Z976&gt;0,'Vstupní data'!Z976,0)) , "")</f>
        <v/>
      </c>
      <c r="AS976" s="70" t="str">
        <f aca="false">IF(AC976&gt;5,VLOOKUP(CONCATENATE(AP976,AR976),'Pril1-THLPa'!$H$6:$N$96,4,0),"")</f>
        <v/>
      </c>
      <c r="AT976" s="70" t="str">
        <f aca="false">IF(AC976&gt;5,VLOOKUP(CONCATENATE(AP976,AR976),'Pril1-THLPa'!$H$6:$N$96,5,0),"")</f>
        <v/>
      </c>
      <c r="AU976" s="70" t="str">
        <f aca="false">IF(AC976&gt;5,VLOOKUP(CONCATENATE(AP976,AR976),'Pril1-THLPa'!$H$6:$N$96,6,0),"")</f>
        <v/>
      </c>
      <c r="AV976" s="70" t="str">
        <f aca="false">IF(AC976&gt;5,VLOOKUP(CONCATENATE(AP976,AR976),'Pril1-THLPa'!$H$6:$N$96,7,0),"")</f>
        <v/>
      </c>
      <c r="AW976" s="70" t="str">
        <f aca="false">IF(AC976&gt;5,VLOOKUP(CONCATENATE(AP976,AR976),'Pril1-THLPa'!$H$6:$O$96,8,0),"")</f>
        <v/>
      </c>
      <c r="AX976" s="66" t="n">
        <f aca="false">IF(AC976&gt;0,IF(AND(AC976&gt;0,AC976&lt;=5),VLOOKUP(AP976,'Pril1-THLPa'!$A$6:$F$18,LOOKUP(AC976,'Pril1-THLPa'!$B$5:$F$5,'Pril1-THLPa'!$B$4:$F$4),0),AS976+AT976*(AC976-5)+AU976*POWER(AC976-5,2)+AV976*POWER(AC976-5,3)+AW976*POWER(AC976-5,4)),0)</f>
        <v>0</v>
      </c>
      <c r="AY976" s="71"/>
      <c r="AZ976" s="66" t="n">
        <f aca="false">'Vstupní data'!AA976</f>
        <v>0</v>
      </c>
      <c r="BA976" s="66" t="n">
        <f aca="false">IF(OR('Vstupní data'!T976&gt;0,'Vstupní data'!U976&gt;0),IF(AC976&lt;&gt;"",AX976*AO976/10*(100+AZ976)/100,0),0)</f>
        <v>0</v>
      </c>
      <c r="BB976" s="67" t="n">
        <f aca="false">IF(AC976&lt;&gt;"",ROUND(BA976*AN976,0),0)</f>
        <v>0</v>
      </c>
      <c r="BC976" s="68" t="str">
        <f aca="false">IF(AE976&gt;0,BB976/AE976,"")</f>
        <v/>
      </c>
      <c r="BD976" s="66" t="n">
        <f aca="false">'Vstupní data'!AE976</f>
        <v>0</v>
      </c>
      <c r="BF976" s="66" t="n">
        <f aca="false">'Vstupní data'!AC976</f>
        <v>0</v>
      </c>
      <c r="BH976" s="66" t="n">
        <f aca="false">'Vstupní data'!AD976</f>
        <v>0</v>
      </c>
      <c r="BI976" s="66" t="n">
        <f aca="false">'Vstupní data'!AF976</f>
        <v>0</v>
      </c>
      <c r="BJ976" s="69" t="n">
        <f aca="false">'Vstupní data'!AG976</f>
        <v>0</v>
      </c>
      <c r="BK976" s="69" t="n">
        <f aca="false">IF(BF976&lt;&gt;0,VLOOKUP(I976,'Pril3-drev'!$H$5:$I$83,2,0),0)</f>
        <v>0</v>
      </c>
      <c r="BL976" s="69" t="n">
        <f aca="false">IF(BF976&lt;&gt;0,VLOOKUP(BK976,'Pril3-drev'!$A$5:$C$17,3,0),0)</f>
        <v>0</v>
      </c>
      <c r="BM976" s="69" t="n">
        <f aca="false">'Vstupní data'!AH976</f>
        <v>0</v>
      </c>
      <c r="BN976" s="69" t="n">
        <f aca="false">IF('Vstupní data'!AH976&gt;0,   VLOOKUP(VLOOKUP(CONCATENATE(VLOOKUP(I976,'Pril3-drev'!$H$4:$L$83,5,0),BD976),'Pril3-drev'!$Q$4:$R$2803,2,0),'AVB-BS'!$C$5:$S$29 ,LOOKUP(BM976,'AVB-BS'!$D$3:$S$3,'AVB-BS'!$D$1:$S$1) ,0 )   ,   IF('Vstupní data'!AI976&gt;0,'Vstupní data'!AI976,0))</f>
        <v>0</v>
      </c>
      <c r="BO976" s="69" t="str">
        <f aca="false">IF(BX976&gt;5,VLOOKUP(CONCATENATE(BK976,BN976),'Pril1-THLPa'!$H$6:$N$96,4,0),"")</f>
        <v/>
      </c>
      <c r="BP976" s="69" t="str">
        <f aca="false">IF(BX976&gt;5,VLOOKUP(CONCATENATE(BK976,BN976),'Pril1-THLPa'!$H$6:$N$96,5,0),"")</f>
        <v/>
      </c>
      <c r="BQ976" s="69" t="str">
        <f aca="false">IF(BX976&gt;5,VLOOKUP(CONCATENATE(BK976,BN976),'Pril1-THLPa'!$H$6:$N$96,6,0),"")</f>
        <v/>
      </c>
      <c r="BR976" s="69" t="str">
        <f aca="false">IF(BX976&gt;5,VLOOKUP(CONCATENATE(BK976,BN976),'Pril1-THLPa'!$H$6:$N$96,7,0),"")</f>
        <v/>
      </c>
      <c r="BS976" s="69" t="str">
        <f aca="false">IF(BX976&gt;5,VLOOKUP(CONCATENATE(BK976,BN976),'Pril1-THLPa'!$H$6:$O$96,8,0),"")</f>
        <v/>
      </c>
      <c r="BT976" s="69" t="str">
        <f aca="false">IF(BF976&gt;0, IF(BK976="smrk",  VLOOKUP(VLOOKUP(BD976,'Pril9-K3'!$L$8:$M$207,2,0),'Pril9-K3'!$A$8:$J$16,LOOKUP(BN976,'Pril9-K3'!$A$7:$J$7,'Pril9-K3'!$A$5:$J$5),0), IF(AND(BK976&lt;&gt;"smrk",'Vstupní data'!AK976&lt;&gt;""),'Vstupní data'!AK976,   VLOOKUP(VLOOKUP(BD976,'Pril9-K3'!$L$8:$M$207,2,0),'Pril9-K3'!$A$8:$J$16,LOOKUP(BN976,'Pril9-K3'!$A$7:$J$7,'Pril9-K3'!$A$5:$J$5),0)   )),   "")</f>
        <v/>
      </c>
      <c r="BV976" s="69" t="n">
        <f aca="false">'Vstupní data'!AJ976</f>
        <v>0</v>
      </c>
      <c r="BW976" s="69" t="n">
        <f aca="false">IF(BF976&gt;0,IF(J976&gt;0,J976,K976*H976/100),0)</f>
        <v>0</v>
      </c>
      <c r="BX976" s="69" t="n">
        <f aca="false">IF(BF976&gt;0,IF(BJ976&gt;BL976,BL976,BJ976),0)</f>
        <v>0</v>
      </c>
      <c r="BY976" s="69" t="n">
        <f aca="false">IF(BD976=0,0,IF(AND(BX976&gt;0,BX976&lt;=5),  IF(AND(BX976&gt;0,BX976&lt;=5),VLOOKUP(BK976,'Pril1-THLPa'!$A$6:$F$18,IF(AND(BX976&gt;0,BX976&lt;=5),LOOKUP(BX976,'Pril1-THLPa'!$B$5:$F$5,'Pril1-THLPa'!$B$4:$F$4),""),0),""),  IF(BX976&gt;5,BO976+BP976*(BX976-5)+BQ976*POWER(BX976-5,2)+BR976*POWER(BX976-5,3)+BS976*POWER(BX976-5,4),"")))</f>
        <v>0</v>
      </c>
      <c r="BZ976" s="69" t="n">
        <f aca="false">IF(BY976&gt;0,BY976*BI976/10*BW976*(100+BV976)/100,0)</f>
        <v>0</v>
      </c>
      <c r="CA976" s="69" t="n">
        <f aca="false">IF(BD976&gt;0,BX976-IF(BD976&gt;BX976,BX976,BD976),0)</f>
        <v>0</v>
      </c>
      <c r="CB976" s="69" t="n">
        <f aca="false">POWER(1.01,CA976)</f>
        <v>1</v>
      </c>
      <c r="CC976" s="69" t="n">
        <f aca="false">IF(BF976&gt;0,IF(BF976&gt;BH976,1,BF976/BH976),0)</f>
        <v>0</v>
      </c>
      <c r="CD976" s="72" t="n">
        <f aca="false">IF(BD976=0,0,IF(BF976&gt;0,ROUND(IF(CB976&lt;&gt;0,BZ976*BT976*1/CB976*CC976,0),0),0))</f>
        <v>0</v>
      </c>
      <c r="CE976" s="73" t="str">
        <f aca="false">IF(BF976&gt;0,IF(BF976&gt;BH976,CD976/BF976,CD976/BH976),"")</f>
        <v/>
      </c>
      <c r="CF976" s="69" t="n">
        <f aca="false">'Vstupní data'!AM976</f>
        <v>0</v>
      </c>
      <c r="CG976" s="69" t="n">
        <f aca="false">'Vstupní data'!AN976</f>
        <v>0</v>
      </c>
      <c r="CH976" s="69" t="n">
        <f aca="false">'Vstupní data'!AO976</f>
        <v>0</v>
      </c>
      <c r="CI976" s="69" t="n">
        <f aca="false">'Vstupní data'!AP976</f>
        <v>0</v>
      </c>
      <c r="CJ976" s="72" t="n">
        <f aca="false">ROUND(CH976*CI976,0)</f>
        <v>0</v>
      </c>
      <c r="CK976" s="74" t="str">
        <f aca="false">IF(OR(AA976&gt;0,BB976&gt;0,CD976&gt;0,CJ976&gt;0),AA976+BB976+CD976+CJ976,"")</f>
        <v/>
      </c>
    </row>
    <row r="977" customFormat="false" ht="12.8" hidden="false" customHeight="false" outlineLevel="0" collapsed="false">
      <c r="A977" s="66" t="n">
        <f aca="false">'Vstupní data'!A977</f>
        <v>0</v>
      </c>
      <c r="F977" s="66" t="str">
        <f aca="false">CONCATENATE('Vstupní data'!F977,'Vstupní data'!G977,'Vstupní data'!H977,'Vstupní data'!I977)</f>
        <v/>
      </c>
      <c r="G977" s="66"/>
      <c r="H977" s="66" t="n">
        <f aca="false">'Vstupní data'!K977</f>
        <v>0</v>
      </c>
      <c r="I977" s="66" t="n">
        <f aca="false">'Vstupní data'!L977</f>
        <v>0</v>
      </c>
      <c r="J977" s="66" t="n">
        <f aca="false">'Vstupní data'!K977*'Vstupní data'!M977/100</f>
        <v>0</v>
      </c>
      <c r="L977" s="66" t="n">
        <f aca="false">IF('Vstupní data'!N977="prostokořenný",0,IF('Vstupní data'!N977="krytokořenný","k",IF('Vstupní data'!N977="poloodrostky nebo odrostky, prostokořenné i krytokořenné","po",0)))</f>
        <v>0</v>
      </c>
      <c r="N977" s="66"/>
      <c r="O977" s="66" t="n">
        <f aca="false">'Vstupní data'!O977</f>
        <v>0</v>
      </c>
      <c r="P977" s="66" t="n">
        <f aca="false">IF(O977&gt;0,VLOOKUP(CONCATENATE(VLOOKUP(I977,'Pril3-drev'!$H$5:$K$83,4,0),"-",'Vstupní data'!R977),K2!$C$15:$D$23,2,0),0)</f>
        <v>0</v>
      </c>
      <c r="Q977" s="66" t="n">
        <f aca="false">IF(O977&gt;0,VLOOKUP(I977,'Pril3-drev'!$H$5:$I$83,2,0),0)</f>
        <v>0</v>
      </c>
      <c r="R977" s="66" t="n">
        <f aca="false">IF(Q977&gt;0,VLOOKUP(Q977,'Pril6-okus'!$A$5:$B$17,2,0),0)</f>
        <v>0</v>
      </c>
      <c r="S977" s="66" t="n">
        <f aca="false">IF(O977&gt;0,VLOOKUP(I977,'Pril3-drev'!$H$5:$J$83,3,0),0)</f>
        <v>0</v>
      </c>
      <c r="T977" s="66" t="str">
        <f aca="false">IF(O977&gt;0,IF(L977="k",0.9*VLOOKUP(S977,'ha-pocty-vyhl'!$A$5:$B$20,2,0),IF(L977="po",0.8*VLOOKUP(S977,'ha-pocty-vyhl'!$A$5:$B$20,2,0),VLOOKUP(S977,'ha-pocty-vyhl'!$A$5:$B$20,2,0))),"")</f>
        <v/>
      </c>
      <c r="U977" s="66" t="n">
        <f aca="false">'Vstupní data'!P977</f>
        <v>0</v>
      </c>
      <c r="V977" s="66" t="n">
        <f aca="false">IF(O977&gt;0,1.3*T977*1000*Z977/10000,0)</f>
        <v>0</v>
      </c>
      <c r="W977" s="66" t="n">
        <f aca="false">IF(O977&gt;0,1.3*T977*1000*Z977/10000,0)</f>
        <v>0</v>
      </c>
      <c r="X977" s="66" t="n">
        <f aca="false">IF(O977&gt;0,IF(O977&gt;V977,V977,O977),0)</f>
        <v>0</v>
      </c>
      <c r="Y977" s="66" t="n">
        <f aca="false">IF(O977&gt;0,IF(IF(U977&gt;W977,W977,U977)&lt;X977,W977,IF(U977&gt;W977,W977,U977)),0)</f>
        <v>0</v>
      </c>
      <c r="Z977" s="66" t="n">
        <f aca="false">IF(O977&gt;0,IF(J977&gt;0,J977,K977*H977/100),0)</f>
        <v>0</v>
      </c>
      <c r="AA977" s="67" t="n">
        <f aca="false">IF(O977&gt;0,CEILING(R977*P977*X977/Y977*Z977,1),0)</f>
        <v>0</v>
      </c>
      <c r="AB977" s="68" t="n">
        <f aca="false">IF(O977&gt;0,AA977/O977,0)</f>
        <v>0</v>
      </c>
      <c r="AC977" s="66" t="n">
        <f aca="false">'Vstupní data'!W977</f>
        <v>0</v>
      </c>
      <c r="AI977" s="66" t="str">
        <f aca="false">IF(OR('Vstupní data'!T977&gt;0,'Vstupní data'!U977&gt;0),VLOOKUP(I977,'Pril3-drev'!$H$5:$J$83,3,0),"")</f>
        <v/>
      </c>
      <c r="AJ977" s="66" t="n">
        <f aca="false">IF('Vstupní data'!V977="prostokořenný",0,IF('Vstupní data'!V977="krytokořenný","k",IF('Vstupní data'!V977="poloodrostky nebo odrostky, prostokořenné i krytokořenné","po",0)))</f>
        <v>0</v>
      </c>
      <c r="AK977" s="66" t="n">
        <f aca="false">IF(OR('Vstupní data'!T977&gt;0,'Vstupní data'!U977&gt;0),IF(AJ977="k",0.9*VLOOKUP(AI977,'ha-pocty-vyhl'!$A$5:$B$20,2,0),IF(AJ977="po",0.8*VLOOKUP(AI977,'ha-pocty-vyhl'!$A$5:$B$20,2,0),VLOOKUP(AI977,'ha-pocty-vyhl'!$A$5:$B$20,2,0))),0)</f>
        <v>0</v>
      </c>
      <c r="AL977" s="66" t="n">
        <f aca="false">IF(OR('Vstupní data'!T977&gt;0,'Vstupní data'!U977&gt;0),'Vstupní data'!K977*'Vstupní data'!M977/100,0)</f>
        <v>0</v>
      </c>
      <c r="AM977" s="66" t="n">
        <f aca="false">IF(OR('Vstupní data'!T977&gt;0,'Vstupní data'!U977&gt;0),IF('Vstupní data'!T977&gt;0,'Vstupní data'!T977,ROUND(10*'Vstupní data'!U977/AK977,0)),0)</f>
        <v>0</v>
      </c>
      <c r="AN977" s="69" t="n">
        <f aca="false">IF('Vstupní data'!T977&gt;0,   IF('Vstupní data'!T977&lt;=AL977,'Vstupní data'!T977,AL977),   IF(AM977&lt;AL977,AM977,AL977))</f>
        <v>0</v>
      </c>
      <c r="AO977" s="69" t="n">
        <f aca="false">'Vstupní data'!X977</f>
        <v>0</v>
      </c>
      <c r="AP977" s="66" t="n">
        <f aca="false">IF(OR('Vstupní data'!T977&gt;0,'Vstupní data'!U977&gt;0),IF(I977&lt;&gt;0,VLOOKUP(I977,'Pril3-drev'!$H$5:$I$83,2,0),0),0)</f>
        <v>0</v>
      </c>
      <c r="AQ977" s="66" t="n">
        <f aca="false">'Vstupní data'!Y977</f>
        <v>0</v>
      </c>
      <c r="AR977" s="66" t="str">
        <f aca="false">IF(AC977&gt;5,   IF('Vstupní data'!Y977&gt;0,   VLOOKUP(VLOOKUP(CONCATENATE(VLOOKUP(I977,'Pril3-drev'!$H$4:$L$83,5,0),AC977),'Pril3-drev'!$Q$4:$R$2803,2,0),'AVB-BS'!$C$5:$S$29 ,LOOKUP(AQ977,'AVB-BS'!$D$3:$S$3,'AVB-BS'!$D$1:$S$1) ,0 )   ,   IF('Vstupní data'!Z977&gt;0,'Vstupní data'!Z977,0)) , "")</f>
        <v/>
      </c>
      <c r="AS977" s="70" t="str">
        <f aca="false">IF(AC977&gt;5,VLOOKUP(CONCATENATE(AP977,AR977),'Pril1-THLPa'!$H$6:$N$96,4,0),"")</f>
        <v/>
      </c>
      <c r="AT977" s="70" t="str">
        <f aca="false">IF(AC977&gt;5,VLOOKUP(CONCATENATE(AP977,AR977),'Pril1-THLPa'!$H$6:$N$96,5,0),"")</f>
        <v/>
      </c>
      <c r="AU977" s="70" t="str">
        <f aca="false">IF(AC977&gt;5,VLOOKUP(CONCATENATE(AP977,AR977),'Pril1-THLPa'!$H$6:$N$96,6,0),"")</f>
        <v/>
      </c>
      <c r="AV977" s="70" t="str">
        <f aca="false">IF(AC977&gt;5,VLOOKUP(CONCATENATE(AP977,AR977),'Pril1-THLPa'!$H$6:$N$96,7,0),"")</f>
        <v/>
      </c>
      <c r="AW977" s="70" t="str">
        <f aca="false">IF(AC977&gt;5,VLOOKUP(CONCATENATE(AP977,AR977),'Pril1-THLPa'!$H$6:$O$96,8,0),"")</f>
        <v/>
      </c>
      <c r="AX977" s="66" t="n">
        <f aca="false">IF(AC977&gt;0,IF(AND(AC977&gt;0,AC977&lt;=5),VLOOKUP(AP977,'Pril1-THLPa'!$A$6:$F$18,LOOKUP(AC977,'Pril1-THLPa'!$B$5:$F$5,'Pril1-THLPa'!$B$4:$F$4),0),AS977+AT977*(AC977-5)+AU977*POWER(AC977-5,2)+AV977*POWER(AC977-5,3)+AW977*POWER(AC977-5,4)),0)</f>
        <v>0</v>
      </c>
      <c r="AY977" s="71"/>
      <c r="AZ977" s="66" t="n">
        <f aca="false">'Vstupní data'!AA977</f>
        <v>0</v>
      </c>
      <c r="BA977" s="66" t="n">
        <f aca="false">IF(OR('Vstupní data'!T977&gt;0,'Vstupní data'!U977&gt;0),IF(AC977&lt;&gt;"",AX977*AO977/10*(100+AZ977)/100,0),0)</f>
        <v>0</v>
      </c>
      <c r="BB977" s="67" t="n">
        <f aca="false">IF(AC977&lt;&gt;"",ROUND(BA977*AN977,0),0)</f>
        <v>0</v>
      </c>
      <c r="BC977" s="68" t="str">
        <f aca="false">IF(AE977&gt;0,BB977/AE977,"")</f>
        <v/>
      </c>
      <c r="BD977" s="66" t="n">
        <f aca="false">'Vstupní data'!AE977</f>
        <v>0</v>
      </c>
      <c r="BF977" s="66" t="n">
        <f aca="false">'Vstupní data'!AC977</f>
        <v>0</v>
      </c>
      <c r="BH977" s="66" t="n">
        <f aca="false">'Vstupní data'!AD977</f>
        <v>0</v>
      </c>
      <c r="BI977" s="66" t="n">
        <f aca="false">'Vstupní data'!AF977</f>
        <v>0</v>
      </c>
      <c r="BJ977" s="69" t="n">
        <f aca="false">'Vstupní data'!AG977</f>
        <v>0</v>
      </c>
      <c r="BK977" s="69" t="n">
        <f aca="false">IF(BF977&lt;&gt;0,VLOOKUP(I977,'Pril3-drev'!$H$5:$I$83,2,0),0)</f>
        <v>0</v>
      </c>
      <c r="BL977" s="69" t="n">
        <f aca="false">IF(BF977&lt;&gt;0,VLOOKUP(BK977,'Pril3-drev'!$A$5:$C$17,3,0),0)</f>
        <v>0</v>
      </c>
      <c r="BM977" s="69" t="n">
        <f aca="false">'Vstupní data'!AH977</f>
        <v>0</v>
      </c>
      <c r="BN977" s="69" t="n">
        <f aca="false">IF('Vstupní data'!AH977&gt;0,   VLOOKUP(VLOOKUP(CONCATENATE(VLOOKUP(I977,'Pril3-drev'!$H$4:$L$83,5,0),BD977),'Pril3-drev'!$Q$4:$R$2803,2,0),'AVB-BS'!$C$5:$S$29 ,LOOKUP(BM977,'AVB-BS'!$D$3:$S$3,'AVB-BS'!$D$1:$S$1) ,0 )   ,   IF('Vstupní data'!AI977&gt;0,'Vstupní data'!AI977,0))</f>
        <v>0</v>
      </c>
      <c r="BO977" s="69" t="str">
        <f aca="false">IF(BX977&gt;5,VLOOKUP(CONCATENATE(BK977,BN977),'Pril1-THLPa'!$H$6:$N$96,4,0),"")</f>
        <v/>
      </c>
      <c r="BP977" s="69" t="str">
        <f aca="false">IF(BX977&gt;5,VLOOKUP(CONCATENATE(BK977,BN977),'Pril1-THLPa'!$H$6:$N$96,5,0),"")</f>
        <v/>
      </c>
      <c r="BQ977" s="69" t="str">
        <f aca="false">IF(BX977&gt;5,VLOOKUP(CONCATENATE(BK977,BN977),'Pril1-THLPa'!$H$6:$N$96,6,0),"")</f>
        <v/>
      </c>
      <c r="BR977" s="69" t="str">
        <f aca="false">IF(BX977&gt;5,VLOOKUP(CONCATENATE(BK977,BN977),'Pril1-THLPa'!$H$6:$N$96,7,0),"")</f>
        <v/>
      </c>
      <c r="BS977" s="69" t="str">
        <f aca="false">IF(BX977&gt;5,VLOOKUP(CONCATENATE(BK977,BN977),'Pril1-THLPa'!$H$6:$O$96,8,0),"")</f>
        <v/>
      </c>
      <c r="BT977" s="69" t="str">
        <f aca="false">IF(BF977&gt;0, IF(BK977="smrk",  VLOOKUP(VLOOKUP(BD977,'Pril9-K3'!$L$8:$M$207,2,0),'Pril9-K3'!$A$8:$J$16,LOOKUP(BN977,'Pril9-K3'!$A$7:$J$7,'Pril9-K3'!$A$5:$J$5),0), IF(AND(BK977&lt;&gt;"smrk",'Vstupní data'!AK977&lt;&gt;""),'Vstupní data'!AK977,   VLOOKUP(VLOOKUP(BD977,'Pril9-K3'!$L$8:$M$207,2,0),'Pril9-K3'!$A$8:$J$16,LOOKUP(BN977,'Pril9-K3'!$A$7:$J$7,'Pril9-K3'!$A$5:$J$5),0)   )),   "")</f>
        <v/>
      </c>
      <c r="BV977" s="69" t="n">
        <f aca="false">'Vstupní data'!AJ977</f>
        <v>0</v>
      </c>
      <c r="BW977" s="69" t="n">
        <f aca="false">IF(BF977&gt;0,IF(J977&gt;0,J977,K977*H977/100),0)</f>
        <v>0</v>
      </c>
      <c r="BX977" s="69" t="n">
        <f aca="false">IF(BF977&gt;0,IF(BJ977&gt;BL977,BL977,BJ977),0)</f>
        <v>0</v>
      </c>
      <c r="BY977" s="69" t="n">
        <f aca="false">IF(BD977=0,0,IF(AND(BX977&gt;0,BX977&lt;=5),  IF(AND(BX977&gt;0,BX977&lt;=5),VLOOKUP(BK977,'Pril1-THLPa'!$A$6:$F$18,IF(AND(BX977&gt;0,BX977&lt;=5),LOOKUP(BX977,'Pril1-THLPa'!$B$5:$F$5,'Pril1-THLPa'!$B$4:$F$4),""),0),""),  IF(BX977&gt;5,BO977+BP977*(BX977-5)+BQ977*POWER(BX977-5,2)+BR977*POWER(BX977-5,3)+BS977*POWER(BX977-5,4),"")))</f>
        <v>0</v>
      </c>
      <c r="BZ977" s="69" t="n">
        <f aca="false">IF(BY977&gt;0,BY977*BI977/10*BW977*(100+BV977)/100,0)</f>
        <v>0</v>
      </c>
      <c r="CA977" s="69" t="n">
        <f aca="false">IF(BD977&gt;0,BX977-IF(BD977&gt;BX977,BX977,BD977),0)</f>
        <v>0</v>
      </c>
      <c r="CB977" s="69" t="n">
        <f aca="false">POWER(1.01,CA977)</f>
        <v>1</v>
      </c>
      <c r="CC977" s="69" t="n">
        <f aca="false">IF(BF977&gt;0,IF(BF977&gt;BH977,1,BF977/BH977),0)</f>
        <v>0</v>
      </c>
      <c r="CD977" s="72" t="n">
        <f aca="false">IF(BD977=0,0,IF(BF977&gt;0,ROUND(IF(CB977&lt;&gt;0,BZ977*BT977*1/CB977*CC977,0),0),0))</f>
        <v>0</v>
      </c>
      <c r="CE977" s="73" t="str">
        <f aca="false">IF(BF977&gt;0,IF(BF977&gt;BH977,CD977/BF977,CD977/BH977),"")</f>
        <v/>
      </c>
      <c r="CF977" s="69" t="n">
        <f aca="false">'Vstupní data'!AM977</f>
        <v>0</v>
      </c>
      <c r="CG977" s="69" t="n">
        <f aca="false">'Vstupní data'!AN977</f>
        <v>0</v>
      </c>
      <c r="CH977" s="69" t="n">
        <f aca="false">'Vstupní data'!AO977</f>
        <v>0</v>
      </c>
      <c r="CI977" s="69" t="n">
        <f aca="false">'Vstupní data'!AP977</f>
        <v>0</v>
      </c>
      <c r="CJ977" s="72" t="n">
        <f aca="false">ROUND(CH977*CI977,0)</f>
        <v>0</v>
      </c>
      <c r="CK977" s="74" t="str">
        <f aca="false">IF(OR(AA977&gt;0,BB977&gt;0,CD977&gt;0,CJ977&gt;0),AA977+BB977+CD977+CJ977,"")</f>
        <v/>
      </c>
    </row>
    <row r="978" customFormat="false" ht="12.8" hidden="false" customHeight="false" outlineLevel="0" collapsed="false">
      <c r="A978" s="66" t="n">
        <f aca="false">'Vstupní data'!A978</f>
        <v>0</v>
      </c>
      <c r="F978" s="66" t="str">
        <f aca="false">CONCATENATE('Vstupní data'!F978,'Vstupní data'!G978,'Vstupní data'!H978,'Vstupní data'!I978)</f>
        <v/>
      </c>
      <c r="G978" s="66"/>
      <c r="H978" s="66" t="n">
        <f aca="false">'Vstupní data'!K978</f>
        <v>0</v>
      </c>
      <c r="I978" s="66" t="n">
        <f aca="false">'Vstupní data'!L978</f>
        <v>0</v>
      </c>
      <c r="J978" s="66" t="n">
        <f aca="false">'Vstupní data'!K978*'Vstupní data'!M978/100</f>
        <v>0</v>
      </c>
      <c r="L978" s="66" t="n">
        <f aca="false">IF('Vstupní data'!N978="prostokořenný",0,IF('Vstupní data'!N978="krytokořenný","k",IF('Vstupní data'!N978="poloodrostky nebo odrostky, prostokořenné i krytokořenné","po",0)))</f>
        <v>0</v>
      </c>
      <c r="N978" s="66"/>
      <c r="O978" s="66" t="n">
        <f aca="false">'Vstupní data'!O978</f>
        <v>0</v>
      </c>
      <c r="P978" s="66" t="n">
        <f aca="false">IF(O978&gt;0,VLOOKUP(CONCATENATE(VLOOKUP(I978,'Pril3-drev'!$H$5:$K$83,4,0),"-",'Vstupní data'!R978),K2!$C$15:$D$23,2,0),0)</f>
        <v>0</v>
      </c>
      <c r="Q978" s="66" t="n">
        <f aca="false">IF(O978&gt;0,VLOOKUP(I978,'Pril3-drev'!$H$5:$I$83,2,0),0)</f>
        <v>0</v>
      </c>
      <c r="R978" s="66" t="n">
        <f aca="false">IF(Q978&gt;0,VLOOKUP(Q978,'Pril6-okus'!$A$5:$B$17,2,0),0)</f>
        <v>0</v>
      </c>
      <c r="S978" s="66" t="n">
        <f aca="false">IF(O978&gt;0,VLOOKUP(I978,'Pril3-drev'!$H$5:$J$83,3,0),0)</f>
        <v>0</v>
      </c>
      <c r="T978" s="66" t="str">
        <f aca="false">IF(O978&gt;0,IF(L978="k",0.9*VLOOKUP(S978,'ha-pocty-vyhl'!$A$5:$B$20,2,0),IF(L978="po",0.8*VLOOKUP(S978,'ha-pocty-vyhl'!$A$5:$B$20,2,0),VLOOKUP(S978,'ha-pocty-vyhl'!$A$5:$B$20,2,0))),"")</f>
        <v/>
      </c>
      <c r="U978" s="66" t="n">
        <f aca="false">'Vstupní data'!P978</f>
        <v>0</v>
      </c>
      <c r="V978" s="66" t="n">
        <f aca="false">IF(O978&gt;0,1.3*T978*1000*Z978/10000,0)</f>
        <v>0</v>
      </c>
      <c r="W978" s="66" t="n">
        <f aca="false">IF(O978&gt;0,1.3*T978*1000*Z978/10000,0)</f>
        <v>0</v>
      </c>
      <c r="X978" s="66" t="n">
        <f aca="false">IF(O978&gt;0,IF(O978&gt;V978,V978,O978),0)</f>
        <v>0</v>
      </c>
      <c r="Y978" s="66" t="n">
        <f aca="false">IF(O978&gt;0,IF(IF(U978&gt;W978,W978,U978)&lt;X978,W978,IF(U978&gt;W978,W978,U978)),0)</f>
        <v>0</v>
      </c>
      <c r="Z978" s="66" t="n">
        <f aca="false">IF(O978&gt;0,IF(J978&gt;0,J978,K978*H978/100),0)</f>
        <v>0</v>
      </c>
      <c r="AA978" s="67" t="n">
        <f aca="false">IF(O978&gt;0,CEILING(R978*P978*X978/Y978*Z978,1),0)</f>
        <v>0</v>
      </c>
      <c r="AB978" s="68" t="n">
        <f aca="false">IF(O978&gt;0,AA978/O978,0)</f>
        <v>0</v>
      </c>
      <c r="AC978" s="66" t="n">
        <f aca="false">'Vstupní data'!W978</f>
        <v>0</v>
      </c>
      <c r="AI978" s="66" t="str">
        <f aca="false">IF(OR('Vstupní data'!T978&gt;0,'Vstupní data'!U978&gt;0),VLOOKUP(I978,'Pril3-drev'!$H$5:$J$83,3,0),"")</f>
        <v/>
      </c>
      <c r="AJ978" s="66" t="n">
        <f aca="false">IF('Vstupní data'!V978="prostokořenný",0,IF('Vstupní data'!V978="krytokořenný","k",IF('Vstupní data'!V978="poloodrostky nebo odrostky, prostokořenné i krytokořenné","po",0)))</f>
        <v>0</v>
      </c>
      <c r="AK978" s="66" t="n">
        <f aca="false">IF(OR('Vstupní data'!T978&gt;0,'Vstupní data'!U978&gt;0),IF(AJ978="k",0.9*VLOOKUP(AI978,'ha-pocty-vyhl'!$A$5:$B$20,2,0),IF(AJ978="po",0.8*VLOOKUP(AI978,'ha-pocty-vyhl'!$A$5:$B$20,2,0),VLOOKUP(AI978,'ha-pocty-vyhl'!$A$5:$B$20,2,0))),0)</f>
        <v>0</v>
      </c>
      <c r="AL978" s="66" t="n">
        <f aca="false">IF(OR('Vstupní data'!T978&gt;0,'Vstupní data'!U978&gt;0),'Vstupní data'!K978*'Vstupní data'!M978/100,0)</f>
        <v>0</v>
      </c>
      <c r="AM978" s="66" t="n">
        <f aca="false">IF(OR('Vstupní data'!T978&gt;0,'Vstupní data'!U978&gt;0),IF('Vstupní data'!T978&gt;0,'Vstupní data'!T978,ROUND(10*'Vstupní data'!U978/AK978,0)),0)</f>
        <v>0</v>
      </c>
      <c r="AN978" s="69" t="n">
        <f aca="false">IF('Vstupní data'!T978&gt;0,   IF('Vstupní data'!T978&lt;=AL978,'Vstupní data'!T978,AL978),   IF(AM978&lt;AL978,AM978,AL978))</f>
        <v>0</v>
      </c>
      <c r="AO978" s="69" t="n">
        <f aca="false">'Vstupní data'!X978</f>
        <v>0</v>
      </c>
      <c r="AP978" s="66" t="n">
        <f aca="false">IF(OR('Vstupní data'!T978&gt;0,'Vstupní data'!U978&gt;0),IF(I978&lt;&gt;0,VLOOKUP(I978,'Pril3-drev'!$H$5:$I$83,2,0),0),0)</f>
        <v>0</v>
      </c>
      <c r="AQ978" s="66" t="n">
        <f aca="false">'Vstupní data'!Y978</f>
        <v>0</v>
      </c>
      <c r="AR978" s="66" t="str">
        <f aca="false">IF(AC978&gt;5,   IF('Vstupní data'!Y978&gt;0,   VLOOKUP(VLOOKUP(CONCATENATE(VLOOKUP(I978,'Pril3-drev'!$H$4:$L$83,5,0),AC978),'Pril3-drev'!$Q$4:$R$2803,2,0),'AVB-BS'!$C$5:$S$29 ,LOOKUP(AQ978,'AVB-BS'!$D$3:$S$3,'AVB-BS'!$D$1:$S$1) ,0 )   ,   IF('Vstupní data'!Z978&gt;0,'Vstupní data'!Z978,0)) , "")</f>
        <v/>
      </c>
      <c r="AS978" s="70" t="str">
        <f aca="false">IF(AC978&gt;5,VLOOKUP(CONCATENATE(AP978,AR978),'Pril1-THLPa'!$H$6:$N$96,4,0),"")</f>
        <v/>
      </c>
      <c r="AT978" s="70" t="str">
        <f aca="false">IF(AC978&gt;5,VLOOKUP(CONCATENATE(AP978,AR978),'Pril1-THLPa'!$H$6:$N$96,5,0),"")</f>
        <v/>
      </c>
      <c r="AU978" s="70" t="str">
        <f aca="false">IF(AC978&gt;5,VLOOKUP(CONCATENATE(AP978,AR978),'Pril1-THLPa'!$H$6:$N$96,6,0),"")</f>
        <v/>
      </c>
      <c r="AV978" s="70" t="str">
        <f aca="false">IF(AC978&gt;5,VLOOKUP(CONCATENATE(AP978,AR978),'Pril1-THLPa'!$H$6:$N$96,7,0),"")</f>
        <v/>
      </c>
      <c r="AW978" s="70" t="str">
        <f aca="false">IF(AC978&gt;5,VLOOKUP(CONCATENATE(AP978,AR978),'Pril1-THLPa'!$H$6:$O$96,8,0),"")</f>
        <v/>
      </c>
      <c r="AX978" s="66" t="n">
        <f aca="false">IF(AC978&gt;0,IF(AND(AC978&gt;0,AC978&lt;=5),VLOOKUP(AP978,'Pril1-THLPa'!$A$6:$F$18,LOOKUP(AC978,'Pril1-THLPa'!$B$5:$F$5,'Pril1-THLPa'!$B$4:$F$4),0),AS978+AT978*(AC978-5)+AU978*POWER(AC978-5,2)+AV978*POWER(AC978-5,3)+AW978*POWER(AC978-5,4)),0)</f>
        <v>0</v>
      </c>
      <c r="AY978" s="71"/>
      <c r="AZ978" s="66" t="n">
        <f aca="false">'Vstupní data'!AA978</f>
        <v>0</v>
      </c>
      <c r="BA978" s="66" t="n">
        <f aca="false">IF(OR('Vstupní data'!T978&gt;0,'Vstupní data'!U978&gt;0),IF(AC978&lt;&gt;"",AX978*AO978/10*(100+AZ978)/100,0),0)</f>
        <v>0</v>
      </c>
      <c r="BB978" s="67" t="n">
        <f aca="false">IF(AC978&lt;&gt;"",ROUND(BA978*AN978,0),0)</f>
        <v>0</v>
      </c>
      <c r="BC978" s="68" t="str">
        <f aca="false">IF(AE978&gt;0,BB978/AE978,"")</f>
        <v/>
      </c>
      <c r="BD978" s="66" t="n">
        <f aca="false">'Vstupní data'!AE978</f>
        <v>0</v>
      </c>
      <c r="BF978" s="66" t="n">
        <f aca="false">'Vstupní data'!AC978</f>
        <v>0</v>
      </c>
      <c r="BH978" s="66" t="n">
        <f aca="false">'Vstupní data'!AD978</f>
        <v>0</v>
      </c>
      <c r="BI978" s="66" t="n">
        <f aca="false">'Vstupní data'!AF978</f>
        <v>0</v>
      </c>
      <c r="BJ978" s="69" t="n">
        <f aca="false">'Vstupní data'!AG978</f>
        <v>0</v>
      </c>
      <c r="BK978" s="69" t="n">
        <f aca="false">IF(BF978&lt;&gt;0,VLOOKUP(I978,'Pril3-drev'!$H$5:$I$83,2,0),0)</f>
        <v>0</v>
      </c>
      <c r="BL978" s="69" t="n">
        <f aca="false">IF(BF978&lt;&gt;0,VLOOKUP(BK978,'Pril3-drev'!$A$5:$C$17,3,0),0)</f>
        <v>0</v>
      </c>
      <c r="BM978" s="69" t="n">
        <f aca="false">'Vstupní data'!AH978</f>
        <v>0</v>
      </c>
      <c r="BN978" s="69" t="n">
        <f aca="false">IF('Vstupní data'!AH978&gt;0,   VLOOKUP(VLOOKUP(CONCATENATE(VLOOKUP(I978,'Pril3-drev'!$H$4:$L$83,5,0),BD978),'Pril3-drev'!$Q$4:$R$2803,2,0),'AVB-BS'!$C$5:$S$29 ,LOOKUP(BM978,'AVB-BS'!$D$3:$S$3,'AVB-BS'!$D$1:$S$1) ,0 )   ,   IF('Vstupní data'!AI978&gt;0,'Vstupní data'!AI978,0))</f>
        <v>0</v>
      </c>
      <c r="BO978" s="69" t="str">
        <f aca="false">IF(BX978&gt;5,VLOOKUP(CONCATENATE(BK978,BN978),'Pril1-THLPa'!$H$6:$N$96,4,0),"")</f>
        <v/>
      </c>
      <c r="BP978" s="69" t="str">
        <f aca="false">IF(BX978&gt;5,VLOOKUP(CONCATENATE(BK978,BN978),'Pril1-THLPa'!$H$6:$N$96,5,0),"")</f>
        <v/>
      </c>
      <c r="BQ978" s="69" t="str">
        <f aca="false">IF(BX978&gt;5,VLOOKUP(CONCATENATE(BK978,BN978),'Pril1-THLPa'!$H$6:$N$96,6,0),"")</f>
        <v/>
      </c>
      <c r="BR978" s="69" t="str">
        <f aca="false">IF(BX978&gt;5,VLOOKUP(CONCATENATE(BK978,BN978),'Pril1-THLPa'!$H$6:$N$96,7,0),"")</f>
        <v/>
      </c>
      <c r="BS978" s="69" t="str">
        <f aca="false">IF(BX978&gt;5,VLOOKUP(CONCATENATE(BK978,BN978),'Pril1-THLPa'!$H$6:$O$96,8,0),"")</f>
        <v/>
      </c>
      <c r="BT978" s="69" t="str">
        <f aca="false">IF(BF978&gt;0, IF(BK978="smrk",  VLOOKUP(VLOOKUP(BD978,'Pril9-K3'!$L$8:$M$207,2,0),'Pril9-K3'!$A$8:$J$16,LOOKUP(BN978,'Pril9-K3'!$A$7:$J$7,'Pril9-K3'!$A$5:$J$5),0), IF(AND(BK978&lt;&gt;"smrk",'Vstupní data'!AK978&lt;&gt;""),'Vstupní data'!AK978,   VLOOKUP(VLOOKUP(BD978,'Pril9-K3'!$L$8:$M$207,2,0),'Pril9-K3'!$A$8:$J$16,LOOKUP(BN978,'Pril9-K3'!$A$7:$J$7,'Pril9-K3'!$A$5:$J$5),0)   )),   "")</f>
        <v/>
      </c>
      <c r="BV978" s="69" t="n">
        <f aca="false">'Vstupní data'!AJ978</f>
        <v>0</v>
      </c>
      <c r="BW978" s="69" t="n">
        <f aca="false">IF(BF978&gt;0,IF(J978&gt;0,J978,K978*H978/100),0)</f>
        <v>0</v>
      </c>
      <c r="BX978" s="69" t="n">
        <f aca="false">IF(BF978&gt;0,IF(BJ978&gt;BL978,BL978,BJ978),0)</f>
        <v>0</v>
      </c>
      <c r="BY978" s="69" t="n">
        <f aca="false">IF(BD978=0,0,IF(AND(BX978&gt;0,BX978&lt;=5),  IF(AND(BX978&gt;0,BX978&lt;=5),VLOOKUP(BK978,'Pril1-THLPa'!$A$6:$F$18,IF(AND(BX978&gt;0,BX978&lt;=5),LOOKUP(BX978,'Pril1-THLPa'!$B$5:$F$5,'Pril1-THLPa'!$B$4:$F$4),""),0),""),  IF(BX978&gt;5,BO978+BP978*(BX978-5)+BQ978*POWER(BX978-5,2)+BR978*POWER(BX978-5,3)+BS978*POWER(BX978-5,4),"")))</f>
        <v>0</v>
      </c>
      <c r="BZ978" s="69" t="n">
        <f aca="false">IF(BY978&gt;0,BY978*BI978/10*BW978*(100+BV978)/100,0)</f>
        <v>0</v>
      </c>
      <c r="CA978" s="69" t="n">
        <f aca="false">IF(BD978&gt;0,BX978-IF(BD978&gt;BX978,BX978,BD978),0)</f>
        <v>0</v>
      </c>
      <c r="CB978" s="69" t="n">
        <f aca="false">POWER(1.01,CA978)</f>
        <v>1</v>
      </c>
      <c r="CC978" s="69" t="n">
        <f aca="false">IF(BF978&gt;0,IF(BF978&gt;BH978,1,BF978/BH978),0)</f>
        <v>0</v>
      </c>
      <c r="CD978" s="72" t="n">
        <f aca="false">IF(BD978=0,0,IF(BF978&gt;0,ROUND(IF(CB978&lt;&gt;0,BZ978*BT978*1/CB978*CC978,0),0),0))</f>
        <v>0</v>
      </c>
      <c r="CE978" s="73" t="str">
        <f aca="false">IF(BF978&gt;0,IF(BF978&gt;BH978,CD978/BF978,CD978/BH978),"")</f>
        <v/>
      </c>
      <c r="CF978" s="69" t="n">
        <f aca="false">'Vstupní data'!AM978</f>
        <v>0</v>
      </c>
      <c r="CG978" s="69" t="n">
        <f aca="false">'Vstupní data'!AN978</f>
        <v>0</v>
      </c>
      <c r="CH978" s="69" t="n">
        <f aca="false">'Vstupní data'!AO978</f>
        <v>0</v>
      </c>
      <c r="CI978" s="69" t="n">
        <f aca="false">'Vstupní data'!AP978</f>
        <v>0</v>
      </c>
      <c r="CJ978" s="72" t="n">
        <f aca="false">ROUND(CH978*CI978,0)</f>
        <v>0</v>
      </c>
      <c r="CK978" s="74" t="str">
        <f aca="false">IF(OR(AA978&gt;0,BB978&gt;0,CD978&gt;0,CJ978&gt;0),AA978+BB978+CD978+CJ978,"")</f>
        <v/>
      </c>
    </row>
    <row r="979" customFormat="false" ht="12.8" hidden="false" customHeight="false" outlineLevel="0" collapsed="false">
      <c r="A979" s="66" t="n">
        <f aca="false">'Vstupní data'!A979</f>
        <v>0</v>
      </c>
      <c r="F979" s="66" t="str">
        <f aca="false">CONCATENATE('Vstupní data'!F979,'Vstupní data'!G979,'Vstupní data'!H979,'Vstupní data'!I979)</f>
        <v/>
      </c>
      <c r="G979" s="66"/>
      <c r="H979" s="66" t="n">
        <f aca="false">'Vstupní data'!K979</f>
        <v>0</v>
      </c>
      <c r="I979" s="66" t="n">
        <f aca="false">'Vstupní data'!L979</f>
        <v>0</v>
      </c>
      <c r="J979" s="66" t="n">
        <f aca="false">'Vstupní data'!K979*'Vstupní data'!M979/100</f>
        <v>0</v>
      </c>
      <c r="L979" s="66" t="n">
        <f aca="false">IF('Vstupní data'!N979="prostokořenný",0,IF('Vstupní data'!N979="krytokořenný","k",IF('Vstupní data'!N979="poloodrostky nebo odrostky, prostokořenné i krytokořenné","po",0)))</f>
        <v>0</v>
      </c>
      <c r="N979" s="66"/>
      <c r="O979" s="66" t="n">
        <f aca="false">'Vstupní data'!O979</f>
        <v>0</v>
      </c>
      <c r="P979" s="66" t="n">
        <f aca="false">IF(O979&gt;0,VLOOKUP(CONCATENATE(VLOOKUP(I979,'Pril3-drev'!$H$5:$K$83,4,0),"-",'Vstupní data'!R979),K2!$C$15:$D$23,2,0),0)</f>
        <v>0</v>
      </c>
      <c r="Q979" s="66" t="n">
        <f aca="false">IF(O979&gt;0,VLOOKUP(I979,'Pril3-drev'!$H$5:$I$83,2,0),0)</f>
        <v>0</v>
      </c>
      <c r="R979" s="66" t="n">
        <f aca="false">IF(Q979&gt;0,VLOOKUP(Q979,'Pril6-okus'!$A$5:$B$17,2,0),0)</f>
        <v>0</v>
      </c>
      <c r="S979" s="66" t="n">
        <f aca="false">IF(O979&gt;0,VLOOKUP(I979,'Pril3-drev'!$H$5:$J$83,3,0),0)</f>
        <v>0</v>
      </c>
      <c r="T979" s="66" t="str">
        <f aca="false">IF(O979&gt;0,IF(L979="k",0.9*VLOOKUP(S979,'ha-pocty-vyhl'!$A$5:$B$20,2,0),IF(L979="po",0.8*VLOOKUP(S979,'ha-pocty-vyhl'!$A$5:$B$20,2,0),VLOOKUP(S979,'ha-pocty-vyhl'!$A$5:$B$20,2,0))),"")</f>
        <v/>
      </c>
      <c r="U979" s="66" t="n">
        <f aca="false">'Vstupní data'!P979</f>
        <v>0</v>
      </c>
      <c r="V979" s="66" t="n">
        <f aca="false">IF(O979&gt;0,1.3*T979*1000*Z979/10000,0)</f>
        <v>0</v>
      </c>
      <c r="W979" s="66" t="n">
        <f aca="false">IF(O979&gt;0,1.3*T979*1000*Z979/10000,0)</f>
        <v>0</v>
      </c>
      <c r="X979" s="66" t="n">
        <f aca="false">IF(O979&gt;0,IF(O979&gt;V979,V979,O979),0)</f>
        <v>0</v>
      </c>
      <c r="Y979" s="66" t="n">
        <f aca="false">IF(O979&gt;0,IF(IF(U979&gt;W979,W979,U979)&lt;X979,W979,IF(U979&gt;W979,W979,U979)),0)</f>
        <v>0</v>
      </c>
      <c r="Z979" s="66" t="n">
        <f aca="false">IF(O979&gt;0,IF(J979&gt;0,J979,K979*H979/100),0)</f>
        <v>0</v>
      </c>
      <c r="AA979" s="67" t="n">
        <f aca="false">IF(O979&gt;0,CEILING(R979*P979*X979/Y979*Z979,1),0)</f>
        <v>0</v>
      </c>
      <c r="AB979" s="68" t="n">
        <f aca="false">IF(O979&gt;0,AA979/O979,0)</f>
        <v>0</v>
      </c>
      <c r="AC979" s="66" t="n">
        <f aca="false">'Vstupní data'!W979</f>
        <v>0</v>
      </c>
      <c r="AI979" s="66" t="str">
        <f aca="false">IF(OR('Vstupní data'!T979&gt;0,'Vstupní data'!U979&gt;0),VLOOKUP(I979,'Pril3-drev'!$H$5:$J$83,3,0),"")</f>
        <v/>
      </c>
      <c r="AJ979" s="66" t="n">
        <f aca="false">IF('Vstupní data'!V979="prostokořenný",0,IF('Vstupní data'!V979="krytokořenný","k",IF('Vstupní data'!V979="poloodrostky nebo odrostky, prostokořenné i krytokořenné","po",0)))</f>
        <v>0</v>
      </c>
      <c r="AK979" s="66" t="n">
        <f aca="false">IF(OR('Vstupní data'!T979&gt;0,'Vstupní data'!U979&gt;0),IF(AJ979="k",0.9*VLOOKUP(AI979,'ha-pocty-vyhl'!$A$5:$B$20,2,0),IF(AJ979="po",0.8*VLOOKUP(AI979,'ha-pocty-vyhl'!$A$5:$B$20,2,0),VLOOKUP(AI979,'ha-pocty-vyhl'!$A$5:$B$20,2,0))),0)</f>
        <v>0</v>
      </c>
      <c r="AL979" s="66" t="n">
        <f aca="false">IF(OR('Vstupní data'!T979&gt;0,'Vstupní data'!U979&gt;0),'Vstupní data'!K979*'Vstupní data'!M979/100,0)</f>
        <v>0</v>
      </c>
      <c r="AM979" s="66" t="n">
        <f aca="false">IF(OR('Vstupní data'!T979&gt;0,'Vstupní data'!U979&gt;0),IF('Vstupní data'!T979&gt;0,'Vstupní data'!T979,ROUND(10*'Vstupní data'!U979/AK979,0)),0)</f>
        <v>0</v>
      </c>
      <c r="AN979" s="69" t="n">
        <f aca="false">IF('Vstupní data'!T979&gt;0,   IF('Vstupní data'!T979&lt;=AL979,'Vstupní data'!T979,AL979),   IF(AM979&lt;AL979,AM979,AL979))</f>
        <v>0</v>
      </c>
      <c r="AO979" s="69" t="n">
        <f aca="false">'Vstupní data'!X979</f>
        <v>0</v>
      </c>
      <c r="AP979" s="66" t="n">
        <f aca="false">IF(OR('Vstupní data'!T979&gt;0,'Vstupní data'!U979&gt;0),IF(I979&lt;&gt;0,VLOOKUP(I979,'Pril3-drev'!$H$5:$I$83,2,0),0),0)</f>
        <v>0</v>
      </c>
      <c r="AQ979" s="66" t="n">
        <f aca="false">'Vstupní data'!Y979</f>
        <v>0</v>
      </c>
      <c r="AR979" s="66" t="str">
        <f aca="false">IF(AC979&gt;5,   IF('Vstupní data'!Y979&gt;0,   VLOOKUP(VLOOKUP(CONCATENATE(VLOOKUP(I979,'Pril3-drev'!$H$4:$L$83,5,0),AC979),'Pril3-drev'!$Q$4:$R$2803,2,0),'AVB-BS'!$C$5:$S$29 ,LOOKUP(AQ979,'AVB-BS'!$D$3:$S$3,'AVB-BS'!$D$1:$S$1) ,0 )   ,   IF('Vstupní data'!Z979&gt;0,'Vstupní data'!Z979,0)) , "")</f>
        <v/>
      </c>
      <c r="AS979" s="70" t="str">
        <f aca="false">IF(AC979&gt;5,VLOOKUP(CONCATENATE(AP979,AR979),'Pril1-THLPa'!$H$6:$N$96,4,0),"")</f>
        <v/>
      </c>
      <c r="AT979" s="70" t="str">
        <f aca="false">IF(AC979&gt;5,VLOOKUP(CONCATENATE(AP979,AR979),'Pril1-THLPa'!$H$6:$N$96,5,0),"")</f>
        <v/>
      </c>
      <c r="AU979" s="70" t="str">
        <f aca="false">IF(AC979&gt;5,VLOOKUP(CONCATENATE(AP979,AR979),'Pril1-THLPa'!$H$6:$N$96,6,0),"")</f>
        <v/>
      </c>
      <c r="AV979" s="70" t="str">
        <f aca="false">IF(AC979&gt;5,VLOOKUP(CONCATENATE(AP979,AR979),'Pril1-THLPa'!$H$6:$N$96,7,0),"")</f>
        <v/>
      </c>
      <c r="AW979" s="70" t="str">
        <f aca="false">IF(AC979&gt;5,VLOOKUP(CONCATENATE(AP979,AR979),'Pril1-THLPa'!$H$6:$O$96,8,0),"")</f>
        <v/>
      </c>
      <c r="AX979" s="66" t="n">
        <f aca="false">IF(AC979&gt;0,IF(AND(AC979&gt;0,AC979&lt;=5),VLOOKUP(AP979,'Pril1-THLPa'!$A$6:$F$18,LOOKUP(AC979,'Pril1-THLPa'!$B$5:$F$5,'Pril1-THLPa'!$B$4:$F$4),0),AS979+AT979*(AC979-5)+AU979*POWER(AC979-5,2)+AV979*POWER(AC979-5,3)+AW979*POWER(AC979-5,4)),0)</f>
        <v>0</v>
      </c>
      <c r="AY979" s="71"/>
      <c r="AZ979" s="66" t="n">
        <f aca="false">'Vstupní data'!AA979</f>
        <v>0</v>
      </c>
      <c r="BA979" s="66" t="n">
        <f aca="false">IF(OR('Vstupní data'!T979&gt;0,'Vstupní data'!U979&gt;0),IF(AC979&lt;&gt;"",AX979*AO979/10*(100+AZ979)/100,0),0)</f>
        <v>0</v>
      </c>
      <c r="BB979" s="67" t="n">
        <f aca="false">IF(AC979&lt;&gt;"",ROUND(BA979*AN979,0),0)</f>
        <v>0</v>
      </c>
      <c r="BC979" s="68" t="str">
        <f aca="false">IF(AE979&gt;0,BB979/AE979,"")</f>
        <v/>
      </c>
      <c r="BD979" s="66" t="n">
        <f aca="false">'Vstupní data'!AE979</f>
        <v>0</v>
      </c>
      <c r="BF979" s="66" t="n">
        <f aca="false">'Vstupní data'!AC979</f>
        <v>0</v>
      </c>
      <c r="BH979" s="66" t="n">
        <f aca="false">'Vstupní data'!AD979</f>
        <v>0</v>
      </c>
      <c r="BI979" s="66" t="n">
        <f aca="false">'Vstupní data'!AF979</f>
        <v>0</v>
      </c>
      <c r="BJ979" s="69" t="n">
        <f aca="false">'Vstupní data'!AG979</f>
        <v>0</v>
      </c>
      <c r="BK979" s="69" t="n">
        <f aca="false">IF(BF979&lt;&gt;0,VLOOKUP(I979,'Pril3-drev'!$H$5:$I$83,2,0),0)</f>
        <v>0</v>
      </c>
      <c r="BL979" s="69" t="n">
        <f aca="false">IF(BF979&lt;&gt;0,VLOOKUP(BK979,'Pril3-drev'!$A$5:$C$17,3,0),0)</f>
        <v>0</v>
      </c>
      <c r="BM979" s="69" t="n">
        <f aca="false">'Vstupní data'!AH979</f>
        <v>0</v>
      </c>
      <c r="BN979" s="69" t="n">
        <f aca="false">IF('Vstupní data'!AH979&gt;0,   VLOOKUP(VLOOKUP(CONCATENATE(VLOOKUP(I979,'Pril3-drev'!$H$4:$L$83,5,0),BD979),'Pril3-drev'!$Q$4:$R$2803,2,0),'AVB-BS'!$C$5:$S$29 ,LOOKUP(BM979,'AVB-BS'!$D$3:$S$3,'AVB-BS'!$D$1:$S$1) ,0 )   ,   IF('Vstupní data'!AI979&gt;0,'Vstupní data'!AI979,0))</f>
        <v>0</v>
      </c>
      <c r="BO979" s="69" t="str">
        <f aca="false">IF(BX979&gt;5,VLOOKUP(CONCATENATE(BK979,BN979),'Pril1-THLPa'!$H$6:$N$96,4,0),"")</f>
        <v/>
      </c>
      <c r="BP979" s="69" t="str">
        <f aca="false">IF(BX979&gt;5,VLOOKUP(CONCATENATE(BK979,BN979),'Pril1-THLPa'!$H$6:$N$96,5,0),"")</f>
        <v/>
      </c>
      <c r="BQ979" s="69" t="str">
        <f aca="false">IF(BX979&gt;5,VLOOKUP(CONCATENATE(BK979,BN979),'Pril1-THLPa'!$H$6:$N$96,6,0),"")</f>
        <v/>
      </c>
      <c r="BR979" s="69" t="str">
        <f aca="false">IF(BX979&gt;5,VLOOKUP(CONCATENATE(BK979,BN979),'Pril1-THLPa'!$H$6:$N$96,7,0),"")</f>
        <v/>
      </c>
      <c r="BS979" s="69" t="str">
        <f aca="false">IF(BX979&gt;5,VLOOKUP(CONCATENATE(BK979,BN979),'Pril1-THLPa'!$H$6:$O$96,8,0),"")</f>
        <v/>
      </c>
      <c r="BT979" s="69" t="str">
        <f aca="false">IF(BF979&gt;0, IF(BK979="smrk",  VLOOKUP(VLOOKUP(BD979,'Pril9-K3'!$L$8:$M$207,2,0),'Pril9-K3'!$A$8:$J$16,LOOKUP(BN979,'Pril9-K3'!$A$7:$J$7,'Pril9-K3'!$A$5:$J$5),0), IF(AND(BK979&lt;&gt;"smrk",'Vstupní data'!AK979&lt;&gt;""),'Vstupní data'!AK979,   VLOOKUP(VLOOKUP(BD979,'Pril9-K3'!$L$8:$M$207,2,0),'Pril9-K3'!$A$8:$J$16,LOOKUP(BN979,'Pril9-K3'!$A$7:$J$7,'Pril9-K3'!$A$5:$J$5),0)   )),   "")</f>
        <v/>
      </c>
      <c r="BV979" s="69" t="n">
        <f aca="false">'Vstupní data'!AJ979</f>
        <v>0</v>
      </c>
      <c r="BW979" s="69" t="n">
        <f aca="false">IF(BF979&gt;0,IF(J979&gt;0,J979,K979*H979/100),0)</f>
        <v>0</v>
      </c>
      <c r="BX979" s="69" t="n">
        <f aca="false">IF(BF979&gt;0,IF(BJ979&gt;BL979,BL979,BJ979),0)</f>
        <v>0</v>
      </c>
      <c r="BY979" s="69" t="n">
        <f aca="false">IF(BD979=0,0,IF(AND(BX979&gt;0,BX979&lt;=5),  IF(AND(BX979&gt;0,BX979&lt;=5),VLOOKUP(BK979,'Pril1-THLPa'!$A$6:$F$18,IF(AND(BX979&gt;0,BX979&lt;=5),LOOKUP(BX979,'Pril1-THLPa'!$B$5:$F$5,'Pril1-THLPa'!$B$4:$F$4),""),0),""),  IF(BX979&gt;5,BO979+BP979*(BX979-5)+BQ979*POWER(BX979-5,2)+BR979*POWER(BX979-5,3)+BS979*POWER(BX979-5,4),"")))</f>
        <v>0</v>
      </c>
      <c r="BZ979" s="69" t="n">
        <f aca="false">IF(BY979&gt;0,BY979*BI979/10*BW979*(100+BV979)/100,0)</f>
        <v>0</v>
      </c>
      <c r="CA979" s="69" t="n">
        <f aca="false">IF(BD979&gt;0,BX979-IF(BD979&gt;BX979,BX979,BD979),0)</f>
        <v>0</v>
      </c>
      <c r="CB979" s="69" t="n">
        <f aca="false">POWER(1.01,CA979)</f>
        <v>1</v>
      </c>
      <c r="CC979" s="69" t="n">
        <f aca="false">IF(BF979&gt;0,IF(BF979&gt;BH979,1,BF979/BH979),0)</f>
        <v>0</v>
      </c>
      <c r="CD979" s="72" t="n">
        <f aca="false">IF(BD979=0,0,IF(BF979&gt;0,ROUND(IF(CB979&lt;&gt;0,BZ979*BT979*1/CB979*CC979,0),0),0))</f>
        <v>0</v>
      </c>
      <c r="CE979" s="73" t="str">
        <f aca="false">IF(BF979&gt;0,IF(BF979&gt;BH979,CD979/BF979,CD979/BH979),"")</f>
        <v/>
      </c>
      <c r="CF979" s="69" t="n">
        <f aca="false">'Vstupní data'!AM979</f>
        <v>0</v>
      </c>
      <c r="CG979" s="69" t="n">
        <f aca="false">'Vstupní data'!AN979</f>
        <v>0</v>
      </c>
      <c r="CH979" s="69" t="n">
        <f aca="false">'Vstupní data'!AO979</f>
        <v>0</v>
      </c>
      <c r="CI979" s="69" t="n">
        <f aca="false">'Vstupní data'!AP979</f>
        <v>0</v>
      </c>
      <c r="CJ979" s="72" t="n">
        <f aca="false">ROUND(CH979*CI979,0)</f>
        <v>0</v>
      </c>
      <c r="CK979" s="74" t="str">
        <f aca="false">IF(OR(AA979&gt;0,BB979&gt;0,CD979&gt;0,CJ979&gt;0),AA979+BB979+CD979+CJ979,"")</f>
        <v/>
      </c>
    </row>
    <row r="980" customFormat="false" ht="12.8" hidden="false" customHeight="false" outlineLevel="0" collapsed="false">
      <c r="A980" s="66" t="n">
        <f aca="false">'Vstupní data'!A980</f>
        <v>0</v>
      </c>
      <c r="F980" s="66" t="str">
        <f aca="false">CONCATENATE('Vstupní data'!F980,'Vstupní data'!G980,'Vstupní data'!H980,'Vstupní data'!I980)</f>
        <v/>
      </c>
      <c r="G980" s="66"/>
      <c r="H980" s="66" t="n">
        <f aca="false">'Vstupní data'!K980</f>
        <v>0</v>
      </c>
      <c r="I980" s="66" t="n">
        <f aca="false">'Vstupní data'!L980</f>
        <v>0</v>
      </c>
      <c r="J980" s="66" t="n">
        <f aca="false">'Vstupní data'!K980*'Vstupní data'!M980/100</f>
        <v>0</v>
      </c>
      <c r="L980" s="66" t="n">
        <f aca="false">IF('Vstupní data'!N980="prostokořenný",0,IF('Vstupní data'!N980="krytokořenný","k",IF('Vstupní data'!N980="poloodrostky nebo odrostky, prostokořenné i krytokořenné","po",0)))</f>
        <v>0</v>
      </c>
      <c r="N980" s="66"/>
      <c r="O980" s="66" t="n">
        <f aca="false">'Vstupní data'!O980</f>
        <v>0</v>
      </c>
      <c r="P980" s="66" t="n">
        <f aca="false">IF(O980&gt;0,VLOOKUP(CONCATENATE(VLOOKUP(I980,'Pril3-drev'!$H$5:$K$83,4,0),"-",'Vstupní data'!R980),K2!$C$15:$D$23,2,0),0)</f>
        <v>0</v>
      </c>
      <c r="Q980" s="66" t="n">
        <f aca="false">IF(O980&gt;0,VLOOKUP(I980,'Pril3-drev'!$H$5:$I$83,2,0),0)</f>
        <v>0</v>
      </c>
      <c r="R980" s="66" t="n">
        <f aca="false">IF(Q980&gt;0,VLOOKUP(Q980,'Pril6-okus'!$A$5:$B$17,2,0),0)</f>
        <v>0</v>
      </c>
      <c r="S980" s="66" t="n">
        <f aca="false">IF(O980&gt;0,VLOOKUP(I980,'Pril3-drev'!$H$5:$J$83,3,0),0)</f>
        <v>0</v>
      </c>
      <c r="T980" s="66" t="str">
        <f aca="false">IF(O980&gt;0,IF(L980="k",0.9*VLOOKUP(S980,'ha-pocty-vyhl'!$A$5:$B$20,2,0),IF(L980="po",0.8*VLOOKUP(S980,'ha-pocty-vyhl'!$A$5:$B$20,2,0),VLOOKUP(S980,'ha-pocty-vyhl'!$A$5:$B$20,2,0))),"")</f>
        <v/>
      </c>
      <c r="U980" s="66" t="n">
        <f aca="false">'Vstupní data'!P980</f>
        <v>0</v>
      </c>
      <c r="V980" s="66" t="n">
        <f aca="false">IF(O980&gt;0,1.3*T980*1000*Z980/10000,0)</f>
        <v>0</v>
      </c>
      <c r="W980" s="66" t="n">
        <f aca="false">IF(O980&gt;0,1.3*T980*1000*Z980/10000,0)</f>
        <v>0</v>
      </c>
      <c r="X980" s="66" t="n">
        <f aca="false">IF(O980&gt;0,IF(O980&gt;V980,V980,O980),0)</f>
        <v>0</v>
      </c>
      <c r="Y980" s="66" t="n">
        <f aca="false">IF(O980&gt;0,IF(IF(U980&gt;W980,W980,U980)&lt;X980,W980,IF(U980&gt;W980,W980,U980)),0)</f>
        <v>0</v>
      </c>
      <c r="Z980" s="66" t="n">
        <f aca="false">IF(O980&gt;0,IF(J980&gt;0,J980,K980*H980/100),0)</f>
        <v>0</v>
      </c>
      <c r="AA980" s="67" t="n">
        <f aca="false">IF(O980&gt;0,CEILING(R980*P980*X980/Y980*Z980,1),0)</f>
        <v>0</v>
      </c>
      <c r="AB980" s="68" t="n">
        <f aca="false">IF(O980&gt;0,AA980/O980,0)</f>
        <v>0</v>
      </c>
      <c r="AC980" s="66" t="n">
        <f aca="false">'Vstupní data'!W980</f>
        <v>0</v>
      </c>
      <c r="AI980" s="66" t="str">
        <f aca="false">IF(OR('Vstupní data'!T980&gt;0,'Vstupní data'!U980&gt;0),VLOOKUP(I980,'Pril3-drev'!$H$5:$J$83,3,0),"")</f>
        <v/>
      </c>
      <c r="AJ980" s="66" t="n">
        <f aca="false">IF('Vstupní data'!V980="prostokořenný",0,IF('Vstupní data'!V980="krytokořenný","k",IF('Vstupní data'!V980="poloodrostky nebo odrostky, prostokořenné i krytokořenné","po",0)))</f>
        <v>0</v>
      </c>
      <c r="AK980" s="66" t="n">
        <f aca="false">IF(OR('Vstupní data'!T980&gt;0,'Vstupní data'!U980&gt;0),IF(AJ980="k",0.9*VLOOKUP(AI980,'ha-pocty-vyhl'!$A$5:$B$20,2,0),IF(AJ980="po",0.8*VLOOKUP(AI980,'ha-pocty-vyhl'!$A$5:$B$20,2,0),VLOOKUP(AI980,'ha-pocty-vyhl'!$A$5:$B$20,2,0))),0)</f>
        <v>0</v>
      </c>
      <c r="AL980" s="66" t="n">
        <f aca="false">IF(OR('Vstupní data'!T980&gt;0,'Vstupní data'!U980&gt;0),'Vstupní data'!K980*'Vstupní data'!M980/100,0)</f>
        <v>0</v>
      </c>
      <c r="AM980" s="66" t="n">
        <f aca="false">IF(OR('Vstupní data'!T980&gt;0,'Vstupní data'!U980&gt;0),IF('Vstupní data'!T980&gt;0,'Vstupní data'!T980,ROUND(10*'Vstupní data'!U980/AK980,0)),0)</f>
        <v>0</v>
      </c>
      <c r="AN980" s="69" t="n">
        <f aca="false">IF('Vstupní data'!T980&gt;0,   IF('Vstupní data'!T980&lt;=AL980,'Vstupní data'!T980,AL980),   IF(AM980&lt;AL980,AM980,AL980))</f>
        <v>0</v>
      </c>
      <c r="AO980" s="69" t="n">
        <f aca="false">'Vstupní data'!X980</f>
        <v>0</v>
      </c>
      <c r="AP980" s="66" t="n">
        <f aca="false">IF(OR('Vstupní data'!T980&gt;0,'Vstupní data'!U980&gt;0),IF(I980&lt;&gt;0,VLOOKUP(I980,'Pril3-drev'!$H$5:$I$83,2,0),0),0)</f>
        <v>0</v>
      </c>
      <c r="AQ980" s="66" t="n">
        <f aca="false">'Vstupní data'!Y980</f>
        <v>0</v>
      </c>
      <c r="AR980" s="66" t="str">
        <f aca="false">IF(AC980&gt;5,   IF('Vstupní data'!Y980&gt;0,   VLOOKUP(VLOOKUP(CONCATENATE(VLOOKUP(I980,'Pril3-drev'!$H$4:$L$83,5,0),AC980),'Pril3-drev'!$Q$4:$R$2803,2,0),'AVB-BS'!$C$5:$S$29 ,LOOKUP(AQ980,'AVB-BS'!$D$3:$S$3,'AVB-BS'!$D$1:$S$1) ,0 )   ,   IF('Vstupní data'!Z980&gt;0,'Vstupní data'!Z980,0)) , "")</f>
        <v/>
      </c>
      <c r="AS980" s="70" t="str">
        <f aca="false">IF(AC980&gt;5,VLOOKUP(CONCATENATE(AP980,AR980),'Pril1-THLPa'!$H$6:$N$96,4,0),"")</f>
        <v/>
      </c>
      <c r="AT980" s="70" t="str">
        <f aca="false">IF(AC980&gt;5,VLOOKUP(CONCATENATE(AP980,AR980),'Pril1-THLPa'!$H$6:$N$96,5,0),"")</f>
        <v/>
      </c>
      <c r="AU980" s="70" t="str">
        <f aca="false">IF(AC980&gt;5,VLOOKUP(CONCATENATE(AP980,AR980),'Pril1-THLPa'!$H$6:$N$96,6,0),"")</f>
        <v/>
      </c>
      <c r="AV980" s="70" t="str">
        <f aca="false">IF(AC980&gt;5,VLOOKUP(CONCATENATE(AP980,AR980),'Pril1-THLPa'!$H$6:$N$96,7,0),"")</f>
        <v/>
      </c>
      <c r="AW980" s="70" t="str">
        <f aca="false">IF(AC980&gt;5,VLOOKUP(CONCATENATE(AP980,AR980),'Pril1-THLPa'!$H$6:$O$96,8,0),"")</f>
        <v/>
      </c>
      <c r="AX980" s="66" t="n">
        <f aca="false">IF(AC980&gt;0,IF(AND(AC980&gt;0,AC980&lt;=5),VLOOKUP(AP980,'Pril1-THLPa'!$A$6:$F$18,LOOKUP(AC980,'Pril1-THLPa'!$B$5:$F$5,'Pril1-THLPa'!$B$4:$F$4),0),AS980+AT980*(AC980-5)+AU980*POWER(AC980-5,2)+AV980*POWER(AC980-5,3)+AW980*POWER(AC980-5,4)),0)</f>
        <v>0</v>
      </c>
      <c r="AY980" s="71"/>
      <c r="AZ980" s="66" t="n">
        <f aca="false">'Vstupní data'!AA980</f>
        <v>0</v>
      </c>
      <c r="BA980" s="66" t="n">
        <f aca="false">IF(OR('Vstupní data'!T980&gt;0,'Vstupní data'!U980&gt;0),IF(AC980&lt;&gt;"",AX980*AO980/10*(100+AZ980)/100,0),0)</f>
        <v>0</v>
      </c>
      <c r="BB980" s="67" t="n">
        <f aca="false">IF(AC980&lt;&gt;"",ROUND(BA980*AN980,0),0)</f>
        <v>0</v>
      </c>
      <c r="BC980" s="68" t="str">
        <f aca="false">IF(AE980&gt;0,BB980/AE980,"")</f>
        <v/>
      </c>
      <c r="BD980" s="66" t="n">
        <f aca="false">'Vstupní data'!AE980</f>
        <v>0</v>
      </c>
      <c r="BF980" s="66" t="n">
        <f aca="false">'Vstupní data'!AC980</f>
        <v>0</v>
      </c>
      <c r="BH980" s="66" t="n">
        <f aca="false">'Vstupní data'!AD980</f>
        <v>0</v>
      </c>
      <c r="BI980" s="66" t="n">
        <f aca="false">'Vstupní data'!AF980</f>
        <v>0</v>
      </c>
      <c r="BJ980" s="69" t="n">
        <f aca="false">'Vstupní data'!AG980</f>
        <v>0</v>
      </c>
      <c r="BK980" s="69" t="n">
        <f aca="false">IF(BF980&lt;&gt;0,VLOOKUP(I980,'Pril3-drev'!$H$5:$I$83,2,0),0)</f>
        <v>0</v>
      </c>
      <c r="BL980" s="69" t="n">
        <f aca="false">IF(BF980&lt;&gt;0,VLOOKUP(BK980,'Pril3-drev'!$A$5:$C$17,3,0),0)</f>
        <v>0</v>
      </c>
      <c r="BM980" s="69" t="n">
        <f aca="false">'Vstupní data'!AH980</f>
        <v>0</v>
      </c>
      <c r="BN980" s="69" t="n">
        <f aca="false">IF('Vstupní data'!AH980&gt;0,   VLOOKUP(VLOOKUP(CONCATENATE(VLOOKUP(I980,'Pril3-drev'!$H$4:$L$83,5,0),BD980),'Pril3-drev'!$Q$4:$R$2803,2,0),'AVB-BS'!$C$5:$S$29 ,LOOKUP(BM980,'AVB-BS'!$D$3:$S$3,'AVB-BS'!$D$1:$S$1) ,0 )   ,   IF('Vstupní data'!AI980&gt;0,'Vstupní data'!AI980,0))</f>
        <v>0</v>
      </c>
      <c r="BO980" s="69" t="str">
        <f aca="false">IF(BX980&gt;5,VLOOKUP(CONCATENATE(BK980,BN980),'Pril1-THLPa'!$H$6:$N$96,4,0),"")</f>
        <v/>
      </c>
      <c r="BP980" s="69" t="str">
        <f aca="false">IF(BX980&gt;5,VLOOKUP(CONCATENATE(BK980,BN980),'Pril1-THLPa'!$H$6:$N$96,5,0),"")</f>
        <v/>
      </c>
      <c r="BQ980" s="69" t="str">
        <f aca="false">IF(BX980&gt;5,VLOOKUP(CONCATENATE(BK980,BN980),'Pril1-THLPa'!$H$6:$N$96,6,0),"")</f>
        <v/>
      </c>
      <c r="BR980" s="69" t="str">
        <f aca="false">IF(BX980&gt;5,VLOOKUP(CONCATENATE(BK980,BN980),'Pril1-THLPa'!$H$6:$N$96,7,0),"")</f>
        <v/>
      </c>
      <c r="BS980" s="69" t="str">
        <f aca="false">IF(BX980&gt;5,VLOOKUP(CONCATENATE(BK980,BN980),'Pril1-THLPa'!$H$6:$O$96,8,0),"")</f>
        <v/>
      </c>
      <c r="BT980" s="69" t="str">
        <f aca="false">IF(BF980&gt;0, IF(BK980="smrk",  VLOOKUP(VLOOKUP(BD980,'Pril9-K3'!$L$8:$M$207,2,0),'Pril9-K3'!$A$8:$J$16,LOOKUP(BN980,'Pril9-K3'!$A$7:$J$7,'Pril9-K3'!$A$5:$J$5),0), IF(AND(BK980&lt;&gt;"smrk",'Vstupní data'!AK980&lt;&gt;""),'Vstupní data'!AK980,   VLOOKUP(VLOOKUP(BD980,'Pril9-K3'!$L$8:$M$207,2,0),'Pril9-K3'!$A$8:$J$16,LOOKUP(BN980,'Pril9-K3'!$A$7:$J$7,'Pril9-K3'!$A$5:$J$5),0)   )),   "")</f>
        <v/>
      </c>
      <c r="BV980" s="69" t="n">
        <f aca="false">'Vstupní data'!AJ980</f>
        <v>0</v>
      </c>
      <c r="BW980" s="69" t="n">
        <f aca="false">IF(BF980&gt;0,IF(J980&gt;0,J980,K980*H980/100),0)</f>
        <v>0</v>
      </c>
      <c r="BX980" s="69" t="n">
        <f aca="false">IF(BF980&gt;0,IF(BJ980&gt;BL980,BL980,BJ980),0)</f>
        <v>0</v>
      </c>
      <c r="BY980" s="69" t="n">
        <f aca="false">IF(BD980=0,0,IF(AND(BX980&gt;0,BX980&lt;=5),  IF(AND(BX980&gt;0,BX980&lt;=5),VLOOKUP(BK980,'Pril1-THLPa'!$A$6:$F$18,IF(AND(BX980&gt;0,BX980&lt;=5),LOOKUP(BX980,'Pril1-THLPa'!$B$5:$F$5,'Pril1-THLPa'!$B$4:$F$4),""),0),""),  IF(BX980&gt;5,BO980+BP980*(BX980-5)+BQ980*POWER(BX980-5,2)+BR980*POWER(BX980-5,3)+BS980*POWER(BX980-5,4),"")))</f>
        <v>0</v>
      </c>
      <c r="BZ980" s="69" t="n">
        <f aca="false">IF(BY980&gt;0,BY980*BI980/10*BW980*(100+BV980)/100,0)</f>
        <v>0</v>
      </c>
      <c r="CA980" s="69" t="n">
        <f aca="false">IF(BD980&gt;0,BX980-IF(BD980&gt;BX980,BX980,BD980),0)</f>
        <v>0</v>
      </c>
      <c r="CB980" s="69" t="n">
        <f aca="false">POWER(1.01,CA980)</f>
        <v>1</v>
      </c>
      <c r="CC980" s="69" t="n">
        <f aca="false">IF(BF980&gt;0,IF(BF980&gt;BH980,1,BF980/BH980),0)</f>
        <v>0</v>
      </c>
      <c r="CD980" s="72" t="n">
        <f aca="false">IF(BD980=0,0,IF(BF980&gt;0,ROUND(IF(CB980&lt;&gt;0,BZ980*BT980*1/CB980*CC980,0),0),0))</f>
        <v>0</v>
      </c>
      <c r="CE980" s="73" t="str">
        <f aca="false">IF(BF980&gt;0,IF(BF980&gt;BH980,CD980/BF980,CD980/BH980),"")</f>
        <v/>
      </c>
      <c r="CF980" s="69" t="n">
        <f aca="false">'Vstupní data'!AM980</f>
        <v>0</v>
      </c>
      <c r="CG980" s="69" t="n">
        <f aca="false">'Vstupní data'!AN980</f>
        <v>0</v>
      </c>
      <c r="CH980" s="69" t="n">
        <f aca="false">'Vstupní data'!AO980</f>
        <v>0</v>
      </c>
      <c r="CI980" s="69" t="n">
        <f aca="false">'Vstupní data'!AP980</f>
        <v>0</v>
      </c>
      <c r="CJ980" s="72" t="n">
        <f aca="false">ROUND(CH980*CI980,0)</f>
        <v>0</v>
      </c>
      <c r="CK980" s="74" t="str">
        <f aca="false">IF(OR(AA980&gt;0,BB980&gt;0,CD980&gt;0,CJ980&gt;0),AA980+BB980+CD980+CJ980,"")</f>
        <v/>
      </c>
    </row>
    <row r="981" customFormat="false" ht="12.8" hidden="false" customHeight="false" outlineLevel="0" collapsed="false">
      <c r="A981" s="66" t="n">
        <f aca="false">'Vstupní data'!A981</f>
        <v>0</v>
      </c>
      <c r="F981" s="66" t="str">
        <f aca="false">CONCATENATE('Vstupní data'!F981,'Vstupní data'!G981,'Vstupní data'!H981,'Vstupní data'!I981)</f>
        <v/>
      </c>
      <c r="G981" s="66"/>
      <c r="H981" s="66" t="n">
        <f aca="false">'Vstupní data'!K981</f>
        <v>0</v>
      </c>
      <c r="I981" s="66" t="n">
        <f aca="false">'Vstupní data'!L981</f>
        <v>0</v>
      </c>
      <c r="J981" s="66" t="n">
        <f aca="false">'Vstupní data'!K981*'Vstupní data'!M981/100</f>
        <v>0</v>
      </c>
      <c r="L981" s="66" t="n">
        <f aca="false">IF('Vstupní data'!N981="prostokořenný",0,IF('Vstupní data'!N981="krytokořenný","k",IF('Vstupní data'!N981="poloodrostky nebo odrostky, prostokořenné i krytokořenné","po",0)))</f>
        <v>0</v>
      </c>
      <c r="N981" s="66"/>
      <c r="O981" s="66" t="n">
        <f aca="false">'Vstupní data'!O981</f>
        <v>0</v>
      </c>
      <c r="P981" s="66" t="n">
        <f aca="false">IF(O981&gt;0,VLOOKUP(CONCATENATE(VLOOKUP(I981,'Pril3-drev'!$H$5:$K$83,4,0),"-",'Vstupní data'!R981),K2!$C$15:$D$23,2,0),0)</f>
        <v>0</v>
      </c>
      <c r="Q981" s="66" t="n">
        <f aca="false">IF(O981&gt;0,VLOOKUP(I981,'Pril3-drev'!$H$5:$I$83,2,0),0)</f>
        <v>0</v>
      </c>
      <c r="R981" s="66" t="n">
        <f aca="false">IF(Q981&gt;0,VLOOKUP(Q981,'Pril6-okus'!$A$5:$B$17,2,0),0)</f>
        <v>0</v>
      </c>
      <c r="S981" s="66" t="n">
        <f aca="false">IF(O981&gt;0,VLOOKUP(I981,'Pril3-drev'!$H$5:$J$83,3,0),0)</f>
        <v>0</v>
      </c>
      <c r="T981" s="66" t="str">
        <f aca="false">IF(O981&gt;0,IF(L981="k",0.9*VLOOKUP(S981,'ha-pocty-vyhl'!$A$5:$B$20,2,0),IF(L981="po",0.8*VLOOKUP(S981,'ha-pocty-vyhl'!$A$5:$B$20,2,0),VLOOKUP(S981,'ha-pocty-vyhl'!$A$5:$B$20,2,0))),"")</f>
        <v/>
      </c>
      <c r="U981" s="66" t="n">
        <f aca="false">'Vstupní data'!P981</f>
        <v>0</v>
      </c>
      <c r="V981" s="66" t="n">
        <f aca="false">IF(O981&gt;0,1.3*T981*1000*Z981/10000,0)</f>
        <v>0</v>
      </c>
      <c r="W981" s="66" t="n">
        <f aca="false">IF(O981&gt;0,1.3*T981*1000*Z981/10000,0)</f>
        <v>0</v>
      </c>
      <c r="X981" s="66" t="n">
        <f aca="false">IF(O981&gt;0,IF(O981&gt;V981,V981,O981),0)</f>
        <v>0</v>
      </c>
      <c r="Y981" s="66" t="n">
        <f aca="false">IF(O981&gt;0,IF(IF(U981&gt;W981,W981,U981)&lt;X981,W981,IF(U981&gt;W981,W981,U981)),0)</f>
        <v>0</v>
      </c>
      <c r="Z981" s="66" t="n">
        <f aca="false">IF(O981&gt;0,IF(J981&gt;0,J981,K981*H981/100),0)</f>
        <v>0</v>
      </c>
      <c r="AA981" s="67" t="n">
        <f aca="false">IF(O981&gt;0,CEILING(R981*P981*X981/Y981*Z981,1),0)</f>
        <v>0</v>
      </c>
      <c r="AB981" s="68" t="n">
        <f aca="false">IF(O981&gt;0,AA981/O981,0)</f>
        <v>0</v>
      </c>
      <c r="AC981" s="66" t="n">
        <f aca="false">'Vstupní data'!W981</f>
        <v>0</v>
      </c>
      <c r="AI981" s="66" t="str">
        <f aca="false">IF(OR('Vstupní data'!T981&gt;0,'Vstupní data'!U981&gt;0),VLOOKUP(I981,'Pril3-drev'!$H$5:$J$83,3,0),"")</f>
        <v/>
      </c>
      <c r="AJ981" s="66" t="n">
        <f aca="false">IF('Vstupní data'!V981="prostokořenný",0,IF('Vstupní data'!V981="krytokořenný","k",IF('Vstupní data'!V981="poloodrostky nebo odrostky, prostokořenné i krytokořenné","po",0)))</f>
        <v>0</v>
      </c>
      <c r="AK981" s="66" t="n">
        <f aca="false">IF(OR('Vstupní data'!T981&gt;0,'Vstupní data'!U981&gt;0),IF(AJ981="k",0.9*VLOOKUP(AI981,'ha-pocty-vyhl'!$A$5:$B$20,2,0),IF(AJ981="po",0.8*VLOOKUP(AI981,'ha-pocty-vyhl'!$A$5:$B$20,2,0),VLOOKUP(AI981,'ha-pocty-vyhl'!$A$5:$B$20,2,0))),0)</f>
        <v>0</v>
      </c>
      <c r="AL981" s="66" t="n">
        <f aca="false">IF(OR('Vstupní data'!T981&gt;0,'Vstupní data'!U981&gt;0),'Vstupní data'!K981*'Vstupní data'!M981/100,0)</f>
        <v>0</v>
      </c>
      <c r="AM981" s="66" t="n">
        <f aca="false">IF(OR('Vstupní data'!T981&gt;0,'Vstupní data'!U981&gt;0),IF('Vstupní data'!T981&gt;0,'Vstupní data'!T981,ROUND(10*'Vstupní data'!U981/AK981,0)),0)</f>
        <v>0</v>
      </c>
      <c r="AN981" s="69" t="n">
        <f aca="false">IF('Vstupní data'!T981&gt;0,   IF('Vstupní data'!T981&lt;=AL981,'Vstupní data'!T981,AL981),   IF(AM981&lt;AL981,AM981,AL981))</f>
        <v>0</v>
      </c>
      <c r="AO981" s="69" t="n">
        <f aca="false">'Vstupní data'!X981</f>
        <v>0</v>
      </c>
      <c r="AP981" s="66" t="n">
        <f aca="false">IF(OR('Vstupní data'!T981&gt;0,'Vstupní data'!U981&gt;0),IF(I981&lt;&gt;0,VLOOKUP(I981,'Pril3-drev'!$H$5:$I$83,2,0),0),0)</f>
        <v>0</v>
      </c>
      <c r="AQ981" s="66" t="n">
        <f aca="false">'Vstupní data'!Y981</f>
        <v>0</v>
      </c>
      <c r="AR981" s="66" t="str">
        <f aca="false">IF(AC981&gt;5,   IF('Vstupní data'!Y981&gt;0,   VLOOKUP(VLOOKUP(CONCATENATE(VLOOKUP(I981,'Pril3-drev'!$H$4:$L$83,5,0),AC981),'Pril3-drev'!$Q$4:$R$2803,2,0),'AVB-BS'!$C$5:$S$29 ,LOOKUP(AQ981,'AVB-BS'!$D$3:$S$3,'AVB-BS'!$D$1:$S$1) ,0 )   ,   IF('Vstupní data'!Z981&gt;0,'Vstupní data'!Z981,0)) , "")</f>
        <v/>
      </c>
      <c r="AS981" s="70" t="str">
        <f aca="false">IF(AC981&gt;5,VLOOKUP(CONCATENATE(AP981,AR981),'Pril1-THLPa'!$H$6:$N$96,4,0),"")</f>
        <v/>
      </c>
      <c r="AT981" s="70" t="str">
        <f aca="false">IF(AC981&gt;5,VLOOKUP(CONCATENATE(AP981,AR981),'Pril1-THLPa'!$H$6:$N$96,5,0),"")</f>
        <v/>
      </c>
      <c r="AU981" s="70" t="str">
        <f aca="false">IF(AC981&gt;5,VLOOKUP(CONCATENATE(AP981,AR981),'Pril1-THLPa'!$H$6:$N$96,6,0),"")</f>
        <v/>
      </c>
      <c r="AV981" s="70" t="str">
        <f aca="false">IF(AC981&gt;5,VLOOKUP(CONCATENATE(AP981,AR981),'Pril1-THLPa'!$H$6:$N$96,7,0),"")</f>
        <v/>
      </c>
      <c r="AW981" s="70" t="str">
        <f aca="false">IF(AC981&gt;5,VLOOKUP(CONCATENATE(AP981,AR981),'Pril1-THLPa'!$H$6:$O$96,8,0),"")</f>
        <v/>
      </c>
      <c r="AX981" s="66" t="n">
        <f aca="false">IF(AC981&gt;0,IF(AND(AC981&gt;0,AC981&lt;=5),VLOOKUP(AP981,'Pril1-THLPa'!$A$6:$F$18,LOOKUP(AC981,'Pril1-THLPa'!$B$5:$F$5,'Pril1-THLPa'!$B$4:$F$4),0),AS981+AT981*(AC981-5)+AU981*POWER(AC981-5,2)+AV981*POWER(AC981-5,3)+AW981*POWER(AC981-5,4)),0)</f>
        <v>0</v>
      </c>
      <c r="AY981" s="71"/>
      <c r="AZ981" s="66" t="n">
        <f aca="false">'Vstupní data'!AA981</f>
        <v>0</v>
      </c>
      <c r="BA981" s="66" t="n">
        <f aca="false">IF(OR('Vstupní data'!T981&gt;0,'Vstupní data'!U981&gt;0),IF(AC981&lt;&gt;"",AX981*AO981/10*(100+AZ981)/100,0),0)</f>
        <v>0</v>
      </c>
      <c r="BB981" s="67" t="n">
        <f aca="false">IF(AC981&lt;&gt;"",ROUND(BA981*AN981,0),0)</f>
        <v>0</v>
      </c>
      <c r="BC981" s="68" t="str">
        <f aca="false">IF(AE981&gt;0,BB981/AE981,"")</f>
        <v/>
      </c>
      <c r="BD981" s="66" t="n">
        <f aca="false">'Vstupní data'!AE981</f>
        <v>0</v>
      </c>
      <c r="BF981" s="66" t="n">
        <f aca="false">'Vstupní data'!AC981</f>
        <v>0</v>
      </c>
      <c r="BH981" s="66" t="n">
        <f aca="false">'Vstupní data'!AD981</f>
        <v>0</v>
      </c>
      <c r="BI981" s="66" t="n">
        <f aca="false">'Vstupní data'!AF981</f>
        <v>0</v>
      </c>
      <c r="BJ981" s="69" t="n">
        <f aca="false">'Vstupní data'!AG981</f>
        <v>0</v>
      </c>
      <c r="BK981" s="69" t="n">
        <f aca="false">IF(BF981&lt;&gt;0,VLOOKUP(I981,'Pril3-drev'!$H$5:$I$83,2,0),0)</f>
        <v>0</v>
      </c>
      <c r="BL981" s="69" t="n">
        <f aca="false">IF(BF981&lt;&gt;0,VLOOKUP(BK981,'Pril3-drev'!$A$5:$C$17,3,0),0)</f>
        <v>0</v>
      </c>
      <c r="BM981" s="69" t="n">
        <f aca="false">'Vstupní data'!AH981</f>
        <v>0</v>
      </c>
      <c r="BN981" s="69" t="n">
        <f aca="false">IF('Vstupní data'!AH981&gt;0,   VLOOKUP(VLOOKUP(CONCATENATE(VLOOKUP(I981,'Pril3-drev'!$H$4:$L$83,5,0),BD981),'Pril3-drev'!$Q$4:$R$2803,2,0),'AVB-BS'!$C$5:$S$29 ,LOOKUP(BM981,'AVB-BS'!$D$3:$S$3,'AVB-BS'!$D$1:$S$1) ,0 )   ,   IF('Vstupní data'!AI981&gt;0,'Vstupní data'!AI981,0))</f>
        <v>0</v>
      </c>
      <c r="BO981" s="69" t="str">
        <f aca="false">IF(BX981&gt;5,VLOOKUP(CONCATENATE(BK981,BN981),'Pril1-THLPa'!$H$6:$N$96,4,0),"")</f>
        <v/>
      </c>
      <c r="BP981" s="69" t="str">
        <f aca="false">IF(BX981&gt;5,VLOOKUP(CONCATENATE(BK981,BN981),'Pril1-THLPa'!$H$6:$N$96,5,0),"")</f>
        <v/>
      </c>
      <c r="BQ981" s="69" t="str">
        <f aca="false">IF(BX981&gt;5,VLOOKUP(CONCATENATE(BK981,BN981),'Pril1-THLPa'!$H$6:$N$96,6,0),"")</f>
        <v/>
      </c>
      <c r="BR981" s="69" t="str">
        <f aca="false">IF(BX981&gt;5,VLOOKUP(CONCATENATE(BK981,BN981),'Pril1-THLPa'!$H$6:$N$96,7,0),"")</f>
        <v/>
      </c>
      <c r="BS981" s="69" t="str">
        <f aca="false">IF(BX981&gt;5,VLOOKUP(CONCATENATE(BK981,BN981),'Pril1-THLPa'!$H$6:$O$96,8,0),"")</f>
        <v/>
      </c>
      <c r="BT981" s="69" t="str">
        <f aca="false">IF(BF981&gt;0, IF(BK981="smrk",  VLOOKUP(VLOOKUP(BD981,'Pril9-K3'!$L$8:$M$207,2,0),'Pril9-K3'!$A$8:$J$16,LOOKUP(BN981,'Pril9-K3'!$A$7:$J$7,'Pril9-K3'!$A$5:$J$5),0), IF(AND(BK981&lt;&gt;"smrk",'Vstupní data'!AK981&lt;&gt;""),'Vstupní data'!AK981,   VLOOKUP(VLOOKUP(BD981,'Pril9-K3'!$L$8:$M$207,2,0),'Pril9-K3'!$A$8:$J$16,LOOKUP(BN981,'Pril9-K3'!$A$7:$J$7,'Pril9-K3'!$A$5:$J$5),0)   )),   "")</f>
        <v/>
      </c>
      <c r="BV981" s="69" t="n">
        <f aca="false">'Vstupní data'!AJ981</f>
        <v>0</v>
      </c>
      <c r="BW981" s="69" t="n">
        <f aca="false">IF(BF981&gt;0,IF(J981&gt;0,J981,K981*H981/100),0)</f>
        <v>0</v>
      </c>
      <c r="BX981" s="69" t="n">
        <f aca="false">IF(BF981&gt;0,IF(BJ981&gt;BL981,BL981,BJ981),0)</f>
        <v>0</v>
      </c>
      <c r="BY981" s="69" t="n">
        <f aca="false">IF(BD981=0,0,IF(AND(BX981&gt;0,BX981&lt;=5),  IF(AND(BX981&gt;0,BX981&lt;=5),VLOOKUP(BK981,'Pril1-THLPa'!$A$6:$F$18,IF(AND(BX981&gt;0,BX981&lt;=5),LOOKUP(BX981,'Pril1-THLPa'!$B$5:$F$5,'Pril1-THLPa'!$B$4:$F$4),""),0),""),  IF(BX981&gt;5,BO981+BP981*(BX981-5)+BQ981*POWER(BX981-5,2)+BR981*POWER(BX981-5,3)+BS981*POWER(BX981-5,4),"")))</f>
        <v>0</v>
      </c>
      <c r="BZ981" s="69" t="n">
        <f aca="false">IF(BY981&gt;0,BY981*BI981/10*BW981*(100+BV981)/100,0)</f>
        <v>0</v>
      </c>
      <c r="CA981" s="69" t="n">
        <f aca="false">IF(BD981&gt;0,BX981-IF(BD981&gt;BX981,BX981,BD981),0)</f>
        <v>0</v>
      </c>
      <c r="CB981" s="69" t="n">
        <f aca="false">POWER(1.01,CA981)</f>
        <v>1</v>
      </c>
      <c r="CC981" s="69" t="n">
        <f aca="false">IF(BF981&gt;0,IF(BF981&gt;BH981,1,BF981/BH981),0)</f>
        <v>0</v>
      </c>
      <c r="CD981" s="72" t="n">
        <f aca="false">IF(BD981=0,0,IF(BF981&gt;0,ROUND(IF(CB981&lt;&gt;0,BZ981*BT981*1/CB981*CC981,0),0),0))</f>
        <v>0</v>
      </c>
      <c r="CE981" s="73" t="str">
        <f aca="false">IF(BF981&gt;0,IF(BF981&gt;BH981,CD981/BF981,CD981/BH981),"")</f>
        <v/>
      </c>
      <c r="CF981" s="69" t="n">
        <f aca="false">'Vstupní data'!AM981</f>
        <v>0</v>
      </c>
      <c r="CG981" s="69" t="n">
        <f aca="false">'Vstupní data'!AN981</f>
        <v>0</v>
      </c>
      <c r="CH981" s="69" t="n">
        <f aca="false">'Vstupní data'!AO981</f>
        <v>0</v>
      </c>
      <c r="CI981" s="69" t="n">
        <f aca="false">'Vstupní data'!AP981</f>
        <v>0</v>
      </c>
      <c r="CJ981" s="72" t="n">
        <f aca="false">ROUND(CH981*CI981,0)</f>
        <v>0</v>
      </c>
      <c r="CK981" s="74" t="str">
        <f aca="false">IF(OR(AA981&gt;0,BB981&gt;0,CD981&gt;0,CJ981&gt;0),AA981+BB981+CD981+CJ981,"")</f>
        <v/>
      </c>
    </row>
    <row r="982" customFormat="false" ht="12.8" hidden="false" customHeight="false" outlineLevel="0" collapsed="false">
      <c r="A982" s="66" t="n">
        <f aca="false">'Vstupní data'!A982</f>
        <v>0</v>
      </c>
      <c r="F982" s="66" t="str">
        <f aca="false">CONCATENATE('Vstupní data'!F982,'Vstupní data'!G982,'Vstupní data'!H982,'Vstupní data'!I982)</f>
        <v/>
      </c>
      <c r="G982" s="66"/>
      <c r="H982" s="66" t="n">
        <f aca="false">'Vstupní data'!K982</f>
        <v>0</v>
      </c>
      <c r="I982" s="66" t="n">
        <f aca="false">'Vstupní data'!L982</f>
        <v>0</v>
      </c>
      <c r="J982" s="66" t="n">
        <f aca="false">'Vstupní data'!K982*'Vstupní data'!M982/100</f>
        <v>0</v>
      </c>
      <c r="L982" s="66" t="n">
        <f aca="false">IF('Vstupní data'!N982="prostokořenný",0,IF('Vstupní data'!N982="krytokořenný","k",IF('Vstupní data'!N982="poloodrostky nebo odrostky, prostokořenné i krytokořenné","po",0)))</f>
        <v>0</v>
      </c>
      <c r="N982" s="66"/>
      <c r="O982" s="66" t="n">
        <f aca="false">'Vstupní data'!O982</f>
        <v>0</v>
      </c>
      <c r="P982" s="66" t="n">
        <f aca="false">IF(O982&gt;0,VLOOKUP(CONCATENATE(VLOOKUP(I982,'Pril3-drev'!$H$5:$K$83,4,0),"-",'Vstupní data'!R982),K2!$C$15:$D$23,2,0),0)</f>
        <v>0</v>
      </c>
      <c r="Q982" s="66" t="n">
        <f aca="false">IF(O982&gt;0,VLOOKUP(I982,'Pril3-drev'!$H$5:$I$83,2,0),0)</f>
        <v>0</v>
      </c>
      <c r="R982" s="66" t="n">
        <f aca="false">IF(Q982&gt;0,VLOOKUP(Q982,'Pril6-okus'!$A$5:$B$17,2,0),0)</f>
        <v>0</v>
      </c>
      <c r="S982" s="66" t="n">
        <f aca="false">IF(O982&gt;0,VLOOKUP(I982,'Pril3-drev'!$H$5:$J$83,3,0),0)</f>
        <v>0</v>
      </c>
      <c r="T982" s="66" t="str">
        <f aca="false">IF(O982&gt;0,IF(L982="k",0.9*VLOOKUP(S982,'ha-pocty-vyhl'!$A$5:$B$20,2,0),IF(L982="po",0.8*VLOOKUP(S982,'ha-pocty-vyhl'!$A$5:$B$20,2,0),VLOOKUP(S982,'ha-pocty-vyhl'!$A$5:$B$20,2,0))),"")</f>
        <v/>
      </c>
      <c r="U982" s="66" t="n">
        <f aca="false">'Vstupní data'!P982</f>
        <v>0</v>
      </c>
      <c r="V982" s="66" t="n">
        <f aca="false">IF(O982&gt;0,1.3*T982*1000*Z982/10000,0)</f>
        <v>0</v>
      </c>
      <c r="W982" s="66" t="n">
        <f aca="false">IF(O982&gt;0,1.3*T982*1000*Z982/10000,0)</f>
        <v>0</v>
      </c>
      <c r="X982" s="66" t="n">
        <f aca="false">IF(O982&gt;0,IF(O982&gt;V982,V982,O982),0)</f>
        <v>0</v>
      </c>
      <c r="Y982" s="66" t="n">
        <f aca="false">IF(O982&gt;0,IF(IF(U982&gt;W982,W982,U982)&lt;X982,W982,IF(U982&gt;W982,W982,U982)),0)</f>
        <v>0</v>
      </c>
      <c r="Z982" s="66" t="n">
        <f aca="false">IF(O982&gt;0,IF(J982&gt;0,J982,K982*H982/100),0)</f>
        <v>0</v>
      </c>
      <c r="AA982" s="67" t="n">
        <f aca="false">IF(O982&gt;0,CEILING(R982*P982*X982/Y982*Z982,1),0)</f>
        <v>0</v>
      </c>
      <c r="AB982" s="68" t="n">
        <f aca="false">IF(O982&gt;0,AA982/O982,0)</f>
        <v>0</v>
      </c>
      <c r="AC982" s="66" t="n">
        <f aca="false">'Vstupní data'!W982</f>
        <v>0</v>
      </c>
      <c r="AI982" s="66" t="str">
        <f aca="false">IF(OR('Vstupní data'!T982&gt;0,'Vstupní data'!U982&gt;0),VLOOKUP(I982,'Pril3-drev'!$H$5:$J$83,3,0),"")</f>
        <v/>
      </c>
      <c r="AJ982" s="66" t="n">
        <f aca="false">IF('Vstupní data'!V982="prostokořenný",0,IF('Vstupní data'!V982="krytokořenný","k",IF('Vstupní data'!V982="poloodrostky nebo odrostky, prostokořenné i krytokořenné","po",0)))</f>
        <v>0</v>
      </c>
      <c r="AK982" s="66" t="n">
        <f aca="false">IF(OR('Vstupní data'!T982&gt;0,'Vstupní data'!U982&gt;0),IF(AJ982="k",0.9*VLOOKUP(AI982,'ha-pocty-vyhl'!$A$5:$B$20,2,0),IF(AJ982="po",0.8*VLOOKUP(AI982,'ha-pocty-vyhl'!$A$5:$B$20,2,0),VLOOKUP(AI982,'ha-pocty-vyhl'!$A$5:$B$20,2,0))),0)</f>
        <v>0</v>
      </c>
      <c r="AL982" s="66" t="n">
        <f aca="false">IF(OR('Vstupní data'!T982&gt;0,'Vstupní data'!U982&gt;0),'Vstupní data'!K982*'Vstupní data'!M982/100,0)</f>
        <v>0</v>
      </c>
      <c r="AM982" s="66" t="n">
        <f aca="false">IF(OR('Vstupní data'!T982&gt;0,'Vstupní data'!U982&gt;0),IF('Vstupní data'!T982&gt;0,'Vstupní data'!T982,ROUND(10*'Vstupní data'!U982/AK982,0)),0)</f>
        <v>0</v>
      </c>
      <c r="AN982" s="69" t="n">
        <f aca="false">IF('Vstupní data'!T982&gt;0,   IF('Vstupní data'!T982&lt;=AL982,'Vstupní data'!T982,AL982),   IF(AM982&lt;AL982,AM982,AL982))</f>
        <v>0</v>
      </c>
      <c r="AO982" s="69" t="n">
        <f aca="false">'Vstupní data'!X982</f>
        <v>0</v>
      </c>
      <c r="AP982" s="66" t="n">
        <f aca="false">IF(OR('Vstupní data'!T982&gt;0,'Vstupní data'!U982&gt;0),IF(I982&lt;&gt;0,VLOOKUP(I982,'Pril3-drev'!$H$5:$I$83,2,0),0),0)</f>
        <v>0</v>
      </c>
      <c r="AQ982" s="66" t="n">
        <f aca="false">'Vstupní data'!Y982</f>
        <v>0</v>
      </c>
      <c r="AR982" s="66" t="str">
        <f aca="false">IF(AC982&gt;5,   IF('Vstupní data'!Y982&gt;0,   VLOOKUP(VLOOKUP(CONCATENATE(VLOOKUP(I982,'Pril3-drev'!$H$4:$L$83,5,0),AC982),'Pril3-drev'!$Q$4:$R$2803,2,0),'AVB-BS'!$C$5:$S$29 ,LOOKUP(AQ982,'AVB-BS'!$D$3:$S$3,'AVB-BS'!$D$1:$S$1) ,0 )   ,   IF('Vstupní data'!Z982&gt;0,'Vstupní data'!Z982,0)) , "")</f>
        <v/>
      </c>
      <c r="AS982" s="70" t="str">
        <f aca="false">IF(AC982&gt;5,VLOOKUP(CONCATENATE(AP982,AR982),'Pril1-THLPa'!$H$6:$N$96,4,0),"")</f>
        <v/>
      </c>
      <c r="AT982" s="70" t="str">
        <f aca="false">IF(AC982&gt;5,VLOOKUP(CONCATENATE(AP982,AR982),'Pril1-THLPa'!$H$6:$N$96,5,0),"")</f>
        <v/>
      </c>
      <c r="AU982" s="70" t="str">
        <f aca="false">IF(AC982&gt;5,VLOOKUP(CONCATENATE(AP982,AR982),'Pril1-THLPa'!$H$6:$N$96,6,0),"")</f>
        <v/>
      </c>
      <c r="AV982" s="70" t="str">
        <f aca="false">IF(AC982&gt;5,VLOOKUP(CONCATENATE(AP982,AR982),'Pril1-THLPa'!$H$6:$N$96,7,0),"")</f>
        <v/>
      </c>
      <c r="AW982" s="70" t="str">
        <f aca="false">IF(AC982&gt;5,VLOOKUP(CONCATENATE(AP982,AR982),'Pril1-THLPa'!$H$6:$O$96,8,0),"")</f>
        <v/>
      </c>
      <c r="AX982" s="66" t="n">
        <f aca="false">IF(AC982&gt;0,IF(AND(AC982&gt;0,AC982&lt;=5),VLOOKUP(AP982,'Pril1-THLPa'!$A$6:$F$18,LOOKUP(AC982,'Pril1-THLPa'!$B$5:$F$5,'Pril1-THLPa'!$B$4:$F$4),0),AS982+AT982*(AC982-5)+AU982*POWER(AC982-5,2)+AV982*POWER(AC982-5,3)+AW982*POWER(AC982-5,4)),0)</f>
        <v>0</v>
      </c>
      <c r="AY982" s="71"/>
      <c r="AZ982" s="66" t="n">
        <f aca="false">'Vstupní data'!AA982</f>
        <v>0</v>
      </c>
      <c r="BA982" s="66" t="n">
        <f aca="false">IF(OR('Vstupní data'!T982&gt;0,'Vstupní data'!U982&gt;0),IF(AC982&lt;&gt;"",AX982*AO982/10*(100+AZ982)/100,0),0)</f>
        <v>0</v>
      </c>
      <c r="BB982" s="67" t="n">
        <f aca="false">IF(AC982&lt;&gt;"",ROUND(BA982*AN982,0),0)</f>
        <v>0</v>
      </c>
      <c r="BC982" s="68" t="str">
        <f aca="false">IF(AE982&gt;0,BB982/AE982,"")</f>
        <v/>
      </c>
      <c r="BD982" s="66" t="n">
        <f aca="false">'Vstupní data'!AE982</f>
        <v>0</v>
      </c>
      <c r="BF982" s="66" t="n">
        <f aca="false">'Vstupní data'!AC982</f>
        <v>0</v>
      </c>
      <c r="BH982" s="66" t="n">
        <f aca="false">'Vstupní data'!AD982</f>
        <v>0</v>
      </c>
      <c r="BI982" s="66" t="n">
        <f aca="false">'Vstupní data'!AF982</f>
        <v>0</v>
      </c>
      <c r="BJ982" s="69" t="n">
        <f aca="false">'Vstupní data'!AG982</f>
        <v>0</v>
      </c>
      <c r="BK982" s="69" t="n">
        <f aca="false">IF(BF982&lt;&gt;0,VLOOKUP(I982,'Pril3-drev'!$H$5:$I$83,2,0),0)</f>
        <v>0</v>
      </c>
      <c r="BL982" s="69" t="n">
        <f aca="false">IF(BF982&lt;&gt;0,VLOOKUP(BK982,'Pril3-drev'!$A$5:$C$17,3,0),0)</f>
        <v>0</v>
      </c>
      <c r="BM982" s="69" t="n">
        <f aca="false">'Vstupní data'!AH982</f>
        <v>0</v>
      </c>
      <c r="BN982" s="69" t="n">
        <f aca="false">IF('Vstupní data'!AH982&gt;0,   VLOOKUP(VLOOKUP(CONCATENATE(VLOOKUP(I982,'Pril3-drev'!$H$4:$L$83,5,0),BD982),'Pril3-drev'!$Q$4:$R$2803,2,0),'AVB-BS'!$C$5:$S$29 ,LOOKUP(BM982,'AVB-BS'!$D$3:$S$3,'AVB-BS'!$D$1:$S$1) ,0 )   ,   IF('Vstupní data'!AI982&gt;0,'Vstupní data'!AI982,0))</f>
        <v>0</v>
      </c>
      <c r="BO982" s="69" t="str">
        <f aca="false">IF(BX982&gt;5,VLOOKUP(CONCATENATE(BK982,BN982),'Pril1-THLPa'!$H$6:$N$96,4,0),"")</f>
        <v/>
      </c>
      <c r="BP982" s="69" t="str">
        <f aca="false">IF(BX982&gt;5,VLOOKUP(CONCATENATE(BK982,BN982),'Pril1-THLPa'!$H$6:$N$96,5,0),"")</f>
        <v/>
      </c>
      <c r="BQ982" s="69" t="str">
        <f aca="false">IF(BX982&gt;5,VLOOKUP(CONCATENATE(BK982,BN982),'Pril1-THLPa'!$H$6:$N$96,6,0),"")</f>
        <v/>
      </c>
      <c r="BR982" s="69" t="str">
        <f aca="false">IF(BX982&gt;5,VLOOKUP(CONCATENATE(BK982,BN982),'Pril1-THLPa'!$H$6:$N$96,7,0),"")</f>
        <v/>
      </c>
      <c r="BS982" s="69" t="str">
        <f aca="false">IF(BX982&gt;5,VLOOKUP(CONCATENATE(BK982,BN982),'Pril1-THLPa'!$H$6:$O$96,8,0),"")</f>
        <v/>
      </c>
      <c r="BT982" s="69" t="str">
        <f aca="false">IF(BF982&gt;0, IF(BK982="smrk",  VLOOKUP(VLOOKUP(BD982,'Pril9-K3'!$L$8:$M$207,2,0),'Pril9-K3'!$A$8:$J$16,LOOKUP(BN982,'Pril9-K3'!$A$7:$J$7,'Pril9-K3'!$A$5:$J$5),0), IF(AND(BK982&lt;&gt;"smrk",'Vstupní data'!AK982&lt;&gt;""),'Vstupní data'!AK982,   VLOOKUP(VLOOKUP(BD982,'Pril9-K3'!$L$8:$M$207,2,0),'Pril9-K3'!$A$8:$J$16,LOOKUP(BN982,'Pril9-K3'!$A$7:$J$7,'Pril9-K3'!$A$5:$J$5),0)   )),   "")</f>
        <v/>
      </c>
      <c r="BV982" s="69" t="n">
        <f aca="false">'Vstupní data'!AJ982</f>
        <v>0</v>
      </c>
      <c r="BW982" s="69" t="n">
        <f aca="false">IF(BF982&gt;0,IF(J982&gt;0,J982,K982*H982/100),0)</f>
        <v>0</v>
      </c>
      <c r="BX982" s="69" t="n">
        <f aca="false">IF(BF982&gt;0,IF(BJ982&gt;BL982,BL982,BJ982),0)</f>
        <v>0</v>
      </c>
      <c r="BY982" s="69" t="n">
        <f aca="false">IF(BD982=0,0,IF(AND(BX982&gt;0,BX982&lt;=5),  IF(AND(BX982&gt;0,BX982&lt;=5),VLOOKUP(BK982,'Pril1-THLPa'!$A$6:$F$18,IF(AND(BX982&gt;0,BX982&lt;=5),LOOKUP(BX982,'Pril1-THLPa'!$B$5:$F$5,'Pril1-THLPa'!$B$4:$F$4),""),0),""),  IF(BX982&gt;5,BO982+BP982*(BX982-5)+BQ982*POWER(BX982-5,2)+BR982*POWER(BX982-5,3)+BS982*POWER(BX982-5,4),"")))</f>
        <v>0</v>
      </c>
      <c r="BZ982" s="69" t="n">
        <f aca="false">IF(BY982&gt;0,BY982*BI982/10*BW982*(100+BV982)/100,0)</f>
        <v>0</v>
      </c>
      <c r="CA982" s="69" t="n">
        <f aca="false">IF(BD982&gt;0,BX982-IF(BD982&gt;BX982,BX982,BD982),0)</f>
        <v>0</v>
      </c>
      <c r="CB982" s="69" t="n">
        <f aca="false">POWER(1.01,CA982)</f>
        <v>1</v>
      </c>
      <c r="CC982" s="69" t="n">
        <f aca="false">IF(BF982&gt;0,IF(BF982&gt;BH982,1,BF982/BH982),0)</f>
        <v>0</v>
      </c>
      <c r="CD982" s="72" t="n">
        <f aca="false">IF(BD982=0,0,IF(BF982&gt;0,ROUND(IF(CB982&lt;&gt;0,BZ982*BT982*1/CB982*CC982,0),0),0))</f>
        <v>0</v>
      </c>
      <c r="CE982" s="73" t="str">
        <f aca="false">IF(BF982&gt;0,IF(BF982&gt;BH982,CD982/BF982,CD982/BH982),"")</f>
        <v/>
      </c>
      <c r="CF982" s="69" t="n">
        <f aca="false">'Vstupní data'!AM982</f>
        <v>0</v>
      </c>
      <c r="CG982" s="69" t="n">
        <f aca="false">'Vstupní data'!AN982</f>
        <v>0</v>
      </c>
      <c r="CH982" s="69" t="n">
        <f aca="false">'Vstupní data'!AO982</f>
        <v>0</v>
      </c>
      <c r="CI982" s="69" t="n">
        <f aca="false">'Vstupní data'!AP982</f>
        <v>0</v>
      </c>
      <c r="CJ982" s="72" t="n">
        <f aca="false">ROUND(CH982*CI982,0)</f>
        <v>0</v>
      </c>
      <c r="CK982" s="74" t="str">
        <f aca="false">IF(OR(AA982&gt;0,BB982&gt;0,CD982&gt;0,CJ982&gt;0),AA982+BB982+CD982+CJ982,"")</f>
        <v/>
      </c>
    </row>
    <row r="983" customFormat="false" ht="12.8" hidden="false" customHeight="false" outlineLevel="0" collapsed="false">
      <c r="A983" s="66" t="n">
        <f aca="false">'Vstupní data'!A983</f>
        <v>0</v>
      </c>
      <c r="F983" s="66" t="str">
        <f aca="false">CONCATENATE('Vstupní data'!F983,'Vstupní data'!G983,'Vstupní data'!H983,'Vstupní data'!I983)</f>
        <v/>
      </c>
      <c r="G983" s="66"/>
      <c r="H983" s="66" t="n">
        <f aca="false">'Vstupní data'!K983</f>
        <v>0</v>
      </c>
      <c r="I983" s="66" t="n">
        <f aca="false">'Vstupní data'!L983</f>
        <v>0</v>
      </c>
      <c r="J983" s="66" t="n">
        <f aca="false">'Vstupní data'!K983*'Vstupní data'!M983/100</f>
        <v>0</v>
      </c>
      <c r="L983" s="66" t="n">
        <f aca="false">IF('Vstupní data'!N983="prostokořenný",0,IF('Vstupní data'!N983="krytokořenný","k",IF('Vstupní data'!N983="poloodrostky nebo odrostky, prostokořenné i krytokořenné","po",0)))</f>
        <v>0</v>
      </c>
      <c r="N983" s="66"/>
      <c r="O983" s="66" t="n">
        <f aca="false">'Vstupní data'!O983</f>
        <v>0</v>
      </c>
      <c r="P983" s="66" t="n">
        <f aca="false">IF(O983&gt;0,VLOOKUP(CONCATENATE(VLOOKUP(I983,'Pril3-drev'!$H$5:$K$83,4,0),"-",'Vstupní data'!R983),K2!$C$15:$D$23,2,0),0)</f>
        <v>0</v>
      </c>
      <c r="Q983" s="66" t="n">
        <f aca="false">IF(O983&gt;0,VLOOKUP(I983,'Pril3-drev'!$H$5:$I$83,2,0),0)</f>
        <v>0</v>
      </c>
      <c r="R983" s="66" t="n">
        <f aca="false">IF(Q983&gt;0,VLOOKUP(Q983,'Pril6-okus'!$A$5:$B$17,2,0),0)</f>
        <v>0</v>
      </c>
      <c r="S983" s="66" t="n">
        <f aca="false">IF(O983&gt;0,VLOOKUP(I983,'Pril3-drev'!$H$5:$J$83,3,0),0)</f>
        <v>0</v>
      </c>
      <c r="T983" s="66" t="str">
        <f aca="false">IF(O983&gt;0,IF(L983="k",0.9*VLOOKUP(S983,'ha-pocty-vyhl'!$A$5:$B$20,2,0),IF(L983="po",0.8*VLOOKUP(S983,'ha-pocty-vyhl'!$A$5:$B$20,2,0),VLOOKUP(S983,'ha-pocty-vyhl'!$A$5:$B$20,2,0))),"")</f>
        <v/>
      </c>
      <c r="U983" s="66" t="n">
        <f aca="false">'Vstupní data'!P983</f>
        <v>0</v>
      </c>
      <c r="V983" s="66" t="n">
        <f aca="false">IF(O983&gt;0,1.3*T983*1000*Z983/10000,0)</f>
        <v>0</v>
      </c>
      <c r="W983" s="66" t="n">
        <f aca="false">IF(O983&gt;0,1.3*T983*1000*Z983/10000,0)</f>
        <v>0</v>
      </c>
      <c r="X983" s="66" t="n">
        <f aca="false">IF(O983&gt;0,IF(O983&gt;V983,V983,O983),0)</f>
        <v>0</v>
      </c>
      <c r="Y983" s="66" t="n">
        <f aca="false">IF(O983&gt;0,IF(IF(U983&gt;W983,W983,U983)&lt;X983,W983,IF(U983&gt;W983,W983,U983)),0)</f>
        <v>0</v>
      </c>
      <c r="Z983" s="66" t="n">
        <f aca="false">IF(O983&gt;0,IF(J983&gt;0,J983,K983*H983/100),0)</f>
        <v>0</v>
      </c>
      <c r="AA983" s="67" t="n">
        <f aca="false">IF(O983&gt;0,CEILING(R983*P983*X983/Y983*Z983,1),0)</f>
        <v>0</v>
      </c>
      <c r="AB983" s="68" t="n">
        <f aca="false">IF(O983&gt;0,AA983/O983,0)</f>
        <v>0</v>
      </c>
      <c r="AC983" s="66" t="n">
        <f aca="false">'Vstupní data'!W983</f>
        <v>0</v>
      </c>
      <c r="AI983" s="66" t="str">
        <f aca="false">IF(OR('Vstupní data'!T983&gt;0,'Vstupní data'!U983&gt;0),VLOOKUP(I983,'Pril3-drev'!$H$5:$J$83,3,0),"")</f>
        <v/>
      </c>
      <c r="AJ983" s="66" t="n">
        <f aca="false">IF('Vstupní data'!V983="prostokořenný",0,IF('Vstupní data'!V983="krytokořenný","k",IF('Vstupní data'!V983="poloodrostky nebo odrostky, prostokořenné i krytokořenné","po",0)))</f>
        <v>0</v>
      </c>
      <c r="AK983" s="66" t="n">
        <f aca="false">IF(OR('Vstupní data'!T983&gt;0,'Vstupní data'!U983&gt;0),IF(AJ983="k",0.9*VLOOKUP(AI983,'ha-pocty-vyhl'!$A$5:$B$20,2,0),IF(AJ983="po",0.8*VLOOKUP(AI983,'ha-pocty-vyhl'!$A$5:$B$20,2,0),VLOOKUP(AI983,'ha-pocty-vyhl'!$A$5:$B$20,2,0))),0)</f>
        <v>0</v>
      </c>
      <c r="AL983" s="66" t="n">
        <f aca="false">IF(OR('Vstupní data'!T983&gt;0,'Vstupní data'!U983&gt;0),'Vstupní data'!K983*'Vstupní data'!M983/100,0)</f>
        <v>0</v>
      </c>
      <c r="AM983" s="66" t="n">
        <f aca="false">IF(OR('Vstupní data'!T983&gt;0,'Vstupní data'!U983&gt;0),IF('Vstupní data'!T983&gt;0,'Vstupní data'!T983,ROUND(10*'Vstupní data'!U983/AK983,0)),0)</f>
        <v>0</v>
      </c>
      <c r="AN983" s="69" t="n">
        <f aca="false">IF('Vstupní data'!T983&gt;0,   IF('Vstupní data'!T983&lt;=AL983,'Vstupní data'!T983,AL983),   IF(AM983&lt;AL983,AM983,AL983))</f>
        <v>0</v>
      </c>
      <c r="AO983" s="69" t="n">
        <f aca="false">'Vstupní data'!X983</f>
        <v>0</v>
      </c>
      <c r="AP983" s="66" t="n">
        <f aca="false">IF(OR('Vstupní data'!T983&gt;0,'Vstupní data'!U983&gt;0),IF(I983&lt;&gt;0,VLOOKUP(I983,'Pril3-drev'!$H$5:$I$83,2,0),0),0)</f>
        <v>0</v>
      </c>
      <c r="AQ983" s="66" t="n">
        <f aca="false">'Vstupní data'!Y983</f>
        <v>0</v>
      </c>
      <c r="AR983" s="66" t="str">
        <f aca="false">IF(AC983&gt;5,   IF('Vstupní data'!Y983&gt;0,   VLOOKUP(VLOOKUP(CONCATENATE(VLOOKUP(I983,'Pril3-drev'!$H$4:$L$83,5,0),AC983),'Pril3-drev'!$Q$4:$R$2803,2,0),'AVB-BS'!$C$5:$S$29 ,LOOKUP(AQ983,'AVB-BS'!$D$3:$S$3,'AVB-BS'!$D$1:$S$1) ,0 )   ,   IF('Vstupní data'!Z983&gt;0,'Vstupní data'!Z983,0)) , "")</f>
        <v/>
      </c>
      <c r="AS983" s="70" t="str">
        <f aca="false">IF(AC983&gt;5,VLOOKUP(CONCATENATE(AP983,AR983),'Pril1-THLPa'!$H$6:$N$96,4,0),"")</f>
        <v/>
      </c>
      <c r="AT983" s="70" t="str">
        <f aca="false">IF(AC983&gt;5,VLOOKUP(CONCATENATE(AP983,AR983),'Pril1-THLPa'!$H$6:$N$96,5,0),"")</f>
        <v/>
      </c>
      <c r="AU983" s="70" t="str">
        <f aca="false">IF(AC983&gt;5,VLOOKUP(CONCATENATE(AP983,AR983),'Pril1-THLPa'!$H$6:$N$96,6,0),"")</f>
        <v/>
      </c>
      <c r="AV983" s="70" t="str">
        <f aca="false">IF(AC983&gt;5,VLOOKUP(CONCATENATE(AP983,AR983),'Pril1-THLPa'!$H$6:$N$96,7,0),"")</f>
        <v/>
      </c>
      <c r="AW983" s="70" t="str">
        <f aca="false">IF(AC983&gt;5,VLOOKUP(CONCATENATE(AP983,AR983),'Pril1-THLPa'!$H$6:$O$96,8,0),"")</f>
        <v/>
      </c>
      <c r="AX983" s="66" t="n">
        <f aca="false">IF(AC983&gt;0,IF(AND(AC983&gt;0,AC983&lt;=5),VLOOKUP(AP983,'Pril1-THLPa'!$A$6:$F$18,LOOKUP(AC983,'Pril1-THLPa'!$B$5:$F$5,'Pril1-THLPa'!$B$4:$F$4),0),AS983+AT983*(AC983-5)+AU983*POWER(AC983-5,2)+AV983*POWER(AC983-5,3)+AW983*POWER(AC983-5,4)),0)</f>
        <v>0</v>
      </c>
      <c r="AY983" s="71"/>
      <c r="AZ983" s="66" t="n">
        <f aca="false">'Vstupní data'!AA983</f>
        <v>0</v>
      </c>
      <c r="BA983" s="66" t="n">
        <f aca="false">IF(OR('Vstupní data'!T983&gt;0,'Vstupní data'!U983&gt;0),IF(AC983&lt;&gt;"",AX983*AO983/10*(100+AZ983)/100,0),0)</f>
        <v>0</v>
      </c>
      <c r="BB983" s="67" t="n">
        <f aca="false">IF(AC983&lt;&gt;"",ROUND(BA983*AN983,0),0)</f>
        <v>0</v>
      </c>
      <c r="BC983" s="68" t="str">
        <f aca="false">IF(AE983&gt;0,BB983/AE983,"")</f>
        <v/>
      </c>
      <c r="BD983" s="66" t="n">
        <f aca="false">'Vstupní data'!AE983</f>
        <v>0</v>
      </c>
      <c r="BF983" s="66" t="n">
        <f aca="false">'Vstupní data'!AC983</f>
        <v>0</v>
      </c>
      <c r="BH983" s="66" t="n">
        <f aca="false">'Vstupní data'!AD983</f>
        <v>0</v>
      </c>
      <c r="BI983" s="66" t="n">
        <f aca="false">'Vstupní data'!AF983</f>
        <v>0</v>
      </c>
      <c r="BJ983" s="69" t="n">
        <f aca="false">'Vstupní data'!AG983</f>
        <v>0</v>
      </c>
      <c r="BK983" s="69" t="n">
        <f aca="false">IF(BF983&lt;&gt;0,VLOOKUP(I983,'Pril3-drev'!$H$5:$I$83,2,0),0)</f>
        <v>0</v>
      </c>
      <c r="BL983" s="69" t="n">
        <f aca="false">IF(BF983&lt;&gt;0,VLOOKUP(BK983,'Pril3-drev'!$A$5:$C$17,3,0),0)</f>
        <v>0</v>
      </c>
      <c r="BM983" s="69" t="n">
        <f aca="false">'Vstupní data'!AH983</f>
        <v>0</v>
      </c>
      <c r="BN983" s="69" t="n">
        <f aca="false">IF('Vstupní data'!AH983&gt;0,   VLOOKUP(VLOOKUP(CONCATENATE(VLOOKUP(I983,'Pril3-drev'!$H$4:$L$83,5,0),BD983),'Pril3-drev'!$Q$4:$R$2803,2,0),'AVB-BS'!$C$5:$S$29 ,LOOKUP(BM983,'AVB-BS'!$D$3:$S$3,'AVB-BS'!$D$1:$S$1) ,0 )   ,   IF('Vstupní data'!AI983&gt;0,'Vstupní data'!AI983,0))</f>
        <v>0</v>
      </c>
      <c r="BO983" s="69" t="str">
        <f aca="false">IF(BX983&gt;5,VLOOKUP(CONCATENATE(BK983,BN983),'Pril1-THLPa'!$H$6:$N$96,4,0),"")</f>
        <v/>
      </c>
      <c r="BP983" s="69" t="str">
        <f aca="false">IF(BX983&gt;5,VLOOKUP(CONCATENATE(BK983,BN983),'Pril1-THLPa'!$H$6:$N$96,5,0),"")</f>
        <v/>
      </c>
      <c r="BQ983" s="69" t="str">
        <f aca="false">IF(BX983&gt;5,VLOOKUP(CONCATENATE(BK983,BN983),'Pril1-THLPa'!$H$6:$N$96,6,0),"")</f>
        <v/>
      </c>
      <c r="BR983" s="69" t="str">
        <f aca="false">IF(BX983&gt;5,VLOOKUP(CONCATENATE(BK983,BN983),'Pril1-THLPa'!$H$6:$N$96,7,0),"")</f>
        <v/>
      </c>
      <c r="BS983" s="69" t="str">
        <f aca="false">IF(BX983&gt;5,VLOOKUP(CONCATENATE(BK983,BN983),'Pril1-THLPa'!$H$6:$O$96,8,0),"")</f>
        <v/>
      </c>
      <c r="BT983" s="69" t="str">
        <f aca="false">IF(BF983&gt;0, IF(BK983="smrk",  VLOOKUP(VLOOKUP(BD983,'Pril9-K3'!$L$8:$M$207,2,0),'Pril9-K3'!$A$8:$J$16,LOOKUP(BN983,'Pril9-K3'!$A$7:$J$7,'Pril9-K3'!$A$5:$J$5),0), IF(AND(BK983&lt;&gt;"smrk",'Vstupní data'!AK983&lt;&gt;""),'Vstupní data'!AK983,   VLOOKUP(VLOOKUP(BD983,'Pril9-K3'!$L$8:$M$207,2,0),'Pril9-K3'!$A$8:$J$16,LOOKUP(BN983,'Pril9-K3'!$A$7:$J$7,'Pril9-K3'!$A$5:$J$5),0)   )),   "")</f>
        <v/>
      </c>
      <c r="BV983" s="69" t="n">
        <f aca="false">'Vstupní data'!AJ983</f>
        <v>0</v>
      </c>
      <c r="BW983" s="69" t="n">
        <f aca="false">IF(BF983&gt;0,IF(J983&gt;0,J983,K983*H983/100),0)</f>
        <v>0</v>
      </c>
      <c r="BX983" s="69" t="n">
        <f aca="false">IF(BF983&gt;0,IF(BJ983&gt;BL983,BL983,BJ983),0)</f>
        <v>0</v>
      </c>
      <c r="BY983" s="69" t="n">
        <f aca="false">IF(BD983=0,0,IF(AND(BX983&gt;0,BX983&lt;=5),  IF(AND(BX983&gt;0,BX983&lt;=5),VLOOKUP(BK983,'Pril1-THLPa'!$A$6:$F$18,IF(AND(BX983&gt;0,BX983&lt;=5),LOOKUP(BX983,'Pril1-THLPa'!$B$5:$F$5,'Pril1-THLPa'!$B$4:$F$4),""),0),""),  IF(BX983&gt;5,BO983+BP983*(BX983-5)+BQ983*POWER(BX983-5,2)+BR983*POWER(BX983-5,3)+BS983*POWER(BX983-5,4),"")))</f>
        <v>0</v>
      </c>
      <c r="BZ983" s="69" t="n">
        <f aca="false">IF(BY983&gt;0,BY983*BI983/10*BW983*(100+BV983)/100,0)</f>
        <v>0</v>
      </c>
      <c r="CA983" s="69" t="n">
        <f aca="false">IF(BD983&gt;0,BX983-IF(BD983&gt;BX983,BX983,BD983),0)</f>
        <v>0</v>
      </c>
      <c r="CB983" s="69" t="n">
        <f aca="false">POWER(1.01,CA983)</f>
        <v>1</v>
      </c>
      <c r="CC983" s="69" t="n">
        <f aca="false">IF(BF983&gt;0,IF(BF983&gt;BH983,1,BF983/BH983),0)</f>
        <v>0</v>
      </c>
      <c r="CD983" s="72" t="n">
        <f aca="false">IF(BD983=0,0,IF(BF983&gt;0,ROUND(IF(CB983&lt;&gt;0,BZ983*BT983*1/CB983*CC983,0),0),0))</f>
        <v>0</v>
      </c>
      <c r="CE983" s="73" t="str">
        <f aca="false">IF(BF983&gt;0,IF(BF983&gt;BH983,CD983/BF983,CD983/BH983),"")</f>
        <v/>
      </c>
      <c r="CF983" s="69" t="n">
        <f aca="false">'Vstupní data'!AM983</f>
        <v>0</v>
      </c>
      <c r="CG983" s="69" t="n">
        <f aca="false">'Vstupní data'!AN983</f>
        <v>0</v>
      </c>
      <c r="CH983" s="69" t="n">
        <f aca="false">'Vstupní data'!AO983</f>
        <v>0</v>
      </c>
      <c r="CI983" s="69" t="n">
        <f aca="false">'Vstupní data'!AP983</f>
        <v>0</v>
      </c>
      <c r="CJ983" s="72" t="n">
        <f aca="false">ROUND(CH983*CI983,0)</f>
        <v>0</v>
      </c>
      <c r="CK983" s="74" t="str">
        <f aca="false">IF(OR(AA983&gt;0,BB983&gt;0,CD983&gt;0,CJ983&gt;0),AA983+BB983+CD983+CJ983,"")</f>
        <v/>
      </c>
    </row>
    <row r="984" customFormat="false" ht="12.8" hidden="false" customHeight="false" outlineLevel="0" collapsed="false">
      <c r="A984" s="66" t="n">
        <f aca="false">'Vstupní data'!A984</f>
        <v>0</v>
      </c>
      <c r="F984" s="66" t="str">
        <f aca="false">CONCATENATE('Vstupní data'!F984,'Vstupní data'!G984,'Vstupní data'!H984,'Vstupní data'!I984)</f>
        <v/>
      </c>
      <c r="G984" s="66"/>
      <c r="H984" s="66" t="n">
        <f aca="false">'Vstupní data'!K984</f>
        <v>0</v>
      </c>
      <c r="I984" s="66" t="n">
        <f aca="false">'Vstupní data'!L984</f>
        <v>0</v>
      </c>
      <c r="J984" s="66" t="n">
        <f aca="false">'Vstupní data'!K984*'Vstupní data'!M984/100</f>
        <v>0</v>
      </c>
      <c r="L984" s="66" t="n">
        <f aca="false">IF('Vstupní data'!N984="prostokořenný",0,IF('Vstupní data'!N984="krytokořenný","k",IF('Vstupní data'!N984="poloodrostky nebo odrostky, prostokořenné i krytokořenné","po",0)))</f>
        <v>0</v>
      </c>
      <c r="N984" s="66"/>
      <c r="O984" s="66" t="n">
        <f aca="false">'Vstupní data'!O984</f>
        <v>0</v>
      </c>
      <c r="P984" s="66" t="n">
        <f aca="false">IF(O984&gt;0,VLOOKUP(CONCATENATE(VLOOKUP(I984,'Pril3-drev'!$H$5:$K$83,4,0),"-",'Vstupní data'!R984),K2!$C$15:$D$23,2,0),0)</f>
        <v>0</v>
      </c>
      <c r="Q984" s="66" t="n">
        <f aca="false">IF(O984&gt;0,VLOOKUP(I984,'Pril3-drev'!$H$5:$I$83,2,0),0)</f>
        <v>0</v>
      </c>
      <c r="R984" s="66" t="n">
        <f aca="false">IF(Q984&gt;0,VLOOKUP(Q984,'Pril6-okus'!$A$5:$B$17,2,0),0)</f>
        <v>0</v>
      </c>
      <c r="S984" s="66" t="n">
        <f aca="false">IF(O984&gt;0,VLOOKUP(I984,'Pril3-drev'!$H$5:$J$83,3,0),0)</f>
        <v>0</v>
      </c>
      <c r="T984" s="66" t="str">
        <f aca="false">IF(O984&gt;0,IF(L984="k",0.9*VLOOKUP(S984,'ha-pocty-vyhl'!$A$5:$B$20,2,0),IF(L984="po",0.8*VLOOKUP(S984,'ha-pocty-vyhl'!$A$5:$B$20,2,0),VLOOKUP(S984,'ha-pocty-vyhl'!$A$5:$B$20,2,0))),"")</f>
        <v/>
      </c>
      <c r="U984" s="66" t="n">
        <f aca="false">'Vstupní data'!P984</f>
        <v>0</v>
      </c>
      <c r="V984" s="66" t="n">
        <f aca="false">IF(O984&gt;0,1.3*T984*1000*Z984/10000,0)</f>
        <v>0</v>
      </c>
      <c r="W984" s="66" t="n">
        <f aca="false">IF(O984&gt;0,1.3*T984*1000*Z984/10000,0)</f>
        <v>0</v>
      </c>
      <c r="X984" s="66" t="n">
        <f aca="false">IF(O984&gt;0,IF(O984&gt;V984,V984,O984),0)</f>
        <v>0</v>
      </c>
      <c r="Y984" s="66" t="n">
        <f aca="false">IF(O984&gt;0,IF(IF(U984&gt;W984,W984,U984)&lt;X984,W984,IF(U984&gt;W984,W984,U984)),0)</f>
        <v>0</v>
      </c>
      <c r="Z984" s="66" t="n">
        <f aca="false">IF(O984&gt;0,IF(J984&gt;0,J984,K984*H984/100),0)</f>
        <v>0</v>
      </c>
      <c r="AA984" s="67" t="n">
        <f aca="false">IF(O984&gt;0,CEILING(R984*P984*X984/Y984*Z984,1),0)</f>
        <v>0</v>
      </c>
      <c r="AB984" s="68" t="n">
        <f aca="false">IF(O984&gt;0,AA984/O984,0)</f>
        <v>0</v>
      </c>
      <c r="AC984" s="66" t="n">
        <f aca="false">'Vstupní data'!W984</f>
        <v>0</v>
      </c>
      <c r="AI984" s="66" t="str">
        <f aca="false">IF(OR('Vstupní data'!T984&gt;0,'Vstupní data'!U984&gt;0),VLOOKUP(I984,'Pril3-drev'!$H$5:$J$83,3,0),"")</f>
        <v/>
      </c>
      <c r="AJ984" s="66" t="n">
        <f aca="false">IF('Vstupní data'!V984="prostokořenný",0,IF('Vstupní data'!V984="krytokořenný","k",IF('Vstupní data'!V984="poloodrostky nebo odrostky, prostokořenné i krytokořenné","po",0)))</f>
        <v>0</v>
      </c>
      <c r="AK984" s="66" t="n">
        <f aca="false">IF(OR('Vstupní data'!T984&gt;0,'Vstupní data'!U984&gt;0),IF(AJ984="k",0.9*VLOOKUP(AI984,'ha-pocty-vyhl'!$A$5:$B$20,2,0),IF(AJ984="po",0.8*VLOOKUP(AI984,'ha-pocty-vyhl'!$A$5:$B$20,2,0),VLOOKUP(AI984,'ha-pocty-vyhl'!$A$5:$B$20,2,0))),0)</f>
        <v>0</v>
      </c>
      <c r="AL984" s="66" t="n">
        <f aca="false">IF(OR('Vstupní data'!T984&gt;0,'Vstupní data'!U984&gt;0),'Vstupní data'!K984*'Vstupní data'!M984/100,0)</f>
        <v>0</v>
      </c>
      <c r="AM984" s="66" t="n">
        <f aca="false">IF(OR('Vstupní data'!T984&gt;0,'Vstupní data'!U984&gt;0),IF('Vstupní data'!T984&gt;0,'Vstupní data'!T984,ROUND(10*'Vstupní data'!U984/AK984,0)),0)</f>
        <v>0</v>
      </c>
      <c r="AN984" s="69" t="n">
        <f aca="false">IF('Vstupní data'!T984&gt;0,   IF('Vstupní data'!T984&lt;=AL984,'Vstupní data'!T984,AL984),   IF(AM984&lt;AL984,AM984,AL984))</f>
        <v>0</v>
      </c>
      <c r="AO984" s="69" t="n">
        <f aca="false">'Vstupní data'!X984</f>
        <v>0</v>
      </c>
      <c r="AP984" s="66" t="n">
        <f aca="false">IF(OR('Vstupní data'!T984&gt;0,'Vstupní data'!U984&gt;0),IF(I984&lt;&gt;0,VLOOKUP(I984,'Pril3-drev'!$H$5:$I$83,2,0),0),0)</f>
        <v>0</v>
      </c>
      <c r="AQ984" s="66" t="n">
        <f aca="false">'Vstupní data'!Y984</f>
        <v>0</v>
      </c>
      <c r="AR984" s="66" t="str">
        <f aca="false">IF(AC984&gt;5,   IF('Vstupní data'!Y984&gt;0,   VLOOKUP(VLOOKUP(CONCATENATE(VLOOKUP(I984,'Pril3-drev'!$H$4:$L$83,5,0),AC984),'Pril3-drev'!$Q$4:$R$2803,2,0),'AVB-BS'!$C$5:$S$29 ,LOOKUP(AQ984,'AVB-BS'!$D$3:$S$3,'AVB-BS'!$D$1:$S$1) ,0 )   ,   IF('Vstupní data'!Z984&gt;0,'Vstupní data'!Z984,0)) , "")</f>
        <v/>
      </c>
      <c r="AS984" s="70" t="str">
        <f aca="false">IF(AC984&gt;5,VLOOKUP(CONCATENATE(AP984,AR984),'Pril1-THLPa'!$H$6:$N$96,4,0),"")</f>
        <v/>
      </c>
      <c r="AT984" s="70" t="str">
        <f aca="false">IF(AC984&gt;5,VLOOKUP(CONCATENATE(AP984,AR984),'Pril1-THLPa'!$H$6:$N$96,5,0),"")</f>
        <v/>
      </c>
      <c r="AU984" s="70" t="str">
        <f aca="false">IF(AC984&gt;5,VLOOKUP(CONCATENATE(AP984,AR984),'Pril1-THLPa'!$H$6:$N$96,6,0),"")</f>
        <v/>
      </c>
      <c r="AV984" s="70" t="str">
        <f aca="false">IF(AC984&gt;5,VLOOKUP(CONCATENATE(AP984,AR984),'Pril1-THLPa'!$H$6:$N$96,7,0),"")</f>
        <v/>
      </c>
      <c r="AW984" s="70" t="str">
        <f aca="false">IF(AC984&gt;5,VLOOKUP(CONCATENATE(AP984,AR984),'Pril1-THLPa'!$H$6:$O$96,8,0),"")</f>
        <v/>
      </c>
      <c r="AX984" s="66" t="n">
        <f aca="false">IF(AC984&gt;0,IF(AND(AC984&gt;0,AC984&lt;=5),VLOOKUP(AP984,'Pril1-THLPa'!$A$6:$F$18,LOOKUP(AC984,'Pril1-THLPa'!$B$5:$F$5,'Pril1-THLPa'!$B$4:$F$4),0),AS984+AT984*(AC984-5)+AU984*POWER(AC984-5,2)+AV984*POWER(AC984-5,3)+AW984*POWER(AC984-5,4)),0)</f>
        <v>0</v>
      </c>
      <c r="AY984" s="71"/>
      <c r="AZ984" s="66" t="n">
        <f aca="false">'Vstupní data'!AA984</f>
        <v>0</v>
      </c>
      <c r="BA984" s="66" t="n">
        <f aca="false">IF(OR('Vstupní data'!T984&gt;0,'Vstupní data'!U984&gt;0),IF(AC984&lt;&gt;"",AX984*AO984/10*(100+AZ984)/100,0),0)</f>
        <v>0</v>
      </c>
      <c r="BB984" s="67" t="n">
        <f aca="false">IF(AC984&lt;&gt;"",ROUND(BA984*AN984,0),0)</f>
        <v>0</v>
      </c>
      <c r="BC984" s="68" t="str">
        <f aca="false">IF(AE984&gt;0,BB984/AE984,"")</f>
        <v/>
      </c>
      <c r="BD984" s="66" t="n">
        <f aca="false">'Vstupní data'!AE984</f>
        <v>0</v>
      </c>
      <c r="BF984" s="66" t="n">
        <f aca="false">'Vstupní data'!AC984</f>
        <v>0</v>
      </c>
      <c r="BH984" s="66" t="n">
        <f aca="false">'Vstupní data'!AD984</f>
        <v>0</v>
      </c>
      <c r="BI984" s="66" t="n">
        <f aca="false">'Vstupní data'!AF984</f>
        <v>0</v>
      </c>
      <c r="BJ984" s="69" t="n">
        <f aca="false">'Vstupní data'!AG984</f>
        <v>0</v>
      </c>
      <c r="BK984" s="69" t="n">
        <f aca="false">IF(BF984&lt;&gt;0,VLOOKUP(I984,'Pril3-drev'!$H$5:$I$83,2,0),0)</f>
        <v>0</v>
      </c>
      <c r="BL984" s="69" t="n">
        <f aca="false">IF(BF984&lt;&gt;0,VLOOKUP(BK984,'Pril3-drev'!$A$5:$C$17,3,0),0)</f>
        <v>0</v>
      </c>
      <c r="BM984" s="69" t="n">
        <f aca="false">'Vstupní data'!AH984</f>
        <v>0</v>
      </c>
      <c r="BN984" s="69" t="n">
        <f aca="false">IF('Vstupní data'!AH984&gt;0,   VLOOKUP(VLOOKUP(CONCATENATE(VLOOKUP(I984,'Pril3-drev'!$H$4:$L$83,5,0),BD984),'Pril3-drev'!$Q$4:$R$2803,2,0),'AVB-BS'!$C$5:$S$29 ,LOOKUP(BM984,'AVB-BS'!$D$3:$S$3,'AVB-BS'!$D$1:$S$1) ,0 )   ,   IF('Vstupní data'!AI984&gt;0,'Vstupní data'!AI984,0))</f>
        <v>0</v>
      </c>
      <c r="BO984" s="69" t="str">
        <f aca="false">IF(BX984&gt;5,VLOOKUP(CONCATENATE(BK984,BN984),'Pril1-THLPa'!$H$6:$N$96,4,0),"")</f>
        <v/>
      </c>
      <c r="BP984" s="69" t="str">
        <f aca="false">IF(BX984&gt;5,VLOOKUP(CONCATENATE(BK984,BN984),'Pril1-THLPa'!$H$6:$N$96,5,0),"")</f>
        <v/>
      </c>
      <c r="BQ984" s="69" t="str">
        <f aca="false">IF(BX984&gt;5,VLOOKUP(CONCATENATE(BK984,BN984),'Pril1-THLPa'!$H$6:$N$96,6,0),"")</f>
        <v/>
      </c>
      <c r="BR984" s="69" t="str">
        <f aca="false">IF(BX984&gt;5,VLOOKUP(CONCATENATE(BK984,BN984),'Pril1-THLPa'!$H$6:$N$96,7,0),"")</f>
        <v/>
      </c>
      <c r="BS984" s="69" t="str">
        <f aca="false">IF(BX984&gt;5,VLOOKUP(CONCATENATE(BK984,BN984),'Pril1-THLPa'!$H$6:$O$96,8,0),"")</f>
        <v/>
      </c>
      <c r="BT984" s="69" t="str">
        <f aca="false">IF(BF984&gt;0, IF(BK984="smrk",  VLOOKUP(VLOOKUP(BD984,'Pril9-K3'!$L$8:$M$207,2,0),'Pril9-K3'!$A$8:$J$16,LOOKUP(BN984,'Pril9-K3'!$A$7:$J$7,'Pril9-K3'!$A$5:$J$5),0), IF(AND(BK984&lt;&gt;"smrk",'Vstupní data'!AK984&lt;&gt;""),'Vstupní data'!AK984,   VLOOKUP(VLOOKUP(BD984,'Pril9-K3'!$L$8:$M$207,2,0),'Pril9-K3'!$A$8:$J$16,LOOKUP(BN984,'Pril9-K3'!$A$7:$J$7,'Pril9-K3'!$A$5:$J$5),0)   )),   "")</f>
        <v/>
      </c>
      <c r="BV984" s="69" t="n">
        <f aca="false">'Vstupní data'!AJ984</f>
        <v>0</v>
      </c>
      <c r="BW984" s="69" t="n">
        <f aca="false">IF(BF984&gt;0,IF(J984&gt;0,J984,K984*H984/100),0)</f>
        <v>0</v>
      </c>
      <c r="BX984" s="69" t="n">
        <f aca="false">IF(BF984&gt;0,IF(BJ984&gt;BL984,BL984,BJ984),0)</f>
        <v>0</v>
      </c>
      <c r="BY984" s="69" t="n">
        <f aca="false">IF(BD984=0,0,IF(AND(BX984&gt;0,BX984&lt;=5),  IF(AND(BX984&gt;0,BX984&lt;=5),VLOOKUP(BK984,'Pril1-THLPa'!$A$6:$F$18,IF(AND(BX984&gt;0,BX984&lt;=5),LOOKUP(BX984,'Pril1-THLPa'!$B$5:$F$5,'Pril1-THLPa'!$B$4:$F$4),""),0),""),  IF(BX984&gt;5,BO984+BP984*(BX984-5)+BQ984*POWER(BX984-5,2)+BR984*POWER(BX984-5,3)+BS984*POWER(BX984-5,4),"")))</f>
        <v>0</v>
      </c>
      <c r="BZ984" s="69" t="n">
        <f aca="false">IF(BY984&gt;0,BY984*BI984/10*BW984*(100+BV984)/100,0)</f>
        <v>0</v>
      </c>
      <c r="CA984" s="69" t="n">
        <f aca="false">IF(BD984&gt;0,BX984-IF(BD984&gt;BX984,BX984,BD984),0)</f>
        <v>0</v>
      </c>
      <c r="CB984" s="69" t="n">
        <f aca="false">POWER(1.01,CA984)</f>
        <v>1</v>
      </c>
      <c r="CC984" s="69" t="n">
        <f aca="false">IF(BF984&gt;0,IF(BF984&gt;BH984,1,BF984/BH984),0)</f>
        <v>0</v>
      </c>
      <c r="CD984" s="72" t="n">
        <f aca="false">IF(BD984=0,0,IF(BF984&gt;0,ROUND(IF(CB984&lt;&gt;0,BZ984*BT984*1/CB984*CC984,0),0),0))</f>
        <v>0</v>
      </c>
      <c r="CE984" s="73" t="str">
        <f aca="false">IF(BF984&gt;0,IF(BF984&gt;BH984,CD984/BF984,CD984/BH984),"")</f>
        <v/>
      </c>
      <c r="CF984" s="69" t="n">
        <f aca="false">'Vstupní data'!AM984</f>
        <v>0</v>
      </c>
      <c r="CG984" s="69" t="n">
        <f aca="false">'Vstupní data'!AN984</f>
        <v>0</v>
      </c>
      <c r="CH984" s="69" t="n">
        <f aca="false">'Vstupní data'!AO984</f>
        <v>0</v>
      </c>
      <c r="CI984" s="69" t="n">
        <f aca="false">'Vstupní data'!AP984</f>
        <v>0</v>
      </c>
      <c r="CJ984" s="72" t="n">
        <f aca="false">ROUND(CH984*CI984,0)</f>
        <v>0</v>
      </c>
      <c r="CK984" s="74" t="str">
        <f aca="false">IF(OR(AA984&gt;0,BB984&gt;0,CD984&gt;0,CJ984&gt;0),AA984+BB984+CD984+CJ984,"")</f>
        <v/>
      </c>
    </row>
    <row r="985" customFormat="false" ht="12.8" hidden="false" customHeight="false" outlineLevel="0" collapsed="false">
      <c r="A985" s="66" t="n">
        <f aca="false">'Vstupní data'!A985</f>
        <v>0</v>
      </c>
      <c r="F985" s="66" t="str">
        <f aca="false">CONCATENATE('Vstupní data'!F985,'Vstupní data'!G985,'Vstupní data'!H985,'Vstupní data'!I985)</f>
        <v/>
      </c>
      <c r="G985" s="66"/>
      <c r="H985" s="66" t="n">
        <f aca="false">'Vstupní data'!K985</f>
        <v>0</v>
      </c>
      <c r="I985" s="66" t="n">
        <f aca="false">'Vstupní data'!L985</f>
        <v>0</v>
      </c>
      <c r="J985" s="66" t="n">
        <f aca="false">'Vstupní data'!K985*'Vstupní data'!M985/100</f>
        <v>0</v>
      </c>
      <c r="L985" s="66" t="n">
        <f aca="false">IF('Vstupní data'!N985="prostokořenný",0,IF('Vstupní data'!N985="krytokořenný","k",IF('Vstupní data'!N985="poloodrostky nebo odrostky, prostokořenné i krytokořenné","po",0)))</f>
        <v>0</v>
      </c>
      <c r="N985" s="66"/>
      <c r="O985" s="66" t="n">
        <f aca="false">'Vstupní data'!O985</f>
        <v>0</v>
      </c>
      <c r="P985" s="66" t="n">
        <f aca="false">IF(O985&gt;0,VLOOKUP(CONCATENATE(VLOOKUP(I985,'Pril3-drev'!$H$5:$K$83,4,0),"-",'Vstupní data'!R985),K2!$C$15:$D$23,2,0),0)</f>
        <v>0</v>
      </c>
      <c r="Q985" s="66" t="n">
        <f aca="false">IF(O985&gt;0,VLOOKUP(I985,'Pril3-drev'!$H$5:$I$83,2,0),0)</f>
        <v>0</v>
      </c>
      <c r="R985" s="66" t="n">
        <f aca="false">IF(Q985&gt;0,VLOOKUP(Q985,'Pril6-okus'!$A$5:$B$17,2,0),0)</f>
        <v>0</v>
      </c>
      <c r="S985" s="66" t="n">
        <f aca="false">IF(O985&gt;0,VLOOKUP(I985,'Pril3-drev'!$H$5:$J$83,3,0),0)</f>
        <v>0</v>
      </c>
      <c r="T985" s="66" t="str">
        <f aca="false">IF(O985&gt;0,IF(L985="k",0.9*VLOOKUP(S985,'ha-pocty-vyhl'!$A$5:$B$20,2,0),IF(L985="po",0.8*VLOOKUP(S985,'ha-pocty-vyhl'!$A$5:$B$20,2,0),VLOOKUP(S985,'ha-pocty-vyhl'!$A$5:$B$20,2,0))),"")</f>
        <v/>
      </c>
      <c r="U985" s="66" t="n">
        <f aca="false">'Vstupní data'!P985</f>
        <v>0</v>
      </c>
      <c r="V985" s="66" t="n">
        <f aca="false">IF(O985&gt;0,1.3*T985*1000*Z985/10000,0)</f>
        <v>0</v>
      </c>
      <c r="W985" s="66" t="n">
        <f aca="false">IF(O985&gt;0,1.3*T985*1000*Z985/10000,0)</f>
        <v>0</v>
      </c>
      <c r="X985" s="66" t="n">
        <f aca="false">IF(O985&gt;0,IF(O985&gt;V985,V985,O985),0)</f>
        <v>0</v>
      </c>
      <c r="Y985" s="66" t="n">
        <f aca="false">IF(O985&gt;0,IF(IF(U985&gt;W985,W985,U985)&lt;X985,W985,IF(U985&gt;W985,W985,U985)),0)</f>
        <v>0</v>
      </c>
      <c r="Z985" s="66" t="n">
        <f aca="false">IF(O985&gt;0,IF(J985&gt;0,J985,K985*H985/100),0)</f>
        <v>0</v>
      </c>
      <c r="AA985" s="67" t="n">
        <f aca="false">IF(O985&gt;0,CEILING(R985*P985*X985/Y985*Z985,1),0)</f>
        <v>0</v>
      </c>
      <c r="AB985" s="68" t="n">
        <f aca="false">IF(O985&gt;0,AA985/O985,0)</f>
        <v>0</v>
      </c>
      <c r="AC985" s="66" t="n">
        <f aca="false">'Vstupní data'!W985</f>
        <v>0</v>
      </c>
      <c r="AI985" s="66" t="str">
        <f aca="false">IF(OR('Vstupní data'!T985&gt;0,'Vstupní data'!U985&gt;0),VLOOKUP(I985,'Pril3-drev'!$H$5:$J$83,3,0),"")</f>
        <v/>
      </c>
      <c r="AJ985" s="66" t="n">
        <f aca="false">IF('Vstupní data'!V985="prostokořenný",0,IF('Vstupní data'!V985="krytokořenný","k",IF('Vstupní data'!V985="poloodrostky nebo odrostky, prostokořenné i krytokořenné","po",0)))</f>
        <v>0</v>
      </c>
      <c r="AK985" s="66" t="n">
        <f aca="false">IF(OR('Vstupní data'!T985&gt;0,'Vstupní data'!U985&gt;0),IF(AJ985="k",0.9*VLOOKUP(AI985,'ha-pocty-vyhl'!$A$5:$B$20,2,0),IF(AJ985="po",0.8*VLOOKUP(AI985,'ha-pocty-vyhl'!$A$5:$B$20,2,0),VLOOKUP(AI985,'ha-pocty-vyhl'!$A$5:$B$20,2,0))),0)</f>
        <v>0</v>
      </c>
      <c r="AL985" s="66" t="n">
        <f aca="false">IF(OR('Vstupní data'!T985&gt;0,'Vstupní data'!U985&gt;0),'Vstupní data'!K985*'Vstupní data'!M985/100,0)</f>
        <v>0</v>
      </c>
      <c r="AM985" s="66" t="n">
        <f aca="false">IF(OR('Vstupní data'!T985&gt;0,'Vstupní data'!U985&gt;0),IF('Vstupní data'!T985&gt;0,'Vstupní data'!T985,ROUND(10*'Vstupní data'!U985/AK985,0)),0)</f>
        <v>0</v>
      </c>
      <c r="AN985" s="69" t="n">
        <f aca="false">IF('Vstupní data'!T985&gt;0,   IF('Vstupní data'!T985&lt;=AL985,'Vstupní data'!T985,AL985),   IF(AM985&lt;AL985,AM985,AL985))</f>
        <v>0</v>
      </c>
      <c r="AO985" s="69" t="n">
        <f aca="false">'Vstupní data'!X985</f>
        <v>0</v>
      </c>
      <c r="AP985" s="66" t="n">
        <f aca="false">IF(OR('Vstupní data'!T985&gt;0,'Vstupní data'!U985&gt;0),IF(I985&lt;&gt;0,VLOOKUP(I985,'Pril3-drev'!$H$5:$I$83,2,0),0),0)</f>
        <v>0</v>
      </c>
      <c r="AQ985" s="66" t="n">
        <f aca="false">'Vstupní data'!Y985</f>
        <v>0</v>
      </c>
      <c r="AR985" s="66" t="str">
        <f aca="false">IF(AC985&gt;5,   IF('Vstupní data'!Y985&gt;0,   VLOOKUP(VLOOKUP(CONCATENATE(VLOOKUP(I985,'Pril3-drev'!$H$4:$L$83,5,0),AC985),'Pril3-drev'!$Q$4:$R$2803,2,0),'AVB-BS'!$C$5:$S$29 ,LOOKUP(AQ985,'AVB-BS'!$D$3:$S$3,'AVB-BS'!$D$1:$S$1) ,0 )   ,   IF('Vstupní data'!Z985&gt;0,'Vstupní data'!Z985,0)) , "")</f>
        <v/>
      </c>
      <c r="AS985" s="70" t="str">
        <f aca="false">IF(AC985&gt;5,VLOOKUP(CONCATENATE(AP985,AR985),'Pril1-THLPa'!$H$6:$N$96,4,0),"")</f>
        <v/>
      </c>
      <c r="AT985" s="70" t="str">
        <f aca="false">IF(AC985&gt;5,VLOOKUP(CONCATENATE(AP985,AR985),'Pril1-THLPa'!$H$6:$N$96,5,0),"")</f>
        <v/>
      </c>
      <c r="AU985" s="70" t="str">
        <f aca="false">IF(AC985&gt;5,VLOOKUP(CONCATENATE(AP985,AR985),'Pril1-THLPa'!$H$6:$N$96,6,0),"")</f>
        <v/>
      </c>
      <c r="AV985" s="70" t="str">
        <f aca="false">IF(AC985&gt;5,VLOOKUP(CONCATENATE(AP985,AR985),'Pril1-THLPa'!$H$6:$N$96,7,0),"")</f>
        <v/>
      </c>
      <c r="AW985" s="70" t="str">
        <f aca="false">IF(AC985&gt;5,VLOOKUP(CONCATENATE(AP985,AR985),'Pril1-THLPa'!$H$6:$O$96,8,0),"")</f>
        <v/>
      </c>
      <c r="AX985" s="66" t="n">
        <f aca="false">IF(AC985&gt;0,IF(AND(AC985&gt;0,AC985&lt;=5),VLOOKUP(AP985,'Pril1-THLPa'!$A$6:$F$18,LOOKUP(AC985,'Pril1-THLPa'!$B$5:$F$5,'Pril1-THLPa'!$B$4:$F$4),0),AS985+AT985*(AC985-5)+AU985*POWER(AC985-5,2)+AV985*POWER(AC985-5,3)+AW985*POWER(AC985-5,4)),0)</f>
        <v>0</v>
      </c>
      <c r="AY985" s="71"/>
      <c r="AZ985" s="66" t="n">
        <f aca="false">'Vstupní data'!AA985</f>
        <v>0</v>
      </c>
      <c r="BA985" s="66" t="n">
        <f aca="false">IF(OR('Vstupní data'!T985&gt;0,'Vstupní data'!U985&gt;0),IF(AC985&lt;&gt;"",AX985*AO985/10*(100+AZ985)/100,0),0)</f>
        <v>0</v>
      </c>
      <c r="BB985" s="67" t="n">
        <f aca="false">IF(AC985&lt;&gt;"",ROUND(BA985*AN985,0),0)</f>
        <v>0</v>
      </c>
      <c r="BC985" s="68" t="str">
        <f aca="false">IF(AE985&gt;0,BB985/AE985,"")</f>
        <v/>
      </c>
      <c r="BD985" s="66" t="n">
        <f aca="false">'Vstupní data'!AE985</f>
        <v>0</v>
      </c>
      <c r="BF985" s="66" t="n">
        <f aca="false">'Vstupní data'!AC985</f>
        <v>0</v>
      </c>
      <c r="BH985" s="66" t="n">
        <f aca="false">'Vstupní data'!AD985</f>
        <v>0</v>
      </c>
      <c r="BI985" s="66" t="n">
        <f aca="false">'Vstupní data'!AF985</f>
        <v>0</v>
      </c>
      <c r="BJ985" s="69" t="n">
        <f aca="false">'Vstupní data'!AG985</f>
        <v>0</v>
      </c>
      <c r="BK985" s="69" t="n">
        <f aca="false">IF(BF985&lt;&gt;0,VLOOKUP(I985,'Pril3-drev'!$H$5:$I$83,2,0),0)</f>
        <v>0</v>
      </c>
      <c r="BL985" s="69" t="n">
        <f aca="false">IF(BF985&lt;&gt;0,VLOOKUP(BK985,'Pril3-drev'!$A$5:$C$17,3,0),0)</f>
        <v>0</v>
      </c>
      <c r="BM985" s="69" t="n">
        <f aca="false">'Vstupní data'!AH985</f>
        <v>0</v>
      </c>
      <c r="BN985" s="69" t="n">
        <f aca="false">IF('Vstupní data'!AH985&gt;0,   VLOOKUP(VLOOKUP(CONCATENATE(VLOOKUP(I985,'Pril3-drev'!$H$4:$L$83,5,0),BD985),'Pril3-drev'!$Q$4:$R$2803,2,0),'AVB-BS'!$C$5:$S$29 ,LOOKUP(BM985,'AVB-BS'!$D$3:$S$3,'AVB-BS'!$D$1:$S$1) ,0 )   ,   IF('Vstupní data'!AI985&gt;0,'Vstupní data'!AI985,0))</f>
        <v>0</v>
      </c>
      <c r="BO985" s="69" t="str">
        <f aca="false">IF(BX985&gt;5,VLOOKUP(CONCATENATE(BK985,BN985),'Pril1-THLPa'!$H$6:$N$96,4,0),"")</f>
        <v/>
      </c>
      <c r="BP985" s="69" t="str">
        <f aca="false">IF(BX985&gt;5,VLOOKUP(CONCATENATE(BK985,BN985),'Pril1-THLPa'!$H$6:$N$96,5,0),"")</f>
        <v/>
      </c>
      <c r="BQ985" s="69" t="str">
        <f aca="false">IF(BX985&gt;5,VLOOKUP(CONCATENATE(BK985,BN985),'Pril1-THLPa'!$H$6:$N$96,6,0),"")</f>
        <v/>
      </c>
      <c r="BR985" s="69" t="str">
        <f aca="false">IF(BX985&gt;5,VLOOKUP(CONCATENATE(BK985,BN985),'Pril1-THLPa'!$H$6:$N$96,7,0),"")</f>
        <v/>
      </c>
      <c r="BS985" s="69" t="str">
        <f aca="false">IF(BX985&gt;5,VLOOKUP(CONCATENATE(BK985,BN985),'Pril1-THLPa'!$H$6:$O$96,8,0),"")</f>
        <v/>
      </c>
      <c r="BT985" s="69" t="str">
        <f aca="false">IF(BF985&gt;0, IF(BK985="smrk",  VLOOKUP(VLOOKUP(BD985,'Pril9-K3'!$L$8:$M$207,2,0),'Pril9-K3'!$A$8:$J$16,LOOKUP(BN985,'Pril9-K3'!$A$7:$J$7,'Pril9-K3'!$A$5:$J$5),0), IF(AND(BK985&lt;&gt;"smrk",'Vstupní data'!AK985&lt;&gt;""),'Vstupní data'!AK985,   VLOOKUP(VLOOKUP(BD985,'Pril9-K3'!$L$8:$M$207,2,0),'Pril9-K3'!$A$8:$J$16,LOOKUP(BN985,'Pril9-K3'!$A$7:$J$7,'Pril9-K3'!$A$5:$J$5),0)   )),   "")</f>
        <v/>
      </c>
      <c r="BV985" s="69" t="n">
        <f aca="false">'Vstupní data'!AJ985</f>
        <v>0</v>
      </c>
      <c r="BW985" s="69" t="n">
        <f aca="false">IF(BF985&gt;0,IF(J985&gt;0,J985,K985*H985/100),0)</f>
        <v>0</v>
      </c>
      <c r="BX985" s="69" t="n">
        <f aca="false">IF(BF985&gt;0,IF(BJ985&gt;BL985,BL985,BJ985),0)</f>
        <v>0</v>
      </c>
      <c r="BY985" s="69" t="n">
        <f aca="false">IF(BD985=0,0,IF(AND(BX985&gt;0,BX985&lt;=5),  IF(AND(BX985&gt;0,BX985&lt;=5),VLOOKUP(BK985,'Pril1-THLPa'!$A$6:$F$18,IF(AND(BX985&gt;0,BX985&lt;=5),LOOKUP(BX985,'Pril1-THLPa'!$B$5:$F$5,'Pril1-THLPa'!$B$4:$F$4),""),0),""),  IF(BX985&gt;5,BO985+BP985*(BX985-5)+BQ985*POWER(BX985-5,2)+BR985*POWER(BX985-5,3)+BS985*POWER(BX985-5,4),"")))</f>
        <v>0</v>
      </c>
      <c r="BZ985" s="69" t="n">
        <f aca="false">IF(BY985&gt;0,BY985*BI985/10*BW985*(100+BV985)/100,0)</f>
        <v>0</v>
      </c>
      <c r="CA985" s="69" t="n">
        <f aca="false">IF(BD985&gt;0,BX985-IF(BD985&gt;BX985,BX985,BD985),0)</f>
        <v>0</v>
      </c>
      <c r="CB985" s="69" t="n">
        <f aca="false">POWER(1.01,CA985)</f>
        <v>1</v>
      </c>
      <c r="CC985" s="69" t="n">
        <f aca="false">IF(BF985&gt;0,IF(BF985&gt;BH985,1,BF985/BH985),0)</f>
        <v>0</v>
      </c>
      <c r="CD985" s="72" t="n">
        <f aca="false">IF(BD985=0,0,IF(BF985&gt;0,ROUND(IF(CB985&lt;&gt;0,BZ985*BT985*1/CB985*CC985,0),0),0))</f>
        <v>0</v>
      </c>
      <c r="CE985" s="73" t="str">
        <f aca="false">IF(BF985&gt;0,IF(BF985&gt;BH985,CD985/BF985,CD985/BH985),"")</f>
        <v/>
      </c>
      <c r="CF985" s="69" t="n">
        <f aca="false">'Vstupní data'!AM985</f>
        <v>0</v>
      </c>
      <c r="CG985" s="69" t="n">
        <f aca="false">'Vstupní data'!AN985</f>
        <v>0</v>
      </c>
      <c r="CH985" s="69" t="n">
        <f aca="false">'Vstupní data'!AO985</f>
        <v>0</v>
      </c>
      <c r="CI985" s="69" t="n">
        <f aca="false">'Vstupní data'!AP985</f>
        <v>0</v>
      </c>
      <c r="CJ985" s="72" t="n">
        <f aca="false">ROUND(CH985*CI985,0)</f>
        <v>0</v>
      </c>
      <c r="CK985" s="74" t="str">
        <f aca="false">IF(OR(AA985&gt;0,BB985&gt;0,CD985&gt;0,CJ985&gt;0),AA985+BB985+CD985+CJ985,"")</f>
        <v/>
      </c>
    </row>
    <row r="986" customFormat="false" ht="12.8" hidden="false" customHeight="false" outlineLevel="0" collapsed="false">
      <c r="A986" s="66" t="n">
        <f aca="false">'Vstupní data'!A986</f>
        <v>0</v>
      </c>
      <c r="F986" s="66" t="str">
        <f aca="false">CONCATENATE('Vstupní data'!F986,'Vstupní data'!G986,'Vstupní data'!H986,'Vstupní data'!I986)</f>
        <v/>
      </c>
      <c r="G986" s="66"/>
      <c r="H986" s="66" t="n">
        <f aca="false">'Vstupní data'!K986</f>
        <v>0</v>
      </c>
      <c r="I986" s="66" t="n">
        <f aca="false">'Vstupní data'!L986</f>
        <v>0</v>
      </c>
      <c r="J986" s="66" t="n">
        <f aca="false">'Vstupní data'!K986*'Vstupní data'!M986/100</f>
        <v>0</v>
      </c>
      <c r="L986" s="66" t="n">
        <f aca="false">IF('Vstupní data'!N986="prostokořenný",0,IF('Vstupní data'!N986="krytokořenný","k",IF('Vstupní data'!N986="poloodrostky nebo odrostky, prostokořenné i krytokořenné","po",0)))</f>
        <v>0</v>
      </c>
      <c r="N986" s="66"/>
      <c r="O986" s="66" t="n">
        <f aca="false">'Vstupní data'!O986</f>
        <v>0</v>
      </c>
      <c r="P986" s="66" t="n">
        <f aca="false">IF(O986&gt;0,VLOOKUP(CONCATENATE(VLOOKUP(I986,'Pril3-drev'!$H$5:$K$83,4,0),"-",'Vstupní data'!R986),K2!$C$15:$D$23,2,0),0)</f>
        <v>0</v>
      </c>
      <c r="Q986" s="66" t="n">
        <f aca="false">IF(O986&gt;0,VLOOKUP(I986,'Pril3-drev'!$H$5:$I$83,2,0),0)</f>
        <v>0</v>
      </c>
      <c r="R986" s="66" t="n">
        <f aca="false">IF(Q986&gt;0,VLOOKUP(Q986,'Pril6-okus'!$A$5:$B$17,2,0),0)</f>
        <v>0</v>
      </c>
      <c r="S986" s="66" t="n">
        <f aca="false">IF(O986&gt;0,VLOOKUP(I986,'Pril3-drev'!$H$5:$J$83,3,0),0)</f>
        <v>0</v>
      </c>
      <c r="T986" s="66" t="str">
        <f aca="false">IF(O986&gt;0,IF(L986="k",0.9*VLOOKUP(S986,'ha-pocty-vyhl'!$A$5:$B$20,2,0),IF(L986="po",0.8*VLOOKUP(S986,'ha-pocty-vyhl'!$A$5:$B$20,2,0),VLOOKUP(S986,'ha-pocty-vyhl'!$A$5:$B$20,2,0))),"")</f>
        <v/>
      </c>
      <c r="U986" s="66" t="n">
        <f aca="false">'Vstupní data'!P986</f>
        <v>0</v>
      </c>
      <c r="V986" s="66" t="n">
        <f aca="false">IF(O986&gt;0,1.3*T986*1000*Z986/10000,0)</f>
        <v>0</v>
      </c>
      <c r="W986" s="66" t="n">
        <f aca="false">IF(O986&gt;0,1.3*T986*1000*Z986/10000,0)</f>
        <v>0</v>
      </c>
      <c r="X986" s="66" t="n">
        <f aca="false">IF(O986&gt;0,IF(O986&gt;V986,V986,O986),0)</f>
        <v>0</v>
      </c>
      <c r="Y986" s="66" t="n">
        <f aca="false">IF(O986&gt;0,IF(IF(U986&gt;W986,W986,U986)&lt;X986,W986,IF(U986&gt;W986,W986,U986)),0)</f>
        <v>0</v>
      </c>
      <c r="Z986" s="66" t="n">
        <f aca="false">IF(O986&gt;0,IF(J986&gt;0,J986,K986*H986/100),0)</f>
        <v>0</v>
      </c>
      <c r="AA986" s="67" t="n">
        <f aca="false">IF(O986&gt;0,CEILING(R986*P986*X986/Y986*Z986,1),0)</f>
        <v>0</v>
      </c>
      <c r="AB986" s="68" t="n">
        <f aca="false">IF(O986&gt;0,AA986/O986,0)</f>
        <v>0</v>
      </c>
      <c r="AC986" s="66" t="n">
        <f aca="false">'Vstupní data'!W986</f>
        <v>0</v>
      </c>
      <c r="AI986" s="66" t="str">
        <f aca="false">IF(OR('Vstupní data'!T986&gt;0,'Vstupní data'!U986&gt;0),VLOOKUP(I986,'Pril3-drev'!$H$5:$J$83,3,0),"")</f>
        <v/>
      </c>
      <c r="AJ986" s="66" t="n">
        <f aca="false">IF('Vstupní data'!V986="prostokořenný",0,IF('Vstupní data'!V986="krytokořenný","k",IF('Vstupní data'!V986="poloodrostky nebo odrostky, prostokořenné i krytokořenné","po",0)))</f>
        <v>0</v>
      </c>
      <c r="AK986" s="66" t="n">
        <f aca="false">IF(OR('Vstupní data'!T986&gt;0,'Vstupní data'!U986&gt;0),IF(AJ986="k",0.9*VLOOKUP(AI986,'ha-pocty-vyhl'!$A$5:$B$20,2,0),IF(AJ986="po",0.8*VLOOKUP(AI986,'ha-pocty-vyhl'!$A$5:$B$20,2,0),VLOOKUP(AI986,'ha-pocty-vyhl'!$A$5:$B$20,2,0))),0)</f>
        <v>0</v>
      </c>
      <c r="AL986" s="66" t="n">
        <f aca="false">IF(OR('Vstupní data'!T986&gt;0,'Vstupní data'!U986&gt;0),'Vstupní data'!K986*'Vstupní data'!M986/100,0)</f>
        <v>0</v>
      </c>
      <c r="AM986" s="66" t="n">
        <f aca="false">IF(OR('Vstupní data'!T986&gt;0,'Vstupní data'!U986&gt;0),IF('Vstupní data'!T986&gt;0,'Vstupní data'!T986,ROUND(10*'Vstupní data'!U986/AK986,0)),0)</f>
        <v>0</v>
      </c>
      <c r="AN986" s="69" t="n">
        <f aca="false">IF('Vstupní data'!T986&gt;0,   IF('Vstupní data'!T986&lt;=AL986,'Vstupní data'!T986,AL986),   IF(AM986&lt;AL986,AM986,AL986))</f>
        <v>0</v>
      </c>
      <c r="AO986" s="69" t="n">
        <f aca="false">'Vstupní data'!X986</f>
        <v>0</v>
      </c>
      <c r="AP986" s="66" t="n">
        <f aca="false">IF(OR('Vstupní data'!T986&gt;0,'Vstupní data'!U986&gt;0),IF(I986&lt;&gt;0,VLOOKUP(I986,'Pril3-drev'!$H$5:$I$83,2,0),0),0)</f>
        <v>0</v>
      </c>
      <c r="AQ986" s="66" t="n">
        <f aca="false">'Vstupní data'!Y986</f>
        <v>0</v>
      </c>
      <c r="AR986" s="66" t="str">
        <f aca="false">IF(AC986&gt;5,   IF('Vstupní data'!Y986&gt;0,   VLOOKUP(VLOOKUP(CONCATENATE(VLOOKUP(I986,'Pril3-drev'!$H$4:$L$83,5,0),AC986),'Pril3-drev'!$Q$4:$R$2803,2,0),'AVB-BS'!$C$5:$S$29 ,LOOKUP(AQ986,'AVB-BS'!$D$3:$S$3,'AVB-BS'!$D$1:$S$1) ,0 )   ,   IF('Vstupní data'!Z986&gt;0,'Vstupní data'!Z986,0)) , "")</f>
        <v/>
      </c>
      <c r="AS986" s="70" t="str">
        <f aca="false">IF(AC986&gt;5,VLOOKUP(CONCATENATE(AP986,AR986),'Pril1-THLPa'!$H$6:$N$96,4,0),"")</f>
        <v/>
      </c>
      <c r="AT986" s="70" t="str">
        <f aca="false">IF(AC986&gt;5,VLOOKUP(CONCATENATE(AP986,AR986),'Pril1-THLPa'!$H$6:$N$96,5,0),"")</f>
        <v/>
      </c>
      <c r="AU986" s="70" t="str">
        <f aca="false">IF(AC986&gt;5,VLOOKUP(CONCATENATE(AP986,AR986),'Pril1-THLPa'!$H$6:$N$96,6,0),"")</f>
        <v/>
      </c>
      <c r="AV986" s="70" t="str">
        <f aca="false">IF(AC986&gt;5,VLOOKUP(CONCATENATE(AP986,AR986),'Pril1-THLPa'!$H$6:$N$96,7,0),"")</f>
        <v/>
      </c>
      <c r="AW986" s="70" t="str">
        <f aca="false">IF(AC986&gt;5,VLOOKUP(CONCATENATE(AP986,AR986),'Pril1-THLPa'!$H$6:$O$96,8,0),"")</f>
        <v/>
      </c>
      <c r="AX986" s="66" t="n">
        <f aca="false">IF(AC986&gt;0,IF(AND(AC986&gt;0,AC986&lt;=5),VLOOKUP(AP986,'Pril1-THLPa'!$A$6:$F$18,LOOKUP(AC986,'Pril1-THLPa'!$B$5:$F$5,'Pril1-THLPa'!$B$4:$F$4),0),AS986+AT986*(AC986-5)+AU986*POWER(AC986-5,2)+AV986*POWER(AC986-5,3)+AW986*POWER(AC986-5,4)),0)</f>
        <v>0</v>
      </c>
      <c r="AY986" s="71"/>
      <c r="AZ986" s="66" t="n">
        <f aca="false">'Vstupní data'!AA986</f>
        <v>0</v>
      </c>
      <c r="BA986" s="66" t="n">
        <f aca="false">IF(OR('Vstupní data'!T986&gt;0,'Vstupní data'!U986&gt;0),IF(AC986&lt;&gt;"",AX986*AO986/10*(100+AZ986)/100,0),0)</f>
        <v>0</v>
      </c>
      <c r="BB986" s="67" t="n">
        <f aca="false">IF(AC986&lt;&gt;"",ROUND(BA986*AN986,0),0)</f>
        <v>0</v>
      </c>
      <c r="BC986" s="68" t="str">
        <f aca="false">IF(AE986&gt;0,BB986/AE986,"")</f>
        <v/>
      </c>
      <c r="BD986" s="66" t="n">
        <f aca="false">'Vstupní data'!AE986</f>
        <v>0</v>
      </c>
      <c r="BF986" s="66" t="n">
        <f aca="false">'Vstupní data'!AC986</f>
        <v>0</v>
      </c>
      <c r="BH986" s="66" t="n">
        <f aca="false">'Vstupní data'!AD986</f>
        <v>0</v>
      </c>
      <c r="BI986" s="66" t="n">
        <f aca="false">'Vstupní data'!AF986</f>
        <v>0</v>
      </c>
      <c r="BJ986" s="69" t="n">
        <f aca="false">'Vstupní data'!AG986</f>
        <v>0</v>
      </c>
      <c r="BK986" s="69" t="n">
        <f aca="false">IF(BF986&lt;&gt;0,VLOOKUP(I986,'Pril3-drev'!$H$5:$I$83,2,0),0)</f>
        <v>0</v>
      </c>
      <c r="BL986" s="69" t="n">
        <f aca="false">IF(BF986&lt;&gt;0,VLOOKUP(BK986,'Pril3-drev'!$A$5:$C$17,3,0),0)</f>
        <v>0</v>
      </c>
      <c r="BM986" s="69" t="n">
        <f aca="false">'Vstupní data'!AH986</f>
        <v>0</v>
      </c>
      <c r="BN986" s="69" t="n">
        <f aca="false">IF('Vstupní data'!AH986&gt;0,   VLOOKUP(VLOOKUP(CONCATENATE(VLOOKUP(I986,'Pril3-drev'!$H$4:$L$83,5,0),BD986),'Pril3-drev'!$Q$4:$R$2803,2,0),'AVB-BS'!$C$5:$S$29 ,LOOKUP(BM986,'AVB-BS'!$D$3:$S$3,'AVB-BS'!$D$1:$S$1) ,0 )   ,   IF('Vstupní data'!AI986&gt;0,'Vstupní data'!AI986,0))</f>
        <v>0</v>
      </c>
      <c r="BO986" s="69" t="str">
        <f aca="false">IF(BX986&gt;5,VLOOKUP(CONCATENATE(BK986,BN986),'Pril1-THLPa'!$H$6:$N$96,4,0),"")</f>
        <v/>
      </c>
      <c r="BP986" s="69" t="str">
        <f aca="false">IF(BX986&gt;5,VLOOKUP(CONCATENATE(BK986,BN986),'Pril1-THLPa'!$H$6:$N$96,5,0),"")</f>
        <v/>
      </c>
      <c r="BQ986" s="69" t="str">
        <f aca="false">IF(BX986&gt;5,VLOOKUP(CONCATENATE(BK986,BN986),'Pril1-THLPa'!$H$6:$N$96,6,0),"")</f>
        <v/>
      </c>
      <c r="BR986" s="69" t="str">
        <f aca="false">IF(BX986&gt;5,VLOOKUP(CONCATENATE(BK986,BN986),'Pril1-THLPa'!$H$6:$N$96,7,0),"")</f>
        <v/>
      </c>
      <c r="BS986" s="69" t="str">
        <f aca="false">IF(BX986&gt;5,VLOOKUP(CONCATENATE(BK986,BN986),'Pril1-THLPa'!$H$6:$O$96,8,0),"")</f>
        <v/>
      </c>
      <c r="BT986" s="69" t="str">
        <f aca="false">IF(BF986&gt;0, IF(BK986="smrk",  VLOOKUP(VLOOKUP(BD986,'Pril9-K3'!$L$8:$M$207,2,0),'Pril9-K3'!$A$8:$J$16,LOOKUP(BN986,'Pril9-K3'!$A$7:$J$7,'Pril9-K3'!$A$5:$J$5),0), IF(AND(BK986&lt;&gt;"smrk",'Vstupní data'!AK986&lt;&gt;""),'Vstupní data'!AK986,   VLOOKUP(VLOOKUP(BD986,'Pril9-K3'!$L$8:$M$207,2,0),'Pril9-K3'!$A$8:$J$16,LOOKUP(BN986,'Pril9-K3'!$A$7:$J$7,'Pril9-K3'!$A$5:$J$5),0)   )),   "")</f>
        <v/>
      </c>
      <c r="BV986" s="69" t="n">
        <f aca="false">'Vstupní data'!AJ986</f>
        <v>0</v>
      </c>
      <c r="BW986" s="69" t="n">
        <f aca="false">IF(BF986&gt;0,IF(J986&gt;0,J986,K986*H986/100),0)</f>
        <v>0</v>
      </c>
      <c r="BX986" s="69" t="n">
        <f aca="false">IF(BF986&gt;0,IF(BJ986&gt;BL986,BL986,BJ986),0)</f>
        <v>0</v>
      </c>
      <c r="BY986" s="69" t="n">
        <f aca="false">IF(BD986=0,0,IF(AND(BX986&gt;0,BX986&lt;=5),  IF(AND(BX986&gt;0,BX986&lt;=5),VLOOKUP(BK986,'Pril1-THLPa'!$A$6:$F$18,IF(AND(BX986&gt;0,BX986&lt;=5),LOOKUP(BX986,'Pril1-THLPa'!$B$5:$F$5,'Pril1-THLPa'!$B$4:$F$4),""),0),""),  IF(BX986&gt;5,BO986+BP986*(BX986-5)+BQ986*POWER(BX986-5,2)+BR986*POWER(BX986-5,3)+BS986*POWER(BX986-5,4),"")))</f>
        <v>0</v>
      </c>
      <c r="BZ986" s="69" t="n">
        <f aca="false">IF(BY986&gt;0,BY986*BI986/10*BW986*(100+BV986)/100,0)</f>
        <v>0</v>
      </c>
      <c r="CA986" s="69" t="n">
        <f aca="false">IF(BD986&gt;0,BX986-IF(BD986&gt;BX986,BX986,BD986),0)</f>
        <v>0</v>
      </c>
      <c r="CB986" s="69" t="n">
        <f aca="false">POWER(1.01,CA986)</f>
        <v>1</v>
      </c>
      <c r="CC986" s="69" t="n">
        <f aca="false">IF(BF986&gt;0,IF(BF986&gt;BH986,1,BF986/BH986),0)</f>
        <v>0</v>
      </c>
      <c r="CD986" s="72" t="n">
        <f aca="false">IF(BD986=0,0,IF(BF986&gt;0,ROUND(IF(CB986&lt;&gt;0,BZ986*BT986*1/CB986*CC986,0),0),0))</f>
        <v>0</v>
      </c>
      <c r="CE986" s="73" t="str">
        <f aca="false">IF(BF986&gt;0,IF(BF986&gt;BH986,CD986/BF986,CD986/BH986),"")</f>
        <v/>
      </c>
      <c r="CF986" s="69" t="n">
        <f aca="false">'Vstupní data'!AM986</f>
        <v>0</v>
      </c>
      <c r="CG986" s="69" t="n">
        <f aca="false">'Vstupní data'!AN986</f>
        <v>0</v>
      </c>
      <c r="CH986" s="69" t="n">
        <f aca="false">'Vstupní data'!AO986</f>
        <v>0</v>
      </c>
      <c r="CI986" s="69" t="n">
        <f aca="false">'Vstupní data'!AP986</f>
        <v>0</v>
      </c>
      <c r="CJ986" s="72" t="n">
        <f aca="false">ROUND(CH986*CI986,0)</f>
        <v>0</v>
      </c>
      <c r="CK986" s="74" t="str">
        <f aca="false">IF(OR(AA986&gt;0,BB986&gt;0,CD986&gt;0,CJ986&gt;0),AA986+BB986+CD986+CJ986,"")</f>
        <v/>
      </c>
    </row>
    <row r="987" customFormat="false" ht="12.8" hidden="false" customHeight="false" outlineLevel="0" collapsed="false">
      <c r="A987" s="66" t="n">
        <f aca="false">'Vstupní data'!A987</f>
        <v>0</v>
      </c>
      <c r="F987" s="66" t="str">
        <f aca="false">CONCATENATE('Vstupní data'!F987,'Vstupní data'!G987,'Vstupní data'!H987,'Vstupní data'!I987)</f>
        <v/>
      </c>
      <c r="G987" s="66"/>
      <c r="H987" s="66" t="n">
        <f aca="false">'Vstupní data'!K987</f>
        <v>0</v>
      </c>
      <c r="I987" s="66" t="n">
        <f aca="false">'Vstupní data'!L987</f>
        <v>0</v>
      </c>
      <c r="J987" s="66" t="n">
        <f aca="false">'Vstupní data'!K987*'Vstupní data'!M987/100</f>
        <v>0</v>
      </c>
      <c r="L987" s="66" t="n">
        <f aca="false">IF('Vstupní data'!N987="prostokořenný",0,IF('Vstupní data'!N987="krytokořenný","k",IF('Vstupní data'!N987="poloodrostky nebo odrostky, prostokořenné i krytokořenné","po",0)))</f>
        <v>0</v>
      </c>
      <c r="N987" s="66"/>
      <c r="O987" s="66" t="n">
        <f aca="false">'Vstupní data'!O987</f>
        <v>0</v>
      </c>
      <c r="P987" s="66" t="n">
        <f aca="false">IF(O987&gt;0,VLOOKUP(CONCATENATE(VLOOKUP(I987,'Pril3-drev'!$H$5:$K$83,4,0),"-",'Vstupní data'!R987),K2!$C$15:$D$23,2,0),0)</f>
        <v>0</v>
      </c>
      <c r="Q987" s="66" t="n">
        <f aca="false">IF(O987&gt;0,VLOOKUP(I987,'Pril3-drev'!$H$5:$I$83,2,0),0)</f>
        <v>0</v>
      </c>
      <c r="R987" s="66" t="n">
        <f aca="false">IF(Q987&gt;0,VLOOKUP(Q987,'Pril6-okus'!$A$5:$B$17,2,0),0)</f>
        <v>0</v>
      </c>
      <c r="S987" s="66" t="n">
        <f aca="false">IF(O987&gt;0,VLOOKUP(I987,'Pril3-drev'!$H$5:$J$83,3,0),0)</f>
        <v>0</v>
      </c>
      <c r="T987" s="66" t="str">
        <f aca="false">IF(O987&gt;0,IF(L987="k",0.9*VLOOKUP(S987,'ha-pocty-vyhl'!$A$5:$B$20,2,0),IF(L987="po",0.8*VLOOKUP(S987,'ha-pocty-vyhl'!$A$5:$B$20,2,0),VLOOKUP(S987,'ha-pocty-vyhl'!$A$5:$B$20,2,0))),"")</f>
        <v/>
      </c>
      <c r="U987" s="66" t="n">
        <f aca="false">'Vstupní data'!P987</f>
        <v>0</v>
      </c>
      <c r="V987" s="66" t="n">
        <f aca="false">IF(O987&gt;0,1.3*T987*1000*Z987/10000,0)</f>
        <v>0</v>
      </c>
      <c r="W987" s="66" t="n">
        <f aca="false">IF(O987&gt;0,1.3*T987*1000*Z987/10000,0)</f>
        <v>0</v>
      </c>
      <c r="X987" s="66" t="n">
        <f aca="false">IF(O987&gt;0,IF(O987&gt;V987,V987,O987),0)</f>
        <v>0</v>
      </c>
      <c r="Y987" s="66" t="n">
        <f aca="false">IF(O987&gt;0,IF(IF(U987&gt;W987,W987,U987)&lt;X987,W987,IF(U987&gt;W987,W987,U987)),0)</f>
        <v>0</v>
      </c>
      <c r="Z987" s="66" t="n">
        <f aca="false">IF(O987&gt;0,IF(J987&gt;0,J987,K987*H987/100),0)</f>
        <v>0</v>
      </c>
      <c r="AA987" s="67" t="n">
        <f aca="false">IF(O987&gt;0,CEILING(R987*P987*X987/Y987*Z987,1),0)</f>
        <v>0</v>
      </c>
      <c r="AB987" s="68" t="n">
        <f aca="false">IF(O987&gt;0,AA987/O987,0)</f>
        <v>0</v>
      </c>
      <c r="AC987" s="66" t="n">
        <f aca="false">'Vstupní data'!W987</f>
        <v>0</v>
      </c>
      <c r="AI987" s="66" t="str">
        <f aca="false">IF(OR('Vstupní data'!T987&gt;0,'Vstupní data'!U987&gt;0),VLOOKUP(I987,'Pril3-drev'!$H$5:$J$83,3,0),"")</f>
        <v/>
      </c>
      <c r="AJ987" s="66" t="n">
        <f aca="false">IF('Vstupní data'!V987="prostokořenný",0,IF('Vstupní data'!V987="krytokořenný","k",IF('Vstupní data'!V987="poloodrostky nebo odrostky, prostokořenné i krytokořenné","po",0)))</f>
        <v>0</v>
      </c>
      <c r="AK987" s="66" t="n">
        <f aca="false">IF(OR('Vstupní data'!T987&gt;0,'Vstupní data'!U987&gt;0),IF(AJ987="k",0.9*VLOOKUP(AI987,'ha-pocty-vyhl'!$A$5:$B$20,2,0),IF(AJ987="po",0.8*VLOOKUP(AI987,'ha-pocty-vyhl'!$A$5:$B$20,2,0),VLOOKUP(AI987,'ha-pocty-vyhl'!$A$5:$B$20,2,0))),0)</f>
        <v>0</v>
      </c>
      <c r="AL987" s="66" t="n">
        <f aca="false">IF(OR('Vstupní data'!T987&gt;0,'Vstupní data'!U987&gt;0),'Vstupní data'!K987*'Vstupní data'!M987/100,0)</f>
        <v>0</v>
      </c>
      <c r="AM987" s="66" t="n">
        <f aca="false">IF(OR('Vstupní data'!T987&gt;0,'Vstupní data'!U987&gt;0),IF('Vstupní data'!T987&gt;0,'Vstupní data'!T987,ROUND(10*'Vstupní data'!U987/AK987,0)),0)</f>
        <v>0</v>
      </c>
      <c r="AN987" s="69" t="n">
        <f aca="false">IF('Vstupní data'!T987&gt;0,   IF('Vstupní data'!T987&lt;=AL987,'Vstupní data'!T987,AL987),   IF(AM987&lt;AL987,AM987,AL987))</f>
        <v>0</v>
      </c>
      <c r="AO987" s="69" t="n">
        <f aca="false">'Vstupní data'!X987</f>
        <v>0</v>
      </c>
      <c r="AP987" s="66" t="n">
        <f aca="false">IF(OR('Vstupní data'!T987&gt;0,'Vstupní data'!U987&gt;0),IF(I987&lt;&gt;0,VLOOKUP(I987,'Pril3-drev'!$H$5:$I$83,2,0),0),0)</f>
        <v>0</v>
      </c>
      <c r="AQ987" s="66" t="n">
        <f aca="false">'Vstupní data'!Y987</f>
        <v>0</v>
      </c>
      <c r="AR987" s="66" t="str">
        <f aca="false">IF(AC987&gt;5,   IF('Vstupní data'!Y987&gt;0,   VLOOKUP(VLOOKUP(CONCATENATE(VLOOKUP(I987,'Pril3-drev'!$H$4:$L$83,5,0),AC987),'Pril3-drev'!$Q$4:$R$2803,2,0),'AVB-BS'!$C$5:$S$29 ,LOOKUP(AQ987,'AVB-BS'!$D$3:$S$3,'AVB-BS'!$D$1:$S$1) ,0 )   ,   IF('Vstupní data'!Z987&gt;0,'Vstupní data'!Z987,0)) , "")</f>
        <v/>
      </c>
      <c r="AS987" s="70" t="str">
        <f aca="false">IF(AC987&gt;5,VLOOKUP(CONCATENATE(AP987,AR987),'Pril1-THLPa'!$H$6:$N$96,4,0),"")</f>
        <v/>
      </c>
      <c r="AT987" s="70" t="str">
        <f aca="false">IF(AC987&gt;5,VLOOKUP(CONCATENATE(AP987,AR987),'Pril1-THLPa'!$H$6:$N$96,5,0),"")</f>
        <v/>
      </c>
      <c r="AU987" s="70" t="str">
        <f aca="false">IF(AC987&gt;5,VLOOKUP(CONCATENATE(AP987,AR987),'Pril1-THLPa'!$H$6:$N$96,6,0),"")</f>
        <v/>
      </c>
      <c r="AV987" s="70" t="str">
        <f aca="false">IF(AC987&gt;5,VLOOKUP(CONCATENATE(AP987,AR987),'Pril1-THLPa'!$H$6:$N$96,7,0),"")</f>
        <v/>
      </c>
      <c r="AW987" s="70" t="str">
        <f aca="false">IF(AC987&gt;5,VLOOKUP(CONCATENATE(AP987,AR987),'Pril1-THLPa'!$H$6:$O$96,8,0),"")</f>
        <v/>
      </c>
      <c r="AX987" s="66" t="n">
        <f aca="false">IF(AC987&gt;0,IF(AND(AC987&gt;0,AC987&lt;=5),VLOOKUP(AP987,'Pril1-THLPa'!$A$6:$F$18,LOOKUP(AC987,'Pril1-THLPa'!$B$5:$F$5,'Pril1-THLPa'!$B$4:$F$4),0),AS987+AT987*(AC987-5)+AU987*POWER(AC987-5,2)+AV987*POWER(AC987-5,3)+AW987*POWER(AC987-5,4)),0)</f>
        <v>0</v>
      </c>
      <c r="AY987" s="71"/>
      <c r="AZ987" s="66" t="n">
        <f aca="false">'Vstupní data'!AA987</f>
        <v>0</v>
      </c>
      <c r="BA987" s="66" t="n">
        <f aca="false">IF(OR('Vstupní data'!T987&gt;0,'Vstupní data'!U987&gt;0),IF(AC987&lt;&gt;"",AX987*AO987/10*(100+AZ987)/100,0),0)</f>
        <v>0</v>
      </c>
      <c r="BB987" s="67" t="n">
        <f aca="false">IF(AC987&lt;&gt;"",ROUND(BA987*AN987,0),0)</f>
        <v>0</v>
      </c>
      <c r="BC987" s="68" t="str">
        <f aca="false">IF(AE987&gt;0,BB987/AE987,"")</f>
        <v/>
      </c>
      <c r="BD987" s="66" t="n">
        <f aca="false">'Vstupní data'!AE987</f>
        <v>0</v>
      </c>
      <c r="BF987" s="66" t="n">
        <f aca="false">'Vstupní data'!AC987</f>
        <v>0</v>
      </c>
      <c r="BH987" s="66" t="n">
        <f aca="false">'Vstupní data'!AD987</f>
        <v>0</v>
      </c>
      <c r="BI987" s="66" t="n">
        <f aca="false">'Vstupní data'!AF987</f>
        <v>0</v>
      </c>
      <c r="BJ987" s="69" t="n">
        <f aca="false">'Vstupní data'!AG987</f>
        <v>0</v>
      </c>
      <c r="BK987" s="69" t="n">
        <f aca="false">IF(BF987&lt;&gt;0,VLOOKUP(I987,'Pril3-drev'!$H$5:$I$83,2,0),0)</f>
        <v>0</v>
      </c>
      <c r="BL987" s="69" t="n">
        <f aca="false">IF(BF987&lt;&gt;0,VLOOKUP(BK987,'Pril3-drev'!$A$5:$C$17,3,0),0)</f>
        <v>0</v>
      </c>
      <c r="BM987" s="69" t="n">
        <f aca="false">'Vstupní data'!AH987</f>
        <v>0</v>
      </c>
      <c r="BN987" s="69" t="n">
        <f aca="false">IF('Vstupní data'!AH987&gt;0,   VLOOKUP(VLOOKUP(CONCATENATE(VLOOKUP(I987,'Pril3-drev'!$H$4:$L$83,5,0),BD987),'Pril3-drev'!$Q$4:$R$2803,2,0),'AVB-BS'!$C$5:$S$29 ,LOOKUP(BM987,'AVB-BS'!$D$3:$S$3,'AVB-BS'!$D$1:$S$1) ,0 )   ,   IF('Vstupní data'!AI987&gt;0,'Vstupní data'!AI987,0))</f>
        <v>0</v>
      </c>
      <c r="BO987" s="69" t="str">
        <f aca="false">IF(BX987&gt;5,VLOOKUP(CONCATENATE(BK987,BN987),'Pril1-THLPa'!$H$6:$N$96,4,0),"")</f>
        <v/>
      </c>
      <c r="BP987" s="69" t="str">
        <f aca="false">IF(BX987&gt;5,VLOOKUP(CONCATENATE(BK987,BN987),'Pril1-THLPa'!$H$6:$N$96,5,0),"")</f>
        <v/>
      </c>
      <c r="BQ987" s="69" t="str">
        <f aca="false">IF(BX987&gt;5,VLOOKUP(CONCATENATE(BK987,BN987),'Pril1-THLPa'!$H$6:$N$96,6,0),"")</f>
        <v/>
      </c>
      <c r="BR987" s="69" t="str">
        <f aca="false">IF(BX987&gt;5,VLOOKUP(CONCATENATE(BK987,BN987),'Pril1-THLPa'!$H$6:$N$96,7,0),"")</f>
        <v/>
      </c>
      <c r="BS987" s="69" t="str">
        <f aca="false">IF(BX987&gt;5,VLOOKUP(CONCATENATE(BK987,BN987),'Pril1-THLPa'!$H$6:$O$96,8,0),"")</f>
        <v/>
      </c>
      <c r="BT987" s="69" t="str">
        <f aca="false">IF(BF987&gt;0, IF(BK987="smrk",  VLOOKUP(VLOOKUP(BD987,'Pril9-K3'!$L$8:$M$207,2,0),'Pril9-K3'!$A$8:$J$16,LOOKUP(BN987,'Pril9-K3'!$A$7:$J$7,'Pril9-K3'!$A$5:$J$5),0), IF(AND(BK987&lt;&gt;"smrk",'Vstupní data'!AK987&lt;&gt;""),'Vstupní data'!AK987,   VLOOKUP(VLOOKUP(BD987,'Pril9-K3'!$L$8:$M$207,2,0),'Pril9-K3'!$A$8:$J$16,LOOKUP(BN987,'Pril9-K3'!$A$7:$J$7,'Pril9-K3'!$A$5:$J$5),0)   )),   "")</f>
        <v/>
      </c>
      <c r="BV987" s="69" t="n">
        <f aca="false">'Vstupní data'!AJ987</f>
        <v>0</v>
      </c>
      <c r="BW987" s="69" t="n">
        <f aca="false">IF(BF987&gt;0,IF(J987&gt;0,J987,K987*H987/100),0)</f>
        <v>0</v>
      </c>
      <c r="BX987" s="69" t="n">
        <f aca="false">IF(BF987&gt;0,IF(BJ987&gt;BL987,BL987,BJ987),0)</f>
        <v>0</v>
      </c>
      <c r="BY987" s="69" t="n">
        <f aca="false">IF(BD987=0,0,IF(AND(BX987&gt;0,BX987&lt;=5),  IF(AND(BX987&gt;0,BX987&lt;=5),VLOOKUP(BK987,'Pril1-THLPa'!$A$6:$F$18,IF(AND(BX987&gt;0,BX987&lt;=5),LOOKUP(BX987,'Pril1-THLPa'!$B$5:$F$5,'Pril1-THLPa'!$B$4:$F$4),""),0),""),  IF(BX987&gt;5,BO987+BP987*(BX987-5)+BQ987*POWER(BX987-5,2)+BR987*POWER(BX987-5,3)+BS987*POWER(BX987-5,4),"")))</f>
        <v>0</v>
      </c>
      <c r="BZ987" s="69" t="n">
        <f aca="false">IF(BY987&gt;0,BY987*BI987/10*BW987*(100+BV987)/100,0)</f>
        <v>0</v>
      </c>
      <c r="CA987" s="69" t="n">
        <f aca="false">IF(BD987&gt;0,BX987-IF(BD987&gt;BX987,BX987,BD987),0)</f>
        <v>0</v>
      </c>
      <c r="CB987" s="69" t="n">
        <f aca="false">POWER(1.01,CA987)</f>
        <v>1</v>
      </c>
      <c r="CC987" s="69" t="n">
        <f aca="false">IF(BF987&gt;0,IF(BF987&gt;BH987,1,BF987/BH987),0)</f>
        <v>0</v>
      </c>
      <c r="CD987" s="72" t="n">
        <f aca="false">IF(BD987=0,0,IF(BF987&gt;0,ROUND(IF(CB987&lt;&gt;0,BZ987*BT987*1/CB987*CC987,0),0),0))</f>
        <v>0</v>
      </c>
      <c r="CE987" s="73" t="str">
        <f aca="false">IF(BF987&gt;0,IF(BF987&gt;BH987,CD987/BF987,CD987/BH987),"")</f>
        <v/>
      </c>
      <c r="CF987" s="69" t="n">
        <f aca="false">'Vstupní data'!AM987</f>
        <v>0</v>
      </c>
      <c r="CG987" s="69" t="n">
        <f aca="false">'Vstupní data'!AN987</f>
        <v>0</v>
      </c>
      <c r="CH987" s="69" t="n">
        <f aca="false">'Vstupní data'!AO987</f>
        <v>0</v>
      </c>
      <c r="CI987" s="69" t="n">
        <f aca="false">'Vstupní data'!AP987</f>
        <v>0</v>
      </c>
      <c r="CJ987" s="72" t="n">
        <f aca="false">ROUND(CH987*CI987,0)</f>
        <v>0</v>
      </c>
      <c r="CK987" s="74" t="str">
        <f aca="false">IF(OR(AA987&gt;0,BB987&gt;0,CD987&gt;0,CJ987&gt;0),AA987+BB987+CD987+CJ987,"")</f>
        <v/>
      </c>
    </row>
    <row r="988" customFormat="false" ht="12.8" hidden="false" customHeight="false" outlineLevel="0" collapsed="false">
      <c r="A988" s="66" t="n">
        <f aca="false">'Vstupní data'!A988</f>
        <v>0</v>
      </c>
      <c r="F988" s="66" t="str">
        <f aca="false">CONCATENATE('Vstupní data'!F988,'Vstupní data'!G988,'Vstupní data'!H988,'Vstupní data'!I988)</f>
        <v/>
      </c>
      <c r="G988" s="66"/>
      <c r="H988" s="66" t="n">
        <f aca="false">'Vstupní data'!K988</f>
        <v>0</v>
      </c>
      <c r="I988" s="66" t="n">
        <f aca="false">'Vstupní data'!L988</f>
        <v>0</v>
      </c>
      <c r="J988" s="66" t="n">
        <f aca="false">'Vstupní data'!K988*'Vstupní data'!M988/100</f>
        <v>0</v>
      </c>
      <c r="L988" s="66" t="n">
        <f aca="false">IF('Vstupní data'!N988="prostokořenný",0,IF('Vstupní data'!N988="krytokořenný","k",IF('Vstupní data'!N988="poloodrostky nebo odrostky, prostokořenné i krytokořenné","po",0)))</f>
        <v>0</v>
      </c>
      <c r="N988" s="66"/>
      <c r="O988" s="66" t="n">
        <f aca="false">'Vstupní data'!O988</f>
        <v>0</v>
      </c>
      <c r="P988" s="66" t="n">
        <f aca="false">IF(O988&gt;0,VLOOKUP(CONCATENATE(VLOOKUP(I988,'Pril3-drev'!$H$5:$K$83,4,0),"-",'Vstupní data'!R988),K2!$C$15:$D$23,2,0),0)</f>
        <v>0</v>
      </c>
      <c r="Q988" s="66" t="n">
        <f aca="false">IF(O988&gt;0,VLOOKUP(I988,'Pril3-drev'!$H$5:$I$83,2,0),0)</f>
        <v>0</v>
      </c>
      <c r="R988" s="66" t="n">
        <f aca="false">IF(Q988&gt;0,VLOOKUP(Q988,'Pril6-okus'!$A$5:$B$17,2,0),0)</f>
        <v>0</v>
      </c>
      <c r="S988" s="66" t="n">
        <f aca="false">IF(O988&gt;0,VLOOKUP(I988,'Pril3-drev'!$H$5:$J$83,3,0),0)</f>
        <v>0</v>
      </c>
      <c r="T988" s="66" t="str">
        <f aca="false">IF(O988&gt;0,IF(L988="k",0.9*VLOOKUP(S988,'ha-pocty-vyhl'!$A$5:$B$20,2,0),IF(L988="po",0.8*VLOOKUP(S988,'ha-pocty-vyhl'!$A$5:$B$20,2,0),VLOOKUP(S988,'ha-pocty-vyhl'!$A$5:$B$20,2,0))),"")</f>
        <v/>
      </c>
      <c r="U988" s="66" t="n">
        <f aca="false">'Vstupní data'!P988</f>
        <v>0</v>
      </c>
      <c r="V988" s="66" t="n">
        <f aca="false">IF(O988&gt;0,1.3*T988*1000*Z988/10000,0)</f>
        <v>0</v>
      </c>
      <c r="W988" s="66" t="n">
        <f aca="false">IF(O988&gt;0,1.3*T988*1000*Z988/10000,0)</f>
        <v>0</v>
      </c>
      <c r="X988" s="66" t="n">
        <f aca="false">IF(O988&gt;0,IF(O988&gt;V988,V988,O988),0)</f>
        <v>0</v>
      </c>
      <c r="Y988" s="66" t="n">
        <f aca="false">IF(O988&gt;0,IF(IF(U988&gt;W988,W988,U988)&lt;X988,W988,IF(U988&gt;W988,W988,U988)),0)</f>
        <v>0</v>
      </c>
      <c r="Z988" s="66" t="n">
        <f aca="false">IF(O988&gt;0,IF(J988&gt;0,J988,K988*H988/100),0)</f>
        <v>0</v>
      </c>
      <c r="AA988" s="67" t="n">
        <f aca="false">IF(O988&gt;0,CEILING(R988*P988*X988/Y988*Z988,1),0)</f>
        <v>0</v>
      </c>
      <c r="AB988" s="68" t="n">
        <f aca="false">IF(O988&gt;0,AA988/O988,0)</f>
        <v>0</v>
      </c>
      <c r="AC988" s="66" t="n">
        <f aca="false">'Vstupní data'!W988</f>
        <v>0</v>
      </c>
      <c r="AI988" s="66" t="str">
        <f aca="false">IF(OR('Vstupní data'!T988&gt;0,'Vstupní data'!U988&gt;0),VLOOKUP(I988,'Pril3-drev'!$H$5:$J$83,3,0),"")</f>
        <v/>
      </c>
      <c r="AJ988" s="66" t="n">
        <f aca="false">IF('Vstupní data'!V988="prostokořenný",0,IF('Vstupní data'!V988="krytokořenný","k",IF('Vstupní data'!V988="poloodrostky nebo odrostky, prostokořenné i krytokořenné","po",0)))</f>
        <v>0</v>
      </c>
      <c r="AK988" s="66" t="n">
        <f aca="false">IF(OR('Vstupní data'!T988&gt;0,'Vstupní data'!U988&gt;0),IF(AJ988="k",0.9*VLOOKUP(AI988,'ha-pocty-vyhl'!$A$5:$B$20,2,0),IF(AJ988="po",0.8*VLOOKUP(AI988,'ha-pocty-vyhl'!$A$5:$B$20,2,0),VLOOKUP(AI988,'ha-pocty-vyhl'!$A$5:$B$20,2,0))),0)</f>
        <v>0</v>
      </c>
      <c r="AL988" s="66" t="n">
        <f aca="false">IF(OR('Vstupní data'!T988&gt;0,'Vstupní data'!U988&gt;0),'Vstupní data'!K988*'Vstupní data'!M988/100,0)</f>
        <v>0</v>
      </c>
      <c r="AM988" s="66" t="n">
        <f aca="false">IF(OR('Vstupní data'!T988&gt;0,'Vstupní data'!U988&gt;0),IF('Vstupní data'!T988&gt;0,'Vstupní data'!T988,ROUND(10*'Vstupní data'!U988/AK988,0)),0)</f>
        <v>0</v>
      </c>
      <c r="AN988" s="69" t="n">
        <f aca="false">IF('Vstupní data'!T988&gt;0,   IF('Vstupní data'!T988&lt;=AL988,'Vstupní data'!T988,AL988),   IF(AM988&lt;AL988,AM988,AL988))</f>
        <v>0</v>
      </c>
      <c r="AO988" s="69" t="n">
        <f aca="false">'Vstupní data'!X988</f>
        <v>0</v>
      </c>
      <c r="AP988" s="66" t="n">
        <f aca="false">IF(OR('Vstupní data'!T988&gt;0,'Vstupní data'!U988&gt;0),IF(I988&lt;&gt;0,VLOOKUP(I988,'Pril3-drev'!$H$5:$I$83,2,0),0),0)</f>
        <v>0</v>
      </c>
      <c r="AQ988" s="66" t="n">
        <f aca="false">'Vstupní data'!Y988</f>
        <v>0</v>
      </c>
      <c r="AR988" s="66" t="str">
        <f aca="false">IF(AC988&gt;5,   IF('Vstupní data'!Y988&gt;0,   VLOOKUP(VLOOKUP(CONCATENATE(VLOOKUP(I988,'Pril3-drev'!$H$4:$L$83,5,0),AC988),'Pril3-drev'!$Q$4:$R$2803,2,0),'AVB-BS'!$C$5:$S$29 ,LOOKUP(AQ988,'AVB-BS'!$D$3:$S$3,'AVB-BS'!$D$1:$S$1) ,0 )   ,   IF('Vstupní data'!Z988&gt;0,'Vstupní data'!Z988,0)) , "")</f>
        <v/>
      </c>
      <c r="AS988" s="70" t="str">
        <f aca="false">IF(AC988&gt;5,VLOOKUP(CONCATENATE(AP988,AR988),'Pril1-THLPa'!$H$6:$N$96,4,0),"")</f>
        <v/>
      </c>
      <c r="AT988" s="70" t="str">
        <f aca="false">IF(AC988&gt;5,VLOOKUP(CONCATENATE(AP988,AR988),'Pril1-THLPa'!$H$6:$N$96,5,0),"")</f>
        <v/>
      </c>
      <c r="AU988" s="70" t="str">
        <f aca="false">IF(AC988&gt;5,VLOOKUP(CONCATENATE(AP988,AR988),'Pril1-THLPa'!$H$6:$N$96,6,0),"")</f>
        <v/>
      </c>
      <c r="AV988" s="70" t="str">
        <f aca="false">IF(AC988&gt;5,VLOOKUP(CONCATENATE(AP988,AR988),'Pril1-THLPa'!$H$6:$N$96,7,0),"")</f>
        <v/>
      </c>
      <c r="AW988" s="70" t="str">
        <f aca="false">IF(AC988&gt;5,VLOOKUP(CONCATENATE(AP988,AR988),'Pril1-THLPa'!$H$6:$O$96,8,0),"")</f>
        <v/>
      </c>
      <c r="AX988" s="66" t="n">
        <f aca="false">IF(AC988&gt;0,IF(AND(AC988&gt;0,AC988&lt;=5),VLOOKUP(AP988,'Pril1-THLPa'!$A$6:$F$18,LOOKUP(AC988,'Pril1-THLPa'!$B$5:$F$5,'Pril1-THLPa'!$B$4:$F$4),0),AS988+AT988*(AC988-5)+AU988*POWER(AC988-5,2)+AV988*POWER(AC988-5,3)+AW988*POWER(AC988-5,4)),0)</f>
        <v>0</v>
      </c>
      <c r="AY988" s="71"/>
      <c r="AZ988" s="66" t="n">
        <f aca="false">'Vstupní data'!AA988</f>
        <v>0</v>
      </c>
      <c r="BA988" s="66" t="n">
        <f aca="false">IF(OR('Vstupní data'!T988&gt;0,'Vstupní data'!U988&gt;0),IF(AC988&lt;&gt;"",AX988*AO988/10*(100+AZ988)/100,0),0)</f>
        <v>0</v>
      </c>
      <c r="BB988" s="67" t="n">
        <f aca="false">IF(AC988&lt;&gt;"",ROUND(BA988*AN988,0),0)</f>
        <v>0</v>
      </c>
      <c r="BC988" s="68" t="str">
        <f aca="false">IF(AE988&gt;0,BB988/AE988,"")</f>
        <v/>
      </c>
      <c r="BD988" s="66" t="n">
        <f aca="false">'Vstupní data'!AE988</f>
        <v>0</v>
      </c>
      <c r="BF988" s="66" t="n">
        <f aca="false">'Vstupní data'!AC988</f>
        <v>0</v>
      </c>
      <c r="BH988" s="66" t="n">
        <f aca="false">'Vstupní data'!AD988</f>
        <v>0</v>
      </c>
      <c r="BI988" s="66" t="n">
        <f aca="false">'Vstupní data'!AF988</f>
        <v>0</v>
      </c>
      <c r="BJ988" s="69" t="n">
        <f aca="false">'Vstupní data'!AG988</f>
        <v>0</v>
      </c>
      <c r="BK988" s="69" t="n">
        <f aca="false">IF(BF988&lt;&gt;0,VLOOKUP(I988,'Pril3-drev'!$H$5:$I$83,2,0),0)</f>
        <v>0</v>
      </c>
      <c r="BL988" s="69" t="n">
        <f aca="false">IF(BF988&lt;&gt;0,VLOOKUP(BK988,'Pril3-drev'!$A$5:$C$17,3,0),0)</f>
        <v>0</v>
      </c>
      <c r="BM988" s="69" t="n">
        <f aca="false">'Vstupní data'!AH988</f>
        <v>0</v>
      </c>
      <c r="BN988" s="69" t="n">
        <f aca="false">IF('Vstupní data'!AH988&gt;0,   VLOOKUP(VLOOKUP(CONCATENATE(VLOOKUP(I988,'Pril3-drev'!$H$4:$L$83,5,0),BD988),'Pril3-drev'!$Q$4:$R$2803,2,0),'AVB-BS'!$C$5:$S$29 ,LOOKUP(BM988,'AVB-BS'!$D$3:$S$3,'AVB-BS'!$D$1:$S$1) ,0 )   ,   IF('Vstupní data'!AI988&gt;0,'Vstupní data'!AI988,0))</f>
        <v>0</v>
      </c>
      <c r="BO988" s="69" t="str">
        <f aca="false">IF(BX988&gt;5,VLOOKUP(CONCATENATE(BK988,BN988),'Pril1-THLPa'!$H$6:$N$96,4,0),"")</f>
        <v/>
      </c>
      <c r="BP988" s="69" t="str">
        <f aca="false">IF(BX988&gt;5,VLOOKUP(CONCATENATE(BK988,BN988),'Pril1-THLPa'!$H$6:$N$96,5,0),"")</f>
        <v/>
      </c>
      <c r="BQ988" s="69" t="str">
        <f aca="false">IF(BX988&gt;5,VLOOKUP(CONCATENATE(BK988,BN988),'Pril1-THLPa'!$H$6:$N$96,6,0),"")</f>
        <v/>
      </c>
      <c r="BR988" s="69" t="str">
        <f aca="false">IF(BX988&gt;5,VLOOKUP(CONCATENATE(BK988,BN988),'Pril1-THLPa'!$H$6:$N$96,7,0),"")</f>
        <v/>
      </c>
      <c r="BS988" s="69" t="str">
        <f aca="false">IF(BX988&gt;5,VLOOKUP(CONCATENATE(BK988,BN988),'Pril1-THLPa'!$H$6:$O$96,8,0),"")</f>
        <v/>
      </c>
      <c r="BT988" s="69" t="str">
        <f aca="false">IF(BF988&gt;0, IF(BK988="smrk",  VLOOKUP(VLOOKUP(BD988,'Pril9-K3'!$L$8:$M$207,2,0),'Pril9-K3'!$A$8:$J$16,LOOKUP(BN988,'Pril9-K3'!$A$7:$J$7,'Pril9-K3'!$A$5:$J$5),0), IF(AND(BK988&lt;&gt;"smrk",'Vstupní data'!AK988&lt;&gt;""),'Vstupní data'!AK988,   VLOOKUP(VLOOKUP(BD988,'Pril9-K3'!$L$8:$M$207,2,0),'Pril9-K3'!$A$8:$J$16,LOOKUP(BN988,'Pril9-K3'!$A$7:$J$7,'Pril9-K3'!$A$5:$J$5),0)   )),   "")</f>
        <v/>
      </c>
      <c r="BV988" s="69" t="n">
        <f aca="false">'Vstupní data'!AJ988</f>
        <v>0</v>
      </c>
      <c r="BW988" s="69" t="n">
        <f aca="false">IF(BF988&gt;0,IF(J988&gt;0,J988,K988*H988/100),0)</f>
        <v>0</v>
      </c>
      <c r="BX988" s="69" t="n">
        <f aca="false">IF(BF988&gt;0,IF(BJ988&gt;BL988,BL988,BJ988),0)</f>
        <v>0</v>
      </c>
      <c r="BY988" s="69" t="n">
        <f aca="false">IF(BD988=0,0,IF(AND(BX988&gt;0,BX988&lt;=5),  IF(AND(BX988&gt;0,BX988&lt;=5),VLOOKUP(BK988,'Pril1-THLPa'!$A$6:$F$18,IF(AND(BX988&gt;0,BX988&lt;=5),LOOKUP(BX988,'Pril1-THLPa'!$B$5:$F$5,'Pril1-THLPa'!$B$4:$F$4),""),0),""),  IF(BX988&gt;5,BO988+BP988*(BX988-5)+BQ988*POWER(BX988-5,2)+BR988*POWER(BX988-5,3)+BS988*POWER(BX988-5,4),"")))</f>
        <v>0</v>
      </c>
      <c r="BZ988" s="69" t="n">
        <f aca="false">IF(BY988&gt;0,BY988*BI988/10*BW988*(100+BV988)/100,0)</f>
        <v>0</v>
      </c>
      <c r="CA988" s="69" t="n">
        <f aca="false">IF(BD988&gt;0,BX988-IF(BD988&gt;BX988,BX988,BD988),0)</f>
        <v>0</v>
      </c>
      <c r="CB988" s="69" t="n">
        <f aca="false">POWER(1.01,CA988)</f>
        <v>1</v>
      </c>
      <c r="CC988" s="69" t="n">
        <f aca="false">IF(BF988&gt;0,IF(BF988&gt;BH988,1,BF988/BH988),0)</f>
        <v>0</v>
      </c>
      <c r="CD988" s="72" t="n">
        <f aca="false">IF(BD988=0,0,IF(BF988&gt;0,ROUND(IF(CB988&lt;&gt;0,BZ988*BT988*1/CB988*CC988,0),0),0))</f>
        <v>0</v>
      </c>
      <c r="CE988" s="73" t="str">
        <f aca="false">IF(BF988&gt;0,IF(BF988&gt;BH988,CD988/BF988,CD988/BH988),"")</f>
        <v/>
      </c>
      <c r="CF988" s="69" t="n">
        <f aca="false">'Vstupní data'!AM988</f>
        <v>0</v>
      </c>
      <c r="CG988" s="69" t="n">
        <f aca="false">'Vstupní data'!AN988</f>
        <v>0</v>
      </c>
      <c r="CH988" s="69" t="n">
        <f aca="false">'Vstupní data'!AO988</f>
        <v>0</v>
      </c>
      <c r="CI988" s="69" t="n">
        <f aca="false">'Vstupní data'!AP988</f>
        <v>0</v>
      </c>
      <c r="CJ988" s="72" t="n">
        <f aca="false">ROUND(CH988*CI988,0)</f>
        <v>0</v>
      </c>
      <c r="CK988" s="74" t="str">
        <f aca="false">IF(OR(AA988&gt;0,BB988&gt;0,CD988&gt;0,CJ988&gt;0),AA988+BB988+CD988+CJ988,"")</f>
        <v/>
      </c>
    </row>
    <row r="989" customFormat="false" ht="12.8" hidden="false" customHeight="false" outlineLevel="0" collapsed="false">
      <c r="A989" s="66" t="n">
        <f aca="false">'Vstupní data'!A989</f>
        <v>0</v>
      </c>
      <c r="F989" s="66" t="str">
        <f aca="false">CONCATENATE('Vstupní data'!F989,'Vstupní data'!G989,'Vstupní data'!H989,'Vstupní data'!I989)</f>
        <v/>
      </c>
      <c r="G989" s="66"/>
      <c r="H989" s="66" t="n">
        <f aca="false">'Vstupní data'!K989</f>
        <v>0</v>
      </c>
      <c r="I989" s="66" t="n">
        <f aca="false">'Vstupní data'!L989</f>
        <v>0</v>
      </c>
      <c r="J989" s="66" t="n">
        <f aca="false">'Vstupní data'!K989*'Vstupní data'!M989/100</f>
        <v>0</v>
      </c>
      <c r="L989" s="66" t="n">
        <f aca="false">IF('Vstupní data'!N989="prostokořenný",0,IF('Vstupní data'!N989="krytokořenný","k",IF('Vstupní data'!N989="poloodrostky nebo odrostky, prostokořenné i krytokořenné","po",0)))</f>
        <v>0</v>
      </c>
      <c r="N989" s="66"/>
      <c r="O989" s="66" t="n">
        <f aca="false">'Vstupní data'!O989</f>
        <v>0</v>
      </c>
      <c r="P989" s="66" t="n">
        <f aca="false">IF(O989&gt;0,VLOOKUP(CONCATENATE(VLOOKUP(I989,'Pril3-drev'!$H$5:$K$83,4,0),"-",'Vstupní data'!R989),K2!$C$15:$D$23,2,0),0)</f>
        <v>0</v>
      </c>
      <c r="Q989" s="66" t="n">
        <f aca="false">IF(O989&gt;0,VLOOKUP(I989,'Pril3-drev'!$H$5:$I$83,2,0),0)</f>
        <v>0</v>
      </c>
      <c r="R989" s="66" t="n">
        <f aca="false">IF(Q989&gt;0,VLOOKUP(Q989,'Pril6-okus'!$A$5:$B$17,2,0),0)</f>
        <v>0</v>
      </c>
      <c r="S989" s="66" t="n">
        <f aca="false">IF(O989&gt;0,VLOOKUP(I989,'Pril3-drev'!$H$5:$J$83,3,0),0)</f>
        <v>0</v>
      </c>
      <c r="T989" s="66" t="str">
        <f aca="false">IF(O989&gt;0,IF(L989="k",0.9*VLOOKUP(S989,'ha-pocty-vyhl'!$A$5:$B$20,2,0),IF(L989="po",0.8*VLOOKUP(S989,'ha-pocty-vyhl'!$A$5:$B$20,2,0),VLOOKUP(S989,'ha-pocty-vyhl'!$A$5:$B$20,2,0))),"")</f>
        <v/>
      </c>
      <c r="U989" s="66" t="n">
        <f aca="false">'Vstupní data'!P989</f>
        <v>0</v>
      </c>
      <c r="V989" s="66" t="n">
        <f aca="false">IF(O989&gt;0,1.3*T989*1000*Z989/10000,0)</f>
        <v>0</v>
      </c>
      <c r="W989" s="66" t="n">
        <f aca="false">IF(O989&gt;0,1.3*T989*1000*Z989/10000,0)</f>
        <v>0</v>
      </c>
      <c r="X989" s="66" t="n">
        <f aca="false">IF(O989&gt;0,IF(O989&gt;V989,V989,O989),0)</f>
        <v>0</v>
      </c>
      <c r="Y989" s="66" t="n">
        <f aca="false">IF(O989&gt;0,IF(IF(U989&gt;W989,W989,U989)&lt;X989,W989,IF(U989&gt;W989,W989,U989)),0)</f>
        <v>0</v>
      </c>
      <c r="Z989" s="66" t="n">
        <f aca="false">IF(O989&gt;0,IF(J989&gt;0,J989,K989*H989/100),0)</f>
        <v>0</v>
      </c>
      <c r="AA989" s="67" t="n">
        <f aca="false">IF(O989&gt;0,CEILING(R989*P989*X989/Y989*Z989,1),0)</f>
        <v>0</v>
      </c>
      <c r="AB989" s="68" t="n">
        <f aca="false">IF(O989&gt;0,AA989/O989,0)</f>
        <v>0</v>
      </c>
      <c r="AC989" s="66" t="n">
        <f aca="false">'Vstupní data'!W989</f>
        <v>0</v>
      </c>
      <c r="AI989" s="66" t="str">
        <f aca="false">IF(OR('Vstupní data'!T989&gt;0,'Vstupní data'!U989&gt;0),VLOOKUP(I989,'Pril3-drev'!$H$5:$J$83,3,0),"")</f>
        <v/>
      </c>
      <c r="AJ989" s="66" t="n">
        <f aca="false">IF('Vstupní data'!V989="prostokořenný",0,IF('Vstupní data'!V989="krytokořenný","k",IF('Vstupní data'!V989="poloodrostky nebo odrostky, prostokořenné i krytokořenné","po",0)))</f>
        <v>0</v>
      </c>
      <c r="AK989" s="66" t="n">
        <f aca="false">IF(OR('Vstupní data'!T989&gt;0,'Vstupní data'!U989&gt;0),IF(AJ989="k",0.9*VLOOKUP(AI989,'ha-pocty-vyhl'!$A$5:$B$20,2,0),IF(AJ989="po",0.8*VLOOKUP(AI989,'ha-pocty-vyhl'!$A$5:$B$20,2,0),VLOOKUP(AI989,'ha-pocty-vyhl'!$A$5:$B$20,2,0))),0)</f>
        <v>0</v>
      </c>
      <c r="AL989" s="66" t="n">
        <f aca="false">IF(OR('Vstupní data'!T989&gt;0,'Vstupní data'!U989&gt;0),'Vstupní data'!K989*'Vstupní data'!M989/100,0)</f>
        <v>0</v>
      </c>
      <c r="AM989" s="66" t="n">
        <f aca="false">IF(OR('Vstupní data'!T989&gt;0,'Vstupní data'!U989&gt;0),IF('Vstupní data'!T989&gt;0,'Vstupní data'!T989,ROUND(10*'Vstupní data'!U989/AK989,0)),0)</f>
        <v>0</v>
      </c>
      <c r="AN989" s="69" t="n">
        <f aca="false">IF('Vstupní data'!T989&gt;0,   IF('Vstupní data'!T989&lt;=AL989,'Vstupní data'!T989,AL989),   IF(AM989&lt;AL989,AM989,AL989))</f>
        <v>0</v>
      </c>
      <c r="AO989" s="69" t="n">
        <f aca="false">'Vstupní data'!X989</f>
        <v>0</v>
      </c>
      <c r="AP989" s="66" t="n">
        <f aca="false">IF(OR('Vstupní data'!T989&gt;0,'Vstupní data'!U989&gt;0),IF(I989&lt;&gt;0,VLOOKUP(I989,'Pril3-drev'!$H$5:$I$83,2,0),0),0)</f>
        <v>0</v>
      </c>
      <c r="AQ989" s="66" t="n">
        <f aca="false">'Vstupní data'!Y989</f>
        <v>0</v>
      </c>
      <c r="AR989" s="66" t="str">
        <f aca="false">IF(AC989&gt;5,   IF('Vstupní data'!Y989&gt;0,   VLOOKUP(VLOOKUP(CONCATENATE(VLOOKUP(I989,'Pril3-drev'!$H$4:$L$83,5,0),AC989),'Pril3-drev'!$Q$4:$R$2803,2,0),'AVB-BS'!$C$5:$S$29 ,LOOKUP(AQ989,'AVB-BS'!$D$3:$S$3,'AVB-BS'!$D$1:$S$1) ,0 )   ,   IF('Vstupní data'!Z989&gt;0,'Vstupní data'!Z989,0)) , "")</f>
        <v/>
      </c>
      <c r="AS989" s="70" t="str">
        <f aca="false">IF(AC989&gt;5,VLOOKUP(CONCATENATE(AP989,AR989),'Pril1-THLPa'!$H$6:$N$96,4,0),"")</f>
        <v/>
      </c>
      <c r="AT989" s="70" t="str">
        <f aca="false">IF(AC989&gt;5,VLOOKUP(CONCATENATE(AP989,AR989),'Pril1-THLPa'!$H$6:$N$96,5,0),"")</f>
        <v/>
      </c>
      <c r="AU989" s="70" t="str">
        <f aca="false">IF(AC989&gt;5,VLOOKUP(CONCATENATE(AP989,AR989),'Pril1-THLPa'!$H$6:$N$96,6,0),"")</f>
        <v/>
      </c>
      <c r="AV989" s="70" t="str">
        <f aca="false">IF(AC989&gt;5,VLOOKUP(CONCATENATE(AP989,AR989),'Pril1-THLPa'!$H$6:$N$96,7,0),"")</f>
        <v/>
      </c>
      <c r="AW989" s="70" t="str">
        <f aca="false">IF(AC989&gt;5,VLOOKUP(CONCATENATE(AP989,AR989),'Pril1-THLPa'!$H$6:$O$96,8,0),"")</f>
        <v/>
      </c>
      <c r="AX989" s="66" t="n">
        <f aca="false">IF(AC989&gt;0,IF(AND(AC989&gt;0,AC989&lt;=5),VLOOKUP(AP989,'Pril1-THLPa'!$A$6:$F$18,LOOKUP(AC989,'Pril1-THLPa'!$B$5:$F$5,'Pril1-THLPa'!$B$4:$F$4),0),AS989+AT989*(AC989-5)+AU989*POWER(AC989-5,2)+AV989*POWER(AC989-5,3)+AW989*POWER(AC989-5,4)),0)</f>
        <v>0</v>
      </c>
      <c r="AY989" s="71"/>
      <c r="AZ989" s="66" t="n">
        <f aca="false">'Vstupní data'!AA989</f>
        <v>0</v>
      </c>
      <c r="BA989" s="66" t="n">
        <f aca="false">IF(OR('Vstupní data'!T989&gt;0,'Vstupní data'!U989&gt;0),IF(AC989&lt;&gt;"",AX989*AO989/10*(100+AZ989)/100,0),0)</f>
        <v>0</v>
      </c>
      <c r="BB989" s="67" t="n">
        <f aca="false">IF(AC989&lt;&gt;"",ROUND(BA989*AN989,0),0)</f>
        <v>0</v>
      </c>
      <c r="BC989" s="68" t="str">
        <f aca="false">IF(AE989&gt;0,BB989/AE989,"")</f>
        <v/>
      </c>
      <c r="BD989" s="66" t="n">
        <f aca="false">'Vstupní data'!AE989</f>
        <v>0</v>
      </c>
      <c r="BF989" s="66" t="n">
        <f aca="false">'Vstupní data'!AC989</f>
        <v>0</v>
      </c>
      <c r="BH989" s="66" t="n">
        <f aca="false">'Vstupní data'!AD989</f>
        <v>0</v>
      </c>
      <c r="BI989" s="66" t="n">
        <f aca="false">'Vstupní data'!AF989</f>
        <v>0</v>
      </c>
      <c r="BJ989" s="69" t="n">
        <f aca="false">'Vstupní data'!AG989</f>
        <v>0</v>
      </c>
      <c r="BK989" s="69" t="n">
        <f aca="false">IF(BF989&lt;&gt;0,VLOOKUP(I989,'Pril3-drev'!$H$5:$I$83,2,0),0)</f>
        <v>0</v>
      </c>
      <c r="BL989" s="69" t="n">
        <f aca="false">IF(BF989&lt;&gt;0,VLOOKUP(BK989,'Pril3-drev'!$A$5:$C$17,3,0),0)</f>
        <v>0</v>
      </c>
      <c r="BM989" s="69" t="n">
        <f aca="false">'Vstupní data'!AH989</f>
        <v>0</v>
      </c>
      <c r="BN989" s="69" t="n">
        <f aca="false">IF('Vstupní data'!AH989&gt;0,   VLOOKUP(VLOOKUP(CONCATENATE(VLOOKUP(I989,'Pril3-drev'!$H$4:$L$83,5,0),BD989),'Pril3-drev'!$Q$4:$R$2803,2,0),'AVB-BS'!$C$5:$S$29 ,LOOKUP(BM989,'AVB-BS'!$D$3:$S$3,'AVB-BS'!$D$1:$S$1) ,0 )   ,   IF('Vstupní data'!AI989&gt;0,'Vstupní data'!AI989,0))</f>
        <v>0</v>
      </c>
      <c r="BO989" s="69" t="str">
        <f aca="false">IF(BX989&gt;5,VLOOKUP(CONCATENATE(BK989,BN989),'Pril1-THLPa'!$H$6:$N$96,4,0),"")</f>
        <v/>
      </c>
      <c r="BP989" s="69" t="str">
        <f aca="false">IF(BX989&gt;5,VLOOKUP(CONCATENATE(BK989,BN989),'Pril1-THLPa'!$H$6:$N$96,5,0),"")</f>
        <v/>
      </c>
      <c r="BQ989" s="69" t="str">
        <f aca="false">IF(BX989&gt;5,VLOOKUP(CONCATENATE(BK989,BN989),'Pril1-THLPa'!$H$6:$N$96,6,0),"")</f>
        <v/>
      </c>
      <c r="BR989" s="69" t="str">
        <f aca="false">IF(BX989&gt;5,VLOOKUP(CONCATENATE(BK989,BN989),'Pril1-THLPa'!$H$6:$N$96,7,0),"")</f>
        <v/>
      </c>
      <c r="BS989" s="69" t="str">
        <f aca="false">IF(BX989&gt;5,VLOOKUP(CONCATENATE(BK989,BN989),'Pril1-THLPa'!$H$6:$O$96,8,0),"")</f>
        <v/>
      </c>
      <c r="BT989" s="69" t="str">
        <f aca="false">IF(BF989&gt;0, IF(BK989="smrk",  VLOOKUP(VLOOKUP(BD989,'Pril9-K3'!$L$8:$M$207,2,0),'Pril9-K3'!$A$8:$J$16,LOOKUP(BN989,'Pril9-K3'!$A$7:$J$7,'Pril9-K3'!$A$5:$J$5),0), IF(AND(BK989&lt;&gt;"smrk",'Vstupní data'!AK989&lt;&gt;""),'Vstupní data'!AK989,   VLOOKUP(VLOOKUP(BD989,'Pril9-K3'!$L$8:$M$207,2,0),'Pril9-K3'!$A$8:$J$16,LOOKUP(BN989,'Pril9-K3'!$A$7:$J$7,'Pril9-K3'!$A$5:$J$5),0)   )),   "")</f>
        <v/>
      </c>
      <c r="BV989" s="69" t="n">
        <f aca="false">'Vstupní data'!AJ989</f>
        <v>0</v>
      </c>
      <c r="BW989" s="69" t="n">
        <f aca="false">IF(BF989&gt;0,IF(J989&gt;0,J989,K989*H989/100),0)</f>
        <v>0</v>
      </c>
      <c r="BX989" s="69" t="n">
        <f aca="false">IF(BF989&gt;0,IF(BJ989&gt;BL989,BL989,BJ989),0)</f>
        <v>0</v>
      </c>
      <c r="BY989" s="69" t="n">
        <f aca="false">IF(BD989=0,0,IF(AND(BX989&gt;0,BX989&lt;=5),  IF(AND(BX989&gt;0,BX989&lt;=5),VLOOKUP(BK989,'Pril1-THLPa'!$A$6:$F$18,IF(AND(BX989&gt;0,BX989&lt;=5),LOOKUP(BX989,'Pril1-THLPa'!$B$5:$F$5,'Pril1-THLPa'!$B$4:$F$4),""),0),""),  IF(BX989&gt;5,BO989+BP989*(BX989-5)+BQ989*POWER(BX989-5,2)+BR989*POWER(BX989-5,3)+BS989*POWER(BX989-5,4),"")))</f>
        <v>0</v>
      </c>
      <c r="BZ989" s="69" t="n">
        <f aca="false">IF(BY989&gt;0,BY989*BI989/10*BW989*(100+BV989)/100,0)</f>
        <v>0</v>
      </c>
      <c r="CA989" s="69" t="n">
        <f aca="false">IF(BD989&gt;0,BX989-IF(BD989&gt;BX989,BX989,BD989),0)</f>
        <v>0</v>
      </c>
      <c r="CB989" s="69" t="n">
        <f aca="false">POWER(1.01,CA989)</f>
        <v>1</v>
      </c>
      <c r="CC989" s="69" t="n">
        <f aca="false">IF(BF989&gt;0,IF(BF989&gt;BH989,1,BF989/BH989),0)</f>
        <v>0</v>
      </c>
      <c r="CD989" s="72" t="n">
        <f aca="false">IF(BD989=0,0,IF(BF989&gt;0,ROUND(IF(CB989&lt;&gt;0,BZ989*BT989*1/CB989*CC989,0),0),0))</f>
        <v>0</v>
      </c>
      <c r="CE989" s="73" t="str">
        <f aca="false">IF(BF989&gt;0,IF(BF989&gt;BH989,CD989/BF989,CD989/BH989),"")</f>
        <v/>
      </c>
      <c r="CF989" s="69" t="n">
        <f aca="false">'Vstupní data'!AM989</f>
        <v>0</v>
      </c>
      <c r="CG989" s="69" t="n">
        <f aca="false">'Vstupní data'!AN989</f>
        <v>0</v>
      </c>
      <c r="CH989" s="69" t="n">
        <f aca="false">'Vstupní data'!AO989</f>
        <v>0</v>
      </c>
      <c r="CI989" s="69" t="n">
        <f aca="false">'Vstupní data'!AP989</f>
        <v>0</v>
      </c>
      <c r="CJ989" s="72" t="n">
        <f aca="false">ROUND(CH989*CI989,0)</f>
        <v>0</v>
      </c>
      <c r="CK989" s="74" t="str">
        <f aca="false">IF(OR(AA989&gt;0,BB989&gt;0,CD989&gt;0,CJ989&gt;0),AA989+BB989+CD989+CJ989,"")</f>
        <v/>
      </c>
    </row>
    <row r="990" customFormat="false" ht="12.8" hidden="false" customHeight="false" outlineLevel="0" collapsed="false">
      <c r="A990" s="66" t="n">
        <f aca="false">'Vstupní data'!A990</f>
        <v>0</v>
      </c>
      <c r="F990" s="66" t="str">
        <f aca="false">CONCATENATE('Vstupní data'!F990,'Vstupní data'!G990,'Vstupní data'!H990,'Vstupní data'!I990)</f>
        <v/>
      </c>
      <c r="G990" s="66"/>
      <c r="H990" s="66" t="n">
        <f aca="false">'Vstupní data'!K990</f>
        <v>0</v>
      </c>
      <c r="I990" s="66" t="n">
        <f aca="false">'Vstupní data'!L990</f>
        <v>0</v>
      </c>
      <c r="J990" s="66" t="n">
        <f aca="false">'Vstupní data'!K990*'Vstupní data'!M990/100</f>
        <v>0</v>
      </c>
      <c r="L990" s="66" t="n">
        <f aca="false">IF('Vstupní data'!N990="prostokořenný",0,IF('Vstupní data'!N990="krytokořenný","k",IF('Vstupní data'!N990="poloodrostky nebo odrostky, prostokořenné i krytokořenné","po",0)))</f>
        <v>0</v>
      </c>
      <c r="N990" s="66"/>
      <c r="O990" s="66" t="n">
        <f aca="false">'Vstupní data'!O990</f>
        <v>0</v>
      </c>
      <c r="P990" s="66" t="n">
        <f aca="false">IF(O990&gt;0,VLOOKUP(CONCATENATE(VLOOKUP(I990,'Pril3-drev'!$H$5:$K$83,4,0),"-",'Vstupní data'!R990),K2!$C$15:$D$23,2,0),0)</f>
        <v>0</v>
      </c>
      <c r="Q990" s="66" t="n">
        <f aca="false">IF(O990&gt;0,VLOOKUP(I990,'Pril3-drev'!$H$5:$I$83,2,0),0)</f>
        <v>0</v>
      </c>
      <c r="R990" s="66" t="n">
        <f aca="false">IF(Q990&gt;0,VLOOKUP(Q990,'Pril6-okus'!$A$5:$B$17,2,0),0)</f>
        <v>0</v>
      </c>
      <c r="S990" s="66" t="n">
        <f aca="false">IF(O990&gt;0,VLOOKUP(I990,'Pril3-drev'!$H$5:$J$83,3,0),0)</f>
        <v>0</v>
      </c>
      <c r="T990" s="66" t="str">
        <f aca="false">IF(O990&gt;0,IF(L990="k",0.9*VLOOKUP(S990,'ha-pocty-vyhl'!$A$5:$B$20,2,0),IF(L990="po",0.8*VLOOKUP(S990,'ha-pocty-vyhl'!$A$5:$B$20,2,0),VLOOKUP(S990,'ha-pocty-vyhl'!$A$5:$B$20,2,0))),"")</f>
        <v/>
      </c>
      <c r="U990" s="66" t="n">
        <f aca="false">'Vstupní data'!P990</f>
        <v>0</v>
      </c>
      <c r="V990" s="66" t="n">
        <f aca="false">IF(O990&gt;0,1.3*T990*1000*Z990/10000,0)</f>
        <v>0</v>
      </c>
      <c r="W990" s="66" t="n">
        <f aca="false">IF(O990&gt;0,1.3*T990*1000*Z990/10000,0)</f>
        <v>0</v>
      </c>
      <c r="X990" s="66" t="n">
        <f aca="false">IF(O990&gt;0,IF(O990&gt;V990,V990,O990),0)</f>
        <v>0</v>
      </c>
      <c r="Y990" s="66" t="n">
        <f aca="false">IF(O990&gt;0,IF(IF(U990&gt;W990,W990,U990)&lt;X990,W990,IF(U990&gt;W990,W990,U990)),0)</f>
        <v>0</v>
      </c>
      <c r="Z990" s="66" t="n">
        <f aca="false">IF(O990&gt;0,IF(J990&gt;0,J990,K990*H990/100),0)</f>
        <v>0</v>
      </c>
      <c r="AA990" s="67" t="n">
        <f aca="false">IF(O990&gt;0,CEILING(R990*P990*X990/Y990*Z990,1),0)</f>
        <v>0</v>
      </c>
      <c r="AB990" s="68" t="n">
        <f aca="false">IF(O990&gt;0,AA990/O990,0)</f>
        <v>0</v>
      </c>
      <c r="AC990" s="66" t="n">
        <f aca="false">'Vstupní data'!W990</f>
        <v>0</v>
      </c>
      <c r="AI990" s="66" t="str">
        <f aca="false">IF(OR('Vstupní data'!T990&gt;0,'Vstupní data'!U990&gt;0),VLOOKUP(I990,'Pril3-drev'!$H$5:$J$83,3,0),"")</f>
        <v/>
      </c>
      <c r="AJ990" s="66" t="n">
        <f aca="false">IF('Vstupní data'!V990="prostokořenný",0,IF('Vstupní data'!V990="krytokořenný","k",IF('Vstupní data'!V990="poloodrostky nebo odrostky, prostokořenné i krytokořenné","po",0)))</f>
        <v>0</v>
      </c>
      <c r="AK990" s="66" t="n">
        <f aca="false">IF(OR('Vstupní data'!T990&gt;0,'Vstupní data'!U990&gt;0),IF(AJ990="k",0.9*VLOOKUP(AI990,'ha-pocty-vyhl'!$A$5:$B$20,2,0),IF(AJ990="po",0.8*VLOOKUP(AI990,'ha-pocty-vyhl'!$A$5:$B$20,2,0),VLOOKUP(AI990,'ha-pocty-vyhl'!$A$5:$B$20,2,0))),0)</f>
        <v>0</v>
      </c>
      <c r="AL990" s="66" t="n">
        <f aca="false">IF(OR('Vstupní data'!T990&gt;0,'Vstupní data'!U990&gt;0),'Vstupní data'!K990*'Vstupní data'!M990/100,0)</f>
        <v>0</v>
      </c>
      <c r="AM990" s="66" t="n">
        <f aca="false">IF(OR('Vstupní data'!T990&gt;0,'Vstupní data'!U990&gt;0),IF('Vstupní data'!T990&gt;0,'Vstupní data'!T990,ROUND(10*'Vstupní data'!U990/AK990,0)),0)</f>
        <v>0</v>
      </c>
      <c r="AN990" s="69" t="n">
        <f aca="false">IF('Vstupní data'!T990&gt;0,   IF('Vstupní data'!T990&lt;=AL990,'Vstupní data'!T990,AL990),   IF(AM990&lt;AL990,AM990,AL990))</f>
        <v>0</v>
      </c>
      <c r="AO990" s="69" t="n">
        <f aca="false">'Vstupní data'!X990</f>
        <v>0</v>
      </c>
      <c r="AP990" s="66" t="n">
        <f aca="false">IF(OR('Vstupní data'!T990&gt;0,'Vstupní data'!U990&gt;0),IF(I990&lt;&gt;0,VLOOKUP(I990,'Pril3-drev'!$H$5:$I$83,2,0),0),0)</f>
        <v>0</v>
      </c>
      <c r="AQ990" s="66" t="n">
        <f aca="false">'Vstupní data'!Y990</f>
        <v>0</v>
      </c>
      <c r="AR990" s="66" t="str">
        <f aca="false">IF(AC990&gt;5,   IF('Vstupní data'!Y990&gt;0,   VLOOKUP(VLOOKUP(CONCATENATE(VLOOKUP(I990,'Pril3-drev'!$H$4:$L$83,5,0),AC990),'Pril3-drev'!$Q$4:$R$2803,2,0),'AVB-BS'!$C$5:$S$29 ,LOOKUP(AQ990,'AVB-BS'!$D$3:$S$3,'AVB-BS'!$D$1:$S$1) ,0 )   ,   IF('Vstupní data'!Z990&gt;0,'Vstupní data'!Z990,0)) , "")</f>
        <v/>
      </c>
      <c r="AS990" s="70" t="str">
        <f aca="false">IF(AC990&gt;5,VLOOKUP(CONCATENATE(AP990,AR990),'Pril1-THLPa'!$H$6:$N$96,4,0),"")</f>
        <v/>
      </c>
      <c r="AT990" s="70" t="str">
        <f aca="false">IF(AC990&gt;5,VLOOKUP(CONCATENATE(AP990,AR990),'Pril1-THLPa'!$H$6:$N$96,5,0),"")</f>
        <v/>
      </c>
      <c r="AU990" s="70" t="str">
        <f aca="false">IF(AC990&gt;5,VLOOKUP(CONCATENATE(AP990,AR990),'Pril1-THLPa'!$H$6:$N$96,6,0),"")</f>
        <v/>
      </c>
      <c r="AV990" s="70" t="str">
        <f aca="false">IF(AC990&gt;5,VLOOKUP(CONCATENATE(AP990,AR990),'Pril1-THLPa'!$H$6:$N$96,7,0),"")</f>
        <v/>
      </c>
      <c r="AW990" s="70" t="str">
        <f aca="false">IF(AC990&gt;5,VLOOKUP(CONCATENATE(AP990,AR990),'Pril1-THLPa'!$H$6:$O$96,8,0),"")</f>
        <v/>
      </c>
      <c r="AX990" s="66" t="n">
        <f aca="false">IF(AC990&gt;0,IF(AND(AC990&gt;0,AC990&lt;=5),VLOOKUP(AP990,'Pril1-THLPa'!$A$6:$F$18,LOOKUP(AC990,'Pril1-THLPa'!$B$5:$F$5,'Pril1-THLPa'!$B$4:$F$4),0),AS990+AT990*(AC990-5)+AU990*POWER(AC990-5,2)+AV990*POWER(AC990-5,3)+AW990*POWER(AC990-5,4)),0)</f>
        <v>0</v>
      </c>
      <c r="AY990" s="71"/>
      <c r="AZ990" s="66" t="n">
        <f aca="false">'Vstupní data'!AA990</f>
        <v>0</v>
      </c>
      <c r="BA990" s="66" t="n">
        <f aca="false">IF(OR('Vstupní data'!T990&gt;0,'Vstupní data'!U990&gt;0),IF(AC990&lt;&gt;"",AX990*AO990/10*(100+AZ990)/100,0),0)</f>
        <v>0</v>
      </c>
      <c r="BB990" s="67" t="n">
        <f aca="false">IF(AC990&lt;&gt;"",ROUND(BA990*AN990,0),0)</f>
        <v>0</v>
      </c>
      <c r="BC990" s="68" t="str">
        <f aca="false">IF(AE990&gt;0,BB990/AE990,"")</f>
        <v/>
      </c>
      <c r="BD990" s="66" t="n">
        <f aca="false">'Vstupní data'!AE990</f>
        <v>0</v>
      </c>
      <c r="BF990" s="66" t="n">
        <f aca="false">'Vstupní data'!AC990</f>
        <v>0</v>
      </c>
      <c r="BH990" s="66" t="n">
        <f aca="false">'Vstupní data'!AD990</f>
        <v>0</v>
      </c>
      <c r="BI990" s="66" t="n">
        <f aca="false">'Vstupní data'!AF990</f>
        <v>0</v>
      </c>
      <c r="BJ990" s="69" t="n">
        <f aca="false">'Vstupní data'!AG990</f>
        <v>0</v>
      </c>
      <c r="BK990" s="69" t="n">
        <f aca="false">IF(BF990&lt;&gt;0,VLOOKUP(I990,'Pril3-drev'!$H$5:$I$83,2,0),0)</f>
        <v>0</v>
      </c>
      <c r="BL990" s="69" t="n">
        <f aca="false">IF(BF990&lt;&gt;0,VLOOKUP(BK990,'Pril3-drev'!$A$5:$C$17,3,0),0)</f>
        <v>0</v>
      </c>
      <c r="BM990" s="69" t="n">
        <f aca="false">'Vstupní data'!AH990</f>
        <v>0</v>
      </c>
      <c r="BN990" s="69" t="n">
        <f aca="false">IF('Vstupní data'!AH990&gt;0,   VLOOKUP(VLOOKUP(CONCATENATE(VLOOKUP(I990,'Pril3-drev'!$H$4:$L$83,5,0),BD990),'Pril3-drev'!$Q$4:$R$2803,2,0),'AVB-BS'!$C$5:$S$29 ,LOOKUP(BM990,'AVB-BS'!$D$3:$S$3,'AVB-BS'!$D$1:$S$1) ,0 )   ,   IF('Vstupní data'!AI990&gt;0,'Vstupní data'!AI990,0))</f>
        <v>0</v>
      </c>
      <c r="BO990" s="69" t="str">
        <f aca="false">IF(BX990&gt;5,VLOOKUP(CONCATENATE(BK990,BN990),'Pril1-THLPa'!$H$6:$N$96,4,0),"")</f>
        <v/>
      </c>
      <c r="BP990" s="69" t="str">
        <f aca="false">IF(BX990&gt;5,VLOOKUP(CONCATENATE(BK990,BN990),'Pril1-THLPa'!$H$6:$N$96,5,0),"")</f>
        <v/>
      </c>
      <c r="BQ990" s="69" t="str">
        <f aca="false">IF(BX990&gt;5,VLOOKUP(CONCATENATE(BK990,BN990),'Pril1-THLPa'!$H$6:$N$96,6,0),"")</f>
        <v/>
      </c>
      <c r="BR990" s="69" t="str">
        <f aca="false">IF(BX990&gt;5,VLOOKUP(CONCATENATE(BK990,BN990),'Pril1-THLPa'!$H$6:$N$96,7,0),"")</f>
        <v/>
      </c>
      <c r="BS990" s="69" t="str">
        <f aca="false">IF(BX990&gt;5,VLOOKUP(CONCATENATE(BK990,BN990),'Pril1-THLPa'!$H$6:$O$96,8,0),"")</f>
        <v/>
      </c>
      <c r="BT990" s="69" t="str">
        <f aca="false">IF(BF990&gt;0, IF(BK990="smrk",  VLOOKUP(VLOOKUP(BD990,'Pril9-K3'!$L$8:$M$207,2,0),'Pril9-K3'!$A$8:$J$16,LOOKUP(BN990,'Pril9-K3'!$A$7:$J$7,'Pril9-K3'!$A$5:$J$5),0), IF(AND(BK990&lt;&gt;"smrk",'Vstupní data'!AK990&lt;&gt;""),'Vstupní data'!AK990,   VLOOKUP(VLOOKUP(BD990,'Pril9-K3'!$L$8:$M$207,2,0),'Pril9-K3'!$A$8:$J$16,LOOKUP(BN990,'Pril9-K3'!$A$7:$J$7,'Pril9-K3'!$A$5:$J$5),0)   )),   "")</f>
        <v/>
      </c>
      <c r="BV990" s="69" t="n">
        <f aca="false">'Vstupní data'!AJ990</f>
        <v>0</v>
      </c>
      <c r="BW990" s="69" t="n">
        <f aca="false">IF(BF990&gt;0,IF(J990&gt;0,J990,K990*H990/100),0)</f>
        <v>0</v>
      </c>
      <c r="BX990" s="69" t="n">
        <f aca="false">IF(BF990&gt;0,IF(BJ990&gt;BL990,BL990,BJ990),0)</f>
        <v>0</v>
      </c>
      <c r="BY990" s="69" t="n">
        <f aca="false">IF(BD990=0,0,IF(AND(BX990&gt;0,BX990&lt;=5),  IF(AND(BX990&gt;0,BX990&lt;=5),VLOOKUP(BK990,'Pril1-THLPa'!$A$6:$F$18,IF(AND(BX990&gt;0,BX990&lt;=5),LOOKUP(BX990,'Pril1-THLPa'!$B$5:$F$5,'Pril1-THLPa'!$B$4:$F$4),""),0),""),  IF(BX990&gt;5,BO990+BP990*(BX990-5)+BQ990*POWER(BX990-5,2)+BR990*POWER(BX990-5,3)+BS990*POWER(BX990-5,4),"")))</f>
        <v>0</v>
      </c>
      <c r="BZ990" s="69" t="n">
        <f aca="false">IF(BY990&gt;0,BY990*BI990/10*BW990*(100+BV990)/100,0)</f>
        <v>0</v>
      </c>
      <c r="CA990" s="69" t="n">
        <f aca="false">IF(BD990&gt;0,BX990-IF(BD990&gt;BX990,BX990,BD990),0)</f>
        <v>0</v>
      </c>
      <c r="CB990" s="69" t="n">
        <f aca="false">POWER(1.01,CA990)</f>
        <v>1</v>
      </c>
      <c r="CC990" s="69" t="n">
        <f aca="false">IF(BF990&gt;0,IF(BF990&gt;BH990,1,BF990/BH990),0)</f>
        <v>0</v>
      </c>
      <c r="CD990" s="72" t="n">
        <f aca="false">IF(BD990=0,0,IF(BF990&gt;0,ROUND(IF(CB990&lt;&gt;0,BZ990*BT990*1/CB990*CC990,0),0),0))</f>
        <v>0</v>
      </c>
      <c r="CE990" s="73" t="str">
        <f aca="false">IF(BF990&gt;0,IF(BF990&gt;BH990,CD990/BF990,CD990/BH990),"")</f>
        <v/>
      </c>
      <c r="CF990" s="69" t="n">
        <f aca="false">'Vstupní data'!AM990</f>
        <v>0</v>
      </c>
      <c r="CG990" s="69" t="n">
        <f aca="false">'Vstupní data'!AN990</f>
        <v>0</v>
      </c>
      <c r="CH990" s="69" t="n">
        <f aca="false">'Vstupní data'!AO990</f>
        <v>0</v>
      </c>
      <c r="CI990" s="69" t="n">
        <f aca="false">'Vstupní data'!AP990</f>
        <v>0</v>
      </c>
      <c r="CJ990" s="72" t="n">
        <f aca="false">ROUND(CH990*CI990,0)</f>
        <v>0</v>
      </c>
      <c r="CK990" s="74" t="str">
        <f aca="false">IF(OR(AA990&gt;0,BB990&gt;0,CD990&gt;0,CJ990&gt;0),AA990+BB990+CD990+CJ990,"")</f>
        <v/>
      </c>
    </row>
    <row r="991" customFormat="false" ht="12.8" hidden="false" customHeight="false" outlineLevel="0" collapsed="false">
      <c r="A991" s="66" t="n">
        <f aca="false">'Vstupní data'!A991</f>
        <v>0</v>
      </c>
      <c r="F991" s="66" t="str">
        <f aca="false">CONCATENATE('Vstupní data'!F991,'Vstupní data'!G991,'Vstupní data'!H991,'Vstupní data'!I991)</f>
        <v/>
      </c>
      <c r="G991" s="66"/>
      <c r="H991" s="66" t="n">
        <f aca="false">'Vstupní data'!K991</f>
        <v>0</v>
      </c>
      <c r="I991" s="66" t="n">
        <f aca="false">'Vstupní data'!L991</f>
        <v>0</v>
      </c>
      <c r="J991" s="66" t="n">
        <f aca="false">'Vstupní data'!K991*'Vstupní data'!M991/100</f>
        <v>0</v>
      </c>
      <c r="L991" s="66" t="n">
        <f aca="false">IF('Vstupní data'!N991="prostokořenný",0,IF('Vstupní data'!N991="krytokořenný","k",IF('Vstupní data'!N991="poloodrostky nebo odrostky, prostokořenné i krytokořenné","po",0)))</f>
        <v>0</v>
      </c>
      <c r="N991" s="66"/>
      <c r="O991" s="66" t="n">
        <f aca="false">'Vstupní data'!O991</f>
        <v>0</v>
      </c>
      <c r="P991" s="66" t="n">
        <f aca="false">IF(O991&gt;0,VLOOKUP(CONCATENATE(VLOOKUP(I991,'Pril3-drev'!$H$5:$K$83,4,0),"-",'Vstupní data'!R991),K2!$C$15:$D$23,2,0),0)</f>
        <v>0</v>
      </c>
      <c r="Q991" s="66" t="n">
        <f aca="false">IF(O991&gt;0,VLOOKUP(I991,'Pril3-drev'!$H$5:$I$83,2,0),0)</f>
        <v>0</v>
      </c>
      <c r="R991" s="66" t="n">
        <f aca="false">IF(Q991&gt;0,VLOOKUP(Q991,'Pril6-okus'!$A$5:$B$17,2,0),0)</f>
        <v>0</v>
      </c>
      <c r="S991" s="66" t="n">
        <f aca="false">IF(O991&gt;0,VLOOKUP(I991,'Pril3-drev'!$H$5:$J$83,3,0),0)</f>
        <v>0</v>
      </c>
      <c r="T991" s="66" t="str">
        <f aca="false">IF(O991&gt;0,IF(L991="k",0.9*VLOOKUP(S991,'ha-pocty-vyhl'!$A$5:$B$20,2,0),IF(L991="po",0.8*VLOOKUP(S991,'ha-pocty-vyhl'!$A$5:$B$20,2,0),VLOOKUP(S991,'ha-pocty-vyhl'!$A$5:$B$20,2,0))),"")</f>
        <v/>
      </c>
      <c r="U991" s="66" t="n">
        <f aca="false">'Vstupní data'!P991</f>
        <v>0</v>
      </c>
      <c r="V991" s="66" t="n">
        <f aca="false">IF(O991&gt;0,1.3*T991*1000*Z991/10000,0)</f>
        <v>0</v>
      </c>
      <c r="W991" s="66" t="n">
        <f aca="false">IF(O991&gt;0,1.3*T991*1000*Z991/10000,0)</f>
        <v>0</v>
      </c>
      <c r="X991" s="66" t="n">
        <f aca="false">IF(O991&gt;0,IF(O991&gt;V991,V991,O991),0)</f>
        <v>0</v>
      </c>
      <c r="Y991" s="66" t="n">
        <f aca="false">IF(O991&gt;0,IF(IF(U991&gt;W991,W991,U991)&lt;X991,W991,IF(U991&gt;W991,W991,U991)),0)</f>
        <v>0</v>
      </c>
      <c r="Z991" s="66" t="n">
        <f aca="false">IF(O991&gt;0,IF(J991&gt;0,J991,K991*H991/100),0)</f>
        <v>0</v>
      </c>
      <c r="AA991" s="67" t="n">
        <f aca="false">IF(O991&gt;0,CEILING(R991*P991*X991/Y991*Z991,1),0)</f>
        <v>0</v>
      </c>
      <c r="AB991" s="68" t="n">
        <f aca="false">IF(O991&gt;0,AA991/O991,0)</f>
        <v>0</v>
      </c>
      <c r="AC991" s="66" t="n">
        <f aca="false">'Vstupní data'!W991</f>
        <v>0</v>
      </c>
      <c r="AI991" s="66" t="str">
        <f aca="false">IF(OR('Vstupní data'!T991&gt;0,'Vstupní data'!U991&gt;0),VLOOKUP(I991,'Pril3-drev'!$H$5:$J$83,3,0),"")</f>
        <v/>
      </c>
      <c r="AJ991" s="66" t="n">
        <f aca="false">IF('Vstupní data'!V991="prostokořenný",0,IF('Vstupní data'!V991="krytokořenný","k",IF('Vstupní data'!V991="poloodrostky nebo odrostky, prostokořenné i krytokořenné","po",0)))</f>
        <v>0</v>
      </c>
      <c r="AK991" s="66" t="n">
        <f aca="false">IF(OR('Vstupní data'!T991&gt;0,'Vstupní data'!U991&gt;0),IF(AJ991="k",0.9*VLOOKUP(AI991,'ha-pocty-vyhl'!$A$5:$B$20,2,0),IF(AJ991="po",0.8*VLOOKUP(AI991,'ha-pocty-vyhl'!$A$5:$B$20,2,0),VLOOKUP(AI991,'ha-pocty-vyhl'!$A$5:$B$20,2,0))),0)</f>
        <v>0</v>
      </c>
      <c r="AL991" s="66" t="n">
        <f aca="false">IF(OR('Vstupní data'!T991&gt;0,'Vstupní data'!U991&gt;0),'Vstupní data'!K991*'Vstupní data'!M991/100,0)</f>
        <v>0</v>
      </c>
      <c r="AM991" s="66" t="n">
        <f aca="false">IF(OR('Vstupní data'!T991&gt;0,'Vstupní data'!U991&gt;0),IF('Vstupní data'!T991&gt;0,'Vstupní data'!T991,ROUND(10*'Vstupní data'!U991/AK991,0)),0)</f>
        <v>0</v>
      </c>
      <c r="AN991" s="69" t="n">
        <f aca="false">IF('Vstupní data'!T991&gt;0,   IF('Vstupní data'!T991&lt;=AL991,'Vstupní data'!T991,AL991),   IF(AM991&lt;AL991,AM991,AL991))</f>
        <v>0</v>
      </c>
      <c r="AO991" s="69" t="n">
        <f aca="false">'Vstupní data'!X991</f>
        <v>0</v>
      </c>
      <c r="AP991" s="66" t="n">
        <f aca="false">IF(OR('Vstupní data'!T991&gt;0,'Vstupní data'!U991&gt;0),IF(I991&lt;&gt;0,VLOOKUP(I991,'Pril3-drev'!$H$5:$I$83,2,0),0),0)</f>
        <v>0</v>
      </c>
      <c r="AQ991" s="66" t="n">
        <f aca="false">'Vstupní data'!Y991</f>
        <v>0</v>
      </c>
      <c r="AR991" s="66" t="str">
        <f aca="false">IF(AC991&gt;5,   IF('Vstupní data'!Y991&gt;0,   VLOOKUP(VLOOKUP(CONCATENATE(VLOOKUP(I991,'Pril3-drev'!$H$4:$L$83,5,0),AC991),'Pril3-drev'!$Q$4:$R$2803,2,0),'AVB-BS'!$C$5:$S$29 ,LOOKUP(AQ991,'AVB-BS'!$D$3:$S$3,'AVB-BS'!$D$1:$S$1) ,0 )   ,   IF('Vstupní data'!Z991&gt;0,'Vstupní data'!Z991,0)) , "")</f>
        <v/>
      </c>
      <c r="AS991" s="70" t="str">
        <f aca="false">IF(AC991&gt;5,VLOOKUP(CONCATENATE(AP991,AR991),'Pril1-THLPa'!$H$6:$N$96,4,0),"")</f>
        <v/>
      </c>
      <c r="AT991" s="70" t="str">
        <f aca="false">IF(AC991&gt;5,VLOOKUP(CONCATENATE(AP991,AR991),'Pril1-THLPa'!$H$6:$N$96,5,0),"")</f>
        <v/>
      </c>
      <c r="AU991" s="70" t="str">
        <f aca="false">IF(AC991&gt;5,VLOOKUP(CONCATENATE(AP991,AR991),'Pril1-THLPa'!$H$6:$N$96,6,0),"")</f>
        <v/>
      </c>
      <c r="AV991" s="70" t="str">
        <f aca="false">IF(AC991&gt;5,VLOOKUP(CONCATENATE(AP991,AR991),'Pril1-THLPa'!$H$6:$N$96,7,0),"")</f>
        <v/>
      </c>
      <c r="AW991" s="70" t="str">
        <f aca="false">IF(AC991&gt;5,VLOOKUP(CONCATENATE(AP991,AR991),'Pril1-THLPa'!$H$6:$O$96,8,0),"")</f>
        <v/>
      </c>
      <c r="AX991" s="66" t="n">
        <f aca="false">IF(AC991&gt;0,IF(AND(AC991&gt;0,AC991&lt;=5),VLOOKUP(AP991,'Pril1-THLPa'!$A$6:$F$18,LOOKUP(AC991,'Pril1-THLPa'!$B$5:$F$5,'Pril1-THLPa'!$B$4:$F$4),0),AS991+AT991*(AC991-5)+AU991*POWER(AC991-5,2)+AV991*POWER(AC991-5,3)+AW991*POWER(AC991-5,4)),0)</f>
        <v>0</v>
      </c>
      <c r="AY991" s="71"/>
      <c r="AZ991" s="66" t="n">
        <f aca="false">'Vstupní data'!AA991</f>
        <v>0</v>
      </c>
      <c r="BA991" s="66" t="n">
        <f aca="false">IF(OR('Vstupní data'!T991&gt;0,'Vstupní data'!U991&gt;0),IF(AC991&lt;&gt;"",AX991*AO991/10*(100+AZ991)/100,0),0)</f>
        <v>0</v>
      </c>
      <c r="BB991" s="67" t="n">
        <f aca="false">IF(AC991&lt;&gt;"",ROUND(BA991*AN991,0),0)</f>
        <v>0</v>
      </c>
      <c r="BC991" s="68" t="str">
        <f aca="false">IF(AE991&gt;0,BB991/AE991,"")</f>
        <v/>
      </c>
      <c r="BD991" s="66" t="n">
        <f aca="false">'Vstupní data'!AE991</f>
        <v>0</v>
      </c>
      <c r="BF991" s="66" t="n">
        <f aca="false">'Vstupní data'!AC991</f>
        <v>0</v>
      </c>
      <c r="BH991" s="66" t="n">
        <f aca="false">'Vstupní data'!AD991</f>
        <v>0</v>
      </c>
      <c r="BI991" s="66" t="n">
        <f aca="false">'Vstupní data'!AF991</f>
        <v>0</v>
      </c>
      <c r="BJ991" s="69" t="n">
        <f aca="false">'Vstupní data'!AG991</f>
        <v>0</v>
      </c>
      <c r="BK991" s="69" t="n">
        <f aca="false">IF(BF991&lt;&gt;0,VLOOKUP(I991,'Pril3-drev'!$H$5:$I$83,2,0),0)</f>
        <v>0</v>
      </c>
      <c r="BL991" s="69" t="n">
        <f aca="false">IF(BF991&lt;&gt;0,VLOOKUP(BK991,'Pril3-drev'!$A$5:$C$17,3,0),0)</f>
        <v>0</v>
      </c>
      <c r="BM991" s="69" t="n">
        <f aca="false">'Vstupní data'!AH991</f>
        <v>0</v>
      </c>
      <c r="BN991" s="69" t="n">
        <f aca="false">IF('Vstupní data'!AH991&gt;0,   VLOOKUP(VLOOKUP(CONCATENATE(VLOOKUP(I991,'Pril3-drev'!$H$4:$L$83,5,0),BD991),'Pril3-drev'!$Q$4:$R$2803,2,0),'AVB-BS'!$C$5:$S$29 ,LOOKUP(BM991,'AVB-BS'!$D$3:$S$3,'AVB-BS'!$D$1:$S$1) ,0 )   ,   IF('Vstupní data'!AI991&gt;0,'Vstupní data'!AI991,0))</f>
        <v>0</v>
      </c>
      <c r="BO991" s="69" t="str">
        <f aca="false">IF(BX991&gt;5,VLOOKUP(CONCATENATE(BK991,BN991),'Pril1-THLPa'!$H$6:$N$96,4,0),"")</f>
        <v/>
      </c>
      <c r="BP991" s="69" t="str">
        <f aca="false">IF(BX991&gt;5,VLOOKUP(CONCATENATE(BK991,BN991),'Pril1-THLPa'!$H$6:$N$96,5,0),"")</f>
        <v/>
      </c>
      <c r="BQ991" s="69" t="str">
        <f aca="false">IF(BX991&gt;5,VLOOKUP(CONCATENATE(BK991,BN991),'Pril1-THLPa'!$H$6:$N$96,6,0),"")</f>
        <v/>
      </c>
      <c r="BR991" s="69" t="str">
        <f aca="false">IF(BX991&gt;5,VLOOKUP(CONCATENATE(BK991,BN991),'Pril1-THLPa'!$H$6:$N$96,7,0),"")</f>
        <v/>
      </c>
      <c r="BS991" s="69" t="str">
        <f aca="false">IF(BX991&gt;5,VLOOKUP(CONCATENATE(BK991,BN991),'Pril1-THLPa'!$H$6:$O$96,8,0),"")</f>
        <v/>
      </c>
      <c r="BT991" s="69" t="str">
        <f aca="false">IF(BF991&gt;0, IF(BK991="smrk",  VLOOKUP(VLOOKUP(BD991,'Pril9-K3'!$L$8:$M$207,2,0),'Pril9-K3'!$A$8:$J$16,LOOKUP(BN991,'Pril9-K3'!$A$7:$J$7,'Pril9-K3'!$A$5:$J$5),0), IF(AND(BK991&lt;&gt;"smrk",'Vstupní data'!AK991&lt;&gt;""),'Vstupní data'!AK991,   VLOOKUP(VLOOKUP(BD991,'Pril9-K3'!$L$8:$M$207,2,0),'Pril9-K3'!$A$8:$J$16,LOOKUP(BN991,'Pril9-K3'!$A$7:$J$7,'Pril9-K3'!$A$5:$J$5),0)   )),   "")</f>
        <v/>
      </c>
      <c r="BV991" s="69" t="n">
        <f aca="false">'Vstupní data'!AJ991</f>
        <v>0</v>
      </c>
      <c r="BW991" s="69" t="n">
        <f aca="false">IF(BF991&gt;0,IF(J991&gt;0,J991,K991*H991/100),0)</f>
        <v>0</v>
      </c>
      <c r="BX991" s="69" t="n">
        <f aca="false">IF(BF991&gt;0,IF(BJ991&gt;BL991,BL991,BJ991),0)</f>
        <v>0</v>
      </c>
      <c r="BY991" s="69" t="n">
        <f aca="false">IF(BD991=0,0,IF(AND(BX991&gt;0,BX991&lt;=5),  IF(AND(BX991&gt;0,BX991&lt;=5),VLOOKUP(BK991,'Pril1-THLPa'!$A$6:$F$18,IF(AND(BX991&gt;0,BX991&lt;=5),LOOKUP(BX991,'Pril1-THLPa'!$B$5:$F$5,'Pril1-THLPa'!$B$4:$F$4),""),0),""),  IF(BX991&gt;5,BO991+BP991*(BX991-5)+BQ991*POWER(BX991-5,2)+BR991*POWER(BX991-5,3)+BS991*POWER(BX991-5,4),"")))</f>
        <v>0</v>
      </c>
      <c r="BZ991" s="69" t="n">
        <f aca="false">IF(BY991&gt;0,BY991*BI991/10*BW991*(100+BV991)/100,0)</f>
        <v>0</v>
      </c>
      <c r="CA991" s="69" t="n">
        <f aca="false">IF(BD991&gt;0,BX991-IF(BD991&gt;BX991,BX991,BD991),0)</f>
        <v>0</v>
      </c>
      <c r="CB991" s="69" t="n">
        <f aca="false">POWER(1.01,CA991)</f>
        <v>1</v>
      </c>
      <c r="CC991" s="69" t="n">
        <f aca="false">IF(BF991&gt;0,IF(BF991&gt;BH991,1,BF991/BH991),0)</f>
        <v>0</v>
      </c>
      <c r="CD991" s="72" t="n">
        <f aca="false">IF(BD991=0,0,IF(BF991&gt;0,ROUND(IF(CB991&lt;&gt;0,BZ991*BT991*1/CB991*CC991,0),0),0))</f>
        <v>0</v>
      </c>
      <c r="CE991" s="73" t="str">
        <f aca="false">IF(BF991&gt;0,IF(BF991&gt;BH991,CD991/BF991,CD991/BH991),"")</f>
        <v/>
      </c>
      <c r="CF991" s="69" t="n">
        <f aca="false">'Vstupní data'!AM991</f>
        <v>0</v>
      </c>
      <c r="CG991" s="69" t="n">
        <f aca="false">'Vstupní data'!AN991</f>
        <v>0</v>
      </c>
      <c r="CH991" s="69" t="n">
        <f aca="false">'Vstupní data'!AO991</f>
        <v>0</v>
      </c>
      <c r="CI991" s="69" t="n">
        <f aca="false">'Vstupní data'!AP991</f>
        <v>0</v>
      </c>
      <c r="CJ991" s="72" t="n">
        <f aca="false">ROUND(CH991*CI991,0)</f>
        <v>0</v>
      </c>
      <c r="CK991" s="74" t="str">
        <f aca="false">IF(OR(AA991&gt;0,BB991&gt;0,CD991&gt;0,CJ991&gt;0),AA991+BB991+CD991+CJ991,"")</f>
        <v/>
      </c>
    </row>
    <row r="992" customFormat="false" ht="12.8" hidden="false" customHeight="false" outlineLevel="0" collapsed="false">
      <c r="A992" s="66" t="n">
        <f aca="false">'Vstupní data'!A992</f>
        <v>0</v>
      </c>
      <c r="F992" s="66" t="str">
        <f aca="false">CONCATENATE('Vstupní data'!F992,'Vstupní data'!G992,'Vstupní data'!H992,'Vstupní data'!I992)</f>
        <v/>
      </c>
      <c r="G992" s="66"/>
      <c r="H992" s="66" t="n">
        <f aca="false">'Vstupní data'!K992</f>
        <v>0</v>
      </c>
      <c r="I992" s="66" t="n">
        <f aca="false">'Vstupní data'!L992</f>
        <v>0</v>
      </c>
      <c r="J992" s="66" t="n">
        <f aca="false">'Vstupní data'!K992*'Vstupní data'!M992/100</f>
        <v>0</v>
      </c>
      <c r="L992" s="66" t="n">
        <f aca="false">IF('Vstupní data'!N992="prostokořenný",0,IF('Vstupní data'!N992="krytokořenný","k",IF('Vstupní data'!N992="poloodrostky nebo odrostky, prostokořenné i krytokořenné","po",0)))</f>
        <v>0</v>
      </c>
      <c r="N992" s="66"/>
      <c r="O992" s="66" t="n">
        <f aca="false">'Vstupní data'!O992</f>
        <v>0</v>
      </c>
      <c r="P992" s="66" t="n">
        <f aca="false">IF(O992&gt;0,VLOOKUP(CONCATENATE(VLOOKUP(I992,'Pril3-drev'!$H$5:$K$83,4,0),"-",'Vstupní data'!R992),K2!$C$15:$D$23,2,0),0)</f>
        <v>0</v>
      </c>
      <c r="Q992" s="66" t="n">
        <f aca="false">IF(O992&gt;0,VLOOKUP(I992,'Pril3-drev'!$H$5:$I$83,2,0),0)</f>
        <v>0</v>
      </c>
      <c r="R992" s="66" t="n">
        <f aca="false">IF(Q992&gt;0,VLOOKUP(Q992,'Pril6-okus'!$A$5:$B$17,2,0),0)</f>
        <v>0</v>
      </c>
      <c r="S992" s="66" t="n">
        <f aca="false">IF(O992&gt;0,VLOOKUP(I992,'Pril3-drev'!$H$5:$J$83,3,0),0)</f>
        <v>0</v>
      </c>
      <c r="T992" s="66" t="str">
        <f aca="false">IF(O992&gt;0,IF(L992="k",0.9*VLOOKUP(S992,'ha-pocty-vyhl'!$A$5:$B$20,2,0),IF(L992="po",0.8*VLOOKUP(S992,'ha-pocty-vyhl'!$A$5:$B$20,2,0),VLOOKUP(S992,'ha-pocty-vyhl'!$A$5:$B$20,2,0))),"")</f>
        <v/>
      </c>
      <c r="U992" s="66" t="n">
        <f aca="false">'Vstupní data'!P992</f>
        <v>0</v>
      </c>
      <c r="V992" s="66" t="n">
        <f aca="false">IF(O992&gt;0,1.3*T992*1000*Z992/10000,0)</f>
        <v>0</v>
      </c>
      <c r="W992" s="66" t="n">
        <f aca="false">IF(O992&gt;0,1.3*T992*1000*Z992/10000,0)</f>
        <v>0</v>
      </c>
      <c r="X992" s="66" t="n">
        <f aca="false">IF(O992&gt;0,IF(O992&gt;V992,V992,O992),0)</f>
        <v>0</v>
      </c>
      <c r="Y992" s="66" t="n">
        <f aca="false">IF(O992&gt;0,IF(IF(U992&gt;W992,W992,U992)&lt;X992,W992,IF(U992&gt;W992,W992,U992)),0)</f>
        <v>0</v>
      </c>
      <c r="Z992" s="66" t="n">
        <f aca="false">IF(O992&gt;0,IF(J992&gt;0,J992,K992*H992/100),0)</f>
        <v>0</v>
      </c>
      <c r="AA992" s="67" t="n">
        <f aca="false">IF(O992&gt;0,CEILING(R992*P992*X992/Y992*Z992,1),0)</f>
        <v>0</v>
      </c>
      <c r="AB992" s="68" t="n">
        <f aca="false">IF(O992&gt;0,AA992/O992,0)</f>
        <v>0</v>
      </c>
      <c r="AC992" s="66" t="n">
        <f aca="false">'Vstupní data'!W992</f>
        <v>0</v>
      </c>
      <c r="AI992" s="66" t="str">
        <f aca="false">IF(OR('Vstupní data'!T992&gt;0,'Vstupní data'!U992&gt;0),VLOOKUP(I992,'Pril3-drev'!$H$5:$J$83,3,0),"")</f>
        <v/>
      </c>
      <c r="AJ992" s="66" t="n">
        <f aca="false">IF('Vstupní data'!V992="prostokořenný",0,IF('Vstupní data'!V992="krytokořenný","k",IF('Vstupní data'!V992="poloodrostky nebo odrostky, prostokořenné i krytokořenné","po",0)))</f>
        <v>0</v>
      </c>
      <c r="AK992" s="66" t="n">
        <f aca="false">IF(OR('Vstupní data'!T992&gt;0,'Vstupní data'!U992&gt;0),IF(AJ992="k",0.9*VLOOKUP(AI992,'ha-pocty-vyhl'!$A$5:$B$20,2,0),IF(AJ992="po",0.8*VLOOKUP(AI992,'ha-pocty-vyhl'!$A$5:$B$20,2,0),VLOOKUP(AI992,'ha-pocty-vyhl'!$A$5:$B$20,2,0))),0)</f>
        <v>0</v>
      </c>
      <c r="AL992" s="66" t="n">
        <f aca="false">IF(OR('Vstupní data'!T992&gt;0,'Vstupní data'!U992&gt;0),'Vstupní data'!K992*'Vstupní data'!M992/100,0)</f>
        <v>0</v>
      </c>
      <c r="AM992" s="66" t="n">
        <f aca="false">IF(OR('Vstupní data'!T992&gt;0,'Vstupní data'!U992&gt;0),IF('Vstupní data'!T992&gt;0,'Vstupní data'!T992,ROUND(10*'Vstupní data'!U992/AK992,0)),0)</f>
        <v>0</v>
      </c>
      <c r="AN992" s="69" t="n">
        <f aca="false">IF('Vstupní data'!T992&gt;0,   IF('Vstupní data'!T992&lt;=AL992,'Vstupní data'!T992,AL992),   IF(AM992&lt;AL992,AM992,AL992))</f>
        <v>0</v>
      </c>
      <c r="AO992" s="69" t="n">
        <f aca="false">'Vstupní data'!X992</f>
        <v>0</v>
      </c>
      <c r="AP992" s="66" t="n">
        <f aca="false">IF(OR('Vstupní data'!T992&gt;0,'Vstupní data'!U992&gt;0),IF(I992&lt;&gt;0,VLOOKUP(I992,'Pril3-drev'!$H$5:$I$83,2,0),0),0)</f>
        <v>0</v>
      </c>
      <c r="AQ992" s="66" t="n">
        <f aca="false">'Vstupní data'!Y992</f>
        <v>0</v>
      </c>
      <c r="AR992" s="66" t="str">
        <f aca="false">IF(AC992&gt;5,   IF('Vstupní data'!Y992&gt;0,   VLOOKUP(VLOOKUP(CONCATENATE(VLOOKUP(I992,'Pril3-drev'!$H$4:$L$83,5,0),AC992),'Pril3-drev'!$Q$4:$R$2803,2,0),'AVB-BS'!$C$5:$S$29 ,LOOKUP(AQ992,'AVB-BS'!$D$3:$S$3,'AVB-BS'!$D$1:$S$1) ,0 )   ,   IF('Vstupní data'!Z992&gt;0,'Vstupní data'!Z992,0)) , "")</f>
        <v/>
      </c>
      <c r="AS992" s="70" t="str">
        <f aca="false">IF(AC992&gt;5,VLOOKUP(CONCATENATE(AP992,AR992),'Pril1-THLPa'!$H$6:$N$96,4,0),"")</f>
        <v/>
      </c>
      <c r="AT992" s="70" t="str">
        <f aca="false">IF(AC992&gt;5,VLOOKUP(CONCATENATE(AP992,AR992),'Pril1-THLPa'!$H$6:$N$96,5,0),"")</f>
        <v/>
      </c>
      <c r="AU992" s="70" t="str">
        <f aca="false">IF(AC992&gt;5,VLOOKUP(CONCATENATE(AP992,AR992),'Pril1-THLPa'!$H$6:$N$96,6,0),"")</f>
        <v/>
      </c>
      <c r="AV992" s="70" t="str">
        <f aca="false">IF(AC992&gt;5,VLOOKUP(CONCATENATE(AP992,AR992),'Pril1-THLPa'!$H$6:$N$96,7,0),"")</f>
        <v/>
      </c>
      <c r="AW992" s="70" t="str">
        <f aca="false">IF(AC992&gt;5,VLOOKUP(CONCATENATE(AP992,AR992),'Pril1-THLPa'!$H$6:$O$96,8,0),"")</f>
        <v/>
      </c>
      <c r="AX992" s="66" t="n">
        <f aca="false">IF(AC992&gt;0,IF(AND(AC992&gt;0,AC992&lt;=5),VLOOKUP(AP992,'Pril1-THLPa'!$A$6:$F$18,LOOKUP(AC992,'Pril1-THLPa'!$B$5:$F$5,'Pril1-THLPa'!$B$4:$F$4),0),AS992+AT992*(AC992-5)+AU992*POWER(AC992-5,2)+AV992*POWER(AC992-5,3)+AW992*POWER(AC992-5,4)),0)</f>
        <v>0</v>
      </c>
      <c r="AY992" s="71"/>
      <c r="AZ992" s="66" t="n">
        <f aca="false">'Vstupní data'!AA992</f>
        <v>0</v>
      </c>
      <c r="BA992" s="66" t="n">
        <f aca="false">IF(OR('Vstupní data'!T992&gt;0,'Vstupní data'!U992&gt;0),IF(AC992&lt;&gt;"",AX992*AO992/10*(100+AZ992)/100,0),0)</f>
        <v>0</v>
      </c>
      <c r="BB992" s="67" t="n">
        <f aca="false">IF(AC992&lt;&gt;"",ROUND(BA992*AN992,0),0)</f>
        <v>0</v>
      </c>
      <c r="BC992" s="68" t="str">
        <f aca="false">IF(AE992&gt;0,BB992/AE992,"")</f>
        <v/>
      </c>
      <c r="BD992" s="66" t="n">
        <f aca="false">'Vstupní data'!AE992</f>
        <v>0</v>
      </c>
      <c r="BF992" s="66" t="n">
        <f aca="false">'Vstupní data'!AC992</f>
        <v>0</v>
      </c>
      <c r="BH992" s="66" t="n">
        <f aca="false">'Vstupní data'!AD992</f>
        <v>0</v>
      </c>
      <c r="BI992" s="66" t="n">
        <f aca="false">'Vstupní data'!AF992</f>
        <v>0</v>
      </c>
      <c r="BJ992" s="69" t="n">
        <f aca="false">'Vstupní data'!AG992</f>
        <v>0</v>
      </c>
      <c r="BK992" s="69" t="n">
        <f aca="false">IF(BF992&lt;&gt;0,VLOOKUP(I992,'Pril3-drev'!$H$5:$I$83,2,0),0)</f>
        <v>0</v>
      </c>
      <c r="BL992" s="69" t="n">
        <f aca="false">IF(BF992&lt;&gt;0,VLOOKUP(BK992,'Pril3-drev'!$A$5:$C$17,3,0),0)</f>
        <v>0</v>
      </c>
      <c r="BM992" s="69" t="n">
        <f aca="false">'Vstupní data'!AH992</f>
        <v>0</v>
      </c>
      <c r="BN992" s="69" t="n">
        <f aca="false">IF('Vstupní data'!AH992&gt;0,   VLOOKUP(VLOOKUP(CONCATENATE(VLOOKUP(I992,'Pril3-drev'!$H$4:$L$83,5,0),BD992),'Pril3-drev'!$Q$4:$R$2803,2,0),'AVB-BS'!$C$5:$S$29 ,LOOKUP(BM992,'AVB-BS'!$D$3:$S$3,'AVB-BS'!$D$1:$S$1) ,0 )   ,   IF('Vstupní data'!AI992&gt;0,'Vstupní data'!AI992,0))</f>
        <v>0</v>
      </c>
      <c r="BO992" s="69" t="str">
        <f aca="false">IF(BX992&gt;5,VLOOKUP(CONCATENATE(BK992,BN992),'Pril1-THLPa'!$H$6:$N$96,4,0),"")</f>
        <v/>
      </c>
      <c r="BP992" s="69" t="str">
        <f aca="false">IF(BX992&gt;5,VLOOKUP(CONCATENATE(BK992,BN992),'Pril1-THLPa'!$H$6:$N$96,5,0),"")</f>
        <v/>
      </c>
      <c r="BQ992" s="69" t="str">
        <f aca="false">IF(BX992&gt;5,VLOOKUP(CONCATENATE(BK992,BN992),'Pril1-THLPa'!$H$6:$N$96,6,0),"")</f>
        <v/>
      </c>
      <c r="BR992" s="69" t="str">
        <f aca="false">IF(BX992&gt;5,VLOOKUP(CONCATENATE(BK992,BN992),'Pril1-THLPa'!$H$6:$N$96,7,0),"")</f>
        <v/>
      </c>
      <c r="BS992" s="69" t="str">
        <f aca="false">IF(BX992&gt;5,VLOOKUP(CONCATENATE(BK992,BN992),'Pril1-THLPa'!$H$6:$O$96,8,0),"")</f>
        <v/>
      </c>
      <c r="BT992" s="69" t="str">
        <f aca="false">IF(BF992&gt;0, IF(BK992="smrk",  VLOOKUP(VLOOKUP(BD992,'Pril9-K3'!$L$8:$M$207,2,0),'Pril9-K3'!$A$8:$J$16,LOOKUP(BN992,'Pril9-K3'!$A$7:$J$7,'Pril9-K3'!$A$5:$J$5),0), IF(AND(BK992&lt;&gt;"smrk",'Vstupní data'!AK992&lt;&gt;""),'Vstupní data'!AK992,   VLOOKUP(VLOOKUP(BD992,'Pril9-K3'!$L$8:$M$207,2,0),'Pril9-K3'!$A$8:$J$16,LOOKUP(BN992,'Pril9-K3'!$A$7:$J$7,'Pril9-K3'!$A$5:$J$5),0)   )),   "")</f>
        <v/>
      </c>
      <c r="BV992" s="69" t="n">
        <f aca="false">'Vstupní data'!AJ992</f>
        <v>0</v>
      </c>
      <c r="BW992" s="69" t="n">
        <f aca="false">IF(BF992&gt;0,IF(J992&gt;0,J992,K992*H992/100),0)</f>
        <v>0</v>
      </c>
      <c r="BX992" s="69" t="n">
        <f aca="false">IF(BF992&gt;0,IF(BJ992&gt;BL992,BL992,BJ992),0)</f>
        <v>0</v>
      </c>
      <c r="BY992" s="69" t="n">
        <f aca="false">IF(BD992=0,0,IF(AND(BX992&gt;0,BX992&lt;=5),  IF(AND(BX992&gt;0,BX992&lt;=5),VLOOKUP(BK992,'Pril1-THLPa'!$A$6:$F$18,IF(AND(BX992&gt;0,BX992&lt;=5),LOOKUP(BX992,'Pril1-THLPa'!$B$5:$F$5,'Pril1-THLPa'!$B$4:$F$4),""),0),""),  IF(BX992&gt;5,BO992+BP992*(BX992-5)+BQ992*POWER(BX992-5,2)+BR992*POWER(BX992-5,3)+BS992*POWER(BX992-5,4),"")))</f>
        <v>0</v>
      </c>
      <c r="BZ992" s="69" t="n">
        <f aca="false">IF(BY992&gt;0,BY992*BI992/10*BW992*(100+BV992)/100,0)</f>
        <v>0</v>
      </c>
      <c r="CA992" s="69" t="n">
        <f aca="false">IF(BD992&gt;0,BX992-IF(BD992&gt;BX992,BX992,BD992),0)</f>
        <v>0</v>
      </c>
      <c r="CB992" s="69" t="n">
        <f aca="false">POWER(1.01,CA992)</f>
        <v>1</v>
      </c>
      <c r="CC992" s="69" t="n">
        <f aca="false">IF(BF992&gt;0,IF(BF992&gt;BH992,1,BF992/BH992),0)</f>
        <v>0</v>
      </c>
      <c r="CD992" s="72" t="n">
        <f aca="false">IF(BD992=0,0,IF(BF992&gt;0,ROUND(IF(CB992&lt;&gt;0,BZ992*BT992*1/CB992*CC992,0),0),0))</f>
        <v>0</v>
      </c>
      <c r="CE992" s="73" t="str">
        <f aca="false">IF(BF992&gt;0,IF(BF992&gt;BH992,CD992/BF992,CD992/BH992),"")</f>
        <v/>
      </c>
      <c r="CF992" s="69" t="n">
        <f aca="false">'Vstupní data'!AM992</f>
        <v>0</v>
      </c>
      <c r="CG992" s="69" t="n">
        <f aca="false">'Vstupní data'!AN992</f>
        <v>0</v>
      </c>
      <c r="CH992" s="69" t="n">
        <f aca="false">'Vstupní data'!AO992</f>
        <v>0</v>
      </c>
      <c r="CI992" s="69" t="n">
        <f aca="false">'Vstupní data'!AP992</f>
        <v>0</v>
      </c>
      <c r="CJ992" s="72" t="n">
        <f aca="false">ROUND(CH992*CI992,0)</f>
        <v>0</v>
      </c>
      <c r="CK992" s="74" t="str">
        <f aca="false">IF(OR(AA992&gt;0,BB992&gt;0,CD992&gt;0,CJ992&gt;0),AA992+BB992+CD992+CJ992,"")</f>
        <v/>
      </c>
    </row>
    <row r="993" customFormat="false" ht="12.8" hidden="false" customHeight="false" outlineLevel="0" collapsed="false">
      <c r="A993" s="66" t="n">
        <f aca="false">'Vstupní data'!A993</f>
        <v>0</v>
      </c>
      <c r="F993" s="66" t="str">
        <f aca="false">CONCATENATE('Vstupní data'!F993,'Vstupní data'!G993,'Vstupní data'!H993,'Vstupní data'!I993)</f>
        <v/>
      </c>
      <c r="G993" s="66"/>
      <c r="H993" s="66" t="n">
        <f aca="false">'Vstupní data'!K993</f>
        <v>0</v>
      </c>
      <c r="I993" s="66" t="n">
        <f aca="false">'Vstupní data'!L993</f>
        <v>0</v>
      </c>
      <c r="J993" s="66" t="n">
        <f aca="false">'Vstupní data'!K993*'Vstupní data'!M993/100</f>
        <v>0</v>
      </c>
      <c r="L993" s="66" t="n">
        <f aca="false">IF('Vstupní data'!N993="prostokořenný",0,IF('Vstupní data'!N993="krytokořenný","k",IF('Vstupní data'!N993="poloodrostky nebo odrostky, prostokořenné i krytokořenné","po",0)))</f>
        <v>0</v>
      </c>
      <c r="N993" s="66"/>
      <c r="O993" s="66" t="n">
        <f aca="false">'Vstupní data'!O993</f>
        <v>0</v>
      </c>
      <c r="P993" s="66" t="n">
        <f aca="false">IF(O993&gt;0,VLOOKUP(CONCATENATE(VLOOKUP(I993,'Pril3-drev'!$H$5:$K$83,4,0),"-",'Vstupní data'!R993),K2!$C$15:$D$23,2,0),0)</f>
        <v>0</v>
      </c>
      <c r="Q993" s="66" t="n">
        <f aca="false">IF(O993&gt;0,VLOOKUP(I993,'Pril3-drev'!$H$5:$I$83,2,0),0)</f>
        <v>0</v>
      </c>
      <c r="R993" s="66" t="n">
        <f aca="false">IF(Q993&gt;0,VLOOKUP(Q993,'Pril6-okus'!$A$5:$B$17,2,0),0)</f>
        <v>0</v>
      </c>
      <c r="S993" s="66" t="n">
        <f aca="false">IF(O993&gt;0,VLOOKUP(I993,'Pril3-drev'!$H$5:$J$83,3,0),0)</f>
        <v>0</v>
      </c>
      <c r="T993" s="66" t="str">
        <f aca="false">IF(O993&gt;0,IF(L993="k",0.9*VLOOKUP(S993,'ha-pocty-vyhl'!$A$5:$B$20,2,0),IF(L993="po",0.8*VLOOKUP(S993,'ha-pocty-vyhl'!$A$5:$B$20,2,0),VLOOKUP(S993,'ha-pocty-vyhl'!$A$5:$B$20,2,0))),"")</f>
        <v/>
      </c>
      <c r="U993" s="66" t="n">
        <f aca="false">'Vstupní data'!P993</f>
        <v>0</v>
      </c>
      <c r="V993" s="66" t="n">
        <f aca="false">IF(O993&gt;0,1.3*T993*1000*Z993/10000,0)</f>
        <v>0</v>
      </c>
      <c r="W993" s="66" t="n">
        <f aca="false">IF(O993&gt;0,1.3*T993*1000*Z993/10000,0)</f>
        <v>0</v>
      </c>
      <c r="X993" s="66" t="n">
        <f aca="false">IF(O993&gt;0,IF(O993&gt;V993,V993,O993),0)</f>
        <v>0</v>
      </c>
      <c r="Y993" s="66" t="n">
        <f aca="false">IF(O993&gt;0,IF(IF(U993&gt;W993,W993,U993)&lt;X993,W993,IF(U993&gt;W993,W993,U993)),0)</f>
        <v>0</v>
      </c>
      <c r="Z993" s="66" t="n">
        <f aca="false">IF(O993&gt;0,IF(J993&gt;0,J993,K993*H993/100),0)</f>
        <v>0</v>
      </c>
      <c r="AA993" s="67" t="n">
        <f aca="false">IF(O993&gt;0,CEILING(R993*P993*X993/Y993*Z993,1),0)</f>
        <v>0</v>
      </c>
      <c r="AB993" s="68" t="n">
        <f aca="false">IF(O993&gt;0,AA993/O993,0)</f>
        <v>0</v>
      </c>
      <c r="AC993" s="66" t="n">
        <f aca="false">'Vstupní data'!W993</f>
        <v>0</v>
      </c>
      <c r="AI993" s="66" t="str">
        <f aca="false">IF(OR('Vstupní data'!T993&gt;0,'Vstupní data'!U993&gt;0),VLOOKUP(I993,'Pril3-drev'!$H$5:$J$83,3,0),"")</f>
        <v/>
      </c>
      <c r="AJ993" s="66" t="n">
        <f aca="false">IF('Vstupní data'!V993="prostokořenný",0,IF('Vstupní data'!V993="krytokořenný","k",IF('Vstupní data'!V993="poloodrostky nebo odrostky, prostokořenné i krytokořenné","po",0)))</f>
        <v>0</v>
      </c>
      <c r="AK993" s="66" t="n">
        <f aca="false">IF(OR('Vstupní data'!T993&gt;0,'Vstupní data'!U993&gt;0),IF(AJ993="k",0.9*VLOOKUP(AI993,'ha-pocty-vyhl'!$A$5:$B$20,2,0),IF(AJ993="po",0.8*VLOOKUP(AI993,'ha-pocty-vyhl'!$A$5:$B$20,2,0),VLOOKUP(AI993,'ha-pocty-vyhl'!$A$5:$B$20,2,0))),0)</f>
        <v>0</v>
      </c>
      <c r="AL993" s="66" t="n">
        <f aca="false">IF(OR('Vstupní data'!T993&gt;0,'Vstupní data'!U993&gt;0),'Vstupní data'!K993*'Vstupní data'!M993/100,0)</f>
        <v>0</v>
      </c>
      <c r="AM993" s="66" t="n">
        <f aca="false">IF(OR('Vstupní data'!T993&gt;0,'Vstupní data'!U993&gt;0),IF('Vstupní data'!T993&gt;0,'Vstupní data'!T993,ROUND(10*'Vstupní data'!U993/AK993,0)),0)</f>
        <v>0</v>
      </c>
      <c r="AN993" s="69" t="n">
        <f aca="false">IF('Vstupní data'!T993&gt;0,   IF('Vstupní data'!T993&lt;=AL993,'Vstupní data'!T993,AL993),   IF(AM993&lt;AL993,AM993,AL993))</f>
        <v>0</v>
      </c>
      <c r="AO993" s="69" t="n">
        <f aca="false">'Vstupní data'!X993</f>
        <v>0</v>
      </c>
      <c r="AP993" s="66" t="n">
        <f aca="false">IF(OR('Vstupní data'!T993&gt;0,'Vstupní data'!U993&gt;0),IF(I993&lt;&gt;0,VLOOKUP(I993,'Pril3-drev'!$H$5:$I$83,2,0),0),0)</f>
        <v>0</v>
      </c>
      <c r="AQ993" s="66" t="n">
        <f aca="false">'Vstupní data'!Y993</f>
        <v>0</v>
      </c>
      <c r="AR993" s="66" t="str">
        <f aca="false">IF(AC993&gt;5,   IF('Vstupní data'!Y993&gt;0,   VLOOKUP(VLOOKUP(CONCATENATE(VLOOKUP(I993,'Pril3-drev'!$H$4:$L$83,5,0),AC993),'Pril3-drev'!$Q$4:$R$2803,2,0),'AVB-BS'!$C$5:$S$29 ,LOOKUP(AQ993,'AVB-BS'!$D$3:$S$3,'AVB-BS'!$D$1:$S$1) ,0 )   ,   IF('Vstupní data'!Z993&gt;0,'Vstupní data'!Z993,0)) , "")</f>
        <v/>
      </c>
      <c r="AS993" s="70" t="str">
        <f aca="false">IF(AC993&gt;5,VLOOKUP(CONCATENATE(AP993,AR993),'Pril1-THLPa'!$H$6:$N$96,4,0),"")</f>
        <v/>
      </c>
      <c r="AT993" s="70" t="str">
        <f aca="false">IF(AC993&gt;5,VLOOKUP(CONCATENATE(AP993,AR993),'Pril1-THLPa'!$H$6:$N$96,5,0),"")</f>
        <v/>
      </c>
      <c r="AU993" s="70" t="str">
        <f aca="false">IF(AC993&gt;5,VLOOKUP(CONCATENATE(AP993,AR993),'Pril1-THLPa'!$H$6:$N$96,6,0),"")</f>
        <v/>
      </c>
      <c r="AV993" s="70" t="str">
        <f aca="false">IF(AC993&gt;5,VLOOKUP(CONCATENATE(AP993,AR993),'Pril1-THLPa'!$H$6:$N$96,7,0),"")</f>
        <v/>
      </c>
      <c r="AW993" s="70" t="str">
        <f aca="false">IF(AC993&gt;5,VLOOKUP(CONCATENATE(AP993,AR993),'Pril1-THLPa'!$H$6:$O$96,8,0),"")</f>
        <v/>
      </c>
      <c r="AX993" s="66" t="n">
        <f aca="false">IF(AC993&gt;0,IF(AND(AC993&gt;0,AC993&lt;=5),VLOOKUP(AP993,'Pril1-THLPa'!$A$6:$F$18,LOOKUP(AC993,'Pril1-THLPa'!$B$5:$F$5,'Pril1-THLPa'!$B$4:$F$4),0),AS993+AT993*(AC993-5)+AU993*POWER(AC993-5,2)+AV993*POWER(AC993-5,3)+AW993*POWER(AC993-5,4)),0)</f>
        <v>0</v>
      </c>
      <c r="AY993" s="71"/>
      <c r="AZ993" s="66" t="n">
        <f aca="false">'Vstupní data'!AA993</f>
        <v>0</v>
      </c>
      <c r="BA993" s="66" t="n">
        <f aca="false">IF(OR('Vstupní data'!T993&gt;0,'Vstupní data'!U993&gt;0),IF(AC993&lt;&gt;"",AX993*AO993/10*(100+AZ993)/100,0),0)</f>
        <v>0</v>
      </c>
      <c r="BB993" s="67" t="n">
        <f aca="false">IF(AC993&lt;&gt;"",ROUND(BA993*AN993,0),0)</f>
        <v>0</v>
      </c>
      <c r="BC993" s="68" t="str">
        <f aca="false">IF(AE993&gt;0,BB993/AE993,"")</f>
        <v/>
      </c>
      <c r="BD993" s="66" t="n">
        <f aca="false">'Vstupní data'!AE993</f>
        <v>0</v>
      </c>
      <c r="BF993" s="66" t="n">
        <f aca="false">'Vstupní data'!AC993</f>
        <v>0</v>
      </c>
      <c r="BH993" s="66" t="n">
        <f aca="false">'Vstupní data'!AD993</f>
        <v>0</v>
      </c>
      <c r="BI993" s="66" t="n">
        <f aca="false">'Vstupní data'!AF993</f>
        <v>0</v>
      </c>
      <c r="BJ993" s="69" t="n">
        <f aca="false">'Vstupní data'!AG993</f>
        <v>0</v>
      </c>
      <c r="BK993" s="69" t="n">
        <f aca="false">IF(BF993&lt;&gt;0,VLOOKUP(I993,'Pril3-drev'!$H$5:$I$83,2,0),0)</f>
        <v>0</v>
      </c>
      <c r="BL993" s="69" t="n">
        <f aca="false">IF(BF993&lt;&gt;0,VLOOKUP(BK993,'Pril3-drev'!$A$5:$C$17,3,0),0)</f>
        <v>0</v>
      </c>
      <c r="BM993" s="69" t="n">
        <f aca="false">'Vstupní data'!AH993</f>
        <v>0</v>
      </c>
      <c r="BN993" s="69" t="n">
        <f aca="false">IF('Vstupní data'!AH993&gt;0,   VLOOKUP(VLOOKUP(CONCATENATE(VLOOKUP(I993,'Pril3-drev'!$H$4:$L$83,5,0),BD993),'Pril3-drev'!$Q$4:$R$2803,2,0),'AVB-BS'!$C$5:$S$29 ,LOOKUP(BM993,'AVB-BS'!$D$3:$S$3,'AVB-BS'!$D$1:$S$1) ,0 )   ,   IF('Vstupní data'!AI993&gt;0,'Vstupní data'!AI993,0))</f>
        <v>0</v>
      </c>
      <c r="BO993" s="69" t="str">
        <f aca="false">IF(BX993&gt;5,VLOOKUP(CONCATENATE(BK993,BN993),'Pril1-THLPa'!$H$6:$N$96,4,0),"")</f>
        <v/>
      </c>
      <c r="BP993" s="69" t="str">
        <f aca="false">IF(BX993&gt;5,VLOOKUP(CONCATENATE(BK993,BN993),'Pril1-THLPa'!$H$6:$N$96,5,0),"")</f>
        <v/>
      </c>
      <c r="BQ993" s="69" t="str">
        <f aca="false">IF(BX993&gt;5,VLOOKUP(CONCATENATE(BK993,BN993),'Pril1-THLPa'!$H$6:$N$96,6,0),"")</f>
        <v/>
      </c>
      <c r="BR993" s="69" t="str">
        <f aca="false">IF(BX993&gt;5,VLOOKUP(CONCATENATE(BK993,BN993),'Pril1-THLPa'!$H$6:$N$96,7,0),"")</f>
        <v/>
      </c>
      <c r="BS993" s="69" t="str">
        <f aca="false">IF(BX993&gt;5,VLOOKUP(CONCATENATE(BK993,BN993),'Pril1-THLPa'!$H$6:$O$96,8,0),"")</f>
        <v/>
      </c>
      <c r="BT993" s="69" t="str">
        <f aca="false">IF(BF993&gt;0, IF(BK993="smrk",  VLOOKUP(VLOOKUP(BD993,'Pril9-K3'!$L$8:$M$207,2,0),'Pril9-K3'!$A$8:$J$16,LOOKUP(BN993,'Pril9-K3'!$A$7:$J$7,'Pril9-K3'!$A$5:$J$5),0), IF(AND(BK993&lt;&gt;"smrk",'Vstupní data'!AK993&lt;&gt;""),'Vstupní data'!AK993,   VLOOKUP(VLOOKUP(BD993,'Pril9-K3'!$L$8:$M$207,2,0),'Pril9-K3'!$A$8:$J$16,LOOKUP(BN993,'Pril9-K3'!$A$7:$J$7,'Pril9-K3'!$A$5:$J$5),0)   )),   "")</f>
        <v/>
      </c>
      <c r="BV993" s="69" t="n">
        <f aca="false">'Vstupní data'!AJ993</f>
        <v>0</v>
      </c>
      <c r="BW993" s="69" t="n">
        <f aca="false">IF(BF993&gt;0,IF(J993&gt;0,J993,K993*H993/100),0)</f>
        <v>0</v>
      </c>
      <c r="BX993" s="69" t="n">
        <f aca="false">IF(BF993&gt;0,IF(BJ993&gt;BL993,BL993,BJ993),0)</f>
        <v>0</v>
      </c>
      <c r="BY993" s="69" t="n">
        <f aca="false">IF(BD993=0,0,IF(AND(BX993&gt;0,BX993&lt;=5),  IF(AND(BX993&gt;0,BX993&lt;=5),VLOOKUP(BK993,'Pril1-THLPa'!$A$6:$F$18,IF(AND(BX993&gt;0,BX993&lt;=5),LOOKUP(BX993,'Pril1-THLPa'!$B$5:$F$5,'Pril1-THLPa'!$B$4:$F$4),""),0),""),  IF(BX993&gt;5,BO993+BP993*(BX993-5)+BQ993*POWER(BX993-5,2)+BR993*POWER(BX993-5,3)+BS993*POWER(BX993-5,4),"")))</f>
        <v>0</v>
      </c>
      <c r="BZ993" s="69" t="n">
        <f aca="false">IF(BY993&gt;0,BY993*BI993/10*BW993*(100+BV993)/100,0)</f>
        <v>0</v>
      </c>
      <c r="CA993" s="69" t="n">
        <f aca="false">IF(BD993&gt;0,BX993-IF(BD993&gt;BX993,BX993,BD993),0)</f>
        <v>0</v>
      </c>
      <c r="CB993" s="69" t="n">
        <f aca="false">POWER(1.01,CA993)</f>
        <v>1</v>
      </c>
      <c r="CC993" s="69" t="n">
        <f aca="false">IF(BF993&gt;0,IF(BF993&gt;BH993,1,BF993/BH993),0)</f>
        <v>0</v>
      </c>
      <c r="CD993" s="72" t="n">
        <f aca="false">IF(BD993=0,0,IF(BF993&gt;0,ROUND(IF(CB993&lt;&gt;0,BZ993*BT993*1/CB993*CC993,0),0),0))</f>
        <v>0</v>
      </c>
      <c r="CE993" s="73" t="str">
        <f aca="false">IF(BF993&gt;0,IF(BF993&gt;BH993,CD993/BF993,CD993/BH993),"")</f>
        <v/>
      </c>
      <c r="CF993" s="69" t="n">
        <f aca="false">'Vstupní data'!AM993</f>
        <v>0</v>
      </c>
      <c r="CG993" s="69" t="n">
        <f aca="false">'Vstupní data'!AN993</f>
        <v>0</v>
      </c>
      <c r="CH993" s="69" t="n">
        <f aca="false">'Vstupní data'!AO993</f>
        <v>0</v>
      </c>
      <c r="CI993" s="69" t="n">
        <f aca="false">'Vstupní data'!AP993</f>
        <v>0</v>
      </c>
      <c r="CJ993" s="72" t="n">
        <f aca="false">ROUND(CH993*CI993,0)</f>
        <v>0</v>
      </c>
      <c r="CK993" s="74" t="str">
        <f aca="false">IF(OR(AA993&gt;0,BB993&gt;0,CD993&gt;0,CJ993&gt;0),AA993+BB993+CD993+CJ993,"")</f>
        <v/>
      </c>
    </row>
    <row r="994" customFormat="false" ht="12.8" hidden="false" customHeight="false" outlineLevel="0" collapsed="false">
      <c r="A994" s="66" t="n">
        <f aca="false">'Vstupní data'!A994</f>
        <v>0</v>
      </c>
      <c r="F994" s="66" t="str">
        <f aca="false">CONCATENATE('Vstupní data'!F994,'Vstupní data'!G994,'Vstupní data'!H994,'Vstupní data'!I994)</f>
        <v/>
      </c>
      <c r="G994" s="66"/>
      <c r="H994" s="66" t="n">
        <f aca="false">'Vstupní data'!K994</f>
        <v>0</v>
      </c>
      <c r="I994" s="66" t="n">
        <f aca="false">'Vstupní data'!L994</f>
        <v>0</v>
      </c>
      <c r="J994" s="66" t="n">
        <f aca="false">'Vstupní data'!K994*'Vstupní data'!M994/100</f>
        <v>0</v>
      </c>
      <c r="L994" s="66" t="n">
        <f aca="false">IF('Vstupní data'!N994="prostokořenný",0,IF('Vstupní data'!N994="krytokořenný","k",IF('Vstupní data'!N994="poloodrostky nebo odrostky, prostokořenné i krytokořenné","po",0)))</f>
        <v>0</v>
      </c>
      <c r="N994" s="66"/>
      <c r="O994" s="66" t="n">
        <f aca="false">'Vstupní data'!O994</f>
        <v>0</v>
      </c>
      <c r="P994" s="66" t="n">
        <f aca="false">IF(O994&gt;0,VLOOKUP(CONCATENATE(VLOOKUP(I994,'Pril3-drev'!$H$5:$K$83,4,0),"-",'Vstupní data'!R994),K2!$C$15:$D$23,2,0),0)</f>
        <v>0</v>
      </c>
      <c r="Q994" s="66" t="n">
        <f aca="false">IF(O994&gt;0,VLOOKUP(I994,'Pril3-drev'!$H$5:$I$83,2,0),0)</f>
        <v>0</v>
      </c>
      <c r="R994" s="66" t="n">
        <f aca="false">IF(Q994&gt;0,VLOOKUP(Q994,'Pril6-okus'!$A$5:$B$17,2,0),0)</f>
        <v>0</v>
      </c>
      <c r="S994" s="66" t="n">
        <f aca="false">IF(O994&gt;0,VLOOKUP(I994,'Pril3-drev'!$H$5:$J$83,3,0),0)</f>
        <v>0</v>
      </c>
      <c r="T994" s="66" t="str">
        <f aca="false">IF(O994&gt;0,IF(L994="k",0.9*VLOOKUP(S994,'ha-pocty-vyhl'!$A$5:$B$20,2,0),IF(L994="po",0.8*VLOOKUP(S994,'ha-pocty-vyhl'!$A$5:$B$20,2,0),VLOOKUP(S994,'ha-pocty-vyhl'!$A$5:$B$20,2,0))),"")</f>
        <v/>
      </c>
      <c r="U994" s="66" t="n">
        <f aca="false">'Vstupní data'!P994</f>
        <v>0</v>
      </c>
      <c r="V994" s="66" t="n">
        <f aca="false">IF(O994&gt;0,1.3*T994*1000*Z994/10000,0)</f>
        <v>0</v>
      </c>
      <c r="W994" s="66" t="n">
        <f aca="false">IF(O994&gt;0,1.3*T994*1000*Z994/10000,0)</f>
        <v>0</v>
      </c>
      <c r="X994" s="66" t="n">
        <f aca="false">IF(O994&gt;0,IF(O994&gt;V994,V994,O994),0)</f>
        <v>0</v>
      </c>
      <c r="Y994" s="66" t="n">
        <f aca="false">IF(O994&gt;0,IF(IF(U994&gt;W994,W994,U994)&lt;X994,W994,IF(U994&gt;W994,W994,U994)),0)</f>
        <v>0</v>
      </c>
      <c r="Z994" s="66" t="n">
        <f aca="false">IF(O994&gt;0,IF(J994&gt;0,J994,K994*H994/100),0)</f>
        <v>0</v>
      </c>
      <c r="AA994" s="67" t="n">
        <f aca="false">IF(O994&gt;0,CEILING(R994*P994*X994/Y994*Z994,1),0)</f>
        <v>0</v>
      </c>
      <c r="AB994" s="68" t="n">
        <f aca="false">IF(O994&gt;0,AA994/O994,0)</f>
        <v>0</v>
      </c>
      <c r="AC994" s="66" t="n">
        <f aca="false">'Vstupní data'!W994</f>
        <v>0</v>
      </c>
      <c r="AI994" s="66" t="str">
        <f aca="false">IF(OR('Vstupní data'!T994&gt;0,'Vstupní data'!U994&gt;0),VLOOKUP(I994,'Pril3-drev'!$H$5:$J$83,3,0),"")</f>
        <v/>
      </c>
      <c r="AJ994" s="66" t="n">
        <f aca="false">IF('Vstupní data'!V994="prostokořenný",0,IF('Vstupní data'!V994="krytokořenný","k",IF('Vstupní data'!V994="poloodrostky nebo odrostky, prostokořenné i krytokořenné","po",0)))</f>
        <v>0</v>
      </c>
      <c r="AK994" s="66" t="n">
        <f aca="false">IF(OR('Vstupní data'!T994&gt;0,'Vstupní data'!U994&gt;0),IF(AJ994="k",0.9*VLOOKUP(AI994,'ha-pocty-vyhl'!$A$5:$B$20,2,0),IF(AJ994="po",0.8*VLOOKUP(AI994,'ha-pocty-vyhl'!$A$5:$B$20,2,0),VLOOKUP(AI994,'ha-pocty-vyhl'!$A$5:$B$20,2,0))),0)</f>
        <v>0</v>
      </c>
      <c r="AL994" s="66" t="n">
        <f aca="false">IF(OR('Vstupní data'!T994&gt;0,'Vstupní data'!U994&gt;0),'Vstupní data'!K994*'Vstupní data'!M994/100,0)</f>
        <v>0</v>
      </c>
      <c r="AM994" s="66" t="n">
        <f aca="false">IF(OR('Vstupní data'!T994&gt;0,'Vstupní data'!U994&gt;0),IF('Vstupní data'!T994&gt;0,'Vstupní data'!T994,ROUND(10*'Vstupní data'!U994/AK994,0)),0)</f>
        <v>0</v>
      </c>
      <c r="AN994" s="69" t="n">
        <f aca="false">IF('Vstupní data'!T994&gt;0,   IF('Vstupní data'!T994&lt;=AL994,'Vstupní data'!T994,AL994),   IF(AM994&lt;AL994,AM994,AL994))</f>
        <v>0</v>
      </c>
      <c r="AO994" s="69" t="n">
        <f aca="false">'Vstupní data'!X994</f>
        <v>0</v>
      </c>
      <c r="AP994" s="66" t="n">
        <f aca="false">IF(OR('Vstupní data'!T994&gt;0,'Vstupní data'!U994&gt;0),IF(I994&lt;&gt;0,VLOOKUP(I994,'Pril3-drev'!$H$5:$I$83,2,0),0),0)</f>
        <v>0</v>
      </c>
      <c r="AQ994" s="66" t="n">
        <f aca="false">'Vstupní data'!Y994</f>
        <v>0</v>
      </c>
      <c r="AR994" s="66" t="str">
        <f aca="false">IF(AC994&gt;5,   IF('Vstupní data'!Y994&gt;0,   VLOOKUP(VLOOKUP(CONCATENATE(VLOOKUP(I994,'Pril3-drev'!$H$4:$L$83,5,0),AC994),'Pril3-drev'!$Q$4:$R$2803,2,0),'AVB-BS'!$C$5:$S$29 ,LOOKUP(AQ994,'AVB-BS'!$D$3:$S$3,'AVB-BS'!$D$1:$S$1) ,0 )   ,   IF('Vstupní data'!Z994&gt;0,'Vstupní data'!Z994,0)) , "")</f>
        <v/>
      </c>
      <c r="AS994" s="70" t="str">
        <f aca="false">IF(AC994&gt;5,VLOOKUP(CONCATENATE(AP994,AR994),'Pril1-THLPa'!$H$6:$N$96,4,0),"")</f>
        <v/>
      </c>
      <c r="AT994" s="70" t="str">
        <f aca="false">IF(AC994&gt;5,VLOOKUP(CONCATENATE(AP994,AR994),'Pril1-THLPa'!$H$6:$N$96,5,0),"")</f>
        <v/>
      </c>
      <c r="AU994" s="70" t="str">
        <f aca="false">IF(AC994&gt;5,VLOOKUP(CONCATENATE(AP994,AR994),'Pril1-THLPa'!$H$6:$N$96,6,0),"")</f>
        <v/>
      </c>
      <c r="AV994" s="70" t="str">
        <f aca="false">IF(AC994&gt;5,VLOOKUP(CONCATENATE(AP994,AR994),'Pril1-THLPa'!$H$6:$N$96,7,0),"")</f>
        <v/>
      </c>
      <c r="AW994" s="70" t="str">
        <f aca="false">IF(AC994&gt;5,VLOOKUP(CONCATENATE(AP994,AR994),'Pril1-THLPa'!$H$6:$O$96,8,0),"")</f>
        <v/>
      </c>
      <c r="AX994" s="66" t="n">
        <f aca="false">IF(AC994&gt;0,IF(AND(AC994&gt;0,AC994&lt;=5),VLOOKUP(AP994,'Pril1-THLPa'!$A$6:$F$18,LOOKUP(AC994,'Pril1-THLPa'!$B$5:$F$5,'Pril1-THLPa'!$B$4:$F$4),0),AS994+AT994*(AC994-5)+AU994*POWER(AC994-5,2)+AV994*POWER(AC994-5,3)+AW994*POWER(AC994-5,4)),0)</f>
        <v>0</v>
      </c>
      <c r="AY994" s="71"/>
      <c r="AZ994" s="66" t="n">
        <f aca="false">'Vstupní data'!AA994</f>
        <v>0</v>
      </c>
      <c r="BA994" s="66" t="n">
        <f aca="false">IF(OR('Vstupní data'!T994&gt;0,'Vstupní data'!U994&gt;0),IF(AC994&lt;&gt;"",AX994*AO994/10*(100+AZ994)/100,0),0)</f>
        <v>0</v>
      </c>
      <c r="BB994" s="67" t="n">
        <f aca="false">IF(AC994&lt;&gt;"",ROUND(BA994*AN994,0),0)</f>
        <v>0</v>
      </c>
      <c r="BC994" s="68" t="str">
        <f aca="false">IF(AE994&gt;0,BB994/AE994,"")</f>
        <v/>
      </c>
      <c r="BD994" s="66" t="n">
        <f aca="false">'Vstupní data'!AE994</f>
        <v>0</v>
      </c>
      <c r="BF994" s="66" t="n">
        <f aca="false">'Vstupní data'!AC994</f>
        <v>0</v>
      </c>
      <c r="BH994" s="66" t="n">
        <f aca="false">'Vstupní data'!AD994</f>
        <v>0</v>
      </c>
      <c r="BI994" s="66" t="n">
        <f aca="false">'Vstupní data'!AF994</f>
        <v>0</v>
      </c>
      <c r="BJ994" s="69" t="n">
        <f aca="false">'Vstupní data'!AG994</f>
        <v>0</v>
      </c>
      <c r="BK994" s="69" t="n">
        <f aca="false">IF(BF994&lt;&gt;0,VLOOKUP(I994,'Pril3-drev'!$H$5:$I$83,2,0),0)</f>
        <v>0</v>
      </c>
      <c r="BL994" s="69" t="n">
        <f aca="false">IF(BF994&lt;&gt;0,VLOOKUP(BK994,'Pril3-drev'!$A$5:$C$17,3,0),0)</f>
        <v>0</v>
      </c>
      <c r="BM994" s="69" t="n">
        <f aca="false">'Vstupní data'!AH994</f>
        <v>0</v>
      </c>
      <c r="BN994" s="69" t="n">
        <f aca="false">IF('Vstupní data'!AH994&gt;0,   VLOOKUP(VLOOKUP(CONCATENATE(VLOOKUP(I994,'Pril3-drev'!$H$4:$L$83,5,0),BD994),'Pril3-drev'!$Q$4:$R$2803,2,0),'AVB-BS'!$C$5:$S$29 ,LOOKUP(BM994,'AVB-BS'!$D$3:$S$3,'AVB-BS'!$D$1:$S$1) ,0 )   ,   IF('Vstupní data'!AI994&gt;0,'Vstupní data'!AI994,0))</f>
        <v>0</v>
      </c>
      <c r="BO994" s="69" t="str">
        <f aca="false">IF(BX994&gt;5,VLOOKUP(CONCATENATE(BK994,BN994),'Pril1-THLPa'!$H$6:$N$96,4,0),"")</f>
        <v/>
      </c>
      <c r="BP994" s="69" t="str">
        <f aca="false">IF(BX994&gt;5,VLOOKUP(CONCATENATE(BK994,BN994),'Pril1-THLPa'!$H$6:$N$96,5,0),"")</f>
        <v/>
      </c>
      <c r="BQ994" s="69" t="str">
        <f aca="false">IF(BX994&gt;5,VLOOKUP(CONCATENATE(BK994,BN994),'Pril1-THLPa'!$H$6:$N$96,6,0),"")</f>
        <v/>
      </c>
      <c r="BR994" s="69" t="str">
        <f aca="false">IF(BX994&gt;5,VLOOKUP(CONCATENATE(BK994,BN994),'Pril1-THLPa'!$H$6:$N$96,7,0),"")</f>
        <v/>
      </c>
      <c r="BS994" s="69" t="str">
        <f aca="false">IF(BX994&gt;5,VLOOKUP(CONCATENATE(BK994,BN994),'Pril1-THLPa'!$H$6:$O$96,8,0),"")</f>
        <v/>
      </c>
      <c r="BT994" s="69" t="str">
        <f aca="false">IF(BF994&gt;0, IF(BK994="smrk",  VLOOKUP(VLOOKUP(BD994,'Pril9-K3'!$L$8:$M$207,2,0),'Pril9-K3'!$A$8:$J$16,LOOKUP(BN994,'Pril9-K3'!$A$7:$J$7,'Pril9-K3'!$A$5:$J$5),0), IF(AND(BK994&lt;&gt;"smrk",'Vstupní data'!AK994&lt;&gt;""),'Vstupní data'!AK994,   VLOOKUP(VLOOKUP(BD994,'Pril9-K3'!$L$8:$M$207,2,0),'Pril9-K3'!$A$8:$J$16,LOOKUP(BN994,'Pril9-K3'!$A$7:$J$7,'Pril9-K3'!$A$5:$J$5),0)   )),   "")</f>
        <v/>
      </c>
      <c r="BV994" s="69" t="n">
        <f aca="false">'Vstupní data'!AJ994</f>
        <v>0</v>
      </c>
      <c r="BW994" s="69" t="n">
        <f aca="false">IF(BF994&gt;0,IF(J994&gt;0,J994,K994*H994/100),0)</f>
        <v>0</v>
      </c>
      <c r="BX994" s="69" t="n">
        <f aca="false">IF(BF994&gt;0,IF(BJ994&gt;BL994,BL994,BJ994),0)</f>
        <v>0</v>
      </c>
      <c r="BY994" s="69" t="n">
        <f aca="false">IF(BD994=0,0,IF(AND(BX994&gt;0,BX994&lt;=5),  IF(AND(BX994&gt;0,BX994&lt;=5),VLOOKUP(BK994,'Pril1-THLPa'!$A$6:$F$18,IF(AND(BX994&gt;0,BX994&lt;=5),LOOKUP(BX994,'Pril1-THLPa'!$B$5:$F$5,'Pril1-THLPa'!$B$4:$F$4),""),0),""),  IF(BX994&gt;5,BO994+BP994*(BX994-5)+BQ994*POWER(BX994-5,2)+BR994*POWER(BX994-5,3)+BS994*POWER(BX994-5,4),"")))</f>
        <v>0</v>
      </c>
      <c r="BZ994" s="69" t="n">
        <f aca="false">IF(BY994&gt;0,BY994*BI994/10*BW994*(100+BV994)/100,0)</f>
        <v>0</v>
      </c>
      <c r="CA994" s="69" t="n">
        <f aca="false">IF(BD994&gt;0,BX994-IF(BD994&gt;BX994,BX994,BD994),0)</f>
        <v>0</v>
      </c>
      <c r="CB994" s="69" t="n">
        <f aca="false">POWER(1.01,CA994)</f>
        <v>1</v>
      </c>
      <c r="CC994" s="69" t="n">
        <f aca="false">IF(BF994&gt;0,IF(BF994&gt;BH994,1,BF994/BH994),0)</f>
        <v>0</v>
      </c>
      <c r="CD994" s="72" t="n">
        <f aca="false">IF(BD994=0,0,IF(BF994&gt;0,ROUND(IF(CB994&lt;&gt;0,BZ994*BT994*1/CB994*CC994,0),0),0))</f>
        <v>0</v>
      </c>
      <c r="CE994" s="73" t="str">
        <f aca="false">IF(BF994&gt;0,IF(BF994&gt;BH994,CD994/BF994,CD994/BH994),"")</f>
        <v/>
      </c>
      <c r="CF994" s="69" t="n">
        <f aca="false">'Vstupní data'!AM994</f>
        <v>0</v>
      </c>
      <c r="CG994" s="69" t="n">
        <f aca="false">'Vstupní data'!AN994</f>
        <v>0</v>
      </c>
      <c r="CH994" s="69" t="n">
        <f aca="false">'Vstupní data'!AO994</f>
        <v>0</v>
      </c>
      <c r="CI994" s="69" t="n">
        <f aca="false">'Vstupní data'!AP994</f>
        <v>0</v>
      </c>
      <c r="CJ994" s="72" t="n">
        <f aca="false">ROUND(CH994*CI994,0)</f>
        <v>0</v>
      </c>
      <c r="CK994" s="74" t="str">
        <f aca="false">IF(OR(AA994&gt;0,BB994&gt;0,CD994&gt;0,CJ994&gt;0),AA994+BB994+CD994+CJ994,"")</f>
        <v/>
      </c>
    </row>
    <row r="995" customFormat="false" ht="12.8" hidden="false" customHeight="false" outlineLevel="0" collapsed="false">
      <c r="A995" s="66" t="n">
        <f aca="false">'Vstupní data'!A995</f>
        <v>0</v>
      </c>
      <c r="F995" s="66" t="str">
        <f aca="false">CONCATENATE('Vstupní data'!F995,'Vstupní data'!G995,'Vstupní data'!H995,'Vstupní data'!I995)</f>
        <v/>
      </c>
      <c r="G995" s="66"/>
      <c r="H995" s="66" t="n">
        <f aca="false">'Vstupní data'!K995</f>
        <v>0</v>
      </c>
      <c r="I995" s="66" t="n">
        <f aca="false">'Vstupní data'!L995</f>
        <v>0</v>
      </c>
      <c r="J995" s="66" t="n">
        <f aca="false">'Vstupní data'!K995*'Vstupní data'!M995/100</f>
        <v>0</v>
      </c>
      <c r="L995" s="66" t="n">
        <f aca="false">IF('Vstupní data'!N995="prostokořenný",0,IF('Vstupní data'!N995="krytokořenný","k",IF('Vstupní data'!N995="poloodrostky nebo odrostky, prostokořenné i krytokořenné","po",0)))</f>
        <v>0</v>
      </c>
      <c r="N995" s="66"/>
      <c r="O995" s="66" t="n">
        <f aca="false">'Vstupní data'!O995</f>
        <v>0</v>
      </c>
      <c r="P995" s="66" t="n">
        <f aca="false">IF(O995&gt;0,VLOOKUP(CONCATENATE(VLOOKUP(I995,'Pril3-drev'!$H$5:$K$83,4,0),"-",'Vstupní data'!R995),K2!$C$15:$D$23,2,0),0)</f>
        <v>0</v>
      </c>
      <c r="Q995" s="66" t="n">
        <f aca="false">IF(O995&gt;0,VLOOKUP(I995,'Pril3-drev'!$H$5:$I$83,2,0),0)</f>
        <v>0</v>
      </c>
      <c r="R995" s="66" t="n">
        <f aca="false">IF(Q995&gt;0,VLOOKUP(Q995,'Pril6-okus'!$A$5:$B$17,2,0),0)</f>
        <v>0</v>
      </c>
      <c r="S995" s="66" t="n">
        <f aca="false">IF(O995&gt;0,VLOOKUP(I995,'Pril3-drev'!$H$5:$J$83,3,0),0)</f>
        <v>0</v>
      </c>
      <c r="T995" s="66" t="str">
        <f aca="false">IF(O995&gt;0,IF(L995="k",0.9*VLOOKUP(S995,'ha-pocty-vyhl'!$A$5:$B$20,2,0),IF(L995="po",0.8*VLOOKUP(S995,'ha-pocty-vyhl'!$A$5:$B$20,2,0),VLOOKUP(S995,'ha-pocty-vyhl'!$A$5:$B$20,2,0))),"")</f>
        <v/>
      </c>
      <c r="U995" s="66" t="n">
        <f aca="false">'Vstupní data'!P995</f>
        <v>0</v>
      </c>
      <c r="V995" s="66" t="n">
        <f aca="false">IF(O995&gt;0,1.3*T995*1000*Z995/10000,0)</f>
        <v>0</v>
      </c>
      <c r="W995" s="66" t="n">
        <f aca="false">IF(O995&gt;0,1.3*T995*1000*Z995/10000,0)</f>
        <v>0</v>
      </c>
      <c r="X995" s="66" t="n">
        <f aca="false">IF(O995&gt;0,IF(O995&gt;V995,V995,O995),0)</f>
        <v>0</v>
      </c>
      <c r="Y995" s="66" t="n">
        <f aca="false">IF(O995&gt;0,IF(IF(U995&gt;W995,W995,U995)&lt;X995,W995,IF(U995&gt;W995,W995,U995)),0)</f>
        <v>0</v>
      </c>
      <c r="Z995" s="66" t="n">
        <f aca="false">IF(O995&gt;0,IF(J995&gt;0,J995,K995*H995/100),0)</f>
        <v>0</v>
      </c>
      <c r="AA995" s="67" t="n">
        <f aca="false">IF(O995&gt;0,CEILING(R995*P995*X995/Y995*Z995,1),0)</f>
        <v>0</v>
      </c>
      <c r="AB995" s="68" t="n">
        <f aca="false">IF(O995&gt;0,AA995/O995,0)</f>
        <v>0</v>
      </c>
      <c r="AC995" s="66" t="n">
        <f aca="false">'Vstupní data'!W995</f>
        <v>0</v>
      </c>
      <c r="AI995" s="66" t="str">
        <f aca="false">IF(OR('Vstupní data'!T995&gt;0,'Vstupní data'!U995&gt;0),VLOOKUP(I995,'Pril3-drev'!$H$5:$J$83,3,0),"")</f>
        <v/>
      </c>
      <c r="AJ995" s="66" t="n">
        <f aca="false">IF('Vstupní data'!V995="prostokořenný",0,IF('Vstupní data'!V995="krytokořenný","k",IF('Vstupní data'!V995="poloodrostky nebo odrostky, prostokořenné i krytokořenné","po",0)))</f>
        <v>0</v>
      </c>
      <c r="AK995" s="66" t="n">
        <f aca="false">IF(OR('Vstupní data'!T995&gt;0,'Vstupní data'!U995&gt;0),IF(AJ995="k",0.9*VLOOKUP(AI995,'ha-pocty-vyhl'!$A$5:$B$20,2,0),IF(AJ995="po",0.8*VLOOKUP(AI995,'ha-pocty-vyhl'!$A$5:$B$20,2,0),VLOOKUP(AI995,'ha-pocty-vyhl'!$A$5:$B$20,2,0))),0)</f>
        <v>0</v>
      </c>
      <c r="AL995" s="66" t="n">
        <f aca="false">IF(OR('Vstupní data'!T995&gt;0,'Vstupní data'!U995&gt;0),'Vstupní data'!K995*'Vstupní data'!M995/100,0)</f>
        <v>0</v>
      </c>
      <c r="AM995" s="66" t="n">
        <f aca="false">IF(OR('Vstupní data'!T995&gt;0,'Vstupní data'!U995&gt;0),IF('Vstupní data'!T995&gt;0,'Vstupní data'!T995,ROUND(10*'Vstupní data'!U995/AK995,0)),0)</f>
        <v>0</v>
      </c>
      <c r="AN995" s="69" t="n">
        <f aca="false">IF('Vstupní data'!T995&gt;0,   IF('Vstupní data'!T995&lt;=AL995,'Vstupní data'!T995,AL995),   IF(AM995&lt;AL995,AM995,AL995))</f>
        <v>0</v>
      </c>
      <c r="AO995" s="69" t="n">
        <f aca="false">'Vstupní data'!X995</f>
        <v>0</v>
      </c>
      <c r="AP995" s="66" t="n">
        <f aca="false">IF(OR('Vstupní data'!T995&gt;0,'Vstupní data'!U995&gt;0),IF(I995&lt;&gt;0,VLOOKUP(I995,'Pril3-drev'!$H$5:$I$83,2,0),0),0)</f>
        <v>0</v>
      </c>
      <c r="AQ995" s="66" t="n">
        <f aca="false">'Vstupní data'!Y995</f>
        <v>0</v>
      </c>
      <c r="AR995" s="66" t="str">
        <f aca="false">IF(AC995&gt;5,   IF('Vstupní data'!Y995&gt;0,   VLOOKUP(VLOOKUP(CONCATENATE(VLOOKUP(I995,'Pril3-drev'!$H$4:$L$83,5,0),AC995),'Pril3-drev'!$Q$4:$R$2803,2,0),'AVB-BS'!$C$5:$S$29 ,LOOKUP(AQ995,'AVB-BS'!$D$3:$S$3,'AVB-BS'!$D$1:$S$1) ,0 )   ,   IF('Vstupní data'!Z995&gt;0,'Vstupní data'!Z995,0)) , "")</f>
        <v/>
      </c>
      <c r="AS995" s="70" t="str">
        <f aca="false">IF(AC995&gt;5,VLOOKUP(CONCATENATE(AP995,AR995),'Pril1-THLPa'!$H$6:$N$96,4,0),"")</f>
        <v/>
      </c>
      <c r="AT995" s="70" t="str">
        <f aca="false">IF(AC995&gt;5,VLOOKUP(CONCATENATE(AP995,AR995),'Pril1-THLPa'!$H$6:$N$96,5,0),"")</f>
        <v/>
      </c>
      <c r="AU995" s="70" t="str">
        <f aca="false">IF(AC995&gt;5,VLOOKUP(CONCATENATE(AP995,AR995),'Pril1-THLPa'!$H$6:$N$96,6,0),"")</f>
        <v/>
      </c>
      <c r="AV995" s="70" t="str">
        <f aca="false">IF(AC995&gt;5,VLOOKUP(CONCATENATE(AP995,AR995),'Pril1-THLPa'!$H$6:$N$96,7,0),"")</f>
        <v/>
      </c>
      <c r="AW995" s="70" t="str">
        <f aca="false">IF(AC995&gt;5,VLOOKUP(CONCATENATE(AP995,AR995),'Pril1-THLPa'!$H$6:$O$96,8,0),"")</f>
        <v/>
      </c>
      <c r="AX995" s="66" t="n">
        <f aca="false">IF(AC995&gt;0,IF(AND(AC995&gt;0,AC995&lt;=5),VLOOKUP(AP995,'Pril1-THLPa'!$A$6:$F$18,LOOKUP(AC995,'Pril1-THLPa'!$B$5:$F$5,'Pril1-THLPa'!$B$4:$F$4),0),AS995+AT995*(AC995-5)+AU995*POWER(AC995-5,2)+AV995*POWER(AC995-5,3)+AW995*POWER(AC995-5,4)),0)</f>
        <v>0</v>
      </c>
      <c r="AY995" s="71"/>
      <c r="AZ995" s="66" t="n">
        <f aca="false">'Vstupní data'!AA995</f>
        <v>0</v>
      </c>
      <c r="BA995" s="66" t="n">
        <f aca="false">IF(OR('Vstupní data'!T995&gt;0,'Vstupní data'!U995&gt;0),IF(AC995&lt;&gt;"",AX995*AO995/10*(100+AZ995)/100,0),0)</f>
        <v>0</v>
      </c>
      <c r="BB995" s="67" t="n">
        <f aca="false">IF(AC995&lt;&gt;"",ROUND(BA995*AN995,0),0)</f>
        <v>0</v>
      </c>
      <c r="BC995" s="68" t="str">
        <f aca="false">IF(AE995&gt;0,BB995/AE995,"")</f>
        <v/>
      </c>
      <c r="BD995" s="66" t="n">
        <f aca="false">'Vstupní data'!AE995</f>
        <v>0</v>
      </c>
      <c r="BF995" s="66" t="n">
        <f aca="false">'Vstupní data'!AC995</f>
        <v>0</v>
      </c>
      <c r="BH995" s="66" t="n">
        <f aca="false">'Vstupní data'!AD995</f>
        <v>0</v>
      </c>
      <c r="BI995" s="66" t="n">
        <f aca="false">'Vstupní data'!AF995</f>
        <v>0</v>
      </c>
      <c r="BJ995" s="69" t="n">
        <f aca="false">'Vstupní data'!AG995</f>
        <v>0</v>
      </c>
      <c r="BK995" s="69" t="n">
        <f aca="false">IF(BF995&lt;&gt;0,VLOOKUP(I995,'Pril3-drev'!$H$5:$I$83,2,0),0)</f>
        <v>0</v>
      </c>
      <c r="BL995" s="69" t="n">
        <f aca="false">IF(BF995&lt;&gt;0,VLOOKUP(BK995,'Pril3-drev'!$A$5:$C$17,3,0),0)</f>
        <v>0</v>
      </c>
      <c r="BM995" s="69" t="n">
        <f aca="false">'Vstupní data'!AH995</f>
        <v>0</v>
      </c>
      <c r="BN995" s="69" t="n">
        <f aca="false">IF('Vstupní data'!AH995&gt;0,   VLOOKUP(VLOOKUP(CONCATENATE(VLOOKUP(I995,'Pril3-drev'!$H$4:$L$83,5,0),BD995),'Pril3-drev'!$Q$4:$R$2803,2,0),'AVB-BS'!$C$5:$S$29 ,LOOKUP(BM995,'AVB-BS'!$D$3:$S$3,'AVB-BS'!$D$1:$S$1) ,0 )   ,   IF('Vstupní data'!AI995&gt;0,'Vstupní data'!AI995,0))</f>
        <v>0</v>
      </c>
      <c r="BO995" s="69" t="str">
        <f aca="false">IF(BX995&gt;5,VLOOKUP(CONCATENATE(BK995,BN995),'Pril1-THLPa'!$H$6:$N$96,4,0),"")</f>
        <v/>
      </c>
      <c r="BP995" s="69" t="str">
        <f aca="false">IF(BX995&gt;5,VLOOKUP(CONCATENATE(BK995,BN995),'Pril1-THLPa'!$H$6:$N$96,5,0),"")</f>
        <v/>
      </c>
      <c r="BQ995" s="69" t="str">
        <f aca="false">IF(BX995&gt;5,VLOOKUP(CONCATENATE(BK995,BN995),'Pril1-THLPa'!$H$6:$N$96,6,0),"")</f>
        <v/>
      </c>
      <c r="BR995" s="69" t="str">
        <f aca="false">IF(BX995&gt;5,VLOOKUP(CONCATENATE(BK995,BN995),'Pril1-THLPa'!$H$6:$N$96,7,0),"")</f>
        <v/>
      </c>
      <c r="BS995" s="69" t="str">
        <f aca="false">IF(BX995&gt;5,VLOOKUP(CONCATENATE(BK995,BN995),'Pril1-THLPa'!$H$6:$O$96,8,0),"")</f>
        <v/>
      </c>
      <c r="BT995" s="69" t="str">
        <f aca="false">IF(BF995&gt;0, IF(BK995="smrk",  VLOOKUP(VLOOKUP(BD995,'Pril9-K3'!$L$8:$M$207,2,0),'Pril9-K3'!$A$8:$J$16,LOOKUP(BN995,'Pril9-K3'!$A$7:$J$7,'Pril9-K3'!$A$5:$J$5),0), IF(AND(BK995&lt;&gt;"smrk",'Vstupní data'!AK995&lt;&gt;""),'Vstupní data'!AK995,   VLOOKUP(VLOOKUP(BD995,'Pril9-K3'!$L$8:$M$207,2,0),'Pril9-K3'!$A$8:$J$16,LOOKUP(BN995,'Pril9-K3'!$A$7:$J$7,'Pril9-K3'!$A$5:$J$5),0)   )),   "")</f>
        <v/>
      </c>
      <c r="BV995" s="69" t="n">
        <f aca="false">'Vstupní data'!AJ995</f>
        <v>0</v>
      </c>
      <c r="BW995" s="69" t="n">
        <f aca="false">IF(BF995&gt;0,IF(J995&gt;0,J995,K995*H995/100),0)</f>
        <v>0</v>
      </c>
      <c r="BX995" s="69" t="n">
        <f aca="false">IF(BF995&gt;0,IF(BJ995&gt;BL995,BL995,BJ995),0)</f>
        <v>0</v>
      </c>
      <c r="BY995" s="69" t="n">
        <f aca="false">IF(BD995=0,0,IF(AND(BX995&gt;0,BX995&lt;=5),  IF(AND(BX995&gt;0,BX995&lt;=5),VLOOKUP(BK995,'Pril1-THLPa'!$A$6:$F$18,IF(AND(BX995&gt;0,BX995&lt;=5),LOOKUP(BX995,'Pril1-THLPa'!$B$5:$F$5,'Pril1-THLPa'!$B$4:$F$4),""),0),""),  IF(BX995&gt;5,BO995+BP995*(BX995-5)+BQ995*POWER(BX995-5,2)+BR995*POWER(BX995-5,3)+BS995*POWER(BX995-5,4),"")))</f>
        <v>0</v>
      </c>
      <c r="BZ995" s="69" t="n">
        <f aca="false">IF(BY995&gt;0,BY995*BI995/10*BW995*(100+BV995)/100,0)</f>
        <v>0</v>
      </c>
      <c r="CA995" s="69" t="n">
        <f aca="false">IF(BD995&gt;0,BX995-IF(BD995&gt;BX995,BX995,BD995),0)</f>
        <v>0</v>
      </c>
      <c r="CB995" s="69" t="n">
        <f aca="false">POWER(1.01,CA995)</f>
        <v>1</v>
      </c>
      <c r="CC995" s="69" t="n">
        <f aca="false">IF(BF995&gt;0,IF(BF995&gt;BH995,1,BF995/BH995),0)</f>
        <v>0</v>
      </c>
      <c r="CD995" s="72" t="n">
        <f aca="false">IF(BD995=0,0,IF(BF995&gt;0,ROUND(IF(CB995&lt;&gt;0,BZ995*BT995*1/CB995*CC995,0),0),0))</f>
        <v>0</v>
      </c>
      <c r="CE995" s="73" t="str">
        <f aca="false">IF(BF995&gt;0,IF(BF995&gt;BH995,CD995/BF995,CD995/BH995),"")</f>
        <v/>
      </c>
      <c r="CF995" s="69" t="n">
        <f aca="false">'Vstupní data'!AM995</f>
        <v>0</v>
      </c>
      <c r="CG995" s="69" t="n">
        <f aca="false">'Vstupní data'!AN995</f>
        <v>0</v>
      </c>
      <c r="CH995" s="69" t="n">
        <f aca="false">'Vstupní data'!AO995</f>
        <v>0</v>
      </c>
      <c r="CI995" s="69" t="n">
        <f aca="false">'Vstupní data'!AP995</f>
        <v>0</v>
      </c>
      <c r="CJ995" s="72" t="n">
        <f aca="false">ROUND(CH995*CI995,0)</f>
        <v>0</v>
      </c>
      <c r="CK995" s="74" t="str">
        <f aca="false">IF(OR(AA995&gt;0,BB995&gt;0,CD995&gt;0,CJ995&gt;0),AA995+BB995+CD995+CJ995,"")</f>
        <v/>
      </c>
    </row>
    <row r="996" customFormat="false" ht="12.8" hidden="false" customHeight="false" outlineLevel="0" collapsed="false">
      <c r="A996" s="66" t="n">
        <f aca="false">'Vstupní data'!A996</f>
        <v>0</v>
      </c>
      <c r="F996" s="66" t="str">
        <f aca="false">CONCATENATE('Vstupní data'!F996,'Vstupní data'!G996,'Vstupní data'!H996,'Vstupní data'!I996)</f>
        <v/>
      </c>
      <c r="G996" s="66"/>
      <c r="H996" s="66" t="n">
        <f aca="false">'Vstupní data'!K996</f>
        <v>0</v>
      </c>
      <c r="I996" s="66" t="n">
        <f aca="false">'Vstupní data'!L996</f>
        <v>0</v>
      </c>
      <c r="J996" s="66" t="n">
        <f aca="false">'Vstupní data'!K996*'Vstupní data'!M996/100</f>
        <v>0</v>
      </c>
      <c r="L996" s="66" t="n">
        <f aca="false">IF('Vstupní data'!N996="prostokořenný",0,IF('Vstupní data'!N996="krytokořenný","k",IF('Vstupní data'!N996="poloodrostky nebo odrostky, prostokořenné i krytokořenné","po",0)))</f>
        <v>0</v>
      </c>
      <c r="N996" s="66"/>
      <c r="O996" s="66" t="n">
        <f aca="false">'Vstupní data'!O996</f>
        <v>0</v>
      </c>
      <c r="P996" s="66" t="n">
        <f aca="false">IF(O996&gt;0,VLOOKUP(CONCATENATE(VLOOKUP(I996,'Pril3-drev'!$H$5:$K$83,4,0),"-",'Vstupní data'!R996),K2!$C$15:$D$23,2,0),0)</f>
        <v>0</v>
      </c>
      <c r="Q996" s="66" t="n">
        <f aca="false">IF(O996&gt;0,VLOOKUP(I996,'Pril3-drev'!$H$5:$I$83,2,0),0)</f>
        <v>0</v>
      </c>
      <c r="R996" s="66" t="n">
        <f aca="false">IF(Q996&gt;0,VLOOKUP(Q996,'Pril6-okus'!$A$5:$B$17,2,0),0)</f>
        <v>0</v>
      </c>
      <c r="S996" s="66" t="n">
        <f aca="false">IF(O996&gt;0,VLOOKUP(I996,'Pril3-drev'!$H$5:$J$83,3,0),0)</f>
        <v>0</v>
      </c>
      <c r="T996" s="66" t="str">
        <f aca="false">IF(O996&gt;0,IF(L996="k",0.9*VLOOKUP(S996,'ha-pocty-vyhl'!$A$5:$B$20,2,0),IF(L996="po",0.8*VLOOKUP(S996,'ha-pocty-vyhl'!$A$5:$B$20,2,0),VLOOKUP(S996,'ha-pocty-vyhl'!$A$5:$B$20,2,0))),"")</f>
        <v/>
      </c>
      <c r="U996" s="66" t="n">
        <f aca="false">'Vstupní data'!P996</f>
        <v>0</v>
      </c>
      <c r="V996" s="66" t="n">
        <f aca="false">IF(O996&gt;0,1.3*T996*1000*Z996/10000,0)</f>
        <v>0</v>
      </c>
      <c r="W996" s="66" t="n">
        <f aca="false">IF(O996&gt;0,1.3*T996*1000*Z996/10000,0)</f>
        <v>0</v>
      </c>
      <c r="X996" s="66" t="n">
        <f aca="false">IF(O996&gt;0,IF(O996&gt;V996,V996,O996),0)</f>
        <v>0</v>
      </c>
      <c r="Y996" s="66" t="n">
        <f aca="false">IF(O996&gt;0,IF(IF(U996&gt;W996,W996,U996)&lt;X996,W996,IF(U996&gt;W996,W996,U996)),0)</f>
        <v>0</v>
      </c>
      <c r="Z996" s="66" t="n">
        <f aca="false">IF(O996&gt;0,IF(J996&gt;0,J996,K996*H996/100),0)</f>
        <v>0</v>
      </c>
      <c r="AA996" s="67" t="n">
        <f aca="false">IF(O996&gt;0,CEILING(R996*P996*X996/Y996*Z996,1),0)</f>
        <v>0</v>
      </c>
      <c r="AB996" s="68" t="n">
        <f aca="false">IF(O996&gt;0,AA996/O996,0)</f>
        <v>0</v>
      </c>
      <c r="AC996" s="66" t="n">
        <f aca="false">'Vstupní data'!W996</f>
        <v>0</v>
      </c>
      <c r="AI996" s="66" t="str">
        <f aca="false">IF(OR('Vstupní data'!T996&gt;0,'Vstupní data'!U996&gt;0),VLOOKUP(I996,'Pril3-drev'!$H$5:$J$83,3,0),"")</f>
        <v/>
      </c>
      <c r="AJ996" s="66" t="n">
        <f aca="false">IF('Vstupní data'!V996="prostokořenný",0,IF('Vstupní data'!V996="krytokořenný","k",IF('Vstupní data'!V996="poloodrostky nebo odrostky, prostokořenné i krytokořenné","po",0)))</f>
        <v>0</v>
      </c>
      <c r="AK996" s="66" t="n">
        <f aca="false">IF(OR('Vstupní data'!T996&gt;0,'Vstupní data'!U996&gt;0),IF(AJ996="k",0.9*VLOOKUP(AI996,'ha-pocty-vyhl'!$A$5:$B$20,2,0),IF(AJ996="po",0.8*VLOOKUP(AI996,'ha-pocty-vyhl'!$A$5:$B$20,2,0),VLOOKUP(AI996,'ha-pocty-vyhl'!$A$5:$B$20,2,0))),0)</f>
        <v>0</v>
      </c>
      <c r="AL996" s="66" t="n">
        <f aca="false">IF(OR('Vstupní data'!T996&gt;0,'Vstupní data'!U996&gt;0),'Vstupní data'!K996*'Vstupní data'!M996/100,0)</f>
        <v>0</v>
      </c>
      <c r="AM996" s="66" t="n">
        <f aca="false">IF(OR('Vstupní data'!T996&gt;0,'Vstupní data'!U996&gt;0),IF('Vstupní data'!T996&gt;0,'Vstupní data'!T996,ROUND(10*'Vstupní data'!U996/AK996,0)),0)</f>
        <v>0</v>
      </c>
      <c r="AN996" s="69" t="n">
        <f aca="false">IF('Vstupní data'!T996&gt;0,   IF('Vstupní data'!T996&lt;=AL996,'Vstupní data'!T996,AL996),   IF(AM996&lt;AL996,AM996,AL996))</f>
        <v>0</v>
      </c>
      <c r="AO996" s="69" t="n">
        <f aca="false">'Vstupní data'!X996</f>
        <v>0</v>
      </c>
      <c r="AP996" s="66" t="n">
        <f aca="false">IF(OR('Vstupní data'!T996&gt;0,'Vstupní data'!U996&gt;0),IF(I996&lt;&gt;0,VLOOKUP(I996,'Pril3-drev'!$H$5:$I$83,2,0),0),0)</f>
        <v>0</v>
      </c>
      <c r="AQ996" s="66" t="n">
        <f aca="false">'Vstupní data'!Y996</f>
        <v>0</v>
      </c>
      <c r="AR996" s="66" t="str">
        <f aca="false">IF(AC996&gt;5,   IF('Vstupní data'!Y996&gt;0,   VLOOKUP(VLOOKUP(CONCATENATE(VLOOKUP(I996,'Pril3-drev'!$H$4:$L$83,5,0),AC996),'Pril3-drev'!$Q$4:$R$2803,2,0),'AVB-BS'!$C$5:$S$29 ,LOOKUP(AQ996,'AVB-BS'!$D$3:$S$3,'AVB-BS'!$D$1:$S$1) ,0 )   ,   IF('Vstupní data'!Z996&gt;0,'Vstupní data'!Z996,0)) , "")</f>
        <v/>
      </c>
      <c r="AS996" s="70" t="str">
        <f aca="false">IF(AC996&gt;5,VLOOKUP(CONCATENATE(AP996,AR996),'Pril1-THLPa'!$H$6:$N$96,4,0),"")</f>
        <v/>
      </c>
      <c r="AT996" s="70" t="str">
        <f aca="false">IF(AC996&gt;5,VLOOKUP(CONCATENATE(AP996,AR996),'Pril1-THLPa'!$H$6:$N$96,5,0),"")</f>
        <v/>
      </c>
      <c r="AU996" s="70" t="str">
        <f aca="false">IF(AC996&gt;5,VLOOKUP(CONCATENATE(AP996,AR996),'Pril1-THLPa'!$H$6:$N$96,6,0),"")</f>
        <v/>
      </c>
      <c r="AV996" s="70" t="str">
        <f aca="false">IF(AC996&gt;5,VLOOKUP(CONCATENATE(AP996,AR996),'Pril1-THLPa'!$H$6:$N$96,7,0),"")</f>
        <v/>
      </c>
      <c r="AW996" s="70" t="str">
        <f aca="false">IF(AC996&gt;5,VLOOKUP(CONCATENATE(AP996,AR996),'Pril1-THLPa'!$H$6:$O$96,8,0),"")</f>
        <v/>
      </c>
      <c r="AX996" s="66" t="n">
        <f aca="false">IF(AC996&gt;0,IF(AND(AC996&gt;0,AC996&lt;=5),VLOOKUP(AP996,'Pril1-THLPa'!$A$6:$F$18,LOOKUP(AC996,'Pril1-THLPa'!$B$5:$F$5,'Pril1-THLPa'!$B$4:$F$4),0),AS996+AT996*(AC996-5)+AU996*POWER(AC996-5,2)+AV996*POWER(AC996-5,3)+AW996*POWER(AC996-5,4)),0)</f>
        <v>0</v>
      </c>
      <c r="AY996" s="71"/>
      <c r="AZ996" s="66" t="n">
        <f aca="false">'Vstupní data'!AA996</f>
        <v>0</v>
      </c>
      <c r="BA996" s="66" t="n">
        <f aca="false">IF(OR('Vstupní data'!T996&gt;0,'Vstupní data'!U996&gt;0),IF(AC996&lt;&gt;"",AX996*AO996/10*(100+AZ996)/100,0),0)</f>
        <v>0</v>
      </c>
      <c r="BB996" s="67" t="n">
        <f aca="false">IF(AC996&lt;&gt;"",ROUND(BA996*AN996,0),0)</f>
        <v>0</v>
      </c>
      <c r="BC996" s="68" t="str">
        <f aca="false">IF(AE996&gt;0,BB996/AE996,"")</f>
        <v/>
      </c>
      <c r="BD996" s="66" t="n">
        <f aca="false">'Vstupní data'!AE996</f>
        <v>0</v>
      </c>
      <c r="BF996" s="66" t="n">
        <f aca="false">'Vstupní data'!AC996</f>
        <v>0</v>
      </c>
      <c r="BH996" s="66" t="n">
        <f aca="false">'Vstupní data'!AD996</f>
        <v>0</v>
      </c>
      <c r="BI996" s="66" t="n">
        <f aca="false">'Vstupní data'!AF996</f>
        <v>0</v>
      </c>
      <c r="BJ996" s="69" t="n">
        <f aca="false">'Vstupní data'!AG996</f>
        <v>0</v>
      </c>
      <c r="BK996" s="69" t="n">
        <f aca="false">IF(BF996&lt;&gt;0,VLOOKUP(I996,'Pril3-drev'!$H$5:$I$83,2,0),0)</f>
        <v>0</v>
      </c>
      <c r="BL996" s="69" t="n">
        <f aca="false">IF(BF996&lt;&gt;0,VLOOKUP(BK996,'Pril3-drev'!$A$5:$C$17,3,0),0)</f>
        <v>0</v>
      </c>
      <c r="BM996" s="69" t="n">
        <f aca="false">'Vstupní data'!AH996</f>
        <v>0</v>
      </c>
      <c r="BN996" s="69" t="n">
        <f aca="false">IF('Vstupní data'!AH996&gt;0,   VLOOKUP(VLOOKUP(CONCATENATE(VLOOKUP(I996,'Pril3-drev'!$H$4:$L$83,5,0),BD996),'Pril3-drev'!$Q$4:$R$2803,2,0),'AVB-BS'!$C$5:$S$29 ,LOOKUP(BM996,'AVB-BS'!$D$3:$S$3,'AVB-BS'!$D$1:$S$1) ,0 )   ,   IF('Vstupní data'!AI996&gt;0,'Vstupní data'!AI996,0))</f>
        <v>0</v>
      </c>
      <c r="BO996" s="69" t="str">
        <f aca="false">IF(BX996&gt;5,VLOOKUP(CONCATENATE(BK996,BN996),'Pril1-THLPa'!$H$6:$N$96,4,0),"")</f>
        <v/>
      </c>
      <c r="BP996" s="69" t="str">
        <f aca="false">IF(BX996&gt;5,VLOOKUP(CONCATENATE(BK996,BN996),'Pril1-THLPa'!$H$6:$N$96,5,0),"")</f>
        <v/>
      </c>
      <c r="BQ996" s="69" t="str">
        <f aca="false">IF(BX996&gt;5,VLOOKUP(CONCATENATE(BK996,BN996),'Pril1-THLPa'!$H$6:$N$96,6,0),"")</f>
        <v/>
      </c>
      <c r="BR996" s="69" t="str">
        <f aca="false">IF(BX996&gt;5,VLOOKUP(CONCATENATE(BK996,BN996),'Pril1-THLPa'!$H$6:$N$96,7,0),"")</f>
        <v/>
      </c>
      <c r="BS996" s="69" t="str">
        <f aca="false">IF(BX996&gt;5,VLOOKUP(CONCATENATE(BK996,BN996),'Pril1-THLPa'!$H$6:$O$96,8,0),"")</f>
        <v/>
      </c>
      <c r="BT996" s="69" t="str">
        <f aca="false">IF(BF996&gt;0, IF(BK996="smrk",  VLOOKUP(VLOOKUP(BD996,'Pril9-K3'!$L$8:$M$207,2,0),'Pril9-K3'!$A$8:$J$16,LOOKUP(BN996,'Pril9-K3'!$A$7:$J$7,'Pril9-K3'!$A$5:$J$5),0), IF(AND(BK996&lt;&gt;"smrk",'Vstupní data'!AK996&lt;&gt;""),'Vstupní data'!AK996,   VLOOKUP(VLOOKUP(BD996,'Pril9-K3'!$L$8:$M$207,2,0),'Pril9-K3'!$A$8:$J$16,LOOKUP(BN996,'Pril9-K3'!$A$7:$J$7,'Pril9-K3'!$A$5:$J$5),0)   )),   "")</f>
        <v/>
      </c>
      <c r="BV996" s="69" t="n">
        <f aca="false">'Vstupní data'!AJ996</f>
        <v>0</v>
      </c>
      <c r="BW996" s="69" t="n">
        <f aca="false">IF(BF996&gt;0,IF(J996&gt;0,J996,K996*H996/100),0)</f>
        <v>0</v>
      </c>
      <c r="BX996" s="69" t="n">
        <f aca="false">IF(BF996&gt;0,IF(BJ996&gt;BL996,BL996,BJ996),0)</f>
        <v>0</v>
      </c>
      <c r="BY996" s="69" t="n">
        <f aca="false">IF(BD996=0,0,IF(AND(BX996&gt;0,BX996&lt;=5),  IF(AND(BX996&gt;0,BX996&lt;=5),VLOOKUP(BK996,'Pril1-THLPa'!$A$6:$F$18,IF(AND(BX996&gt;0,BX996&lt;=5),LOOKUP(BX996,'Pril1-THLPa'!$B$5:$F$5,'Pril1-THLPa'!$B$4:$F$4),""),0),""),  IF(BX996&gt;5,BO996+BP996*(BX996-5)+BQ996*POWER(BX996-5,2)+BR996*POWER(BX996-5,3)+BS996*POWER(BX996-5,4),"")))</f>
        <v>0</v>
      </c>
      <c r="BZ996" s="69" t="n">
        <f aca="false">IF(BY996&gt;0,BY996*BI996/10*BW996*(100+BV996)/100,0)</f>
        <v>0</v>
      </c>
      <c r="CA996" s="69" t="n">
        <f aca="false">IF(BD996&gt;0,BX996-IF(BD996&gt;BX996,BX996,BD996),0)</f>
        <v>0</v>
      </c>
      <c r="CB996" s="69" t="n">
        <f aca="false">POWER(1.01,CA996)</f>
        <v>1</v>
      </c>
      <c r="CC996" s="69" t="n">
        <f aca="false">IF(BF996&gt;0,IF(BF996&gt;BH996,1,BF996/BH996),0)</f>
        <v>0</v>
      </c>
      <c r="CD996" s="72" t="n">
        <f aca="false">IF(BD996=0,0,IF(BF996&gt;0,ROUND(IF(CB996&lt;&gt;0,BZ996*BT996*1/CB996*CC996,0),0),0))</f>
        <v>0</v>
      </c>
      <c r="CE996" s="73" t="str">
        <f aca="false">IF(BF996&gt;0,IF(BF996&gt;BH996,CD996/BF996,CD996/BH996),"")</f>
        <v/>
      </c>
      <c r="CF996" s="69" t="n">
        <f aca="false">'Vstupní data'!AM996</f>
        <v>0</v>
      </c>
      <c r="CG996" s="69" t="n">
        <f aca="false">'Vstupní data'!AN996</f>
        <v>0</v>
      </c>
      <c r="CH996" s="69" t="n">
        <f aca="false">'Vstupní data'!AO996</f>
        <v>0</v>
      </c>
      <c r="CI996" s="69" t="n">
        <f aca="false">'Vstupní data'!AP996</f>
        <v>0</v>
      </c>
      <c r="CJ996" s="72" t="n">
        <f aca="false">ROUND(CH996*CI996,0)</f>
        <v>0</v>
      </c>
      <c r="CK996" s="74" t="str">
        <f aca="false">IF(OR(AA996&gt;0,BB996&gt;0,CD996&gt;0,CJ996&gt;0),AA996+BB996+CD996+CJ996,"")</f>
        <v/>
      </c>
    </row>
    <row r="997" customFormat="false" ht="12.8" hidden="false" customHeight="false" outlineLevel="0" collapsed="false">
      <c r="A997" s="66" t="n">
        <f aca="false">'Vstupní data'!A997</f>
        <v>0</v>
      </c>
      <c r="F997" s="66" t="str">
        <f aca="false">CONCATENATE('Vstupní data'!F997,'Vstupní data'!G997,'Vstupní data'!H997,'Vstupní data'!I997)</f>
        <v/>
      </c>
      <c r="G997" s="66"/>
      <c r="H997" s="66" t="n">
        <f aca="false">'Vstupní data'!K997</f>
        <v>0</v>
      </c>
      <c r="I997" s="66" t="n">
        <f aca="false">'Vstupní data'!L997</f>
        <v>0</v>
      </c>
      <c r="J997" s="66" t="n">
        <f aca="false">'Vstupní data'!K997*'Vstupní data'!M997/100</f>
        <v>0</v>
      </c>
      <c r="L997" s="66" t="n">
        <f aca="false">IF('Vstupní data'!N997="prostokořenný",0,IF('Vstupní data'!N997="krytokořenný","k",IF('Vstupní data'!N997="poloodrostky nebo odrostky, prostokořenné i krytokořenné","po",0)))</f>
        <v>0</v>
      </c>
      <c r="N997" s="66"/>
      <c r="O997" s="66" t="n">
        <f aca="false">'Vstupní data'!O997</f>
        <v>0</v>
      </c>
      <c r="P997" s="66" t="n">
        <f aca="false">IF(O997&gt;0,VLOOKUP(CONCATENATE(VLOOKUP(I997,'Pril3-drev'!$H$5:$K$83,4,0),"-",'Vstupní data'!R997),K2!$C$15:$D$23,2,0),0)</f>
        <v>0</v>
      </c>
      <c r="Q997" s="66" t="n">
        <f aca="false">IF(O997&gt;0,VLOOKUP(I997,'Pril3-drev'!$H$5:$I$83,2,0),0)</f>
        <v>0</v>
      </c>
      <c r="R997" s="66" t="n">
        <f aca="false">IF(Q997&gt;0,VLOOKUP(Q997,'Pril6-okus'!$A$5:$B$17,2,0),0)</f>
        <v>0</v>
      </c>
      <c r="S997" s="66" t="n">
        <f aca="false">IF(O997&gt;0,VLOOKUP(I997,'Pril3-drev'!$H$5:$J$83,3,0),0)</f>
        <v>0</v>
      </c>
      <c r="T997" s="66" t="str">
        <f aca="false">IF(O997&gt;0,IF(L997="k",0.9*VLOOKUP(S997,'ha-pocty-vyhl'!$A$5:$B$20,2,0),IF(L997="po",0.8*VLOOKUP(S997,'ha-pocty-vyhl'!$A$5:$B$20,2,0),VLOOKUP(S997,'ha-pocty-vyhl'!$A$5:$B$20,2,0))),"")</f>
        <v/>
      </c>
      <c r="U997" s="66" t="n">
        <f aca="false">'Vstupní data'!P997</f>
        <v>0</v>
      </c>
      <c r="V997" s="66" t="n">
        <f aca="false">IF(O997&gt;0,1.3*T997*1000*Z997/10000,0)</f>
        <v>0</v>
      </c>
      <c r="W997" s="66" t="n">
        <f aca="false">IF(O997&gt;0,1.3*T997*1000*Z997/10000,0)</f>
        <v>0</v>
      </c>
      <c r="X997" s="66" t="n">
        <f aca="false">IF(O997&gt;0,IF(O997&gt;V997,V997,O997),0)</f>
        <v>0</v>
      </c>
      <c r="Y997" s="66" t="n">
        <f aca="false">IF(O997&gt;0,IF(IF(U997&gt;W997,W997,U997)&lt;X997,W997,IF(U997&gt;W997,W997,U997)),0)</f>
        <v>0</v>
      </c>
      <c r="Z997" s="66" t="n">
        <f aca="false">IF(O997&gt;0,IF(J997&gt;0,J997,K997*H997/100),0)</f>
        <v>0</v>
      </c>
      <c r="AA997" s="67" t="n">
        <f aca="false">IF(O997&gt;0,CEILING(R997*P997*X997/Y997*Z997,1),0)</f>
        <v>0</v>
      </c>
      <c r="AB997" s="68" t="n">
        <f aca="false">IF(O997&gt;0,AA997/O997,0)</f>
        <v>0</v>
      </c>
      <c r="AC997" s="66" t="n">
        <f aca="false">'Vstupní data'!W997</f>
        <v>0</v>
      </c>
      <c r="AI997" s="66" t="str">
        <f aca="false">IF(OR('Vstupní data'!T997&gt;0,'Vstupní data'!U997&gt;0),VLOOKUP(I997,'Pril3-drev'!$H$5:$J$83,3,0),"")</f>
        <v/>
      </c>
      <c r="AJ997" s="66" t="n">
        <f aca="false">IF('Vstupní data'!V997="prostokořenný",0,IF('Vstupní data'!V997="krytokořenný","k",IF('Vstupní data'!V997="poloodrostky nebo odrostky, prostokořenné i krytokořenné","po",0)))</f>
        <v>0</v>
      </c>
      <c r="AK997" s="66" t="n">
        <f aca="false">IF(OR('Vstupní data'!T997&gt;0,'Vstupní data'!U997&gt;0),IF(AJ997="k",0.9*VLOOKUP(AI997,'ha-pocty-vyhl'!$A$5:$B$20,2,0),IF(AJ997="po",0.8*VLOOKUP(AI997,'ha-pocty-vyhl'!$A$5:$B$20,2,0),VLOOKUP(AI997,'ha-pocty-vyhl'!$A$5:$B$20,2,0))),0)</f>
        <v>0</v>
      </c>
      <c r="AL997" s="66" t="n">
        <f aca="false">IF(OR('Vstupní data'!T997&gt;0,'Vstupní data'!U997&gt;0),'Vstupní data'!K997*'Vstupní data'!M997/100,0)</f>
        <v>0</v>
      </c>
      <c r="AM997" s="66" t="n">
        <f aca="false">IF(OR('Vstupní data'!T997&gt;0,'Vstupní data'!U997&gt;0),IF('Vstupní data'!T997&gt;0,'Vstupní data'!T997,ROUND(10*'Vstupní data'!U997/AK997,0)),0)</f>
        <v>0</v>
      </c>
      <c r="AN997" s="69" t="n">
        <f aca="false">IF('Vstupní data'!T997&gt;0,   IF('Vstupní data'!T997&lt;=AL997,'Vstupní data'!T997,AL997),   IF(AM997&lt;AL997,AM997,AL997))</f>
        <v>0</v>
      </c>
      <c r="AO997" s="69" t="n">
        <f aca="false">'Vstupní data'!X997</f>
        <v>0</v>
      </c>
      <c r="AP997" s="66" t="n">
        <f aca="false">IF(OR('Vstupní data'!T997&gt;0,'Vstupní data'!U997&gt;0),IF(I997&lt;&gt;0,VLOOKUP(I997,'Pril3-drev'!$H$5:$I$83,2,0),0),0)</f>
        <v>0</v>
      </c>
      <c r="AQ997" s="66" t="n">
        <f aca="false">'Vstupní data'!Y997</f>
        <v>0</v>
      </c>
      <c r="AR997" s="66" t="str">
        <f aca="false">IF(AC997&gt;5,   IF('Vstupní data'!Y997&gt;0,   VLOOKUP(VLOOKUP(CONCATENATE(VLOOKUP(I997,'Pril3-drev'!$H$4:$L$83,5,0),AC997),'Pril3-drev'!$Q$4:$R$2803,2,0),'AVB-BS'!$C$5:$S$29 ,LOOKUP(AQ997,'AVB-BS'!$D$3:$S$3,'AVB-BS'!$D$1:$S$1) ,0 )   ,   IF('Vstupní data'!Z997&gt;0,'Vstupní data'!Z997,0)) , "")</f>
        <v/>
      </c>
      <c r="AS997" s="70" t="str">
        <f aca="false">IF(AC997&gt;5,VLOOKUP(CONCATENATE(AP997,AR997),'Pril1-THLPa'!$H$6:$N$96,4,0),"")</f>
        <v/>
      </c>
      <c r="AT997" s="70" t="str">
        <f aca="false">IF(AC997&gt;5,VLOOKUP(CONCATENATE(AP997,AR997),'Pril1-THLPa'!$H$6:$N$96,5,0),"")</f>
        <v/>
      </c>
      <c r="AU997" s="70" t="str">
        <f aca="false">IF(AC997&gt;5,VLOOKUP(CONCATENATE(AP997,AR997),'Pril1-THLPa'!$H$6:$N$96,6,0),"")</f>
        <v/>
      </c>
      <c r="AV997" s="70" t="str">
        <f aca="false">IF(AC997&gt;5,VLOOKUP(CONCATENATE(AP997,AR997),'Pril1-THLPa'!$H$6:$N$96,7,0),"")</f>
        <v/>
      </c>
      <c r="AW997" s="70" t="str">
        <f aca="false">IF(AC997&gt;5,VLOOKUP(CONCATENATE(AP997,AR997),'Pril1-THLPa'!$H$6:$O$96,8,0),"")</f>
        <v/>
      </c>
      <c r="AX997" s="66" t="n">
        <f aca="false">IF(AC997&gt;0,IF(AND(AC997&gt;0,AC997&lt;=5),VLOOKUP(AP997,'Pril1-THLPa'!$A$6:$F$18,LOOKUP(AC997,'Pril1-THLPa'!$B$5:$F$5,'Pril1-THLPa'!$B$4:$F$4),0),AS997+AT997*(AC997-5)+AU997*POWER(AC997-5,2)+AV997*POWER(AC997-5,3)+AW997*POWER(AC997-5,4)),0)</f>
        <v>0</v>
      </c>
      <c r="AY997" s="71"/>
      <c r="AZ997" s="66" t="n">
        <f aca="false">'Vstupní data'!AA997</f>
        <v>0</v>
      </c>
      <c r="BA997" s="66" t="n">
        <f aca="false">IF(OR('Vstupní data'!T997&gt;0,'Vstupní data'!U997&gt;0),IF(AC997&lt;&gt;"",AX997*AO997/10*(100+AZ997)/100,0),0)</f>
        <v>0</v>
      </c>
      <c r="BB997" s="67" t="n">
        <f aca="false">IF(AC997&lt;&gt;"",ROUND(BA997*AN997,0),0)</f>
        <v>0</v>
      </c>
      <c r="BC997" s="68" t="str">
        <f aca="false">IF(AE997&gt;0,BB997/AE997,"")</f>
        <v/>
      </c>
      <c r="BD997" s="66" t="n">
        <f aca="false">'Vstupní data'!AE997</f>
        <v>0</v>
      </c>
      <c r="BF997" s="66" t="n">
        <f aca="false">'Vstupní data'!AC997</f>
        <v>0</v>
      </c>
      <c r="BH997" s="66" t="n">
        <f aca="false">'Vstupní data'!AD997</f>
        <v>0</v>
      </c>
      <c r="BI997" s="66" t="n">
        <f aca="false">'Vstupní data'!AF997</f>
        <v>0</v>
      </c>
      <c r="BJ997" s="69" t="n">
        <f aca="false">'Vstupní data'!AG997</f>
        <v>0</v>
      </c>
      <c r="BK997" s="69" t="n">
        <f aca="false">IF(BF997&lt;&gt;0,VLOOKUP(I997,'Pril3-drev'!$H$5:$I$83,2,0),0)</f>
        <v>0</v>
      </c>
      <c r="BL997" s="69" t="n">
        <f aca="false">IF(BF997&lt;&gt;0,VLOOKUP(BK997,'Pril3-drev'!$A$5:$C$17,3,0),0)</f>
        <v>0</v>
      </c>
      <c r="BM997" s="69" t="n">
        <f aca="false">'Vstupní data'!AH997</f>
        <v>0</v>
      </c>
      <c r="BN997" s="69" t="n">
        <f aca="false">IF('Vstupní data'!AH997&gt;0,   VLOOKUP(VLOOKUP(CONCATENATE(VLOOKUP(I997,'Pril3-drev'!$H$4:$L$83,5,0),BD997),'Pril3-drev'!$Q$4:$R$2803,2,0),'AVB-BS'!$C$5:$S$29 ,LOOKUP(BM997,'AVB-BS'!$D$3:$S$3,'AVB-BS'!$D$1:$S$1) ,0 )   ,   IF('Vstupní data'!AI997&gt;0,'Vstupní data'!AI997,0))</f>
        <v>0</v>
      </c>
      <c r="BO997" s="69" t="str">
        <f aca="false">IF(BX997&gt;5,VLOOKUP(CONCATENATE(BK997,BN997),'Pril1-THLPa'!$H$6:$N$96,4,0),"")</f>
        <v/>
      </c>
      <c r="BP997" s="69" t="str">
        <f aca="false">IF(BX997&gt;5,VLOOKUP(CONCATENATE(BK997,BN997),'Pril1-THLPa'!$H$6:$N$96,5,0),"")</f>
        <v/>
      </c>
      <c r="BQ997" s="69" t="str">
        <f aca="false">IF(BX997&gt;5,VLOOKUP(CONCATENATE(BK997,BN997),'Pril1-THLPa'!$H$6:$N$96,6,0),"")</f>
        <v/>
      </c>
      <c r="BR997" s="69" t="str">
        <f aca="false">IF(BX997&gt;5,VLOOKUP(CONCATENATE(BK997,BN997),'Pril1-THLPa'!$H$6:$N$96,7,0),"")</f>
        <v/>
      </c>
      <c r="BS997" s="69" t="str">
        <f aca="false">IF(BX997&gt;5,VLOOKUP(CONCATENATE(BK997,BN997),'Pril1-THLPa'!$H$6:$O$96,8,0),"")</f>
        <v/>
      </c>
      <c r="BT997" s="69" t="str">
        <f aca="false">IF(BF997&gt;0, IF(BK997="smrk",  VLOOKUP(VLOOKUP(BD997,'Pril9-K3'!$L$8:$M$207,2,0),'Pril9-K3'!$A$8:$J$16,LOOKUP(BN997,'Pril9-K3'!$A$7:$J$7,'Pril9-K3'!$A$5:$J$5),0), IF(AND(BK997&lt;&gt;"smrk",'Vstupní data'!AK997&lt;&gt;""),'Vstupní data'!AK997,   VLOOKUP(VLOOKUP(BD997,'Pril9-K3'!$L$8:$M$207,2,0),'Pril9-K3'!$A$8:$J$16,LOOKUP(BN997,'Pril9-K3'!$A$7:$J$7,'Pril9-K3'!$A$5:$J$5),0)   )),   "")</f>
        <v/>
      </c>
      <c r="BV997" s="69" t="n">
        <f aca="false">'Vstupní data'!AJ997</f>
        <v>0</v>
      </c>
      <c r="BW997" s="69" t="n">
        <f aca="false">IF(BF997&gt;0,IF(J997&gt;0,J997,K997*H997/100),0)</f>
        <v>0</v>
      </c>
      <c r="BX997" s="69" t="n">
        <f aca="false">IF(BF997&gt;0,IF(BJ997&gt;BL997,BL997,BJ997),0)</f>
        <v>0</v>
      </c>
      <c r="BY997" s="69" t="n">
        <f aca="false">IF(BD997=0,0,IF(AND(BX997&gt;0,BX997&lt;=5),  IF(AND(BX997&gt;0,BX997&lt;=5),VLOOKUP(BK997,'Pril1-THLPa'!$A$6:$F$18,IF(AND(BX997&gt;0,BX997&lt;=5),LOOKUP(BX997,'Pril1-THLPa'!$B$5:$F$5,'Pril1-THLPa'!$B$4:$F$4),""),0),""),  IF(BX997&gt;5,BO997+BP997*(BX997-5)+BQ997*POWER(BX997-5,2)+BR997*POWER(BX997-5,3)+BS997*POWER(BX997-5,4),"")))</f>
        <v>0</v>
      </c>
      <c r="BZ997" s="69" t="n">
        <f aca="false">IF(BY997&gt;0,BY997*BI997/10*BW997*(100+BV997)/100,0)</f>
        <v>0</v>
      </c>
      <c r="CA997" s="69" t="n">
        <f aca="false">IF(BD997&gt;0,BX997-IF(BD997&gt;BX997,BX997,BD997),0)</f>
        <v>0</v>
      </c>
      <c r="CB997" s="69" t="n">
        <f aca="false">POWER(1.01,CA997)</f>
        <v>1</v>
      </c>
      <c r="CC997" s="69" t="n">
        <f aca="false">IF(BF997&gt;0,IF(BF997&gt;BH997,1,BF997/BH997),0)</f>
        <v>0</v>
      </c>
      <c r="CD997" s="72" t="n">
        <f aca="false">IF(BD997=0,0,IF(BF997&gt;0,ROUND(IF(CB997&lt;&gt;0,BZ997*BT997*1/CB997*CC997,0),0),0))</f>
        <v>0</v>
      </c>
      <c r="CE997" s="73" t="str">
        <f aca="false">IF(BF997&gt;0,IF(BF997&gt;BH997,CD997/BF997,CD997/BH997),"")</f>
        <v/>
      </c>
      <c r="CF997" s="69" t="n">
        <f aca="false">'Vstupní data'!AM997</f>
        <v>0</v>
      </c>
      <c r="CG997" s="69" t="n">
        <f aca="false">'Vstupní data'!AN997</f>
        <v>0</v>
      </c>
      <c r="CH997" s="69" t="n">
        <f aca="false">'Vstupní data'!AO997</f>
        <v>0</v>
      </c>
      <c r="CI997" s="69" t="n">
        <f aca="false">'Vstupní data'!AP997</f>
        <v>0</v>
      </c>
      <c r="CJ997" s="72" t="n">
        <f aca="false">ROUND(CH997*CI997,0)</f>
        <v>0</v>
      </c>
      <c r="CK997" s="74" t="str">
        <f aca="false">IF(OR(AA997&gt;0,BB997&gt;0,CD997&gt;0,CJ997&gt;0),AA997+BB997+CD997+CJ997,"")</f>
        <v/>
      </c>
    </row>
    <row r="998" customFormat="false" ht="12.8" hidden="false" customHeight="false" outlineLevel="0" collapsed="false">
      <c r="A998" s="66" t="n">
        <f aca="false">'Vstupní data'!A998</f>
        <v>0</v>
      </c>
      <c r="F998" s="66" t="str">
        <f aca="false">CONCATENATE('Vstupní data'!F998,'Vstupní data'!G998,'Vstupní data'!H998,'Vstupní data'!I998)</f>
        <v/>
      </c>
      <c r="G998" s="66"/>
      <c r="H998" s="66" t="n">
        <f aca="false">'Vstupní data'!K998</f>
        <v>0</v>
      </c>
      <c r="I998" s="66" t="n">
        <f aca="false">'Vstupní data'!L998</f>
        <v>0</v>
      </c>
      <c r="J998" s="66" t="n">
        <f aca="false">'Vstupní data'!K998*'Vstupní data'!M998/100</f>
        <v>0</v>
      </c>
      <c r="L998" s="66" t="n">
        <f aca="false">IF('Vstupní data'!N998="prostokořenný",0,IF('Vstupní data'!N998="krytokořenný","k",IF('Vstupní data'!N998="poloodrostky nebo odrostky, prostokořenné i krytokořenné","po",0)))</f>
        <v>0</v>
      </c>
      <c r="N998" s="66"/>
      <c r="O998" s="66" t="n">
        <f aca="false">'Vstupní data'!O998</f>
        <v>0</v>
      </c>
      <c r="P998" s="66" t="n">
        <f aca="false">IF(O998&gt;0,VLOOKUP(CONCATENATE(VLOOKUP(I998,'Pril3-drev'!$H$5:$K$83,4,0),"-",'Vstupní data'!R998),K2!$C$15:$D$23,2,0),0)</f>
        <v>0</v>
      </c>
      <c r="Q998" s="66" t="n">
        <f aca="false">IF(O998&gt;0,VLOOKUP(I998,'Pril3-drev'!$H$5:$I$83,2,0),0)</f>
        <v>0</v>
      </c>
      <c r="R998" s="66" t="n">
        <f aca="false">IF(Q998&gt;0,VLOOKUP(Q998,'Pril6-okus'!$A$5:$B$17,2,0),0)</f>
        <v>0</v>
      </c>
      <c r="S998" s="66" t="n">
        <f aca="false">IF(O998&gt;0,VLOOKUP(I998,'Pril3-drev'!$H$5:$J$83,3,0),0)</f>
        <v>0</v>
      </c>
      <c r="T998" s="66" t="str">
        <f aca="false">IF(O998&gt;0,IF(L998="k",0.9*VLOOKUP(S998,'ha-pocty-vyhl'!$A$5:$B$20,2,0),IF(L998="po",0.8*VLOOKUP(S998,'ha-pocty-vyhl'!$A$5:$B$20,2,0),VLOOKUP(S998,'ha-pocty-vyhl'!$A$5:$B$20,2,0))),"")</f>
        <v/>
      </c>
      <c r="U998" s="66" t="n">
        <f aca="false">'Vstupní data'!P998</f>
        <v>0</v>
      </c>
      <c r="V998" s="66" t="n">
        <f aca="false">IF(O998&gt;0,1.3*T998*1000*Z998/10000,0)</f>
        <v>0</v>
      </c>
      <c r="W998" s="66" t="n">
        <f aca="false">IF(O998&gt;0,1.3*T998*1000*Z998/10000,0)</f>
        <v>0</v>
      </c>
      <c r="X998" s="66" t="n">
        <f aca="false">IF(O998&gt;0,IF(O998&gt;V998,V998,O998),0)</f>
        <v>0</v>
      </c>
      <c r="Y998" s="66" t="n">
        <f aca="false">IF(O998&gt;0,IF(IF(U998&gt;W998,W998,U998)&lt;X998,W998,IF(U998&gt;W998,W998,U998)),0)</f>
        <v>0</v>
      </c>
      <c r="Z998" s="66" t="n">
        <f aca="false">IF(O998&gt;0,IF(J998&gt;0,J998,K998*H998/100),0)</f>
        <v>0</v>
      </c>
      <c r="AA998" s="67" t="n">
        <f aca="false">IF(O998&gt;0,CEILING(R998*P998*X998/Y998*Z998,1),0)</f>
        <v>0</v>
      </c>
      <c r="AB998" s="68" t="n">
        <f aca="false">IF(O998&gt;0,AA998/O998,0)</f>
        <v>0</v>
      </c>
      <c r="AC998" s="66" t="n">
        <f aca="false">'Vstupní data'!W998</f>
        <v>0</v>
      </c>
      <c r="AI998" s="66" t="str">
        <f aca="false">IF(OR('Vstupní data'!T998&gt;0,'Vstupní data'!U998&gt;0),VLOOKUP(I998,'Pril3-drev'!$H$5:$J$83,3,0),"")</f>
        <v/>
      </c>
      <c r="AJ998" s="66" t="n">
        <f aca="false">IF('Vstupní data'!V998="prostokořenný",0,IF('Vstupní data'!V998="krytokořenný","k",IF('Vstupní data'!V998="poloodrostky nebo odrostky, prostokořenné i krytokořenné","po",0)))</f>
        <v>0</v>
      </c>
      <c r="AK998" s="66" t="n">
        <f aca="false">IF(OR('Vstupní data'!T998&gt;0,'Vstupní data'!U998&gt;0),IF(AJ998="k",0.9*VLOOKUP(AI998,'ha-pocty-vyhl'!$A$5:$B$20,2,0),IF(AJ998="po",0.8*VLOOKUP(AI998,'ha-pocty-vyhl'!$A$5:$B$20,2,0),VLOOKUP(AI998,'ha-pocty-vyhl'!$A$5:$B$20,2,0))),0)</f>
        <v>0</v>
      </c>
      <c r="AL998" s="66" t="n">
        <f aca="false">IF(OR('Vstupní data'!T998&gt;0,'Vstupní data'!U998&gt;0),'Vstupní data'!K998*'Vstupní data'!M998/100,0)</f>
        <v>0</v>
      </c>
      <c r="AM998" s="66" t="n">
        <f aca="false">IF(OR('Vstupní data'!T998&gt;0,'Vstupní data'!U998&gt;0),IF('Vstupní data'!T998&gt;0,'Vstupní data'!T998,ROUND(10*'Vstupní data'!U998/AK998,0)),0)</f>
        <v>0</v>
      </c>
      <c r="AN998" s="69" t="n">
        <f aca="false">IF('Vstupní data'!T998&gt;0,   IF('Vstupní data'!T998&lt;=AL998,'Vstupní data'!T998,AL998),   IF(AM998&lt;AL998,AM998,AL998))</f>
        <v>0</v>
      </c>
      <c r="AO998" s="69" t="n">
        <f aca="false">'Vstupní data'!X998</f>
        <v>0</v>
      </c>
      <c r="AP998" s="66" t="n">
        <f aca="false">IF(OR('Vstupní data'!T998&gt;0,'Vstupní data'!U998&gt;0),IF(I998&lt;&gt;0,VLOOKUP(I998,'Pril3-drev'!$H$5:$I$83,2,0),0),0)</f>
        <v>0</v>
      </c>
      <c r="AQ998" s="66" t="n">
        <f aca="false">'Vstupní data'!Y998</f>
        <v>0</v>
      </c>
      <c r="AR998" s="66" t="str">
        <f aca="false">IF(AC998&gt;5,   IF('Vstupní data'!Y998&gt;0,   VLOOKUP(VLOOKUP(CONCATENATE(VLOOKUP(I998,'Pril3-drev'!$H$4:$L$83,5,0),AC998),'Pril3-drev'!$Q$4:$R$2803,2,0),'AVB-BS'!$C$5:$S$29 ,LOOKUP(AQ998,'AVB-BS'!$D$3:$S$3,'AVB-BS'!$D$1:$S$1) ,0 )   ,   IF('Vstupní data'!Z998&gt;0,'Vstupní data'!Z998,0)) , "")</f>
        <v/>
      </c>
      <c r="AS998" s="70" t="str">
        <f aca="false">IF(AC998&gt;5,VLOOKUP(CONCATENATE(AP998,AR998),'Pril1-THLPa'!$H$6:$N$96,4,0),"")</f>
        <v/>
      </c>
      <c r="AT998" s="70" t="str">
        <f aca="false">IF(AC998&gt;5,VLOOKUP(CONCATENATE(AP998,AR998),'Pril1-THLPa'!$H$6:$N$96,5,0),"")</f>
        <v/>
      </c>
      <c r="AU998" s="70" t="str">
        <f aca="false">IF(AC998&gt;5,VLOOKUP(CONCATENATE(AP998,AR998),'Pril1-THLPa'!$H$6:$N$96,6,0),"")</f>
        <v/>
      </c>
      <c r="AV998" s="70" t="str">
        <f aca="false">IF(AC998&gt;5,VLOOKUP(CONCATENATE(AP998,AR998),'Pril1-THLPa'!$H$6:$N$96,7,0),"")</f>
        <v/>
      </c>
      <c r="AW998" s="70" t="str">
        <f aca="false">IF(AC998&gt;5,VLOOKUP(CONCATENATE(AP998,AR998),'Pril1-THLPa'!$H$6:$O$96,8,0),"")</f>
        <v/>
      </c>
      <c r="AX998" s="66" t="n">
        <f aca="false">IF(AC998&gt;0,IF(AND(AC998&gt;0,AC998&lt;=5),VLOOKUP(AP998,'Pril1-THLPa'!$A$6:$F$18,LOOKUP(AC998,'Pril1-THLPa'!$B$5:$F$5,'Pril1-THLPa'!$B$4:$F$4),0),AS998+AT998*(AC998-5)+AU998*POWER(AC998-5,2)+AV998*POWER(AC998-5,3)+AW998*POWER(AC998-5,4)),0)</f>
        <v>0</v>
      </c>
      <c r="AY998" s="71"/>
      <c r="AZ998" s="66" t="n">
        <f aca="false">'Vstupní data'!AA998</f>
        <v>0</v>
      </c>
      <c r="BA998" s="66" t="n">
        <f aca="false">IF(OR('Vstupní data'!T998&gt;0,'Vstupní data'!U998&gt;0),IF(AC998&lt;&gt;"",AX998*AO998/10*(100+AZ998)/100,0),0)</f>
        <v>0</v>
      </c>
      <c r="BB998" s="67" t="n">
        <f aca="false">IF(AC998&lt;&gt;"",ROUND(BA998*AN998,0),0)</f>
        <v>0</v>
      </c>
      <c r="BC998" s="68" t="str">
        <f aca="false">IF(AE998&gt;0,BB998/AE998,"")</f>
        <v/>
      </c>
      <c r="BD998" s="66" t="n">
        <f aca="false">'Vstupní data'!AE998</f>
        <v>0</v>
      </c>
      <c r="BF998" s="66" t="n">
        <f aca="false">'Vstupní data'!AC998</f>
        <v>0</v>
      </c>
      <c r="BH998" s="66" t="n">
        <f aca="false">'Vstupní data'!AD998</f>
        <v>0</v>
      </c>
      <c r="BI998" s="66" t="n">
        <f aca="false">'Vstupní data'!AF998</f>
        <v>0</v>
      </c>
      <c r="BJ998" s="69" t="n">
        <f aca="false">'Vstupní data'!AG998</f>
        <v>0</v>
      </c>
      <c r="BK998" s="69" t="n">
        <f aca="false">IF(BF998&lt;&gt;0,VLOOKUP(I998,'Pril3-drev'!$H$5:$I$83,2,0),0)</f>
        <v>0</v>
      </c>
      <c r="BL998" s="69" t="n">
        <f aca="false">IF(BF998&lt;&gt;0,VLOOKUP(BK998,'Pril3-drev'!$A$5:$C$17,3,0),0)</f>
        <v>0</v>
      </c>
      <c r="BM998" s="69" t="n">
        <f aca="false">'Vstupní data'!AH998</f>
        <v>0</v>
      </c>
      <c r="BN998" s="69" t="n">
        <f aca="false">IF('Vstupní data'!AH998&gt;0,   VLOOKUP(VLOOKUP(CONCATENATE(VLOOKUP(I998,'Pril3-drev'!$H$4:$L$83,5,0),BD998),'Pril3-drev'!$Q$4:$R$2803,2,0),'AVB-BS'!$C$5:$S$29 ,LOOKUP(BM998,'AVB-BS'!$D$3:$S$3,'AVB-BS'!$D$1:$S$1) ,0 )   ,   IF('Vstupní data'!AI998&gt;0,'Vstupní data'!AI998,0))</f>
        <v>0</v>
      </c>
      <c r="BO998" s="69" t="str">
        <f aca="false">IF(BX998&gt;5,VLOOKUP(CONCATENATE(BK998,BN998),'Pril1-THLPa'!$H$6:$N$96,4,0),"")</f>
        <v/>
      </c>
      <c r="BP998" s="69" t="str">
        <f aca="false">IF(BX998&gt;5,VLOOKUP(CONCATENATE(BK998,BN998),'Pril1-THLPa'!$H$6:$N$96,5,0),"")</f>
        <v/>
      </c>
      <c r="BQ998" s="69" t="str">
        <f aca="false">IF(BX998&gt;5,VLOOKUP(CONCATENATE(BK998,BN998),'Pril1-THLPa'!$H$6:$N$96,6,0),"")</f>
        <v/>
      </c>
      <c r="BR998" s="69" t="str">
        <f aca="false">IF(BX998&gt;5,VLOOKUP(CONCATENATE(BK998,BN998),'Pril1-THLPa'!$H$6:$N$96,7,0),"")</f>
        <v/>
      </c>
      <c r="BS998" s="69" t="str">
        <f aca="false">IF(BX998&gt;5,VLOOKUP(CONCATENATE(BK998,BN998),'Pril1-THLPa'!$H$6:$O$96,8,0),"")</f>
        <v/>
      </c>
      <c r="BT998" s="69" t="str">
        <f aca="false">IF(BF998&gt;0, IF(BK998="smrk",  VLOOKUP(VLOOKUP(BD998,'Pril9-K3'!$L$8:$M$207,2,0),'Pril9-K3'!$A$8:$J$16,LOOKUP(BN998,'Pril9-K3'!$A$7:$J$7,'Pril9-K3'!$A$5:$J$5),0), IF(AND(BK998&lt;&gt;"smrk",'Vstupní data'!AK998&lt;&gt;""),'Vstupní data'!AK998,   VLOOKUP(VLOOKUP(BD998,'Pril9-K3'!$L$8:$M$207,2,0),'Pril9-K3'!$A$8:$J$16,LOOKUP(BN998,'Pril9-K3'!$A$7:$J$7,'Pril9-K3'!$A$5:$J$5),0)   )),   "")</f>
        <v/>
      </c>
      <c r="BV998" s="69" t="n">
        <f aca="false">'Vstupní data'!AJ998</f>
        <v>0</v>
      </c>
      <c r="BW998" s="69" t="n">
        <f aca="false">IF(BF998&gt;0,IF(J998&gt;0,J998,K998*H998/100),0)</f>
        <v>0</v>
      </c>
      <c r="BX998" s="69" t="n">
        <f aca="false">IF(BF998&gt;0,IF(BJ998&gt;BL998,BL998,BJ998),0)</f>
        <v>0</v>
      </c>
      <c r="BY998" s="69" t="n">
        <f aca="false">IF(BD998=0,0,IF(AND(BX998&gt;0,BX998&lt;=5),  IF(AND(BX998&gt;0,BX998&lt;=5),VLOOKUP(BK998,'Pril1-THLPa'!$A$6:$F$18,IF(AND(BX998&gt;0,BX998&lt;=5),LOOKUP(BX998,'Pril1-THLPa'!$B$5:$F$5,'Pril1-THLPa'!$B$4:$F$4),""),0),""),  IF(BX998&gt;5,BO998+BP998*(BX998-5)+BQ998*POWER(BX998-5,2)+BR998*POWER(BX998-5,3)+BS998*POWER(BX998-5,4),"")))</f>
        <v>0</v>
      </c>
      <c r="BZ998" s="69" t="n">
        <f aca="false">IF(BY998&gt;0,BY998*BI998/10*BW998*(100+BV998)/100,0)</f>
        <v>0</v>
      </c>
      <c r="CA998" s="69" t="n">
        <f aca="false">IF(BD998&gt;0,BX998-IF(BD998&gt;BX998,BX998,BD998),0)</f>
        <v>0</v>
      </c>
      <c r="CB998" s="69" t="n">
        <f aca="false">POWER(1.01,CA998)</f>
        <v>1</v>
      </c>
      <c r="CC998" s="69" t="n">
        <f aca="false">IF(BF998&gt;0,IF(BF998&gt;BH998,1,BF998/BH998),0)</f>
        <v>0</v>
      </c>
      <c r="CD998" s="72" t="n">
        <f aca="false">IF(BD998=0,0,IF(BF998&gt;0,ROUND(IF(CB998&lt;&gt;0,BZ998*BT998*1/CB998*CC998,0),0),0))</f>
        <v>0</v>
      </c>
      <c r="CE998" s="73" t="str">
        <f aca="false">IF(BF998&gt;0,IF(BF998&gt;BH998,CD998/BF998,CD998/BH998),"")</f>
        <v/>
      </c>
      <c r="CF998" s="69" t="n">
        <f aca="false">'Vstupní data'!AM998</f>
        <v>0</v>
      </c>
      <c r="CG998" s="69" t="n">
        <f aca="false">'Vstupní data'!AN998</f>
        <v>0</v>
      </c>
      <c r="CH998" s="69" t="n">
        <f aca="false">'Vstupní data'!AO998</f>
        <v>0</v>
      </c>
      <c r="CI998" s="69" t="n">
        <f aca="false">'Vstupní data'!AP998</f>
        <v>0</v>
      </c>
      <c r="CJ998" s="72" t="n">
        <f aca="false">ROUND(CH998*CI998,0)</f>
        <v>0</v>
      </c>
      <c r="CK998" s="74" t="str">
        <f aca="false">IF(OR(AA998&gt;0,BB998&gt;0,CD998&gt;0,CJ998&gt;0),AA998+BB998+CD998+CJ998,"")</f>
        <v/>
      </c>
    </row>
    <row r="999" customFormat="false" ht="12.8" hidden="false" customHeight="false" outlineLevel="0" collapsed="false">
      <c r="A999" s="66" t="n">
        <f aca="false">'Vstupní data'!A999</f>
        <v>0</v>
      </c>
      <c r="F999" s="66" t="str">
        <f aca="false">CONCATENATE('Vstupní data'!F999,'Vstupní data'!G999,'Vstupní data'!H999,'Vstupní data'!I999)</f>
        <v/>
      </c>
      <c r="G999" s="66"/>
      <c r="H999" s="66" t="n">
        <f aca="false">'Vstupní data'!K999</f>
        <v>0</v>
      </c>
      <c r="I999" s="66" t="n">
        <f aca="false">'Vstupní data'!L999</f>
        <v>0</v>
      </c>
      <c r="J999" s="66" t="n">
        <f aca="false">'Vstupní data'!K999*'Vstupní data'!M999/100</f>
        <v>0</v>
      </c>
      <c r="L999" s="66" t="n">
        <f aca="false">IF('Vstupní data'!N999="prostokořenný",0,IF('Vstupní data'!N999="krytokořenný","k",IF('Vstupní data'!N999="poloodrostky nebo odrostky, prostokořenné i krytokořenné","po",0)))</f>
        <v>0</v>
      </c>
      <c r="N999" s="66"/>
      <c r="O999" s="66" t="n">
        <f aca="false">'Vstupní data'!O999</f>
        <v>0</v>
      </c>
      <c r="P999" s="66" t="n">
        <f aca="false">IF(O999&gt;0,VLOOKUP(CONCATENATE(VLOOKUP(I999,'Pril3-drev'!$H$5:$K$83,4,0),"-",'Vstupní data'!R999),K2!$C$15:$D$23,2,0),0)</f>
        <v>0</v>
      </c>
      <c r="Q999" s="66" t="n">
        <f aca="false">IF(O999&gt;0,VLOOKUP(I999,'Pril3-drev'!$H$5:$I$83,2,0),0)</f>
        <v>0</v>
      </c>
      <c r="R999" s="66" t="n">
        <f aca="false">IF(Q999&gt;0,VLOOKUP(Q999,'Pril6-okus'!$A$5:$B$17,2,0),0)</f>
        <v>0</v>
      </c>
      <c r="S999" s="66" t="n">
        <f aca="false">IF(O999&gt;0,VLOOKUP(I999,'Pril3-drev'!$H$5:$J$83,3,0),0)</f>
        <v>0</v>
      </c>
      <c r="T999" s="66" t="str">
        <f aca="false">IF(O999&gt;0,IF(L999="k",0.9*VLOOKUP(S999,'ha-pocty-vyhl'!$A$5:$B$20,2,0),IF(L999="po",0.8*VLOOKUP(S999,'ha-pocty-vyhl'!$A$5:$B$20,2,0),VLOOKUP(S999,'ha-pocty-vyhl'!$A$5:$B$20,2,0))),"")</f>
        <v/>
      </c>
      <c r="U999" s="66" t="n">
        <f aca="false">'Vstupní data'!P999</f>
        <v>0</v>
      </c>
      <c r="V999" s="66" t="n">
        <f aca="false">IF(O999&gt;0,1.3*T999*1000*Z999/10000,0)</f>
        <v>0</v>
      </c>
      <c r="W999" s="66" t="n">
        <f aca="false">IF(O999&gt;0,1.3*T999*1000*Z999/10000,0)</f>
        <v>0</v>
      </c>
      <c r="X999" s="66" t="n">
        <f aca="false">IF(O999&gt;0,IF(O999&gt;V999,V999,O999),0)</f>
        <v>0</v>
      </c>
      <c r="Y999" s="66" t="n">
        <f aca="false">IF(O999&gt;0,IF(IF(U999&gt;W999,W999,U999)&lt;X999,W999,IF(U999&gt;W999,W999,U999)),0)</f>
        <v>0</v>
      </c>
      <c r="Z999" s="66" t="n">
        <f aca="false">IF(O999&gt;0,IF(J999&gt;0,J999,K999*H999/100),0)</f>
        <v>0</v>
      </c>
      <c r="AA999" s="67" t="n">
        <f aca="false">IF(O999&gt;0,CEILING(R999*P999*X999/Y999*Z999,1),0)</f>
        <v>0</v>
      </c>
      <c r="AB999" s="68" t="n">
        <f aca="false">IF(O999&gt;0,AA999/O999,0)</f>
        <v>0</v>
      </c>
      <c r="AC999" s="66" t="n">
        <f aca="false">'Vstupní data'!W999</f>
        <v>0</v>
      </c>
      <c r="AI999" s="66" t="str">
        <f aca="false">IF(OR('Vstupní data'!T999&gt;0,'Vstupní data'!U999&gt;0),VLOOKUP(I999,'Pril3-drev'!$H$5:$J$83,3,0),"")</f>
        <v/>
      </c>
      <c r="AJ999" s="66" t="n">
        <f aca="false">IF('Vstupní data'!V999="prostokořenný",0,IF('Vstupní data'!V999="krytokořenný","k",IF('Vstupní data'!V999="poloodrostky nebo odrostky, prostokořenné i krytokořenné","po",0)))</f>
        <v>0</v>
      </c>
      <c r="AK999" s="66" t="n">
        <f aca="false">IF(OR('Vstupní data'!T999&gt;0,'Vstupní data'!U999&gt;0),IF(AJ999="k",0.9*VLOOKUP(AI999,'ha-pocty-vyhl'!$A$5:$B$20,2,0),IF(AJ999="po",0.8*VLOOKUP(AI999,'ha-pocty-vyhl'!$A$5:$B$20,2,0),VLOOKUP(AI999,'ha-pocty-vyhl'!$A$5:$B$20,2,0))),0)</f>
        <v>0</v>
      </c>
      <c r="AL999" s="66" t="n">
        <f aca="false">IF(OR('Vstupní data'!T999&gt;0,'Vstupní data'!U999&gt;0),'Vstupní data'!K999*'Vstupní data'!M999/100,0)</f>
        <v>0</v>
      </c>
      <c r="AM999" s="66" t="n">
        <f aca="false">IF(OR('Vstupní data'!T999&gt;0,'Vstupní data'!U999&gt;0),IF('Vstupní data'!T999&gt;0,'Vstupní data'!T999,ROUND(10*'Vstupní data'!U999/AK999,0)),0)</f>
        <v>0</v>
      </c>
      <c r="AN999" s="69" t="n">
        <f aca="false">IF('Vstupní data'!T999&gt;0,   IF('Vstupní data'!T999&lt;=AL999,'Vstupní data'!T999,AL999),   IF(AM999&lt;AL999,AM999,AL999))</f>
        <v>0</v>
      </c>
      <c r="AO999" s="69" t="n">
        <f aca="false">'Vstupní data'!X999</f>
        <v>0</v>
      </c>
      <c r="AP999" s="66" t="n">
        <f aca="false">IF(OR('Vstupní data'!T999&gt;0,'Vstupní data'!U999&gt;0),IF(I999&lt;&gt;0,VLOOKUP(I999,'Pril3-drev'!$H$5:$I$83,2,0),0),0)</f>
        <v>0</v>
      </c>
      <c r="AQ999" s="66" t="n">
        <f aca="false">'Vstupní data'!Y999</f>
        <v>0</v>
      </c>
      <c r="AR999" s="66" t="str">
        <f aca="false">IF(AC999&gt;5,   IF('Vstupní data'!Y999&gt;0,   VLOOKUP(VLOOKUP(CONCATENATE(VLOOKUP(I999,'Pril3-drev'!$H$4:$L$83,5,0),AC999),'Pril3-drev'!$Q$4:$R$2803,2,0),'AVB-BS'!$C$5:$S$29 ,LOOKUP(AQ999,'AVB-BS'!$D$3:$S$3,'AVB-BS'!$D$1:$S$1) ,0 )   ,   IF('Vstupní data'!Z999&gt;0,'Vstupní data'!Z999,0)) , "")</f>
        <v/>
      </c>
      <c r="AS999" s="70" t="str">
        <f aca="false">IF(AC999&gt;5,VLOOKUP(CONCATENATE(AP999,AR999),'Pril1-THLPa'!$H$6:$N$96,4,0),"")</f>
        <v/>
      </c>
      <c r="AT999" s="70" t="str">
        <f aca="false">IF(AC999&gt;5,VLOOKUP(CONCATENATE(AP999,AR999),'Pril1-THLPa'!$H$6:$N$96,5,0),"")</f>
        <v/>
      </c>
      <c r="AU999" s="70" t="str">
        <f aca="false">IF(AC999&gt;5,VLOOKUP(CONCATENATE(AP999,AR999),'Pril1-THLPa'!$H$6:$N$96,6,0),"")</f>
        <v/>
      </c>
      <c r="AV999" s="70" t="str">
        <f aca="false">IF(AC999&gt;5,VLOOKUP(CONCATENATE(AP999,AR999),'Pril1-THLPa'!$H$6:$N$96,7,0),"")</f>
        <v/>
      </c>
      <c r="AW999" s="70" t="str">
        <f aca="false">IF(AC999&gt;5,VLOOKUP(CONCATENATE(AP999,AR999),'Pril1-THLPa'!$H$6:$O$96,8,0),"")</f>
        <v/>
      </c>
      <c r="AX999" s="66" t="n">
        <f aca="false">IF(AC999&gt;0,IF(AND(AC999&gt;0,AC999&lt;=5),VLOOKUP(AP999,'Pril1-THLPa'!$A$6:$F$18,LOOKUP(AC999,'Pril1-THLPa'!$B$5:$F$5,'Pril1-THLPa'!$B$4:$F$4),0),AS999+AT999*(AC999-5)+AU999*POWER(AC999-5,2)+AV999*POWER(AC999-5,3)+AW999*POWER(AC999-5,4)),0)</f>
        <v>0</v>
      </c>
      <c r="AY999" s="71"/>
      <c r="AZ999" s="66" t="n">
        <f aca="false">'Vstupní data'!AA999</f>
        <v>0</v>
      </c>
      <c r="BA999" s="66" t="n">
        <f aca="false">IF(OR('Vstupní data'!T999&gt;0,'Vstupní data'!U999&gt;0),IF(AC999&lt;&gt;"",AX999*AO999/10*(100+AZ999)/100,0),0)</f>
        <v>0</v>
      </c>
      <c r="BB999" s="67" t="n">
        <f aca="false">IF(AC999&lt;&gt;"",ROUND(BA999*AN999,0),0)</f>
        <v>0</v>
      </c>
      <c r="BC999" s="68" t="str">
        <f aca="false">IF(AE999&gt;0,BB999/AE999,"")</f>
        <v/>
      </c>
      <c r="BD999" s="66" t="n">
        <f aca="false">'Vstupní data'!AE999</f>
        <v>0</v>
      </c>
      <c r="BF999" s="66" t="n">
        <f aca="false">'Vstupní data'!AC999</f>
        <v>0</v>
      </c>
      <c r="BH999" s="66" t="n">
        <f aca="false">'Vstupní data'!AD999</f>
        <v>0</v>
      </c>
      <c r="BI999" s="66" t="n">
        <f aca="false">'Vstupní data'!AF999</f>
        <v>0</v>
      </c>
      <c r="BJ999" s="69" t="n">
        <f aca="false">'Vstupní data'!AG999</f>
        <v>0</v>
      </c>
      <c r="BK999" s="69" t="n">
        <f aca="false">IF(BF999&lt;&gt;0,VLOOKUP(I999,'Pril3-drev'!$H$5:$I$83,2,0),0)</f>
        <v>0</v>
      </c>
      <c r="BL999" s="69" t="n">
        <f aca="false">IF(BF999&lt;&gt;0,VLOOKUP(BK999,'Pril3-drev'!$A$5:$C$17,3,0),0)</f>
        <v>0</v>
      </c>
      <c r="BM999" s="69" t="n">
        <f aca="false">'Vstupní data'!AH999</f>
        <v>0</v>
      </c>
      <c r="BN999" s="69" t="n">
        <f aca="false">IF('Vstupní data'!AH999&gt;0,   VLOOKUP(VLOOKUP(CONCATENATE(VLOOKUP(I999,'Pril3-drev'!$H$4:$L$83,5,0),BD999),'Pril3-drev'!$Q$4:$R$2803,2,0),'AVB-BS'!$C$5:$S$29 ,LOOKUP(BM999,'AVB-BS'!$D$3:$S$3,'AVB-BS'!$D$1:$S$1) ,0 )   ,   IF('Vstupní data'!AI999&gt;0,'Vstupní data'!AI999,0))</f>
        <v>0</v>
      </c>
      <c r="BO999" s="69" t="str">
        <f aca="false">IF(BX999&gt;5,VLOOKUP(CONCATENATE(BK999,BN999),'Pril1-THLPa'!$H$6:$N$96,4,0),"")</f>
        <v/>
      </c>
      <c r="BP999" s="69" t="str">
        <f aca="false">IF(BX999&gt;5,VLOOKUP(CONCATENATE(BK999,BN999),'Pril1-THLPa'!$H$6:$N$96,5,0),"")</f>
        <v/>
      </c>
      <c r="BQ999" s="69" t="str">
        <f aca="false">IF(BX999&gt;5,VLOOKUP(CONCATENATE(BK999,BN999),'Pril1-THLPa'!$H$6:$N$96,6,0),"")</f>
        <v/>
      </c>
      <c r="BR999" s="69" t="str">
        <f aca="false">IF(BX999&gt;5,VLOOKUP(CONCATENATE(BK999,BN999),'Pril1-THLPa'!$H$6:$N$96,7,0),"")</f>
        <v/>
      </c>
      <c r="BS999" s="69" t="str">
        <f aca="false">IF(BX999&gt;5,VLOOKUP(CONCATENATE(BK999,BN999),'Pril1-THLPa'!$H$6:$O$96,8,0),"")</f>
        <v/>
      </c>
      <c r="BT999" s="69" t="str">
        <f aca="false">IF(BF999&gt;0, IF(BK999="smrk",  VLOOKUP(VLOOKUP(BD999,'Pril9-K3'!$L$8:$M$207,2,0),'Pril9-K3'!$A$8:$J$16,LOOKUP(BN999,'Pril9-K3'!$A$7:$J$7,'Pril9-K3'!$A$5:$J$5),0), IF(AND(BK999&lt;&gt;"smrk",'Vstupní data'!AK999&lt;&gt;""),'Vstupní data'!AK999,   VLOOKUP(VLOOKUP(BD999,'Pril9-K3'!$L$8:$M$207,2,0),'Pril9-K3'!$A$8:$J$16,LOOKUP(BN999,'Pril9-K3'!$A$7:$J$7,'Pril9-K3'!$A$5:$J$5),0)   )),   "")</f>
        <v/>
      </c>
      <c r="BV999" s="69" t="n">
        <f aca="false">'Vstupní data'!AJ999</f>
        <v>0</v>
      </c>
      <c r="BW999" s="69" t="n">
        <f aca="false">IF(BF999&gt;0,IF(J999&gt;0,J999,K999*H999/100),0)</f>
        <v>0</v>
      </c>
      <c r="BX999" s="69" t="n">
        <f aca="false">IF(BF999&gt;0,IF(BJ999&gt;BL999,BL999,BJ999),0)</f>
        <v>0</v>
      </c>
      <c r="BY999" s="69" t="n">
        <f aca="false">IF(BD999=0,0,IF(AND(BX999&gt;0,BX999&lt;=5),  IF(AND(BX999&gt;0,BX999&lt;=5),VLOOKUP(BK999,'Pril1-THLPa'!$A$6:$F$18,IF(AND(BX999&gt;0,BX999&lt;=5),LOOKUP(BX999,'Pril1-THLPa'!$B$5:$F$5,'Pril1-THLPa'!$B$4:$F$4),""),0),""),  IF(BX999&gt;5,BO999+BP999*(BX999-5)+BQ999*POWER(BX999-5,2)+BR999*POWER(BX999-5,3)+BS999*POWER(BX999-5,4),"")))</f>
        <v>0</v>
      </c>
      <c r="BZ999" s="69" t="n">
        <f aca="false">IF(BY999&gt;0,BY999*BI999/10*BW999*(100+BV999)/100,0)</f>
        <v>0</v>
      </c>
      <c r="CA999" s="69" t="n">
        <f aca="false">IF(BD999&gt;0,BX999-IF(BD999&gt;BX999,BX999,BD999),0)</f>
        <v>0</v>
      </c>
      <c r="CB999" s="69" t="n">
        <f aca="false">POWER(1.01,CA999)</f>
        <v>1</v>
      </c>
      <c r="CC999" s="69" t="n">
        <f aca="false">IF(BF999&gt;0,IF(BF999&gt;BH999,1,BF999/BH999),0)</f>
        <v>0</v>
      </c>
      <c r="CD999" s="72" t="n">
        <f aca="false">IF(BD999=0,0,IF(BF999&gt;0,ROUND(IF(CB999&lt;&gt;0,BZ999*BT999*1/CB999*CC999,0),0),0))</f>
        <v>0</v>
      </c>
      <c r="CE999" s="73" t="str">
        <f aca="false">IF(BF999&gt;0,IF(BF999&gt;BH999,CD999/BF999,CD999/BH999),"")</f>
        <v/>
      </c>
      <c r="CF999" s="69" t="n">
        <f aca="false">'Vstupní data'!AM999</f>
        <v>0</v>
      </c>
      <c r="CG999" s="69" t="n">
        <f aca="false">'Vstupní data'!AN999</f>
        <v>0</v>
      </c>
      <c r="CH999" s="69" t="n">
        <f aca="false">'Vstupní data'!AO999</f>
        <v>0</v>
      </c>
      <c r="CI999" s="69" t="n">
        <f aca="false">'Vstupní data'!AP999</f>
        <v>0</v>
      </c>
      <c r="CJ999" s="72" t="n">
        <f aca="false">ROUND(CH999*CI999,0)</f>
        <v>0</v>
      </c>
      <c r="CK999" s="74" t="str">
        <f aca="false">IF(OR(AA999&gt;0,BB999&gt;0,CD999&gt;0,CJ999&gt;0),AA999+BB999+CD999+CJ999,"")</f>
        <v/>
      </c>
    </row>
    <row r="1000" customFormat="false" ht="12.8" hidden="false" customHeight="false" outlineLevel="0" collapsed="false">
      <c r="A1000" s="66" t="n">
        <f aca="false">'Vstupní data'!A1000</f>
        <v>0</v>
      </c>
      <c r="F1000" s="66" t="str">
        <f aca="false">CONCATENATE('Vstupní data'!F1000,'Vstupní data'!G1000,'Vstupní data'!H1000,'Vstupní data'!I1000)</f>
        <v/>
      </c>
      <c r="G1000" s="66"/>
      <c r="H1000" s="66" t="n">
        <f aca="false">'Vstupní data'!K1000</f>
        <v>0</v>
      </c>
      <c r="I1000" s="66" t="n">
        <f aca="false">'Vstupní data'!L1000</f>
        <v>0</v>
      </c>
      <c r="J1000" s="66" t="n">
        <f aca="false">'Vstupní data'!K1000*'Vstupní data'!M1000/100</f>
        <v>0</v>
      </c>
      <c r="L1000" s="66" t="n">
        <f aca="false">IF('Vstupní data'!N1000="prostokořenný",0,IF('Vstupní data'!N1000="krytokořenný","k",IF('Vstupní data'!N1000="poloodrostky nebo odrostky, prostokořenné i krytokořenné","po",0)))</f>
        <v>0</v>
      </c>
      <c r="N1000" s="66"/>
      <c r="O1000" s="66" t="n">
        <f aca="false">'Vstupní data'!O1000</f>
        <v>0</v>
      </c>
      <c r="P1000" s="66" t="n">
        <f aca="false">IF(O1000&gt;0,VLOOKUP(CONCATENATE(VLOOKUP(I1000,'Pril3-drev'!$H$5:$K$83,4,0),"-",'Vstupní data'!R1000),K2!$C$15:$D$23,2,0),0)</f>
        <v>0</v>
      </c>
      <c r="Q1000" s="66" t="n">
        <f aca="false">IF(O1000&gt;0,VLOOKUP(I1000,'Pril3-drev'!$H$5:$I$83,2,0),0)</f>
        <v>0</v>
      </c>
      <c r="R1000" s="66" t="n">
        <f aca="false">IF(Q1000&gt;0,VLOOKUP(Q1000,'Pril6-okus'!$A$5:$B$17,2,0),0)</f>
        <v>0</v>
      </c>
      <c r="S1000" s="66" t="n">
        <f aca="false">IF(O1000&gt;0,VLOOKUP(I1000,'Pril3-drev'!$H$5:$J$83,3,0),0)</f>
        <v>0</v>
      </c>
      <c r="T1000" s="66" t="str">
        <f aca="false">IF(O1000&gt;0,IF(L1000="k",0.9*VLOOKUP(S1000,'ha-pocty-vyhl'!$A$5:$B$20,2,0),IF(L1000="po",0.8*VLOOKUP(S1000,'ha-pocty-vyhl'!$A$5:$B$20,2,0),VLOOKUP(S1000,'ha-pocty-vyhl'!$A$5:$B$20,2,0))),"")</f>
        <v/>
      </c>
      <c r="U1000" s="66" t="n">
        <f aca="false">'Vstupní data'!P1000</f>
        <v>0</v>
      </c>
      <c r="V1000" s="66" t="n">
        <f aca="false">IF(O1000&gt;0,1.3*T1000*1000*Z1000/10000,0)</f>
        <v>0</v>
      </c>
      <c r="W1000" s="66" t="n">
        <f aca="false">IF(O1000&gt;0,1.3*T1000*1000*Z1000/10000,0)</f>
        <v>0</v>
      </c>
      <c r="X1000" s="66" t="n">
        <f aca="false">IF(O1000&gt;0,IF(O1000&gt;V1000,V1000,O1000),0)</f>
        <v>0</v>
      </c>
      <c r="Y1000" s="66" t="n">
        <f aca="false">IF(O1000&gt;0,IF(IF(U1000&gt;W1000,W1000,U1000)&lt;X1000,W1000,IF(U1000&gt;W1000,W1000,U1000)),0)</f>
        <v>0</v>
      </c>
      <c r="Z1000" s="66" t="n">
        <f aca="false">IF(O1000&gt;0,IF(J1000&gt;0,J1000,K1000*H1000/100),0)</f>
        <v>0</v>
      </c>
      <c r="AA1000" s="67" t="n">
        <f aca="false">IF(O1000&gt;0,CEILING(R1000*P1000*X1000/Y1000*Z1000,1),0)</f>
        <v>0</v>
      </c>
      <c r="AB1000" s="68" t="n">
        <f aca="false">IF(O1000&gt;0,AA1000/O1000,0)</f>
        <v>0</v>
      </c>
      <c r="AC1000" s="66" t="n">
        <f aca="false">'Vstupní data'!W1000</f>
        <v>0</v>
      </c>
      <c r="AI1000" s="66" t="str">
        <f aca="false">IF(OR('Vstupní data'!T1000&gt;0,'Vstupní data'!U1000&gt;0),VLOOKUP(I1000,'Pril3-drev'!$H$5:$J$83,3,0),"")</f>
        <v/>
      </c>
      <c r="AJ1000" s="66" t="n">
        <f aca="false">IF('Vstupní data'!V1000="prostokořenný",0,IF('Vstupní data'!V1000="krytokořenný","k",IF('Vstupní data'!V1000="poloodrostky nebo odrostky, prostokořenné i krytokořenné","po",0)))</f>
        <v>0</v>
      </c>
      <c r="AK1000" s="66" t="n">
        <f aca="false">IF(OR('Vstupní data'!T1000&gt;0,'Vstupní data'!U1000&gt;0),IF(AJ1000="k",0.9*VLOOKUP(AI1000,'ha-pocty-vyhl'!$A$5:$B$20,2,0),IF(AJ1000="po",0.8*VLOOKUP(AI1000,'ha-pocty-vyhl'!$A$5:$B$20,2,0),VLOOKUP(AI1000,'ha-pocty-vyhl'!$A$5:$B$20,2,0))),0)</f>
        <v>0</v>
      </c>
      <c r="AL1000" s="66" t="n">
        <f aca="false">IF(OR('Vstupní data'!T1000&gt;0,'Vstupní data'!U1000&gt;0),'Vstupní data'!K1000*'Vstupní data'!M1000/100,0)</f>
        <v>0</v>
      </c>
      <c r="AM1000" s="66" t="n">
        <f aca="false">IF(OR('Vstupní data'!T1000&gt;0,'Vstupní data'!U1000&gt;0),IF('Vstupní data'!T1000&gt;0,'Vstupní data'!T1000,ROUND(10*'Vstupní data'!U1000/AK1000,0)),0)</f>
        <v>0</v>
      </c>
      <c r="AN1000" s="69" t="n">
        <f aca="false">IF('Vstupní data'!T1000&gt;0,   IF('Vstupní data'!T1000&lt;=AL1000,'Vstupní data'!T1000,AL1000),   IF(AM1000&lt;AL1000,AM1000,AL1000))</f>
        <v>0</v>
      </c>
      <c r="AO1000" s="69" t="n">
        <f aca="false">'Vstupní data'!X1000</f>
        <v>0</v>
      </c>
      <c r="AP1000" s="66" t="n">
        <f aca="false">IF(OR('Vstupní data'!T1000&gt;0,'Vstupní data'!U1000&gt;0),IF(I1000&lt;&gt;0,VLOOKUP(I1000,'Pril3-drev'!$H$5:$I$83,2,0),0),0)</f>
        <v>0</v>
      </c>
      <c r="AQ1000" s="66" t="n">
        <f aca="false">'Vstupní data'!Y1000</f>
        <v>0</v>
      </c>
      <c r="AR1000" s="66" t="str">
        <f aca="false">IF(AC1000&gt;5,   IF('Vstupní data'!Y1000&gt;0,   VLOOKUP(VLOOKUP(CONCATENATE(VLOOKUP(I1000,'Pril3-drev'!$H$4:$L$83,5,0),AC1000),'Pril3-drev'!$Q$4:$R$2803,2,0),'AVB-BS'!$C$5:$S$29 ,LOOKUP(AQ1000,'AVB-BS'!$D$3:$S$3,'AVB-BS'!$D$1:$S$1) ,0 )   ,   IF('Vstupní data'!Z1000&gt;0,'Vstupní data'!Z1000,0)) , "")</f>
        <v/>
      </c>
      <c r="AS1000" s="70" t="str">
        <f aca="false">IF(AC1000&gt;5,VLOOKUP(CONCATENATE(AP1000,AR1000),'Pril1-THLPa'!$H$6:$N$96,4,0),"")</f>
        <v/>
      </c>
      <c r="AT1000" s="70" t="str">
        <f aca="false">IF(AC1000&gt;5,VLOOKUP(CONCATENATE(AP1000,AR1000),'Pril1-THLPa'!$H$6:$N$96,5,0),"")</f>
        <v/>
      </c>
      <c r="AU1000" s="70" t="str">
        <f aca="false">IF(AC1000&gt;5,VLOOKUP(CONCATENATE(AP1000,AR1000),'Pril1-THLPa'!$H$6:$N$96,6,0),"")</f>
        <v/>
      </c>
      <c r="AV1000" s="70" t="str">
        <f aca="false">IF(AC1000&gt;5,VLOOKUP(CONCATENATE(AP1000,AR1000),'Pril1-THLPa'!$H$6:$N$96,7,0),"")</f>
        <v/>
      </c>
      <c r="AW1000" s="70" t="str">
        <f aca="false">IF(AC1000&gt;5,VLOOKUP(CONCATENATE(AP1000,AR1000),'Pril1-THLPa'!$H$6:$O$96,8,0),"")</f>
        <v/>
      </c>
      <c r="AX1000" s="66" t="n">
        <f aca="false">IF(AC1000&gt;0,IF(AND(AC1000&gt;0,AC1000&lt;=5),VLOOKUP(AP1000,'Pril1-THLPa'!$A$6:$F$18,LOOKUP(AC1000,'Pril1-THLPa'!$B$5:$F$5,'Pril1-THLPa'!$B$4:$F$4),0),AS1000+AT1000*(AC1000-5)+AU1000*POWER(AC1000-5,2)+AV1000*POWER(AC1000-5,3)+AW1000*POWER(AC1000-5,4)),0)</f>
        <v>0</v>
      </c>
      <c r="AY1000" s="71"/>
      <c r="AZ1000" s="66" t="n">
        <f aca="false">'Vstupní data'!AA1000</f>
        <v>0</v>
      </c>
      <c r="BA1000" s="66" t="n">
        <f aca="false">IF(OR('Vstupní data'!T1000&gt;0,'Vstupní data'!U1000&gt;0),IF(AC1000&lt;&gt;"",AX1000*AO1000/10*(100+AZ1000)/100,0),0)</f>
        <v>0</v>
      </c>
      <c r="BB1000" s="67" t="n">
        <f aca="false">IF(AC1000&lt;&gt;"",ROUND(BA1000*AN1000,0),0)</f>
        <v>0</v>
      </c>
      <c r="BC1000" s="68" t="str">
        <f aca="false">IF(AE1000&gt;0,BB1000/AE1000,"")</f>
        <v/>
      </c>
      <c r="BD1000" s="66" t="n">
        <f aca="false">'Vstupní data'!AE1000</f>
        <v>0</v>
      </c>
      <c r="BF1000" s="66" t="n">
        <f aca="false">'Vstupní data'!AC1000</f>
        <v>0</v>
      </c>
      <c r="BH1000" s="66" t="n">
        <f aca="false">'Vstupní data'!AD1000</f>
        <v>0</v>
      </c>
      <c r="BI1000" s="66" t="n">
        <f aca="false">'Vstupní data'!AF1000</f>
        <v>0</v>
      </c>
      <c r="BJ1000" s="69" t="n">
        <f aca="false">'Vstupní data'!AG1000</f>
        <v>0</v>
      </c>
      <c r="BK1000" s="69" t="n">
        <f aca="false">IF(BF1000&lt;&gt;0,VLOOKUP(I1000,'Pril3-drev'!$H$5:$I$83,2,0),0)</f>
        <v>0</v>
      </c>
      <c r="BL1000" s="69" t="n">
        <f aca="false">IF(BF1000&lt;&gt;0,VLOOKUP(BK1000,'Pril3-drev'!$A$5:$C$17,3,0),0)</f>
        <v>0</v>
      </c>
      <c r="BM1000" s="69" t="n">
        <f aca="false">'Vstupní data'!AH1000</f>
        <v>0</v>
      </c>
      <c r="BN1000" s="69" t="n">
        <f aca="false">IF('Vstupní data'!AH1000&gt;0,   VLOOKUP(VLOOKUP(CONCATENATE(VLOOKUP(I1000,'Pril3-drev'!$H$4:$L$83,5,0),BD1000),'Pril3-drev'!$Q$4:$R$2803,2,0),'AVB-BS'!$C$5:$S$29 ,LOOKUP(BM1000,'AVB-BS'!$D$3:$S$3,'AVB-BS'!$D$1:$S$1) ,0 )   ,   IF('Vstupní data'!AI1000&gt;0,'Vstupní data'!AI1000,0))</f>
        <v>0</v>
      </c>
      <c r="BO1000" s="69" t="str">
        <f aca="false">IF(BX1000&gt;5,VLOOKUP(CONCATENATE(BK1000,BN1000),'Pril1-THLPa'!$H$6:$N$96,4,0),"")</f>
        <v/>
      </c>
      <c r="BP1000" s="69" t="str">
        <f aca="false">IF(BX1000&gt;5,VLOOKUP(CONCATENATE(BK1000,BN1000),'Pril1-THLPa'!$H$6:$N$96,5,0),"")</f>
        <v/>
      </c>
      <c r="BQ1000" s="69" t="str">
        <f aca="false">IF(BX1000&gt;5,VLOOKUP(CONCATENATE(BK1000,BN1000),'Pril1-THLPa'!$H$6:$N$96,6,0),"")</f>
        <v/>
      </c>
      <c r="BR1000" s="69" t="str">
        <f aca="false">IF(BX1000&gt;5,VLOOKUP(CONCATENATE(BK1000,BN1000),'Pril1-THLPa'!$H$6:$N$96,7,0),"")</f>
        <v/>
      </c>
      <c r="BS1000" s="69" t="str">
        <f aca="false">IF(BX1000&gt;5,VLOOKUP(CONCATENATE(BK1000,BN1000),'Pril1-THLPa'!$H$6:$O$96,8,0),"")</f>
        <v/>
      </c>
      <c r="BT1000" s="69" t="str">
        <f aca="false">IF(BF1000&gt;0, IF(BK1000="smrk",  VLOOKUP(VLOOKUP(BD1000,'Pril9-K3'!$L$8:$M$207,2,0),'Pril9-K3'!$A$8:$J$16,LOOKUP(BN1000,'Pril9-K3'!$A$7:$J$7,'Pril9-K3'!$A$5:$J$5),0), IF(AND(BK1000&lt;&gt;"smrk",'Vstupní data'!AK1000&lt;&gt;""),'Vstupní data'!AK1000,   VLOOKUP(VLOOKUP(BD1000,'Pril9-K3'!$L$8:$M$207,2,0),'Pril9-K3'!$A$8:$J$16,LOOKUP(BN1000,'Pril9-K3'!$A$7:$J$7,'Pril9-K3'!$A$5:$J$5),0)   )),   "")</f>
        <v/>
      </c>
      <c r="BV1000" s="69" t="n">
        <f aca="false">'Vstupní data'!AJ1000</f>
        <v>0</v>
      </c>
      <c r="BW1000" s="69" t="n">
        <f aca="false">IF(BF1000&gt;0,IF(J1000&gt;0,J1000,K1000*H1000/100),0)</f>
        <v>0</v>
      </c>
      <c r="BX1000" s="69" t="n">
        <f aca="false">IF(BF1000&gt;0,IF(BJ1000&gt;BL1000,BL1000,BJ1000),0)</f>
        <v>0</v>
      </c>
      <c r="BY1000" s="69" t="n">
        <f aca="false">IF(BD1000=0,0,IF(AND(BX1000&gt;0,BX1000&lt;=5),  IF(AND(BX1000&gt;0,BX1000&lt;=5),VLOOKUP(BK1000,'Pril1-THLPa'!$A$6:$F$18,IF(AND(BX1000&gt;0,BX1000&lt;=5),LOOKUP(BX1000,'Pril1-THLPa'!$B$5:$F$5,'Pril1-THLPa'!$B$4:$F$4),""),0),""),  IF(BX1000&gt;5,BO1000+BP1000*(BX1000-5)+BQ1000*POWER(BX1000-5,2)+BR1000*POWER(BX1000-5,3)+BS1000*POWER(BX1000-5,4),"")))</f>
        <v>0</v>
      </c>
      <c r="BZ1000" s="69" t="n">
        <f aca="false">IF(BY1000&gt;0,BY1000*BI1000/10*BW1000*(100+BV1000)/100,0)</f>
        <v>0</v>
      </c>
      <c r="CA1000" s="69" t="n">
        <f aca="false">IF(BD1000&gt;0,BX1000-IF(BD1000&gt;BX1000,BX1000,BD1000),0)</f>
        <v>0</v>
      </c>
      <c r="CB1000" s="69" t="n">
        <f aca="false">POWER(1.01,CA1000)</f>
        <v>1</v>
      </c>
      <c r="CC1000" s="69" t="n">
        <f aca="false">IF(BF1000&gt;0,IF(BF1000&gt;BH1000,1,BF1000/BH1000),0)</f>
        <v>0</v>
      </c>
      <c r="CD1000" s="72" t="n">
        <f aca="false">IF(BD1000=0,0,IF(BF1000&gt;0,ROUND(IF(CB1000&lt;&gt;0,BZ1000*BT1000*1/CB1000*CC1000,0),0),0))</f>
        <v>0</v>
      </c>
      <c r="CE1000" s="73" t="str">
        <f aca="false">IF(BF1000&gt;0,IF(BF1000&gt;BH1000,CD1000/BF1000,CD1000/BH1000),"")</f>
        <v/>
      </c>
      <c r="CF1000" s="69" t="n">
        <f aca="false">'Vstupní data'!AM1000</f>
        <v>0</v>
      </c>
      <c r="CG1000" s="69" t="n">
        <f aca="false">'Vstupní data'!AN1000</f>
        <v>0</v>
      </c>
      <c r="CH1000" s="69" t="n">
        <f aca="false">'Vstupní data'!AO1000</f>
        <v>0</v>
      </c>
      <c r="CI1000" s="69" t="n">
        <f aca="false">'Vstupní data'!AP1000</f>
        <v>0</v>
      </c>
      <c r="CJ1000" s="72" t="n">
        <f aca="false">ROUND(CH1000*CI1000,0)</f>
        <v>0</v>
      </c>
      <c r="CK1000" s="74" t="str">
        <f aca="false">IF(OR(AA1000&gt;0,BB1000&gt;0,CD1000&gt;0,CJ1000&gt;0),AA1000+BB1000+CD1000+CJ1000,"")</f>
        <v/>
      </c>
    </row>
    <row r="1001" customFormat="false" ht="12.8" hidden="false" customHeight="false" outlineLevel="0" collapsed="false">
      <c r="A1001" s="66" t="n">
        <f aca="false">'Vstupní data'!A1001</f>
        <v>0</v>
      </c>
      <c r="F1001" s="66" t="str">
        <f aca="false">CONCATENATE('Vstupní data'!F1001,'Vstupní data'!G1001,'Vstupní data'!H1001,'Vstupní data'!I1001)</f>
        <v/>
      </c>
      <c r="G1001" s="66"/>
      <c r="H1001" s="66" t="n">
        <f aca="false">'Vstupní data'!K1001</f>
        <v>0</v>
      </c>
      <c r="I1001" s="66" t="n">
        <f aca="false">'Vstupní data'!L1001</f>
        <v>0</v>
      </c>
      <c r="J1001" s="66" t="n">
        <f aca="false">'Vstupní data'!K1001*'Vstupní data'!M1001/100</f>
        <v>0</v>
      </c>
      <c r="L1001" s="66" t="n">
        <f aca="false">IF('Vstupní data'!N1001="prostokořenný",0,IF('Vstupní data'!N1001="krytokořenný","k",IF('Vstupní data'!N1001="poloodrostky nebo odrostky, prostokořenné i krytokořenné","po",0)))</f>
        <v>0</v>
      </c>
      <c r="N1001" s="66"/>
      <c r="O1001" s="66" t="n">
        <f aca="false">'Vstupní data'!O1001</f>
        <v>0</v>
      </c>
      <c r="P1001" s="66" t="n">
        <f aca="false">IF(O1001&gt;0,VLOOKUP(CONCATENATE(VLOOKUP(I1001,'Pril3-drev'!$H$5:$K$83,4,0),"-",'Vstupní data'!R1001),K2!$C$15:$D$23,2,0),0)</f>
        <v>0</v>
      </c>
      <c r="Q1001" s="66" t="n">
        <f aca="false">IF(O1001&gt;0,VLOOKUP(I1001,'Pril3-drev'!$H$5:$I$83,2,0),0)</f>
        <v>0</v>
      </c>
      <c r="R1001" s="66" t="n">
        <f aca="false">IF(Q1001&gt;0,VLOOKUP(Q1001,'Pril6-okus'!$A$5:$B$17,2,0),0)</f>
        <v>0</v>
      </c>
      <c r="S1001" s="66" t="n">
        <f aca="false">IF(O1001&gt;0,VLOOKUP(I1001,'Pril3-drev'!$H$5:$J$83,3,0),0)</f>
        <v>0</v>
      </c>
      <c r="T1001" s="66" t="str">
        <f aca="false">IF(O1001&gt;0,IF(L1001="k",0.9*VLOOKUP(S1001,'ha-pocty-vyhl'!$A$5:$B$20,2,0),IF(L1001="po",0.8*VLOOKUP(S1001,'ha-pocty-vyhl'!$A$5:$B$20,2,0),VLOOKUP(S1001,'ha-pocty-vyhl'!$A$5:$B$20,2,0))),"")</f>
        <v/>
      </c>
      <c r="U1001" s="66" t="n">
        <f aca="false">'Vstupní data'!P1001</f>
        <v>0</v>
      </c>
      <c r="V1001" s="66" t="n">
        <f aca="false">IF(O1001&gt;0,1.3*T1001*1000*Z1001/10000,0)</f>
        <v>0</v>
      </c>
      <c r="W1001" s="66" t="n">
        <f aca="false">IF(O1001&gt;0,1.3*T1001*1000*Z1001/10000,0)</f>
        <v>0</v>
      </c>
      <c r="X1001" s="66" t="n">
        <f aca="false">IF(O1001&gt;0,IF(O1001&gt;V1001,V1001,O1001),0)</f>
        <v>0</v>
      </c>
      <c r="Y1001" s="66" t="n">
        <f aca="false">IF(O1001&gt;0,IF(IF(U1001&gt;W1001,W1001,U1001)&lt;X1001,W1001,IF(U1001&gt;W1001,W1001,U1001)),0)</f>
        <v>0</v>
      </c>
      <c r="Z1001" s="66" t="n">
        <f aca="false">IF(O1001&gt;0,IF(J1001&gt;0,J1001,K1001*H1001/100),0)</f>
        <v>0</v>
      </c>
      <c r="AA1001" s="67" t="n">
        <f aca="false">IF(O1001&gt;0,CEILING(R1001*P1001*X1001/Y1001*Z1001,1),0)</f>
        <v>0</v>
      </c>
      <c r="AB1001" s="68" t="n">
        <f aca="false">IF(O1001&gt;0,AA1001/O1001,0)</f>
        <v>0</v>
      </c>
      <c r="AC1001" s="66" t="n">
        <f aca="false">'Vstupní data'!W1001</f>
        <v>0</v>
      </c>
      <c r="AI1001" s="66" t="str">
        <f aca="false">IF(OR('Vstupní data'!T1001&gt;0,'Vstupní data'!U1001&gt;0),VLOOKUP(I1001,'Pril3-drev'!$H$5:$J$83,3,0),"")</f>
        <v/>
      </c>
      <c r="AJ1001" s="66" t="n">
        <f aca="false">IF('Vstupní data'!V1001="prostokořenný",0,IF('Vstupní data'!V1001="krytokořenný","k",IF('Vstupní data'!V1001="poloodrostky nebo odrostky, prostokořenné i krytokořenné","po",0)))</f>
        <v>0</v>
      </c>
      <c r="AK1001" s="66" t="n">
        <f aca="false">IF(OR('Vstupní data'!T1001&gt;0,'Vstupní data'!U1001&gt;0),IF(AJ1001="k",0.9*VLOOKUP(AI1001,'ha-pocty-vyhl'!$A$5:$B$20,2,0),IF(AJ1001="po",0.8*VLOOKUP(AI1001,'ha-pocty-vyhl'!$A$5:$B$20,2,0),VLOOKUP(AI1001,'ha-pocty-vyhl'!$A$5:$B$20,2,0))),0)</f>
        <v>0</v>
      </c>
      <c r="AL1001" s="66" t="n">
        <f aca="false">IF(OR('Vstupní data'!T1001&gt;0,'Vstupní data'!U1001&gt;0),'Vstupní data'!K1001*'Vstupní data'!M1001/100,0)</f>
        <v>0</v>
      </c>
      <c r="AM1001" s="66" t="n">
        <f aca="false">IF(OR('Vstupní data'!T1001&gt;0,'Vstupní data'!U1001&gt;0),IF('Vstupní data'!T1001&gt;0,'Vstupní data'!T1001,ROUND(10*'Vstupní data'!U1001/AK1001,0)),0)</f>
        <v>0</v>
      </c>
      <c r="AN1001" s="69" t="n">
        <f aca="false">IF('Vstupní data'!T1001&gt;0,   IF('Vstupní data'!T1001&lt;=AL1001,'Vstupní data'!T1001,AL1001),   IF(AM1001&lt;AL1001,AM1001,AL1001))</f>
        <v>0</v>
      </c>
      <c r="AO1001" s="69" t="n">
        <f aca="false">'Vstupní data'!X1001</f>
        <v>0</v>
      </c>
      <c r="AP1001" s="66" t="n">
        <f aca="false">IF(OR('Vstupní data'!T1001&gt;0,'Vstupní data'!U1001&gt;0),IF(I1001&lt;&gt;0,VLOOKUP(I1001,'Pril3-drev'!$H$5:$I$83,2,0),0),0)</f>
        <v>0</v>
      </c>
      <c r="AQ1001" s="66" t="n">
        <f aca="false">'Vstupní data'!Y1001</f>
        <v>0</v>
      </c>
      <c r="AR1001" s="66" t="str">
        <f aca="false">IF(AC1001&gt;5,   IF('Vstupní data'!Y1001&gt;0,   VLOOKUP(VLOOKUP(CONCATENATE(VLOOKUP(I1001,'Pril3-drev'!$H$4:$L$83,5,0),AC1001),'Pril3-drev'!$Q$4:$R$2803,2,0),'AVB-BS'!$C$5:$S$29 ,LOOKUP(AQ1001,'AVB-BS'!$D$3:$S$3,'AVB-BS'!$D$1:$S$1) ,0 )   ,   IF('Vstupní data'!Z1001&gt;0,'Vstupní data'!Z1001,0)) , "")</f>
        <v/>
      </c>
      <c r="AS1001" s="70" t="str">
        <f aca="false">IF(AC1001&gt;5,VLOOKUP(CONCATENATE(AP1001,AR1001),'Pril1-THLPa'!$H$6:$N$96,4,0),"")</f>
        <v/>
      </c>
      <c r="AT1001" s="70" t="str">
        <f aca="false">IF(AC1001&gt;5,VLOOKUP(CONCATENATE(AP1001,AR1001),'Pril1-THLPa'!$H$6:$N$96,5,0),"")</f>
        <v/>
      </c>
      <c r="AU1001" s="70" t="str">
        <f aca="false">IF(AC1001&gt;5,VLOOKUP(CONCATENATE(AP1001,AR1001),'Pril1-THLPa'!$H$6:$N$96,6,0),"")</f>
        <v/>
      </c>
      <c r="AV1001" s="70" t="str">
        <f aca="false">IF(AC1001&gt;5,VLOOKUP(CONCATENATE(AP1001,AR1001),'Pril1-THLPa'!$H$6:$N$96,7,0),"")</f>
        <v/>
      </c>
      <c r="AW1001" s="70" t="str">
        <f aca="false">IF(AC1001&gt;5,VLOOKUP(CONCATENATE(AP1001,AR1001),'Pril1-THLPa'!$H$6:$O$96,8,0),"")</f>
        <v/>
      </c>
      <c r="AX1001" s="66" t="n">
        <f aca="false">IF(AC1001&gt;0,IF(AND(AC1001&gt;0,AC1001&lt;=5),VLOOKUP(AP1001,'Pril1-THLPa'!$A$6:$F$18,LOOKUP(AC1001,'Pril1-THLPa'!$B$5:$F$5,'Pril1-THLPa'!$B$4:$F$4),0),AS1001+AT1001*(AC1001-5)+AU1001*POWER(AC1001-5,2)+AV1001*POWER(AC1001-5,3)+AW1001*POWER(AC1001-5,4)),0)</f>
        <v>0</v>
      </c>
      <c r="AY1001" s="71"/>
      <c r="AZ1001" s="66" t="n">
        <f aca="false">'Vstupní data'!AA1001</f>
        <v>0</v>
      </c>
      <c r="BA1001" s="66" t="n">
        <f aca="false">IF(OR('Vstupní data'!T1001&gt;0,'Vstupní data'!U1001&gt;0),IF(AC1001&lt;&gt;"",AX1001*AO1001/10*(100+AZ1001)/100,0),0)</f>
        <v>0</v>
      </c>
      <c r="BB1001" s="67" t="n">
        <f aca="false">IF(AC1001&lt;&gt;"",ROUND(BA1001*AN1001,0),0)</f>
        <v>0</v>
      </c>
      <c r="BC1001" s="68" t="str">
        <f aca="false">IF(AE1001&gt;0,BB1001/AE1001,"")</f>
        <v/>
      </c>
      <c r="BD1001" s="66" t="n">
        <f aca="false">'Vstupní data'!AE1001</f>
        <v>0</v>
      </c>
      <c r="BF1001" s="66" t="n">
        <f aca="false">'Vstupní data'!AC1001</f>
        <v>0</v>
      </c>
      <c r="BH1001" s="66" t="n">
        <f aca="false">'Vstupní data'!AD1001</f>
        <v>0</v>
      </c>
      <c r="BI1001" s="66" t="n">
        <f aca="false">'Vstupní data'!AF1001</f>
        <v>0</v>
      </c>
      <c r="BJ1001" s="69" t="n">
        <f aca="false">'Vstupní data'!AG1001</f>
        <v>0</v>
      </c>
      <c r="BK1001" s="69" t="n">
        <f aca="false">IF(BF1001&lt;&gt;0,VLOOKUP(I1001,'Pril3-drev'!$H$5:$I$83,2,0),0)</f>
        <v>0</v>
      </c>
      <c r="BL1001" s="69" t="n">
        <f aca="false">IF(BF1001&lt;&gt;0,VLOOKUP(BK1001,'Pril3-drev'!$A$5:$C$17,3,0),0)</f>
        <v>0</v>
      </c>
      <c r="BM1001" s="69" t="n">
        <f aca="false">'Vstupní data'!AH1001</f>
        <v>0</v>
      </c>
      <c r="BN1001" s="69" t="n">
        <f aca="false">IF('Vstupní data'!AH1001&gt;0,   VLOOKUP(VLOOKUP(CONCATENATE(VLOOKUP(I1001,'Pril3-drev'!$H$4:$L$83,5,0),BD1001),'Pril3-drev'!$Q$4:$R$2803,2,0),'AVB-BS'!$C$5:$S$29 ,LOOKUP(BM1001,'AVB-BS'!$D$3:$S$3,'AVB-BS'!$D$1:$S$1) ,0 )   ,   IF('Vstupní data'!AI1001&gt;0,'Vstupní data'!AI1001,0))</f>
        <v>0</v>
      </c>
      <c r="BO1001" s="69" t="str">
        <f aca="false">IF(BX1001&gt;5,VLOOKUP(CONCATENATE(BK1001,BN1001),'Pril1-THLPa'!$H$6:$N$96,4,0),"")</f>
        <v/>
      </c>
      <c r="BP1001" s="69" t="str">
        <f aca="false">IF(BX1001&gt;5,VLOOKUP(CONCATENATE(BK1001,BN1001),'Pril1-THLPa'!$H$6:$N$96,5,0),"")</f>
        <v/>
      </c>
      <c r="BQ1001" s="69" t="str">
        <f aca="false">IF(BX1001&gt;5,VLOOKUP(CONCATENATE(BK1001,BN1001),'Pril1-THLPa'!$H$6:$N$96,6,0),"")</f>
        <v/>
      </c>
      <c r="BR1001" s="69" t="str">
        <f aca="false">IF(BX1001&gt;5,VLOOKUP(CONCATENATE(BK1001,BN1001),'Pril1-THLPa'!$H$6:$N$96,7,0),"")</f>
        <v/>
      </c>
      <c r="BS1001" s="69" t="str">
        <f aca="false">IF(BX1001&gt;5,VLOOKUP(CONCATENATE(BK1001,BN1001),'Pril1-THLPa'!$H$6:$O$96,8,0),"")</f>
        <v/>
      </c>
      <c r="BT1001" s="69" t="str">
        <f aca="false">IF(BF1001&gt;0, IF(BK1001="smrk",  VLOOKUP(VLOOKUP(BD1001,'Pril9-K3'!$L$8:$M$207,2,0),'Pril9-K3'!$A$8:$J$16,LOOKUP(BN1001,'Pril9-K3'!$A$7:$J$7,'Pril9-K3'!$A$5:$J$5),0), IF(AND(BK1001&lt;&gt;"smrk",'Vstupní data'!AK1001&lt;&gt;""),'Vstupní data'!AK1001,   VLOOKUP(VLOOKUP(BD1001,'Pril9-K3'!$L$8:$M$207,2,0),'Pril9-K3'!$A$8:$J$16,LOOKUP(BN1001,'Pril9-K3'!$A$7:$J$7,'Pril9-K3'!$A$5:$J$5),0)   )),   "")</f>
        <v/>
      </c>
      <c r="BV1001" s="69" t="n">
        <f aca="false">'Vstupní data'!AJ1001</f>
        <v>0</v>
      </c>
      <c r="BW1001" s="69" t="n">
        <f aca="false">IF(BF1001&gt;0,IF(J1001&gt;0,J1001,K1001*H1001/100),0)</f>
        <v>0</v>
      </c>
      <c r="BX1001" s="69" t="n">
        <f aca="false">IF(BF1001&gt;0,IF(BJ1001&gt;BL1001,BL1001,BJ1001),0)</f>
        <v>0</v>
      </c>
      <c r="BY1001" s="69" t="n">
        <f aca="false">IF(BD1001=0,0,IF(AND(BX1001&gt;0,BX1001&lt;=5),  IF(AND(BX1001&gt;0,BX1001&lt;=5),VLOOKUP(BK1001,'Pril1-THLPa'!$A$6:$F$18,IF(AND(BX1001&gt;0,BX1001&lt;=5),LOOKUP(BX1001,'Pril1-THLPa'!$B$5:$F$5,'Pril1-THLPa'!$B$4:$F$4),""),0),""),  IF(BX1001&gt;5,BO1001+BP1001*(BX1001-5)+BQ1001*POWER(BX1001-5,2)+BR1001*POWER(BX1001-5,3)+BS1001*POWER(BX1001-5,4),"")))</f>
        <v>0</v>
      </c>
      <c r="BZ1001" s="69" t="n">
        <f aca="false">IF(BY1001&gt;0,BY1001*BI1001/10*BW1001*(100+BV1001)/100,0)</f>
        <v>0</v>
      </c>
      <c r="CA1001" s="69" t="n">
        <f aca="false">IF(BD1001&gt;0,BX1001-IF(BD1001&gt;BX1001,BX1001,BD1001),0)</f>
        <v>0</v>
      </c>
      <c r="CB1001" s="69" t="n">
        <f aca="false">POWER(1.01,CA1001)</f>
        <v>1</v>
      </c>
      <c r="CC1001" s="69" t="n">
        <f aca="false">IF(BF1001&gt;0,IF(BF1001&gt;BH1001,1,BF1001/BH1001),0)</f>
        <v>0</v>
      </c>
      <c r="CD1001" s="72" t="n">
        <f aca="false">IF(BD1001=0,0,IF(BF1001&gt;0,ROUND(IF(CB1001&lt;&gt;0,BZ1001*BT1001*1/CB1001*CC1001,0),0),0))</f>
        <v>0</v>
      </c>
      <c r="CE1001" s="73" t="str">
        <f aca="false">IF(BF1001&gt;0,IF(BF1001&gt;BH1001,CD1001/BF1001,CD1001/BH1001),"")</f>
        <v/>
      </c>
      <c r="CF1001" s="69" t="n">
        <f aca="false">'Vstupní data'!AM1001</f>
        <v>0</v>
      </c>
      <c r="CG1001" s="69" t="n">
        <f aca="false">'Vstupní data'!AN1001</f>
        <v>0</v>
      </c>
      <c r="CH1001" s="69" t="n">
        <f aca="false">'Vstupní data'!AO1001</f>
        <v>0</v>
      </c>
      <c r="CI1001" s="69" t="n">
        <f aca="false">'Vstupní data'!AP1001</f>
        <v>0</v>
      </c>
      <c r="CJ1001" s="72" t="n">
        <f aca="false">ROUND(CH1001*CI1001,0)</f>
        <v>0</v>
      </c>
      <c r="CK1001" s="74" t="str">
        <f aca="false">IF(OR(AA1001&gt;0,BB1001&gt;0,CD1001&gt;0,CJ1001&gt;0),AA1001+BB1001+CD1001+CJ1001,"")</f>
        <v/>
      </c>
    </row>
    <row r="1002" customFormat="false" ht="12.8" hidden="false" customHeight="false" outlineLevel="0" collapsed="false">
      <c r="A1002" s="66" t="n">
        <f aca="false">'Vstupní data'!A1002</f>
        <v>0</v>
      </c>
      <c r="F1002" s="66" t="str">
        <f aca="false">CONCATENATE('Vstupní data'!F1002,'Vstupní data'!G1002,'Vstupní data'!H1002,'Vstupní data'!I1002)</f>
        <v/>
      </c>
      <c r="G1002" s="66"/>
      <c r="H1002" s="66" t="n">
        <f aca="false">'Vstupní data'!K1002</f>
        <v>0</v>
      </c>
      <c r="I1002" s="66" t="n">
        <f aca="false">'Vstupní data'!L1002</f>
        <v>0</v>
      </c>
      <c r="J1002" s="66" t="n">
        <f aca="false">'Vstupní data'!K1002*'Vstupní data'!M1002/100</f>
        <v>0</v>
      </c>
      <c r="L1002" s="66" t="n">
        <f aca="false">IF('Vstupní data'!N1002="prostokořenný",0,IF('Vstupní data'!N1002="krytokořenný","k",IF('Vstupní data'!N1002="poloodrostky nebo odrostky, prostokořenné i krytokořenné","po",0)))</f>
        <v>0</v>
      </c>
      <c r="N1002" s="66"/>
      <c r="O1002" s="66" t="n">
        <f aca="false">'Vstupní data'!O1002</f>
        <v>0</v>
      </c>
      <c r="P1002" s="66" t="n">
        <f aca="false">IF(O1002&gt;0,VLOOKUP(CONCATENATE(VLOOKUP(I1002,'Pril3-drev'!$H$5:$K$83,4,0),"-",'Vstupní data'!R1002),K2!$C$15:$D$23,2,0),0)</f>
        <v>0</v>
      </c>
      <c r="Q1002" s="66" t="n">
        <f aca="false">IF(O1002&gt;0,VLOOKUP(I1002,'Pril3-drev'!$H$5:$I$83,2,0),0)</f>
        <v>0</v>
      </c>
      <c r="R1002" s="66" t="n">
        <f aca="false">IF(Q1002&gt;0,VLOOKUP(Q1002,'Pril6-okus'!$A$5:$B$17,2,0),0)</f>
        <v>0</v>
      </c>
      <c r="S1002" s="66" t="n">
        <f aca="false">IF(O1002&gt;0,VLOOKUP(I1002,'Pril3-drev'!$H$5:$J$83,3,0),0)</f>
        <v>0</v>
      </c>
      <c r="T1002" s="66" t="str">
        <f aca="false">IF(O1002&gt;0,IF(L1002="k",0.9*VLOOKUP(S1002,'ha-pocty-vyhl'!$A$5:$B$20,2,0),IF(L1002="po",0.8*VLOOKUP(S1002,'ha-pocty-vyhl'!$A$5:$B$20,2,0),VLOOKUP(S1002,'ha-pocty-vyhl'!$A$5:$B$20,2,0))),"")</f>
        <v/>
      </c>
      <c r="U1002" s="66" t="n">
        <f aca="false">'Vstupní data'!P1002</f>
        <v>0</v>
      </c>
      <c r="V1002" s="66" t="n">
        <f aca="false">IF(O1002&gt;0,1.3*T1002*1000*Z1002/10000,0)</f>
        <v>0</v>
      </c>
      <c r="W1002" s="66" t="n">
        <f aca="false">IF(O1002&gt;0,1.3*T1002*1000*Z1002/10000,0)</f>
        <v>0</v>
      </c>
      <c r="X1002" s="66" t="n">
        <f aca="false">IF(O1002&gt;0,IF(O1002&gt;V1002,V1002,O1002),0)</f>
        <v>0</v>
      </c>
      <c r="Y1002" s="66" t="n">
        <f aca="false">IF(O1002&gt;0,IF(IF(U1002&gt;W1002,W1002,U1002)&lt;X1002,W1002,IF(U1002&gt;W1002,W1002,U1002)),0)</f>
        <v>0</v>
      </c>
      <c r="Z1002" s="66" t="n">
        <f aca="false">IF(O1002&gt;0,IF(J1002&gt;0,J1002,K1002*H1002/100),0)</f>
        <v>0</v>
      </c>
      <c r="AA1002" s="67" t="n">
        <f aca="false">IF(O1002&gt;0,CEILING(R1002*P1002*X1002/Y1002*Z1002,1),0)</f>
        <v>0</v>
      </c>
      <c r="AB1002" s="68" t="n">
        <f aca="false">IF(O1002&gt;0,AA1002/O1002,0)</f>
        <v>0</v>
      </c>
      <c r="AC1002" s="66" t="n">
        <f aca="false">'Vstupní data'!W1002</f>
        <v>0</v>
      </c>
      <c r="AI1002" s="66" t="str">
        <f aca="false">IF(OR('Vstupní data'!T1002&gt;0,'Vstupní data'!U1002&gt;0),VLOOKUP(I1002,'Pril3-drev'!$H$5:$J$83,3,0),"")</f>
        <v/>
      </c>
      <c r="AJ1002" s="66" t="n">
        <f aca="false">IF('Vstupní data'!V1002="prostokořenný",0,IF('Vstupní data'!V1002="krytokořenný","k",IF('Vstupní data'!V1002="poloodrostky nebo odrostky, prostokořenné i krytokořenné","po",0)))</f>
        <v>0</v>
      </c>
      <c r="AK1002" s="66" t="n">
        <f aca="false">IF(OR('Vstupní data'!T1002&gt;0,'Vstupní data'!U1002&gt;0),IF(AJ1002="k",0.9*VLOOKUP(AI1002,'ha-pocty-vyhl'!$A$5:$B$20,2,0),IF(AJ1002="po",0.8*VLOOKUP(AI1002,'ha-pocty-vyhl'!$A$5:$B$20,2,0),VLOOKUP(AI1002,'ha-pocty-vyhl'!$A$5:$B$20,2,0))),0)</f>
        <v>0</v>
      </c>
      <c r="AL1002" s="66" t="n">
        <f aca="false">IF(OR('Vstupní data'!T1002&gt;0,'Vstupní data'!U1002&gt;0),'Vstupní data'!K1002*'Vstupní data'!M1002/100,0)</f>
        <v>0</v>
      </c>
      <c r="AM1002" s="66" t="n">
        <f aca="false">IF(OR('Vstupní data'!T1002&gt;0,'Vstupní data'!U1002&gt;0),IF('Vstupní data'!T1002&gt;0,'Vstupní data'!T1002,ROUND(10*'Vstupní data'!U1002/AK1002,0)),0)</f>
        <v>0</v>
      </c>
      <c r="AN1002" s="69" t="n">
        <f aca="false">IF('Vstupní data'!T1002&gt;0,   IF('Vstupní data'!T1002&lt;=AL1002,'Vstupní data'!T1002,AL1002),   IF(AM1002&lt;AL1002,AM1002,AL1002))</f>
        <v>0</v>
      </c>
      <c r="AO1002" s="69" t="n">
        <f aca="false">'Vstupní data'!X1002</f>
        <v>0</v>
      </c>
      <c r="AP1002" s="66" t="n">
        <f aca="false">IF(OR('Vstupní data'!T1002&gt;0,'Vstupní data'!U1002&gt;0),IF(I1002&lt;&gt;0,VLOOKUP(I1002,'Pril3-drev'!$H$5:$I$83,2,0),0),0)</f>
        <v>0</v>
      </c>
      <c r="AQ1002" s="66" t="n">
        <f aca="false">'Vstupní data'!Y1002</f>
        <v>0</v>
      </c>
      <c r="AR1002" s="66" t="str">
        <f aca="false">IF(AC1002&gt;5,   IF('Vstupní data'!Y1002&gt;0,   VLOOKUP(VLOOKUP(CONCATENATE(VLOOKUP(I1002,'Pril3-drev'!$H$4:$L$83,5,0),AC1002),'Pril3-drev'!$Q$4:$R$2803,2,0),'AVB-BS'!$C$5:$S$29 ,LOOKUP(AQ1002,'AVB-BS'!$D$3:$S$3,'AVB-BS'!$D$1:$S$1) ,0 )   ,   IF('Vstupní data'!Z1002&gt;0,'Vstupní data'!Z1002,0)) , "")</f>
        <v/>
      </c>
      <c r="AS1002" s="70" t="str">
        <f aca="false">IF(AC1002&gt;5,VLOOKUP(CONCATENATE(AP1002,AR1002),'Pril1-THLPa'!$H$6:$N$96,4,0),"")</f>
        <v/>
      </c>
      <c r="AT1002" s="70" t="str">
        <f aca="false">IF(AC1002&gt;5,VLOOKUP(CONCATENATE(AP1002,AR1002),'Pril1-THLPa'!$H$6:$N$96,5,0),"")</f>
        <v/>
      </c>
      <c r="AU1002" s="70" t="str">
        <f aca="false">IF(AC1002&gt;5,VLOOKUP(CONCATENATE(AP1002,AR1002),'Pril1-THLPa'!$H$6:$N$96,6,0),"")</f>
        <v/>
      </c>
      <c r="AV1002" s="70" t="str">
        <f aca="false">IF(AC1002&gt;5,VLOOKUP(CONCATENATE(AP1002,AR1002),'Pril1-THLPa'!$H$6:$N$96,7,0),"")</f>
        <v/>
      </c>
      <c r="AW1002" s="70" t="str">
        <f aca="false">IF(AC1002&gt;5,VLOOKUP(CONCATENATE(AP1002,AR1002),'Pril1-THLPa'!$H$6:$O$96,8,0),"")</f>
        <v/>
      </c>
      <c r="AX1002" s="66" t="n">
        <f aca="false">IF(AC1002&gt;0,IF(AND(AC1002&gt;0,AC1002&lt;=5),VLOOKUP(AP1002,'Pril1-THLPa'!$A$6:$F$18,LOOKUP(AC1002,'Pril1-THLPa'!$B$5:$F$5,'Pril1-THLPa'!$B$4:$F$4),0),AS1002+AT1002*(AC1002-5)+AU1002*POWER(AC1002-5,2)+AV1002*POWER(AC1002-5,3)+AW1002*POWER(AC1002-5,4)),0)</f>
        <v>0</v>
      </c>
      <c r="AY1002" s="71"/>
      <c r="AZ1002" s="66" t="n">
        <f aca="false">'Vstupní data'!AA1002</f>
        <v>0</v>
      </c>
      <c r="BA1002" s="66" t="n">
        <f aca="false">IF(OR('Vstupní data'!T1002&gt;0,'Vstupní data'!U1002&gt;0),IF(AC1002&lt;&gt;"",AX1002*AO1002/10*(100+AZ1002)/100,0),0)</f>
        <v>0</v>
      </c>
      <c r="BB1002" s="67" t="n">
        <f aca="false">IF(AC1002&lt;&gt;"",ROUND(BA1002*AN1002,0),0)</f>
        <v>0</v>
      </c>
      <c r="BC1002" s="68" t="str">
        <f aca="false">IF(AE1002&gt;0,BB1002/AE1002,"")</f>
        <v/>
      </c>
      <c r="BD1002" s="66" t="n">
        <f aca="false">'Vstupní data'!AE1002</f>
        <v>0</v>
      </c>
      <c r="BF1002" s="66" t="n">
        <f aca="false">'Vstupní data'!AC1002</f>
        <v>0</v>
      </c>
      <c r="BH1002" s="66" t="n">
        <f aca="false">'Vstupní data'!AD1002</f>
        <v>0</v>
      </c>
      <c r="BI1002" s="66" t="n">
        <f aca="false">'Vstupní data'!AF1002</f>
        <v>0</v>
      </c>
      <c r="BJ1002" s="69" t="n">
        <f aca="false">'Vstupní data'!AG1002</f>
        <v>0</v>
      </c>
      <c r="BK1002" s="69" t="n">
        <f aca="false">IF(BF1002&lt;&gt;0,VLOOKUP(I1002,'Pril3-drev'!$H$5:$I$83,2,0),0)</f>
        <v>0</v>
      </c>
      <c r="BL1002" s="69" t="n">
        <f aca="false">IF(BF1002&lt;&gt;0,VLOOKUP(BK1002,'Pril3-drev'!$A$5:$C$17,3,0),0)</f>
        <v>0</v>
      </c>
      <c r="BM1002" s="69" t="n">
        <f aca="false">'Vstupní data'!AH1002</f>
        <v>0</v>
      </c>
      <c r="BN1002" s="69" t="n">
        <f aca="false">IF('Vstupní data'!AH1002&gt;0,   VLOOKUP(VLOOKUP(CONCATENATE(VLOOKUP(I1002,'Pril3-drev'!$H$4:$L$83,5,0),BD1002),'Pril3-drev'!$Q$4:$R$2803,2,0),'AVB-BS'!$C$5:$S$29 ,LOOKUP(BM1002,'AVB-BS'!$D$3:$S$3,'AVB-BS'!$D$1:$S$1) ,0 )   ,   IF('Vstupní data'!AI1002&gt;0,'Vstupní data'!AI1002,0))</f>
        <v>0</v>
      </c>
      <c r="BO1002" s="69" t="str">
        <f aca="false">IF(BX1002&gt;5,VLOOKUP(CONCATENATE(BK1002,BN1002),'Pril1-THLPa'!$H$6:$N$96,4,0),"")</f>
        <v/>
      </c>
      <c r="BP1002" s="69" t="str">
        <f aca="false">IF(BX1002&gt;5,VLOOKUP(CONCATENATE(BK1002,BN1002),'Pril1-THLPa'!$H$6:$N$96,5,0),"")</f>
        <v/>
      </c>
      <c r="BQ1002" s="69" t="str">
        <f aca="false">IF(BX1002&gt;5,VLOOKUP(CONCATENATE(BK1002,BN1002),'Pril1-THLPa'!$H$6:$N$96,6,0),"")</f>
        <v/>
      </c>
      <c r="BR1002" s="69" t="str">
        <f aca="false">IF(BX1002&gt;5,VLOOKUP(CONCATENATE(BK1002,BN1002),'Pril1-THLPa'!$H$6:$N$96,7,0),"")</f>
        <v/>
      </c>
      <c r="BS1002" s="69" t="str">
        <f aca="false">IF(BX1002&gt;5,VLOOKUP(CONCATENATE(BK1002,BN1002),'Pril1-THLPa'!$H$6:$O$96,8,0),"")</f>
        <v/>
      </c>
      <c r="BT1002" s="69" t="str">
        <f aca="false">IF(BF1002&gt;0, IF(BK1002="smrk",  VLOOKUP(VLOOKUP(BD1002,'Pril9-K3'!$L$8:$M$207,2,0),'Pril9-K3'!$A$8:$J$16,LOOKUP(BN1002,'Pril9-K3'!$A$7:$J$7,'Pril9-K3'!$A$5:$J$5),0), IF(AND(BK1002&lt;&gt;"smrk",'Vstupní data'!AK1002&lt;&gt;""),'Vstupní data'!AK1002,   VLOOKUP(VLOOKUP(BD1002,'Pril9-K3'!$L$8:$M$207,2,0),'Pril9-K3'!$A$8:$J$16,LOOKUP(BN1002,'Pril9-K3'!$A$7:$J$7,'Pril9-K3'!$A$5:$J$5),0)   )),   "")</f>
        <v/>
      </c>
      <c r="BV1002" s="69" t="n">
        <f aca="false">'Vstupní data'!AJ1002</f>
        <v>0</v>
      </c>
      <c r="BW1002" s="69" t="n">
        <f aca="false">IF(BF1002&gt;0,IF(J1002&gt;0,J1002,K1002*H1002/100),0)</f>
        <v>0</v>
      </c>
      <c r="BX1002" s="69" t="n">
        <f aca="false">IF(BF1002&gt;0,IF(BJ1002&gt;BL1002,BL1002,BJ1002),0)</f>
        <v>0</v>
      </c>
      <c r="BY1002" s="69" t="n">
        <f aca="false">IF(BD1002=0,0,IF(AND(BX1002&gt;0,BX1002&lt;=5),  IF(AND(BX1002&gt;0,BX1002&lt;=5),VLOOKUP(BK1002,'Pril1-THLPa'!$A$6:$F$18,IF(AND(BX1002&gt;0,BX1002&lt;=5),LOOKUP(BX1002,'Pril1-THLPa'!$B$5:$F$5,'Pril1-THLPa'!$B$4:$F$4),""),0),""),  IF(BX1002&gt;5,BO1002+BP1002*(BX1002-5)+BQ1002*POWER(BX1002-5,2)+BR1002*POWER(BX1002-5,3)+BS1002*POWER(BX1002-5,4),"")))</f>
        <v>0</v>
      </c>
      <c r="BZ1002" s="69" t="n">
        <f aca="false">IF(BY1002&gt;0,BY1002*BI1002/10*BW1002*(100+BV1002)/100,0)</f>
        <v>0</v>
      </c>
      <c r="CA1002" s="69" t="n">
        <f aca="false">IF(BD1002&gt;0,BX1002-IF(BD1002&gt;BX1002,BX1002,BD1002),0)</f>
        <v>0</v>
      </c>
      <c r="CB1002" s="69" t="n">
        <f aca="false">POWER(1.01,CA1002)</f>
        <v>1</v>
      </c>
      <c r="CC1002" s="69" t="n">
        <f aca="false">IF(BF1002&gt;0,IF(BF1002&gt;BH1002,1,BF1002/BH1002),0)</f>
        <v>0</v>
      </c>
      <c r="CD1002" s="72" t="n">
        <f aca="false">IF(BD1002=0,0,IF(BF1002&gt;0,ROUND(IF(CB1002&lt;&gt;0,BZ1002*BT1002*1/CB1002*CC1002,0),0),0))</f>
        <v>0</v>
      </c>
      <c r="CE1002" s="73" t="str">
        <f aca="false">IF(BF1002&gt;0,IF(BF1002&gt;BH1002,CD1002/BF1002,CD1002/BH1002),"")</f>
        <v/>
      </c>
      <c r="CF1002" s="69" t="n">
        <f aca="false">'Vstupní data'!AM1002</f>
        <v>0</v>
      </c>
      <c r="CG1002" s="69" t="n">
        <f aca="false">'Vstupní data'!AN1002</f>
        <v>0</v>
      </c>
      <c r="CH1002" s="69" t="n">
        <f aca="false">'Vstupní data'!AO1002</f>
        <v>0</v>
      </c>
      <c r="CI1002" s="69" t="n">
        <f aca="false">'Vstupní data'!AP1002</f>
        <v>0</v>
      </c>
      <c r="CJ1002" s="72" t="n">
        <f aca="false">ROUND(CH1002*CI1002,0)</f>
        <v>0</v>
      </c>
      <c r="CK1002" s="74" t="str">
        <f aca="false">IF(OR(AA1002&gt;0,BB1002&gt;0,CD1002&gt;0,CJ1002&gt;0),AA1002+BB1002+CD1002+CJ1002,"")</f>
        <v/>
      </c>
    </row>
    <row r="1003" customFormat="false" ht="12.8" hidden="false" customHeight="false" outlineLevel="0" collapsed="false">
      <c r="A1003" s="66" t="n">
        <f aca="false">'Vstupní data'!A1003</f>
        <v>0</v>
      </c>
      <c r="F1003" s="66" t="str">
        <f aca="false">CONCATENATE('Vstupní data'!F1003,'Vstupní data'!G1003,'Vstupní data'!H1003,'Vstupní data'!I1003)</f>
        <v/>
      </c>
      <c r="G1003" s="66"/>
      <c r="H1003" s="66" t="n">
        <f aca="false">'Vstupní data'!K1003</f>
        <v>0</v>
      </c>
      <c r="I1003" s="66" t="n">
        <f aca="false">'Vstupní data'!L1003</f>
        <v>0</v>
      </c>
      <c r="J1003" s="66" t="n">
        <f aca="false">'Vstupní data'!K1003*'Vstupní data'!M1003/100</f>
        <v>0</v>
      </c>
      <c r="L1003" s="66" t="n">
        <f aca="false">IF('Vstupní data'!N1003="prostokořenný",0,IF('Vstupní data'!N1003="krytokořenný","k",IF('Vstupní data'!N1003="poloodrostky nebo odrostky, prostokořenné i krytokořenné","po",0)))</f>
        <v>0</v>
      </c>
      <c r="N1003" s="66"/>
      <c r="O1003" s="66" t="n">
        <f aca="false">'Vstupní data'!O1003</f>
        <v>0</v>
      </c>
      <c r="P1003" s="66" t="n">
        <f aca="false">IF(O1003&gt;0,VLOOKUP(CONCATENATE(VLOOKUP(I1003,'Pril3-drev'!$H$5:$K$83,4,0),"-",'Vstupní data'!R1003),K2!$C$15:$D$23,2,0),0)</f>
        <v>0</v>
      </c>
      <c r="Q1003" s="66" t="n">
        <f aca="false">IF(O1003&gt;0,VLOOKUP(I1003,'Pril3-drev'!$H$5:$I$83,2,0),0)</f>
        <v>0</v>
      </c>
      <c r="R1003" s="66" t="n">
        <f aca="false">IF(Q1003&gt;0,VLOOKUP(Q1003,'Pril6-okus'!$A$5:$B$17,2,0),0)</f>
        <v>0</v>
      </c>
      <c r="S1003" s="66" t="n">
        <f aca="false">IF(O1003&gt;0,VLOOKUP(I1003,'Pril3-drev'!$H$5:$J$83,3,0),0)</f>
        <v>0</v>
      </c>
      <c r="T1003" s="66" t="str">
        <f aca="false">IF(O1003&gt;0,IF(L1003="k",0.9*VLOOKUP(S1003,'ha-pocty-vyhl'!$A$5:$B$20,2,0),IF(L1003="po",0.8*VLOOKUP(S1003,'ha-pocty-vyhl'!$A$5:$B$20,2,0),VLOOKUP(S1003,'ha-pocty-vyhl'!$A$5:$B$20,2,0))),"")</f>
        <v/>
      </c>
      <c r="U1003" s="66" t="n">
        <f aca="false">'Vstupní data'!P1003</f>
        <v>0</v>
      </c>
      <c r="V1003" s="66" t="n">
        <f aca="false">IF(O1003&gt;0,1.3*T1003*1000*Z1003/10000,0)</f>
        <v>0</v>
      </c>
      <c r="W1003" s="66" t="n">
        <f aca="false">IF(O1003&gt;0,1.3*T1003*1000*Z1003/10000,0)</f>
        <v>0</v>
      </c>
      <c r="X1003" s="66" t="n">
        <f aca="false">IF(O1003&gt;0,IF(O1003&gt;V1003,V1003,O1003),0)</f>
        <v>0</v>
      </c>
      <c r="Y1003" s="66" t="n">
        <f aca="false">IF(O1003&gt;0,IF(IF(U1003&gt;W1003,W1003,U1003)&lt;X1003,W1003,IF(U1003&gt;W1003,W1003,U1003)),0)</f>
        <v>0</v>
      </c>
      <c r="Z1003" s="66" t="n">
        <f aca="false">IF(O1003&gt;0,IF(J1003&gt;0,J1003,K1003*H1003/100),0)</f>
        <v>0</v>
      </c>
      <c r="AA1003" s="67" t="n">
        <f aca="false">IF(O1003&gt;0,CEILING(R1003*P1003*X1003/Y1003*Z1003,1),0)</f>
        <v>0</v>
      </c>
      <c r="AB1003" s="68" t="n">
        <f aca="false">IF(O1003&gt;0,AA1003/O1003,0)</f>
        <v>0</v>
      </c>
      <c r="AC1003" s="66" t="n">
        <f aca="false">'Vstupní data'!W1003</f>
        <v>0</v>
      </c>
      <c r="AI1003" s="66" t="str">
        <f aca="false">IF(OR('Vstupní data'!T1003&gt;0,'Vstupní data'!U1003&gt;0),VLOOKUP(I1003,'Pril3-drev'!$H$5:$J$83,3,0),"")</f>
        <v/>
      </c>
      <c r="AJ1003" s="66" t="n">
        <f aca="false">IF('Vstupní data'!V1003="prostokořenný",0,IF('Vstupní data'!V1003="krytokořenný","k",IF('Vstupní data'!V1003="poloodrostky nebo odrostky, prostokořenné i krytokořenné","po",0)))</f>
        <v>0</v>
      </c>
      <c r="AK1003" s="66" t="n">
        <f aca="false">IF(OR('Vstupní data'!T1003&gt;0,'Vstupní data'!U1003&gt;0),IF(AJ1003="k",0.9*VLOOKUP(AI1003,'ha-pocty-vyhl'!$A$5:$B$20,2,0),IF(AJ1003="po",0.8*VLOOKUP(AI1003,'ha-pocty-vyhl'!$A$5:$B$20,2,0),VLOOKUP(AI1003,'ha-pocty-vyhl'!$A$5:$B$20,2,0))),0)</f>
        <v>0</v>
      </c>
      <c r="AL1003" s="66" t="n">
        <f aca="false">IF(OR('Vstupní data'!T1003&gt;0,'Vstupní data'!U1003&gt;0),'Vstupní data'!K1003*'Vstupní data'!M1003/100,0)</f>
        <v>0</v>
      </c>
      <c r="AM1003" s="66" t="n">
        <f aca="false">IF(OR('Vstupní data'!T1003&gt;0,'Vstupní data'!U1003&gt;0),IF('Vstupní data'!T1003&gt;0,'Vstupní data'!T1003,ROUND(10*'Vstupní data'!U1003/AK1003,0)),0)</f>
        <v>0</v>
      </c>
      <c r="AN1003" s="69" t="n">
        <f aca="false">IF('Vstupní data'!T1003&gt;0,   IF('Vstupní data'!T1003&lt;=AL1003,'Vstupní data'!T1003,AL1003),   IF(AM1003&lt;AL1003,AM1003,AL1003))</f>
        <v>0</v>
      </c>
      <c r="AO1003" s="69" t="n">
        <f aca="false">'Vstupní data'!X1003</f>
        <v>0</v>
      </c>
      <c r="AP1003" s="66" t="n">
        <f aca="false">IF(OR('Vstupní data'!T1003&gt;0,'Vstupní data'!U1003&gt;0),IF(I1003&lt;&gt;0,VLOOKUP(I1003,'Pril3-drev'!$H$5:$I$83,2,0),0),0)</f>
        <v>0</v>
      </c>
      <c r="AQ1003" s="66" t="n">
        <f aca="false">'Vstupní data'!Y1003</f>
        <v>0</v>
      </c>
      <c r="AR1003" s="66" t="str">
        <f aca="false">IF(AC1003&gt;5,   IF('Vstupní data'!Y1003&gt;0,   VLOOKUP(VLOOKUP(CONCATENATE(VLOOKUP(I1003,'Pril3-drev'!$H$4:$L$83,5,0),AC1003),'Pril3-drev'!$Q$4:$R$2803,2,0),'AVB-BS'!$C$5:$S$29 ,LOOKUP(AQ1003,'AVB-BS'!$D$3:$S$3,'AVB-BS'!$D$1:$S$1) ,0 )   ,   IF('Vstupní data'!Z1003&gt;0,'Vstupní data'!Z1003,0)) , "")</f>
        <v/>
      </c>
      <c r="AS1003" s="70" t="str">
        <f aca="false">IF(AC1003&gt;5,VLOOKUP(CONCATENATE(AP1003,AR1003),'Pril1-THLPa'!$H$6:$N$96,4,0),"")</f>
        <v/>
      </c>
      <c r="AT1003" s="70" t="str">
        <f aca="false">IF(AC1003&gt;5,VLOOKUP(CONCATENATE(AP1003,AR1003),'Pril1-THLPa'!$H$6:$N$96,5,0),"")</f>
        <v/>
      </c>
      <c r="AU1003" s="70" t="str">
        <f aca="false">IF(AC1003&gt;5,VLOOKUP(CONCATENATE(AP1003,AR1003),'Pril1-THLPa'!$H$6:$N$96,6,0),"")</f>
        <v/>
      </c>
      <c r="AV1003" s="70" t="str">
        <f aca="false">IF(AC1003&gt;5,VLOOKUP(CONCATENATE(AP1003,AR1003),'Pril1-THLPa'!$H$6:$N$96,7,0),"")</f>
        <v/>
      </c>
      <c r="AW1003" s="70" t="str">
        <f aca="false">IF(AC1003&gt;5,VLOOKUP(CONCATENATE(AP1003,AR1003),'Pril1-THLPa'!$H$6:$O$96,8,0),"")</f>
        <v/>
      </c>
      <c r="AX1003" s="66" t="n">
        <f aca="false">IF(AC1003&gt;0,IF(AND(AC1003&gt;0,AC1003&lt;=5),VLOOKUP(AP1003,'Pril1-THLPa'!$A$6:$F$18,LOOKUP(AC1003,'Pril1-THLPa'!$B$5:$F$5,'Pril1-THLPa'!$B$4:$F$4),0),AS1003+AT1003*(AC1003-5)+AU1003*POWER(AC1003-5,2)+AV1003*POWER(AC1003-5,3)+AW1003*POWER(AC1003-5,4)),0)</f>
        <v>0</v>
      </c>
      <c r="AY1003" s="71"/>
      <c r="AZ1003" s="66" t="n">
        <f aca="false">'Vstupní data'!AA1003</f>
        <v>0</v>
      </c>
      <c r="BA1003" s="66" t="n">
        <f aca="false">IF(OR('Vstupní data'!T1003&gt;0,'Vstupní data'!U1003&gt;0),IF(AC1003&lt;&gt;"",AX1003*AO1003/10*(100+AZ1003)/100,0),0)</f>
        <v>0</v>
      </c>
      <c r="BB1003" s="67" t="n">
        <f aca="false">IF(AC1003&lt;&gt;"",ROUND(BA1003*AN1003,0),0)</f>
        <v>0</v>
      </c>
      <c r="BC1003" s="68" t="str">
        <f aca="false">IF(AE1003&gt;0,BB1003/AE1003,"")</f>
        <v/>
      </c>
      <c r="BD1003" s="66" t="n">
        <f aca="false">'Vstupní data'!AE1003</f>
        <v>0</v>
      </c>
      <c r="BF1003" s="66" t="n">
        <f aca="false">'Vstupní data'!AC1003</f>
        <v>0</v>
      </c>
      <c r="BH1003" s="66" t="n">
        <f aca="false">'Vstupní data'!AD1003</f>
        <v>0</v>
      </c>
      <c r="BI1003" s="66" t="n">
        <f aca="false">'Vstupní data'!AF1003</f>
        <v>0</v>
      </c>
      <c r="BJ1003" s="69" t="n">
        <f aca="false">'Vstupní data'!AG1003</f>
        <v>0</v>
      </c>
      <c r="BK1003" s="69" t="n">
        <f aca="false">IF(BF1003&lt;&gt;0,VLOOKUP(I1003,'Pril3-drev'!$H$5:$I$83,2,0),0)</f>
        <v>0</v>
      </c>
      <c r="BL1003" s="69" t="n">
        <f aca="false">IF(BF1003&lt;&gt;0,VLOOKUP(BK1003,'Pril3-drev'!$A$5:$C$17,3,0),0)</f>
        <v>0</v>
      </c>
      <c r="BM1003" s="69" t="n">
        <f aca="false">'Vstupní data'!AH1003</f>
        <v>0</v>
      </c>
      <c r="BN1003" s="69" t="n">
        <f aca="false">IF('Vstupní data'!AH1003&gt;0,   VLOOKUP(VLOOKUP(CONCATENATE(VLOOKUP(I1003,'Pril3-drev'!$H$4:$L$83,5,0),BD1003),'Pril3-drev'!$Q$4:$R$2803,2,0),'AVB-BS'!$C$5:$S$29 ,LOOKUP(BM1003,'AVB-BS'!$D$3:$S$3,'AVB-BS'!$D$1:$S$1) ,0 )   ,   IF('Vstupní data'!AI1003&gt;0,'Vstupní data'!AI1003,0))</f>
        <v>0</v>
      </c>
      <c r="BO1003" s="69" t="str">
        <f aca="false">IF(BX1003&gt;5,VLOOKUP(CONCATENATE(BK1003,BN1003),'Pril1-THLPa'!$H$6:$N$96,4,0),"")</f>
        <v/>
      </c>
      <c r="BP1003" s="69" t="str">
        <f aca="false">IF(BX1003&gt;5,VLOOKUP(CONCATENATE(BK1003,BN1003),'Pril1-THLPa'!$H$6:$N$96,5,0),"")</f>
        <v/>
      </c>
      <c r="BQ1003" s="69" t="str">
        <f aca="false">IF(BX1003&gt;5,VLOOKUP(CONCATENATE(BK1003,BN1003),'Pril1-THLPa'!$H$6:$N$96,6,0),"")</f>
        <v/>
      </c>
      <c r="BR1003" s="69" t="str">
        <f aca="false">IF(BX1003&gt;5,VLOOKUP(CONCATENATE(BK1003,BN1003),'Pril1-THLPa'!$H$6:$N$96,7,0),"")</f>
        <v/>
      </c>
      <c r="BS1003" s="69" t="str">
        <f aca="false">IF(BX1003&gt;5,VLOOKUP(CONCATENATE(BK1003,BN1003),'Pril1-THLPa'!$H$6:$O$96,8,0),"")</f>
        <v/>
      </c>
      <c r="BT1003" s="69" t="str">
        <f aca="false">IF(BF1003&gt;0, IF(BK1003="smrk",  VLOOKUP(VLOOKUP(BD1003,'Pril9-K3'!$L$8:$M$207,2,0),'Pril9-K3'!$A$8:$J$16,LOOKUP(BN1003,'Pril9-K3'!$A$7:$J$7,'Pril9-K3'!$A$5:$J$5),0), IF(AND(BK1003&lt;&gt;"smrk",'Vstupní data'!AK1003&lt;&gt;""),'Vstupní data'!AK1003,   VLOOKUP(VLOOKUP(BD1003,'Pril9-K3'!$L$8:$M$207,2,0),'Pril9-K3'!$A$8:$J$16,LOOKUP(BN1003,'Pril9-K3'!$A$7:$J$7,'Pril9-K3'!$A$5:$J$5),0)   )),   "")</f>
        <v/>
      </c>
      <c r="BV1003" s="69" t="n">
        <f aca="false">'Vstupní data'!AJ1003</f>
        <v>0</v>
      </c>
      <c r="BW1003" s="69" t="n">
        <f aca="false">IF(BF1003&gt;0,IF(J1003&gt;0,J1003,K1003*H1003/100),0)</f>
        <v>0</v>
      </c>
      <c r="BX1003" s="69" t="n">
        <f aca="false">IF(BF1003&gt;0,IF(BJ1003&gt;BL1003,BL1003,BJ1003),0)</f>
        <v>0</v>
      </c>
      <c r="BY1003" s="69" t="n">
        <f aca="false">IF(BD1003=0,0,IF(AND(BX1003&gt;0,BX1003&lt;=5),  IF(AND(BX1003&gt;0,BX1003&lt;=5),VLOOKUP(BK1003,'Pril1-THLPa'!$A$6:$F$18,IF(AND(BX1003&gt;0,BX1003&lt;=5),LOOKUP(BX1003,'Pril1-THLPa'!$B$5:$F$5,'Pril1-THLPa'!$B$4:$F$4),""),0),""),  IF(BX1003&gt;5,BO1003+BP1003*(BX1003-5)+BQ1003*POWER(BX1003-5,2)+BR1003*POWER(BX1003-5,3)+BS1003*POWER(BX1003-5,4),"")))</f>
        <v>0</v>
      </c>
      <c r="BZ1003" s="69" t="n">
        <f aca="false">IF(BY1003&gt;0,BY1003*BI1003/10*BW1003*(100+BV1003)/100,0)</f>
        <v>0</v>
      </c>
      <c r="CA1003" s="69" t="n">
        <f aca="false">IF(BD1003&gt;0,BX1003-IF(BD1003&gt;BX1003,BX1003,BD1003),0)</f>
        <v>0</v>
      </c>
      <c r="CB1003" s="69" t="n">
        <f aca="false">POWER(1.01,CA1003)</f>
        <v>1</v>
      </c>
      <c r="CC1003" s="69" t="n">
        <f aca="false">IF(BF1003&gt;0,IF(BF1003&gt;BH1003,1,BF1003/BH1003),0)</f>
        <v>0</v>
      </c>
      <c r="CD1003" s="72" t="n">
        <f aca="false">IF(BD1003=0,0,IF(BF1003&gt;0,ROUND(IF(CB1003&lt;&gt;0,BZ1003*BT1003*1/CB1003*CC1003,0),0),0))</f>
        <v>0</v>
      </c>
      <c r="CE1003" s="73" t="str">
        <f aca="false">IF(BF1003&gt;0,IF(BF1003&gt;BH1003,CD1003/BF1003,CD1003/BH1003),"")</f>
        <v/>
      </c>
      <c r="CF1003" s="69" t="n">
        <f aca="false">'Vstupní data'!AM1003</f>
        <v>0</v>
      </c>
      <c r="CG1003" s="69" t="n">
        <f aca="false">'Vstupní data'!AN1003</f>
        <v>0</v>
      </c>
      <c r="CH1003" s="69" t="n">
        <f aca="false">'Vstupní data'!AO1003</f>
        <v>0</v>
      </c>
      <c r="CI1003" s="69" t="n">
        <f aca="false">'Vstupní data'!AP1003</f>
        <v>0</v>
      </c>
      <c r="CJ1003" s="72" t="n">
        <f aca="false">ROUND(CH1003*CI1003,0)</f>
        <v>0</v>
      </c>
      <c r="CK1003" s="74" t="str">
        <f aca="false">IF(OR(AA1003&gt;0,BB1003&gt;0,CD1003&gt;0,CJ1003&gt;0),AA1003+BB1003+CD1003+CJ1003,"")</f>
        <v/>
      </c>
    </row>
  </sheetData>
  <sheetProtection sheet="true" objects="true" scenarios="true"/>
  <mergeCells count="5">
    <mergeCell ref="A1:K1"/>
    <mergeCell ref="L1:AB1"/>
    <mergeCell ref="AC1:BC1"/>
    <mergeCell ref="BD1:CE1"/>
    <mergeCell ref="CF1:CJ1"/>
  </mergeCells>
  <dataValidations count="1">
    <dataValidation allowBlank="true" errorStyle="stop" operator="equal" showDropDown="false" showErrorMessage="true" showInputMessage="false" sqref="BV4:BV1003" type="none">
      <formula1>0</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0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668" topLeftCell="A7" activePane="bottomLeft" state="split"/>
      <selection pane="topLeft" activeCell="A1" activeCellId="0" sqref="A1"/>
      <selection pane="bottomLeft" activeCell="B5" activeCellId="0" sqref="B5"/>
    </sheetView>
  </sheetViews>
  <sheetFormatPr defaultColWidth="11.9140625" defaultRowHeight="12.8" zeroHeight="false" outlineLevelRow="0" outlineLevelCol="0"/>
  <cols>
    <col collapsed="false" customWidth="true" hidden="false" outlineLevel="0" max="1" min="1" style="18" width="23.93"/>
    <col collapsed="false" customWidth="true" hidden="false" outlineLevel="0" max="2" min="2" style="18" width="9.33"/>
    <col collapsed="false" customWidth="true" hidden="false" outlineLevel="0" max="4" min="4" style="75" width="7.26"/>
  </cols>
  <sheetData>
    <row r="1" customFormat="false" ht="12.8" hidden="false" customHeight="false" outlineLevel="0" collapsed="false">
      <c r="A1" s="18" t="s">
        <v>178</v>
      </c>
    </row>
    <row r="3" customFormat="false" ht="12.8" hidden="false" customHeight="false" outlineLevel="0" collapsed="false">
      <c r="A3" s="18" t="s">
        <v>179</v>
      </c>
      <c r="B3" s="47" t="s">
        <v>180</v>
      </c>
      <c r="C3" s="47"/>
      <c r="D3" s="76"/>
      <c r="E3" s="47"/>
      <c r="F3" s="47"/>
      <c r="G3" s="47"/>
      <c r="H3" s="47"/>
      <c r="I3" s="47"/>
    </row>
    <row r="4" customFormat="false" ht="12.8" hidden="false" customHeight="false" outlineLevel="0" collapsed="false">
      <c r="B4" s="47"/>
      <c r="C4" s="47"/>
      <c r="D4" s="76"/>
      <c r="E4" s="47"/>
      <c r="F4" s="47"/>
      <c r="G4" s="47"/>
      <c r="H4" s="47"/>
      <c r="I4" s="47"/>
    </row>
    <row r="5" customFormat="false" ht="12.8" hidden="false" customHeight="false" outlineLevel="0" collapsed="false">
      <c r="A5" s="18" t="s">
        <v>181</v>
      </c>
      <c r="B5" s="47"/>
      <c r="C5" s="47"/>
      <c r="D5" s="76"/>
      <c r="E5" s="47"/>
      <c r="F5" s="47"/>
      <c r="G5" s="47"/>
      <c r="H5" s="47"/>
      <c r="I5" s="47"/>
    </row>
    <row r="6" customFormat="false" ht="12.8" hidden="false" customHeight="false" outlineLevel="0" collapsed="false">
      <c r="A6" s="18" t="s">
        <v>182</v>
      </c>
      <c r="B6" s="47" t="s">
        <v>183</v>
      </c>
      <c r="C6" s="47"/>
      <c r="D6" s="76"/>
      <c r="E6" s="47"/>
      <c r="F6" s="47"/>
      <c r="G6" s="47"/>
      <c r="H6" s="47"/>
      <c r="I6" s="47"/>
    </row>
    <row r="7" customFormat="false" ht="12.8" hidden="false" customHeight="false" outlineLevel="0" collapsed="false">
      <c r="A7" s="18" t="s">
        <v>184</v>
      </c>
      <c r="B7" s="47"/>
      <c r="C7" s="47"/>
      <c r="D7" s="76"/>
      <c r="E7" s="47"/>
      <c r="F7" s="47"/>
      <c r="G7" s="47"/>
      <c r="H7" s="47"/>
      <c r="I7" s="47"/>
    </row>
    <row r="8" customFormat="false" ht="12.8" hidden="false" customHeight="false" outlineLevel="0" collapsed="false">
      <c r="A8" s="18" t="s">
        <v>185</v>
      </c>
      <c r="B8" s="47" t="s">
        <v>186</v>
      </c>
      <c r="C8" s="47"/>
      <c r="D8" s="76"/>
      <c r="E8" s="47"/>
      <c r="F8" s="47"/>
      <c r="G8" s="47"/>
      <c r="H8" s="47"/>
      <c r="I8" s="47"/>
    </row>
    <row r="9" customFormat="false" ht="12.8" hidden="false" customHeight="false" outlineLevel="0" collapsed="false">
      <c r="A9" s="18" t="s">
        <v>187</v>
      </c>
      <c r="B9" s="77" t="n">
        <v>44741</v>
      </c>
      <c r="C9" s="47"/>
      <c r="D9" s="76"/>
      <c r="E9" s="47"/>
      <c r="F9" s="47"/>
      <c r="G9" s="47"/>
      <c r="H9" s="47"/>
      <c r="I9" s="47"/>
    </row>
    <row r="10" customFormat="false" ht="12.8" hidden="false" customHeight="false" outlineLevel="0" collapsed="false">
      <c r="B10" s="47"/>
      <c r="C10" s="47"/>
      <c r="D10" s="76"/>
      <c r="E10" s="47"/>
      <c r="F10" s="47"/>
      <c r="G10" s="47"/>
      <c r="H10" s="47"/>
      <c r="I10" s="47"/>
    </row>
    <row r="11" customFormat="false" ht="12.8" hidden="false" customHeight="false" outlineLevel="0" collapsed="false">
      <c r="A11" s="18" t="s">
        <v>188</v>
      </c>
      <c r="B11" s="47"/>
      <c r="C11" s="47"/>
      <c r="D11" s="76"/>
      <c r="E11" s="47"/>
      <c r="F11" s="47"/>
      <c r="G11" s="47"/>
      <c r="H11" s="47"/>
      <c r="I11" s="47"/>
    </row>
    <row r="12" customFormat="false" ht="12.8" hidden="false" customHeight="false" outlineLevel="0" collapsed="false">
      <c r="B12" s="47"/>
      <c r="C12" s="47"/>
      <c r="D12" s="76"/>
      <c r="E12" s="47"/>
      <c r="F12" s="47"/>
      <c r="G12" s="47"/>
      <c r="H12" s="47"/>
      <c r="I12" s="47"/>
    </row>
    <row r="13" customFormat="false" ht="12.8" hidden="false" customHeight="false" outlineLevel="0" collapsed="false">
      <c r="B13" s="47"/>
      <c r="C13" s="47"/>
      <c r="D13" s="76"/>
      <c r="E13" s="47"/>
      <c r="F13" s="47"/>
      <c r="G13" s="47"/>
      <c r="H13" s="47"/>
      <c r="I13" s="47"/>
    </row>
    <row r="14" s="79" customFormat="true" ht="58.4" hidden="false" customHeight="false" outlineLevel="0" collapsed="false">
      <c r="A14" s="78" t="s">
        <v>189</v>
      </c>
      <c r="B14" s="78" t="s">
        <v>47</v>
      </c>
      <c r="C14" s="78" t="s">
        <v>50</v>
      </c>
      <c r="D14" s="78" t="s">
        <v>190</v>
      </c>
      <c r="E14" s="78" t="s">
        <v>191</v>
      </c>
      <c r="F14" s="78" t="s">
        <v>192</v>
      </c>
      <c r="G14" s="78" t="s">
        <v>193</v>
      </c>
      <c r="H14" s="78" t="s">
        <v>194</v>
      </c>
      <c r="I14" s="78" t="s">
        <v>195</v>
      </c>
    </row>
    <row r="15" customFormat="false" ht="12.8" hidden="false" customHeight="false" outlineLevel="0" collapsed="false">
      <c r="A15" s="18" t="s">
        <v>196</v>
      </c>
      <c r="D15" s="18"/>
      <c r="E15" s="18" t="n">
        <f aca="false">SUM(E18:E1004)</f>
        <v>0</v>
      </c>
      <c r="F15" s="18" t="n">
        <f aca="false">SUM(F18:F1004)</f>
        <v>0</v>
      </c>
      <c r="G15" s="18" t="n">
        <f aca="false">SUM(G18:G1004)</f>
        <v>0</v>
      </c>
      <c r="H15" s="18" t="n">
        <f aca="false">SUM(H18:H1004)</f>
        <v>0</v>
      </c>
      <c r="I15" s="18" t="n">
        <f aca="false">SUM(I18:I1004)</f>
        <v>0</v>
      </c>
    </row>
    <row r="16" customFormat="false" ht="12.8" hidden="false" customHeight="false" outlineLevel="0" collapsed="false">
      <c r="D16" s="18"/>
    </row>
    <row r="17" customFormat="false" ht="12.8" hidden="false" customHeight="false" outlineLevel="0" collapsed="false">
      <c r="A17" s="18" t="s">
        <v>197</v>
      </c>
      <c r="D17" s="18"/>
    </row>
    <row r="18" customFormat="false" ht="12.8" hidden="false" customHeight="false" outlineLevel="0" collapsed="false">
      <c r="A18" s="18" t="n">
        <f aca="false">'Vstupní data'!A4</f>
        <v>0</v>
      </c>
      <c r="B18" s="18" t="str">
        <f aca="false">CONCATENATE('Vstupní data'!F4,'Vstupní data'!G4,'Vstupní data'!H4,'Vstupní data'!I4)</f>
        <v/>
      </c>
      <c r="C18" s="18" t="n">
        <f aca="false">'Vstupní data'!K4</f>
        <v>0</v>
      </c>
      <c r="D18" s="75" t="n">
        <f aca="false">'Vstupní data'!L4</f>
        <v>0</v>
      </c>
      <c r="E18" s="18" t="n">
        <f aca="false">'Vstupní data'!AB4</f>
        <v>0</v>
      </c>
      <c r="F18" s="18" t="n">
        <f aca="false">'Vstupní data'!S4</f>
        <v>0</v>
      </c>
      <c r="G18" s="18" t="n">
        <f aca="false">'Vstupní data'!AL4</f>
        <v>0</v>
      </c>
      <c r="H18" s="18" t="n">
        <f aca="false">'Vstupní data'!AQ4</f>
        <v>0</v>
      </c>
      <c r="I18" s="18" t="n">
        <f aca="false">SUM(E18:H18)</f>
        <v>0</v>
      </c>
    </row>
    <row r="19" customFormat="false" ht="12.8" hidden="false" customHeight="false" outlineLevel="0" collapsed="false">
      <c r="A19" s="18" t="n">
        <f aca="false">'Vstupní data'!A5</f>
        <v>0</v>
      </c>
      <c r="B19" s="18" t="str">
        <f aca="false">CONCATENATE('Vstupní data'!F5,'Vstupní data'!G5,'Vstupní data'!H5,'Vstupní data'!I5)</f>
        <v/>
      </c>
      <c r="C19" s="18" t="n">
        <f aca="false">'Vstupní data'!K5</f>
        <v>0</v>
      </c>
      <c r="D19" s="75" t="n">
        <f aca="false">'Vstupní data'!L5</f>
        <v>0</v>
      </c>
      <c r="E19" s="18" t="n">
        <f aca="false">'Vstupní data'!AB5</f>
        <v>0</v>
      </c>
      <c r="F19" s="18" t="n">
        <f aca="false">'Vstupní data'!S5</f>
        <v>0</v>
      </c>
      <c r="G19" s="18" t="n">
        <f aca="false">'Vstupní data'!AL5</f>
        <v>0</v>
      </c>
      <c r="H19" s="18" t="n">
        <f aca="false">'Vstupní data'!AQ5</f>
        <v>0</v>
      </c>
      <c r="I19" s="18" t="n">
        <f aca="false">SUM(E19:H19)</f>
        <v>0</v>
      </c>
    </row>
    <row r="20" customFormat="false" ht="12.8" hidden="false" customHeight="false" outlineLevel="0" collapsed="false">
      <c r="A20" s="18" t="n">
        <f aca="false">'Vstupní data'!A6</f>
        <v>0</v>
      </c>
      <c r="B20" s="18" t="str">
        <f aca="false">CONCATENATE('Vstupní data'!F6,'Vstupní data'!G6,'Vstupní data'!H6,'Vstupní data'!I6)</f>
        <v/>
      </c>
      <c r="C20" s="18" t="n">
        <f aca="false">'Vstupní data'!K6</f>
        <v>0</v>
      </c>
      <c r="D20" s="75" t="n">
        <f aca="false">'Vstupní data'!L6</f>
        <v>0</v>
      </c>
      <c r="E20" s="18" t="n">
        <f aca="false">'Vstupní data'!AB6</f>
        <v>0</v>
      </c>
      <c r="F20" s="18" t="n">
        <f aca="false">'Vstupní data'!S6</f>
        <v>0</v>
      </c>
      <c r="G20" s="18" t="n">
        <f aca="false">'Vstupní data'!AL6</f>
        <v>0</v>
      </c>
      <c r="H20" s="18" t="n">
        <f aca="false">'Vstupní data'!AQ6</f>
        <v>0</v>
      </c>
      <c r="I20" s="18" t="n">
        <f aca="false">SUM(E20:H20)</f>
        <v>0</v>
      </c>
    </row>
    <row r="21" customFormat="false" ht="12.8" hidden="false" customHeight="false" outlineLevel="0" collapsed="false">
      <c r="A21" s="18" t="n">
        <f aca="false">'Vstupní data'!A7</f>
        <v>0</v>
      </c>
      <c r="B21" s="18" t="str">
        <f aca="false">CONCATENATE('Vstupní data'!F7,'Vstupní data'!G7,'Vstupní data'!H7,'Vstupní data'!I7)</f>
        <v/>
      </c>
      <c r="C21" s="18" t="n">
        <f aca="false">'Vstupní data'!K7</f>
        <v>0</v>
      </c>
      <c r="D21" s="75" t="n">
        <f aca="false">'Vstupní data'!L7</f>
        <v>0</v>
      </c>
      <c r="E21" s="18" t="n">
        <f aca="false">'Vstupní data'!AB7</f>
        <v>0</v>
      </c>
      <c r="F21" s="18" t="n">
        <f aca="false">'Vstupní data'!S7</f>
        <v>0</v>
      </c>
      <c r="G21" s="18" t="n">
        <f aca="false">'Vstupní data'!AL7</f>
        <v>0</v>
      </c>
      <c r="H21" s="18" t="n">
        <f aca="false">'Vstupní data'!AQ7</f>
        <v>0</v>
      </c>
      <c r="I21" s="18" t="n">
        <f aca="false">SUM(E21:H21)</f>
        <v>0</v>
      </c>
    </row>
    <row r="22" customFormat="false" ht="12.8" hidden="false" customHeight="false" outlineLevel="0" collapsed="false">
      <c r="A22" s="18" t="n">
        <f aca="false">'Vstupní data'!A8</f>
        <v>0</v>
      </c>
      <c r="B22" s="18" t="str">
        <f aca="false">CONCATENATE('Vstupní data'!F8,'Vstupní data'!G8,'Vstupní data'!H8,'Vstupní data'!I8)</f>
        <v/>
      </c>
      <c r="C22" s="18" t="n">
        <f aca="false">'Vstupní data'!K8</f>
        <v>0</v>
      </c>
      <c r="D22" s="75" t="n">
        <f aca="false">'Vstupní data'!L8</f>
        <v>0</v>
      </c>
      <c r="E22" s="18" t="n">
        <f aca="false">'Vstupní data'!AB8</f>
        <v>0</v>
      </c>
      <c r="F22" s="18" t="n">
        <f aca="false">'Vstupní data'!S8</f>
        <v>0</v>
      </c>
      <c r="G22" s="18" t="n">
        <f aca="false">'Vstupní data'!AL8</f>
        <v>0</v>
      </c>
      <c r="H22" s="18" t="n">
        <f aca="false">'Vstupní data'!AQ8</f>
        <v>0</v>
      </c>
      <c r="I22" s="18" t="n">
        <f aca="false">SUM(E22:H22)</f>
        <v>0</v>
      </c>
    </row>
    <row r="23" customFormat="false" ht="12.8" hidden="false" customHeight="false" outlineLevel="0" collapsed="false">
      <c r="A23" s="18" t="n">
        <f aca="false">'Vstupní data'!A9</f>
        <v>0</v>
      </c>
      <c r="B23" s="18" t="str">
        <f aca="false">CONCATENATE('Vstupní data'!F9,'Vstupní data'!G9,'Vstupní data'!H9,'Vstupní data'!I9)</f>
        <v/>
      </c>
      <c r="C23" s="18" t="n">
        <f aca="false">'Vstupní data'!K9</f>
        <v>0</v>
      </c>
      <c r="D23" s="75" t="n">
        <f aca="false">'Vstupní data'!L9</f>
        <v>0</v>
      </c>
      <c r="E23" s="18" t="n">
        <f aca="false">'Vstupní data'!AB9</f>
        <v>0</v>
      </c>
      <c r="F23" s="18" t="n">
        <f aca="false">'Vstupní data'!S9</f>
        <v>0</v>
      </c>
      <c r="G23" s="18" t="n">
        <f aca="false">'Vstupní data'!AL9</f>
        <v>0</v>
      </c>
      <c r="H23" s="18" t="n">
        <f aca="false">'Vstupní data'!AQ9</f>
        <v>0</v>
      </c>
      <c r="I23" s="18" t="n">
        <f aca="false">SUM(E23:H23)</f>
        <v>0</v>
      </c>
    </row>
    <row r="24" customFormat="false" ht="12.8" hidden="false" customHeight="false" outlineLevel="0" collapsed="false">
      <c r="A24" s="18" t="n">
        <f aca="false">'Vstupní data'!A10</f>
        <v>0</v>
      </c>
      <c r="B24" s="18" t="str">
        <f aca="false">CONCATENATE('Vstupní data'!F10,'Vstupní data'!G10,'Vstupní data'!H10,'Vstupní data'!I10)</f>
        <v/>
      </c>
      <c r="C24" s="18" t="n">
        <f aca="false">'Vstupní data'!K10</f>
        <v>0</v>
      </c>
      <c r="D24" s="75" t="n">
        <f aca="false">'Vstupní data'!L10</f>
        <v>0</v>
      </c>
      <c r="E24" s="18" t="n">
        <f aca="false">'Vstupní data'!AB10</f>
        <v>0</v>
      </c>
      <c r="F24" s="18" t="n">
        <f aca="false">'Vstupní data'!S10</f>
        <v>0</v>
      </c>
      <c r="G24" s="18" t="n">
        <f aca="false">'Vstupní data'!AL10</f>
        <v>0</v>
      </c>
      <c r="H24" s="18" t="n">
        <f aca="false">'Vstupní data'!AQ10</f>
        <v>0</v>
      </c>
      <c r="I24" s="18" t="n">
        <f aca="false">SUM(E24:H24)</f>
        <v>0</v>
      </c>
    </row>
    <row r="25" customFormat="false" ht="12.8" hidden="false" customHeight="false" outlineLevel="0" collapsed="false">
      <c r="A25" s="18" t="n">
        <f aca="false">'Vstupní data'!A11</f>
        <v>0</v>
      </c>
      <c r="B25" s="18" t="str">
        <f aca="false">CONCATENATE('Vstupní data'!F11,'Vstupní data'!G11,'Vstupní data'!H11,'Vstupní data'!I11)</f>
        <v/>
      </c>
      <c r="C25" s="18" t="n">
        <f aca="false">'Vstupní data'!K11</f>
        <v>0</v>
      </c>
      <c r="D25" s="75" t="n">
        <f aca="false">'Vstupní data'!L11</f>
        <v>0</v>
      </c>
      <c r="E25" s="18" t="n">
        <f aca="false">'Vstupní data'!AB11</f>
        <v>0</v>
      </c>
      <c r="F25" s="18" t="n">
        <f aca="false">'Vstupní data'!S11</f>
        <v>0</v>
      </c>
      <c r="G25" s="18" t="n">
        <f aca="false">'Vstupní data'!AL11</f>
        <v>0</v>
      </c>
      <c r="H25" s="18" t="n">
        <f aca="false">'Vstupní data'!AQ11</f>
        <v>0</v>
      </c>
      <c r="I25" s="18" t="n">
        <f aca="false">SUM(E25:H25)</f>
        <v>0</v>
      </c>
    </row>
    <row r="26" customFormat="false" ht="12.8" hidden="false" customHeight="false" outlineLevel="0" collapsed="false">
      <c r="A26" s="18" t="n">
        <f aca="false">'Vstupní data'!A12</f>
        <v>0</v>
      </c>
      <c r="B26" s="18" t="str">
        <f aca="false">CONCATENATE('Vstupní data'!F12,'Vstupní data'!G12,'Vstupní data'!H12,'Vstupní data'!I12)</f>
        <v/>
      </c>
      <c r="C26" s="18" t="n">
        <f aca="false">'Vstupní data'!K12</f>
        <v>0</v>
      </c>
      <c r="D26" s="75" t="n">
        <f aca="false">'Vstupní data'!L12</f>
        <v>0</v>
      </c>
      <c r="E26" s="18" t="n">
        <f aca="false">'Vstupní data'!AB12</f>
        <v>0</v>
      </c>
      <c r="F26" s="18" t="n">
        <f aca="false">'Vstupní data'!S12</f>
        <v>0</v>
      </c>
      <c r="G26" s="18" t="n">
        <f aca="false">'Vstupní data'!AL12</f>
        <v>0</v>
      </c>
      <c r="H26" s="18" t="n">
        <f aca="false">'Vstupní data'!AQ12</f>
        <v>0</v>
      </c>
      <c r="I26" s="18" t="n">
        <f aca="false">SUM(E26:H26)</f>
        <v>0</v>
      </c>
    </row>
    <row r="27" customFormat="false" ht="12.8" hidden="false" customHeight="false" outlineLevel="0" collapsed="false">
      <c r="A27" s="18" t="n">
        <f aca="false">'Vstupní data'!A13</f>
        <v>0</v>
      </c>
      <c r="B27" s="18" t="str">
        <f aca="false">CONCATENATE('Vstupní data'!F13,'Vstupní data'!G13,'Vstupní data'!H13,'Vstupní data'!I13)</f>
        <v/>
      </c>
      <c r="C27" s="18" t="n">
        <f aca="false">'Vstupní data'!K13</f>
        <v>0</v>
      </c>
      <c r="D27" s="75" t="n">
        <f aca="false">'Vstupní data'!L13</f>
        <v>0</v>
      </c>
      <c r="E27" s="18" t="n">
        <f aca="false">'Vstupní data'!AB13</f>
        <v>0</v>
      </c>
      <c r="F27" s="18" t="n">
        <f aca="false">'Vstupní data'!S13</f>
        <v>0</v>
      </c>
      <c r="G27" s="18" t="n">
        <f aca="false">'Vstupní data'!AL13</f>
        <v>0</v>
      </c>
      <c r="H27" s="18" t="n">
        <f aca="false">'Vstupní data'!AQ13</f>
        <v>0</v>
      </c>
      <c r="I27" s="18" t="n">
        <f aca="false">SUM(E27:H27)</f>
        <v>0</v>
      </c>
    </row>
    <row r="28" customFormat="false" ht="12.8" hidden="false" customHeight="false" outlineLevel="0" collapsed="false">
      <c r="A28" s="18" t="n">
        <f aca="false">'Vstupní data'!A14</f>
        <v>0</v>
      </c>
      <c r="B28" s="18" t="str">
        <f aca="false">CONCATENATE('Vstupní data'!F14,'Vstupní data'!G14,'Vstupní data'!H14,'Vstupní data'!I14)</f>
        <v/>
      </c>
      <c r="C28" s="18" t="n">
        <f aca="false">'Vstupní data'!K14</f>
        <v>0</v>
      </c>
      <c r="D28" s="75" t="n">
        <f aca="false">'Vstupní data'!L14</f>
        <v>0</v>
      </c>
      <c r="E28" s="18" t="n">
        <f aca="false">'Vstupní data'!AB14</f>
        <v>0</v>
      </c>
      <c r="F28" s="18" t="n">
        <f aca="false">'Vstupní data'!S14</f>
        <v>0</v>
      </c>
      <c r="G28" s="18" t="n">
        <f aca="false">'Vstupní data'!AL14</f>
        <v>0</v>
      </c>
      <c r="H28" s="18" t="n">
        <f aca="false">'Vstupní data'!AQ14</f>
        <v>0</v>
      </c>
      <c r="I28" s="18" t="n">
        <f aca="false">SUM(E28:H28)</f>
        <v>0</v>
      </c>
    </row>
    <row r="29" customFormat="false" ht="12.8" hidden="false" customHeight="false" outlineLevel="0" collapsed="false">
      <c r="A29" s="18" t="n">
        <f aca="false">'Vstupní data'!A15</f>
        <v>0</v>
      </c>
      <c r="B29" s="18" t="str">
        <f aca="false">CONCATENATE('Vstupní data'!F15,'Vstupní data'!G15,'Vstupní data'!H15,'Vstupní data'!I15)</f>
        <v/>
      </c>
      <c r="C29" s="18" t="n">
        <f aca="false">'Vstupní data'!K15</f>
        <v>0</v>
      </c>
      <c r="D29" s="75" t="n">
        <f aca="false">'Vstupní data'!L15</f>
        <v>0</v>
      </c>
      <c r="E29" s="18" t="n">
        <f aca="false">'Vstupní data'!AB15</f>
        <v>0</v>
      </c>
      <c r="F29" s="18" t="n">
        <f aca="false">'Vstupní data'!S15</f>
        <v>0</v>
      </c>
      <c r="G29" s="18" t="n">
        <f aca="false">'Vstupní data'!AL15</f>
        <v>0</v>
      </c>
      <c r="H29" s="18" t="n">
        <f aca="false">'Vstupní data'!AQ15</f>
        <v>0</v>
      </c>
      <c r="I29" s="18" t="n">
        <f aca="false">SUM(E29:H29)</f>
        <v>0</v>
      </c>
    </row>
    <row r="30" customFormat="false" ht="12.8" hidden="false" customHeight="false" outlineLevel="0" collapsed="false">
      <c r="A30" s="18" t="n">
        <f aca="false">'Vstupní data'!A16</f>
        <v>0</v>
      </c>
      <c r="B30" s="18" t="str">
        <f aca="false">CONCATENATE('Vstupní data'!F16,'Vstupní data'!G16,'Vstupní data'!H16,'Vstupní data'!I16)</f>
        <v/>
      </c>
      <c r="C30" s="18" t="n">
        <f aca="false">'Vstupní data'!K16</f>
        <v>0</v>
      </c>
      <c r="D30" s="75" t="n">
        <f aca="false">'Vstupní data'!L16</f>
        <v>0</v>
      </c>
      <c r="E30" s="18" t="n">
        <f aca="false">'Vstupní data'!AB16</f>
        <v>0</v>
      </c>
      <c r="F30" s="18" t="n">
        <f aca="false">'Vstupní data'!S16</f>
        <v>0</v>
      </c>
      <c r="G30" s="18" t="n">
        <f aca="false">'Vstupní data'!AL16</f>
        <v>0</v>
      </c>
      <c r="H30" s="18" t="n">
        <f aca="false">'Vstupní data'!AQ16</f>
        <v>0</v>
      </c>
      <c r="I30" s="18" t="n">
        <f aca="false">SUM(E30:H30)</f>
        <v>0</v>
      </c>
    </row>
    <row r="31" customFormat="false" ht="12.8" hidden="false" customHeight="false" outlineLevel="0" collapsed="false">
      <c r="A31" s="18" t="n">
        <f aca="false">'Vstupní data'!A17</f>
        <v>0</v>
      </c>
      <c r="B31" s="18" t="str">
        <f aca="false">CONCATENATE('Vstupní data'!F17,'Vstupní data'!G17,'Vstupní data'!H17,'Vstupní data'!I17)</f>
        <v/>
      </c>
      <c r="C31" s="18" t="n">
        <f aca="false">'Vstupní data'!K17</f>
        <v>0</v>
      </c>
      <c r="D31" s="75" t="n">
        <f aca="false">'Vstupní data'!L17</f>
        <v>0</v>
      </c>
      <c r="E31" s="18" t="n">
        <f aca="false">'Vstupní data'!AB17</f>
        <v>0</v>
      </c>
      <c r="F31" s="18" t="n">
        <f aca="false">'Vstupní data'!S17</f>
        <v>0</v>
      </c>
      <c r="G31" s="18" t="n">
        <f aca="false">'Vstupní data'!AL17</f>
        <v>0</v>
      </c>
      <c r="H31" s="18" t="n">
        <f aca="false">'Vstupní data'!AQ17</f>
        <v>0</v>
      </c>
      <c r="I31" s="18" t="n">
        <f aca="false">SUM(E31:H31)</f>
        <v>0</v>
      </c>
    </row>
    <row r="32" customFormat="false" ht="12.8" hidden="false" customHeight="false" outlineLevel="0" collapsed="false">
      <c r="A32" s="18" t="n">
        <f aca="false">'Vstupní data'!A18</f>
        <v>0</v>
      </c>
      <c r="B32" s="18" t="str">
        <f aca="false">CONCATENATE('Vstupní data'!F18,'Vstupní data'!G18,'Vstupní data'!H18,'Vstupní data'!I18)</f>
        <v/>
      </c>
      <c r="C32" s="18" t="n">
        <f aca="false">'Vstupní data'!K18</f>
        <v>0</v>
      </c>
      <c r="D32" s="75" t="n">
        <f aca="false">'Vstupní data'!L18</f>
        <v>0</v>
      </c>
      <c r="E32" s="18" t="n">
        <f aca="false">'Vstupní data'!AB18</f>
        <v>0</v>
      </c>
      <c r="F32" s="18" t="n">
        <f aca="false">'Vstupní data'!S18</f>
        <v>0</v>
      </c>
      <c r="G32" s="18" t="n">
        <f aca="false">'Vstupní data'!AL18</f>
        <v>0</v>
      </c>
      <c r="H32" s="18" t="n">
        <f aca="false">'Vstupní data'!AQ18</f>
        <v>0</v>
      </c>
      <c r="I32" s="18" t="n">
        <f aca="false">SUM(E32:H32)</f>
        <v>0</v>
      </c>
    </row>
    <row r="33" customFormat="false" ht="12.8" hidden="false" customHeight="false" outlineLevel="0" collapsed="false">
      <c r="A33" s="18" t="n">
        <f aca="false">'Vstupní data'!A19</f>
        <v>0</v>
      </c>
      <c r="B33" s="18" t="str">
        <f aca="false">CONCATENATE('Vstupní data'!F19,'Vstupní data'!G19,'Vstupní data'!H19,'Vstupní data'!I19)</f>
        <v/>
      </c>
      <c r="C33" s="18" t="n">
        <f aca="false">'Vstupní data'!K19</f>
        <v>0</v>
      </c>
      <c r="D33" s="75" t="n">
        <f aca="false">'Vstupní data'!L19</f>
        <v>0</v>
      </c>
      <c r="E33" s="18" t="n">
        <f aca="false">'Vstupní data'!AB19</f>
        <v>0</v>
      </c>
      <c r="F33" s="18" t="n">
        <f aca="false">'Vstupní data'!S19</f>
        <v>0</v>
      </c>
      <c r="G33" s="18" t="n">
        <f aca="false">'Vstupní data'!AL19</f>
        <v>0</v>
      </c>
      <c r="H33" s="18" t="n">
        <f aca="false">'Vstupní data'!AQ19</f>
        <v>0</v>
      </c>
      <c r="I33" s="18" t="n">
        <f aca="false">SUM(E33:H33)</f>
        <v>0</v>
      </c>
    </row>
    <row r="34" customFormat="false" ht="12.8" hidden="false" customHeight="false" outlineLevel="0" collapsed="false">
      <c r="A34" s="18" t="n">
        <f aca="false">'Vstupní data'!A20</f>
        <v>0</v>
      </c>
      <c r="B34" s="18" t="str">
        <f aca="false">CONCATENATE('Vstupní data'!F20,'Vstupní data'!G20,'Vstupní data'!H20,'Vstupní data'!I20)</f>
        <v/>
      </c>
      <c r="C34" s="18" t="n">
        <f aca="false">'Vstupní data'!K20</f>
        <v>0</v>
      </c>
      <c r="D34" s="75" t="n">
        <f aca="false">'Vstupní data'!L20</f>
        <v>0</v>
      </c>
      <c r="E34" s="18" t="n">
        <f aca="false">'Vstupní data'!AB20</f>
        <v>0</v>
      </c>
      <c r="F34" s="18" t="n">
        <f aca="false">'Vstupní data'!S20</f>
        <v>0</v>
      </c>
      <c r="G34" s="18" t="n">
        <f aca="false">'Vstupní data'!AL20</f>
        <v>0</v>
      </c>
      <c r="H34" s="18" t="n">
        <f aca="false">'Vstupní data'!AQ20</f>
        <v>0</v>
      </c>
      <c r="I34" s="18" t="n">
        <f aca="false">SUM(E34:H34)</f>
        <v>0</v>
      </c>
    </row>
    <row r="35" customFormat="false" ht="12.8" hidden="false" customHeight="false" outlineLevel="0" collapsed="false">
      <c r="A35" s="18" t="n">
        <f aca="false">'Vstupní data'!A21</f>
        <v>0</v>
      </c>
      <c r="B35" s="18" t="str">
        <f aca="false">CONCATENATE('Vstupní data'!F21,'Vstupní data'!G21,'Vstupní data'!H21,'Vstupní data'!I21)</f>
        <v/>
      </c>
      <c r="C35" s="18" t="n">
        <f aca="false">'Vstupní data'!K21</f>
        <v>0</v>
      </c>
      <c r="D35" s="75" t="n">
        <f aca="false">'Vstupní data'!L21</f>
        <v>0</v>
      </c>
      <c r="E35" s="18" t="n">
        <f aca="false">'Vstupní data'!AB21</f>
        <v>0</v>
      </c>
      <c r="F35" s="18" t="n">
        <f aca="false">'Vstupní data'!S21</f>
        <v>0</v>
      </c>
      <c r="G35" s="18" t="n">
        <f aca="false">'Vstupní data'!AL21</f>
        <v>0</v>
      </c>
      <c r="H35" s="18" t="n">
        <f aca="false">'Vstupní data'!AQ21</f>
        <v>0</v>
      </c>
      <c r="I35" s="18" t="n">
        <f aca="false">SUM(E35:H35)</f>
        <v>0</v>
      </c>
    </row>
    <row r="36" customFormat="false" ht="12.8" hidden="false" customHeight="false" outlineLevel="0" collapsed="false">
      <c r="A36" s="18" t="n">
        <f aca="false">'Vstupní data'!A22</f>
        <v>0</v>
      </c>
      <c r="B36" s="18" t="str">
        <f aca="false">CONCATENATE('Vstupní data'!F22,'Vstupní data'!G22,'Vstupní data'!H22,'Vstupní data'!I22)</f>
        <v/>
      </c>
      <c r="C36" s="18" t="n">
        <f aca="false">'Vstupní data'!K22</f>
        <v>0</v>
      </c>
      <c r="D36" s="75" t="n">
        <f aca="false">'Vstupní data'!L22</f>
        <v>0</v>
      </c>
      <c r="E36" s="18" t="n">
        <f aca="false">'Vstupní data'!AB22</f>
        <v>0</v>
      </c>
      <c r="F36" s="18" t="n">
        <f aca="false">'Vstupní data'!S22</f>
        <v>0</v>
      </c>
      <c r="G36" s="18" t="n">
        <f aca="false">'Vstupní data'!AL22</f>
        <v>0</v>
      </c>
      <c r="H36" s="18" t="n">
        <f aca="false">'Vstupní data'!AQ22</f>
        <v>0</v>
      </c>
      <c r="I36" s="18" t="n">
        <f aca="false">SUM(E36:H36)</f>
        <v>0</v>
      </c>
    </row>
    <row r="37" customFormat="false" ht="12.8" hidden="false" customHeight="false" outlineLevel="0" collapsed="false">
      <c r="A37" s="18" t="n">
        <f aca="false">'Vstupní data'!A23</f>
        <v>0</v>
      </c>
      <c r="B37" s="18" t="str">
        <f aca="false">CONCATENATE('Vstupní data'!F23,'Vstupní data'!G23,'Vstupní data'!H23,'Vstupní data'!I23)</f>
        <v/>
      </c>
      <c r="C37" s="18" t="n">
        <f aca="false">'Vstupní data'!K23</f>
        <v>0</v>
      </c>
      <c r="D37" s="75" t="n">
        <f aca="false">'Vstupní data'!L23</f>
        <v>0</v>
      </c>
      <c r="E37" s="18" t="n">
        <f aca="false">'Vstupní data'!AB23</f>
        <v>0</v>
      </c>
      <c r="F37" s="18" t="n">
        <f aca="false">'Vstupní data'!S23</f>
        <v>0</v>
      </c>
      <c r="G37" s="18" t="n">
        <f aca="false">'Vstupní data'!AL23</f>
        <v>0</v>
      </c>
      <c r="H37" s="18" t="n">
        <f aca="false">'Vstupní data'!AQ23</f>
        <v>0</v>
      </c>
      <c r="I37" s="18" t="n">
        <f aca="false">SUM(E37:H37)</f>
        <v>0</v>
      </c>
    </row>
    <row r="38" customFormat="false" ht="12.8" hidden="false" customHeight="false" outlineLevel="0" collapsed="false">
      <c r="A38" s="18" t="n">
        <f aca="false">'Vstupní data'!A24</f>
        <v>0</v>
      </c>
      <c r="B38" s="18" t="str">
        <f aca="false">CONCATENATE('Vstupní data'!F24,'Vstupní data'!G24,'Vstupní data'!H24,'Vstupní data'!I24)</f>
        <v/>
      </c>
      <c r="C38" s="18" t="n">
        <f aca="false">'Vstupní data'!K24</f>
        <v>0</v>
      </c>
      <c r="D38" s="75" t="n">
        <f aca="false">'Vstupní data'!L24</f>
        <v>0</v>
      </c>
      <c r="E38" s="18" t="n">
        <f aca="false">'Vstupní data'!AB24</f>
        <v>0</v>
      </c>
      <c r="F38" s="18" t="n">
        <f aca="false">'Vstupní data'!S24</f>
        <v>0</v>
      </c>
      <c r="G38" s="18" t="n">
        <f aca="false">'Vstupní data'!AL24</f>
        <v>0</v>
      </c>
      <c r="H38" s="18" t="n">
        <f aca="false">'Vstupní data'!AQ24</f>
        <v>0</v>
      </c>
      <c r="I38" s="18" t="n">
        <f aca="false">SUM(E38:H38)</f>
        <v>0</v>
      </c>
    </row>
    <row r="39" customFormat="false" ht="12.8" hidden="false" customHeight="false" outlineLevel="0" collapsed="false">
      <c r="A39" s="18" t="n">
        <f aca="false">'Vstupní data'!A25</f>
        <v>0</v>
      </c>
      <c r="B39" s="18" t="str">
        <f aca="false">CONCATENATE('Vstupní data'!F25,'Vstupní data'!G25,'Vstupní data'!H25,'Vstupní data'!I25)</f>
        <v/>
      </c>
      <c r="C39" s="18" t="n">
        <f aca="false">'Vstupní data'!K25</f>
        <v>0</v>
      </c>
      <c r="D39" s="75" t="n">
        <f aca="false">'Vstupní data'!L25</f>
        <v>0</v>
      </c>
      <c r="E39" s="18" t="n">
        <f aca="false">'Vstupní data'!AB25</f>
        <v>0</v>
      </c>
      <c r="F39" s="18" t="n">
        <f aca="false">'Vstupní data'!S25</f>
        <v>0</v>
      </c>
      <c r="G39" s="18" t="n">
        <f aca="false">'Vstupní data'!AL25</f>
        <v>0</v>
      </c>
      <c r="H39" s="18" t="n">
        <f aca="false">'Vstupní data'!AQ25</f>
        <v>0</v>
      </c>
      <c r="I39" s="18" t="n">
        <f aca="false">SUM(E39:H39)</f>
        <v>0</v>
      </c>
    </row>
    <row r="40" customFormat="false" ht="12.8" hidden="false" customHeight="false" outlineLevel="0" collapsed="false">
      <c r="A40" s="18" t="n">
        <f aca="false">'Vstupní data'!A26</f>
        <v>0</v>
      </c>
      <c r="B40" s="18" t="str">
        <f aca="false">CONCATENATE('Vstupní data'!F26,'Vstupní data'!G26,'Vstupní data'!H26,'Vstupní data'!I26)</f>
        <v/>
      </c>
      <c r="C40" s="18" t="n">
        <f aca="false">'Vstupní data'!K26</f>
        <v>0</v>
      </c>
      <c r="D40" s="75" t="n">
        <f aca="false">'Vstupní data'!L26</f>
        <v>0</v>
      </c>
      <c r="E40" s="18" t="n">
        <f aca="false">'Vstupní data'!AB26</f>
        <v>0</v>
      </c>
      <c r="F40" s="18" t="n">
        <f aca="false">'Vstupní data'!S26</f>
        <v>0</v>
      </c>
      <c r="G40" s="18" t="n">
        <f aca="false">'Vstupní data'!AL26</f>
        <v>0</v>
      </c>
      <c r="H40" s="18" t="n">
        <f aca="false">'Vstupní data'!AQ26</f>
        <v>0</v>
      </c>
      <c r="I40" s="18" t="n">
        <f aca="false">SUM(E40:H40)</f>
        <v>0</v>
      </c>
    </row>
    <row r="41" customFormat="false" ht="12.8" hidden="false" customHeight="false" outlineLevel="0" collapsed="false">
      <c r="A41" s="18" t="n">
        <f aca="false">'Vstupní data'!A27</f>
        <v>0</v>
      </c>
      <c r="B41" s="18" t="str">
        <f aca="false">CONCATENATE('Vstupní data'!F27,'Vstupní data'!G27,'Vstupní data'!H27,'Vstupní data'!I27)</f>
        <v/>
      </c>
      <c r="C41" s="18" t="n">
        <f aca="false">'Vstupní data'!K27</f>
        <v>0</v>
      </c>
      <c r="D41" s="75" t="n">
        <f aca="false">'Vstupní data'!L27</f>
        <v>0</v>
      </c>
      <c r="E41" s="18" t="n">
        <f aca="false">'Vstupní data'!AB27</f>
        <v>0</v>
      </c>
      <c r="F41" s="18" t="n">
        <f aca="false">'Vstupní data'!S27</f>
        <v>0</v>
      </c>
      <c r="G41" s="18" t="n">
        <f aca="false">'Vstupní data'!AL27</f>
        <v>0</v>
      </c>
      <c r="H41" s="18" t="n">
        <f aca="false">'Vstupní data'!AQ27</f>
        <v>0</v>
      </c>
      <c r="I41" s="18" t="n">
        <f aca="false">SUM(E41:H41)</f>
        <v>0</v>
      </c>
    </row>
    <row r="42" customFormat="false" ht="12.8" hidden="false" customHeight="false" outlineLevel="0" collapsed="false">
      <c r="A42" s="18" t="n">
        <f aca="false">'Vstupní data'!A28</f>
        <v>0</v>
      </c>
      <c r="B42" s="18" t="str">
        <f aca="false">CONCATENATE('Vstupní data'!F28,'Vstupní data'!G28,'Vstupní data'!H28,'Vstupní data'!I28)</f>
        <v/>
      </c>
      <c r="C42" s="18" t="n">
        <f aca="false">'Vstupní data'!K28</f>
        <v>0</v>
      </c>
      <c r="D42" s="75" t="n">
        <f aca="false">'Vstupní data'!L28</f>
        <v>0</v>
      </c>
      <c r="E42" s="18" t="n">
        <f aca="false">'Vstupní data'!AB28</f>
        <v>0</v>
      </c>
      <c r="F42" s="18" t="n">
        <f aca="false">'Vstupní data'!S28</f>
        <v>0</v>
      </c>
      <c r="G42" s="18" t="n">
        <f aca="false">'Vstupní data'!AL28</f>
        <v>0</v>
      </c>
      <c r="H42" s="18" t="n">
        <f aca="false">'Vstupní data'!AQ28</f>
        <v>0</v>
      </c>
      <c r="I42" s="18" t="n">
        <f aca="false">SUM(E42:H42)</f>
        <v>0</v>
      </c>
    </row>
    <row r="43" customFormat="false" ht="12.8" hidden="false" customHeight="false" outlineLevel="0" collapsed="false">
      <c r="A43" s="18" t="n">
        <f aca="false">'Vstupní data'!A29</f>
        <v>0</v>
      </c>
      <c r="B43" s="18" t="str">
        <f aca="false">CONCATENATE('Vstupní data'!F29,'Vstupní data'!G29,'Vstupní data'!H29,'Vstupní data'!I29)</f>
        <v/>
      </c>
      <c r="C43" s="18" t="n">
        <f aca="false">'Vstupní data'!K29</f>
        <v>0</v>
      </c>
      <c r="D43" s="75" t="n">
        <f aca="false">'Vstupní data'!L29</f>
        <v>0</v>
      </c>
      <c r="E43" s="18" t="n">
        <f aca="false">'Vstupní data'!AB29</f>
        <v>0</v>
      </c>
      <c r="F43" s="18" t="n">
        <f aca="false">'Vstupní data'!S29</f>
        <v>0</v>
      </c>
      <c r="G43" s="18" t="n">
        <f aca="false">'Vstupní data'!AL29</f>
        <v>0</v>
      </c>
      <c r="H43" s="18" t="n">
        <f aca="false">'Vstupní data'!AQ29</f>
        <v>0</v>
      </c>
      <c r="I43" s="18" t="n">
        <f aca="false">SUM(E43:H43)</f>
        <v>0</v>
      </c>
    </row>
    <row r="44" customFormat="false" ht="12.8" hidden="false" customHeight="false" outlineLevel="0" collapsed="false">
      <c r="A44" s="18" t="n">
        <f aca="false">'Vstupní data'!A30</f>
        <v>0</v>
      </c>
      <c r="B44" s="18" t="str">
        <f aca="false">CONCATENATE('Vstupní data'!F30,'Vstupní data'!G30,'Vstupní data'!H30,'Vstupní data'!I30)</f>
        <v/>
      </c>
      <c r="C44" s="18" t="n">
        <f aca="false">'Vstupní data'!K30</f>
        <v>0</v>
      </c>
      <c r="D44" s="75" t="n">
        <f aca="false">'Vstupní data'!L30</f>
        <v>0</v>
      </c>
      <c r="E44" s="18" t="n">
        <f aca="false">'Vstupní data'!AB30</f>
        <v>0</v>
      </c>
      <c r="F44" s="18" t="n">
        <f aca="false">'Vstupní data'!S30</f>
        <v>0</v>
      </c>
      <c r="G44" s="18" t="n">
        <f aca="false">'Vstupní data'!AL30</f>
        <v>0</v>
      </c>
      <c r="H44" s="18" t="n">
        <f aca="false">'Vstupní data'!AQ30</f>
        <v>0</v>
      </c>
      <c r="I44" s="18" t="n">
        <f aca="false">SUM(E44:H44)</f>
        <v>0</v>
      </c>
    </row>
    <row r="45" customFormat="false" ht="12.8" hidden="false" customHeight="false" outlineLevel="0" collapsed="false">
      <c r="A45" s="18" t="n">
        <f aca="false">'Vstupní data'!A31</f>
        <v>0</v>
      </c>
      <c r="B45" s="18" t="str">
        <f aca="false">CONCATENATE('Vstupní data'!F31,'Vstupní data'!G31,'Vstupní data'!H31,'Vstupní data'!I31)</f>
        <v/>
      </c>
      <c r="C45" s="18" t="n">
        <f aca="false">'Vstupní data'!K31</f>
        <v>0</v>
      </c>
      <c r="D45" s="75" t="n">
        <f aca="false">'Vstupní data'!L31</f>
        <v>0</v>
      </c>
      <c r="E45" s="18" t="n">
        <f aca="false">'Vstupní data'!AB31</f>
        <v>0</v>
      </c>
      <c r="F45" s="18" t="n">
        <f aca="false">'Vstupní data'!S31</f>
        <v>0</v>
      </c>
      <c r="G45" s="18" t="n">
        <f aca="false">'Vstupní data'!AL31</f>
        <v>0</v>
      </c>
      <c r="H45" s="18" t="n">
        <f aca="false">'Vstupní data'!AQ31</f>
        <v>0</v>
      </c>
      <c r="I45" s="18" t="n">
        <f aca="false">SUM(E45:H45)</f>
        <v>0</v>
      </c>
    </row>
    <row r="46" customFormat="false" ht="12.8" hidden="false" customHeight="false" outlineLevel="0" collapsed="false">
      <c r="A46" s="18" t="n">
        <f aca="false">'Vstupní data'!A32</f>
        <v>0</v>
      </c>
      <c r="B46" s="18" t="str">
        <f aca="false">CONCATENATE('Vstupní data'!F32,'Vstupní data'!G32,'Vstupní data'!H32,'Vstupní data'!I32)</f>
        <v/>
      </c>
      <c r="C46" s="18" t="n">
        <f aca="false">'Vstupní data'!K32</f>
        <v>0</v>
      </c>
      <c r="D46" s="75" t="n">
        <f aca="false">'Vstupní data'!L32</f>
        <v>0</v>
      </c>
      <c r="E46" s="18" t="n">
        <f aca="false">'Vstupní data'!AB32</f>
        <v>0</v>
      </c>
      <c r="F46" s="18" t="n">
        <f aca="false">'Vstupní data'!S32</f>
        <v>0</v>
      </c>
      <c r="G46" s="18" t="n">
        <f aca="false">'Vstupní data'!AL32</f>
        <v>0</v>
      </c>
      <c r="H46" s="18" t="n">
        <f aca="false">'Vstupní data'!AQ32</f>
        <v>0</v>
      </c>
      <c r="I46" s="18" t="n">
        <f aca="false">SUM(E46:H46)</f>
        <v>0</v>
      </c>
    </row>
    <row r="47" customFormat="false" ht="12.8" hidden="false" customHeight="false" outlineLevel="0" collapsed="false">
      <c r="A47" s="18" t="n">
        <f aca="false">'Vstupní data'!A33</f>
        <v>0</v>
      </c>
      <c r="B47" s="18" t="str">
        <f aca="false">CONCATENATE('Vstupní data'!F33,'Vstupní data'!G33,'Vstupní data'!H33,'Vstupní data'!I33)</f>
        <v/>
      </c>
      <c r="C47" s="18" t="n">
        <f aca="false">'Vstupní data'!K33</f>
        <v>0</v>
      </c>
      <c r="D47" s="75" t="n">
        <f aca="false">'Vstupní data'!L33</f>
        <v>0</v>
      </c>
      <c r="E47" s="18" t="n">
        <f aca="false">'Vstupní data'!AB33</f>
        <v>0</v>
      </c>
      <c r="F47" s="18" t="n">
        <f aca="false">'Vstupní data'!S33</f>
        <v>0</v>
      </c>
      <c r="G47" s="18" t="n">
        <f aca="false">'Vstupní data'!AL33</f>
        <v>0</v>
      </c>
      <c r="H47" s="18" t="n">
        <f aca="false">'Vstupní data'!AQ33</f>
        <v>0</v>
      </c>
      <c r="I47" s="18" t="n">
        <f aca="false">SUM(E47:H47)</f>
        <v>0</v>
      </c>
    </row>
    <row r="48" customFormat="false" ht="12.8" hidden="false" customHeight="false" outlineLevel="0" collapsed="false">
      <c r="A48" s="18" t="n">
        <f aca="false">'Vstupní data'!A34</f>
        <v>0</v>
      </c>
      <c r="B48" s="18" t="str">
        <f aca="false">CONCATENATE('Vstupní data'!F34,'Vstupní data'!G34,'Vstupní data'!H34,'Vstupní data'!I34)</f>
        <v/>
      </c>
      <c r="C48" s="18" t="n">
        <f aca="false">'Vstupní data'!K34</f>
        <v>0</v>
      </c>
      <c r="D48" s="75" t="n">
        <f aca="false">'Vstupní data'!L34</f>
        <v>0</v>
      </c>
      <c r="E48" s="18" t="n">
        <f aca="false">'Vstupní data'!AB34</f>
        <v>0</v>
      </c>
      <c r="F48" s="18" t="n">
        <f aca="false">'Vstupní data'!S34</f>
        <v>0</v>
      </c>
      <c r="G48" s="18" t="n">
        <f aca="false">'Vstupní data'!AL34</f>
        <v>0</v>
      </c>
      <c r="H48" s="18" t="n">
        <f aca="false">'Vstupní data'!AQ34</f>
        <v>0</v>
      </c>
      <c r="I48" s="18" t="n">
        <f aca="false">SUM(E48:H48)</f>
        <v>0</v>
      </c>
    </row>
    <row r="49" customFormat="false" ht="12.8" hidden="false" customHeight="false" outlineLevel="0" collapsed="false">
      <c r="A49" s="18" t="n">
        <f aca="false">'Vstupní data'!A35</f>
        <v>0</v>
      </c>
      <c r="B49" s="18" t="str">
        <f aca="false">CONCATENATE('Vstupní data'!F35,'Vstupní data'!G35,'Vstupní data'!H35,'Vstupní data'!I35)</f>
        <v/>
      </c>
      <c r="C49" s="18" t="n">
        <f aca="false">'Vstupní data'!K35</f>
        <v>0</v>
      </c>
      <c r="D49" s="75" t="n">
        <f aca="false">'Vstupní data'!L35</f>
        <v>0</v>
      </c>
      <c r="E49" s="18" t="n">
        <f aca="false">'Vstupní data'!AB35</f>
        <v>0</v>
      </c>
      <c r="F49" s="18" t="n">
        <f aca="false">'Vstupní data'!S35</f>
        <v>0</v>
      </c>
      <c r="G49" s="18" t="n">
        <f aca="false">'Vstupní data'!AL35</f>
        <v>0</v>
      </c>
      <c r="H49" s="18" t="n">
        <f aca="false">'Vstupní data'!AQ35</f>
        <v>0</v>
      </c>
      <c r="I49" s="18" t="n">
        <f aca="false">SUM(E49:H49)</f>
        <v>0</v>
      </c>
    </row>
    <row r="50" customFormat="false" ht="12.8" hidden="false" customHeight="false" outlineLevel="0" collapsed="false">
      <c r="A50" s="18" t="n">
        <f aca="false">'Vstupní data'!A36</f>
        <v>0</v>
      </c>
      <c r="B50" s="18" t="str">
        <f aca="false">CONCATENATE('Vstupní data'!F36,'Vstupní data'!G36,'Vstupní data'!H36,'Vstupní data'!I36)</f>
        <v/>
      </c>
      <c r="C50" s="18" t="n">
        <f aca="false">'Vstupní data'!K36</f>
        <v>0</v>
      </c>
      <c r="D50" s="75" t="n">
        <f aca="false">'Vstupní data'!L36</f>
        <v>0</v>
      </c>
      <c r="E50" s="18" t="n">
        <f aca="false">'Vstupní data'!AB36</f>
        <v>0</v>
      </c>
      <c r="F50" s="18" t="n">
        <f aca="false">'Vstupní data'!S36</f>
        <v>0</v>
      </c>
      <c r="G50" s="18" t="n">
        <f aca="false">'Vstupní data'!AL36</f>
        <v>0</v>
      </c>
      <c r="H50" s="18" t="n">
        <f aca="false">'Vstupní data'!AQ36</f>
        <v>0</v>
      </c>
      <c r="I50" s="18" t="n">
        <f aca="false">SUM(E50:H50)</f>
        <v>0</v>
      </c>
    </row>
    <row r="51" customFormat="false" ht="12.8" hidden="false" customHeight="false" outlineLevel="0" collapsed="false">
      <c r="A51" s="18" t="n">
        <f aca="false">'Vstupní data'!A37</f>
        <v>0</v>
      </c>
      <c r="B51" s="18" t="str">
        <f aca="false">CONCATENATE('Vstupní data'!F37,'Vstupní data'!G37,'Vstupní data'!H37,'Vstupní data'!I37)</f>
        <v/>
      </c>
      <c r="C51" s="18" t="n">
        <f aca="false">'Vstupní data'!K37</f>
        <v>0</v>
      </c>
      <c r="D51" s="75" t="n">
        <f aca="false">'Vstupní data'!L37</f>
        <v>0</v>
      </c>
      <c r="E51" s="18" t="n">
        <f aca="false">'Vstupní data'!AB37</f>
        <v>0</v>
      </c>
      <c r="F51" s="18" t="n">
        <f aca="false">'Vstupní data'!S37</f>
        <v>0</v>
      </c>
      <c r="G51" s="18" t="n">
        <f aca="false">'Vstupní data'!AL37</f>
        <v>0</v>
      </c>
      <c r="H51" s="18" t="n">
        <f aca="false">'Vstupní data'!AQ37</f>
        <v>0</v>
      </c>
      <c r="I51" s="18" t="n">
        <f aca="false">SUM(E51:H51)</f>
        <v>0</v>
      </c>
    </row>
    <row r="52" customFormat="false" ht="12.8" hidden="false" customHeight="false" outlineLevel="0" collapsed="false">
      <c r="A52" s="18" t="n">
        <f aca="false">'Vstupní data'!A38</f>
        <v>0</v>
      </c>
      <c r="B52" s="18" t="str">
        <f aca="false">CONCATENATE('Vstupní data'!F38,'Vstupní data'!G38,'Vstupní data'!H38,'Vstupní data'!I38)</f>
        <v/>
      </c>
      <c r="C52" s="18" t="n">
        <f aca="false">'Vstupní data'!K38</f>
        <v>0</v>
      </c>
      <c r="D52" s="75" t="n">
        <f aca="false">'Vstupní data'!L38</f>
        <v>0</v>
      </c>
      <c r="E52" s="18" t="n">
        <f aca="false">'Vstupní data'!AB38</f>
        <v>0</v>
      </c>
      <c r="F52" s="18" t="n">
        <f aca="false">'Vstupní data'!S38</f>
        <v>0</v>
      </c>
      <c r="G52" s="18" t="n">
        <f aca="false">'Vstupní data'!AL38</f>
        <v>0</v>
      </c>
      <c r="H52" s="18" t="n">
        <f aca="false">'Vstupní data'!AQ38</f>
        <v>0</v>
      </c>
      <c r="I52" s="18" t="n">
        <f aca="false">SUM(E52:H52)</f>
        <v>0</v>
      </c>
    </row>
    <row r="53" customFormat="false" ht="12.8" hidden="false" customHeight="false" outlineLevel="0" collapsed="false">
      <c r="A53" s="18" t="n">
        <f aca="false">'Vstupní data'!A39</f>
        <v>0</v>
      </c>
      <c r="B53" s="18" t="str">
        <f aca="false">CONCATENATE('Vstupní data'!F39,'Vstupní data'!G39,'Vstupní data'!H39,'Vstupní data'!I39)</f>
        <v/>
      </c>
      <c r="C53" s="18" t="n">
        <f aca="false">'Vstupní data'!K39</f>
        <v>0</v>
      </c>
      <c r="D53" s="75" t="n">
        <f aca="false">'Vstupní data'!L39</f>
        <v>0</v>
      </c>
      <c r="E53" s="18" t="n">
        <f aca="false">'Vstupní data'!AB39</f>
        <v>0</v>
      </c>
      <c r="F53" s="18" t="n">
        <f aca="false">'Vstupní data'!S39</f>
        <v>0</v>
      </c>
      <c r="G53" s="18" t="n">
        <f aca="false">'Vstupní data'!AL39</f>
        <v>0</v>
      </c>
      <c r="H53" s="18" t="n">
        <f aca="false">'Vstupní data'!AQ39</f>
        <v>0</v>
      </c>
      <c r="I53" s="18" t="n">
        <f aca="false">SUM(E53:H53)</f>
        <v>0</v>
      </c>
    </row>
    <row r="54" customFormat="false" ht="12.8" hidden="false" customHeight="false" outlineLevel="0" collapsed="false">
      <c r="A54" s="18" t="n">
        <f aca="false">'Vstupní data'!A40</f>
        <v>0</v>
      </c>
      <c r="B54" s="18" t="str">
        <f aca="false">CONCATENATE('Vstupní data'!F40,'Vstupní data'!G40,'Vstupní data'!H40,'Vstupní data'!I40)</f>
        <v/>
      </c>
      <c r="C54" s="18" t="n">
        <f aca="false">'Vstupní data'!K40</f>
        <v>0</v>
      </c>
      <c r="D54" s="75" t="n">
        <f aca="false">'Vstupní data'!L40</f>
        <v>0</v>
      </c>
      <c r="E54" s="18" t="n">
        <f aca="false">'Vstupní data'!AB40</f>
        <v>0</v>
      </c>
      <c r="F54" s="18" t="n">
        <f aca="false">'Vstupní data'!S40</f>
        <v>0</v>
      </c>
      <c r="G54" s="18" t="n">
        <f aca="false">'Vstupní data'!AL40</f>
        <v>0</v>
      </c>
      <c r="H54" s="18" t="n">
        <f aca="false">'Vstupní data'!AQ40</f>
        <v>0</v>
      </c>
      <c r="I54" s="18" t="n">
        <f aca="false">SUM(E54:H54)</f>
        <v>0</v>
      </c>
    </row>
    <row r="55" customFormat="false" ht="12.8" hidden="false" customHeight="false" outlineLevel="0" collapsed="false">
      <c r="A55" s="18" t="n">
        <f aca="false">'Vstupní data'!A41</f>
        <v>0</v>
      </c>
      <c r="B55" s="18" t="str">
        <f aca="false">CONCATENATE('Vstupní data'!F41,'Vstupní data'!G41,'Vstupní data'!H41,'Vstupní data'!I41)</f>
        <v/>
      </c>
      <c r="C55" s="18" t="n">
        <f aca="false">'Vstupní data'!K41</f>
        <v>0</v>
      </c>
      <c r="D55" s="75" t="n">
        <f aca="false">'Vstupní data'!L41</f>
        <v>0</v>
      </c>
      <c r="E55" s="18" t="n">
        <f aca="false">'Vstupní data'!AB41</f>
        <v>0</v>
      </c>
      <c r="F55" s="18" t="n">
        <f aca="false">'Vstupní data'!S41</f>
        <v>0</v>
      </c>
      <c r="G55" s="18" t="n">
        <f aca="false">'Vstupní data'!AL41</f>
        <v>0</v>
      </c>
      <c r="H55" s="18" t="n">
        <f aca="false">'Vstupní data'!AQ41</f>
        <v>0</v>
      </c>
      <c r="I55" s="18" t="n">
        <f aca="false">SUM(E55:H55)</f>
        <v>0</v>
      </c>
    </row>
    <row r="56" customFormat="false" ht="12.8" hidden="false" customHeight="false" outlineLevel="0" collapsed="false">
      <c r="A56" s="18" t="n">
        <f aca="false">'Vstupní data'!A42</f>
        <v>0</v>
      </c>
      <c r="B56" s="18" t="str">
        <f aca="false">CONCATENATE('Vstupní data'!F42,'Vstupní data'!G42,'Vstupní data'!H42,'Vstupní data'!I42)</f>
        <v/>
      </c>
      <c r="C56" s="18" t="n">
        <f aca="false">'Vstupní data'!K42</f>
        <v>0</v>
      </c>
      <c r="D56" s="75" t="n">
        <f aca="false">'Vstupní data'!L42</f>
        <v>0</v>
      </c>
      <c r="E56" s="18" t="n">
        <f aca="false">'Vstupní data'!AB42</f>
        <v>0</v>
      </c>
      <c r="F56" s="18" t="n">
        <f aca="false">'Vstupní data'!S42</f>
        <v>0</v>
      </c>
      <c r="G56" s="18" t="n">
        <f aca="false">'Vstupní data'!AL42</f>
        <v>0</v>
      </c>
      <c r="H56" s="18" t="n">
        <f aca="false">'Vstupní data'!AQ42</f>
        <v>0</v>
      </c>
      <c r="I56" s="18" t="n">
        <f aca="false">SUM(E56:H56)</f>
        <v>0</v>
      </c>
    </row>
    <row r="57" customFormat="false" ht="12.8" hidden="false" customHeight="false" outlineLevel="0" collapsed="false">
      <c r="A57" s="18" t="n">
        <f aca="false">'Vstupní data'!A43</f>
        <v>0</v>
      </c>
      <c r="B57" s="18" t="str">
        <f aca="false">CONCATENATE('Vstupní data'!F43,'Vstupní data'!G43,'Vstupní data'!H43,'Vstupní data'!I43)</f>
        <v/>
      </c>
      <c r="C57" s="18" t="n">
        <f aca="false">'Vstupní data'!K43</f>
        <v>0</v>
      </c>
      <c r="D57" s="75" t="n">
        <f aca="false">'Vstupní data'!L43</f>
        <v>0</v>
      </c>
      <c r="E57" s="18" t="n">
        <f aca="false">'Vstupní data'!AB43</f>
        <v>0</v>
      </c>
      <c r="F57" s="18" t="n">
        <f aca="false">'Vstupní data'!S43</f>
        <v>0</v>
      </c>
      <c r="G57" s="18" t="n">
        <f aca="false">'Vstupní data'!AL43</f>
        <v>0</v>
      </c>
      <c r="H57" s="18" t="n">
        <f aca="false">'Vstupní data'!AQ43</f>
        <v>0</v>
      </c>
      <c r="I57" s="18" t="n">
        <f aca="false">SUM(E57:H57)</f>
        <v>0</v>
      </c>
    </row>
    <row r="58" customFormat="false" ht="12.8" hidden="false" customHeight="false" outlineLevel="0" collapsed="false">
      <c r="A58" s="18" t="n">
        <f aca="false">'Vstupní data'!A44</f>
        <v>0</v>
      </c>
      <c r="B58" s="18" t="str">
        <f aca="false">CONCATENATE('Vstupní data'!F44,'Vstupní data'!G44,'Vstupní data'!H44,'Vstupní data'!I44)</f>
        <v/>
      </c>
      <c r="C58" s="18" t="n">
        <f aca="false">'Vstupní data'!K44</f>
        <v>0</v>
      </c>
      <c r="D58" s="75" t="n">
        <f aca="false">'Vstupní data'!L44</f>
        <v>0</v>
      </c>
      <c r="E58" s="18" t="n">
        <f aca="false">'Vstupní data'!AB44</f>
        <v>0</v>
      </c>
      <c r="F58" s="18" t="n">
        <f aca="false">'Vstupní data'!S44</f>
        <v>0</v>
      </c>
      <c r="G58" s="18" t="n">
        <f aca="false">'Vstupní data'!AL44</f>
        <v>0</v>
      </c>
      <c r="H58" s="18" t="n">
        <f aca="false">'Vstupní data'!AQ44</f>
        <v>0</v>
      </c>
      <c r="I58" s="18" t="n">
        <f aca="false">SUM(E58:H58)</f>
        <v>0</v>
      </c>
    </row>
    <row r="59" customFormat="false" ht="12.8" hidden="false" customHeight="false" outlineLevel="0" collapsed="false">
      <c r="A59" s="18" t="n">
        <f aca="false">'Vstupní data'!A45</f>
        <v>0</v>
      </c>
      <c r="B59" s="18" t="str">
        <f aca="false">CONCATENATE('Vstupní data'!F45,'Vstupní data'!G45,'Vstupní data'!H45,'Vstupní data'!I45)</f>
        <v/>
      </c>
      <c r="C59" s="18" t="n">
        <f aca="false">'Vstupní data'!K45</f>
        <v>0</v>
      </c>
      <c r="D59" s="75" t="n">
        <f aca="false">'Vstupní data'!L45</f>
        <v>0</v>
      </c>
      <c r="E59" s="18" t="n">
        <f aca="false">'Vstupní data'!AB45</f>
        <v>0</v>
      </c>
      <c r="F59" s="18" t="n">
        <f aca="false">'Vstupní data'!S45</f>
        <v>0</v>
      </c>
      <c r="G59" s="18" t="n">
        <f aca="false">'Vstupní data'!AL45</f>
        <v>0</v>
      </c>
      <c r="H59" s="18" t="n">
        <f aca="false">'Vstupní data'!AQ45</f>
        <v>0</v>
      </c>
      <c r="I59" s="18" t="n">
        <f aca="false">SUM(E59:H59)</f>
        <v>0</v>
      </c>
    </row>
    <row r="60" customFormat="false" ht="12.8" hidden="false" customHeight="false" outlineLevel="0" collapsed="false">
      <c r="A60" s="18" t="n">
        <f aca="false">'Vstupní data'!A46</f>
        <v>0</v>
      </c>
      <c r="B60" s="18" t="str">
        <f aca="false">CONCATENATE('Vstupní data'!F46,'Vstupní data'!G46,'Vstupní data'!H46,'Vstupní data'!I46)</f>
        <v/>
      </c>
      <c r="C60" s="18" t="n">
        <f aca="false">'Vstupní data'!K46</f>
        <v>0</v>
      </c>
      <c r="D60" s="75" t="n">
        <f aca="false">'Vstupní data'!L46</f>
        <v>0</v>
      </c>
      <c r="E60" s="18" t="n">
        <f aca="false">'Vstupní data'!AB46</f>
        <v>0</v>
      </c>
      <c r="F60" s="18" t="n">
        <f aca="false">'Vstupní data'!S46</f>
        <v>0</v>
      </c>
      <c r="G60" s="18" t="n">
        <f aca="false">'Vstupní data'!AL46</f>
        <v>0</v>
      </c>
      <c r="H60" s="18" t="n">
        <f aca="false">'Vstupní data'!AQ46</f>
        <v>0</v>
      </c>
      <c r="I60" s="18" t="n">
        <f aca="false">SUM(E60:H60)</f>
        <v>0</v>
      </c>
    </row>
    <row r="61" customFormat="false" ht="12.8" hidden="false" customHeight="false" outlineLevel="0" collapsed="false">
      <c r="A61" s="18" t="n">
        <f aca="false">'Vstupní data'!A47</f>
        <v>0</v>
      </c>
      <c r="B61" s="18" t="str">
        <f aca="false">CONCATENATE('Vstupní data'!F47,'Vstupní data'!G47,'Vstupní data'!H47,'Vstupní data'!I47)</f>
        <v/>
      </c>
      <c r="C61" s="18" t="n">
        <f aca="false">'Vstupní data'!K47</f>
        <v>0</v>
      </c>
      <c r="D61" s="75" t="n">
        <f aca="false">'Vstupní data'!L47</f>
        <v>0</v>
      </c>
      <c r="E61" s="18" t="n">
        <f aca="false">'Vstupní data'!AB47</f>
        <v>0</v>
      </c>
      <c r="F61" s="18" t="n">
        <f aca="false">'Vstupní data'!S47</f>
        <v>0</v>
      </c>
      <c r="G61" s="18" t="n">
        <f aca="false">'Vstupní data'!AL47</f>
        <v>0</v>
      </c>
      <c r="H61" s="18" t="n">
        <f aca="false">'Vstupní data'!AQ47</f>
        <v>0</v>
      </c>
      <c r="I61" s="18" t="n">
        <f aca="false">SUM(E61:H61)</f>
        <v>0</v>
      </c>
    </row>
    <row r="62" customFormat="false" ht="12.8" hidden="false" customHeight="false" outlineLevel="0" collapsed="false">
      <c r="A62" s="18" t="n">
        <f aca="false">'Vstupní data'!A48</f>
        <v>0</v>
      </c>
      <c r="B62" s="18" t="str">
        <f aca="false">CONCATENATE('Vstupní data'!F48,'Vstupní data'!G48,'Vstupní data'!H48,'Vstupní data'!I48)</f>
        <v/>
      </c>
      <c r="C62" s="18" t="n">
        <f aca="false">'Vstupní data'!K48</f>
        <v>0</v>
      </c>
      <c r="D62" s="75" t="n">
        <f aca="false">'Vstupní data'!L48</f>
        <v>0</v>
      </c>
      <c r="E62" s="18" t="n">
        <f aca="false">'Vstupní data'!AB48</f>
        <v>0</v>
      </c>
      <c r="F62" s="18" t="n">
        <f aca="false">'Vstupní data'!S48</f>
        <v>0</v>
      </c>
      <c r="G62" s="18" t="n">
        <f aca="false">'Vstupní data'!AL48</f>
        <v>0</v>
      </c>
      <c r="H62" s="18" t="n">
        <f aca="false">'Vstupní data'!AQ48</f>
        <v>0</v>
      </c>
      <c r="I62" s="18" t="n">
        <f aca="false">SUM(E62:H62)</f>
        <v>0</v>
      </c>
    </row>
    <row r="63" customFormat="false" ht="12.8" hidden="false" customHeight="false" outlineLevel="0" collapsed="false">
      <c r="A63" s="18" t="n">
        <f aca="false">'Vstupní data'!A49</f>
        <v>0</v>
      </c>
      <c r="B63" s="18" t="str">
        <f aca="false">CONCATENATE('Vstupní data'!F49,'Vstupní data'!G49,'Vstupní data'!H49,'Vstupní data'!I49)</f>
        <v/>
      </c>
      <c r="C63" s="18" t="n">
        <f aca="false">'Vstupní data'!K49</f>
        <v>0</v>
      </c>
      <c r="D63" s="75" t="n">
        <f aca="false">'Vstupní data'!L49</f>
        <v>0</v>
      </c>
      <c r="E63" s="18" t="n">
        <f aca="false">'Vstupní data'!AB49</f>
        <v>0</v>
      </c>
      <c r="F63" s="18" t="n">
        <f aca="false">'Vstupní data'!S49</f>
        <v>0</v>
      </c>
      <c r="G63" s="18" t="n">
        <f aca="false">'Vstupní data'!AL49</f>
        <v>0</v>
      </c>
      <c r="H63" s="18" t="n">
        <f aca="false">'Vstupní data'!AQ49</f>
        <v>0</v>
      </c>
      <c r="I63" s="18" t="n">
        <f aca="false">SUM(E63:H63)</f>
        <v>0</v>
      </c>
    </row>
    <row r="64" customFormat="false" ht="12.8" hidden="false" customHeight="false" outlineLevel="0" collapsed="false">
      <c r="A64" s="18" t="n">
        <f aca="false">'Vstupní data'!A50</f>
        <v>0</v>
      </c>
      <c r="B64" s="18" t="str">
        <f aca="false">CONCATENATE('Vstupní data'!F50,'Vstupní data'!G50,'Vstupní data'!H50,'Vstupní data'!I50)</f>
        <v/>
      </c>
      <c r="C64" s="18" t="n">
        <f aca="false">'Vstupní data'!K50</f>
        <v>0</v>
      </c>
      <c r="D64" s="75" t="n">
        <f aca="false">'Vstupní data'!L50</f>
        <v>0</v>
      </c>
      <c r="E64" s="18" t="n">
        <f aca="false">'Vstupní data'!AB50</f>
        <v>0</v>
      </c>
      <c r="F64" s="18" t="n">
        <f aca="false">'Vstupní data'!S50</f>
        <v>0</v>
      </c>
      <c r="G64" s="18" t="n">
        <f aca="false">'Vstupní data'!AL50</f>
        <v>0</v>
      </c>
      <c r="H64" s="18" t="n">
        <f aca="false">'Vstupní data'!AQ50</f>
        <v>0</v>
      </c>
      <c r="I64" s="18" t="n">
        <f aca="false">SUM(E64:H64)</f>
        <v>0</v>
      </c>
    </row>
    <row r="65" customFormat="false" ht="12.8" hidden="false" customHeight="false" outlineLevel="0" collapsed="false">
      <c r="A65" s="18" t="n">
        <f aca="false">'Vstupní data'!A51</f>
        <v>0</v>
      </c>
      <c r="B65" s="18" t="str">
        <f aca="false">CONCATENATE('Vstupní data'!F51,'Vstupní data'!G51,'Vstupní data'!H51,'Vstupní data'!I51)</f>
        <v/>
      </c>
      <c r="C65" s="18" t="n">
        <f aca="false">'Vstupní data'!K51</f>
        <v>0</v>
      </c>
      <c r="D65" s="75" t="n">
        <f aca="false">'Vstupní data'!L51</f>
        <v>0</v>
      </c>
      <c r="E65" s="18" t="n">
        <f aca="false">'Vstupní data'!AB51</f>
        <v>0</v>
      </c>
      <c r="F65" s="18" t="n">
        <f aca="false">'Vstupní data'!S51</f>
        <v>0</v>
      </c>
      <c r="G65" s="18" t="n">
        <f aca="false">'Vstupní data'!AL51</f>
        <v>0</v>
      </c>
      <c r="H65" s="18" t="n">
        <f aca="false">'Vstupní data'!AQ51</f>
        <v>0</v>
      </c>
      <c r="I65" s="18" t="n">
        <f aca="false">SUM(E65:H65)</f>
        <v>0</v>
      </c>
    </row>
    <row r="66" customFormat="false" ht="12.8" hidden="false" customHeight="false" outlineLevel="0" collapsed="false">
      <c r="A66" s="18" t="n">
        <f aca="false">'Vstupní data'!A52</f>
        <v>0</v>
      </c>
      <c r="B66" s="18" t="str">
        <f aca="false">CONCATENATE('Vstupní data'!F52,'Vstupní data'!G52,'Vstupní data'!H52,'Vstupní data'!I52)</f>
        <v/>
      </c>
      <c r="C66" s="18" t="n">
        <f aca="false">'Vstupní data'!K52</f>
        <v>0</v>
      </c>
      <c r="D66" s="75" t="n">
        <f aca="false">'Vstupní data'!L52</f>
        <v>0</v>
      </c>
      <c r="E66" s="18" t="n">
        <f aca="false">'Vstupní data'!AB52</f>
        <v>0</v>
      </c>
      <c r="F66" s="18" t="n">
        <f aca="false">'Vstupní data'!S52</f>
        <v>0</v>
      </c>
      <c r="G66" s="18" t="n">
        <f aca="false">'Vstupní data'!AL52</f>
        <v>0</v>
      </c>
      <c r="H66" s="18" t="n">
        <f aca="false">'Vstupní data'!AQ52</f>
        <v>0</v>
      </c>
      <c r="I66" s="18" t="n">
        <f aca="false">SUM(E66:H66)</f>
        <v>0</v>
      </c>
    </row>
    <row r="67" customFormat="false" ht="12.8" hidden="false" customHeight="false" outlineLevel="0" collapsed="false">
      <c r="A67" s="18" t="n">
        <f aca="false">'Vstupní data'!A53</f>
        <v>0</v>
      </c>
      <c r="B67" s="18" t="str">
        <f aca="false">CONCATENATE('Vstupní data'!F53,'Vstupní data'!G53,'Vstupní data'!H53,'Vstupní data'!I53)</f>
        <v/>
      </c>
      <c r="C67" s="18" t="n">
        <f aca="false">'Vstupní data'!K53</f>
        <v>0</v>
      </c>
      <c r="D67" s="75" t="n">
        <f aca="false">'Vstupní data'!L53</f>
        <v>0</v>
      </c>
      <c r="E67" s="18" t="n">
        <f aca="false">'Vstupní data'!AB53</f>
        <v>0</v>
      </c>
      <c r="F67" s="18" t="n">
        <f aca="false">'Vstupní data'!S53</f>
        <v>0</v>
      </c>
      <c r="G67" s="18" t="n">
        <f aca="false">'Vstupní data'!AL53</f>
        <v>0</v>
      </c>
      <c r="H67" s="18" t="n">
        <f aca="false">'Vstupní data'!AQ53</f>
        <v>0</v>
      </c>
      <c r="I67" s="18" t="n">
        <f aca="false">SUM(E67:H67)</f>
        <v>0</v>
      </c>
    </row>
    <row r="68" customFormat="false" ht="12.8" hidden="false" customHeight="false" outlineLevel="0" collapsed="false">
      <c r="A68" s="18" t="n">
        <f aca="false">'Vstupní data'!A54</f>
        <v>0</v>
      </c>
      <c r="B68" s="18" t="str">
        <f aca="false">CONCATENATE('Vstupní data'!F54,'Vstupní data'!G54,'Vstupní data'!H54,'Vstupní data'!I54)</f>
        <v/>
      </c>
      <c r="C68" s="18" t="n">
        <f aca="false">'Vstupní data'!K54</f>
        <v>0</v>
      </c>
      <c r="D68" s="75" t="n">
        <f aca="false">'Vstupní data'!L54</f>
        <v>0</v>
      </c>
      <c r="E68" s="18" t="n">
        <f aca="false">'Vstupní data'!AB54</f>
        <v>0</v>
      </c>
      <c r="F68" s="18" t="n">
        <f aca="false">'Vstupní data'!S54</f>
        <v>0</v>
      </c>
      <c r="G68" s="18" t="n">
        <f aca="false">'Vstupní data'!AL54</f>
        <v>0</v>
      </c>
      <c r="H68" s="18" t="n">
        <f aca="false">'Vstupní data'!AQ54</f>
        <v>0</v>
      </c>
      <c r="I68" s="18" t="n">
        <f aca="false">SUM(E68:H68)</f>
        <v>0</v>
      </c>
    </row>
    <row r="69" customFormat="false" ht="12.8" hidden="false" customHeight="false" outlineLevel="0" collapsed="false">
      <c r="A69" s="18" t="n">
        <f aca="false">'Vstupní data'!A55</f>
        <v>0</v>
      </c>
      <c r="B69" s="18" t="str">
        <f aca="false">CONCATENATE('Vstupní data'!F55,'Vstupní data'!G55,'Vstupní data'!H55,'Vstupní data'!I55)</f>
        <v/>
      </c>
      <c r="C69" s="18" t="n">
        <f aca="false">'Vstupní data'!K55</f>
        <v>0</v>
      </c>
      <c r="D69" s="75" t="n">
        <f aca="false">'Vstupní data'!L55</f>
        <v>0</v>
      </c>
      <c r="E69" s="18" t="n">
        <f aca="false">'Vstupní data'!AB55</f>
        <v>0</v>
      </c>
      <c r="F69" s="18" t="n">
        <f aca="false">'Vstupní data'!S55</f>
        <v>0</v>
      </c>
      <c r="G69" s="18" t="n">
        <f aca="false">'Vstupní data'!AL55</f>
        <v>0</v>
      </c>
      <c r="H69" s="18" t="n">
        <f aca="false">'Vstupní data'!AQ55</f>
        <v>0</v>
      </c>
      <c r="I69" s="18" t="n">
        <f aca="false">SUM(E69:H69)</f>
        <v>0</v>
      </c>
    </row>
    <row r="70" customFormat="false" ht="12.8" hidden="false" customHeight="false" outlineLevel="0" collapsed="false">
      <c r="A70" s="18" t="n">
        <f aca="false">'Vstupní data'!A56</f>
        <v>0</v>
      </c>
      <c r="B70" s="18" t="str">
        <f aca="false">CONCATENATE('Vstupní data'!F56,'Vstupní data'!G56,'Vstupní data'!H56,'Vstupní data'!I56)</f>
        <v/>
      </c>
      <c r="C70" s="18" t="n">
        <f aca="false">'Vstupní data'!K56</f>
        <v>0</v>
      </c>
      <c r="D70" s="75" t="n">
        <f aca="false">'Vstupní data'!L56</f>
        <v>0</v>
      </c>
      <c r="E70" s="18" t="n">
        <f aca="false">'Vstupní data'!AB56</f>
        <v>0</v>
      </c>
      <c r="F70" s="18" t="n">
        <f aca="false">'Vstupní data'!S56</f>
        <v>0</v>
      </c>
      <c r="G70" s="18" t="n">
        <f aca="false">'Vstupní data'!AL56</f>
        <v>0</v>
      </c>
      <c r="H70" s="18" t="n">
        <f aca="false">'Vstupní data'!AQ56</f>
        <v>0</v>
      </c>
      <c r="I70" s="18" t="n">
        <f aca="false">SUM(E70:H70)</f>
        <v>0</v>
      </c>
    </row>
    <row r="71" customFormat="false" ht="12.8" hidden="false" customHeight="false" outlineLevel="0" collapsed="false">
      <c r="A71" s="18" t="n">
        <f aca="false">'Vstupní data'!A57</f>
        <v>0</v>
      </c>
      <c r="B71" s="18" t="str">
        <f aca="false">CONCATENATE('Vstupní data'!F57,'Vstupní data'!G57,'Vstupní data'!H57,'Vstupní data'!I57)</f>
        <v/>
      </c>
      <c r="C71" s="18" t="n">
        <f aca="false">'Vstupní data'!K57</f>
        <v>0</v>
      </c>
      <c r="D71" s="75" t="n">
        <f aca="false">'Vstupní data'!L57</f>
        <v>0</v>
      </c>
      <c r="E71" s="18" t="n">
        <f aca="false">'Vstupní data'!AB57</f>
        <v>0</v>
      </c>
      <c r="F71" s="18" t="n">
        <f aca="false">'Vstupní data'!S57</f>
        <v>0</v>
      </c>
      <c r="G71" s="18" t="n">
        <f aca="false">'Vstupní data'!AL57</f>
        <v>0</v>
      </c>
      <c r="H71" s="18" t="n">
        <f aca="false">'Vstupní data'!AQ57</f>
        <v>0</v>
      </c>
      <c r="I71" s="18" t="n">
        <f aca="false">SUM(E71:H71)</f>
        <v>0</v>
      </c>
    </row>
    <row r="72" customFormat="false" ht="12.8" hidden="false" customHeight="false" outlineLevel="0" collapsed="false">
      <c r="A72" s="18" t="n">
        <f aca="false">'Vstupní data'!A58</f>
        <v>0</v>
      </c>
      <c r="B72" s="18" t="str">
        <f aca="false">CONCATENATE('Vstupní data'!F58,'Vstupní data'!G58,'Vstupní data'!H58,'Vstupní data'!I58)</f>
        <v/>
      </c>
      <c r="C72" s="18" t="n">
        <f aca="false">'Vstupní data'!K58</f>
        <v>0</v>
      </c>
      <c r="D72" s="75" t="n">
        <f aca="false">'Vstupní data'!L58</f>
        <v>0</v>
      </c>
      <c r="E72" s="18" t="n">
        <f aca="false">'Vstupní data'!AB58</f>
        <v>0</v>
      </c>
      <c r="F72" s="18" t="n">
        <f aca="false">'Vstupní data'!S58</f>
        <v>0</v>
      </c>
      <c r="G72" s="18" t="n">
        <f aca="false">'Vstupní data'!AL58</f>
        <v>0</v>
      </c>
      <c r="H72" s="18" t="n">
        <f aca="false">'Vstupní data'!AQ58</f>
        <v>0</v>
      </c>
      <c r="I72" s="18" t="n">
        <f aca="false">SUM(E72:H72)</f>
        <v>0</v>
      </c>
    </row>
    <row r="73" customFormat="false" ht="12.8" hidden="false" customHeight="false" outlineLevel="0" collapsed="false">
      <c r="A73" s="18" t="n">
        <f aca="false">'Vstupní data'!A59</f>
        <v>0</v>
      </c>
      <c r="B73" s="18" t="str">
        <f aca="false">CONCATENATE('Vstupní data'!F59,'Vstupní data'!G59,'Vstupní data'!H59,'Vstupní data'!I59)</f>
        <v/>
      </c>
      <c r="C73" s="18" t="n">
        <f aca="false">'Vstupní data'!K59</f>
        <v>0</v>
      </c>
      <c r="D73" s="75" t="n">
        <f aca="false">'Vstupní data'!L59</f>
        <v>0</v>
      </c>
      <c r="E73" s="18" t="n">
        <f aca="false">'Vstupní data'!AB59</f>
        <v>0</v>
      </c>
      <c r="F73" s="18" t="n">
        <f aca="false">'Vstupní data'!S59</f>
        <v>0</v>
      </c>
      <c r="G73" s="18" t="n">
        <f aca="false">'Vstupní data'!AL59</f>
        <v>0</v>
      </c>
      <c r="H73" s="18" t="n">
        <f aca="false">'Vstupní data'!AQ59</f>
        <v>0</v>
      </c>
      <c r="I73" s="18" t="n">
        <f aca="false">SUM(E73:H73)</f>
        <v>0</v>
      </c>
    </row>
    <row r="74" customFormat="false" ht="12.8" hidden="false" customHeight="false" outlineLevel="0" collapsed="false">
      <c r="A74" s="18" t="n">
        <f aca="false">'Vstupní data'!A60</f>
        <v>0</v>
      </c>
      <c r="B74" s="18" t="str">
        <f aca="false">CONCATENATE('Vstupní data'!F60,'Vstupní data'!G60,'Vstupní data'!H60,'Vstupní data'!I60)</f>
        <v/>
      </c>
      <c r="C74" s="18" t="n">
        <f aca="false">'Vstupní data'!K60</f>
        <v>0</v>
      </c>
      <c r="D74" s="75" t="n">
        <f aca="false">'Vstupní data'!L60</f>
        <v>0</v>
      </c>
      <c r="E74" s="18" t="n">
        <f aca="false">'Vstupní data'!AB60</f>
        <v>0</v>
      </c>
      <c r="F74" s="18" t="n">
        <f aca="false">'Vstupní data'!S60</f>
        <v>0</v>
      </c>
      <c r="G74" s="18" t="n">
        <f aca="false">'Vstupní data'!AL60</f>
        <v>0</v>
      </c>
      <c r="H74" s="18" t="n">
        <f aca="false">'Vstupní data'!AQ60</f>
        <v>0</v>
      </c>
      <c r="I74" s="18" t="n">
        <f aca="false">SUM(E74:H74)</f>
        <v>0</v>
      </c>
    </row>
    <row r="75" customFormat="false" ht="12.8" hidden="false" customHeight="false" outlineLevel="0" collapsed="false">
      <c r="A75" s="18" t="n">
        <f aca="false">'Vstupní data'!A61</f>
        <v>0</v>
      </c>
      <c r="B75" s="18" t="str">
        <f aca="false">CONCATENATE('Vstupní data'!F61,'Vstupní data'!G61,'Vstupní data'!H61,'Vstupní data'!I61)</f>
        <v/>
      </c>
      <c r="C75" s="18" t="n">
        <f aca="false">'Vstupní data'!K61</f>
        <v>0</v>
      </c>
      <c r="D75" s="75" t="n">
        <f aca="false">'Vstupní data'!L61</f>
        <v>0</v>
      </c>
      <c r="E75" s="18" t="n">
        <f aca="false">'Vstupní data'!AB61</f>
        <v>0</v>
      </c>
      <c r="F75" s="18" t="n">
        <f aca="false">'Vstupní data'!S61</f>
        <v>0</v>
      </c>
      <c r="G75" s="18" t="n">
        <f aca="false">'Vstupní data'!AL61</f>
        <v>0</v>
      </c>
      <c r="H75" s="18" t="n">
        <f aca="false">'Vstupní data'!AQ61</f>
        <v>0</v>
      </c>
      <c r="I75" s="18" t="n">
        <f aca="false">SUM(E75:H75)</f>
        <v>0</v>
      </c>
    </row>
    <row r="76" customFormat="false" ht="12.8" hidden="false" customHeight="false" outlineLevel="0" collapsed="false">
      <c r="A76" s="18" t="n">
        <f aca="false">'Vstupní data'!A62</f>
        <v>0</v>
      </c>
      <c r="B76" s="18" t="str">
        <f aca="false">CONCATENATE('Vstupní data'!F62,'Vstupní data'!G62,'Vstupní data'!H62,'Vstupní data'!I62)</f>
        <v/>
      </c>
      <c r="C76" s="18" t="n">
        <f aca="false">'Vstupní data'!K62</f>
        <v>0</v>
      </c>
      <c r="D76" s="75" t="n">
        <f aca="false">'Vstupní data'!L62</f>
        <v>0</v>
      </c>
      <c r="E76" s="18" t="n">
        <f aca="false">'Vstupní data'!AB62</f>
        <v>0</v>
      </c>
      <c r="F76" s="18" t="n">
        <f aca="false">'Vstupní data'!S62</f>
        <v>0</v>
      </c>
      <c r="G76" s="18" t="n">
        <f aca="false">'Vstupní data'!AL62</f>
        <v>0</v>
      </c>
      <c r="H76" s="18" t="n">
        <f aca="false">'Vstupní data'!AQ62</f>
        <v>0</v>
      </c>
      <c r="I76" s="18" t="n">
        <f aca="false">SUM(E76:H76)</f>
        <v>0</v>
      </c>
    </row>
    <row r="77" customFormat="false" ht="12.8" hidden="false" customHeight="false" outlineLevel="0" collapsed="false">
      <c r="A77" s="18" t="n">
        <f aca="false">'Vstupní data'!A63</f>
        <v>0</v>
      </c>
      <c r="B77" s="18" t="str">
        <f aca="false">CONCATENATE('Vstupní data'!F63,'Vstupní data'!G63,'Vstupní data'!H63,'Vstupní data'!I63)</f>
        <v/>
      </c>
      <c r="C77" s="18" t="n">
        <f aca="false">'Vstupní data'!K63</f>
        <v>0</v>
      </c>
      <c r="D77" s="75" t="n">
        <f aca="false">'Vstupní data'!L63</f>
        <v>0</v>
      </c>
      <c r="E77" s="18" t="n">
        <f aca="false">'Vstupní data'!AB63</f>
        <v>0</v>
      </c>
      <c r="F77" s="18" t="n">
        <f aca="false">'Vstupní data'!S63</f>
        <v>0</v>
      </c>
      <c r="G77" s="18" t="n">
        <f aca="false">'Vstupní data'!AL63</f>
        <v>0</v>
      </c>
      <c r="H77" s="18" t="n">
        <f aca="false">'Vstupní data'!AQ63</f>
        <v>0</v>
      </c>
      <c r="I77" s="18" t="n">
        <f aca="false">SUM(E77:H77)</f>
        <v>0</v>
      </c>
    </row>
    <row r="78" customFormat="false" ht="12.8" hidden="false" customHeight="false" outlineLevel="0" collapsed="false">
      <c r="A78" s="18" t="n">
        <f aca="false">'Vstupní data'!A64</f>
        <v>0</v>
      </c>
      <c r="B78" s="18" t="str">
        <f aca="false">CONCATENATE('Vstupní data'!F64,'Vstupní data'!G64,'Vstupní data'!H64,'Vstupní data'!I64)</f>
        <v/>
      </c>
      <c r="C78" s="18" t="n">
        <f aca="false">'Vstupní data'!K64</f>
        <v>0</v>
      </c>
      <c r="D78" s="75" t="n">
        <f aca="false">'Vstupní data'!L64</f>
        <v>0</v>
      </c>
      <c r="E78" s="18" t="n">
        <f aca="false">'Vstupní data'!AB64</f>
        <v>0</v>
      </c>
      <c r="F78" s="18" t="n">
        <f aca="false">'Vstupní data'!S64</f>
        <v>0</v>
      </c>
      <c r="G78" s="18" t="n">
        <f aca="false">'Vstupní data'!AL64</f>
        <v>0</v>
      </c>
      <c r="H78" s="18" t="n">
        <f aca="false">'Vstupní data'!AQ64</f>
        <v>0</v>
      </c>
      <c r="I78" s="18" t="n">
        <f aca="false">SUM(E78:H78)</f>
        <v>0</v>
      </c>
    </row>
    <row r="79" customFormat="false" ht="12.8" hidden="false" customHeight="false" outlineLevel="0" collapsed="false">
      <c r="A79" s="18" t="n">
        <f aca="false">'Vstupní data'!A65</f>
        <v>0</v>
      </c>
      <c r="B79" s="18" t="str">
        <f aca="false">CONCATENATE('Vstupní data'!F65,'Vstupní data'!G65,'Vstupní data'!H65,'Vstupní data'!I65)</f>
        <v/>
      </c>
      <c r="C79" s="18" t="n">
        <f aca="false">'Vstupní data'!K65</f>
        <v>0</v>
      </c>
      <c r="D79" s="75" t="n">
        <f aca="false">'Vstupní data'!L65</f>
        <v>0</v>
      </c>
      <c r="E79" s="18" t="n">
        <f aca="false">'Vstupní data'!AB65</f>
        <v>0</v>
      </c>
      <c r="F79" s="18" t="n">
        <f aca="false">'Vstupní data'!S65</f>
        <v>0</v>
      </c>
      <c r="G79" s="18" t="n">
        <f aca="false">'Vstupní data'!AL65</f>
        <v>0</v>
      </c>
      <c r="H79" s="18" t="n">
        <f aca="false">'Vstupní data'!AQ65</f>
        <v>0</v>
      </c>
      <c r="I79" s="18" t="n">
        <f aca="false">SUM(E79:H79)</f>
        <v>0</v>
      </c>
    </row>
    <row r="80" customFormat="false" ht="12.8" hidden="false" customHeight="false" outlineLevel="0" collapsed="false">
      <c r="A80" s="18" t="n">
        <f aca="false">'Vstupní data'!A66</f>
        <v>0</v>
      </c>
      <c r="B80" s="18" t="str">
        <f aca="false">CONCATENATE('Vstupní data'!F66,'Vstupní data'!G66,'Vstupní data'!H66,'Vstupní data'!I66)</f>
        <v/>
      </c>
      <c r="C80" s="18" t="n">
        <f aca="false">'Vstupní data'!K66</f>
        <v>0</v>
      </c>
      <c r="D80" s="75" t="n">
        <f aca="false">'Vstupní data'!L66</f>
        <v>0</v>
      </c>
      <c r="E80" s="18" t="n">
        <f aca="false">'Vstupní data'!AB66</f>
        <v>0</v>
      </c>
      <c r="F80" s="18" t="n">
        <f aca="false">'Vstupní data'!S66</f>
        <v>0</v>
      </c>
      <c r="G80" s="18" t="n">
        <f aca="false">'Vstupní data'!AL66</f>
        <v>0</v>
      </c>
      <c r="H80" s="18" t="n">
        <f aca="false">'Vstupní data'!AQ66</f>
        <v>0</v>
      </c>
      <c r="I80" s="18" t="n">
        <f aca="false">SUM(E80:H80)</f>
        <v>0</v>
      </c>
    </row>
    <row r="81" customFormat="false" ht="12.8" hidden="false" customHeight="false" outlineLevel="0" collapsed="false">
      <c r="A81" s="18" t="n">
        <f aca="false">'Vstupní data'!A67</f>
        <v>0</v>
      </c>
      <c r="B81" s="18" t="str">
        <f aca="false">CONCATENATE('Vstupní data'!F67,'Vstupní data'!G67,'Vstupní data'!H67,'Vstupní data'!I67)</f>
        <v/>
      </c>
      <c r="C81" s="18" t="n">
        <f aca="false">'Vstupní data'!K67</f>
        <v>0</v>
      </c>
      <c r="D81" s="75" t="n">
        <f aca="false">'Vstupní data'!L67</f>
        <v>0</v>
      </c>
      <c r="E81" s="18" t="n">
        <f aca="false">'Vstupní data'!AB67</f>
        <v>0</v>
      </c>
      <c r="F81" s="18" t="n">
        <f aca="false">'Vstupní data'!S67</f>
        <v>0</v>
      </c>
      <c r="G81" s="18" t="n">
        <f aca="false">'Vstupní data'!AL67</f>
        <v>0</v>
      </c>
      <c r="H81" s="18" t="n">
        <f aca="false">'Vstupní data'!AQ67</f>
        <v>0</v>
      </c>
      <c r="I81" s="18" t="n">
        <f aca="false">SUM(E81:H81)</f>
        <v>0</v>
      </c>
    </row>
    <row r="82" customFormat="false" ht="12.8" hidden="false" customHeight="false" outlineLevel="0" collapsed="false">
      <c r="A82" s="18" t="n">
        <f aca="false">'Vstupní data'!A68</f>
        <v>0</v>
      </c>
      <c r="B82" s="18" t="str">
        <f aca="false">CONCATENATE('Vstupní data'!F68,'Vstupní data'!G68,'Vstupní data'!H68,'Vstupní data'!I68)</f>
        <v/>
      </c>
      <c r="C82" s="18" t="n">
        <f aca="false">'Vstupní data'!K68</f>
        <v>0</v>
      </c>
      <c r="D82" s="75" t="n">
        <f aca="false">'Vstupní data'!L68</f>
        <v>0</v>
      </c>
      <c r="E82" s="18" t="n">
        <f aca="false">'Vstupní data'!AB68</f>
        <v>0</v>
      </c>
      <c r="F82" s="18" t="n">
        <f aca="false">'Vstupní data'!S68</f>
        <v>0</v>
      </c>
      <c r="G82" s="18" t="n">
        <f aca="false">'Vstupní data'!AL68</f>
        <v>0</v>
      </c>
      <c r="H82" s="18" t="n">
        <f aca="false">'Vstupní data'!AQ68</f>
        <v>0</v>
      </c>
      <c r="I82" s="18" t="n">
        <f aca="false">SUM(E82:H82)</f>
        <v>0</v>
      </c>
    </row>
    <row r="83" customFormat="false" ht="12.8" hidden="false" customHeight="false" outlineLevel="0" collapsed="false">
      <c r="A83" s="18" t="n">
        <f aca="false">'Vstupní data'!A69</f>
        <v>0</v>
      </c>
      <c r="B83" s="18" t="str">
        <f aca="false">CONCATENATE('Vstupní data'!F69,'Vstupní data'!G69,'Vstupní data'!H69,'Vstupní data'!I69)</f>
        <v/>
      </c>
      <c r="C83" s="18" t="n">
        <f aca="false">'Vstupní data'!K69</f>
        <v>0</v>
      </c>
      <c r="D83" s="75" t="n">
        <f aca="false">'Vstupní data'!L69</f>
        <v>0</v>
      </c>
      <c r="E83" s="18" t="n">
        <f aca="false">'Vstupní data'!AB69</f>
        <v>0</v>
      </c>
      <c r="F83" s="18" t="n">
        <f aca="false">'Vstupní data'!S69</f>
        <v>0</v>
      </c>
      <c r="G83" s="18" t="n">
        <f aca="false">'Vstupní data'!AL69</f>
        <v>0</v>
      </c>
      <c r="H83" s="18" t="n">
        <f aca="false">'Vstupní data'!AQ69</f>
        <v>0</v>
      </c>
      <c r="I83" s="18" t="n">
        <f aca="false">SUM(E83:H83)</f>
        <v>0</v>
      </c>
    </row>
    <row r="84" customFormat="false" ht="12.8" hidden="false" customHeight="false" outlineLevel="0" collapsed="false">
      <c r="A84" s="18" t="n">
        <f aca="false">'Vstupní data'!A70</f>
        <v>0</v>
      </c>
      <c r="B84" s="18" t="str">
        <f aca="false">CONCATENATE('Vstupní data'!F70,'Vstupní data'!G70,'Vstupní data'!H70,'Vstupní data'!I70)</f>
        <v/>
      </c>
      <c r="C84" s="18" t="n">
        <f aca="false">'Vstupní data'!K70</f>
        <v>0</v>
      </c>
      <c r="D84" s="75" t="n">
        <f aca="false">'Vstupní data'!L70</f>
        <v>0</v>
      </c>
      <c r="E84" s="18" t="n">
        <f aca="false">'Vstupní data'!AB70</f>
        <v>0</v>
      </c>
      <c r="F84" s="18" t="n">
        <f aca="false">'Vstupní data'!S70</f>
        <v>0</v>
      </c>
      <c r="G84" s="18" t="n">
        <f aca="false">'Vstupní data'!AL70</f>
        <v>0</v>
      </c>
      <c r="H84" s="18" t="n">
        <f aca="false">'Vstupní data'!AQ70</f>
        <v>0</v>
      </c>
      <c r="I84" s="18" t="n">
        <f aca="false">SUM(E84:H84)</f>
        <v>0</v>
      </c>
    </row>
    <row r="85" customFormat="false" ht="12.8" hidden="false" customHeight="false" outlineLevel="0" collapsed="false">
      <c r="A85" s="18" t="n">
        <f aca="false">'Vstupní data'!A71</f>
        <v>0</v>
      </c>
      <c r="B85" s="18" t="str">
        <f aca="false">CONCATENATE('Vstupní data'!F71,'Vstupní data'!G71,'Vstupní data'!H71,'Vstupní data'!I71)</f>
        <v/>
      </c>
      <c r="C85" s="18" t="n">
        <f aca="false">'Vstupní data'!K71</f>
        <v>0</v>
      </c>
      <c r="D85" s="75" t="n">
        <f aca="false">'Vstupní data'!L71</f>
        <v>0</v>
      </c>
      <c r="E85" s="18" t="n">
        <f aca="false">'Vstupní data'!AB71</f>
        <v>0</v>
      </c>
      <c r="F85" s="18" t="n">
        <f aca="false">'Vstupní data'!S71</f>
        <v>0</v>
      </c>
      <c r="G85" s="18" t="n">
        <f aca="false">'Vstupní data'!AL71</f>
        <v>0</v>
      </c>
      <c r="H85" s="18" t="n">
        <f aca="false">'Vstupní data'!AQ71</f>
        <v>0</v>
      </c>
      <c r="I85" s="18" t="n">
        <f aca="false">SUM(E85:H85)</f>
        <v>0</v>
      </c>
    </row>
    <row r="86" customFormat="false" ht="12.8" hidden="false" customHeight="false" outlineLevel="0" collapsed="false">
      <c r="A86" s="18" t="n">
        <f aca="false">'Vstupní data'!A72</f>
        <v>0</v>
      </c>
      <c r="B86" s="18" t="str">
        <f aca="false">CONCATENATE('Vstupní data'!F72,'Vstupní data'!G72,'Vstupní data'!H72,'Vstupní data'!I72)</f>
        <v/>
      </c>
      <c r="C86" s="18" t="n">
        <f aca="false">'Vstupní data'!K72</f>
        <v>0</v>
      </c>
      <c r="D86" s="75" t="n">
        <f aca="false">'Vstupní data'!L72</f>
        <v>0</v>
      </c>
      <c r="E86" s="18" t="n">
        <f aca="false">'Vstupní data'!AB72</f>
        <v>0</v>
      </c>
      <c r="F86" s="18" t="n">
        <f aca="false">'Vstupní data'!S72</f>
        <v>0</v>
      </c>
      <c r="G86" s="18" t="n">
        <f aca="false">'Vstupní data'!AL72</f>
        <v>0</v>
      </c>
      <c r="H86" s="18" t="n">
        <f aca="false">'Vstupní data'!AQ72</f>
        <v>0</v>
      </c>
      <c r="I86" s="18" t="n">
        <f aca="false">SUM(E86:H86)</f>
        <v>0</v>
      </c>
    </row>
    <row r="87" customFormat="false" ht="12.8" hidden="false" customHeight="false" outlineLevel="0" collapsed="false">
      <c r="A87" s="18" t="n">
        <f aca="false">'Vstupní data'!A73</f>
        <v>0</v>
      </c>
      <c r="B87" s="18" t="str">
        <f aca="false">CONCATENATE('Vstupní data'!F73,'Vstupní data'!G73,'Vstupní data'!H73,'Vstupní data'!I73)</f>
        <v/>
      </c>
      <c r="C87" s="18" t="n">
        <f aca="false">'Vstupní data'!K73</f>
        <v>0</v>
      </c>
      <c r="D87" s="75" t="n">
        <f aca="false">'Vstupní data'!L73</f>
        <v>0</v>
      </c>
      <c r="E87" s="18" t="n">
        <f aca="false">'Vstupní data'!AB73</f>
        <v>0</v>
      </c>
      <c r="F87" s="18" t="n">
        <f aca="false">'Vstupní data'!S73</f>
        <v>0</v>
      </c>
      <c r="G87" s="18" t="n">
        <f aca="false">'Vstupní data'!AL73</f>
        <v>0</v>
      </c>
      <c r="H87" s="18" t="n">
        <f aca="false">'Vstupní data'!AQ73</f>
        <v>0</v>
      </c>
      <c r="I87" s="18" t="n">
        <f aca="false">SUM(E87:H87)</f>
        <v>0</v>
      </c>
    </row>
    <row r="88" customFormat="false" ht="12.8" hidden="false" customHeight="false" outlineLevel="0" collapsed="false">
      <c r="A88" s="18" t="n">
        <f aca="false">'Vstupní data'!A74</f>
        <v>0</v>
      </c>
      <c r="B88" s="18" t="str">
        <f aca="false">CONCATENATE('Vstupní data'!F74,'Vstupní data'!G74,'Vstupní data'!H74,'Vstupní data'!I74)</f>
        <v/>
      </c>
      <c r="C88" s="18" t="n">
        <f aca="false">'Vstupní data'!K74</f>
        <v>0</v>
      </c>
      <c r="D88" s="75" t="n">
        <f aca="false">'Vstupní data'!L74</f>
        <v>0</v>
      </c>
      <c r="E88" s="18" t="n">
        <f aca="false">'Vstupní data'!AB74</f>
        <v>0</v>
      </c>
      <c r="F88" s="18" t="n">
        <f aca="false">'Vstupní data'!S74</f>
        <v>0</v>
      </c>
      <c r="G88" s="18" t="n">
        <f aca="false">'Vstupní data'!AL74</f>
        <v>0</v>
      </c>
      <c r="H88" s="18" t="n">
        <f aca="false">'Vstupní data'!AQ74</f>
        <v>0</v>
      </c>
      <c r="I88" s="18" t="n">
        <f aca="false">SUM(E88:H88)</f>
        <v>0</v>
      </c>
    </row>
    <row r="89" customFormat="false" ht="12.8" hidden="false" customHeight="false" outlineLevel="0" collapsed="false">
      <c r="A89" s="18" t="n">
        <f aca="false">'Vstupní data'!A75</f>
        <v>0</v>
      </c>
      <c r="B89" s="18" t="str">
        <f aca="false">CONCATENATE('Vstupní data'!F75,'Vstupní data'!G75,'Vstupní data'!H75,'Vstupní data'!I75)</f>
        <v/>
      </c>
      <c r="C89" s="18" t="n">
        <f aca="false">'Vstupní data'!K75</f>
        <v>0</v>
      </c>
      <c r="D89" s="75" t="n">
        <f aca="false">'Vstupní data'!L75</f>
        <v>0</v>
      </c>
      <c r="E89" s="18" t="n">
        <f aca="false">'Vstupní data'!AB75</f>
        <v>0</v>
      </c>
      <c r="F89" s="18" t="n">
        <f aca="false">'Vstupní data'!S75</f>
        <v>0</v>
      </c>
      <c r="G89" s="18" t="n">
        <f aca="false">'Vstupní data'!AL75</f>
        <v>0</v>
      </c>
      <c r="H89" s="18" t="n">
        <f aca="false">'Vstupní data'!AQ75</f>
        <v>0</v>
      </c>
      <c r="I89" s="18" t="n">
        <f aca="false">SUM(E89:H89)</f>
        <v>0</v>
      </c>
    </row>
    <row r="90" customFormat="false" ht="12.8" hidden="false" customHeight="false" outlineLevel="0" collapsed="false">
      <c r="A90" s="18" t="n">
        <f aca="false">'Vstupní data'!A76</f>
        <v>0</v>
      </c>
      <c r="B90" s="18" t="str">
        <f aca="false">CONCATENATE('Vstupní data'!F76,'Vstupní data'!G76,'Vstupní data'!H76,'Vstupní data'!I76)</f>
        <v/>
      </c>
      <c r="C90" s="18" t="n">
        <f aca="false">'Vstupní data'!K76</f>
        <v>0</v>
      </c>
      <c r="D90" s="75" t="n">
        <f aca="false">'Vstupní data'!L76</f>
        <v>0</v>
      </c>
      <c r="E90" s="18" t="n">
        <f aca="false">'Vstupní data'!AB76</f>
        <v>0</v>
      </c>
      <c r="F90" s="18" t="n">
        <f aca="false">'Vstupní data'!S76</f>
        <v>0</v>
      </c>
      <c r="G90" s="18" t="n">
        <f aca="false">'Vstupní data'!AL76</f>
        <v>0</v>
      </c>
      <c r="H90" s="18" t="n">
        <f aca="false">'Vstupní data'!AQ76</f>
        <v>0</v>
      </c>
      <c r="I90" s="18" t="n">
        <f aca="false">SUM(E90:H90)</f>
        <v>0</v>
      </c>
    </row>
    <row r="91" customFormat="false" ht="12.8" hidden="false" customHeight="false" outlineLevel="0" collapsed="false">
      <c r="A91" s="18" t="n">
        <f aca="false">'Vstupní data'!A77</f>
        <v>0</v>
      </c>
      <c r="B91" s="18" t="str">
        <f aca="false">CONCATENATE('Vstupní data'!F77,'Vstupní data'!G77,'Vstupní data'!H77,'Vstupní data'!I77)</f>
        <v/>
      </c>
      <c r="C91" s="18" t="n">
        <f aca="false">'Vstupní data'!K77</f>
        <v>0</v>
      </c>
      <c r="D91" s="75" t="n">
        <f aca="false">'Vstupní data'!L77</f>
        <v>0</v>
      </c>
      <c r="E91" s="18" t="n">
        <f aca="false">'Vstupní data'!AB77</f>
        <v>0</v>
      </c>
      <c r="F91" s="18" t="n">
        <f aca="false">'Vstupní data'!S77</f>
        <v>0</v>
      </c>
      <c r="G91" s="18" t="n">
        <f aca="false">'Vstupní data'!AL77</f>
        <v>0</v>
      </c>
      <c r="H91" s="18" t="n">
        <f aca="false">'Vstupní data'!AQ77</f>
        <v>0</v>
      </c>
      <c r="I91" s="18" t="n">
        <f aca="false">SUM(E91:H91)</f>
        <v>0</v>
      </c>
    </row>
    <row r="92" customFormat="false" ht="12.8" hidden="false" customHeight="false" outlineLevel="0" collapsed="false">
      <c r="A92" s="18" t="n">
        <f aca="false">'Vstupní data'!A78</f>
        <v>0</v>
      </c>
      <c r="B92" s="18" t="str">
        <f aca="false">CONCATENATE('Vstupní data'!F78,'Vstupní data'!G78,'Vstupní data'!H78,'Vstupní data'!I78)</f>
        <v/>
      </c>
      <c r="C92" s="18" t="n">
        <f aca="false">'Vstupní data'!K78</f>
        <v>0</v>
      </c>
      <c r="D92" s="75" t="n">
        <f aca="false">'Vstupní data'!L78</f>
        <v>0</v>
      </c>
      <c r="E92" s="18" t="n">
        <f aca="false">'Vstupní data'!AB78</f>
        <v>0</v>
      </c>
      <c r="F92" s="18" t="n">
        <f aca="false">'Vstupní data'!S78</f>
        <v>0</v>
      </c>
      <c r="G92" s="18" t="n">
        <f aca="false">'Vstupní data'!AL78</f>
        <v>0</v>
      </c>
      <c r="H92" s="18" t="n">
        <f aca="false">'Vstupní data'!AQ78</f>
        <v>0</v>
      </c>
      <c r="I92" s="18" t="n">
        <f aca="false">SUM(E92:H92)</f>
        <v>0</v>
      </c>
    </row>
    <row r="93" customFormat="false" ht="12.8" hidden="false" customHeight="false" outlineLevel="0" collapsed="false">
      <c r="A93" s="18" t="n">
        <f aca="false">'Vstupní data'!A79</f>
        <v>0</v>
      </c>
      <c r="B93" s="18" t="str">
        <f aca="false">CONCATENATE('Vstupní data'!F79,'Vstupní data'!G79,'Vstupní data'!H79,'Vstupní data'!I79)</f>
        <v/>
      </c>
      <c r="C93" s="18" t="n">
        <f aca="false">'Vstupní data'!K79</f>
        <v>0</v>
      </c>
      <c r="D93" s="75" t="n">
        <f aca="false">'Vstupní data'!L79</f>
        <v>0</v>
      </c>
      <c r="E93" s="18" t="n">
        <f aca="false">'Vstupní data'!AB79</f>
        <v>0</v>
      </c>
      <c r="F93" s="18" t="n">
        <f aca="false">'Vstupní data'!S79</f>
        <v>0</v>
      </c>
      <c r="G93" s="18" t="n">
        <f aca="false">'Vstupní data'!AL79</f>
        <v>0</v>
      </c>
      <c r="H93" s="18" t="n">
        <f aca="false">'Vstupní data'!AQ79</f>
        <v>0</v>
      </c>
      <c r="I93" s="18" t="n">
        <f aca="false">SUM(E93:H93)</f>
        <v>0</v>
      </c>
    </row>
    <row r="94" customFormat="false" ht="12.8" hidden="false" customHeight="false" outlineLevel="0" collapsed="false">
      <c r="A94" s="18" t="n">
        <f aca="false">'Vstupní data'!A80</f>
        <v>0</v>
      </c>
      <c r="B94" s="18" t="str">
        <f aca="false">CONCATENATE('Vstupní data'!F80,'Vstupní data'!G80,'Vstupní data'!H80,'Vstupní data'!I80)</f>
        <v/>
      </c>
      <c r="C94" s="18" t="n">
        <f aca="false">'Vstupní data'!K80</f>
        <v>0</v>
      </c>
      <c r="D94" s="75" t="n">
        <f aca="false">'Vstupní data'!L80</f>
        <v>0</v>
      </c>
      <c r="E94" s="18" t="n">
        <f aca="false">'Vstupní data'!AB80</f>
        <v>0</v>
      </c>
      <c r="F94" s="18" t="n">
        <f aca="false">'Vstupní data'!S80</f>
        <v>0</v>
      </c>
      <c r="G94" s="18" t="n">
        <f aca="false">'Vstupní data'!AL80</f>
        <v>0</v>
      </c>
      <c r="H94" s="18" t="n">
        <f aca="false">'Vstupní data'!AQ80</f>
        <v>0</v>
      </c>
      <c r="I94" s="18" t="n">
        <f aca="false">SUM(E94:H94)</f>
        <v>0</v>
      </c>
    </row>
    <row r="95" customFormat="false" ht="12.8" hidden="false" customHeight="false" outlineLevel="0" collapsed="false">
      <c r="A95" s="18" t="n">
        <f aca="false">'Vstupní data'!A81</f>
        <v>0</v>
      </c>
      <c r="B95" s="18" t="str">
        <f aca="false">CONCATENATE('Vstupní data'!F81,'Vstupní data'!G81,'Vstupní data'!H81,'Vstupní data'!I81)</f>
        <v/>
      </c>
      <c r="C95" s="18" t="n">
        <f aca="false">'Vstupní data'!K81</f>
        <v>0</v>
      </c>
      <c r="D95" s="75" t="n">
        <f aca="false">'Vstupní data'!L81</f>
        <v>0</v>
      </c>
      <c r="E95" s="18" t="n">
        <f aca="false">'Vstupní data'!AB81</f>
        <v>0</v>
      </c>
      <c r="F95" s="18" t="n">
        <f aca="false">'Vstupní data'!S81</f>
        <v>0</v>
      </c>
      <c r="G95" s="18" t="n">
        <f aca="false">'Vstupní data'!AL81</f>
        <v>0</v>
      </c>
      <c r="H95" s="18" t="n">
        <f aca="false">'Vstupní data'!AQ81</f>
        <v>0</v>
      </c>
      <c r="I95" s="18" t="n">
        <f aca="false">SUM(E95:H95)</f>
        <v>0</v>
      </c>
    </row>
    <row r="96" customFormat="false" ht="12.8" hidden="false" customHeight="false" outlineLevel="0" collapsed="false">
      <c r="A96" s="18" t="n">
        <f aca="false">'Vstupní data'!A82</f>
        <v>0</v>
      </c>
      <c r="B96" s="18" t="str">
        <f aca="false">CONCATENATE('Vstupní data'!F82,'Vstupní data'!G82,'Vstupní data'!H82,'Vstupní data'!I82)</f>
        <v/>
      </c>
      <c r="C96" s="18" t="n">
        <f aca="false">'Vstupní data'!K82</f>
        <v>0</v>
      </c>
      <c r="D96" s="75" t="n">
        <f aca="false">'Vstupní data'!L82</f>
        <v>0</v>
      </c>
      <c r="E96" s="18" t="n">
        <f aca="false">'Vstupní data'!AB82</f>
        <v>0</v>
      </c>
      <c r="F96" s="18" t="n">
        <f aca="false">'Vstupní data'!S82</f>
        <v>0</v>
      </c>
      <c r="G96" s="18" t="n">
        <f aca="false">'Vstupní data'!AL82</f>
        <v>0</v>
      </c>
      <c r="H96" s="18" t="n">
        <f aca="false">'Vstupní data'!AQ82</f>
        <v>0</v>
      </c>
      <c r="I96" s="18" t="n">
        <f aca="false">SUM(E96:H96)</f>
        <v>0</v>
      </c>
    </row>
    <row r="97" customFormat="false" ht="12.8" hidden="false" customHeight="false" outlineLevel="0" collapsed="false">
      <c r="A97" s="18" t="n">
        <f aca="false">'Vstupní data'!A83</f>
        <v>0</v>
      </c>
      <c r="B97" s="18" t="str">
        <f aca="false">CONCATENATE('Vstupní data'!F83,'Vstupní data'!G83,'Vstupní data'!H83,'Vstupní data'!I83)</f>
        <v/>
      </c>
      <c r="C97" s="18" t="n">
        <f aca="false">'Vstupní data'!K83</f>
        <v>0</v>
      </c>
      <c r="D97" s="75" t="n">
        <f aca="false">'Vstupní data'!L83</f>
        <v>0</v>
      </c>
      <c r="E97" s="18" t="n">
        <f aca="false">'Vstupní data'!AB83</f>
        <v>0</v>
      </c>
      <c r="F97" s="18" t="n">
        <f aca="false">'Vstupní data'!S83</f>
        <v>0</v>
      </c>
      <c r="G97" s="18" t="n">
        <f aca="false">'Vstupní data'!AL83</f>
        <v>0</v>
      </c>
      <c r="H97" s="18" t="n">
        <f aca="false">'Vstupní data'!AQ83</f>
        <v>0</v>
      </c>
      <c r="I97" s="18" t="n">
        <f aca="false">SUM(E97:H97)</f>
        <v>0</v>
      </c>
    </row>
    <row r="98" customFormat="false" ht="12.8" hidden="false" customHeight="false" outlineLevel="0" collapsed="false">
      <c r="A98" s="18" t="n">
        <f aca="false">'Vstupní data'!A84</f>
        <v>0</v>
      </c>
      <c r="B98" s="18" t="str">
        <f aca="false">CONCATENATE('Vstupní data'!F84,'Vstupní data'!G84,'Vstupní data'!H84,'Vstupní data'!I84)</f>
        <v/>
      </c>
      <c r="C98" s="18" t="n">
        <f aca="false">'Vstupní data'!K84</f>
        <v>0</v>
      </c>
      <c r="D98" s="75" t="n">
        <f aca="false">'Vstupní data'!L84</f>
        <v>0</v>
      </c>
      <c r="E98" s="18" t="n">
        <f aca="false">'Vstupní data'!AB84</f>
        <v>0</v>
      </c>
      <c r="F98" s="18" t="n">
        <f aca="false">'Vstupní data'!S84</f>
        <v>0</v>
      </c>
      <c r="G98" s="18" t="n">
        <f aca="false">'Vstupní data'!AL84</f>
        <v>0</v>
      </c>
      <c r="H98" s="18" t="n">
        <f aca="false">'Vstupní data'!AQ84</f>
        <v>0</v>
      </c>
      <c r="I98" s="18" t="n">
        <f aca="false">SUM(E98:H98)</f>
        <v>0</v>
      </c>
    </row>
    <row r="99" customFormat="false" ht="12.8" hidden="false" customHeight="false" outlineLevel="0" collapsed="false">
      <c r="A99" s="18" t="n">
        <f aca="false">'Vstupní data'!A85</f>
        <v>0</v>
      </c>
      <c r="B99" s="18" t="str">
        <f aca="false">CONCATENATE('Vstupní data'!F85,'Vstupní data'!G85,'Vstupní data'!H85,'Vstupní data'!I85)</f>
        <v/>
      </c>
      <c r="C99" s="18" t="n">
        <f aca="false">'Vstupní data'!K85</f>
        <v>0</v>
      </c>
      <c r="D99" s="75" t="n">
        <f aca="false">'Vstupní data'!L85</f>
        <v>0</v>
      </c>
      <c r="E99" s="18" t="n">
        <f aca="false">'Vstupní data'!AB85</f>
        <v>0</v>
      </c>
      <c r="F99" s="18" t="n">
        <f aca="false">'Vstupní data'!S85</f>
        <v>0</v>
      </c>
      <c r="G99" s="18" t="n">
        <f aca="false">'Vstupní data'!AL85</f>
        <v>0</v>
      </c>
      <c r="H99" s="18" t="n">
        <f aca="false">'Vstupní data'!AQ85</f>
        <v>0</v>
      </c>
      <c r="I99" s="18" t="n">
        <f aca="false">SUM(E99:H99)</f>
        <v>0</v>
      </c>
    </row>
    <row r="100" customFormat="false" ht="12.8" hidden="false" customHeight="false" outlineLevel="0" collapsed="false">
      <c r="A100" s="18" t="n">
        <f aca="false">'Vstupní data'!A86</f>
        <v>0</v>
      </c>
      <c r="B100" s="18" t="str">
        <f aca="false">CONCATENATE('Vstupní data'!F86,'Vstupní data'!G86,'Vstupní data'!H86,'Vstupní data'!I86)</f>
        <v/>
      </c>
      <c r="C100" s="18" t="n">
        <f aca="false">'Vstupní data'!K86</f>
        <v>0</v>
      </c>
      <c r="D100" s="75" t="n">
        <f aca="false">'Vstupní data'!L86</f>
        <v>0</v>
      </c>
      <c r="E100" s="18" t="n">
        <f aca="false">'Vstupní data'!AB86</f>
        <v>0</v>
      </c>
      <c r="F100" s="18" t="n">
        <f aca="false">'Vstupní data'!S86</f>
        <v>0</v>
      </c>
      <c r="G100" s="18" t="n">
        <f aca="false">'Vstupní data'!AL86</f>
        <v>0</v>
      </c>
      <c r="H100" s="18" t="n">
        <f aca="false">'Vstupní data'!AQ86</f>
        <v>0</v>
      </c>
      <c r="I100" s="18" t="n">
        <f aca="false">SUM(E100:H100)</f>
        <v>0</v>
      </c>
    </row>
    <row r="101" customFormat="false" ht="12.8" hidden="false" customHeight="false" outlineLevel="0" collapsed="false">
      <c r="A101" s="18" t="n">
        <f aca="false">'Vstupní data'!A87</f>
        <v>0</v>
      </c>
      <c r="B101" s="18" t="str">
        <f aca="false">CONCATENATE('Vstupní data'!F87,'Vstupní data'!G87,'Vstupní data'!H87,'Vstupní data'!I87)</f>
        <v/>
      </c>
      <c r="C101" s="18" t="n">
        <f aca="false">'Vstupní data'!K87</f>
        <v>0</v>
      </c>
      <c r="D101" s="75" t="n">
        <f aca="false">'Vstupní data'!L87</f>
        <v>0</v>
      </c>
      <c r="E101" s="18" t="n">
        <f aca="false">'Vstupní data'!AB87</f>
        <v>0</v>
      </c>
      <c r="F101" s="18" t="n">
        <f aca="false">'Vstupní data'!S87</f>
        <v>0</v>
      </c>
      <c r="G101" s="18" t="n">
        <f aca="false">'Vstupní data'!AL87</f>
        <v>0</v>
      </c>
      <c r="H101" s="18" t="n">
        <f aca="false">'Vstupní data'!AQ87</f>
        <v>0</v>
      </c>
      <c r="I101" s="18" t="n">
        <f aca="false">SUM(E101:H101)</f>
        <v>0</v>
      </c>
    </row>
    <row r="102" customFormat="false" ht="12.8" hidden="false" customHeight="false" outlineLevel="0" collapsed="false">
      <c r="A102" s="18" t="n">
        <f aca="false">'Vstupní data'!A88</f>
        <v>0</v>
      </c>
      <c r="B102" s="18" t="str">
        <f aca="false">CONCATENATE('Vstupní data'!F88,'Vstupní data'!G88,'Vstupní data'!H88,'Vstupní data'!I88)</f>
        <v/>
      </c>
      <c r="C102" s="18" t="n">
        <f aca="false">'Vstupní data'!K88</f>
        <v>0</v>
      </c>
      <c r="D102" s="75" t="n">
        <f aca="false">'Vstupní data'!L88</f>
        <v>0</v>
      </c>
      <c r="E102" s="18" t="n">
        <f aca="false">'Vstupní data'!AB88</f>
        <v>0</v>
      </c>
      <c r="F102" s="18" t="n">
        <f aca="false">'Vstupní data'!S88</f>
        <v>0</v>
      </c>
      <c r="G102" s="18" t="n">
        <f aca="false">'Vstupní data'!AL88</f>
        <v>0</v>
      </c>
      <c r="H102" s="18" t="n">
        <f aca="false">'Vstupní data'!AQ88</f>
        <v>0</v>
      </c>
      <c r="I102" s="18" t="n">
        <f aca="false">SUM(E102:H102)</f>
        <v>0</v>
      </c>
    </row>
    <row r="103" customFormat="false" ht="12.8" hidden="false" customHeight="false" outlineLevel="0" collapsed="false">
      <c r="A103" s="18" t="n">
        <f aca="false">'Vstupní data'!A89</f>
        <v>0</v>
      </c>
      <c r="B103" s="18" t="str">
        <f aca="false">CONCATENATE('Vstupní data'!F89,'Vstupní data'!G89,'Vstupní data'!H89,'Vstupní data'!I89)</f>
        <v/>
      </c>
      <c r="C103" s="18" t="n">
        <f aca="false">'Vstupní data'!K89</f>
        <v>0</v>
      </c>
      <c r="D103" s="75" t="n">
        <f aca="false">'Vstupní data'!L89</f>
        <v>0</v>
      </c>
      <c r="E103" s="18" t="n">
        <f aca="false">'Vstupní data'!AB89</f>
        <v>0</v>
      </c>
      <c r="F103" s="18" t="n">
        <f aca="false">'Vstupní data'!S89</f>
        <v>0</v>
      </c>
      <c r="G103" s="18" t="n">
        <f aca="false">'Vstupní data'!AL89</f>
        <v>0</v>
      </c>
      <c r="H103" s="18" t="n">
        <f aca="false">'Vstupní data'!AQ89</f>
        <v>0</v>
      </c>
      <c r="I103" s="18" t="n">
        <f aca="false">SUM(E103:H103)</f>
        <v>0</v>
      </c>
    </row>
    <row r="104" customFormat="false" ht="12.8" hidden="false" customHeight="false" outlineLevel="0" collapsed="false">
      <c r="A104" s="18" t="n">
        <f aca="false">'Vstupní data'!A90</f>
        <v>0</v>
      </c>
      <c r="B104" s="18" t="str">
        <f aca="false">CONCATENATE('Vstupní data'!F90,'Vstupní data'!G90,'Vstupní data'!H90,'Vstupní data'!I90)</f>
        <v/>
      </c>
      <c r="C104" s="18" t="n">
        <f aca="false">'Vstupní data'!K90</f>
        <v>0</v>
      </c>
      <c r="D104" s="75" t="n">
        <f aca="false">'Vstupní data'!L90</f>
        <v>0</v>
      </c>
      <c r="E104" s="18" t="n">
        <f aca="false">'Vstupní data'!AB90</f>
        <v>0</v>
      </c>
      <c r="F104" s="18" t="n">
        <f aca="false">'Vstupní data'!S90</f>
        <v>0</v>
      </c>
      <c r="G104" s="18" t="n">
        <f aca="false">'Vstupní data'!AL90</f>
        <v>0</v>
      </c>
      <c r="H104" s="18" t="n">
        <f aca="false">'Vstupní data'!AQ90</f>
        <v>0</v>
      </c>
      <c r="I104" s="18" t="n">
        <f aca="false">SUM(E104:H104)</f>
        <v>0</v>
      </c>
    </row>
    <row r="105" customFormat="false" ht="12.8" hidden="false" customHeight="false" outlineLevel="0" collapsed="false">
      <c r="A105" s="18" t="n">
        <f aca="false">'Vstupní data'!A91</f>
        <v>0</v>
      </c>
      <c r="B105" s="18" t="str">
        <f aca="false">CONCATENATE('Vstupní data'!F91,'Vstupní data'!G91,'Vstupní data'!H91,'Vstupní data'!I91)</f>
        <v/>
      </c>
      <c r="C105" s="18" t="n">
        <f aca="false">'Vstupní data'!K91</f>
        <v>0</v>
      </c>
      <c r="D105" s="75" t="n">
        <f aca="false">'Vstupní data'!L91</f>
        <v>0</v>
      </c>
      <c r="E105" s="18" t="n">
        <f aca="false">'Vstupní data'!AB91</f>
        <v>0</v>
      </c>
      <c r="F105" s="18" t="n">
        <f aca="false">'Vstupní data'!S91</f>
        <v>0</v>
      </c>
      <c r="G105" s="18" t="n">
        <f aca="false">'Vstupní data'!AL91</f>
        <v>0</v>
      </c>
      <c r="H105" s="18" t="n">
        <f aca="false">'Vstupní data'!AQ91</f>
        <v>0</v>
      </c>
      <c r="I105" s="18" t="n">
        <f aca="false">SUM(E105:H105)</f>
        <v>0</v>
      </c>
    </row>
    <row r="106" customFormat="false" ht="12.8" hidden="false" customHeight="false" outlineLevel="0" collapsed="false">
      <c r="A106" s="18" t="n">
        <f aca="false">'Vstupní data'!A92</f>
        <v>0</v>
      </c>
      <c r="B106" s="18" t="str">
        <f aca="false">CONCATENATE('Vstupní data'!F92,'Vstupní data'!G92,'Vstupní data'!H92,'Vstupní data'!I92)</f>
        <v/>
      </c>
      <c r="C106" s="18" t="n">
        <f aca="false">'Vstupní data'!K92</f>
        <v>0</v>
      </c>
      <c r="D106" s="75" t="n">
        <f aca="false">'Vstupní data'!L92</f>
        <v>0</v>
      </c>
      <c r="E106" s="18" t="n">
        <f aca="false">'Vstupní data'!AB92</f>
        <v>0</v>
      </c>
      <c r="F106" s="18" t="n">
        <f aca="false">'Vstupní data'!S92</f>
        <v>0</v>
      </c>
      <c r="G106" s="18" t="n">
        <f aca="false">'Vstupní data'!AL92</f>
        <v>0</v>
      </c>
      <c r="H106" s="18" t="n">
        <f aca="false">'Vstupní data'!AQ92</f>
        <v>0</v>
      </c>
      <c r="I106" s="18" t="n">
        <f aca="false">SUM(E106:H106)</f>
        <v>0</v>
      </c>
    </row>
    <row r="107" customFormat="false" ht="12.8" hidden="false" customHeight="false" outlineLevel="0" collapsed="false">
      <c r="A107" s="18" t="n">
        <f aca="false">'Vstupní data'!A93</f>
        <v>0</v>
      </c>
      <c r="B107" s="18" t="str">
        <f aca="false">CONCATENATE('Vstupní data'!F93,'Vstupní data'!G93,'Vstupní data'!H93,'Vstupní data'!I93)</f>
        <v/>
      </c>
      <c r="C107" s="18" t="n">
        <f aca="false">'Vstupní data'!K93</f>
        <v>0</v>
      </c>
      <c r="D107" s="75" t="n">
        <f aca="false">'Vstupní data'!L93</f>
        <v>0</v>
      </c>
      <c r="E107" s="18" t="n">
        <f aca="false">'Vstupní data'!AB93</f>
        <v>0</v>
      </c>
      <c r="F107" s="18" t="n">
        <f aca="false">'Vstupní data'!S93</f>
        <v>0</v>
      </c>
      <c r="G107" s="18" t="n">
        <f aca="false">'Vstupní data'!AL93</f>
        <v>0</v>
      </c>
      <c r="H107" s="18" t="n">
        <f aca="false">'Vstupní data'!AQ93</f>
        <v>0</v>
      </c>
      <c r="I107" s="18" t="n">
        <f aca="false">SUM(E107:H107)</f>
        <v>0</v>
      </c>
    </row>
    <row r="108" customFormat="false" ht="12.8" hidden="false" customHeight="false" outlineLevel="0" collapsed="false">
      <c r="A108" s="18" t="n">
        <f aca="false">'Vstupní data'!A94</f>
        <v>0</v>
      </c>
      <c r="B108" s="18" t="str">
        <f aca="false">CONCATENATE('Vstupní data'!F94,'Vstupní data'!G94,'Vstupní data'!H94,'Vstupní data'!I94)</f>
        <v/>
      </c>
      <c r="C108" s="18" t="n">
        <f aca="false">'Vstupní data'!K94</f>
        <v>0</v>
      </c>
      <c r="D108" s="75" t="n">
        <f aca="false">'Vstupní data'!L94</f>
        <v>0</v>
      </c>
      <c r="E108" s="18" t="n">
        <f aca="false">'Vstupní data'!AB94</f>
        <v>0</v>
      </c>
      <c r="F108" s="18" t="n">
        <f aca="false">'Vstupní data'!S94</f>
        <v>0</v>
      </c>
      <c r="G108" s="18" t="n">
        <f aca="false">'Vstupní data'!AL94</f>
        <v>0</v>
      </c>
      <c r="H108" s="18" t="n">
        <f aca="false">'Vstupní data'!AQ94</f>
        <v>0</v>
      </c>
      <c r="I108" s="18" t="n">
        <f aca="false">SUM(E108:H108)</f>
        <v>0</v>
      </c>
    </row>
    <row r="109" customFormat="false" ht="12.8" hidden="false" customHeight="false" outlineLevel="0" collapsed="false">
      <c r="A109" s="18" t="n">
        <f aca="false">'Vstupní data'!A95</f>
        <v>0</v>
      </c>
      <c r="B109" s="18" t="str">
        <f aca="false">CONCATENATE('Vstupní data'!F95,'Vstupní data'!G95,'Vstupní data'!H95,'Vstupní data'!I95)</f>
        <v/>
      </c>
      <c r="C109" s="18" t="n">
        <f aca="false">'Vstupní data'!K95</f>
        <v>0</v>
      </c>
      <c r="D109" s="75" t="n">
        <f aca="false">'Vstupní data'!L95</f>
        <v>0</v>
      </c>
      <c r="E109" s="18" t="n">
        <f aca="false">'Vstupní data'!AB95</f>
        <v>0</v>
      </c>
      <c r="F109" s="18" t="n">
        <f aca="false">'Vstupní data'!S95</f>
        <v>0</v>
      </c>
      <c r="G109" s="18" t="n">
        <f aca="false">'Vstupní data'!AL95</f>
        <v>0</v>
      </c>
      <c r="H109" s="18" t="n">
        <f aca="false">'Vstupní data'!AQ95</f>
        <v>0</v>
      </c>
      <c r="I109" s="18" t="n">
        <f aca="false">SUM(E109:H109)</f>
        <v>0</v>
      </c>
    </row>
    <row r="110" customFormat="false" ht="12.8" hidden="false" customHeight="false" outlineLevel="0" collapsed="false">
      <c r="A110" s="18" t="n">
        <f aca="false">'Vstupní data'!A96</f>
        <v>0</v>
      </c>
      <c r="B110" s="18" t="str">
        <f aca="false">CONCATENATE('Vstupní data'!F96,'Vstupní data'!G96,'Vstupní data'!H96,'Vstupní data'!I96)</f>
        <v/>
      </c>
      <c r="C110" s="18" t="n">
        <f aca="false">'Vstupní data'!K96</f>
        <v>0</v>
      </c>
      <c r="D110" s="75" t="n">
        <f aca="false">'Vstupní data'!L96</f>
        <v>0</v>
      </c>
      <c r="E110" s="18" t="n">
        <f aca="false">'Vstupní data'!AB96</f>
        <v>0</v>
      </c>
      <c r="F110" s="18" t="n">
        <f aca="false">'Vstupní data'!S96</f>
        <v>0</v>
      </c>
      <c r="G110" s="18" t="n">
        <f aca="false">'Vstupní data'!AL96</f>
        <v>0</v>
      </c>
      <c r="H110" s="18" t="n">
        <f aca="false">'Vstupní data'!AQ96</f>
        <v>0</v>
      </c>
      <c r="I110" s="18" t="n">
        <f aca="false">SUM(E110:H110)</f>
        <v>0</v>
      </c>
    </row>
    <row r="111" customFormat="false" ht="12.8" hidden="false" customHeight="false" outlineLevel="0" collapsed="false">
      <c r="A111" s="18" t="n">
        <f aca="false">'Vstupní data'!A97</f>
        <v>0</v>
      </c>
      <c r="B111" s="18" t="str">
        <f aca="false">CONCATENATE('Vstupní data'!F97,'Vstupní data'!G97,'Vstupní data'!H97,'Vstupní data'!I97)</f>
        <v/>
      </c>
      <c r="C111" s="18" t="n">
        <f aca="false">'Vstupní data'!K97</f>
        <v>0</v>
      </c>
      <c r="D111" s="75" t="n">
        <f aca="false">'Vstupní data'!L97</f>
        <v>0</v>
      </c>
      <c r="E111" s="18" t="n">
        <f aca="false">'Vstupní data'!AB97</f>
        <v>0</v>
      </c>
      <c r="F111" s="18" t="n">
        <f aca="false">'Vstupní data'!S97</f>
        <v>0</v>
      </c>
      <c r="G111" s="18" t="n">
        <f aca="false">'Vstupní data'!AL97</f>
        <v>0</v>
      </c>
      <c r="H111" s="18" t="n">
        <f aca="false">'Vstupní data'!AQ97</f>
        <v>0</v>
      </c>
      <c r="I111" s="18" t="n">
        <f aca="false">SUM(E111:H111)</f>
        <v>0</v>
      </c>
    </row>
    <row r="112" customFormat="false" ht="12.8" hidden="false" customHeight="false" outlineLevel="0" collapsed="false">
      <c r="A112" s="18" t="n">
        <f aca="false">'Vstupní data'!A98</f>
        <v>0</v>
      </c>
      <c r="B112" s="18" t="str">
        <f aca="false">CONCATENATE('Vstupní data'!F98,'Vstupní data'!G98,'Vstupní data'!H98,'Vstupní data'!I98)</f>
        <v/>
      </c>
      <c r="C112" s="18" t="n">
        <f aca="false">'Vstupní data'!K98</f>
        <v>0</v>
      </c>
      <c r="D112" s="75" t="n">
        <f aca="false">'Vstupní data'!L98</f>
        <v>0</v>
      </c>
      <c r="E112" s="18" t="n">
        <f aca="false">'Vstupní data'!AB98</f>
        <v>0</v>
      </c>
      <c r="F112" s="18" t="n">
        <f aca="false">'Vstupní data'!S98</f>
        <v>0</v>
      </c>
      <c r="G112" s="18" t="n">
        <f aca="false">'Vstupní data'!AL98</f>
        <v>0</v>
      </c>
      <c r="H112" s="18" t="n">
        <f aca="false">'Vstupní data'!AQ98</f>
        <v>0</v>
      </c>
      <c r="I112" s="18" t="n">
        <f aca="false">SUM(E112:H112)</f>
        <v>0</v>
      </c>
    </row>
    <row r="113" customFormat="false" ht="12.8" hidden="false" customHeight="false" outlineLevel="0" collapsed="false">
      <c r="A113" s="18" t="n">
        <f aca="false">'Vstupní data'!A99</f>
        <v>0</v>
      </c>
      <c r="B113" s="18" t="str">
        <f aca="false">CONCATENATE('Vstupní data'!F99,'Vstupní data'!G99,'Vstupní data'!H99,'Vstupní data'!I99)</f>
        <v/>
      </c>
      <c r="C113" s="18" t="n">
        <f aca="false">'Vstupní data'!K99</f>
        <v>0</v>
      </c>
      <c r="D113" s="75" t="n">
        <f aca="false">'Vstupní data'!L99</f>
        <v>0</v>
      </c>
      <c r="E113" s="18" t="n">
        <f aca="false">'Vstupní data'!AB99</f>
        <v>0</v>
      </c>
      <c r="F113" s="18" t="n">
        <f aca="false">'Vstupní data'!S99</f>
        <v>0</v>
      </c>
      <c r="G113" s="18" t="n">
        <f aca="false">'Vstupní data'!AL99</f>
        <v>0</v>
      </c>
      <c r="H113" s="18" t="n">
        <f aca="false">'Vstupní data'!AQ99</f>
        <v>0</v>
      </c>
      <c r="I113" s="18" t="n">
        <f aca="false">SUM(E113:H113)</f>
        <v>0</v>
      </c>
    </row>
    <row r="114" customFormat="false" ht="12.8" hidden="false" customHeight="false" outlineLevel="0" collapsed="false">
      <c r="A114" s="18" t="n">
        <f aca="false">'Vstupní data'!A100</f>
        <v>0</v>
      </c>
      <c r="B114" s="18" t="str">
        <f aca="false">CONCATENATE('Vstupní data'!F100,'Vstupní data'!G100,'Vstupní data'!H100,'Vstupní data'!I100)</f>
        <v/>
      </c>
      <c r="C114" s="18" t="n">
        <f aca="false">'Vstupní data'!K100</f>
        <v>0</v>
      </c>
      <c r="D114" s="75" t="n">
        <f aca="false">'Vstupní data'!L100</f>
        <v>0</v>
      </c>
      <c r="E114" s="18" t="n">
        <f aca="false">'Vstupní data'!AB100</f>
        <v>0</v>
      </c>
      <c r="F114" s="18" t="n">
        <f aca="false">'Vstupní data'!S100</f>
        <v>0</v>
      </c>
      <c r="G114" s="18" t="n">
        <f aca="false">'Vstupní data'!AL100</f>
        <v>0</v>
      </c>
      <c r="H114" s="18" t="n">
        <f aca="false">'Vstupní data'!AQ100</f>
        <v>0</v>
      </c>
      <c r="I114" s="18" t="n">
        <f aca="false">SUM(E114:H114)</f>
        <v>0</v>
      </c>
    </row>
    <row r="115" customFormat="false" ht="12.8" hidden="false" customHeight="false" outlineLevel="0" collapsed="false">
      <c r="A115" s="18" t="n">
        <f aca="false">'Vstupní data'!A101</f>
        <v>0</v>
      </c>
      <c r="B115" s="18" t="str">
        <f aca="false">CONCATENATE('Vstupní data'!F101,'Vstupní data'!G101,'Vstupní data'!H101,'Vstupní data'!I101)</f>
        <v/>
      </c>
      <c r="C115" s="18" t="n">
        <f aca="false">'Vstupní data'!K101</f>
        <v>0</v>
      </c>
      <c r="D115" s="75" t="n">
        <f aca="false">'Vstupní data'!L101</f>
        <v>0</v>
      </c>
      <c r="E115" s="18" t="n">
        <f aca="false">'Vstupní data'!AB101</f>
        <v>0</v>
      </c>
      <c r="F115" s="18" t="n">
        <f aca="false">'Vstupní data'!S101</f>
        <v>0</v>
      </c>
      <c r="G115" s="18" t="n">
        <f aca="false">'Vstupní data'!AL101</f>
        <v>0</v>
      </c>
      <c r="H115" s="18" t="n">
        <f aca="false">'Vstupní data'!AQ101</f>
        <v>0</v>
      </c>
      <c r="I115" s="18" t="n">
        <f aca="false">SUM(E115:H115)</f>
        <v>0</v>
      </c>
    </row>
    <row r="116" customFormat="false" ht="12.8" hidden="false" customHeight="false" outlineLevel="0" collapsed="false">
      <c r="A116" s="18" t="n">
        <f aca="false">'Vstupní data'!A102</f>
        <v>0</v>
      </c>
      <c r="B116" s="18" t="str">
        <f aca="false">CONCATENATE('Vstupní data'!F102,'Vstupní data'!G102,'Vstupní data'!H102,'Vstupní data'!I102)</f>
        <v/>
      </c>
      <c r="C116" s="18" t="n">
        <f aca="false">'Vstupní data'!K102</f>
        <v>0</v>
      </c>
      <c r="D116" s="75" t="n">
        <f aca="false">'Vstupní data'!L102</f>
        <v>0</v>
      </c>
      <c r="E116" s="18" t="n">
        <f aca="false">'Vstupní data'!AB102</f>
        <v>0</v>
      </c>
      <c r="F116" s="18" t="n">
        <f aca="false">'Vstupní data'!S102</f>
        <v>0</v>
      </c>
      <c r="G116" s="18" t="n">
        <f aca="false">'Vstupní data'!AL102</f>
        <v>0</v>
      </c>
      <c r="H116" s="18" t="n">
        <f aca="false">'Vstupní data'!AQ102</f>
        <v>0</v>
      </c>
      <c r="I116" s="18" t="n">
        <f aca="false">SUM(E116:H116)</f>
        <v>0</v>
      </c>
    </row>
    <row r="117" customFormat="false" ht="12.8" hidden="false" customHeight="false" outlineLevel="0" collapsed="false">
      <c r="A117" s="18" t="n">
        <f aca="false">'Vstupní data'!A103</f>
        <v>0</v>
      </c>
      <c r="B117" s="18" t="str">
        <f aca="false">CONCATENATE('Vstupní data'!F103,'Vstupní data'!G103,'Vstupní data'!H103,'Vstupní data'!I103)</f>
        <v/>
      </c>
      <c r="C117" s="18" t="n">
        <f aca="false">'Vstupní data'!K103</f>
        <v>0</v>
      </c>
      <c r="D117" s="75" t="n">
        <f aca="false">'Vstupní data'!L103</f>
        <v>0</v>
      </c>
      <c r="E117" s="18" t="n">
        <f aca="false">'Vstupní data'!AB103</f>
        <v>0</v>
      </c>
      <c r="F117" s="18" t="n">
        <f aca="false">'Vstupní data'!S103</f>
        <v>0</v>
      </c>
      <c r="G117" s="18" t="n">
        <f aca="false">'Vstupní data'!AL103</f>
        <v>0</v>
      </c>
      <c r="H117" s="18" t="n">
        <f aca="false">'Vstupní data'!AQ103</f>
        <v>0</v>
      </c>
      <c r="I117" s="18" t="n">
        <f aca="false">SUM(E117:H117)</f>
        <v>0</v>
      </c>
    </row>
    <row r="118" customFormat="false" ht="12.8" hidden="false" customHeight="false" outlineLevel="0" collapsed="false">
      <c r="A118" s="18" t="n">
        <f aca="false">'Vstupní data'!A104</f>
        <v>0</v>
      </c>
      <c r="B118" s="18" t="str">
        <f aca="false">CONCATENATE('Vstupní data'!F104,'Vstupní data'!G104,'Vstupní data'!H104,'Vstupní data'!I104)</f>
        <v/>
      </c>
      <c r="C118" s="18" t="n">
        <f aca="false">'Vstupní data'!K104</f>
        <v>0</v>
      </c>
      <c r="D118" s="75" t="n">
        <f aca="false">'Vstupní data'!L104</f>
        <v>0</v>
      </c>
      <c r="E118" s="18" t="n">
        <f aca="false">'Vstupní data'!AB104</f>
        <v>0</v>
      </c>
      <c r="F118" s="18" t="n">
        <f aca="false">'Vstupní data'!S104</f>
        <v>0</v>
      </c>
      <c r="G118" s="18" t="n">
        <f aca="false">'Vstupní data'!AL104</f>
        <v>0</v>
      </c>
      <c r="H118" s="18" t="n">
        <f aca="false">'Vstupní data'!AQ104</f>
        <v>0</v>
      </c>
      <c r="I118" s="18" t="n">
        <f aca="false">SUM(E118:H118)</f>
        <v>0</v>
      </c>
    </row>
    <row r="119" customFormat="false" ht="12.8" hidden="false" customHeight="false" outlineLevel="0" collapsed="false">
      <c r="A119" s="18" t="n">
        <f aca="false">'Vstupní data'!A105</f>
        <v>0</v>
      </c>
      <c r="B119" s="18" t="str">
        <f aca="false">CONCATENATE('Vstupní data'!F105,'Vstupní data'!G105,'Vstupní data'!H105,'Vstupní data'!I105)</f>
        <v/>
      </c>
      <c r="C119" s="18" t="n">
        <f aca="false">'Vstupní data'!K105</f>
        <v>0</v>
      </c>
      <c r="D119" s="75" t="n">
        <f aca="false">'Vstupní data'!L105</f>
        <v>0</v>
      </c>
      <c r="E119" s="18" t="n">
        <f aca="false">'Vstupní data'!AB105</f>
        <v>0</v>
      </c>
      <c r="F119" s="18" t="n">
        <f aca="false">'Vstupní data'!S105</f>
        <v>0</v>
      </c>
      <c r="G119" s="18" t="n">
        <f aca="false">'Vstupní data'!AL105</f>
        <v>0</v>
      </c>
      <c r="H119" s="18" t="n">
        <f aca="false">'Vstupní data'!AQ105</f>
        <v>0</v>
      </c>
      <c r="I119" s="18" t="n">
        <f aca="false">SUM(E119:H119)</f>
        <v>0</v>
      </c>
    </row>
    <row r="120" customFormat="false" ht="12.8" hidden="false" customHeight="false" outlineLevel="0" collapsed="false">
      <c r="A120" s="18" t="n">
        <f aca="false">'Vstupní data'!A106</f>
        <v>0</v>
      </c>
      <c r="B120" s="18" t="str">
        <f aca="false">CONCATENATE('Vstupní data'!F106,'Vstupní data'!G106,'Vstupní data'!H106,'Vstupní data'!I106)</f>
        <v/>
      </c>
      <c r="C120" s="18" t="n">
        <f aca="false">'Vstupní data'!K106</f>
        <v>0</v>
      </c>
      <c r="D120" s="75" t="n">
        <f aca="false">'Vstupní data'!L106</f>
        <v>0</v>
      </c>
      <c r="E120" s="18" t="n">
        <f aca="false">'Vstupní data'!AB106</f>
        <v>0</v>
      </c>
      <c r="F120" s="18" t="n">
        <f aca="false">'Vstupní data'!S106</f>
        <v>0</v>
      </c>
      <c r="G120" s="18" t="n">
        <f aca="false">'Vstupní data'!AL106</f>
        <v>0</v>
      </c>
      <c r="H120" s="18" t="n">
        <f aca="false">'Vstupní data'!AQ106</f>
        <v>0</v>
      </c>
      <c r="I120" s="18" t="n">
        <f aca="false">SUM(E120:H120)</f>
        <v>0</v>
      </c>
    </row>
    <row r="121" customFormat="false" ht="12.8" hidden="false" customHeight="false" outlineLevel="0" collapsed="false">
      <c r="A121" s="18" t="n">
        <f aca="false">'Vstupní data'!A107</f>
        <v>0</v>
      </c>
      <c r="B121" s="18" t="str">
        <f aca="false">CONCATENATE('Vstupní data'!F107,'Vstupní data'!G107,'Vstupní data'!H107,'Vstupní data'!I107)</f>
        <v/>
      </c>
      <c r="C121" s="18" t="n">
        <f aca="false">'Vstupní data'!K107</f>
        <v>0</v>
      </c>
      <c r="D121" s="75" t="n">
        <f aca="false">'Vstupní data'!L107</f>
        <v>0</v>
      </c>
      <c r="E121" s="18" t="n">
        <f aca="false">'Vstupní data'!AB107</f>
        <v>0</v>
      </c>
      <c r="F121" s="18" t="n">
        <f aca="false">'Vstupní data'!S107</f>
        <v>0</v>
      </c>
      <c r="G121" s="18" t="n">
        <f aca="false">'Vstupní data'!AL107</f>
        <v>0</v>
      </c>
      <c r="H121" s="18" t="n">
        <f aca="false">'Vstupní data'!AQ107</f>
        <v>0</v>
      </c>
      <c r="I121" s="18" t="n">
        <f aca="false">SUM(E121:H121)</f>
        <v>0</v>
      </c>
    </row>
    <row r="122" customFormat="false" ht="12.8" hidden="false" customHeight="false" outlineLevel="0" collapsed="false">
      <c r="A122" s="18" t="n">
        <f aca="false">'Vstupní data'!A108</f>
        <v>0</v>
      </c>
      <c r="B122" s="18" t="str">
        <f aca="false">CONCATENATE('Vstupní data'!F108,'Vstupní data'!G108,'Vstupní data'!H108,'Vstupní data'!I108)</f>
        <v/>
      </c>
      <c r="C122" s="18" t="n">
        <f aca="false">'Vstupní data'!K108</f>
        <v>0</v>
      </c>
      <c r="D122" s="75" t="n">
        <f aca="false">'Vstupní data'!L108</f>
        <v>0</v>
      </c>
      <c r="E122" s="18" t="n">
        <f aca="false">'Vstupní data'!AB108</f>
        <v>0</v>
      </c>
      <c r="F122" s="18" t="n">
        <f aca="false">'Vstupní data'!S108</f>
        <v>0</v>
      </c>
      <c r="G122" s="18" t="n">
        <f aca="false">'Vstupní data'!AL108</f>
        <v>0</v>
      </c>
      <c r="H122" s="18" t="n">
        <f aca="false">'Vstupní data'!AQ108</f>
        <v>0</v>
      </c>
      <c r="I122" s="18" t="n">
        <f aca="false">SUM(E122:H122)</f>
        <v>0</v>
      </c>
    </row>
    <row r="123" customFormat="false" ht="12.8" hidden="false" customHeight="false" outlineLevel="0" collapsed="false">
      <c r="A123" s="18" t="n">
        <f aca="false">'Vstupní data'!A109</f>
        <v>0</v>
      </c>
      <c r="B123" s="18" t="str">
        <f aca="false">CONCATENATE('Vstupní data'!F109,'Vstupní data'!G109,'Vstupní data'!H109,'Vstupní data'!I109)</f>
        <v/>
      </c>
      <c r="C123" s="18" t="n">
        <f aca="false">'Vstupní data'!K109</f>
        <v>0</v>
      </c>
      <c r="D123" s="75" t="n">
        <f aca="false">'Vstupní data'!L109</f>
        <v>0</v>
      </c>
      <c r="E123" s="18" t="n">
        <f aca="false">'Vstupní data'!AB109</f>
        <v>0</v>
      </c>
      <c r="F123" s="18" t="n">
        <f aca="false">'Vstupní data'!S109</f>
        <v>0</v>
      </c>
      <c r="G123" s="18" t="n">
        <f aca="false">'Vstupní data'!AL109</f>
        <v>0</v>
      </c>
      <c r="H123" s="18" t="n">
        <f aca="false">'Vstupní data'!AQ109</f>
        <v>0</v>
      </c>
      <c r="I123" s="18" t="n">
        <f aca="false">SUM(E123:H123)</f>
        <v>0</v>
      </c>
    </row>
    <row r="124" customFormat="false" ht="12.8" hidden="false" customHeight="false" outlineLevel="0" collapsed="false">
      <c r="A124" s="18" t="n">
        <f aca="false">'Vstupní data'!A110</f>
        <v>0</v>
      </c>
      <c r="B124" s="18" t="str">
        <f aca="false">CONCATENATE('Vstupní data'!F110,'Vstupní data'!G110,'Vstupní data'!H110,'Vstupní data'!I110)</f>
        <v/>
      </c>
      <c r="C124" s="18" t="n">
        <f aca="false">'Vstupní data'!K110</f>
        <v>0</v>
      </c>
      <c r="D124" s="75" t="n">
        <f aca="false">'Vstupní data'!L110</f>
        <v>0</v>
      </c>
      <c r="E124" s="18" t="n">
        <f aca="false">'Vstupní data'!AB110</f>
        <v>0</v>
      </c>
      <c r="F124" s="18" t="n">
        <f aca="false">'Vstupní data'!S110</f>
        <v>0</v>
      </c>
      <c r="G124" s="18" t="n">
        <f aca="false">'Vstupní data'!AL110</f>
        <v>0</v>
      </c>
      <c r="H124" s="18" t="n">
        <f aca="false">'Vstupní data'!AQ110</f>
        <v>0</v>
      </c>
      <c r="I124" s="18" t="n">
        <f aca="false">SUM(E124:H124)</f>
        <v>0</v>
      </c>
    </row>
    <row r="125" customFormat="false" ht="12.8" hidden="false" customHeight="false" outlineLevel="0" collapsed="false">
      <c r="A125" s="18" t="n">
        <f aca="false">'Vstupní data'!A111</f>
        <v>0</v>
      </c>
      <c r="B125" s="18" t="str">
        <f aca="false">CONCATENATE('Vstupní data'!F111,'Vstupní data'!G111,'Vstupní data'!H111,'Vstupní data'!I111)</f>
        <v/>
      </c>
      <c r="C125" s="18" t="n">
        <f aca="false">'Vstupní data'!K111</f>
        <v>0</v>
      </c>
      <c r="D125" s="75" t="n">
        <f aca="false">'Vstupní data'!L111</f>
        <v>0</v>
      </c>
      <c r="E125" s="18" t="n">
        <f aca="false">'Vstupní data'!AB111</f>
        <v>0</v>
      </c>
      <c r="F125" s="18" t="n">
        <f aca="false">'Vstupní data'!S111</f>
        <v>0</v>
      </c>
      <c r="G125" s="18" t="n">
        <f aca="false">'Vstupní data'!AL111</f>
        <v>0</v>
      </c>
      <c r="H125" s="18" t="n">
        <f aca="false">'Vstupní data'!AQ111</f>
        <v>0</v>
      </c>
      <c r="I125" s="18" t="n">
        <f aca="false">SUM(E125:H125)</f>
        <v>0</v>
      </c>
    </row>
    <row r="126" customFormat="false" ht="12.8" hidden="false" customHeight="false" outlineLevel="0" collapsed="false">
      <c r="A126" s="18" t="n">
        <f aca="false">'Vstupní data'!A112</f>
        <v>0</v>
      </c>
      <c r="B126" s="18" t="str">
        <f aca="false">CONCATENATE('Vstupní data'!F112,'Vstupní data'!G112,'Vstupní data'!H112,'Vstupní data'!I112)</f>
        <v/>
      </c>
      <c r="C126" s="18" t="n">
        <f aca="false">'Vstupní data'!K112</f>
        <v>0</v>
      </c>
      <c r="D126" s="75" t="n">
        <f aca="false">'Vstupní data'!L112</f>
        <v>0</v>
      </c>
      <c r="E126" s="18" t="n">
        <f aca="false">'Vstupní data'!AB112</f>
        <v>0</v>
      </c>
      <c r="F126" s="18" t="n">
        <f aca="false">'Vstupní data'!S112</f>
        <v>0</v>
      </c>
      <c r="G126" s="18" t="n">
        <f aca="false">'Vstupní data'!AL112</f>
        <v>0</v>
      </c>
      <c r="H126" s="18" t="n">
        <f aca="false">'Vstupní data'!AQ112</f>
        <v>0</v>
      </c>
      <c r="I126" s="18" t="n">
        <f aca="false">SUM(E126:H126)</f>
        <v>0</v>
      </c>
    </row>
    <row r="127" customFormat="false" ht="12.8" hidden="false" customHeight="false" outlineLevel="0" collapsed="false">
      <c r="A127" s="18" t="n">
        <f aca="false">'Vstupní data'!A113</f>
        <v>0</v>
      </c>
      <c r="B127" s="18" t="str">
        <f aca="false">CONCATENATE('Vstupní data'!F113,'Vstupní data'!G113,'Vstupní data'!H113,'Vstupní data'!I113)</f>
        <v/>
      </c>
      <c r="C127" s="18" t="n">
        <f aca="false">'Vstupní data'!K113</f>
        <v>0</v>
      </c>
      <c r="D127" s="75" t="n">
        <f aca="false">'Vstupní data'!L113</f>
        <v>0</v>
      </c>
      <c r="E127" s="18" t="n">
        <f aca="false">'Vstupní data'!AB113</f>
        <v>0</v>
      </c>
      <c r="F127" s="18" t="n">
        <f aca="false">'Vstupní data'!S113</f>
        <v>0</v>
      </c>
      <c r="G127" s="18" t="n">
        <f aca="false">'Vstupní data'!AL113</f>
        <v>0</v>
      </c>
      <c r="H127" s="18" t="n">
        <f aca="false">'Vstupní data'!AQ113</f>
        <v>0</v>
      </c>
      <c r="I127" s="18" t="n">
        <f aca="false">SUM(E127:H127)</f>
        <v>0</v>
      </c>
    </row>
    <row r="128" customFormat="false" ht="12.8" hidden="false" customHeight="false" outlineLevel="0" collapsed="false">
      <c r="A128" s="18" t="n">
        <f aca="false">'Vstupní data'!A114</f>
        <v>0</v>
      </c>
      <c r="B128" s="18" t="str">
        <f aca="false">CONCATENATE('Vstupní data'!F114,'Vstupní data'!G114,'Vstupní data'!H114,'Vstupní data'!I114)</f>
        <v/>
      </c>
      <c r="C128" s="18" t="n">
        <f aca="false">'Vstupní data'!K114</f>
        <v>0</v>
      </c>
      <c r="D128" s="75" t="n">
        <f aca="false">'Vstupní data'!L114</f>
        <v>0</v>
      </c>
      <c r="E128" s="18" t="n">
        <f aca="false">'Vstupní data'!AB114</f>
        <v>0</v>
      </c>
      <c r="F128" s="18" t="n">
        <f aca="false">'Vstupní data'!S114</f>
        <v>0</v>
      </c>
      <c r="G128" s="18" t="n">
        <f aca="false">'Vstupní data'!AL114</f>
        <v>0</v>
      </c>
      <c r="H128" s="18" t="n">
        <f aca="false">'Vstupní data'!AQ114</f>
        <v>0</v>
      </c>
      <c r="I128" s="18" t="n">
        <f aca="false">SUM(E128:H128)</f>
        <v>0</v>
      </c>
    </row>
    <row r="129" customFormat="false" ht="12.8" hidden="false" customHeight="false" outlineLevel="0" collapsed="false">
      <c r="A129" s="18" t="n">
        <f aca="false">'Vstupní data'!A115</f>
        <v>0</v>
      </c>
      <c r="B129" s="18" t="str">
        <f aca="false">CONCATENATE('Vstupní data'!F115,'Vstupní data'!G115,'Vstupní data'!H115,'Vstupní data'!I115)</f>
        <v/>
      </c>
      <c r="C129" s="18" t="n">
        <f aca="false">'Vstupní data'!K115</f>
        <v>0</v>
      </c>
      <c r="D129" s="75" t="n">
        <f aca="false">'Vstupní data'!L115</f>
        <v>0</v>
      </c>
      <c r="E129" s="18" t="n">
        <f aca="false">'Vstupní data'!AB115</f>
        <v>0</v>
      </c>
      <c r="F129" s="18" t="n">
        <f aca="false">'Vstupní data'!S115</f>
        <v>0</v>
      </c>
      <c r="G129" s="18" t="n">
        <f aca="false">'Vstupní data'!AL115</f>
        <v>0</v>
      </c>
      <c r="H129" s="18" t="n">
        <f aca="false">'Vstupní data'!AQ115</f>
        <v>0</v>
      </c>
      <c r="I129" s="18" t="n">
        <f aca="false">SUM(E129:H129)</f>
        <v>0</v>
      </c>
    </row>
    <row r="130" customFormat="false" ht="12.8" hidden="false" customHeight="false" outlineLevel="0" collapsed="false">
      <c r="A130" s="18" t="n">
        <f aca="false">'Vstupní data'!A116</f>
        <v>0</v>
      </c>
      <c r="B130" s="18" t="str">
        <f aca="false">CONCATENATE('Vstupní data'!F116,'Vstupní data'!G116,'Vstupní data'!H116,'Vstupní data'!I116)</f>
        <v/>
      </c>
      <c r="C130" s="18" t="n">
        <f aca="false">'Vstupní data'!K116</f>
        <v>0</v>
      </c>
      <c r="D130" s="75" t="n">
        <f aca="false">'Vstupní data'!L116</f>
        <v>0</v>
      </c>
      <c r="E130" s="18" t="n">
        <f aca="false">'Vstupní data'!AB116</f>
        <v>0</v>
      </c>
      <c r="F130" s="18" t="n">
        <f aca="false">'Vstupní data'!S116</f>
        <v>0</v>
      </c>
      <c r="G130" s="18" t="n">
        <f aca="false">'Vstupní data'!AL116</f>
        <v>0</v>
      </c>
      <c r="H130" s="18" t="n">
        <f aca="false">'Vstupní data'!AQ116</f>
        <v>0</v>
      </c>
      <c r="I130" s="18" t="n">
        <f aca="false">SUM(E130:H130)</f>
        <v>0</v>
      </c>
    </row>
    <row r="131" customFormat="false" ht="12.8" hidden="false" customHeight="false" outlineLevel="0" collapsed="false">
      <c r="A131" s="18" t="n">
        <f aca="false">'Vstupní data'!A117</f>
        <v>0</v>
      </c>
      <c r="B131" s="18" t="str">
        <f aca="false">CONCATENATE('Vstupní data'!F117,'Vstupní data'!G117,'Vstupní data'!H117,'Vstupní data'!I117)</f>
        <v/>
      </c>
      <c r="C131" s="18" t="n">
        <f aca="false">'Vstupní data'!K117</f>
        <v>0</v>
      </c>
      <c r="D131" s="75" t="n">
        <f aca="false">'Vstupní data'!L117</f>
        <v>0</v>
      </c>
      <c r="E131" s="18" t="n">
        <f aca="false">'Vstupní data'!AB117</f>
        <v>0</v>
      </c>
      <c r="F131" s="18" t="n">
        <f aca="false">'Vstupní data'!S117</f>
        <v>0</v>
      </c>
      <c r="G131" s="18" t="n">
        <f aca="false">'Vstupní data'!AL117</f>
        <v>0</v>
      </c>
      <c r="H131" s="18" t="n">
        <f aca="false">'Vstupní data'!AQ117</f>
        <v>0</v>
      </c>
      <c r="I131" s="18" t="n">
        <f aca="false">SUM(E131:H131)</f>
        <v>0</v>
      </c>
    </row>
    <row r="132" customFormat="false" ht="12.8" hidden="false" customHeight="false" outlineLevel="0" collapsed="false">
      <c r="A132" s="18" t="n">
        <f aca="false">'Vstupní data'!A118</f>
        <v>0</v>
      </c>
      <c r="B132" s="18" t="str">
        <f aca="false">CONCATENATE('Vstupní data'!F118,'Vstupní data'!G118,'Vstupní data'!H118,'Vstupní data'!I118)</f>
        <v/>
      </c>
      <c r="C132" s="18" t="n">
        <f aca="false">'Vstupní data'!K118</f>
        <v>0</v>
      </c>
      <c r="D132" s="75" t="n">
        <f aca="false">'Vstupní data'!L118</f>
        <v>0</v>
      </c>
      <c r="E132" s="18" t="n">
        <f aca="false">'Vstupní data'!AB118</f>
        <v>0</v>
      </c>
      <c r="F132" s="18" t="n">
        <f aca="false">'Vstupní data'!S118</f>
        <v>0</v>
      </c>
      <c r="G132" s="18" t="n">
        <f aca="false">'Vstupní data'!AL118</f>
        <v>0</v>
      </c>
      <c r="H132" s="18" t="n">
        <f aca="false">'Vstupní data'!AQ118</f>
        <v>0</v>
      </c>
      <c r="I132" s="18" t="n">
        <f aca="false">SUM(E132:H132)</f>
        <v>0</v>
      </c>
    </row>
    <row r="133" customFormat="false" ht="12.8" hidden="false" customHeight="false" outlineLevel="0" collapsed="false">
      <c r="A133" s="18" t="n">
        <f aca="false">'Vstupní data'!A119</f>
        <v>0</v>
      </c>
      <c r="B133" s="18" t="str">
        <f aca="false">CONCATENATE('Vstupní data'!F119,'Vstupní data'!G119,'Vstupní data'!H119,'Vstupní data'!I119)</f>
        <v/>
      </c>
      <c r="C133" s="18" t="n">
        <f aca="false">'Vstupní data'!K119</f>
        <v>0</v>
      </c>
      <c r="D133" s="75" t="n">
        <f aca="false">'Vstupní data'!L119</f>
        <v>0</v>
      </c>
      <c r="E133" s="18" t="n">
        <f aca="false">'Vstupní data'!AB119</f>
        <v>0</v>
      </c>
      <c r="F133" s="18" t="n">
        <f aca="false">'Vstupní data'!S119</f>
        <v>0</v>
      </c>
      <c r="G133" s="18" t="n">
        <f aca="false">'Vstupní data'!AL119</f>
        <v>0</v>
      </c>
      <c r="H133" s="18" t="n">
        <f aca="false">'Vstupní data'!AQ119</f>
        <v>0</v>
      </c>
      <c r="I133" s="18" t="n">
        <f aca="false">SUM(E133:H133)</f>
        <v>0</v>
      </c>
    </row>
    <row r="134" customFormat="false" ht="12.8" hidden="false" customHeight="false" outlineLevel="0" collapsed="false">
      <c r="A134" s="18" t="n">
        <f aca="false">'Vstupní data'!A120</f>
        <v>0</v>
      </c>
      <c r="B134" s="18" t="str">
        <f aca="false">CONCATENATE('Vstupní data'!F120,'Vstupní data'!G120,'Vstupní data'!H120,'Vstupní data'!I120)</f>
        <v/>
      </c>
      <c r="C134" s="18" t="n">
        <f aca="false">'Vstupní data'!K120</f>
        <v>0</v>
      </c>
      <c r="D134" s="75" t="n">
        <f aca="false">'Vstupní data'!L120</f>
        <v>0</v>
      </c>
      <c r="E134" s="18" t="n">
        <f aca="false">'Vstupní data'!AB120</f>
        <v>0</v>
      </c>
      <c r="F134" s="18" t="n">
        <f aca="false">'Vstupní data'!S120</f>
        <v>0</v>
      </c>
      <c r="G134" s="18" t="n">
        <f aca="false">'Vstupní data'!AL120</f>
        <v>0</v>
      </c>
      <c r="H134" s="18" t="n">
        <f aca="false">'Vstupní data'!AQ120</f>
        <v>0</v>
      </c>
      <c r="I134" s="18" t="n">
        <f aca="false">SUM(E134:H134)</f>
        <v>0</v>
      </c>
    </row>
    <row r="135" customFormat="false" ht="12.8" hidden="false" customHeight="false" outlineLevel="0" collapsed="false">
      <c r="A135" s="18" t="n">
        <f aca="false">'Vstupní data'!A121</f>
        <v>0</v>
      </c>
      <c r="B135" s="18" t="str">
        <f aca="false">CONCATENATE('Vstupní data'!F121,'Vstupní data'!G121,'Vstupní data'!H121,'Vstupní data'!I121)</f>
        <v/>
      </c>
      <c r="C135" s="18" t="n">
        <f aca="false">'Vstupní data'!K121</f>
        <v>0</v>
      </c>
      <c r="D135" s="75" t="n">
        <f aca="false">'Vstupní data'!L121</f>
        <v>0</v>
      </c>
      <c r="E135" s="18" t="n">
        <f aca="false">'Vstupní data'!AB121</f>
        <v>0</v>
      </c>
      <c r="F135" s="18" t="n">
        <f aca="false">'Vstupní data'!S121</f>
        <v>0</v>
      </c>
      <c r="G135" s="18" t="n">
        <f aca="false">'Vstupní data'!AL121</f>
        <v>0</v>
      </c>
      <c r="H135" s="18" t="n">
        <f aca="false">'Vstupní data'!AQ121</f>
        <v>0</v>
      </c>
      <c r="I135" s="18" t="n">
        <f aca="false">SUM(E135:H135)</f>
        <v>0</v>
      </c>
    </row>
    <row r="136" customFormat="false" ht="12.8" hidden="false" customHeight="false" outlineLevel="0" collapsed="false">
      <c r="A136" s="18" t="n">
        <f aca="false">'Vstupní data'!A122</f>
        <v>0</v>
      </c>
      <c r="B136" s="18" t="str">
        <f aca="false">CONCATENATE('Vstupní data'!F122,'Vstupní data'!G122,'Vstupní data'!H122,'Vstupní data'!I122)</f>
        <v/>
      </c>
      <c r="C136" s="18" t="n">
        <f aca="false">'Vstupní data'!K122</f>
        <v>0</v>
      </c>
      <c r="D136" s="75" t="n">
        <f aca="false">'Vstupní data'!L122</f>
        <v>0</v>
      </c>
      <c r="E136" s="18" t="n">
        <f aca="false">'Vstupní data'!AB122</f>
        <v>0</v>
      </c>
      <c r="F136" s="18" t="n">
        <f aca="false">'Vstupní data'!S122</f>
        <v>0</v>
      </c>
      <c r="G136" s="18" t="n">
        <f aca="false">'Vstupní data'!AL122</f>
        <v>0</v>
      </c>
      <c r="H136" s="18" t="n">
        <f aca="false">'Vstupní data'!AQ122</f>
        <v>0</v>
      </c>
      <c r="I136" s="18" t="n">
        <f aca="false">SUM(E136:H136)</f>
        <v>0</v>
      </c>
    </row>
    <row r="137" customFormat="false" ht="12.8" hidden="false" customHeight="false" outlineLevel="0" collapsed="false">
      <c r="A137" s="18" t="n">
        <f aca="false">'Vstupní data'!A123</f>
        <v>0</v>
      </c>
      <c r="B137" s="18" t="str">
        <f aca="false">CONCATENATE('Vstupní data'!F123,'Vstupní data'!G123,'Vstupní data'!H123,'Vstupní data'!I123)</f>
        <v/>
      </c>
      <c r="C137" s="18" t="n">
        <f aca="false">'Vstupní data'!K123</f>
        <v>0</v>
      </c>
      <c r="D137" s="75" t="n">
        <f aca="false">'Vstupní data'!L123</f>
        <v>0</v>
      </c>
      <c r="E137" s="18" t="n">
        <f aca="false">'Vstupní data'!AB123</f>
        <v>0</v>
      </c>
      <c r="F137" s="18" t="n">
        <f aca="false">'Vstupní data'!S123</f>
        <v>0</v>
      </c>
      <c r="G137" s="18" t="n">
        <f aca="false">'Vstupní data'!AL123</f>
        <v>0</v>
      </c>
      <c r="H137" s="18" t="n">
        <f aca="false">'Vstupní data'!AQ123</f>
        <v>0</v>
      </c>
      <c r="I137" s="18" t="n">
        <f aca="false">SUM(E137:H137)</f>
        <v>0</v>
      </c>
    </row>
    <row r="138" customFormat="false" ht="12.8" hidden="false" customHeight="false" outlineLevel="0" collapsed="false">
      <c r="A138" s="18" t="n">
        <f aca="false">'Vstupní data'!A124</f>
        <v>0</v>
      </c>
      <c r="B138" s="18" t="str">
        <f aca="false">CONCATENATE('Vstupní data'!F124,'Vstupní data'!G124,'Vstupní data'!H124,'Vstupní data'!I124)</f>
        <v/>
      </c>
      <c r="C138" s="18" t="n">
        <f aca="false">'Vstupní data'!K124</f>
        <v>0</v>
      </c>
      <c r="D138" s="75" t="n">
        <f aca="false">'Vstupní data'!L124</f>
        <v>0</v>
      </c>
      <c r="E138" s="18" t="n">
        <f aca="false">'Vstupní data'!AB124</f>
        <v>0</v>
      </c>
      <c r="F138" s="18" t="n">
        <f aca="false">'Vstupní data'!S124</f>
        <v>0</v>
      </c>
      <c r="G138" s="18" t="n">
        <f aca="false">'Vstupní data'!AL124</f>
        <v>0</v>
      </c>
      <c r="H138" s="18" t="n">
        <f aca="false">'Vstupní data'!AQ124</f>
        <v>0</v>
      </c>
      <c r="I138" s="18" t="n">
        <f aca="false">SUM(E138:H138)</f>
        <v>0</v>
      </c>
    </row>
    <row r="139" customFormat="false" ht="12.8" hidden="false" customHeight="false" outlineLevel="0" collapsed="false">
      <c r="A139" s="18" t="n">
        <f aca="false">'Vstupní data'!A125</f>
        <v>0</v>
      </c>
      <c r="B139" s="18" t="str">
        <f aca="false">CONCATENATE('Vstupní data'!F125,'Vstupní data'!G125,'Vstupní data'!H125,'Vstupní data'!I125)</f>
        <v/>
      </c>
      <c r="C139" s="18" t="n">
        <f aca="false">'Vstupní data'!K125</f>
        <v>0</v>
      </c>
      <c r="D139" s="75" t="n">
        <f aca="false">'Vstupní data'!L125</f>
        <v>0</v>
      </c>
      <c r="E139" s="18" t="n">
        <f aca="false">'Vstupní data'!AB125</f>
        <v>0</v>
      </c>
      <c r="F139" s="18" t="n">
        <f aca="false">'Vstupní data'!S125</f>
        <v>0</v>
      </c>
      <c r="G139" s="18" t="n">
        <f aca="false">'Vstupní data'!AL125</f>
        <v>0</v>
      </c>
      <c r="H139" s="18" t="n">
        <f aca="false">'Vstupní data'!AQ125</f>
        <v>0</v>
      </c>
      <c r="I139" s="18" t="n">
        <f aca="false">SUM(E139:H139)</f>
        <v>0</v>
      </c>
    </row>
    <row r="140" customFormat="false" ht="12.8" hidden="false" customHeight="false" outlineLevel="0" collapsed="false">
      <c r="A140" s="18" t="n">
        <f aca="false">'Vstupní data'!A126</f>
        <v>0</v>
      </c>
      <c r="B140" s="18" t="str">
        <f aca="false">CONCATENATE('Vstupní data'!F126,'Vstupní data'!G126,'Vstupní data'!H126,'Vstupní data'!I126)</f>
        <v/>
      </c>
      <c r="C140" s="18" t="n">
        <f aca="false">'Vstupní data'!K126</f>
        <v>0</v>
      </c>
      <c r="D140" s="75" t="n">
        <f aca="false">'Vstupní data'!L126</f>
        <v>0</v>
      </c>
      <c r="E140" s="18" t="n">
        <f aca="false">'Vstupní data'!AB126</f>
        <v>0</v>
      </c>
      <c r="F140" s="18" t="n">
        <f aca="false">'Vstupní data'!S126</f>
        <v>0</v>
      </c>
      <c r="G140" s="18" t="n">
        <f aca="false">'Vstupní data'!AL126</f>
        <v>0</v>
      </c>
      <c r="H140" s="18" t="n">
        <f aca="false">'Vstupní data'!AQ126</f>
        <v>0</v>
      </c>
      <c r="I140" s="18" t="n">
        <f aca="false">SUM(E140:H140)</f>
        <v>0</v>
      </c>
    </row>
    <row r="141" customFormat="false" ht="12.8" hidden="false" customHeight="false" outlineLevel="0" collapsed="false">
      <c r="A141" s="18" t="n">
        <f aca="false">'Vstupní data'!A127</f>
        <v>0</v>
      </c>
      <c r="B141" s="18" t="str">
        <f aca="false">CONCATENATE('Vstupní data'!F127,'Vstupní data'!G127,'Vstupní data'!H127,'Vstupní data'!I127)</f>
        <v/>
      </c>
      <c r="C141" s="18" t="n">
        <f aca="false">'Vstupní data'!K127</f>
        <v>0</v>
      </c>
      <c r="D141" s="75" t="n">
        <f aca="false">'Vstupní data'!L127</f>
        <v>0</v>
      </c>
      <c r="E141" s="18" t="n">
        <f aca="false">'Vstupní data'!AB127</f>
        <v>0</v>
      </c>
      <c r="F141" s="18" t="n">
        <f aca="false">'Vstupní data'!S127</f>
        <v>0</v>
      </c>
      <c r="G141" s="18" t="n">
        <f aca="false">'Vstupní data'!AL127</f>
        <v>0</v>
      </c>
      <c r="H141" s="18" t="n">
        <f aca="false">'Vstupní data'!AQ127</f>
        <v>0</v>
      </c>
      <c r="I141" s="18" t="n">
        <f aca="false">SUM(E141:H141)</f>
        <v>0</v>
      </c>
    </row>
    <row r="142" customFormat="false" ht="12.8" hidden="false" customHeight="false" outlineLevel="0" collapsed="false">
      <c r="A142" s="18" t="n">
        <f aca="false">'Vstupní data'!A128</f>
        <v>0</v>
      </c>
      <c r="B142" s="18" t="str">
        <f aca="false">CONCATENATE('Vstupní data'!F128,'Vstupní data'!G128,'Vstupní data'!H128,'Vstupní data'!I128)</f>
        <v/>
      </c>
      <c r="C142" s="18" t="n">
        <f aca="false">'Vstupní data'!K128</f>
        <v>0</v>
      </c>
      <c r="D142" s="75" t="n">
        <f aca="false">'Vstupní data'!L128</f>
        <v>0</v>
      </c>
      <c r="E142" s="18" t="n">
        <f aca="false">'Vstupní data'!AB128</f>
        <v>0</v>
      </c>
      <c r="F142" s="18" t="n">
        <f aca="false">'Vstupní data'!S128</f>
        <v>0</v>
      </c>
      <c r="G142" s="18" t="n">
        <f aca="false">'Vstupní data'!AL128</f>
        <v>0</v>
      </c>
      <c r="H142" s="18" t="n">
        <f aca="false">'Vstupní data'!AQ128</f>
        <v>0</v>
      </c>
      <c r="I142" s="18" t="n">
        <f aca="false">SUM(E142:H142)</f>
        <v>0</v>
      </c>
    </row>
    <row r="143" customFormat="false" ht="12.8" hidden="false" customHeight="false" outlineLevel="0" collapsed="false">
      <c r="A143" s="18" t="n">
        <f aca="false">'Vstupní data'!A129</f>
        <v>0</v>
      </c>
      <c r="B143" s="18" t="str">
        <f aca="false">CONCATENATE('Vstupní data'!F129,'Vstupní data'!G129,'Vstupní data'!H129,'Vstupní data'!I129)</f>
        <v/>
      </c>
      <c r="C143" s="18" t="n">
        <f aca="false">'Vstupní data'!K129</f>
        <v>0</v>
      </c>
      <c r="D143" s="75" t="n">
        <f aca="false">'Vstupní data'!L129</f>
        <v>0</v>
      </c>
      <c r="E143" s="18" t="n">
        <f aca="false">'Vstupní data'!AB129</f>
        <v>0</v>
      </c>
      <c r="F143" s="18" t="n">
        <f aca="false">'Vstupní data'!S129</f>
        <v>0</v>
      </c>
      <c r="G143" s="18" t="n">
        <f aca="false">'Vstupní data'!AL129</f>
        <v>0</v>
      </c>
      <c r="H143" s="18" t="n">
        <f aca="false">'Vstupní data'!AQ129</f>
        <v>0</v>
      </c>
      <c r="I143" s="18" t="n">
        <f aca="false">SUM(E143:H143)</f>
        <v>0</v>
      </c>
    </row>
    <row r="144" customFormat="false" ht="12.8" hidden="false" customHeight="false" outlineLevel="0" collapsed="false">
      <c r="A144" s="18" t="n">
        <f aca="false">'Vstupní data'!A130</f>
        <v>0</v>
      </c>
      <c r="B144" s="18" t="str">
        <f aca="false">CONCATENATE('Vstupní data'!F130,'Vstupní data'!G130,'Vstupní data'!H130,'Vstupní data'!I130)</f>
        <v/>
      </c>
      <c r="C144" s="18" t="n">
        <f aca="false">'Vstupní data'!K130</f>
        <v>0</v>
      </c>
      <c r="D144" s="75" t="n">
        <f aca="false">'Vstupní data'!L130</f>
        <v>0</v>
      </c>
      <c r="E144" s="18" t="n">
        <f aca="false">'Vstupní data'!AB130</f>
        <v>0</v>
      </c>
      <c r="F144" s="18" t="n">
        <f aca="false">'Vstupní data'!S130</f>
        <v>0</v>
      </c>
      <c r="G144" s="18" t="n">
        <f aca="false">'Vstupní data'!AL130</f>
        <v>0</v>
      </c>
      <c r="H144" s="18" t="n">
        <f aca="false">'Vstupní data'!AQ130</f>
        <v>0</v>
      </c>
      <c r="I144" s="18" t="n">
        <f aca="false">SUM(E144:H144)</f>
        <v>0</v>
      </c>
    </row>
    <row r="145" customFormat="false" ht="12.8" hidden="false" customHeight="false" outlineLevel="0" collapsed="false">
      <c r="A145" s="18" t="n">
        <f aca="false">'Vstupní data'!A131</f>
        <v>0</v>
      </c>
      <c r="B145" s="18" t="str">
        <f aca="false">CONCATENATE('Vstupní data'!F131,'Vstupní data'!G131,'Vstupní data'!H131,'Vstupní data'!I131)</f>
        <v/>
      </c>
      <c r="C145" s="18" t="n">
        <f aca="false">'Vstupní data'!K131</f>
        <v>0</v>
      </c>
      <c r="D145" s="75" t="n">
        <f aca="false">'Vstupní data'!L131</f>
        <v>0</v>
      </c>
      <c r="E145" s="18" t="n">
        <f aca="false">'Vstupní data'!AB131</f>
        <v>0</v>
      </c>
      <c r="F145" s="18" t="n">
        <f aca="false">'Vstupní data'!S131</f>
        <v>0</v>
      </c>
      <c r="G145" s="18" t="n">
        <f aca="false">'Vstupní data'!AL131</f>
        <v>0</v>
      </c>
      <c r="H145" s="18" t="n">
        <f aca="false">'Vstupní data'!AQ131</f>
        <v>0</v>
      </c>
      <c r="I145" s="18" t="n">
        <f aca="false">SUM(E145:H145)</f>
        <v>0</v>
      </c>
    </row>
    <row r="146" customFormat="false" ht="12.8" hidden="false" customHeight="false" outlineLevel="0" collapsed="false">
      <c r="A146" s="18" t="n">
        <f aca="false">'Vstupní data'!A132</f>
        <v>0</v>
      </c>
      <c r="B146" s="18" t="str">
        <f aca="false">CONCATENATE('Vstupní data'!F132,'Vstupní data'!G132,'Vstupní data'!H132,'Vstupní data'!I132)</f>
        <v/>
      </c>
      <c r="C146" s="18" t="n">
        <f aca="false">'Vstupní data'!K132</f>
        <v>0</v>
      </c>
      <c r="D146" s="75" t="n">
        <f aca="false">'Vstupní data'!L132</f>
        <v>0</v>
      </c>
      <c r="E146" s="18" t="n">
        <f aca="false">'Vstupní data'!AB132</f>
        <v>0</v>
      </c>
      <c r="F146" s="18" t="n">
        <f aca="false">'Vstupní data'!S132</f>
        <v>0</v>
      </c>
      <c r="G146" s="18" t="n">
        <f aca="false">'Vstupní data'!AL132</f>
        <v>0</v>
      </c>
      <c r="H146" s="18" t="n">
        <f aca="false">'Vstupní data'!AQ132</f>
        <v>0</v>
      </c>
      <c r="I146" s="18" t="n">
        <f aca="false">SUM(E146:H146)</f>
        <v>0</v>
      </c>
    </row>
    <row r="147" customFormat="false" ht="12.8" hidden="false" customHeight="false" outlineLevel="0" collapsed="false">
      <c r="A147" s="18" t="n">
        <f aca="false">'Vstupní data'!A133</f>
        <v>0</v>
      </c>
      <c r="B147" s="18" t="str">
        <f aca="false">CONCATENATE('Vstupní data'!F133,'Vstupní data'!G133,'Vstupní data'!H133,'Vstupní data'!I133)</f>
        <v/>
      </c>
      <c r="C147" s="18" t="n">
        <f aca="false">'Vstupní data'!K133</f>
        <v>0</v>
      </c>
      <c r="D147" s="75" t="n">
        <f aca="false">'Vstupní data'!L133</f>
        <v>0</v>
      </c>
      <c r="E147" s="18" t="n">
        <f aca="false">'Vstupní data'!AB133</f>
        <v>0</v>
      </c>
      <c r="F147" s="18" t="n">
        <f aca="false">'Vstupní data'!S133</f>
        <v>0</v>
      </c>
      <c r="G147" s="18" t="n">
        <f aca="false">'Vstupní data'!AL133</f>
        <v>0</v>
      </c>
      <c r="H147" s="18" t="n">
        <f aca="false">'Vstupní data'!AQ133</f>
        <v>0</v>
      </c>
      <c r="I147" s="18" t="n">
        <f aca="false">SUM(E147:H147)</f>
        <v>0</v>
      </c>
    </row>
    <row r="148" customFormat="false" ht="12.8" hidden="false" customHeight="false" outlineLevel="0" collapsed="false">
      <c r="A148" s="18" t="n">
        <f aca="false">'Vstupní data'!A134</f>
        <v>0</v>
      </c>
      <c r="B148" s="18" t="str">
        <f aca="false">CONCATENATE('Vstupní data'!F134,'Vstupní data'!G134,'Vstupní data'!H134,'Vstupní data'!I134)</f>
        <v/>
      </c>
      <c r="C148" s="18" t="n">
        <f aca="false">'Vstupní data'!K134</f>
        <v>0</v>
      </c>
      <c r="D148" s="75" t="n">
        <f aca="false">'Vstupní data'!L134</f>
        <v>0</v>
      </c>
      <c r="E148" s="18" t="n">
        <f aca="false">'Vstupní data'!AB134</f>
        <v>0</v>
      </c>
      <c r="F148" s="18" t="n">
        <f aca="false">'Vstupní data'!S134</f>
        <v>0</v>
      </c>
      <c r="G148" s="18" t="n">
        <f aca="false">'Vstupní data'!AL134</f>
        <v>0</v>
      </c>
      <c r="H148" s="18" t="n">
        <f aca="false">'Vstupní data'!AQ134</f>
        <v>0</v>
      </c>
      <c r="I148" s="18" t="n">
        <f aca="false">SUM(E148:H148)</f>
        <v>0</v>
      </c>
    </row>
    <row r="149" customFormat="false" ht="12.8" hidden="false" customHeight="false" outlineLevel="0" collapsed="false">
      <c r="A149" s="18" t="n">
        <f aca="false">'Vstupní data'!A135</f>
        <v>0</v>
      </c>
      <c r="B149" s="18" t="str">
        <f aca="false">CONCATENATE('Vstupní data'!F135,'Vstupní data'!G135,'Vstupní data'!H135,'Vstupní data'!I135)</f>
        <v/>
      </c>
      <c r="C149" s="18" t="n">
        <f aca="false">'Vstupní data'!K135</f>
        <v>0</v>
      </c>
      <c r="D149" s="75" t="n">
        <f aca="false">'Vstupní data'!L135</f>
        <v>0</v>
      </c>
      <c r="E149" s="18" t="n">
        <f aca="false">'Vstupní data'!AB135</f>
        <v>0</v>
      </c>
      <c r="F149" s="18" t="n">
        <f aca="false">'Vstupní data'!S135</f>
        <v>0</v>
      </c>
      <c r="G149" s="18" t="n">
        <f aca="false">'Vstupní data'!AL135</f>
        <v>0</v>
      </c>
      <c r="H149" s="18" t="n">
        <f aca="false">'Vstupní data'!AQ135</f>
        <v>0</v>
      </c>
      <c r="I149" s="18" t="n">
        <f aca="false">SUM(E149:H149)</f>
        <v>0</v>
      </c>
    </row>
    <row r="150" customFormat="false" ht="12.8" hidden="false" customHeight="false" outlineLevel="0" collapsed="false">
      <c r="A150" s="18" t="n">
        <f aca="false">'Vstupní data'!A136</f>
        <v>0</v>
      </c>
      <c r="B150" s="18" t="str">
        <f aca="false">CONCATENATE('Vstupní data'!F136,'Vstupní data'!G136,'Vstupní data'!H136,'Vstupní data'!I136)</f>
        <v/>
      </c>
      <c r="C150" s="18" t="n">
        <f aca="false">'Vstupní data'!K136</f>
        <v>0</v>
      </c>
      <c r="D150" s="75" t="n">
        <f aca="false">'Vstupní data'!L136</f>
        <v>0</v>
      </c>
      <c r="E150" s="18" t="n">
        <f aca="false">'Vstupní data'!AB136</f>
        <v>0</v>
      </c>
      <c r="F150" s="18" t="n">
        <f aca="false">'Vstupní data'!S136</f>
        <v>0</v>
      </c>
      <c r="G150" s="18" t="n">
        <f aca="false">'Vstupní data'!AL136</f>
        <v>0</v>
      </c>
      <c r="H150" s="18" t="n">
        <f aca="false">'Vstupní data'!AQ136</f>
        <v>0</v>
      </c>
      <c r="I150" s="18" t="n">
        <f aca="false">SUM(E150:H150)</f>
        <v>0</v>
      </c>
    </row>
    <row r="151" customFormat="false" ht="12.8" hidden="false" customHeight="false" outlineLevel="0" collapsed="false">
      <c r="A151" s="18" t="n">
        <f aca="false">'Vstupní data'!A137</f>
        <v>0</v>
      </c>
      <c r="B151" s="18" t="str">
        <f aca="false">CONCATENATE('Vstupní data'!F137,'Vstupní data'!G137,'Vstupní data'!H137,'Vstupní data'!I137)</f>
        <v/>
      </c>
      <c r="C151" s="18" t="n">
        <f aca="false">'Vstupní data'!K137</f>
        <v>0</v>
      </c>
      <c r="D151" s="75" t="n">
        <f aca="false">'Vstupní data'!L137</f>
        <v>0</v>
      </c>
      <c r="E151" s="18" t="n">
        <f aca="false">'Vstupní data'!AB137</f>
        <v>0</v>
      </c>
      <c r="F151" s="18" t="n">
        <f aca="false">'Vstupní data'!S137</f>
        <v>0</v>
      </c>
      <c r="G151" s="18" t="n">
        <f aca="false">'Vstupní data'!AL137</f>
        <v>0</v>
      </c>
      <c r="H151" s="18" t="n">
        <f aca="false">'Vstupní data'!AQ137</f>
        <v>0</v>
      </c>
      <c r="I151" s="18" t="n">
        <f aca="false">SUM(E151:H151)</f>
        <v>0</v>
      </c>
    </row>
    <row r="152" customFormat="false" ht="12.8" hidden="false" customHeight="false" outlineLevel="0" collapsed="false">
      <c r="A152" s="18" t="n">
        <f aca="false">'Vstupní data'!A138</f>
        <v>0</v>
      </c>
      <c r="B152" s="18" t="str">
        <f aca="false">CONCATENATE('Vstupní data'!F138,'Vstupní data'!G138,'Vstupní data'!H138,'Vstupní data'!I138)</f>
        <v/>
      </c>
      <c r="C152" s="18" t="n">
        <f aca="false">'Vstupní data'!K138</f>
        <v>0</v>
      </c>
      <c r="D152" s="75" t="n">
        <f aca="false">'Vstupní data'!L138</f>
        <v>0</v>
      </c>
      <c r="E152" s="18" t="n">
        <f aca="false">'Vstupní data'!AB138</f>
        <v>0</v>
      </c>
      <c r="F152" s="18" t="n">
        <f aca="false">'Vstupní data'!S138</f>
        <v>0</v>
      </c>
      <c r="G152" s="18" t="n">
        <f aca="false">'Vstupní data'!AL138</f>
        <v>0</v>
      </c>
      <c r="H152" s="18" t="n">
        <f aca="false">'Vstupní data'!AQ138</f>
        <v>0</v>
      </c>
      <c r="I152" s="18" t="n">
        <f aca="false">SUM(E152:H152)</f>
        <v>0</v>
      </c>
    </row>
    <row r="153" customFormat="false" ht="12.8" hidden="false" customHeight="false" outlineLevel="0" collapsed="false">
      <c r="A153" s="18" t="n">
        <f aca="false">'Vstupní data'!A139</f>
        <v>0</v>
      </c>
      <c r="B153" s="18" t="str">
        <f aca="false">CONCATENATE('Vstupní data'!F139,'Vstupní data'!G139,'Vstupní data'!H139,'Vstupní data'!I139)</f>
        <v/>
      </c>
      <c r="C153" s="18" t="n">
        <f aca="false">'Vstupní data'!K139</f>
        <v>0</v>
      </c>
      <c r="D153" s="75" t="n">
        <f aca="false">'Vstupní data'!L139</f>
        <v>0</v>
      </c>
      <c r="E153" s="18" t="n">
        <f aca="false">'Vstupní data'!AB139</f>
        <v>0</v>
      </c>
      <c r="F153" s="18" t="n">
        <f aca="false">'Vstupní data'!S139</f>
        <v>0</v>
      </c>
      <c r="G153" s="18" t="n">
        <f aca="false">'Vstupní data'!AL139</f>
        <v>0</v>
      </c>
      <c r="H153" s="18" t="n">
        <f aca="false">'Vstupní data'!AQ139</f>
        <v>0</v>
      </c>
      <c r="I153" s="18" t="n">
        <f aca="false">SUM(E153:H153)</f>
        <v>0</v>
      </c>
    </row>
    <row r="154" customFormat="false" ht="12.8" hidden="false" customHeight="false" outlineLevel="0" collapsed="false">
      <c r="A154" s="18" t="n">
        <f aca="false">'Vstupní data'!A140</f>
        <v>0</v>
      </c>
      <c r="B154" s="18" t="str">
        <f aca="false">CONCATENATE('Vstupní data'!F140,'Vstupní data'!G140,'Vstupní data'!H140,'Vstupní data'!I140)</f>
        <v/>
      </c>
      <c r="C154" s="18" t="n">
        <f aca="false">'Vstupní data'!K140</f>
        <v>0</v>
      </c>
      <c r="D154" s="75" t="n">
        <f aca="false">'Vstupní data'!L140</f>
        <v>0</v>
      </c>
      <c r="E154" s="18" t="n">
        <f aca="false">'Vstupní data'!AB140</f>
        <v>0</v>
      </c>
      <c r="F154" s="18" t="n">
        <f aca="false">'Vstupní data'!S140</f>
        <v>0</v>
      </c>
      <c r="G154" s="18" t="n">
        <f aca="false">'Vstupní data'!AL140</f>
        <v>0</v>
      </c>
      <c r="H154" s="18" t="n">
        <f aca="false">'Vstupní data'!AQ140</f>
        <v>0</v>
      </c>
      <c r="I154" s="18" t="n">
        <f aca="false">SUM(E154:H154)</f>
        <v>0</v>
      </c>
    </row>
    <row r="155" customFormat="false" ht="12.8" hidden="false" customHeight="false" outlineLevel="0" collapsed="false">
      <c r="A155" s="18" t="n">
        <f aca="false">'Vstupní data'!A141</f>
        <v>0</v>
      </c>
      <c r="B155" s="18" t="str">
        <f aca="false">CONCATENATE('Vstupní data'!F141,'Vstupní data'!G141,'Vstupní data'!H141,'Vstupní data'!I141)</f>
        <v/>
      </c>
      <c r="C155" s="18" t="n">
        <f aca="false">'Vstupní data'!K141</f>
        <v>0</v>
      </c>
      <c r="D155" s="75" t="n">
        <f aca="false">'Vstupní data'!L141</f>
        <v>0</v>
      </c>
      <c r="E155" s="18" t="n">
        <f aca="false">'Vstupní data'!AB141</f>
        <v>0</v>
      </c>
      <c r="F155" s="18" t="n">
        <f aca="false">'Vstupní data'!S141</f>
        <v>0</v>
      </c>
      <c r="G155" s="18" t="n">
        <f aca="false">'Vstupní data'!AL141</f>
        <v>0</v>
      </c>
      <c r="H155" s="18" t="n">
        <f aca="false">'Vstupní data'!AQ141</f>
        <v>0</v>
      </c>
      <c r="I155" s="18" t="n">
        <f aca="false">SUM(E155:H155)</f>
        <v>0</v>
      </c>
    </row>
    <row r="156" customFormat="false" ht="12.8" hidden="false" customHeight="false" outlineLevel="0" collapsed="false">
      <c r="A156" s="18" t="n">
        <f aca="false">'Vstupní data'!A142</f>
        <v>0</v>
      </c>
      <c r="B156" s="18" t="str">
        <f aca="false">CONCATENATE('Vstupní data'!F142,'Vstupní data'!G142,'Vstupní data'!H142,'Vstupní data'!I142)</f>
        <v/>
      </c>
      <c r="C156" s="18" t="n">
        <f aca="false">'Vstupní data'!K142</f>
        <v>0</v>
      </c>
      <c r="D156" s="75" t="n">
        <f aca="false">'Vstupní data'!L142</f>
        <v>0</v>
      </c>
      <c r="E156" s="18" t="n">
        <f aca="false">'Vstupní data'!AB142</f>
        <v>0</v>
      </c>
      <c r="F156" s="18" t="n">
        <f aca="false">'Vstupní data'!S142</f>
        <v>0</v>
      </c>
      <c r="G156" s="18" t="n">
        <f aca="false">'Vstupní data'!AL142</f>
        <v>0</v>
      </c>
      <c r="H156" s="18" t="n">
        <f aca="false">'Vstupní data'!AQ142</f>
        <v>0</v>
      </c>
      <c r="I156" s="18" t="n">
        <f aca="false">SUM(E156:H156)</f>
        <v>0</v>
      </c>
    </row>
    <row r="157" customFormat="false" ht="12.8" hidden="false" customHeight="false" outlineLevel="0" collapsed="false">
      <c r="A157" s="18" t="n">
        <f aca="false">'Vstupní data'!A143</f>
        <v>0</v>
      </c>
      <c r="B157" s="18" t="str">
        <f aca="false">CONCATENATE('Vstupní data'!F143,'Vstupní data'!G143,'Vstupní data'!H143,'Vstupní data'!I143)</f>
        <v/>
      </c>
      <c r="C157" s="18" t="n">
        <f aca="false">'Vstupní data'!K143</f>
        <v>0</v>
      </c>
      <c r="D157" s="75" t="n">
        <f aca="false">'Vstupní data'!L143</f>
        <v>0</v>
      </c>
      <c r="E157" s="18" t="n">
        <f aca="false">'Vstupní data'!AB143</f>
        <v>0</v>
      </c>
      <c r="F157" s="18" t="n">
        <f aca="false">'Vstupní data'!S143</f>
        <v>0</v>
      </c>
      <c r="G157" s="18" t="n">
        <f aca="false">'Vstupní data'!AL143</f>
        <v>0</v>
      </c>
      <c r="H157" s="18" t="n">
        <f aca="false">'Vstupní data'!AQ143</f>
        <v>0</v>
      </c>
      <c r="I157" s="18" t="n">
        <f aca="false">SUM(E157:H157)</f>
        <v>0</v>
      </c>
    </row>
    <row r="158" customFormat="false" ht="12.8" hidden="false" customHeight="false" outlineLevel="0" collapsed="false">
      <c r="A158" s="18" t="n">
        <f aca="false">'Vstupní data'!A144</f>
        <v>0</v>
      </c>
      <c r="B158" s="18" t="str">
        <f aca="false">CONCATENATE('Vstupní data'!F144,'Vstupní data'!G144,'Vstupní data'!H144,'Vstupní data'!I144)</f>
        <v/>
      </c>
      <c r="C158" s="18" t="n">
        <f aca="false">'Vstupní data'!K144</f>
        <v>0</v>
      </c>
      <c r="D158" s="75" t="n">
        <f aca="false">'Vstupní data'!L144</f>
        <v>0</v>
      </c>
      <c r="E158" s="18" t="n">
        <f aca="false">'Vstupní data'!AB144</f>
        <v>0</v>
      </c>
      <c r="F158" s="18" t="n">
        <f aca="false">'Vstupní data'!S144</f>
        <v>0</v>
      </c>
      <c r="G158" s="18" t="n">
        <f aca="false">'Vstupní data'!AL144</f>
        <v>0</v>
      </c>
      <c r="H158" s="18" t="n">
        <f aca="false">'Vstupní data'!AQ144</f>
        <v>0</v>
      </c>
      <c r="I158" s="18" t="n">
        <f aca="false">SUM(E158:H158)</f>
        <v>0</v>
      </c>
    </row>
    <row r="159" customFormat="false" ht="12.8" hidden="false" customHeight="false" outlineLevel="0" collapsed="false">
      <c r="A159" s="18" t="n">
        <f aca="false">'Vstupní data'!A145</f>
        <v>0</v>
      </c>
      <c r="B159" s="18" t="str">
        <f aca="false">CONCATENATE('Vstupní data'!F145,'Vstupní data'!G145,'Vstupní data'!H145,'Vstupní data'!I145)</f>
        <v/>
      </c>
      <c r="C159" s="18" t="n">
        <f aca="false">'Vstupní data'!K145</f>
        <v>0</v>
      </c>
      <c r="D159" s="75" t="n">
        <f aca="false">'Vstupní data'!L145</f>
        <v>0</v>
      </c>
      <c r="E159" s="18" t="n">
        <f aca="false">'Vstupní data'!AB145</f>
        <v>0</v>
      </c>
      <c r="F159" s="18" t="n">
        <f aca="false">'Vstupní data'!S145</f>
        <v>0</v>
      </c>
      <c r="G159" s="18" t="n">
        <f aca="false">'Vstupní data'!AL145</f>
        <v>0</v>
      </c>
      <c r="H159" s="18" t="n">
        <f aca="false">'Vstupní data'!AQ145</f>
        <v>0</v>
      </c>
      <c r="I159" s="18" t="n">
        <f aca="false">SUM(E159:H159)</f>
        <v>0</v>
      </c>
    </row>
    <row r="160" customFormat="false" ht="12.8" hidden="false" customHeight="false" outlineLevel="0" collapsed="false">
      <c r="A160" s="18" t="n">
        <f aca="false">'Vstupní data'!A146</f>
        <v>0</v>
      </c>
      <c r="B160" s="18" t="str">
        <f aca="false">CONCATENATE('Vstupní data'!F146,'Vstupní data'!G146,'Vstupní data'!H146,'Vstupní data'!I146)</f>
        <v/>
      </c>
      <c r="C160" s="18" t="n">
        <f aca="false">'Vstupní data'!K146</f>
        <v>0</v>
      </c>
      <c r="D160" s="75" t="n">
        <f aca="false">'Vstupní data'!L146</f>
        <v>0</v>
      </c>
      <c r="E160" s="18" t="n">
        <f aca="false">'Vstupní data'!AB146</f>
        <v>0</v>
      </c>
      <c r="F160" s="18" t="n">
        <f aca="false">'Vstupní data'!S146</f>
        <v>0</v>
      </c>
      <c r="G160" s="18" t="n">
        <f aca="false">'Vstupní data'!AL146</f>
        <v>0</v>
      </c>
      <c r="H160" s="18" t="n">
        <f aca="false">'Vstupní data'!AQ146</f>
        <v>0</v>
      </c>
      <c r="I160" s="18" t="n">
        <f aca="false">SUM(E160:H160)</f>
        <v>0</v>
      </c>
    </row>
    <row r="161" customFormat="false" ht="12.8" hidden="false" customHeight="false" outlineLevel="0" collapsed="false">
      <c r="A161" s="18" t="n">
        <f aca="false">'Vstupní data'!A147</f>
        <v>0</v>
      </c>
      <c r="B161" s="18" t="str">
        <f aca="false">CONCATENATE('Vstupní data'!F147,'Vstupní data'!G147,'Vstupní data'!H147,'Vstupní data'!I147)</f>
        <v/>
      </c>
      <c r="C161" s="18" t="n">
        <f aca="false">'Vstupní data'!K147</f>
        <v>0</v>
      </c>
      <c r="D161" s="75" t="n">
        <f aca="false">'Vstupní data'!L147</f>
        <v>0</v>
      </c>
      <c r="E161" s="18" t="n">
        <f aca="false">'Vstupní data'!AB147</f>
        <v>0</v>
      </c>
      <c r="F161" s="18" t="n">
        <f aca="false">'Vstupní data'!S147</f>
        <v>0</v>
      </c>
      <c r="G161" s="18" t="n">
        <f aca="false">'Vstupní data'!AL147</f>
        <v>0</v>
      </c>
      <c r="H161" s="18" t="n">
        <f aca="false">'Vstupní data'!AQ147</f>
        <v>0</v>
      </c>
      <c r="I161" s="18" t="n">
        <f aca="false">SUM(E161:H161)</f>
        <v>0</v>
      </c>
    </row>
    <row r="162" customFormat="false" ht="12.8" hidden="false" customHeight="false" outlineLevel="0" collapsed="false">
      <c r="A162" s="18" t="n">
        <f aca="false">'Vstupní data'!A148</f>
        <v>0</v>
      </c>
      <c r="B162" s="18" t="str">
        <f aca="false">CONCATENATE('Vstupní data'!F148,'Vstupní data'!G148,'Vstupní data'!H148,'Vstupní data'!I148)</f>
        <v/>
      </c>
      <c r="C162" s="18" t="n">
        <f aca="false">'Vstupní data'!K148</f>
        <v>0</v>
      </c>
      <c r="D162" s="75" t="n">
        <f aca="false">'Vstupní data'!L148</f>
        <v>0</v>
      </c>
      <c r="E162" s="18" t="n">
        <f aca="false">'Vstupní data'!AB148</f>
        <v>0</v>
      </c>
      <c r="F162" s="18" t="n">
        <f aca="false">'Vstupní data'!S148</f>
        <v>0</v>
      </c>
      <c r="G162" s="18" t="n">
        <f aca="false">'Vstupní data'!AL148</f>
        <v>0</v>
      </c>
      <c r="H162" s="18" t="n">
        <f aca="false">'Vstupní data'!AQ148</f>
        <v>0</v>
      </c>
      <c r="I162" s="18" t="n">
        <f aca="false">SUM(E162:H162)</f>
        <v>0</v>
      </c>
    </row>
    <row r="163" customFormat="false" ht="12.8" hidden="false" customHeight="false" outlineLevel="0" collapsed="false">
      <c r="A163" s="18" t="n">
        <f aca="false">'Vstupní data'!A149</f>
        <v>0</v>
      </c>
      <c r="B163" s="18" t="str">
        <f aca="false">CONCATENATE('Vstupní data'!F149,'Vstupní data'!G149,'Vstupní data'!H149,'Vstupní data'!I149)</f>
        <v/>
      </c>
      <c r="C163" s="18" t="n">
        <f aca="false">'Vstupní data'!K149</f>
        <v>0</v>
      </c>
      <c r="D163" s="75" t="n">
        <f aca="false">'Vstupní data'!L149</f>
        <v>0</v>
      </c>
      <c r="E163" s="18" t="n">
        <f aca="false">'Vstupní data'!AB149</f>
        <v>0</v>
      </c>
      <c r="F163" s="18" t="n">
        <f aca="false">'Vstupní data'!S149</f>
        <v>0</v>
      </c>
      <c r="G163" s="18" t="n">
        <f aca="false">'Vstupní data'!AL149</f>
        <v>0</v>
      </c>
      <c r="H163" s="18" t="n">
        <f aca="false">'Vstupní data'!AQ149</f>
        <v>0</v>
      </c>
      <c r="I163" s="18" t="n">
        <f aca="false">SUM(E163:H163)</f>
        <v>0</v>
      </c>
    </row>
    <row r="164" customFormat="false" ht="12.8" hidden="false" customHeight="false" outlineLevel="0" collapsed="false">
      <c r="A164" s="18" t="n">
        <f aca="false">'Vstupní data'!A150</f>
        <v>0</v>
      </c>
      <c r="B164" s="18" t="str">
        <f aca="false">CONCATENATE('Vstupní data'!F150,'Vstupní data'!G150,'Vstupní data'!H150,'Vstupní data'!I150)</f>
        <v/>
      </c>
      <c r="C164" s="18" t="n">
        <f aca="false">'Vstupní data'!K150</f>
        <v>0</v>
      </c>
      <c r="D164" s="75" t="n">
        <f aca="false">'Vstupní data'!L150</f>
        <v>0</v>
      </c>
      <c r="E164" s="18" t="n">
        <f aca="false">'Vstupní data'!AB150</f>
        <v>0</v>
      </c>
      <c r="F164" s="18" t="n">
        <f aca="false">'Vstupní data'!S150</f>
        <v>0</v>
      </c>
      <c r="G164" s="18" t="n">
        <f aca="false">'Vstupní data'!AL150</f>
        <v>0</v>
      </c>
      <c r="H164" s="18" t="n">
        <f aca="false">'Vstupní data'!AQ150</f>
        <v>0</v>
      </c>
      <c r="I164" s="18" t="n">
        <f aca="false">SUM(E164:H164)</f>
        <v>0</v>
      </c>
    </row>
    <row r="165" customFormat="false" ht="12.8" hidden="false" customHeight="false" outlineLevel="0" collapsed="false">
      <c r="A165" s="18" t="n">
        <f aca="false">'Vstupní data'!A151</f>
        <v>0</v>
      </c>
      <c r="B165" s="18" t="str">
        <f aca="false">CONCATENATE('Vstupní data'!F151,'Vstupní data'!G151,'Vstupní data'!H151,'Vstupní data'!I151)</f>
        <v/>
      </c>
      <c r="C165" s="18" t="n">
        <f aca="false">'Vstupní data'!K151</f>
        <v>0</v>
      </c>
      <c r="D165" s="75" t="n">
        <f aca="false">'Vstupní data'!L151</f>
        <v>0</v>
      </c>
      <c r="E165" s="18" t="n">
        <f aca="false">'Vstupní data'!AB151</f>
        <v>0</v>
      </c>
      <c r="F165" s="18" t="n">
        <f aca="false">'Vstupní data'!S151</f>
        <v>0</v>
      </c>
      <c r="G165" s="18" t="n">
        <f aca="false">'Vstupní data'!AL151</f>
        <v>0</v>
      </c>
      <c r="H165" s="18" t="n">
        <f aca="false">'Vstupní data'!AQ151</f>
        <v>0</v>
      </c>
      <c r="I165" s="18" t="n">
        <f aca="false">SUM(E165:H165)</f>
        <v>0</v>
      </c>
    </row>
    <row r="166" customFormat="false" ht="12.8" hidden="false" customHeight="false" outlineLevel="0" collapsed="false">
      <c r="A166" s="18" t="n">
        <f aca="false">'Vstupní data'!A152</f>
        <v>0</v>
      </c>
      <c r="B166" s="18" t="str">
        <f aca="false">CONCATENATE('Vstupní data'!F152,'Vstupní data'!G152,'Vstupní data'!H152,'Vstupní data'!I152)</f>
        <v/>
      </c>
      <c r="C166" s="18" t="n">
        <f aca="false">'Vstupní data'!K152</f>
        <v>0</v>
      </c>
      <c r="D166" s="75" t="n">
        <f aca="false">'Vstupní data'!L152</f>
        <v>0</v>
      </c>
      <c r="E166" s="18" t="n">
        <f aca="false">'Vstupní data'!AB152</f>
        <v>0</v>
      </c>
      <c r="F166" s="18" t="n">
        <f aca="false">'Vstupní data'!S152</f>
        <v>0</v>
      </c>
      <c r="G166" s="18" t="n">
        <f aca="false">'Vstupní data'!AL152</f>
        <v>0</v>
      </c>
      <c r="H166" s="18" t="n">
        <f aca="false">'Vstupní data'!AQ152</f>
        <v>0</v>
      </c>
      <c r="I166" s="18" t="n">
        <f aca="false">SUM(E166:H166)</f>
        <v>0</v>
      </c>
    </row>
    <row r="167" customFormat="false" ht="12.8" hidden="false" customHeight="false" outlineLevel="0" collapsed="false">
      <c r="A167" s="18" t="n">
        <f aca="false">'Vstupní data'!A153</f>
        <v>0</v>
      </c>
      <c r="B167" s="18" t="str">
        <f aca="false">CONCATENATE('Vstupní data'!F153,'Vstupní data'!G153,'Vstupní data'!H153,'Vstupní data'!I153)</f>
        <v/>
      </c>
      <c r="C167" s="18" t="n">
        <f aca="false">'Vstupní data'!K153</f>
        <v>0</v>
      </c>
      <c r="D167" s="75" t="n">
        <f aca="false">'Vstupní data'!L153</f>
        <v>0</v>
      </c>
      <c r="E167" s="18" t="n">
        <f aca="false">'Vstupní data'!AB153</f>
        <v>0</v>
      </c>
      <c r="F167" s="18" t="n">
        <f aca="false">'Vstupní data'!S153</f>
        <v>0</v>
      </c>
      <c r="G167" s="18" t="n">
        <f aca="false">'Vstupní data'!AL153</f>
        <v>0</v>
      </c>
      <c r="H167" s="18" t="n">
        <f aca="false">'Vstupní data'!AQ153</f>
        <v>0</v>
      </c>
      <c r="I167" s="18" t="n">
        <f aca="false">SUM(E167:H167)</f>
        <v>0</v>
      </c>
    </row>
    <row r="168" customFormat="false" ht="12.8" hidden="false" customHeight="false" outlineLevel="0" collapsed="false">
      <c r="A168" s="18" t="n">
        <f aca="false">'Vstupní data'!A154</f>
        <v>0</v>
      </c>
      <c r="B168" s="18" t="str">
        <f aca="false">CONCATENATE('Vstupní data'!F154,'Vstupní data'!G154,'Vstupní data'!H154,'Vstupní data'!I154)</f>
        <v/>
      </c>
      <c r="C168" s="18" t="n">
        <f aca="false">'Vstupní data'!K154</f>
        <v>0</v>
      </c>
      <c r="D168" s="75" t="n">
        <f aca="false">'Vstupní data'!L154</f>
        <v>0</v>
      </c>
      <c r="E168" s="18" t="n">
        <f aca="false">'Vstupní data'!AB154</f>
        <v>0</v>
      </c>
      <c r="F168" s="18" t="n">
        <f aca="false">'Vstupní data'!S154</f>
        <v>0</v>
      </c>
      <c r="G168" s="18" t="n">
        <f aca="false">'Vstupní data'!AL154</f>
        <v>0</v>
      </c>
      <c r="H168" s="18" t="n">
        <f aca="false">'Vstupní data'!AQ154</f>
        <v>0</v>
      </c>
      <c r="I168" s="18" t="n">
        <f aca="false">SUM(E168:H168)</f>
        <v>0</v>
      </c>
    </row>
    <row r="169" customFormat="false" ht="12.8" hidden="false" customHeight="false" outlineLevel="0" collapsed="false">
      <c r="A169" s="18" t="n">
        <f aca="false">'Vstupní data'!A155</f>
        <v>0</v>
      </c>
      <c r="B169" s="18" t="str">
        <f aca="false">CONCATENATE('Vstupní data'!F155,'Vstupní data'!G155,'Vstupní data'!H155,'Vstupní data'!I155)</f>
        <v/>
      </c>
      <c r="C169" s="18" t="n">
        <f aca="false">'Vstupní data'!K155</f>
        <v>0</v>
      </c>
      <c r="D169" s="75" t="n">
        <f aca="false">'Vstupní data'!L155</f>
        <v>0</v>
      </c>
      <c r="E169" s="18" t="n">
        <f aca="false">'Vstupní data'!AB155</f>
        <v>0</v>
      </c>
      <c r="F169" s="18" t="n">
        <f aca="false">'Vstupní data'!S155</f>
        <v>0</v>
      </c>
      <c r="G169" s="18" t="n">
        <f aca="false">'Vstupní data'!AL155</f>
        <v>0</v>
      </c>
      <c r="H169" s="18" t="n">
        <f aca="false">'Vstupní data'!AQ155</f>
        <v>0</v>
      </c>
      <c r="I169" s="18" t="n">
        <f aca="false">SUM(E169:H169)</f>
        <v>0</v>
      </c>
    </row>
    <row r="170" customFormat="false" ht="12.8" hidden="false" customHeight="false" outlineLevel="0" collapsed="false">
      <c r="A170" s="18" t="n">
        <f aca="false">'Vstupní data'!A156</f>
        <v>0</v>
      </c>
      <c r="B170" s="18" t="str">
        <f aca="false">CONCATENATE('Vstupní data'!F156,'Vstupní data'!G156,'Vstupní data'!H156,'Vstupní data'!I156)</f>
        <v/>
      </c>
      <c r="C170" s="18" t="n">
        <f aca="false">'Vstupní data'!K156</f>
        <v>0</v>
      </c>
      <c r="D170" s="75" t="n">
        <f aca="false">'Vstupní data'!L156</f>
        <v>0</v>
      </c>
      <c r="E170" s="18" t="n">
        <f aca="false">'Vstupní data'!AB156</f>
        <v>0</v>
      </c>
      <c r="F170" s="18" t="n">
        <f aca="false">'Vstupní data'!S156</f>
        <v>0</v>
      </c>
      <c r="G170" s="18" t="n">
        <f aca="false">'Vstupní data'!AL156</f>
        <v>0</v>
      </c>
      <c r="H170" s="18" t="n">
        <f aca="false">'Vstupní data'!AQ156</f>
        <v>0</v>
      </c>
      <c r="I170" s="18" t="n">
        <f aca="false">SUM(E170:H170)</f>
        <v>0</v>
      </c>
    </row>
    <row r="171" customFormat="false" ht="12.8" hidden="false" customHeight="false" outlineLevel="0" collapsed="false">
      <c r="A171" s="18" t="n">
        <f aca="false">'Vstupní data'!A157</f>
        <v>0</v>
      </c>
      <c r="B171" s="18" t="str">
        <f aca="false">CONCATENATE('Vstupní data'!F157,'Vstupní data'!G157,'Vstupní data'!H157,'Vstupní data'!I157)</f>
        <v/>
      </c>
      <c r="C171" s="18" t="n">
        <f aca="false">'Vstupní data'!K157</f>
        <v>0</v>
      </c>
      <c r="D171" s="75" t="n">
        <f aca="false">'Vstupní data'!L157</f>
        <v>0</v>
      </c>
      <c r="E171" s="18" t="n">
        <f aca="false">'Vstupní data'!AB157</f>
        <v>0</v>
      </c>
      <c r="F171" s="18" t="n">
        <f aca="false">'Vstupní data'!S157</f>
        <v>0</v>
      </c>
      <c r="G171" s="18" t="n">
        <f aca="false">'Vstupní data'!AL157</f>
        <v>0</v>
      </c>
      <c r="H171" s="18" t="n">
        <f aca="false">'Vstupní data'!AQ157</f>
        <v>0</v>
      </c>
      <c r="I171" s="18" t="n">
        <f aca="false">SUM(E171:H171)</f>
        <v>0</v>
      </c>
    </row>
    <row r="172" customFormat="false" ht="12.8" hidden="false" customHeight="false" outlineLevel="0" collapsed="false">
      <c r="A172" s="18" t="n">
        <f aca="false">'Vstupní data'!A158</f>
        <v>0</v>
      </c>
      <c r="B172" s="18" t="str">
        <f aca="false">CONCATENATE('Vstupní data'!F158,'Vstupní data'!G158,'Vstupní data'!H158,'Vstupní data'!I158)</f>
        <v/>
      </c>
      <c r="C172" s="18" t="n">
        <f aca="false">'Vstupní data'!K158</f>
        <v>0</v>
      </c>
      <c r="D172" s="75" t="n">
        <f aca="false">'Vstupní data'!L158</f>
        <v>0</v>
      </c>
      <c r="E172" s="18" t="n">
        <f aca="false">'Vstupní data'!AB158</f>
        <v>0</v>
      </c>
      <c r="F172" s="18" t="n">
        <f aca="false">'Vstupní data'!S158</f>
        <v>0</v>
      </c>
      <c r="G172" s="18" t="n">
        <f aca="false">'Vstupní data'!AL158</f>
        <v>0</v>
      </c>
      <c r="H172" s="18" t="n">
        <f aca="false">'Vstupní data'!AQ158</f>
        <v>0</v>
      </c>
      <c r="I172" s="18" t="n">
        <f aca="false">SUM(E172:H172)</f>
        <v>0</v>
      </c>
    </row>
    <row r="173" customFormat="false" ht="12.8" hidden="false" customHeight="false" outlineLevel="0" collapsed="false">
      <c r="A173" s="18" t="n">
        <f aca="false">'Vstupní data'!A159</f>
        <v>0</v>
      </c>
      <c r="B173" s="18" t="str">
        <f aca="false">CONCATENATE('Vstupní data'!F159,'Vstupní data'!G159,'Vstupní data'!H159,'Vstupní data'!I159)</f>
        <v/>
      </c>
      <c r="C173" s="18" t="n">
        <f aca="false">'Vstupní data'!K159</f>
        <v>0</v>
      </c>
      <c r="D173" s="75" t="n">
        <f aca="false">'Vstupní data'!L159</f>
        <v>0</v>
      </c>
      <c r="E173" s="18" t="n">
        <f aca="false">'Vstupní data'!AB159</f>
        <v>0</v>
      </c>
      <c r="F173" s="18" t="n">
        <f aca="false">'Vstupní data'!S159</f>
        <v>0</v>
      </c>
      <c r="G173" s="18" t="n">
        <f aca="false">'Vstupní data'!AL159</f>
        <v>0</v>
      </c>
      <c r="H173" s="18" t="n">
        <f aca="false">'Vstupní data'!AQ159</f>
        <v>0</v>
      </c>
      <c r="I173" s="18" t="n">
        <f aca="false">SUM(E173:H173)</f>
        <v>0</v>
      </c>
    </row>
    <row r="174" customFormat="false" ht="12.8" hidden="false" customHeight="false" outlineLevel="0" collapsed="false">
      <c r="A174" s="18" t="n">
        <f aca="false">'Vstupní data'!A160</f>
        <v>0</v>
      </c>
      <c r="B174" s="18" t="str">
        <f aca="false">CONCATENATE('Vstupní data'!F160,'Vstupní data'!G160,'Vstupní data'!H160,'Vstupní data'!I160)</f>
        <v/>
      </c>
      <c r="C174" s="18" t="n">
        <f aca="false">'Vstupní data'!K160</f>
        <v>0</v>
      </c>
      <c r="D174" s="75" t="n">
        <f aca="false">'Vstupní data'!L160</f>
        <v>0</v>
      </c>
      <c r="E174" s="18" t="n">
        <f aca="false">'Vstupní data'!AB160</f>
        <v>0</v>
      </c>
      <c r="F174" s="18" t="n">
        <f aca="false">'Vstupní data'!S160</f>
        <v>0</v>
      </c>
      <c r="G174" s="18" t="n">
        <f aca="false">'Vstupní data'!AL160</f>
        <v>0</v>
      </c>
      <c r="H174" s="18" t="n">
        <f aca="false">'Vstupní data'!AQ160</f>
        <v>0</v>
      </c>
      <c r="I174" s="18" t="n">
        <f aca="false">SUM(E174:H174)</f>
        <v>0</v>
      </c>
    </row>
    <row r="175" customFormat="false" ht="12.8" hidden="false" customHeight="false" outlineLevel="0" collapsed="false">
      <c r="A175" s="18" t="n">
        <f aca="false">'Vstupní data'!A161</f>
        <v>0</v>
      </c>
      <c r="B175" s="18" t="str">
        <f aca="false">CONCATENATE('Vstupní data'!F161,'Vstupní data'!G161,'Vstupní data'!H161,'Vstupní data'!I161)</f>
        <v/>
      </c>
      <c r="C175" s="18" t="n">
        <f aca="false">'Vstupní data'!K161</f>
        <v>0</v>
      </c>
      <c r="D175" s="75" t="n">
        <f aca="false">'Vstupní data'!L161</f>
        <v>0</v>
      </c>
      <c r="E175" s="18" t="n">
        <f aca="false">'Vstupní data'!AB161</f>
        <v>0</v>
      </c>
      <c r="F175" s="18" t="n">
        <f aca="false">'Vstupní data'!S161</f>
        <v>0</v>
      </c>
      <c r="G175" s="18" t="n">
        <f aca="false">'Vstupní data'!AL161</f>
        <v>0</v>
      </c>
      <c r="H175" s="18" t="n">
        <f aca="false">'Vstupní data'!AQ161</f>
        <v>0</v>
      </c>
      <c r="I175" s="18" t="n">
        <f aca="false">SUM(E175:H175)</f>
        <v>0</v>
      </c>
    </row>
    <row r="176" customFormat="false" ht="12.8" hidden="false" customHeight="false" outlineLevel="0" collapsed="false">
      <c r="A176" s="18" t="n">
        <f aca="false">'Vstupní data'!A162</f>
        <v>0</v>
      </c>
      <c r="B176" s="18" t="str">
        <f aca="false">CONCATENATE('Vstupní data'!F162,'Vstupní data'!G162,'Vstupní data'!H162,'Vstupní data'!I162)</f>
        <v/>
      </c>
      <c r="C176" s="18" t="n">
        <f aca="false">'Vstupní data'!K162</f>
        <v>0</v>
      </c>
      <c r="D176" s="75" t="n">
        <f aca="false">'Vstupní data'!L162</f>
        <v>0</v>
      </c>
      <c r="E176" s="18" t="n">
        <f aca="false">'Vstupní data'!AB162</f>
        <v>0</v>
      </c>
      <c r="F176" s="18" t="n">
        <f aca="false">'Vstupní data'!S162</f>
        <v>0</v>
      </c>
      <c r="G176" s="18" t="n">
        <f aca="false">'Vstupní data'!AL162</f>
        <v>0</v>
      </c>
      <c r="H176" s="18" t="n">
        <f aca="false">'Vstupní data'!AQ162</f>
        <v>0</v>
      </c>
      <c r="I176" s="18" t="n">
        <f aca="false">SUM(E176:H176)</f>
        <v>0</v>
      </c>
    </row>
    <row r="177" customFormat="false" ht="12.8" hidden="false" customHeight="false" outlineLevel="0" collapsed="false">
      <c r="A177" s="18" t="n">
        <f aca="false">'Vstupní data'!A163</f>
        <v>0</v>
      </c>
      <c r="B177" s="18" t="str">
        <f aca="false">CONCATENATE('Vstupní data'!F163,'Vstupní data'!G163,'Vstupní data'!H163,'Vstupní data'!I163)</f>
        <v/>
      </c>
      <c r="C177" s="18" t="n">
        <f aca="false">'Vstupní data'!K163</f>
        <v>0</v>
      </c>
      <c r="D177" s="75" t="n">
        <f aca="false">'Vstupní data'!L163</f>
        <v>0</v>
      </c>
      <c r="E177" s="18" t="n">
        <f aca="false">'Vstupní data'!AB163</f>
        <v>0</v>
      </c>
      <c r="F177" s="18" t="n">
        <f aca="false">'Vstupní data'!S163</f>
        <v>0</v>
      </c>
      <c r="G177" s="18" t="n">
        <f aca="false">'Vstupní data'!AL163</f>
        <v>0</v>
      </c>
      <c r="H177" s="18" t="n">
        <f aca="false">'Vstupní data'!AQ163</f>
        <v>0</v>
      </c>
      <c r="I177" s="18" t="n">
        <f aca="false">SUM(E177:H177)</f>
        <v>0</v>
      </c>
    </row>
    <row r="178" customFormat="false" ht="12.8" hidden="false" customHeight="false" outlineLevel="0" collapsed="false">
      <c r="A178" s="18" t="n">
        <f aca="false">'Vstupní data'!A164</f>
        <v>0</v>
      </c>
      <c r="B178" s="18" t="str">
        <f aca="false">CONCATENATE('Vstupní data'!F164,'Vstupní data'!G164,'Vstupní data'!H164,'Vstupní data'!I164)</f>
        <v/>
      </c>
      <c r="C178" s="18" t="n">
        <f aca="false">'Vstupní data'!K164</f>
        <v>0</v>
      </c>
      <c r="D178" s="75" t="n">
        <f aca="false">'Vstupní data'!L164</f>
        <v>0</v>
      </c>
      <c r="E178" s="18" t="n">
        <f aca="false">'Vstupní data'!AB164</f>
        <v>0</v>
      </c>
      <c r="F178" s="18" t="n">
        <f aca="false">'Vstupní data'!S164</f>
        <v>0</v>
      </c>
      <c r="G178" s="18" t="n">
        <f aca="false">'Vstupní data'!AL164</f>
        <v>0</v>
      </c>
      <c r="H178" s="18" t="n">
        <f aca="false">'Vstupní data'!AQ164</f>
        <v>0</v>
      </c>
      <c r="I178" s="18" t="n">
        <f aca="false">SUM(E178:H178)</f>
        <v>0</v>
      </c>
    </row>
    <row r="179" customFormat="false" ht="12.8" hidden="false" customHeight="false" outlineLevel="0" collapsed="false">
      <c r="A179" s="18" t="n">
        <f aca="false">'Vstupní data'!A165</f>
        <v>0</v>
      </c>
      <c r="B179" s="18" t="str">
        <f aca="false">CONCATENATE('Vstupní data'!F165,'Vstupní data'!G165,'Vstupní data'!H165,'Vstupní data'!I165)</f>
        <v/>
      </c>
      <c r="C179" s="18" t="n">
        <f aca="false">'Vstupní data'!K165</f>
        <v>0</v>
      </c>
      <c r="D179" s="75" t="n">
        <f aca="false">'Vstupní data'!L165</f>
        <v>0</v>
      </c>
      <c r="E179" s="18" t="n">
        <f aca="false">'Vstupní data'!AB165</f>
        <v>0</v>
      </c>
      <c r="F179" s="18" t="n">
        <f aca="false">'Vstupní data'!S165</f>
        <v>0</v>
      </c>
      <c r="G179" s="18" t="n">
        <f aca="false">'Vstupní data'!AL165</f>
        <v>0</v>
      </c>
      <c r="H179" s="18" t="n">
        <f aca="false">'Vstupní data'!AQ165</f>
        <v>0</v>
      </c>
      <c r="I179" s="18" t="n">
        <f aca="false">SUM(E179:H179)</f>
        <v>0</v>
      </c>
    </row>
    <row r="180" customFormat="false" ht="12.8" hidden="false" customHeight="false" outlineLevel="0" collapsed="false">
      <c r="A180" s="18" t="n">
        <f aca="false">'Vstupní data'!A166</f>
        <v>0</v>
      </c>
      <c r="B180" s="18" t="str">
        <f aca="false">CONCATENATE('Vstupní data'!F166,'Vstupní data'!G166,'Vstupní data'!H166,'Vstupní data'!I166)</f>
        <v/>
      </c>
      <c r="C180" s="18" t="n">
        <f aca="false">'Vstupní data'!K166</f>
        <v>0</v>
      </c>
      <c r="D180" s="75" t="n">
        <f aca="false">'Vstupní data'!L166</f>
        <v>0</v>
      </c>
      <c r="E180" s="18" t="n">
        <f aca="false">'Vstupní data'!AB166</f>
        <v>0</v>
      </c>
      <c r="F180" s="18" t="n">
        <f aca="false">'Vstupní data'!S166</f>
        <v>0</v>
      </c>
      <c r="G180" s="18" t="n">
        <f aca="false">'Vstupní data'!AL166</f>
        <v>0</v>
      </c>
      <c r="H180" s="18" t="n">
        <f aca="false">'Vstupní data'!AQ166</f>
        <v>0</v>
      </c>
      <c r="I180" s="18" t="n">
        <f aca="false">SUM(E180:H180)</f>
        <v>0</v>
      </c>
    </row>
    <row r="181" customFormat="false" ht="12.8" hidden="false" customHeight="false" outlineLevel="0" collapsed="false">
      <c r="A181" s="18" t="n">
        <f aca="false">'Vstupní data'!A167</f>
        <v>0</v>
      </c>
      <c r="B181" s="18" t="str">
        <f aca="false">CONCATENATE('Vstupní data'!F167,'Vstupní data'!G167,'Vstupní data'!H167,'Vstupní data'!I167)</f>
        <v/>
      </c>
      <c r="C181" s="18" t="n">
        <f aca="false">'Vstupní data'!K167</f>
        <v>0</v>
      </c>
      <c r="D181" s="75" t="n">
        <f aca="false">'Vstupní data'!L167</f>
        <v>0</v>
      </c>
      <c r="E181" s="18" t="n">
        <f aca="false">'Vstupní data'!AB167</f>
        <v>0</v>
      </c>
      <c r="F181" s="18" t="n">
        <f aca="false">'Vstupní data'!S167</f>
        <v>0</v>
      </c>
      <c r="G181" s="18" t="n">
        <f aca="false">'Vstupní data'!AL167</f>
        <v>0</v>
      </c>
      <c r="H181" s="18" t="n">
        <f aca="false">'Vstupní data'!AQ167</f>
        <v>0</v>
      </c>
      <c r="I181" s="18" t="n">
        <f aca="false">SUM(E181:H181)</f>
        <v>0</v>
      </c>
    </row>
    <row r="182" customFormat="false" ht="12.8" hidden="false" customHeight="false" outlineLevel="0" collapsed="false">
      <c r="A182" s="18" t="n">
        <f aca="false">'Vstupní data'!A168</f>
        <v>0</v>
      </c>
      <c r="B182" s="18" t="str">
        <f aca="false">CONCATENATE('Vstupní data'!F168,'Vstupní data'!G168,'Vstupní data'!H168,'Vstupní data'!I168)</f>
        <v/>
      </c>
      <c r="C182" s="18" t="n">
        <f aca="false">'Vstupní data'!K168</f>
        <v>0</v>
      </c>
      <c r="D182" s="75" t="n">
        <f aca="false">'Vstupní data'!L168</f>
        <v>0</v>
      </c>
      <c r="E182" s="18" t="n">
        <f aca="false">'Vstupní data'!AB168</f>
        <v>0</v>
      </c>
      <c r="F182" s="18" t="n">
        <f aca="false">'Vstupní data'!S168</f>
        <v>0</v>
      </c>
      <c r="G182" s="18" t="n">
        <f aca="false">'Vstupní data'!AL168</f>
        <v>0</v>
      </c>
      <c r="H182" s="18" t="n">
        <f aca="false">'Vstupní data'!AQ168</f>
        <v>0</v>
      </c>
      <c r="I182" s="18" t="n">
        <f aca="false">SUM(E182:H182)</f>
        <v>0</v>
      </c>
    </row>
    <row r="183" customFormat="false" ht="12.8" hidden="false" customHeight="false" outlineLevel="0" collapsed="false">
      <c r="A183" s="18" t="n">
        <f aca="false">'Vstupní data'!A169</f>
        <v>0</v>
      </c>
      <c r="B183" s="18" t="str">
        <f aca="false">CONCATENATE('Vstupní data'!F169,'Vstupní data'!G169,'Vstupní data'!H169,'Vstupní data'!I169)</f>
        <v/>
      </c>
      <c r="C183" s="18" t="n">
        <f aca="false">'Vstupní data'!K169</f>
        <v>0</v>
      </c>
      <c r="D183" s="75" t="n">
        <f aca="false">'Vstupní data'!L169</f>
        <v>0</v>
      </c>
      <c r="E183" s="18" t="n">
        <f aca="false">'Vstupní data'!AB169</f>
        <v>0</v>
      </c>
      <c r="F183" s="18" t="n">
        <f aca="false">'Vstupní data'!S169</f>
        <v>0</v>
      </c>
      <c r="G183" s="18" t="n">
        <f aca="false">'Vstupní data'!AL169</f>
        <v>0</v>
      </c>
      <c r="H183" s="18" t="n">
        <f aca="false">'Vstupní data'!AQ169</f>
        <v>0</v>
      </c>
      <c r="I183" s="18" t="n">
        <f aca="false">SUM(E183:H183)</f>
        <v>0</v>
      </c>
    </row>
    <row r="184" customFormat="false" ht="12.8" hidden="false" customHeight="false" outlineLevel="0" collapsed="false">
      <c r="A184" s="18" t="n">
        <f aca="false">'Vstupní data'!A170</f>
        <v>0</v>
      </c>
      <c r="B184" s="18" t="str">
        <f aca="false">CONCATENATE('Vstupní data'!F170,'Vstupní data'!G170,'Vstupní data'!H170,'Vstupní data'!I170)</f>
        <v/>
      </c>
      <c r="C184" s="18" t="n">
        <f aca="false">'Vstupní data'!K170</f>
        <v>0</v>
      </c>
      <c r="D184" s="75" t="n">
        <f aca="false">'Vstupní data'!L170</f>
        <v>0</v>
      </c>
      <c r="E184" s="18" t="n">
        <f aca="false">'Vstupní data'!AB170</f>
        <v>0</v>
      </c>
      <c r="F184" s="18" t="n">
        <f aca="false">'Vstupní data'!S170</f>
        <v>0</v>
      </c>
      <c r="G184" s="18" t="n">
        <f aca="false">'Vstupní data'!AL170</f>
        <v>0</v>
      </c>
      <c r="H184" s="18" t="n">
        <f aca="false">'Vstupní data'!AQ170</f>
        <v>0</v>
      </c>
      <c r="I184" s="18" t="n">
        <f aca="false">SUM(E184:H184)</f>
        <v>0</v>
      </c>
    </row>
    <row r="185" customFormat="false" ht="12.8" hidden="false" customHeight="false" outlineLevel="0" collapsed="false">
      <c r="A185" s="18" t="n">
        <f aca="false">'Vstupní data'!A171</f>
        <v>0</v>
      </c>
      <c r="B185" s="18" t="str">
        <f aca="false">CONCATENATE('Vstupní data'!F171,'Vstupní data'!G171,'Vstupní data'!H171,'Vstupní data'!I171)</f>
        <v/>
      </c>
      <c r="C185" s="18" t="n">
        <f aca="false">'Vstupní data'!K171</f>
        <v>0</v>
      </c>
      <c r="D185" s="75" t="n">
        <f aca="false">'Vstupní data'!L171</f>
        <v>0</v>
      </c>
      <c r="E185" s="18" t="n">
        <f aca="false">'Vstupní data'!AB171</f>
        <v>0</v>
      </c>
      <c r="F185" s="18" t="n">
        <f aca="false">'Vstupní data'!S171</f>
        <v>0</v>
      </c>
      <c r="G185" s="18" t="n">
        <f aca="false">'Vstupní data'!AL171</f>
        <v>0</v>
      </c>
      <c r="H185" s="18" t="n">
        <f aca="false">'Vstupní data'!AQ171</f>
        <v>0</v>
      </c>
      <c r="I185" s="18" t="n">
        <f aca="false">SUM(E185:H185)</f>
        <v>0</v>
      </c>
    </row>
    <row r="186" customFormat="false" ht="12.8" hidden="false" customHeight="false" outlineLevel="0" collapsed="false">
      <c r="A186" s="18" t="n">
        <f aca="false">'Vstupní data'!A172</f>
        <v>0</v>
      </c>
      <c r="B186" s="18" t="str">
        <f aca="false">CONCATENATE('Vstupní data'!F172,'Vstupní data'!G172,'Vstupní data'!H172,'Vstupní data'!I172)</f>
        <v/>
      </c>
      <c r="C186" s="18" t="n">
        <f aca="false">'Vstupní data'!K172</f>
        <v>0</v>
      </c>
      <c r="D186" s="75" t="n">
        <f aca="false">'Vstupní data'!L172</f>
        <v>0</v>
      </c>
      <c r="E186" s="18" t="n">
        <f aca="false">'Vstupní data'!AB172</f>
        <v>0</v>
      </c>
      <c r="F186" s="18" t="n">
        <f aca="false">'Vstupní data'!S172</f>
        <v>0</v>
      </c>
      <c r="G186" s="18" t="n">
        <f aca="false">'Vstupní data'!AL172</f>
        <v>0</v>
      </c>
      <c r="H186" s="18" t="n">
        <f aca="false">'Vstupní data'!AQ172</f>
        <v>0</v>
      </c>
      <c r="I186" s="18" t="n">
        <f aca="false">SUM(E186:H186)</f>
        <v>0</v>
      </c>
    </row>
    <row r="187" customFormat="false" ht="12.8" hidden="false" customHeight="false" outlineLevel="0" collapsed="false">
      <c r="A187" s="18" t="n">
        <f aca="false">'Vstupní data'!A173</f>
        <v>0</v>
      </c>
      <c r="B187" s="18" t="str">
        <f aca="false">CONCATENATE('Vstupní data'!F173,'Vstupní data'!G173,'Vstupní data'!H173,'Vstupní data'!I173)</f>
        <v/>
      </c>
      <c r="C187" s="18" t="n">
        <f aca="false">'Vstupní data'!K173</f>
        <v>0</v>
      </c>
      <c r="D187" s="75" t="n">
        <f aca="false">'Vstupní data'!L173</f>
        <v>0</v>
      </c>
      <c r="E187" s="18" t="n">
        <f aca="false">'Vstupní data'!AB173</f>
        <v>0</v>
      </c>
      <c r="F187" s="18" t="n">
        <f aca="false">'Vstupní data'!S173</f>
        <v>0</v>
      </c>
      <c r="G187" s="18" t="n">
        <f aca="false">'Vstupní data'!AL173</f>
        <v>0</v>
      </c>
      <c r="H187" s="18" t="n">
        <f aca="false">'Vstupní data'!AQ173</f>
        <v>0</v>
      </c>
      <c r="I187" s="18" t="n">
        <f aca="false">SUM(E187:H187)</f>
        <v>0</v>
      </c>
    </row>
    <row r="188" customFormat="false" ht="12.8" hidden="false" customHeight="false" outlineLevel="0" collapsed="false">
      <c r="A188" s="18" t="n">
        <f aca="false">'Vstupní data'!A174</f>
        <v>0</v>
      </c>
      <c r="B188" s="18" t="str">
        <f aca="false">CONCATENATE('Vstupní data'!F174,'Vstupní data'!G174,'Vstupní data'!H174,'Vstupní data'!I174)</f>
        <v/>
      </c>
      <c r="C188" s="18" t="n">
        <f aca="false">'Vstupní data'!K174</f>
        <v>0</v>
      </c>
      <c r="D188" s="75" t="n">
        <f aca="false">'Vstupní data'!L174</f>
        <v>0</v>
      </c>
      <c r="E188" s="18" t="n">
        <f aca="false">'Vstupní data'!AB174</f>
        <v>0</v>
      </c>
      <c r="F188" s="18" t="n">
        <f aca="false">'Vstupní data'!S174</f>
        <v>0</v>
      </c>
      <c r="G188" s="18" t="n">
        <f aca="false">'Vstupní data'!AL174</f>
        <v>0</v>
      </c>
      <c r="H188" s="18" t="n">
        <f aca="false">'Vstupní data'!AQ174</f>
        <v>0</v>
      </c>
      <c r="I188" s="18" t="n">
        <f aca="false">SUM(E188:H188)</f>
        <v>0</v>
      </c>
    </row>
    <row r="189" customFormat="false" ht="12.8" hidden="false" customHeight="false" outlineLevel="0" collapsed="false">
      <c r="A189" s="18" t="n">
        <f aca="false">'Vstupní data'!A175</f>
        <v>0</v>
      </c>
      <c r="B189" s="18" t="str">
        <f aca="false">CONCATENATE('Vstupní data'!F175,'Vstupní data'!G175,'Vstupní data'!H175,'Vstupní data'!I175)</f>
        <v/>
      </c>
      <c r="C189" s="18" t="n">
        <f aca="false">'Vstupní data'!K175</f>
        <v>0</v>
      </c>
      <c r="D189" s="75" t="n">
        <f aca="false">'Vstupní data'!L175</f>
        <v>0</v>
      </c>
      <c r="E189" s="18" t="n">
        <f aca="false">'Vstupní data'!AB175</f>
        <v>0</v>
      </c>
      <c r="F189" s="18" t="n">
        <f aca="false">'Vstupní data'!S175</f>
        <v>0</v>
      </c>
      <c r="G189" s="18" t="n">
        <f aca="false">'Vstupní data'!AL175</f>
        <v>0</v>
      </c>
      <c r="H189" s="18" t="n">
        <f aca="false">'Vstupní data'!AQ175</f>
        <v>0</v>
      </c>
      <c r="I189" s="18" t="n">
        <f aca="false">SUM(E189:H189)</f>
        <v>0</v>
      </c>
    </row>
    <row r="190" customFormat="false" ht="12.8" hidden="false" customHeight="false" outlineLevel="0" collapsed="false">
      <c r="A190" s="18" t="n">
        <f aca="false">'Vstupní data'!A176</f>
        <v>0</v>
      </c>
      <c r="B190" s="18" t="str">
        <f aca="false">CONCATENATE('Vstupní data'!F176,'Vstupní data'!G176,'Vstupní data'!H176,'Vstupní data'!I176)</f>
        <v/>
      </c>
      <c r="C190" s="18" t="n">
        <f aca="false">'Vstupní data'!K176</f>
        <v>0</v>
      </c>
      <c r="D190" s="75" t="n">
        <f aca="false">'Vstupní data'!L176</f>
        <v>0</v>
      </c>
      <c r="E190" s="18" t="n">
        <f aca="false">'Vstupní data'!AB176</f>
        <v>0</v>
      </c>
      <c r="F190" s="18" t="n">
        <f aca="false">'Vstupní data'!S176</f>
        <v>0</v>
      </c>
      <c r="G190" s="18" t="n">
        <f aca="false">'Vstupní data'!AL176</f>
        <v>0</v>
      </c>
      <c r="H190" s="18" t="n">
        <f aca="false">'Vstupní data'!AQ176</f>
        <v>0</v>
      </c>
      <c r="I190" s="18" t="n">
        <f aca="false">SUM(E190:H190)</f>
        <v>0</v>
      </c>
    </row>
    <row r="191" customFormat="false" ht="12.8" hidden="false" customHeight="false" outlineLevel="0" collapsed="false">
      <c r="A191" s="18" t="n">
        <f aca="false">'Vstupní data'!A177</f>
        <v>0</v>
      </c>
      <c r="B191" s="18" t="str">
        <f aca="false">CONCATENATE('Vstupní data'!F177,'Vstupní data'!G177,'Vstupní data'!H177,'Vstupní data'!I177)</f>
        <v/>
      </c>
      <c r="C191" s="18" t="n">
        <f aca="false">'Vstupní data'!K177</f>
        <v>0</v>
      </c>
      <c r="D191" s="75" t="n">
        <f aca="false">'Vstupní data'!L177</f>
        <v>0</v>
      </c>
      <c r="E191" s="18" t="n">
        <f aca="false">'Vstupní data'!AB177</f>
        <v>0</v>
      </c>
      <c r="F191" s="18" t="n">
        <f aca="false">'Vstupní data'!S177</f>
        <v>0</v>
      </c>
      <c r="G191" s="18" t="n">
        <f aca="false">'Vstupní data'!AL177</f>
        <v>0</v>
      </c>
      <c r="H191" s="18" t="n">
        <f aca="false">'Vstupní data'!AQ177</f>
        <v>0</v>
      </c>
      <c r="I191" s="18" t="n">
        <f aca="false">SUM(E191:H191)</f>
        <v>0</v>
      </c>
    </row>
    <row r="192" customFormat="false" ht="12.8" hidden="false" customHeight="false" outlineLevel="0" collapsed="false">
      <c r="A192" s="18" t="n">
        <f aca="false">'Vstupní data'!A178</f>
        <v>0</v>
      </c>
      <c r="B192" s="18" t="str">
        <f aca="false">CONCATENATE('Vstupní data'!F178,'Vstupní data'!G178,'Vstupní data'!H178,'Vstupní data'!I178)</f>
        <v/>
      </c>
      <c r="C192" s="18" t="n">
        <f aca="false">'Vstupní data'!K178</f>
        <v>0</v>
      </c>
      <c r="D192" s="75" t="n">
        <f aca="false">'Vstupní data'!L178</f>
        <v>0</v>
      </c>
      <c r="E192" s="18" t="n">
        <f aca="false">'Vstupní data'!AB178</f>
        <v>0</v>
      </c>
      <c r="F192" s="18" t="n">
        <f aca="false">'Vstupní data'!S178</f>
        <v>0</v>
      </c>
      <c r="G192" s="18" t="n">
        <f aca="false">'Vstupní data'!AL178</f>
        <v>0</v>
      </c>
      <c r="H192" s="18" t="n">
        <f aca="false">'Vstupní data'!AQ178</f>
        <v>0</v>
      </c>
      <c r="I192" s="18" t="n">
        <f aca="false">SUM(E192:H192)</f>
        <v>0</v>
      </c>
    </row>
    <row r="193" customFormat="false" ht="12.8" hidden="false" customHeight="false" outlineLevel="0" collapsed="false">
      <c r="A193" s="18" t="n">
        <f aca="false">'Vstupní data'!A179</f>
        <v>0</v>
      </c>
      <c r="B193" s="18" t="str">
        <f aca="false">CONCATENATE('Vstupní data'!F179,'Vstupní data'!G179,'Vstupní data'!H179,'Vstupní data'!I179)</f>
        <v/>
      </c>
      <c r="C193" s="18" t="n">
        <f aca="false">'Vstupní data'!K179</f>
        <v>0</v>
      </c>
      <c r="D193" s="75" t="n">
        <f aca="false">'Vstupní data'!L179</f>
        <v>0</v>
      </c>
      <c r="E193" s="18" t="n">
        <f aca="false">'Vstupní data'!AB179</f>
        <v>0</v>
      </c>
      <c r="F193" s="18" t="n">
        <f aca="false">'Vstupní data'!S179</f>
        <v>0</v>
      </c>
      <c r="G193" s="18" t="n">
        <f aca="false">'Vstupní data'!AL179</f>
        <v>0</v>
      </c>
      <c r="H193" s="18" t="n">
        <f aca="false">'Vstupní data'!AQ179</f>
        <v>0</v>
      </c>
      <c r="I193" s="18" t="n">
        <f aca="false">SUM(E193:H193)</f>
        <v>0</v>
      </c>
    </row>
    <row r="194" customFormat="false" ht="12.8" hidden="false" customHeight="false" outlineLevel="0" collapsed="false">
      <c r="A194" s="18" t="n">
        <f aca="false">'Vstupní data'!A180</f>
        <v>0</v>
      </c>
      <c r="B194" s="18" t="str">
        <f aca="false">CONCATENATE('Vstupní data'!F180,'Vstupní data'!G180,'Vstupní data'!H180,'Vstupní data'!I180)</f>
        <v/>
      </c>
      <c r="C194" s="18" t="n">
        <f aca="false">'Vstupní data'!K180</f>
        <v>0</v>
      </c>
      <c r="D194" s="75" t="n">
        <f aca="false">'Vstupní data'!L180</f>
        <v>0</v>
      </c>
      <c r="E194" s="18" t="n">
        <f aca="false">'Vstupní data'!AB180</f>
        <v>0</v>
      </c>
      <c r="F194" s="18" t="n">
        <f aca="false">'Vstupní data'!S180</f>
        <v>0</v>
      </c>
      <c r="G194" s="18" t="n">
        <f aca="false">'Vstupní data'!AL180</f>
        <v>0</v>
      </c>
      <c r="H194" s="18" t="n">
        <f aca="false">'Vstupní data'!AQ180</f>
        <v>0</v>
      </c>
      <c r="I194" s="18" t="n">
        <f aca="false">SUM(E194:H194)</f>
        <v>0</v>
      </c>
    </row>
    <row r="195" customFormat="false" ht="12.8" hidden="false" customHeight="false" outlineLevel="0" collapsed="false">
      <c r="A195" s="18" t="n">
        <f aca="false">'Vstupní data'!A181</f>
        <v>0</v>
      </c>
      <c r="B195" s="18" t="str">
        <f aca="false">CONCATENATE('Vstupní data'!F181,'Vstupní data'!G181,'Vstupní data'!H181,'Vstupní data'!I181)</f>
        <v/>
      </c>
      <c r="C195" s="18" t="n">
        <f aca="false">'Vstupní data'!K181</f>
        <v>0</v>
      </c>
      <c r="D195" s="75" t="n">
        <f aca="false">'Vstupní data'!L181</f>
        <v>0</v>
      </c>
      <c r="E195" s="18" t="n">
        <f aca="false">'Vstupní data'!AB181</f>
        <v>0</v>
      </c>
      <c r="F195" s="18" t="n">
        <f aca="false">'Vstupní data'!S181</f>
        <v>0</v>
      </c>
      <c r="G195" s="18" t="n">
        <f aca="false">'Vstupní data'!AL181</f>
        <v>0</v>
      </c>
      <c r="H195" s="18" t="n">
        <f aca="false">'Vstupní data'!AQ181</f>
        <v>0</v>
      </c>
      <c r="I195" s="18" t="n">
        <f aca="false">SUM(E195:H195)</f>
        <v>0</v>
      </c>
    </row>
    <row r="196" customFormat="false" ht="12.8" hidden="false" customHeight="false" outlineLevel="0" collapsed="false">
      <c r="A196" s="18" t="n">
        <f aca="false">'Vstupní data'!A182</f>
        <v>0</v>
      </c>
      <c r="B196" s="18" t="str">
        <f aca="false">CONCATENATE('Vstupní data'!F182,'Vstupní data'!G182,'Vstupní data'!H182,'Vstupní data'!I182)</f>
        <v/>
      </c>
      <c r="C196" s="18" t="n">
        <f aca="false">'Vstupní data'!K182</f>
        <v>0</v>
      </c>
      <c r="D196" s="75" t="n">
        <f aca="false">'Vstupní data'!L182</f>
        <v>0</v>
      </c>
      <c r="E196" s="18" t="n">
        <f aca="false">'Vstupní data'!AB182</f>
        <v>0</v>
      </c>
      <c r="F196" s="18" t="n">
        <f aca="false">'Vstupní data'!S182</f>
        <v>0</v>
      </c>
      <c r="G196" s="18" t="n">
        <f aca="false">'Vstupní data'!AL182</f>
        <v>0</v>
      </c>
      <c r="H196" s="18" t="n">
        <f aca="false">'Vstupní data'!AQ182</f>
        <v>0</v>
      </c>
      <c r="I196" s="18" t="n">
        <f aca="false">SUM(E196:H196)</f>
        <v>0</v>
      </c>
    </row>
    <row r="197" customFormat="false" ht="12.8" hidden="false" customHeight="false" outlineLevel="0" collapsed="false">
      <c r="A197" s="18" t="n">
        <f aca="false">'Vstupní data'!A183</f>
        <v>0</v>
      </c>
      <c r="B197" s="18" t="str">
        <f aca="false">CONCATENATE('Vstupní data'!F183,'Vstupní data'!G183,'Vstupní data'!H183,'Vstupní data'!I183)</f>
        <v/>
      </c>
      <c r="C197" s="18" t="n">
        <f aca="false">'Vstupní data'!K183</f>
        <v>0</v>
      </c>
      <c r="D197" s="75" t="n">
        <f aca="false">'Vstupní data'!L183</f>
        <v>0</v>
      </c>
      <c r="E197" s="18" t="n">
        <f aca="false">'Vstupní data'!AB183</f>
        <v>0</v>
      </c>
      <c r="F197" s="18" t="n">
        <f aca="false">'Vstupní data'!S183</f>
        <v>0</v>
      </c>
      <c r="G197" s="18" t="n">
        <f aca="false">'Vstupní data'!AL183</f>
        <v>0</v>
      </c>
      <c r="H197" s="18" t="n">
        <f aca="false">'Vstupní data'!AQ183</f>
        <v>0</v>
      </c>
      <c r="I197" s="18" t="n">
        <f aca="false">SUM(E197:H197)</f>
        <v>0</v>
      </c>
    </row>
    <row r="198" customFormat="false" ht="12.8" hidden="false" customHeight="false" outlineLevel="0" collapsed="false">
      <c r="A198" s="18" t="n">
        <f aca="false">'Vstupní data'!A184</f>
        <v>0</v>
      </c>
      <c r="B198" s="18" t="str">
        <f aca="false">CONCATENATE('Vstupní data'!F184,'Vstupní data'!G184,'Vstupní data'!H184,'Vstupní data'!I184)</f>
        <v/>
      </c>
      <c r="C198" s="18" t="n">
        <f aca="false">'Vstupní data'!K184</f>
        <v>0</v>
      </c>
      <c r="D198" s="75" t="n">
        <f aca="false">'Vstupní data'!L184</f>
        <v>0</v>
      </c>
      <c r="E198" s="18" t="n">
        <f aca="false">'Vstupní data'!AB184</f>
        <v>0</v>
      </c>
      <c r="F198" s="18" t="n">
        <f aca="false">'Vstupní data'!S184</f>
        <v>0</v>
      </c>
      <c r="G198" s="18" t="n">
        <f aca="false">'Vstupní data'!AL184</f>
        <v>0</v>
      </c>
      <c r="H198" s="18" t="n">
        <f aca="false">'Vstupní data'!AQ184</f>
        <v>0</v>
      </c>
      <c r="I198" s="18" t="n">
        <f aca="false">SUM(E198:H198)</f>
        <v>0</v>
      </c>
    </row>
    <row r="199" customFormat="false" ht="12.8" hidden="false" customHeight="false" outlineLevel="0" collapsed="false">
      <c r="A199" s="18" t="n">
        <f aca="false">'Vstupní data'!A185</f>
        <v>0</v>
      </c>
      <c r="B199" s="18" t="str">
        <f aca="false">CONCATENATE('Vstupní data'!F185,'Vstupní data'!G185,'Vstupní data'!H185,'Vstupní data'!I185)</f>
        <v/>
      </c>
      <c r="C199" s="18" t="n">
        <f aca="false">'Vstupní data'!K185</f>
        <v>0</v>
      </c>
      <c r="D199" s="75" t="n">
        <f aca="false">'Vstupní data'!L185</f>
        <v>0</v>
      </c>
      <c r="E199" s="18" t="n">
        <f aca="false">'Vstupní data'!AB185</f>
        <v>0</v>
      </c>
      <c r="F199" s="18" t="n">
        <f aca="false">'Vstupní data'!S185</f>
        <v>0</v>
      </c>
      <c r="G199" s="18" t="n">
        <f aca="false">'Vstupní data'!AL185</f>
        <v>0</v>
      </c>
      <c r="H199" s="18" t="n">
        <f aca="false">'Vstupní data'!AQ185</f>
        <v>0</v>
      </c>
      <c r="I199" s="18" t="n">
        <f aca="false">SUM(E199:H199)</f>
        <v>0</v>
      </c>
    </row>
    <row r="200" customFormat="false" ht="12.8" hidden="false" customHeight="false" outlineLevel="0" collapsed="false">
      <c r="A200" s="18" t="n">
        <f aca="false">'Vstupní data'!A186</f>
        <v>0</v>
      </c>
      <c r="B200" s="18" t="str">
        <f aca="false">CONCATENATE('Vstupní data'!F186,'Vstupní data'!G186,'Vstupní data'!H186,'Vstupní data'!I186)</f>
        <v/>
      </c>
      <c r="C200" s="18" t="n">
        <f aca="false">'Vstupní data'!K186</f>
        <v>0</v>
      </c>
      <c r="D200" s="75" t="n">
        <f aca="false">'Vstupní data'!L186</f>
        <v>0</v>
      </c>
      <c r="E200" s="18" t="n">
        <f aca="false">'Vstupní data'!AB186</f>
        <v>0</v>
      </c>
      <c r="F200" s="18" t="n">
        <f aca="false">'Vstupní data'!S186</f>
        <v>0</v>
      </c>
      <c r="G200" s="18" t="n">
        <f aca="false">'Vstupní data'!AL186</f>
        <v>0</v>
      </c>
      <c r="H200" s="18" t="n">
        <f aca="false">'Vstupní data'!AQ186</f>
        <v>0</v>
      </c>
      <c r="I200" s="18" t="n">
        <f aca="false">SUM(E200:H200)</f>
        <v>0</v>
      </c>
    </row>
    <row r="201" customFormat="false" ht="12.8" hidden="false" customHeight="false" outlineLevel="0" collapsed="false">
      <c r="A201" s="18" t="n">
        <f aca="false">'Vstupní data'!A187</f>
        <v>0</v>
      </c>
      <c r="B201" s="18" t="str">
        <f aca="false">CONCATENATE('Vstupní data'!F187,'Vstupní data'!G187,'Vstupní data'!H187,'Vstupní data'!I187)</f>
        <v/>
      </c>
      <c r="C201" s="18" t="n">
        <f aca="false">'Vstupní data'!K187</f>
        <v>0</v>
      </c>
      <c r="D201" s="75" t="n">
        <f aca="false">'Vstupní data'!L187</f>
        <v>0</v>
      </c>
      <c r="E201" s="18" t="n">
        <f aca="false">'Vstupní data'!AB187</f>
        <v>0</v>
      </c>
      <c r="F201" s="18" t="n">
        <f aca="false">'Vstupní data'!S187</f>
        <v>0</v>
      </c>
      <c r="G201" s="18" t="n">
        <f aca="false">'Vstupní data'!AL187</f>
        <v>0</v>
      </c>
      <c r="H201" s="18" t="n">
        <f aca="false">'Vstupní data'!AQ187</f>
        <v>0</v>
      </c>
      <c r="I201" s="18" t="n">
        <f aca="false">SUM(E201:H201)</f>
        <v>0</v>
      </c>
    </row>
    <row r="202" customFormat="false" ht="12.8" hidden="false" customHeight="false" outlineLevel="0" collapsed="false">
      <c r="A202" s="18" t="n">
        <f aca="false">'Vstupní data'!A188</f>
        <v>0</v>
      </c>
      <c r="B202" s="18" t="str">
        <f aca="false">CONCATENATE('Vstupní data'!F188,'Vstupní data'!G188,'Vstupní data'!H188,'Vstupní data'!I188)</f>
        <v/>
      </c>
      <c r="C202" s="18" t="n">
        <f aca="false">'Vstupní data'!K188</f>
        <v>0</v>
      </c>
      <c r="D202" s="75" t="n">
        <f aca="false">'Vstupní data'!L188</f>
        <v>0</v>
      </c>
      <c r="E202" s="18" t="n">
        <f aca="false">'Vstupní data'!AB188</f>
        <v>0</v>
      </c>
      <c r="F202" s="18" t="n">
        <f aca="false">'Vstupní data'!S188</f>
        <v>0</v>
      </c>
      <c r="G202" s="18" t="n">
        <f aca="false">'Vstupní data'!AL188</f>
        <v>0</v>
      </c>
      <c r="H202" s="18" t="n">
        <f aca="false">'Vstupní data'!AQ188</f>
        <v>0</v>
      </c>
      <c r="I202" s="18" t="n">
        <f aca="false">SUM(E202:H202)</f>
        <v>0</v>
      </c>
    </row>
    <row r="203" customFormat="false" ht="12.8" hidden="false" customHeight="false" outlineLevel="0" collapsed="false">
      <c r="A203" s="18" t="n">
        <f aca="false">'Vstupní data'!A189</f>
        <v>0</v>
      </c>
      <c r="B203" s="18" t="str">
        <f aca="false">CONCATENATE('Vstupní data'!F189,'Vstupní data'!G189,'Vstupní data'!H189,'Vstupní data'!I189)</f>
        <v/>
      </c>
      <c r="C203" s="18" t="n">
        <f aca="false">'Vstupní data'!K189</f>
        <v>0</v>
      </c>
      <c r="D203" s="75" t="n">
        <f aca="false">'Vstupní data'!L189</f>
        <v>0</v>
      </c>
      <c r="E203" s="18" t="n">
        <f aca="false">'Vstupní data'!AB189</f>
        <v>0</v>
      </c>
      <c r="F203" s="18" t="n">
        <f aca="false">'Vstupní data'!S189</f>
        <v>0</v>
      </c>
      <c r="G203" s="18" t="n">
        <f aca="false">'Vstupní data'!AL189</f>
        <v>0</v>
      </c>
      <c r="H203" s="18" t="n">
        <f aca="false">'Vstupní data'!AQ189</f>
        <v>0</v>
      </c>
      <c r="I203" s="18" t="n">
        <f aca="false">SUM(E203:H203)</f>
        <v>0</v>
      </c>
    </row>
    <row r="204" customFormat="false" ht="12.8" hidden="false" customHeight="false" outlineLevel="0" collapsed="false">
      <c r="A204" s="18" t="n">
        <f aca="false">'Vstupní data'!A190</f>
        <v>0</v>
      </c>
      <c r="B204" s="18" t="str">
        <f aca="false">CONCATENATE('Vstupní data'!F190,'Vstupní data'!G190,'Vstupní data'!H190,'Vstupní data'!I190)</f>
        <v/>
      </c>
      <c r="C204" s="18" t="n">
        <f aca="false">'Vstupní data'!K190</f>
        <v>0</v>
      </c>
      <c r="D204" s="75" t="n">
        <f aca="false">'Vstupní data'!L190</f>
        <v>0</v>
      </c>
      <c r="E204" s="18" t="n">
        <f aca="false">'Vstupní data'!AB190</f>
        <v>0</v>
      </c>
      <c r="F204" s="18" t="n">
        <f aca="false">'Vstupní data'!S190</f>
        <v>0</v>
      </c>
      <c r="G204" s="18" t="n">
        <f aca="false">'Vstupní data'!AL190</f>
        <v>0</v>
      </c>
      <c r="H204" s="18" t="n">
        <f aca="false">'Vstupní data'!AQ190</f>
        <v>0</v>
      </c>
      <c r="I204" s="18" t="n">
        <f aca="false">SUM(E204:H204)</f>
        <v>0</v>
      </c>
    </row>
    <row r="205" customFormat="false" ht="12.8" hidden="false" customHeight="false" outlineLevel="0" collapsed="false">
      <c r="A205" s="18" t="n">
        <f aca="false">'Vstupní data'!A191</f>
        <v>0</v>
      </c>
      <c r="B205" s="18" t="str">
        <f aca="false">CONCATENATE('Vstupní data'!F191,'Vstupní data'!G191,'Vstupní data'!H191,'Vstupní data'!I191)</f>
        <v/>
      </c>
      <c r="C205" s="18" t="n">
        <f aca="false">'Vstupní data'!K191</f>
        <v>0</v>
      </c>
      <c r="D205" s="75" t="n">
        <f aca="false">'Vstupní data'!L191</f>
        <v>0</v>
      </c>
      <c r="E205" s="18" t="n">
        <f aca="false">'Vstupní data'!AB191</f>
        <v>0</v>
      </c>
      <c r="F205" s="18" t="n">
        <f aca="false">'Vstupní data'!S191</f>
        <v>0</v>
      </c>
      <c r="G205" s="18" t="n">
        <f aca="false">'Vstupní data'!AL191</f>
        <v>0</v>
      </c>
      <c r="H205" s="18" t="n">
        <f aca="false">'Vstupní data'!AQ191</f>
        <v>0</v>
      </c>
      <c r="I205" s="18" t="n">
        <f aca="false">SUM(E205:H205)</f>
        <v>0</v>
      </c>
    </row>
    <row r="206" customFormat="false" ht="12.8" hidden="false" customHeight="false" outlineLevel="0" collapsed="false">
      <c r="A206" s="18" t="n">
        <f aca="false">'Vstupní data'!A192</f>
        <v>0</v>
      </c>
      <c r="B206" s="18" t="str">
        <f aca="false">CONCATENATE('Vstupní data'!F192,'Vstupní data'!G192,'Vstupní data'!H192,'Vstupní data'!I192)</f>
        <v/>
      </c>
      <c r="C206" s="18" t="n">
        <f aca="false">'Vstupní data'!K192</f>
        <v>0</v>
      </c>
      <c r="D206" s="75" t="n">
        <f aca="false">'Vstupní data'!L192</f>
        <v>0</v>
      </c>
      <c r="E206" s="18" t="n">
        <f aca="false">'Vstupní data'!AB192</f>
        <v>0</v>
      </c>
      <c r="F206" s="18" t="n">
        <f aca="false">'Vstupní data'!S192</f>
        <v>0</v>
      </c>
      <c r="G206" s="18" t="n">
        <f aca="false">'Vstupní data'!AL192</f>
        <v>0</v>
      </c>
      <c r="H206" s="18" t="n">
        <f aca="false">'Vstupní data'!AQ192</f>
        <v>0</v>
      </c>
      <c r="I206" s="18" t="n">
        <f aca="false">SUM(E206:H206)</f>
        <v>0</v>
      </c>
    </row>
    <row r="207" customFormat="false" ht="12.8" hidden="false" customHeight="false" outlineLevel="0" collapsed="false">
      <c r="A207" s="18" t="n">
        <f aca="false">'Vstupní data'!A193</f>
        <v>0</v>
      </c>
      <c r="B207" s="18" t="str">
        <f aca="false">CONCATENATE('Vstupní data'!F193,'Vstupní data'!G193,'Vstupní data'!H193,'Vstupní data'!I193)</f>
        <v/>
      </c>
      <c r="C207" s="18" t="n">
        <f aca="false">'Vstupní data'!K193</f>
        <v>0</v>
      </c>
      <c r="D207" s="75" t="n">
        <f aca="false">'Vstupní data'!L193</f>
        <v>0</v>
      </c>
      <c r="E207" s="18" t="n">
        <f aca="false">'Vstupní data'!AB193</f>
        <v>0</v>
      </c>
      <c r="F207" s="18" t="n">
        <f aca="false">'Vstupní data'!S193</f>
        <v>0</v>
      </c>
      <c r="G207" s="18" t="n">
        <f aca="false">'Vstupní data'!AL193</f>
        <v>0</v>
      </c>
      <c r="H207" s="18" t="n">
        <f aca="false">'Vstupní data'!AQ193</f>
        <v>0</v>
      </c>
      <c r="I207" s="18" t="n">
        <f aca="false">SUM(E207:H207)</f>
        <v>0</v>
      </c>
    </row>
    <row r="208" customFormat="false" ht="12.8" hidden="false" customHeight="false" outlineLevel="0" collapsed="false">
      <c r="A208" s="18" t="n">
        <f aca="false">'Vstupní data'!A194</f>
        <v>0</v>
      </c>
      <c r="B208" s="18" t="str">
        <f aca="false">CONCATENATE('Vstupní data'!F194,'Vstupní data'!G194,'Vstupní data'!H194,'Vstupní data'!I194)</f>
        <v/>
      </c>
      <c r="C208" s="18" t="n">
        <f aca="false">'Vstupní data'!K194</f>
        <v>0</v>
      </c>
      <c r="D208" s="75" t="n">
        <f aca="false">'Vstupní data'!L194</f>
        <v>0</v>
      </c>
      <c r="E208" s="18" t="n">
        <f aca="false">'Vstupní data'!AB194</f>
        <v>0</v>
      </c>
      <c r="F208" s="18" t="n">
        <f aca="false">'Vstupní data'!S194</f>
        <v>0</v>
      </c>
      <c r="G208" s="18" t="n">
        <f aca="false">'Vstupní data'!AL194</f>
        <v>0</v>
      </c>
      <c r="H208" s="18" t="n">
        <f aca="false">'Vstupní data'!AQ194</f>
        <v>0</v>
      </c>
      <c r="I208" s="18" t="n">
        <f aca="false">SUM(E208:H208)</f>
        <v>0</v>
      </c>
    </row>
    <row r="209" customFormat="false" ht="12.8" hidden="false" customHeight="false" outlineLevel="0" collapsed="false">
      <c r="A209" s="18" t="n">
        <f aca="false">'Vstupní data'!A195</f>
        <v>0</v>
      </c>
      <c r="B209" s="18" t="str">
        <f aca="false">CONCATENATE('Vstupní data'!F195,'Vstupní data'!G195,'Vstupní data'!H195,'Vstupní data'!I195)</f>
        <v/>
      </c>
      <c r="C209" s="18" t="n">
        <f aca="false">'Vstupní data'!K195</f>
        <v>0</v>
      </c>
      <c r="D209" s="75" t="n">
        <f aca="false">'Vstupní data'!L195</f>
        <v>0</v>
      </c>
      <c r="E209" s="18" t="n">
        <f aca="false">'Vstupní data'!AB195</f>
        <v>0</v>
      </c>
      <c r="F209" s="18" t="n">
        <f aca="false">'Vstupní data'!S195</f>
        <v>0</v>
      </c>
      <c r="G209" s="18" t="n">
        <f aca="false">'Vstupní data'!AL195</f>
        <v>0</v>
      </c>
      <c r="H209" s="18" t="n">
        <f aca="false">'Vstupní data'!AQ195</f>
        <v>0</v>
      </c>
      <c r="I209" s="18" t="n">
        <f aca="false">SUM(E209:H209)</f>
        <v>0</v>
      </c>
    </row>
    <row r="210" customFormat="false" ht="12.8" hidden="false" customHeight="false" outlineLevel="0" collapsed="false">
      <c r="A210" s="18" t="n">
        <f aca="false">'Vstupní data'!A196</f>
        <v>0</v>
      </c>
      <c r="B210" s="18" t="str">
        <f aca="false">CONCATENATE('Vstupní data'!F196,'Vstupní data'!G196,'Vstupní data'!H196,'Vstupní data'!I196)</f>
        <v/>
      </c>
      <c r="C210" s="18" t="n">
        <f aca="false">'Vstupní data'!K196</f>
        <v>0</v>
      </c>
      <c r="D210" s="75" t="n">
        <f aca="false">'Vstupní data'!L196</f>
        <v>0</v>
      </c>
      <c r="E210" s="18" t="n">
        <f aca="false">'Vstupní data'!AB196</f>
        <v>0</v>
      </c>
      <c r="F210" s="18" t="n">
        <f aca="false">'Vstupní data'!S196</f>
        <v>0</v>
      </c>
      <c r="G210" s="18" t="n">
        <f aca="false">'Vstupní data'!AL196</f>
        <v>0</v>
      </c>
      <c r="H210" s="18" t="n">
        <f aca="false">'Vstupní data'!AQ196</f>
        <v>0</v>
      </c>
      <c r="I210" s="18" t="n">
        <f aca="false">SUM(E210:H210)</f>
        <v>0</v>
      </c>
    </row>
    <row r="211" customFormat="false" ht="12.8" hidden="false" customHeight="false" outlineLevel="0" collapsed="false">
      <c r="A211" s="18" t="n">
        <f aca="false">'Vstupní data'!A197</f>
        <v>0</v>
      </c>
      <c r="B211" s="18" t="str">
        <f aca="false">CONCATENATE('Vstupní data'!F197,'Vstupní data'!G197,'Vstupní data'!H197,'Vstupní data'!I197)</f>
        <v/>
      </c>
      <c r="C211" s="18" t="n">
        <f aca="false">'Vstupní data'!K197</f>
        <v>0</v>
      </c>
      <c r="D211" s="75" t="n">
        <f aca="false">'Vstupní data'!L197</f>
        <v>0</v>
      </c>
      <c r="E211" s="18" t="n">
        <f aca="false">'Vstupní data'!AB197</f>
        <v>0</v>
      </c>
      <c r="F211" s="18" t="n">
        <f aca="false">'Vstupní data'!S197</f>
        <v>0</v>
      </c>
      <c r="G211" s="18" t="n">
        <f aca="false">'Vstupní data'!AL197</f>
        <v>0</v>
      </c>
      <c r="H211" s="18" t="n">
        <f aca="false">'Vstupní data'!AQ197</f>
        <v>0</v>
      </c>
      <c r="I211" s="18" t="n">
        <f aca="false">SUM(E211:H211)</f>
        <v>0</v>
      </c>
    </row>
    <row r="212" customFormat="false" ht="12.8" hidden="false" customHeight="false" outlineLevel="0" collapsed="false">
      <c r="A212" s="18" t="n">
        <f aca="false">'Vstupní data'!A198</f>
        <v>0</v>
      </c>
      <c r="B212" s="18" t="str">
        <f aca="false">CONCATENATE('Vstupní data'!F198,'Vstupní data'!G198,'Vstupní data'!H198,'Vstupní data'!I198)</f>
        <v/>
      </c>
      <c r="C212" s="18" t="n">
        <f aca="false">'Vstupní data'!K198</f>
        <v>0</v>
      </c>
      <c r="D212" s="75" t="n">
        <f aca="false">'Vstupní data'!L198</f>
        <v>0</v>
      </c>
      <c r="E212" s="18" t="n">
        <f aca="false">'Vstupní data'!AB198</f>
        <v>0</v>
      </c>
      <c r="F212" s="18" t="n">
        <f aca="false">'Vstupní data'!S198</f>
        <v>0</v>
      </c>
      <c r="G212" s="18" t="n">
        <f aca="false">'Vstupní data'!AL198</f>
        <v>0</v>
      </c>
      <c r="H212" s="18" t="n">
        <f aca="false">'Vstupní data'!AQ198</f>
        <v>0</v>
      </c>
      <c r="I212" s="18" t="n">
        <f aca="false">SUM(E212:H212)</f>
        <v>0</v>
      </c>
    </row>
    <row r="213" customFormat="false" ht="12.8" hidden="false" customHeight="false" outlineLevel="0" collapsed="false">
      <c r="A213" s="18" t="n">
        <f aca="false">'Vstupní data'!A199</f>
        <v>0</v>
      </c>
      <c r="B213" s="18" t="str">
        <f aca="false">CONCATENATE('Vstupní data'!F199,'Vstupní data'!G199,'Vstupní data'!H199,'Vstupní data'!I199)</f>
        <v/>
      </c>
      <c r="C213" s="18" t="n">
        <f aca="false">'Vstupní data'!K199</f>
        <v>0</v>
      </c>
      <c r="D213" s="75" t="n">
        <f aca="false">'Vstupní data'!L199</f>
        <v>0</v>
      </c>
      <c r="E213" s="18" t="n">
        <f aca="false">'Vstupní data'!AB199</f>
        <v>0</v>
      </c>
      <c r="F213" s="18" t="n">
        <f aca="false">'Vstupní data'!S199</f>
        <v>0</v>
      </c>
      <c r="G213" s="18" t="n">
        <f aca="false">'Vstupní data'!AL199</f>
        <v>0</v>
      </c>
      <c r="H213" s="18" t="n">
        <f aca="false">'Vstupní data'!AQ199</f>
        <v>0</v>
      </c>
      <c r="I213" s="18" t="n">
        <f aca="false">SUM(E213:H213)</f>
        <v>0</v>
      </c>
    </row>
    <row r="214" customFormat="false" ht="12.8" hidden="false" customHeight="false" outlineLevel="0" collapsed="false">
      <c r="A214" s="18" t="n">
        <f aca="false">'Vstupní data'!A200</f>
        <v>0</v>
      </c>
      <c r="B214" s="18" t="str">
        <f aca="false">CONCATENATE('Vstupní data'!F200,'Vstupní data'!G200,'Vstupní data'!H200,'Vstupní data'!I200)</f>
        <v/>
      </c>
      <c r="C214" s="18" t="n">
        <f aca="false">'Vstupní data'!K200</f>
        <v>0</v>
      </c>
      <c r="D214" s="75" t="n">
        <f aca="false">'Vstupní data'!L200</f>
        <v>0</v>
      </c>
      <c r="E214" s="18" t="n">
        <f aca="false">'Vstupní data'!AB200</f>
        <v>0</v>
      </c>
      <c r="F214" s="18" t="n">
        <f aca="false">'Vstupní data'!S200</f>
        <v>0</v>
      </c>
      <c r="G214" s="18" t="n">
        <f aca="false">'Vstupní data'!AL200</f>
        <v>0</v>
      </c>
      <c r="H214" s="18" t="n">
        <f aca="false">'Vstupní data'!AQ200</f>
        <v>0</v>
      </c>
      <c r="I214" s="18" t="n">
        <f aca="false">SUM(E214:H214)</f>
        <v>0</v>
      </c>
    </row>
    <row r="215" customFormat="false" ht="12.8" hidden="false" customHeight="false" outlineLevel="0" collapsed="false">
      <c r="A215" s="18" t="n">
        <f aca="false">'Vstupní data'!A201</f>
        <v>0</v>
      </c>
      <c r="B215" s="18" t="str">
        <f aca="false">CONCATENATE('Vstupní data'!F201,'Vstupní data'!G201,'Vstupní data'!H201,'Vstupní data'!I201)</f>
        <v/>
      </c>
      <c r="C215" s="18" t="n">
        <f aca="false">'Vstupní data'!K201</f>
        <v>0</v>
      </c>
      <c r="D215" s="75" t="n">
        <f aca="false">'Vstupní data'!L201</f>
        <v>0</v>
      </c>
      <c r="E215" s="18" t="n">
        <f aca="false">'Vstupní data'!AB201</f>
        <v>0</v>
      </c>
      <c r="F215" s="18" t="n">
        <f aca="false">'Vstupní data'!S201</f>
        <v>0</v>
      </c>
      <c r="G215" s="18" t="n">
        <f aca="false">'Vstupní data'!AL201</f>
        <v>0</v>
      </c>
      <c r="H215" s="18" t="n">
        <f aca="false">'Vstupní data'!AQ201</f>
        <v>0</v>
      </c>
      <c r="I215" s="18" t="n">
        <f aca="false">SUM(E215:H215)</f>
        <v>0</v>
      </c>
    </row>
    <row r="216" customFormat="false" ht="12.8" hidden="false" customHeight="false" outlineLevel="0" collapsed="false">
      <c r="A216" s="18" t="n">
        <f aca="false">'Vstupní data'!A202</f>
        <v>0</v>
      </c>
      <c r="B216" s="18" t="str">
        <f aca="false">CONCATENATE('Vstupní data'!F202,'Vstupní data'!G202,'Vstupní data'!H202,'Vstupní data'!I202)</f>
        <v/>
      </c>
      <c r="C216" s="18" t="n">
        <f aca="false">'Vstupní data'!K202</f>
        <v>0</v>
      </c>
      <c r="D216" s="75" t="n">
        <f aca="false">'Vstupní data'!L202</f>
        <v>0</v>
      </c>
      <c r="E216" s="18" t="n">
        <f aca="false">'Vstupní data'!AB202</f>
        <v>0</v>
      </c>
      <c r="F216" s="18" t="n">
        <f aca="false">'Vstupní data'!S202</f>
        <v>0</v>
      </c>
      <c r="G216" s="18" t="n">
        <f aca="false">'Vstupní data'!AL202</f>
        <v>0</v>
      </c>
      <c r="H216" s="18" t="n">
        <f aca="false">'Vstupní data'!AQ202</f>
        <v>0</v>
      </c>
      <c r="I216" s="18" t="n">
        <f aca="false">SUM(E216:H216)</f>
        <v>0</v>
      </c>
    </row>
    <row r="217" customFormat="false" ht="12.8" hidden="false" customHeight="false" outlineLevel="0" collapsed="false">
      <c r="A217" s="18" t="n">
        <f aca="false">'Vstupní data'!A203</f>
        <v>0</v>
      </c>
      <c r="B217" s="18" t="str">
        <f aca="false">CONCATENATE('Vstupní data'!F203,'Vstupní data'!G203,'Vstupní data'!H203,'Vstupní data'!I203)</f>
        <v/>
      </c>
      <c r="C217" s="18" t="n">
        <f aca="false">'Vstupní data'!K203</f>
        <v>0</v>
      </c>
      <c r="D217" s="75" t="n">
        <f aca="false">'Vstupní data'!L203</f>
        <v>0</v>
      </c>
      <c r="E217" s="18" t="n">
        <f aca="false">'Vstupní data'!AB203</f>
        <v>0</v>
      </c>
      <c r="F217" s="18" t="n">
        <f aca="false">'Vstupní data'!S203</f>
        <v>0</v>
      </c>
      <c r="G217" s="18" t="n">
        <f aca="false">'Vstupní data'!AL203</f>
        <v>0</v>
      </c>
      <c r="H217" s="18" t="n">
        <f aca="false">'Vstupní data'!AQ203</f>
        <v>0</v>
      </c>
      <c r="I217" s="18" t="n">
        <f aca="false">SUM(E217:H217)</f>
        <v>0</v>
      </c>
    </row>
    <row r="218" customFormat="false" ht="12.8" hidden="false" customHeight="false" outlineLevel="0" collapsed="false">
      <c r="A218" s="18" t="n">
        <f aca="false">'Vstupní data'!A204</f>
        <v>0</v>
      </c>
      <c r="B218" s="18" t="str">
        <f aca="false">CONCATENATE('Vstupní data'!F204,'Vstupní data'!G204,'Vstupní data'!H204,'Vstupní data'!I204)</f>
        <v/>
      </c>
      <c r="C218" s="18" t="n">
        <f aca="false">'Vstupní data'!K204</f>
        <v>0</v>
      </c>
      <c r="D218" s="75" t="n">
        <f aca="false">'Vstupní data'!L204</f>
        <v>0</v>
      </c>
      <c r="E218" s="18" t="n">
        <f aca="false">'Vstupní data'!AB204</f>
        <v>0</v>
      </c>
      <c r="F218" s="18" t="n">
        <f aca="false">'Vstupní data'!S204</f>
        <v>0</v>
      </c>
      <c r="G218" s="18" t="n">
        <f aca="false">'Vstupní data'!AL204</f>
        <v>0</v>
      </c>
      <c r="H218" s="18" t="n">
        <f aca="false">'Vstupní data'!AQ204</f>
        <v>0</v>
      </c>
      <c r="I218" s="18" t="n">
        <f aca="false">SUM(E218:H218)</f>
        <v>0</v>
      </c>
    </row>
    <row r="219" customFormat="false" ht="12.8" hidden="false" customHeight="false" outlineLevel="0" collapsed="false">
      <c r="A219" s="18" t="n">
        <f aca="false">'Vstupní data'!A205</f>
        <v>0</v>
      </c>
      <c r="B219" s="18" t="str">
        <f aca="false">CONCATENATE('Vstupní data'!F205,'Vstupní data'!G205,'Vstupní data'!H205,'Vstupní data'!I205)</f>
        <v/>
      </c>
      <c r="C219" s="18" t="n">
        <f aca="false">'Vstupní data'!K205</f>
        <v>0</v>
      </c>
      <c r="D219" s="75" t="n">
        <f aca="false">'Vstupní data'!L205</f>
        <v>0</v>
      </c>
      <c r="E219" s="18" t="n">
        <f aca="false">'Vstupní data'!AB205</f>
        <v>0</v>
      </c>
      <c r="F219" s="18" t="n">
        <f aca="false">'Vstupní data'!S205</f>
        <v>0</v>
      </c>
      <c r="G219" s="18" t="n">
        <f aca="false">'Vstupní data'!AL205</f>
        <v>0</v>
      </c>
      <c r="H219" s="18" t="n">
        <f aca="false">'Vstupní data'!AQ205</f>
        <v>0</v>
      </c>
      <c r="I219" s="18" t="n">
        <f aca="false">SUM(E219:H219)</f>
        <v>0</v>
      </c>
    </row>
    <row r="220" customFormat="false" ht="12.8" hidden="false" customHeight="false" outlineLevel="0" collapsed="false">
      <c r="A220" s="18" t="n">
        <f aca="false">'Vstupní data'!A206</f>
        <v>0</v>
      </c>
      <c r="B220" s="18" t="str">
        <f aca="false">CONCATENATE('Vstupní data'!F206,'Vstupní data'!G206,'Vstupní data'!H206,'Vstupní data'!I206)</f>
        <v/>
      </c>
      <c r="C220" s="18" t="n">
        <f aca="false">'Vstupní data'!K206</f>
        <v>0</v>
      </c>
      <c r="D220" s="75" t="n">
        <f aca="false">'Vstupní data'!L206</f>
        <v>0</v>
      </c>
      <c r="E220" s="18" t="n">
        <f aca="false">'Vstupní data'!AB206</f>
        <v>0</v>
      </c>
      <c r="F220" s="18" t="n">
        <f aca="false">'Vstupní data'!S206</f>
        <v>0</v>
      </c>
      <c r="G220" s="18" t="n">
        <f aca="false">'Vstupní data'!AL206</f>
        <v>0</v>
      </c>
      <c r="H220" s="18" t="n">
        <f aca="false">'Vstupní data'!AQ206</f>
        <v>0</v>
      </c>
      <c r="I220" s="18" t="n">
        <f aca="false">SUM(E220:H220)</f>
        <v>0</v>
      </c>
    </row>
    <row r="221" customFormat="false" ht="12.8" hidden="false" customHeight="false" outlineLevel="0" collapsed="false">
      <c r="A221" s="18" t="n">
        <f aca="false">'Vstupní data'!A207</f>
        <v>0</v>
      </c>
      <c r="B221" s="18" t="str">
        <f aca="false">CONCATENATE('Vstupní data'!F207,'Vstupní data'!G207,'Vstupní data'!H207,'Vstupní data'!I207)</f>
        <v/>
      </c>
      <c r="C221" s="18" t="n">
        <f aca="false">'Vstupní data'!K207</f>
        <v>0</v>
      </c>
      <c r="D221" s="75" t="n">
        <f aca="false">'Vstupní data'!L207</f>
        <v>0</v>
      </c>
      <c r="E221" s="18" t="n">
        <f aca="false">'Vstupní data'!AB207</f>
        <v>0</v>
      </c>
      <c r="F221" s="18" t="n">
        <f aca="false">'Vstupní data'!S207</f>
        <v>0</v>
      </c>
      <c r="G221" s="18" t="n">
        <f aca="false">'Vstupní data'!AL207</f>
        <v>0</v>
      </c>
      <c r="H221" s="18" t="n">
        <f aca="false">'Vstupní data'!AQ207</f>
        <v>0</v>
      </c>
      <c r="I221" s="18" t="n">
        <f aca="false">SUM(E221:H221)</f>
        <v>0</v>
      </c>
    </row>
    <row r="222" customFormat="false" ht="12.8" hidden="false" customHeight="false" outlineLevel="0" collapsed="false">
      <c r="A222" s="18" t="n">
        <f aca="false">'Vstupní data'!A208</f>
        <v>0</v>
      </c>
      <c r="B222" s="18" t="str">
        <f aca="false">CONCATENATE('Vstupní data'!F208,'Vstupní data'!G208,'Vstupní data'!H208,'Vstupní data'!I208)</f>
        <v/>
      </c>
      <c r="C222" s="18" t="n">
        <f aca="false">'Vstupní data'!K208</f>
        <v>0</v>
      </c>
      <c r="D222" s="75" t="n">
        <f aca="false">'Vstupní data'!L208</f>
        <v>0</v>
      </c>
      <c r="E222" s="18" t="n">
        <f aca="false">'Vstupní data'!AB208</f>
        <v>0</v>
      </c>
      <c r="F222" s="18" t="n">
        <f aca="false">'Vstupní data'!S208</f>
        <v>0</v>
      </c>
      <c r="G222" s="18" t="n">
        <f aca="false">'Vstupní data'!AL208</f>
        <v>0</v>
      </c>
      <c r="H222" s="18" t="n">
        <f aca="false">'Vstupní data'!AQ208</f>
        <v>0</v>
      </c>
      <c r="I222" s="18" t="n">
        <f aca="false">SUM(E222:H222)</f>
        <v>0</v>
      </c>
    </row>
    <row r="223" customFormat="false" ht="12.8" hidden="false" customHeight="false" outlineLevel="0" collapsed="false">
      <c r="A223" s="18" t="n">
        <f aca="false">'Vstupní data'!A209</f>
        <v>0</v>
      </c>
      <c r="B223" s="18" t="str">
        <f aca="false">CONCATENATE('Vstupní data'!F209,'Vstupní data'!G209,'Vstupní data'!H209,'Vstupní data'!I209)</f>
        <v/>
      </c>
      <c r="C223" s="18" t="n">
        <f aca="false">'Vstupní data'!K209</f>
        <v>0</v>
      </c>
      <c r="D223" s="75" t="n">
        <f aca="false">'Vstupní data'!L209</f>
        <v>0</v>
      </c>
      <c r="E223" s="18" t="n">
        <f aca="false">'Vstupní data'!AB209</f>
        <v>0</v>
      </c>
      <c r="F223" s="18" t="n">
        <f aca="false">'Vstupní data'!S209</f>
        <v>0</v>
      </c>
      <c r="G223" s="18" t="n">
        <f aca="false">'Vstupní data'!AL209</f>
        <v>0</v>
      </c>
      <c r="H223" s="18" t="n">
        <f aca="false">'Vstupní data'!AQ209</f>
        <v>0</v>
      </c>
      <c r="I223" s="18" t="n">
        <f aca="false">SUM(E223:H223)</f>
        <v>0</v>
      </c>
    </row>
    <row r="224" customFormat="false" ht="12.8" hidden="false" customHeight="false" outlineLevel="0" collapsed="false">
      <c r="A224" s="18" t="n">
        <f aca="false">'Vstupní data'!A210</f>
        <v>0</v>
      </c>
      <c r="B224" s="18" t="str">
        <f aca="false">CONCATENATE('Vstupní data'!F210,'Vstupní data'!G210,'Vstupní data'!H210,'Vstupní data'!I210)</f>
        <v/>
      </c>
      <c r="C224" s="18" t="n">
        <f aca="false">'Vstupní data'!K210</f>
        <v>0</v>
      </c>
      <c r="D224" s="75" t="n">
        <f aca="false">'Vstupní data'!L210</f>
        <v>0</v>
      </c>
      <c r="E224" s="18" t="n">
        <f aca="false">'Vstupní data'!AB210</f>
        <v>0</v>
      </c>
      <c r="F224" s="18" t="n">
        <f aca="false">'Vstupní data'!S210</f>
        <v>0</v>
      </c>
      <c r="G224" s="18" t="n">
        <f aca="false">'Vstupní data'!AL210</f>
        <v>0</v>
      </c>
      <c r="H224" s="18" t="n">
        <f aca="false">'Vstupní data'!AQ210</f>
        <v>0</v>
      </c>
      <c r="I224" s="18" t="n">
        <f aca="false">SUM(E224:H224)</f>
        <v>0</v>
      </c>
    </row>
    <row r="225" customFormat="false" ht="12.8" hidden="false" customHeight="false" outlineLevel="0" collapsed="false">
      <c r="A225" s="18" t="n">
        <f aca="false">'Vstupní data'!A211</f>
        <v>0</v>
      </c>
      <c r="B225" s="18" t="str">
        <f aca="false">CONCATENATE('Vstupní data'!F211,'Vstupní data'!G211,'Vstupní data'!H211,'Vstupní data'!I211)</f>
        <v/>
      </c>
      <c r="C225" s="18" t="n">
        <f aca="false">'Vstupní data'!K211</f>
        <v>0</v>
      </c>
      <c r="D225" s="75" t="n">
        <f aca="false">'Vstupní data'!L211</f>
        <v>0</v>
      </c>
      <c r="E225" s="18" t="n">
        <f aca="false">'Vstupní data'!AB211</f>
        <v>0</v>
      </c>
      <c r="F225" s="18" t="n">
        <f aca="false">'Vstupní data'!S211</f>
        <v>0</v>
      </c>
      <c r="G225" s="18" t="n">
        <f aca="false">'Vstupní data'!AL211</f>
        <v>0</v>
      </c>
      <c r="H225" s="18" t="n">
        <f aca="false">'Vstupní data'!AQ211</f>
        <v>0</v>
      </c>
      <c r="I225" s="18" t="n">
        <f aca="false">SUM(E225:H225)</f>
        <v>0</v>
      </c>
    </row>
    <row r="226" customFormat="false" ht="12.8" hidden="false" customHeight="false" outlineLevel="0" collapsed="false">
      <c r="A226" s="18" t="n">
        <f aca="false">'Vstupní data'!A212</f>
        <v>0</v>
      </c>
      <c r="B226" s="18" t="str">
        <f aca="false">CONCATENATE('Vstupní data'!F212,'Vstupní data'!G212,'Vstupní data'!H212,'Vstupní data'!I212)</f>
        <v/>
      </c>
      <c r="C226" s="18" t="n">
        <f aca="false">'Vstupní data'!K212</f>
        <v>0</v>
      </c>
      <c r="D226" s="75" t="n">
        <f aca="false">'Vstupní data'!L212</f>
        <v>0</v>
      </c>
      <c r="E226" s="18" t="n">
        <f aca="false">'Vstupní data'!AB212</f>
        <v>0</v>
      </c>
      <c r="F226" s="18" t="n">
        <f aca="false">'Vstupní data'!S212</f>
        <v>0</v>
      </c>
      <c r="G226" s="18" t="n">
        <f aca="false">'Vstupní data'!AL212</f>
        <v>0</v>
      </c>
      <c r="H226" s="18" t="n">
        <f aca="false">'Vstupní data'!AQ212</f>
        <v>0</v>
      </c>
      <c r="I226" s="18" t="n">
        <f aca="false">SUM(E226:H226)</f>
        <v>0</v>
      </c>
    </row>
    <row r="227" customFormat="false" ht="12.8" hidden="false" customHeight="false" outlineLevel="0" collapsed="false">
      <c r="A227" s="18" t="n">
        <f aca="false">'Vstupní data'!A213</f>
        <v>0</v>
      </c>
      <c r="B227" s="18" t="str">
        <f aca="false">CONCATENATE('Vstupní data'!F213,'Vstupní data'!G213,'Vstupní data'!H213,'Vstupní data'!I213)</f>
        <v/>
      </c>
      <c r="C227" s="18" t="n">
        <f aca="false">'Vstupní data'!K213</f>
        <v>0</v>
      </c>
      <c r="D227" s="75" t="n">
        <f aca="false">'Vstupní data'!L213</f>
        <v>0</v>
      </c>
      <c r="E227" s="18" t="n">
        <f aca="false">'Vstupní data'!AB213</f>
        <v>0</v>
      </c>
      <c r="F227" s="18" t="n">
        <f aca="false">'Vstupní data'!S213</f>
        <v>0</v>
      </c>
      <c r="G227" s="18" t="n">
        <f aca="false">'Vstupní data'!AL213</f>
        <v>0</v>
      </c>
      <c r="H227" s="18" t="n">
        <f aca="false">'Vstupní data'!AQ213</f>
        <v>0</v>
      </c>
      <c r="I227" s="18" t="n">
        <f aca="false">SUM(E227:H227)</f>
        <v>0</v>
      </c>
    </row>
    <row r="228" customFormat="false" ht="12.8" hidden="false" customHeight="false" outlineLevel="0" collapsed="false">
      <c r="A228" s="18" t="n">
        <f aca="false">'Vstupní data'!A214</f>
        <v>0</v>
      </c>
      <c r="B228" s="18" t="str">
        <f aca="false">CONCATENATE('Vstupní data'!F214,'Vstupní data'!G214,'Vstupní data'!H214,'Vstupní data'!I214)</f>
        <v/>
      </c>
      <c r="C228" s="18" t="n">
        <f aca="false">'Vstupní data'!K214</f>
        <v>0</v>
      </c>
      <c r="D228" s="75" t="n">
        <f aca="false">'Vstupní data'!L214</f>
        <v>0</v>
      </c>
      <c r="E228" s="18" t="n">
        <f aca="false">'Vstupní data'!AB214</f>
        <v>0</v>
      </c>
      <c r="F228" s="18" t="n">
        <f aca="false">'Vstupní data'!S214</f>
        <v>0</v>
      </c>
      <c r="G228" s="18" t="n">
        <f aca="false">'Vstupní data'!AL214</f>
        <v>0</v>
      </c>
      <c r="H228" s="18" t="n">
        <f aca="false">'Vstupní data'!AQ214</f>
        <v>0</v>
      </c>
      <c r="I228" s="18" t="n">
        <f aca="false">SUM(E228:H228)</f>
        <v>0</v>
      </c>
    </row>
    <row r="229" customFormat="false" ht="12.8" hidden="false" customHeight="false" outlineLevel="0" collapsed="false">
      <c r="A229" s="18" t="n">
        <f aca="false">'Vstupní data'!A215</f>
        <v>0</v>
      </c>
      <c r="B229" s="18" t="str">
        <f aca="false">CONCATENATE('Vstupní data'!F215,'Vstupní data'!G215,'Vstupní data'!H215,'Vstupní data'!I215)</f>
        <v/>
      </c>
      <c r="C229" s="18" t="n">
        <f aca="false">'Vstupní data'!K215</f>
        <v>0</v>
      </c>
      <c r="D229" s="75" t="n">
        <f aca="false">'Vstupní data'!L215</f>
        <v>0</v>
      </c>
      <c r="E229" s="18" t="n">
        <f aca="false">'Vstupní data'!AB215</f>
        <v>0</v>
      </c>
      <c r="F229" s="18" t="n">
        <f aca="false">'Vstupní data'!S215</f>
        <v>0</v>
      </c>
      <c r="G229" s="18" t="n">
        <f aca="false">'Vstupní data'!AL215</f>
        <v>0</v>
      </c>
      <c r="H229" s="18" t="n">
        <f aca="false">'Vstupní data'!AQ215</f>
        <v>0</v>
      </c>
      <c r="I229" s="18" t="n">
        <f aca="false">SUM(E229:H229)</f>
        <v>0</v>
      </c>
    </row>
    <row r="230" customFormat="false" ht="12.8" hidden="false" customHeight="false" outlineLevel="0" collapsed="false">
      <c r="A230" s="18" t="n">
        <f aca="false">'Vstupní data'!A216</f>
        <v>0</v>
      </c>
      <c r="B230" s="18" t="str">
        <f aca="false">CONCATENATE('Vstupní data'!F216,'Vstupní data'!G216,'Vstupní data'!H216,'Vstupní data'!I216)</f>
        <v/>
      </c>
      <c r="C230" s="18" t="n">
        <f aca="false">'Vstupní data'!K216</f>
        <v>0</v>
      </c>
      <c r="D230" s="75" t="n">
        <f aca="false">'Vstupní data'!L216</f>
        <v>0</v>
      </c>
      <c r="E230" s="18" t="n">
        <f aca="false">'Vstupní data'!AB216</f>
        <v>0</v>
      </c>
      <c r="F230" s="18" t="n">
        <f aca="false">'Vstupní data'!S216</f>
        <v>0</v>
      </c>
      <c r="G230" s="18" t="n">
        <f aca="false">'Vstupní data'!AL216</f>
        <v>0</v>
      </c>
      <c r="H230" s="18" t="n">
        <f aca="false">'Vstupní data'!AQ216</f>
        <v>0</v>
      </c>
      <c r="I230" s="18" t="n">
        <f aca="false">SUM(E230:H230)</f>
        <v>0</v>
      </c>
    </row>
    <row r="231" customFormat="false" ht="12.8" hidden="false" customHeight="false" outlineLevel="0" collapsed="false">
      <c r="A231" s="18" t="n">
        <f aca="false">'Vstupní data'!A217</f>
        <v>0</v>
      </c>
      <c r="B231" s="18" t="str">
        <f aca="false">CONCATENATE('Vstupní data'!F217,'Vstupní data'!G217,'Vstupní data'!H217,'Vstupní data'!I217)</f>
        <v/>
      </c>
      <c r="C231" s="18" t="n">
        <f aca="false">'Vstupní data'!K217</f>
        <v>0</v>
      </c>
      <c r="D231" s="75" t="n">
        <f aca="false">'Vstupní data'!L217</f>
        <v>0</v>
      </c>
      <c r="E231" s="18" t="n">
        <f aca="false">'Vstupní data'!AB217</f>
        <v>0</v>
      </c>
      <c r="F231" s="18" t="n">
        <f aca="false">'Vstupní data'!S217</f>
        <v>0</v>
      </c>
      <c r="G231" s="18" t="n">
        <f aca="false">'Vstupní data'!AL217</f>
        <v>0</v>
      </c>
      <c r="H231" s="18" t="n">
        <f aca="false">'Vstupní data'!AQ217</f>
        <v>0</v>
      </c>
      <c r="I231" s="18" t="n">
        <f aca="false">SUM(E231:H231)</f>
        <v>0</v>
      </c>
    </row>
    <row r="232" customFormat="false" ht="12.8" hidden="false" customHeight="false" outlineLevel="0" collapsed="false">
      <c r="A232" s="18" t="n">
        <f aca="false">'Vstupní data'!A218</f>
        <v>0</v>
      </c>
      <c r="B232" s="18" t="str">
        <f aca="false">CONCATENATE('Vstupní data'!F218,'Vstupní data'!G218,'Vstupní data'!H218,'Vstupní data'!I218)</f>
        <v/>
      </c>
      <c r="C232" s="18" t="n">
        <f aca="false">'Vstupní data'!K218</f>
        <v>0</v>
      </c>
      <c r="D232" s="75" t="n">
        <f aca="false">'Vstupní data'!L218</f>
        <v>0</v>
      </c>
      <c r="E232" s="18" t="n">
        <f aca="false">'Vstupní data'!AB218</f>
        <v>0</v>
      </c>
      <c r="F232" s="18" t="n">
        <f aca="false">'Vstupní data'!S218</f>
        <v>0</v>
      </c>
      <c r="G232" s="18" t="n">
        <f aca="false">'Vstupní data'!AL218</f>
        <v>0</v>
      </c>
      <c r="H232" s="18" t="n">
        <f aca="false">'Vstupní data'!AQ218</f>
        <v>0</v>
      </c>
      <c r="I232" s="18" t="n">
        <f aca="false">SUM(E232:H232)</f>
        <v>0</v>
      </c>
    </row>
    <row r="233" customFormat="false" ht="12.8" hidden="false" customHeight="false" outlineLevel="0" collapsed="false">
      <c r="A233" s="18" t="n">
        <f aca="false">'Vstupní data'!A219</f>
        <v>0</v>
      </c>
      <c r="B233" s="18" t="str">
        <f aca="false">CONCATENATE('Vstupní data'!F219,'Vstupní data'!G219,'Vstupní data'!H219,'Vstupní data'!I219)</f>
        <v/>
      </c>
      <c r="C233" s="18" t="n">
        <f aca="false">'Vstupní data'!K219</f>
        <v>0</v>
      </c>
      <c r="D233" s="75" t="n">
        <f aca="false">'Vstupní data'!L219</f>
        <v>0</v>
      </c>
      <c r="E233" s="18" t="n">
        <f aca="false">'Vstupní data'!AB219</f>
        <v>0</v>
      </c>
      <c r="F233" s="18" t="n">
        <f aca="false">'Vstupní data'!S219</f>
        <v>0</v>
      </c>
      <c r="G233" s="18" t="n">
        <f aca="false">'Vstupní data'!AL219</f>
        <v>0</v>
      </c>
      <c r="H233" s="18" t="n">
        <f aca="false">'Vstupní data'!AQ219</f>
        <v>0</v>
      </c>
      <c r="I233" s="18" t="n">
        <f aca="false">SUM(E233:H233)</f>
        <v>0</v>
      </c>
    </row>
    <row r="234" customFormat="false" ht="12.8" hidden="false" customHeight="false" outlineLevel="0" collapsed="false">
      <c r="A234" s="18" t="n">
        <f aca="false">'Vstupní data'!A220</f>
        <v>0</v>
      </c>
      <c r="B234" s="18" t="str">
        <f aca="false">CONCATENATE('Vstupní data'!F220,'Vstupní data'!G220,'Vstupní data'!H220,'Vstupní data'!I220)</f>
        <v/>
      </c>
      <c r="C234" s="18" t="n">
        <f aca="false">'Vstupní data'!K220</f>
        <v>0</v>
      </c>
      <c r="D234" s="75" t="n">
        <f aca="false">'Vstupní data'!L220</f>
        <v>0</v>
      </c>
      <c r="E234" s="18" t="n">
        <f aca="false">'Vstupní data'!AB220</f>
        <v>0</v>
      </c>
      <c r="F234" s="18" t="n">
        <f aca="false">'Vstupní data'!S220</f>
        <v>0</v>
      </c>
      <c r="G234" s="18" t="n">
        <f aca="false">'Vstupní data'!AL220</f>
        <v>0</v>
      </c>
      <c r="H234" s="18" t="n">
        <f aca="false">'Vstupní data'!AQ220</f>
        <v>0</v>
      </c>
      <c r="I234" s="18" t="n">
        <f aca="false">SUM(E234:H234)</f>
        <v>0</v>
      </c>
    </row>
    <row r="235" customFormat="false" ht="12.8" hidden="false" customHeight="false" outlineLevel="0" collapsed="false">
      <c r="A235" s="18" t="n">
        <f aca="false">'Vstupní data'!A221</f>
        <v>0</v>
      </c>
      <c r="B235" s="18" t="str">
        <f aca="false">CONCATENATE('Vstupní data'!F221,'Vstupní data'!G221,'Vstupní data'!H221,'Vstupní data'!I221)</f>
        <v/>
      </c>
      <c r="C235" s="18" t="n">
        <f aca="false">'Vstupní data'!K221</f>
        <v>0</v>
      </c>
      <c r="D235" s="75" t="n">
        <f aca="false">'Vstupní data'!L221</f>
        <v>0</v>
      </c>
      <c r="E235" s="18" t="n">
        <f aca="false">'Vstupní data'!AB221</f>
        <v>0</v>
      </c>
      <c r="F235" s="18" t="n">
        <f aca="false">'Vstupní data'!S221</f>
        <v>0</v>
      </c>
      <c r="G235" s="18" t="n">
        <f aca="false">'Vstupní data'!AL221</f>
        <v>0</v>
      </c>
      <c r="H235" s="18" t="n">
        <f aca="false">'Vstupní data'!AQ221</f>
        <v>0</v>
      </c>
      <c r="I235" s="18" t="n">
        <f aca="false">SUM(E235:H235)</f>
        <v>0</v>
      </c>
    </row>
    <row r="236" customFormat="false" ht="12.8" hidden="false" customHeight="false" outlineLevel="0" collapsed="false">
      <c r="A236" s="18" t="n">
        <f aca="false">'Vstupní data'!A222</f>
        <v>0</v>
      </c>
      <c r="B236" s="18" t="str">
        <f aca="false">CONCATENATE('Vstupní data'!F222,'Vstupní data'!G222,'Vstupní data'!H222,'Vstupní data'!I222)</f>
        <v/>
      </c>
      <c r="C236" s="18" t="n">
        <f aca="false">'Vstupní data'!K222</f>
        <v>0</v>
      </c>
      <c r="D236" s="75" t="n">
        <f aca="false">'Vstupní data'!L222</f>
        <v>0</v>
      </c>
      <c r="E236" s="18" t="n">
        <f aca="false">'Vstupní data'!AB222</f>
        <v>0</v>
      </c>
      <c r="F236" s="18" t="n">
        <f aca="false">'Vstupní data'!S222</f>
        <v>0</v>
      </c>
      <c r="G236" s="18" t="n">
        <f aca="false">'Vstupní data'!AL222</f>
        <v>0</v>
      </c>
      <c r="H236" s="18" t="n">
        <f aca="false">'Vstupní data'!AQ222</f>
        <v>0</v>
      </c>
      <c r="I236" s="18" t="n">
        <f aca="false">SUM(E236:H236)</f>
        <v>0</v>
      </c>
    </row>
    <row r="237" customFormat="false" ht="12.8" hidden="false" customHeight="false" outlineLevel="0" collapsed="false">
      <c r="A237" s="18" t="n">
        <f aca="false">'Vstupní data'!A223</f>
        <v>0</v>
      </c>
      <c r="B237" s="18" t="str">
        <f aca="false">CONCATENATE('Vstupní data'!F223,'Vstupní data'!G223,'Vstupní data'!H223,'Vstupní data'!I223)</f>
        <v/>
      </c>
      <c r="C237" s="18" t="n">
        <f aca="false">'Vstupní data'!K223</f>
        <v>0</v>
      </c>
      <c r="D237" s="75" t="n">
        <f aca="false">'Vstupní data'!L223</f>
        <v>0</v>
      </c>
      <c r="E237" s="18" t="n">
        <f aca="false">'Vstupní data'!AB223</f>
        <v>0</v>
      </c>
      <c r="F237" s="18" t="n">
        <f aca="false">'Vstupní data'!S223</f>
        <v>0</v>
      </c>
      <c r="G237" s="18" t="n">
        <f aca="false">'Vstupní data'!AL223</f>
        <v>0</v>
      </c>
      <c r="H237" s="18" t="n">
        <f aca="false">'Vstupní data'!AQ223</f>
        <v>0</v>
      </c>
      <c r="I237" s="18" t="n">
        <f aca="false">SUM(E237:H237)</f>
        <v>0</v>
      </c>
    </row>
    <row r="238" customFormat="false" ht="12.8" hidden="false" customHeight="false" outlineLevel="0" collapsed="false">
      <c r="A238" s="18" t="n">
        <f aca="false">'Vstupní data'!A224</f>
        <v>0</v>
      </c>
      <c r="B238" s="18" t="str">
        <f aca="false">CONCATENATE('Vstupní data'!F224,'Vstupní data'!G224,'Vstupní data'!H224,'Vstupní data'!I224)</f>
        <v/>
      </c>
      <c r="C238" s="18" t="n">
        <f aca="false">'Vstupní data'!K224</f>
        <v>0</v>
      </c>
      <c r="D238" s="75" t="n">
        <f aca="false">'Vstupní data'!L224</f>
        <v>0</v>
      </c>
      <c r="E238" s="18" t="n">
        <f aca="false">'Vstupní data'!AB224</f>
        <v>0</v>
      </c>
      <c r="F238" s="18" t="n">
        <f aca="false">'Vstupní data'!S224</f>
        <v>0</v>
      </c>
      <c r="G238" s="18" t="n">
        <f aca="false">'Vstupní data'!AL224</f>
        <v>0</v>
      </c>
      <c r="H238" s="18" t="n">
        <f aca="false">'Vstupní data'!AQ224</f>
        <v>0</v>
      </c>
      <c r="I238" s="18" t="n">
        <f aca="false">SUM(E238:H238)</f>
        <v>0</v>
      </c>
    </row>
    <row r="239" customFormat="false" ht="12.8" hidden="false" customHeight="false" outlineLevel="0" collapsed="false">
      <c r="A239" s="18" t="n">
        <f aca="false">'Vstupní data'!A225</f>
        <v>0</v>
      </c>
      <c r="B239" s="18" t="str">
        <f aca="false">CONCATENATE('Vstupní data'!F225,'Vstupní data'!G225,'Vstupní data'!H225,'Vstupní data'!I225)</f>
        <v/>
      </c>
      <c r="C239" s="18" t="n">
        <f aca="false">'Vstupní data'!K225</f>
        <v>0</v>
      </c>
      <c r="D239" s="75" t="n">
        <f aca="false">'Vstupní data'!L225</f>
        <v>0</v>
      </c>
      <c r="E239" s="18" t="n">
        <f aca="false">'Vstupní data'!AB225</f>
        <v>0</v>
      </c>
      <c r="F239" s="18" t="n">
        <f aca="false">'Vstupní data'!S225</f>
        <v>0</v>
      </c>
      <c r="G239" s="18" t="n">
        <f aca="false">'Vstupní data'!AL225</f>
        <v>0</v>
      </c>
      <c r="H239" s="18" t="n">
        <f aca="false">'Vstupní data'!AQ225</f>
        <v>0</v>
      </c>
      <c r="I239" s="18" t="n">
        <f aca="false">SUM(E239:H239)</f>
        <v>0</v>
      </c>
    </row>
    <row r="240" customFormat="false" ht="12.8" hidden="false" customHeight="false" outlineLevel="0" collapsed="false">
      <c r="A240" s="18" t="n">
        <f aca="false">'Vstupní data'!A226</f>
        <v>0</v>
      </c>
      <c r="B240" s="18" t="str">
        <f aca="false">CONCATENATE('Vstupní data'!F226,'Vstupní data'!G226,'Vstupní data'!H226,'Vstupní data'!I226)</f>
        <v/>
      </c>
      <c r="C240" s="18" t="n">
        <f aca="false">'Vstupní data'!K226</f>
        <v>0</v>
      </c>
      <c r="D240" s="75" t="n">
        <f aca="false">'Vstupní data'!L226</f>
        <v>0</v>
      </c>
      <c r="E240" s="18" t="n">
        <f aca="false">'Vstupní data'!AB226</f>
        <v>0</v>
      </c>
      <c r="F240" s="18" t="n">
        <f aca="false">'Vstupní data'!S226</f>
        <v>0</v>
      </c>
      <c r="G240" s="18" t="n">
        <f aca="false">'Vstupní data'!AL226</f>
        <v>0</v>
      </c>
      <c r="H240" s="18" t="n">
        <f aca="false">'Vstupní data'!AQ226</f>
        <v>0</v>
      </c>
      <c r="I240" s="18" t="n">
        <f aca="false">SUM(E240:H240)</f>
        <v>0</v>
      </c>
    </row>
    <row r="241" customFormat="false" ht="12.8" hidden="false" customHeight="false" outlineLevel="0" collapsed="false">
      <c r="A241" s="18" t="n">
        <f aca="false">'Vstupní data'!A227</f>
        <v>0</v>
      </c>
      <c r="B241" s="18" t="str">
        <f aca="false">CONCATENATE('Vstupní data'!F227,'Vstupní data'!G227,'Vstupní data'!H227,'Vstupní data'!I227)</f>
        <v/>
      </c>
      <c r="C241" s="18" t="n">
        <f aca="false">'Vstupní data'!K227</f>
        <v>0</v>
      </c>
      <c r="D241" s="75" t="n">
        <f aca="false">'Vstupní data'!L227</f>
        <v>0</v>
      </c>
      <c r="E241" s="18" t="n">
        <f aca="false">'Vstupní data'!AB227</f>
        <v>0</v>
      </c>
      <c r="F241" s="18" t="n">
        <f aca="false">'Vstupní data'!S227</f>
        <v>0</v>
      </c>
      <c r="G241" s="18" t="n">
        <f aca="false">'Vstupní data'!AL227</f>
        <v>0</v>
      </c>
      <c r="H241" s="18" t="n">
        <f aca="false">'Vstupní data'!AQ227</f>
        <v>0</v>
      </c>
      <c r="I241" s="18" t="n">
        <f aca="false">SUM(E241:H241)</f>
        <v>0</v>
      </c>
    </row>
    <row r="242" customFormat="false" ht="12.8" hidden="false" customHeight="false" outlineLevel="0" collapsed="false">
      <c r="A242" s="18" t="n">
        <f aca="false">'Vstupní data'!A228</f>
        <v>0</v>
      </c>
      <c r="B242" s="18" t="str">
        <f aca="false">CONCATENATE('Vstupní data'!F228,'Vstupní data'!G228,'Vstupní data'!H228,'Vstupní data'!I228)</f>
        <v/>
      </c>
      <c r="C242" s="18" t="n">
        <f aca="false">'Vstupní data'!K228</f>
        <v>0</v>
      </c>
      <c r="D242" s="75" t="n">
        <f aca="false">'Vstupní data'!L228</f>
        <v>0</v>
      </c>
      <c r="E242" s="18" t="n">
        <f aca="false">'Vstupní data'!AB228</f>
        <v>0</v>
      </c>
      <c r="F242" s="18" t="n">
        <f aca="false">'Vstupní data'!S228</f>
        <v>0</v>
      </c>
      <c r="G242" s="18" t="n">
        <f aca="false">'Vstupní data'!AL228</f>
        <v>0</v>
      </c>
      <c r="H242" s="18" t="n">
        <f aca="false">'Vstupní data'!AQ228</f>
        <v>0</v>
      </c>
      <c r="I242" s="18" t="n">
        <f aca="false">SUM(E242:H242)</f>
        <v>0</v>
      </c>
    </row>
    <row r="243" customFormat="false" ht="12.8" hidden="false" customHeight="false" outlineLevel="0" collapsed="false">
      <c r="A243" s="18" t="n">
        <f aca="false">'Vstupní data'!A229</f>
        <v>0</v>
      </c>
      <c r="B243" s="18" t="str">
        <f aca="false">CONCATENATE('Vstupní data'!F229,'Vstupní data'!G229,'Vstupní data'!H229,'Vstupní data'!I229)</f>
        <v/>
      </c>
      <c r="C243" s="18" t="n">
        <f aca="false">'Vstupní data'!K229</f>
        <v>0</v>
      </c>
      <c r="D243" s="75" t="n">
        <f aca="false">'Vstupní data'!L229</f>
        <v>0</v>
      </c>
      <c r="E243" s="18" t="n">
        <f aca="false">'Vstupní data'!AB229</f>
        <v>0</v>
      </c>
      <c r="F243" s="18" t="n">
        <f aca="false">'Vstupní data'!S229</f>
        <v>0</v>
      </c>
      <c r="G243" s="18" t="n">
        <f aca="false">'Vstupní data'!AL229</f>
        <v>0</v>
      </c>
      <c r="H243" s="18" t="n">
        <f aca="false">'Vstupní data'!AQ229</f>
        <v>0</v>
      </c>
      <c r="I243" s="18" t="n">
        <f aca="false">SUM(E243:H243)</f>
        <v>0</v>
      </c>
    </row>
    <row r="244" customFormat="false" ht="12.8" hidden="false" customHeight="false" outlineLevel="0" collapsed="false">
      <c r="A244" s="18" t="n">
        <f aca="false">'Vstupní data'!A230</f>
        <v>0</v>
      </c>
      <c r="B244" s="18" t="str">
        <f aca="false">CONCATENATE('Vstupní data'!F230,'Vstupní data'!G230,'Vstupní data'!H230,'Vstupní data'!I230)</f>
        <v/>
      </c>
      <c r="C244" s="18" t="n">
        <f aca="false">'Vstupní data'!K230</f>
        <v>0</v>
      </c>
      <c r="D244" s="75" t="n">
        <f aca="false">'Vstupní data'!L230</f>
        <v>0</v>
      </c>
      <c r="E244" s="18" t="n">
        <f aca="false">'Vstupní data'!AB230</f>
        <v>0</v>
      </c>
      <c r="F244" s="18" t="n">
        <f aca="false">'Vstupní data'!S230</f>
        <v>0</v>
      </c>
      <c r="G244" s="18" t="n">
        <f aca="false">'Vstupní data'!AL230</f>
        <v>0</v>
      </c>
      <c r="H244" s="18" t="n">
        <f aca="false">'Vstupní data'!AQ230</f>
        <v>0</v>
      </c>
      <c r="I244" s="18" t="n">
        <f aca="false">SUM(E244:H244)</f>
        <v>0</v>
      </c>
    </row>
    <row r="245" customFormat="false" ht="12.8" hidden="false" customHeight="false" outlineLevel="0" collapsed="false">
      <c r="A245" s="18" t="n">
        <f aca="false">'Vstupní data'!A231</f>
        <v>0</v>
      </c>
      <c r="B245" s="18" t="str">
        <f aca="false">CONCATENATE('Vstupní data'!F231,'Vstupní data'!G231,'Vstupní data'!H231,'Vstupní data'!I231)</f>
        <v/>
      </c>
      <c r="C245" s="18" t="n">
        <f aca="false">'Vstupní data'!K231</f>
        <v>0</v>
      </c>
      <c r="D245" s="75" t="n">
        <f aca="false">'Vstupní data'!L231</f>
        <v>0</v>
      </c>
      <c r="E245" s="18" t="n">
        <f aca="false">'Vstupní data'!AB231</f>
        <v>0</v>
      </c>
      <c r="F245" s="18" t="n">
        <f aca="false">'Vstupní data'!S231</f>
        <v>0</v>
      </c>
      <c r="G245" s="18" t="n">
        <f aca="false">'Vstupní data'!AL231</f>
        <v>0</v>
      </c>
      <c r="H245" s="18" t="n">
        <f aca="false">'Vstupní data'!AQ231</f>
        <v>0</v>
      </c>
      <c r="I245" s="18" t="n">
        <f aca="false">SUM(E245:H245)</f>
        <v>0</v>
      </c>
    </row>
    <row r="246" customFormat="false" ht="12.8" hidden="false" customHeight="false" outlineLevel="0" collapsed="false">
      <c r="A246" s="18" t="n">
        <f aca="false">'Vstupní data'!A232</f>
        <v>0</v>
      </c>
      <c r="B246" s="18" t="str">
        <f aca="false">CONCATENATE('Vstupní data'!F232,'Vstupní data'!G232,'Vstupní data'!H232,'Vstupní data'!I232)</f>
        <v/>
      </c>
      <c r="C246" s="18" t="n">
        <f aca="false">'Vstupní data'!K232</f>
        <v>0</v>
      </c>
      <c r="D246" s="75" t="n">
        <f aca="false">'Vstupní data'!L232</f>
        <v>0</v>
      </c>
      <c r="E246" s="18" t="n">
        <f aca="false">'Vstupní data'!AB232</f>
        <v>0</v>
      </c>
      <c r="F246" s="18" t="n">
        <f aca="false">'Vstupní data'!S232</f>
        <v>0</v>
      </c>
      <c r="G246" s="18" t="n">
        <f aca="false">'Vstupní data'!AL232</f>
        <v>0</v>
      </c>
      <c r="H246" s="18" t="n">
        <f aca="false">'Vstupní data'!AQ232</f>
        <v>0</v>
      </c>
      <c r="I246" s="18" t="n">
        <f aca="false">SUM(E246:H246)</f>
        <v>0</v>
      </c>
    </row>
    <row r="247" customFormat="false" ht="12.8" hidden="false" customHeight="false" outlineLevel="0" collapsed="false">
      <c r="A247" s="18" t="n">
        <f aca="false">'Vstupní data'!A233</f>
        <v>0</v>
      </c>
      <c r="B247" s="18" t="str">
        <f aca="false">CONCATENATE('Vstupní data'!F233,'Vstupní data'!G233,'Vstupní data'!H233,'Vstupní data'!I233)</f>
        <v/>
      </c>
      <c r="C247" s="18" t="n">
        <f aca="false">'Vstupní data'!K233</f>
        <v>0</v>
      </c>
      <c r="D247" s="75" t="n">
        <f aca="false">'Vstupní data'!L233</f>
        <v>0</v>
      </c>
      <c r="E247" s="18" t="n">
        <f aca="false">'Vstupní data'!AB233</f>
        <v>0</v>
      </c>
      <c r="F247" s="18" t="n">
        <f aca="false">'Vstupní data'!S233</f>
        <v>0</v>
      </c>
      <c r="G247" s="18" t="n">
        <f aca="false">'Vstupní data'!AL233</f>
        <v>0</v>
      </c>
      <c r="H247" s="18" t="n">
        <f aca="false">'Vstupní data'!AQ233</f>
        <v>0</v>
      </c>
      <c r="I247" s="18" t="n">
        <f aca="false">SUM(E247:H247)</f>
        <v>0</v>
      </c>
    </row>
    <row r="248" customFormat="false" ht="12.8" hidden="false" customHeight="false" outlineLevel="0" collapsed="false">
      <c r="A248" s="18" t="n">
        <f aca="false">'Vstupní data'!A234</f>
        <v>0</v>
      </c>
      <c r="B248" s="18" t="str">
        <f aca="false">CONCATENATE('Vstupní data'!F234,'Vstupní data'!G234,'Vstupní data'!H234,'Vstupní data'!I234)</f>
        <v/>
      </c>
      <c r="C248" s="18" t="n">
        <f aca="false">'Vstupní data'!K234</f>
        <v>0</v>
      </c>
      <c r="D248" s="75" t="n">
        <f aca="false">'Vstupní data'!L234</f>
        <v>0</v>
      </c>
      <c r="E248" s="18" t="n">
        <f aca="false">'Vstupní data'!AB234</f>
        <v>0</v>
      </c>
      <c r="F248" s="18" t="n">
        <f aca="false">'Vstupní data'!S234</f>
        <v>0</v>
      </c>
      <c r="G248" s="18" t="n">
        <f aca="false">'Vstupní data'!AL234</f>
        <v>0</v>
      </c>
      <c r="H248" s="18" t="n">
        <f aca="false">'Vstupní data'!AQ234</f>
        <v>0</v>
      </c>
      <c r="I248" s="18" t="n">
        <f aca="false">SUM(E248:H248)</f>
        <v>0</v>
      </c>
    </row>
    <row r="249" customFormat="false" ht="12.8" hidden="false" customHeight="false" outlineLevel="0" collapsed="false">
      <c r="A249" s="18" t="n">
        <f aca="false">'Vstupní data'!A235</f>
        <v>0</v>
      </c>
      <c r="B249" s="18" t="str">
        <f aca="false">CONCATENATE('Vstupní data'!F235,'Vstupní data'!G235,'Vstupní data'!H235,'Vstupní data'!I235)</f>
        <v/>
      </c>
      <c r="C249" s="18" t="n">
        <f aca="false">'Vstupní data'!K235</f>
        <v>0</v>
      </c>
      <c r="D249" s="75" t="n">
        <f aca="false">'Vstupní data'!L235</f>
        <v>0</v>
      </c>
      <c r="E249" s="18" t="n">
        <f aca="false">'Vstupní data'!AB235</f>
        <v>0</v>
      </c>
      <c r="F249" s="18" t="n">
        <f aca="false">'Vstupní data'!S235</f>
        <v>0</v>
      </c>
      <c r="G249" s="18" t="n">
        <f aca="false">'Vstupní data'!AL235</f>
        <v>0</v>
      </c>
      <c r="H249" s="18" t="n">
        <f aca="false">'Vstupní data'!AQ235</f>
        <v>0</v>
      </c>
      <c r="I249" s="18" t="n">
        <f aca="false">SUM(E249:H249)</f>
        <v>0</v>
      </c>
    </row>
    <row r="250" customFormat="false" ht="12.8" hidden="false" customHeight="false" outlineLevel="0" collapsed="false">
      <c r="A250" s="18" t="n">
        <f aca="false">'Vstupní data'!A236</f>
        <v>0</v>
      </c>
      <c r="B250" s="18" t="str">
        <f aca="false">CONCATENATE('Vstupní data'!F236,'Vstupní data'!G236,'Vstupní data'!H236,'Vstupní data'!I236)</f>
        <v/>
      </c>
      <c r="C250" s="18" t="n">
        <f aca="false">'Vstupní data'!K236</f>
        <v>0</v>
      </c>
      <c r="D250" s="75" t="n">
        <f aca="false">'Vstupní data'!L236</f>
        <v>0</v>
      </c>
      <c r="E250" s="18" t="n">
        <f aca="false">'Vstupní data'!AB236</f>
        <v>0</v>
      </c>
      <c r="F250" s="18" t="n">
        <f aca="false">'Vstupní data'!S236</f>
        <v>0</v>
      </c>
      <c r="G250" s="18" t="n">
        <f aca="false">'Vstupní data'!AL236</f>
        <v>0</v>
      </c>
      <c r="H250" s="18" t="n">
        <f aca="false">'Vstupní data'!AQ236</f>
        <v>0</v>
      </c>
      <c r="I250" s="18" t="n">
        <f aca="false">SUM(E250:H250)</f>
        <v>0</v>
      </c>
    </row>
    <row r="251" customFormat="false" ht="12.8" hidden="false" customHeight="false" outlineLevel="0" collapsed="false">
      <c r="A251" s="18" t="n">
        <f aca="false">'Vstupní data'!A237</f>
        <v>0</v>
      </c>
      <c r="B251" s="18" t="str">
        <f aca="false">CONCATENATE('Vstupní data'!F237,'Vstupní data'!G237,'Vstupní data'!H237,'Vstupní data'!I237)</f>
        <v/>
      </c>
      <c r="C251" s="18" t="n">
        <f aca="false">'Vstupní data'!K237</f>
        <v>0</v>
      </c>
      <c r="D251" s="75" t="n">
        <f aca="false">'Vstupní data'!L237</f>
        <v>0</v>
      </c>
      <c r="E251" s="18" t="n">
        <f aca="false">'Vstupní data'!AB237</f>
        <v>0</v>
      </c>
      <c r="F251" s="18" t="n">
        <f aca="false">'Vstupní data'!S237</f>
        <v>0</v>
      </c>
      <c r="G251" s="18" t="n">
        <f aca="false">'Vstupní data'!AL237</f>
        <v>0</v>
      </c>
      <c r="H251" s="18" t="n">
        <f aca="false">'Vstupní data'!AQ237</f>
        <v>0</v>
      </c>
      <c r="I251" s="18" t="n">
        <f aca="false">SUM(E251:H251)</f>
        <v>0</v>
      </c>
    </row>
    <row r="252" customFormat="false" ht="12.8" hidden="false" customHeight="false" outlineLevel="0" collapsed="false">
      <c r="A252" s="18" t="n">
        <f aca="false">'Vstupní data'!A238</f>
        <v>0</v>
      </c>
      <c r="B252" s="18" t="str">
        <f aca="false">CONCATENATE('Vstupní data'!F238,'Vstupní data'!G238,'Vstupní data'!H238,'Vstupní data'!I238)</f>
        <v/>
      </c>
      <c r="C252" s="18" t="n">
        <f aca="false">'Vstupní data'!K238</f>
        <v>0</v>
      </c>
      <c r="D252" s="75" t="n">
        <f aca="false">'Vstupní data'!L238</f>
        <v>0</v>
      </c>
      <c r="E252" s="18" t="n">
        <f aca="false">'Vstupní data'!AB238</f>
        <v>0</v>
      </c>
      <c r="F252" s="18" t="n">
        <f aca="false">'Vstupní data'!S238</f>
        <v>0</v>
      </c>
      <c r="G252" s="18" t="n">
        <f aca="false">'Vstupní data'!AL238</f>
        <v>0</v>
      </c>
      <c r="H252" s="18" t="n">
        <f aca="false">'Vstupní data'!AQ238</f>
        <v>0</v>
      </c>
      <c r="I252" s="18" t="n">
        <f aca="false">SUM(E252:H252)</f>
        <v>0</v>
      </c>
    </row>
    <row r="253" customFormat="false" ht="12.8" hidden="false" customHeight="false" outlineLevel="0" collapsed="false">
      <c r="A253" s="18" t="n">
        <f aca="false">'Vstupní data'!A239</f>
        <v>0</v>
      </c>
      <c r="B253" s="18" t="str">
        <f aca="false">CONCATENATE('Vstupní data'!F239,'Vstupní data'!G239,'Vstupní data'!H239,'Vstupní data'!I239)</f>
        <v/>
      </c>
      <c r="C253" s="18" t="n">
        <f aca="false">'Vstupní data'!K239</f>
        <v>0</v>
      </c>
      <c r="D253" s="75" t="n">
        <f aca="false">'Vstupní data'!L239</f>
        <v>0</v>
      </c>
      <c r="E253" s="18" t="n">
        <f aca="false">'Vstupní data'!AB239</f>
        <v>0</v>
      </c>
      <c r="F253" s="18" t="n">
        <f aca="false">'Vstupní data'!S239</f>
        <v>0</v>
      </c>
      <c r="G253" s="18" t="n">
        <f aca="false">'Vstupní data'!AL239</f>
        <v>0</v>
      </c>
      <c r="H253" s="18" t="n">
        <f aca="false">'Vstupní data'!AQ239</f>
        <v>0</v>
      </c>
      <c r="I253" s="18" t="n">
        <f aca="false">SUM(E253:H253)</f>
        <v>0</v>
      </c>
    </row>
    <row r="254" customFormat="false" ht="12.8" hidden="false" customHeight="false" outlineLevel="0" collapsed="false">
      <c r="A254" s="18" t="n">
        <f aca="false">'Vstupní data'!A240</f>
        <v>0</v>
      </c>
      <c r="B254" s="18" t="str">
        <f aca="false">CONCATENATE('Vstupní data'!F240,'Vstupní data'!G240,'Vstupní data'!H240,'Vstupní data'!I240)</f>
        <v/>
      </c>
      <c r="C254" s="18" t="n">
        <f aca="false">'Vstupní data'!K240</f>
        <v>0</v>
      </c>
      <c r="D254" s="75" t="n">
        <f aca="false">'Vstupní data'!L240</f>
        <v>0</v>
      </c>
      <c r="E254" s="18" t="n">
        <f aca="false">'Vstupní data'!AB240</f>
        <v>0</v>
      </c>
      <c r="F254" s="18" t="n">
        <f aca="false">'Vstupní data'!S240</f>
        <v>0</v>
      </c>
      <c r="G254" s="18" t="n">
        <f aca="false">'Vstupní data'!AL240</f>
        <v>0</v>
      </c>
      <c r="H254" s="18" t="n">
        <f aca="false">'Vstupní data'!AQ240</f>
        <v>0</v>
      </c>
      <c r="I254" s="18" t="n">
        <f aca="false">SUM(E254:H254)</f>
        <v>0</v>
      </c>
    </row>
    <row r="255" customFormat="false" ht="12.8" hidden="false" customHeight="false" outlineLevel="0" collapsed="false">
      <c r="A255" s="18" t="n">
        <f aca="false">'Vstupní data'!A241</f>
        <v>0</v>
      </c>
      <c r="B255" s="18" t="str">
        <f aca="false">CONCATENATE('Vstupní data'!F241,'Vstupní data'!G241,'Vstupní data'!H241,'Vstupní data'!I241)</f>
        <v/>
      </c>
      <c r="C255" s="18" t="n">
        <f aca="false">'Vstupní data'!K241</f>
        <v>0</v>
      </c>
      <c r="D255" s="75" t="n">
        <f aca="false">'Vstupní data'!L241</f>
        <v>0</v>
      </c>
      <c r="E255" s="18" t="n">
        <f aca="false">'Vstupní data'!AB241</f>
        <v>0</v>
      </c>
      <c r="F255" s="18" t="n">
        <f aca="false">'Vstupní data'!S241</f>
        <v>0</v>
      </c>
      <c r="G255" s="18" t="n">
        <f aca="false">'Vstupní data'!AL241</f>
        <v>0</v>
      </c>
      <c r="H255" s="18" t="n">
        <f aca="false">'Vstupní data'!AQ241</f>
        <v>0</v>
      </c>
      <c r="I255" s="18" t="n">
        <f aca="false">SUM(E255:H255)</f>
        <v>0</v>
      </c>
    </row>
    <row r="256" customFormat="false" ht="12.8" hidden="false" customHeight="false" outlineLevel="0" collapsed="false">
      <c r="A256" s="18" t="n">
        <f aca="false">'Vstupní data'!A242</f>
        <v>0</v>
      </c>
      <c r="B256" s="18" t="str">
        <f aca="false">CONCATENATE('Vstupní data'!F242,'Vstupní data'!G242,'Vstupní data'!H242,'Vstupní data'!I242)</f>
        <v/>
      </c>
      <c r="C256" s="18" t="n">
        <f aca="false">'Vstupní data'!K242</f>
        <v>0</v>
      </c>
      <c r="D256" s="75" t="n">
        <f aca="false">'Vstupní data'!L242</f>
        <v>0</v>
      </c>
      <c r="E256" s="18" t="n">
        <f aca="false">'Vstupní data'!AB242</f>
        <v>0</v>
      </c>
      <c r="F256" s="18" t="n">
        <f aca="false">'Vstupní data'!S242</f>
        <v>0</v>
      </c>
      <c r="G256" s="18" t="n">
        <f aca="false">'Vstupní data'!AL242</f>
        <v>0</v>
      </c>
      <c r="H256" s="18" t="n">
        <f aca="false">'Vstupní data'!AQ242</f>
        <v>0</v>
      </c>
      <c r="I256" s="18" t="n">
        <f aca="false">SUM(E256:H256)</f>
        <v>0</v>
      </c>
    </row>
    <row r="257" customFormat="false" ht="12.8" hidden="false" customHeight="false" outlineLevel="0" collapsed="false">
      <c r="A257" s="18" t="n">
        <f aca="false">'Vstupní data'!A243</f>
        <v>0</v>
      </c>
      <c r="B257" s="18" t="str">
        <f aca="false">CONCATENATE('Vstupní data'!F243,'Vstupní data'!G243,'Vstupní data'!H243,'Vstupní data'!I243)</f>
        <v/>
      </c>
      <c r="C257" s="18" t="n">
        <f aca="false">'Vstupní data'!K243</f>
        <v>0</v>
      </c>
      <c r="D257" s="75" t="n">
        <f aca="false">'Vstupní data'!L243</f>
        <v>0</v>
      </c>
      <c r="E257" s="18" t="n">
        <f aca="false">'Vstupní data'!AB243</f>
        <v>0</v>
      </c>
      <c r="F257" s="18" t="n">
        <f aca="false">'Vstupní data'!S243</f>
        <v>0</v>
      </c>
      <c r="G257" s="18" t="n">
        <f aca="false">'Vstupní data'!AL243</f>
        <v>0</v>
      </c>
      <c r="H257" s="18" t="n">
        <f aca="false">'Vstupní data'!AQ243</f>
        <v>0</v>
      </c>
      <c r="I257" s="18" t="n">
        <f aca="false">SUM(E257:H257)</f>
        <v>0</v>
      </c>
    </row>
    <row r="258" customFormat="false" ht="12.8" hidden="false" customHeight="false" outlineLevel="0" collapsed="false">
      <c r="A258" s="18" t="n">
        <f aca="false">'Vstupní data'!A244</f>
        <v>0</v>
      </c>
      <c r="B258" s="18" t="str">
        <f aca="false">CONCATENATE('Vstupní data'!F244,'Vstupní data'!G244,'Vstupní data'!H244,'Vstupní data'!I244)</f>
        <v/>
      </c>
      <c r="C258" s="18" t="n">
        <f aca="false">'Vstupní data'!K244</f>
        <v>0</v>
      </c>
      <c r="D258" s="75" t="n">
        <f aca="false">'Vstupní data'!L244</f>
        <v>0</v>
      </c>
      <c r="E258" s="18" t="n">
        <f aca="false">'Vstupní data'!AB244</f>
        <v>0</v>
      </c>
      <c r="F258" s="18" t="n">
        <f aca="false">'Vstupní data'!S244</f>
        <v>0</v>
      </c>
      <c r="G258" s="18" t="n">
        <f aca="false">'Vstupní data'!AL244</f>
        <v>0</v>
      </c>
      <c r="H258" s="18" t="n">
        <f aca="false">'Vstupní data'!AQ244</f>
        <v>0</v>
      </c>
      <c r="I258" s="18" t="n">
        <f aca="false">SUM(E258:H258)</f>
        <v>0</v>
      </c>
    </row>
    <row r="259" customFormat="false" ht="12.8" hidden="false" customHeight="false" outlineLevel="0" collapsed="false">
      <c r="A259" s="18" t="n">
        <f aca="false">'Vstupní data'!A245</f>
        <v>0</v>
      </c>
      <c r="B259" s="18" t="str">
        <f aca="false">CONCATENATE('Vstupní data'!F245,'Vstupní data'!G245,'Vstupní data'!H245,'Vstupní data'!I245)</f>
        <v/>
      </c>
      <c r="C259" s="18" t="n">
        <f aca="false">'Vstupní data'!K245</f>
        <v>0</v>
      </c>
      <c r="D259" s="75" t="n">
        <f aca="false">'Vstupní data'!L245</f>
        <v>0</v>
      </c>
      <c r="E259" s="18" t="n">
        <f aca="false">'Vstupní data'!AB245</f>
        <v>0</v>
      </c>
      <c r="F259" s="18" t="n">
        <f aca="false">'Vstupní data'!S245</f>
        <v>0</v>
      </c>
      <c r="G259" s="18" t="n">
        <f aca="false">'Vstupní data'!AL245</f>
        <v>0</v>
      </c>
      <c r="H259" s="18" t="n">
        <f aca="false">'Vstupní data'!AQ245</f>
        <v>0</v>
      </c>
      <c r="I259" s="18" t="n">
        <f aca="false">SUM(E259:H259)</f>
        <v>0</v>
      </c>
    </row>
    <row r="260" customFormat="false" ht="12.8" hidden="false" customHeight="false" outlineLevel="0" collapsed="false">
      <c r="A260" s="18" t="n">
        <f aca="false">'Vstupní data'!A246</f>
        <v>0</v>
      </c>
      <c r="B260" s="18" t="str">
        <f aca="false">CONCATENATE('Vstupní data'!F246,'Vstupní data'!G246,'Vstupní data'!H246,'Vstupní data'!I246)</f>
        <v/>
      </c>
      <c r="C260" s="18" t="n">
        <f aca="false">'Vstupní data'!K246</f>
        <v>0</v>
      </c>
      <c r="D260" s="75" t="n">
        <f aca="false">'Vstupní data'!L246</f>
        <v>0</v>
      </c>
      <c r="E260" s="18" t="n">
        <f aca="false">'Vstupní data'!AB246</f>
        <v>0</v>
      </c>
      <c r="F260" s="18" t="n">
        <f aca="false">'Vstupní data'!S246</f>
        <v>0</v>
      </c>
      <c r="G260" s="18" t="n">
        <f aca="false">'Vstupní data'!AL246</f>
        <v>0</v>
      </c>
      <c r="H260" s="18" t="n">
        <f aca="false">'Vstupní data'!AQ246</f>
        <v>0</v>
      </c>
      <c r="I260" s="18" t="n">
        <f aca="false">SUM(E260:H260)</f>
        <v>0</v>
      </c>
    </row>
    <row r="261" customFormat="false" ht="12.8" hidden="false" customHeight="false" outlineLevel="0" collapsed="false">
      <c r="A261" s="18" t="n">
        <f aca="false">'Vstupní data'!A247</f>
        <v>0</v>
      </c>
      <c r="B261" s="18" t="str">
        <f aca="false">CONCATENATE('Vstupní data'!F247,'Vstupní data'!G247,'Vstupní data'!H247,'Vstupní data'!I247)</f>
        <v/>
      </c>
      <c r="C261" s="18" t="n">
        <f aca="false">'Vstupní data'!K247</f>
        <v>0</v>
      </c>
      <c r="D261" s="75" t="n">
        <f aca="false">'Vstupní data'!L247</f>
        <v>0</v>
      </c>
      <c r="E261" s="18" t="n">
        <f aca="false">'Vstupní data'!AB247</f>
        <v>0</v>
      </c>
      <c r="F261" s="18" t="n">
        <f aca="false">'Vstupní data'!S247</f>
        <v>0</v>
      </c>
      <c r="G261" s="18" t="n">
        <f aca="false">'Vstupní data'!AL247</f>
        <v>0</v>
      </c>
      <c r="H261" s="18" t="n">
        <f aca="false">'Vstupní data'!AQ247</f>
        <v>0</v>
      </c>
      <c r="I261" s="18" t="n">
        <f aca="false">SUM(E261:H261)</f>
        <v>0</v>
      </c>
    </row>
    <row r="262" customFormat="false" ht="12.8" hidden="false" customHeight="false" outlineLevel="0" collapsed="false">
      <c r="A262" s="18" t="n">
        <f aca="false">'Vstupní data'!A248</f>
        <v>0</v>
      </c>
      <c r="B262" s="18" t="str">
        <f aca="false">CONCATENATE('Vstupní data'!F248,'Vstupní data'!G248,'Vstupní data'!H248,'Vstupní data'!I248)</f>
        <v/>
      </c>
      <c r="C262" s="18" t="n">
        <f aca="false">'Vstupní data'!K248</f>
        <v>0</v>
      </c>
      <c r="D262" s="75" t="n">
        <f aca="false">'Vstupní data'!L248</f>
        <v>0</v>
      </c>
      <c r="E262" s="18" t="n">
        <f aca="false">'Vstupní data'!AB248</f>
        <v>0</v>
      </c>
      <c r="F262" s="18" t="n">
        <f aca="false">'Vstupní data'!S248</f>
        <v>0</v>
      </c>
      <c r="G262" s="18" t="n">
        <f aca="false">'Vstupní data'!AL248</f>
        <v>0</v>
      </c>
      <c r="H262" s="18" t="n">
        <f aca="false">'Vstupní data'!AQ248</f>
        <v>0</v>
      </c>
      <c r="I262" s="18" t="n">
        <f aca="false">SUM(E262:H262)</f>
        <v>0</v>
      </c>
    </row>
    <row r="263" customFormat="false" ht="12.8" hidden="false" customHeight="false" outlineLevel="0" collapsed="false">
      <c r="A263" s="18" t="n">
        <f aca="false">'Vstupní data'!A249</f>
        <v>0</v>
      </c>
      <c r="B263" s="18" t="str">
        <f aca="false">CONCATENATE('Vstupní data'!F249,'Vstupní data'!G249,'Vstupní data'!H249,'Vstupní data'!I249)</f>
        <v/>
      </c>
      <c r="C263" s="18" t="n">
        <f aca="false">'Vstupní data'!K249</f>
        <v>0</v>
      </c>
      <c r="D263" s="75" t="n">
        <f aca="false">'Vstupní data'!L249</f>
        <v>0</v>
      </c>
      <c r="E263" s="18" t="n">
        <f aca="false">'Vstupní data'!AB249</f>
        <v>0</v>
      </c>
      <c r="F263" s="18" t="n">
        <f aca="false">'Vstupní data'!S249</f>
        <v>0</v>
      </c>
      <c r="G263" s="18" t="n">
        <f aca="false">'Vstupní data'!AL249</f>
        <v>0</v>
      </c>
      <c r="H263" s="18" t="n">
        <f aca="false">'Vstupní data'!AQ249</f>
        <v>0</v>
      </c>
      <c r="I263" s="18" t="n">
        <f aca="false">SUM(E263:H263)</f>
        <v>0</v>
      </c>
    </row>
    <row r="264" customFormat="false" ht="12.8" hidden="false" customHeight="false" outlineLevel="0" collapsed="false">
      <c r="A264" s="18" t="n">
        <f aca="false">'Vstupní data'!A250</f>
        <v>0</v>
      </c>
      <c r="B264" s="18" t="str">
        <f aca="false">CONCATENATE('Vstupní data'!F250,'Vstupní data'!G250,'Vstupní data'!H250,'Vstupní data'!I250)</f>
        <v/>
      </c>
      <c r="C264" s="18" t="n">
        <f aca="false">'Vstupní data'!K250</f>
        <v>0</v>
      </c>
      <c r="D264" s="75" t="n">
        <f aca="false">'Vstupní data'!L250</f>
        <v>0</v>
      </c>
      <c r="E264" s="18" t="n">
        <f aca="false">'Vstupní data'!AB250</f>
        <v>0</v>
      </c>
      <c r="F264" s="18" t="n">
        <f aca="false">'Vstupní data'!S250</f>
        <v>0</v>
      </c>
      <c r="G264" s="18" t="n">
        <f aca="false">'Vstupní data'!AL250</f>
        <v>0</v>
      </c>
      <c r="H264" s="18" t="n">
        <f aca="false">'Vstupní data'!AQ250</f>
        <v>0</v>
      </c>
      <c r="I264" s="18" t="n">
        <f aca="false">SUM(E264:H264)</f>
        <v>0</v>
      </c>
    </row>
    <row r="265" customFormat="false" ht="12.8" hidden="false" customHeight="false" outlineLevel="0" collapsed="false">
      <c r="A265" s="18" t="n">
        <f aca="false">'Vstupní data'!A251</f>
        <v>0</v>
      </c>
      <c r="B265" s="18" t="str">
        <f aca="false">CONCATENATE('Vstupní data'!F251,'Vstupní data'!G251,'Vstupní data'!H251,'Vstupní data'!I251)</f>
        <v/>
      </c>
      <c r="C265" s="18" t="n">
        <f aca="false">'Vstupní data'!K251</f>
        <v>0</v>
      </c>
      <c r="D265" s="75" t="n">
        <f aca="false">'Vstupní data'!L251</f>
        <v>0</v>
      </c>
      <c r="E265" s="18" t="n">
        <f aca="false">'Vstupní data'!AB251</f>
        <v>0</v>
      </c>
      <c r="F265" s="18" t="n">
        <f aca="false">'Vstupní data'!S251</f>
        <v>0</v>
      </c>
      <c r="G265" s="18" t="n">
        <f aca="false">'Vstupní data'!AL251</f>
        <v>0</v>
      </c>
      <c r="H265" s="18" t="n">
        <f aca="false">'Vstupní data'!AQ251</f>
        <v>0</v>
      </c>
      <c r="I265" s="18" t="n">
        <f aca="false">SUM(E265:H265)</f>
        <v>0</v>
      </c>
    </row>
    <row r="266" customFormat="false" ht="12.8" hidden="false" customHeight="false" outlineLevel="0" collapsed="false">
      <c r="A266" s="18" t="n">
        <f aca="false">'Vstupní data'!A252</f>
        <v>0</v>
      </c>
      <c r="B266" s="18" t="str">
        <f aca="false">CONCATENATE('Vstupní data'!F252,'Vstupní data'!G252,'Vstupní data'!H252,'Vstupní data'!I252)</f>
        <v/>
      </c>
      <c r="C266" s="18" t="n">
        <f aca="false">'Vstupní data'!K252</f>
        <v>0</v>
      </c>
      <c r="D266" s="75" t="n">
        <f aca="false">'Vstupní data'!L252</f>
        <v>0</v>
      </c>
      <c r="E266" s="18" t="n">
        <f aca="false">'Vstupní data'!AB252</f>
        <v>0</v>
      </c>
      <c r="F266" s="18" t="n">
        <f aca="false">'Vstupní data'!S252</f>
        <v>0</v>
      </c>
      <c r="G266" s="18" t="n">
        <f aca="false">'Vstupní data'!AL252</f>
        <v>0</v>
      </c>
      <c r="H266" s="18" t="n">
        <f aca="false">'Vstupní data'!AQ252</f>
        <v>0</v>
      </c>
      <c r="I266" s="18" t="n">
        <f aca="false">SUM(E266:H266)</f>
        <v>0</v>
      </c>
    </row>
    <row r="267" customFormat="false" ht="12.8" hidden="false" customHeight="false" outlineLevel="0" collapsed="false">
      <c r="A267" s="18" t="n">
        <f aca="false">'Vstupní data'!A253</f>
        <v>0</v>
      </c>
      <c r="B267" s="18" t="str">
        <f aca="false">CONCATENATE('Vstupní data'!F253,'Vstupní data'!G253,'Vstupní data'!H253,'Vstupní data'!I253)</f>
        <v/>
      </c>
      <c r="C267" s="18" t="n">
        <f aca="false">'Vstupní data'!K253</f>
        <v>0</v>
      </c>
      <c r="D267" s="75" t="n">
        <f aca="false">'Vstupní data'!L253</f>
        <v>0</v>
      </c>
      <c r="E267" s="18" t="n">
        <f aca="false">'Vstupní data'!AB253</f>
        <v>0</v>
      </c>
      <c r="F267" s="18" t="n">
        <f aca="false">'Vstupní data'!S253</f>
        <v>0</v>
      </c>
      <c r="G267" s="18" t="n">
        <f aca="false">'Vstupní data'!AL253</f>
        <v>0</v>
      </c>
      <c r="H267" s="18" t="n">
        <f aca="false">'Vstupní data'!AQ253</f>
        <v>0</v>
      </c>
      <c r="I267" s="18" t="n">
        <f aca="false">SUM(E267:H267)</f>
        <v>0</v>
      </c>
    </row>
    <row r="268" customFormat="false" ht="12.8" hidden="false" customHeight="false" outlineLevel="0" collapsed="false">
      <c r="A268" s="18" t="n">
        <f aca="false">'Vstupní data'!A254</f>
        <v>0</v>
      </c>
      <c r="B268" s="18" t="str">
        <f aca="false">CONCATENATE('Vstupní data'!F254,'Vstupní data'!G254,'Vstupní data'!H254,'Vstupní data'!I254)</f>
        <v/>
      </c>
      <c r="C268" s="18" t="n">
        <f aca="false">'Vstupní data'!K254</f>
        <v>0</v>
      </c>
      <c r="D268" s="75" t="n">
        <f aca="false">'Vstupní data'!L254</f>
        <v>0</v>
      </c>
      <c r="E268" s="18" t="n">
        <f aca="false">'Vstupní data'!AB254</f>
        <v>0</v>
      </c>
      <c r="F268" s="18" t="n">
        <f aca="false">'Vstupní data'!S254</f>
        <v>0</v>
      </c>
      <c r="G268" s="18" t="n">
        <f aca="false">'Vstupní data'!AL254</f>
        <v>0</v>
      </c>
      <c r="H268" s="18" t="n">
        <f aca="false">'Vstupní data'!AQ254</f>
        <v>0</v>
      </c>
      <c r="I268" s="18" t="n">
        <f aca="false">SUM(E268:H268)</f>
        <v>0</v>
      </c>
    </row>
    <row r="269" customFormat="false" ht="12.8" hidden="false" customHeight="false" outlineLevel="0" collapsed="false">
      <c r="A269" s="18" t="n">
        <f aca="false">'Vstupní data'!A255</f>
        <v>0</v>
      </c>
      <c r="B269" s="18" t="str">
        <f aca="false">CONCATENATE('Vstupní data'!F255,'Vstupní data'!G255,'Vstupní data'!H255,'Vstupní data'!I255)</f>
        <v/>
      </c>
      <c r="C269" s="18" t="n">
        <f aca="false">'Vstupní data'!K255</f>
        <v>0</v>
      </c>
      <c r="D269" s="75" t="n">
        <f aca="false">'Vstupní data'!L255</f>
        <v>0</v>
      </c>
      <c r="E269" s="18" t="n">
        <f aca="false">'Vstupní data'!AB255</f>
        <v>0</v>
      </c>
      <c r="F269" s="18" t="n">
        <f aca="false">'Vstupní data'!S255</f>
        <v>0</v>
      </c>
      <c r="G269" s="18" t="n">
        <f aca="false">'Vstupní data'!AL255</f>
        <v>0</v>
      </c>
      <c r="H269" s="18" t="n">
        <f aca="false">'Vstupní data'!AQ255</f>
        <v>0</v>
      </c>
      <c r="I269" s="18" t="n">
        <f aca="false">SUM(E269:H269)</f>
        <v>0</v>
      </c>
    </row>
    <row r="270" customFormat="false" ht="12.8" hidden="false" customHeight="false" outlineLevel="0" collapsed="false">
      <c r="A270" s="18" t="n">
        <f aca="false">'Vstupní data'!A256</f>
        <v>0</v>
      </c>
      <c r="B270" s="18" t="str">
        <f aca="false">CONCATENATE('Vstupní data'!F256,'Vstupní data'!G256,'Vstupní data'!H256,'Vstupní data'!I256)</f>
        <v/>
      </c>
      <c r="C270" s="18" t="n">
        <f aca="false">'Vstupní data'!K256</f>
        <v>0</v>
      </c>
      <c r="D270" s="75" t="n">
        <f aca="false">'Vstupní data'!L256</f>
        <v>0</v>
      </c>
      <c r="E270" s="18" t="n">
        <f aca="false">'Vstupní data'!AB256</f>
        <v>0</v>
      </c>
      <c r="F270" s="18" t="n">
        <f aca="false">'Vstupní data'!S256</f>
        <v>0</v>
      </c>
      <c r="G270" s="18" t="n">
        <f aca="false">'Vstupní data'!AL256</f>
        <v>0</v>
      </c>
      <c r="H270" s="18" t="n">
        <f aca="false">'Vstupní data'!AQ256</f>
        <v>0</v>
      </c>
      <c r="I270" s="18" t="n">
        <f aca="false">SUM(E270:H270)</f>
        <v>0</v>
      </c>
    </row>
    <row r="271" customFormat="false" ht="12.8" hidden="false" customHeight="false" outlineLevel="0" collapsed="false">
      <c r="A271" s="18" t="n">
        <f aca="false">'Vstupní data'!A257</f>
        <v>0</v>
      </c>
      <c r="B271" s="18" t="str">
        <f aca="false">CONCATENATE('Vstupní data'!F257,'Vstupní data'!G257,'Vstupní data'!H257,'Vstupní data'!I257)</f>
        <v/>
      </c>
      <c r="C271" s="18" t="n">
        <f aca="false">'Vstupní data'!K257</f>
        <v>0</v>
      </c>
      <c r="D271" s="75" t="n">
        <f aca="false">'Vstupní data'!L257</f>
        <v>0</v>
      </c>
      <c r="E271" s="18" t="n">
        <f aca="false">'Vstupní data'!AB257</f>
        <v>0</v>
      </c>
      <c r="F271" s="18" t="n">
        <f aca="false">'Vstupní data'!S257</f>
        <v>0</v>
      </c>
      <c r="G271" s="18" t="n">
        <f aca="false">'Vstupní data'!AL257</f>
        <v>0</v>
      </c>
      <c r="H271" s="18" t="n">
        <f aca="false">'Vstupní data'!AQ257</f>
        <v>0</v>
      </c>
      <c r="I271" s="18" t="n">
        <f aca="false">SUM(E271:H271)</f>
        <v>0</v>
      </c>
    </row>
    <row r="272" customFormat="false" ht="12.8" hidden="false" customHeight="false" outlineLevel="0" collapsed="false">
      <c r="A272" s="18" t="n">
        <f aca="false">'Vstupní data'!A258</f>
        <v>0</v>
      </c>
      <c r="B272" s="18" t="str">
        <f aca="false">CONCATENATE('Vstupní data'!F258,'Vstupní data'!G258,'Vstupní data'!H258,'Vstupní data'!I258)</f>
        <v/>
      </c>
      <c r="C272" s="18" t="n">
        <f aca="false">'Vstupní data'!K258</f>
        <v>0</v>
      </c>
      <c r="D272" s="75" t="n">
        <f aca="false">'Vstupní data'!L258</f>
        <v>0</v>
      </c>
      <c r="E272" s="18" t="n">
        <f aca="false">'Vstupní data'!AB258</f>
        <v>0</v>
      </c>
      <c r="F272" s="18" t="n">
        <f aca="false">'Vstupní data'!S258</f>
        <v>0</v>
      </c>
      <c r="G272" s="18" t="n">
        <f aca="false">'Vstupní data'!AL258</f>
        <v>0</v>
      </c>
      <c r="H272" s="18" t="n">
        <f aca="false">'Vstupní data'!AQ258</f>
        <v>0</v>
      </c>
      <c r="I272" s="18" t="n">
        <f aca="false">SUM(E272:H272)</f>
        <v>0</v>
      </c>
    </row>
    <row r="273" customFormat="false" ht="12.8" hidden="false" customHeight="false" outlineLevel="0" collapsed="false">
      <c r="A273" s="18" t="n">
        <f aca="false">'Vstupní data'!A259</f>
        <v>0</v>
      </c>
      <c r="B273" s="18" t="str">
        <f aca="false">CONCATENATE('Vstupní data'!F259,'Vstupní data'!G259,'Vstupní data'!H259,'Vstupní data'!I259)</f>
        <v/>
      </c>
      <c r="C273" s="18" t="n">
        <f aca="false">'Vstupní data'!K259</f>
        <v>0</v>
      </c>
      <c r="D273" s="75" t="n">
        <f aca="false">'Vstupní data'!L259</f>
        <v>0</v>
      </c>
      <c r="E273" s="18" t="n">
        <f aca="false">'Vstupní data'!AB259</f>
        <v>0</v>
      </c>
      <c r="F273" s="18" t="n">
        <f aca="false">'Vstupní data'!S259</f>
        <v>0</v>
      </c>
      <c r="G273" s="18" t="n">
        <f aca="false">'Vstupní data'!AL259</f>
        <v>0</v>
      </c>
      <c r="H273" s="18" t="n">
        <f aca="false">'Vstupní data'!AQ259</f>
        <v>0</v>
      </c>
      <c r="I273" s="18" t="n">
        <f aca="false">SUM(E273:H273)</f>
        <v>0</v>
      </c>
    </row>
    <row r="274" customFormat="false" ht="12.8" hidden="false" customHeight="false" outlineLevel="0" collapsed="false">
      <c r="A274" s="18" t="n">
        <f aca="false">'Vstupní data'!A260</f>
        <v>0</v>
      </c>
      <c r="B274" s="18" t="str">
        <f aca="false">CONCATENATE('Vstupní data'!F260,'Vstupní data'!G260,'Vstupní data'!H260,'Vstupní data'!I260)</f>
        <v/>
      </c>
      <c r="C274" s="18" t="n">
        <f aca="false">'Vstupní data'!K260</f>
        <v>0</v>
      </c>
      <c r="D274" s="75" t="n">
        <f aca="false">'Vstupní data'!L260</f>
        <v>0</v>
      </c>
      <c r="E274" s="18" t="n">
        <f aca="false">'Vstupní data'!AB260</f>
        <v>0</v>
      </c>
      <c r="F274" s="18" t="n">
        <f aca="false">'Vstupní data'!S260</f>
        <v>0</v>
      </c>
      <c r="G274" s="18" t="n">
        <f aca="false">'Vstupní data'!AL260</f>
        <v>0</v>
      </c>
      <c r="H274" s="18" t="n">
        <f aca="false">'Vstupní data'!AQ260</f>
        <v>0</v>
      </c>
      <c r="I274" s="18" t="n">
        <f aca="false">SUM(E274:H274)</f>
        <v>0</v>
      </c>
    </row>
    <row r="275" customFormat="false" ht="12.8" hidden="false" customHeight="false" outlineLevel="0" collapsed="false">
      <c r="A275" s="18" t="n">
        <f aca="false">'Vstupní data'!A261</f>
        <v>0</v>
      </c>
      <c r="B275" s="18" t="str">
        <f aca="false">CONCATENATE('Vstupní data'!F261,'Vstupní data'!G261,'Vstupní data'!H261,'Vstupní data'!I261)</f>
        <v/>
      </c>
      <c r="C275" s="18" t="n">
        <f aca="false">'Vstupní data'!K261</f>
        <v>0</v>
      </c>
      <c r="D275" s="75" t="n">
        <f aca="false">'Vstupní data'!L261</f>
        <v>0</v>
      </c>
      <c r="E275" s="18" t="n">
        <f aca="false">'Vstupní data'!AB261</f>
        <v>0</v>
      </c>
      <c r="F275" s="18" t="n">
        <f aca="false">'Vstupní data'!S261</f>
        <v>0</v>
      </c>
      <c r="G275" s="18" t="n">
        <f aca="false">'Vstupní data'!AL261</f>
        <v>0</v>
      </c>
      <c r="H275" s="18" t="n">
        <f aca="false">'Vstupní data'!AQ261</f>
        <v>0</v>
      </c>
      <c r="I275" s="18" t="n">
        <f aca="false">SUM(E275:H275)</f>
        <v>0</v>
      </c>
    </row>
    <row r="276" customFormat="false" ht="12.8" hidden="false" customHeight="false" outlineLevel="0" collapsed="false">
      <c r="A276" s="18" t="n">
        <f aca="false">'Vstupní data'!A262</f>
        <v>0</v>
      </c>
      <c r="B276" s="18" t="str">
        <f aca="false">CONCATENATE('Vstupní data'!F262,'Vstupní data'!G262,'Vstupní data'!H262,'Vstupní data'!I262)</f>
        <v/>
      </c>
      <c r="C276" s="18" t="n">
        <f aca="false">'Vstupní data'!K262</f>
        <v>0</v>
      </c>
      <c r="D276" s="75" t="n">
        <f aca="false">'Vstupní data'!L262</f>
        <v>0</v>
      </c>
      <c r="E276" s="18" t="n">
        <f aca="false">'Vstupní data'!AB262</f>
        <v>0</v>
      </c>
      <c r="F276" s="18" t="n">
        <f aca="false">'Vstupní data'!S262</f>
        <v>0</v>
      </c>
      <c r="G276" s="18" t="n">
        <f aca="false">'Vstupní data'!AL262</f>
        <v>0</v>
      </c>
      <c r="H276" s="18" t="n">
        <f aca="false">'Vstupní data'!AQ262</f>
        <v>0</v>
      </c>
      <c r="I276" s="18" t="n">
        <f aca="false">SUM(E276:H276)</f>
        <v>0</v>
      </c>
    </row>
    <row r="277" customFormat="false" ht="12.8" hidden="false" customHeight="false" outlineLevel="0" collapsed="false">
      <c r="A277" s="18" t="n">
        <f aca="false">'Vstupní data'!A263</f>
        <v>0</v>
      </c>
      <c r="B277" s="18" t="str">
        <f aca="false">CONCATENATE('Vstupní data'!F263,'Vstupní data'!G263,'Vstupní data'!H263,'Vstupní data'!I263)</f>
        <v/>
      </c>
      <c r="C277" s="18" t="n">
        <f aca="false">'Vstupní data'!K263</f>
        <v>0</v>
      </c>
      <c r="D277" s="75" t="n">
        <f aca="false">'Vstupní data'!L263</f>
        <v>0</v>
      </c>
      <c r="E277" s="18" t="n">
        <f aca="false">'Vstupní data'!AB263</f>
        <v>0</v>
      </c>
      <c r="F277" s="18" t="n">
        <f aca="false">'Vstupní data'!S263</f>
        <v>0</v>
      </c>
      <c r="G277" s="18" t="n">
        <f aca="false">'Vstupní data'!AL263</f>
        <v>0</v>
      </c>
      <c r="H277" s="18" t="n">
        <f aca="false">'Vstupní data'!AQ263</f>
        <v>0</v>
      </c>
      <c r="I277" s="18" t="n">
        <f aca="false">SUM(E277:H277)</f>
        <v>0</v>
      </c>
    </row>
    <row r="278" customFormat="false" ht="12.8" hidden="false" customHeight="false" outlineLevel="0" collapsed="false">
      <c r="A278" s="18" t="n">
        <f aca="false">'Vstupní data'!A264</f>
        <v>0</v>
      </c>
      <c r="B278" s="18" t="str">
        <f aca="false">CONCATENATE('Vstupní data'!F264,'Vstupní data'!G264,'Vstupní data'!H264,'Vstupní data'!I264)</f>
        <v/>
      </c>
      <c r="C278" s="18" t="n">
        <f aca="false">'Vstupní data'!K264</f>
        <v>0</v>
      </c>
      <c r="D278" s="75" t="n">
        <f aca="false">'Vstupní data'!L264</f>
        <v>0</v>
      </c>
      <c r="E278" s="18" t="n">
        <f aca="false">'Vstupní data'!AB264</f>
        <v>0</v>
      </c>
      <c r="F278" s="18" t="n">
        <f aca="false">'Vstupní data'!S264</f>
        <v>0</v>
      </c>
      <c r="G278" s="18" t="n">
        <f aca="false">'Vstupní data'!AL264</f>
        <v>0</v>
      </c>
      <c r="H278" s="18" t="n">
        <f aca="false">'Vstupní data'!AQ264</f>
        <v>0</v>
      </c>
      <c r="I278" s="18" t="n">
        <f aca="false">SUM(E278:H278)</f>
        <v>0</v>
      </c>
    </row>
    <row r="279" customFormat="false" ht="12.8" hidden="false" customHeight="false" outlineLevel="0" collapsed="false">
      <c r="A279" s="18" t="n">
        <f aca="false">'Vstupní data'!A265</f>
        <v>0</v>
      </c>
      <c r="B279" s="18" t="str">
        <f aca="false">CONCATENATE('Vstupní data'!F265,'Vstupní data'!G265,'Vstupní data'!H265,'Vstupní data'!I265)</f>
        <v/>
      </c>
      <c r="C279" s="18" t="n">
        <f aca="false">'Vstupní data'!K265</f>
        <v>0</v>
      </c>
      <c r="D279" s="75" t="n">
        <f aca="false">'Vstupní data'!L265</f>
        <v>0</v>
      </c>
      <c r="E279" s="18" t="n">
        <f aca="false">'Vstupní data'!AB265</f>
        <v>0</v>
      </c>
      <c r="F279" s="18" t="n">
        <f aca="false">'Vstupní data'!S265</f>
        <v>0</v>
      </c>
      <c r="G279" s="18" t="n">
        <f aca="false">'Vstupní data'!AL265</f>
        <v>0</v>
      </c>
      <c r="H279" s="18" t="n">
        <f aca="false">'Vstupní data'!AQ265</f>
        <v>0</v>
      </c>
      <c r="I279" s="18" t="n">
        <f aca="false">SUM(E279:H279)</f>
        <v>0</v>
      </c>
    </row>
    <row r="280" customFormat="false" ht="12.8" hidden="false" customHeight="false" outlineLevel="0" collapsed="false">
      <c r="A280" s="18" t="n">
        <f aca="false">'Vstupní data'!A266</f>
        <v>0</v>
      </c>
      <c r="B280" s="18" t="str">
        <f aca="false">CONCATENATE('Vstupní data'!F266,'Vstupní data'!G266,'Vstupní data'!H266,'Vstupní data'!I266)</f>
        <v/>
      </c>
      <c r="C280" s="18" t="n">
        <f aca="false">'Vstupní data'!K266</f>
        <v>0</v>
      </c>
      <c r="D280" s="75" t="n">
        <f aca="false">'Vstupní data'!L266</f>
        <v>0</v>
      </c>
      <c r="E280" s="18" t="n">
        <f aca="false">'Vstupní data'!AB266</f>
        <v>0</v>
      </c>
      <c r="F280" s="18" t="n">
        <f aca="false">'Vstupní data'!S266</f>
        <v>0</v>
      </c>
      <c r="G280" s="18" t="n">
        <f aca="false">'Vstupní data'!AL266</f>
        <v>0</v>
      </c>
      <c r="H280" s="18" t="n">
        <f aca="false">'Vstupní data'!AQ266</f>
        <v>0</v>
      </c>
      <c r="I280" s="18" t="n">
        <f aca="false">SUM(E280:H280)</f>
        <v>0</v>
      </c>
    </row>
    <row r="281" customFormat="false" ht="12.8" hidden="false" customHeight="false" outlineLevel="0" collapsed="false">
      <c r="A281" s="18" t="n">
        <f aca="false">'Vstupní data'!A267</f>
        <v>0</v>
      </c>
      <c r="B281" s="18" t="str">
        <f aca="false">CONCATENATE('Vstupní data'!F267,'Vstupní data'!G267,'Vstupní data'!H267,'Vstupní data'!I267)</f>
        <v/>
      </c>
      <c r="C281" s="18" t="n">
        <f aca="false">'Vstupní data'!K267</f>
        <v>0</v>
      </c>
      <c r="D281" s="75" t="n">
        <f aca="false">'Vstupní data'!L267</f>
        <v>0</v>
      </c>
      <c r="E281" s="18" t="n">
        <f aca="false">'Vstupní data'!AB267</f>
        <v>0</v>
      </c>
      <c r="F281" s="18" t="n">
        <f aca="false">'Vstupní data'!S267</f>
        <v>0</v>
      </c>
      <c r="G281" s="18" t="n">
        <f aca="false">'Vstupní data'!AL267</f>
        <v>0</v>
      </c>
      <c r="H281" s="18" t="n">
        <f aca="false">'Vstupní data'!AQ267</f>
        <v>0</v>
      </c>
      <c r="I281" s="18" t="n">
        <f aca="false">SUM(E281:H281)</f>
        <v>0</v>
      </c>
    </row>
    <row r="282" customFormat="false" ht="12.8" hidden="false" customHeight="false" outlineLevel="0" collapsed="false">
      <c r="A282" s="18" t="n">
        <f aca="false">'Vstupní data'!A268</f>
        <v>0</v>
      </c>
      <c r="B282" s="18" t="str">
        <f aca="false">CONCATENATE('Vstupní data'!F268,'Vstupní data'!G268,'Vstupní data'!H268,'Vstupní data'!I268)</f>
        <v/>
      </c>
      <c r="C282" s="18" t="n">
        <f aca="false">'Vstupní data'!K268</f>
        <v>0</v>
      </c>
      <c r="D282" s="75" t="n">
        <f aca="false">'Vstupní data'!L268</f>
        <v>0</v>
      </c>
      <c r="E282" s="18" t="n">
        <f aca="false">'Vstupní data'!AB268</f>
        <v>0</v>
      </c>
      <c r="F282" s="18" t="n">
        <f aca="false">'Vstupní data'!S268</f>
        <v>0</v>
      </c>
      <c r="G282" s="18" t="n">
        <f aca="false">'Vstupní data'!AL268</f>
        <v>0</v>
      </c>
      <c r="H282" s="18" t="n">
        <f aca="false">'Vstupní data'!AQ268</f>
        <v>0</v>
      </c>
      <c r="I282" s="18" t="n">
        <f aca="false">SUM(E282:H282)</f>
        <v>0</v>
      </c>
    </row>
    <row r="283" customFormat="false" ht="12.8" hidden="false" customHeight="false" outlineLevel="0" collapsed="false">
      <c r="A283" s="18" t="n">
        <f aca="false">'Vstupní data'!A269</f>
        <v>0</v>
      </c>
      <c r="B283" s="18" t="str">
        <f aca="false">CONCATENATE('Vstupní data'!F269,'Vstupní data'!G269,'Vstupní data'!H269,'Vstupní data'!I269)</f>
        <v/>
      </c>
      <c r="C283" s="18" t="n">
        <f aca="false">'Vstupní data'!K269</f>
        <v>0</v>
      </c>
      <c r="D283" s="75" t="n">
        <f aca="false">'Vstupní data'!L269</f>
        <v>0</v>
      </c>
      <c r="E283" s="18" t="n">
        <f aca="false">'Vstupní data'!AB269</f>
        <v>0</v>
      </c>
      <c r="F283" s="18" t="n">
        <f aca="false">'Vstupní data'!S269</f>
        <v>0</v>
      </c>
      <c r="G283" s="18" t="n">
        <f aca="false">'Vstupní data'!AL269</f>
        <v>0</v>
      </c>
      <c r="H283" s="18" t="n">
        <f aca="false">'Vstupní data'!AQ269</f>
        <v>0</v>
      </c>
      <c r="I283" s="18" t="n">
        <f aca="false">SUM(E283:H283)</f>
        <v>0</v>
      </c>
    </row>
    <row r="284" customFormat="false" ht="12.8" hidden="false" customHeight="false" outlineLevel="0" collapsed="false">
      <c r="A284" s="18" t="n">
        <f aca="false">'Vstupní data'!A270</f>
        <v>0</v>
      </c>
      <c r="B284" s="18" t="str">
        <f aca="false">CONCATENATE('Vstupní data'!F270,'Vstupní data'!G270,'Vstupní data'!H270,'Vstupní data'!I270)</f>
        <v/>
      </c>
      <c r="C284" s="18" t="n">
        <f aca="false">'Vstupní data'!K270</f>
        <v>0</v>
      </c>
      <c r="D284" s="75" t="n">
        <f aca="false">'Vstupní data'!L270</f>
        <v>0</v>
      </c>
      <c r="E284" s="18" t="n">
        <f aca="false">'Vstupní data'!AB270</f>
        <v>0</v>
      </c>
      <c r="F284" s="18" t="n">
        <f aca="false">'Vstupní data'!S270</f>
        <v>0</v>
      </c>
      <c r="G284" s="18" t="n">
        <f aca="false">'Vstupní data'!AL270</f>
        <v>0</v>
      </c>
      <c r="H284" s="18" t="n">
        <f aca="false">'Vstupní data'!AQ270</f>
        <v>0</v>
      </c>
      <c r="I284" s="18" t="n">
        <f aca="false">SUM(E284:H284)</f>
        <v>0</v>
      </c>
    </row>
    <row r="285" customFormat="false" ht="12.8" hidden="false" customHeight="false" outlineLevel="0" collapsed="false">
      <c r="A285" s="18" t="n">
        <f aca="false">'Vstupní data'!A271</f>
        <v>0</v>
      </c>
      <c r="B285" s="18" t="str">
        <f aca="false">CONCATENATE('Vstupní data'!F271,'Vstupní data'!G271,'Vstupní data'!H271,'Vstupní data'!I271)</f>
        <v/>
      </c>
      <c r="C285" s="18" t="n">
        <f aca="false">'Vstupní data'!K271</f>
        <v>0</v>
      </c>
      <c r="D285" s="75" t="n">
        <f aca="false">'Vstupní data'!L271</f>
        <v>0</v>
      </c>
      <c r="E285" s="18" t="n">
        <f aca="false">'Vstupní data'!AB271</f>
        <v>0</v>
      </c>
      <c r="F285" s="18" t="n">
        <f aca="false">'Vstupní data'!S271</f>
        <v>0</v>
      </c>
      <c r="G285" s="18" t="n">
        <f aca="false">'Vstupní data'!AL271</f>
        <v>0</v>
      </c>
      <c r="H285" s="18" t="n">
        <f aca="false">'Vstupní data'!AQ271</f>
        <v>0</v>
      </c>
      <c r="I285" s="18" t="n">
        <f aca="false">SUM(E285:H285)</f>
        <v>0</v>
      </c>
    </row>
    <row r="286" customFormat="false" ht="12.8" hidden="false" customHeight="false" outlineLevel="0" collapsed="false">
      <c r="A286" s="18" t="n">
        <f aca="false">'Vstupní data'!A272</f>
        <v>0</v>
      </c>
      <c r="B286" s="18" t="str">
        <f aca="false">CONCATENATE('Vstupní data'!F272,'Vstupní data'!G272,'Vstupní data'!H272,'Vstupní data'!I272)</f>
        <v/>
      </c>
      <c r="C286" s="18" t="n">
        <f aca="false">'Vstupní data'!K272</f>
        <v>0</v>
      </c>
      <c r="D286" s="75" t="n">
        <f aca="false">'Vstupní data'!L272</f>
        <v>0</v>
      </c>
      <c r="E286" s="18" t="n">
        <f aca="false">'Vstupní data'!AB272</f>
        <v>0</v>
      </c>
      <c r="F286" s="18" t="n">
        <f aca="false">'Vstupní data'!S272</f>
        <v>0</v>
      </c>
      <c r="G286" s="18" t="n">
        <f aca="false">'Vstupní data'!AL272</f>
        <v>0</v>
      </c>
      <c r="H286" s="18" t="n">
        <f aca="false">'Vstupní data'!AQ272</f>
        <v>0</v>
      </c>
      <c r="I286" s="18" t="n">
        <f aca="false">SUM(E286:H286)</f>
        <v>0</v>
      </c>
    </row>
    <row r="287" customFormat="false" ht="12.8" hidden="false" customHeight="false" outlineLevel="0" collapsed="false">
      <c r="A287" s="18" t="n">
        <f aca="false">'Vstupní data'!A273</f>
        <v>0</v>
      </c>
      <c r="B287" s="18" t="str">
        <f aca="false">CONCATENATE('Vstupní data'!F273,'Vstupní data'!G273,'Vstupní data'!H273,'Vstupní data'!I273)</f>
        <v/>
      </c>
      <c r="C287" s="18" t="n">
        <f aca="false">'Vstupní data'!K273</f>
        <v>0</v>
      </c>
      <c r="D287" s="75" t="n">
        <f aca="false">'Vstupní data'!L273</f>
        <v>0</v>
      </c>
      <c r="E287" s="18" t="n">
        <f aca="false">'Vstupní data'!AB273</f>
        <v>0</v>
      </c>
      <c r="F287" s="18" t="n">
        <f aca="false">'Vstupní data'!S273</f>
        <v>0</v>
      </c>
      <c r="G287" s="18" t="n">
        <f aca="false">'Vstupní data'!AL273</f>
        <v>0</v>
      </c>
      <c r="H287" s="18" t="n">
        <f aca="false">'Vstupní data'!AQ273</f>
        <v>0</v>
      </c>
      <c r="I287" s="18" t="n">
        <f aca="false">SUM(E287:H287)</f>
        <v>0</v>
      </c>
    </row>
    <row r="288" customFormat="false" ht="12.8" hidden="false" customHeight="false" outlineLevel="0" collapsed="false">
      <c r="A288" s="18" t="n">
        <f aca="false">'Vstupní data'!A274</f>
        <v>0</v>
      </c>
      <c r="B288" s="18" t="str">
        <f aca="false">CONCATENATE('Vstupní data'!F274,'Vstupní data'!G274,'Vstupní data'!H274,'Vstupní data'!I274)</f>
        <v/>
      </c>
      <c r="C288" s="18" t="n">
        <f aca="false">'Vstupní data'!K274</f>
        <v>0</v>
      </c>
      <c r="D288" s="75" t="n">
        <f aca="false">'Vstupní data'!L274</f>
        <v>0</v>
      </c>
      <c r="E288" s="18" t="n">
        <f aca="false">'Vstupní data'!AB274</f>
        <v>0</v>
      </c>
      <c r="F288" s="18" t="n">
        <f aca="false">'Vstupní data'!S274</f>
        <v>0</v>
      </c>
      <c r="G288" s="18" t="n">
        <f aca="false">'Vstupní data'!AL274</f>
        <v>0</v>
      </c>
      <c r="H288" s="18" t="n">
        <f aca="false">'Vstupní data'!AQ274</f>
        <v>0</v>
      </c>
      <c r="I288" s="18" t="n">
        <f aca="false">SUM(E288:H288)</f>
        <v>0</v>
      </c>
    </row>
    <row r="289" customFormat="false" ht="12.8" hidden="false" customHeight="false" outlineLevel="0" collapsed="false">
      <c r="A289" s="18" t="n">
        <f aca="false">'Vstupní data'!A275</f>
        <v>0</v>
      </c>
      <c r="B289" s="18" t="str">
        <f aca="false">CONCATENATE('Vstupní data'!F275,'Vstupní data'!G275,'Vstupní data'!H275,'Vstupní data'!I275)</f>
        <v/>
      </c>
      <c r="C289" s="18" t="n">
        <f aca="false">'Vstupní data'!K275</f>
        <v>0</v>
      </c>
      <c r="D289" s="75" t="n">
        <f aca="false">'Vstupní data'!L275</f>
        <v>0</v>
      </c>
      <c r="E289" s="18" t="n">
        <f aca="false">'Vstupní data'!AB275</f>
        <v>0</v>
      </c>
      <c r="F289" s="18" t="n">
        <f aca="false">'Vstupní data'!S275</f>
        <v>0</v>
      </c>
      <c r="G289" s="18" t="n">
        <f aca="false">'Vstupní data'!AL275</f>
        <v>0</v>
      </c>
      <c r="H289" s="18" t="n">
        <f aca="false">'Vstupní data'!AQ275</f>
        <v>0</v>
      </c>
      <c r="I289" s="18" t="n">
        <f aca="false">SUM(E289:H289)</f>
        <v>0</v>
      </c>
    </row>
    <row r="290" customFormat="false" ht="12.8" hidden="false" customHeight="false" outlineLevel="0" collapsed="false">
      <c r="A290" s="18" t="n">
        <f aca="false">'Vstupní data'!A276</f>
        <v>0</v>
      </c>
      <c r="B290" s="18" t="str">
        <f aca="false">CONCATENATE('Vstupní data'!F276,'Vstupní data'!G276,'Vstupní data'!H276,'Vstupní data'!I276)</f>
        <v/>
      </c>
      <c r="C290" s="18" t="n">
        <f aca="false">'Vstupní data'!K276</f>
        <v>0</v>
      </c>
      <c r="D290" s="75" t="n">
        <f aca="false">'Vstupní data'!L276</f>
        <v>0</v>
      </c>
      <c r="E290" s="18" t="n">
        <f aca="false">'Vstupní data'!AB276</f>
        <v>0</v>
      </c>
      <c r="F290" s="18" t="n">
        <f aca="false">'Vstupní data'!S276</f>
        <v>0</v>
      </c>
      <c r="G290" s="18" t="n">
        <f aca="false">'Vstupní data'!AL276</f>
        <v>0</v>
      </c>
      <c r="H290" s="18" t="n">
        <f aca="false">'Vstupní data'!AQ276</f>
        <v>0</v>
      </c>
      <c r="I290" s="18" t="n">
        <f aca="false">SUM(E290:H290)</f>
        <v>0</v>
      </c>
    </row>
    <row r="291" customFormat="false" ht="12.8" hidden="false" customHeight="false" outlineLevel="0" collapsed="false">
      <c r="A291" s="18" t="n">
        <f aca="false">'Vstupní data'!A277</f>
        <v>0</v>
      </c>
      <c r="B291" s="18" t="str">
        <f aca="false">CONCATENATE('Vstupní data'!F277,'Vstupní data'!G277,'Vstupní data'!H277,'Vstupní data'!I277)</f>
        <v/>
      </c>
      <c r="C291" s="18" t="n">
        <f aca="false">'Vstupní data'!K277</f>
        <v>0</v>
      </c>
      <c r="D291" s="75" t="n">
        <f aca="false">'Vstupní data'!L277</f>
        <v>0</v>
      </c>
      <c r="E291" s="18" t="n">
        <f aca="false">'Vstupní data'!AB277</f>
        <v>0</v>
      </c>
      <c r="F291" s="18" t="n">
        <f aca="false">'Vstupní data'!S277</f>
        <v>0</v>
      </c>
      <c r="G291" s="18" t="n">
        <f aca="false">'Vstupní data'!AL277</f>
        <v>0</v>
      </c>
      <c r="H291" s="18" t="n">
        <f aca="false">'Vstupní data'!AQ277</f>
        <v>0</v>
      </c>
      <c r="I291" s="18" t="n">
        <f aca="false">SUM(E291:H291)</f>
        <v>0</v>
      </c>
    </row>
    <row r="292" customFormat="false" ht="12.8" hidden="false" customHeight="false" outlineLevel="0" collapsed="false">
      <c r="A292" s="18" t="n">
        <f aca="false">'Vstupní data'!A278</f>
        <v>0</v>
      </c>
      <c r="B292" s="18" t="str">
        <f aca="false">CONCATENATE('Vstupní data'!F278,'Vstupní data'!G278,'Vstupní data'!H278,'Vstupní data'!I278)</f>
        <v/>
      </c>
      <c r="C292" s="18" t="n">
        <f aca="false">'Vstupní data'!K278</f>
        <v>0</v>
      </c>
      <c r="D292" s="75" t="n">
        <f aca="false">'Vstupní data'!L278</f>
        <v>0</v>
      </c>
      <c r="E292" s="18" t="n">
        <f aca="false">'Vstupní data'!AB278</f>
        <v>0</v>
      </c>
      <c r="F292" s="18" t="n">
        <f aca="false">'Vstupní data'!S278</f>
        <v>0</v>
      </c>
      <c r="G292" s="18" t="n">
        <f aca="false">'Vstupní data'!AL278</f>
        <v>0</v>
      </c>
      <c r="H292" s="18" t="n">
        <f aca="false">'Vstupní data'!AQ278</f>
        <v>0</v>
      </c>
      <c r="I292" s="18" t="n">
        <f aca="false">SUM(E292:H292)</f>
        <v>0</v>
      </c>
    </row>
    <row r="293" customFormat="false" ht="12.8" hidden="false" customHeight="false" outlineLevel="0" collapsed="false">
      <c r="A293" s="18" t="n">
        <f aca="false">'Vstupní data'!A279</f>
        <v>0</v>
      </c>
      <c r="B293" s="18" t="str">
        <f aca="false">CONCATENATE('Vstupní data'!F279,'Vstupní data'!G279,'Vstupní data'!H279,'Vstupní data'!I279)</f>
        <v/>
      </c>
      <c r="C293" s="18" t="n">
        <f aca="false">'Vstupní data'!K279</f>
        <v>0</v>
      </c>
      <c r="D293" s="75" t="n">
        <f aca="false">'Vstupní data'!L279</f>
        <v>0</v>
      </c>
      <c r="E293" s="18" t="n">
        <f aca="false">'Vstupní data'!AB279</f>
        <v>0</v>
      </c>
      <c r="F293" s="18" t="n">
        <f aca="false">'Vstupní data'!S279</f>
        <v>0</v>
      </c>
      <c r="G293" s="18" t="n">
        <f aca="false">'Vstupní data'!AL279</f>
        <v>0</v>
      </c>
      <c r="H293" s="18" t="n">
        <f aca="false">'Vstupní data'!AQ279</f>
        <v>0</v>
      </c>
      <c r="I293" s="18" t="n">
        <f aca="false">SUM(E293:H293)</f>
        <v>0</v>
      </c>
    </row>
    <row r="294" customFormat="false" ht="12.8" hidden="false" customHeight="false" outlineLevel="0" collapsed="false">
      <c r="A294" s="18" t="n">
        <f aca="false">'Vstupní data'!A280</f>
        <v>0</v>
      </c>
      <c r="B294" s="18" t="str">
        <f aca="false">CONCATENATE('Vstupní data'!F280,'Vstupní data'!G280,'Vstupní data'!H280,'Vstupní data'!I280)</f>
        <v/>
      </c>
      <c r="C294" s="18" t="n">
        <f aca="false">'Vstupní data'!K280</f>
        <v>0</v>
      </c>
      <c r="D294" s="75" t="n">
        <f aca="false">'Vstupní data'!L280</f>
        <v>0</v>
      </c>
      <c r="E294" s="18" t="n">
        <f aca="false">'Vstupní data'!AB280</f>
        <v>0</v>
      </c>
      <c r="F294" s="18" t="n">
        <f aca="false">'Vstupní data'!S280</f>
        <v>0</v>
      </c>
      <c r="G294" s="18" t="n">
        <f aca="false">'Vstupní data'!AL280</f>
        <v>0</v>
      </c>
      <c r="H294" s="18" t="n">
        <f aca="false">'Vstupní data'!AQ280</f>
        <v>0</v>
      </c>
      <c r="I294" s="18" t="n">
        <f aca="false">SUM(E294:H294)</f>
        <v>0</v>
      </c>
    </row>
    <row r="295" customFormat="false" ht="12.8" hidden="false" customHeight="false" outlineLevel="0" collapsed="false">
      <c r="A295" s="18" t="n">
        <f aca="false">'Vstupní data'!A281</f>
        <v>0</v>
      </c>
      <c r="B295" s="18" t="str">
        <f aca="false">CONCATENATE('Vstupní data'!F281,'Vstupní data'!G281,'Vstupní data'!H281,'Vstupní data'!I281)</f>
        <v/>
      </c>
      <c r="C295" s="18" t="n">
        <f aca="false">'Vstupní data'!K281</f>
        <v>0</v>
      </c>
      <c r="D295" s="75" t="n">
        <f aca="false">'Vstupní data'!L281</f>
        <v>0</v>
      </c>
      <c r="E295" s="18" t="n">
        <f aca="false">'Vstupní data'!AB281</f>
        <v>0</v>
      </c>
      <c r="F295" s="18" t="n">
        <f aca="false">'Vstupní data'!S281</f>
        <v>0</v>
      </c>
      <c r="G295" s="18" t="n">
        <f aca="false">'Vstupní data'!AL281</f>
        <v>0</v>
      </c>
      <c r="H295" s="18" t="n">
        <f aca="false">'Vstupní data'!AQ281</f>
        <v>0</v>
      </c>
      <c r="I295" s="18" t="n">
        <f aca="false">SUM(E295:H295)</f>
        <v>0</v>
      </c>
    </row>
    <row r="296" customFormat="false" ht="12.8" hidden="false" customHeight="false" outlineLevel="0" collapsed="false">
      <c r="A296" s="18" t="n">
        <f aca="false">'Vstupní data'!A282</f>
        <v>0</v>
      </c>
      <c r="B296" s="18" t="str">
        <f aca="false">CONCATENATE('Vstupní data'!F282,'Vstupní data'!G282,'Vstupní data'!H282,'Vstupní data'!I282)</f>
        <v/>
      </c>
      <c r="C296" s="18" t="n">
        <f aca="false">'Vstupní data'!K282</f>
        <v>0</v>
      </c>
      <c r="D296" s="75" t="n">
        <f aca="false">'Vstupní data'!L282</f>
        <v>0</v>
      </c>
      <c r="E296" s="18" t="n">
        <f aca="false">'Vstupní data'!AB282</f>
        <v>0</v>
      </c>
      <c r="F296" s="18" t="n">
        <f aca="false">'Vstupní data'!S282</f>
        <v>0</v>
      </c>
      <c r="G296" s="18" t="n">
        <f aca="false">'Vstupní data'!AL282</f>
        <v>0</v>
      </c>
      <c r="H296" s="18" t="n">
        <f aca="false">'Vstupní data'!AQ282</f>
        <v>0</v>
      </c>
      <c r="I296" s="18" t="n">
        <f aca="false">SUM(E296:H296)</f>
        <v>0</v>
      </c>
    </row>
    <row r="297" customFormat="false" ht="12.8" hidden="false" customHeight="false" outlineLevel="0" collapsed="false">
      <c r="A297" s="18" t="n">
        <f aca="false">'Vstupní data'!A283</f>
        <v>0</v>
      </c>
      <c r="B297" s="18" t="str">
        <f aca="false">CONCATENATE('Vstupní data'!F283,'Vstupní data'!G283,'Vstupní data'!H283,'Vstupní data'!I283)</f>
        <v/>
      </c>
      <c r="C297" s="18" t="n">
        <f aca="false">'Vstupní data'!K283</f>
        <v>0</v>
      </c>
      <c r="D297" s="75" t="n">
        <f aca="false">'Vstupní data'!L283</f>
        <v>0</v>
      </c>
      <c r="E297" s="18" t="n">
        <f aca="false">'Vstupní data'!AB283</f>
        <v>0</v>
      </c>
      <c r="F297" s="18" t="n">
        <f aca="false">'Vstupní data'!S283</f>
        <v>0</v>
      </c>
      <c r="G297" s="18" t="n">
        <f aca="false">'Vstupní data'!AL283</f>
        <v>0</v>
      </c>
      <c r="H297" s="18" t="n">
        <f aca="false">'Vstupní data'!AQ283</f>
        <v>0</v>
      </c>
      <c r="I297" s="18" t="n">
        <f aca="false">SUM(E297:H297)</f>
        <v>0</v>
      </c>
    </row>
    <row r="298" customFormat="false" ht="12.8" hidden="false" customHeight="false" outlineLevel="0" collapsed="false">
      <c r="A298" s="18" t="n">
        <f aca="false">'Vstupní data'!A284</f>
        <v>0</v>
      </c>
      <c r="B298" s="18" t="str">
        <f aca="false">CONCATENATE('Vstupní data'!F284,'Vstupní data'!G284,'Vstupní data'!H284,'Vstupní data'!I284)</f>
        <v/>
      </c>
      <c r="C298" s="18" t="n">
        <f aca="false">'Vstupní data'!K284</f>
        <v>0</v>
      </c>
      <c r="D298" s="75" t="n">
        <f aca="false">'Vstupní data'!L284</f>
        <v>0</v>
      </c>
      <c r="E298" s="18" t="n">
        <f aca="false">'Vstupní data'!AB284</f>
        <v>0</v>
      </c>
      <c r="F298" s="18" t="n">
        <f aca="false">'Vstupní data'!S284</f>
        <v>0</v>
      </c>
      <c r="G298" s="18" t="n">
        <f aca="false">'Vstupní data'!AL284</f>
        <v>0</v>
      </c>
      <c r="H298" s="18" t="n">
        <f aca="false">'Vstupní data'!AQ284</f>
        <v>0</v>
      </c>
      <c r="I298" s="18" t="n">
        <f aca="false">SUM(E298:H298)</f>
        <v>0</v>
      </c>
    </row>
    <row r="299" customFormat="false" ht="12.8" hidden="false" customHeight="false" outlineLevel="0" collapsed="false">
      <c r="A299" s="18" t="n">
        <f aca="false">'Vstupní data'!A285</f>
        <v>0</v>
      </c>
      <c r="B299" s="18" t="str">
        <f aca="false">CONCATENATE('Vstupní data'!F285,'Vstupní data'!G285,'Vstupní data'!H285,'Vstupní data'!I285)</f>
        <v/>
      </c>
      <c r="C299" s="18" t="n">
        <f aca="false">'Vstupní data'!K285</f>
        <v>0</v>
      </c>
      <c r="D299" s="75" t="n">
        <f aca="false">'Vstupní data'!L285</f>
        <v>0</v>
      </c>
      <c r="E299" s="18" t="n">
        <f aca="false">'Vstupní data'!AB285</f>
        <v>0</v>
      </c>
      <c r="F299" s="18" t="n">
        <f aca="false">'Vstupní data'!S285</f>
        <v>0</v>
      </c>
      <c r="G299" s="18" t="n">
        <f aca="false">'Vstupní data'!AL285</f>
        <v>0</v>
      </c>
      <c r="H299" s="18" t="n">
        <f aca="false">'Vstupní data'!AQ285</f>
        <v>0</v>
      </c>
      <c r="I299" s="18" t="n">
        <f aca="false">SUM(E299:H299)</f>
        <v>0</v>
      </c>
    </row>
    <row r="300" customFormat="false" ht="12.8" hidden="false" customHeight="false" outlineLevel="0" collapsed="false">
      <c r="A300" s="18" t="n">
        <f aca="false">'Vstupní data'!A286</f>
        <v>0</v>
      </c>
      <c r="B300" s="18" t="str">
        <f aca="false">CONCATENATE('Vstupní data'!F286,'Vstupní data'!G286,'Vstupní data'!H286,'Vstupní data'!I286)</f>
        <v/>
      </c>
      <c r="C300" s="18" t="n">
        <f aca="false">'Vstupní data'!K286</f>
        <v>0</v>
      </c>
      <c r="D300" s="75" t="n">
        <f aca="false">'Vstupní data'!L286</f>
        <v>0</v>
      </c>
      <c r="E300" s="18" t="n">
        <f aca="false">'Vstupní data'!AB286</f>
        <v>0</v>
      </c>
      <c r="F300" s="18" t="n">
        <f aca="false">'Vstupní data'!S286</f>
        <v>0</v>
      </c>
      <c r="G300" s="18" t="n">
        <f aca="false">'Vstupní data'!AL286</f>
        <v>0</v>
      </c>
      <c r="H300" s="18" t="n">
        <f aca="false">'Vstupní data'!AQ286</f>
        <v>0</v>
      </c>
      <c r="I300" s="18" t="n">
        <f aca="false">SUM(E300:H300)</f>
        <v>0</v>
      </c>
    </row>
    <row r="301" customFormat="false" ht="12.8" hidden="false" customHeight="false" outlineLevel="0" collapsed="false">
      <c r="A301" s="18" t="n">
        <f aca="false">'Vstupní data'!A287</f>
        <v>0</v>
      </c>
      <c r="B301" s="18" t="str">
        <f aca="false">CONCATENATE('Vstupní data'!F287,'Vstupní data'!G287,'Vstupní data'!H287,'Vstupní data'!I287)</f>
        <v/>
      </c>
      <c r="C301" s="18" t="n">
        <f aca="false">'Vstupní data'!K287</f>
        <v>0</v>
      </c>
      <c r="D301" s="75" t="n">
        <f aca="false">'Vstupní data'!L287</f>
        <v>0</v>
      </c>
      <c r="E301" s="18" t="n">
        <f aca="false">'Vstupní data'!AB287</f>
        <v>0</v>
      </c>
      <c r="F301" s="18" t="n">
        <f aca="false">'Vstupní data'!S287</f>
        <v>0</v>
      </c>
      <c r="G301" s="18" t="n">
        <f aca="false">'Vstupní data'!AL287</f>
        <v>0</v>
      </c>
      <c r="H301" s="18" t="n">
        <f aca="false">'Vstupní data'!AQ287</f>
        <v>0</v>
      </c>
      <c r="I301" s="18" t="n">
        <f aca="false">SUM(E301:H301)</f>
        <v>0</v>
      </c>
    </row>
    <row r="302" customFormat="false" ht="12.8" hidden="false" customHeight="false" outlineLevel="0" collapsed="false">
      <c r="A302" s="18" t="n">
        <f aca="false">'Vstupní data'!A288</f>
        <v>0</v>
      </c>
      <c r="B302" s="18" t="str">
        <f aca="false">CONCATENATE('Vstupní data'!F288,'Vstupní data'!G288,'Vstupní data'!H288,'Vstupní data'!I288)</f>
        <v/>
      </c>
      <c r="C302" s="18" t="n">
        <f aca="false">'Vstupní data'!K288</f>
        <v>0</v>
      </c>
      <c r="D302" s="75" t="n">
        <f aca="false">'Vstupní data'!L288</f>
        <v>0</v>
      </c>
      <c r="E302" s="18" t="n">
        <f aca="false">'Vstupní data'!AB288</f>
        <v>0</v>
      </c>
      <c r="F302" s="18" t="n">
        <f aca="false">'Vstupní data'!S288</f>
        <v>0</v>
      </c>
      <c r="G302" s="18" t="n">
        <f aca="false">'Vstupní data'!AL288</f>
        <v>0</v>
      </c>
      <c r="H302" s="18" t="n">
        <f aca="false">'Vstupní data'!AQ288</f>
        <v>0</v>
      </c>
      <c r="I302" s="18" t="n">
        <f aca="false">SUM(E302:H302)</f>
        <v>0</v>
      </c>
    </row>
    <row r="303" customFormat="false" ht="12.8" hidden="false" customHeight="false" outlineLevel="0" collapsed="false">
      <c r="A303" s="18" t="n">
        <f aca="false">'Vstupní data'!A289</f>
        <v>0</v>
      </c>
      <c r="B303" s="18" t="str">
        <f aca="false">CONCATENATE('Vstupní data'!F289,'Vstupní data'!G289,'Vstupní data'!H289,'Vstupní data'!I289)</f>
        <v/>
      </c>
      <c r="C303" s="18" t="n">
        <f aca="false">'Vstupní data'!K289</f>
        <v>0</v>
      </c>
      <c r="D303" s="75" t="n">
        <f aca="false">'Vstupní data'!L289</f>
        <v>0</v>
      </c>
      <c r="E303" s="18" t="n">
        <f aca="false">'Vstupní data'!AB289</f>
        <v>0</v>
      </c>
      <c r="F303" s="18" t="n">
        <f aca="false">'Vstupní data'!S289</f>
        <v>0</v>
      </c>
      <c r="G303" s="18" t="n">
        <f aca="false">'Vstupní data'!AL289</f>
        <v>0</v>
      </c>
      <c r="H303" s="18" t="n">
        <f aca="false">'Vstupní data'!AQ289</f>
        <v>0</v>
      </c>
      <c r="I303" s="18" t="n">
        <f aca="false">SUM(E303:H303)</f>
        <v>0</v>
      </c>
    </row>
    <row r="304" customFormat="false" ht="12.8" hidden="false" customHeight="false" outlineLevel="0" collapsed="false">
      <c r="A304" s="18" t="n">
        <f aca="false">'Vstupní data'!A290</f>
        <v>0</v>
      </c>
      <c r="B304" s="18" t="str">
        <f aca="false">CONCATENATE('Vstupní data'!F290,'Vstupní data'!G290,'Vstupní data'!H290,'Vstupní data'!I290)</f>
        <v/>
      </c>
      <c r="C304" s="18" t="n">
        <f aca="false">'Vstupní data'!K290</f>
        <v>0</v>
      </c>
      <c r="D304" s="75" t="n">
        <f aca="false">'Vstupní data'!L290</f>
        <v>0</v>
      </c>
      <c r="E304" s="18" t="n">
        <f aca="false">'Vstupní data'!AB290</f>
        <v>0</v>
      </c>
      <c r="F304" s="18" t="n">
        <f aca="false">'Vstupní data'!S290</f>
        <v>0</v>
      </c>
      <c r="G304" s="18" t="n">
        <f aca="false">'Vstupní data'!AL290</f>
        <v>0</v>
      </c>
      <c r="H304" s="18" t="n">
        <f aca="false">'Vstupní data'!AQ290</f>
        <v>0</v>
      </c>
      <c r="I304" s="18" t="n">
        <f aca="false">SUM(E304:H304)</f>
        <v>0</v>
      </c>
    </row>
    <row r="305" customFormat="false" ht="12.8" hidden="false" customHeight="false" outlineLevel="0" collapsed="false">
      <c r="A305" s="18" t="n">
        <f aca="false">'Vstupní data'!A291</f>
        <v>0</v>
      </c>
      <c r="B305" s="18" t="str">
        <f aca="false">CONCATENATE('Vstupní data'!F291,'Vstupní data'!G291,'Vstupní data'!H291,'Vstupní data'!I291)</f>
        <v/>
      </c>
      <c r="C305" s="18" t="n">
        <f aca="false">'Vstupní data'!K291</f>
        <v>0</v>
      </c>
      <c r="D305" s="75" t="n">
        <f aca="false">'Vstupní data'!L291</f>
        <v>0</v>
      </c>
      <c r="E305" s="18" t="n">
        <f aca="false">'Vstupní data'!AB291</f>
        <v>0</v>
      </c>
      <c r="F305" s="18" t="n">
        <f aca="false">'Vstupní data'!S291</f>
        <v>0</v>
      </c>
      <c r="G305" s="18" t="n">
        <f aca="false">'Vstupní data'!AL291</f>
        <v>0</v>
      </c>
      <c r="H305" s="18" t="n">
        <f aca="false">'Vstupní data'!AQ291</f>
        <v>0</v>
      </c>
      <c r="I305" s="18" t="n">
        <f aca="false">SUM(E305:H305)</f>
        <v>0</v>
      </c>
    </row>
    <row r="306" customFormat="false" ht="12.8" hidden="false" customHeight="false" outlineLevel="0" collapsed="false">
      <c r="A306" s="18" t="n">
        <f aca="false">'Vstupní data'!A292</f>
        <v>0</v>
      </c>
      <c r="B306" s="18" t="str">
        <f aca="false">CONCATENATE('Vstupní data'!F292,'Vstupní data'!G292,'Vstupní data'!H292,'Vstupní data'!I292)</f>
        <v/>
      </c>
      <c r="C306" s="18" t="n">
        <f aca="false">'Vstupní data'!K292</f>
        <v>0</v>
      </c>
      <c r="D306" s="75" t="n">
        <f aca="false">'Vstupní data'!L292</f>
        <v>0</v>
      </c>
      <c r="E306" s="18" t="n">
        <f aca="false">'Vstupní data'!AB292</f>
        <v>0</v>
      </c>
      <c r="F306" s="18" t="n">
        <f aca="false">'Vstupní data'!S292</f>
        <v>0</v>
      </c>
      <c r="G306" s="18" t="n">
        <f aca="false">'Vstupní data'!AL292</f>
        <v>0</v>
      </c>
      <c r="H306" s="18" t="n">
        <f aca="false">'Vstupní data'!AQ292</f>
        <v>0</v>
      </c>
      <c r="I306" s="18" t="n">
        <f aca="false">SUM(E306:H306)</f>
        <v>0</v>
      </c>
    </row>
    <row r="307" customFormat="false" ht="12.8" hidden="false" customHeight="false" outlineLevel="0" collapsed="false">
      <c r="A307" s="18" t="n">
        <f aca="false">'Vstupní data'!A293</f>
        <v>0</v>
      </c>
      <c r="B307" s="18" t="str">
        <f aca="false">CONCATENATE('Vstupní data'!F293,'Vstupní data'!G293,'Vstupní data'!H293,'Vstupní data'!I293)</f>
        <v/>
      </c>
      <c r="C307" s="18" t="n">
        <f aca="false">'Vstupní data'!K293</f>
        <v>0</v>
      </c>
      <c r="D307" s="75" t="n">
        <f aca="false">'Vstupní data'!L293</f>
        <v>0</v>
      </c>
      <c r="E307" s="18" t="n">
        <f aca="false">'Vstupní data'!AB293</f>
        <v>0</v>
      </c>
      <c r="F307" s="18" t="n">
        <f aca="false">'Vstupní data'!S293</f>
        <v>0</v>
      </c>
      <c r="G307" s="18" t="n">
        <f aca="false">'Vstupní data'!AL293</f>
        <v>0</v>
      </c>
      <c r="H307" s="18" t="n">
        <f aca="false">'Vstupní data'!AQ293</f>
        <v>0</v>
      </c>
      <c r="I307" s="18" t="n">
        <f aca="false">SUM(E307:H307)</f>
        <v>0</v>
      </c>
    </row>
    <row r="308" customFormat="false" ht="12.8" hidden="false" customHeight="false" outlineLevel="0" collapsed="false">
      <c r="A308" s="18" t="n">
        <f aca="false">'Vstupní data'!A294</f>
        <v>0</v>
      </c>
      <c r="B308" s="18" t="str">
        <f aca="false">CONCATENATE('Vstupní data'!F294,'Vstupní data'!G294,'Vstupní data'!H294,'Vstupní data'!I294)</f>
        <v/>
      </c>
      <c r="C308" s="18" t="n">
        <f aca="false">'Vstupní data'!K294</f>
        <v>0</v>
      </c>
      <c r="D308" s="75" t="n">
        <f aca="false">'Vstupní data'!L294</f>
        <v>0</v>
      </c>
      <c r="E308" s="18" t="n">
        <f aca="false">'Vstupní data'!AB294</f>
        <v>0</v>
      </c>
      <c r="F308" s="18" t="n">
        <f aca="false">'Vstupní data'!S294</f>
        <v>0</v>
      </c>
      <c r="G308" s="18" t="n">
        <f aca="false">'Vstupní data'!AL294</f>
        <v>0</v>
      </c>
      <c r="H308" s="18" t="n">
        <f aca="false">'Vstupní data'!AQ294</f>
        <v>0</v>
      </c>
      <c r="I308" s="18" t="n">
        <f aca="false">SUM(E308:H308)</f>
        <v>0</v>
      </c>
    </row>
    <row r="309" customFormat="false" ht="12.8" hidden="false" customHeight="false" outlineLevel="0" collapsed="false">
      <c r="A309" s="18" t="n">
        <f aca="false">'Vstupní data'!A295</f>
        <v>0</v>
      </c>
      <c r="B309" s="18" t="str">
        <f aca="false">CONCATENATE('Vstupní data'!F295,'Vstupní data'!G295,'Vstupní data'!H295,'Vstupní data'!I295)</f>
        <v/>
      </c>
      <c r="C309" s="18" t="n">
        <f aca="false">'Vstupní data'!K295</f>
        <v>0</v>
      </c>
      <c r="D309" s="75" t="n">
        <f aca="false">'Vstupní data'!L295</f>
        <v>0</v>
      </c>
      <c r="E309" s="18" t="n">
        <f aca="false">'Vstupní data'!AB295</f>
        <v>0</v>
      </c>
      <c r="F309" s="18" t="n">
        <f aca="false">'Vstupní data'!S295</f>
        <v>0</v>
      </c>
      <c r="G309" s="18" t="n">
        <f aca="false">'Vstupní data'!AL295</f>
        <v>0</v>
      </c>
      <c r="H309" s="18" t="n">
        <f aca="false">'Vstupní data'!AQ295</f>
        <v>0</v>
      </c>
      <c r="I309" s="18" t="n">
        <f aca="false">SUM(E309:H309)</f>
        <v>0</v>
      </c>
    </row>
    <row r="310" customFormat="false" ht="12.8" hidden="false" customHeight="false" outlineLevel="0" collapsed="false">
      <c r="A310" s="18" t="n">
        <f aca="false">'Vstupní data'!A296</f>
        <v>0</v>
      </c>
      <c r="B310" s="18" t="str">
        <f aca="false">CONCATENATE('Vstupní data'!F296,'Vstupní data'!G296,'Vstupní data'!H296,'Vstupní data'!I296)</f>
        <v/>
      </c>
      <c r="C310" s="18" t="n">
        <f aca="false">'Vstupní data'!K296</f>
        <v>0</v>
      </c>
      <c r="D310" s="75" t="n">
        <f aca="false">'Vstupní data'!L296</f>
        <v>0</v>
      </c>
      <c r="E310" s="18" t="n">
        <f aca="false">'Vstupní data'!AB296</f>
        <v>0</v>
      </c>
      <c r="F310" s="18" t="n">
        <f aca="false">'Vstupní data'!S296</f>
        <v>0</v>
      </c>
      <c r="G310" s="18" t="n">
        <f aca="false">'Vstupní data'!AL296</f>
        <v>0</v>
      </c>
      <c r="H310" s="18" t="n">
        <f aca="false">'Vstupní data'!AQ296</f>
        <v>0</v>
      </c>
      <c r="I310" s="18" t="n">
        <f aca="false">SUM(E310:H310)</f>
        <v>0</v>
      </c>
    </row>
    <row r="311" customFormat="false" ht="12.8" hidden="false" customHeight="false" outlineLevel="0" collapsed="false">
      <c r="A311" s="18" t="n">
        <f aca="false">'Vstupní data'!A297</f>
        <v>0</v>
      </c>
      <c r="B311" s="18" t="str">
        <f aca="false">CONCATENATE('Vstupní data'!F297,'Vstupní data'!G297,'Vstupní data'!H297,'Vstupní data'!I297)</f>
        <v/>
      </c>
      <c r="C311" s="18" t="n">
        <f aca="false">'Vstupní data'!K297</f>
        <v>0</v>
      </c>
      <c r="D311" s="75" t="n">
        <f aca="false">'Vstupní data'!L297</f>
        <v>0</v>
      </c>
      <c r="E311" s="18" t="n">
        <f aca="false">'Vstupní data'!AB297</f>
        <v>0</v>
      </c>
      <c r="F311" s="18" t="n">
        <f aca="false">'Vstupní data'!S297</f>
        <v>0</v>
      </c>
      <c r="G311" s="18" t="n">
        <f aca="false">'Vstupní data'!AL297</f>
        <v>0</v>
      </c>
      <c r="H311" s="18" t="n">
        <f aca="false">'Vstupní data'!AQ297</f>
        <v>0</v>
      </c>
      <c r="I311" s="18" t="n">
        <f aca="false">SUM(E311:H311)</f>
        <v>0</v>
      </c>
    </row>
    <row r="312" customFormat="false" ht="12.8" hidden="false" customHeight="false" outlineLevel="0" collapsed="false">
      <c r="A312" s="18" t="n">
        <f aca="false">'Vstupní data'!A298</f>
        <v>0</v>
      </c>
      <c r="B312" s="18" t="str">
        <f aca="false">CONCATENATE('Vstupní data'!F298,'Vstupní data'!G298,'Vstupní data'!H298,'Vstupní data'!I298)</f>
        <v/>
      </c>
      <c r="C312" s="18" t="n">
        <f aca="false">'Vstupní data'!K298</f>
        <v>0</v>
      </c>
      <c r="D312" s="75" t="n">
        <f aca="false">'Vstupní data'!L298</f>
        <v>0</v>
      </c>
      <c r="E312" s="18" t="n">
        <f aca="false">'Vstupní data'!AB298</f>
        <v>0</v>
      </c>
      <c r="F312" s="18" t="n">
        <f aca="false">'Vstupní data'!S298</f>
        <v>0</v>
      </c>
      <c r="G312" s="18" t="n">
        <f aca="false">'Vstupní data'!AL298</f>
        <v>0</v>
      </c>
      <c r="H312" s="18" t="n">
        <f aca="false">'Vstupní data'!AQ298</f>
        <v>0</v>
      </c>
      <c r="I312" s="18" t="n">
        <f aca="false">SUM(E312:H312)</f>
        <v>0</v>
      </c>
    </row>
    <row r="313" customFormat="false" ht="12.8" hidden="false" customHeight="false" outlineLevel="0" collapsed="false">
      <c r="A313" s="18" t="n">
        <f aca="false">'Vstupní data'!A299</f>
        <v>0</v>
      </c>
      <c r="B313" s="18" t="str">
        <f aca="false">CONCATENATE('Vstupní data'!F299,'Vstupní data'!G299,'Vstupní data'!H299,'Vstupní data'!I299)</f>
        <v/>
      </c>
      <c r="C313" s="18" t="n">
        <f aca="false">'Vstupní data'!K299</f>
        <v>0</v>
      </c>
      <c r="D313" s="75" t="n">
        <f aca="false">'Vstupní data'!L299</f>
        <v>0</v>
      </c>
      <c r="E313" s="18" t="n">
        <f aca="false">'Vstupní data'!AB299</f>
        <v>0</v>
      </c>
      <c r="F313" s="18" t="n">
        <f aca="false">'Vstupní data'!S299</f>
        <v>0</v>
      </c>
      <c r="G313" s="18" t="n">
        <f aca="false">'Vstupní data'!AL299</f>
        <v>0</v>
      </c>
      <c r="H313" s="18" t="n">
        <f aca="false">'Vstupní data'!AQ299</f>
        <v>0</v>
      </c>
      <c r="I313" s="18" t="n">
        <f aca="false">SUM(E313:H313)</f>
        <v>0</v>
      </c>
    </row>
    <row r="314" customFormat="false" ht="12.8" hidden="false" customHeight="false" outlineLevel="0" collapsed="false">
      <c r="A314" s="18" t="n">
        <f aca="false">'Vstupní data'!A300</f>
        <v>0</v>
      </c>
      <c r="B314" s="18" t="str">
        <f aca="false">CONCATENATE('Vstupní data'!F300,'Vstupní data'!G300,'Vstupní data'!H300,'Vstupní data'!I300)</f>
        <v/>
      </c>
      <c r="C314" s="18" t="n">
        <f aca="false">'Vstupní data'!K300</f>
        <v>0</v>
      </c>
      <c r="D314" s="75" t="n">
        <f aca="false">'Vstupní data'!L300</f>
        <v>0</v>
      </c>
      <c r="E314" s="18" t="n">
        <f aca="false">'Vstupní data'!AB300</f>
        <v>0</v>
      </c>
      <c r="F314" s="18" t="n">
        <f aca="false">'Vstupní data'!S300</f>
        <v>0</v>
      </c>
      <c r="G314" s="18" t="n">
        <f aca="false">'Vstupní data'!AL300</f>
        <v>0</v>
      </c>
      <c r="H314" s="18" t="n">
        <f aca="false">'Vstupní data'!AQ300</f>
        <v>0</v>
      </c>
      <c r="I314" s="18" t="n">
        <f aca="false">SUM(E314:H314)</f>
        <v>0</v>
      </c>
    </row>
    <row r="315" customFormat="false" ht="12.8" hidden="false" customHeight="false" outlineLevel="0" collapsed="false">
      <c r="A315" s="18" t="n">
        <f aca="false">'Vstupní data'!A301</f>
        <v>0</v>
      </c>
      <c r="B315" s="18" t="str">
        <f aca="false">CONCATENATE('Vstupní data'!F301,'Vstupní data'!G301,'Vstupní data'!H301,'Vstupní data'!I301)</f>
        <v/>
      </c>
      <c r="C315" s="18" t="n">
        <f aca="false">'Vstupní data'!K301</f>
        <v>0</v>
      </c>
      <c r="D315" s="75" t="n">
        <f aca="false">'Vstupní data'!L301</f>
        <v>0</v>
      </c>
      <c r="E315" s="18" t="n">
        <f aca="false">'Vstupní data'!AB301</f>
        <v>0</v>
      </c>
      <c r="F315" s="18" t="n">
        <f aca="false">'Vstupní data'!S301</f>
        <v>0</v>
      </c>
      <c r="G315" s="18" t="n">
        <f aca="false">'Vstupní data'!AL301</f>
        <v>0</v>
      </c>
      <c r="H315" s="18" t="n">
        <f aca="false">'Vstupní data'!AQ301</f>
        <v>0</v>
      </c>
      <c r="I315" s="18" t="n">
        <f aca="false">SUM(E315:H315)</f>
        <v>0</v>
      </c>
    </row>
    <row r="316" customFormat="false" ht="12.8" hidden="false" customHeight="false" outlineLevel="0" collapsed="false">
      <c r="A316" s="18" t="n">
        <f aca="false">'Vstupní data'!A302</f>
        <v>0</v>
      </c>
      <c r="B316" s="18" t="str">
        <f aca="false">CONCATENATE('Vstupní data'!F302,'Vstupní data'!G302,'Vstupní data'!H302,'Vstupní data'!I302)</f>
        <v/>
      </c>
      <c r="C316" s="18" t="n">
        <f aca="false">'Vstupní data'!K302</f>
        <v>0</v>
      </c>
      <c r="D316" s="75" t="n">
        <f aca="false">'Vstupní data'!L302</f>
        <v>0</v>
      </c>
      <c r="E316" s="18" t="n">
        <f aca="false">'Vstupní data'!AB302</f>
        <v>0</v>
      </c>
      <c r="F316" s="18" t="n">
        <f aca="false">'Vstupní data'!S302</f>
        <v>0</v>
      </c>
      <c r="G316" s="18" t="n">
        <f aca="false">'Vstupní data'!AL302</f>
        <v>0</v>
      </c>
      <c r="H316" s="18" t="n">
        <f aca="false">'Vstupní data'!AQ302</f>
        <v>0</v>
      </c>
      <c r="I316" s="18" t="n">
        <f aca="false">SUM(E316:H316)</f>
        <v>0</v>
      </c>
    </row>
    <row r="317" customFormat="false" ht="12.8" hidden="false" customHeight="false" outlineLevel="0" collapsed="false">
      <c r="A317" s="18" t="n">
        <f aca="false">'Vstupní data'!A303</f>
        <v>0</v>
      </c>
      <c r="B317" s="18" t="str">
        <f aca="false">CONCATENATE('Vstupní data'!F303,'Vstupní data'!G303,'Vstupní data'!H303,'Vstupní data'!I303)</f>
        <v/>
      </c>
      <c r="C317" s="18" t="n">
        <f aca="false">'Vstupní data'!K303</f>
        <v>0</v>
      </c>
      <c r="D317" s="75" t="n">
        <f aca="false">'Vstupní data'!L303</f>
        <v>0</v>
      </c>
      <c r="E317" s="18" t="n">
        <f aca="false">'Vstupní data'!AB303</f>
        <v>0</v>
      </c>
      <c r="F317" s="18" t="n">
        <f aca="false">'Vstupní data'!S303</f>
        <v>0</v>
      </c>
      <c r="G317" s="18" t="n">
        <f aca="false">'Vstupní data'!AL303</f>
        <v>0</v>
      </c>
      <c r="H317" s="18" t="n">
        <f aca="false">'Vstupní data'!AQ303</f>
        <v>0</v>
      </c>
      <c r="I317" s="18" t="n">
        <f aca="false">SUM(E317:H317)</f>
        <v>0</v>
      </c>
    </row>
    <row r="318" customFormat="false" ht="12.8" hidden="false" customHeight="false" outlineLevel="0" collapsed="false">
      <c r="A318" s="18" t="n">
        <f aca="false">'Vstupní data'!A304</f>
        <v>0</v>
      </c>
      <c r="B318" s="18" t="str">
        <f aca="false">CONCATENATE('Vstupní data'!F304,'Vstupní data'!G304,'Vstupní data'!H304,'Vstupní data'!I304)</f>
        <v/>
      </c>
      <c r="C318" s="18" t="n">
        <f aca="false">'Vstupní data'!K304</f>
        <v>0</v>
      </c>
      <c r="D318" s="75" t="n">
        <f aca="false">'Vstupní data'!L304</f>
        <v>0</v>
      </c>
      <c r="E318" s="18" t="n">
        <f aca="false">'Vstupní data'!AB304</f>
        <v>0</v>
      </c>
      <c r="F318" s="18" t="n">
        <f aca="false">'Vstupní data'!S304</f>
        <v>0</v>
      </c>
      <c r="G318" s="18" t="n">
        <f aca="false">'Vstupní data'!AL304</f>
        <v>0</v>
      </c>
      <c r="H318" s="18" t="n">
        <f aca="false">'Vstupní data'!AQ304</f>
        <v>0</v>
      </c>
      <c r="I318" s="18" t="n">
        <f aca="false">SUM(E318:H318)</f>
        <v>0</v>
      </c>
    </row>
    <row r="319" customFormat="false" ht="12.8" hidden="false" customHeight="false" outlineLevel="0" collapsed="false">
      <c r="A319" s="18" t="n">
        <f aca="false">'Vstupní data'!A305</f>
        <v>0</v>
      </c>
      <c r="B319" s="18" t="str">
        <f aca="false">CONCATENATE('Vstupní data'!F305,'Vstupní data'!G305,'Vstupní data'!H305,'Vstupní data'!I305)</f>
        <v/>
      </c>
      <c r="C319" s="18" t="n">
        <f aca="false">'Vstupní data'!K305</f>
        <v>0</v>
      </c>
      <c r="D319" s="75" t="n">
        <f aca="false">'Vstupní data'!L305</f>
        <v>0</v>
      </c>
      <c r="E319" s="18" t="n">
        <f aca="false">'Vstupní data'!AB305</f>
        <v>0</v>
      </c>
      <c r="F319" s="18" t="n">
        <f aca="false">'Vstupní data'!S305</f>
        <v>0</v>
      </c>
      <c r="G319" s="18" t="n">
        <f aca="false">'Vstupní data'!AL305</f>
        <v>0</v>
      </c>
      <c r="H319" s="18" t="n">
        <f aca="false">'Vstupní data'!AQ305</f>
        <v>0</v>
      </c>
      <c r="I319" s="18" t="n">
        <f aca="false">SUM(E319:H319)</f>
        <v>0</v>
      </c>
    </row>
    <row r="320" customFormat="false" ht="12.8" hidden="false" customHeight="false" outlineLevel="0" collapsed="false">
      <c r="A320" s="18" t="n">
        <f aca="false">'Vstupní data'!A306</f>
        <v>0</v>
      </c>
      <c r="B320" s="18" t="str">
        <f aca="false">CONCATENATE('Vstupní data'!F306,'Vstupní data'!G306,'Vstupní data'!H306,'Vstupní data'!I306)</f>
        <v/>
      </c>
      <c r="C320" s="18" t="n">
        <f aca="false">'Vstupní data'!K306</f>
        <v>0</v>
      </c>
      <c r="D320" s="75" t="n">
        <f aca="false">'Vstupní data'!L306</f>
        <v>0</v>
      </c>
      <c r="E320" s="18" t="n">
        <f aca="false">'Vstupní data'!AB306</f>
        <v>0</v>
      </c>
      <c r="F320" s="18" t="n">
        <f aca="false">'Vstupní data'!S306</f>
        <v>0</v>
      </c>
      <c r="G320" s="18" t="n">
        <f aca="false">'Vstupní data'!AL306</f>
        <v>0</v>
      </c>
      <c r="H320" s="18" t="n">
        <f aca="false">'Vstupní data'!AQ306</f>
        <v>0</v>
      </c>
      <c r="I320" s="18" t="n">
        <f aca="false">SUM(E320:H320)</f>
        <v>0</v>
      </c>
    </row>
    <row r="321" customFormat="false" ht="12.8" hidden="false" customHeight="false" outlineLevel="0" collapsed="false">
      <c r="A321" s="18" t="n">
        <f aca="false">'Vstupní data'!A307</f>
        <v>0</v>
      </c>
      <c r="B321" s="18" t="str">
        <f aca="false">CONCATENATE('Vstupní data'!F307,'Vstupní data'!G307,'Vstupní data'!H307,'Vstupní data'!I307)</f>
        <v/>
      </c>
      <c r="C321" s="18" t="n">
        <f aca="false">'Vstupní data'!K307</f>
        <v>0</v>
      </c>
      <c r="D321" s="75" t="n">
        <f aca="false">'Vstupní data'!L307</f>
        <v>0</v>
      </c>
      <c r="E321" s="18" t="n">
        <f aca="false">'Vstupní data'!AB307</f>
        <v>0</v>
      </c>
      <c r="F321" s="18" t="n">
        <f aca="false">'Vstupní data'!S307</f>
        <v>0</v>
      </c>
      <c r="G321" s="18" t="n">
        <f aca="false">'Vstupní data'!AL307</f>
        <v>0</v>
      </c>
      <c r="H321" s="18" t="n">
        <f aca="false">'Vstupní data'!AQ307</f>
        <v>0</v>
      </c>
      <c r="I321" s="18" t="n">
        <f aca="false">SUM(E321:H321)</f>
        <v>0</v>
      </c>
    </row>
    <row r="322" customFormat="false" ht="12.8" hidden="false" customHeight="false" outlineLevel="0" collapsed="false">
      <c r="A322" s="18" t="n">
        <f aca="false">'Vstupní data'!A308</f>
        <v>0</v>
      </c>
      <c r="B322" s="18" t="str">
        <f aca="false">CONCATENATE('Vstupní data'!F308,'Vstupní data'!G308,'Vstupní data'!H308,'Vstupní data'!I308)</f>
        <v/>
      </c>
      <c r="C322" s="18" t="n">
        <f aca="false">'Vstupní data'!K308</f>
        <v>0</v>
      </c>
      <c r="D322" s="75" t="n">
        <f aca="false">'Vstupní data'!L308</f>
        <v>0</v>
      </c>
      <c r="E322" s="18" t="n">
        <f aca="false">'Vstupní data'!AB308</f>
        <v>0</v>
      </c>
      <c r="F322" s="18" t="n">
        <f aca="false">'Vstupní data'!S308</f>
        <v>0</v>
      </c>
      <c r="G322" s="18" t="n">
        <f aca="false">'Vstupní data'!AL308</f>
        <v>0</v>
      </c>
      <c r="H322" s="18" t="n">
        <f aca="false">'Vstupní data'!AQ308</f>
        <v>0</v>
      </c>
      <c r="I322" s="18" t="n">
        <f aca="false">SUM(E322:H322)</f>
        <v>0</v>
      </c>
    </row>
    <row r="323" customFormat="false" ht="12.8" hidden="false" customHeight="false" outlineLevel="0" collapsed="false">
      <c r="A323" s="18" t="n">
        <f aca="false">'Vstupní data'!A309</f>
        <v>0</v>
      </c>
      <c r="B323" s="18" t="str">
        <f aca="false">CONCATENATE('Vstupní data'!F309,'Vstupní data'!G309,'Vstupní data'!H309,'Vstupní data'!I309)</f>
        <v/>
      </c>
      <c r="C323" s="18" t="n">
        <f aca="false">'Vstupní data'!K309</f>
        <v>0</v>
      </c>
      <c r="D323" s="75" t="n">
        <f aca="false">'Vstupní data'!L309</f>
        <v>0</v>
      </c>
      <c r="E323" s="18" t="n">
        <f aca="false">'Vstupní data'!AB309</f>
        <v>0</v>
      </c>
      <c r="F323" s="18" t="n">
        <f aca="false">'Vstupní data'!S309</f>
        <v>0</v>
      </c>
      <c r="G323" s="18" t="n">
        <f aca="false">'Vstupní data'!AL309</f>
        <v>0</v>
      </c>
      <c r="H323" s="18" t="n">
        <f aca="false">'Vstupní data'!AQ309</f>
        <v>0</v>
      </c>
      <c r="I323" s="18" t="n">
        <f aca="false">SUM(E323:H323)</f>
        <v>0</v>
      </c>
    </row>
    <row r="324" customFormat="false" ht="12.8" hidden="false" customHeight="false" outlineLevel="0" collapsed="false">
      <c r="A324" s="18" t="n">
        <f aca="false">'Vstupní data'!A310</f>
        <v>0</v>
      </c>
      <c r="B324" s="18" t="str">
        <f aca="false">CONCATENATE('Vstupní data'!F310,'Vstupní data'!G310,'Vstupní data'!H310,'Vstupní data'!I310)</f>
        <v/>
      </c>
      <c r="C324" s="18" t="n">
        <f aca="false">'Vstupní data'!K310</f>
        <v>0</v>
      </c>
      <c r="D324" s="75" t="n">
        <f aca="false">'Vstupní data'!L310</f>
        <v>0</v>
      </c>
      <c r="E324" s="18" t="n">
        <f aca="false">'Vstupní data'!AB310</f>
        <v>0</v>
      </c>
      <c r="F324" s="18" t="n">
        <f aca="false">'Vstupní data'!S310</f>
        <v>0</v>
      </c>
      <c r="G324" s="18" t="n">
        <f aca="false">'Vstupní data'!AL310</f>
        <v>0</v>
      </c>
      <c r="H324" s="18" t="n">
        <f aca="false">'Vstupní data'!AQ310</f>
        <v>0</v>
      </c>
      <c r="I324" s="18" t="n">
        <f aca="false">SUM(E324:H324)</f>
        <v>0</v>
      </c>
    </row>
    <row r="325" customFormat="false" ht="12.8" hidden="false" customHeight="false" outlineLevel="0" collapsed="false">
      <c r="A325" s="18" t="n">
        <f aca="false">'Vstupní data'!A311</f>
        <v>0</v>
      </c>
      <c r="B325" s="18" t="str">
        <f aca="false">CONCATENATE('Vstupní data'!F311,'Vstupní data'!G311,'Vstupní data'!H311,'Vstupní data'!I311)</f>
        <v/>
      </c>
      <c r="C325" s="18" t="n">
        <f aca="false">'Vstupní data'!K311</f>
        <v>0</v>
      </c>
      <c r="D325" s="75" t="n">
        <f aca="false">'Vstupní data'!L311</f>
        <v>0</v>
      </c>
      <c r="E325" s="18" t="n">
        <f aca="false">'Vstupní data'!AB311</f>
        <v>0</v>
      </c>
      <c r="F325" s="18" t="n">
        <f aca="false">'Vstupní data'!S311</f>
        <v>0</v>
      </c>
      <c r="G325" s="18" t="n">
        <f aca="false">'Vstupní data'!AL311</f>
        <v>0</v>
      </c>
      <c r="H325" s="18" t="n">
        <f aca="false">'Vstupní data'!AQ311</f>
        <v>0</v>
      </c>
      <c r="I325" s="18" t="n">
        <f aca="false">SUM(E325:H325)</f>
        <v>0</v>
      </c>
    </row>
    <row r="326" customFormat="false" ht="12.8" hidden="false" customHeight="false" outlineLevel="0" collapsed="false">
      <c r="A326" s="18" t="n">
        <f aca="false">'Vstupní data'!A312</f>
        <v>0</v>
      </c>
      <c r="B326" s="18" t="str">
        <f aca="false">CONCATENATE('Vstupní data'!F312,'Vstupní data'!G312,'Vstupní data'!H312,'Vstupní data'!I312)</f>
        <v/>
      </c>
      <c r="C326" s="18" t="n">
        <f aca="false">'Vstupní data'!K312</f>
        <v>0</v>
      </c>
      <c r="D326" s="75" t="n">
        <f aca="false">'Vstupní data'!L312</f>
        <v>0</v>
      </c>
      <c r="E326" s="18" t="n">
        <f aca="false">'Vstupní data'!AB312</f>
        <v>0</v>
      </c>
      <c r="F326" s="18" t="n">
        <f aca="false">'Vstupní data'!S312</f>
        <v>0</v>
      </c>
      <c r="G326" s="18" t="n">
        <f aca="false">'Vstupní data'!AL312</f>
        <v>0</v>
      </c>
      <c r="H326" s="18" t="n">
        <f aca="false">'Vstupní data'!AQ312</f>
        <v>0</v>
      </c>
      <c r="I326" s="18" t="n">
        <f aca="false">SUM(E326:H326)</f>
        <v>0</v>
      </c>
    </row>
    <row r="327" customFormat="false" ht="12.8" hidden="false" customHeight="false" outlineLevel="0" collapsed="false">
      <c r="A327" s="18" t="n">
        <f aca="false">'Vstupní data'!A313</f>
        <v>0</v>
      </c>
      <c r="B327" s="18" t="str">
        <f aca="false">CONCATENATE('Vstupní data'!F313,'Vstupní data'!G313,'Vstupní data'!H313,'Vstupní data'!I313)</f>
        <v/>
      </c>
      <c r="C327" s="18" t="n">
        <f aca="false">'Vstupní data'!K313</f>
        <v>0</v>
      </c>
      <c r="D327" s="75" t="n">
        <f aca="false">'Vstupní data'!L313</f>
        <v>0</v>
      </c>
      <c r="E327" s="18" t="n">
        <f aca="false">'Vstupní data'!AB313</f>
        <v>0</v>
      </c>
      <c r="F327" s="18" t="n">
        <f aca="false">'Vstupní data'!S313</f>
        <v>0</v>
      </c>
      <c r="G327" s="18" t="n">
        <f aca="false">'Vstupní data'!AL313</f>
        <v>0</v>
      </c>
      <c r="H327" s="18" t="n">
        <f aca="false">'Vstupní data'!AQ313</f>
        <v>0</v>
      </c>
      <c r="I327" s="18" t="n">
        <f aca="false">SUM(E327:H327)</f>
        <v>0</v>
      </c>
    </row>
    <row r="328" customFormat="false" ht="12.8" hidden="false" customHeight="false" outlineLevel="0" collapsed="false">
      <c r="A328" s="18" t="n">
        <f aca="false">'Vstupní data'!A314</f>
        <v>0</v>
      </c>
      <c r="B328" s="18" t="str">
        <f aca="false">CONCATENATE('Vstupní data'!F314,'Vstupní data'!G314,'Vstupní data'!H314,'Vstupní data'!I314)</f>
        <v/>
      </c>
      <c r="C328" s="18" t="n">
        <f aca="false">'Vstupní data'!K314</f>
        <v>0</v>
      </c>
      <c r="D328" s="75" t="n">
        <f aca="false">'Vstupní data'!L314</f>
        <v>0</v>
      </c>
      <c r="E328" s="18" t="n">
        <f aca="false">'Vstupní data'!AB314</f>
        <v>0</v>
      </c>
      <c r="F328" s="18" t="n">
        <f aca="false">'Vstupní data'!S314</f>
        <v>0</v>
      </c>
      <c r="G328" s="18" t="n">
        <f aca="false">'Vstupní data'!AL314</f>
        <v>0</v>
      </c>
      <c r="H328" s="18" t="n">
        <f aca="false">'Vstupní data'!AQ314</f>
        <v>0</v>
      </c>
      <c r="I328" s="18" t="n">
        <f aca="false">SUM(E328:H328)</f>
        <v>0</v>
      </c>
    </row>
    <row r="329" customFormat="false" ht="12.8" hidden="false" customHeight="false" outlineLevel="0" collapsed="false">
      <c r="A329" s="18" t="n">
        <f aca="false">'Vstupní data'!A315</f>
        <v>0</v>
      </c>
      <c r="B329" s="18" t="str">
        <f aca="false">CONCATENATE('Vstupní data'!F315,'Vstupní data'!G315,'Vstupní data'!H315,'Vstupní data'!I315)</f>
        <v/>
      </c>
      <c r="C329" s="18" t="n">
        <f aca="false">'Vstupní data'!K315</f>
        <v>0</v>
      </c>
      <c r="D329" s="75" t="n">
        <f aca="false">'Vstupní data'!L315</f>
        <v>0</v>
      </c>
      <c r="E329" s="18" t="n">
        <f aca="false">'Vstupní data'!AB315</f>
        <v>0</v>
      </c>
      <c r="F329" s="18" t="n">
        <f aca="false">'Vstupní data'!S315</f>
        <v>0</v>
      </c>
      <c r="G329" s="18" t="n">
        <f aca="false">'Vstupní data'!AL315</f>
        <v>0</v>
      </c>
      <c r="H329" s="18" t="n">
        <f aca="false">'Vstupní data'!AQ315</f>
        <v>0</v>
      </c>
      <c r="I329" s="18" t="n">
        <f aca="false">SUM(E329:H329)</f>
        <v>0</v>
      </c>
    </row>
    <row r="330" customFormat="false" ht="12.8" hidden="false" customHeight="false" outlineLevel="0" collapsed="false">
      <c r="A330" s="18" t="n">
        <f aca="false">'Vstupní data'!A316</f>
        <v>0</v>
      </c>
      <c r="B330" s="18" t="str">
        <f aca="false">CONCATENATE('Vstupní data'!F316,'Vstupní data'!G316,'Vstupní data'!H316,'Vstupní data'!I316)</f>
        <v/>
      </c>
      <c r="C330" s="18" t="n">
        <f aca="false">'Vstupní data'!K316</f>
        <v>0</v>
      </c>
      <c r="D330" s="75" t="n">
        <f aca="false">'Vstupní data'!L316</f>
        <v>0</v>
      </c>
      <c r="E330" s="18" t="n">
        <f aca="false">'Vstupní data'!AB316</f>
        <v>0</v>
      </c>
      <c r="F330" s="18" t="n">
        <f aca="false">'Vstupní data'!S316</f>
        <v>0</v>
      </c>
      <c r="G330" s="18" t="n">
        <f aca="false">'Vstupní data'!AL316</f>
        <v>0</v>
      </c>
      <c r="H330" s="18" t="n">
        <f aca="false">'Vstupní data'!AQ316</f>
        <v>0</v>
      </c>
      <c r="I330" s="18" t="n">
        <f aca="false">SUM(E330:H330)</f>
        <v>0</v>
      </c>
    </row>
    <row r="331" customFormat="false" ht="12.8" hidden="false" customHeight="false" outlineLevel="0" collapsed="false">
      <c r="A331" s="18" t="n">
        <f aca="false">'Vstupní data'!A317</f>
        <v>0</v>
      </c>
      <c r="B331" s="18" t="str">
        <f aca="false">CONCATENATE('Vstupní data'!F317,'Vstupní data'!G317,'Vstupní data'!H317,'Vstupní data'!I317)</f>
        <v/>
      </c>
      <c r="C331" s="18" t="n">
        <f aca="false">'Vstupní data'!K317</f>
        <v>0</v>
      </c>
      <c r="D331" s="75" t="n">
        <f aca="false">'Vstupní data'!L317</f>
        <v>0</v>
      </c>
      <c r="E331" s="18" t="n">
        <f aca="false">'Vstupní data'!AB317</f>
        <v>0</v>
      </c>
      <c r="F331" s="18" t="n">
        <f aca="false">'Vstupní data'!S317</f>
        <v>0</v>
      </c>
      <c r="G331" s="18" t="n">
        <f aca="false">'Vstupní data'!AL317</f>
        <v>0</v>
      </c>
      <c r="H331" s="18" t="n">
        <f aca="false">'Vstupní data'!AQ317</f>
        <v>0</v>
      </c>
      <c r="I331" s="18" t="n">
        <f aca="false">SUM(E331:H331)</f>
        <v>0</v>
      </c>
    </row>
    <row r="332" customFormat="false" ht="12.8" hidden="false" customHeight="false" outlineLevel="0" collapsed="false">
      <c r="A332" s="18" t="n">
        <f aca="false">'Vstupní data'!A318</f>
        <v>0</v>
      </c>
      <c r="B332" s="18" t="str">
        <f aca="false">CONCATENATE('Vstupní data'!F318,'Vstupní data'!G318,'Vstupní data'!H318,'Vstupní data'!I318)</f>
        <v/>
      </c>
      <c r="C332" s="18" t="n">
        <f aca="false">'Vstupní data'!K318</f>
        <v>0</v>
      </c>
      <c r="D332" s="75" t="n">
        <f aca="false">'Vstupní data'!L318</f>
        <v>0</v>
      </c>
      <c r="E332" s="18" t="n">
        <f aca="false">'Vstupní data'!AB318</f>
        <v>0</v>
      </c>
      <c r="F332" s="18" t="n">
        <f aca="false">'Vstupní data'!S318</f>
        <v>0</v>
      </c>
      <c r="G332" s="18" t="n">
        <f aca="false">'Vstupní data'!AL318</f>
        <v>0</v>
      </c>
      <c r="H332" s="18" t="n">
        <f aca="false">'Vstupní data'!AQ318</f>
        <v>0</v>
      </c>
      <c r="I332" s="18" t="n">
        <f aca="false">SUM(E332:H332)</f>
        <v>0</v>
      </c>
    </row>
    <row r="333" customFormat="false" ht="12.8" hidden="false" customHeight="false" outlineLevel="0" collapsed="false">
      <c r="A333" s="18" t="n">
        <f aca="false">'Vstupní data'!A319</f>
        <v>0</v>
      </c>
      <c r="B333" s="18" t="str">
        <f aca="false">CONCATENATE('Vstupní data'!F319,'Vstupní data'!G319,'Vstupní data'!H319,'Vstupní data'!I319)</f>
        <v/>
      </c>
      <c r="C333" s="18" t="n">
        <f aca="false">'Vstupní data'!K319</f>
        <v>0</v>
      </c>
      <c r="D333" s="75" t="n">
        <f aca="false">'Vstupní data'!L319</f>
        <v>0</v>
      </c>
      <c r="E333" s="18" t="n">
        <f aca="false">'Vstupní data'!AB319</f>
        <v>0</v>
      </c>
      <c r="F333" s="18" t="n">
        <f aca="false">'Vstupní data'!S319</f>
        <v>0</v>
      </c>
      <c r="G333" s="18" t="n">
        <f aca="false">'Vstupní data'!AL319</f>
        <v>0</v>
      </c>
      <c r="H333" s="18" t="n">
        <f aca="false">'Vstupní data'!AQ319</f>
        <v>0</v>
      </c>
      <c r="I333" s="18" t="n">
        <f aca="false">SUM(E333:H333)</f>
        <v>0</v>
      </c>
    </row>
    <row r="334" customFormat="false" ht="12.8" hidden="false" customHeight="false" outlineLevel="0" collapsed="false">
      <c r="A334" s="18" t="n">
        <f aca="false">'Vstupní data'!A320</f>
        <v>0</v>
      </c>
      <c r="B334" s="18" t="str">
        <f aca="false">CONCATENATE('Vstupní data'!F320,'Vstupní data'!G320,'Vstupní data'!H320,'Vstupní data'!I320)</f>
        <v/>
      </c>
      <c r="C334" s="18" t="n">
        <f aca="false">'Vstupní data'!K320</f>
        <v>0</v>
      </c>
      <c r="D334" s="75" t="n">
        <f aca="false">'Vstupní data'!L320</f>
        <v>0</v>
      </c>
      <c r="E334" s="18" t="n">
        <f aca="false">'Vstupní data'!AB320</f>
        <v>0</v>
      </c>
      <c r="F334" s="18" t="n">
        <f aca="false">'Vstupní data'!S320</f>
        <v>0</v>
      </c>
      <c r="G334" s="18" t="n">
        <f aca="false">'Vstupní data'!AL320</f>
        <v>0</v>
      </c>
      <c r="H334" s="18" t="n">
        <f aca="false">'Vstupní data'!AQ320</f>
        <v>0</v>
      </c>
      <c r="I334" s="18" t="n">
        <f aca="false">SUM(E334:H334)</f>
        <v>0</v>
      </c>
    </row>
    <row r="335" customFormat="false" ht="12.8" hidden="false" customHeight="false" outlineLevel="0" collapsed="false">
      <c r="A335" s="18" t="n">
        <f aca="false">'Vstupní data'!A321</f>
        <v>0</v>
      </c>
      <c r="B335" s="18" t="str">
        <f aca="false">CONCATENATE('Vstupní data'!F321,'Vstupní data'!G321,'Vstupní data'!H321,'Vstupní data'!I321)</f>
        <v/>
      </c>
      <c r="C335" s="18" t="n">
        <f aca="false">'Vstupní data'!K321</f>
        <v>0</v>
      </c>
      <c r="D335" s="75" t="n">
        <f aca="false">'Vstupní data'!L321</f>
        <v>0</v>
      </c>
      <c r="E335" s="18" t="n">
        <f aca="false">'Vstupní data'!AB321</f>
        <v>0</v>
      </c>
      <c r="F335" s="18" t="n">
        <f aca="false">'Vstupní data'!S321</f>
        <v>0</v>
      </c>
      <c r="G335" s="18" t="n">
        <f aca="false">'Vstupní data'!AL321</f>
        <v>0</v>
      </c>
      <c r="H335" s="18" t="n">
        <f aca="false">'Vstupní data'!AQ321</f>
        <v>0</v>
      </c>
      <c r="I335" s="18" t="n">
        <f aca="false">SUM(E335:H335)</f>
        <v>0</v>
      </c>
    </row>
    <row r="336" customFormat="false" ht="12.8" hidden="false" customHeight="false" outlineLevel="0" collapsed="false">
      <c r="A336" s="18" t="n">
        <f aca="false">'Vstupní data'!A322</f>
        <v>0</v>
      </c>
      <c r="B336" s="18" t="str">
        <f aca="false">CONCATENATE('Vstupní data'!F322,'Vstupní data'!G322,'Vstupní data'!H322,'Vstupní data'!I322)</f>
        <v/>
      </c>
      <c r="C336" s="18" t="n">
        <f aca="false">'Vstupní data'!K322</f>
        <v>0</v>
      </c>
      <c r="D336" s="75" t="n">
        <f aca="false">'Vstupní data'!L322</f>
        <v>0</v>
      </c>
      <c r="E336" s="18" t="n">
        <f aca="false">'Vstupní data'!AB322</f>
        <v>0</v>
      </c>
      <c r="F336" s="18" t="n">
        <f aca="false">'Vstupní data'!S322</f>
        <v>0</v>
      </c>
      <c r="G336" s="18" t="n">
        <f aca="false">'Vstupní data'!AL322</f>
        <v>0</v>
      </c>
      <c r="H336" s="18" t="n">
        <f aca="false">'Vstupní data'!AQ322</f>
        <v>0</v>
      </c>
      <c r="I336" s="18" t="n">
        <f aca="false">SUM(E336:H336)</f>
        <v>0</v>
      </c>
    </row>
    <row r="337" customFormat="false" ht="12.8" hidden="false" customHeight="false" outlineLevel="0" collapsed="false">
      <c r="A337" s="18" t="n">
        <f aca="false">'Vstupní data'!A323</f>
        <v>0</v>
      </c>
      <c r="B337" s="18" t="str">
        <f aca="false">CONCATENATE('Vstupní data'!F323,'Vstupní data'!G323,'Vstupní data'!H323,'Vstupní data'!I323)</f>
        <v/>
      </c>
      <c r="C337" s="18" t="n">
        <f aca="false">'Vstupní data'!K323</f>
        <v>0</v>
      </c>
      <c r="D337" s="75" t="n">
        <f aca="false">'Vstupní data'!L323</f>
        <v>0</v>
      </c>
      <c r="E337" s="18" t="n">
        <f aca="false">'Vstupní data'!AB323</f>
        <v>0</v>
      </c>
      <c r="F337" s="18" t="n">
        <f aca="false">'Vstupní data'!S323</f>
        <v>0</v>
      </c>
      <c r="G337" s="18" t="n">
        <f aca="false">'Vstupní data'!AL323</f>
        <v>0</v>
      </c>
      <c r="H337" s="18" t="n">
        <f aca="false">'Vstupní data'!AQ323</f>
        <v>0</v>
      </c>
      <c r="I337" s="18" t="n">
        <f aca="false">SUM(E337:H337)</f>
        <v>0</v>
      </c>
    </row>
    <row r="338" customFormat="false" ht="12.8" hidden="false" customHeight="false" outlineLevel="0" collapsed="false">
      <c r="A338" s="18" t="n">
        <f aca="false">'Vstupní data'!A324</f>
        <v>0</v>
      </c>
      <c r="B338" s="18" t="str">
        <f aca="false">CONCATENATE('Vstupní data'!F324,'Vstupní data'!G324,'Vstupní data'!H324,'Vstupní data'!I324)</f>
        <v/>
      </c>
      <c r="C338" s="18" t="n">
        <f aca="false">'Vstupní data'!K324</f>
        <v>0</v>
      </c>
      <c r="D338" s="75" t="n">
        <f aca="false">'Vstupní data'!L324</f>
        <v>0</v>
      </c>
      <c r="E338" s="18" t="n">
        <f aca="false">'Vstupní data'!AB324</f>
        <v>0</v>
      </c>
      <c r="F338" s="18" t="n">
        <f aca="false">'Vstupní data'!S324</f>
        <v>0</v>
      </c>
      <c r="G338" s="18" t="n">
        <f aca="false">'Vstupní data'!AL324</f>
        <v>0</v>
      </c>
      <c r="H338" s="18" t="n">
        <f aca="false">'Vstupní data'!AQ324</f>
        <v>0</v>
      </c>
      <c r="I338" s="18" t="n">
        <f aca="false">SUM(E338:H338)</f>
        <v>0</v>
      </c>
    </row>
    <row r="339" customFormat="false" ht="12.8" hidden="false" customHeight="false" outlineLevel="0" collapsed="false">
      <c r="A339" s="18" t="n">
        <f aca="false">'Vstupní data'!A325</f>
        <v>0</v>
      </c>
      <c r="B339" s="18" t="str">
        <f aca="false">CONCATENATE('Vstupní data'!F325,'Vstupní data'!G325,'Vstupní data'!H325,'Vstupní data'!I325)</f>
        <v/>
      </c>
      <c r="C339" s="18" t="n">
        <f aca="false">'Vstupní data'!K325</f>
        <v>0</v>
      </c>
      <c r="D339" s="75" t="n">
        <f aca="false">'Vstupní data'!L325</f>
        <v>0</v>
      </c>
      <c r="E339" s="18" t="n">
        <f aca="false">'Vstupní data'!AB325</f>
        <v>0</v>
      </c>
      <c r="F339" s="18" t="n">
        <f aca="false">'Vstupní data'!S325</f>
        <v>0</v>
      </c>
      <c r="G339" s="18" t="n">
        <f aca="false">'Vstupní data'!AL325</f>
        <v>0</v>
      </c>
      <c r="H339" s="18" t="n">
        <f aca="false">'Vstupní data'!AQ325</f>
        <v>0</v>
      </c>
      <c r="I339" s="18" t="n">
        <f aca="false">SUM(E339:H339)</f>
        <v>0</v>
      </c>
    </row>
    <row r="340" customFormat="false" ht="12.8" hidden="false" customHeight="false" outlineLevel="0" collapsed="false">
      <c r="A340" s="18" t="n">
        <f aca="false">'Vstupní data'!A326</f>
        <v>0</v>
      </c>
      <c r="B340" s="18" t="str">
        <f aca="false">CONCATENATE('Vstupní data'!F326,'Vstupní data'!G326,'Vstupní data'!H326,'Vstupní data'!I326)</f>
        <v/>
      </c>
      <c r="C340" s="18" t="n">
        <f aca="false">'Vstupní data'!K326</f>
        <v>0</v>
      </c>
      <c r="D340" s="75" t="n">
        <f aca="false">'Vstupní data'!L326</f>
        <v>0</v>
      </c>
      <c r="E340" s="18" t="n">
        <f aca="false">'Vstupní data'!AB326</f>
        <v>0</v>
      </c>
      <c r="F340" s="18" t="n">
        <f aca="false">'Vstupní data'!S326</f>
        <v>0</v>
      </c>
      <c r="G340" s="18" t="n">
        <f aca="false">'Vstupní data'!AL326</f>
        <v>0</v>
      </c>
      <c r="H340" s="18" t="n">
        <f aca="false">'Vstupní data'!AQ326</f>
        <v>0</v>
      </c>
      <c r="I340" s="18" t="n">
        <f aca="false">SUM(E340:H340)</f>
        <v>0</v>
      </c>
    </row>
    <row r="341" customFormat="false" ht="12.8" hidden="false" customHeight="false" outlineLevel="0" collapsed="false">
      <c r="A341" s="18" t="n">
        <f aca="false">'Vstupní data'!A327</f>
        <v>0</v>
      </c>
      <c r="B341" s="18" t="str">
        <f aca="false">CONCATENATE('Vstupní data'!F327,'Vstupní data'!G327,'Vstupní data'!H327,'Vstupní data'!I327)</f>
        <v/>
      </c>
      <c r="C341" s="18" t="n">
        <f aca="false">'Vstupní data'!K327</f>
        <v>0</v>
      </c>
      <c r="D341" s="75" t="n">
        <f aca="false">'Vstupní data'!L327</f>
        <v>0</v>
      </c>
      <c r="E341" s="18" t="n">
        <f aca="false">'Vstupní data'!AB327</f>
        <v>0</v>
      </c>
      <c r="F341" s="18" t="n">
        <f aca="false">'Vstupní data'!S327</f>
        <v>0</v>
      </c>
      <c r="G341" s="18" t="n">
        <f aca="false">'Vstupní data'!AL327</f>
        <v>0</v>
      </c>
      <c r="H341" s="18" t="n">
        <f aca="false">'Vstupní data'!AQ327</f>
        <v>0</v>
      </c>
      <c r="I341" s="18" t="n">
        <f aca="false">SUM(E341:H341)</f>
        <v>0</v>
      </c>
    </row>
    <row r="342" customFormat="false" ht="12.8" hidden="false" customHeight="false" outlineLevel="0" collapsed="false">
      <c r="A342" s="18" t="n">
        <f aca="false">'Vstupní data'!A328</f>
        <v>0</v>
      </c>
      <c r="B342" s="18" t="str">
        <f aca="false">CONCATENATE('Vstupní data'!F328,'Vstupní data'!G328,'Vstupní data'!H328,'Vstupní data'!I328)</f>
        <v/>
      </c>
      <c r="C342" s="18" t="n">
        <f aca="false">'Vstupní data'!K328</f>
        <v>0</v>
      </c>
      <c r="D342" s="75" t="n">
        <f aca="false">'Vstupní data'!L328</f>
        <v>0</v>
      </c>
      <c r="E342" s="18" t="n">
        <f aca="false">'Vstupní data'!AB328</f>
        <v>0</v>
      </c>
      <c r="F342" s="18" t="n">
        <f aca="false">'Vstupní data'!S328</f>
        <v>0</v>
      </c>
      <c r="G342" s="18" t="n">
        <f aca="false">'Vstupní data'!AL328</f>
        <v>0</v>
      </c>
      <c r="H342" s="18" t="n">
        <f aca="false">'Vstupní data'!AQ328</f>
        <v>0</v>
      </c>
      <c r="I342" s="18" t="n">
        <f aca="false">SUM(E342:H342)</f>
        <v>0</v>
      </c>
    </row>
    <row r="343" customFormat="false" ht="12.8" hidden="false" customHeight="false" outlineLevel="0" collapsed="false">
      <c r="A343" s="18" t="n">
        <f aca="false">'Vstupní data'!A329</f>
        <v>0</v>
      </c>
      <c r="B343" s="18" t="str">
        <f aca="false">CONCATENATE('Vstupní data'!F329,'Vstupní data'!G329,'Vstupní data'!H329,'Vstupní data'!I329)</f>
        <v/>
      </c>
      <c r="C343" s="18" t="n">
        <f aca="false">'Vstupní data'!K329</f>
        <v>0</v>
      </c>
      <c r="D343" s="75" t="n">
        <f aca="false">'Vstupní data'!L329</f>
        <v>0</v>
      </c>
      <c r="E343" s="18" t="n">
        <f aca="false">'Vstupní data'!AB329</f>
        <v>0</v>
      </c>
      <c r="F343" s="18" t="n">
        <f aca="false">'Vstupní data'!S329</f>
        <v>0</v>
      </c>
      <c r="G343" s="18" t="n">
        <f aca="false">'Vstupní data'!AL329</f>
        <v>0</v>
      </c>
      <c r="H343" s="18" t="n">
        <f aca="false">'Vstupní data'!AQ329</f>
        <v>0</v>
      </c>
      <c r="I343" s="18" t="n">
        <f aca="false">SUM(E343:H343)</f>
        <v>0</v>
      </c>
    </row>
    <row r="344" customFormat="false" ht="12.8" hidden="false" customHeight="false" outlineLevel="0" collapsed="false">
      <c r="A344" s="18" t="n">
        <f aca="false">'Vstupní data'!A330</f>
        <v>0</v>
      </c>
      <c r="B344" s="18" t="str">
        <f aca="false">CONCATENATE('Vstupní data'!F330,'Vstupní data'!G330,'Vstupní data'!H330,'Vstupní data'!I330)</f>
        <v/>
      </c>
      <c r="C344" s="18" t="n">
        <f aca="false">'Vstupní data'!K330</f>
        <v>0</v>
      </c>
      <c r="D344" s="75" t="n">
        <f aca="false">'Vstupní data'!L330</f>
        <v>0</v>
      </c>
      <c r="E344" s="18" t="n">
        <f aca="false">'Vstupní data'!AB330</f>
        <v>0</v>
      </c>
      <c r="F344" s="18" t="n">
        <f aca="false">'Vstupní data'!S330</f>
        <v>0</v>
      </c>
      <c r="G344" s="18" t="n">
        <f aca="false">'Vstupní data'!AL330</f>
        <v>0</v>
      </c>
      <c r="H344" s="18" t="n">
        <f aca="false">'Vstupní data'!AQ330</f>
        <v>0</v>
      </c>
      <c r="I344" s="18" t="n">
        <f aca="false">SUM(E344:H344)</f>
        <v>0</v>
      </c>
    </row>
    <row r="345" customFormat="false" ht="12.8" hidden="false" customHeight="false" outlineLevel="0" collapsed="false">
      <c r="A345" s="18" t="n">
        <f aca="false">'Vstupní data'!A331</f>
        <v>0</v>
      </c>
      <c r="B345" s="18" t="str">
        <f aca="false">CONCATENATE('Vstupní data'!F331,'Vstupní data'!G331,'Vstupní data'!H331,'Vstupní data'!I331)</f>
        <v/>
      </c>
      <c r="C345" s="18" t="n">
        <f aca="false">'Vstupní data'!K331</f>
        <v>0</v>
      </c>
      <c r="D345" s="75" t="n">
        <f aca="false">'Vstupní data'!L331</f>
        <v>0</v>
      </c>
      <c r="E345" s="18" t="n">
        <f aca="false">'Vstupní data'!AB331</f>
        <v>0</v>
      </c>
      <c r="F345" s="18" t="n">
        <f aca="false">'Vstupní data'!S331</f>
        <v>0</v>
      </c>
      <c r="G345" s="18" t="n">
        <f aca="false">'Vstupní data'!AL331</f>
        <v>0</v>
      </c>
      <c r="H345" s="18" t="n">
        <f aca="false">'Vstupní data'!AQ331</f>
        <v>0</v>
      </c>
      <c r="I345" s="18" t="n">
        <f aca="false">SUM(E345:H345)</f>
        <v>0</v>
      </c>
    </row>
    <row r="346" customFormat="false" ht="12.8" hidden="false" customHeight="false" outlineLevel="0" collapsed="false">
      <c r="A346" s="18" t="n">
        <f aca="false">'Vstupní data'!A332</f>
        <v>0</v>
      </c>
      <c r="B346" s="18" t="str">
        <f aca="false">CONCATENATE('Vstupní data'!F332,'Vstupní data'!G332,'Vstupní data'!H332,'Vstupní data'!I332)</f>
        <v/>
      </c>
      <c r="C346" s="18" t="n">
        <f aca="false">'Vstupní data'!K332</f>
        <v>0</v>
      </c>
      <c r="D346" s="75" t="n">
        <f aca="false">'Vstupní data'!L332</f>
        <v>0</v>
      </c>
      <c r="E346" s="18" t="n">
        <f aca="false">'Vstupní data'!AB332</f>
        <v>0</v>
      </c>
      <c r="F346" s="18" t="n">
        <f aca="false">'Vstupní data'!S332</f>
        <v>0</v>
      </c>
      <c r="G346" s="18" t="n">
        <f aca="false">'Vstupní data'!AL332</f>
        <v>0</v>
      </c>
      <c r="H346" s="18" t="n">
        <f aca="false">'Vstupní data'!AQ332</f>
        <v>0</v>
      </c>
      <c r="I346" s="18" t="n">
        <f aca="false">SUM(E346:H346)</f>
        <v>0</v>
      </c>
    </row>
    <row r="347" customFormat="false" ht="12.8" hidden="false" customHeight="false" outlineLevel="0" collapsed="false">
      <c r="A347" s="18" t="n">
        <f aca="false">'Vstupní data'!A333</f>
        <v>0</v>
      </c>
      <c r="B347" s="18" t="str">
        <f aca="false">CONCATENATE('Vstupní data'!F333,'Vstupní data'!G333,'Vstupní data'!H333,'Vstupní data'!I333)</f>
        <v/>
      </c>
      <c r="C347" s="18" t="n">
        <f aca="false">'Vstupní data'!K333</f>
        <v>0</v>
      </c>
      <c r="D347" s="75" t="n">
        <f aca="false">'Vstupní data'!L333</f>
        <v>0</v>
      </c>
      <c r="E347" s="18" t="n">
        <f aca="false">'Vstupní data'!AB333</f>
        <v>0</v>
      </c>
      <c r="F347" s="18" t="n">
        <f aca="false">'Vstupní data'!S333</f>
        <v>0</v>
      </c>
      <c r="G347" s="18" t="n">
        <f aca="false">'Vstupní data'!AL333</f>
        <v>0</v>
      </c>
      <c r="H347" s="18" t="n">
        <f aca="false">'Vstupní data'!AQ333</f>
        <v>0</v>
      </c>
      <c r="I347" s="18" t="n">
        <f aca="false">SUM(E347:H347)</f>
        <v>0</v>
      </c>
    </row>
    <row r="348" customFormat="false" ht="12.8" hidden="false" customHeight="false" outlineLevel="0" collapsed="false">
      <c r="A348" s="18" t="n">
        <f aca="false">'Vstupní data'!A334</f>
        <v>0</v>
      </c>
      <c r="B348" s="18" t="str">
        <f aca="false">CONCATENATE('Vstupní data'!F334,'Vstupní data'!G334,'Vstupní data'!H334,'Vstupní data'!I334)</f>
        <v/>
      </c>
      <c r="C348" s="18" t="n">
        <f aca="false">'Vstupní data'!K334</f>
        <v>0</v>
      </c>
      <c r="D348" s="75" t="n">
        <f aca="false">'Vstupní data'!L334</f>
        <v>0</v>
      </c>
      <c r="E348" s="18" t="n">
        <f aca="false">'Vstupní data'!AB334</f>
        <v>0</v>
      </c>
      <c r="F348" s="18" t="n">
        <f aca="false">'Vstupní data'!S334</f>
        <v>0</v>
      </c>
      <c r="G348" s="18" t="n">
        <f aca="false">'Vstupní data'!AL334</f>
        <v>0</v>
      </c>
      <c r="H348" s="18" t="n">
        <f aca="false">'Vstupní data'!AQ334</f>
        <v>0</v>
      </c>
      <c r="I348" s="18" t="n">
        <f aca="false">SUM(E348:H348)</f>
        <v>0</v>
      </c>
    </row>
    <row r="349" customFormat="false" ht="12.8" hidden="false" customHeight="false" outlineLevel="0" collapsed="false">
      <c r="A349" s="18" t="n">
        <f aca="false">'Vstupní data'!A335</f>
        <v>0</v>
      </c>
      <c r="B349" s="18" t="str">
        <f aca="false">CONCATENATE('Vstupní data'!F335,'Vstupní data'!G335,'Vstupní data'!H335,'Vstupní data'!I335)</f>
        <v/>
      </c>
      <c r="C349" s="18" t="n">
        <f aca="false">'Vstupní data'!K335</f>
        <v>0</v>
      </c>
      <c r="D349" s="75" t="n">
        <f aca="false">'Vstupní data'!L335</f>
        <v>0</v>
      </c>
      <c r="E349" s="18" t="n">
        <f aca="false">'Vstupní data'!AB335</f>
        <v>0</v>
      </c>
      <c r="F349" s="18" t="n">
        <f aca="false">'Vstupní data'!S335</f>
        <v>0</v>
      </c>
      <c r="G349" s="18" t="n">
        <f aca="false">'Vstupní data'!AL335</f>
        <v>0</v>
      </c>
      <c r="H349" s="18" t="n">
        <f aca="false">'Vstupní data'!AQ335</f>
        <v>0</v>
      </c>
      <c r="I349" s="18" t="n">
        <f aca="false">SUM(E349:H349)</f>
        <v>0</v>
      </c>
    </row>
    <row r="350" customFormat="false" ht="12.8" hidden="false" customHeight="false" outlineLevel="0" collapsed="false">
      <c r="A350" s="18" t="n">
        <f aca="false">'Vstupní data'!A336</f>
        <v>0</v>
      </c>
      <c r="B350" s="18" t="str">
        <f aca="false">CONCATENATE('Vstupní data'!F336,'Vstupní data'!G336,'Vstupní data'!H336,'Vstupní data'!I336)</f>
        <v/>
      </c>
      <c r="C350" s="18" t="n">
        <f aca="false">'Vstupní data'!K336</f>
        <v>0</v>
      </c>
      <c r="D350" s="75" t="n">
        <f aca="false">'Vstupní data'!L336</f>
        <v>0</v>
      </c>
      <c r="E350" s="18" t="n">
        <f aca="false">'Vstupní data'!AB336</f>
        <v>0</v>
      </c>
      <c r="F350" s="18" t="n">
        <f aca="false">'Vstupní data'!S336</f>
        <v>0</v>
      </c>
      <c r="G350" s="18" t="n">
        <f aca="false">'Vstupní data'!AL336</f>
        <v>0</v>
      </c>
      <c r="H350" s="18" t="n">
        <f aca="false">'Vstupní data'!AQ336</f>
        <v>0</v>
      </c>
      <c r="I350" s="18" t="n">
        <f aca="false">SUM(E350:H350)</f>
        <v>0</v>
      </c>
    </row>
    <row r="351" customFormat="false" ht="12.8" hidden="false" customHeight="false" outlineLevel="0" collapsed="false">
      <c r="A351" s="18" t="n">
        <f aca="false">'Vstupní data'!A337</f>
        <v>0</v>
      </c>
      <c r="B351" s="18" t="str">
        <f aca="false">CONCATENATE('Vstupní data'!F337,'Vstupní data'!G337,'Vstupní data'!H337,'Vstupní data'!I337)</f>
        <v/>
      </c>
      <c r="C351" s="18" t="n">
        <f aca="false">'Vstupní data'!K337</f>
        <v>0</v>
      </c>
      <c r="D351" s="75" t="n">
        <f aca="false">'Vstupní data'!L337</f>
        <v>0</v>
      </c>
      <c r="E351" s="18" t="n">
        <f aca="false">'Vstupní data'!AB337</f>
        <v>0</v>
      </c>
      <c r="F351" s="18" t="n">
        <f aca="false">'Vstupní data'!S337</f>
        <v>0</v>
      </c>
      <c r="G351" s="18" t="n">
        <f aca="false">'Vstupní data'!AL337</f>
        <v>0</v>
      </c>
      <c r="H351" s="18" t="n">
        <f aca="false">'Vstupní data'!AQ337</f>
        <v>0</v>
      </c>
      <c r="I351" s="18" t="n">
        <f aca="false">SUM(E351:H351)</f>
        <v>0</v>
      </c>
    </row>
    <row r="352" customFormat="false" ht="12.8" hidden="false" customHeight="false" outlineLevel="0" collapsed="false">
      <c r="A352" s="18" t="n">
        <f aca="false">'Vstupní data'!A338</f>
        <v>0</v>
      </c>
      <c r="B352" s="18" t="str">
        <f aca="false">CONCATENATE('Vstupní data'!F338,'Vstupní data'!G338,'Vstupní data'!H338,'Vstupní data'!I338)</f>
        <v/>
      </c>
      <c r="C352" s="18" t="n">
        <f aca="false">'Vstupní data'!K338</f>
        <v>0</v>
      </c>
      <c r="D352" s="75" t="n">
        <f aca="false">'Vstupní data'!L338</f>
        <v>0</v>
      </c>
      <c r="E352" s="18" t="n">
        <f aca="false">'Vstupní data'!AB338</f>
        <v>0</v>
      </c>
      <c r="F352" s="18" t="n">
        <f aca="false">'Vstupní data'!S338</f>
        <v>0</v>
      </c>
      <c r="G352" s="18" t="n">
        <f aca="false">'Vstupní data'!AL338</f>
        <v>0</v>
      </c>
      <c r="H352" s="18" t="n">
        <f aca="false">'Vstupní data'!AQ338</f>
        <v>0</v>
      </c>
      <c r="I352" s="18" t="n">
        <f aca="false">SUM(E352:H352)</f>
        <v>0</v>
      </c>
    </row>
    <row r="353" customFormat="false" ht="12.8" hidden="false" customHeight="false" outlineLevel="0" collapsed="false">
      <c r="A353" s="18" t="n">
        <f aca="false">'Vstupní data'!A339</f>
        <v>0</v>
      </c>
      <c r="B353" s="18" t="str">
        <f aca="false">CONCATENATE('Vstupní data'!F339,'Vstupní data'!G339,'Vstupní data'!H339,'Vstupní data'!I339)</f>
        <v/>
      </c>
      <c r="C353" s="18" t="n">
        <f aca="false">'Vstupní data'!K339</f>
        <v>0</v>
      </c>
      <c r="D353" s="75" t="n">
        <f aca="false">'Vstupní data'!L339</f>
        <v>0</v>
      </c>
      <c r="E353" s="18" t="n">
        <f aca="false">'Vstupní data'!AB339</f>
        <v>0</v>
      </c>
      <c r="F353" s="18" t="n">
        <f aca="false">'Vstupní data'!S339</f>
        <v>0</v>
      </c>
      <c r="G353" s="18" t="n">
        <f aca="false">'Vstupní data'!AL339</f>
        <v>0</v>
      </c>
      <c r="H353" s="18" t="n">
        <f aca="false">'Vstupní data'!AQ339</f>
        <v>0</v>
      </c>
      <c r="I353" s="18" t="n">
        <f aca="false">SUM(E353:H353)</f>
        <v>0</v>
      </c>
    </row>
    <row r="354" customFormat="false" ht="12.8" hidden="false" customHeight="false" outlineLevel="0" collapsed="false">
      <c r="A354" s="18" t="n">
        <f aca="false">'Vstupní data'!A340</f>
        <v>0</v>
      </c>
      <c r="B354" s="18" t="str">
        <f aca="false">CONCATENATE('Vstupní data'!F340,'Vstupní data'!G340,'Vstupní data'!H340,'Vstupní data'!I340)</f>
        <v/>
      </c>
      <c r="C354" s="18" t="n">
        <f aca="false">'Vstupní data'!K340</f>
        <v>0</v>
      </c>
      <c r="D354" s="75" t="n">
        <f aca="false">'Vstupní data'!L340</f>
        <v>0</v>
      </c>
      <c r="E354" s="18" t="n">
        <f aca="false">'Vstupní data'!AB340</f>
        <v>0</v>
      </c>
      <c r="F354" s="18" t="n">
        <f aca="false">'Vstupní data'!S340</f>
        <v>0</v>
      </c>
      <c r="G354" s="18" t="n">
        <f aca="false">'Vstupní data'!AL340</f>
        <v>0</v>
      </c>
      <c r="H354" s="18" t="n">
        <f aca="false">'Vstupní data'!AQ340</f>
        <v>0</v>
      </c>
      <c r="I354" s="18" t="n">
        <f aca="false">SUM(E354:H354)</f>
        <v>0</v>
      </c>
    </row>
    <row r="355" customFormat="false" ht="12.8" hidden="false" customHeight="false" outlineLevel="0" collapsed="false">
      <c r="A355" s="18" t="n">
        <f aca="false">'Vstupní data'!A341</f>
        <v>0</v>
      </c>
      <c r="B355" s="18" t="str">
        <f aca="false">CONCATENATE('Vstupní data'!F341,'Vstupní data'!G341,'Vstupní data'!H341,'Vstupní data'!I341)</f>
        <v/>
      </c>
      <c r="C355" s="18" t="n">
        <f aca="false">'Vstupní data'!K341</f>
        <v>0</v>
      </c>
      <c r="D355" s="75" t="n">
        <f aca="false">'Vstupní data'!L341</f>
        <v>0</v>
      </c>
      <c r="E355" s="18" t="n">
        <f aca="false">'Vstupní data'!AB341</f>
        <v>0</v>
      </c>
      <c r="F355" s="18" t="n">
        <f aca="false">'Vstupní data'!S341</f>
        <v>0</v>
      </c>
      <c r="G355" s="18" t="n">
        <f aca="false">'Vstupní data'!AL341</f>
        <v>0</v>
      </c>
      <c r="H355" s="18" t="n">
        <f aca="false">'Vstupní data'!AQ341</f>
        <v>0</v>
      </c>
      <c r="I355" s="18" t="n">
        <f aca="false">SUM(E355:H355)</f>
        <v>0</v>
      </c>
    </row>
    <row r="356" customFormat="false" ht="12.8" hidden="false" customHeight="false" outlineLevel="0" collapsed="false">
      <c r="A356" s="18" t="n">
        <f aca="false">'Vstupní data'!A342</f>
        <v>0</v>
      </c>
      <c r="B356" s="18" t="str">
        <f aca="false">CONCATENATE('Vstupní data'!F342,'Vstupní data'!G342,'Vstupní data'!H342,'Vstupní data'!I342)</f>
        <v/>
      </c>
      <c r="C356" s="18" t="n">
        <f aca="false">'Vstupní data'!K342</f>
        <v>0</v>
      </c>
      <c r="D356" s="75" t="n">
        <f aca="false">'Vstupní data'!L342</f>
        <v>0</v>
      </c>
      <c r="E356" s="18" t="n">
        <f aca="false">'Vstupní data'!AB342</f>
        <v>0</v>
      </c>
      <c r="F356" s="18" t="n">
        <f aca="false">'Vstupní data'!S342</f>
        <v>0</v>
      </c>
      <c r="G356" s="18" t="n">
        <f aca="false">'Vstupní data'!AL342</f>
        <v>0</v>
      </c>
      <c r="H356" s="18" t="n">
        <f aca="false">'Vstupní data'!AQ342</f>
        <v>0</v>
      </c>
      <c r="I356" s="18" t="n">
        <f aca="false">SUM(E356:H356)</f>
        <v>0</v>
      </c>
    </row>
    <row r="357" customFormat="false" ht="12.8" hidden="false" customHeight="false" outlineLevel="0" collapsed="false">
      <c r="A357" s="18" t="n">
        <f aca="false">'Vstupní data'!A343</f>
        <v>0</v>
      </c>
      <c r="B357" s="18" t="str">
        <f aca="false">CONCATENATE('Vstupní data'!F343,'Vstupní data'!G343,'Vstupní data'!H343,'Vstupní data'!I343)</f>
        <v/>
      </c>
      <c r="C357" s="18" t="n">
        <f aca="false">'Vstupní data'!K343</f>
        <v>0</v>
      </c>
      <c r="D357" s="75" t="n">
        <f aca="false">'Vstupní data'!L343</f>
        <v>0</v>
      </c>
      <c r="E357" s="18" t="n">
        <f aca="false">'Vstupní data'!AB343</f>
        <v>0</v>
      </c>
      <c r="F357" s="18" t="n">
        <f aca="false">'Vstupní data'!S343</f>
        <v>0</v>
      </c>
      <c r="G357" s="18" t="n">
        <f aca="false">'Vstupní data'!AL343</f>
        <v>0</v>
      </c>
      <c r="H357" s="18" t="n">
        <f aca="false">'Vstupní data'!AQ343</f>
        <v>0</v>
      </c>
      <c r="I357" s="18" t="n">
        <f aca="false">SUM(E357:H357)</f>
        <v>0</v>
      </c>
    </row>
    <row r="358" customFormat="false" ht="12.8" hidden="false" customHeight="false" outlineLevel="0" collapsed="false">
      <c r="A358" s="18" t="n">
        <f aca="false">'Vstupní data'!A344</f>
        <v>0</v>
      </c>
      <c r="B358" s="18" t="str">
        <f aca="false">CONCATENATE('Vstupní data'!F344,'Vstupní data'!G344,'Vstupní data'!H344,'Vstupní data'!I344)</f>
        <v/>
      </c>
      <c r="C358" s="18" t="n">
        <f aca="false">'Vstupní data'!K344</f>
        <v>0</v>
      </c>
      <c r="D358" s="75" t="n">
        <f aca="false">'Vstupní data'!L344</f>
        <v>0</v>
      </c>
      <c r="E358" s="18" t="n">
        <f aca="false">'Vstupní data'!AB344</f>
        <v>0</v>
      </c>
      <c r="F358" s="18" t="n">
        <f aca="false">'Vstupní data'!S344</f>
        <v>0</v>
      </c>
      <c r="G358" s="18" t="n">
        <f aca="false">'Vstupní data'!AL344</f>
        <v>0</v>
      </c>
      <c r="H358" s="18" t="n">
        <f aca="false">'Vstupní data'!AQ344</f>
        <v>0</v>
      </c>
      <c r="I358" s="18" t="n">
        <f aca="false">SUM(E358:H358)</f>
        <v>0</v>
      </c>
    </row>
    <row r="359" customFormat="false" ht="12.8" hidden="false" customHeight="false" outlineLevel="0" collapsed="false">
      <c r="A359" s="18" t="n">
        <f aca="false">'Vstupní data'!A345</f>
        <v>0</v>
      </c>
      <c r="B359" s="18" t="str">
        <f aca="false">CONCATENATE('Vstupní data'!F345,'Vstupní data'!G345,'Vstupní data'!H345,'Vstupní data'!I345)</f>
        <v/>
      </c>
      <c r="C359" s="18" t="n">
        <f aca="false">'Vstupní data'!K345</f>
        <v>0</v>
      </c>
      <c r="D359" s="75" t="n">
        <f aca="false">'Vstupní data'!L345</f>
        <v>0</v>
      </c>
      <c r="E359" s="18" t="n">
        <f aca="false">'Vstupní data'!AB345</f>
        <v>0</v>
      </c>
      <c r="F359" s="18" t="n">
        <f aca="false">'Vstupní data'!S345</f>
        <v>0</v>
      </c>
      <c r="G359" s="18" t="n">
        <f aca="false">'Vstupní data'!AL345</f>
        <v>0</v>
      </c>
      <c r="H359" s="18" t="n">
        <f aca="false">'Vstupní data'!AQ345</f>
        <v>0</v>
      </c>
      <c r="I359" s="18" t="n">
        <f aca="false">SUM(E359:H359)</f>
        <v>0</v>
      </c>
    </row>
    <row r="360" customFormat="false" ht="12.8" hidden="false" customHeight="false" outlineLevel="0" collapsed="false">
      <c r="A360" s="18" t="n">
        <f aca="false">'Vstupní data'!A346</f>
        <v>0</v>
      </c>
      <c r="B360" s="18" t="str">
        <f aca="false">CONCATENATE('Vstupní data'!F346,'Vstupní data'!G346,'Vstupní data'!H346,'Vstupní data'!I346)</f>
        <v/>
      </c>
      <c r="C360" s="18" t="n">
        <f aca="false">'Vstupní data'!K346</f>
        <v>0</v>
      </c>
      <c r="D360" s="75" t="n">
        <f aca="false">'Vstupní data'!L346</f>
        <v>0</v>
      </c>
      <c r="E360" s="18" t="n">
        <f aca="false">'Vstupní data'!AB346</f>
        <v>0</v>
      </c>
      <c r="F360" s="18" t="n">
        <f aca="false">'Vstupní data'!S346</f>
        <v>0</v>
      </c>
      <c r="G360" s="18" t="n">
        <f aca="false">'Vstupní data'!AL346</f>
        <v>0</v>
      </c>
      <c r="H360" s="18" t="n">
        <f aca="false">'Vstupní data'!AQ346</f>
        <v>0</v>
      </c>
      <c r="I360" s="18" t="n">
        <f aca="false">SUM(E360:H360)</f>
        <v>0</v>
      </c>
    </row>
    <row r="361" customFormat="false" ht="12.8" hidden="false" customHeight="false" outlineLevel="0" collapsed="false">
      <c r="A361" s="18" t="n">
        <f aca="false">'Vstupní data'!A347</f>
        <v>0</v>
      </c>
      <c r="B361" s="18" t="str">
        <f aca="false">CONCATENATE('Vstupní data'!F347,'Vstupní data'!G347,'Vstupní data'!H347,'Vstupní data'!I347)</f>
        <v/>
      </c>
      <c r="C361" s="18" t="n">
        <f aca="false">'Vstupní data'!K347</f>
        <v>0</v>
      </c>
      <c r="D361" s="75" t="n">
        <f aca="false">'Vstupní data'!L347</f>
        <v>0</v>
      </c>
      <c r="E361" s="18" t="n">
        <f aca="false">'Vstupní data'!AB347</f>
        <v>0</v>
      </c>
      <c r="F361" s="18" t="n">
        <f aca="false">'Vstupní data'!S347</f>
        <v>0</v>
      </c>
      <c r="G361" s="18" t="n">
        <f aca="false">'Vstupní data'!AL347</f>
        <v>0</v>
      </c>
      <c r="H361" s="18" t="n">
        <f aca="false">'Vstupní data'!AQ347</f>
        <v>0</v>
      </c>
      <c r="I361" s="18" t="n">
        <f aca="false">SUM(E361:H361)</f>
        <v>0</v>
      </c>
    </row>
    <row r="362" customFormat="false" ht="12.8" hidden="false" customHeight="false" outlineLevel="0" collapsed="false">
      <c r="A362" s="18" t="n">
        <f aca="false">'Vstupní data'!A348</f>
        <v>0</v>
      </c>
      <c r="B362" s="18" t="str">
        <f aca="false">CONCATENATE('Vstupní data'!F348,'Vstupní data'!G348,'Vstupní data'!H348,'Vstupní data'!I348)</f>
        <v/>
      </c>
      <c r="C362" s="18" t="n">
        <f aca="false">'Vstupní data'!K348</f>
        <v>0</v>
      </c>
      <c r="D362" s="75" t="n">
        <f aca="false">'Vstupní data'!L348</f>
        <v>0</v>
      </c>
      <c r="E362" s="18" t="n">
        <f aca="false">'Vstupní data'!AB348</f>
        <v>0</v>
      </c>
      <c r="F362" s="18" t="n">
        <f aca="false">'Vstupní data'!S348</f>
        <v>0</v>
      </c>
      <c r="G362" s="18" t="n">
        <f aca="false">'Vstupní data'!AL348</f>
        <v>0</v>
      </c>
      <c r="H362" s="18" t="n">
        <f aca="false">'Vstupní data'!AQ348</f>
        <v>0</v>
      </c>
      <c r="I362" s="18" t="n">
        <f aca="false">SUM(E362:H362)</f>
        <v>0</v>
      </c>
    </row>
    <row r="363" customFormat="false" ht="12.8" hidden="false" customHeight="false" outlineLevel="0" collapsed="false">
      <c r="A363" s="18" t="n">
        <f aca="false">'Vstupní data'!A349</f>
        <v>0</v>
      </c>
      <c r="B363" s="18" t="str">
        <f aca="false">CONCATENATE('Vstupní data'!F349,'Vstupní data'!G349,'Vstupní data'!H349,'Vstupní data'!I349)</f>
        <v/>
      </c>
      <c r="C363" s="18" t="n">
        <f aca="false">'Vstupní data'!K349</f>
        <v>0</v>
      </c>
      <c r="D363" s="75" t="n">
        <f aca="false">'Vstupní data'!L349</f>
        <v>0</v>
      </c>
      <c r="E363" s="18" t="n">
        <f aca="false">'Vstupní data'!AB349</f>
        <v>0</v>
      </c>
      <c r="F363" s="18" t="n">
        <f aca="false">'Vstupní data'!S349</f>
        <v>0</v>
      </c>
      <c r="G363" s="18" t="n">
        <f aca="false">'Vstupní data'!AL349</f>
        <v>0</v>
      </c>
      <c r="H363" s="18" t="n">
        <f aca="false">'Vstupní data'!AQ349</f>
        <v>0</v>
      </c>
      <c r="I363" s="18" t="n">
        <f aca="false">SUM(E363:H363)</f>
        <v>0</v>
      </c>
    </row>
    <row r="364" customFormat="false" ht="12.8" hidden="false" customHeight="false" outlineLevel="0" collapsed="false">
      <c r="A364" s="18" t="n">
        <f aca="false">'Vstupní data'!A350</f>
        <v>0</v>
      </c>
      <c r="B364" s="18" t="str">
        <f aca="false">CONCATENATE('Vstupní data'!F350,'Vstupní data'!G350,'Vstupní data'!H350,'Vstupní data'!I350)</f>
        <v/>
      </c>
      <c r="C364" s="18" t="n">
        <f aca="false">'Vstupní data'!K350</f>
        <v>0</v>
      </c>
      <c r="D364" s="75" t="n">
        <f aca="false">'Vstupní data'!L350</f>
        <v>0</v>
      </c>
      <c r="E364" s="18" t="n">
        <f aca="false">'Vstupní data'!AB350</f>
        <v>0</v>
      </c>
      <c r="F364" s="18" t="n">
        <f aca="false">'Vstupní data'!S350</f>
        <v>0</v>
      </c>
      <c r="G364" s="18" t="n">
        <f aca="false">'Vstupní data'!AL350</f>
        <v>0</v>
      </c>
      <c r="H364" s="18" t="n">
        <f aca="false">'Vstupní data'!AQ350</f>
        <v>0</v>
      </c>
      <c r="I364" s="18" t="n">
        <f aca="false">SUM(E364:H364)</f>
        <v>0</v>
      </c>
    </row>
    <row r="365" customFormat="false" ht="12.8" hidden="false" customHeight="false" outlineLevel="0" collapsed="false">
      <c r="A365" s="18" t="n">
        <f aca="false">'Vstupní data'!A351</f>
        <v>0</v>
      </c>
      <c r="B365" s="18" t="str">
        <f aca="false">CONCATENATE('Vstupní data'!F351,'Vstupní data'!G351,'Vstupní data'!H351,'Vstupní data'!I351)</f>
        <v/>
      </c>
      <c r="C365" s="18" t="n">
        <f aca="false">'Vstupní data'!K351</f>
        <v>0</v>
      </c>
      <c r="D365" s="75" t="n">
        <f aca="false">'Vstupní data'!L351</f>
        <v>0</v>
      </c>
      <c r="E365" s="18" t="n">
        <f aca="false">'Vstupní data'!AB351</f>
        <v>0</v>
      </c>
      <c r="F365" s="18" t="n">
        <f aca="false">'Vstupní data'!S351</f>
        <v>0</v>
      </c>
      <c r="G365" s="18" t="n">
        <f aca="false">'Vstupní data'!AL351</f>
        <v>0</v>
      </c>
      <c r="H365" s="18" t="n">
        <f aca="false">'Vstupní data'!AQ351</f>
        <v>0</v>
      </c>
      <c r="I365" s="18" t="n">
        <f aca="false">SUM(E365:H365)</f>
        <v>0</v>
      </c>
    </row>
    <row r="366" customFormat="false" ht="12.8" hidden="false" customHeight="false" outlineLevel="0" collapsed="false">
      <c r="A366" s="18" t="n">
        <f aca="false">'Vstupní data'!A352</f>
        <v>0</v>
      </c>
      <c r="B366" s="18" t="str">
        <f aca="false">CONCATENATE('Vstupní data'!F352,'Vstupní data'!G352,'Vstupní data'!H352,'Vstupní data'!I352)</f>
        <v/>
      </c>
      <c r="C366" s="18" t="n">
        <f aca="false">'Vstupní data'!K352</f>
        <v>0</v>
      </c>
      <c r="D366" s="75" t="n">
        <f aca="false">'Vstupní data'!L352</f>
        <v>0</v>
      </c>
      <c r="E366" s="18" t="n">
        <f aca="false">'Vstupní data'!AB352</f>
        <v>0</v>
      </c>
      <c r="F366" s="18" t="n">
        <f aca="false">'Vstupní data'!S352</f>
        <v>0</v>
      </c>
      <c r="G366" s="18" t="n">
        <f aca="false">'Vstupní data'!AL352</f>
        <v>0</v>
      </c>
      <c r="H366" s="18" t="n">
        <f aca="false">'Vstupní data'!AQ352</f>
        <v>0</v>
      </c>
      <c r="I366" s="18" t="n">
        <f aca="false">SUM(E366:H366)</f>
        <v>0</v>
      </c>
    </row>
    <row r="367" customFormat="false" ht="12.8" hidden="false" customHeight="false" outlineLevel="0" collapsed="false">
      <c r="A367" s="18" t="n">
        <f aca="false">'Vstupní data'!A353</f>
        <v>0</v>
      </c>
      <c r="B367" s="18" t="str">
        <f aca="false">CONCATENATE('Vstupní data'!F353,'Vstupní data'!G353,'Vstupní data'!H353,'Vstupní data'!I353)</f>
        <v/>
      </c>
      <c r="C367" s="18" t="n">
        <f aca="false">'Vstupní data'!K353</f>
        <v>0</v>
      </c>
      <c r="D367" s="75" t="n">
        <f aca="false">'Vstupní data'!L353</f>
        <v>0</v>
      </c>
      <c r="E367" s="18" t="n">
        <f aca="false">'Vstupní data'!AB353</f>
        <v>0</v>
      </c>
      <c r="F367" s="18" t="n">
        <f aca="false">'Vstupní data'!S353</f>
        <v>0</v>
      </c>
      <c r="G367" s="18" t="n">
        <f aca="false">'Vstupní data'!AL353</f>
        <v>0</v>
      </c>
      <c r="H367" s="18" t="n">
        <f aca="false">'Vstupní data'!AQ353</f>
        <v>0</v>
      </c>
      <c r="I367" s="18" t="n">
        <f aca="false">SUM(E367:H367)</f>
        <v>0</v>
      </c>
    </row>
    <row r="368" customFormat="false" ht="12.8" hidden="false" customHeight="false" outlineLevel="0" collapsed="false">
      <c r="A368" s="18" t="n">
        <f aca="false">'Vstupní data'!A354</f>
        <v>0</v>
      </c>
      <c r="B368" s="18" t="str">
        <f aca="false">CONCATENATE('Vstupní data'!F354,'Vstupní data'!G354,'Vstupní data'!H354,'Vstupní data'!I354)</f>
        <v/>
      </c>
      <c r="C368" s="18" t="n">
        <f aca="false">'Vstupní data'!K354</f>
        <v>0</v>
      </c>
      <c r="D368" s="75" t="n">
        <f aca="false">'Vstupní data'!L354</f>
        <v>0</v>
      </c>
      <c r="E368" s="18" t="n">
        <f aca="false">'Vstupní data'!AB354</f>
        <v>0</v>
      </c>
      <c r="F368" s="18" t="n">
        <f aca="false">'Vstupní data'!S354</f>
        <v>0</v>
      </c>
      <c r="G368" s="18" t="n">
        <f aca="false">'Vstupní data'!AL354</f>
        <v>0</v>
      </c>
      <c r="H368" s="18" t="n">
        <f aca="false">'Vstupní data'!AQ354</f>
        <v>0</v>
      </c>
      <c r="I368" s="18" t="n">
        <f aca="false">SUM(E368:H368)</f>
        <v>0</v>
      </c>
    </row>
    <row r="369" customFormat="false" ht="12.8" hidden="false" customHeight="false" outlineLevel="0" collapsed="false">
      <c r="A369" s="18" t="n">
        <f aca="false">'Vstupní data'!A355</f>
        <v>0</v>
      </c>
      <c r="B369" s="18" t="str">
        <f aca="false">CONCATENATE('Vstupní data'!F355,'Vstupní data'!G355,'Vstupní data'!H355,'Vstupní data'!I355)</f>
        <v/>
      </c>
      <c r="C369" s="18" t="n">
        <f aca="false">'Vstupní data'!K355</f>
        <v>0</v>
      </c>
      <c r="D369" s="75" t="n">
        <f aca="false">'Vstupní data'!L355</f>
        <v>0</v>
      </c>
      <c r="E369" s="18" t="n">
        <f aca="false">'Vstupní data'!AB355</f>
        <v>0</v>
      </c>
      <c r="F369" s="18" t="n">
        <f aca="false">'Vstupní data'!S355</f>
        <v>0</v>
      </c>
      <c r="G369" s="18" t="n">
        <f aca="false">'Vstupní data'!AL355</f>
        <v>0</v>
      </c>
      <c r="H369" s="18" t="n">
        <f aca="false">'Vstupní data'!AQ355</f>
        <v>0</v>
      </c>
      <c r="I369" s="18" t="n">
        <f aca="false">SUM(E369:H369)</f>
        <v>0</v>
      </c>
    </row>
    <row r="370" customFormat="false" ht="12.8" hidden="false" customHeight="false" outlineLevel="0" collapsed="false">
      <c r="A370" s="18" t="n">
        <f aca="false">'Vstupní data'!A356</f>
        <v>0</v>
      </c>
      <c r="B370" s="18" t="str">
        <f aca="false">CONCATENATE('Vstupní data'!F356,'Vstupní data'!G356,'Vstupní data'!H356,'Vstupní data'!I356)</f>
        <v/>
      </c>
      <c r="C370" s="18" t="n">
        <f aca="false">'Vstupní data'!K356</f>
        <v>0</v>
      </c>
      <c r="D370" s="75" t="n">
        <f aca="false">'Vstupní data'!L356</f>
        <v>0</v>
      </c>
      <c r="E370" s="18" t="n">
        <f aca="false">'Vstupní data'!AB356</f>
        <v>0</v>
      </c>
      <c r="F370" s="18" t="n">
        <f aca="false">'Vstupní data'!S356</f>
        <v>0</v>
      </c>
      <c r="G370" s="18" t="n">
        <f aca="false">'Vstupní data'!AL356</f>
        <v>0</v>
      </c>
      <c r="H370" s="18" t="n">
        <f aca="false">'Vstupní data'!AQ356</f>
        <v>0</v>
      </c>
      <c r="I370" s="18" t="n">
        <f aca="false">SUM(E370:H370)</f>
        <v>0</v>
      </c>
    </row>
    <row r="371" customFormat="false" ht="12.8" hidden="false" customHeight="false" outlineLevel="0" collapsed="false">
      <c r="A371" s="18" t="n">
        <f aca="false">'Vstupní data'!A357</f>
        <v>0</v>
      </c>
      <c r="B371" s="18" t="str">
        <f aca="false">CONCATENATE('Vstupní data'!F357,'Vstupní data'!G357,'Vstupní data'!H357,'Vstupní data'!I357)</f>
        <v/>
      </c>
      <c r="C371" s="18" t="n">
        <f aca="false">'Vstupní data'!K357</f>
        <v>0</v>
      </c>
      <c r="D371" s="75" t="n">
        <f aca="false">'Vstupní data'!L357</f>
        <v>0</v>
      </c>
      <c r="E371" s="18" t="n">
        <f aca="false">'Vstupní data'!AB357</f>
        <v>0</v>
      </c>
      <c r="F371" s="18" t="n">
        <f aca="false">'Vstupní data'!S357</f>
        <v>0</v>
      </c>
      <c r="G371" s="18" t="n">
        <f aca="false">'Vstupní data'!AL357</f>
        <v>0</v>
      </c>
      <c r="H371" s="18" t="n">
        <f aca="false">'Vstupní data'!AQ357</f>
        <v>0</v>
      </c>
      <c r="I371" s="18" t="n">
        <f aca="false">SUM(E371:H371)</f>
        <v>0</v>
      </c>
    </row>
    <row r="372" customFormat="false" ht="12.8" hidden="false" customHeight="false" outlineLevel="0" collapsed="false">
      <c r="A372" s="18" t="n">
        <f aca="false">'Vstupní data'!A358</f>
        <v>0</v>
      </c>
      <c r="B372" s="18" t="str">
        <f aca="false">CONCATENATE('Vstupní data'!F358,'Vstupní data'!G358,'Vstupní data'!H358,'Vstupní data'!I358)</f>
        <v/>
      </c>
      <c r="C372" s="18" t="n">
        <f aca="false">'Vstupní data'!K358</f>
        <v>0</v>
      </c>
      <c r="D372" s="75" t="n">
        <f aca="false">'Vstupní data'!L358</f>
        <v>0</v>
      </c>
      <c r="E372" s="18" t="n">
        <f aca="false">'Vstupní data'!AB358</f>
        <v>0</v>
      </c>
      <c r="F372" s="18" t="n">
        <f aca="false">'Vstupní data'!S358</f>
        <v>0</v>
      </c>
      <c r="G372" s="18" t="n">
        <f aca="false">'Vstupní data'!AL358</f>
        <v>0</v>
      </c>
      <c r="H372" s="18" t="n">
        <f aca="false">'Vstupní data'!AQ358</f>
        <v>0</v>
      </c>
      <c r="I372" s="18" t="n">
        <f aca="false">SUM(E372:H372)</f>
        <v>0</v>
      </c>
    </row>
    <row r="373" customFormat="false" ht="12.8" hidden="false" customHeight="false" outlineLevel="0" collapsed="false">
      <c r="A373" s="18" t="n">
        <f aca="false">'Vstupní data'!A359</f>
        <v>0</v>
      </c>
      <c r="B373" s="18" t="str">
        <f aca="false">CONCATENATE('Vstupní data'!F359,'Vstupní data'!G359,'Vstupní data'!H359,'Vstupní data'!I359)</f>
        <v/>
      </c>
      <c r="C373" s="18" t="n">
        <f aca="false">'Vstupní data'!K359</f>
        <v>0</v>
      </c>
      <c r="D373" s="75" t="n">
        <f aca="false">'Vstupní data'!L359</f>
        <v>0</v>
      </c>
      <c r="E373" s="18" t="n">
        <f aca="false">'Vstupní data'!AB359</f>
        <v>0</v>
      </c>
      <c r="F373" s="18" t="n">
        <f aca="false">'Vstupní data'!S359</f>
        <v>0</v>
      </c>
      <c r="G373" s="18" t="n">
        <f aca="false">'Vstupní data'!AL359</f>
        <v>0</v>
      </c>
      <c r="H373" s="18" t="n">
        <f aca="false">'Vstupní data'!AQ359</f>
        <v>0</v>
      </c>
      <c r="I373" s="18" t="n">
        <f aca="false">SUM(E373:H373)</f>
        <v>0</v>
      </c>
    </row>
    <row r="374" customFormat="false" ht="12.8" hidden="false" customHeight="false" outlineLevel="0" collapsed="false">
      <c r="A374" s="18" t="n">
        <f aca="false">'Vstupní data'!A360</f>
        <v>0</v>
      </c>
      <c r="B374" s="18" t="str">
        <f aca="false">CONCATENATE('Vstupní data'!F360,'Vstupní data'!G360,'Vstupní data'!H360,'Vstupní data'!I360)</f>
        <v/>
      </c>
      <c r="C374" s="18" t="n">
        <f aca="false">'Vstupní data'!K360</f>
        <v>0</v>
      </c>
      <c r="D374" s="75" t="n">
        <f aca="false">'Vstupní data'!L360</f>
        <v>0</v>
      </c>
      <c r="E374" s="18" t="n">
        <f aca="false">'Vstupní data'!AB360</f>
        <v>0</v>
      </c>
      <c r="F374" s="18" t="n">
        <f aca="false">'Vstupní data'!S360</f>
        <v>0</v>
      </c>
      <c r="G374" s="18" t="n">
        <f aca="false">'Vstupní data'!AL360</f>
        <v>0</v>
      </c>
      <c r="H374" s="18" t="n">
        <f aca="false">'Vstupní data'!AQ360</f>
        <v>0</v>
      </c>
      <c r="I374" s="18" t="n">
        <f aca="false">SUM(E374:H374)</f>
        <v>0</v>
      </c>
    </row>
    <row r="375" customFormat="false" ht="12.8" hidden="false" customHeight="false" outlineLevel="0" collapsed="false">
      <c r="A375" s="18" t="n">
        <f aca="false">'Vstupní data'!A361</f>
        <v>0</v>
      </c>
      <c r="B375" s="18" t="str">
        <f aca="false">CONCATENATE('Vstupní data'!F361,'Vstupní data'!G361,'Vstupní data'!H361,'Vstupní data'!I361)</f>
        <v/>
      </c>
      <c r="C375" s="18" t="n">
        <f aca="false">'Vstupní data'!K361</f>
        <v>0</v>
      </c>
      <c r="D375" s="75" t="n">
        <f aca="false">'Vstupní data'!L361</f>
        <v>0</v>
      </c>
      <c r="E375" s="18" t="n">
        <f aca="false">'Vstupní data'!AB361</f>
        <v>0</v>
      </c>
      <c r="F375" s="18" t="n">
        <f aca="false">'Vstupní data'!S361</f>
        <v>0</v>
      </c>
      <c r="G375" s="18" t="n">
        <f aca="false">'Vstupní data'!AL361</f>
        <v>0</v>
      </c>
      <c r="H375" s="18" t="n">
        <f aca="false">'Vstupní data'!AQ361</f>
        <v>0</v>
      </c>
      <c r="I375" s="18" t="n">
        <f aca="false">SUM(E375:H375)</f>
        <v>0</v>
      </c>
    </row>
    <row r="376" customFormat="false" ht="12.8" hidden="false" customHeight="false" outlineLevel="0" collapsed="false">
      <c r="A376" s="18" t="n">
        <f aca="false">'Vstupní data'!A362</f>
        <v>0</v>
      </c>
      <c r="B376" s="18" t="str">
        <f aca="false">CONCATENATE('Vstupní data'!F362,'Vstupní data'!G362,'Vstupní data'!H362,'Vstupní data'!I362)</f>
        <v/>
      </c>
      <c r="C376" s="18" t="n">
        <f aca="false">'Vstupní data'!K362</f>
        <v>0</v>
      </c>
      <c r="D376" s="75" t="n">
        <f aca="false">'Vstupní data'!L362</f>
        <v>0</v>
      </c>
      <c r="E376" s="18" t="n">
        <f aca="false">'Vstupní data'!AB362</f>
        <v>0</v>
      </c>
      <c r="F376" s="18" t="n">
        <f aca="false">'Vstupní data'!S362</f>
        <v>0</v>
      </c>
      <c r="G376" s="18" t="n">
        <f aca="false">'Vstupní data'!AL362</f>
        <v>0</v>
      </c>
      <c r="H376" s="18" t="n">
        <f aca="false">'Vstupní data'!AQ362</f>
        <v>0</v>
      </c>
      <c r="I376" s="18" t="n">
        <f aca="false">SUM(E376:H376)</f>
        <v>0</v>
      </c>
    </row>
    <row r="377" customFormat="false" ht="12.8" hidden="false" customHeight="false" outlineLevel="0" collapsed="false">
      <c r="A377" s="18" t="n">
        <f aca="false">'Vstupní data'!A363</f>
        <v>0</v>
      </c>
      <c r="B377" s="18" t="str">
        <f aca="false">CONCATENATE('Vstupní data'!F363,'Vstupní data'!G363,'Vstupní data'!H363,'Vstupní data'!I363)</f>
        <v/>
      </c>
      <c r="C377" s="18" t="n">
        <f aca="false">'Vstupní data'!K363</f>
        <v>0</v>
      </c>
      <c r="D377" s="75" t="n">
        <f aca="false">'Vstupní data'!L363</f>
        <v>0</v>
      </c>
      <c r="E377" s="18" t="n">
        <f aca="false">'Vstupní data'!AB363</f>
        <v>0</v>
      </c>
      <c r="F377" s="18" t="n">
        <f aca="false">'Vstupní data'!S363</f>
        <v>0</v>
      </c>
      <c r="G377" s="18" t="n">
        <f aca="false">'Vstupní data'!AL363</f>
        <v>0</v>
      </c>
      <c r="H377" s="18" t="n">
        <f aca="false">'Vstupní data'!AQ363</f>
        <v>0</v>
      </c>
      <c r="I377" s="18" t="n">
        <f aca="false">SUM(E377:H377)</f>
        <v>0</v>
      </c>
    </row>
    <row r="378" customFormat="false" ht="12.8" hidden="false" customHeight="false" outlineLevel="0" collapsed="false">
      <c r="A378" s="18" t="n">
        <f aca="false">'Vstupní data'!A364</f>
        <v>0</v>
      </c>
      <c r="B378" s="18" t="str">
        <f aca="false">CONCATENATE('Vstupní data'!F364,'Vstupní data'!G364,'Vstupní data'!H364,'Vstupní data'!I364)</f>
        <v/>
      </c>
      <c r="C378" s="18" t="n">
        <f aca="false">'Vstupní data'!K364</f>
        <v>0</v>
      </c>
      <c r="D378" s="75" t="n">
        <f aca="false">'Vstupní data'!L364</f>
        <v>0</v>
      </c>
      <c r="E378" s="18" t="n">
        <f aca="false">'Vstupní data'!AB364</f>
        <v>0</v>
      </c>
      <c r="F378" s="18" t="n">
        <f aca="false">'Vstupní data'!S364</f>
        <v>0</v>
      </c>
      <c r="G378" s="18" t="n">
        <f aca="false">'Vstupní data'!AL364</f>
        <v>0</v>
      </c>
      <c r="H378" s="18" t="n">
        <f aca="false">'Vstupní data'!AQ364</f>
        <v>0</v>
      </c>
      <c r="I378" s="18" t="n">
        <f aca="false">SUM(E378:H378)</f>
        <v>0</v>
      </c>
    </row>
    <row r="379" customFormat="false" ht="12.8" hidden="false" customHeight="false" outlineLevel="0" collapsed="false">
      <c r="A379" s="18" t="n">
        <f aca="false">'Vstupní data'!A365</f>
        <v>0</v>
      </c>
      <c r="B379" s="18" t="str">
        <f aca="false">CONCATENATE('Vstupní data'!F365,'Vstupní data'!G365,'Vstupní data'!H365,'Vstupní data'!I365)</f>
        <v/>
      </c>
      <c r="C379" s="18" t="n">
        <f aca="false">'Vstupní data'!K365</f>
        <v>0</v>
      </c>
      <c r="D379" s="75" t="n">
        <f aca="false">'Vstupní data'!L365</f>
        <v>0</v>
      </c>
      <c r="E379" s="18" t="n">
        <f aca="false">'Vstupní data'!AB365</f>
        <v>0</v>
      </c>
      <c r="F379" s="18" t="n">
        <f aca="false">'Vstupní data'!S365</f>
        <v>0</v>
      </c>
      <c r="G379" s="18" t="n">
        <f aca="false">'Vstupní data'!AL365</f>
        <v>0</v>
      </c>
      <c r="H379" s="18" t="n">
        <f aca="false">'Vstupní data'!AQ365</f>
        <v>0</v>
      </c>
      <c r="I379" s="18" t="n">
        <f aca="false">SUM(E379:H379)</f>
        <v>0</v>
      </c>
    </row>
    <row r="380" customFormat="false" ht="12.8" hidden="false" customHeight="false" outlineLevel="0" collapsed="false">
      <c r="A380" s="18" t="n">
        <f aca="false">'Vstupní data'!A366</f>
        <v>0</v>
      </c>
      <c r="B380" s="18" t="str">
        <f aca="false">CONCATENATE('Vstupní data'!F366,'Vstupní data'!G366,'Vstupní data'!H366,'Vstupní data'!I366)</f>
        <v/>
      </c>
      <c r="C380" s="18" t="n">
        <f aca="false">'Vstupní data'!K366</f>
        <v>0</v>
      </c>
      <c r="D380" s="75" t="n">
        <f aca="false">'Vstupní data'!L366</f>
        <v>0</v>
      </c>
      <c r="E380" s="18" t="n">
        <f aca="false">'Vstupní data'!AB366</f>
        <v>0</v>
      </c>
      <c r="F380" s="18" t="n">
        <f aca="false">'Vstupní data'!S366</f>
        <v>0</v>
      </c>
      <c r="G380" s="18" t="n">
        <f aca="false">'Vstupní data'!AL366</f>
        <v>0</v>
      </c>
      <c r="H380" s="18" t="n">
        <f aca="false">'Vstupní data'!AQ366</f>
        <v>0</v>
      </c>
      <c r="I380" s="18" t="n">
        <f aca="false">SUM(E380:H380)</f>
        <v>0</v>
      </c>
    </row>
    <row r="381" customFormat="false" ht="12.8" hidden="false" customHeight="false" outlineLevel="0" collapsed="false">
      <c r="A381" s="18" t="n">
        <f aca="false">'Vstupní data'!A367</f>
        <v>0</v>
      </c>
      <c r="B381" s="18" t="str">
        <f aca="false">CONCATENATE('Vstupní data'!F367,'Vstupní data'!G367,'Vstupní data'!H367,'Vstupní data'!I367)</f>
        <v/>
      </c>
      <c r="C381" s="18" t="n">
        <f aca="false">'Vstupní data'!K367</f>
        <v>0</v>
      </c>
      <c r="D381" s="75" t="n">
        <f aca="false">'Vstupní data'!L367</f>
        <v>0</v>
      </c>
      <c r="E381" s="18" t="n">
        <f aca="false">'Vstupní data'!AB367</f>
        <v>0</v>
      </c>
      <c r="F381" s="18" t="n">
        <f aca="false">'Vstupní data'!S367</f>
        <v>0</v>
      </c>
      <c r="G381" s="18" t="n">
        <f aca="false">'Vstupní data'!AL367</f>
        <v>0</v>
      </c>
      <c r="H381" s="18" t="n">
        <f aca="false">'Vstupní data'!AQ367</f>
        <v>0</v>
      </c>
      <c r="I381" s="18" t="n">
        <f aca="false">SUM(E381:H381)</f>
        <v>0</v>
      </c>
    </row>
    <row r="382" customFormat="false" ht="12.8" hidden="false" customHeight="false" outlineLevel="0" collapsed="false">
      <c r="A382" s="18" t="n">
        <f aca="false">'Vstupní data'!A368</f>
        <v>0</v>
      </c>
      <c r="B382" s="18" t="str">
        <f aca="false">CONCATENATE('Vstupní data'!F368,'Vstupní data'!G368,'Vstupní data'!H368,'Vstupní data'!I368)</f>
        <v/>
      </c>
      <c r="C382" s="18" t="n">
        <f aca="false">'Vstupní data'!K368</f>
        <v>0</v>
      </c>
      <c r="D382" s="75" t="n">
        <f aca="false">'Vstupní data'!L368</f>
        <v>0</v>
      </c>
      <c r="E382" s="18" t="n">
        <f aca="false">'Vstupní data'!AB368</f>
        <v>0</v>
      </c>
      <c r="F382" s="18" t="n">
        <f aca="false">'Vstupní data'!S368</f>
        <v>0</v>
      </c>
      <c r="G382" s="18" t="n">
        <f aca="false">'Vstupní data'!AL368</f>
        <v>0</v>
      </c>
      <c r="H382" s="18" t="n">
        <f aca="false">'Vstupní data'!AQ368</f>
        <v>0</v>
      </c>
      <c r="I382" s="18" t="n">
        <f aca="false">SUM(E382:H382)</f>
        <v>0</v>
      </c>
    </row>
    <row r="383" customFormat="false" ht="12.8" hidden="false" customHeight="false" outlineLevel="0" collapsed="false">
      <c r="A383" s="18" t="n">
        <f aca="false">'Vstupní data'!A369</f>
        <v>0</v>
      </c>
      <c r="B383" s="18" t="str">
        <f aca="false">CONCATENATE('Vstupní data'!F369,'Vstupní data'!G369,'Vstupní data'!H369,'Vstupní data'!I369)</f>
        <v/>
      </c>
      <c r="C383" s="18" t="n">
        <f aca="false">'Vstupní data'!K369</f>
        <v>0</v>
      </c>
      <c r="D383" s="75" t="n">
        <f aca="false">'Vstupní data'!L369</f>
        <v>0</v>
      </c>
      <c r="E383" s="18" t="n">
        <f aca="false">'Vstupní data'!AB369</f>
        <v>0</v>
      </c>
      <c r="F383" s="18" t="n">
        <f aca="false">'Vstupní data'!S369</f>
        <v>0</v>
      </c>
      <c r="G383" s="18" t="n">
        <f aca="false">'Vstupní data'!AL369</f>
        <v>0</v>
      </c>
      <c r="H383" s="18" t="n">
        <f aca="false">'Vstupní data'!AQ369</f>
        <v>0</v>
      </c>
      <c r="I383" s="18" t="n">
        <f aca="false">SUM(E383:H383)</f>
        <v>0</v>
      </c>
    </row>
    <row r="384" customFormat="false" ht="12.8" hidden="false" customHeight="false" outlineLevel="0" collapsed="false">
      <c r="A384" s="18" t="n">
        <f aca="false">'Vstupní data'!A370</f>
        <v>0</v>
      </c>
      <c r="B384" s="18" t="str">
        <f aca="false">CONCATENATE('Vstupní data'!F370,'Vstupní data'!G370,'Vstupní data'!H370,'Vstupní data'!I370)</f>
        <v/>
      </c>
      <c r="C384" s="18" t="n">
        <f aca="false">'Vstupní data'!K370</f>
        <v>0</v>
      </c>
      <c r="D384" s="75" t="n">
        <f aca="false">'Vstupní data'!L370</f>
        <v>0</v>
      </c>
      <c r="E384" s="18" t="n">
        <f aca="false">'Vstupní data'!AB370</f>
        <v>0</v>
      </c>
      <c r="F384" s="18" t="n">
        <f aca="false">'Vstupní data'!S370</f>
        <v>0</v>
      </c>
      <c r="G384" s="18" t="n">
        <f aca="false">'Vstupní data'!AL370</f>
        <v>0</v>
      </c>
      <c r="H384" s="18" t="n">
        <f aca="false">'Vstupní data'!AQ370</f>
        <v>0</v>
      </c>
      <c r="I384" s="18" t="n">
        <f aca="false">SUM(E384:H384)</f>
        <v>0</v>
      </c>
    </row>
    <row r="385" customFormat="false" ht="12.8" hidden="false" customHeight="false" outlineLevel="0" collapsed="false">
      <c r="A385" s="18" t="n">
        <f aca="false">'Vstupní data'!A371</f>
        <v>0</v>
      </c>
      <c r="B385" s="18" t="str">
        <f aca="false">CONCATENATE('Vstupní data'!F371,'Vstupní data'!G371,'Vstupní data'!H371,'Vstupní data'!I371)</f>
        <v/>
      </c>
      <c r="C385" s="18" t="n">
        <f aca="false">'Vstupní data'!K371</f>
        <v>0</v>
      </c>
      <c r="D385" s="75" t="n">
        <f aca="false">'Vstupní data'!L371</f>
        <v>0</v>
      </c>
      <c r="E385" s="18" t="n">
        <f aca="false">'Vstupní data'!AB371</f>
        <v>0</v>
      </c>
      <c r="F385" s="18" t="n">
        <f aca="false">'Vstupní data'!S371</f>
        <v>0</v>
      </c>
      <c r="G385" s="18" t="n">
        <f aca="false">'Vstupní data'!AL371</f>
        <v>0</v>
      </c>
      <c r="H385" s="18" t="n">
        <f aca="false">'Vstupní data'!AQ371</f>
        <v>0</v>
      </c>
      <c r="I385" s="18" t="n">
        <f aca="false">SUM(E385:H385)</f>
        <v>0</v>
      </c>
    </row>
    <row r="386" customFormat="false" ht="12.8" hidden="false" customHeight="false" outlineLevel="0" collapsed="false">
      <c r="A386" s="18" t="n">
        <f aca="false">'Vstupní data'!A372</f>
        <v>0</v>
      </c>
      <c r="B386" s="18" t="str">
        <f aca="false">CONCATENATE('Vstupní data'!F372,'Vstupní data'!G372,'Vstupní data'!H372,'Vstupní data'!I372)</f>
        <v/>
      </c>
      <c r="C386" s="18" t="n">
        <f aca="false">'Vstupní data'!K372</f>
        <v>0</v>
      </c>
      <c r="D386" s="75" t="n">
        <f aca="false">'Vstupní data'!L372</f>
        <v>0</v>
      </c>
      <c r="E386" s="18" t="n">
        <f aca="false">'Vstupní data'!AB372</f>
        <v>0</v>
      </c>
      <c r="F386" s="18" t="n">
        <f aca="false">'Vstupní data'!S372</f>
        <v>0</v>
      </c>
      <c r="G386" s="18" t="n">
        <f aca="false">'Vstupní data'!AL372</f>
        <v>0</v>
      </c>
      <c r="H386" s="18" t="n">
        <f aca="false">'Vstupní data'!AQ372</f>
        <v>0</v>
      </c>
      <c r="I386" s="18" t="n">
        <f aca="false">SUM(E386:H386)</f>
        <v>0</v>
      </c>
    </row>
    <row r="387" customFormat="false" ht="12.8" hidden="false" customHeight="false" outlineLevel="0" collapsed="false">
      <c r="A387" s="18" t="n">
        <f aca="false">'Vstupní data'!A373</f>
        <v>0</v>
      </c>
      <c r="B387" s="18" t="str">
        <f aca="false">CONCATENATE('Vstupní data'!F373,'Vstupní data'!G373,'Vstupní data'!H373,'Vstupní data'!I373)</f>
        <v/>
      </c>
      <c r="C387" s="18" t="n">
        <f aca="false">'Vstupní data'!K373</f>
        <v>0</v>
      </c>
      <c r="D387" s="75" t="n">
        <f aca="false">'Vstupní data'!L373</f>
        <v>0</v>
      </c>
      <c r="E387" s="18" t="n">
        <f aca="false">'Vstupní data'!AB373</f>
        <v>0</v>
      </c>
      <c r="F387" s="18" t="n">
        <f aca="false">'Vstupní data'!S373</f>
        <v>0</v>
      </c>
      <c r="G387" s="18" t="n">
        <f aca="false">'Vstupní data'!AL373</f>
        <v>0</v>
      </c>
      <c r="H387" s="18" t="n">
        <f aca="false">'Vstupní data'!AQ373</f>
        <v>0</v>
      </c>
      <c r="I387" s="18" t="n">
        <f aca="false">SUM(E387:H387)</f>
        <v>0</v>
      </c>
    </row>
    <row r="388" customFormat="false" ht="12.8" hidden="false" customHeight="false" outlineLevel="0" collapsed="false">
      <c r="A388" s="18" t="n">
        <f aca="false">'Vstupní data'!A374</f>
        <v>0</v>
      </c>
      <c r="B388" s="18" t="str">
        <f aca="false">CONCATENATE('Vstupní data'!F374,'Vstupní data'!G374,'Vstupní data'!H374,'Vstupní data'!I374)</f>
        <v/>
      </c>
      <c r="C388" s="18" t="n">
        <f aca="false">'Vstupní data'!K374</f>
        <v>0</v>
      </c>
      <c r="D388" s="75" t="n">
        <f aca="false">'Vstupní data'!L374</f>
        <v>0</v>
      </c>
      <c r="E388" s="18" t="n">
        <f aca="false">'Vstupní data'!AB374</f>
        <v>0</v>
      </c>
      <c r="F388" s="18" t="n">
        <f aca="false">'Vstupní data'!S374</f>
        <v>0</v>
      </c>
      <c r="G388" s="18" t="n">
        <f aca="false">'Vstupní data'!AL374</f>
        <v>0</v>
      </c>
      <c r="H388" s="18" t="n">
        <f aca="false">'Vstupní data'!AQ374</f>
        <v>0</v>
      </c>
      <c r="I388" s="18" t="n">
        <f aca="false">SUM(E388:H388)</f>
        <v>0</v>
      </c>
    </row>
    <row r="389" customFormat="false" ht="12.8" hidden="false" customHeight="false" outlineLevel="0" collapsed="false">
      <c r="A389" s="18" t="n">
        <f aca="false">'Vstupní data'!A375</f>
        <v>0</v>
      </c>
      <c r="B389" s="18" t="str">
        <f aca="false">CONCATENATE('Vstupní data'!F375,'Vstupní data'!G375,'Vstupní data'!H375,'Vstupní data'!I375)</f>
        <v/>
      </c>
      <c r="C389" s="18" t="n">
        <f aca="false">'Vstupní data'!K375</f>
        <v>0</v>
      </c>
      <c r="D389" s="75" t="n">
        <f aca="false">'Vstupní data'!L375</f>
        <v>0</v>
      </c>
      <c r="E389" s="18" t="n">
        <f aca="false">'Vstupní data'!AB375</f>
        <v>0</v>
      </c>
      <c r="F389" s="18" t="n">
        <f aca="false">'Vstupní data'!S375</f>
        <v>0</v>
      </c>
      <c r="G389" s="18" t="n">
        <f aca="false">'Vstupní data'!AL375</f>
        <v>0</v>
      </c>
      <c r="H389" s="18" t="n">
        <f aca="false">'Vstupní data'!AQ375</f>
        <v>0</v>
      </c>
      <c r="I389" s="18" t="n">
        <f aca="false">SUM(E389:H389)</f>
        <v>0</v>
      </c>
    </row>
    <row r="390" customFormat="false" ht="12.8" hidden="false" customHeight="false" outlineLevel="0" collapsed="false">
      <c r="A390" s="18" t="n">
        <f aca="false">'Vstupní data'!A376</f>
        <v>0</v>
      </c>
      <c r="B390" s="18" t="str">
        <f aca="false">CONCATENATE('Vstupní data'!F376,'Vstupní data'!G376,'Vstupní data'!H376,'Vstupní data'!I376)</f>
        <v/>
      </c>
      <c r="C390" s="18" t="n">
        <f aca="false">'Vstupní data'!K376</f>
        <v>0</v>
      </c>
      <c r="D390" s="75" t="n">
        <f aca="false">'Vstupní data'!L376</f>
        <v>0</v>
      </c>
      <c r="E390" s="18" t="n">
        <f aca="false">'Vstupní data'!AB376</f>
        <v>0</v>
      </c>
      <c r="F390" s="18" t="n">
        <f aca="false">'Vstupní data'!S376</f>
        <v>0</v>
      </c>
      <c r="G390" s="18" t="n">
        <f aca="false">'Vstupní data'!AL376</f>
        <v>0</v>
      </c>
      <c r="H390" s="18" t="n">
        <f aca="false">'Vstupní data'!AQ376</f>
        <v>0</v>
      </c>
      <c r="I390" s="18" t="n">
        <f aca="false">SUM(E390:H390)</f>
        <v>0</v>
      </c>
    </row>
    <row r="391" customFormat="false" ht="12.8" hidden="false" customHeight="false" outlineLevel="0" collapsed="false">
      <c r="A391" s="18" t="n">
        <f aca="false">'Vstupní data'!A377</f>
        <v>0</v>
      </c>
      <c r="B391" s="18" t="str">
        <f aca="false">CONCATENATE('Vstupní data'!F377,'Vstupní data'!G377,'Vstupní data'!H377,'Vstupní data'!I377)</f>
        <v/>
      </c>
      <c r="C391" s="18" t="n">
        <f aca="false">'Vstupní data'!K377</f>
        <v>0</v>
      </c>
      <c r="D391" s="75" t="n">
        <f aca="false">'Vstupní data'!L377</f>
        <v>0</v>
      </c>
      <c r="E391" s="18" t="n">
        <f aca="false">'Vstupní data'!AB377</f>
        <v>0</v>
      </c>
      <c r="F391" s="18" t="n">
        <f aca="false">'Vstupní data'!S377</f>
        <v>0</v>
      </c>
      <c r="G391" s="18" t="n">
        <f aca="false">'Vstupní data'!AL377</f>
        <v>0</v>
      </c>
      <c r="H391" s="18" t="n">
        <f aca="false">'Vstupní data'!AQ377</f>
        <v>0</v>
      </c>
      <c r="I391" s="18" t="n">
        <f aca="false">SUM(E391:H391)</f>
        <v>0</v>
      </c>
    </row>
    <row r="392" customFormat="false" ht="12.8" hidden="false" customHeight="false" outlineLevel="0" collapsed="false">
      <c r="A392" s="18" t="n">
        <f aca="false">'Vstupní data'!A378</f>
        <v>0</v>
      </c>
      <c r="B392" s="18" t="str">
        <f aca="false">CONCATENATE('Vstupní data'!F378,'Vstupní data'!G378,'Vstupní data'!H378,'Vstupní data'!I378)</f>
        <v/>
      </c>
      <c r="C392" s="18" t="n">
        <f aca="false">'Vstupní data'!K378</f>
        <v>0</v>
      </c>
      <c r="D392" s="75" t="n">
        <f aca="false">'Vstupní data'!L378</f>
        <v>0</v>
      </c>
      <c r="E392" s="18" t="n">
        <f aca="false">'Vstupní data'!AB378</f>
        <v>0</v>
      </c>
      <c r="F392" s="18" t="n">
        <f aca="false">'Vstupní data'!S378</f>
        <v>0</v>
      </c>
      <c r="G392" s="18" t="n">
        <f aca="false">'Vstupní data'!AL378</f>
        <v>0</v>
      </c>
      <c r="H392" s="18" t="n">
        <f aca="false">'Vstupní data'!AQ378</f>
        <v>0</v>
      </c>
      <c r="I392" s="18" t="n">
        <f aca="false">SUM(E392:H392)</f>
        <v>0</v>
      </c>
    </row>
    <row r="393" customFormat="false" ht="12.8" hidden="false" customHeight="false" outlineLevel="0" collapsed="false">
      <c r="A393" s="18" t="n">
        <f aca="false">'Vstupní data'!A379</f>
        <v>0</v>
      </c>
      <c r="B393" s="18" t="str">
        <f aca="false">CONCATENATE('Vstupní data'!F379,'Vstupní data'!G379,'Vstupní data'!H379,'Vstupní data'!I379)</f>
        <v/>
      </c>
      <c r="C393" s="18" t="n">
        <f aca="false">'Vstupní data'!K379</f>
        <v>0</v>
      </c>
      <c r="D393" s="75" t="n">
        <f aca="false">'Vstupní data'!L379</f>
        <v>0</v>
      </c>
      <c r="E393" s="18" t="n">
        <f aca="false">'Vstupní data'!AB379</f>
        <v>0</v>
      </c>
      <c r="F393" s="18" t="n">
        <f aca="false">'Vstupní data'!S379</f>
        <v>0</v>
      </c>
      <c r="G393" s="18" t="n">
        <f aca="false">'Vstupní data'!AL379</f>
        <v>0</v>
      </c>
      <c r="H393" s="18" t="n">
        <f aca="false">'Vstupní data'!AQ379</f>
        <v>0</v>
      </c>
      <c r="I393" s="18" t="n">
        <f aca="false">SUM(E393:H393)</f>
        <v>0</v>
      </c>
    </row>
    <row r="394" customFormat="false" ht="12.8" hidden="false" customHeight="false" outlineLevel="0" collapsed="false">
      <c r="A394" s="18" t="n">
        <f aca="false">'Vstupní data'!A380</f>
        <v>0</v>
      </c>
      <c r="B394" s="18" t="str">
        <f aca="false">CONCATENATE('Vstupní data'!F380,'Vstupní data'!G380,'Vstupní data'!H380,'Vstupní data'!I380)</f>
        <v/>
      </c>
      <c r="C394" s="18" t="n">
        <f aca="false">'Vstupní data'!K380</f>
        <v>0</v>
      </c>
      <c r="D394" s="75" t="n">
        <f aca="false">'Vstupní data'!L380</f>
        <v>0</v>
      </c>
      <c r="E394" s="18" t="n">
        <f aca="false">'Vstupní data'!AB380</f>
        <v>0</v>
      </c>
      <c r="F394" s="18" t="n">
        <f aca="false">'Vstupní data'!S380</f>
        <v>0</v>
      </c>
      <c r="G394" s="18" t="n">
        <f aca="false">'Vstupní data'!AL380</f>
        <v>0</v>
      </c>
      <c r="H394" s="18" t="n">
        <f aca="false">'Vstupní data'!AQ380</f>
        <v>0</v>
      </c>
      <c r="I394" s="18" t="n">
        <f aca="false">SUM(E394:H394)</f>
        <v>0</v>
      </c>
    </row>
    <row r="395" customFormat="false" ht="12.8" hidden="false" customHeight="false" outlineLevel="0" collapsed="false">
      <c r="A395" s="18" t="n">
        <f aca="false">'Vstupní data'!A381</f>
        <v>0</v>
      </c>
      <c r="B395" s="18" t="str">
        <f aca="false">CONCATENATE('Vstupní data'!F381,'Vstupní data'!G381,'Vstupní data'!H381,'Vstupní data'!I381)</f>
        <v/>
      </c>
      <c r="C395" s="18" t="n">
        <f aca="false">'Vstupní data'!K381</f>
        <v>0</v>
      </c>
      <c r="D395" s="75" t="n">
        <f aca="false">'Vstupní data'!L381</f>
        <v>0</v>
      </c>
      <c r="E395" s="18" t="n">
        <f aca="false">'Vstupní data'!AB381</f>
        <v>0</v>
      </c>
      <c r="F395" s="18" t="n">
        <f aca="false">'Vstupní data'!S381</f>
        <v>0</v>
      </c>
      <c r="G395" s="18" t="n">
        <f aca="false">'Vstupní data'!AL381</f>
        <v>0</v>
      </c>
      <c r="H395" s="18" t="n">
        <f aca="false">'Vstupní data'!AQ381</f>
        <v>0</v>
      </c>
      <c r="I395" s="18" t="n">
        <f aca="false">SUM(E395:H395)</f>
        <v>0</v>
      </c>
    </row>
    <row r="396" customFormat="false" ht="12.8" hidden="false" customHeight="false" outlineLevel="0" collapsed="false">
      <c r="A396" s="18" t="n">
        <f aca="false">'Vstupní data'!A382</f>
        <v>0</v>
      </c>
      <c r="B396" s="18" t="str">
        <f aca="false">CONCATENATE('Vstupní data'!F382,'Vstupní data'!G382,'Vstupní data'!H382,'Vstupní data'!I382)</f>
        <v/>
      </c>
      <c r="C396" s="18" t="n">
        <f aca="false">'Vstupní data'!K382</f>
        <v>0</v>
      </c>
      <c r="D396" s="75" t="n">
        <f aca="false">'Vstupní data'!L382</f>
        <v>0</v>
      </c>
      <c r="E396" s="18" t="n">
        <f aca="false">'Vstupní data'!AB382</f>
        <v>0</v>
      </c>
      <c r="F396" s="18" t="n">
        <f aca="false">'Vstupní data'!S382</f>
        <v>0</v>
      </c>
      <c r="G396" s="18" t="n">
        <f aca="false">'Vstupní data'!AL382</f>
        <v>0</v>
      </c>
      <c r="H396" s="18" t="n">
        <f aca="false">'Vstupní data'!AQ382</f>
        <v>0</v>
      </c>
      <c r="I396" s="18" t="n">
        <f aca="false">SUM(E396:H396)</f>
        <v>0</v>
      </c>
    </row>
    <row r="397" customFormat="false" ht="12.8" hidden="false" customHeight="false" outlineLevel="0" collapsed="false">
      <c r="A397" s="18" t="n">
        <f aca="false">'Vstupní data'!A383</f>
        <v>0</v>
      </c>
      <c r="B397" s="18" t="str">
        <f aca="false">CONCATENATE('Vstupní data'!F383,'Vstupní data'!G383,'Vstupní data'!H383,'Vstupní data'!I383)</f>
        <v/>
      </c>
      <c r="C397" s="18" t="n">
        <f aca="false">'Vstupní data'!K383</f>
        <v>0</v>
      </c>
      <c r="D397" s="75" t="n">
        <f aca="false">'Vstupní data'!L383</f>
        <v>0</v>
      </c>
      <c r="E397" s="18" t="n">
        <f aca="false">'Vstupní data'!AB383</f>
        <v>0</v>
      </c>
      <c r="F397" s="18" t="n">
        <f aca="false">'Vstupní data'!S383</f>
        <v>0</v>
      </c>
      <c r="G397" s="18" t="n">
        <f aca="false">'Vstupní data'!AL383</f>
        <v>0</v>
      </c>
      <c r="H397" s="18" t="n">
        <f aca="false">'Vstupní data'!AQ383</f>
        <v>0</v>
      </c>
      <c r="I397" s="18" t="n">
        <f aca="false">SUM(E397:H397)</f>
        <v>0</v>
      </c>
    </row>
    <row r="398" customFormat="false" ht="12.8" hidden="false" customHeight="false" outlineLevel="0" collapsed="false">
      <c r="A398" s="18" t="n">
        <f aca="false">'Vstupní data'!A384</f>
        <v>0</v>
      </c>
      <c r="B398" s="18" t="str">
        <f aca="false">CONCATENATE('Vstupní data'!F384,'Vstupní data'!G384,'Vstupní data'!H384,'Vstupní data'!I384)</f>
        <v/>
      </c>
      <c r="C398" s="18" t="n">
        <f aca="false">'Vstupní data'!K384</f>
        <v>0</v>
      </c>
      <c r="D398" s="75" t="n">
        <f aca="false">'Vstupní data'!L384</f>
        <v>0</v>
      </c>
      <c r="E398" s="18" t="n">
        <f aca="false">'Vstupní data'!AB384</f>
        <v>0</v>
      </c>
      <c r="F398" s="18" t="n">
        <f aca="false">'Vstupní data'!S384</f>
        <v>0</v>
      </c>
      <c r="G398" s="18" t="n">
        <f aca="false">'Vstupní data'!AL384</f>
        <v>0</v>
      </c>
      <c r="H398" s="18" t="n">
        <f aca="false">'Vstupní data'!AQ384</f>
        <v>0</v>
      </c>
      <c r="I398" s="18" t="n">
        <f aca="false">SUM(E398:H398)</f>
        <v>0</v>
      </c>
    </row>
    <row r="399" customFormat="false" ht="12.8" hidden="false" customHeight="false" outlineLevel="0" collapsed="false">
      <c r="A399" s="18" t="n">
        <f aca="false">'Vstupní data'!A385</f>
        <v>0</v>
      </c>
      <c r="B399" s="18" t="str">
        <f aca="false">CONCATENATE('Vstupní data'!F385,'Vstupní data'!G385,'Vstupní data'!H385,'Vstupní data'!I385)</f>
        <v/>
      </c>
      <c r="C399" s="18" t="n">
        <f aca="false">'Vstupní data'!K385</f>
        <v>0</v>
      </c>
      <c r="D399" s="75" t="n">
        <f aca="false">'Vstupní data'!L385</f>
        <v>0</v>
      </c>
      <c r="E399" s="18" t="n">
        <f aca="false">'Vstupní data'!AB385</f>
        <v>0</v>
      </c>
      <c r="F399" s="18" t="n">
        <f aca="false">'Vstupní data'!S385</f>
        <v>0</v>
      </c>
      <c r="G399" s="18" t="n">
        <f aca="false">'Vstupní data'!AL385</f>
        <v>0</v>
      </c>
      <c r="H399" s="18" t="n">
        <f aca="false">'Vstupní data'!AQ385</f>
        <v>0</v>
      </c>
      <c r="I399" s="18" t="n">
        <f aca="false">SUM(E399:H399)</f>
        <v>0</v>
      </c>
    </row>
    <row r="400" customFormat="false" ht="12.8" hidden="false" customHeight="false" outlineLevel="0" collapsed="false">
      <c r="A400" s="18" t="n">
        <f aca="false">'Vstupní data'!A386</f>
        <v>0</v>
      </c>
      <c r="B400" s="18" t="str">
        <f aca="false">CONCATENATE('Vstupní data'!F386,'Vstupní data'!G386,'Vstupní data'!H386,'Vstupní data'!I386)</f>
        <v/>
      </c>
      <c r="C400" s="18" t="n">
        <f aca="false">'Vstupní data'!K386</f>
        <v>0</v>
      </c>
      <c r="D400" s="75" t="n">
        <f aca="false">'Vstupní data'!L386</f>
        <v>0</v>
      </c>
      <c r="E400" s="18" t="n">
        <f aca="false">'Vstupní data'!AB386</f>
        <v>0</v>
      </c>
      <c r="F400" s="18" t="n">
        <f aca="false">'Vstupní data'!S386</f>
        <v>0</v>
      </c>
      <c r="G400" s="18" t="n">
        <f aca="false">'Vstupní data'!AL386</f>
        <v>0</v>
      </c>
      <c r="H400" s="18" t="n">
        <f aca="false">'Vstupní data'!AQ386</f>
        <v>0</v>
      </c>
      <c r="I400" s="18" t="n">
        <f aca="false">SUM(E400:H400)</f>
        <v>0</v>
      </c>
    </row>
    <row r="401" customFormat="false" ht="12.8" hidden="false" customHeight="false" outlineLevel="0" collapsed="false">
      <c r="A401" s="18" t="n">
        <f aca="false">'Vstupní data'!A387</f>
        <v>0</v>
      </c>
      <c r="B401" s="18" t="str">
        <f aca="false">CONCATENATE('Vstupní data'!F387,'Vstupní data'!G387,'Vstupní data'!H387,'Vstupní data'!I387)</f>
        <v/>
      </c>
      <c r="C401" s="18" t="n">
        <f aca="false">'Vstupní data'!K387</f>
        <v>0</v>
      </c>
      <c r="D401" s="75" t="n">
        <f aca="false">'Vstupní data'!L387</f>
        <v>0</v>
      </c>
      <c r="E401" s="18" t="n">
        <f aca="false">'Vstupní data'!AB387</f>
        <v>0</v>
      </c>
      <c r="F401" s="18" t="n">
        <f aca="false">'Vstupní data'!S387</f>
        <v>0</v>
      </c>
      <c r="G401" s="18" t="n">
        <f aca="false">'Vstupní data'!AL387</f>
        <v>0</v>
      </c>
      <c r="H401" s="18" t="n">
        <f aca="false">'Vstupní data'!AQ387</f>
        <v>0</v>
      </c>
      <c r="I401" s="18" t="n">
        <f aca="false">SUM(E401:H401)</f>
        <v>0</v>
      </c>
    </row>
    <row r="402" customFormat="false" ht="12.8" hidden="false" customHeight="false" outlineLevel="0" collapsed="false">
      <c r="A402" s="18" t="n">
        <f aca="false">'Vstupní data'!A388</f>
        <v>0</v>
      </c>
      <c r="B402" s="18" t="str">
        <f aca="false">CONCATENATE('Vstupní data'!F388,'Vstupní data'!G388,'Vstupní data'!H388,'Vstupní data'!I388)</f>
        <v/>
      </c>
      <c r="C402" s="18" t="n">
        <f aca="false">'Vstupní data'!K388</f>
        <v>0</v>
      </c>
      <c r="D402" s="75" t="n">
        <f aca="false">'Vstupní data'!L388</f>
        <v>0</v>
      </c>
      <c r="E402" s="18" t="n">
        <f aca="false">'Vstupní data'!AB388</f>
        <v>0</v>
      </c>
      <c r="F402" s="18" t="n">
        <f aca="false">'Vstupní data'!S388</f>
        <v>0</v>
      </c>
      <c r="G402" s="18" t="n">
        <f aca="false">'Vstupní data'!AL388</f>
        <v>0</v>
      </c>
      <c r="H402" s="18" t="n">
        <f aca="false">'Vstupní data'!AQ388</f>
        <v>0</v>
      </c>
      <c r="I402" s="18" t="n">
        <f aca="false">SUM(E402:H402)</f>
        <v>0</v>
      </c>
    </row>
    <row r="403" customFormat="false" ht="12.8" hidden="false" customHeight="false" outlineLevel="0" collapsed="false">
      <c r="A403" s="18" t="n">
        <f aca="false">'Vstupní data'!A389</f>
        <v>0</v>
      </c>
      <c r="B403" s="18" t="str">
        <f aca="false">CONCATENATE('Vstupní data'!F389,'Vstupní data'!G389,'Vstupní data'!H389,'Vstupní data'!I389)</f>
        <v/>
      </c>
      <c r="C403" s="18" t="n">
        <f aca="false">'Vstupní data'!K389</f>
        <v>0</v>
      </c>
      <c r="D403" s="75" t="n">
        <f aca="false">'Vstupní data'!L389</f>
        <v>0</v>
      </c>
      <c r="E403" s="18" t="n">
        <f aca="false">'Vstupní data'!AB389</f>
        <v>0</v>
      </c>
      <c r="F403" s="18" t="n">
        <f aca="false">'Vstupní data'!S389</f>
        <v>0</v>
      </c>
      <c r="G403" s="18" t="n">
        <f aca="false">'Vstupní data'!AL389</f>
        <v>0</v>
      </c>
      <c r="H403" s="18" t="n">
        <f aca="false">'Vstupní data'!AQ389</f>
        <v>0</v>
      </c>
      <c r="I403" s="18" t="n">
        <f aca="false">SUM(E403:H403)</f>
        <v>0</v>
      </c>
    </row>
    <row r="404" customFormat="false" ht="12.8" hidden="false" customHeight="false" outlineLevel="0" collapsed="false">
      <c r="A404" s="18" t="n">
        <f aca="false">'Vstupní data'!A390</f>
        <v>0</v>
      </c>
      <c r="B404" s="18" t="str">
        <f aca="false">CONCATENATE('Vstupní data'!F390,'Vstupní data'!G390,'Vstupní data'!H390,'Vstupní data'!I390)</f>
        <v/>
      </c>
      <c r="C404" s="18" t="n">
        <f aca="false">'Vstupní data'!K390</f>
        <v>0</v>
      </c>
      <c r="D404" s="75" t="n">
        <f aca="false">'Vstupní data'!L390</f>
        <v>0</v>
      </c>
      <c r="E404" s="18" t="n">
        <f aca="false">'Vstupní data'!AB390</f>
        <v>0</v>
      </c>
      <c r="F404" s="18" t="n">
        <f aca="false">'Vstupní data'!S390</f>
        <v>0</v>
      </c>
      <c r="G404" s="18" t="n">
        <f aca="false">'Vstupní data'!AL390</f>
        <v>0</v>
      </c>
      <c r="H404" s="18" t="n">
        <f aca="false">'Vstupní data'!AQ390</f>
        <v>0</v>
      </c>
      <c r="I404" s="18" t="n">
        <f aca="false">SUM(E404:H404)</f>
        <v>0</v>
      </c>
    </row>
    <row r="405" customFormat="false" ht="12.8" hidden="false" customHeight="false" outlineLevel="0" collapsed="false">
      <c r="A405" s="18" t="n">
        <f aca="false">'Vstupní data'!A391</f>
        <v>0</v>
      </c>
      <c r="B405" s="18" t="str">
        <f aca="false">CONCATENATE('Vstupní data'!F391,'Vstupní data'!G391,'Vstupní data'!H391,'Vstupní data'!I391)</f>
        <v/>
      </c>
      <c r="C405" s="18" t="n">
        <f aca="false">'Vstupní data'!K391</f>
        <v>0</v>
      </c>
      <c r="D405" s="75" t="n">
        <f aca="false">'Vstupní data'!L391</f>
        <v>0</v>
      </c>
      <c r="E405" s="18" t="n">
        <f aca="false">'Vstupní data'!AB391</f>
        <v>0</v>
      </c>
      <c r="F405" s="18" t="n">
        <f aca="false">'Vstupní data'!S391</f>
        <v>0</v>
      </c>
      <c r="G405" s="18" t="n">
        <f aca="false">'Vstupní data'!AL391</f>
        <v>0</v>
      </c>
      <c r="H405" s="18" t="n">
        <f aca="false">'Vstupní data'!AQ391</f>
        <v>0</v>
      </c>
      <c r="I405" s="18" t="n">
        <f aca="false">SUM(E405:H405)</f>
        <v>0</v>
      </c>
    </row>
    <row r="406" customFormat="false" ht="12.8" hidden="false" customHeight="false" outlineLevel="0" collapsed="false">
      <c r="A406" s="18" t="n">
        <f aca="false">'Vstupní data'!A392</f>
        <v>0</v>
      </c>
      <c r="B406" s="18" t="str">
        <f aca="false">CONCATENATE('Vstupní data'!F392,'Vstupní data'!G392,'Vstupní data'!H392,'Vstupní data'!I392)</f>
        <v/>
      </c>
      <c r="C406" s="18" t="n">
        <f aca="false">'Vstupní data'!K392</f>
        <v>0</v>
      </c>
      <c r="D406" s="75" t="n">
        <f aca="false">'Vstupní data'!L392</f>
        <v>0</v>
      </c>
      <c r="E406" s="18" t="n">
        <f aca="false">'Vstupní data'!AB392</f>
        <v>0</v>
      </c>
      <c r="F406" s="18" t="n">
        <f aca="false">'Vstupní data'!S392</f>
        <v>0</v>
      </c>
      <c r="G406" s="18" t="n">
        <f aca="false">'Vstupní data'!AL392</f>
        <v>0</v>
      </c>
      <c r="H406" s="18" t="n">
        <f aca="false">'Vstupní data'!AQ392</f>
        <v>0</v>
      </c>
      <c r="I406" s="18" t="n">
        <f aca="false">SUM(E406:H406)</f>
        <v>0</v>
      </c>
    </row>
    <row r="407" customFormat="false" ht="12.8" hidden="false" customHeight="false" outlineLevel="0" collapsed="false">
      <c r="A407" s="18" t="n">
        <f aca="false">'Vstupní data'!A393</f>
        <v>0</v>
      </c>
      <c r="B407" s="18" t="str">
        <f aca="false">CONCATENATE('Vstupní data'!F393,'Vstupní data'!G393,'Vstupní data'!H393,'Vstupní data'!I393)</f>
        <v/>
      </c>
      <c r="C407" s="18" t="n">
        <f aca="false">'Vstupní data'!K393</f>
        <v>0</v>
      </c>
      <c r="D407" s="75" t="n">
        <f aca="false">'Vstupní data'!L393</f>
        <v>0</v>
      </c>
      <c r="E407" s="18" t="n">
        <f aca="false">'Vstupní data'!AB393</f>
        <v>0</v>
      </c>
      <c r="F407" s="18" t="n">
        <f aca="false">'Vstupní data'!S393</f>
        <v>0</v>
      </c>
      <c r="G407" s="18" t="n">
        <f aca="false">'Vstupní data'!AL393</f>
        <v>0</v>
      </c>
      <c r="H407" s="18" t="n">
        <f aca="false">'Vstupní data'!AQ393</f>
        <v>0</v>
      </c>
      <c r="I407" s="18" t="n">
        <f aca="false">SUM(E407:H407)</f>
        <v>0</v>
      </c>
    </row>
    <row r="408" customFormat="false" ht="12.8" hidden="false" customHeight="false" outlineLevel="0" collapsed="false">
      <c r="A408" s="18" t="n">
        <f aca="false">'Vstupní data'!A394</f>
        <v>0</v>
      </c>
      <c r="B408" s="18" t="str">
        <f aca="false">CONCATENATE('Vstupní data'!F394,'Vstupní data'!G394,'Vstupní data'!H394,'Vstupní data'!I394)</f>
        <v/>
      </c>
      <c r="C408" s="18" t="n">
        <f aca="false">'Vstupní data'!K394</f>
        <v>0</v>
      </c>
      <c r="D408" s="75" t="n">
        <f aca="false">'Vstupní data'!L394</f>
        <v>0</v>
      </c>
      <c r="E408" s="18" t="n">
        <f aca="false">'Vstupní data'!AB394</f>
        <v>0</v>
      </c>
      <c r="F408" s="18" t="n">
        <f aca="false">'Vstupní data'!S394</f>
        <v>0</v>
      </c>
      <c r="G408" s="18" t="n">
        <f aca="false">'Vstupní data'!AL394</f>
        <v>0</v>
      </c>
      <c r="H408" s="18" t="n">
        <f aca="false">'Vstupní data'!AQ394</f>
        <v>0</v>
      </c>
      <c r="I408" s="18" t="n">
        <f aca="false">SUM(E408:H408)</f>
        <v>0</v>
      </c>
    </row>
    <row r="409" customFormat="false" ht="12.8" hidden="false" customHeight="false" outlineLevel="0" collapsed="false">
      <c r="A409" s="18" t="n">
        <f aca="false">'Vstupní data'!A395</f>
        <v>0</v>
      </c>
      <c r="B409" s="18" t="str">
        <f aca="false">CONCATENATE('Vstupní data'!F395,'Vstupní data'!G395,'Vstupní data'!H395,'Vstupní data'!I395)</f>
        <v/>
      </c>
      <c r="C409" s="18" t="n">
        <f aca="false">'Vstupní data'!K395</f>
        <v>0</v>
      </c>
      <c r="D409" s="75" t="n">
        <f aca="false">'Vstupní data'!L395</f>
        <v>0</v>
      </c>
      <c r="E409" s="18" t="n">
        <f aca="false">'Vstupní data'!AB395</f>
        <v>0</v>
      </c>
      <c r="F409" s="18" t="n">
        <f aca="false">'Vstupní data'!S395</f>
        <v>0</v>
      </c>
      <c r="G409" s="18" t="n">
        <f aca="false">'Vstupní data'!AL395</f>
        <v>0</v>
      </c>
      <c r="H409" s="18" t="n">
        <f aca="false">'Vstupní data'!AQ395</f>
        <v>0</v>
      </c>
      <c r="I409" s="18" t="n">
        <f aca="false">SUM(E409:H409)</f>
        <v>0</v>
      </c>
    </row>
    <row r="410" customFormat="false" ht="12.8" hidden="false" customHeight="false" outlineLevel="0" collapsed="false">
      <c r="A410" s="18" t="n">
        <f aca="false">'Vstupní data'!A396</f>
        <v>0</v>
      </c>
      <c r="B410" s="18" t="str">
        <f aca="false">CONCATENATE('Vstupní data'!F396,'Vstupní data'!G396,'Vstupní data'!H396,'Vstupní data'!I396)</f>
        <v/>
      </c>
      <c r="C410" s="18" t="n">
        <f aca="false">'Vstupní data'!K396</f>
        <v>0</v>
      </c>
      <c r="D410" s="75" t="n">
        <f aca="false">'Vstupní data'!L396</f>
        <v>0</v>
      </c>
      <c r="E410" s="18" t="n">
        <f aca="false">'Vstupní data'!AB396</f>
        <v>0</v>
      </c>
      <c r="F410" s="18" t="n">
        <f aca="false">'Vstupní data'!S396</f>
        <v>0</v>
      </c>
      <c r="G410" s="18" t="n">
        <f aca="false">'Vstupní data'!AL396</f>
        <v>0</v>
      </c>
      <c r="H410" s="18" t="n">
        <f aca="false">'Vstupní data'!AQ396</f>
        <v>0</v>
      </c>
      <c r="I410" s="18" t="n">
        <f aca="false">SUM(E410:H410)</f>
        <v>0</v>
      </c>
    </row>
    <row r="411" customFormat="false" ht="12.8" hidden="false" customHeight="false" outlineLevel="0" collapsed="false">
      <c r="A411" s="18" t="n">
        <f aca="false">'Vstupní data'!A397</f>
        <v>0</v>
      </c>
      <c r="B411" s="18" t="str">
        <f aca="false">CONCATENATE('Vstupní data'!F397,'Vstupní data'!G397,'Vstupní data'!H397,'Vstupní data'!I397)</f>
        <v/>
      </c>
      <c r="C411" s="18" t="n">
        <f aca="false">'Vstupní data'!K397</f>
        <v>0</v>
      </c>
      <c r="D411" s="75" t="n">
        <f aca="false">'Vstupní data'!L397</f>
        <v>0</v>
      </c>
      <c r="E411" s="18" t="n">
        <f aca="false">'Vstupní data'!AB397</f>
        <v>0</v>
      </c>
      <c r="F411" s="18" t="n">
        <f aca="false">'Vstupní data'!S397</f>
        <v>0</v>
      </c>
      <c r="G411" s="18" t="n">
        <f aca="false">'Vstupní data'!AL397</f>
        <v>0</v>
      </c>
      <c r="H411" s="18" t="n">
        <f aca="false">'Vstupní data'!AQ397</f>
        <v>0</v>
      </c>
      <c r="I411" s="18" t="n">
        <f aca="false">SUM(E411:H411)</f>
        <v>0</v>
      </c>
    </row>
    <row r="412" customFormat="false" ht="12.8" hidden="false" customHeight="false" outlineLevel="0" collapsed="false">
      <c r="A412" s="18" t="n">
        <f aca="false">'Vstupní data'!A398</f>
        <v>0</v>
      </c>
      <c r="B412" s="18" t="str">
        <f aca="false">CONCATENATE('Vstupní data'!F398,'Vstupní data'!G398,'Vstupní data'!H398,'Vstupní data'!I398)</f>
        <v/>
      </c>
      <c r="C412" s="18" t="n">
        <f aca="false">'Vstupní data'!K398</f>
        <v>0</v>
      </c>
      <c r="D412" s="75" t="n">
        <f aca="false">'Vstupní data'!L398</f>
        <v>0</v>
      </c>
      <c r="E412" s="18" t="n">
        <f aca="false">'Vstupní data'!AB398</f>
        <v>0</v>
      </c>
      <c r="F412" s="18" t="n">
        <f aca="false">'Vstupní data'!S398</f>
        <v>0</v>
      </c>
      <c r="G412" s="18" t="n">
        <f aca="false">'Vstupní data'!AL398</f>
        <v>0</v>
      </c>
      <c r="H412" s="18" t="n">
        <f aca="false">'Vstupní data'!AQ398</f>
        <v>0</v>
      </c>
      <c r="I412" s="18" t="n">
        <f aca="false">SUM(E412:H412)</f>
        <v>0</v>
      </c>
    </row>
    <row r="413" customFormat="false" ht="12.8" hidden="false" customHeight="false" outlineLevel="0" collapsed="false">
      <c r="A413" s="18" t="n">
        <f aca="false">'Vstupní data'!A399</f>
        <v>0</v>
      </c>
      <c r="B413" s="18" t="str">
        <f aca="false">CONCATENATE('Vstupní data'!F399,'Vstupní data'!G399,'Vstupní data'!H399,'Vstupní data'!I399)</f>
        <v/>
      </c>
      <c r="C413" s="18" t="n">
        <f aca="false">'Vstupní data'!K399</f>
        <v>0</v>
      </c>
      <c r="D413" s="75" t="n">
        <f aca="false">'Vstupní data'!L399</f>
        <v>0</v>
      </c>
      <c r="E413" s="18" t="n">
        <f aca="false">'Vstupní data'!AB399</f>
        <v>0</v>
      </c>
      <c r="F413" s="18" t="n">
        <f aca="false">'Vstupní data'!S399</f>
        <v>0</v>
      </c>
      <c r="G413" s="18" t="n">
        <f aca="false">'Vstupní data'!AL399</f>
        <v>0</v>
      </c>
      <c r="H413" s="18" t="n">
        <f aca="false">'Vstupní data'!AQ399</f>
        <v>0</v>
      </c>
      <c r="I413" s="18" t="n">
        <f aca="false">SUM(E413:H413)</f>
        <v>0</v>
      </c>
    </row>
    <row r="414" customFormat="false" ht="12.8" hidden="false" customHeight="false" outlineLevel="0" collapsed="false">
      <c r="A414" s="18" t="n">
        <f aca="false">'Vstupní data'!A400</f>
        <v>0</v>
      </c>
      <c r="B414" s="18" t="str">
        <f aca="false">CONCATENATE('Vstupní data'!F400,'Vstupní data'!G400,'Vstupní data'!H400,'Vstupní data'!I400)</f>
        <v/>
      </c>
      <c r="C414" s="18" t="n">
        <f aca="false">'Vstupní data'!K400</f>
        <v>0</v>
      </c>
      <c r="D414" s="75" t="n">
        <f aca="false">'Vstupní data'!L400</f>
        <v>0</v>
      </c>
      <c r="E414" s="18" t="n">
        <f aca="false">'Vstupní data'!AB400</f>
        <v>0</v>
      </c>
      <c r="F414" s="18" t="n">
        <f aca="false">'Vstupní data'!S400</f>
        <v>0</v>
      </c>
      <c r="G414" s="18" t="n">
        <f aca="false">'Vstupní data'!AL400</f>
        <v>0</v>
      </c>
      <c r="H414" s="18" t="n">
        <f aca="false">'Vstupní data'!AQ400</f>
        <v>0</v>
      </c>
      <c r="I414" s="18" t="n">
        <f aca="false">SUM(E414:H414)</f>
        <v>0</v>
      </c>
    </row>
    <row r="415" customFormat="false" ht="12.8" hidden="false" customHeight="false" outlineLevel="0" collapsed="false">
      <c r="A415" s="18" t="n">
        <f aca="false">'Vstupní data'!A401</f>
        <v>0</v>
      </c>
      <c r="B415" s="18" t="str">
        <f aca="false">CONCATENATE('Vstupní data'!F401,'Vstupní data'!G401,'Vstupní data'!H401,'Vstupní data'!I401)</f>
        <v/>
      </c>
      <c r="C415" s="18" t="n">
        <f aca="false">'Vstupní data'!K401</f>
        <v>0</v>
      </c>
      <c r="D415" s="75" t="n">
        <f aca="false">'Vstupní data'!L401</f>
        <v>0</v>
      </c>
      <c r="E415" s="18" t="n">
        <f aca="false">'Vstupní data'!AB401</f>
        <v>0</v>
      </c>
      <c r="F415" s="18" t="n">
        <f aca="false">'Vstupní data'!S401</f>
        <v>0</v>
      </c>
      <c r="G415" s="18" t="n">
        <f aca="false">'Vstupní data'!AL401</f>
        <v>0</v>
      </c>
      <c r="H415" s="18" t="n">
        <f aca="false">'Vstupní data'!AQ401</f>
        <v>0</v>
      </c>
      <c r="I415" s="18" t="n">
        <f aca="false">SUM(E415:H415)</f>
        <v>0</v>
      </c>
    </row>
    <row r="416" customFormat="false" ht="12.8" hidden="false" customHeight="false" outlineLevel="0" collapsed="false">
      <c r="A416" s="18" t="n">
        <f aca="false">'Vstupní data'!A402</f>
        <v>0</v>
      </c>
      <c r="B416" s="18" t="str">
        <f aca="false">CONCATENATE('Vstupní data'!F402,'Vstupní data'!G402,'Vstupní data'!H402,'Vstupní data'!I402)</f>
        <v/>
      </c>
      <c r="C416" s="18" t="n">
        <f aca="false">'Vstupní data'!K402</f>
        <v>0</v>
      </c>
      <c r="D416" s="75" t="n">
        <f aca="false">'Vstupní data'!L402</f>
        <v>0</v>
      </c>
      <c r="E416" s="18" t="n">
        <f aca="false">'Vstupní data'!AB402</f>
        <v>0</v>
      </c>
      <c r="F416" s="18" t="n">
        <f aca="false">'Vstupní data'!S402</f>
        <v>0</v>
      </c>
      <c r="G416" s="18" t="n">
        <f aca="false">'Vstupní data'!AL402</f>
        <v>0</v>
      </c>
      <c r="H416" s="18" t="n">
        <f aca="false">'Vstupní data'!AQ402</f>
        <v>0</v>
      </c>
      <c r="I416" s="18" t="n">
        <f aca="false">SUM(E416:H416)</f>
        <v>0</v>
      </c>
    </row>
    <row r="417" customFormat="false" ht="12.8" hidden="false" customHeight="false" outlineLevel="0" collapsed="false">
      <c r="A417" s="18" t="n">
        <f aca="false">'Vstupní data'!A403</f>
        <v>0</v>
      </c>
      <c r="B417" s="18" t="str">
        <f aca="false">CONCATENATE('Vstupní data'!F403,'Vstupní data'!G403,'Vstupní data'!H403,'Vstupní data'!I403)</f>
        <v/>
      </c>
      <c r="C417" s="18" t="n">
        <f aca="false">'Vstupní data'!K403</f>
        <v>0</v>
      </c>
      <c r="D417" s="75" t="n">
        <f aca="false">'Vstupní data'!L403</f>
        <v>0</v>
      </c>
      <c r="E417" s="18" t="n">
        <f aca="false">'Vstupní data'!AB403</f>
        <v>0</v>
      </c>
      <c r="F417" s="18" t="n">
        <f aca="false">'Vstupní data'!S403</f>
        <v>0</v>
      </c>
      <c r="G417" s="18" t="n">
        <f aca="false">'Vstupní data'!AL403</f>
        <v>0</v>
      </c>
      <c r="H417" s="18" t="n">
        <f aca="false">'Vstupní data'!AQ403</f>
        <v>0</v>
      </c>
      <c r="I417" s="18" t="n">
        <f aca="false">SUM(E417:H417)</f>
        <v>0</v>
      </c>
    </row>
    <row r="418" customFormat="false" ht="12.8" hidden="false" customHeight="false" outlineLevel="0" collapsed="false">
      <c r="A418" s="18" t="n">
        <f aca="false">'Vstupní data'!A404</f>
        <v>0</v>
      </c>
      <c r="B418" s="18" t="str">
        <f aca="false">CONCATENATE('Vstupní data'!F404,'Vstupní data'!G404,'Vstupní data'!H404,'Vstupní data'!I404)</f>
        <v/>
      </c>
      <c r="C418" s="18" t="n">
        <f aca="false">'Vstupní data'!K404</f>
        <v>0</v>
      </c>
      <c r="D418" s="75" t="n">
        <f aca="false">'Vstupní data'!L404</f>
        <v>0</v>
      </c>
      <c r="E418" s="18" t="n">
        <f aca="false">'Vstupní data'!AB404</f>
        <v>0</v>
      </c>
      <c r="F418" s="18" t="n">
        <f aca="false">'Vstupní data'!S404</f>
        <v>0</v>
      </c>
      <c r="G418" s="18" t="n">
        <f aca="false">'Vstupní data'!AL404</f>
        <v>0</v>
      </c>
      <c r="H418" s="18" t="n">
        <f aca="false">'Vstupní data'!AQ404</f>
        <v>0</v>
      </c>
      <c r="I418" s="18" t="n">
        <f aca="false">SUM(E418:H418)</f>
        <v>0</v>
      </c>
    </row>
    <row r="419" customFormat="false" ht="12.8" hidden="false" customHeight="false" outlineLevel="0" collapsed="false">
      <c r="A419" s="18" t="n">
        <f aca="false">'Vstupní data'!A405</f>
        <v>0</v>
      </c>
      <c r="B419" s="18" t="str">
        <f aca="false">CONCATENATE('Vstupní data'!F405,'Vstupní data'!G405,'Vstupní data'!H405,'Vstupní data'!I405)</f>
        <v/>
      </c>
      <c r="C419" s="18" t="n">
        <f aca="false">'Vstupní data'!K405</f>
        <v>0</v>
      </c>
      <c r="D419" s="75" t="n">
        <f aca="false">'Vstupní data'!L405</f>
        <v>0</v>
      </c>
      <c r="E419" s="18" t="n">
        <f aca="false">'Vstupní data'!AB405</f>
        <v>0</v>
      </c>
      <c r="F419" s="18" t="n">
        <f aca="false">'Vstupní data'!S405</f>
        <v>0</v>
      </c>
      <c r="G419" s="18" t="n">
        <f aca="false">'Vstupní data'!AL405</f>
        <v>0</v>
      </c>
      <c r="H419" s="18" t="n">
        <f aca="false">'Vstupní data'!AQ405</f>
        <v>0</v>
      </c>
      <c r="I419" s="18" t="n">
        <f aca="false">SUM(E419:H419)</f>
        <v>0</v>
      </c>
    </row>
    <row r="420" customFormat="false" ht="12.8" hidden="false" customHeight="false" outlineLevel="0" collapsed="false">
      <c r="A420" s="18" t="n">
        <f aca="false">'Vstupní data'!A406</f>
        <v>0</v>
      </c>
      <c r="B420" s="18" t="str">
        <f aca="false">CONCATENATE('Vstupní data'!F406,'Vstupní data'!G406,'Vstupní data'!H406,'Vstupní data'!I406)</f>
        <v/>
      </c>
      <c r="C420" s="18" t="n">
        <f aca="false">'Vstupní data'!K406</f>
        <v>0</v>
      </c>
      <c r="D420" s="75" t="n">
        <f aca="false">'Vstupní data'!L406</f>
        <v>0</v>
      </c>
      <c r="E420" s="18" t="n">
        <f aca="false">'Vstupní data'!AB406</f>
        <v>0</v>
      </c>
      <c r="F420" s="18" t="n">
        <f aca="false">'Vstupní data'!S406</f>
        <v>0</v>
      </c>
      <c r="G420" s="18" t="n">
        <f aca="false">'Vstupní data'!AL406</f>
        <v>0</v>
      </c>
      <c r="H420" s="18" t="n">
        <f aca="false">'Vstupní data'!AQ406</f>
        <v>0</v>
      </c>
      <c r="I420" s="18" t="n">
        <f aca="false">SUM(E420:H420)</f>
        <v>0</v>
      </c>
    </row>
    <row r="421" customFormat="false" ht="12.8" hidden="false" customHeight="false" outlineLevel="0" collapsed="false">
      <c r="A421" s="18" t="n">
        <f aca="false">'Vstupní data'!A407</f>
        <v>0</v>
      </c>
      <c r="B421" s="18" t="str">
        <f aca="false">CONCATENATE('Vstupní data'!F407,'Vstupní data'!G407,'Vstupní data'!H407,'Vstupní data'!I407)</f>
        <v/>
      </c>
      <c r="C421" s="18" t="n">
        <f aca="false">'Vstupní data'!K407</f>
        <v>0</v>
      </c>
      <c r="D421" s="75" t="n">
        <f aca="false">'Vstupní data'!L407</f>
        <v>0</v>
      </c>
      <c r="E421" s="18" t="n">
        <f aca="false">'Vstupní data'!AB407</f>
        <v>0</v>
      </c>
      <c r="F421" s="18" t="n">
        <f aca="false">'Vstupní data'!S407</f>
        <v>0</v>
      </c>
      <c r="G421" s="18" t="n">
        <f aca="false">'Vstupní data'!AL407</f>
        <v>0</v>
      </c>
      <c r="H421" s="18" t="n">
        <f aca="false">'Vstupní data'!AQ407</f>
        <v>0</v>
      </c>
      <c r="I421" s="18" t="n">
        <f aca="false">SUM(E421:H421)</f>
        <v>0</v>
      </c>
    </row>
    <row r="422" customFormat="false" ht="12.8" hidden="false" customHeight="false" outlineLevel="0" collapsed="false">
      <c r="A422" s="18" t="n">
        <f aca="false">'Vstupní data'!A408</f>
        <v>0</v>
      </c>
      <c r="B422" s="18" t="str">
        <f aca="false">CONCATENATE('Vstupní data'!F408,'Vstupní data'!G408,'Vstupní data'!H408,'Vstupní data'!I408)</f>
        <v/>
      </c>
      <c r="C422" s="18" t="n">
        <f aca="false">'Vstupní data'!K408</f>
        <v>0</v>
      </c>
      <c r="D422" s="75" t="n">
        <f aca="false">'Vstupní data'!L408</f>
        <v>0</v>
      </c>
      <c r="E422" s="18" t="n">
        <f aca="false">'Vstupní data'!AB408</f>
        <v>0</v>
      </c>
      <c r="F422" s="18" t="n">
        <f aca="false">'Vstupní data'!S408</f>
        <v>0</v>
      </c>
      <c r="G422" s="18" t="n">
        <f aca="false">'Vstupní data'!AL408</f>
        <v>0</v>
      </c>
      <c r="H422" s="18" t="n">
        <f aca="false">'Vstupní data'!AQ408</f>
        <v>0</v>
      </c>
      <c r="I422" s="18" t="n">
        <f aca="false">SUM(E422:H422)</f>
        <v>0</v>
      </c>
    </row>
    <row r="423" customFormat="false" ht="12.8" hidden="false" customHeight="false" outlineLevel="0" collapsed="false">
      <c r="A423" s="18" t="n">
        <f aca="false">'Vstupní data'!A409</f>
        <v>0</v>
      </c>
      <c r="B423" s="18" t="str">
        <f aca="false">CONCATENATE('Vstupní data'!F409,'Vstupní data'!G409,'Vstupní data'!H409,'Vstupní data'!I409)</f>
        <v/>
      </c>
      <c r="C423" s="18" t="n">
        <f aca="false">'Vstupní data'!K409</f>
        <v>0</v>
      </c>
      <c r="D423" s="75" t="n">
        <f aca="false">'Vstupní data'!L409</f>
        <v>0</v>
      </c>
      <c r="E423" s="18" t="n">
        <f aca="false">'Vstupní data'!AB409</f>
        <v>0</v>
      </c>
      <c r="F423" s="18" t="n">
        <f aca="false">'Vstupní data'!S409</f>
        <v>0</v>
      </c>
      <c r="G423" s="18" t="n">
        <f aca="false">'Vstupní data'!AL409</f>
        <v>0</v>
      </c>
      <c r="H423" s="18" t="n">
        <f aca="false">'Vstupní data'!AQ409</f>
        <v>0</v>
      </c>
      <c r="I423" s="18" t="n">
        <f aca="false">SUM(E423:H423)</f>
        <v>0</v>
      </c>
    </row>
    <row r="424" customFormat="false" ht="12.8" hidden="false" customHeight="false" outlineLevel="0" collapsed="false">
      <c r="A424" s="18" t="n">
        <f aca="false">'Vstupní data'!A410</f>
        <v>0</v>
      </c>
      <c r="B424" s="18" t="str">
        <f aca="false">CONCATENATE('Vstupní data'!F410,'Vstupní data'!G410,'Vstupní data'!H410,'Vstupní data'!I410)</f>
        <v/>
      </c>
      <c r="C424" s="18" t="n">
        <f aca="false">'Vstupní data'!K410</f>
        <v>0</v>
      </c>
      <c r="D424" s="75" t="n">
        <f aca="false">'Vstupní data'!L410</f>
        <v>0</v>
      </c>
      <c r="E424" s="18" t="n">
        <f aca="false">'Vstupní data'!AB410</f>
        <v>0</v>
      </c>
      <c r="F424" s="18" t="n">
        <f aca="false">'Vstupní data'!S410</f>
        <v>0</v>
      </c>
      <c r="G424" s="18" t="n">
        <f aca="false">'Vstupní data'!AL410</f>
        <v>0</v>
      </c>
      <c r="H424" s="18" t="n">
        <f aca="false">'Vstupní data'!AQ410</f>
        <v>0</v>
      </c>
      <c r="I424" s="18" t="n">
        <f aca="false">SUM(E424:H424)</f>
        <v>0</v>
      </c>
    </row>
    <row r="425" customFormat="false" ht="12.8" hidden="false" customHeight="false" outlineLevel="0" collapsed="false">
      <c r="A425" s="18" t="n">
        <f aca="false">'Vstupní data'!A411</f>
        <v>0</v>
      </c>
      <c r="B425" s="18" t="str">
        <f aca="false">CONCATENATE('Vstupní data'!F411,'Vstupní data'!G411,'Vstupní data'!H411,'Vstupní data'!I411)</f>
        <v/>
      </c>
      <c r="C425" s="18" t="n">
        <f aca="false">'Vstupní data'!K411</f>
        <v>0</v>
      </c>
      <c r="D425" s="75" t="n">
        <f aca="false">'Vstupní data'!L411</f>
        <v>0</v>
      </c>
      <c r="E425" s="18" t="n">
        <f aca="false">'Vstupní data'!AB411</f>
        <v>0</v>
      </c>
      <c r="F425" s="18" t="n">
        <f aca="false">'Vstupní data'!S411</f>
        <v>0</v>
      </c>
      <c r="G425" s="18" t="n">
        <f aca="false">'Vstupní data'!AL411</f>
        <v>0</v>
      </c>
      <c r="H425" s="18" t="n">
        <f aca="false">'Vstupní data'!AQ411</f>
        <v>0</v>
      </c>
      <c r="I425" s="18" t="n">
        <f aca="false">SUM(E425:H425)</f>
        <v>0</v>
      </c>
    </row>
    <row r="426" customFormat="false" ht="12.8" hidden="false" customHeight="false" outlineLevel="0" collapsed="false">
      <c r="A426" s="18" t="n">
        <f aca="false">'Vstupní data'!A412</f>
        <v>0</v>
      </c>
      <c r="B426" s="18" t="str">
        <f aca="false">CONCATENATE('Vstupní data'!F412,'Vstupní data'!G412,'Vstupní data'!H412,'Vstupní data'!I412)</f>
        <v/>
      </c>
      <c r="C426" s="18" t="n">
        <f aca="false">'Vstupní data'!K412</f>
        <v>0</v>
      </c>
      <c r="D426" s="75" t="n">
        <f aca="false">'Vstupní data'!L412</f>
        <v>0</v>
      </c>
      <c r="E426" s="18" t="n">
        <f aca="false">'Vstupní data'!AB412</f>
        <v>0</v>
      </c>
      <c r="F426" s="18" t="n">
        <f aca="false">'Vstupní data'!S412</f>
        <v>0</v>
      </c>
      <c r="G426" s="18" t="n">
        <f aca="false">'Vstupní data'!AL412</f>
        <v>0</v>
      </c>
      <c r="H426" s="18" t="n">
        <f aca="false">'Vstupní data'!AQ412</f>
        <v>0</v>
      </c>
      <c r="I426" s="18" t="n">
        <f aca="false">SUM(E426:H426)</f>
        <v>0</v>
      </c>
    </row>
    <row r="427" customFormat="false" ht="12.8" hidden="false" customHeight="false" outlineLevel="0" collapsed="false">
      <c r="A427" s="18" t="n">
        <f aca="false">'Vstupní data'!A413</f>
        <v>0</v>
      </c>
      <c r="B427" s="18" t="str">
        <f aca="false">CONCATENATE('Vstupní data'!F413,'Vstupní data'!G413,'Vstupní data'!H413,'Vstupní data'!I413)</f>
        <v/>
      </c>
      <c r="C427" s="18" t="n">
        <f aca="false">'Vstupní data'!K413</f>
        <v>0</v>
      </c>
      <c r="D427" s="75" t="n">
        <f aca="false">'Vstupní data'!L413</f>
        <v>0</v>
      </c>
      <c r="E427" s="18" t="n">
        <f aca="false">'Vstupní data'!AB413</f>
        <v>0</v>
      </c>
      <c r="F427" s="18" t="n">
        <f aca="false">'Vstupní data'!S413</f>
        <v>0</v>
      </c>
      <c r="G427" s="18" t="n">
        <f aca="false">'Vstupní data'!AL413</f>
        <v>0</v>
      </c>
      <c r="H427" s="18" t="n">
        <f aca="false">'Vstupní data'!AQ413</f>
        <v>0</v>
      </c>
      <c r="I427" s="18" t="n">
        <f aca="false">SUM(E427:H427)</f>
        <v>0</v>
      </c>
    </row>
    <row r="428" customFormat="false" ht="12.8" hidden="false" customHeight="false" outlineLevel="0" collapsed="false">
      <c r="A428" s="18" t="n">
        <f aca="false">'Vstupní data'!A414</f>
        <v>0</v>
      </c>
      <c r="B428" s="18" t="str">
        <f aca="false">CONCATENATE('Vstupní data'!F414,'Vstupní data'!G414,'Vstupní data'!H414,'Vstupní data'!I414)</f>
        <v/>
      </c>
      <c r="C428" s="18" t="n">
        <f aca="false">'Vstupní data'!K414</f>
        <v>0</v>
      </c>
      <c r="D428" s="75" t="n">
        <f aca="false">'Vstupní data'!L414</f>
        <v>0</v>
      </c>
      <c r="E428" s="18" t="n">
        <f aca="false">'Vstupní data'!AB414</f>
        <v>0</v>
      </c>
      <c r="F428" s="18" t="n">
        <f aca="false">'Vstupní data'!S414</f>
        <v>0</v>
      </c>
      <c r="G428" s="18" t="n">
        <f aca="false">'Vstupní data'!AL414</f>
        <v>0</v>
      </c>
      <c r="H428" s="18" t="n">
        <f aca="false">'Vstupní data'!AQ414</f>
        <v>0</v>
      </c>
      <c r="I428" s="18" t="n">
        <f aca="false">SUM(E428:H428)</f>
        <v>0</v>
      </c>
    </row>
    <row r="429" customFormat="false" ht="12.8" hidden="false" customHeight="false" outlineLevel="0" collapsed="false">
      <c r="A429" s="18" t="n">
        <f aca="false">'Vstupní data'!A415</f>
        <v>0</v>
      </c>
      <c r="B429" s="18" t="str">
        <f aca="false">CONCATENATE('Vstupní data'!F415,'Vstupní data'!G415,'Vstupní data'!H415,'Vstupní data'!I415)</f>
        <v/>
      </c>
      <c r="C429" s="18" t="n">
        <f aca="false">'Vstupní data'!K415</f>
        <v>0</v>
      </c>
      <c r="D429" s="75" t="n">
        <f aca="false">'Vstupní data'!L415</f>
        <v>0</v>
      </c>
      <c r="E429" s="18" t="n">
        <f aca="false">'Vstupní data'!AB415</f>
        <v>0</v>
      </c>
      <c r="F429" s="18" t="n">
        <f aca="false">'Vstupní data'!S415</f>
        <v>0</v>
      </c>
      <c r="G429" s="18" t="n">
        <f aca="false">'Vstupní data'!AL415</f>
        <v>0</v>
      </c>
      <c r="H429" s="18" t="n">
        <f aca="false">'Vstupní data'!AQ415</f>
        <v>0</v>
      </c>
      <c r="I429" s="18" t="n">
        <f aca="false">SUM(E429:H429)</f>
        <v>0</v>
      </c>
    </row>
    <row r="430" customFormat="false" ht="12.8" hidden="false" customHeight="false" outlineLevel="0" collapsed="false">
      <c r="A430" s="18" t="n">
        <f aca="false">'Vstupní data'!A416</f>
        <v>0</v>
      </c>
      <c r="B430" s="18" t="str">
        <f aca="false">CONCATENATE('Vstupní data'!F416,'Vstupní data'!G416,'Vstupní data'!H416,'Vstupní data'!I416)</f>
        <v/>
      </c>
      <c r="C430" s="18" t="n">
        <f aca="false">'Vstupní data'!K416</f>
        <v>0</v>
      </c>
      <c r="D430" s="75" t="n">
        <f aca="false">'Vstupní data'!L416</f>
        <v>0</v>
      </c>
      <c r="E430" s="18" t="n">
        <f aca="false">'Vstupní data'!AB416</f>
        <v>0</v>
      </c>
      <c r="F430" s="18" t="n">
        <f aca="false">'Vstupní data'!S416</f>
        <v>0</v>
      </c>
      <c r="G430" s="18" t="n">
        <f aca="false">'Vstupní data'!AL416</f>
        <v>0</v>
      </c>
      <c r="H430" s="18" t="n">
        <f aca="false">'Vstupní data'!AQ416</f>
        <v>0</v>
      </c>
      <c r="I430" s="18" t="n">
        <f aca="false">SUM(E430:H430)</f>
        <v>0</v>
      </c>
    </row>
    <row r="431" customFormat="false" ht="12.8" hidden="false" customHeight="false" outlineLevel="0" collapsed="false">
      <c r="A431" s="18" t="n">
        <f aca="false">'Vstupní data'!A417</f>
        <v>0</v>
      </c>
      <c r="B431" s="18" t="str">
        <f aca="false">CONCATENATE('Vstupní data'!F417,'Vstupní data'!G417,'Vstupní data'!H417,'Vstupní data'!I417)</f>
        <v/>
      </c>
      <c r="C431" s="18" t="n">
        <f aca="false">'Vstupní data'!K417</f>
        <v>0</v>
      </c>
      <c r="D431" s="75" t="n">
        <f aca="false">'Vstupní data'!L417</f>
        <v>0</v>
      </c>
      <c r="E431" s="18" t="n">
        <f aca="false">'Vstupní data'!AB417</f>
        <v>0</v>
      </c>
      <c r="F431" s="18" t="n">
        <f aca="false">'Vstupní data'!S417</f>
        <v>0</v>
      </c>
      <c r="G431" s="18" t="n">
        <f aca="false">'Vstupní data'!AL417</f>
        <v>0</v>
      </c>
      <c r="H431" s="18" t="n">
        <f aca="false">'Vstupní data'!AQ417</f>
        <v>0</v>
      </c>
      <c r="I431" s="18" t="n">
        <f aca="false">SUM(E431:H431)</f>
        <v>0</v>
      </c>
    </row>
    <row r="432" customFormat="false" ht="12.8" hidden="false" customHeight="false" outlineLevel="0" collapsed="false">
      <c r="A432" s="18" t="n">
        <f aca="false">'Vstupní data'!A418</f>
        <v>0</v>
      </c>
      <c r="B432" s="18" t="str">
        <f aca="false">CONCATENATE('Vstupní data'!F418,'Vstupní data'!G418,'Vstupní data'!H418,'Vstupní data'!I418)</f>
        <v/>
      </c>
      <c r="C432" s="18" t="n">
        <f aca="false">'Vstupní data'!K418</f>
        <v>0</v>
      </c>
      <c r="D432" s="75" t="n">
        <f aca="false">'Vstupní data'!L418</f>
        <v>0</v>
      </c>
      <c r="E432" s="18" t="n">
        <f aca="false">'Vstupní data'!AB418</f>
        <v>0</v>
      </c>
      <c r="F432" s="18" t="n">
        <f aca="false">'Vstupní data'!S418</f>
        <v>0</v>
      </c>
      <c r="G432" s="18" t="n">
        <f aca="false">'Vstupní data'!AL418</f>
        <v>0</v>
      </c>
      <c r="H432" s="18" t="n">
        <f aca="false">'Vstupní data'!AQ418</f>
        <v>0</v>
      </c>
      <c r="I432" s="18" t="n">
        <f aca="false">SUM(E432:H432)</f>
        <v>0</v>
      </c>
    </row>
    <row r="433" customFormat="false" ht="12.8" hidden="false" customHeight="false" outlineLevel="0" collapsed="false">
      <c r="A433" s="18" t="n">
        <f aca="false">'Vstupní data'!A419</f>
        <v>0</v>
      </c>
      <c r="B433" s="18" t="str">
        <f aca="false">CONCATENATE('Vstupní data'!F419,'Vstupní data'!G419,'Vstupní data'!H419,'Vstupní data'!I419)</f>
        <v/>
      </c>
      <c r="C433" s="18" t="n">
        <f aca="false">'Vstupní data'!K419</f>
        <v>0</v>
      </c>
      <c r="D433" s="75" t="n">
        <f aca="false">'Vstupní data'!L419</f>
        <v>0</v>
      </c>
      <c r="E433" s="18" t="n">
        <f aca="false">'Vstupní data'!AB419</f>
        <v>0</v>
      </c>
      <c r="F433" s="18" t="n">
        <f aca="false">'Vstupní data'!S419</f>
        <v>0</v>
      </c>
      <c r="G433" s="18" t="n">
        <f aca="false">'Vstupní data'!AL419</f>
        <v>0</v>
      </c>
      <c r="H433" s="18" t="n">
        <f aca="false">'Vstupní data'!AQ419</f>
        <v>0</v>
      </c>
      <c r="I433" s="18" t="n">
        <f aca="false">SUM(E433:H433)</f>
        <v>0</v>
      </c>
    </row>
    <row r="434" customFormat="false" ht="12.8" hidden="false" customHeight="false" outlineLevel="0" collapsed="false">
      <c r="A434" s="18" t="n">
        <f aca="false">'Vstupní data'!A420</f>
        <v>0</v>
      </c>
      <c r="B434" s="18" t="str">
        <f aca="false">CONCATENATE('Vstupní data'!F420,'Vstupní data'!G420,'Vstupní data'!H420,'Vstupní data'!I420)</f>
        <v/>
      </c>
      <c r="C434" s="18" t="n">
        <f aca="false">'Vstupní data'!K420</f>
        <v>0</v>
      </c>
      <c r="D434" s="75" t="n">
        <f aca="false">'Vstupní data'!L420</f>
        <v>0</v>
      </c>
      <c r="E434" s="18" t="n">
        <f aca="false">'Vstupní data'!AB420</f>
        <v>0</v>
      </c>
      <c r="F434" s="18" t="n">
        <f aca="false">'Vstupní data'!S420</f>
        <v>0</v>
      </c>
      <c r="G434" s="18" t="n">
        <f aca="false">'Vstupní data'!AL420</f>
        <v>0</v>
      </c>
      <c r="H434" s="18" t="n">
        <f aca="false">'Vstupní data'!AQ420</f>
        <v>0</v>
      </c>
      <c r="I434" s="18" t="n">
        <f aca="false">SUM(E434:H434)</f>
        <v>0</v>
      </c>
    </row>
    <row r="435" customFormat="false" ht="12.8" hidden="false" customHeight="false" outlineLevel="0" collapsed="false">
      <c r="A435" s="18" t="n">
        <f aca="false">'Vstupní data'!A421</f>
        <v>0</v>
      </c>
      <c r="B435" s="18" t="str">
        <f aca="false">CONCATENATE('Vstupní data'!F421,'Vstupní data'!G421,'Vstupní data'!H421,'Vstupní data'!I421)</f>
        <v/>
      </c>
      <c r="C435" s="18" t="n">
        <f aca="false">'Vstupní data'!K421</f>
        <v>0</v>
      </c>
      <c r="D435" s="75" t="n">
        <f aca="false">'Vstupní data'!L421</f>
        <v>0</v>
      </c>
      <c r="E435" s="18" t="n">
        <f aca="false">'Vstupní data'!AB421</f>
        <v>0</v>
      </c>
      <c r="F435" s="18" t="n">
        <f aca="false">'Vstupní data'!S421</f>
        <v>0</v>
      </c>
      <c r="G435" s="18" t="n">
        <f aca="false">'Vstupní data'!AL421</f>
        <v>0</v>
      </c>
      <c r="H435" s="18" t="n">
        <f aca="false">'Vstupní data'!AQ421</f>
        <v>0</v>
      </c>
      <c r="I435" s="18" t="n">
        <f aca="false">SUM(E435:H435)</f>
        <v>0</v>
      </c>
    </row>
    <row r="436" customFormat="false" ht="12.8" hidden="false" customHeight="false" outlineLevel="0" collapsed="false">
      <c r="A436" s="18" t="n">
        <f aca="false">'Vstupní data'!A422</f>
        <v>0</v>
      </c>
      <c r="B436" s="18" t="str">
        <f aca="false">CONCATENATE('Vstupní data'!F422,'Vstupní data'!G422,'Vstupní data'!H422,'Vstupní data'!I422)</f>
        <v/>
      </c>
      <c r="C436" s="18" t="n">
        <f aca="false">'Vstupní data'!K422</f>
        <v>0</v>
      </c>
      <c r="D436" s="75" t="n">
        <f aca="false">'Vstupní data'!L422</f>
        <v>0</v>
      </c>
      <c r="E436" s="18" t="n">
        <f aca="false">'Vstupní data'!AB422</f>
        <v>0</v>
      </c>
      <c r="F436" s="18" t="n">
        <f aca="false">'Vstupní data'!S422</f>
        <v>0</v>
      </c>
      <c r="G436" s="18" t="n">
        <f aca="false">'Vstupní data'!AL422</f>
        <v>0</v>
      </c>
      <c r="H436" s="18" t="n">
        <f aca="false">'Vstupní data'!AQ422</f>
        <v>0</v>
      </c>
      <c r="I436" s="18" t="n">
        <f aca="false">SUM(E436:H436)</f>
        <v>0</v>
      </c>
    </row>
    <row r="437" customFormat="false" ht="12.8" hidden="false" customHeight="false" outlineLevel="0" collapsed="false">
      <c r="A437" s="18" t="n">
        <f aca="false">'Vstupní data'!A423</f>
        <v>0</v>
      </c>
      <c r="B437" s="18" t="str">
        <f aca="false">CONCATENATE('Vstupní data'!F423,'Vstupní data'!G423,'Vstupní data'!H423,'Vstupní data'!I423)</f>
        <v/>
      </c>
      <c r="C437" s="18" t="n">
        <f aca="false">'Vstupní data'!K423</f>
        <v>0</v>
      </c>
      <c r="D437" s="75" t="n">
        <f aca="false">'Vstupní data'!L423</f>
        <v>0</v>
      </c>
      <c r="E437" s="18" t="n">
        <f aca="false">'Vstupní data'!AB423</f>
        <v>0</v>
      </c>
      <c r="F437" s="18" t="n">
        <f aca="false">'Vstupní data'!S423</f>
        <v>0</v>
      </c>
      <c r="G437" s="18" t="n">
        <f aca="false">'Vstupní data'!AL423</f>
        <v>0</v>
      </c>
      <c r="H437" s="18" t="n">
        <f aca="false">'Vstupní data'!AQ423</f>
        <v>0</v>
      </c>
      <c r="I437" s="18" t="n">
        <f aca="false">SUM(E437:H437)</f>
        <v>0</v>
      </c>
    </row>
    <row r="438" customFormat="false" ht="12.8" hidden="false" customHeight="false" outlineLevel="0" collapsed="false">
      <c r="A438" s="18" t="n">
        <f aca="false">'Vstupní data'!A424</f>
        <v>0</v>
      </c>
      <c r="B438" s="18" t="str">
        <f aca="false">CONCATENATE('Vstupní data'!F424,'Vstupní data'!G424,'Vstupní data'!H424,'Vstupní data'!I424)</f>
        <v/>
      </c>
      <c r="C438" s="18" t="n">
        <f aca="false">'Vstupní data'!K424</f>
        <v>0</v>
      </c>
      <c r="D438" s="75" t="n">
        <f aca="false">'Vstupní data'!L424</f>
        <v>0</v>
      </c>
      <c r="E438" s="18" t="n">
        <f aca="false">'Vstupní data'!AB424</f>
        <v>0</v>
      </c>
      <c r="F438" s="18" t="n">
        <f aca="false">'Vstupní data'!S424</f>
        <v>0</v>
      </c>
      <c r="G438" s="18" t="n">
        <f aca="false">'Vstupní data'!AL424</f>
        <v>0</v>
      </c>
      <c r="H438" s="18" t="n">
        <f aca="false">'Vstupní data'!AQ424</f>
        <v>0</v>
      </c>
      <c r="I438" s="18" t="n">
        <f aca="false">SUM(E438:H438)</f>
        <v>0</v>
      </c>
    </row>
    <row r="439" customFormat="false" ht="12.8" hidden="false" customHeight="false" outlineLevel="0" collapsed="false">
      <c r="A439" s="18" t="n">
        <f aca="false">'Vstupní data'!A425</f>
        <v>0</v>
      </c>
      <c r="B439" s="18" t="str">
        <f aca="false">CONCATENATE('Vstupní data'!F425,'Vstupní data'!G425,'Vstupní data'!H425,'Vstupní data'!I425)</f>
        <v/>
      </c>
      <c r="C439" s="18" t="n">
        <f aca="false">'Vstupní data'!K425</f>
        <v>0</v>
      </c>
      <c r="D439" s="75" t="n">
        <f aca="false">'Vstupní data'!L425</f>
        <v>0</v>
      </c>
      <c r="E439" s="18" t="n">
        <f aca="false">'Vstupní data'!AB425</f>
        <v>0</v>
      </c>
      <c r="F439" s="18" t="n">
        <f aca="false">'Vstupní data'!S425</f>
        <v>0</v>
      </c>
      <c r="G439" s="18" t="n">
        <f aca="false">'Vstupní data'!AL425</f>
        <v>0</v>
      </c>
      <c r="H439" s="18" t="n">
        <f aca="false">'Vstupní data'!AQ425</f>
        <v>0</v>
      </c>
      <c r="I439" s="18" t="n">
        <f aca="false">SUM(E439:H439)</f>
        <v>0</v>
      </c>
    </row>
    <row r="440" customFormat="false" ht="12.8" hidden="false" customHeight="false" outlineLevel="0" collapsed="false">
      <c r="A440" s="18" t="n">
        <f aca="false">'Vstupní data'!A426</f>
        <v>0</v>
      </c>
      <c r="B440" s="18" t="str">
        <f aca="false">CONCATENATE('Vstupní data'!F426,'Vstupní data'!G426,'Vstupní data'!H426,'Vstupní data'!I426)</f>
        <v/>
      </c>
      <c r="C440" s="18" t="n">
        <f aca="false">'Vstupní data'!K426</f>
        <v>0</v>
      </c>
      <c r="D440" s="75" t="n">
        <f aca="false">'Vstupní data'!L426</f>
        <v>0</v>
      </c>
      <c r="E440" s="18" t="n">
        <f aca="false">'Vstupní data'!AB426</f>
        <v>0</v>
      </c>
      <c r="F440" s="18" t="n">
        <f aca="false">'Vstupní data'!S426</f>
        <v>0</v>
      </c>
      <c r="G440" s="18" t="n">
        <f aca="false">'Vstupní data'!AL426</f>
        <v>0</v>
      </c>
      <c r="H440" s="18" t="n">
        <f aca="false">'Vstupní data'!AQ426</f>
        <v>0</v>
      </c>
      <c r="I440" s="18" t="n">
        <f aca="false">SUM(E440:H440)</f>
        <v>0</v>
      </c>
    </row>
    <row r="441" customFormat="false" ht="12.8" hidden="false" customHeight="false" outlineLevel="0" collapsed="false">
      <c r="A441" s="18" t="n">
        <f aca="false">'Vstupní data'!A427</f>
        <v>0</v>
      </c>
      <c r="B441" s="18" t="str">
        <f aca="false">CONCATENATE('Vstupní data'!F427,'Vstupní data'!G427,'Vstupní data'!H427,'Vstupní data'!I427)</f>
        <v/>
      </c>
      <c r="C441" s="18" t="n">
        <f aca="false">'Vstupní data'!K427</f>
        <v>0</v>
      </c>
      <c r="D441" s="75" t="n">
        <f aca="false">'Vstupní data'!L427</f>
        <v>0</v>
      </c>
      <c r="E441" s="18" t="n">
        <f aca="false">'Vstupní data'!AB427</f>
        <v>0</v>
      </c>
      <c r="F441" s="18" t="n">
        <f aca="false">'Vstupní data'!S427</f>
        <v>0</v>
      </c>
      <c r="G441" s="18" t="n">
        <f aca="false">'Vstupní data'!AL427</f>
        <v>0</v>
      </c>
      <c r="H441" s="18" t="n">
        <f aca="false">'Vstupní data'!AQ427</f>
        <v>0</v>
      </c>
      <c r="I441" s="18" t="n">
        <f aca="false">SUM(E441:H441)</f>
        <v>0</v>
      </c>
    </row>
    <row r="442" customFormat="false" ht="12.8" hidden="false" customHeight="false" outlineLevel="0" collapsed="false">
      <c r="A442" s="18" t="n">
        <f aca="false">'Vstupní data'!A428</f>
        <v>0</v>
      </c>
      <c r="B442" s="18" t="str">
        <f aca="false">CONCATENATE('Vstupní data'!F428,'Vstupní data'!G428,'Vstupní data'!H428,'Vstupní data'!I428)</f>
        <v/>
      </c>
      <c r="C442" s="18" t="n">
        <f aca="false">'Vstupní data'!K428</f>
        <v>0</v>
      </c>
      <c r="D442" s="75" t="n">
        <f aca="false">'Vstupní data'!L428</f>
        <v>0</v>
      </c>
      <c r="E442" s="18" t="n">
        <f aca="false">'Vstupní data'!AB428</f>
        <v>0</v>
      </c>
      <c r="F442" s="18" t="n">
        <f aca="false">'Vstupní data'!S428</f>
        <v>0</v>
      </c>
      <c r="G442" s="18" t="n">
        <f aca="false">'Vstupní data'!AL428</f>
        <v>0</v>
      </c>
      <c r="H442" s="18" t="n">
        <f aca="false">'Vstupní data'!AQ428</f>
        <v>0</v>
      </c>
      <c r="I442" s="18" t="n">
        <f aca="false">SUM(E442:H442)</f>
        <v>0</v>
      </c>
    </row>
    <row r="443" customFormat="false" ht="12.8" hidden="false" customHeight="false" outlineLevel="0" collapsed="false">
      <c r="A443" s="18" t="n">
        <f aca="false">'Vstupní data'!A429</f>
        <v>0</v>
      </c>
      <c r="B443" s="18" t="str">
        <f aca="false">CONCATENATE('Vstupní data'!F429,'Vstupní data'!G429,'Vstupní data'!H429,'Vstupní data'!I429)</f>
        <v/>
      </c>
      <c r="C443" s="18" t="n">
        <f aca="false">'Vstupní data'!K429</f>
        <v>0</v>
      </c>
      <c r="D443" s="75" t="n">
        <f aca="false">'Vstupní data'!L429</f>
        <v>0</v>
      </c>
      <c r="E443" s="18" t="n">
        <f aca="false">'Vstupní data'!AB429</f>
        <v>0</v>
      </c>
      <c r="F443" s="18" t="n">
        <f aca="false">'Vstupní data'!S429</f>
        <v>0</v>
      </c>
      <c r="G443" s="18" t="n">
        <f aca="false">'Vstupní data'!AL429</f>
        <v>0</v>
      </c>
      <c r="H443" s="18" t="n">
        <f aca="false">'Vstupní data'!AQ429</f>
        <v>0</v>
      </c>
      <c r="I443" s="18" t="n">
        <f aca="false">SUM(E443:H443)</f>
        <v>0</v>
      </c>
    </row>
    <row r="444" customFormat="false" ht="12.8" hidden="false" customHeight="false" outlineLevel="0" collapsed="false">
      <c r="A444" s="18" t="n">
        <f aca="false">'Vstupní data'!A430</f>
        <v>0</v>
      </c>
      <c r="B444" s="18" t="str">
        <f aca="false">CONCATENATE('Vstupní data'!F430,'Vstupní data'!G430,'Vstupní data'!H430,'Vstupní data'!I430)</f>
        <v/>
      </c>
      <c r="C444" s="18" t="n">
        <f aca="false">'Vstupní data'!K430</f>
        <v>0</v>
      </c>
      <c r="D444" s="75" t="n">
        <f aca="false">'Vstupní data'!L430</f>
        <v>0</v>
      </c>
      <c r="E444" s="18" t="n">
        <f aca="false">'Vstupní data'!AB430</f>
        <v>0</v>
      </c>
      <c r="F444" s="18" t="n">
        <f aca="false">'Vstupní data'!S430</f>
        <v>0</v>
      </c>
      <c r="G444" s="18" t="n">
        <f aca="false">'Vstupní data'!AL430</f>
        <v>0</v>
      </c>
      <c r="H444" s="18" t="n">
        <f aca="false">'Vstupní data'!AQ430</f>
        <v>0</v>
      </c>
      <c r="I444" s="18" t="n">
        <f aca="false">SUM(E444:H444)</f>
        <v>0</v>
      </c>
    </row>
    <row r="445" customFormat="false" ht="12.8" hidden="false" customHeight="false" outlineLevel="0" collapsed="false">
      <c r="A445" s="18" t="n">
        <f aca="false">'Vstupní data'!A431</f>
        <v>0</v>
      </c>
      <c r="B445" s="18" t="str">
        <f aca="false">CONCATENATE('Vstupní data'!F431,'Vstupní data'!G431,'Vstupní data'!H431,'Vstupní data'!I431)</f>
        <v/>
      </c>
      <c r="C445" s="18" t="n">
        <f aca="false">'Vstupní data'!K431</f>
        <v>0</v>
      </c>
      <c r="D445" s="75" t="n">
        <f aca="false">'Vstupní data'!L431</f>
        <v>0</v>
      </c>
      <c r="E445" s="18" t="n">
        <f aca="false">'Vstupní data'!AB431</f>
        <v>0</v>
      </c>
      <c r="F445" s="18" t="n">
        <f aca="false">'Vstupní data'!S431</f>
        <v>0</v>
      </c>
      <c r="G445" s="18" t="n">
        <f aca="false">'Vstupní data'!AL431</f>
        <v>0</v>
      </c>
      <c r="H445" s="18" t="n">
        <f aca="false">'Vstupní data'!AQ431</f>
        <v>0</v>
      </c>
      <c r="I445" s="18" t="n">
        <f aca="false">SUM(E445:H445)</f>
        <v>0</v>
      </c>
    </row>
    <row r="446" customFormat="false" ht="12.8" hidden="false" customHeight="false" outlineLevel="0" collapsed="false">
      <c r="A446" s="18" t="n">
        <f aca="false">'Vstupní data'!A432</f>
        <v>0</v>
      </c>
      <c r="B446" s="18" t="str">
        <f aca="false">CONCATENATE('Vstupní data'!F432,'Vstupní data'!G432,'Vstupní data'!H432,'Vstupní data'!I432)</f>
        <v/>
      </c>
      <c r="C446" s="18" t="n">
        <f aca="false">'Vstupní data'!K432</f>
        <v>0</v>
      </c>
      <c r="D446" s="75" t="n">
        <f aca="false">'Vstupní data'!L432</f>
        <v>0</v>
      </c>
      <c r="E446" s="18" t="n">
        <f aca="false">'Vstupní data'!AB432</f>
        <v>0</v>
      </c>
      <c r="F446" s="18" t="n">
        <f aca="false">'Vstupní data'!S432</f>
        <v>0</v>
      </c>
      <c r="G446" s="18" t="n">
        <f aca="false">'Vstupní data'!AL432</f>
        <v>0</v>
      </c>
      <c r="H446" s="18" t="n">
        <f aca="false">'Vstupní data'!AQ432</f>
        <v>0</v>
      </c>
      <c r="I446" s="18" t="n">
        <f aca="false">SUM(E446:H446)</f>
        <v>0</v>
      </c>
    </row>
    <row r="447" customFormat="false" ht="12.8" hidden="false" customHeight="false" outlineLevel="0" collapsed="false">
      <c r="A447" s="18" t="n">
        <f aca="false">'Vstupní data'!A433</f>
        <v>0</v>
      </c>
      <c r="B447" s="18" t="str">
        <f aca="false">CONCATENATE('Vstupní data'!F433,'Vstupní data'!G433,'Vstupní data'!H433,'Vstupní data'!I433)</f>
        <v/>
      </c>
      <c r="C447" s="18" t="n">
        <f aca="false">'Vstupní data'!K433</f>
        <v>0</v>
      </c>
      <c r="D447" s="75" t="n">
        <f aca="false">'Vstupní data'!L433</f>
        <v>0</v>
      </c>
      <c r="E447" s="18" t="n">
        <f aca="false">'Vstupní data'!AB433</f>
        <v>0</v>
      </c>
      <c r="F447" s="18" t="n">
        <f aca="false">'Vstupní data'!S433</f>
        <v>0</v>
      </c>
      <c r="G447" s="18" t="n">
        <f aca="false">'Vstupní data'!AL433</f>
        <v>0</v>
      </c>
      <c r="H447" s="18" t="n">
        <f aca="false">'Vstupní data'!AQ433</f>
        <v>0</v>
      </c>
      <c r="I447" s="18" t="n">
        <f aca="false">SUM(E447:H447)</f>
        <v>0</v>
      </c>
    </row>
    <row r="448" customFormat="false" ht="12.8" hidden="false" customHeight="false" outlineLevel="0" collapsed="false">
      <c r="A448" s="18" t="n">
        <f aca="false">'Vstupní data'!A434</f>
        <v>0</v>
      </c>
      <c r="B448" s="18" t="str">
        <f aca="false">CONCATENATE('Vstupní data'!F434,'Vstupní data'!G434,'Vstupní data'!H434,'Vstupní data'!I434)</f>
        <v/>
      </c>
      <c r="C448" s="18" t="n">
        <f aca="false">'Vstupní data'!K434</f>
        <v>0</v>
      </c>
      <c r="D448" s="75" t="n">
        <f aca="false">'Vstupní data'!L434</f>
        <v>0</v>
      </c>
      <c r="E448" s="18" t="n">
        <f aca="false">'Vstupní data'!AB434</f>
        <v>0</v>
      </c>
      <c r="F448" s="18" t="n">
        <f aca="false">'Vstupní data'!S434</f>
        <v>0</v>
      </c>
      <c r="G448" s="18" t="n">
        <f aca="false">'Vstupní data'!AL434</f>
        <v>0</v>
      </c>
      <c r="H448" s="18" t="n">
        <f aca="false">'Vstupní data'!AQ434</f>
        <v>0</v>
      </c>
      <c r="I448" s="18" t="n">
        <f aca="false">SUM(E448:H448)</f>
        <v>0</v>
      </c>
    </row>
    <row r="449" customFormat="false" ht="12.8" hidden="false" customHeight="false" outlineLevel="0" collapsed="false">
      <c r="A449" s="18" t="n">
        <f aca="false">'Vstupní data'!A435</f>
        <v>0</v>
      </c>
      <c r="B449" s="18" t="str">
        <f aca="false">CONCATENATE('Vstupní data'!F435,'Vstupní data'!G435,'Vstupní data'!H435,'Vstupní data'!I435)</f>
        <v/>
      </c>
      <c r="C449" s="18" t="n">
        <f aca="false">'Vstupní data'!K435</f>
        <v>0</v>
      </c>
      <c r="D449" s="75" t="n">
        <f aca="false">'Vstupní data'!L435</f>
        <v>0</v>
      </c>
      <c r="E449" s="18" t="n">
        <f aca="false">'Vstupní data'!AB435</f>
        <v>0</v>
      </c>
      <c r="F449" s="18" t="n">
        <f aca="false">'Vstupní data'!S435</f>
        <v>0</v>
      </c>
      <c r="G449" s="18" t="n">
        <f aca="false">'Vstupní data'!AL435</f>
        <v>0</v>
      </c>
      <c r="H449" s="18" t="n">
        <f aca="false">'Vstupní data'!AQ435</f>
        <v>0</v>
      </c>
      <c r="I449" s="18" t="n">
        <f aca="false">SUM(E449:H449)</f>
        <v>0</v>
      </c>
    </row>
    <row r="450" customFormat="false" ht="12.8" hidden="false" customHeight="false" outlineLevel="0" collapsed="false">
      <c r="A450" s="18" t="n">
        <f aca="false">'Vstupní data'!A436</f>
        <v>0</v>
      </c>
      <c r="B450" s="18" t="str">
        <f aca="false">CONCATENATE('Vstupní data'!F436,'Vstupní data'!G436,'Vstupní data'!H436,'Vstupní data'!I436)</f>
        <v/>
      </c>
      <c r="C450" s="18" t="n">
        <f aca="false">'Vstupní data'!K436</f>
        <v>0</v>
      </c>
      <c r="D450" s="75" t="n">
        <f aca="false">'Vstupní data'!L436</f>
        <v>0</v>
      </c>
      <c r="E450" s="18" t="n">
        <f aca="false">'Vstupní data'!AB436</f>
        <v>0</v>
      </c>
      <c r="F450" s="18" t="n">
        <f aca="false">'Vstupní data'!S436</f>
        <v>0</v>
      </c>
      <c r="G450" s="18" t="n">
        <f aca="false">'Vstupní data'!AL436</f>
        <v>0</v>
      </c>
      <c r="H450" s="18" t="n">
        <f aca="false">'Vstupní data'!AQ436</f>
        <v>0</v>
      </c>
      <c r="I450" s="18" t="n">
        <f aca="false">SUM(E450:H450)</f>
        <v>0</v>
      </c>
    </row>
    <row r="451" customFormat="false" ht="12.8" hidden="false" customHeight="false" outlineLevel="0" collapsed="false">
      <c r="A451" s="18" t="n">
        <f aca="false">'Vstupní data'!A437</f>
        <v>0</v>
      </c>
      <c r="B451" s="18" t="str">
        <f aca="false">CONCATENATE('Vstupní data'!F437,'Vstupní data'!G437,'Vstupní data'!H437,'Vstupní data'!I437)</f>
        <v/>
      </c>
      <c r="C451" s="18" t="n">
        <f aca="false">'Vstupní data'!K437</f>
        <v>0</v>
      </c>
      <c r="D451" s="75" t="n">
        <f aca="false">'Vstupní data'!L437</f>
        <v>0</v>
      </c>
      <c r="E451" s="18" t="n">
        <f aca="false">'Vstupní data'!AB437</f>
        <v>0</v>
      </c>
      <c r="F451" s="18" t="n">
        <f aca="false">'Vstupní data'!S437</f>
        <v>0</v>
      </c>
      <c r="G451" s="18" t="n">
        <f aca="false">'Vstupní data'!AL437</f>
        <v>0</v>
      </c>
      <c r="H451" s="18" t="n">
        <f aca="false">'Vstupní data'!AQ437</f>
        <v>0</v>
      </c>
      <c r="I451" s="18" t="n">
        <f aca="false">SUM(E451:H451)</f>
        <v>0</v>
      </c>
    </row>
    <row r="452" customFormat="false" ht="12.8" hidden="false" customHeight="false" outlineLevel="0" collapsed="false">
      <c r="A452" s="18" t="n">
        <f aca="false">'Vstupní data'!A438</f>
        <v>0</v>
      </c>
      <c r="B452" s="18" t="str">
        <f aca="false">CONCATENATE('Vstupní data'!F438,'Vstupní data'!G438,'Vstupní data'!H438,'Vstupní data'!I438)</f>
        <v/>
      </c>
      <c r="C452" s="18" t="n">
        <f aca="false">'Vstupní data'!K438</f>
        <v>0</v>
      </c>
      <c r="D452" s="75" t="n">
        <f aca="false">'Vstupní data'!L438</f>
        <v>0</v>
      </c>
      <c r="E452" s="18" t="n">
        <f aca="false">'Vstupní data'!AB438</f>
        <v>0</v>
      </c>
      <c r="F452" s="18" t="n">
        <f aca="false">'Vstupní data'!S438</f>
        <v>0</v>
      </c>
      <c r="G452" s="18" t="n">
        <f aca="false">'Vstupní data'!AL438</f>
        <v>0</v>
      </c>
      <c r="H452" s="18" t="n">
        <f aca="false">'Vstupní data'!AQ438</f>
        <v>0</v>
      </c>
      <c r="I452" s="18" t="n">
        <f aca="false">SUM(E452:H452)</f>
        <v>0</v>
      </c>
    </row>
    <row r="453" customFormat="false" ht="12.8" hidden="false" customHeight="false" outlineLevel="0" collapsed="false">
      <c r="A453" s="18" t="n">
        <f aca="false">'Vstupní data'!A439</f>
        <v>0</v>
      </c>
      <c r="B453" s="18" t="str">
        <f aca="false">CONCATENATE('Vstupní data'!F439,'Vstupní data'!G439,'Vstupní data'!H439,'Vstupní data'!I439)</f>
        <v/>
      </c>
      <c r="C453" s="18" t="n">
        <f aca="false">'Vstupní data'!K439</f>
        <v>0</v>
      </c>
      <c r="D453" s="75" t="n">
        <f aca="false">'Vstupní data'!L439</f>
        <v>0</v>
      </c>
      <c r="E453" s="18" t="n">
        <f aca="false">'Vstupní data'!AB439</f>
        <v>0</v>
      </c>
      <c r="F453" s="18" t="n">
        <f aca="false">'Vstupní data'!S439</f>
        <v>0</v>
      </c>
      <c r="G453" s="18" t="n">
        <f aca="false">'Vstupní data'!AL439</f>
        <v>0</v>
      </c>
      <c r="H453" s="18" t="n">
        <f aca="false">'Vstupní data'!AQ439</f>
        <v>0</v>
      </c>
      <c r="I453" s="18" t="n">
        <f aca="false">SUM(E453:H453)</f>
        <v>0</v>
      </c>
    </row>
    <row r="454" customFormat="false" ht="12.8" hidden="false" customHeight="false" outlineLevel="0" collapsed="false">
      <c r="A454" s="18" t="n">
        <f aca="false">'Vstupní data'!A440</f>
        <v>0</v>
      </c>
      <c r="B454" s="18" t="str">
        <f aca="false">CONCATENATE('Vstupní data'!F440,'Vstupní data'!G440,'Vstupní data'!H440,'Vstupní data'!I440)</f>
        <v/>
      </c>
      <c r="C454" s="18" t="n">
        <f aca="false">'Vstupní data'!K440</f>
        <v>0</v>
      </c>
      <c r="D454" s="75" t="n">
        <f aca="false">'Vstupní data'!L440</f>
        <v>0</v>
      </c>
      <c r="E454" s="18" t="n">
        <f aca="false">'Vstupní data'!AB440</f>
        <v>0</v>
      </c>
      <c r="F454" s="18" t="n">
        <f aca="false">'Vstupní data'!S440</f>
        <v>0</v>
      </c>
      <c r="G454" s="18" t="n">
        <f aca="false">'Vstupní data'!AL440</f>
        <v>0</v>
      </c>
      <c r="H454" s="18" t="n">
        <f aca="false">'Vstupní data'!AQ440</f>
        <v>0</v>
      </c>
      <c r="I454" s="18" t="n">
        <f aca="false">SUM(E454:H454)</f>
        <v>0</v>
      </c>
    </row>
    <row r="455" customFormat="false" ht="12.8" hidden="false" customHeight="false" outlineLevel="0" collapsed="false">
      <c r="A455" s="18" t="n">
        <f aca="false">'Vstupní data'!A441</f>
        <v>0</v>
      </c>
      <c r="B455" s="18" t="str">
        <f aca="false">CONCATENATE('Vstupní data'!F441,'Vstupní data'!G441,'Vstupní data'!H441,'Vstupní data'!I441)</f>
        <v/>
      </c>
      <c r="C455" s="18" t="n">
        <f aca="false">'Vstupní data'!K441</f>
        <v>0</v>
      </c>
      <c r="D455" s="75" t="n">
        <f aca="false">'Vstupní data'!L441</f>
        <v>0</v>
      </c>
      <c r="E455" s="18" t="n">
        <f aca="false">'Vstupní data'!AB441</f>
        <v>0</v>
      </c>
      <c r="F455" s="18" t="n">
        <f aca="false">'Vstupní data'!S441</f>
        <v>0</v>
      </c>
      <c r="G455" s="18" t="n">
        <f aca="false">'Vstupní data'!AL441</f>
        <v>0</v>
      </c>
      <c r="H455" s="18" t="n">
        <f aca="false">'Vstupní data'!AQ441</f>
        <v>0</v>
      </c>
      <c r="I455" s="18" t="n">
        <f aca="false">SUM(E455:H455)</f>
        <v>0</v>
      </c>
    </row>
    <row r="456" customFormat="false" ht="12.8" hidden="false" customHeight="false" outlineLevel="0" collapsed="false">
      <c r="A456" s="18" t="n">
        <f aca="false">'Vstupní data'!A442</f>
        <v>0</v>
      </c>
      <c r="B456" s="18" t="str">
        <f aca="false">CONCATENATE('Vstupní data'!F442,'Vstupní data'!G442,'Vstupní data'!H442,'Vstupní data'!I442)</f>
        <v/>
      </c>
      <c r="C456" s="18" t="n">
        <f aca="false">'Vstupní data'!K442</f>
        <v>0</v>
      </c>
      <c r="D456" s="75" t="n">
        <f aca="false">'Vstupní data'!L442</f>
        <v>0</v>
      </c>
      <c r="E456" s="18" t="n">
        <f aca="false">'Vstupní data'!AB442</f>
        <v>0</v>
      </c>
      <c r="F456" s="18" t="n">
        <f aca="false">'Vstupní data'!S442</f>
        <v>0</v>
      </c>
      <c r="G456" s="18" t="n">
        <f aca="false">'Vstupní data'!AL442</f>
        <v>0</v>
      </c>
      <c r="H456" s="18" t="n">
        <f aca="false">'Vstupní data'!AQ442</f>
        <v>0</v>
      </c>
      <c r="I456" s="18" t="n">
        <f aca="false">SUM(E456:H456)</f>
        <v>0</v>
      </c>
    </row>
    <row r="457" customFormat="false" ht="12.8" hidden="false" customHeight="false" outlineLevel="0" collapsed="false">
      <c r="A457" s="18" t="n">
        <f aca="false">'Vstupní data'!A443</f>
        <v>0</v>
      </c>
      <c r="B457" s="18" t="str">
        <f aca="false">CONCATENATE('Vstupní data'!F443,'Vstupní data'!G443,'Vstupní data'!H443,'Vstupní data'!I443)</f>
        <v/>
      </c>
      <c r="C457" s="18" t="n">
        <f aca="false">'Vstupní data'!K443</f>
        <v>0</v>
      </c>
      <c r="D457" s="75" t="n">
        <f aca="false">'Vstupní data'!L443</f>
        <v>0</v>
      </c>
      <c r="E457" s="18" t="n">
        <f aca="false">'Vstupní data'!AB443</f>
        <v>0</v>
      </c>
      <c r="F457" s="18" t="n">
        <f aca="false">'Vstupní data'!S443</f>
        <v>0</v>
      </c>
      <c r="G457" s="18" t="n">
        <f aca="false">'Vstupní data'!AL443</f>
        <v>0</v>
      </c>
      <c r="H457" s="18" t="n">
        <f aca="false">'Vstupní data'!AQ443</f>
        <v>0</v>
      </c>
      <c r="I457" s="18" t="n">
        <f aca="false">SUM(E457:H457)</f>
        <v>0</v>
      </c>
    </row>
    <row r="458" customFormat="false" ht="12.8" hidden="false" customHeight="false" outlineLevel="0" collapsed="false">
      <c r="A458" s="18" t="n">
        <f aca="false">'Vstupní data'!A444</f>
        <v>0</v>
      </c>
      <c r="B458" s="18" t="str">
        <f aca="false">CONCATENATE('Vstupní data'!F444,'Vstupní data'!G444,'Vstupní data'!H444,'Vstupní data'!I444)</f>
        <v/>
      </c>
      <c r="C458" s="18" t="n">
        <f aca="false">'Vstupní data'!K444</f>
        <v>0</v>
      </c>
      <c r="D458" s="75" t="n">
        <f aca="false">'Vstupní data'!L444</f>
        <v>0</v>
      </c>
      <c r="E458" s="18" t="n">
        <f aca="false">'Vstupní data'!AB444</f>
        <v>0</v>
      </c>
      <c r="F458" s="18" t="n">
        <f aca="false">'Vstupní data'!S444</f>
        <v>0</v>
      </c>
      <c r="G458" s="18" t="n">
        <f aca="false">'Vstupní data'!AL444</f>
        <v>0</v>
      </c>
      <c r="H458" s="18" t="n">
        <f aca="false">'Vstupní data'!AQ444</f>
        <v>0</v>
      </c>
      <c r="I458" s="18" t="n">
        <f aca="false">SUM(E458:H458)</f>
        <v>0</v>
      </c>
    </row>
    <row r="459" customFormat="false" ht="12.8" hidden="false" customHeight="false" outlineLevel="0" collapsed="false">
      <c r="A459" s="18" t="n">
        <f aca="false">'Vstupní data'!A445</f>
        <v>0</v>
      </c>
      <c r="B459" s="18" t="str">
        <f aca="false">CONCATENATE('Vstupní data'!F445,'Vstupní data'!G445,'Vstupní data'!H445,'Vstupní data'!I445)</f>
        <v/>
      </c>
      <c r="C459" s="18" t="n">
        <f aca="false">'Vstupní data'!K445</f>
        <v>0</v>
      </c>
      <c r="D459" s="75" t="n">
        <f aca="false">'Vstupní data'!L445</f>
        <v>0</v>
      </c>
      <c r="E459" s="18" t="n">
        <f aca="false">'Vstupní data'!AB445</f>
        <v>0</v>
      </c>
      <c r="F459" s="18" t="n">
        <f aca="false">'Vstupní data'!S445</f>
        <v>0</v>
      </c>
      <c r="G459" s="18" t="n">
        <f aca="false">'Vstupní data'!AL445</f>
        <v>0</v>
      </c>
      <c r="H459" s="18" t="n">
        <f aca="false">'Vstupní data'!AQ445</f>
        <v>0</v>
      </c>
      <c r="I459" s="18" t="n">
        <f aca="false">SUM(E459:H459)</f>
        <v>0</v>
      </c>
    </row>
    <row r="460" customFormat="false" ht="12.8" hidden="false" customHeight="false" outlineLevel="0" collapsed="false">
      <c r="A460" s="18" t="n">
        <f aca="false">'Vstupní data'!A446</f>
        <v>0</v>
      </c>
      <c r="B460" s="18" t="str">
        <f aca="false">CONCATENATE('Vstupní data'!F446,'Vstupní data'!G446,'Vstupní data'!H446,'Vstupní data'!I446)</f>
        <v/>
      </c>
      <c r="C460" s="18" t="n">
        <f aca="false">'Vstupní data'!K446</f>
        <v>0</v>
      </c>
      <c r="D460" s="75" t="n">
        <f aca="false">'Vstupní data'!L446</f>
        <v>0</v>
      </c>
      <c r="E460" s="18" t="n">
        <f aca="false">'Vstupní data'!AB446</f>
        <v>0</v>
      </c>
      <c r="F460" s="18" t="n">
        <f aca="false">'Vstupní data'!S446</f>
        <v>0</v>
      </c>
      <c r="G460" s="18" t="n">
        <f aca="false">'Vstupní data'!AL446</f>
        <v>0</v>
      </c>
      <c r="H460" s="18" t="n">
        <f aca="false">'Vstupní data'!AQ446</f>
        <v>0</v>
      </c>
      <c r="I460" s="18" t="n">
        <f aca="false">SUM(E460:H460)</f>
        <v>0</v>
      </c>
    </row>
    <row r="461" customFormat="false" ht="12.8" hidden="false" customHeight="false" outlineLevel="0" collapsed="false">
      <c r="A461" s="18" t="n">
        <f aca="false">'Vstupní data'!A447</f>
        <v>0</v>
      </c>
      <c r="B461" s="18" t="str">
        <f aca="false">CONCATENATE('Vstupní data'!F447,'Vstupní data'!G447,'Vstupní data'!H447,'Vstupní data'!I447)</f>
        <v/>
      </c>
      <c r="C461" s="18" t="n">
        <f aca="false">'Vstupní data'!K447</f>
        <v>0</v>
      </c>
      <c r="D461" s="75" t="n">
        <f aca="false">'Vstupní data'!L447</f>
        <v>0</v>
      </c>
      <c r="E461" s="18" t="n">
        <f aca="false">'Vstupní data'!AB447</f>
        <v>0</v>
      </c>
      <c r="F461" s="18" t="n">
        <f aca="false">'Vstupní data'!S447</f>
        <v>0</v>
      </c>
      <c r="G461" s="18" t="n">
        <f aca="false">'Vstupní data'!AL447</f>
        <v>0</v>
      </c>
      <c r="H461" s="18" t="n">
        <f aca="false">'Vstupní data'!AQ447</f>
        <v>0</v>
      </c>
      <c r="I461" s="18" t="n">
        <f aca="false">SUM(E461:H461)</f>
        <v>0</v>
      </c>
    </row>
    <row r="462" customFormat="false" ht="12.8" hidden="false" customHeight="false" outlineLevel="0" collapsed="false">
      <c r="A462" s="18" t="n">
        <f aca="false">'Vstupní data'!A448</f>
        <v>0</v>
      </c>
      <c r="B462" s="18" t="str">
        <f aca="false">CONCATENATE('Vstupní data'!F448,'Vstupní data'!G448,'Vstupní data'!H448,'Vstupní data'!I448)</f>
        <v/>
      </c>
      <c r="C462" s="18" t="n">
        <f aca="false">'Vstupní data'!K448</f>
        <v>0</v>
      </c>
      <c r="D462" s="75" t="n">
        <f aca="false">'Vstupní data'!L448</f>
        <v>0</v>
      </c>
      <c r="E462" s="18" t="n">
        <f aca="false">'Vstupní data'!AB448</f>
        <v>0</v>
      </c>
      <c r="F462" s="18" t="n">
        <f aca="false">'Vstupní data'!S448</f>
        <v>0</v>
      </c>
      <c r="G462" s="18" t="n">
        <f aca="false">'Vstupní data'!AL448</f>
        <v>0</v>
      </c>
      <c r="H462" s="18" t="n">
        <f aca="false">'Vstupní data'!AQ448</f>
        <v>0</v>
      </c>
      <c r="I462" s="18" t="n">
        <f aca="false">SUM(E462:H462)</f>
        <v>0</v>
      </c>
    </row>
    <row r="463" customFormat="false" ht="12.8" hidden="false" customHeight="false" outlineLevel="0" collapsed="false">
      <c r="A463" s="18" t="n">
        <f aca="false">'Vstupní data'!A449</f>
        <v>0</v>
      </c>
      <c r="B463" s="18" t="str">
        <f aca="false">CONCATENATE('Vstupní data'!F449,'Vstupní data'!G449,'Vstupní data'!H449,'Vstupní data'!I449)</f>
        <v/>
      </c>
      <c r="C463" s="18" t="n">
        <f aca="false">'Vstupní data'!K449</f>
        <v>0</v>
      </c>
      <c r="D463" s="75" t="n">
        <f aca="false">'Vstupní data'!L449</f>
        <v>0</v>
      </c>
      <c r="E463" s="18" t="n">
        <f aca="false">'Vstupní data'!AB449</f>
        <v>0</v>
      </c>
      <c r="F463" s="18" t="n">
        <f aca="false">'Vstupní data'!S449</f>
        <v>0</v>
      </c>
      <c r="G463" s="18" t="n">
        <f aca="false">'Vstupní data'!AL449</f>
        <v>0</v>
      </c>
      <c r="H463" s="18" t="n">
        <f aca="false">'Vstupní data'!AQ449</f>
        <v>0</v>
      </c>
      <c r="I463" s="18" t="n">
        <f aca="false">SUM(E463:H463)</f>
        <v>0</v>
      </c>
    </row>
    <row r="464" customFormat="false" ht="12.8" hidden="false" customHeight="false" outlineLevel="0" collapsed="false">
      <c r="A464" s="18" t="n">
        <f aca="false">'Vstupní data'!A450</f>
        <v>0</v>
      </c>
      <c r="B464" s="18" t="str">
        <f aca="false">CONCATENATE('Vstupní data'!F450,'Vstupní data'!G450,'Vstupní data'!H450,'Vstupní data'!I450)</f>
        <v/>
      </c>
      <c r="C464" s="18" t="n">
        <f aca="false">'Vstupní data'!K450</f>
        <v>0</v>
      </c>
      <c r="D464" s="75" t="n">
        <f aca="false">'Vstupní data'!L450</f>
        <v>0</v>
      </c>
      <c r="E464" s="18" t="n">
        <f aca="false">'Vstupní data'!AB450</f>
        <v>0</v>
      </c>
      <c r="F464" s="18" t="n">
        <f aca="false">'Vstupní data'!S450</f>
        <v>0</v>
      </c>
      <c r="G464" s="18" t="n">
        <f aca="false">'Vstupní data'!AL450</f>
        <v>0</v>
      </c>
      <c r="H464" s="18" t="n">
        <f aca="false">'Vstupní data'!AQ450</f>
        <v>0</v>
      </c>
      <c r="I464" s="18" t="n">
        <f aca="false">SUM(E464:H464)</f>
        <v>0</v>
      </c>
    </row>
    <row r="465" customFormat="false" ht="12.8" hidden="false" customHeight="false" outlineLevel="0" collapsed="false">
      <c r="A465" s="18" t="n">
        <f aca="false">'Vstupní data'!A451</f>
        <v>0</v>
      </c>
      <c r="B465" s="18" t="str">
        <f aca="false">CONCATENATE('Vstupní data'!F451,'Vstupní data'!G451,'Vstupní data'!H451,'Vstupní data'!I451)</f>
        <v/>
      </c>
      <c r="C465" s="18" t="n">
        <f aca="false">'Vstupní data'!K451</f>
        <v>0</v>
      </c>
      <c r="D465" s="75" t="n">
        <f aca="false">'Vstupní data'!L451</f>
        <v>0</v>
      </c>
      <c r="E465" s="18" t="n">
        <f aca="false">'Vstupní data'!AB451</f>
        <v>0</v>
      </c>
      <c r="F465" s="18" t="n">
        <f aca="false">'Vstupní data'!S451</f>
        <v>0</v>
      </c>
      <c r="G465" s="18" t="n">
        <f aca="false">'Vstupní data'!AL451</f>
        <v>0</v>
      </c>
      <c r="H465" s="18" t="n">
        <f aca="false">'Vstupní data'!AQ451</f>
        <v>0</v>
      </c>
      <c r="I465" s="18" t="n">
        <f aca="false">SUM(E465:H465)</f>
        <v>0</v>
      </c>
    </row>
    <row r="466" customFormat="false" ht="12.8" hidden="false" customHeight="false" outlineLevel="0" collapsed="false">
      <c r="A466" s="18" t="n">
        <f aca="false">'Vstupní data'!A452</f>
        <v>0</v>
      </c>
      <c r="B466" s="18" t="str">
        <f aca="false">CONCATENATE('Vstupní data'!F452,'Vstupní data'!G452,'Vstupní data'!H452,'Vstupní data'!I452)</f>
        <v/>
      </c>
      <c r="C466" s="18" t="n">
        <f aca="false">'Vstupní data'!K452</f>
        <v>0</v>
      </c>
      <c r="D466" s="75" t="n">
        <f aca="false">'Vstupní data'!L452</f>
        <v>0</v>
      </c>
      <c r="E466" s="18" t="n">
        <f aca="false">'Vstupní data'!AB452</f>
        <v>0</v>
      </c>
      <c r="F466" s="18" t="n">
        <f aca="false">'Vstupní data'!S452</f>
        <v>0</v>
      </c>
      <c r="G466" s="18" t="n">
        <f aca="false">'Vstupní data'!AL452</f>
        <v>0</v>
      </c>
      <c r="H466" s="18" t="n">
        <f aca="false">'Vstupní data'!AQ452</f>
        <v>0</v>
      </c>
      <c r="I466" s="18" t="n">
        <f aca="false">SUM(E466:H466)</f>
        <v>0</v>
      </c>
    </row>
    <row r="467" customFormat="false" ht="12.8" hidden="false" customHeight="false" outlineLevel="0" collapsed="false">
      <c r="A467" s="18" t="n">
        <f aca="false">'Vstupní data'!A453</f>
        <v>0</v>
      </c>
      <c r="B467" s="18" t="str">
        <f aca="false">CONCATENATE('Vstupní data'!F453,'Vstupní data'!G453,'Vstupní data'!H453,'Vstupní data'!I453)</f>
        <v/>
      </c>
      <c r="C467" s="18" t="n">
        <f aca="false">'Vstupní data'!K453</f>
        <v>0</v>
      </c>
      <c r="D467" s="75" t="n">
        <f aca="false">'Vstupní data'!L453</f>
        <v>0</v>
      </c>
      <c r="E467" s="18" t="n">
        <f aca="false">'Vstupní data'!AB453</f>
        <v>0</v>
      </c>
      <c r="F467" s="18" t="n">
        <f aca="false">'Vstupní data'!S453</f>
        <v>0</v>
      </c>
      <c r="G467" s="18" t="n">
        <f aca="false">'Vstupní data'!AL453</f>
        <v>0</v>
      </c>
      <c r="H467" s="18" t="n">
        <f aca="false">'Vstupní data'!AQ453</f>
        <v>0</v>
      </c>
      <c r="I467" s="18" t="n">
        <f aca="false">SUM(E467:H467)</f>
        <v>0</v>
      </c>
    </row>
    <row r="468" customFormat="false" ht="12.8" hidden="false" customHeight="false" outlineLevel="0" collapsed="false">
      <c r="A468" s="18" t="n">
        <f aca="false">'Vstupní data'!A454</f>
        <v>0</v>
      </c>
      <c r="B468" s="18" t="str">
        <f aca="false">CONCATENATE('Vstupní data'!F454,'Vstupní data'!G454,'Vstupní data'!H454,'Vstupní data'!I454)</f>
        <v/>
      </c>
      <c r="C468" s="18" t="n">
        <f aca="false">'Vstupní data'!K454</f>
        <v>0</v>
      </c>
      <c r="D468" s="75" t="n">
        <f aca="false">'Vstupní data'!L454</f>
        <v>0</v>
      </c>
      <c r="E468" s="18" t="n">
        <f aca="false">'Vstupní data'!AB454</f>
        <v>0</v>
      </c>
      <c r="F468" s="18" t="n">
        <f aca="false">'Vstupní data'!S454</f>
        <v>0</v>
      </c>
      <c r="G468" s="18" t="n">
        <f aca="false">'Vstupní data'!AL454</f>
        <v>0</v>
      </c>
      <c r="H468" s="18" t="n">
        <f aca="false">'Vstupní data'!AQ454</f>
        <v>0</v>
      </c>
      <c r="I468" s="18" t="n">
        <f aca="false">SUM(E468:H468)</f>
        <v>0</v>
      </c>
    </row>
    <row r="469" customFormat="false" ht="12.8" hidden="false" customHeight="false" outlineLevel="0" collapsed="false">
      <c r="A469" s="18" t="n">
        <f aca="false">'Vstupní data'!A455</f>
        <v>0</v>
      </c>
      <c r="B469" s="18" t="str">
        <f aca="false">CONCATENATE('Vstupní data'!F455,'Vstupní data'!G455,'Vstupní data'!H455,'Vstupní data'!I455)</f>
        <v/>
      </c>
      <c r="C469" s="18" t="n">
        <f aca="false">'Vstupní data'!K455</f>
        <v>0</v>
      </c>
      <c r="D469" s="75" t="n">
        <f aca="false">'Vstupní data'!L455</f>
        <v>0</v>
      </c>
      <c r="E469" s="18" t="n">
        <f aca="false">'Vstupní data'!AB455</f>
        <v>0</v>
      </c>
      <c r="F469" s="18" t="n">
        <f aca="false">'Vstupní data'!S455</f>
        <v>0</v>
      </c>
      <c r="G469" s="18" t="n">
        <f aca="false">'Vstupní data'!AL455</f>
        <v>0</v>
      </c>
      <c r="H469" s="18" t="n">
        <f aca="false">'Vstupní data'!AQ455</f>
        <v>0</v>
      </c>
      <c r="I469" s="18" t="n">
        <f aca="false">SUM(E469:H469)</f>
        <v>0</v>
      </c>
    </row>
    <row r="470" customFormat="false" ht="12.8" hidden="false" customHeight="false" outlineLevel="0" collapsed="false">
      <c r="A470" s="18" t="n">
        <f aca="false">'Vstupní data'!A456</f>
        <v>0</v>
      </c>
      <c r="B470" s="18" t="str">
        <f aca="false">CONCATENATE('Vstupní data'!F456,'Vstupní data'!G456,'Vstupní data'!H456,'Vstupní data'!I456)</f>
        <v/>
      </c>
      <c r="C470" s="18" t="n">
        <f aca="false">'Vstupní data'!K456</f>
        <v>0</v>
      </c>
      <c r="D470" s="75" t="n">
        <f aca="false">'Vstupní data'!L456</f>
        <v>0</v>
      </c>
      <c r="E470" s="18" t="n">
        <f aca="false">'Vstupní data'!AB456</f>
        <v>0</v>
      </c>
      <c r="F470" s="18" t="n">
        <f aca="false">'Vstupní data'!S456</f>
        <v>0</v>
      </c>
      <c r="G470" s="18" t="n">
        <f aca="false">'Vstupní data'!AL456</f>
        <v>0</v>
      </c>
      <c r="H470" s="18" t="n">
        <f aca="false">'Vstupní data'!AQ456</f>
        <v>0</v>
      </c>
      <c r="I470" s="18" t="n">
        <f aca="false">SUM(E470:H470)</f>
        <v>0</v>
      </c>
    </row>
    <row r="471" customFormat="false" ht="12.8" hidden="false" customHeight="false" outlineLevel="0" collapsed="false">
      <c r="A471" s="18" t="n">
        <f aca="false">'Vstupní data'!A457</f>
        <v>0</v>
      </c>
      <c r="B471" s="18" t="str">
        <f aca="false">CONCATENATE('Vstupní data'!F457,'Vstupní data'!G457,'Vstupní data'!H457,'Vstupní data'!I457)</f>
        <v/>
      </c>
      <c r="C471" s="18" t="n">
        <f aca="false">'Vstupní data'!K457</f>
        <v>0</v>
      </c>
      <c r="D471" s="75" t="n">
        <f aca="false">'Vstupní data'!L457</f>
        <v>0</v>
      </c>
      <c r="E471" s="18" t="n">
        <f aca="false">'Vstupní data'!AB457</f>
        <v>0</v>
      </c>
      <c r="F471" s="18" t="n">
        <f aca="false">'Vstupní data'!S457</f>
        <v>0</v>
      </c>
      <c r="G471" s="18" t="n">
        <f aca="false">'Vstupní data'!AL457</f>
        <v>0</v>
      </c>
      <c r="H471" s="18" t="n">
        <f aca="false">'Vstupní data'!AQ457</f>
        <v>0</v>
      </c>
      <c r="I471" s="18" t="n">
        <f aca="false">SUM(E471:H471)</f>
        <v>0</v>
      </c>
    </row>
    <row r="472" customFormat="false" ht="12.8" hidden="false" customHeight="false" outlineLevel="0" collapsed="false">
      <c r="A472" s="18" t="n">
        <f aca="false">'Vstupní data'!A458</f>
        <v>0</v>
      </c>
      <c r="B472" s="18" t="str">
        <f aca="false">CONCATENATE('Vstupní data'!F458,'Vstupní data'!G458,'Vstupní data'!H458,'Vstupní data'!I458)</f>
        <v/>
      </c>
      <c r="C472" s="18" t="n">
        <f aca="false">'Vstupní data'!K458</f>
        <v>0</v>
      </c>
      <c r="D472" s="75" t="n">
        <f aca="false">'Vstupní data'!L458</f>
        <v>0</v>
      </c>
      <c r="E472" s="18" t="n">
        <f aca="false">'Vstupní data'!AB458</f>
        <v>0</v>
      </c>
      <c r="F472" s="18" t="n">
        <f aca="false">'Vstupní data'!S458</f>
        <v>0</v>
      </c>
      <c r="G472" s="18" t="n">
        <f aca="false">'Vstupní data'!AL458</f>
        <v>0</v>
      </c>
      <c r="H472" s="18" t="n">
        <f aca="false">'Vstupní data'!AQ458</f>
        <v>0</v>
      </c>
      <c r="I472" s="18" t="n">
        <f aca="false">SUM(E472:H472)</f>
        <v>0</v>
      </c>
    </row>
    <row r="473" customFormat="false" ht="12.8" hidden="false" customHeight="false" outlineLevel="0" collapsed="false">
      <c r="A473" s="18" t="n">
        <f aca="false">'Vstupní data'!A459</f>
        <v>0</v>
      </c>
      <c r="B473" s="18" t="str">
        <f aca="false">CONCATENATE('Vstupní data'!F459,'Vstupní data'!G459,'Vstupní data'!H459,'Vstupní data'!I459)</f>
        <v/>
      </c>
      <c r="C473" s="18" t="n">
        <f aca="false">'Vstupní data'!K459</f>
        <v>0</v>
      </c>
      <c r="D473" s="75" t="n">
        <f aca="false">'Vstupní data'!L459</f>
        <v>0</v>
      </c>
      <c r="E473" s="18" t="n">
        <f aca="false">'Vstupní data'!AB459</f>
        <v>0</v>
      </c>
      <c r="F473" s="18" t="n">
        <f aca="false">'Vstupní data'!S459</f>
        <v>0</v>
      </c>
      <c r="G473" s="18" t="n">
        <f aca="false">'Vstupní data'!AL459</f>
        <v>0</v>
      </c>
      <c r="H473" s="18" t="n">
        <f aca="false">'Vstupní data'!AQ459</f>
        <v>0</v>
      </c>
      <c r="I473" s="18" t="n">
        <f aca="false">SUM(E473:H473)</f>
        <v>0</v>
      </c>
    </row>
    <row r="474" customFormat="false" ht="12.8" hidden="false" customHeight="false" outlineLevel="0" collapsed="false">
      <c r="A474" s="18" t="n">
        <f aca="false">'Vstupní data'!A460</f>
        <v>0</v>
      </c>
      <c r="B474" s="18" t="str">
        <f aca="false">CONCATENATE('Vstupní data'!F460,'Vstupní data'!G460,'Vstupní data'!H460,'Vstupní data'!I460)</f>
        <v/>
      </c>
      <c r="C474" s="18" t="n">
        <f aca="false">'Vstupní data'!K460</f>
        <v>0</v>
      </c>
      <c r="D474" s="75" t="n">
        <f aca="false">'Vstupní data'!L460</f>
        <v>0</v>
      </c>
      <c r="E474" s="18" t="n">
        <f aca="false">'Vstupní data'!AB460</f>
        <v>0</v>
      </c>
      <c r="F474" s="18" t="n">
        <f aca="false">'Vstupní data'!S460</f>
        <v>0</v>
      </c>
      <c r="G474" s="18" t="n">
        <f aca="false">'Vstupní data'!AL460</f>
        <v>0</v>
      </c>
      <c r="H474" s="18" t="n">
        <f aca="false">'Vstupní data'!AQ460</f>
        <v>0</v>
      </c>
      <c r="I474" s="18" t="n">
        <f aca="false">SUM(E474:H474)</f>
        <v>0</v>
      </c>
    </row>
    <row r="475" customFormat="false" ht="12.8" hidden="false" customHeight="false" outlineLevel="0" collapsed="false">
      <c r="A475" s="18" t="n">
        <f aca="false">'Vstupní data'!A461</f>
        <v>0</v>
      </c>
      <c r="B475" s="18" t="str">
        <f aca="false">CONCATENATE('Vstupní data'!F461,'Vstupní data'!G461,'Vstupní data'!H461,'Vstupní data'!I461)</f>
        <v/>
      </c>
      <c r="C475" s="18" t="n">
        <f aca="false">'Vstupní data'!K461</f>
        <v>0</v>
      </c>
      <c r="D475" s="75" t="n">
        <f aca="false">'Vstupní data'!L461</f>
        <v>0</v>
      </c>
      <c r="E475" s="18" t="n">
        <f aca="false">'Vstupní data'!AB461</f>
        <v>0</v>
      </c>
      <c r="F475" s="18" t="n">
        <f aca="false">'Vstupní data'!S461</f>
        <v>0</v>
      </c>
      <c r="G475" s="18" t="n">
        <f aca="false">'Vstupní data'!AL461</f>
        <v>0</v>
      </c>
      <c r="H475" s="18" t="n">
        <f aca="false">'Vstupní data'!AQ461</f>
        <v>0</v>
      </c>
      <c r="I475" s="18" t="n">
        <f aca="false">SUM(E475:H475)</f>
        <v>0</v>
      </c>
    </row>
    <row r="476" customFormat="false" ht="12.8" hidden="false" customHeight="false" outlineLevel="0" collapsed="false">
      <c r="A476" s="18" t="n">
        <f aca="false">'Vstupní data'!A462</f>
        <v>0</v>
      </c>
      <c r="B476" s="18" t="str">
        <f aca="false">CONCATENATE('Vstupní data'!F462,'Vstupní data'!G462,'Vstupní data'!H462,'Vstupní data'!I462)</f>
        <v/>
      </c>
      <c r="C476" s="18" t="n">
        <f aca="false">'Vstupní data'!K462</f>
        <v>0</v>
      </c>
      <c r="D476" s="75" t="n">
        <f aca="false">'Vstupní data'!L462</f>
        <v>0</v>
      </c>
      <c r="E476" s="18" t="n">
        <f aca="false">'Vstupní data'!AB462</f>
        <v>0</v>
      </c>
      <c r="F476" s="18" t="n">
        <f aca="false">'Vstupní data'!S462</f>
        <v>0</v>
      </c>
      <c r="G476" s="18" t="n">
        <f aca="false">'Vstupní data'!AL462</f>
        <v>0</v>
      </c>
      <c r="H476" s="18" t="n">
        <f aca="false">'Vstupní data'!AQ462</f>
        <v>0</v>
      </c>
      <c r="I476" s="18" t="n">
        <f aca="false">SUM(E476:H476)</f>
        <v>0</v>
      </c>
    </row>
    <row r="477" customFormat="false" ht="12.8" hidden="false" customHeight="false" outlineLevel="0" collapsed="false">
      <c r="A477" s="18" t="n">
        <f aca="false">'Vstupní data'!A463</f>
        <v>0</v>
      </c>
      <c r="B477" s="18" t="str">
        <f aca="false">CONCATENATE('Vstupní data'!F463,'Vstupní data'!G463,'Vstupní data'!H463,'Vstupní data'!I463)</f>
        <v/>
      </c>
      <c r="C477" s="18" t="n">
        <f aca="false">'Vstupní data'!K463</f>
        <v>0</v>
      </c>
      <c r="D477" s="75" t="n">
        <f aca="false">'Vstupní data'!L463</f>
        <v>0</v>
      </c>
      <c r="E477" s="18" t="n">
        <f aca="false">'Vstupní data'!AB463</f>
        <v>0</v>
      </c>
      <c r="F477" s="18" t="n">
        <f aca="false">'Vstupní data'!S463</f>
        <v>0</v>
      </c>
      <c r="G477" s="18" t="n">
        <f aca="false">'Vstupní data'!AL463</f>
        <v>0</v>
      </c>
      <c r="H477" s="18" t="n">
        <f aca="false">'Vstupní data'!AQ463</f>
        <v>0</v>
      </c>
      <c r="I477" s="18" t="n">
        <f aca="false">SUM(E477:H477)</f>
        <v>0</v>
      </c>
    </row>
    <row r="478" customFormat="false" ht="12.8" hidden="false" customHeight="false" outlineLevel="0" collapsed="false">
      <c r="A478" s="18" t="n">
        <f aca="false">'Vstupní data'!A464</f>
        <v>0</v>
      </c>
      <c r="B478" s="18" t="str">
        <f aca="false">CONCATENATE('Vstupní data'!F464,'Vstupní data'!G464,'Vstupní data'!H464,'Vstupní data'!I464)</f>
        <v/>
      </c>
      <c r="C478" s="18" t="n">
        <f aca="false">'Vstupní data'!K464</f>
        <v>0</v>
      </c>
      <c r="D478" s="75" t="n">
        <f aca="false">'Vstupní data'!L464</f>
        <v>0</v>
      </c>
      <c r="E478" s="18" t="n">
        <f aca="false">'Vstupní data'!AB464</f>
        <v>0</v>
      </c>
      <c r="F478" s="18" t="n">
        <f aca="false">'Vstupní data'!S464</f>
        <v>0</v>
      </c>
      <c r="G478" s="18" t="n">
        <f aca="false">'Vstupní data'!AL464</f>
        <v>0</v>
      </c>
      <c r="H478" s="18" t="n">
        <f aca="false">'Vstupní data'!AQ464</f>
        <v>0</v>
      </c>
      <c r="I478" s="18" t="n">
        <f aca="false">SUM(E478:H478)</f>
        <v>0</v>
      </c>
    </row>
    <row r="479" customFormat="false" ht="12.8" hidden="false" customHeight="false" outlineLevel="0" collapsed="false">
      <c r="A479" s="18" t="n">
        <f aca="false">'Vstupní data'!A465</f>
        <v>0</v>
      </c>
      <c r="B479" s="18" t="str">
        <f aca="false">CONCATENATE('Vstupní data'!F465,'Vstupní data'!G465,'Vstupní data'!H465,'Vstupní data'!I465)</f>
        <v/>
      </c>
      <c r="C479" s="18" t="n">
        <f aca="false">'Vstupní data'!K465</f>
        <v>0</v>
      </c>
      <c r="D479" s="75" t="n">
        <f aca="false">'Vstupní data'!L465</f>
        <v>0</v>
      </c>
      <c r="E479" s="18" t="n">
        <f aca="false">'Vstupní data'!AB465</f>
        <v>0</v>
      </c>
      <c r="F479" s="18" t="n">
        <f aca="false">'Vstupní data'!S465</f>
        <v>0</v>
      </c>
      <c r="G479" s="18" t="n">
        <f aca="false">'Vstupní data'!AL465</f>
        <v>0</v>
      </c>
      <c r="H479" s="18" t="n">
        <f aca="false">'Vstupní data'!AQ465</f>
        <v>0</v>
      </c>
      <c r="I479" s="18" t="n">
        <f aca="false">SUM(E479:H479)</f>
        <v>0</v>
      </c>
    </row>
    <row r="480" customFormat="false" ht="12.8" hidden="false" customHeight="false" outlineLevel="0" collapsed="false">
      <c r="A480" s="18" t="n">
        <f aca="false">'Vstupní data'!A466</f>
        <v>0</v>
      </c>
      <c r="B480" s="18" t="str">
        <f aca="false">CONCATENATE('Vstupní data'!F466,'Vstupní data'!G466,'Vstupní data'!H466,'Vstupní data'!I466)</f>
        <v/>
      </c>
      <c r="C480" s="18" t="n">
        <f aca="false">'Vstupní data'!K466</f>
        <v>0</v>
      </c>
      <c r="D480" s="75" t="n">
        <f aca="false">'Vstupní data'!L466</f>
        <v>0</v>
      </c>
      <c r="E480" s="18" t="n">
        <f aca="false">'Vstupní data'!AB466</f>
        <v>0</v>
      </c>
      <c r="F480" s="18" t="n">
        <f aca="false">'Vstupní data'!S466</f>
        <v>0</v>
      </c>
      <c r="G480" s="18" t="n">
        <f aca="false">'Vstupní data'!AL466</f>
        <v>0</v>
      </c>
      <c r="H480" s="18" t="n">
        <f aca="false">'Vstupní data'!AQ466</f>
        <v>0</v>
      </c>
      <c r="I480" s="18" t="n">
        <f aca="false">SUM(E480:H480)</f>
        <v>0</v>
      </c>
    </row>
    <row r="481" customFormat="false" ht="12.8" hidden="false" customHeight="false" outlineLevel="0" collapsed="false">
      <c r="A481" s="18" t="n">
        <f aca="false">'Vstupní data'!A467</f>
        <v>0</v>
      </c>
      <c r="B481" s="18" t="str">
        <f aca="false">CONCATENATE('Vstupní data'!F467,'Vstupní data'!G467,'Vstupní data'!H467,'Vstupní data'!I467)</f>
        <v/>
      </c>
      <c r="C481" s="18" t="n">
        <f aca="false">'Vstupní data'!K467</f>
        <v>0</v>
      </c>
      <c r="D481" s="75" t="n">
        <f aca="false">'Vstupní data'!L467</f>
        <v>0</v>
      </c>
      <c r="E481" s="18" t="n">
        <f aca="false">'Vstupní data'!AB467</f>
        <v>0</v>
      </c>
      <c r="F481" s="18" t="n">
        <f aca="false">'Vstupní data'!S467</f>
        <v>0</v>
      </c>
      <c r="G481" s="18" t="n">
        <f aca="false">'Vstupní data'!AL467</f>
        <v>0</v>
      </c>
      <c r="H481" s="18" t="n">
        <f aca="false">'Vstupní data'!AQ467</f>
        <v>0</v>
      </c>
      <c r="I481" s="18" t="n">
        <f aca="false">SUM(E481:H481)</f>
        <v>0</v>
      </c>
    </row>
    <row r="482" customFormat="false" ht="12.8" hidden="false" customHeight="false" outlineLevel="0" collapsed="false">
      <c r="A482" s="18" t="n">
        <f aca="false">'Vstupní data'!A468</f>
        <v>0</v>
      </c>
      <c r="B482" s="18" t="str">
        <f aca="false">CONCATENATE('Vstupní data'!F468,'Vstupní data'!G468,'Vstupní data'!H468,'Vstupní data'!I468)</f>
        <v/>
      </c>
      <c r="C482" s="18" t="n">
        <f aca="false">'Vstupní data'!K468</f>
        <v>0</v>
      </c>
      <c r="D482" s="75" t="n">
        <f aca="false">'Vstupní data'!L468</f>
        <v>0</v>
      </c>
      <c r="E482" s="18" t="n">
        <f aca="false">'Vstupní data'!AB468</f>
        <v>0</v>
      </c>
      <c r="F482" s="18" t="n">
        <f aca="false">'Vstupní data'!S468</f>
        <v>0</v>
      </c>
      <c r="G482" s="18" t="n">
        <f aca="false">'Vstupní data'!AL468</f>
        <v>0</v>
      </c>
      <c r="H482" s="18" t="n">
        <f aca="false">'Vstupní data'!AQ468</f>
        <v>0</v>
      </c>
      <c r="I482" s="18" t="n">
        <f aca="false">SUM(E482:H482)</f>
        <v>0</v>
      </c>
    </row>
    <row r="483" customFormat="false" ht="12.8" hidden="false" customHeight="false" outlineLevel="0" collapsed="false">
      <c r="A483" s="18" t="n">
        <f aca="false">'Vstupní data'!A469</f>
        <v>0</v>
      </c>
      <c r="B483" s="18" t="str">
        <f aca="false">CONCATENATE('Vstupní data'!F469,'Vstupní data'!G469,'Vstupní data'!H469,'Vstupní data'!I469)</f>
        <v/>
      </c>
      <c r="C483" s="18" t="n">
        <f aca="false">'Vstupní data'!K469</f>
        <v>0</v>
      </c>
      <c r="D483" s="75" t="n">
        <f aca="false">'Vstupní data'!L469</f>
        <v>0</v>
      </c>
      <c r="E483" s="18" t="n">
        <f aca="false">'Vstupní data'!AB469</f>
        <v>0</v>
      </c>
      <c r="F483" s="18" t="n">
        <f aca="false">'Vstupní data'!S469</f>
        <v>0</v>
      </c>
      <c r="G483" s="18" t="n">
        <f aca="false">'Vstupní data'!AL469</f>
        <v>0</v>
      </c>
      <c r="H483" s="18" t="n">
        <f aca="false">'Vstupní data'!AQ469</f>
        <v>0</v>
      </c>
      <c r="I483" s="18" t="n">
        <f aca="false">SUM(E483:H483)</f>
        <v>0</v>
      </c>
    </row>
    <row r="484" customFormat="false" ht="12.8" hidden="false" customHeight="false" outlineLevel="0" collapsed="false">
      <c r="A484" s="18" t="n">
        <f aca="false">'Vstupní data'!A470</f>
        <v>0</v>
      </c>
      <c r="B484" s="18" t="str">
        <f aca="false">CONCATENATE('Vstupní data'!F470,'Vstupní data'!G470,'Vstupní data'!H470,'Vstupní data'!I470)</f>
        <v/>
      </c>
      <c r="C484" s="18" t="n">
        <f aca="false">'Vstupní data'!K470</f>
        <v>0</v>
      </c>
      <c r="D484" s="75" t="n">
        <f aca="false">'Vstupní data'!L470</f>
        <v>0</v>
      </c>
      <c r="E484" s="18" t="n">
        <f aca="false">'Vstupní data'!AB470</f>
        <v>0</v>
      </c>
      <c r="F484" s="18" t="n">
        <f aca="false">'Vstupní data'!S470</f>
        <v>0</v>
      </c>
      <c r="G484" s="18" t="n">
        <f aca="false">'Vstupní data'!AL470</f>
        <v>0</v>
      </c>
      <c r="H484" s="18" t="n">
        <f aca="false">'Vstupní data'!AQ470</f>
        <v>0</v>
      </c>
      <c r="I484" s="18" t="n">
        <f aca="false">SUM(E484:H484)</f>
        <v>0</v>
      </c>
    </row>
    <row r="485" customFormat="false" ht="12.8" hidden="false" customHeight="false" outlineLevel="0" collapsed="false">
      <c r="A485" s="18" t="n">
        <f aca="false">'Vstupní data'!A471</f>
        <v>0</v>
      </c>
      <c r="B485" s="18" t="str">
        <f aca="false">CONCATENATE('Vstupní data'!F471,'Vstupní data'!G471,'Vstupní data'!H471,'Vstupní data'!I471)</f>
        <v/>
      </c>
      <c r="C485" s="18" t="n">
        <f aca="false">'Vstupní data'!K471</f>
        <v>0</v>
      </c>
      <c r="D485" s="75" t="n">
        <f aca="false">'Vstupní data'!L471</f>
        <v>0</v>
      </c>
      <c r="E485" s="18" t="n">
        <f aca="false">'Vstupní data'!AB471</f>
        <v>0</v>
      </c>
      <c r="F485" s="18" t="n">
        <f aca="false">'Vstupní data'!S471</f>
        <v>0</v>
      </c>
      <c r="G485" s="18" t="n">
        <f aca="false">'Vstupní data'!AL471</f>
        <v>0</v>
      </c>
      <c r="H485" s="18" t="n">
        <f aca="false">'Vstupní data'!AQ471</f>
        <v>0</v>
      </c>
      <c r="I485" s="18" t="n">
        <f aca="false">SUM(E485:H485)</f>
        <v>0</v>
      </c>
    </row>
    <row r="486" customFormat="false" ht="12.8" hidden="false" customHeight="false" outlineLevel="0" collapsed="false">
      <c r="A486" s="18" t="n">
        <f aca="false">'Vstupní data'!A472</f>
        <v>0</v>
      </c>
      <c r="B486" s="18" t="str">
        <f aca="false">CONCATENATE('Vstupní data'!F472,'Vstupní data'!G472,'Vstupní data'!H472,'Vstupní data'!I472)</f>
        <v/>
      </c>
      <c r="C486" s="18" t="n">
        <f aca="false">'Vstupní data'!K472</f>
        <v>0</v>
      </c>
      <c r="D486" s="75" t="n">
        <f aca="false">'Vstupní data'!L472</f>
        <v>0</v>
      </c>
      <c r="E486" s="18" t="n">
        <f aca="false">'Vstupní data'!AB472</f>
        <v>0</v>
      </c>
      <c r="F486" s="18" t="n">
        <f aca="false">'Vstupní data'!S472</f>
        <v>0</v>
      </c>
      <c r="G486" s="18" t="n">
        <f aca="false">'Vstupní data'!AL472</f>
        <v>0</v>
      </c>
      <c r="H486" s="18" t="n">
        <f aca="false">'Vstupní data'!AQ472</f>
        <v>0</v>
      </c>
      <c r="I486" s="18" t="n">
        <f aca="false">SUM(E486:H486)</f>
        <v>0</v>
      </c>
    </row>
    <row r="487" customFormat="false" ht="12.8" hidden="false" customHeight="false" outlineLevel="0" collapsed="false">
      <c r="A487" s="18" t="n">
        <f aca="false">'Vstupní data'!A473</f>
        <v>0</v>
      </c>
      <c r="B487" s="18" t="str">
        <f aca="false">CONCATENATE('Vstupní data'!F473,'Vstupní data'!G473,'Vstupní data'!H473,'Vstupní data'!I473)</f>
        <v/>
      </c>
      <c r="C487" s="18" t="n">
        <f aca="false">'Vstupní data'!K473</f>
        <v>0</v>
      </c>
      <c r="D487" s="75" t="n">
        <f aca="false">'Vstupní data'!L473</f>
        <v>0</v>
      </c>
      <c r="E487" s="18" t="n">
        <f aca="false">'Vstupní data'!AB473</f>
        <v>0</v>
      </c>
      <c r="F487" s="18" t="n">
        <f aca="false">'Vstupní data'!S473</f>
        <v>0</v>
      </c>
      <c r="G487" s="18" t="n">
        <f aca="false">'Vstupní data'!AL473</f>
        <v>0</v>
      </c>
      <c r="H487" s="18" t="n">
        <f aca="false">'Vstupní data'!AQ473</f>
        <v>0</v>
      </c>
      <c r="I487" s="18" t="n">
        <f aca="false">SUM(E487:H487)</f>
        <v>0</v>
      </c>
    </row>
    <row r="488" customFormat="false" ht="12.8" hidden="false" customHeight="false" outlineLevel="0" collapsed="false">
      <c r="A488" s="18" t="n">
        <f aca="false">'Vstupní data'!A474</f>
        <v>0</v>
      </c>
      <c r="B488" s="18" t="str">
        <f aca="false">CONCATENATE('Vstupní data'!F474,'Vstupní data'!G474,'Vstupní data'!H474,'Vstupní data'!I474)</f>
        <v/>
      </c>
      <c r="C488" s="18" t="n">
        <f aca="false">'Vstupní data'!K474</f>
        <v>0</v>
      </c>
      <c r="D488" s="75" t="n">
        <f aca="false">'Vstupní data'!L474</f>
        <v>0</v>
      </c>
      <c r="E488" s="18" t="n">
        <f aca="false">'Vstupní data'!AB474</f>
        <v>0</v>
      </c>
      <c r="F488" s="18" t="n">
        <f aca="false">'Vstupní data'!S474</f>
        <v>0</v>
      </c>
      <c r="G488" s="18" t="n">
        <f aca="false">'Vstupní data'!AL474</f>
        <v>0</v>
      </c>
      <c r="H488" s="18" t="n">
        <f aca="false">'Vstupní data'!AQ474</f>
        <v>0</v>
      </c>
      <c r="I488" s="18" t="n">
        <f aca="false">SUM(E488:H488)</f>
        <v>0</v>
      </c>
    </row>
    <row r="489" customFormat="false" ht="12.8" hidden="false" customHeight="false" outlineLevel="0" collapsed="false">
      <c r="A489" s="18" t="n">
        <f aca="false">'Vstupní data'!A475</f>
        <v>0</v>
      </c>
      <c r="B489" s="18" t="str">
        <f aca="false">CONCATENATE('Vstupní data'!F475,'Vstupní data'!G475,'Vstupní data'!H475,'Vstupní data'!I475)</f>
        <v/>
      </c>
      <c r="C489" s="18" t="n">
        <f aca="false">'Vstupní data'!K475</f>
        <v>0</v>
      </c>
      <c r="D489" s="75" t="n">
        <f aca="false">'Vstupní data'!L475</f>
        <v>0</v>
      </c>
      <c r="E489" s="18" t="n">
        <f aca="false">'Vstupní data'!AB475</f>
        <v>0</v>
      </c>
      <c r="F489" s="18" t="n">
        <f aca="false">'Vstupní data'!S475</f>
        <v>0</v>
      </c>
      <c r="G489" s="18" t="n">
        <f aca="false">'Vstupní data'!AL475</f>
        <v>0</v>
      </c>
      <c r="H489" s="18" t="n">
        <f aca="false">'Vstupní data'!AQ475</f>
        <v>0</v>
      </c>
      <c r="I489" s="18" t="n">
        <f aca="false">SUM(E489:H489)</f>
        <v>0</v>
      </c>
    </row>
    <row r="490" customFormat="false" ht="12.8" hidden="false" customHeight="false" outlineLevel="0" collapsed="false">
      <c r="A490" s="18" t="n">
        <f aca="false">'Vstupní data'!A476</f>
        <v>0</v>
      </c>
      <c r="B490" s="18" t="str">
        <f aca="false">CONCATENATE('Vstupní data'!F476,'Vstupní data'!G476,'Vstupní data'!H476,'Vstupní data'!I476)</f>
        <v/>
      </c>
      <c r="C490" s="18" t="n">
        <f aca="false">'Vstupní data'!K476</f>
        <v>0</v>
      </c>
      <c r="D490" s="75" t="n">
        <f aca="false">'Vstupní data'!L476</f>
        <v>0</v>
      </c>
      <c r="E490" s="18" t="n">
        <f aca="false">'Vstupní data'!AB476</f>
        <v>0</v>
      </c>
      <c r="F490" s="18" t="n">
        <f aca="false">'Vstupní data'!S476</f>
        <v>0</v>
      </c>
      <c r="G490" s="18" t="n">
        <f aca="false">'Vstupní data'!AL476</f>
        <v>0</v>
      </c>
      <c r="H490" s="18" t="n">
        <f aca="false">'Vstupní data'!AQ476</f>
        <v>0</v>
      </c>
      <c r="I490" s="18" t="n">
        <f aca="false">SUM(E490:H490)</f>
        <v>0</v>
      </c>
    </row>
    <row r="491" customFormat="false" ht="12.8" hidden="false" customHeight="false" outlineLevel="0" collapsed="false">
      <c r="A491" s="18" t="n">
        <f aca="false">'Vstupní data'!A477</f>
        <v>0</v>
      </c>
      <c r="B491" s="18" t="str">
        <f aca="false">CONCATENATE('Vstupní data'!F477,'Vstupní data'!G477,'Vstupní data'!H477,'Vstupní data'!I477)</f>
        <v/>
      </c>
      <c r="C491" s="18" t="n">
        <f aca="false">'Vstupní data'!K477</f>
        <v>0</v>
      </c>
      <c r="D491" s="75" t="n">
        <f aca="false">'Vstupní data'!L477</f>
        <v>0</v>
      </c>
      <c r="E491" s="18" t="n">
        <f aca="false">'Vstupní data'!AB477</f>
        <v>0</v>
      </c>
      <c r="F491" s="18" t="n">
        <f aca="false">'Vstupní data'!S477</f>
        <v>0</v>
      </c>
      <c r="G491" s="18" t="n">
        <f aca="false">'Vstupní data'!AL477</f>
        <v>0</v>
      </c>
      <c r="H491" s="18" t="n">
        <f aca="false">'Vstupní data'!AQ477</f>
        <v>0</v>
      </c>
      <c r="I491" s="18" t="n">
        <f aca="false">SUM(E491:H491)</f>
        <v>0</v>
      </c>
    </row>
    <row r="492" customFormat="false" ht="12.8" hidden="false" customHeight="false" outlineLevel="0" collapsed="false">
      <c r="A492" s="18" t="n">
        <f aca="false">'Vstupní data'!A478</f>
        <v>0</v>
      </c>
      <c r="B492" s="18" t="str">
        <f aca="false">CONCATENATE('Vstupní data'!F478,'Vstupní data'!G478,'Vstupní data'!H478,'Vstupní data'!I478)</f>
        <v/>
      </c>
      <c r="C492" s="18" t="n">
        <f aca="false">'Vstupní data'!K478</f>
        <v>0</v>
      </c>
      <c r="D492" s="75" t="n">
        <f aca="false">'Vstupní data'!L478</f>
        <v>0</v>
      </c>
      <c r="E492" s="18" t="n">
        <f aca="false">'Vstupní data'!AB478</f>
        <v>0</v>
      </c>
      <c r="F492" s="18" t="n">
        <f aca="false">'Vstupní data'!S478</f>
        <v>0</v>
      </c>
      <c r="G492" s="18" t="n">
        <f aca="false">'Vstupní data'!AL478</f>
        <v>0</v>
      </c>
      <c r="H492" s="18" t="n">
        <f aca="false">'Vstupní data'!AQ478</f>
        <v>0</v>
      </c>
      <c r="I492" s="18" t="n">
        <f aca="false">SUM(E492:H492)</f>
        <v>0</v>
      </c>
    </row>
    <row r="493" customFormat="false" ht="12.8" hidden="false" customHeight="false" outlineLevel="0" collapsed="false">
      <c r="A493" s="18" t="n">
        <f aca="false">'Vstupní data'!A479</f>
        <v>0</v>
      </c>
      <c r="B493" s="18" t="str">
        <f aca="false">CONCATENATE('Vstupní data'!F479,'Vstupní data'!G479,'Vstupní data'!H479,'Vstupní data'!I479)</f>
        <v/>
      </c>
      <c r="C493" s="18" t="n">
        <f aca="false">'Vstupní data'!K479</f>
        <v>0</v>
      </c>
      <c r="D493" s="75" t="n">
        <f aca="false">'Vstupní data'!L479</f>
        <v>0</v>
      </c>
      <c r="E493" s="18" t="n">
        <f aca="false">'Vstupní data'!AB479</f>
        <v>0</v>
      </c>
      <c r="F493" s="18" t="n">
        <f aca="false">'Vstupní data'!S479</f>
        <v>0</v>
      </c>
      <c r="G493" s="18" t="n">
        <f aca="false">'Vstupní data'!AL479</f>
        <v>0</v>
      </c>
      <c r="H493" s="18" t="n">
        <f aca="false">'Vstupní data'!AQ479</f>
        <v>0</v>
      </c>
      <c r="I493" s="18" t="n">
        <f aca="false">SUM(E493:H493)</f>
        <v>0</v>
      </c>
    </row>
    <row r="494" customFormat="false" ht="12.8" hidden="false" customHeight="false" outlineLevel="0" collapsed="false">
      <c r="A494" s="18" t="n">
        <f aca="false">'Vstupní data'!A480</f>
        <v>0</v>
      </c>
      <c r="B494" s="18" t="str">
        <f aca="false">CONCATENATE('Vstupní data'!F480,'Vstupní data'!G480,'Vstupní data'!H480,'Vstupní data'!I480)</f>
        <v/>
      </c>
      <c r="C494" s="18" t="n">
        <f aca="false">'Vstupní data'!K480</f>
        <v>0</v>
      </c>
      <c r="D494" s="75" t="n">
        <f aca="false">'Vstupní data'!L480</f>
        <v>0</v>
      </c>
      <c r="E494" s="18" t="n">
        <f aca="false">'Vstupní data'!AB480</f>
        <v>0</v>
      </c>
      <c r="F494" s="18" t="n">
        <f aca="false">'Vstupní data'!S480</f>
        <v>0</v>
      </c>
      <c r="G494" s="18" t="n">
        <f aca="false">'Vstupní data'!AL480</f>
        <v>0</v>
      </c>
      <c r="H494" s="18" t="n">
        <f aca="false">'Vstupní data'!AQ480</f>
        <v>0</v>
      </c>
      <c r="I494" s="18" t="n">
        <f aca="false">SUM(E494:H494)</f>
        <v>0</v>
      </c>
    </row>
    <row r="495" customFormat="false" ht="12.8" hidden="false" customHeight="false" outlineLevel="0" collapsed="false">
      <c r="A495" s="18" t="n">
        <f aca="false">'Vstupní data'!A481</f>
        <v>0</v>
      </c>
      <c r="B495" s="18" t="str">
        <f aca="false">CONCATENATE('Vstupní data'!F481,'Vstupní data'!G481,'Vstupní data'!H481,'Vstupní data'!I481)</f>
        <v/>
      </c>
      <c r="C495" s="18" t="n">
        <f aca="false">'Vstupní data'!K481</f>
        <v>0</v>
      </c>
      <c r="D495" s="75" t="n">
        <f aca="false">'Vstupní data'!L481</f>
        <v>0</v>
      </c>
      <c r="E495" s="18" t="n">
        <f aca="false">'Vstupní data'!AB481</f>
        <v>0</v>
      </c>
      <c r="F495" s="18" t="n">
        <f aca="false">'Vstupní data'!S481</f>
        <v>0</v>
      </c>
      <c r="G495" s="18" t="n">
        <f aca="false">'Vstupní data'!AL481</f>
        <v>0</v>
      </c>
      <c r="H495" s="18" t="n">
        <f aca="false">'Vstupní data'!AQ481</f>
        <v>0</v>
      </c>
      <c r="I495" s="18" t="n">
        <f aca="false">SUM(E495:H495)</f>
        <v>0</v>
      </c>
    </row>
    <row r="496" customFormat="false" ht="12.8" hidden="false" customHeight="false" outlineLevel="0" collapsed="false">
      <c r="A496" s="18" t="n">
        <f aca="false">'Vstupní data'!A482</f>
        <v>0</v>
      </c>
      <c r="B496" s="18" t="str">
        <f aca="false">CONCATENATE('Vstupní data'!F482,'Vstupní data'!G482,'Vstupní data'!H482,'Vstupní data'!I482)</f>
        <v/>
      </c>
      <c r="C496" s="18" t="n">
        <f aca="false">'Vstupní data'!K482</f>
        <v>0</v>
      </c>
      <c r="D496" s="75" t="n">
        <f aca="false">'Vstupní data'!L482</f>
        <v>0</v>
      </c>
      <c r="E496" s="18" t="n">
        <f aca="false">'Vstupní data'!AB482</f>
        <v>0</v>
      </c>
      <c r="F496" s="18" t="n">
        <f aca="false">'Vstupní data'!S482</f>
        <v>0</v>
      </c>
      <c r="G496" s="18" t="n">
        <f aca="false">'Vstupní data'!AL482</f>
        <v>0</v>
      </c>
      <c r="H496" s="18" t="n">
        <f aca="false">'Vstupní data'!AQ482</f>
        <v>0</v>
      </c>
      <c r="I496" s="18" t="n">
        <f aca="false">SUM(E496:H496)</f>
        <v>0</v>
      </c>
    </row>
    <row r="497" customFormat="false" ht="12.8" hidden="false" customHeight="false" outlineLevel="0" collapsed="false">
      <c r="A497" s="18" t="n">
        <f aca="false">'Vstupní data'!A483</f>
        <v>0</v>
      </c>
      <c r="B497" s="18" t="str">
        <f aca="false">CONCATENATE('Vstupní data'!F483,'Vstupní data'!G483,'Vstupní data'!H483,'Vstupní data'!I483)</f>
        <v/>
      </c>
      <c r="C497" s="18" t="n">
        <f aca="false">'Vstupní data'!K483</f>
        <v>0</v>
      </c>
      <c r="D497" s="75" t="n">
        <f aca="false">'Vstupní data'!L483</f>
        <v>0</v>
      </c>
      <c r="E497" s="18" t="n">
        <f aca="false">'Vstupní data'!AB483</f>
        <v>0</v>
      </c>
      <c r="F497" s="18" t="n">
        <f aca="false">'Vstupní data'!S483</f>
        <v>0</v>
      </c>
      <c r="G497" s="18" t="n">
        <f aca="false">'Vstupní data'!AL483</f>
        <v>0</v>
      </c>
      <c r="H497" s="18" t="n">
        <f aca="false">'Vstupní data'!AQ483</f>
        <v>0</v>
      </c>
      <c r="I497" s="18" t="n">
        <f aca="false">SUM(E497:H497)</f>
        <v>0</v>
      </c>
    </row>
    <row r="498" customFormat="false" ht="12.8" hidden="false" customHeight="false" outlineLevel="0" collapsed="false">
      <c r="A498" s="18" t="n">
        <f aca="false">'Vstupní data'!A484</f>
        <v>0</v>
      </c>
      <c r="B498" s="18" t="str">
        <f aca="false">CONCATENATE('Vstupní data'!F484,'Vstupní data'!G484,'Vstupní data'!H484,'Vstupní data'!I484)</f>
        <v/>
      </c>
      <c r="C498" s="18" t="n">
        <f aca="false">'Vstupní data'!K484</f>
        <v>0</v>
      </c>
      <c r="D498" s="75" t="n">
        <f aca="false">'Vstupní data'!L484</f>
        <v>0</v>
      </c>
      <c r="E498" s="18" t="n">
        <f aca="false">'Vstupní data'!AB484</f>
        <v>0</v>
      </c>
      <c r="F498" s="18" t="n">
        <f aca="false">'Vstupní data'!S484</f>
        <v>0</v>
      </c>
      <c r="G498" s="18" t="n">
        <f aca="false">'Vstupní data'!AL484</f>
        <v>0</v>
      </c>
      <c r="H498" s="18" t="n">
        <f aca="false">'Vstupní data'!AQ484</f>
        <v>0</v>
      </c>
      <c r="I498" s="18" t="n">
        <f aca="false">SUM(E498:H498)</f>
        <v>0</v>
      </c>
    </row>
    <row r="499" customFormat="false" ht="12.8" hidden="false" customHeight="false" outlineLevel="0" collapsed="false">
      <c r="A499" s="18" t="n">
        <f aca="false">'Vstupní data'!A485</f>
        <v>0</v>
      </c>
      <c r="B499" s="18" t="str">
        <f aca="false">CONCATENATE('Vstupní data'!F485,'Vstupní data'!G485,'Vstupní data'!H485,'Vstupní data'!I485)</f>
        <v/>
      </c>
      <c r="C499" s="18" t="n">
        <f aca="false">'Vstupní data'!K485</f>
        <v>0</v>
      </c>
      <c r="D499" s="75" t="n">
        <f aca="false">'Vstupní data'!L485</f>
        <v>0</v>
      </c>
      <c r="E499" s="18" t="n">
        <f aca="false">'Vstupní data'!AB485</f>
        <v>0</v>
      </c>
      <c r="F499" s="18" t="n">
        <f aca="false">'Vstupní data'!S485</f>
        <v>0</v>
      </c>
      <c r="G499" s="18" t="n">
        <f aca="false">'Vstupní data'!AL485</f>
        <v>0</v>
      </c>
      <c r="H499" s="18" t="n">
        <f aca="false">'Vstupní data'!AQ485</f>
        <v>0</v>
      </c>
      <c r="I499" s="18" t="n">
        <f aca="false">SUM(E499:H499)</f>
        <v>0</v>
      </c>
    </row>
    <row r="500" customFormat="false" ht="12.8" hidden="false" customHeight="false" outlineLevel="0" collapsed="false">
      <c r="A500" s="18" t="n">
        <f aca="false">'Vstupní data'!A486</f>
        <v>0</v>
      </c>
      <c r="B500" s="18" t="str">
        <f aca="false">CONCATENATE('Vstupní data'!F486,'Vstupní data'!G486,'Vstupní data'!H486,'Vstupní data'!I486)</f>
        <v/>
      </c>
      <c r="C500" s="18" t="n">
        <f aca="false">'Vstupní data'!K486</f>
        <v>0</v>
      </c>
      <c r="D500" s="75" t="n">
        <f aca="false">'Vstupní data'!L486</f>
        <v>0</v>
      </c>
      <c r="E500" s="18" t="n">
        <f aca="false">'Vstupní data'!AB486</f>
        <v>0</v>
      </c>
      <c r="F500" s="18" t="n">
        <f aca="false">'Vstupní data'!S486</f>
        <v>0</v>
      </c>
      <c r="G500" s="18" t="n">
        <f aca="false">'Vstupní data'!AL486</f>
        <v>0</v>
      </c>
      <c r="H500" s="18" t="n">
        <f aca="false">'Vstupní data'!AQ486</f>
        <v>0</v>
      </c>
      <c r="I500" s="18" t="n">
        <f aca="false">SUM(E500:H500)</f>
        <v>0</v>
      </c>
    </row>
    <row r="501" customFormat="false" ht="12.8" hidden="false" customHeight="false" outlineLevel="0" collapsed="false">
      <c r="A501" s="18" t="n">
        <f aca="false">'Vstupní data'!A487</f>
        <v>0</v>
      </c>
      <c r="B501" s="18" t="str">
        <f aca="false">CONCATENATE('Vstupní data'!F487,'Vstupní data'!G487,'Vstupní data'!H487,'Vstupní data'!I487)</f>
        <v/>
      </c>
      <c r="C501" s="18" t="n">
        <f aca="false">'Vstupní data'!K487</f>
        <v>0</v>
      </c>
      <c r="D501" s="75" t="n">
        <f aca="false">'Vstupní data'!L487</f>
        <v>0</v>
      </c>
      <c r="E501" s="18" t="n">
        <f aca="false">'Vstupní data'!AB487</f>
        <v>0</v>
      </c>
      <c r="F501" s="18" t="n">
        <f aca="false">'Vstupní data'!S487</f>
        <v>0</v>
      </c>
      <c r="G501" s="18" t="n">
        <f aca="false">'Vstupní data'!AL487</f>
        <v>0</v>
      </c>
      <c r="H501" s="18" t="n">
        <f aca="false">'Vstupní data'!AQ487</f>
        <v>0</v>
      </c>
      <c r="I501" s="18" t="n">
        <f aca="false">SUM(E501:H501)</f>
        <v>0</v>
      </c>
    </row>
    <row r="502" customFormat="false" ht="12.8" hidden="false" customHeight="false" outlineLevel="0" collapsed="false">
      <c r="A502" s="18" t="n">
        <f aca="false">'Vstupní data'!A488</f>
        <v>0</v>
      </c>
      <c r="B502" s="18" t="str">
        <f aca="false">CONCATENATE('Vstupní data'!F488,'Vstupní data'!G488,'Vstupní data'!H488,'Vstupní data'!I488)</f>
        <v/>
      </c>
      <c r="C502" s="18" t="n">
        <f aca="false">'Vstupní data'!K488</f>
        <v>0</v>
      </c>
      <c r="D502" s="75" t="n">
        <f aca="false">'Vstupní data'!L488</f>
        <v>0</v>
      </c>
      <c r="E502" s="18" t="n">
        <f aca="false">'Vstupní data'!AB488</f>
        <v>0</v>
      </c>
      <c r="F502" s="18" t="n">
        <f aca="false">'Vstupní data'!S488</f>
        <v>0</v>
      </c>
      <c r="G502" s="18" t="n">
        <f aca="false">'Vstupní data'!AL488</f>
        <v>0</v>
      </c>
      <c r="H502" s="18" t="n">
        <f aca="false">'Vstupní data'!AQ488</f>
        <v>0</v>
      </c>
      <c r="I502" s="18" t="n">
        <f aca="false">SUM(E502:H502)</f>
        <v>0</v>
      </c>
    </row>
    <row r="503" customFormat="false" ht="12.8" hidden="false" customHeight="false" outlineLevel="0" collapsed="false">
      <c r="A503" s="18" t="n">
        <f aca="false">'Vstupní data'!A489</f>
        <v>0</v>
      </c>
      <c r="B503" s="18" t="str">
        <f aca="false">CONCATENATE('Vstupní data'!F489,'Vstupní data'!G489,'Vstupní data'!H489,'Vstupní data'!I489)</f>
        <v/>
      </c>
      <c r="C503" s="18" t="n">
        <f aca="false">'Vstupní data'!K489</f>
        <v>0</v>
      </c>
      <c r="D503" s="75" t="n">
        <f aca="false">'Vstupní data'!L489</f>
        <v>0</v>
      </c>
      <c r="E503" s="18" t="n">
        <f aca="false">'Vstupní data'!AB489</f>
        <v>0</v>
      </c>
      <c r="F503" s="18" t="n">
        <f aca="false">'Vstupní data'!S489</f>
        <v>0</v>
      </c>
      <c r="G503" s="18" t="n">
        <f aca="false">'Vstupní data'!AL489</f>
        <v>0</v>
      </c>
      <c r="H503" s="18" t="n">
        <f aca="false">'Vstupní data'!AQ489</f>
        <v>0</v>
      </c>
      <c r="I503" s="18" t="n">
        <f aca="false">SUM(E503:H503)</f>
        <v>0</v>
      </c>
    </row>
    <row r="504" customFormat="false" ht="12.8" hidden="false" customHeight="false" outlineLevel="0" collapsed="false">
      <c r="A504" s="18" t="n">
        <f aca="false">'Vstupní data'!A490</f>
        <v>0</v>
      </c>
      <c r="B504" s="18" t="str">
        <f aca="false">CONCATENATE('Vstupní data'!F490,'Vstupní data'!G490,'Vstupní data'!H490,'Vstupní data'!I490)</f>
        <v/>
      </c>
      <c r="C504" s="18" t="n">
        <f aca="false">'Vstupní data'!K490</f>
        <v>0</v>
      </c>
      <c r="D504" s="75" t="n">
        <f aca="false">'Vstupní data'!L490</f>
        <v>0</v>
      </c>
      <c r="E504" s="18" t="n">
        <f aca="false">'Vstupní data'!AB490</f>
        <v>0</v>
      </c>
      <c r="F504" s="18" t="n">
        <f aca="false">'Vstupní data'!S490</f>
        <v>0</v>
      </c>
      <c r="G504" s="18" t="n">
        <f aca="false">'Vstupní data'!AL490</f>
        <v>0</v>
      </c>
      <c r="H504" s="18" t="n">
        <f aca="false">'Vstupní data'!AQ490</f>
        <v>0</v>
      </c>
      <c r="I504" s="18" t="n">
        <f aca="false">SUM(E504:H504)</f>
        <v>0</v>
      </c>
    </row>
    <row r="505" customFormat="false" ht="12.8" hidden="false" customHeight="false" outlineLevel="0" collapsed="false">
      <c r="A505" s="18" t="n">
        <f aca="false">'Vstupní data'!A491</f>
        <v>0</v>
      </c>
      <c r="B505" s="18" t="str">
        <f aca="false">CONCATENATE('Vstupní data'!F491,'Vstupní data'!G491,'Vstupní data'!H491,'Vstupní data'!I491)</f>
        <v/>
      </c>
      <c r="C505" s="18" t="n">
        <f aca="false">'Vstupní data'!K491</f>
        <v>0</v>
      </c>
      <c r="D505" s="75" t="n">
        <f aca="false">'Vstupní data'!L491</f>
        <v>0</v>
      </c>
      <c r="E505" s="18" t="n">
        <f aca="false">'Vstupní data'!AB491</f>
        <v>0</v>
      </c>
      <c r="F505" s="18" t="n">
        <f aca="false">'Vstupní data'!S491</f>
        <v>0</v>
      </c>
      <c r="G505" s="18" t="n">
        <f aca="false">'Vstupní data'!AL491</f>
        <v>0</v>
      </c>
      <c r="H505" s="18" t="n">
        <f aca="false">'Vstupní data'!AQ491</f>
        <v>0</v>
      </c>
      <c r="I505" s="18" t="n">
        <f aca="false">SUM(E505:H505)</f>
        <v>0</v>
      </c>
    </row>
    <row r="506" customFormat="false" ht="12.8" hidden="false" customHeight="false" outlineLevel="0" collapsed="false">
      <c r="A506" s="18" t="n">
        <f aca="false">'Vstupní data'!A492</f>
        <v>0</v>
      </c>
      <c r="B506" s="18" t="str">
        <f aca="false">CONCATENATE('Vstupní data'!F492,'Vstupní data'!G492,'Vstupní data'!H492,'Vstupní data'!I492)</f>
        <v/>
      </c>
      <c r="C506" s="18" t="n">
        <f aca="false">'Vstupní data'!K492</f>
        <v>0</v>
      </c>
      <c r="D506" s="75" t="n">
        <f aca="false">'Vstupní data'!L492</f>
        <v>0</v>
      </c>
      <c r="E506" s="18" t="n">
        <f aca="false">'Vstupní data'!AB492</f>
        <v>0</v>
      </c>
      <c r="F506" s="18" t="n">
        <f aca="false">'Vstupní data'!S492</f>
        <v>0</v>
      </c>
      <c r="G506" s="18" t="n">
        <f aca="false">'Vstupní data'!AL492</f>
        <v>0</v>
      </c>
      <c r="H506" s="18" t="n">
        <f aca="false">'Vstupní data'!AQ492</f>
        <v>0</v>
      </c>
      <c r="I506" s="18" t="n">
        <f aca="false">SUM(E506:H506)</f>
        <v>0</v>
      </c>
    </row>
    <row r="507" customFormat="false" ht="12.8" hidden="false" customHeight="false" outlineLevel="0" collapsed="false">
      <c r="A507" s="18" t="n">
        <f aca="false">'Vstupní data'!A493</f>
        <v>0</v>
      </c>
      <c r="B507" s="18" t="str">
        <f aca="false">CONCATENATE('Vstupní data'!F493,'Vstupní data'!G493,'Vstupní data'!H493,'Vstupní data'!I493)</f>
        <v/>
      </c>
      <c r="C507" s="18" t="n">
        <f aca="false">'Vstupní data'!K493</f>
        <v>0</v>
      </c>
      <c r="D507" s="75" t="n">
        <f aca="false">'Vstupní data'!L493</f>
        <v>0</v>
      </c>
      <c r="E507" s="18" t="n">
        <f aca="false">'Vstupní data'!AB493</f>
        <v>0</v>
      </c>
      <c r="F507" s="18" t="n">
        <f aca="false">'Vstupní data'!S493</f>
        <v>0</v>
      </c>
      <c r="G507" s="18" t="n">
        <f aca="false">'Vstupní data'!AL493</f>
        <v>0</v>
      </c>
      <c r="H507" s="18" t="n">
        <f aca="false">'Vstupní data'!AQ493</f>
        <v>0</v>
      </c>
      <c r="I507" s="18" t="n">
        <f aca="false">SUM(E507:H507)</f>
        <v>0</v>
      </c>
    </row>
    <row r="508" customFormat="false" ht="12.8" hidden="false" customHeight="false" outlineLevel="0" collapsed="false">
      <c r="A508" s="18" t="n">
        <f aca="false">'Vstupní data'!A494</f>
        <v>0</v>
      </c>
      <c r="B508" s="18" t="str">
        <f aca="false">CONCATENATE('Vstupní data'!F494,'Vstupní data'!G494,'Vstupní data'!H494,'Vstupní data'!I494)</f>
        <v/>
      </c>
      <c r="C508" s="18" t="n">
        <f aca="false">'Vstupní data'!K494</f>
        <v>0</v>
      </c>
      <c r="D508" s="75" t="n">
        <f aca="false">'Vstupní data'!L494</f>
        <v>0</v>
      </c>
      <c r="E508" s="18" t="n">
        <f aca="false">'Vstupní data'!AB494</f>
        <v>0</v>
      </c>
      <c r="F508" s="18" t="n">
        <f aca="false">'Vstupní data'!S494</f>
        <v>0</v>
      </c>
      <c r="G508" s="18" t="n">
        <f aca="false">'Vstupní data'!AL494</f>
        <v>0</v>
      </c>
      <c r="H508" s="18" t="n">
        <f aca="false">'Vstupní data'!AQ494</f>
        <v>0</v>
      </c>
      <c r="I508" s="18" t="n">
        <f aca="false">SUM(E508:H508)</f>
        <v>0</v>
      </c>
    </row>
    <row r="509" customFormat="false" ht="12.8" hidden="false" customHeight="false" outlineLevel="0" collapsed="false">
      <c r="A509" s="18" t="n">
        <f aca="false">'Vstupní data'!A495</f>
        <v>0</v>
      </c>
      <c r="B509" s="18" t="str">
        <f aca="false">CONCATENATE('Vstupní data'!F495,'Vstupní data'!G495,'Vstupní data'!H495,'Vstupní data'!I495)</f>
        <v/>
      </c>
      <c r="C509" s="18" t="n">
        <f aca="false">'Vstupní data'!K495</f>
        <v>0</v>
      </c>
      <c r="D509" s="75" t="n">
        <f aca="false">'Vstupní data'!L495</f>
        <v>0</v>
      </c>
      <c r="E509" s="18" t="n">
        <f aca="false">'Vstupní data'!AB495</f>
        <v>0</v>
      </c>
      <c r="F509" s="18" t="n">
        <f aca="false">'Vstupní data'!S495</f>
        <v>0</v>
      </c>
      <c r="G509" s="18" t="n">
        <f aca="false">'Vstupní data'!AL495</f>
        <v>0</v>
      </c>
      <c r="H509" s="18" t="n">
        <f aca="false">'Vstupní data'!AQ495</f>
        <v>0</v>
      </c>
      <c r="I509" s="18" t="n">
        <f aca="false">SUM(E509:H509)</f>
        <v>0</v>
      </c>
    </row>
    <row r="510" customFormat="false" ht="12.8" hidden="false" customHeight="false" outlineLevel="0" collapsed="false">
      <c r="A510" s="18" t="n">
        <f aca="false">'Vstupní data'!A496</f>
        <v>0</v>
      </c>
      <c r="B510" s="18" t="str">
        <f aca="false">CONCATENATE('Vstupní data'!F496,'Vstupní data'!G496,'Vstupní data'!H496,'Vstupní data'!I496)</f>
        <v/>
      </c>
      <c r="C510" s="18" t="n">
        <f aca="false">'Vstupní data'!K496</f>
        <v>0</v>
      </c>
      <c r="D510" s="75" t="n">
        <f aca="false">'Vstupní data'!L496</f>
        <v>0</v>
      </c>
      <c r="E510" s="18" t="n">
        <f aca="false">'Vstupní data'!AB496</f>
        <v>0</v>
      </c>
      <c r="F510" s="18" t="n">
        <f aca="false">'Vstupní data'!S496</f>
        <v>0</v>
      </c>
      <c r="G510" s="18" t="n">
        <f aca="false">'Vstupní data'!AL496</f>
        <v>0</v>
      </c>
      <c r="H510" s="18" t="n">
        <f aca="false">'Vstupní data'!AQ496</f>
        <v>0</v>
      </c>
      <c r="I510" s="18" t="n">
        <f aca="false">SUM(E510:H510)</f>
        <v>0</v>
      </c>
    </row>
    <row r="511" customFormat="false" ht="12.8" hidden="false" customHeight="false" outlineLevel="0" collapsed="false">
      <c r="A511" s="18" t="n">
        <f aca="false">'Vstupní data'!A497</f>
        <v>0</v>
      </c>
      <c r="B511" s="18" t="str">
        <f aca="false">CONCATENATE('Vstupní data'!F497,'Vstupní data'!G497,'Vstupní data'!H497,'Vstupní data'!I497)</f>
        <v/>
      </c>
      <c r="C511" s="18" t="n">
        <f aca="false">'Vstupní data'!K497</f>
        <v>0</v>
      </c>
      <c r="D511" s="75" t="n">
        <f aca="false">'Vstupní data'!L497</f>
        <v>0</v>
      </c>
      <c r="E511" s="18" t="n">
        <f aca="false">'Vstupní data'!AB497</f>
        <v>0</v>
      </c>
      <c r="F511" s="18" t="n">
        <f aca="false">'Vstupní data'!S497</f>
        <v>0</v>
      </c>
      <c r="G511" s="18" t="n">
        <f aca="false">'Vstupní data'!AL497</f>
        <v>0</v>
      </c>
      <c r="H511" s="18" t="n">
        <f aca="false">'Vstupní data'!AQ497</f>
        <v>0</v>
      </c>
      <c r="I511" s="18" t="n">
        <f aca="false">SUM(E511:H511)</f>
        <v>0</v>
      </c>
    </row>
    <row r="512" customFormat="false" ht="12.8" hidden="false" customHeight="false" outlineLevel="0" collapsed="false">
      <c r="A512" s="18" t="n">
        <f aca="false">'Vstupní data'!A498</f>
        <v>0</v>
      </c>
      <c r="B512" s="18" t="str">
        <f aca="false">CONCATENATE('Vstupní data'!F498,'Vstupní data'!G498,'Vstupní data'!H498,'Vstupní data'!I498)</f>
        <v/>
      </c>
      <c r="C512" s="18" t="n">
        <f aca="false">'Vstupní data'!K498</f>
        <v>0</v>
      </c>
      <c r="D512" s="75" t="n">
        <f aca="false">'Vstupní data'!L498</f>
        <v>0</v>
      </c>
      <c r="E512" s="18" t="n">
        <f aca="false">'Vstupní data'!AB498</f>
        <v>0</v>
      </c>
      <c r="F512" s="18" t="n">
        <f aca="false">'Vstupní data'!S498</f>
        <v>0</v>
      </c>
      <c r="G512" s="18" t="n">
        <f aca="false">'Vstupní data'!AL498</f>
        <v>0</v>
      </c>
      <c r="H512" s="18" t="n">
        <f aca="false">'Vstupní data'!AQ498</f>
        <v>0</v>
      </c>
      <c r="I512" s="18" t="n">
        <f aca="false">SUM(E512:H512)</f>
        <v>0</v>
      </c>
    </row>
    <row r="513" customFormat="false" ht="12.8" hidden="false" customHeight="false" outlineLevel="0" collapsed="false">
      <c r="A513" s="18" t="n">
        <f aca="false">'Vstupní data'!A499</f>
        <v>0</v>
      </c>
      <c r="B513" s="18" t="str">
        <f aca="false">CONCATENATE('Vstupní data'!F499,'Vstupní data'!G499,'Vstupní data'!H499,'Vstupní data'!I499)</f>
        <v/>
      </c>
      <c r="C513" s="18" t="n">
        <f aca="false">'Vstupní data'!K499</f>
        <v>0</v>
      </c>
      <c r="D513" s="75" t="n">
        <f aca="false">'Vstupní data'!L499</f>
        <v>0</v>
      </c>
      <c r="E513" s="18" t="n">
        <f aca="false">'Vstupní data'!AB499</f>
        <v>0</v>
      </c>
      <c r="F513" s="18" t="n">
        <f aca="false">'Vstupní data'!S499</f>
        <v>0</v>
      </c>
      <c r="G513" s="18" t="n">
        <f aca="false">'Vstupní data'!AL499</f>
        <v>0</v>
      </c>
      <c r="H513" s="18" t="n">
        <f aca="false">'Vstupní data'!AQ499</f>
        <v>0</v>
      </c>
      <c r="I513" s="18" t="n">
        <f aca="false">SUM(E513:H513)</f>
        <v>0</v>
      </c>
    </row>
    <row r="514" customFormat="false" ht="12.8" hidden="false" customHeight="false" outlineLevel="0" collapsed="false">
      <c r="A514" s="18" t="n">
        <f aca="false">'Vstupní data'!A500</f>
        <v>0</v>
      </c>
      <c r="B514" s="18" t="str">
        <f aca="false">CONCATENATE('Vstupní data'!F500,'Vstupní data'!G500,'Vstupní data'!H500,'Vstupní data'!I500)</f>
        <v/>
      </c>
      <c r="C514" s="18" t="n">
        <f aca="false">'Vstupní data'!K500</f>
        <v>0</v>
      </c>
      <c r="D514" s="75" t="n">
        <f aca="false">'Vstupní data'!L500</f>
        <v>0</v>
      </c>
      <c r="E514" s="18" t="n">
        <f aca="false">'Vstupní data'!AB500</f>
        <v>0</v>
      </c>
      <c r="F514" s="18" t="n">
        <f aca="false">'Vstupní data'!S500</f>
        <v>0</v>
      </c>
      <c r="G514" s="18" t="n">
        <f aca="false">'Vstupní data'!AL500</f>
        <v>0</v>
      </c>
      <c r="H514" s="18" t="n">
        <f aca="false">'Vstupní data'!AQ500</f>
        <v>0</v>
      </c>
      <c r="I514" s="18" t="n">
        <f aca="false">SUM(E514:H514)</f>
        <v>0</v>
      </c>
    </row>
    <row r="515" customFormat="false" ht="12.8" hidden="false" customHeight="false" outlineLevel="0" collapsed="false">
      <c r="A515" s="18" t="n">
        <f aca="false">'Vstupní data'!A501</f>
        <v>0</v>
      </c>
      <c r="B515" s="18" t="str">
        <f aca="false">CONCATENATE('Vstupní data'!F501,'Vstupní data'!G501,'Vstupní data'!H501,'Vstupní data'!I501)</f>
        <v/>
      </c>
      <c r="C515" s="18" t="n">
        <f aca="false">'Vstupní data'!K501</f>
        <v>0</v>
      </c>
      <c r="D515" s="75" t="n">
        <f aca="false">'Vstupní data'!L501</f>
        <v>0</v>
      </c>
      <c r="E515" s="18" t="n">
        <f aca="false">'Vstupní data'!AB501</f>
        <v>0</v>
      </c>
      <c r="F515" s="18" t="n">
        <f aca="false">'Vstupní data'!S501</f>
        <v>0</v>
      </c>
      <c r="G515" s="18" t="n">
        <f aca="false">'Vstupní data'!AL501</f>
        <v>0</v>
      </c>
      <c r="H515" s="18" t="n">
        <f aca="false">'Vstupní data'!AQ501</f>
        <v>0</v>
      </c>
      <c r="I515" s="18" t="n">
        <f aca="false">SUM(E515:H515)</f>
        <v>0</v>
      </c>
    </row>
    <row r="516" customFormat="false" ht="12.8" hidden="false" customHeight="false" outlineLevel="0" collapsed="false">
      <c r="A516" s="18" t="n">
        <f aca="false">'Vstupní data'!A502</f>
        <v>0</v>
      </c>
      <c r="B516" s="18" t="str">
        <f aca="false">CONCATENATE('Vstupní data'!F502,'Vstupní data'!G502,'Vstupní data'!H502,'Vstupní data'!I502)</f>
        <v/>
      </c>
      <c r="C516" s="18" t="n">
        <f aca="false">'Vstupní data'!K502</f>
        <v>0</v>
      </c>
      <c r="D516" s="75" t="n">
        <f aca="false">'Vstupní data'!L502</f>
        <v>0</v>
      </c>
      <c r="E516" s="18" t="n">
        <f aca="false">'Vstupní data'!AB502</f>
        <v>0</v>
      </c>
      <c r="F516" s="18" t="n">
        <f aca="false">'Vstupní data'!S502</f>
        <v>0</v>
      </c>
      <c r="G516" s="18" t="n">
        <f aca="false">'Vstupní data'!AL502</f>
        <v>0</v>
      </c>
      <c r="H516" s="18" t="n">
        <f aca="false">'Vstupní data'!AQ502</f>
        <v>0</v>
      </c>
      <c r="I516" s="18" t="n">
        <f aca="false">SUM(E516:H516)</f>
        <v>0</v>
      </c>
    </row>
    <row r="517" customFormat="false" ht="12.8" hidden="false" customHeight="false" outlineLevel="0" collapsed="false">
      <c r="A517" s="18" t="n">
        <f aca="false">'Vstupní data'!A503</f>
        <v>0</v>
      </c>
      <c r="B517" s="18" t="str">
        <f aca="false">CONCATENATE('Vstupní data'!F503,'Vstupní data'!G503,'Vstupní data'!H503,'Vstupní data'!I503)</f>
        <v/>
      </c>
      <c r="C517" s="18" t="n">
        <f aca="false">'Vstupní data'!K503</f>
        <v>0</v>
      </c>
      <c r="D517" s="75" t="n">
        <f aca="false">'Vstupní data'!L503</f>
        <v>0</v>
      </c>
      <c r="E517" s="18" t="n">
        <f aca="false">'Vstupní data'!AB503</f>
        <v>0</v>
      </c>
      <c r="F517" s="18" t="n">
        <f aca="false">'Vstupní data'!S503</f>
        <v>0</v>
      </c>
      <c r="G517" s="18" t="n">
        <f aca="false">'Vstupní data'!AL503</f>
        <v>0</v>
      </c>
      <c r="H517" s="18" t="n">
        <f aca="false">'Vstupní data'!AQ503</f>
        <v>0</v>
      </c>
      <c r="I517" s="18" t="n">
        <f aca="false">SUM(E517:H517)</f>
        <v>0</v>
      </c>
    </row>
    <row r="518" customFormat="false" ht="12.8" hidden="false" customHeight="false" outlineLevel="0" collapsed="false">
      <c r="A518" s="18" t="n">
        <f aca="false">'Vstupní data'!A504</f>
        <v>0</v>
      </c>
      <c r="B518" s="18" t="str">
        <f aca="false">CONCATENATE('Vstupní data'!F504,'Vstupní data'!G504,'Vstupní data'!H504,'Vstupní data'!I504)</f>
        <v/>
      </c>
      <c r="C518" s="18" t="n">
        <f aca="false">'Vstupní data'!K504</f>
        <v>0</v>
      </c>
      <c r="D518" s="75" t="n">
        <f aca="false">'Vstupní data'!L504</f>
        <v>0</v>
      </c>
      <c r="E518" s="18" t="n">
        <f aca="false">'Vstupní data'!AB504</f>
        <v>0</v>
      </c>
      <c r="F518" s="18" t="n">
        <f aca="false">'Vstupní data'!S504</f>
        <v>0</v>
      </c>
      <c r="G518" s="18" t="n">
        <f aca="false">'Vstupní data'!AL504</f>
        <v>0</v>
      </c>
      <c r="H518" s="18" t="n">
        <f aca="false">'Vstupní data'!AQ504</f>
        <v>0</v>
      </c>
      <c r="I518" s="18" t="n">
        <f aca="false">SUM(E518:H518)</f>
        <v>0</v>
      </c>
    </row>
    <row r="519" customFormat="false" ht="12.8" hidden="false" customHeight="false" outlineLevel="0" collapsed="false">
      <c r="A519" s="18" t="n">
        <f aca="false">'Vstupní data'!A505</f>
        <v>0</v>
      </c>
      <c r="B519" s="18" t="str">
        <f aca="false">CONCATENATE('Vstupní data'!F505,'Vstupní data'!G505,'Vstupní data'!H505,'Vstupní data'!I505)</f>
        <v/>
      </c>
      <c r="C519" s="18" t="n">
        <f aca="false">'Vstupní data'!K505</f>
        <v>0</v>
      </c>
      <c r="D519" s="75" t="n">
        <f aca="false">'Vstupní data'!L505</f>
        <v>0</v>
      </c>
      <c r="E519" s="18" t="n">
        <f aca="false">'Vstupní data'!AB505</f>
        <v>0</v>
      </c>
      <c r="F519" s="18" t="n">
        <f aca="false">'Vstupní data'!S505</f>
        <v>0</v>
      </c>
      <c r="G519" s="18" t="n">
        <f aca="false">'Vstupní data'!AL505</f>
        <v>0</v>
      </c>
      <c r="H519" s="18" t="n">
        <f aca="false">'Vstupní data'!AQ505</f>
        <v>0</v>
      </c>
      <c r="I519" s="18" t="n">
        <f aca="false">SUM(E519:H519)</f>
        <v>0</v>
      </c>
    </row>
    <row r="520" customFormat="false" ht="12.8" hidden="false" customHeight="false" outlineLevel="0" collapsed="false">
      <c r="A520" s="18" t="n">
        <f aca="false">'Vstupní data'!A506</f>
        <v>0</v>
      </c>
      <c r="B520" s="18" t="str">
        <f aca="false">CONCATENATE('Vstupní data'!F506,'Vstupní data'!G506,'Vstupní data'!H506,'Vstupní data'!I506)</f>
        <v/>
      </c>
      <c r="C520" s="18" t="n">
        <f aca="false">'Vstupní data'!K506</f>
        <v>0</v>
      </c>
      <c r="D520" s="75" t="n">
        <f aca="false">'Vstupní data'!L506</f>
        <v>0</v>
      </c>
      <c r="E520" s="18" t="n">
        <f aca="false">'Vstupní data'!AB506</f>
        <v>0</v>
      </c>
      <c r="F520" s="18" t="n">
        <f aca="false">'Vstupní data'!S506</f>
        <v>0</v>
      </c>
      <c r="G520" s="18" t="n">
        <f aca="false">'Vstupní data'!AL506</f>
        <v>0</v>
      </c>
      <c r="H520" s="18" t="n">
        <f aca="false">'Vstupní data'!AQ506</f>
        <v>0</v>
      </c>
      <c r="I520" s="18" t="n">
        <f aca="false">SUM(E520:H520)</f>
        <v>0</v>
      </c>
    </row>
    <row r="521" customFormat="false" ht="12.8" hidden="false" customHeight="false" outlineLevel="0" collapsed="false">
      <c r="A521" s="18" t="n">
        <f aca="false">'Vstupní data'!A507</f>
        <v>0</v>
      </c>
      <c r="B521" s="18" t="str">
        <f aca="false">CONCATENATE('Vstupní data'!F507,'Vstupní data'!G507,'Vstupní data'!H507,'Vstupní data'!I507)</f>
        <v/>
      </c>
      <c r="C521" s="18" t="n">
        <f aca="false">'Vstupní data'!K507</f>
        <v>0</v>
      </c>
      <c r="D521" s="75" t="n">
        <f aca="false">'Vstupní data'!L507</f>
        <v>0</v>
      </c>
      <c r="E521" s="18" t="n">
        <f aca="false">'Vstupní data'!AB507</f>
        <v>0</v>
      </c>
      <c r="F521" s="18" t="n">
        <f aca="false">'Vstupní data'!S507</f>
        <v>0</v>
      </c>
      <c r="G521" s="18" t="n">
        <f aca="false">'Vstupní data'!AL507</f>
        <v>0</v>
      </c>
      <c r="H521" s="18" t="n">
        <f aca="false">'Vstupní data'!AQ507</f>
        <v>0</v>
      </c>
      <c r="I521" s="18" t="n">
        <f aca="false">SUM(E521:H521)</f>
        <v>0</v>
      </c>
    </row>
    <row r="522" customFormat="false" ht="12.8" hidden="false" customHeight="false" outlineLevel="0" collapsed="false">
      <c r="A522" s="18" t="n">
        <f aca="false">'Vstupní data'!A508</f>
        <v>0</v>
      </c>
      <c r="B522" s="18" t="str">
        <f aca="false">CONCATENATE('Vstupní data'!F508,'Vstupní data'!G508,'Vstupní data'!H508,'Vstupní data'!I508)</f>
        <v/>
      </c>
      <c r="C522" s="18" t="n">
        <f aca="false">'Vstupní data'!K508</f>
        <v>0</v>
      </c>
      <c r="D522" s="75" t="n">
        <f aca="false">'Vstupní data'!L508</f>
        <v>0</v>
      </c>
      <c r="E522" s="18" t="n">
        <f aca="false">'Vstupní data'!AB508</f>
        <v>0</v>
      </c>
      <c r="F522" s="18" t="n">
        <f aca="false">'Vstupní data'!S508</f>
        <v>0</v>
      </c>
      <c r="G522" s="18" t="n">
        <f aca="false">'Vstupní data'!AL508</f>
        <v>0</v>
      </c>
      <c r="H522" s="18" t="n">
        <f aca="false">'Vstupní data'!AQ508</f>
        <v>0</v>
      </c>
      <c r="I522" s="18" t="n">
        <f aca="false">SUM(E522:H522)</f>
        <v>0</v>
      </c>
    </row>
    <row r="523" customFormat="false" ht="12.8" hidden="false" customHeight="false" outlineLevel="0" collapsed="false">
      <c r="A523" s="18" t="n">
        <f aca="false">'Vstupní data'!A509</f>
        <v>0</v>
      </c>
      <c r="B523" s="18" t="str">
        <f aca="false">CONCATENATE('Vstupní data'!F509,'Vstupní data'!G509,'Vstupní data'!H509,'Vstupní data'!I509)</f>
        <v/>
      </c>
      <c r="C523" s="18" t="n">
        <f aca="false">'Vstupní data'!K509</f>
        <v>0</v>
      </c>
      <c r="D523" s="75" t="n">
        <f aca="false">'Vstupní data'!L509</f>
        <v>0</v>
      </c>
      <c r="E523" s="18" t="n">
        <f aca="false">'Vstupní data'!AB509</f>
        <v>0</v>
      </c>
      <c r="F523" s="18" t="n">
        <f aca="false">'Vstupní data'!S509</f>
        <v>0</v>
      </c>
      <c r="G523" s="18" t="n">
        <f aca="false">'Vstupní data'!AL509</f>
        <v>0</v>
      </c>
      <c r="H523" s="18" t="n">
        <f aca="false">'Vstupní data'!AQ509</f>
        <v>0</v>
      </c>
      <c r="I523" s="18" t="n">
        <f aca="false">SUM(E523:H523)</f>
        <v>0</v>
      </c>
    </row>
    <row r="524" customFormat="false" ht="12.8" hidden="false" customHeight="false" outlineLevel="0" collapsed="false">
      <c r="A524" s="18" t="n">
        <f aca="false">'Vstupní data'!A510</f>
        <v>0</v>
      </c>
      <c r="B524" s="18" t="str">
        <f aca="false">CONCATENATE('Vstupní data'!F510,'Vstupní data'!G510,'Vstupní data'!H510,'Vstupní data'!I510)</f>
        <v/>
      </c>
      <c r="C524" s="18" t="n">
        <f aca="false">'Vstupní data'!K510</f>
        <v>0</v>
      </c>
      <c r="D524" s="75" t="n">
        <f aca="false">'Vstupní data'!L510</f>
        <v>0</v>
      </c>
      <c r="E524" s="18" t="n">
        <f aca="false">'Vstupní data'!AB510</f>
        <v>0</v>
      </c>
      <c r="F524" s="18" t="n">
        <f aca="false">'Vstupní data'!S510</f>
        <v>0</v>
      </c>
      <c r="G524" s="18" t="n">
        <f aca="false">'Vstupní data'!AL510</f>
        <v>0</v>
      </c>
      <c r="H524" s="18" t="n">
        <f aca="false">'Vstupní data'!AQ510</f>
        <v>0</v>
      </c>
      <c r="I524" s="18" t="n">
        <f aca="false">SUM(E524:H524)</f>
        <v>0</v>
      </c>
    </row>
    <row r="525" customFormat="false" ht="12.8" hidden="false" customHeight="false" outlineLevel="0" collapsed="false">
      <c r="A525" s="18" t="n">
        <f aca="false">'Vstupní data'!A511</f>
        <v>0</v>
      </c>
      <c r="B525" s="18" t="str">
        <f aca="false">CONCATENATE('Vstupní data'!F511,'Vstupní data'!G511,'Vstupní data'!H511,'Vstupní data'!I511)</f>
        <v/>
      </c>
      <c r="C525" s="18" t="n">
        <f aca="false">'Vstupní data'!K511</f>
        <v>0</v>
      </c>
      <c r="D525" s="75" t="n">
        <f aca="false">'Vstupní data'!L511</f>
        <v>0</v>
      </c>
      <c r="E525" s="18" t="n">
        <f aca="false">'Vstupní data'!AB511</f>
        <v>0</v>
      </c>
      <c r="F525" s="18" t="n">
        <f aca="false">'Vstupní data'!S511</f>
        <v>0</v>
      </c>
      <c r="G525" s="18" t="n">
        <f aca="false">'Vstupní data'!AL511</f>
        <v>0</v>
      </c>
      <c r="H525" s="18" t="n">
        <f aca="false">'Vstupní data'!AQ511</f>
        <v>0</v>
      </c>
      <c r="I525" s="18" t="n">
        <f aca="false">SUM(E525:H525)</f>
        <v>0</v>
      </c>
    </row>
    <row r="526" customFormat="false" ht="12.8" hidden="false" customHeight="false" outlineLevel="0" collapsed="false">
      <c r="A526" s="18" t="n">
        <f aca="false">'Vstupní data'!A512</f>
        <v>0</v>
      </c>
      <c r="B526" s="18" t="str">
        <f aca="false">CONCATENATE('Vstupní data'!F512,'Vstupní data'!G512,'Vstupní data'!H512,'Vstupní data'!I512)</f>
        <v/>
      </c>
      <c r="C526" s="18" t="n">
        <f aca="false">'Vstupní data'!K512</f>
        <v>0</v>
      </c>
      <c r="D526" s="75" t="n">
        <f aca="false">'Vstupní data'!L512</f>
        <v>0</v>
      </c>
      <c r="E526" s="18" t="n">
        <f aca="false">'Vstupní data'!AB512</f>
        <v>0</v>
      </c>
      <c r="F526" s="18" t="n">
        <f aca="false">'Vstupní data'!S512</f>
        <v>0</v>
      </c>
      <c r="G526" s="18" t="n">
        <f aca="false">'Vstupní data'!AL512</f>
        <v>0</v>
      </c>
      <c r="H526" s="18" t="n">
        <f aca="false">'Vstupní data'!AQ512</f>
        <v>0</v>
      </c>
      <c r="I526" s="18" t="n">
        <f aca="false">SUM(E526:H526)</f>
        <v>0</v>
      </c>
    </row>
    <row r="527" customFormat="false" ht="12.8" hidden="false" customHeight="false" outlineLevel="0" collapsed="false">
      <c r="A527" s="18" t="n">
        <f aca="false">'Vstupní data'!A513</f>
        <v>0</v>
      </c>
      <c r="B527" s="18" t="str">
        <f aca="false">CONCATENATE('Vstupní data'!F513,'Vstupní data'!G513,'Vstupní data'!H513,'Vstupní data'!I513)</f>
        <v/>
      </c>
      <c r="C527" s="18" t="n">
        <f aca="false">'Vstupní data'!K513</f>
        <v>0</v>
      </c>
      <c r="D527" s="75" t="n">
        <f aca="false">'Vstupní data'!L513</f>
        <v>0</v>
      </c>
      <c r="E527" s="18" t="n">
        <f aca="false">'Vstupní data'!AB513</f>
        <v>0</v>
      </c>
      <c r="F527" s="18" t="n">
        <f aca="false">'Vstupní data'!S513</f>
        <v>0</v>
      </c>
      <c r="G527" s="18" t="n">
        <f aca="false">'Vstupní data'!AL513</f>
        <v>0</v>
      </c>
      <c r="H527" s="18" t="n">
        <f aca="false">'Vstupní data'!AQ513</f>
        <v>0</v>
      </c>
      <c r="I527" s="18" t="n">
        <f aca="false">SUM(E527:H527)</f>
        <v>0</v>
      </c>
    </row>
    <row r="528" customFormat="false" ht="12.8" hidden="false" customHeight="false" outlineLevel="0" collapsed="false">
      <c r="A528" s="18" t="n">
        <f aca="false">'Vstupní data'!A514</f>
        <v>0</v>
      </c>
      <c r="B528" s="18" t="str">
        <f aca="false">CONCATENATE('Vstupní data'!F514,'Vstupní data'!G514,'Vstupní data'!H514,'Vstupní data'!I514)</f>
        <v/>
      </c>
      <c r="C528" s="18" t="n">
        <f aca="false">'Vstupní data'!K514</f>
        <v>0</v>
      </c>
      <c r="D528" s="75" t="n">
        <f aca="false">'Vstupní data'!L514</f>
        <v>0</v>
      </c>
      <c r="E528" s="18" t="n">
        <f aca="false">'Vstupní data'!AB514</f>
        <v>0</v>
      </c>
      <c r="F528" s="18" t="n">
        <f aca="false">'Vstupní data'!S514</f>
        <v>0</v>
      </c>
      <c r="G528" s="18" t="n">
        <f aca="false">'Vstupní data'!AL514</f>
        <v>0</v>
      </c>
      <c r="H528" s="18" t="n">
        <f aca="false">'Vstupní data'!AQ514</f>
        <v>0</v>
      </c>
      <c r="I528" s="18" t="n">
        <f aca="false">SUM(E528:H528)</f>
        <v>0</v>
      </c>
    </row>
    <row r="529" customFormat="false" ht="12.8" hidden="false" customHeight="false" outlineLevel="0" collapsed="false">
      <c r="A529" s="18" t="n">
        <f aca="false">'Vstupní data'!A515</f>
        <v>0</v>
      </c>
      <c r="B529" s="18" t="str">
        <f aca="false">CONCATENATE('Vstupní data'!F515,'Vstupní data'!G515,'Vstupní data'!H515,'Vstupní data'!I515)</f>
        <v/>
      </c>
      <c r="C529" s="18" t="n">
        <f aca="false">'Vstupní data'!K515</f>
        <v>0</v>
      </c>
      <c r="D529" s="75" t="n">
        <f aca="false">'Vstupní data'!L515</f>
        <v>0</v>
      </c>
      <c r="E529" s="18" t="n">
        <f aca="false">'Vstupní data'!AB515</f>
        <v>0</v>
      </c>
      <c r="F529" s="18" t="n">
        <f aca="false">'Vstupní data'!S515</f>
        <v>0</v>
      </c>
      <c r="G529" s="18" t="n">
        <f aca="false">'Vstupní data'!AL515</f>
        <v>0</v>
      </c>
      <c r="H529" s="18" t="n">
        <f aca="false">'Vstupní data'!AQ515</f>
        <v>0</v>
      </c>
      <c r="I529" s="18" t="n">
        <f aca="false">SUM(E529:H529)</f>
        <v>0</v>
      </c>
    </row>
    <row r="530" customFormat="false" ht="12.8" hidden="false" customHeight="false" outlineLevel="0" collapsed="false">
      <c r="A530" s="18" t="n">
        <f aca="false">'Vstupní data'!A516</f>
        <v>0</v>
      </c>
      <c r="B530" s="18" t="str">
        <f aca="false">CONCATENATE('Vstupní data'!F516,'Vstupní data'!G516,'Vstupní data'!H516,'Vstupní data'!I516)</f>
        <v/>
      </c>
      <c r="C530" s="18" t="n">
        <f aca="false">'Vstupní data'!K516</f>
        <v>0</v>
      </c>
      <c r="D530" s="75" t="n">
        <f aca="false">'Vstupní data'!L516</f>
        <v>0</v>
      </c>
      <c r="E530" s="18" t="n">
        <f aca="false">'Vstupní data'!AB516</f>
        <v>0</v>
      </c>
      <c r="F530" s="18" t="n">
        <f aca="false">'Vstupní data'!S516</f>
        <v>0</v>
      </c>
      <c r="G530" s="18" t="n">
        <f aca="false">'Vstupní data'!AL516</f>
        <v>0</v>
      </c>
      <c r="H530" s="18" t="n">
        <f aca="false">'Vstupní data'!AQ516</f>
        <v>0</v>
      </c>
      <c r="I530" s="18" t="n">
        <f aca="false">SUM(E530:H530)</f>
        <v>0</v>
      </c>
    </row>
    <row r="531" customFormat="false" ht="12.8" hidden="false" customHeight="false" outlineLevel="0" collapsed="false">
      <c r="A531" s="18" t="n">
        <f aca="false">'Vstupní data'!A517</f>
        <v>0</v>
      </c>
      <c r="B531" s="18" t="str">
        <f aca="false">CONCATENATE('Vstupní data'!F517,'Vstupní data'!G517,'Vstupní data'!H517,'Vstupní data'!I517)</f>
        <v/>
      </c>
      <c r="C531" s="18" t="n">
        <f aca="false">'Vstupní data'!K517</f>
        <v>0</v>
      </c>
      <c r="D531" s="75" t="n">
        <f aca="false">'Vstupní data'!L517</f>
        <v>0</v>
      </c>
      <c r="E531" s="18" t="n">
        <f aca="false">'Vstupní data'!AB517</f>
        <v>0</v>
      </c>
      <c r="F531" s="18" t="n">
        <f aca="false">'Vstupní data'!S517</f>
        <v>0</v>
      </c>
      <c r="G531" s="18" t="n">
        <f aca="false">'Vstupní data'!AL517</f>
        <v>0</v>
      </c>
      <c r="H531" s="18" t="n">
        <f aca="false">'Vstupní data'!AQ517</f>
        <v>0</v>
      </c>
      <c r="I531" s="18" t="n">
        <f aca="false">SUM(E531:H531)</f>
        <v>0</v>
      </c>
    </row>
    <row r="532" customFormat="false" ht="12.8" hidden="false" customHeight="false" outlineLevel="0" collapsed="false">
      <c r="A532" s="18" t="n">
        <f aca="false">'Vstupní data'!A518</f>
        <v>0</v>
      </c>
      <c r="B532" s="18" t="str">
        <f aca="false">CONCATENATE('Vstupní data'!F518,'Vstupní data'!G518,'Vstupní data'!H518,'Vstupní data'!I518)</f>
        <v/>
      </c>
      <c r="C532" s="18" t="n">
        <f aca="false">'Vstupní data'!K518</f>
        <v>0</v>
      </c>
      <c r="D532" s="75" t="n">
        <f aca="false">'Vstupní data'!L518</f>
        <v>0</v>
      </c>
      <c r="E532" s="18" t="n">
        <f aca="false">'Vstupní data'!AB518</f>
        <v>0</v>
      </c>
      <c r="F532" s="18" t="n">
        <f aca="false">'Vstupní data'!S518</f>
        <v>0</v>
      </c>
      <c r="G532" s="18" t="n">
        <f aca="false">'Vstupní data'!AL518</f>
        <v>0</v>
      </c>
      <c r="H532" s="18" t="n">
        <f aca="false">'Vstupní data'!AQ518</f>
        <v>0</v>
      </c>
      <c r="I532" s="18" t="n">
        <f aca="false">SUM(E532:H532)</f>
        <v>0</v>
      </c>
    </row>
    <row r="533" customFormat="false" ht="12.8" hidden="false" customHeight="false" outlineLevel="0" collapsed="false">
      <c r="A533" s="18" t="n">
        <f aca="false">'Vstupní data'!A519</f>
        <v>0</v>
      </c>
      <c r="B533" s="18" t="str">
        <f aca="false">CONCATENATE('Vstupní data'!F519,'Vstupní data'!G519,'Vstupní data'!H519,'Vstupní data'!I519)</f>
        <v/>
      </c>
      <c r="C533" s="18" t="n">
        <f aca="false">'Vstupní data'!K519</f>
        <v>0</v>
      </c>
      <c r="D533" s="75" t="n">
        <f aca="false">'Vstupní data'!L519</f>
        <v>0</v>
      </c>
      <c r="E533" s="18" t="n">
        <f aca="false">'Vstupní data'!AB519</f>
        <v>0</v>
      </c>
      <c r="F533" s="18" t="n">
        <f aca="false">'Vstupní data'!S519</f>
        <v>0</v>
      </c>
      <c r="G533" s="18" t="n">
        <f aca="false">'Vstupní data'!AL519</f>
        <v>0</v>
      </c>
      <c r="H533" s="18" t="n">
        <f aca="false">'Vstupní data'!AQ519</f>
        <v>0</v>
      </c>
      <c r="I533" s="18" t="n">
        <f aca="false">SUM(E533:H533)</f>
        <v>0</v>
      </c>
    </row>
    <row r="534" customFormat="false" ht="12.8" hidden="false" customHeight="false" outlineLevel="0" collapsed="false">
      <c r="A534" s="18" t="n">
        <f aca="false">'Vstupní data'!A520</f>
        <v>0</v>
      </c>
      <c r="B534" s="18" t="str">
        <f aca="false">CONCATENATE('Vstupní data'!F520,'Vstupní data'!G520,'Vstupní data'!H520,'Vstupní data'!I520)</f>
        <v/>
      </c>
      <c r="C534" s="18" t="n">
        <f aca="false">'Vstupní data'!K520</f>
        <v>0</v>
      </c>
      <c r="D534" s="75" t="n">
        <f aca="false">'Vstupní data'!L520</f>
        <v>0</v>
      </c>
      <c r="E534" s="18" t="n">
        <f aca="false">'Vstupní data'!AB520</f>
        <v>0</v>
      </c>
      <c r="F534" s="18" t="n">
        <f aca="false">'Vstupní data'!S520</f>
        <v>0</v>
      </c>
      <c r="G534" s="18" t="n">
        <f aca="false">'Vstupní data'!AL520</f>
        <v>0</v>
      </c>
      <c r="H534" s="18" t="n">
        <f aca="false">'Vstupní data'!AQ520</f>
        <v>0</v>
      </c>
      <c r="I534" s="18" t="n">
        <f aca="false">SUM(E534:H534)</f>
        <v>0</v>
      </c>
    </row>
    <row r="535" customFormat="false" ht="12.8" hidden="false" customHeight="false" outlineLevel="0" collapsed="false">
      <c r="A535" s="18" t="n">
        <f aca="false">'Vstupní data'!A521</f>
        <v>0</v>
      </c>
      <c r="B535" s="18" t="str">
        <f aca="false">CONCATENATE('Vstupní data'!F521,'Vstupní data'!G521,'Vstupní data'!H521,'Vstupní data'!I521)</f>
        <v/>
      </c>
      <c r="C535" s="18" t="n">
        <f aca="false">'Vstupní data'!K521</f>
        <v>0</v>
      </c>
      <c r="D535" s="75" t="n">
        <f aca="false">'Vstupní data'!L521</f>
        <v>0</v>
      </c>
      <c r="E535" s="18" t="n">
        <f aca="false">'Vstupní data'!AB521</f>
        <v>0</v>
      </c>
      <c r="F535" s="18" t="n">
        <f aca="false">'Vstupní data'!S521</f>
        <v>0</v>
      </c>
      <c r="G535" s="18" t="n">
        <f aca="false">'Vstupní data'!AL521</f>
        <v>0</v>
      </c>
      <c r="H535" s="18" t="n">
        <f aca="false">'Vstupní data'!AQ521</f>
        <v>0</v>
      </c>
      <c r="I535" s="18" t="n">
        <f aca="false">SUM(E535:H535)</f>
        <v>0</v>
      </c>
    </row>
    <row r="536" customFormat="false" ht="12.8" hidden="false" customHeight="false" outlineLevel="0" collapsed="false">
      <c r="A536" s="18" t="n">
        <f aca="false">'Vstupní data'!A522</f>
        <v>0</v>
      </c>
      <c r="B536" s="18" t="str">
        <f aca="false">CONCATENATE('Vstupní data'!F522,'Vstupní data'!G522,'Vstupní data'!H522,'Vstupní data'!I522)</f>
        <v/>
      </c>
      <c r="C536" s="18" t="n">
        <f aca="false">'Vstupní data'!K522</f>
        <v>0</v>
      </c>
      <c r="D536" s="75" t="n">
        <f aca="false">'Vstupní data'!L522</f>
        <v>0</v>
      </c>
      <c r="E536" s="18" t="n">
        <f aca="false">'Vstupní data'!AB522</f>
        <v>0</v>
      </c>
      <c r="F536" s="18" t="n">
        <f aca="false">'Vstupní data'!S522</f>
        <v>0</v>
      </c>
      <c r="G536" s="18" t="n">
        <f aca="false">'Vstupní data'!AL522</f>
        <v>0</v>
      </c>
      <c r="H536" s="18" t="n">
        <f aca="false">'Vstupní data'!AQ522</f>
        <v>0</v>
      </c>
      <c r="I536" s="18" t="n">
        <f aca="false">SUM(E536:H536)</f>
        <v>0</v>
      </c>
    </row>
    <row r="537" customFormat="false" ht="12.8" hidden="false" customHeight="false" outlineLevel="0" collapsed="false">
      <c r="A537" s="18" t="n">
        <f aca="false">'Vstupní data'!A523</f>
        <v>0</v>
      </c>
      <c r="B537" s="18" t="str">
        <f aca="false">CONCATENATE('Vstupní data'!F523,'Vstupní data'!G523,'Vstupní data'!H523,'Vstupní data'!I523)</f>
        <v/>
      </c>
      <c r="C537" s="18" t="n">
        <f aca="false">'Vstupní data'!K523</f>
        <v>0</v>
      </c>
      <c r="D537" s="75" t="n">
        <f aca="false">'Vstupní data'!L523</f>
        <v>0</v>
      </c>
      <c r="E537" s="18" t="n">
        <f aca="false">'Vstupní data'!AB523</f>
        <v>0</v>
      </c>
      <c r="F537" s="18" t="n">
        <f aca="false">'Vstupní data'!S523</f>
        <v>0</v>
      </c>
      <c r="G537" s="18" t="n">
        <f aca="false">'Vstupní data'!AL523</f>
        <v>0</v>
      </c>
      <c r="H537" s="18" t="n">
        <f aca="false">'Vstupní data'!AQ523</f>
        <v>0</v>
      </c>
      <c r="I537" s="18" t="n">
        <f aca="false">SUM(E537:H537)</f>
        <v>0</v>
      </c>
    </row>
    <row r="538" customFormat="false" ht="12.8" hidden="false" customHeight="false" outlineLevel="0" collapsed="false">
      <c r="A538" s="18" t="n">
        <f aca="false">'Vstupní data'!A524</f>
        <v>0</v>
      </c>
      <c r="B538" s="18" t="str">
        <f aca="false">CONCATENATE('Vstupní data'!F524,'Vstupní data'!G524,'Vstupní data'!H524,'Vstupní data'!I524)</f>
        <v/>
      </c>
      <c r="C538" s="18" t="n">
        <f aca="false">'Vstupní data'!K524</f>
        <v>0</v>
      </c>
      <c r="D538" s="75" t="n">
        <f aca="false">'Vstupní data'!L524</f>
        <v>0</v>
      </c>
      <c r="E538" s="18" t="n">
        <f aca="false">'Vstupní data'!AB524</f>
        <v>0</v>
      </c>
      <c r="F538" s="18" t="n">
        <f aca="false">'Vstupní data'!S524</f>
        <v>0</v>
      </c>
      <c r="G538" s="18" t="n">
        <f aca="false">'Vstupní data'!AL524</f>
        <v>0</v>
      </c>
      <c r="H538" s="18" t="n">
        <f aca="false">'Vstupní data'!AQ524</f>
        <v>0</v>
      </c>
      <c r="I538" s="18" t="n">
        <f aca="false">SUM(E538:H538)</f>
        <v>0</v>
      </c>
    </row>
    <row r="539" customFormat="false" ht="12.8" hidden="false" customHeight="false" outlineLevel="0" collapsed="false">
      <c r="A539" s="18" t="n">
        <f aca="false">'Vstupní data'!A525</f>
        <v>0</v>
      </c>
      <c r="B539" s="18" t="str">
        <f aca="false">CONCATENATE('Vstupní data'!F525,'Vstupní data'!G525,'Vstupní data'!H525,'Vstupní data'!I525)</f>
        <v/>
      </c>
      <c r="C539" s="18" t="n">
        <f aca="false">'Vstupní data'!K525</f>
        <v>0</v>
      </c>
      <c r="D539" s="75" t="n">
        <f aca="false">'Vstupní data'!L525</f>
        <v>0</v>
      </c>
      <c r="E539" s="18" t="n">
        <f aca="false">'Vstupní data'!AB525</f>
        <v>0</v>
      </c>
      <c r="F539" s="18" t="n">
        <f aca="false">'Vstupní data'!S525</f>
        <v>0</v>
      </c>
      <c r="G539" s="18" t="n">
        <f aca="false">'Vstupní data'!AL525</f>
        <v>0</v>
      </c>
      <c r="H539" s="18" t="n">
        <f aca="false">'Vstupní data'!AQ525</f>
        <v>0</v>
      </c>
      <c r="I539" s="18" t="n">
        <f aca="false">SUM(E539:H539)</f>
        <v>0</v>
      </c>
    </row>
    <row r="540" customFormat="false" ht="12.8" hidden="false" customHeight="false" outlineLevel="0" collapsed="false">
      <c r="A540" s="18" t="n">
        <f aca="false">'Vstupní data'!A526</f>
        <v>0</v>
      </c>
      <c r="B540" s="18" t="str">
        <f aca="false">CONCATENATE('Vstupní data'!F526,'Vstupní data'!G526,'Vstupní data'!H526,'Vstupní data'!I526)</f>
        <v/>
      </c>
      <c r="C540" s="18" t="n">
        <f aca="false">'Vstupní data'!K526</f>
        <v>0</v>
      </c>
      <c r="D540" s="75" t="n">
        <f aca="false">'Vstupní data'!L526</f>
        <v>0</v>
      </c>
      <c r="E540" s="18" t="n">
        <f aca="false">'Vstupní data'!AB526</f>
        <v>0</v>
      </c>
      <c r="F540" s="18" t="n">
        <f aca="false">'Vstupní data'!S526</f>
        <v>0</v>
      </c>
      <c r="G540" s="18" t="n">
        <f aca="false">'Vstupní data'!AL526</f>
        <v>0</v>
      </c>
      <c r="H540" s="18" t="n">
        <f aca="false">'Vstupní data'!AQ526</f>
        <v>0</v>
      </c>
      <c r="I540" s="18" t="n">
        <f aca="false">SUM(E540:H540)</f>
        <v>0</v>
      </c>
    </row>
    <row r="541" customFormat="false" ht="12.8" hidden="false" customHeight="false" outlineLevel="0" collapsed="false">
      <c r="A541" s="18" t="n">
        <f aca="false">'Vstupní data'!A527</f>
        <v>0</v>
      </c>
      <c r="B541" s="18" t="str">
        <f aca="false">CONCATENATE('Vstupní data'!F527,'Vstupní data'!G527,'Vstupní data'!H527,'Vstupní data'!I527)</f>
        <v/>
      </c>
      <c r="C541" s="18" t="n">
        <f aca="false">'Vstupní data'!K527</f>
        <v>0</v>
      </c>
      <c r="D541" s="75" t="n">
        <f aca="false">'Vstupní data'!L527</f>
        <v>0</v>
      </c>
      <c r="E541" s="18" t="n">
        <f aca="false">'Vstupní data'!AB527</f>
        <v>0</v>
      </c>
      <c r="F541" s="18" t="n">
        <f aca="false">'Vstupní data'!S527</f>
        <v>0</v>
      </c>
      <c r="G541" s="18" t="n">
        <f aca="false">'Vstupní data'!AL527</f>
        <v>0</v>
      </c>
      <c r="H541" s="18" t="n">
        <f aca="false">'Vstupní data'!AQ527</f>
        <v>0</v>
      </c>
      <c r="I541" s="18" t="n">
        <f aca="false">SUM(E541:H541)</f>
        <v>0</v>
      </c>
    </row>
    <row r="542" customFormat="false" ht="12.8" hidden="false" customHeight="false" outlineLevel="0" collapsed="false">
      <c r="A542" s="18" t="n">
        <f aca="false">'Vstupní data'!A528</f>
        <v>0</v>
      </c>
      <c r="B542" s="18" t="str">
        <f aca="false">CONCATENATE('Vstupní data'!F528,'Vstupní data'!G528,'Vstupní data'!H528,'Vstupní data'!I528)</f>
        <v/>
      </c>
      <c r="C542" s="18" t="n">
        <f aca="false">'Vstupní data'!K528</f>
        <v>0</v>
      </c>
      <c r="D542" s="75" t="n">
        <f aca="false">'Vstupní data'!L528</f>
        <v>0</v>
      </c>
      <c r="E542" s="18" t="n">
        <f aca="false">'Vstupní data'!AB528</f>
        <v>0</v>
      </c>
      <c r="F542" s="18" t="n">
        <f aca="false">'Vstupní data'!S528</f>
        <v>0</v>
      </c>
      <c r="G542" s="18" t="n">
        <f aca="false">'Vstupní data'!AL528</f>
        <v>0</v>
      </c>
      <c r="H542" s="18" t="n">
        <f aca="false">'Vstupní data'!AQ528</f>
        <v>0</v>
      </c>
      <c r="I542" s="18" t="n">
        <f aca="false">SUM(E542:H542)</f>
        <v>0</v>
      </c>
    </row>
    <row r="543" customFormat="false" ht="12.8" hidden="false" customHeight="false" outlineLevel="0" collapsed="false">
      <c r="A543" s="18" t="n">
        <f aca="false">'Vstupní data'!A529</f>
        <v>0</v>
      </c>
      <c r="B543" s="18" t="str">
        <f aca="false">CONCATENATE('Vstupní data'!F529,'Vstupní data'!G529,'Vstupní data'!H529,'Vstupní data'!I529)</f>
        <v/>
      </c>
      <c r="C543" s="18" t="n">
        <f aca="false">'Vstupní data'!K529</f>
        <v>0</v>
      </c>
      <c r="D543" s="75" t="n">
        <f aca="false">'Vstupní data'!L529</f>
        <v>0</v>
      </c>
      <c r="E543" s="18" t="n">
        <f aca="false">'Vstupní data'!AB529</f>
        <v>0</v>
      </c>
      <c r="F543" s="18" t="n">
        <f aca="false">'Vstupní data'!S529</f>
        <v>0</v>
      </c>
      <c r="G543" s="18" t="n">
        <f aca="false">'Vstupní data'!AL529</f>
        <v>0</v>
      </c>
      <c r="H543" s="18" t="n">
        <f aca="false">'Vstupní data'!AQ529</f>
        <v>0</v>
      </c>
      <c r="I543" s="18" t="n">
        <f aca="false">SUM(E543:H543)</f>
        <v>0</v>
      </c>
    </row>
    <row r="544" customFormat="false" ht="12.8" hidden="false" customHeight="false" outlineLevel="0" collapsed="false">
      <c r="A544" s="18" t="n">
        <f aca="false">'Vstupní data'!A530</f>
        <v>0</v>
      </c>
      <c r="B544" s="18" t="str">
        <f aca="false">CONCATENATE('Vstupní data'!F530,'Vstupní data'!G530,'Vstupní data'!H530,'Vstupní data'!I530)</f>
        <v/>
      </c>
      <c r="C544" s="18" t="n">
        <f aca="false">'Vstupní data'!K530</f>
        <v>0</v>
      </c>
      <c r="D544" s="75" t="n">
        <f aca="false">'Vstupní data'!L530</f>
        <v>0</v>
      </c>
      <c r="E544" s="18" t="n">
        <f aca="false">'Vstupní data'!AB530</f>
        <v>0</v>
      </c>
      <c r="F544" s="18" t="n">
        <f aca="false">'Vstupní data'!S530</f>
        <v>0</v>
      </c>
      <c r="G544" s="18" t="n">
        <f aca="false">'Vstupní data'!AL530</f>
        <v>0</v>
      </c>
      <c r="H544" s="18" t="n">
        <f aca="false">'Vstupní data'!AQ530</f>
        <v>0</v>
      </c>
      <c r="I544" s="18" t="n">
        <f aca="false">SUM(E544:H544)</f>
        <v>0</v>
      </c>
    </row>
    <row r="545" customFormat="false" ht="12.8" hidden="false" customHeight="false" outlineLevel="0" collapsed="false">
      <c r="A545" s="18" t="n">
        <f aca="false">'Vstupní data'!A531</f>
        <v>0</v>
      </c>
      <c r="B545" s="18" t="str">
        <f aca="false">CONCATENATE('Vstupní data'!F531,'Vstupní data'!G531,'Vstupní data'!H531,'Vstupní data'!I531)</f>
        <v/>
      </c>
      <c r="C545" s="18" t="n">
        <f aca="false">'Vstupní data'!K531</f>
        <v>0</v>
      </c>
      <c r="D545" s="75" t="n">
        <f aca="false">'Vstupní data'!L531</f>
        <v>0</v>
      </c>
      <c r="E545" s="18" t="n">
        <f aca="false">'Vstupní data'!AB531</f>
        <v>0</v>
      </c>
      <c r="F545" s="18" t="n">
        <f aca="false">'Vstupní data'!S531</f>
        <v>0</v>
      </c>
      <c r="G545" s="18" t="n">
        <f aca="false">'Vstupní data'!AL531</f>
        <v>0</v>
      </c>
      <c r="H545" s="18" t="n">
        <f aca="false">'Vstupní data'!AQ531</f>
        <v>0</v>
      </c>
      <c r="I545" s="18" t="n">
        <f aca="false">SUM(E545:H545)</f>
        <v>0</v>
      </c>
    </row>
    <row r="546" customFormat="false" ht="12.8" hidden="false" customHeight="false" outlineLevel="0" collapsed="false">
      <c r="A546" s="18" t="n">
        <f aca="false">'Vstupní data'!A532</f>
        <v>0</v>
      </c>
      <c r="B546" s="18" t="str">
        <f aca="false">CONCATENATE('Vstupní data'!F532,'Vstupní data'!G532,'Vstupní data'!H532,'Vstupní data'!I532)</f>
        <v/>
      </c>
      <c r="C546" s="18" t="n">
        <f aca="false">'Vstupní data'!K532</f>
        <v>0</v>
      </c>
      <c r="D546" s="75" t="n">
        <f aca="false">'Vstupní data'!L532</f>
        <v>0</v>
      </c>
      <c r="E546" s="18" t="n">
        <f aca="false">'Vstupní data'!AB532</f>
        <v>0</v>
      </c>
      <c r="F546" s="18" t="n">
        <f aca="false">'Vstupní data'!S532</f>
        <v>0</v>
      </c>
      <c r="G546" s="18" t="n">
        <f aca="false">'Vstupní data'!AL532</f>
        <v>0</v>
      </c>
      <c r="H546" s="18" t="n">
        <f aca="false">'Vstupní data'!AQ532</f>
        <v>0</v>
      </c>
      <c r="I546" s="18" t="n">
        <f aca="false">SUM(E546:H546)</f>
        <v>0</v>
      </c>
    </row>
    <row r="547" customFormat="false" ht="12.8" hidden="false" customHeight="false" outlineLevel="0" collapsed="false">
      <c r="A547" s="18" t="n">
        <f aca="false">'Vstupní data'!A533</f>
        <v>0</v>
      </c>
      <c r="B547" s="18" t="str">
        <f aca="false">CONCATENATE('Vstupní data'!F533,'Vstupní data'!G533,'Vstupní data'!H533,'Vstupní data'!I533)</f>
        <v/>
      </c>
      <c r="C547" s="18" t="n">
        <f aca="false">'Vstupní data'!K533</f>
        <v>0</v>
      </c>
      <c r="D547" s="75" t="n">
        <f aca="false">'Vstupní data'!L533</f>
        <v>0</v>
      </c>
      <c r="E547" s="18" t="n">
        <f aca="false">'Vstupní data'!AB533</f>
        <v>0</v>
      </c>
      <c r="F547" s="18" t="n">
        <f aca="false">'Vstupní data'!S533</f>
        <v>0</v>
      </c>
      <c r="G547" s="18" t="n">
        <f aca="false">'Vstupní data'!AL533</f>
        <v>0</v>
      </c>
      <c r="H547" s="18" t="n">
        <f aca="false">'Vstupní data'!AQ533</f>
        <v>0</v>
      </c>
      <c r="I547" s="18" t="n">
        <f aca="false">SUM(E547:H547)</f>
        <v>0</v>
      </c>
    </row>
    <row r="548" customFormat="false" ht="12.8" hidden="false" customHeight="false" outlineLevel="0" collapsed="false">
      <c r="A548" s="18" t="n">
        <f aca="false">'Vstupní data'!A534</f>
        <v>0</v>
      </c>
      <c r="B548" s="18" t="str">
        <f aca="false">CONCATENATE('Vstupní data'!F534,'Vstupní data'!G534,'Vstupní data'!H534,'Vstupní data'!I534)</f>
        <v/>
      </c>
      <c r="C548" s="18" t="n">
        <f aca="false">'Vstupní data'!K534</f>
        <v>0</v>
      </c>
      <c r="D548" s="75" t="n">
        <f aca="false">'Vstupní data'!L534</f>
        <v>0</v>
      </c>
      <c r="E548" s="18" t="n">
        <f aca="false">'Vstupní data'!AB534</f>
        <v>0</v>
      </c>
      <c r="F548" s="18" t="n">
        <f aca="false">'Vstupní data'!S534</f>
        <v>0</v>
      </c>
      <c r="G548" s="18" t="n">
        <f aca="false">'Vstupní data'!AL534</f>
        <v>0</v>
      </c>
      <c r="H548" s="18" t="n">
        <f aca="false">'Vstupní data'!AQ534</f>
        <v>0</v>
      </c>
      <c r="I548" s="18" t="n">
        <f aca="false">SUM(E548:H548)</f>
        <v>0</v>
      </c>
    </row>
    <row r="549" customFormat="false" ht="12.8" hidden="false" customHeight="false" outlineLevel="0" collapsed="false">
      <c r="A549" s="18" t="n">
        <f aca="false">'Vstupní data'!A535</f>
        <v>0</v>
      </c>
      <c r="B549" s="18" t="str">
        <f aca="false">CONCATENATE('Vstupní data'!F535,'Vstupní data'!G535,'Vstupní data'!H535,'Vstupní data'!I535)</f>
        <v/>
      </c>
      <c r="C549" s="18" t="n">
        <f aca="false">'Vstupní data'!K535</f>
        <v>0</v>
      </c>
      <c r="D549" s="75" t="n">
        <f aca="false">'Vstupní data'!L535</f>
        <v>0</v>
      </c>
      <c r="E549" s="18" t="n">
        <f aca="false">'Vstupní data'!AB535</f>
        <v>0</v>
      </c>
      <c r="F549" s="18" t="n">
        <f aca="false">'Vstupní data'!S535</f>
        <v>0</v>
      </c>
      <c r="G549" s="18" t="n">
        <f aca="false">'Vstupní data'!AL535</f>
        <v>0</v>
      </c>
      <c r="H549" s="18" t="n">
        <f aca="false">'Vstupní data'!AQ535</f>
        <v>0</v>
      </c>
      <c r="I549" s="18" t="n">
        <f aca="false">SUM(E549:H549)</f>
        <v>0</v>
      </c>
    </row>
    <row r="550" customFormat="false" ht="12.8" hidden="false" customHeight="false" outlineLevel="0" collapsed="false">
      <c r="A550" s="18" t="n">
        <f aca="false">'Vstupní data'!A536</f>
        <v>0</v>
      </c>
      <c r="B550" s="18" t="str">
        <f aca="false">CONCATENATE('Vstupní data'!F536,'Vstupní data'!G536,'Vstupní data'!H536,'Vstupní data'!I536)</f>
        <v/>
      </c>
      <c r="C550" s="18" t="n">
        <f aca="false">'Vstupní data'!K536</f>
        <v>0</v>
      </c>
      <c r="D550" s="75" t="n">
        <f aca="false">'Vstupní data'!L536</f>
        <v>0</v>
      </c>
      <c r="E550" s="18" t="n">
        <f aca="false">'Vstupní data'!AB536</f>
        <v>0</v>
      </c>
      <c r="F550" s="18" t="n">
        <f aca="false">'Vstupní data'!S536</f>
        <v>0</v>
      </c>
      <c r="G550" s="18" t="n">
        <f aca="false">'Vstupní data'!AL536</f>
        <v>0</v>
      </c>
      <c r="H550" s="18" t="n">
        <f aca="false">'Vstupní data'!AQ536</f>
        <v>0</v>
      </c>
      <c r="I550" s="18" t="n">
        <f aca="false">SUM(E550:H550)</f>
        <v>0</v>
      </c>
    </row>
    <row r="551" customFormat="false" ht="12.8" hidden="false" customHeight="false" outlineLevel="0" collapsed="false">
      <c r="A551" s="18" t="n">
        <f aca="false">'Vstupní data'!A537</f>
        <v>0</v>
      </c>
      <c r="B551" s="18" t="str">
        <f aca="false">CONCATENATE('Vstupní data'!F537,'Vstupní data'!G537,'Vstupní data'!H537,'Vstupní data'!I537)</f>
        <v/>
      </c>
      <c r="C551" s="18" t="n">
        <f aca="false">'Vstupní data'!K537</f>
        <v>0</v>
      </c>
      <c r="D551" s="75" t="n">
        <f aca="false">'Vstupní data'!L537</f>
        <v>0</v>
      </c>
      <c r="E551" s="18" t="n">
        <f aca="false">'Vstupní data'!AB537</f>
        <v>0</v>
      </c>
      <c r="F551" s="18" t="n">
        <f aca="false">'Vstupní data'!S537</f>
        <v>0</v>
      </c>
      <c r="G551" s="18" t="n">
        <f aca="false">'Vstupní data'!AL537</f>
        <v>0</v>
      </c>
      <c r="H551" s="18" t="n">
        <f aca="false">'Vstupní data'!AQ537</f>
        <v>0</v>
      </c>
      <c r="I551" s="18" t="n">
        <f aca="false">SUM(E551:H551)</f>
        <v>0</v>
      </c>
    </row>
    <row r="552" customFormat="false" ht="12.8" hidden="false" customHeight="false" outlineLevel="0" collapsed="false">
      <c r="A552" s="18" t="n">
        <f aca="false">'Vstupní data'!A538</f>
        <v>0</v>
      </c>
      <c r="B552" s="18" t="str">
        <f aca="false">CONCATENATE('Vstupní data'!F538,'Vstupní data'!G538,'Vstupní data'!H538,'Vstupní data'!I538)</f>
        <v/>
      </c>
      <c r="C552" s="18" t="n">
        <f aca="false">'Vstupní data'!K538</f>
        <v>0</v>
      </c>
      <c r="D552" s="75" t="n">
        <f aca="false">'Vstupní data'!L538</f>
        <v>0</v>
      </c>
      <c r="E552" s="18" t="n">
        <f aca="false">'Vstupní data'!AB538</f>
        <v>0</v>
      </c>
      <c r="F552" s="18" t="n">
        <f aca="false">'Vstupní data'!S538</f>
        <v>0</v>
      </c>
      <c r="G552" s="18" t="n">
        <f aca="false">'Vstupní data'!AL538</f>
        <v>0</v>
      </c>
      <c r="H552" s="18" t="n">
        <f aca="false">'Vstupní data'!AQ538</f>
        <v>0</v>
      </c>
      <c r="I552" s="18" t="n">
        <f aca="false">SUM(E552:H552)</f>
        <v>0</v>
      </c>
    </row>
    <row r="553" customFormat="false" ht="12.8" hidden="false" customHeight="false" outlineLevel="0" collapsed="false">
      <c r="A553" s="18" t="n">
        <f aca="false">'Vstupní data'!A539</f>
        <v>0</v>
      </c>
      <c r="B553" s="18" t="str">
        <f aca="false">CONCATENATE('Vstupní data'!F539,'Vstupní data'!G539,'Vstupní data'!H539,'Vstupní data'!I539)</f>
        <v/>
      </c>
      <c r="C553" s="18" t="n">
        <f aca="false">'Vstupní data'!K539</f>
        <v>0</v>
      </c>
      <c r="D553" s="75" t="n">
        <f aca="false">'Vstupní data'!L539</f>
        <v>0</v>
      </c>
      <c r="E553" s="18" t="n">
        <f aca="false">'Vstupní data'!AB539</f>
        <v>0</v>
      </c>
      <c r="F553" s="18" t="n">
        <f aca="false">'Vstupní data'!S539</f>
        <v>0</v>
      </c>
      <c r="G553" s="18" t="n">
        <f aca="false">'Vstupní data'!AL539</f>
        <v>0</v>
      </c>
      <c r="H553" s="18" t="n">
        <f aca="false">'Vstupní data'!AQ539</f>
        <v>0</v>
      </c>
      <c r="I553" s="18" t="n">
        <f aca="false">SUM(E553:H553)</f>
        <v>0</v>
      </c>
    </row>
    <row r="554" customFormat="false" ht="12.8" hidden="false" customHeight="false" outlineLevel="0" collapsed="false">
      <c r="A554" s="18" t="n">
        <f aca="false">'Vstupní data'!A540</f>
        <v>0</v>
      </c>
      <c r="B554" s="18" t="str">
        <f aca="false">CONCATENATE('Vstupní data'!F540,'Vstupní data'!G540,'Vstupní data'!H540,'Vstupní data'!I540)</f>
        <v/>
      </c>
      <c r="C554" s="18" t="n">
        <f aca="false">'Vstupní data'!K540</f>
        <v>0</v>
      </c>
      <c r="D554" s="75" t="n">
        <f aca="false">'Vstupní data'!L540</f>
        <v>0</v>
      </c>
      <c r="E554" s="18" t="n">
        <f aca="false">'Vstupní data'!AB540</f>
        <v>0</v>
      </c>
      <c r="F554" s="18" t="n">
        <f aca="false">'Vstupní data'!S540</f>
        <v>0</v>
      </c>
      <c r="G554" s="18" t="n">
        <f aca="false">'Vstupní data'!AL540</f>
        <v>0</v>
      </c>
      <c r="H554" s="18" t="n">
        <f aca="false">'Vstupní data'!AQ540</f>
        <v>0</v>
      </c>
      <c r="I554" s="18" t="n">
        <f aca="false">SUM(E554:H554)</f>
        <v>0</v>
      </c>
    </row>
    <row r="555" customFormat="false" ht="12.8" hidden="false" customHeight="false" outlineLevel="0" collapsed="false">
      <c r="A555" s="18" t="n">
        <f aca="false">'Vstupní data'!A541</f>
        <v>0</v>
      </c>
      <c r="B555" s="18" t="str">
        <f aca="false">CONCATENATE('Vstupní data'!F541,'Vstupní data'!G541,'Vstupní data'!H541,'Vstupní data'!I541)</f>
        <v/>
      </c>
      <c r="C555" s="18" t="n">
        <f aca="false">'Vstupní data'!K541</f>
        <v>0</v>
      </c>
      <c r="D555" s="75" t="n">
        <f aca="false">'Vstupní data'!L541</f>
        <v>0</v>
      </c>
      <c r="E555" s="18" t="n">
        <f aca="false">'Vstupní data'!AB541</f>
        <v>0</v>
      </c>
      <c r="F555" s="18" t="n">
        <f aca="false">'Vstupní data'!S541</f>
        <v>0</v>
      </c>
      <c r="G555" s="18" t="n">
        <f aca="false">'Vstupní data'!AL541</f>
        <v>0</v>
      </c>
      <c r="H555" s="18" t="n">
        <f aca="false">'Vstupní data'!AQ541</f>
        <v>0</v>
      </c>
      <c r="I555" s="18" t="n">
        <f aca="false">SUM(E555:H555)</f>
        <v>0</v>
      </c>
    </row>
    <row r="556" customFormat="false" ht="12.8" hidden="false" customHeight="false" outlineLevel="0" collapsed="false">
      <c r="A556" s="18" t="n">
        <f aca="false">'Vstupní data'!A542</f>
        <v>0</v>
      </c>
      <c r="B556" s="18" t="str">
        <f aca="false">CONCATENATE('Vstupní data'!F542,'Vstupní data'!G542,'Vstupní data'!H542,'Vstupní data'!I542)</f>
        <v/>
      </c>
      <c r="C556" s="18" t="n">
        <f aca="false">'Vstupní data'!K542</f>
        <v>0</v>
      </c>
      <c r="D556" s="75" t="n">
        <f aca="false">'Vstupní data'!L542</f>
        <v>0</v>
      </c>
      <c r="E556" s="18" t="n">
        <f aca="false">'Vstupní data'!AB542</f>
        <v>0</v>
      </c>
      <c r="F556" s="18" t="n">
        <f aca="false">'Vstupní data'!S542</f>
        <v>0</v>
      </c>
      <c r="G556" s="18" t="n">
        <f aca="false">'Vstupní data'!AL542</f>
        <v>0</v>
      </c>
      <c r="H556" s="18" t="n">
        <f aca="false">'Vstupní data'!AQ542</f>
        <v>0</v>
      </c>
      <c r="I556" s="18" t="n">
        <f aca="false">SUM(E556:H556)</f>
        <v>0</v>
      </c>
    </row>
    <row r="557" customFormat="false" ht="12.8" hidden="false" customHeight="false" outlineLevel="0" collapsed="false">
      <c r="A557" s="18" t="n">
        <f aca="false">'Vstupní data'!A543</f>
        <v>0</v>
      </c>
      <c r="B557" s="18" t="str">
        <f aca="false">CONCATENATE('Vstupní data'!F543,'Vstupní data'!G543,'Vstupní data'!H543,'Vstupní data'!I543)</f>
        <v/>
      </c>
      <c r="C557" s="18" t="n">
        <f aca="false">'Vstupní data'!K543</f>
        <v>0</v>
      </c>
      <c r="D557" s="75" t="n">
        <f aca="false">'Vstupní data'!L543</f>
        <v>0</v>
      </c>
      <c r="E557" s="18" t="n">
        <f aca="false">'Vstupní data'!AB543</f>
        <v>0</v>
      </c>
      <c r="F557" s="18" t="n">
        <f aca="false">'Vstupní data'!S543</f>
        <v>0</v>
      </c>
      <c r="G557" s="18" t="n">
        <f aca="false">'Vstupní data'!AL543</f>
        <v>0</v>
      </c>
      <c r="H557" s="18" t="n">
        <f aca="false">'Vstupní data'!AQ543</f>
        <v>0</v>
      </c>
      <c r="I557" s="18" t="n">
        <f aca="false">SUM(E557:H557)</f>
        <v>0</v>
      </c>
    </row>
    <row r="558" customFormat="false" ht="12.8" hidden="false" customHeight="false" outlineLevel="0" collapsed="false">
      <c r="A558" s="18" t="n">
        <f aca="false">'Vstupní data'!A544</f>
        <v>0</v>
      </c>
      <c r="B558" s="18" t="str">
        <f aca="false">CONCATENATE('Vstupní data'!F544,'Vstupní data'!G544,'Vstupní data'!H544,'Vstupní data'!I544)</f>
        <v/>
      </c>
      <c r="C558" s="18" t="n">
        <f aca="false">'Vstupní data'!K544</f>
        <v>0</v>
      </c>
      <c r="D558" s="75" t="n">
        <f aca="false">'Vstupní data'!L544</f>
        <v>0</v>
      </c>
      <c r="E558" s="18" t="n">
        <f aca="false">'Vstupní data'!AB544</f>
        <v>0</v>
      </c>
      <c r="F558" s="18" t="n">
        <f aca="false">'Vstupní data'!S544</f>
        <v>0</v>
      </c>
      <c r="G558" s="18" t="n">
        <f aca="false">'Vstupní data'!AL544</f>
        <v>0</v>
      </c>
      <c r="H558" s="18" t="n">
        <f aca="false">'Vstupní data'!AQ544</f>
        <v>0</v>
      </c>
      <c r="I558" s="18" t="n">
        <f aca="false">SUM(E558:H558)</f>
        <v>0</v>
      </c>
    </row>
    <row r="559" customFormat="false" ht="12.8" hidden="false" customHeight="false" outlineLevel="0" collapsed="false">
      <c r="A559" s="18" t="n">
        <f aca="false">'Vstupní data'!A545</f>
        <v>0</v>
      </c>
      <c r="B559" s="18" t="str">
        <f aca="false">CONCATENATE('Vstupní data'!F545,'Vstupní data'!G545,'Vstupní data'!H545,'Vstupní data'!I545)</f>
        <v/>
      </c>
      <c r="C559" s="18" t="n">
        <f aca="false">'Vstupní data'!K545</f>
        <v>0</v>
      </c>
      <c r="D559" s="75" t="n">
        <f aca="false">'Vstupní data'!L545</f>
        <v>0</v>
      </c>
      <c r="E559" s="18" t="n">
        <f aca="false">'Vstupní data'!AB545</f>
        <v>0</v>
      </c>
      <c r="F559" s="18" t="n">
        <f aca="false">'Vstupní data'!S545</f>
        <v>0</v>
      </c>
      <c r="G559" s="18" t="n">
        <f aca="false">'Vstupní data'!AL545</f>
        <v>0</v>
      </c>
      <c r="H559" s="18" t="n">
        <f aca="false">'Vstupní data'!AQ545</f>
        <v>0</v>
      </c>
      <c r="I559" s="18" t="n">
        <f aca="false">SUM(E559:H559)</f>
        <v>0</v>
      </c>
    </row>
    <row r="560" customFormat="false" ht="12.8" hidden="false" customHeight="false" outlineLevel="0" collapsed="false">
      <c r="A560" s="18" t="n">
        <f aca="false">'Vstupní data'!A546</f>
        <v>0</v>
      </c>
      <c r="B560" s="18" t="str">
        <f aca="false">CONCATENATE('Vstupní data'!F546,'Vstupní data'!G546,'Vstupní data'!H546,'Vstupní data'!I546)</f>
        <v/>
      </c>
      <c r="C560" s="18" t="n">
        <f aca="false">'Vstupní data'!K546</f>
        <v>0</v>
      </c>
      <c r="D560" s="75" t="n">
        <f aca="false">'Vstupní data'!L546</f>
        <v>0</v>
      </c>
      <c r="E560" s="18" t="n">
        <f aca="false">'Vstupní data'!AB546</f>
        <v>0</v>
      </c>
      <c r="F560" s="18" t="n">
        <f aca="false">'Vstupní data'!S546</f>
        <v>0</v>
      </c>
      <c r="G560" s="18" t="n">
        <f aca="false">'Vstupní data'!AL546</f>
        <v>0</v>
      </c>
      <c r="H560" s="18" t="n">
        <f aca="false">'Vstupní data'!AQ546</f>
        <v>0</v>
      </c>
      <c r="I560" s="18" t="n">
        <f aca="false">SUM(E560:H560)</f>
        <v>0</v>
      </c>
    </row>
    <row r="561" customFormat="false" ht="12.8" hidden="false" customHeight="false" outlineLevel="0" collapsed="false">
      <c r="A561" s="18" t="n">
        <f aca="false">'Vstupní data'!A547</f>
        <v>0</v>
      </c>
      <c r="B561" s="18" t="str">
        <f aca="false">CONCATENATE('Vstupní data'!F547,'Vstupní data'!G547,'Vstupní data'!H547,'Vstupní data'!I547)</f>
        <v/>
      </c>
      <c r="C561" s="18" t="n">
        <f aca="false">'Vstupní data'!K547</f>
        <v>0</v>
      </c>
      <c r="D561" s="75" t="n">
        <f aca="false">'Vstupní data'!L547</f>
        <v>0</v>
      </c>
      <c r="E561" s="18" t="n">
        <f aca="false">'Vstupní data'!AB547</f>
        <v>0</v>
      </c>
      <c r="F561" s="18" t="n">
        <f aca="false">'Vstupní data'!S547</f>
        <v>0</v>
      </c>
      <c r="G561" s="18" t="n">
        <f aca="false">'Vstupní data'!AL547</f>
        <v>0</v>
      </c>
      <c r="H561" s="18" t="n">
        <f aca="false">'Vstupní data'!AQ547</f>
        <v>0</v>
      </c>
      <c r="I561" s="18" t="n">
        <f aca="false">SUM(E561:H561)</f>
        <v>0</v>
      </c>
    </row>
    <row r="562" customFormat="false" ht="12.8" hidden="false" customHeight="false" outlineLevel="0" collapsed="false">
      <c r="A562" s="18" t="n">
        <f aca="false">'Vstupní data'!A548</f>
        <v>0</v>
      </c>
      <c r="B562" s="18" t="str">
        <f aca="false">CONCATENATE('Vstupní data'!F548,'Vstupní data'!G548,'Vstupní data'!H548,'Vstupní data'!I548)</f>
        <v/>
      </c>
      <c r="C562" s="18" t="n">
        <f aca="false">'Vstupní data'!K548</f>
        <v>0</v>
      </c>
      <c r="D562" s="75" t="n">
        <f aca="false">'Vstupní data'!L548</f>
        <v>0</v>
      </c>
      <c r="E562" s="18" t="n">
        <f aca="false">'Vstupní data'!AB548</f>
        <v>0</v>
      </c>
      <c r="F562" s="18" t="n">
        <f aca="false">'Vstupní data'!S548</f>
        <v>0</v>
      </c>
      <c r="G562" s="18" t="n">
        <f aca="false">'Vstupní data'!AL548</f>
        <v>0</v>
      </c>
      <c r="H562" s="18" t="n">
        <f aca="false">'Vstupní data'!AQ548</f>
        <v>0</v>
      </c>
      <c r="I562" s="18" t="n">
        <f aca="false">SUM(E562:H562)</f>
        <v>0</v>
      </c>
    </row>
    <row r="563" customFormat="false" ht="12.8" hidden="false" customHeight="false" outlineLevel="0" collapsed="false">
      <c r="A563" s="18" t="n">
        <f aca="false">'Vstupní data'!A549</f>
        <v>0</v>
      </c>
      <c r="B563" s="18" t="str">
        <f aca="false">CONCATENATE('Vstupní data'!F549,'Vstupní data'!G549,'Vstupní data'!H549,'Vstupní data'!I549)</f>
        <v/>
      </c>
      <c r="C563" s="18" t="n">
        <f aca="false">'Vstupní data'!K549</f>
        <v>0</v>
      </c>
      <c r="D563" s="75" t="n">
        <f aca="false">'Vstupní data'!L549</f>
        <v>0</v>
      </c>
      <c r="E563" s="18" t="n">
        <f aca="false">'Vstupní data'!AB549</f>
        <v>0</v>
      </c>
      <c r="F563" s="18" t="n">
        <f aca="false">'Vstupní data'!S549</f>
        <v>0</v>
      </c>
      <c r="G563" s="18" t="n">
        <f aca="false">'Vstupní data'!AL549</f>
        <v>0</v>
      </c>
      <c r="H563" s="18" t="n">
        <f aca="false">'Vstupní data'!AQ549</f>
        <v>0</v>
      </c>
      <c r="I563" s="18" t="n">
        <f aca="false">SUM(E563:H563)</f>
        <v>0</v>
      </c>
    </row>
    <row r="564" customFormat="false" ht="12.8" hidden="false" customHeight="false" outlineLevel="0" collapsed="false">
      <c r="A564" s="18" t="n">
        <f aca="false">'Vstupní data'!A550</f>
        <v>0</v>
      </c>
      <c r="B564" s="18" t="str">
        <f aca="false">CONCATENATE('Vstupní data'!F550,'Vstupní data'!G550,'Vstupní data'!H550,'Vstupní data'!I550)</f>
        <v/>
      </c>
      <c r="C564" s="18" t="n">
        <f aca="false">'Vstupní data'!K550</f>
        <v>0</v>
      </c>
      <c r="D564" s="75" t="n">
        <f aca="false">'Vstupní data'!L550</f>
        <v>0</v>
      </c>
      <c r="E564" s="18" t="n">
        <f aca="false">'Vstupní data'!AB550</f>
        <v>0</v>
      </c>
      <c r="F564" s="18" t="n">
        <f aca="false">'Vstupní data'!S550</f>
        <v>0</v>
      </c>
      <c r="G564" s="18" t="n">
        <f aca="false">'Vstupní data'!AL550</f>
        <v>0</v>
      </c>
      <c r="H564" s="18" t="n">
        <f aca="false">'Vstupní data'!AQ550</f>
        <v>0</v>
      </c>
      <c r="I564" s="18" t="n">
        <f aca="false">SUM(E564:H564)</f>
        <v>0</v>
      </c>
    </row>
    <row r="565" customFormat="false" ht="12.8" hidden="false" customHeight="false" outlineLevel="0" collapsed="false">
      <c r="A565" s="18" t="n">
        <f aca="false">'Vstupní data'!A551</f>
        <v>0</v>
      </c>
      <c r="B565" s="18" t="str">
        <f aca="false">CONCATENATE('Vstupní data'!F551,'Vstupní data'!G551,'Vstupní data'!H551,'Vstupní data'!I551)</f>
        <v/>
      </c>
      <c r="C565" s="18" t="n">
        <f aca="false">'Vstupní data'!K551</f>
        <v>0</v>
      </c>
      <c r="D565" s="75" t="n">
        <f aca="false">'Vstupní data'!L551</f>
        <v>0</v>
      </c>
      <c r="E565" s="18" t="n">
        <f aca="false">'Vstupní data'!AB551</f>
        <v>0</v>
      </c>
      <c r="F565" s="18" t="n">
        <f aca="false">'Vstupní data'!S551</f>
        <v>0</v>
      </c>
      <c r="G565" s="18" t="n">
        <f aca="false">'Vstupní data'!AL551</f>
        <v>0</v>
      </c>
      <c r="H565" s="18" t="n">
        <f aca="false">'Vstupní data'!AQ551</f>
        <v>0</v>
      </c>
      <c r="I565" s="18" t="n">
        <f aca="false">SUM(E565:H565)</f>
        <v>0</v>
      </c>
    </row>
    <row r="566" customFormat="false" ht="12.8" hidden="false" customHeight="false" outlineLevel="0" collapsed="false">
      <c r="A566" s="18" t="n">
        <f aca="false">'Vstupní data'!A552</f>
        <v>0</v>
      </c>
      <c r="B566" s="18" t="str">
        <f aca="false">CONCATENATE('Vstupní data'!F552,'Vstupní data'!G552,'Vstupní data'!H552,'Vstupní data'!I552)</f>
        <v/>
      </c>
      <c r="C566" s="18" t="n">
        <f aca="false">'Vstupní data'!K552</f>
        <v>0</v>
      </c>
      <c r="D566" s="75" t="n">
        <f aca="false">'Vstupní data'!L552</f>
        <v>0</v>
      </c>
      <c r="E566" s="18" t="n">
        <f aca="false">'Vstupní data'!AB552</f>
        <v>0</v>
      </c>
      <c r="F566" s="18" t="n">
        <f aca="false">'Vstupní data'!S552</f>
        <v>0</v>
      </c>
      <c r="G566" s="18" t="n">
        <f aca="false">'Vstupní data'!AL552</f>
        <v>0</v>
      </c>
      <c r="H566" s="18" t="n">
        <f aca="false">'Vstupní data'!AQ552</f>
        <v>0</v>
      </c>
      <c r="I566" s="18" t="n">
        <f aca="false">SUM(E566:H566)</f>
        <v>0</v>
      </c>
    </row>
    <row r="567" customFormat="false" ht="12.8" hidden="false" customHeight="false" outlineLevel="0" collapsed="false">
      <c r="A567" s="18" t="n">
        <f aca="false">'Vstupní data'!A553</f>
        <v>0</v>
      </c>
      <c r="B567" s="18" t="str">
        <f aca="false">CONCATENATE('Vstupní data'!F553,'Vstupní data'!G553,'Vstupní data'!H553,'Vstupní data'!I553)</f>
        <v/>
      </c>
      <c r="C567" s="18" t="n">
        <f aca="false">'Vstupní data'!K553</f>
        <v>0</v>
      </c>
      <c r="D567" s="75" t="n">
        <f aca="false">'Vstupní data'!L553</f>
        <v>0</v>
      </c>
      <c r="E567" s="18" t="n">
        <f aca="false">'Vstupní data'!AB553</f>
        <v>0</v>
      </c>
      <c r="F567" s="18" t="n">
        <f aca="false">'Vstupní data'!S553</f>
        <v>0</v>
      </c>
      <c r="G567" s="18" t="n">
        <f aca="false">'Vstupní data'!AL553</f>
        <v>0</v>
      </c>
      <c r="H567" s="18" t="n">
        <f aca="false">'Vstupní data'!AQ553</f>
        <v>0</v>
      </c>
      <c r="I567" s="18" t="n">
        <f aca="false">SUM(E567:H567)</f>
        <v>0</v>
      </c>
    </row>
    <row r="568" customFormat="false" ht="12.8" hidden="false" customHeight="false" outlineLevel="0" collapsed="false">
      <c r="A568" s="18" t="n">
        <f aca="false">'Vstupní data'!A554</f>
        <v>0</v>
      </c>
      <c r="B568" s="18" t="str">
        <f aca="false">CONCATENATE('Vstupní data'!F554,'Vstupní data'!G554,'Vstupní data'!H554,'Vstupní data'!I554)</f>
        <v/>
      </c>
      <c r="C568" s="18" t="n">
        <f aca="false">'Vstupní data'!K554</f>
        <v>0</v>
      </c>
      <c r="D568" s="75" t="n">
        <f aca="false">'Vstupní data'!L554</f>
        <v>0</v>
      </c>
      <c r="E568" s="18" t="n">
        <f aca="false">'Vstupní data'!AB554</f>
        <v>0</v>
      </c>
      <c r="F568" s="18" t="n">
        <f aca="false">'Vstupní data'!S554</f>
        <v>0</v>
      </c>
      <c r="G568" s="18" t="n">
        <f aca="false">'Vstupní data'!AL554</f>
        <v>0</v>
      </c>
      <c r="H568" s="18" t="n">
        <f aca="false">'Vstupní data'!AQ554</f>
        <v>0</v>
      </c>
      <c r="I568" s="18" t="n">
        <f aca="false">SUM(E568:H568)</f>
        <v>0</v>
      </c>
    </row>
    <row r="569" customFormat="false" ht="12.8" hidden="false" customHeight="false" outlineLevel="0" collapsed="false">
      <c r="A569" s="18" t="n">
        <f aca="false">'Vstupní data'!A555</f>
        <v>0</v>
      </c>
      <c r="B569" s="18" t="str">
        <f aca="false">CONCATENATE('Vstupní data'!F555,'Vstupní data'!G555,'Vstupní data'!H555,'Vstupní data'!I555)</f>
        <v/>
      </c>
      <c r="C569" s="18" t="n">
        <f aca="false">'Vstupní data'!K555</f>
        <v>0</v>
      </c>
      <c r="D569" s="75" t="n">
        <f aca="false">'Vstupní data'!L555</f>
        <v>0</v>
      </c>
      <c r="E569" s="18" t="n">
        <f aca="false">'Vstupní data'!AB555</f>
        <v>0</v>
      </c>
      <c r="F569" s="18" t="n">
        <f aca="false">'Vstupní data'!S555</f>
        <v>0</v>
      </c>
      <c r="G569" s="18" t="n">
        <f aca="false">'Vstupní data'!AL555</f>
        <v>0</v>
      </c>
      <c r="H569" s="18" t="n">
        <f aca="false">'Vstupní data'!AQ555</f>
        <v>0</v>
      </c>
      <c r="I569" s="18" t="n">
        <f aca="false">SUM(E569:H569)</f>
        <v>0</v>
      </c>
    </row>
    <row r="570" customFormat="false" ht="12.8" hidden="false" customHeight="false" outlineLevel="0" collapsed="false">
      <c r="A570" s="18" t="n">
        <f aca="false">'Vstupní data'!A556</f>
        <v>0</v>
      </c>
      <c r="B570" s="18" t="str">
        <f aca="false">CONCATENATE('Vstupní data'!F556,'Vstupní data'!G556,'Vstupní data'!H556,'Vstupní data'!I556)</f>
        <v/>
      </c>
      <c r="C570" s="18" t="n">
        <f aca="false">'Vstupní data'!K556</f>
        <v>0</v>
      </c>
      <c r="D570" s="75" t="n">
        <f aca="false">'Vstupní data'!L556</f>
        <v>0</v>
      </c>
      <c r="E570" s="18" t="n">
        <f aca="false">'Vstupní data'!AB556</f>
        <v>0</v>
      </c>
      <c r="F570" s="18" t="n">
        <f aca="false">'Vstupní data'!S556</f>
        <v>0</v>
      </c>
      <c r="G570" s="18" t="n">
        <f aca="false">'Vstupní data'!AL556</f>
        <v>0</v>
      </c>
      <c r="H570" s="18" t="n">
        <f aca="false">'Vstupní data'!AQ556</f>
        <v>0</v>
      </c>
      <c r="I570" s="18" t="n">
        <f aca="false">SUM(E570:H570)</f>
        <v>0</v>
      </c>
    </row>
    <row r="571" customFormat="false" ht="12.8" hidden="false" customHeight="false" outlineLevel="0" collapsed="false">
      <c r="A571" s="18" t="n">
        <f aca="false">'Vstupní data'!A557</f>
        <v>0</v>
      </c>
      <c r="B571" s="18" t="str">
        <f aca="false">CONCATENATE('Vstupní data'!F557,'Vstupní data'!G557,'Vstupní data'!H557,'Vstupní data'!I557)</f>
        <v/>
      </c>
      <c r="C571" s="18" t="n">
        <f aca="false">'Vstupní data'!K557</f>
        <v>0</v>
      </c>
      <c r="D571" s="75" t="n">
        <f aca="false">'Vstupní data'!L557</f>
        <v>0</v>
      </c>
      <c r="E571" s="18" t="n">
        <f aca="false">'Vstupní data'!AB557</f>
        <v>0</v>
      </c>
      <c r="F571" s="18" t="n">
        <f aca="false">'Vstupní data'!S557</f>
        <v>0</v>
      </c>
      <c r="G571" s="18" t="n">
        <f aca="false">'Vstupní data'!AL557</f>
        <v>0</v>
      </c>
      <c r="H571" s="18" t="n">
        <f aca="false">'Vstupní data'!AQ557</f>
        <v>0</v>
      </c>
      <c r="I571" s="18" t="n">
        <f aca="false">SUM(E571:H571)</f>
        <v>0</v>
      </c>
    </row>
    <row r="572" customFormat="false" ht="12.8" hidden="false" customHeight="false" outlineLevel="0" collapsed="false">
      <c r="A572" s="18" t="n">
        <f aca="false">'Vstupní data'!A558</f>
        <v>0</v>
      </c>
      <c r="B572" s="18" t="str">
        <f aca="false">CONCATENATE('Vstupní data'!F558,'Vstupní data'!G558,'Vstupní data'!H558,'Vstupní data'!I558)</f>
        <v/>
      </c>
      <c r="C572" s="18" t="n">
        <f aca="false">'Vstupní data'!K558</f>
        <v>0</v>
      </c>
      <c r="D572" s="75" t="n">
        <f aca="false">'Vstupní data'!L558</f>
        <v>0</v>
      </c>
      <c r="E572" s="18" t="n">
        <f aca="false">'Vstupní data'!AB558</f>
        <v>0</v>
      </c>
      <c r="F572" s="18" t="n">
        <f aca="false">'Vstupní data'!S558</f>
        <v>0</v>
      </c>
      <c r="G572" s="18" t="n">
        <f aca="false">'Vstupní data'!AL558</f>
        <v>0</v>
      </c>
      <c r="H572" s="18" t="n">
        <f aca="false">'Vstupní data'!AQ558</f>
        <v>0</v>
      </c>
      <c r="I572" s="18" t="n">
        <f aca="false">SUM(E572:H572)</f>
        <v>0</v>
      </c>
    </row>
    <row r="573" customFormat="false" ht="12.8" hidden="false" customHeight="false" outlineLevel="0" collapsed="false">
      <c r="A573" s="18" t="n">
        <f aca="false">'Vstupní data'!A559</f>
        <v>0</v>
      </c>
      <c r="B573" s="18" t="str">
        <f aca="false">CONCATENATE('Vstupní data'!F559,'Vstupní data'!G559,'Vstupní data'!H559,'Vstupní data'!I559)</f>
        <v/>
      </c>
      <c r="C573" s="18" t="n">
        <f aca="false">'Vstupní data'!K559</f>
        <v>0</v>
      </c>
      <c r="D573" s="75" t="n">
        <f aca="false">'Vstupní data'!L559</f>
        <v>0</v>
      </c>
      <c r="E573" s="18" t="n">
        <f aca="false">'Vstupní data'!AB559</f>
        <v>0</v>
      </c>
      <c r="F573" s="18" t="n">
        <f aca="false">'Vstupní data'!S559</f>
        <v>0</v>
      </c>
      <c r="G573" s="18" t="n">
        <f aca="false">'Vstupní data'!AL559</f>
        <v>0</v>
      </c>
      <c r="H573" s="18" t="n">
        <f aca="false">'Vstupní data'!AQ559</f>
        <v>0</v>
      </c>
      <c r="I573" s="18" t="n">
        <f aca="false">SUM(E573:H573)</f>
        <v>0</v>
      </c>
    </row>
    <row r="574" customFormat="false" ht="12.8" hidden="false" customHeight="false" outlineLevel="0" collapsed="false">
      <c r="A574" s="18" t="n">
        <f aca="false">'Vstupní data'!A560</f>
        <v>0</v>
      </c>
      <c r="B574" s="18" t="str">
        <f aca="false">CONCATENATE('Vstupní data'!F560,'Vstupní data'!G560,'Vstupní data'!H560,'Vstupní data'!I560)</f>
        <v/>
      </c>
      <c r="C574" s="18" t="n">
        <f aca="false">'Vstupní data'!K560</f>
        <v>0</v>
      </c>
      <c r="D574" s="75" t="n">
        <f aca="false">'Vstupní data'!L560</f>
        <v>0</v>
      </c>
      <c r="E574" s="18" t="n">
        <f aca="false">'Vstupní data'!AB560</f>
        <v>0</v>
      </c>
      <c r="F574" s="18" t="n">
        <f aca="false">'Vstupní data'!S560</f>
        <v>0</v>
      </c>
      <c r="G574" s="18" t="n">
        <f aca="false">'Vstupní data'!AL560</f>
        <v>0</v>
      </c>
      <c r="H574" s="18" t="n">
        <f aca="false">'Vstupní data'!AQ560</f>
        <v>0</v>
      </c>
      <c r="I574" s="18" t="n">
        <f aca="false">SUM(E574:H574)</f>
        <v>0</v>
      </c>
    </row>
    <row r="575" customFormat="false" ht="12.8" hidden="false" customHeight="false" outlineLevel="0" collapsed="false">
      <c r="A575" s="18" t="n">
        <f aca="false">'Vstupní data'!A561</f>
        <v>0</v>
      </c>
      <c r="B575" s="18" t="str">
        <f aca="false">CONCATENATE('Vstupní data'!F561,'Vstupní data'!G561,'Vstupní data'!H561,'Vstupní data'!I561)</f>
        <v/>
      </c>
      <c r="C575" s="18" t="n">
        <f aca="false">'Vstupní data'!K561</f>
        <v>0</v>
      </c>
      <c r="D575" s="75" t="n">
        <f aca="false">'Vstupní data'!L561</f>
        <v>0</v>
      </c>
      <c r="E575" s="18" t="n">
        <f aca="false">'Vstupní data'!AB561</f>
        <v>0</v>
      </c>
      <c r="F575" s="18" t="n">
        <f aca="false">'Vstupní data'!S561</f>
        <v>0</v>
      </c>
      <c r="G575" s="18" t="n">
        <f aca="false">'Vstupní data'!AL561</f>
        <v>0</v>
      </c>
      <c r="H575" s="18" t="n">
        <f aca="false">'Vstupní data'!AQ561</f>
        <v>0</v>
      </c>
      <c r="I575" s="18" t="n">
        <f aca="false">SUM(E575:H575)</f>
        <v>0</v>
      </c>
    </row>
    <row r="576" customFormat="false" ht="12.8" hidden="false" customHeight="false" outlineLevel="0" collapsed="false">
      <c r="A576" s="18" t="n">
        <f aca="false">'Vstupní data'!A562</f>
        <v>0</v>
      </c>
      <c r="B576" s="18" t="str">
        <f aca="false">CONCATENATE('Vstupní data'!F562,'Vstupní data'!G562,'Vstupní data'!H562,'Vstupní data'!I562)</f>
        <v/>
      </c>
      <c r="C576" s="18" t="n">
        <f aca="false">'Vstupní data'!K562</f>
        <v>0</v>
      </c>
      <c r="D576" s="75" t="n">
        <f aca="false">'Vstupní data'!L562</f>
        <v>0</v>
      </c>
      <c r="E576" s="18" t="n">
        <f aca="false">'Vstupní data'!AB562</f>
        <v>0</v>
      </c>
      <c r="F576" s="18" t="n">
        <f aca="false">'Vstupní data'!S562</f>
        <v>0</v>
      </c>
      <c r="G576" s="18" t="n">
        <f aca="false">'Vstupní data'!AL562</f>
        <v>0</v>
      </c>
      <c r="H576" s="18" t="n">
        <f aca="false">'Vstupní data'!AQ562</f>
        <v>0</v>
      </c>
      <c r="I576" s="18" t="n">
        <f aca="false">SUM(E576:H576)</f>
        <v>0</v>
      </c>
    </row>
    <row r="577" customFormat="false" ht="12.8" hidden="false" customHeight="false" outlineLevel="0" collapsed="false">
      <c r="A577" s="18" t="n">
        <f aca="false">'Vstupní data'!A563</f>
        <v>0</v>
      </c>
      <c r="B577" s="18" t="str">
        <f aca="false">CONCATENATE('Vstupní data'!F563,'Vstupní data'!G563,'Vstupní data'!H563,'Vstupní data'!I563)</f>
        <v/>
      </c>
      <c r="C577" s="18" t="n">
        <f aca="false">'Vstupní data'!K563</f>
        <v>0</v>
      </c>
      <c r="D577" s="75" t="n">
        <f aca="false">'Vstupní data'!L563</f>
        <v>0</v>
      </c>
      <c r="E577" s="18" t="n">
        <f aca="false">'Vstupní data'!AB563</f>
        <v>0</v>
      </c>
      <c r="F577" s="18" t="n">
        <f aca="false">'Vstupní data'!S563</f>
        <v>0</v>
      </c>
      <c r="G577" s="18" t="n">
        <f aca="false">'Vstupní data'!AL563</f>
        <v>0</v>
      </c>
      <c r="H577" s="18" t="n">
        <f aca="false">'Vstupní data'!AQ563</f>
        <v>0</v>
      </c>
      <c r="I577" s="18" t="n">
        <f aca="false">SUM(E577:H577)</f>
        <v>0</v>
      </c>
    </row>
    <row r="578" customFormat="false" ht="12.8" hidden="false" customHeight="false" outlineLevel="0" collapsed="false">
      <c r="A578" s="18" t="n">
        <f aca="false">'Vstupní data'!A564</f>
        <v>0</v>
      </c>
      <c r="B578" s="18" t="str">
        <f aca="false">CONCATENATE('Vstupní data'!F564,'Vstupní data'!G564,'Vstupní data'!H564,'Vstupní data'!I564)</f>
        <v/>
      </c>
      <c r="C578" s="18" t="n">
        <f aca="false">'Vstupní data'!K564</f>
        <v>0</v>
      </c>
      <c r="D578" s="75" t="n">
        <f aca="false">'Vstupní data'!L564</f>
        <v>0</v>
      </c>
      <c r="E578" s="18" t="n">
        <f aca="false">'Vstupní data'!AB564</f>
        <v>0</v>
      </c>
      <c r="F578" s="18" t="n">
        <f aca="false">'Vstupní data'!S564</f>
        <v>0</v>
      </c>
      <c r="G578" s="18" t="n">
        <f aca="false">'Vstupní data'!AL564</f>
        <v>0</v>
      </c>
      <c r="H578" s="18" t="n">
        <f aca="false">'Vstupní data'!AQ564</f>
        <v>0</v>
      </c>
      <c r="I578" s="18" t="n">
        <f aca="false">SUM(E578:H578)</f>
        <v>0</v>
      </c>
    </row>
    <row r="579" customFormat="false" ht="12.8" hidden="false" customHeight="false" outlineLevel="0" collapsed="false">
      <c r="A579" s="18" t="n">
        <f aca="false">'Vstupní data'!A565</f>
        <v>0</v>
      </c>
      <c r="B579" s="18" t="str">
        <f aca="false">CONCATENATE('Vstupní data'!F565,'Vstupní data'!G565,'Vstupní data'!H565,'Vstupní data'!I565)</f>
        <v/>
      </c>
      <c r="C579" s="18" t="n">
        <f aca="false">'Vstupní data'!K565</f>
        <v>0</v>
      </c>
      <c r="D579" s="75" t="n">
        <f aca="false">'Vstupní data'!L565</f>
        <v>0</v>
      </c>
      <c r="E579" s="18" t="n">
        <f aca="false">'Vstupní data'!AB565</f>
        <v>0</v>
      </c>
      <c r="F579" s="18" t="n">
        <f aca="false">'Vstupní data'!S565</f>
        <v>0</v>
      </c>
      <c r="G579" s="18" t="n">
        <f aca="false">'Vstupní data'!AL565</f>
        <v>0</v>
      </c>
      <c r="H579" s="18" t="n">
        <f aca="false">'Vstupní data'!AQ565</f>
        <v>0</v>
      </c>
      <c r="I579" s="18" t="n">
        <f aca="false">SUM(E579:H579)</f>
        <v>0</v>
      </c>
    </row>
    <row r="580" customFormat="false" ht="12.8" hidden="false" customHeight="false" outlineLevel="0" collapsed="false">
      <c r="A580" s="18" t="n">
        <f aca="false">'Vstupní data'!A566</f>
        <v>0</v>
      </c>
      <c r="B580" s="18" t="str">
        <f aca="false">CONCATENATE('Vstupní data'!F566,'Vstupní data'!G566,'Vstupní data'!H566,'Vstupní data'!I566)</f>
        <v/>
      </c>
      <c r="C580" s="18" t="n">
        <f aca="false">'Vstupní data'!K566</f>
        <v>0</v>
      </c>
      <c r="D580" s="75" t="n">
        <f aca="false">'Vstupní data'!L566</f>
        <v>0</v>
      </c>
      <c r="E580" s="18" t="n">
        <f aca="false">'Vstupní data'!AB566</f>
        <v>0</v>
      </c>
      <c r="F580" s="18" t="n">
        <f aca="false">'Vstupní data'!S566</f>
        <v>0</v>
      </c>
      <c r="G580" s="18" t="n">
        <f aca="false">'Vstupní data'!AL566</f>
        <v>0</v>
      </c>
      <c r="H580" s="18" t="n">
        <f aca="false">'Vstupní data'!AQ566</f>
        <v>0</v>
      </c>
      <c r="I580" s="18" t="n">
        <f aca="false">SUM(E580:H580)</f>
        <v>0</v>
      </c>
    </row>
    <row r="581" customFormat="false" ht="12.8" hidden="false" customHeight="false" outlineLevel="0" collapsed="false">
      <c r="A581" s="18" t="n">
        <f aca="false">'Vstupní data'!A567</f>
        <v>0</v>
      </c>
      <c r="B581" s="18" t="str">
        <f aca="false">CONCATENATE('Vstupní data'!F567,'Vstupní data'!G567,'Vstupní data'!H567,'Vstupní data'!I567)</f>
        <v/>
      </c>
      <c r="C581" s="18" t="n">
        <f aca="false">'Vstupní data'!K567</f>
        <v>0</v>
      </c>
      <c r="D581" s="75" t="n">
        <f aca="false">'Vstupní data'!L567</f>
        <v>0</v>
      </c>
      <c r="E581" s="18" t="n">
        <f aca="false">'Vstupní data'!AB567</f>
        <v>0</v>
      </c>
      <c r="F581" s="18" t="n">
        <f aca="false">'Vstupní data'!S567</f>
        <v>0</v>
      </c>
      <c r="G581" s="18" t="n">
        <f aca="false">'Vstupní data'!AL567</f>
        <v>0</v>
      </c>
      <c r="H581" s="18" t="n">
        <f aca="false">'Vstupní data'!AQ567</f>
        <v>0</v>
      </c>
      <c r="I581" s="18" t="n">
        <f aca="false">SUM(E581:H581)</f>
        <v>0</v>
      </c>
    </row>
    <row r="582" customFormat="false" ht="12.8" hidden="false" customHeight="false" outlineLevel="0" collapsed="false">
      <c r="A582" s="18" t="n">
        <f aca="false">'Vstupní data'!A568</f>
        <v>0</v>
      </c>
      <c r="B582" s="18" t="str">
        <f aca="false">CONCATENATE('Vstupní data'!F568,'Vstupní data'!G568,'Vstupní data'!H568,'Vstupní data'!I568)</f>
        <v/>
      </c>
      <c r="C582" s="18" t="n">
        <f aca="false">'Vstupní data'!K568</f>
        <v>0</v>
      </c>
      <c r="D582" s="75" t="n">
        <f aca="false">'Vstupní data'!L568</f>
        <v>0</v>
      </c>
      <c r="E582" s="18" t="n">
        <f aca="false">'Vstupní data'!AB568</f>
        <v>0</v>
      </c>
      <c r="F582" s="18" t="n">
        <f aca="false">'Vstupní data'!S568</f>
        <v>0</v>
      </c>
      <c r="G582" s="18" t="n">
        <f aca="false">'Vstupní data'!AL568</f>
        <v>0</v>
      </c>
      <c r="H582" s="18" t="n">
        <f aca="false">'Vstupní data'!AQ568</f>
        <v>0</v>
      </c>
      <c r="I582" s="18" t="n">
        <f aca="false">SUM(E582:H582)</f>
        <v>0</v>
      </c>
    </row>
    <row r="583" customFormat="false" ht="12.8" hidden="false" customHeight="false" outlineLevel="0" collapsed="false">
      <c r="A583" s="18" t="n">
        <f aca="false">'Vstupní data'!A569</f>
        <v>0</v>
      </c>
      <c r="B583" s="18" t="str">
        <f aca="false">CONCATENATE('Vstupní data'!F569,'Vstupní data'!G569,'Vstupní data'!H569,'Vstupní data'!I569)</f>
        <v/>
      </c>
      <c r="C583" s="18" t="n">
        <f aca="false">'Vstupní data'!K569</f>
        <v>0</v>
      </c>
      <c r="D583" s="75" t="n">
        <f aca="false">'Vstupní data'!L569</f>
        <v>0</v>
      </c>
      <c r="E583" s="18" t="n">
        <f aca="false">'Vstupní data'!AB569</f>
        <v>0</v>
      </c>
      <c r="F583" s="18" t="n">
        <f aca="false">'Vstupní data'!S569</f>
        <v>0</v>
      </c>
      <c r="G583" s="18" t="n">
        <f aca="false">'Vstupní data'!AL569</f>
        <v>0</v>
      </c>
      <c r="H583" s="18" t="n">
        <f aca="false">'Vstupní data'!AQ569</f>
        <v>0</v>
      </c>
      <c r="I583" s="18" t="n">
        <f aca="false">SUM(E583:H583)</f>
        <v>0</v>
      </c>
    </row>
    <row r="584" customFormat="false" ht="12.8" hidden="false" customHeight="false" outlineLevel="0" collapsed="false">
      <c r="A584" s="18" t="n">
        <f aca="false">'Vstupní data'!A570</f>
        <v>0</v>
      </c>
      <c r="B584" s="18" t="str">
        <f aca="false">CONCATENATE('Vstupní data'!F570,'Vstupní data'!G570,'Vstupní data'!H570,'Vstupní data'!I570)</f>
        <v/>
      </c>
      <c r="C584" s="18" t="n">
        <f aca="false">'Vstupní data'!K570</f>
        <v>0</v>
      </c>
      <c r="D584" s="75" t="n">
        <f aca="false">'Vstupní data'!L570</f>
        <v>0</v>
      </c>
      <c r="E584" s="18" t="n">
        <f aca="false">'Vstupní data'!AB570</f>
        <v>0</v>
      </c>
      <c r="F584" s="18" t="n">
        <f aca="false">'Vstupní data'!S570</f>
        <v>0</v>
      </c>
      <c r="G584" s="18" t="n">
        <f aca="false">'Vstupní data'!AL570</f>
        <v>0</v>
      </c>
      <c r="H584" s="18" t="n">
        <f aca="false">'Vstupní data'!AQ570</f>
        <v>0</v>
      </c>
      <c r="I584" s="18" t="n">
        <f aca="false">SUM(E584:H584)</f>
        <v>0</v>
      </c>
    </row>
    <row r="585" customFormat="false" ht="12.8" hidden="false" customHeight="false" outlineLevel="0" collapsed="false">
      <c r="A585" s="18" t="n">
        <f aca="false">'Vstupní data'!A571</f>
        <v>0</v>
      </c>
      <c r="B585" s="18" t="str">
        <f aca="false">CONCATENATE('Vstupní data'!F571,'Vstupní data'!G571,'Vstupní data'!H571,'Vstupní data'!I571)</f>
        <v/>
      </c>
      <c r="C585" s="18" t="n">
        <f aca="false">'Vstupní data'!K571</f>
        <v>0</v>
      </c>
      <c r="D585" s="75" t="n">
        <f aca="false">'Vstupní data'!L571</f>
        <v>0</v>
      </c>
      <c r="E585" s="18" t="n">
        <f aca="false">'Vstupní data'!AB571</f>
        <v>0</v>
      </c>
      <c r="F585" s="18" t="n">
        <f aca="false">'Vstupní data'!S571</f>
        <v>0</v>
      </c>
      <c r="G585" s="18" t="n">
        <f aca="false">'Vstupní data'!AL571</f>
        <v>0</v>
      </c>
      <c r="H585" s="18" t="n">
        <f aca="false">'Vstupní data'!AQ571</f>
        <v>0</v>
      </c>
      <c r="I585" s="18" t="n">
        <f aca="false">SUM(E585:H585)</f>
        <v>0</v>
      </c>
    </row>
    <row r="586" customFormat="false" ht="12.8" hidden="false" customHeight="false" outlineLevel="0" collapsed="false">
      <c r="A586" s="18" t="n">
        <f aca="false">'Vstupní data'!A572</f>
        <v>0</v>
      </c>
      <c r="B586" s="18" t="str">
        <f aca="false">CONCATENATE('Vstupní data'!F572,'Vstupní data'!G572,'Vstupní data'!H572,'Vstupní data'!I572)</f>
        <v/>
      </c>
      <c r="C586" s="18" t="n">
        <f aca="false">'Vstupní data'!K572</f>
        <v>0</v>
      </c>
      <c r="D586" s="75" t="n">
        <f aca="false">'Vstupní data'!L572</f>
        <v>0</v>
      </c>
      <c r="E586" s="18" t="n">
        <f aca="false">'Vstupní data'!AB572</f>
        <v>0</v>
      </c>
      <c r="F586" s="18" t="n">
        <f aca="false">'Vstupní data'!S572</f>
        <v>0</v>
      </c>
      <c r="G586" s="18" t="n">
        <f aca="false">'Vstupní data'!AL572</f>
        <v>0</v>
      </c>
      <c r="H586" s="18" t="n">
        <f aca="false">'Vstupní data'!AQ572</f>
        <v>0</v>
      </c>
      <c r="I586" s="18" t="n">
        <f aca="false">SUM(E586:H586)</f>
        <v>0</v>
      </c>
    </row>
    <row r="587" customFormat="false" ht="12.8" hidden="false" customHeight="false" outlineLevel="0" collapsed="false">
      <c r="A587" s="18" t="n">
        <f aca="false">'Vstupní data'!A573</f>
        <v>0</v>
      </c>
      <c r="B587" s="18" t="str">
        <f aca="false">CONCATENATE('Vstupní data'!F573,'Vstupní data'!G573,'Vstupní data'!H573,'Vstupní data'!I573)</f>
        <v/>
      </c>
      <c r="C587" s="18" t="n">
        <f aca="false">'Vstupní data'!K573</f>
        <v>0</v>
      </c>
      <c r="D587" s="75" t="n">
        <f aca="false">'Vstupní data'!L573</f>
        <v>0</v>
      </c>
      <c r="E587" s="18" t="n">
        <f aca="false">'Vstupní data'!AB573</f>
        <v>0</v>
      </c>
      <c r="F587" s="18" t="n">
        <f aca="false">'Vstupní data'!S573</f>
        <v>0</v>
      </c>
      <c r="G587" s="18" t="n">
        <f aca="false">'Vstupní data'!AL573</f>
        <v>0</v>
      </c>
      <c r="H587" s="18" t="n">
        <f aca="false">'Vstupní data'!AQ573</f>
        <v>0</v>
      </c>
      <c r="I587" s="18" t="n">
        <f aca="false">SUM(E587:H587)</f>
        <v>0</v>
      </c>
    </row>
    <row r="588" customFormat="false" ht="12.8" hidden="false" customHeight="false" outlineLevel="0" collapsed="false">
      <c r="A588" s="18" t="n">
        <f aca="false">'Vstupní data'!A574</f>
        <v>0</v>
      </c>
      <c r="B588" s="18" t="str">
        <f aca="false">CONCATENATE('Vstupní data'!F574,'Vstupní data'!G574,'Vstupní data'!H574,'Vstupní data'!I574)</f>
        <v/>
      </c>
      <c r="C588" s="18" t="n">
        <f aca="false">'Vstupní data'!K574</f>
        <v>0</v>
      </c>
      <c r="D588" s="75" t="n">
        <f aca="false">'Vstupní data'!L574</f>
        <v>0</v>
      </c>
      <c r="E588" s="18" t="n">
        <f aca="false">'Vstupní data'!AB574</f>
        <v>0</v>
      </c>
      <c r="F588" s="18" t="n">
        <f aca="false">'Vstupní data'!S574</f>
        <v>0</v>
      </c>
      <c r="G588" s="18" t="n">
        <f aca="false">'Vstupní data'!AL574</f>
        <v>0</v>
      </c>
      <c r="H588" s="18" t="n">
        <f aca="false">'Vstupní data'!AQ574</f>
        <v>0</v>
      </c>
      <c r="I588" s="18" t="n">
        <f aca="false">SUM(E588:H588)</f>
        <v>0</v>
      </c>
    </row>
    <row r="589" customFormat="false" ht="12.8" hidden="false" customHeight="false" outlineLevel="0" collapsed="false">
      <c r="A589" s="18" t="n">
        <f aca="false">'Vstupní data'!A575</f>
        <v>0</v>
      </c>
      <c r="B589" s="18" t="str">
        <f aca="false">CONCATENATE('Vstupní data'!F575,'Vstupní data'!G575,'Vstupní data'!H575,'Vstupní data'!I575)</f>
        <v/>
      </c>
      <c r="C589" s="18" t="n">
        <f aca="false">'Vstupní data'!K575</f>
        <v>0</v>
      </c>
      <c r="D589" s="75" t="n">
        <f aca="false">'Vstupní data'!L575</f>
        <v>0</v>
      </c>
      <c r="E589" s="18" t="n">
        <f aca="false">'Vstupní data'!AB575</f>
        <v>0</v>
      </c>
      <c r="F589" s="18" t="n">
        <f aca="false">'Vstupní data'!S575</f>
        <v>0</v>
      </c>
      <c r="G589" s="18" t="n">
        <f aca="false">'Vstupní data'!AL575</f>
        <v>0</v>
      </c>
      <c r="H589" s="18" t="n">
        <f aca="false">'Vstupní data'!AQ575</f>
        <v>0</v>
      </c>
      <c r="I589" s="18" t="n">
        <f aca="false">SUM(E589:H589)</f>
        <v>0</v>
      </c>
    </row>
    <row r="590" customFormat="false" ht="12.8" hidden="false" customHeight="false" outlineLevel="0" collapsed="false">
      <c r="A590" s="18" t="n">
        <f aca="false">'Vstupní data'!A576</f>
        <v>0</v>
      </c>
      <c r="B590" s="18" t="str">
        <f aca="false">CONCATENATE('Vstupní data'!F576,'Vstupní data'!G576,'Vstupní data'!H576,'Vstupní data'!I576)</f>
        <v/>
      </c>
      <c r="C590" s="18" t="n">
        <f aca="false">'Vstupní data'!K576</f>
        <v>0</v>
      </c>
      <c r="D590" s="75" t="n">
        <f aca="false">'Vstupní data'!L576</f>
        <v>0</v>
      </c>
      <c r="E590" s="18" t="n">
        <f aca="false">'Vstupní data'!AB576</f>
        <v>0</v>
      </c>
      <c r="F590" s="18" t="n">
        <f aca="false">'Vstupní data'!S576</f>
        <v>0</v>
      </c>
      <c r="G590" s="18" t="n">
        <f aca="false">'Vstupní data'!AL576</f>
        <v>0</v>
      </c>
      <c r="H590" s="18" t="n">
        <f aca="false">'Vstupní data'!AQ576</f>
        <v>0</v>
      </c>
      <c r="I590" s="18" t="n">
        <f aca="false">SUM(E590:H590)</f>
        <v>0</v>
      </c>
    </row>
    <row r="591" customFormat="false" ht="12.8" hidden="false" customHeight="false" outlineLevel="0" collapsed="false">
      <c r="A591" s="18" t="n">
        <f aca="false">'Vstupní data'!A577</f>
        <v>0</v>
      </c>
      <c r="B591" s="18" t="str">
        <f aca="false">CONCATENATE('Vstupní data'!F577,'Vstupní data'!G577,'Vstupní data'!H577,'Vstupní data'!I577)</f>
        <v/>
      </c>
      <c r="C591" s="18" t="n">
        <f aca="false">'Vstupní data'!K577</f>
        <v>0</v>
      </c>
      <c r="D591" s="75" t="n">
        <f aca="false">'Vstupní data'!L577</f>
        <v>0</v>
      </c>
      <c r="E591" s="18" t="n">
        <f aca="false">'Vstupní data'!AB577</f>
        <v>0</v>
      </c>
      <c r="F591" s="18" t="n">
        <f aca="false">'Vstupní data'!S577</f>
        <v>0</v>
      </c>
      <c r="G591" s="18" t="n">
        <f aca="false">'Vstupní data'!AL577</f>
        <v>0</v>
      </c>
      <c r="H591" s="18" t="n">
        <f aca="false">'Vstupní data'!AQ577</f>
        <v>0</v>
      </c>
      <c r="I591" s="18" t="n">
        <f aca="false">SUM(E591:H591)</f>
        <v>0</v>
      </c>
    </row>
    <row r="592" customFormat="false" ht="12.8" hidden="false" customHeight="false" outlineLevel="0" collapsed="false">
      <c r="A592" s="18" t="n">
        <f aca="false">'Vstupní data'!A578</f>
        <v>0</v>
      </c>
      <c r="B592" s="18" t="str">
        <f aca="false">CONCATENATE('Vstupní data'!F578,'Vstupní data'!G578,'Vstupní data'!H578,'Vstupní data'!I578)</f>
        <v/>
      </c>
      <c r="C592" s="18" t="n">
        <f aca="false">'Vstupní data'!K578</f>
        <v>0</v>
      </c>
      <c r="D592" s="75" t="n">
        <f aca="false">'Vstupní data'!L578</f>
        <v>0</v>
      </c>
      <c r="E592" s="18" t="n">
        <f aca="false">'Vstupní data'!AB578</f>
        <v>0</v>
      </c>
      <c r="F592" s="18" t="n">
        <f aca="false">'Vstupní data'!S578</f>
        <v>0</v>
      </c>
      <c r="G592" s="18" t="n">
        <f aca="false">'Vstupní data'!AL578</f>
        <v>0</v>
      </c>
      <c r="H592" s="18" t="n">
        <f aca="false">'Vstupní data'!AQ578</f>
        <v>0</v>
      </c>
      <c r="I592" s="18" t="n">
        <f aca="false">SUM(E592:H592)</f>
        <v>0</v>
      </c>
    </row>
    <row r="593" customFormat="false" ht="12.8" hidden="false" customHeight="false" outlineLevel="0" collapsed="false">
      <c r="A593" s="18" t="n">
        <f aca="false">'Vstupní data'!A579</f>
        <v>0</v>
      </c>
      <c r="B593" s="18" t="str">
        <f aca="false">CONCATENATE('Vstupní data'!F579,'Vstupní data'!G579,'Vstupní data'!H579,'Vstupní data'!I579)</f>
        <v/>
      </c>
      <c r="C593" s="18" t="n">
        <f aca="false">'Vstupní data'!K579</f>
        <v>0</v>
      </c>
      <c r="D593" s="75" t="n">
        <f aca="false">'Vstupní data'!L579</f>
        <v>0</v>
      </c>
      <c r="E593" s="18" t="n">
        <f aca="false">'Vstupní data'!AB579</f>
        <v>0</v>
      </c>
      <c r="F593" s="18" t="n">
        <f aca="false">'Vstupní data'!S579</f>
        <v>0</v>
      </c>
      <c r="G593" s="18" t="n">
        <f aca="false">'Vstupní data'!AL579</f>
        <v>0</v>
      </c>
      <c r="H593" s="18" t="n">
        <f aca="false">'Vstupní data'!AQ579</f>
        <v>0</v>
      </c>
      <c r="I593" s="18" t="n">
        <f aca="false">SUM(E593:H593)</f>
        <v>0</v>
      </c>
    </row>
    <row r="594" customFormat="false" ht="12.8" hidden="false" customHeight="false" outlineLevel="0" collapsed="false">
      <c r="A594" s="18" t="n">
        <f aca="false">'Vstupní data'!A580</f>
        <v>0</v>
      </c>
      <c r="B594" s="18" t="str">
        <f aca="false">CONCATENATE('Vstupní data'!F580,'Vstupní data'!G580,'Vstupní data'!H580,'Vstupní data'!I580)</f>
        <v/>
      </c>
      <c r="C594" s="18" t="n">
        <f aca="false">'Vstupní data'!K580</f>
        <v>0</v>
      </c>
      <c r="D594" s="75" t="n">
        <f aca="false">'Vstupní data'!L580</f>
        <v>0</v>
      </c>
      <c r="E594" s="18" t="n">
        <f aca="false">'Vstupní data'!AB580</f>
        <v>0</v>
      </c>
      <c r="F594" s="18" t="n">
        <f aca="false">'Vstupní data'!S580</f>
        <v>0</v>
      </c>
      <c r="G594" s="18" t="n">
        <f aca="false">'Vstupní data'!AL580</f>
        <v>0</v>
      </c>
      <c r="H594" s="18" t="n">
        <f aca="false">'Vstupní data'!AQ580</f>
        <v>0</v>
      </c>
      <c r="I594" s="18" t="n">
        <f aca="false">SUM(E594:H594)</f>
        <v>0</v>
      </c>
    </row>
    <row r="595" customFormat="false" ht="12.8" hidden="false" customHeight="false" outlineLevel="0" collapsed="false">
      <c r="A595" s="18" t="n">
        <f aca="false">'Vstupní data'!A581</f>
        <v>0</v>
      </c>
      <c r="B595" s="18" t="str">
        <f aca="false">CONCATENATE('Vstupní data'!F581,'Vstupní data'!G581,'Vstupní data'!H581,'Vstupní data'!I581)</f>
        <v/>
      </c>
      <c r="C595" s="18" t="n">
        <f aca="false">'Vstupní data'!K581</f>
        <v>0</v>
      </c>
      <c r="D595" s="75" t="n">
        <f aca="false">'Vstupní data'!L581</f>
        <v>0</v>
      </c>
      <c r="E595" s="18" t="n">
        <f aca="false">'Vstupní data'!AB581</f>
        <v>0</v>
      </c>
      <c r="F595" s="18" t="n">
        <f aca="false">'Vstupní data'!S581</f>
        <v>0</v>
      </c>
      <c r="G595" s="18" t="n">
        <f aca="false">'Vstupní data'!AL581</f>
        <v>0</v>
      </c>
      <c r="H595" s="18" t="n">
        <f aca="false">'Vstupní data'!AQ581</f>
        <v>0</v>
      </c>
      <c r="I595" s="18" t="n">
        <f aca="false">SUM(E595:H595)</f>
        <v>0</v>
      </c>
    </row>
    <row r="596" customFormat="false" ht="12.8" hidden="false" customHeight="false" outlineLevel="0" collapsed="false">
      <c r="A596" s="18" t="n">
        <f aca="false">'Vstupní data'!A582</f>
        <v>0</v>
      </c>
      <c r="B596" s="18" t="str">
        <f aca="false">CONCATENATE('Vstupní data'!F582,'Vstupní data'!G582,'Vstupní data'!H582,'Vstupní data'!I582)</f>
        <v/>
      </c>
      <c r="C596" s="18" t="n">
        <f aca="false">'Vstupní data'!K582</f>
        <v>0</v>
      </c>
      <c r="D596" s="75" t="n">
        <f aca="false">'Vstupní data'!L582</f>
        <v>0</v>
      </c>
      <c r="E596" s="18" t="n">
        <f aca="false">'Vstupní data'!AB582</f>
        <v>0</v>
      </c>
      <c r="F596" s="18" t="n">
        <f aca="false">'Vstupní data'!S582</f>
        <v>0</v>
      </c>
      <c r="G596" s="18" t="n">
        <f aca="false">'Vstupní data'!AL582</f>
        <v>0</v>
      </c>
      <c r="H596" s="18" t="n">
        <f aca="false">'Vstupní data'!AQ582</f>
        <v>0</v>
      </c>
      <c r="I596" s="18" t="n">
        <f aca="false">SUM(E596:H596)</f>
        <v>0</v>
      </c>
    </row>
    <row r="597" customFormat="false" ht="12.8" hidden="false" customHeight="false" outlineLevel="0" collapsed="false">
      <c r="A597" s="18" t="n">
        <f aca="false">'Vstupní data'!A583</f>
        <v>0</v>
      </c>
      <c r="B597" s="18" t="str">
        <f aca="false">CONCATENATE('Vstupní data'!F583,'Vstupní data'!G583,'Vstupní data'!H583,'Vstupní data'!I583)</f>
        <v/>
      </c>
      <c r="C597" s="18" t="n">
        <f aca="false">'Vstupní data'!K583</f>
        <v>0</v>
      </c>
      <c r="D597" s="75" t="n">
        <f aca="false">'Vstupní data'!L583</f>
        <v>0</v>
      </c>
      <c r="E597" s="18" t="n">
        <f aca="false">'Vstupní data'!AB583</f>
        <v>0</v>
      </c>
      <c r="F597" s="18" t="n">
        <f aca="false">'Vstupní data'!S583</f>
        <v>0</v>
      </c>
      <c r="G597" s="18" t="n">
        <f aca="false">'Vstupní data'!AL583</f>
        <v>0</v>
      </c>
      <c r="H597" s="18" t="n">
        <f aca="false">'Vstupní data'!AQ583</f>
        <v>0</v>
      </c>
      <c r="I597" s="18" t="n">
        <f aca="false">SUM(E597:H597)</f>
        <v>0</v>
      </c>
    </row>
    <row r="598" customFormat="false" ht="12.8" hidden="false" customHeight="false" outlineLevel="0" collapsed="false">
      <c r="A598" s="18" t="n">
        <f aca="false">'Vstupní data'!A584</f>
        <v>0</v>
      </c>
      <c r="B598" s="18" t="str">
        <f aca="false">CONCATENATE('Vstupní data'!F584,'Vstupní data'!G584,'Vstupní data'!H584,'Vstupní data'!I584)</f>
        <v/>
      </c>
      <c r="C598" s="18" t="n">
        <f aca="false">'Vstupní data'!K584</f>
        <v>0</v>
      </c>
      <c r="D598" s="75" t="n">
        <f aca="false">'Vstupní data'!L584</f>
        <v>0</v>
      </c>
      <c r="E598" s="18" t="n">
        <f aca="false">'Vstupní data'!AB584</f>
        <v>0</v>
      </c>
      <c r="F598" s="18" t="n">
        <f aca="false">'Vstupní data'!S584</f>
        <v>0</v>
      </c>
      <c r="G598" s="18" t="n">
        <f aca="false">'Vstupní data'!AL584</f>
        <v>0</v>
      </c>
      <c r="H598" s="18" t="n">
        <f aca="false">'Vstupní data'!AQ584</f>
        <v>0</v>
      </c>
      <c r="I598" s="18" t="n">
        <f aca="false">SUM(E598:H598)</f>
        <v>0</v>
      </c>
    </row>
    <row r="599" customFormat="false" ht="12.8" hidden="false" customHeight="false" outlineLevel="0" collapsed="false">
      <c r="A599" s="18" t="n">
        <f aca="false">'Vstupní data'!A585</f>
        <v>0</v>
      </c>
      <c r="B599" s="18" t="str">
        <f aca="false">CONCATENATE('Vstupní data'!F585,'Vstupní data'!G585,'Vstupní data'!H585,'Vstupní data'!I585)</f>
        <v/>
      </c>
      <c r="C599" s="18" t="n">
        <f aca="false">'Vstupní data'!K585</f>
        <v>0</v>
      </c>
      <c r="D599" s="75" t="n">
        <f aca="false">'Vstupní data'!L585</f>
        <v>0</v>
      </c>
      <c r="E599" s="18" t="n">
        <f aca="false">'Vstupní data'!AB585</f>
        <v>0</v>
      </c>
      <c r="F599" s="18" t="n">
        <f aca="false">'Vstupní data'!S585</f>
        <v>0</v>
      </c>
      <c r="G599" s="18" t="n">
        <f aca="false">'Vstupní data'!AL585</f>
        <v>0</v>
      </c>
      <c r="H599" s="18" t="n">
        <f aca="false">'Vstupní data'!AQ585</f>
        <v>0</v>
      </c>
      <c r="I599" s="18" t="n">
        <f aca="false">SUM(E599:H599)</f>
        <v>0</v>
      </c>
    </row>
    <row r="600" customFormat="false" ht="12.8" hidden="false" customHeight="false" outlineLevel="0" collapsed="false">
      <c r="A600" s="18" t="n">
        <f aca="false">'Vstupní data'!A586</f>
        <v>0</v>
      </c>
      <c r="B600" s="18" t="str">
        <f aca="false">CONCATENATE('Vstupní data'!F586,'Vstupní data'!G586,'Vstupní data'!H586,'Vstupní data'!I586)</f>
        <v/>
      </c>
      <c r="C600" s="18" t="n">
        <f aca="false">'Vstupní data'!K586</f>
        <v>0</v>
      </c>
      <c r="D600" s="75" t="n">
        <f aca="false">'Vstupní data'!L586</f>
        <v>0</v>
      </c>
      <c r="E600" s="18" t="n">
        <f aca="false">'Vstupní data'!AB586</f>
        <v>0</v>
      </c>
      <c r="F600" s="18" t="n">
        <f aca="false">'Vstupní data'!S586</f>
        <v>0</v>
      </c>
      <c r="G600" s="18" t="n">
        <f aca="false">'Vstupní data'!AL586</f>
        <v>0</v>
      </c>
      <c r="H600" s="18" t="n">
        <f aca="false">'Vstupní data'!AQ586</f>
        <v>0</v>
      </c>
      <c r="I600" s="18" t="n">
        <f aca="false">SUM(E600:H600)</f>
        <v>0</v>
      </c>
    </row>
    <row r="601" customFormat="false" ht="12.8" hidden="false" customHeight="false" outlineLevel="0" collapsed="false">
      <c r="A601" s="18" t="n">
        <f aca="false">'Vstupní data'!A587</f>
        <v>0</v>
      </c>
      <c r="B601" s="18" t="str">
        <f aca="false">CONCATENATE('Vstupní data'!F587,'Vstupní data'!G587,'Vstupní data'!H587,'Vstupní data'!I587)</f>
        <v/>
      </c>
      <c r="C601" s="18" t="n">
        <f aca="false">'Vstupní data'!K587</f>
        <v>0</v>
      </c>
      <c r="D601" s="75" t="n">
        <f aca="false">'Vstupní data'!L587</f>
        <v>0</v>
      </c>
      <c r="E601" s="18" t="n">
        <f aca="false">'Vstupní data'!AB587</f>
        <v>0</v>
      </c>
      <c r="F601" s="18" t="n">
        <f aca="false">'Vstupní data'!S587</f>
        <v>0</v>
      </c>
      <c r="G601" s="18" t="n">
        <f aca="false">'Vstupní data'!AL587</f>
        <v>0</v>
      </c>
      <c r="H601" s="18" t="n">
        <f aca="false">'Vstupní data'!AQ587</f>
        <v>0</v>
      </c>
      <c r="I601" s="18" t="n">
        <f aca="false">SUM(E601:H601)</f>
        <v>0</v>
      </c>
    </row>
    <row r="602" customFormat="false" ht="12.8" hidden="false" customHeight="false" outlineLevel="0" collapsed="false">
      <c r="A602" s="18" t="n">
        <f aca="false">'Vstupní data'!A588</f>
        <v>0</v>
      </c>
      <c r="B602" s="18" t="str">
        <f aca="false">CONCATENATE('Vstupní data'!F588,'Vstupní data'!G588,'Vstupní data'!H588,'Vstupní data'!I588)</f>
        <v/>
      </c>
      <c r="C602" s="18" t="n">
        <f aca="false">'Vstupní data'!K588</f>
        <v>0</v>
      </c>
      <c r="D602" s="75" t="n">
        <f aca="false">'Vstupní data'!L588</f>
        <v>0</v>
      </c>
      <c r="E602" s="18" t="n">
        <f aca="false">'Vstupní data'!AB588</f>
        <v>0</v>
      </c>
      <c r="F602" s="18" t="n">
        <f aca="false">'Vstupní data'!S588</f>
        <v>0</v>
      </c>
      <c r="G602" s="18" t="n">
        <f aca="false">'Vstupní data'!AL588</f>
        <v>0</v>
      </c>
      <c r="H602" s="18" t="n">
        <f aca="false">'Vstupní data'!AQ588</f>
        <v>0</v>
      </c>
      <c r="I602" s="18" t="n">
        <f aca="false">SUM(E602:H602)</f>
        <v>0</v>
      </c>
    </row>
    <row r="603" customFormat="false" ht="12.8" hidden="false" customHeight="false" outlineLevel="0" collapsed="false">
      <c r="A603" s="18" t="n">
        <f aca="false">'Vstupní data'!A589</f>
        <v>0</v>
      </c>
      <c r="B603" s="18" t="str">
        <f aca="false">CONCATENATE('Vstupní data'!F589,'Vstupní data'!G589,'Vstupní data'!H589,'Vstupní data'!I589)</f>
        <v/>
      </c>
      <c r="C603" s="18" t="n">
        <f aca="false">'Vstupní data'!K589</f>
        <v>0</v>
      </c>
      <c r="D603" s="75" t="n">
        <f aca="false">'Vstupní data'!L589</f>
        <v>0</v>
      </c>
      <c r="E603" s="18" t="n">
        <f aca="false">'Vstupní data'!AB589</f>
        <v>0</v>
      </c>
      <c r="F603" s="18" t="n">
        <f aca="false">'Vstupní data'!S589</f>
        <v>0</v>
      </c>
      <c r="G603" s="18" t="n">
        <f aca="false">'Vstupní data'!AL589</f>
        <v>0</v>
      </c>
      <c r="H603" s="18" t="n">
        <f aca="false">'Vstupní data'!AQ589</f>
        <v>0</v>
      </c>
      <c r="I603" s="18" t="n">
        <f aca="false">SUM(E603:H603)</f>
        <v>0</v>
      </c>
    </row>
    <row r="604" customFormat="false" ht="12.8" hidden="false" customHeight="false" outlineLevel="0" collapsed="false">
      <c r="A604" s="18" t="n">
        <f aca="false">'Vstupní data'!A590</f>
        <v>0</v>
      </c>
      <c r="B604" s="18" t="str">
        <f aca="false">CONCATENATE('Vstupní data'!F590,'Vstupní data'!G590,'Vstupní data'!H590,'Vstupní data'!I590)</f>
        <v/>
      </c>
      <c r="C604" s="18" t="n">
        <f aca="false">'Vstupní data'!K590</f>
        <v>0</v>
      </c>
      <c r="D604" s="75" t="n">
        <f aca="false">'Vstupní data'!L590</f>
        <v>0</v>
      </c>
      <c r="E604" s="18" t="n">
        <f aca="false">'Vstupní data'!AB590</f>
        <v>0</v>
      </c>
      <c r="F604" s="18" t="n">
        <f aca="false">'Vstupní data'!S590</f>
        <v>0</v>
      </c>
      <c r="G604" s="18" t="n">
        <f aca="false">'Vstupní data'!AL590</f>
        <v>0</v>
      </c>
      <c r="H604" s="18" t="n">
        <f aca="false">'Vstupní data'!AQ590</f>
        <v>0</v>
      </c>
      <c r="I604" s="18" t="n">
        <f aca="false">SUM(E604:H604)</f>
        <v>0</v>
      </c>
    </row>
    <row r="605" customFormat="false" ht="12.8" hidden="false" customHeight="false" outlineLevel="0" collapsed="false">
      <c r="A605" s="18" t="n">
        <f aca="false">'Vstupní data'!A591</f>
        <v>0</v>
      </c>
      <c r="B605" s="18" t="str">
        <f aca="false">CONCATENATE('Vstupní data'!F591,'Vstupní data'!G591,'Vstupní data'!H591,'Vstupní data'!I591)</f>
        <v/>
      </c>
      <c r="C605" s="18" t="n">
        <f aca="false">'Vstupní data'!K591</f>
        <v>0</v>
      </c>
      <c r="D605" s="75" t="n">
        <f aca="false">'Vstupní data'!L591</f>
        <v>0</v>
      </c>
      <c r="E605" s="18" t="n">
        <f aca="false">'Vstupní data'!AB591</f>
        <v>0</v>
      </c>
      <c r="F605" s="18" t="n">
        <f aca="false">'Vstupní data'!S591</f>
        <v>0</v>
      </c>
      <c r="G605" s="18" t="n">
        <f aca="false">'Vstupní data'!AL591</f>
        <v>0</v>
      </c>
      <c r="H605" s="18" t="n">
        <f aca="false">'Vstupní data'!AQ591</f>
        <v>0</v>
      </c>
      <c r="I605" s="18" t="n">
        <f aca="false">SUM(E605:H605)</f>
        <v>0</v>
      </c>
    </row>
    <row r="606" customFormat="false" ht="12.8" hidden="false" customHeight="false" outlineLevel="0" collapsed="false">
      <c r="A606" s="18" t="n">
        <f aca="false">'Vstupní data'!A592</f>
        <v>0</v>
      </c>
      <c r="B606" s="18" t="str">
        <f aca="false">CONCATENATE('Vstupní data'!F592,'Vstupní data'!G592,'Vstupní data'!H592,'Vstupní data'!I592)</f>
        <v/>
      </c>
      <c r="C606" s="18" t="n">
        <f aca="false">'Vstupní data'!K592</f>
        <v>0</v>
      </c>
      <c r="D606" s="75" t="n">
        <f aca="false">'Vstupní data'!L592</f>
        <v>0</v>
      </c>
      <c r="E606" s="18" t="n">
        <f aca="false">'Vstupní data'!AB592</f>
        <v>0</v>
      </c>
      <c r="F606" s="18" t="n">
        <f aca="false">'Vstupní data'!S592</f>
        <v>0</v>
      </c>
      <c r="G606" s="18" t="n">
        <f aca="false">'Vstupní data'!AL592</f>
        <v>0</v>
      </c>
      <c r="H606" s="18" t="n">
        <f aca="false">'Vstupní data'!AQ592</f>
        <v>0</v>
      </c>
      <c r="I606" s="18" t="n">
        <f aca="false">SUM(E606:H606)</f>
        <v>0</v>
      </c>
    </row>
    <row r="607" customFormat="false" ht="12.8" hidden="false" customHeight="false" outlineLevel="0" collapsed="false">
      <c r="A607" s="18" t="n">
        <f aca="false">'Vstupní data'!A593</f>
        <v>0</v>
      </c>
      <c r="B607" s="18" t="str">
        <f aca="false">CONCATENATE('Vstupní data'!F593,'Vstupní data'!G593,'Vstupní data'!H593,'Vstupní data'!I593)</f>
        <v/>
      </c>
      <c r="C607" s="18" t="n">
        <f aca="false">'Vstupní data'!K593</f>
        <v>0</v>
      </c>
      <c r="D607" s="75" t="n">
        <f aca="false">'Vstupní data'!L593</f>
        <v>0</v>
      </c>
      <c r="E607" s="18" t="n">
        <f aca="false">'Vstupní data'!AB593</f>
        <v>0</v>
      </c>
      <c r="F607" s="18" t="n">
        <f aca="false">'Vstupní data'!S593</f>
        <v>0</v>
      </c>
      <c r="G607" s="18" t="n">
        <f aca="false">'Vstupní data'!AL593</f>
        <v>0</v>
      </c>
      <c r="H607" s="18" t="n">
        <f aca="false">'Vstupní data'!AQ593</f>
        <v>0</v>
      </c>
      <c r="I607" s="18" t="n">
        <f aca="false">SUM(E607:H607)</f>
        <v>0</v>
      </c>
    </row>
    <row r="608" customFormat="false" ht="12.8" hidden="false" customHeight="false" outlineLevel="0" collapsed="false">
      <c r="A608" s="18" t="n">
        <f aca="false">'Vstupní data'!A594</f>
        <v>0</v>
      </c>
      <c r="B608" s="18" t="str">
        <f aca="false">CONCATENATE('Vstupní data'!F594,'Vstupní data'!G594,'Vstupní data'!H594,'Vstupní data'!I594)</f>
        <v/>
      </c>
      <c r="C608" s="18" t="n">
        <f aca="false">'Vstupní data'!K594</f>
        <v>0</v>
      </c>
      <c r="D608" s="75" t="n">
        <f aca="false">'Vstupní data'!L594</f>
        <v>0</v>
      </c>
      <c r="E608" s="18" t="n">
        <f aca="false">'Vstupní data'!AB594</f>
        <v>0</v>
      </c>
      <c r="F608" s="18" t="n">
        <f aca="false">'Vstupní data'!S594</f>
        <v>0</v>
      </c>
      <c r="G608" s="18" t="n">
        <f aca="false">'Vstupní data'!AL594</f>
        <v>0</v>
      </c>
      <c r="H608" s="18" t="n">
        <f aca="false">'Vstupní data'!AQ594</f>
        <v>0</v>
      </c>
      <c r="I608" s="18" t="n">
        <f aca="false">SUM(E608:H608)</f>
        <v>0</v>
      </c>
    </row>
    <row r="609" customFormat="false" ht="12.8" hidden="false" customHeight="false" outlineLevel="0" collapsed="false">
      <c r="A609" s="18" t="n">
        <f aca="false">'Vstupní data'!A595</f>
        <v>0</v>
      </c>
      <c r="B609" s="18" t="str">
        <f aca="false">CONCATENATE('Vstupní data'!F595,'Vstupní data'!G595,'Vstupní data'!H595,'Vstupní data'!I595)</f>
        <v/>
      </c>
      <c r="C609" s="18" t="n">
        <f aca="false">'Vstupní data'!K595</f>
        <v>0</v>
      </c>
      <c r="D609" s="75" t="n">
        <f aca="false">'Vstupní data'!L595</f>
        <v>0</v>
      </c>
      <c r="E609" s="18" t="n">
        <f aca="false">'Vstupní data'!AB595</f>
        <v>0</v>
      </c>
      <c r="F609" s="18" t="n">
        <f aca="false">'Vstupní data'!S595</f>
        <v>0</v>
      </c>
      <c r="G609" s="18" t="n">
        <f aca="false">'Vstupní data'!AL595</f>
        <v>0</v>
      </c>
      <c r="H609" s="18" t="n">
        <f aca="false">'Vstupní data'!AQ595</f>
        <v>0</v>
      </c>
      <c r="I609" s="18" t="n">
        <f aca="false">SUM(E609:H609)</f>
        <v>0</v>
      </c>
    </row>
    <row r="610" customFormat="false" ht="12.8" hidden="false" customHeight="false" outlineLevel="0" collapsed="false">
      <c r="A610" s="18" t="n">
        <f aca="false">'Vstupní data'!A596</f>
        <v>0</v>
      </c>
      <c r="B610" s="18" t="str">
        <f aca="false">CONCATENATE('Vstupní data'!F596,'Vstupní data'!G596,'Vstupní data'!H596,'Vstupní data'!I596)</f>
        <v/>
      </c>
      <c r="C610" s="18" t="n">
        <f aca="false">'Vstupní data'!K596</f>
        <v>0</v>
      </c>
      <c r="D610" s="75" t="n">
        <f aca="false">'Vstupní data'!L596</f>
        <v>0</v>
      </c>
      <c r="E610" s="18" t="n">
        <f aca="false">'Vstupní data'!AB596</f>
        <v>0</v>
      </c>
      <c r="F610" s="18" t="n">
        <f aca="false">'Vstupní data'!S596</f>
        <v>0</v>
      </c>
      <c r="G610" s="18" t="n">
        <f aca="false">'Vstupní data'!AL596</f>
        <v>0</v>
      </c>
      <c r="H610" s="18" t="n">
        <f aca="false">'Vstupní data'!AQ596</f>
        <v>0</v>
      </c>
      <c r="I610" s="18" t="n">
        <f aca="false">SUM(E610:H610)</f>
        <v>0</v>
      </c>
    </row>
    <row r="611" customFormat="false" ht="12.8" hidden="false" customHeight="false" outlineLevel="0" collapsed="false">
      <c r="A611" s="18" t="n">
        <f aca="false">'Vstupní data'!A597</f>
        <v>0</v>
      </c>
      <c r="B611" s="18" t="str">
        <f aca="false">CONCATENATE('Vstupní data'!F597,'Vstupní data'!G597,'Vstupní data'!H597,'Vstupní data'!I597)</f>
        <v/>
      </c>
      <c r="C611" s="18" t="n">
        <f aca="false">'Vstupní data'!K597</f>
        <v>0</v>
      </c>
      <c r="D611" s="75" t="n">
        <f aca="false">'Vstupní data'!L597</f>
        <v>0</v>
      </c>
      <c r="E611" s="18" t="n">
        <f aca="false">'Vstupní data'!AB597</f>
        <v>0</v>
      </c>
      <c r="F611" s="18" t="n">
        <f aca="false">'Vstupní data'!S597</f>
        <v>0</v>
      </c>
      <c r="G611" s="18" t="n">
        <f aca="false">'Vstupní data'!AL597</f>
        <v>0</v>
      </c>
      <c r="H611" s="18" t="n">
        <f aca="false">'Vstupní data'!AQ597</f>
        <v>0</v>
      </c>
      <c r="I611" s="18" t="n">
        <f aca="false">SUM(E611:H611)</f>
        <v>0</v>
      </c>
    </row>
    <row r="612" customFormat="false" ht="12.8" hidden="false" customHeight="false" outlineLevel="0" collapsed="false">
      <c r="A612" s="18" t="n">
        <f aca="false">'Vstupní data'!A598</f>
        <v>0</v>
      </c>
      <c r="B612" s="18" t="str">
        <f aca="false">CONCATENATE('Vstupní data'!F598,'Vstupní data'!G598,'Vstupní data'!H598,'Vstupní data'!I598)</f>
        <v/>
      </c>
      <c r="C612" s="18" t="n">
        <f aca="false">'Vstupní data'!K598</f>
        <v>0</v>
      </c>
      <c r="D612" s="75" t="n">
        <f aca="false">'Vstupní data'!L598</f>
        <v>0</v>
      </c>
      <c r="E612" s="18" t="n">
        <f aca="false">'Vstupní data'!AB598</f>
        <v>0</v>
      </c>
      <c r="F612" s="18" t="n">
        <f aca="false">'Vstupní data'!S598</f>
        <v>0</v>
      </c>
      <c r="G612" s="18" t="n">
        <f aca="false">'Vstupní data'!AL598</f>
        <v>0</v>
      </c>
      <c r="H612" s="18" t="n">
        <f aca="false">'Vstupní data'!AQ598</f>
        <v>0</v>
      </c>
      <c r="I612" s="18" t="n">
        <f aca="false">SUM(E612:H612)</f>
        <v>0</v>
      </c>
    </row>
    <row r="613" customFormat="false" ht="12.8" hidden="false" customHeight="false" outlineLevel="0" collapsed="false">
      <c r="A613" s="18" t="n">
        <f aca="false">'Vstupní data'!A599</f>
        <v>0</v>
      </c>
      <c r="B613" s="18" t="str">
        <f aca="false">CONCATENATE('Vstupní data'!F599,'Vstupní data'!G599,'Vstupní data'!H599,'Vstupní data'!I599)</f>
        <v/>
      </c>
      <c r="C613" s="18" t="n">
        <f aca="false">'Vstupní data'!K599</f>
        <v>0</v>
      </c>
      <c r="D613" s="75" t="n">
        <f aca="false">'Vstupní data'!L599</f>
        <v>0</v>
      </c>
      <c r="E613" s="18" t="n">
        <f aca="false">'Vstupní data'!AB599</f>
        <v>0</v>
      </c>
      <c r="F613" s="18" t="n">
        <f aca="false">'Vstupní data'!S599</f>
        <v>0</v>
      </c>
      <c r="G613" s="18" t="n">
        <f aca="false">'Vstupní data'!AL599</f>
        <v>0</v>
      </c>
      <c r="H613" s="18" t="n">
        <f aca="false">'Vstupní data'!AQ599</f>
        <v>0</v>
      </c>
      <c r="I613" s="18" t="n">
        <f aca="false">SUM(E613:H613)</f>
        <v>0</v>
      </c>
    </row>
    <row r="614" customFormat="false" ht="12.8" hidden="false" customHeight="false" outlineLevel="0" collapsed="false">
      <c r="A614" s="18" t="n">
        <f aca="false">'Vstupní data'!A600</f>
        <v>0</v>
      </c>
      <c r="B614" s="18" t="str">
        <f aca="false">CONCATENATE('Vstupní data'!F600,'Vstupní data'!G600,'Vstupní data'!H600,'Vstupní data'!I600)</f>
        <v/>
      </c>
      <c r="C614" s="18" t="n">
        <f aca="false">'Vstupní data'!K600</f>
        <v>0</v>
      </c>
      <c r="D614" s="75" t="n">
        <f aca="false">'Vstupní data'!L600</f>
        <v>0</v>
      </c>
      <c r="E614" s="18" t="n">
        <f aca="false">'Vstupní data'!AB600</f>
        <v>0</v>
      </c>
      <c r="F614" s="18" t="n">
        <f aca="false">'Vstupní data'!S600</f>
        <v>0</v>
      </c>
      <c r="G614" s="18" t="n">
        <f aca="false">'Vstupní data'!AL600</f>
        <v>0</v>
      </c>
      <c r="H614" s="18" t="n">
        <f aca="false">'Vstupní data'!AQ600</f>
        <v>0</v>
      </c>
      <c r="I614" s="18" t="n">
        <f aca="false">SUM(E614:H614)</f>
        <v>0</v>
      </c>
    </row>
    <row r="615" customFormat="false" ht="12.8" hidden="false" customHeight="false" outlineLevel="0" collapsed="false">
      <c r="A615" s="18" t="n">
        <f aca="false">'Vstupní data'!A601</f>
        <v>0</v>
      </c>
      <c r="B615" s="18" t="str">
        <f aca="false">CONCATENATE('Vstupní data'!F601,'Vstupní data'!G601,'Vstupní data'!H601,'Vstupní data'!I601)</f>
        <v/>
      </c>
      <c r="C615" s="18" t="n">
        <f aca="false">'Vstupní data'!K601</f>
        <v>0</v>
      </c>
      <c r="D615" s="75" t="n">
        <f aca="false">'Vstupní data'!L601</f>
        <v>0</v>
      </c>
      <c r="E615" s="18" t="n">
        <f aca="false">'Vstupní data'!AB601</f>
        <v>0</v>
      </c>
      <c r="F615" s="18" t="n">
        <f aca="false">'Vstupní data'!S601</f>
        <v>0</v>
      </c>
      <c r="G615" s="18" t="n">
        <f aca="false">'Vstupní data'!AL601</f>
        <v>0</v>
      </c>
      <c r="H615" s="18" t="n">
        <f aca="false">'Vstupní data'!AQ601</f>
        <v>0</v>
      </c>
      <c r="I615" s="18" t="n">
        <f aca="false">SUM(E615:H615)</f>
        <v>0</v>
      </c>
    </row>
    <row r="616" customFormat="false" ht="12.8" hidden="false" customHeight="false" outlineLevel="0" collapsed="false">
      <c r="A616" s="18" t="n">
        <f aca="false">'Vstupní data'!A602</f>
        <v>0</v>
      </c>
      <c r="B616" s="18" t="str">
        <f aca="false">CONCATENATE('Vstupní data'!F602,'Vstupní data'!G602,'Vstupní data'!H602,'Vstupní data'!I602)</f>
        <v/>
      </c>
      <c r="C616" s="18" t="n">
        <f aca="false">'Vstupní data'!K602</f>
        <v>0</v>
      </c>
      <c r="D616" s="75" t="n">
        <f aca="false">'Vstupní data'!L602</f>
        <v>0</v>
      </c>
      <c r="E616" s="18" t="n">
        <f aca="false">'Vstupní data'!AB602</f>
        <v>0</v>
      </c>
      <c r="F616" s="18" t="n">
        <f aca="false">'Vstupní data'!S602</f>
        <v>0</v>
      </c>
      <c r="G616" s="18" t="n">
        <f aca="false">'Vstupní data'!AL602</f>
        <v>0</v>
      </c>
      <c r="H616" s="18" t="n">
        <f aca="false">'Vstupní data'!AQ602</f>
        <v>0</v>
      </c>
      <c r="I616" s="18" t="n">
        <f aca="false">SUM(E616:H616)</f>
        <v>0</v>
      </c>
    </row>
    <row r="617" customFormat="false" ht="12.8" hidden="false" customHeight="false" outlineLevel="0" collapsed="false">
      <c r="A617" s="18" t="n">
        <f aca="false">'Vstupní data'!A603</f>
        <v>0</v>
      </c>
      <c r="B617" s="18" t="str">
        <f aca="false">CONCATENATE('Vstupní data'!F603,'Vstupní data'!G603,'Vstupní data'!H603,'Vstupní data'!I603)</f>
        <v/>
      </c>
      <c r="C617" s="18" t="n">
        <f aca="false">'Vstupní data'!K603</f>
        <v>0</v>
      </c>
      <c r="D617" s="75" t="n">
        <f aca="false">'Vstupní data'!L603</f>
        <v>0</v>
      </c>
      <c r="E617" s="18" t="n">
        <f aca="false">'Vstupní data'!AB603</f>
        <v>0</v>
      </c>
      <c r="F617" s="18" t="n">
        <f aca="false">'Vstupní data'!S603</f>
        <v>0</v>
      </c>
      <c r="G617" s="18" t="n">
        <f aca="false">'Vstupní data'!AL603</f>
        <v>0</v>
      </c>
      <c r="H617" s="18" t="n">
        <f aca="false">'Vstupní data'!AQ603</f>
        <v>0</v>
      </c>
      <c r="I617" s="18" t="n">
        <f aca="false">SUM(E617:H617)</f>
        <v>0</v>
      </c>
    </row>
    <row r="618" customFormat="false" ht="12.8" hidden="false" customHeight="false" outlineLevel="0" collapsed="false">
      <c r="A618" s="18" t="n">
        <f aca="false">'Vstupní data'!A604</f>
        <v>0</v>
      </c>
      <c r="B618" s="18" t="str">
        <f aca="false">CONCATENATE('Vstupní data'!F604,'Vstupní data'!G604,'Vstupní data'!H604,'Vstupní data'!I604)</f>
        <v/>
      </c>
      <c r="C618" s="18" t="n">
        <f aca="false">'Vstupní data'!K604</f>
        <v>0</v>
      </c>
      <c r="D618" s="75" t="n">
        <f aca="false">'Vstupní data'!L604</f>
        <v>0</v>
      </c>
      <c r="E618" s="18" t="n">
        <f aca="false">'Vstupní data'!AB604</f>
        <v>0</v>
      </c>
      <c r="F618" s="18" t="n">
        <f aca="false">'Vstupní data'!S604</f>
        <v>0</v>
      </c>
      <c r="G618" s="18" t="n">
        <f aca="false">'Vstupní data'!AL604</f>
        <v>0</v>
      </c>
      <c r="H618" s="18" t="n">
        <f aca="false">'Vstupní data'!AQ604</f>
        <v>0</v>
      </c>
      <c r="I618" s="18" t="n">
        <f aca="false">SUM(E618:H618)</f>
        <v>0</v>
      </c>
    </row>
    <row r="619" customFormat="false" ht="12.8" hidden="false" customHeight="false" outlineLevel="0" collapsed="false">
      <c r="A619" s="18" t="n">
        <f aca="false">'Vstupní data'!A605</f>
        <v>0</v>
      </c>
      <c r="B619" s="18" t="str">
        <f aca="false">CONCATENATE('Vstupní data'!F605,'Vstupní data'!G605,'Vstupní data'!H605,'Vstupní data'!I605)</f>
        <v/>
      </c>
      <c r="C619" s="18" t="n">
        <f aca="false">'Vstupní data'!K605</f>
        <v>0</v>
      </c>
      <c r="D619" s="75" t="n">
        <f aca="false">'Vstupní data'!L605</f>
        <v>0</v>
      </c>
      <c r="E619" s="18" t="n">
        <f aca="false">'Vstupní data'!AB605</f>
        <v>0</v>
      </c>
      <c r="F619" s="18" t="n">
        <f aca="false">'Vstupní data'!S605</f>
        <v>0</v>
      </c>
      <c r="G619" s="18" t="n">
        <f aca="false">'Vstupní data'!AL605</f>
        <v>0</v>
      </c>
      <c r="H619" s="18" t="n">
        <f aca="false">'Vstupní data'!AQ605</f>
        <v>0</v>
      </c>
      <c r="I619" s="18" t="n">
        <f aca="false">SUM(E619:H619)</f>
        <v>0</v>
      </c>
    </row>
    <row r="620" customFormat="false" ht="12.8" hidden="false" customHeight="false" outlineLevel="0" collapsed="false">
      <c r="A620" s="18" t="n">
        <f aca="false">'Vstupní data'!A606</f>
        <v>0</v>
      </c>
      <c r="B620" s="18" t="str">
        <f aca="false">CONCATENATE('Vstupní data'!F606,'Vstupní data'!G606,'Vstupní data'!H606,'Vstupní data'!I606)</f>
        <v/>
      </c>
      <c r="C620" s="18" t="n">
        <f aca="false">'Vstupní data'!K606</f>
        <v>0</v>
      </c>
      <c r="D620" s="75" t="n">
        <f aca="false">'Vstupní data'!L606</f>
        <v>0</v>
      </c>
      <c r="E620" s="18" t="n">
        <f aca="false">'Vstupní data'!AB606</f>
        <v>0</v>
      </c>
      <c r="F620" s="18" t="n">
        <f aca="false">'Vstupní data'!S606</f>
        <v>0</v>
      </c>
      <c r="G620" s="18" t="n">
        <f aca="false">'Vstupní data'!AL606</f>
        <v>0</v>
      </c>
      <c r="H620" s="18" t="n">
        <f aca="false">'Vstupní data'!AQ606</f>
        <v>0</v>
      </c>
      <c r="I620" s="18" t="n">
        <f aca="false">SUM(E620:H620)</f>
        <v>0</v>
      </c>
    </row>
    <row r="621" customFormat="false" ht="12.8" hidden="false" customHeight="false" outlineLevel="0" collapsed="false">
      <c r="A621" s="18" t="n">
        <f aca="false">'Vstupní data'!A607</f>
        <v>0</v>
      </c>
      <c r="B621" s="18" t="str">
        <f aca="false">CONCATENATE('Vstupní data'!F607,'Vstupní data'!G607,'Vstupní data'!H607,'Vstupní data'!I607)</f>
        <v/>
      </c>
      <c r="C621" s="18" t="n">
        <f aca="false">'Vstupní data'!K607</f>
        <v>0</v>
      </c>
      <c r="D621" s="75" t="n">
        <f aca="false">'Vstupní data'!L607</f>
        <v>0</v>
      </c>
      <c r="E621" s="18" t="n">
        <f aca="false">'Vstupní data'!AB607</f>
        <v>0</v>
      </c>
      <c r="F621" s="18" t="n">
        <f aca="false">'Vstupní data'!S607</f>
        <v>0</v>
      </c>
      <c r="G621" s="18" t="n">
        <f aca="false">'Vstupní data'!AL607</f>
        <v>0</v>
      </c>
      <c r="H621" s="18" t="n">
        <f aca="false">'Vstupní data'!AQ607</f>
        <v>0</v>
      </c>
      <c r="I621" s="18" t="n">
        <f aca="false">SUM(E621:H621)</f>
        <v>0</v>
      </c>
    </row>
    <row r="622" customFormat="false" ht="12.8" hidden="false" customHeight="false" outlineLevel="0" collapsed="false">
      <c r="A622" s="18" t="n">
        <f aca="false">'Vstupní data'!A608</f>
        <v>0</v>
      </c>
      <c r="B622" s="18" t="str">
        <f aca="false">CONCATENATE('Vstupní data'!F608,'Vstupní data'!G608,'Vstupní data'!H608,'Vstupní data'!I608)</f>
        <v/>
      </c>
      <c r="C622" s="18" t="n">
        <f aca="false">'Vstupní data'!K608</f>
        <v>0</v>
      </c>
      <c r="D622" s="75" t="n">
        <f aca="false">'Vstupní data'!L608</f>
        <v>0</v>
      </c>
      <c r="E622" s="18" t="n">
        <f aca="false">'Vstupní data'!AB608</f>
        <v>0</v>
      </c>
      <c r="F622" s="18" t="n">
        <f aca="false">'Vstupní data'!S608</f>
        <v>0</v>
      </c>
      <c r="G622" s="18" t="n">
        <f aca="false">'Vstupní data'!AL608</f>
        <v>0</v>
      </c>
      <c r="H622" s="18" t="n">
        <f aca="false">'Vstupní data'!AQ608</f>
        <v>0</v>
      </c>
      <c r="I622" s="18" t="n">
        <f aca="false">SUM(E622:H622)</f>
        <v>0</v>
      </c>
    </row>
    <row r="623" customFormat="false" ht="12.8" hidden="false" customHeight="false" outlineLevel="0" collapsed="false">
      <c r="A623" s="18" t="n">
        <f aca="false">'Vstupní data'!A609</f>
        <v>0</v>
      </c>
      <c r="B623" s="18" t="str">
        <f aca="false">CONCATENATE('Vstupní data'!F609,'Vstupní data'!G609,'Vstupní data'!H609,'Vstupní data'!I609)</f>
        <v/>
      </c>
      <c r="C623" s="18" t="n">
        <f aca="false">'Vstupní data'!K609</f>
        <v>0</v>
      </c>
      <c r="D623" s="75" t="n">
        <f aca="false">'Vstupní data'!L609</f>
        <v>0</v>
      </c>
      <c r="E623" s="18" t="n">
        <f aca="false">'Vstupní data'!AB609</f>
        <v>0</v>
      </c>
      <c r="F623" s="18" t="n">
        <f aca="false">'Vstupní data'!S609</f>
        <v>0</v>
      </c>
      <c r="G623" s="18" t="n">
        <f aca="false">'Vstupní data'!AL609</f>
        <v>0</v>
      </c>
      <c r="H623" s="18" t="n">
        <f aca="false">'Vstupní data'!AQ609</f>
        <v>0</v>
      </c>
      <c r="I623" s="18" t="n">
        <f aca="false">SUM(E623:H623)</f>
        <v>0</v>
      </c>
    </row>
    <row r="624" customFormat="false" ht="12.8" hidden="false" customHeight="false" outlineLevel="0" collapsed="false">
      <c r="A624" s="18" t="n">
        <f aca="false">'Vstupní data'!A610</f>
        <v>0</v>
      </c>
      <c r="B624" s="18" t="str">
        <f aca="false">CONCATENATE('Vstupní data'!F610,'Vstupní data'!G610,'Vstupní data'!H610,'Vstupní data'!I610)</f>
        <v/>
      </c>
      <c r="C624" s="18" t="n">
        <f aca="false">'Vstupní data'!K610</f>
        <v>0</v>
      </c>
      <c r="D624" s="75" t="n">
        <f aca="false">'Vstupní data'!L610</f>
        <v>0</v>
      </c>
      <c r="E624" s="18" t="n">
        <f aca="false">'Vstupní data'!AB610</f>
        <v>0</v>
      </c>
      <c r="F624" s="18" t="n">
        <f aca="false">'Vstupní data'!S610</f>
        <v>0</v>
      </c>
      <c r="G624" s="18" t="n">
        <f aca="false">'Vstupní data'!AL610</f>
        <v>0</v>
      </c>
      <c r="H624" s="18" t="n">
        <f aca="false">'Vstupní data'!AQ610</f>
        <v>0</v>
      </c>
      <c r="I624" s="18" t="n">
        <f aca="false">SUM(E624:H624)</f>
        <v>0</v>
      </c>
    </row>
    <row r="625" customFormat="false" ht="12.8" hidden="false" customHeight="false" outlineLevel="0" collapsed="false">
      <c r="A625" s="18" t="n">
        <f aca="false">'Vstupní data'!A611</f>
        <v>0</v>
      </c>
      <c r="B625" s="18" t="str">
        <f aca="false">CONCATENATE('Vstupní data'!F611,'Vstupní data'!G611,'Vstupní data'!H611,'Vstupní data'!I611)</f>
        <v/>
      </c>
      <c r="C625" s="18" t="n">
        <f aca="false">'Vstupní data'!K611</f>
        <v>0</v>
      </c>
      <c r="D625" s="75" t="n">
        <f aca="false">'Vstupní data'!L611</f>
        <v>0</v>
      </c>
      <c r="E625" s="18" t="n">
        <f aca="false">'Vstupní data'!AB611</f>
        <v>0</v>
      </c>
      <c r="F625" s="18" t="n">
        <f aca="false">'Vstupní data'!S611</f>
        <v>0</v>
      </c>
      <c r="G625" s="18" t="n">
        <f aca="false">'Vstupní data'!AL611</f>
        <v>0</v>
      </c>
      <c r="H625" s="18" t="n">
        <f aca="false">'Vstupní data'!AQ611</f>
        <v>0</v>
      </c>
      <c r="I625" s="18" t="n">
        <f aca="false">SUM(E625:H625)</f>
        <v>0</v>
      </c>
    </row>
    <row r="626" customFormat="false" ht="12.8" hidden="false" customHeight="false" outlineLevel="0" collapsed="false">
      <c r="A626" s="18" t="n">
        <f aca="false">'Vstupní data'!A612</f>
        <v>0</v>
      </c>
      <c r="B626" s="18" t="str">
        <f aca="false">CONCATENATE('Vstupní data'!F612,'Vstupní data'!G612,'Vstupní data'!H612,'Vstupní data'!I612)</f>
        <v/>
      </c>
      <c r="C626" s="18" t="n">
        <f aca="false">'Vstupní data'!K612</f>
        <v>0</v>
      </c>
      <c r="D626" s="75" t="n">
        <f aca="false">'Vstupní data'!L612</f>
        <v>0</v>
      </c>
      <c r="E626" s="18" t="n">
        <f aca="false">'Vstupní data'!AB612</f>
        <v>0</v>
      </c>
      <c r="F626" s="18" t="n">
        <f aca="false">'Vstupní data'!S612</f>
        <v>0</v>
      </c>
      <c r="G626" s="18" t="n">
        <f aca="false">'Vstupní data'!AL612</f>
        <v>0</v>
      </c>
      <c r="H626" s="18" t="n">
        <f aca="false">'Vstupní data'!AQ612</f>
        <v>0</v>
      </c>
      <c r="I626" s="18" t="n">
        <f aca="false">SUM(E626:H626)</f>
        <v>0</v>
      </c>
    </row>
    <row r="627" customFormat="false" ht="12.8" hidden="false" customHeight="false" outlineLevel="0" collapsed="false">
      <c r="A627" s="18" t="n">
        <f aca="false">'Vstupní data'!A613</f>
        <v>0</v>
      </c>
      <c r="B627" s="18" t="str">
        <f aca="false">CONCATENATE('Vstupní data'!F613,'Vstupní data'!G613,'Vstupní data'!H613,'Vstupní data'!I613)</f>
        <v/>
      </c>
      <c r="C627" s="18" t="n">
        <f aca="false">'Vstupní data'!K613</f>
        <v>0</v>
      </c>
      <c r="D627" s="75" t="n">
        <f aca="false">'Vstupní data'!L613</f>
        <v>0</v>
      </c>
      <c r="E627" s="18" t="n">
        <f aca="false">'Vstupní data'!AB613</f>
        <v>0</v>
      </c>
      <c r="F627" s="18" t="n">
        <f aca="false">'Vstupní data'!S613</f>
        <v>0</v>
      </c>
      <c r="G627" s="18" t="n">
        <f aca="false">'Vstupní data'!AL613</f>
        <v>0</v>
      </c>
      <c r="H627" s="18" t="n">
        <f aca="false">'Vstupní data'!AQ613</f>
        <v>0</v>
      </c>
      <c r="I627" s="18" t="n">
        <f aca="false">SUM(E627:H627)</f>
        <v>0</v>
      </c>
    </row>
    <row r="628" customFormat="false" ht="12.8" hidden="false" customHeight="false" outlineLevel="0" collapsed="false">
      <c r="A628" s="18" t="n">
        <f aca="false">'Vstupní data'!A614</f>
        <v>0</v>
      </c>
      <c r="B628" s="18" t="str">
        <f aca="false">CONCATENATE('Vstupní data'!F614,'Vstupní data'!G614,'Vstupní data'!H614,'Vstupní data'!I614)</f>
        <v/>
      </c>
      <c r="C628" s="18" t="n">
        <f aca="false">'Vstupní data'!K614</f>
        <v>0</v>
      </c>
      <c r="D628" s="75" t="n">
        <f aca="false">'Vstupní data'!L614</f>
        <v>0</v>
      </c>
      <c r="E628" s="18" t="n">
        <f aca="false">'Vstupní data'!AB614</f>
        <v>0</v>
      </c>
      <c r="F628" s="18" t="n">
        <f aca="false">'Vstupní data'!S614</f>
        <v>0</v>
      </c>
      <c r="G628" s="18" t="n">
        <f aca="false">'Vstupní data'!AL614</f>
        <v>0</v>
      </c>
      <c r="H628" s="18" t="n">
        <f aca="false">'Vstupní data'!AQ614</f>
        <v>0</v>
      </c>
      <c r="I628" s="18" t="n">
        <f aca="false">SUM(E628:H628)</f>
        <v>0</v>
      </c>
    </row>
    <row r="629" customFormat="false" ht="12.8" hidden="false" customHeight="false" outlineLevel="0" collapsed="false">
      <c r="A629" s="18" t="n">
        <f aca="false">'Vstupní data'!A615</f>
        <v>0</v>
      </c>
      <c r="B629" s="18" t="str">
        <f aca="false">CONCATENATE('Vstupní data'!F615,'Vstupní data'!G615,'Vstupní data'!H615,'Vstupní data'!I615)</f>
        <v/>
      </c>
      <c r="C629" s="18" t="n">
        <f aca="false">'Vstupní data'!K615</f>
        <v>0</v>
      </c>
      <c r="D629" s="75" t="n">
        <f aca="false">'Vstupní data'!L615</f>
        <v>0</v>
      </c>
      <c r="E629" s="18" t="n">
        <f aca="false">'Vstupní data'!AB615</f>
        <v>0</v>
      </c>
      <c r="F629" s="18" t="n">
        <f aca="false">'Vstupní data'!S615</f>
        <v>0</v>
      </c>
      <c r="G629" s="18" t="n">
        <f aca="false">'Vstupní data'!AL615</f>
        <v>0</v>
      </c>
      <c r="H629" s="18" t="n">
        <f aca="false">'Vstupní data'!AQ615</f>
        <v>0</v>
      </c>
      <c r="I629" s="18" t="n">
        <f aca="false">SUM(E629:H629)</f>
        <v>0</v>
      </c>
    </row>
    <row r="630" customFormat="false" ht="12.8" hidden="false" customHeight="false" outlineLevel="0" collapsed="false">
      <c r="A630" s="18" t="n">
        <f aca="false">'Vstupní data'!A616</f>
        <v>0</v>
      </c>
      <c r="B630" s="18" t="str">
        <f aca="false">CONCATENATE('Vstupní data'!F616,'Vstupní data'!G616,'Vstupní data'!H616,'Vstupní data'!I616)</f>
        <v/>
      </c>
      <c r="C630" s="18" t="n">
        <f aca="false">'Vstupní data'!K616</f>
        <v>0</v>
      </c>
      <c r="D630" s="75" t="n">
        <f aca="false">'Vstupní data'!L616</f>
        <v>0</v>
      </c>
      <c r="E630" s="18" t="n">
        <f aca="false">'Vstupní data'!AB616</f>
        <v>0</v>
      </c>
      <c r="F630" s="18" t="n">
        <f aca="false">'Vstupní data'!S616</f>
        <v>0</v>
      </c>
      <c r="G630" s="18" t="n">
        <f aca="false">'Vstupní data'!AL616</f>
        <v>0</v>
      </c>
      <c r="H630" s="18" t="n">
        <f aca="false">'Vstupní data'!AQ616</f>
        <v>0</v>
      </c>
      <c r="I630" s="18" t="n">
        <f aca="false">SUM(E630:H630)</f>
        <v>0</v>
      </c>
    </row>
    <row r="631" customFormat="false" ht="12.8" hidden="false" customHeight="false" outlineLevel="0" collapsed="false">
      <c r="A631" s="18" t="n">
        <f aca="false">'Vstupní data'!A617</f>
        <v>0</v>
      </c>
      <c r="B631" s="18" t="str">
        <f aca="false">CONCATENATE('Vstupní data'!F617,'Vstupní data'!G617,'Vstupní data'!H617,'Vstupní data'!I617)</f>
        <v/>
      </c>
      <c r="C631" s="18" t="n">
        <f aca="false">'Vstupní data'!K617</f>
        <v>0</v>
      </c>
      <c r="D631" s="75" t="n">
        <f aca="false">'Vstupní data'!L617</f>
        <v>0</v>
      </c>
      <c r="E631" s="18" t="n">
        <f aca="false">'Vstupní data'!AB617</f>
        <v>0</v>
      </c>
      <c r="F631" s="18" t="n">
        <f aca="false">'Vstupní data'!S617</f>
        <v>0</v>
      </c>
      <c r="G631" s="18" t="n">
        <f aca="false">'Vstupní data'!AL617</f>
        <v>0</v>
      </c>
      <c r="H631" s="18" t="n">
        <f aca="false">'Vstupní data'!AQ617</f>
        <v>0</v>
      </c>
      <c r="I631" s="18" t="n">
        <f aca="false">SUM(E631:H631)</f>
        <v>0</v>
      </c>
    </row>
    <row r="632" customFormat="false" ht="12.8" hidden="false" customHeight="false" outlineLevel="0" collapsed="false">
      <c r="A632" s="18" t="n">
        <f aca="false">'Vstupní data'!A618</f>
        <v>0</v>
      </c>
      <c r="B632" s="18" t="str">
        <f aca="false">CONCATENATE('Vstupní data'!F618,'Vstupní data'!G618,'Vstupní data'!H618,'Vstupní data'!I618)</f>
        <v/>
      </c>
      <c r="C632" s="18" t="n">
        <f aca="false">'Vstupní data'!K618</f>
        <v>0</v>
      </c>
      <c r="D632" s="75" t="n">
        <f aca="false">'Vstupní data'!L618</f>
        <v>0</v>
      </c>
      <c r="E632" s="18" t="n">
        <f aca="false">'Vstupní data'!AB618</f>
        <v>0</v>
      </c>
      <c r="F632" s="18" t="n">
        <f aca="false">'Vstupní data'!S618</f>
        <v>0</v>
      </c>
      <c r="G632" s="18" t="n">
        <f aca="false">'Vstupní data'!AL618</f>
        <v>0</v>
      </c>
      <c r="H632" s="18" t="n">
        <f aca="false">'Vstupní data'!AQ618</f>
        <v>0</v>
      </c>
      <c r="I632" s="18" t="n">
        <f aca="false">SUM(E632:H632)</f>
        <v>0</v>
      </c>
    </row>
    <row r="633" customFormat="false" ht="12.8" hidden="false" customHeight="false" outlineLevel="0" collapsed="false">
      <c r="A633" s="18" t="n">
        <f aca="false">'Vstupní data'!A619</f>
        <v>0</v>
      </c>
      <c r="B633" s="18" t="str">
        <f aca="false">CONCATENATE('Vstupní data'!F619,'Vstupní data'!G619,'Vstupní data'!H619,'Vstupní data'!I619)</f>
        <v/>
      </c>
      <c r="C633" s="18" t="n">
        <f aca="false">'Vstupní data'!K619</f>
        <v>0</v>
      </c>
      <c r="D633" s="75" t="n">
        <f aca="false">'Vstupní data'!L619</f>
        <v>0</v>
      </c>
      <c r="E633" s="18" t="n">
        <f aca="false">'Vstupní data'!AB619</f>
        <v>0</v>
      </c>
      <c r="F633" s="18" t="n">
        <f aca="false">'Vstupní data'!S619</f>
        <v>0</v>
      </c>
      <c r="G633" s="18" t="n">
        <f aca="false">'Vstupní data'!AL619</f>
        <v>0</v>
      </c>
      <c r="H633" s="18" t="n">
        <f aca="false">'Vstupní data'!AQ619</f>
        <v>0</v>
      </c>
      <c r="I633" s="18" t="n">
        <f aca="false">SUM(E633:H633)</f>
        <v>0</v>
      </c>
    </row>
    <row r="634" customFormat="false" ht="12.8" hidden="false" customHeight="false" outlineLevel="0" collapsed="false">
      <c r="A634" s="18" t="n">
        <f aca="false">'Vstupní data'!A620</f>
        <v>0</v>
      </c>
      <c r="B634" s="18" t="str">
        <f aca="false">CONCATENATE('Vstupní data'!F620,'Vstupní data'!G620,'Vstupní data'!H620,'Vstupní data'!I620)</f>
        <v/>
      </c>
      <c r="C634" s="18" t="n">
        <f aca="false">'Vstupní data'!K620</f>
        <v>0</v>
      </c>
      <c r="D634" s="75" t="n">
        <f aca="false">'Vstupní data'!L620</f>
        <v>0</v>
      </c>
      <c r="E634" s="18" t="n">
        <f aca="false">'Vstupní data'!AB620</f>
        <v>0</v>
      </c>
      <c r="F634" s="18" t="n">
        <f aca="false">'Vstupní data'!S620</f>
        <v>0</v>
      </c>
      <c r="G634" s="18" t="n">
        <f aca="false">'Vstupní data'!AL620</f>
        <v>0</v>
      </c>
      <c r="H634" s="18" t="n">
        <f aca="false">'Vstupní data'!AQ620</f>
        <v>0</v>
      </c>
      <c r="I634" s="18" t="n">
        <f aca="false">SUM(E634:H634)</f>
        <v>0</v>
      </c>
    </row>
    <row r="635" customFormat="false" ht="12.8" hidden="false" customHeight="false" outlineLevel="0" collapsed="false">
      <c r="A635" s="18" t="n">
        <f aca="false">'Vstupní data'!A621</f>
        <v>0</v>
      </c>
      <c r="B635" s="18" t="str">
        <f aca="false">CONCATENATE('Vstupní data'!F621,'Vstupní data'!G621,'Vstupní data'!H621,'Vstupní data'!I621)</f>
        <v/>
      </c>
      <c r="C635" s="18" t="n">
        <f aca="false">'Vstupní data'!K621</f>
        <v>0</v>
      </c>
      <c r="D635" s="75" t="n">
        <f aca="false">'Vstupní data'!L621</f>
        <v>0</v>
      </c>
      <c r="E635" s="18" t="n">
        <f aca="false">'Vstupní data'!AB621</f>
        <v>0</v>
      </c>
      <c r="F635" s="18" t="n">
        <f aca="false">'Vstupní data'!S621</f>
        <v>0</v>
      </c>
      <c r="G635" s="18" t="n">
        <f aca="false">'Vstupní data'!AL621</f>
        <v>0</v>
      </c>
      <c r="H635" s="18" t="n">
        <f aca="false">'Vstupní data'!AQ621</f>
        <v>0</v>
      </c>
      <c r="I635" s="18" t="n">
        <f aca="false">SUM(E635:H635)</f>
        <v>0</v>
      </c>
    </row>
    <row r="636" customFormat="false" ht="12.8" hidden="false" customHeight="false" outlineLevel="0" collapsed="false">
      <c r="A636" s="18" t="n">
        <f aca="false">'Vstupní data'!A622</f>
        <v>0</v>
      </c>
      <c r="B636" s="18" t="str">
        <f aca="false">CONCATENATE('Vstupní data'!F622,'Vstupní data'!G622,'Vstupní data'!H622,'Vstupní data'!I622)</f>
        <v/>
      </c>
      <c r="C636" s="18" t="n">
        <f aca="false">'Vstupní data'!K622</f>
        <v>0</v>
      </c>
      <c r="D636" s="75" t="n">
        <f aca="false">'Vstupní data'!L622</f>
        <v>0</v>
      </c>
      <c r="E636" s="18" t="n">
        <f aca="false">'Vstupní data'!AB622</f>
        <v>0</v>
      </c>
      <c r="F636" s="18" t="n">
        <f aca="false">'Vstupní data'!S622</f>
        <v>0</v>
      </c>
      <c r="G636" s="18" t="n">
        <f aca="false">'Vstupní data'!AL622</f>
        <v>0</v>
      </c>
      <c r="H636" s="18" t="n">
        <f aca="false">'Vstupní data'!AQ622</f>
        <v>0</v>
      </c>
      <c r="I636" s="18" t="n">
        <f aca="false">SUM(E636:H636)</f>
        <v>0</v>
      </c>
    </row>
    <row r="637" customFormat="false" ht="12.8" hidden="false" customHeight="false" outlineLevel="0" collapsed="false">
      <c r="A637" s="18" t="n">
        <f aca="false">'Vstupní data'!A623</f>
        <v>0</v>
      </c>
      <c r="B637" s="18" t="str">
        <f aca="false">CONCATENATE('Vstupní data'!F623,'Vstupní data'!G623,'Vstupní data'!H623,'Vstupní data'!I623)</f>
        <v/>
      </c>
      <c r="C637" s="18" t="n">
        <f aca="false">'Vstupní data'!K623</f>
        <v>0</v>
      </c>
      <c r="D637" s="75" t="n">
        <f aca="false">'Vstupní data'!L623</f>
        <v>0</v>
      </c>
      <c r="E637" s="18" t="n">
        <f aca="false">'Vstupní data'!AB623</f>
        <v>0</v>
      </c>
      <c r="F637" s="18" t="n">
        <f aca="false">'Vstupní data'!S623</f>
        <v>0</v>
      </c>
      <c r="G637" s="18" t="n">
        <f aca="false">'Vstupní data'!AL623</f>
        <v>0</v>
      </c>
      <c r="H637" s="18" t="n">
        <f aca="false">'Vstupní data'!AQ623</f>
        <v>0</v>
      </c>
      <c r="I637" s="18" t="n">
        <f aca="false">SUM(E637:H637)</f>
        <v>0</v>
      </c>
    </row>
    <row r="638" customFormat="false" ht="12.8" hidden="false" customHeight="false" outlineLevel="0" collapsed="false">
      <c r="A638" s="18" t="n">
        <f aca="false">'Vstupní data'!A624</f>
        <v>0</v>
      </c>
      <c r="B638" s="18" t="str">
        <f aca="false">CONCATENATE('Vstupní data'!F624,'Vstupní data'!G624,'Vstupní data'!H624,'Vstupní data'!I624)</f>
        <v/>
      </c>
      <c r="C638" s="18" t="n">
        <f aca="false">'Vstupní data'!K624</f>
        <v>0</v>
      </c>
      <c r="D638" s="75" t="n">
        <f aca="false">'Vstupní data'!L624</f>
        <v>0</v>
      </c>
      <c r="E638" s="18" t="n">
        <f aca="false">'Vstupní data'!AB624</f>
        <v>0</v>
      </c>
      <c r="F638" s="18" t="n">
        <f aca="false">'Vstupní data'!S624</f>
        <v>0</v>
      </c>
      <c r="G638" s="18" t="n">
        <f aca="false">'Vstupní data'!AL624</f>
        <v>0</v>
      </c>
      <c r="H638" s="18" t="n">
        <f aca="false">'Vstupní data'!AQ624</f>
        <v>0</v>
      </c>
      <c r="I638" s="18" t="n">
        <f aca="false">SUM(E638:H638)</f>
        <v>0</v>
      </c>
    </row>
    <row r="639" customFormat="false" ht="12.8" hidden="false" customHeight="false" outlineLevel="0" collapsed="false">
      <c r="A639" s="18" t="n">
        <f aca="false">'Vstupní data'!A625</f>
        <v>0</v>
      </c>
      <c r="B639" s="18" t="str">
        <f aca="false">CONCATENATE('Vstupní data'!F625,'Vstupní data'!G625,'Vstupní data'!H625,'Vstupní data'!I625)</f>
        <v/>
      </c>
      <c r="C639" s="18" t="n">
        <f aca="false">'Vstupní data'!K625</f>
        <v>0</v>
      </c>
      <c r="D639" s="75" t="n">
        <f aca="false">'Vstupní data'!L625</f>
        <v>0</v>
      </c>
      <c r="E639" s="18" t="n">
        <f aca="false">'Vstupní data'!AB625</f>
        <v>0</v>
      </c>
      <c r="F639" s="18" t="n">
        <f aca="false">'Vstupní data'!S625</f>
        <v>0</v>
      </c>
      <c r="G639" s="18" t="n">
        <f aca="false">'Vstupní data'!AL625</f>
        <v>0</v>
      </c>
      <c r="H639" s="18" t="n">
        <f aca="false">'Vstupní data'!AQ625</f>
        <v>0</v>
      </c>
      <c r="I639" s="18" t="n">
        <f aca="false">SUM(E639:H639)</f>
        <v>0</v>
      </c>
    </row>
    <row r="640" customFormat="false" ht="12.8" hidden="false" customHeight="false" outlineLevel="0" collapsed="false">
      <c r="A640" s="18" t="n">
        <f aca="false">'Vstupní data'!A626</f>
        <v>0</v>
      </c>
      <c r="B640" s="18" t="str">
        <f aca="false">CONCATENATE('Vstupní data'!F626,'Vstupní data'!G626,'Vstupní data'!H626,'Vstupní data'!I626)</f>
        <v/>
      </c>
      <c r="C640" s="18" t="n">
        <f aca="false">'Vstupní data'!K626</f>
        <v>0</v>
      </c>
      <c r="D640" s="75" t="n">
        <f aca="false">'Vstupní data'!L626</f>
        <v>0</v>
      </c>
      <c r="E640" s="18" t="n">
        <f aca="false">'Vstupní data'!AB626</f>
        <v>0</v>
      </c>
      <c r="F640" s="18" t="n">
        <f aca="false">'Vstupní data'!S626</f>
        <v>0</v>
      </c>
      <c r="G640" s="18" t="n">
        <f aca="false">'Vstupní data'!AL626</f>
        <v>0</v>
      </c>
      <c r="H640" s="18" t="n">
        <f aca="false">'Vstupní data'!AQ626</f>
        <v>0</v>
      </c>
      <c r="I640" s="18" t="n">
        <f aca="false">SUM(E640:H640)</f>
        <v>0</v>
      </c>
    </row>
    <row r="641" customFormat="false" ht="12.8" hidden="false" customHeight="false" outlineLevel="0" collapsed="false">
      <c r="A641" s="18" t="n">
        <f aca="false">'Vstupní data'!A627</f>
        <v>0</v>
      </c>
      <c r="B641" s="18" t="str">
        <f aca="false">CONCATENATE('Vstupní data'!F627,'Vstupní data'!G627,'Vstupní data'!H627,'Vstupní data'!I627)</f>
        <v/>
      </c>
      <c r="C641" s="18" t="n">
        <f aca="false">'Vstupní data'!K627</f>
        <v>0</v>
      </c>
      <c r="D641" s="75" t="n">
        <f aca="false">'Vstupní data'!L627</f>
        <v>0</v>
      </c>
      <c r="E641" s="18" t="n">
        <f aca="false">'Vstupní data'!AB627</f>
        <v>0</v>
      </c>
      <c r="F641" s="18" t="n">
        <f aca="false">'Vstupní data'!S627</f>
        <v>0</v>
      </c>
      <c r="G641" s="18" t="n">
        <f aca="false">'Vstupní data'!AL627</f>
        <v>0</v>
      </c>
      <c r="H641" s="18" t="n">
        <f aca="false">'Vstupní data'!AQ627</f>
        <v>0</v>
      </c>
      <c r="I641" s="18" t="n">
        <f aca="false">SUM(E641:H641)</f>
        <v>0</v>
      </c>
    </row>
    <row r="642" customFormat="false" ht="12.8" hidden="false" customHeight="false" outlineLevel="0" collapsed="false">
      <c r="A642" s="18" t="n">
        <f aca="false">'Vstupní data'!A628</f>
        <v>0</v>
      </c>
      <c r="B642" s="18" t="str">
        <f aca="false">CONCATENATE('Vstupní data'!F628,'Vstupní data'!G628,'Vstupní data'!H628,'Vstupní data'!I628)</f>
        <v/>
      </c>
      <c r="C642" s="18" t="n">
        <f aca="false">'Vstupní data'!K628</f>
        <v>0</v>
      </c>
      <c r="D642" s="75" t="n">
        <f aca="false">'Vstupní data'!L628</f>
        <v>0</v>
      </c>
      <c r="E642" s="18" t="n">
        <f aca="false">'Vstupní data'!AB628</f>
        <v>0</v>
      </c>
      <c r="F642" s="18" t="n">
        <f aca="false">'Vstupní data'!S628</f>
        <v>0</v>
      </c>
      <c r="G642" s="18" t="n">
        <f aca="false">'Vstupní data'!AL628</f>
        <v>0</v>
      </c>
      <c r="H642" s="18" t="n">
        <f aca="false">'Vstupní data'!AQ628</f>
        <v>0</v>
      </c>
      <c r="I642" s="18" t="n">
        <f aca="false">SUM(E642:H642)</f>
        <v>0</v>
      </c>
    </row>
    <row r="643" customFormat="false" ht="12.8" hidden="false" customHeight="false" outlineLevel="0" collapsed="false">
      <c r="A643" s="18" t="n">
        <f aca="false">'Vstupní data'!A629</f>
        <v>0</v>
      </c>
      <c r="B643" s="18" t="str">
        <f aca="false">CONCATENATE('Vstupní data'!F629,'Vstupní data'!G629,'Vstupní data'!H629,'Vstupní data'!I629)</f>
        <v/>
      </c>
      <c r="C643" s="18" t="n">
        <f aca="false">'Vstupní data'!K629</f>
        <v>0</v>
      </c>
      <c r="D643" s="75" t="n">
        <f aca="false">'Vstupní data'!L629</f>
        <v>0</v>
      </c>
      <c r="E643" s="18" t="n">
        <f aca="false">'Vstupní data'!AB629</f>
        <v>0</v>
      </c>
      <c r="F643" s="18" t="n">
        <f aca="false">'Vstupní data'!S629</f>
        <v>0</v>
      </c>
      <c r="G643" s="18" t="n">
        <f aca="false">'Vstupní data'!AL629</f>
        <v>0</v>
      </c>
      <c r="H643" s="18" t="n">
        <f aca="false">'Vstupní data'!AQ629</f>
        <v>0</v>
      </c>
      <c r="I643" s="18" t="n">
        <f aca="false">SUM(E643:H643)</f>
        <v>0</v>
      </c>
    </row>
    <row r="644" customFormat="false" ht="12.8" hidden="false" customHeight="false" outlineLevel="0" collapsed="false">
      <c r="A644" s="18" t="n">
        <f aca="false">'Vstupní data'!A630</f>
        <v>0</v>
      </c>
      <c r="B644" s="18" t="str">
        <f aca="false">CONCATENATE('Vstupní data'!F630,'Vstupní data'!G630,'Vstupní data'!H630,'Vstupní data'!I630)</f>
        <v/>
      </c>
      <c r="C644" s="18" t="n">
        <f aca="false">'Vstupní data'!K630</f>
        <v>0</v>
      </c>
      <c r="D644" s="75" t="n">
        <f aca="false">'Vstupní data'!L630</f>
        <v>0</v>
      </c>
      <c r="E644" s="18" t="n">
        <f aca="false">'Vstupní data'!AB630</f>
        <v>0</v>
      </c>
      <c r="F644" s="18" t="n">
        <f aca="false">'Vstupní data'!S630</f>
        <v>0</v>
      </c>
      <c r="G644" s="18" t="n">
        <f aca="false">'Vstupní data'!AL630</f>
        <v>0</v>
      </c>
      <c r="H644" s="18" t="n">
        <f aca="false">'Vstupní data'!AQ630</f>
        <v>0</v>
      </c>
      <c r="I644" s="18" t="n">
        <f aca="false">SUM(E644:H644)</f>
        <v>0</v>
      </c>
    </row>
    <row r="645" customFormat="false" ht="12.8" hidden="false" customHeight="false" outlineLevel="0" collapsed="false">
      <c r="A645" s="18" t="n">
        <f aca="false">'Vstupní data'!A631</f>
        <v>0</v>
      </c>
      <c r="B645" s="18" t="str">
        <f aca="false">CONCATENATE('Vstupní data'!F631,'Vstupní data'!G631,'Vstupní data'!H631,'Vstupní data'!I631)</f>
        <v/>
      </c>
      <c r="C645" s="18" t="n">
        <f aca="false">'Vstupní data'!K631</f>
        <v>0</v>
      </c>
      <c r="D645" s="75" t="n">
        <f aca="false">'Vstupní data'!L631</f>
        <v>0</v>
      </c>
      <c r="E645" s="18" t="n">
        <f aca="false">'Vstupní data'!AB631</f>
        <v>0</v>
      </c>
      <c r="F645" s="18" t="n">
        <f aca="false">'Vstupní data'!S631</f>
        <v>0</v>
      </c>
      <c r="G645" s="18" t="n">
        <f aca="false">'Vstupní data'!AL631</f>
        <v>0</v>
      </c>
      <c r="H645" s="18" t="n">
        <f aca="false">'Vstupní data'!AQ631</f>
        <v>0</v>
      </c>
      <c r="I645" s="18" t="n">
        <f aca="false">SUM(E645:H645)</f>
        <v>0</v>
      </c>
    </row>
    <row r="646" customFormat="false" ht="12.8" hidden="false" customHeight="false" outlineLevel="0" collapsed="false">
      <c r="A646" s="18" t="n">
        <f aca="false">'Vstupní data'!A632</f>
        <v>0</v>
      </c>
      <c r="B646" s="18" t="str">
        <f aca="false">CONCATENATE('Vstupní data'!F632,'Vstupní data'!G632,'Vstupní data'!H632,'Vstupní data'!I632)</f>
        <v/>
      </c>
      <c r="C646" s="18" t="n">
        <f aca="false">'Vstupní data'!K632</f>
        <v>0</v>
      </c>
      <c r="D646" s="75" t="n">
        <f aca="false">'Vstupní data'!L632</f>
        <v>0</v>
      </c>
      <c r="E646" s="18" t="n">
        <f aca="false">'Vstupní data'!AB632</f>
        <v>0</v>
      </c>
      <c r="F646" s="18" t="n">
        <f aca="false">'Vstupní data'!S632</f>
        <v>0</v>
      </c>
      <c r="G646" s="18" t="n">
        <f aca="false">'Vstupní data'!AL632</f>
        <v>0</v>
      </c>
      <c r="H646" s="18" t="n">
        <f aca="false">'Vstupní data'!AQ632</f>
        <v>0</v>
      </c>
      <c r="I646" s="18" t="n">
        <f aca="false">SUM(E646:H646)</f>
        <v>0</v>
      </c>
    </row>
    <row r="647" customFormat="false" ht="12.8" hidden="false" customHeight="false" outlineLevel="0" collapsed="false">
      <c r="A647" s="18" t="n">
        <f aca="false">'Vstupní data'!A633</f>
        <v>0</v>
      </c>
      <c r="B647" s="18" t="str">
        <f aca="false">CONCATENATE('Vstupní data'!F633,'Vstupní data'!G633,'Vstupní data'!H633,'Vstupní data'!I633)</f>
        <v/>
      </c>
      <c r="C647" s="18" t="n">
        <f aca="false">'Vstupní data'!K633</f>
        <v>0</v>
      </c>
      <c r="D647" s="75" t="n">
        <f aca="false">'Vstupní data'!L633</f>
        <v>0</v>
      </c>
      <c r="E647" s="18" t="n">
        <f aca="false">'Vstupní data'!AB633</f>
        <v>0</v>
      </c>
      <c r="F647" s="18" t="n">
        <f aca="false">'Vstupní data'!S633</f>
        <v>0</v>
      </c>
      <c r="G647" s="18" t="n">
        <f aca="false">'Vstupní data'!AL633</f>
        <v>0</v>
      </c>
      <c r="H647" s="18" t="n">
        <f aca="false">'Vstupní data'!AQ633</f>
        <v>0</v>
      </c>
      <c r="I647" s="18" t="n">
        <f aca="false">SUM(E647:H647)</f>
        <v>0</v>
      </c>
    </row>
    <row r="648" customFormat="false" ht="12.8" hidden="false" customHeight="false" outlineLevel="0" collapsed="false">
      <c r="A648" s="18" t="n">
        <f aca="false">'Vstupní data'!A634</f>
        <v>0</v>
      </c>
      <c r="B648" s="18" t="str">
        <f aca="false">CONCATENATE('Vstupní data'!F634,'Vstupní data'!G634,'Vstupní data'!H634,'Vstupní data'!I634)</f>
        <v/>
      </c>
      <c r="C648" s="18" t="n">
        <f aca="false">'Vstupní data'!K634</f>
        <v>0</v>
      </c>
      <c r="D648" s="75" t="n">
        <f aca="false">'Vstupní data'!L634</f>
        <v>0</v>
      </c>
      <c r="E648" s="18" t="n">
        <f aca="false">'Vstupní data'!AB634</f>
        <v>0</v>
      </c>
      <c r="F648" s="18" t="n">
        <f aca="false">'Vstupní data'!S634</f>
        <v>0</v>
      </c>
      <c r="G648" s="18" t="n">
        <f aca="false">'Vstupní data'!AL634</f>
        <v>0</v>
      </c>
      <c r="H648" s="18" t="n">
        <f aca="false">'Vstupní data'!AQ634</f>
        <v>0</v>
      </c>
      <c r="I648" s="18" t="n">
        <f aca="false">SUM(E648:H648)</f>
        <v>0</v>
      </c>
    </row>
    <row r="649" customFormat="false" ht="12.8" hidden="false" customHeight="false" outlineLevel="0" collapsed="false">
      <c r="A649" s="18" t="n">
        <f aca="false">'Vstupní data'!A635</f>
        <v>0</v>
      </c>
      <c r="B649" s="18" t="str">
        <f aca="false">CONCATENATE('Vstupní data'!F635,'Vstupní data'!G635,'Vstupní data'!H635,'Vstupní data'!I635)</f>
        <v/>
      </c>
      <c r="C649" s="18" t="n">
        <f aca="false">'Vstupní data'!K635</f>
        <v>0</v>
      </c>
      <c r="D649" s="75" t="n">
        <f aca="false">'Vstupní data'!L635</f>
        <v>0</v>
      </c>
      <c r="E649" s="18" t="n">
        <f aca="false">'Vstupní data'!AB635</f>
        <v>0</v>
      </c>
      <c r="F649" s="18" t="n">
        <f aca="false">'Vstupní data'!S635</f>
        <v>0</v>
      </c>
      <c r="G649" s="18" t="n">
        <f aca="false">'Vstupní data'!AL635</f>
        <v>0</v>
      </c>
      <c r="H649" s="18" t="n">
        <f aca="false">'Vstupní data'!AQ635</f>
        <v>0</v>
      </c>
      <c r="I649" s="18" t="n">
        <f aca="false">SUM(E649:H649)</f>
        <v>0</v>
      </c>
    </row>
    <row r="650" customFormat="false" ht="12.8" hidden="false" customHeight="false" outlineLevel="0" collapsed="false">
      <c r="A650" s="18" t="n">
        <f aca="false">'Vstupní data'!A636</f>
        <v>0</v>
      </c>
      <c r="B650" s="18" t="str">
        <f aca="false">CONCATENATE('Vstupní data'!F636,'Vstupní data'!G636,'Vstupní data'!H636,'Vstupní data'!I636)</f>
        <v/>
      </c>
      <c r="C650" s="18" t="n">
        <f aca="false">'Vstupní data'!K636</f>
        <v>0</v>
      </c>
      <c r="D650" s="75" t="n">
        <f aca="false">'Vstupní data'!L636</f>
        <v>0</v>
      </c>
      <c r="E650" s="18" t="n">
        <f aca="false">'Vstupní data'!AB636</f>
        <v>0</v>
      </c>
      <c r="F650" s="18" t="n">
        <f aca="false">'Vstupní data'!S636</f>
        <v>0</v>
      </c>
      <c r="G650" s="18" t="n">
        <f aca="false">'Vstupní data'!AL636</f>
        <v>0</v>
      </c>
      <c r="H650" s="18" t="n">
        <f aca="false">'Vstupní data'!AQ636</f>
        <v>0</v>
      </c>
      <c r="I650" s="18" t="n">
        <f aca="false">SUM(E650:H650)</f>
        <v>0</v>
      </c>
    </row>
    <row r="651" customFormat="false" ht="12.8" hidden="false" customHeight="false" outlineLevel="0" collapsed="false">
      <c r="A651" s="18" t="n">
        <f aca="false">'Vstupní data'!A637</f>
        <v>0</v>
      </c>
      <c r="B651" s="18" t="str">
        <f aca="false">CONCATENATE('Vstupní data'!F637,'Vstupní data'!G637,'Vstupní data'!H637,'Vstupní data'!I637)</f>
        <v/>
      </c>
      <c r="C651" s="18" t="n">
        <f aca="false">'Vstupní data'!K637</f>
        <v>0</v>
      </c>
      <c r="D651" s="75" t="n">
        <f aca="false">'Vstupní data'!L637</f>
        <v>0</v>
      </c>
      <c r="E651" s="18" t="n">
        <f aca="false">'Vstupní data'!AB637</f>
        <v>0</v>
      </c>
      <c r="F651" s="18" t="n">
        <f aca="false">'Vstupní data'!S637</f>
        <v>0</v>
      </c>
      <c r="G651" s="18" t="n">
        <f aca="false">'Vstupní data'!AL637</f>
        <v>0</v>
      </c>
      <c r="H651" s="18" t="n">
        <f aca="false">'Vstupní data'!AQ637</f>
        <v>0</v>
      </c>
      <c r="I651" s="18" t="n">
        <f aca="false">SUM(E651:H651)</f>
        <v>0</v>
      </c>
    </row>
    <row r="652" customFormat="false" ht="12.8" hidden="false" customHeight="false" outlineLevel="0" collapsed="false">
      <c r="A652" s="18" t="n">
        <f aca="false">'Vstupní data'!A638</f>
        <v>0</v>
      </c>
      <c r="B652" s="18" t="str">
        <f aca="false">CONCATENATE('Vstupní data'!F638,'Vstupní data'!G638,'Vstupní data'!H638,'Vstupní data'!I638)</f>
        <v/>
      </c>
      <c r="C652" s="18" t="n">
        <f aca="false">'Vstupní data'!K638</f>
        <v>0</v>
      </c>
      <c r="D652" s="75" t="n">
        <f aca="false">'Vstupní data'!L638</f>
        <v>0</v>
      </c>
      <c r="E652" s="18" t="n">
        <f aca="false">'Vstupní data'!AB638</f>
        <v>0</v>
      </c>
      <c r="F652" s="18" t="n">
        <f aca="false">'Vstupní data'!S638</f>
        <v>0</v>
      </c>
      <c r="G652" s="18" t="n">
        <f aca="false">'Vstupní data'!AL638</f>
        <v>0</v>
      </c>
      <c r="H652" s="18" t="n">
        <f aca="false">'Vstupní data'!AQ638</f>
        <v>0</v>
      </c>
      <c r="I652" s="18" t="n">
        <f aca="false">SUM(E652:H652)</f>
        <v>0</v>
      </c>
    </row>
    <row r="653" customFormat="false" ht="12.8" hidden="false" customHeight="false" outlineLevel="0" collapsed="false">
      <c r="A653" s="18" t="n">
        <f aca="false">'Vstupní data'!A639</f>
        <v>0</v>
      </c>
      <c r="B653" s="18" t="str">
        <f aca="false">CONCATENATE('Vstupní data'!F639,'Vstupní data'!G639,'Vstupní data'!H639,'Vstupní data'!I639)</f>
        <v/>
      </c>
      <c r="C653" s="18" t="n">
        <f aca="false">'Vstupní data'!K639</f>
        <v>0</v>
      </c>
      <c r="D653" s="75" t="n">
        <f aca="false">'Vstupní data'!L639</f>
        <v>0</v>
      </c>
      <c r="E653" s="18" t="n">
        <f aca="false">'Vstupní data'!AB639</f>
        <v>0</v>
      </c>
      <c r="F653" s="18" t="n">
        <f aca="false">'Vstupní data'!S639</f>
        <v>0</v>
      </c>
      <c r="G653" s="18" t="n">
        <f aca="false">'Vstupní data'!AL639</f>
        <v>0</v>
      </c>
      <c r="H653" s="18" t="n">
        <f aca="false">'Vstupní data'!AQ639</f>
        <v>0</v>
      </c>
      <c r="I653" s="18" t="n">
        <f aca="false">SUM(E653:H653)</f>
        <v>0</v>
      </c>
    </row>
    <row r="654" customFormat="false" ht="12.8" hidden="false" customHeight="false" outlineLevel="0" collapsed="false">
      <c r="A654" s="18" t="n">
        <f aca="false">'Vstupní data'!A640</f>
        <v>0</v>
      </c>
      <c r="B654" s="18" t="str">
        <f aca="false">CONCATENATE('Vstupní data'!F640,'Vstupní data'!G640,'Vstupní data'!H640,'Vstupní data'!I640)</f>
        <v/>
      </c>
      <c r="C654" s="18" t="n">
        <f aca="false">'Vstupní data'!K640</f>
        <v>0</v>
      </c>
      <c r="D654" s="75" t="n">
        <f aca="false">'Vstupní data'!L640</f>
        <v>0</v>
      </c>
      <c r="E654" s="18" t="n">
        <f aca="false">'Vstupní data'!AB640</f>
        <v>0</v>
      </c>
      <c r="F654" s="18" t="n">
        <f aca="false">'Vstupní data'!S640</f>
        <v>0</v>
      </c>
      <c r="G654" s="18" t="n">
        <f aca="false">'Vstupní data'!AL640</f>
        <v>0</v>
      </c>
      <c r="H654" s="18" t="n">
        <f aca="false">'Vstupní data'!AQ640</f>
        <v>0</v>
      </c>
      <c r="I654" s="18" t="n">
        <f aca="false">SUM(E654:H654)</f>
        <v>0</v>
      </c>
    </row>
    <row r="655" customFormat="false" ht="12.8" hidden="false" customHeight="false" outlineLevel="0" collapsed="false">
      <c r="A655" s="18" t="n">
        <f aca="false">'Vstupní data'!A641</f>
        <v>0</v>
      </c>
      <c r="B655" s="18" t="str">
        <f aca="false">CONCATENATE('Vstupní data'!F641,'Vstupní data'!G641,'Vstupní data'!H641,'Vstupní data'!I641)</f>
        <v/>
      </c>
      <c r="C655" s="18" t="n">
        <f aca="false">'Vstupní data'!K641</f>
        <v>0</v>
      </c>
      <c r="D655" s="75" t="n">
        <f aca="false">'Vstupní data'!L641</f>
        <v>0</v>
      </c>
      <c r="E655" s="18" t="n">
        <f aca="false">'Vstupní data'!AB641</f>
        <v>0</v>
      </c>
      <c r="F655" s="18" t="n">
        <f aca="false">'Vstupní data'!S641</f>
        <v>0</v>
      </c>
      <c r="G655" s="18" t="n">
        <f aca="false">'Vstupní data'!AL641</f>
        <v>0</v>
      </c>
      <c r="H655" s="18" t="n">
        <f aca="false">'Vstupní data'!AQ641</f>
        <v>0</v>
      </c>
      <c r="I655" s="18" t="n">
        <f aca="false">SUM(E655:H655)</f>
        <v>0</v>
      </c>
    </row>
    <row r="656" customFormat="false" ht="12.8" hidden="false" customHeight="false" outlineLevel="0" collapsed="false">
      <c r="A656" s="18" t="n">
        <f aca="false">'Vstupní data'!A642</f>
        <v>0</v>
      </c>
      <c r="B656" s="18" t="str">
        <f aca="false">CONCATENATE('Vstupní data'!F642,'Vstupní data'!G642,'Vstupní data'!H642,'Vstupní data'!I642)</f>
        <v/>
      </c>
      <c r="C656" s="18" t="n">
        <f aca="false">'Vstupní data'!K642</f>
        <v>0</v>
      </c>
      <c r="D656" s="75" t="n">
        <f aca="false">'Vstupní data'!L642</f>
        <v>0</v>
      </c>
      <c r="E656" s="18" t="n">
        <f aca="false">'Vstupní data'!AB642</f>
        <v>0</v>
      </c>
      <c r="F656" s="18" t="n">
        <f aca="false">'Vstupní data'!S642</f>
        <v>0</v>
      </c>
      <c r="G656" s="18" t="n">
        <f aca="false">'Vstupní data'!AL642</f>
        <v>0</v>
      </c>
      <c r="H656" s="18" t="n">
        <f aca="false">'Vstupní data'!AQ642</f>
        <v>0</v>
      </c>
      <c r="I656" s="18" t="n">
        <f aca="false">SUM(E656:H656)</f>
        <v>0</v>
      </c>
    </row>
    <row r="657" customFormat="false" ht="12.8" hidden="false" customHeight="false" outlineLevel="0" collapsed="false">
      <c r="A657" s="18" t="n">
        <f aca="false">'Vstupní data'!A643</f>
        <v>0</v>
      </c>
      <c r="B657" s="18" t="str">
        <f aca="false">CONCATENATE('Vstupní data'!F643,'Vstupní data'!G643,'Vstupní data'!H643,'Vstupní data'!I643)</f>
        <v/>
      </c>
      <c r="C657" s="18" t="n">
        <f aca="false">'Vstupní data'!K643</f>
        <v>0</v>
      </c>
      <c r="D657" s="75" t="n">
        <f aca="false">'Vstupní data'!L643</f>
        <v>0</v>
      </c>
      <c r="E657" s="18" t="n">
        <f aca="false">'Vstupní data'!AB643</f>
        <v>0</v>
      </c>
      <c r="F657" s="18" t="n">
        <f aca="false">'Vstupní data'!S643</f>
        <v>0</v>
      </c>
      <c r="G657" s="18" t="n">
        <f aca="false">'Vstupní data'!AL643</f>
        <v>0</v>
      </c>
      <c r="H657" s="18" t="n">
        <f aca="false">'Vstupní data'!AQ643</f>
        <v>0</v>
      </c>
      <c r="I657" s="18" t="n">
        <f aca="false">SUM(E657:H657)</f>
        <v>0</v>
      </c>
    </row>
    <row r="658" customFormat="false" ht="12.8" hidden="false" customHeight="false" outlineLevel="0" collapsed="false">
      <c r="A658" s="18" t="n">
        <f aca="false">'Vstupní data'!A644</f>
        <v>0</v>
      </c>
      <c r="B658" s="18" t="str">
        <f aca="false">CONCATENATE('Vstupní data'!F644,'Vstupní data'!G644,'Vstupní data'!H644,'Vstupní data'!I644)</f>
        <v/>
      </c>
      <c r="C658" s="18" t="n">
        <f aca="false">'Vstupní data'!K644</f>
        <v>0</v>
      </c>
      <c r="D658" s="75" t="n">
        <f aca="false">'Vstupní data'!L644</f>
        <v>0</v>
      </c>
      <c r="E658" s="18" t="n">
        <f aca="false">'Vstupní data'!AB644</f>
        <v>0</v>
      </c>
      <c r="F658" s="18" t="n">
        <f aca="false">'Vstupní data'!S644</f>
        <v>0</v>
      </c>
      <c r="G658" s="18" t="n">
        <f aca="false">'Vstupní data'!AL644</f>
        <v>0</v>
      </c>
      <c r="H658" s="18" t="n">
        <f aca="false">'Vstupní data'!AQ644</f>
        <v>0</v>
      </c>
      <c r="I658" s="18" t="n">
        <f aca="false">SUM(E658:H658)</f>
        <v>0</v>
      </c>
    </row>
    <row r="659" customFormat="false" ht="12.8" hidden="false" customHeight="false" outlineLevel="0" collapsed="false">
      <c r="A659" s="18" t="n">
        <f aca="false">'Vstupní data'!A645</f>
        <v>0</v>
      </c>
      <c r="B659" s="18" t="str">
        <f aca="false">CONCATENATE('Vstupní data'!F645,'Vstupní data'!G645,'Vstupní data'!H645,'Vstupní data'!I645)</f>
        <v/>
      </c>
      <c r="C659" s="18" t="n">
        <f aca="false">'Vstupní data'!K645</f>
        <v>0</v>
      </c>
      <c r="D659" s="75" t="n">
        <f aca="false">'Vstupní data'!L645</f>
        <v>0</v>
      </c>
      <c r="E659" s="18" t="n">
        <f aca="false">'Vstupní data'!AB645</f>
        <v>0</v>
      </c>
      <c r="F659" s="18" t="n">
        <f aca="false">'Vstupní data'!S645</f>
        <v>0</v>
      </c>
      <c r="G659" s="18" t="n">
        <f aca="false">'Vstupní data'!AL645</f>
        <v>0</v>
      </c>
      <c r="H659" s="18" t="n">
        <f aca="false">'Vstupní data'!AQ645</f>
        <v>0</v>
      </c>
      <c r="I659" s="18" t="n">
        <f aca="false">SUM(E659:H659)</f>
        <v>0</v>
      </c>
    </row>
    <row r="660" customFormat="false" ht="12.8" hidden="false" customHeight="false" outlineLevel="0" collapsed="false">
      <c r="A660" s="18" t="n">
        <f aca="false">'Vstupní data'!A646</f>
        <v>0</v>
      </c>
      <c r="B660" s="18" t="str">
        <f aca="false">CONCATENATE('Vstupní data'!F646,'Vstupní data'!G646,'Vstupní data'!H646,'Vstupní data'!I646)</f>
        <v/>
      </c>
      <c r="C660" s="18" t="n">
        <f aca="false">'Vstupní data'!K646</f>
        <v>0</v>
      </c>
      <c r="D660" s="75" t="n">
        <f aca="false">'Vstupní data'!L646</f>
        <v>0</v>
      </c>
      <c r="E660" s="18" t="n">
        <f aca="false">'Vstupní data'!AB646</f>
        <v>0</v>
      </c>
      <c r="F660" s="18" t="n">
        <f aca="false">'Vstupní data'!S646</f>
        <v>0</v>
      </c>
      <c r="G660" s="18" t="n">
        <f aca="false">'Vstupní data'!AL646</f>
        <v>0</v>
      </c>
      <c r="H660" s="18" t="n">
        <f aca="false">'Vstupní data'!AQ646</f>
        <v>0</v>
      </c>
      <c r="I660" s="18" t="n">
        <f aca="false">SUM(E660:H660)</f>
        <v>0</v>
      </c>
    </row>
    <row r="661" customFormat="false" ht="12.8" hidden="false" customHeight="false" outlineLevel="0" collapsed="false">
      <c r="A661" s="18" t="n">
        <f aca="false">'Vstupní data'!A647</f>
        <v>0</v>
      </c>
      <c r="B661" s="18" t="str">
        <f aca="false">CONCATENATE('Vstupní data'!F647,'Vstupní data'!G647,'Vstupní data'!H647,'Vstupní data'!I647)</f>
        <v/>
      </c>
      <c r="C661" s="18" t="n">
        <f aca="false">'Vstupní data'!K647</f>
        <v>0</v>
      </c>
      <c r="D661" s="75" t="n">
        <f aca="false">'Vstupní data'!L647</f>
        <v>0</v>
      </c>
      <c r="E661" s="18" t="n">
        <f aca="false">'Vstupní data'!AB647</f>
        <v>0</v>
      </c>
      <c r="F661" s="18" t="n">
        <f aca="false">'Vstupní data'!S647</f>
        <v>0</v>
      </c>
      <c r="G661" s="18" t="n">
        <f aca="false">'Vstupní data'!AL647</f>
        <v>0</v>
      </c>
      <c r="H661" s="18" t="n">
        <f aca="false">'Vstupní data'!AQ647</f>
        <v>0</v>
      </c>
      <c r="I661" s="18" t="n">
        <f aca="false">SUM(E661:H661)</f>
        <v>0</v>
      </c>
    </row>
    <row r="662" customFormat="false" ht="12.8" hidden="false" customHeight="false" outlineLevel="0" collapsed="false">
      <c r="A662" s="18" t="n">
        <f aca="false">'Vstupní data'!A648</f>
        <v>0</v>
      </c>
      <c r="B662" s="18" t="str">
        <f aca="false">CONCATENATE('Vstupní data'!F648,'Vstupní data'!G648,'Vstupní data'!H648,'Vstupní data'!I648)</f>
        <v/>
      </c>
      <c r="C662" s="18" t="n">
        <f aca="false">'Vstupní data'!K648</f>
        <v>0</v>
      </c>
      <c r="D662" s="75" t="n">
        <f aca="false">'Vstupní data'!L648</f>
        <v>0</v>
      </c>
      <c r="E662" s="18" t="n">
        <f aca="false">'Vstupní data'!AB648</f>
        <v>0</v>
      </c>
      <c r="F662" s="18" t="n">
        <f aca="false">'Vstupní data'!S648</f>
        <v>0</v>
      </c>
      <c r="G662" s="18" t="n">
        <f aca="false">'Vstupní data'!AL648</f>
        <v>0</v>
      </c>
      <c r="H662" s="18" t="n">
        <f aca="false">'Vstupní data'!AQ648</f>
        <v>0</v>
      </c>
      <c r="I662" s="18" t="n">
        <f aca="false">SUM(E662:H662)</f>
        <v>0</v>
      </c>
    </row>
    <row r="663" customFormat="false" ht="12.8" hidden="false" customHeight="false" outlineLevel="0" collapsed="false">
      <c r="A663" s="18" t="n">
        <f aca="false">'Vstupní data'!A649</f>
        <v>0</v>
      </c>
      <c r="B663" s="18" t="str">
        <f aca="false">CONCATENATE('Vstupní data'!F649,'Vstupní data'!G649,'Vstupní data'!H649,'Vstupní data'!I649)</f>
        <v/>
      </c>
      <c r="C663" s="18" t="n">
        <f aca="false">'Vstupní data'!K649</f>
        <v>0</v>
      </c>
      <c r="D663" s="75" t="n">
        <f aca="false">'Vstupní data'!L649</f>
        <v>0</v>
      </c>
      <c r="E663" s="18" t="n">
        <f aca="false">'Vstupní data'!AB649</f>
        <v>0</v>
      </c>
      <c r="F663" s="18" t="n">
        <f aca="false">'Vstupní data'!S649</f>
        <v>0</v>
      </c>
      <c r="G663" s="18" t="n">
        <f aca="false">'Vstupní data'!AL649</f>
        <v>0</v>
      </c>
      <c r="H663" s="18" t="n">
        <f aca="false">'Vstupní data'!AQ649</f>
        <v>0</v>
      </c>
      <c r="I663" s="18" t="n">
        <f aca="false">SUM(E663:H663)</f>
        <v>0</v>
      </c>
    </row>
    <row r="664" customFormat="false" ht="12.8" hidden="false" customHeight="false" outlineLevel="0" collapsed="false">
      <c r="A664" s="18" t="n">
        <f aca="false">'Vstupní data'!A650</f>
        <v>0</v>
      </c>
      <c r="B664" s="18" t="str">
        <f aca="false">CONCATENATE('Vstupní data'!F650,'Vstupní data'!G650,'Vstupní data'!H650,'Vstupní data'!I650)</f>
        <v/>
      </c>
      <c r="C664" s="18" t="n">
        <f aca="false">'Vstupní data'!K650</f>
        <v>0</v>
      </c>
      <c r="D664" s="75" t="n">
        <f aca="false">'Vstupní data'!L650</f>
        <v>0</v>
      </c>
      <c r="E664" s="18" t="n">
        <f aca="false">'Vstupní data'!AB650</f>
        <v>0</v>
      </c>
      <c r="F664" s="18" t="n">
        <f aca="false">'Vstupní data'!S650</f>
        <v>0</v>
      </c>
      <c r="G664" s="18" t="n">
        <f aca="false">'Vstupní data'!AL650</f>
        <v>0</v>
      </c>
      <c r="H664" s="18" t="n">
        <f aca="false">'Vstupní data'!AQ650</f>
        <v>0</v>
      </c>
      <c r="I664" s="18" t="n">
        <f aca="false">SUM(E664:H664)</f>
        <v>0</v>
      </c>
    </row>
    <row r="665" customFormat="false" ht="12.8" hidden="false" customHeight="false" outlineLevel="0" collapsed="false">
      <c r="A665" s="18" t="n">
        <f aca="false">'Vstupní data'!A651</f>
        <v>0</v>
      </c>
      <c r="B665" s="18" t="str">
        <f aca="false">CONCATENATE('Vstupní data'!F651,'Vstupní data'!G651,'Vstupní data'!H651,'Vstupní data'!I651)</f>
        <v/>
      </c>
      <c r="C665" s="18" t="n">
        <f aca="false">'Vstupní data'!K651</f>
        <v>0</v>
      </c>
      <c r="D665" s="75" t="n">
        <f aca="false">'Vstupní data'!L651</f>
        <v>0</v>
      </c>
      <c r="E665" s="18" t="n">
        <f aca="false">'Vstupní data'!AB651</f>
        <v>0</v>
      </c>
      <c r="F665" s="18" t="n">
        <f aca="false">'Vstupní data'!S651</f>
        <v>0</v>
      </c>
      <c r="G665" s="18" t="n">
        <f aca="false">'Vstupní data'!AL651</f>
        <v>0</v>
      </c>
      <c r="H665" s="18" t="n">
        <f aca="false">'Vstupní data'!AQ651</f>
        <v>0</v>
      </c>
      <c r="I665" s="18" t="n">
        <f aca="false">SUM(E665:H665)</f>
        <v>0</v>
      </c>
    </row>
    <row r="666" customFormat="false" ht="12.8" hidden="false" customHeight="false" outlineLevel="0" collapsed="false">
      <c r="A666" s="18" t="n">
        <f aca="false">'Vstupní data'!A652</f>
        <v>0</v>
      </c>
      <c r="B666" s="18" t="str">
        <f aca="false">CONCATENATE('Vstupní data'!F652,'Vstupní data'!G652,'Vstupní data'!H652,'Vstupní data'!I652)</f>
        <v/>
      </c>
      <c r="C666" s="18" t="n">
        <f aca="false">'Vstupní data'!K652</f>
        <v>0</v>
      </c>
      <c r="D666" s="75" t="n">
        <f aca="false">'Vstupní data'!L652</f>
        <v>0</v>
      </c>
      <c r="E666" s="18" t="n">
        <f aca="false">'Vstupní data'!AB652</f>
        <v>0</v>
      </c>
      <c r="F666" s="18" t="n">
        <f aca="false">'Vstupní data'!S652</f>
        <v>0</v>
      </c>
      <c r="G666" s="18" t="n">
        <f aca="false">'Vstupní data'!AL652</f>
        <v>0</v>
      </c>
      <c r="H666" s="18" t="n">
        <f aca="false">'Vstupní data'!AQ652</f>
        <v>0</v>
      </c>
      <c r="I666" s="18" t="n">
        <f aca="false">SUM(E666:H666)</f>
        <v>0</v>
      </c>
    </row>
    <row r="667" customFormat="false" ht="12.8" hidden="false" customHeight="false" outlineLevel="0" collapsed="false">
      <c r="A667" s="18" t="n">
        <f aca="false">'Vstupní data'!A653</f>
        <v>0</v>
      </c>
      <c r="B667" s="18" t="str">
        <f aca="false">CONCATENATE('Vstupní data'!F653,'Vstupní data'!G653,'Vstupní data'!H653,'Vstupní data'!I653)</f>
        <v/>
      </c>
      <c r="C667" s="18" t="n">
        <f aca="false">'Vstupní data'!K653</f>
        <v>0</v>
      </c>
      <c r="D667" s="75" t="n">
        <f aca="false">'Vstupní data'!L653</f>
        <v>0</v>
      </c>
      <c r="E667" s="18" t="n">
        <f aca="false">'Vstupní data'!AB653</f>
        <v>0</v>
      </c>
      <c r="F667" s="18" t="n">
        <f aca="false">'Vstupní data'!S653</f>
        <v>0</v>
      </c>
      <c r="G667" s="18" t="n">
        <f aca="false">'Vstupní data'!AL653</f>
        <v>0</v>
      </c>
      <c r="H667" s="18" t="n">
        <f aca="false">'Vstupní data'!AQ653</f>
        <v>0</v>
      </c>
      <c r="I667" s="18" t="n">
        <f aca="false">SUM(E667:H667)</f>
        <v>0</v>
      </c>
    </row>
    <row r="668" customFormat="false" ht="12.8" hidden="false" customHeight="false" outlineLevel="0" collapsed="false">
      <c r="A668" s="18" t="n">
        <f aca="false">'Vstupní data'!A654</f>
        <v>0</v>
      </c>
      <c r="B668" s="18" t="str">
        <f aca="false">CONCATENATE('Vstupní data'!F654,'Vstupní data'!G654,'Vstupní data'!H654,'Vstupní data'!I654)</f>
        <v/>
      </c>
      <c r="C668" s="18" t="n">
        <f aca="false">'Vstupní data'!K654</f>
        <v>0</v>
      </c>
      <c r="D668" s="75" t="n">
        <f aca="false">'Vstupní data'!L654</f>
        <v>0</v>
      </c>
      <c r="E668" s="18" t="n">
        <f aca="false">'Vstupní data'!AB654</f>
        <v>0</v>
      </c>
      <c r="F668" s="18" t="n">
        <f aca="false">'Vstupní data'!S654</f>
        <v>0</v>
      </c>
      <c r="G668" s="18" t="n">
        <f aca="false">'Vstupní data'!AL654</f>
        <v>0</v>
      </c>
      <c r="H668" s="18" t="n">
        <f aca="false">'Vstupní data'!AQ654</f>
        <v>0</v>
      </c>
      <c r="I668" s="18" t="n">
        <f aca="false">SUM(E668:H668)</f>
        <v>0</v>
      </c>
    </row>
    <row r="669" customFormat="false" ht="12.8" hidden="false" customHeight="false" outlineLevel="0" collapsed="false">
      <c r="A669" s="18" t="n">
        <f aca="false">'Vstupní data'!A655</f>
        <v>0</v>
      </c>
      <c r="B669" s="18" t="str">
        <f aca="false">CONCATENATE('Vstupní data'!F655,'Vstupní data'!G655,'Vstupní data'!H655,'Vstupní data'!I655)</f>
        <v/>
      </c>
      <c r="C669" s="18" t="n">
        <f aca="false">'Vstupní data'!K655</f>
        <v>0</v>
      </c>
      <c r="D669" s="75" t="n">
        <f aca="false">'Vstupní data'!L655</f>
        <v>0</v>
      </c>
      <c r="E669" s="18" t="n">
        <f aca="false">'Vstupní data'!AB655</f>
        <v>0</v>
      </c>
      <c r="F669" s="18" t="n">
        <f aca="false">'Vstupní data'!S655</f>
        <v>0</v>
      </c>
      <c r="G669" s="18" t="n">
        <f aca="false">'Vstupní data'!AL655</f>
        <v>0</v>
      </c>
      <c r="H669" s="18" t="n">
        <f aca="false">'Vstupní data'!AQ655</f>
        <v>0</v>
      </c>
      <c r="I669" s="18" t="n">
        <f aca="false">SUM(E669:H669)</f>
        <v>0</v>
      </c>
    </row>
    <row r="670" customFormat="false" ht="12.8" hidden="false" customHeight="false" outlineLevel="0" collapsed="false">
      <c r="A670" s="18" t="n">
        <f aca="false">'Vstupní data'!A656</f>
        <v>0</v>
      </c>
      <c r="B670" s="18" t="str">
        <f aca="false">CONCATENATE('Vstupní data'!F656,'Vstupní data'!G656,'Vstupní data'!H656,'Vstupní data'!I656)</f>
        <v/>
      </c>
      <c r="C670" s="18" t="n">
        <f aca="false">'Vstupní data'!K656</f>
        <v>0</v>
      </c>
      <c r="D670" s="75" t="n">
        <f aca="false">'Vstupní data'!L656</f>
        <v>0</v>
      </c>
      <c r="E670" s="18" t="n">
        <f aca="false">'Vstupní data'!AB656</f>
        <v>0</v>
      </c>
      <c r="F670" s="18" t="n">
        <f aca="false">'Vstupní data'!S656</f>
        <v>0</v>
      </c>
      <c r="G670" s="18" t="n">
        <f aca="false">'Vstupní data'!AL656</f>
        <v>0</v>
      </c>
      <c r="H670" s="18" t="n">
        <f aca="false">'Vstupní data'!AQ656</f>
        <v>0</v>
      </c>
      <c r="I670" s="18" t="n">
        <f aca="false">SUM(E670:H670)</f>
        <v>0</v>
      </c>
    </row>
    <row r="671" customFormat="false" ht="12.8" hidden="false" customHeight="false" outlineLevel="0" collapsed="false">
      <c r="A671" s="18" t="n">
        <f aca="false">'Vstupní data'!A657</f>
        <v>0</v>
      </c>
      <c r="B671" s="18" t="str">
        <f aca="false">CONCATENATE('Vstupní data'!F657,'Vstupní data'!G657,'Vstupní data'!H657,'Vstupní data'!I657)</f>
        <v/>
      </c>
      <c r="C671" s="18" t="n">
        <f aca="false">'Vstupní data'!K657</f>
        <v>0</v>
      </c>
      <c r="D671" s="75" t="n">
        <f aca="false">'Vstupní data'!L657</f>
        <v>0</v>
      </c>
      <c r="E671" s="18" t="n">
        <f aca="false">'Vstupní data'!AB657</f>
        <v>0</v>
      </c>
      <c r="F671" s="18" t="n">
        <f aca="false">'Vstupní data'!S657</f>
        <v>0</v>
      </c>
      <c r="G671" s="18" t="n">
        <f aca="false">'Vstupní data'!AL657</f>
        <v>0</v>
      </c>
      <c r="H671" s="18" t="n">
        <f aca="false">'Vstupní data'!AQ657</f>
        <v>0</v>
      </c>
      <c r="I671" s="18" t="n">
        <f aca="false">SUM(E671:H671)</f>
        <v>0</v>
      </c>
    </row>
    <row r="672" customFormat="false" ht="12.8" hidden="false" customHeight="false" outlineLevel="0" collapsed="false">
      <c r="A672" s="18" t="n">
        <f aca="false">'Vstupní data'!A658</f>
        <v>0</v>
      </c>
      <c r="B672" s="18" t="str">
        <f aca="false">CONCATENATE('Vstupní data'!F658,'Vstupní data'!G658,'Vstupní data'!H658,'Vstupní data'!I658)</f>
        <v/>
      </c>
      <c r="C672" s="18" t="n">
        <f aca="false">'Vstupní data'!K658</f>
        <v>0</v>
      </c>
      <c r="D672" s="75" t="n">
        <f aca="false">'Vstupní data'!L658</f>
        <v>0</v>
      </c>
      <c r="E672" s="18" t="n">
        <f aca="false">'Vstupní data'!AB658</f>
        <v>0</v>
      </c>
      <c r="F672" s="18" t="n">
        <f aca="false">'Vstupní data'!S658</f>
        <v>0</v>
      </c>
      <c r="G672" s="18" t="n">
        <f aca="false">'Vstupní data'!AL658</f>
        <v>0</v>
      </c>
      <c r="H672" s="18" t="n">
        <f aca="false">'Vstupní data'!AQ658</f>
        <v>0</v>
      </c>
      <c r="I672" s="18" t="n">
        <f aca="false">SUM(E672:H672)</f>
        <v>0</v>
      </c>
    </row>
    <row r="673" customFormat="false" ht="12.8" hidden="false" customHeight="false" outlineLevel="0" collapsed="false">
      <c r="A673" s="18" t="n">
        <f aca="false">'Vstupní data'!A659</f>
        <v>0</v>
      </c>
      <c r="B673" s="18" t="str">
        <f aca="false">CONCATENATE('Vstupní data'!F659,'Vstupní data'!G659,'Vstupní data'!H659,'Vstupní data'!I659)</f>
        <v/>
      </c>
      <c r="C673" s="18" t="n">
        <f aca="false">'Vstupní data'!K659</f>
        <v>0</v>
      </c>
      <c r="D673" s="75" t="n">
        <f aca="false">'Vstupní data'!L659</f>
        <v>0</v>
      </c>
      <c r="E673" s="18" t="n">
        <f aca="false">'Vstupní data'!AB659</f>
        <v>0</v>
      </c>
      <c r="F673" s="18" t="n">
        <f aca="false">'Vstupní data'!S659</f>
        <v>0</v>
      </c>
      <c r="G673" s="18" t="n">
        <f aca="false">'Vstupní data'!AL659</f>
        <v>0</v>
      </c>
      <c r="H673" s="18" t="n">
        <f aca="false">'Vstupní data'!AQ659</f>
        <v>0</v>
      </c>
      <c r="I673" s="18" t="n">
        <f aca="false">SUM(E673:H673)</f>
        <v>0</v>
      </c>
    </row>
    <row r="674" customFormat="false" ht="12.8" hidden="false" customHeight="false" outlineLevel="0" collapsed="false">
      <c r="A674" s="18" t="n">
        <f aca="false">'Vstupní data'!A660</f>
        <v>0</v>
      </c>
      <c r="B674" s="18" t="str">
        <f aca="false">CONCATENATE('Vstupní data'!F660,'Vstupní data'!G660,'Vstupní data'!H660,'Vstupní data'!I660)</f>
        <v/>
      </c>
      <c r="C674" s="18" t="n">
        <f aca="false">'Vstupní data'!K660</f>
        <v>0</v>
      </c>
      <c r="D674" s="75" t="n">
        <f aca="false">'Vstupní data'!L660</f>
        <v>0</v>
      </c>
      <c r="E674" s="18" t="n">
        <f aca="false">'Vstupní data'!AB660</f>
        <v>0</v>
      </c>
      <c r="F674" s="18" t="n">
        <f aca="false">'Vstupní data'!S660</f>
        <v>0</v>
      </c>
      <c r="G674" s="18" t="n">
        <f aca="false">'Vstupní data'!AL660</f>
        <v>0</v>
      </c>
      <c r="H674" s="18" t="n">
        <f aca="false">'Vstupní data'!AQ660</f>
        <v>0</v>
      </c>
      <c r="I674" s="18" t="n">
        <f aca="false">SUM(E674:H674)</f>
        <v>0</v>
      </c>
    </row>
    <row r="675" customFormat="false" ht="12.8" hidden="false" customHeight="false" outlineLevel="0" collapsed="false">
      <c r="A675" s="18" t="n">
        <f aca="false">'Vstupní data'!A661</f>
        <v>0</v>
      </c>
      <c r="B675" s="18" t="str">
        <f aca="false">CONCATENATE('Vstupní data'!F661,'Vstupní data'!G661,'Vstupní data'!H661,'Vstupní data'!I661)</f>
        <v/>
      </c>
      <c r="C675" s="18" t="n">
        <f aca="false">'Vstupní data'!K661</f>
        <v>0</v>
      </c>
      <c r="D675" s="75" t="n">
        <f aca="false">'Vstupní data'!L661</f>
        <v>0</v>
      </c>
      <c r="E675" s="18" t="n">
        <f aca="false">'Vstupní data'!AB661</f>
        <v>0</v>
      </c>
      <c r="F675" s="18" t="n">
        <f aca="false">'Vstupní data'!S661</f>
        <v>0</v>
      </c>
      <c r="G675" s="18" t="n">
        <f aca="false">'Vstupní data'!AL661</f>
        <v>0</v>
      </c>
      <c r="H675" s="18" t="n">
        <f aca="false">'Vstupní data'!AQ661</f>
        <v>0</v>
      </c>
      <c r="I675" s="18" t="n">
        <f aca="false">SUM(E675:H675)</f>
        <v>0</v>
      </c>
    </row>
    <row r="676" customFormat="false" ht="12.8" hidden="false" customHeight="false" outlineLevel="0" collapsed="false">
      <c r="A676" s="18" t="n">
        <f aca="false">'Vstupní data'!A662</f>
        <v>0</v>
      </c>
      <c r="B676" s="18" t="str">
        <f aca="false">CONCATENATE('Vstupní data'!F662,'Vstupní data'!G662,'Vstupní data'!H662,'Vstupní data'!I662)</f>
        <v/>
      </c>
      <c r="C676" s="18" t="n">
        <f aca="false">'Vstupní data'!K662</f>
        <v>0</v>
      </c>
      <c r="D676" s="75" t="n">
        <f aca="false">'Vstupní data'!L662</f>
        <v>0</v>
      </c>
      <c r="E676" s="18" t="n">
        <f aca="false">'Vstupní data'!AB662</f>
        <v>0</v>
      </c>
      <c r="F676" s="18" t="n">
        <f aca="false">'Vstupní data'!S662</f>
        <v>0</v>
      </c>
      <c r="G676" s="18" t="n">
        <f aca="false">'Vstupní data'!AL662</f>
        <v>0</v>
      </c>
      <c r="H676" s="18" t="n">
        <f aca="false">'Vstupní data'!AQ662</f>
        <v>0</v>
      </c>
      <c r="I676" s="18" t="n">
        <f aca="false">SUM(E676:H676)</f>
        <v>0</v>
      </c>
    </row>
    <row r="677" customFormat="false" ht="12.8" hidden="false" customHeight="false" outlineLevel="0" collapsed="false">
      <c r="A677" s="18" t="n">
        <f aca="false">'Vstupní data'!A663</f>
        <v>0</v>
      </c>
      <c r="B677" s="18" t="str">
        <f aca="false">CONCATENATE('Vstupní data'!F663,'Vstupní data'!G663,'Vstupní data'!H663,'Vstupní data'!I663)</f>
        <v/>
      </c>
      <c r="C677" s="18" t="n">
        <f aca="false">'Vstupní data'!K663</f>
        <v>0</v>
      </c>
      <c r="D677" s="75" t="n">
        <f aca="false">'Vstupní data'!L663</f>
        <v>0</v>
      </c>
      <c r="E677" s="18" t="n">
        <f aca="false">'Vstupní data'!AB663</f>
        <v>0</v>
      </c>
      <c r="F677" s="18" t="n">
        <f aca="false">'Vstupní data'!S663</f>
        <v>0</v>
      </c>
      <c r="G677" s="18" t="n">
        <f aca="false">'Vstupní data'!AL663</f>
        <v>0</v>
      </c>
      <c r="H677" s="18" t="n">
        <f aca="false">'Vstupní data'!AQ663</f>
        <v>0</v>
      </c>
      <c r="I677" s="18" t="n">
        <f aca="false">SUM(E677:H677)</f>
        <v>0</v>
      </c>
    </row>
    <row r="678" customFormat="false" ht="12.8" hidden="false" customHeight="false" outlineLevel="0" collapsed="false">
      <c r="A678" s="18" t="n">
        <f aca="false">'Vstupní data'!A664</f>
        <v>0</v>
      </c>
      <c r="B678" s="18" t="str">
        <f aca="false">CONCATENATE('Vstupní data'!F664,'Vstupní data'!G664,'Vstupní data'!H664,'Vstupní data'!I664)</f>
        <v/>
      </c>
      <c r="C678" s="18" t="n">
        <f aca="false">'Vstupní data'!K664</f>
        <v>0</v>
      </c>
      <c r="D678" s="75" t="n">
        <f aca="false">'Vstupní data'!L664</f>
        <v>0</v>
      </c>
      <c r="E678" s="18" t="n">
        <f aca="false">'Vstupní data'!AB664</f>
        <v>0</v>
      </c>
      <c r="F678" s="18" t="n">
        <f aca="false">'Vstupní data'!S664</f>
        <v>0</v>
      </c>
      <c r="G678" s="18" t="n">
        <f aca="false">'Vstupní data'!AL664</f>
        <v>0</v>
      </c>
      <c r="H678" s="18" t="n">
        <f aca="false">'Vstupní data'!AQ664</f>
        <v>0</v>
      </c>
      <c r="I678" s="18" t="n">
        <f aca="false">SUM(E678:H678)</f>
        <v>0</v>
      </c>
    </row>
    <row r="679" customFormat="false" ht="12.8" hidden="false" customHeight="false" outlineLevel="0" collapsed="false">
      <c r="A679" s="18" t="n">
        <f aca="false">'Vstupní data'!A665</f>
        <v>0</v>
      </c>
      <c r="B679" s="18" t="str">
        <f aca="false">CONCATENATE('Vstupní data'!F665,'Vstupní data'!G665,'Vstupní data'!H665,'Vstupní data'!I665)</f>
        <v/>
      </c>
      <c r="C679" s="18" t="n">
        <f aca="false">'Vstupní data'!K665</f>
        <v>0</v>
      </c>
      <c r="D679" s="75" t="n">
        <f aca="false">'Vstupní data'!L665</f>
        <v>0</v>
      </c>
      <c r="E679" s="18" t="n">
        <f aca="false">'Vstupní data'!AB665</f>
        <v>0</v>
      </c>
      <c r="F679" s="18" t="n">
        <f aca="false">'Vstupní data'!S665</f>
        <v>0</v>
      </c>
      <c r="G679" s="18" t="n">
        <f aca="false">'Vstupní data'!AL665</f>
        <v>0</v>
      </c>
      <c r="H679" s="18" t="n">
        <f aca="false">'Vstupní data'!AQ665</f>
        <v>0</v>
      </c>
      <c r="I679" s="18" t="n">
        <f aca="false">SUM(E679:H679)</f>
        <v>0</v>
      </c>
    </row>
    <row r="680" customFormat="false" ht="12.8" hidden="false" customHeight="false" outlineLevel="0" collapsed="false">
      <c r="A680" s="18" t="n">
        <f aca="false">'Vstupní data'!A666</f>
        <v>0</v>
      </c>
      <c r="B680" s="18" t="str">
        <f aca="false">CONCATENATE('Vstupní data'!F666,'Vstupní data'!G666,'Vstupní data'!H666,'Vstupní data'!I666)</f>
        <v/>
      </c>
      <c r="C680" s="18" t="n">
        <f aca="false">'Vstupní data'!K666</f>
        <v>0</v>
      </c>
      <c r="D680" s="75" t="n">
        <f aca="false">'Vstupní data'!L666</f>
        <v>0</v>
      </c>
      <c r="E680" s="18" t="n">
        <f aca="false">'Vstupní data'!AB666</f>
        <v>0</v>
      </c>
      <c r="F680" s="18" t="n">
        <f aca="false">'Vstupní data'!S666</f>
        <v>0</v>
      </c>
      <c r="G680" s="18" t="n">
        <f aca="false">'Vstupní data'!AL666</f>
        <v>0</v>
      </c>
      <c r="H680" s="18" t="n">
        <f aca="false">'Vstupní data'!AQ666</f>
        <v>0</v>
      </c>
      <c r="I680" s="18" t="n">
        <f aca="false">SUM(E680:H680)</f>
        <v>0</v>
      </c>
    </row>
    <row r="681" customFormat="false" ht="12.8" hidden="false" customHeight="false" outlineLevel="0" collapsed="false">
      <c r="A681" s="18" t="n">
        <f aca="false">'Vstupní data'!A667</f>
        <v>0</v>
      </c>
      <c r="B681" s="18" t="str">
        <f aca="false">CONCATENATE('Vstupní data'!F667,'Vstupní data'!G667,'Vstupní data'!H667,'Vstupní data'!I667)</f>
        <v/>
      </c>
      <c r="C681" s="18" t="n">
        <f aca="false">'Vstupní data'!K667</f>
        <v>0</v>
      </c>
      <c r="D681" s="75" t="n">
        <f aca="false">'Vstupní data'!L667</f>
        <v>0</v>
      </c>
      <c r="E681" s="18" t="n">
        <f aca="false">'Vstupní data'!AB667</f>
        <v>0</v>
      </c>
      <c r="F681" s="18" t="n">
        <f aca="false">'Vstupní data'!S667</f>
        <v>0</v>
      </c>
      <c r="G681" s="18" t="n">
        <f aca="false">'Vstupní data'!AL667</f>
        <v>0</v>
      </c>
      <c r="H681" s="18" t="n">
        <f aca="false">'Vstupní data'!AQ667</f>
        <v>0</v>
      </c>
      <c r="I681" s="18" t="n">
        <f aca="false">SUM(E681:H681)</f>
        <v>0</v>
      </c>
    </row>
    <row r="682" customFormat="false" ht="12.8" hidden="false" customHeight="false" outlineLevel="0" collapsed="false">
      <c r="A682" s="18" t="n">
        <f aca="false">'Vstupní data'!A668</f>
        <v>0</v>
      </c>
      <c r="B682" s="18" t="str">
        <f aca="false">CONCATENATE('Vstupní data'!F668,'Vstupní data'!G668,'Vstupní data'!H668,'Vstupní data'!I668)</f>
        <v/>
      </c>
      <c r="C682" s="18" t="n">
        <f aca="false">'Vstupní data'!K668</f>
        <v>0</v>
      </c>
      <c r="D682" s="75" t="n">
        <f aca="false">'Vstupní data'!L668</f>
        <v>0</v>
      </c>
      <c r="E682" s="18" t="n">
        <f aca="false">'Vstupní data'!AB668</f>
        <v>0</v>
      </c>
      <c r="F682" s="18" t="n">
        <f aca="false">'Vstupní data'!S668</f>
        <v>0</v>
      </c>
      <c r="G682" s="18" t="n">
        <f aca="false">'Vstupní data'!AL668</f>
        <v>0</v>
      </c>
      <c r="H682" s="18" t="n">
        <f aca="false">'Vstupní data'!AQ668</f>
        <v>0</v>
      </c>
      <c r="I682" s="18" t="n">
        <f aca="false">SUM(E682:H682)</f>
        <v>0</v>
      </c>
    </row>
    <row r="683" customFormat="false" ht="12.8" hidden="false" customHeight="false" outlineLevel="0" collapsed="false">
      <c r="A683" s="18" t="n">
        <f aca="false">'Vstupní data'!A669</f>
        <v>0</v>
      </c>
      <c r="B683" s="18" t="str">
        <f aca="false">CONCATENATE('Vstupní data'!F669,'Vstupní data'!G669,'Vstupní data'!H669,'Vstupní data'!I669)</f>
        <v/>
      </c>
      <c r="C683" s="18" t="n">
        <f aca="false">'Vstupní data'!K669</f>
        <v>0</v>
      </c>
      <c r="D683" s="75" t="n">
        <f aca="false">'Vstupní data'!L669</f>
        <v>0</v>
      </c>
      <c r="E683" s="18" t="n">
        <f aca="false">'Vstupní data'!AB669</f>
        <v>0</v>
      </c>
      <c r="F683" s="18" t="n">
        <f aca="false">'Vstupní data'!S669</f>
        <v>0</v>
      </c>
      <c r="G683" s="18" t="n">
        <f aca="false">'Vstupní data'!AL669</f>
        <v>0</v>
      </c>
      <c r="H683" s="18" t="n">
        <f aca="false">'Vstupní data'!AQ669</f>
        <v>0</v>
      </c>
      <c r="I683" s="18" t="n">
        <f aca="false">SUM(E683:H683)</f>
        <v>0</v>
      </c>
    </row>
    <row r="684" customFormat="false" ht="12.8" hidden="false" customHeight="false" outlineLevel="0" collapsed="false">
      <c r="A684" s="18" t="n">
        <f aca="false">'Vstupní data'!A670</f>
        <v>0</v>
      </c>
      <c r="B684" s="18" t="str">
        <f aca="false">CONCATENATE('Vstupní data'!F670,'Vstupní data'!G670,'Vstupní data'!H670,'Vstupní data'!I670)</f>
        <v/>
      </c>
      <c r="C684" s="18" t="n">
        <f aca="false">'Vstupní data'!K670</f>
        <v>0</v>
      </c>
      <c r="D684" s="75" t="n">
        <f aca="false">'Vstupní data'!L670</f>
        <v>0</v>
      </c>
      <c r="E684" s="18" t="n">
        <f aca="false">'Vstupní data'!AB670</f>
        <v>0</v>
      </c>
      <c r="F684" s="18" t="n">
        <f aca="false">'Vstupní data'!S670</f>
        <v>0</v>
      </c>
      <c r="G684" s="18" t="n">
        <f aca="false">'Vstupní data'!AL670</f>
        <v>0</v>
      </c>
      <c r="H684" s="18" t="n">
        <f aca="false">'Vstupní data'!AQ670</f>
        <v>0</v>
      </c>
      <c r="I684" s="18" t="n">
        <f aca="false">SUM(E684:H684)</f>
        <v>0</v>
      </c>
    </row>
    <row r="685" customFormat="false" ht="12.8" hidden="false" customHeight="false" outlineLevel="0" collapsed="false">
      <c r="A685" s="18" t="n">
        <f aca="false">'Vstupní data'!A671</f>
        <v>0</v>
      </c>
      <c r="B685" s="18" t="str">
        <f aca="false">CONCATENATE('Vstupní data'!F671,'Vstupní data'!G671,'Vstupní data'!H671,'Vstupní data'!I671)</f>
        <v/>
      </c>
      <c r="C685" s="18" t="n">
        <f aca="false">'Vstupní data'!K671</f>
        <v>0</v>
      </c>
      <c r="D685" s="75" t="n">
        <f aca="false">'Vstupní data'!L671</f>
        <v>0</v>
      </c>
      <c r="E685" s="18" t="n">
        <f aca="false">'Vstupní data'!AB671</f>
        <v>0</v>
      </c>
      <c r="F685" s="18" t="n">
        <f aca="false">'Vstupní data'!S671</f>
        <v>0</v>
      </c>
      <c r="G685" s="18" t="n">
        <f aca="false">'Vstupní data'!AL671</f>
        <v>0</v>
      </c>
      <c r="H685" s="18" t="n">
        <f aca="false">'Vstupní data'!AQ671</f>
        <v>0</v>
      </c>
      <c r="I685" s="18" t="n">
        <f aca="false">SUM(E685:H685)</f>
        <v>0</v>
      </c>
    </row>
    <row r="686" customFormat="false" ht="12.8" hidden="false" customHeight="false" outlineLevel="0" collapsed="false">
      <c r="A686" s="18" t="n">
        <f aca="false">'Vstupní data'!A672</f>
        <v>0</v>
      </c>
      <c r="B686" s="18" t="str">
        <f aca="false">CONCATENATE('Vstupní data'!F672,'Vstupní data'!G672,'Vstupní data'!H672,'Vstupní data'!I672)</f>
        <v/>
      </c>
      <c r="C686" s="18" t="n">
        <f aca="false">'Vstupní data'!K672</f>
        <v>0</v>
      </c>
      <c r="D686" s="75" t="n">
        <f aca="false">'Vstupní data'!L672</f>
        <v>0</v>
      </c>
      <c r="E686" s="18" t="n">
        <f aca="false">'Vstupní data'!AB672</f>
        <v>0</v>
      </c>
      <c r="F686" s="18" t="n">
        <f aca="false">'Vstupní data'!S672</f>
        <v>0</v>
      </c>
      <c r="G686" s="18" t="n">
        <f aca="false">'Vstupní data'!AL672</f>
        <v>0</v>
      </c>
      <c r="H686" s="18" t="n">
        <f aca="false">'Vstupní data'!AQ672</f>
        <v>0</v>
      </c>
      <c r="I686" s="18" t="n">
        <f aca="false">SUM(E686:H686)</f>
        <v>0</v>
      </c>
    </row>
    <row r="687" customFormat="false" ht="12.8" hidden="false" customHeight="false" outlineLevel="0" collapsed="false">
      <c r="A687" s="18" t="n">
        <f aca="false">'Vstupní data'!A673</f>
        <v>0</v>
      </c>
      <c r="B687" s="18" t="str">
        <f aca="false">CONCATENATE('Vstupní data'!F673,'Vstupní data'!G673,'Vstupní data'!H673,'Vstupní data'!I673)</f>
        <v/>
      </c>
      <c r="C687" s="18" t="n">
        <f aca="false">'Vstupní data'!K673</f>
        <v>0</v>
      </c>
      <c r="D687" s="75" t="n">
        <f aca="false">'Vstupní data'!L673</f>
        <v>0</v>
      </c>
      <c r="E687" s="18" t="n">
        <f aca="false">'Vstupní data'!AB673</f>
        <v>0</v>
      </c>
      <c r="F687" s="18" t="n">
        <f aca="false">'Vstupní data'!S673</f>
        <v>0</v>
      </c>
      <c r="G687" s="18" t="n">
        <f aca="false">'Vstupní data'!AL673</f>
        <v>0</v>
      </c>
      <c r="H687" s="18" t="n">
        <f aca="false">'Vstupní data'!AQ673</f>
        <v>0</v>
      </c>
      <c r="I687" s="18" t="n">
        <f aca="false">SUM(E687:H687)</f>
        <v>0</v>
      </c>
    </row>
    <row r="688" customFormat="false" ht="12.8" hidden="false" customHeight="false" outlineLevel="0" collapsed="false">
      <c r="A688" s="18" t="n">
        <f aca="false">'Vstupní data'!A674</f>
        <v>0</v>
      </c>
      <c r="B688" s="18" t="str">
        <f aca="false">CONCATENATE('Vstupní data'!F674,'Vstupní data'!G674,'Vstupní data'!H674,'Vstupní data'!I674)</f>
        <v/>
      </c>
      <c r="C688" s="18" t="n">
        <f aca="false">'Vstupní data'!K674</f>
        <v>0</v>
      </c>
      <c r="D688" s="75" t="n">
        <f aca="false">'Vstupní data'!L674</f>
        <v>0</v>
      </c>
      <c r="E688" s="18" t="n">
        <f aca="false">'Vstupní data'!AB674</f>
        <v>0</v>
      </c>
      <c r="F688" s="18" t="n">
        <f aca="false">'Vstupní data'!S674</f>
        <v>0</v>
      </c>
      <c r="G688" s="18" t="n">
        <f aca="false">'Vstupní data'!AL674</f>
        <v>0</v>
      </c>
      <c r="H688" s="18" t="n">
        <f aca="false">'Vstupní data'!AQ674</f>
        <v>0</v>
      </c>
      <c r="I688" s="18" t="n">
        <f aca="false">SUM(E688:H688)</f>
        <v>0</v>
      </c>
    </row>
    <row r="689" customFormat="false" ht="12.8" hidden="false" customHeight="false" outlineLevel="0" collapsed="false">
      <c r="A689" s="18" t="n">
        <f aca="false">'Vstupní data'!A675</f>
        <v>0</v>
      </c>
      <c r="B689" s="18" t="str">
        <f aca="false">CONCATENATE('Vstupní data'!F675,'Vstupní data'!G675,'Vstupní data'!H675,'Vstupní data'!I675)</f>
        <v/>
      </c>
      <c r="C689" s="18" t="n">
        <f aca="false">'Vstupní data'!K675</f>
        <v>0</v>
      </c>
      <c r="D689" s="75" t="n">
        <f aca="false">'Vstupní data'!L675</f>
        <v>0</v>
      </c>
      <c r="E689" s="18" t="n">
        <f aca="false">'Vstupní data'!AB675</f>
        <v>0</v>
      </c>
      <c r="F689" s="18" t="n">
        <f aca="false">'Vstupní data'!S675</f>
        <v>0</v>
      </c>
      <c r="G689" s="18" t="n">
        <f aca="false">'Vstupní data'!AL675</f>
        <v>0</v>
      </c>
      <c r="H689" s="18" t="n">
        <f aca="false">'Vstupní data'!AQ675</f>
        <v>0</v>
      </c>
      <c r="I689" s="18" t="n">
        <f aca="false">SUM(E689:H689)</f>
        <v>0</v>
      </c>
    </row>
    <row r="690" customFormat="false" ht="12.8" hidden="false" customHeight="false" outlineLevel="0" collapsed="false">
      <c r="A690" s="18" t="n">
        <f aca="false">'Vstupní data'!A676</f>
        <v>0</v>
      </c>
      <c r="B690" s="18" t="str">
        <f aca="false">CONCATENATE('Vstupní data'!F676,'Vstupní data'!G676,'Vstupní data'!H676,'Vstupní data'!I676)</f>
        <v/>
      </c>
      <c r="C690" s="18" t="n">
        <f aca="false">'Vstupní data'!K676</f>
        <v>0</v>
      </c>
      <c r="D690" s="75" t="n">
        <f aca="false">'Vstupní data'!L676</f>
        <v>0</v>
      </c>
      <c r="E690" s="18" t="n">
        <f aca="false">'Vstupní data'!AB676</f>
        <v>0</v>
      </c>
      <c r="F690" s="18" t="n">
        <f aca="false">'Vstupní data'!S676</f>
        <v>0</v>
      </c>
      <c r="G690" s="18" t="n">
        <f aca="false">'Vstupní data'!AL676</f>
        <v>0</v>
      </c>
      <c r="H690" s="18" t="n">
        <f aca="false">'Vstupní data'!AQ676</f>
        <v>0</v>
      </c>
      <c r="I690" s="18" t="n">
        <f aca="false">SUM(E690:H690)</f>
        <v>0</v>
      </c>
    </row>
    <row r="691" customFormat="false" ht="12.8" hidden="false" customHeight="false" outlineLevel="0" collapsed="false">
      <c r="A691" s="18" t="n">
        <f aca="false">'Vstupní data'!A677</f>
        <v>0</v>
      </c>
      <c r="B691" s="18" t="str">
        <f aca="false">CONCATENATE('Vstupní data'!F677,'Vstupní data'!G677,'Vstupní data'!H677,'Vstupní data'!I677)</f>
        <v/>
      </c>
      <c r="C691" s="18" t="n">
        <f aca="false">'Vstupní data'!K677</f>
        <v>0</v>
      </c>
      <c r="D691" s="75" t="n">
        <f aca="false">'Vstupní data'!L677</f>
        <v>0</v>
      </c>
      <c r="E691" s="18" t="n">
        <f aca="false">'Vstupní data'!AB677</f>
        <v>0</v>
      </c>
      <c r="F691" s="18" t="n">
        <f aca="false">'Vstupní data'!S677</f>
        <v>0</v>
      </c>
      <c r="G691" s="18" t="n">
        <f aca="false">'Vstupní data'!AL677</f>
        <v>0</v>
      </c>
      <c r="H691" s="18" t="n">
        <f aca="false">'Vstupní data'!AQ677</f>
        <v>0</v>
      </c>
      <c r="I691" s="18" t="n">
        <f aca="false">SUM(E691:H691)</f>
        <v>0</v>
      </c>
    </row>
    <row r="692" customFormat="false" ht="12.8" hidden="false" customHeight="false" outlineLevel="0" collapsed="false">
      <c r="A692" s="18" t="n">
        <f aca="false">'Vstupní data'!A678</f>
        <v>0</v>
      </c>
      <c r="B692" s="18" t="str">
        <f aca="false">CONCATENATE('Vstupní data'!F678,'Vstupní data'!G678,'Vstupní data'!H678,'Vstupní data'!I678)</f>
        <v/>
      </c>
      <c r="C692" s="18" t="n">
        <f aca="false">'Vstupní data'!K678</f>
        <v>0</v>
      </c>
      <c r="D692" s="75" t="n">
        <f aca="false">'Vstupní data'!L678</f>
        <v>0</v>
      </c>
      <c r="E692" s="18" t="n">
        <f aca="false">'Vstupní data'!AB678</f>
        <v>0</v>
      </c>
      <c r="F692" s="18" t="n">
        <f aca="false">'Vstupní data'!S678</f>
        <v>0</v>
      </c>
      <c r="G692" s="18" t="n">
        <f aca="false">'Vstupní data'!AL678</f>
        <v>0</v>
      </c>
      <c r="H692" s="18" t="n">
        <f aca="false">'Vstupní data'!AQ678</f>
        <v>0</v>
      </c>
      <c r="I692" s="18" t="n">
        <f aca="false">SUM(E692:H692)</f>
        <v>0</v>
      </c>
    </row>
    <row r="693" customFormat="false" ht="12.8" hidden="false" customHeight="false" outlineLevel="0" collapsed="false">
      <c r="A693" s="18" t="n">
        <f aca="false">'Vstupní data'!A679</f>
        <v>0</v>
      </c>
      <c r="B693" s="18" t="str">
        <f aca="false">CONCATENATE('Vstupní data'!F679,'Vstupní data'!G679,'Vstupní data'!H679,'Vstupní data'!I679)</f>
        <v/>
      </c>
      <c r="C693" s="18" t="n">
        <f aca="false">'Vstupní data'!K679</f>
        <v>0</v>
      </c>
      <c r="D693" s="75" t="n">
        <f aca="false">'Vstupní data'!L679</f>
        <v>0</v>
      </c>
      <c r="E693" s="18" t="n">
        <f aca="false">'Vstupní data'!AB679</f>
        <v>0</v>
      </c>
      <c r="F693" s="18" t="n">
        <f aca="false">'Vstupní data'!S679</f>
        <v>0</v>
      </c>
      <c r="G693" s="18" t="n">
        <f aca="false">'Vstupní data'!AL679</f>
        <v>0</v>
      </c>
      <c r="H693" s="18" t="n">
        <f aca="false">'Vstupní data'!AQ679</f>
        <v>0</v>
      </c>
      <c r="I693" s="18" t="n">
        <f aca="false">SUM(E693:H693)</f>
        <v>0</v>
      </c>
    </row>
    <row r="694" customFormat="false" ht="12.8" hidden="false" customHeight="false" outlineLevel="0" collapsed="false">
      <c r="A694" s="18" t="n">
        <f aca="false">'Vstupní data'!A680</f>
        <v>0</v>
      </c>
      <c r="B694" s="18" t="str">
        <f aca="false">CONCATENATE('Vstupní data'!F680,'Vstupní data'!G680,'Vstupní data'!H680,'Vstupní data'!I680)</f>
        <v/>
      </c>
      <c r="C694" s="18" t="n">
        <f aca="false">'Vstupní data'!K680</f>
        <v>0</v>
      </c>
      <c r="D694" s="75" t="n">
        <f aca="false">'Vstupní data'!L680</f>
        <v>0</v>
      </c>
      <c r="E694" s="18" t="n">
        <f aca="false">'Vstupní data'!AB680</f>
        <v>0</v>
      </c>
      <c r="F694" s="18" t="n">
        <f aca="false">'Vstupní data'!S680</f>
        <v>0</v>
      </c>
      <c r="G694" s="18" t="n">
        <f aca="false">'Vstupní data'!AL680</f>
        <v>0</v>
      </c>
      <c r="H694" s="18" t="n">
        <f aca="false">'Vstupní data'!AQ680</f>
        <v>0</v>
      </c>
      <c r="I694" s="18" t="n">
        <f aca="false">SUM(E694:H694)</f>
        <v>0</v>
      </c>
    </row>
    <row r="695" customFormat="false" ht="12.8" hidden="false" customHeight="false" outlineLevel="0" collapsed="false">
      <c r="A695" s="18" t="n">
        <f aca="false">'Vstupní data'!A681</f>
        <v>0</v>
      </c>
      <c r="B695" s="18" t="str">
        <f aca="false">CONCATENATE('Vstupní data'!F681,'Vstupní data'!G681,'Vstupní data'!H681,'Vstupní data'!I681)</f>
        <v/>
      </c>
      <c r="C695" s="18" t="n">
        <f aca="false">'Vstupní data'!K681</f>
        <v>0</v>
      </c>
      <c r="D695" s="75" t="n">
        <f aca="false">'Vstupní data'!L681</f>
        <v>0</v>
      </c>
      <c r="E695" s="18" t="n">
        <f aca="false">'Vstupní data'!AB681</f>
        <v>0</v>
      </c>
      <c r="F695" s="18" t="n">
        <f aca="false">'Vstupní data'!S681</f>
        <v>0</v>
      </c>
      <c r="G695" s="18" t="n">
        <f aca="false">'Vstupní data'!AL681</f>
        <v>0</v>
      </c>
      <c r="H695" s="18" t="n">
        <f aca="false">'Vstupní data'!AQ681</f>
        <v>0</v>
      </c>
      <c r="I695" s="18" t="n">
        <f aca="false">SUM(E695:H695)</f>
        <v>0</v>
      </c>
    </row>
    <row r="696" customFormat="false" ht="12.8" hidden="false" customHeight="false" outlineLevel="0" collapsed="false">
      <c r="A696" s="18" t="n">
        <f aca="false">'Vstupní data'!A682</f>
        <v>0</v>
      </c>
      <c r="B696" s="18" t="str">
        <f aca="false">CONCATENATE('Vstupní data'!F682,'Vstupní data'!G682,'Vstupní data'!H682,'Vstupní data'!I682)</f>
        <v/>
      </c>
      <c r="C696" s="18" t="n">
        <f aca="false">'Vstupní data'!K682</f>
        <v>0</v>
      </c>
      <c r="D696" s="75" t="n">
        <f aca="false">'Vstupní data'!L682</f>
        <v>0</v>
      </c>
      <c r="E696" s="18" t="n">
        <f aca="false">'Vstupní data'!AB682</f>
        <v>0</v>
      </c>
      <c r="F696" s="18" t="n">
        <f aca="false">'Vstupní data'!S682</f>
        <v>0</v>
      </c>
      <c r="G696" s="18" t="n">
        <f aca="false">'Vstupní data'!AL682</f>
        <v>0</v>
      </c>
      <c r="H696" s="18" t="n">
        <f aca="false">'Vstupní data'!AQ682</f>
        <v>0</v>
      </c>
      <c r="I696" s="18" t="n">
        <f aca="false">SUM(E696:H696)</f>
        <v>0</v>
      </c>
    </row>
    <row r="697" customFormat="false" ht="12.8" hidden="false" customHeight="false" outlineLevel="0" collapsed="false">
      <c r="A697" s="18" t="n">
        <f aca="false">'Vstupní data'!A683</f>
        <v>0</v>
      </c>
      <c r="B697" s="18" t="str">
        <f aca="false">CONCATENATE('Vstupní data'!F683,'Vstupní data'!G683,'Vstupní data'!H683,'Vstupní data'!I683)</f>
        <v/>
      </c>
      <c r="C697" s="18" t="n">
        <f aca="false">'Vstupní data'!K683</f>
        <v>0</v>
      </c>
      <c r="D697" s="75" t="n">
        <f aca="false">'Vstupní data'!L683</f>
        <v>0</v>
      </c>
      <c r="E697" s="18" t="n">
        <f aca="false">'Vstupní data'!AB683</f>
        <v>0</v>
      </c>
      <c r="F697" s="18" t="n">
        <f aca="false">'Vstupní data'!S683</f>
        <v>0</v>
      </c>
      <c r="G697" s="18" t="n">
        <f aca="false">'Vstupní data'!AL683</f>
        <v>0</v>
      </c>
      <c r="H697" s="18" t="n">
        <f aca="false">'Vstupní data'!AQ683</f>
        <v>0</v>
      </c>
      <c r="I697" s="18" t="n">
        <f aca="false">SUM(E697:H697)</f>
        <v>0</v>
      </c>
    </row>
    <row r="698" customFormat="false" ht="12.8" hidden="false" customHeight="false" outlineLevel="0" collapsed="false">
      <c r="A698" s="18" t="n">
        <f aca="false">'Vstupní data'!A684</f>
        <v>0</v>
      </c>
      <c r="B698" s="18" t="str">
        <f aca="false">CONCATENATE('Vstupní data'!F684,'Vstupní data'!G684,'Vstupní data'!H684,'Vstupní data'!I684)</f>
        <v/>
      </c>
      <c r="C698" s="18" t="n">
        <f aca="false">'Vstupní data'!K684</f>
        <v>0</v>
      </c>
      <c r="D698" s="75" t="n">
        <f aca="false">'Vstupní data'!L684</f>
        <v>0</v>
      </c>
      <c r="E698" s="18" t="n">
        <f aca="false">'Vstupní data'!AB684</f>
        <v>0</v>
      </c>
      <c r="F698" s="18" t="n">
        <f aca="false">'Vstupní data'!S684</f>
        <v>0</v>
      </c>
      <c r="G698" s="18" t="n">
        <f aca="false">'Vstupní data'!AL684</f>
        <v>0</v>
      </c>
      <c r="H698" s="18" t="n">
        <f aca="false">'Vstupní data'!AQ684</f>
        <v>0</v>
      </c>
      <c r="I698" s="18" t="n">
        <f aca="false">SUM(E698:H698)</f>
        <v>0</v>
      </c>
    </row>
    <row r="699" customFormat="false" ht="12.8" hidden="false" customHeight="false" outlineLevel="0" collapsed="false">
      <c r="A699" s="18" t="n">
        <f aca="false">'Vstupní data'!A685</f>
        <v>0</v>
      </c>
      <c r="B699" s="18" t="str">
        <f aca="false">CONCATENATE('Vstupní data'!F685,'Vstupní data'!G685,'Vstupní data'!H685,'Vstupní data'!I685)</f>
        <v/>
      </c>
      <c r="C699" s="18" t="n">
        <f aca="false">'Vstupní data'!K685</f>
        <v>0</v>
      </c>
      <c r="D699" s="75" t="n">
        <f aca="false">'Vstupní data'!L685</f>
        <v>0</v>
      </c>
      <c r="E699" s="18" t="n">
        <f aca="false">'Vstupní data'!AB685</f>
        <v>0</v>
      </c>
      <c r="F699" s="18" t="n">
        <f aca="false">'Vstupní data'!S685</f>
        <v>0</v>
      </c>
      <c r="G699" s="18" t="n">
        <f aca="false">'Vstupní data'!AL685</f>
        <v>0</v>
      </c>
      <c r="H699" s="18" t="n">
        <f aca="false">'Vstupní data'!AQ685</f>
        <v>0</v>
      </c>
      <c r="I699" s="18" t="n">
        <f aca="false">SUM(E699:H699)</f>
        <v>0</v>
      </c>
    </row>
    <row r="700" customFormat="false" ht="12.8" hidden="false" customHeight="false" outlineLevel="0" collapsed="false">
      <c r="A700" s="18" t="n">
        <f aca="false">'Vstupní data'!A686</f>
        <v>0</v>
      </c>
      <c r="B700" s="18" t="str">
        <f aca="false">CONCATENATE('Vstupní data'!F686,'Vstupní data'!G686,'Vstupní data'!H686,'Vstupní data'!I686)</f>
        <v/>
      </c>
      <c r="C700" s="18" t="n">
        <f aca="false">'Vstupní data'!K686</f>
        <v>0</v>
      </c>
      <c r="D700" s="75" t="n">
        <f aca="false">'Vstupní data'!L686</f>
        <v>0</v>
      </c>
      <c r="E700" s="18" t="n">
        <f aca="false">'Vstupní data'!AB686</f>
        <v>0</v>
      </c>
      <c r="F700" s="18" t="n">
        <f aca="false">'Vstupní data'!S686</f>
        <v>0</v>
      </c>
      <c r="G700" s="18" t="n">
        <f aca="false">'Vstupní data'!AL686</f>
        <v>0</v>
      </c>
      <c r="H700" s="18" t="n">
        <f aca="false">'Vstupní data'!AQ686</f>
        <v>0</v>
      </c>
      <c r="I700" s="18" t="n">
        <f aca="false">SUM(E700:H700)</f>
        <v>0</v>
      </c>
    </row>
    <row r="701" customFormat="false" ht="12.8" hidden="false" customHeight="false" outlineLevel="0" collapsed="false">
      <c r="A701" s="18" t="n">
        <f aca="false">'Vstupní data'!A687</f>
        <v>0</v>
      </c>
      <c r="B701" s="18" t="str">
        <f aca="false">CONCATENATE('Vstupní data'!F687,'Vstupní data'!G687,'Vstupní data'!H687,'Vstupní data'!I687)</f>
        <v/>
      </c>
      <c r="C701" s="18" t="n">
        <f aca="false">'Vstupní data'!K687</f>
        <v>0</v>
      </c>
      <c r="D701" s="75" t="n">
        <f aca="false">'Vstupní data'!L687</f>
        <v>0</v>
      </c>
      <c r="E701" s="18" t="n">
        <f aca="false">'Vstupní data'!AB687</f>
        <v>0</v>
      </c>
      <c r="F701" s="18" t="n">
        <f aca="false">'Vstupní data'!S687</f>
        <v>0</v>
      </c>
      <c r="G701" s="18" t="n">
        <f aca="false">'Vstupní data'!AL687</f>
        <v>0</v>
      </c>
      <c r="H701" s="18" t="n">
        <f aca="false">'Vstupní data'!AQ687</f>
        <v>0</v>
      </c>
      <c r="I701" s="18" t="n">
        <f aca="false">SUM(E701:H701)</f>
        <v>0</v>
      </c>
    </row>
    <row r="702" customFormat="false" ht="12.8" hidden="false" customHeight="false" outlineLevel="0" collapsed="false">
      <c r="A702" s="18" t="n">
        <f aca="false">'Vstupní data'!A688</f>
        <v>0</v>
      </c>
      <c r="B702" s="18" t="str">
        <f aca="false">CONCATENATE('Vstupní data'!F688,'Vstupní data'!G688,'Vstupní data'!H688,'Vstupní data'!I688)</f>
        <v/>
      </c>
      <c r="C702" s="18" t="n">
        <f aca="false">'Vstupní data'!K688</f>
        <v>0</v>
      </c>
      <c r="D702" s="75" t="n">
        <f aca="false">'Vstupní data'!L688</f>
        <v>0</v>
      </c>
      <c r="E702" s="18" t="n">
        <f aca="false">'Vstupní data'!AB688</f>
        <v>0</v>
      </c>
      <c r="F702" s="18" t="n">
        <f aca="false">'Vstupní data'!S688</f>
        <v>0</v>
      </c>
      <c r="G702" s="18" t="n">
        <f aca="false">'Vstupní data'!AL688</f>
        <v>0</v>
      </c>
      <c r="H702" s="18" t="n">
        <f aca="false">'Vstupní data'!AQ688</f>
        <v>0</v>
      </c>
      <c r="I702" s="18" t="n">
        <f aca="false">SUM(E702:H702)</f>
        <v>0</v>
      </c>
    </row>
    <row r="703" customFormat="false" ht="12.8" hidden="false" customHeight="false" outlineLevel="0" collapsed="false">
      <c r="A703" s="18" t="n">
        <f aca="false">'Vstupní data'!A689</f>
        <v>0</v>
      </c>
      <c r="B703" s="18" t="str">
        <f aca="false">CONCATENATE('Vstupní data'!F689,'Vstupní data'!G689,'Vstupní data'!H689,'Vstupní data'!I689)</f>
        <v/>
      </c>
      <c r="C703" s="18" t="n">
        <f aca="false">'Vstupní data'!K689</f>
        <v>0</v>
      </c>
      <c r="D703" s="75" t="n">
        <f aca="false">'Vstupní data'!L689</f>
        <v>0</v>
      </c>
      <c r="E703" s="18" t="n">
        <f aca="false">'Vstupní data'!AB689</f>
        <v>0</v>
      </c>
      <c r="F703" s="18" t="n">
        <f aca="false">'Vstupní data'!S689</f>
        <v>0</v>
      </c>
      <c r="G703" s="18" t="n">
        <f aca="false">'Vstupní data'!AL689</f>
        <v>0</v>
      </c>
      <c r="H703" s="18" t="n">
        <f aca="false">'Vstupní data'!AQ689</f>
        <v>0</v>
      </c>
      <c r="I703" s="18" t="n">
        <f aca="false">SUM(E703:H703)</f>
        <v>0</v>
      </c>
    </row>
    <row r="704" customFormat="false" ht="12.8" hidden="false" customHeight="false" outlineLevel="0" collapsed="false">
      <c r="A704" s="18" t="n">
        <f aca="false">'Vstupní data'!A690</f>
        <v>0</v>
      </c>
      <c r="B704" s="18" t="str">
        <f aca="false">CONCATENATE('Vstupní data'!F690,'Vstupní data'!G690,'Vstupní data'!H690,'Vstupní data'!I690)</f>
        <v/>
      </c>
      <c r="C704" s="18" t="n">
        <f aca="false">'Vstupní data'!K690</f>
        <v>0</v>
      </c>
      <c r="D704" s="75" t="n">
        <f aca="false">'Vstupní data'!L690</f>
        <v>0</v>
      </c>
      <c r="E704" s="18" t="n">
        <f aca="false">'Vstupní data'!AB690</f>
        <v>0</v>
      </c>
      <c r="F704" s="18" t="n">
        <f aca="false">'Vstupní data'!S690</f>
        <v>0</v>
      </c>
      <c r="G704" s="18" t="n">
        <f aca="false">'Vstupní data'!AL690</f>
        <v>0</v>
      </c>
      <c r="H704" s="18" t="n">
        <f aca="false">'Vstupní data'!AQ690</f>
        <v>0</v>
      </c>
      <c r="I704" s="18" t="n">
        <f aca="false">SUM(E704:H704)</f>
        <v>0</v>
      </c>
    </row>
    <row r="705" customFormat="false" ht="12.8" hidden="false" customHeight="false" outlineLevel="0" collapsed="false">
      <c r="A705" s="18" t="n">
        <f aca="false">'Vstupní data'!A691</f>
        <v>0</v>
      </c>
      <c r="B705" s="18" t="str">
        <f aca="false">CONCATENATE('Vstupní data'!F691,'Vstupní data'!G691,'Vstupní data'!H691,'Vstupní data'!I691)</f>
        <v/>
      </c>
      <c r="C705" s="18" t="n">
        <f aca="false">'Vstupní data'!K691</f>
        <v>0</v>
      </c>
      <c r="D705" s="75" t="n">
        <f aca="false">'Vstupní data'!L691</f>
        <v>0</v>
      </c>
      <c r="E705" s="18" t="n">
        <f aca="false">'Vstupní data'!AB691</f>
        <v>0</v>
      </c>
      <c r="F705" s="18" t="n">
        <f aca="false">'Vstupní data'!S691</f>
        <v>0</v>
      </c>
      <c r="G705" s="18" t="n">
        <f aca="false">'Vstupní data'!AL691</f>
        <v>0</v>
      </c>
      <c r="H705" s="18" t="n">
        <f aca="false">'Vstupní data'!AQ691</f>
        <v>0</v>
      </c>
      <c r="I705" s="18" t="n">
        <f aca="false">SUM(E705:H705)</f>
        <v>0</v>
      </c>
    </row>
    <row r="706" customFormat="false" ht="12.8" hidden="false" customHeight="false" outlineLevel="0" collapsed="false">
      <c r="A706" s="18" t="n">
        <f aca="false">'Vstupní data'!A692</f>
        <v>0</v>
      </c>
      <c r="B706" s="18" t="str">
        <f aca="false">CONCATENATE('Vstupní data'!F692,'Vstupní data'!G692,'Vstupní data'!H692,'Vstupní data'!I692)</f>
        <v/>
      </c>
      <c r="C706" s="18" t="n">
        <f aca="false">'Vstupní data'!K692</f>
        <v>0</v>
      </c>
      <c r="D706" s="75" t="n">
        <f aca="false">'Vstupní data'!L692</f>
        <v>0</v>
      </c>
      <c r="E706" s="18" t="n">
        <f aca="false">'Vstupní data'!AB692</f>
        <v>0</v>
      </c>
      <c r="F706" s="18" t="n">
        <f aca="false">'Vstupní data'!S692</f>
        <v>0</v>
      </c>
      <c r="G706" s="18" t="n">
        <f aca="false">'Vstupní data'!AL692</f>
        <v>0</v>
      </c>
      <c r="H706" s="18" t="n">
        <f aca="false">'Vstupní data'!AQ692</f>
        <v>0</v>
      </c>
      <c r="I706" s="18" t="n">
        <f aca="false">SUM(E706:H706)</f>
        <v>0</v>
      </c>
    </row>
    <row r="707" customFormat="false" ht="12.8" hidden="false" customHeight="false" outlineLevel="0" collapsed="false">
      <c r="A707" s="18" t="n">
        <f aca="false">'Vstupní data'!A693</f>
        <v>0</v>
      </c>
      <c r="B707" s="18" t="str">
        <f aca="false">CONCATENATE('Vstupní data'!F693,'Vstupní data'!G693,'Vstupní data'!H693,'Vstupní data'!I693)</f>
        <v/>
      </c>
      <c r="C707" s="18" t="n">
        <f aca="false">'Vstupní data'!K693</f>
        <v>0</v>
      </c>
      <c r="D707" s="75" t="n">
        <f aca="false">'Vstupní data'!L693</f>
        <v>0</v>
      </c>
      <c r="E707" s="18" t="n">
        <f aca="false">'Vstupní data'!AB693</f>
        <v>0</v>
      </c>
      <c r="F707" s="18" t="n">
        <f aca="false">'Vstupní data'!S693</f>
        <v>0</v>
      </c>
      <c r="G707" s="18" t="n">
        <f aca="false">'Vstupní data'!AL693</f>
        <v>0</v>
      </c>
      <c r="H707" s="18" t="n">
        <f aca="false">'Vstupní data'!AQ693</f>
        <v>0</v>
      </c>
      <c r="I707" s="18" t="n">
        <f aca="false">SUM(E707:H707)</f>
        <v>0</v>
      </c>
    </row>
    <row r="708" customFormat="false" ht="12.8" hidden="false" customHeight="false" outlineLevel="0" collapsed="false">
      <c r="A708" s="18" t="n">
        <f aca="false">'Vstupní data'!A694</f>
        <v>0</v>
      </c>
      <c r="B708" s="18" t="str">
        <f aca="false">CONCATENATE('Vstupní data'!F694,'Vstupní data'!G694,'Vstupní data'!H694,'Vstupní data'!I694)</f>
        <v/>
      </c>
      <c r="C708" s="18" t="n">
        <f aca="false">'Vstupní data'!K694</f>
        <v>0</v>
      </c>
      <c r="D708" s="75" t="n">
        <f aca="false">'Vstupní data'!L694</f>
        <v>0</v>
      </c>
      <c r="E708" s="18" t="n">
        <f aca="false">'Vstupní data'!AB694</f>
        <v>0</v>
      </c>
      <c r="F708" s="18" t="n">
        <f aca="false">'Vstupní data'!S694</f>
        <v>0</v>
      </c>
      <c r="G708" s="18" t="n">
        <f aca="false">'Vstupní data'!AL694</f>
        <v>0</v>
      </c>
      <c r="H708" s="18" t="n">
        <f aca="false">'Vstupní data'!AQ694</f>
        <v>0</v>
      </c>
      <c r="I708" s="18" t="n">
        <f aca="false">SUM(E708:H708)</f>
        <v>0</v>
      </c>
    </row>
    <row r="709" customFormat="false" ht="12.8" hidden="false" customHeight="false" outlineLevel="0" collapsed="false">
      <c r="A709" s="18" t="n">
        <f aca="false">'Vstupní data'!A695</f>
        <v>0</v>
      </c>
      <c r="B709" s="18" t="str">
        <f aca="false">CONCATENATE('Vstupní data'!F695,'Vstupní data'!G695,'Vstupní data'!H695,'Vstupní data'!I695)</f>
        <v/>
      </c>
      <c r="C709" s="18" t="n">
        <f aca="false">'Vstupní data'!K695</f>
        <v>0</v>
      </c>
      <c r="D709" s="75" t="n">
        <f aca="false">'Vstupní data'!L695</f>
        <v>0</v>
      </c>
      <c r="E709" s="18" t="n">
        <f aca="false">'Vstupní data'!AB695</f>
        <v>0</v>
      </c>
      <c r="F709" s="18" t="n">
        <f aca="false">'Vstupní data'!S695</f>
        <v>0</v>
      </c>
      <c r="G709" s="18" t="n">
        <f aca="false">'Vstupní data'!AL695</f>
        <v>0</v>
      </c>
      <c r="H709" s="18" t="n">
        <f aca="false">'Vstupní data'!AQ695</f>
        <v>0</v>
      </c>
      <c r="I709" s="18" t="n">
        <f aca="false">SUM(E709:H709)</f>
        <v>0</v>
      </c>
    </row>
    <row r="710" customFormat="false" ht="12.8" hidden="false" customHeight="false" outlineLevel="0" collapsed="false">
      <c r="A710" s="18" t="n">
        <f aca="false">'Vstupní data'!A696</f>
        <v>0</v>
      </c>
      <c r="B710" s="18" t="str">
        <f aca="false">CONCATENATE('Vstupní data'!F696,'Vstupní data'!G696,'Vstupní data'!H696,'Vstupní data'!I696)</f>
        <v/>
      </c>
      <c r="C710" s="18" t="n">
        <f aca="false">'Vstupní data'!K696</f>
        <v>0</v>
      </c>
      <c r="D710" s="75" t="n">
        <f aca="false">'Vstupní data'!L696</f>
        <v>0</v>
      </c>
      <c r="E710" s="18" t="n">
        <f aca="false">'Vstupní data'!AB696</f>
        <v>0</v>
      </c>
      <c r="F710" s="18" t="n">
        <f aca="false">'Vstupní data'!S696</f>
        <v>0</v>
      </c>
      <c r="G710" s="18" t="n">
        <f aca="false">'Vstupní data'!AL696</f>
        <v>0</v>
      </c>
      <c r="H710" s="18" t="n">
        <f aca="false">'Vstupní data'!AQ696</f>
        <v>0</v>
      </c>
      <c r="I710" s="18" t="n">
        <f aca="false">SUM(E710:H710)</f>
        <v>0</v>
      </c>
    </row>
    <row r="711" customFormat="false" ht="12.8" hidden="false" customHeight="false" outlineLevel="0" collapsed="false">
      <c r="A711" s="18" t="n">
        <f aca="false">'Vstupní data'!A697</f>
        <v>0</v>
      </c>
      <c r="B711" s="18" t="str">
        <f aca="false">CONCATENATE('Vstupní data'!F697,'Vstupní data'!G697,'Vstupní data'!H697,'Vstupní data'!I697)</f>
        <v/>
      </c>
      <c r="C711" s="18" t="n">
        <f aca="false">'Vstupní data'!K697</f>
        <v>0</v>
      </c>
      <c r="D711" s="75" t="n">
        <f aca="false">'Vstupní data'!L697</f>
        <v>0</v>
      </c>
      <c r="E711" s="18" t="n">
        <f aca="false">'Vstupní data'!AB697</f>
        <v>0</v>
      </c>
      <c r="F711" s="18" t="n">
        <f aca="false">'Vstupní data'!S697</f>
        <v>0</v>
      </c>
      <c r="G711" s="18" t="n">
        <f aca="false">'Vstupní data'!AL697</f>
        <v>0</v>
      </c>
      <c r="H711" s="18" t="n">
        <f aca="false">'Vstupní data'!AQ697</f>
        <v>0</v>
      </c>
      <c r="I711" s="18" t="n">
        <f aca="false">SUM(E711:H711)</f>
        <v>0</v>
      </c>
    </row>
    <row r="712" customFormat="false" ht="12.8" hidden="false" customHeight="false" outlineLevel="0" collapsed="false">
      <c r="A712" s="18" t="n">
        <f aca="false">'Vstupní data'!A698</f>
        <v>0</v>
      </c>
      <c r="B712" s="18" t="str">
        <f aca="false">CONCATENATE('Vstupní data'!F698,'Vstupní data'!G698,'Vstupní data'!H698,'Vstupní data'!I698)</f>
        <v/>
      </c>
      <c r="C712" s="18" t="n">
        <f aca="false">'Vstupní data'!K698</f>
        <v>0</v>
      </c>
      <c r="D712" s="75" t="n">
        <f aca="false">'Vstupní data'!L698</f>
        <v>0</v>
      </c>
      <c r="E712" s="18" t="n">
        <f aca="false">'Vstupní data'!AB698</f>
        <v>0</v>
      </c>
      <c r="F712" s="18" t="n">
        <f aca="false">'Vstupní data'!S698</f>
        <v>0</v>
      </c>
      <c r="G712" s="18" t="n">
        <f aca="false">'Vstupní data'!AL698</f>
        <v>0</v>
      </c>
      <c r="H712" s="18" t="n">
        <f aca="false">'Vstupní data'!AQ698</f>
        <v>0</v>
      </c>
      <c r="I712" s="18" t="n">
        <f aca="false">SUM(E712:H712)</f>
        <v>0</v>
      </c>
    </row>
    <row r="713" customFormat="false" ht="12.8" hidden="false" customHeight="false" outlineLevel="0" collapsed="false">
      <c r="A713" s="18" t="n">
        <f aca="false">'Vstupní data'!A699</f>
        <v>0</v>
      </c>
      <c r="B713" s="18" t="str">
        <f aca="false">CONCATENATE('Vstupní data'!F699,'Vstupní data'!G699,'Vstupní data'!H699,'Vstupní data'!I699)</f>
        <v/>
      </c>
      <c r="C713" s="18" t="n">
        <f aca="false">'Vstupní data'!K699</f>
        <v>0</v>
      </c>
      <c r="D713" s="75" t="n">
        <f aca="false">'Vstupní data'!L699</f>
        <v>0</v>
      </c>
      <c r="E713" s="18" t="n">
        <f aca="false">'Vstupní data'!AB699</f>
        <v>0</v>
      </c>
      <c r="F713" s="18" t="n">
        <f aca="false">'Vstupní data'!S699</f>
        <v>0</v>
      </c>
      <c r="G713" s="18" t="n">
        <f aca="false">'Vstupní data'!AL699</f>
        <v>0</v>
      </c>
      <c r="H713" s="18" t="n">
        <f aca="false">'Vstupní data'!AQ699</f>
        <v>0</v>
      </c>
      <c r="I713" s="18" t="n">
        <f aca="false">SUM(E713:H713)</f>
        <v>0</v>
      </c>
    </row>
    <row r="714" customFormat="false" ht="12.8" hidden="false" customHeight="false" outlineLevel="0" collapsed="false">
      <c r="A714" s="18" t="n">
        <f aca="false">'Vstupní data'!A700</f>
        <v>0</v>
      </c>
      <c r="B714" s="18" t="str">
        <f aca="false">CONCATENATE('Vstupní data'!F700,'Vstupní data'!G700,'Vstupní data'!H700,'Vstupní data'!I700)</f>
        <v/>
      </c>
      <c r="C714" s="18" t="n">
        <f aca="false">'Vstupní data'!K700</f>
        <v>0</v>
      </c>
      <c r="D714" s="75" t="n">
        <f aca="false">'Vstupní data'!L700</f>
        <v>0</v>
      </c>
      <c r="E714" s="18" t="n">
        <f aca="false">'Vstupní data'!AB700</f>
        <v>0</v>
      </c>
      <c r="F714" s="18" t="n">
        <f aca="false">'Vstupní data'!S700</f>
        <v>0</v>
      </c>
      <c r="G714" s="18" t="n">
        <f aca="false">'Vstupní data'!AL700</f>
        <v>0</v>
      </c>
      <c r="H714" s="18" t="n">
        <f aca="false">'Vstupní data'!AQ700</f>
        <v>0</v>
      </c>
      <c r="I714" s="18" t="n">
        <f aca="false">SUM(E714:H714)</f>
        <v>0</v>
      </c>
    </row>
    <row r="715" customFormat="false" ht="12.8" hidden="false" customHeight="false" outlineLevel="0" collapsed="false">
      <c r="A715" s="18" t="n">
        <f aca="false">'Vstupní data'!A701</f>
        <v>0</v>
      </c>
      <c r="B715" s="18" t="str">
        <f aca="false">CONCATENATE('Vstupní data'!F701,'Vstupní data'!G701,'Vstupní data'!H701,'Vstupní data'!I701)</f>
        <v/>
      </c>
      <c r="C715" s="18" t="n">
        <f aca="false">'Vstupní data'!K701</f>
        <v>0</v>
      </c>
      <c r="D715" s="75" t="n">
        <f aca="false">'Vstupní data'!L701</f>
        <v>0</v>
      </c>
      <c r="E715" s="18" t="n">
        <f aca="false">'Vstupní data'!AB701</f>
        <v>0</v>
      </c>
      <c r="F715" s="18" t="n">
        <f aca="false">'Vstupní data'!S701</f>
        <v>0</v>
      </c>
      <c r="G715" s="18" t="n">
        <f aca="false">'Vstupní data'!AL701</f>
        <v>0</v>
      </c>
      <c r="H715" s="18" t="n">
        <f aca="false">'Vstupní data'!AQ701</f>
        <v>0</v>
      </c>
      <c r="I715" s="18" t="n">
        <f aca="false">SUM(E715:H715)</f>
        <v>0</v>
      </c>
    </row>
    <row r="716" customFormat="false" ht="12.8" hidden="false" customHeight="false" outlineLevel="0" collapsed="false">
      <c r="A716" s="18" t="n">
        <f aca="false">'Vstupní data'!A702</f>
        <v>0</v>
      </c>
      <c r="B716" s="18" t="str">
        <f aca="false">CONCATENATE('Vstupní data'!F702,'Vstupní data'!G702,'Vstupní data'!H702,'Vstupní data'!I702)</f>
        <v/>
      </c>
      <c r="C716" s="18" t="n">
        <f aca="false">'Vstupní data'!K702</f>
        <v>0</v>
      </c>
      <c r="D716" s="75" t="n">
        <f aca="false">'Vstupní data'!L702</f>
        <v>0</v>
      </c>
      <c r="E716" s="18" t="n">
        <f aca="false">'Vstupní data'!AB702</f>
        <v>0</v>
      </c>
      <c r="F716" s="18" t="n">
        <f aca="false">'Vstupní data'!S702</f>
        <v>0</v>
      </c>
      <c r="G716" s="18" t="n">
        <f aca="false">'Vstupní data'!AL702</f>
        <v>0</v>
      </c>
      <c r="H716" s="18" t="n">
        <f aca="false">'Vstupní data'!AQ702</f>
        <v>0</v>
      </c>
      <c r="I716" s="18" t="n">
        <f aca="false">SUM(E716:H716)</f>
        <v>0</v>
      </c>
    </row>
    <row r="717" customFormat="false" ht="12.8" hidden="false" customHeight="false" outlineLevel="0" collapsed="false">
      <c r="A717" s="18" t="n">
        <f aca="false">'Vstupní data'!A703</f>
        <v>0</v>
      </c>
      <c r="B717" s="18" t="str">
        <f aca="false">CONCATENATE('Vstupní data'!F703,'Vstupní data'!G703,'Vstupní data'!H703,'Vstupní data'!I703)</f>
        <v/>
      </c>
      <c r="C717" s="18" t="n">
        <f aca="false">'Vstupní data'!K703</f>
        <v>0</v>
      </c>
      <c r="D717" s="75" t="n">
        <f aca="false">'Vstupní data'!L703</f>
        <v>0</v>
      </c>
      <c r="E717" s="18" t="n">
        <f aca="false">'Vstupní data'!AB703</f>
        <v>0</v>
      </c>
      <c r="F717" s="18" t="n">
        <f aca="false">'Vstupní data'!S703</f>
        <v>0</v>
      </c>
      <c r="G717" s="18" t="n">
        <f aca="false">'Vstupní data'!AL703</f>
        <v>0</v>
      </c>
      <c r="H717" s="18" t="n">
        <f aca="false">'Vstupní data'!AQ703</f>
        <v>0</v>
      </c>
      <c r="I717" s="18" t="n">
        <f aca="false">SUM(E717:H717)</f>
        <v>0</v>
      </c>
    </row>
    <row r="718" customFormat="false" ht="12.8" hidden="false" customHeight="false" outlineLevel="0" collapsed="false">
      <c r="A718" s="18" t="n">
        <f aca="false">'Vstupní data'!A704</f>
        <v>0</v>
      </c>
      <c r="B718" s="18" t="str">
        <f aca="false">CONCATENATE('Vstupní data'!F704,'Vstupní data'!G704,'Vstupní data'!H704,'Vstupní data'!I704)</f>
        <v/>
      </c>
      <c r="C718" s="18" t="n">
        <f aca="false">'Vstupní data'!K704</f>
        <v>0</v>
      </c>
      <c r="D718" s="75" t="n">
        <f aca="false">'Vstupní data'!L704</f>
        <v>0</v>
      </c>
      <c r="E718" s="18" t="n">
        <f aca="false">'Vstupní data'!AB704</f>
        <v>0</v>
      </c>
      <c r="F718" s="18" t="n">
        <f aca="false">'Vstupní data'!S704</f>
        <v>0</v>
      </c>
      <c r="G718" s="18" t="n">
        <f aca="false">'Vstupní data'!AL704</f>
        <v>0</v>
      </c>
      <c r="H718" s="18" t="n">
        <f aca="false">'Vstupní data'!AQ704</f>
        <v>0</v>
      </c>
      <c r="I718" s="18" t="n">
        <f aca="false">SUM(E718:H718)</f>
        <v>0</v>
      </c>
    </row>
    <row r="719" customFormat="false" ht="12.8" hidden="false" customHeight="false" outlineLevel="0" collapsed="false">
      <c r="A719" s="18" t="n">
        <f aca="false">'Vstupní data'!A705</f>
        <v>0</v>
      </c>
      <c r="B719" s="18" t="str">
        <f aca="false">CONCATENATE('Vstupní data'!F705,'Vstupní data'!G705,'Vstupní data'!H705,'Vstupní data'!I705)</f>
        <v/>
      </c>
      <c r="C719" s="18" t="n">
        <f aca="false">'Vstupní data'!K705</f>
        <v>0</v>
      </c>
      <c r="D719" s="75" t="n">
        <f aca="false">'Vstupní data'!L705</f>
        <v>0</v>
      </c>
      <c r="E719" s="18" t="n">
        <f aca="false">'Vstupní data'!AB705</f>
        <v>0</v>
      </c>
      <c r="F719" s="18" t="n">
        <f aca="false">'Vstupní data'!S705</f>
        <v>0</v>
      </c>
      <c r="G719" s="18" t="n">
        <f aca="false">'Vstupní data'!AL705</f>
        <v>0</v>
      </c>
      <c r="H719" s="18" t="n">
        <f aca="false">'Vstupní data'!AQ705</f>
        <v>0</v>
      </c>
      <c r="I719" s="18" t="n">
        <f aca="false">SUM(E719:H719)</f>
        <v>0</v>
      </c>
    </row>
    <row r="720" customFormat="false" ht="12.8" hidden="false" customHeight="false" outlineLevel="0" collapsed="false">
      <c r="A720" s="18" t="n">
        <f aca="false">'Vstupní data'!A706</f>
        <v>0</v>
      </c>
      <c r="B720" s="18" t="str">
        <f aca="false">CONCATENATE('Vstupní data'!F706,'Vstupní data'!G706,'Vstupní data'!H706,'Vstupní data'!I706)</f>
        <v/>
      </c>
      <c r="C720" s="18" t="n">
        <f aca="false">'Vstupní data'!K706</f>
        <v>0</v>
      </c>
      <c r="D720" s="75" t="n">
        <f aca="false">'Vstupní data'!L706</f>
        <v>0</v>
      </c>
      <c r="E720" s="18" t="n">
        <f aca="false">'Vstupní data'!AB706</f>
        <v>0</v>
      </c>
      <c r="F720" s="18" t="n">
        <f aca="false">'Vstupní data'!S706</f>
        <v>0</v>
      </c>
      <c r="G720" s="18" t="n">
        <f aca="false">'Vstupní data'!AL706</f>
        <v>0</v>
      </c>
      <c r="H720" s="18" t="n">
        <f aca="false">'Vstupní data'!AQ706</f>
        <v>0</v>
      </c>
      <c r="I720" s="18" t="n">
        <f aca="false">SUM(E720:H720)</f>
        <v>0</v>
      </c>
    </row>
    <row r="721" customFormat="false" ht="12.8" hidden="false" customHeight="false" outlineLevel="0" collapsed="false">
      <c r="A721" s="18" t="n">
        <f aca="false">'Vstupní data'!A707</f>
        <v>0</v>
      </c>
      <c r="B721" s="18" t="str">
        <f aca="false">CONCATENATE('Vstupní data'!F707,'Vstupní data'!G707,'Vstupní data'!H707,'Vstupní data'!I707)</f>
        <v/>
      </c>
      <c r="C721" s="18" t="n">
        <f aca="false">'Vstupní data'!K707</f>
        <v>0</v>
      </c>
      <c r="D721" s="75" t="n">
        <f aca="false">'Vstupní data'!L707</f>
        <v>0</v>
      </c>
      <c r="E721" s="18" t="n">
        <f aca="false">'Vstupní data'!AB707</f>
        <v>0</v>
      </c>
      <c r="F721" s="18" t="n">
        <f aca="false">'Vstupní data'!S707</f>
        <v>0</v>
      </c>
      <c r="G721" s="18" t="n">
        <f aca="false">'Vstupní data'!AL707</f>
        <v>0</v>
      </c>
      <c r="H721" s="18" t="n">
        <f aca="false">'Vstupní data'!AQ707</f>
        <v>0</v>
      </c>
      <c r="I721" s="18" t="n">
        <f aca="false">SUM(E721:H721)</f>
        <v>0</v>
      </c>
    </row>
    <row r="722" customFormat="false" ht="12.8" hidden="false" customHeight="false" outlineLevel="0" collapsed="false">
      <c r="A722" s="18" t="n">
        <f aca="false">'Vstupní data'!A708</f>
        <v>0</v>
      </c>
      <c r="B722" s="18" t="str">
        <f aca="false">CONCATENATE('Vstupní data'!F708,'Vstupní data'!G708,'Vstupní data'!H708,'Vstupní data'!I708)</f>
        <v/>
      </c>
      <c r="C722" s="18" t="n">
        <f aca="false">'Vstupní data'!K708</f>
        <v>0</v>
      </c>
      <c r="D722" s="75" t="n">
        <f aca="false">'Vstupní data'!L708</f>
        <v>0</v>
      </c>
      <c r="E722" s="18" t="n">
        <f aca="false">'Vstupní data'!AB708</f>
        <v>0</v>
      </c>
      <c r="F722" s="18" t="n">
        <f aca="false">'Vstupní data'!S708</f>
        <v>0</v>
      </c>
      <c r="G722" s="18" t="n">
        <f aca="false">'Vstupní data'!AL708</f>
        <v>0</v>
      </c>
      <c r="H722" s="18" t="n">
        <f aca="false">'Vstupní data'!AQ708</f>
        <v>0</v>
      </c>
      <c r="I722" s="18" t="n">
        <f aca="false">SUM(E722:H722)</f>
        <v>0</v>
      </c>
    </row>
    <row r="723" customFormat="false" ht="12.8" hidden="false" customHeight="false" outlineLevel="0" collapsed="false">
      <c r="A723" s="18" t="n">
        <f aca="false">'Vstupní data'!A709</f>
        <v>0</v>
      </c>
      <c r="B723" s="18" t="str">
        <f aca="false">CONCATENATE('Vstupní data'!F709,'Vstupní data'!G709,'Vstupní data'!H709,'Vstupní data'!I709)</f>
        <v/>
      </c>
      <c r="C723" s="18" t="n">
        <f aca="false">'Vstupní data'!K709</f>
        <v>0</v>
      </c>
      <c r="D723" s="75" t="n">
        <f aca="false">'Vstupní data'!L709</f>
        <v>0</v>
      </c>
      <c r="E723" s="18" t="n">
        <f aca="false">'Vstupní data'!AB709</f>
        <v>0</v>
      </c>
      <c r="F723" s="18" t="n">
        <f aca="false">'Vstupní data'!S709</f>
        <v>0</v>
      </c>
      <c r="G723" s="18" t="n">
        <f aca="false">'Vstupní data'!AL709</f>
        <v>0</v>
      </c>
      <c r="H723" s="18" t="n">
        <f aca="false">'Vstupní data'!AQ709</f>
        <v>0</v>
      </c>
      <c r="I723" s="18" t="n">
        <f aca="false">SUM(E723:H723)</f>
        <v>0</v>
      </c>
    </row>
    <row r="724" customFormat="false" ht="12.8" hidden="false" customHeight="false" outlineLevel="0" collapsed="false">
      <c r="A724" s="18" t="n">
        <f aca="false">'Vstupní data'!A710</f>
        <v>0</v>
      </c>
      <c r="B724" s="18" t="str">
        <f aca="false">CONCATENATE('Vstupní data'!F710,'Vstupní data'!G710,'Vstupní data'!H710,'Vstupní data'!I710)</f>
        <v/>
      </c>
      <c r="C724" s="18" t="n">
        <f aca="false">'Vstupní data'!K710</f>
        <v>0</v>
      </c>
      <c r="D724" s="75" t="n">
        <f aca="false">'Vstupní data'!L710</f>
        <v>0</v>
      </c>
      <c r="E724" s="18" t="n">
        <f aca="false">'Vstupní data'!AB710</f>
        <v>0</v>
      </c>
      <c r="F724" s="18" t="n">
        <f aca="false">'Vstupní data'!S710</f>
        <v>0</v>
      </c>
      <c r="G724" s="18" t="n">
        <f aca="false">'Vstupní data'!AL710</f>
        <v>0</v>
      </c>
      <c r="H724" s="18" t="n">
        <f aca="false">'Vstupní data'!AQ710</f>
        <v>0</v>
      </c>
      <c r="I724" s="18" t="n">
        <f aca="false">SUM(E724:H724)</f>
        <v>0</v>
      </c>
    </row>
    <row r="725" customFormat="false" ht="12.8" hidden="false" customHeight="false" outlineLevel="0" collapsed="false">
      <c r="A725" s="18" t="n">
        <f aca="false">'Vstupní data'!A711</f>
        <v>0</v>
      </c>
      <c r="B725" s="18" t="str">
        <f aca="false">CONCATENATE('Vstupní data'!F711,'Vstupní data'!G711,'Vstupní data'!H711,'Vstupní data'!I711)</f>
        <v/>
      </c>
      <c r="C725" s="18" t="n">
        <f aca="false">'Vstupní data'!K711</f>
        <v>0</v>
      </c>
      <c r="D725" s="75" t="n">
        <f aca="false">'Vstupní data'!L711</f>
        <v>0</v>
      </c>
      <c r="E725" s="18" t="n">
        <f aca="false">'Vstupní data'!AB711</f>
        <v>0</v>
      </c>
      <c r="F725" s="18" t="n">
        <f aca="false">'Vstupní data'!S711</f>
        <v>0</v>
      </c>
      <c r="G725" s="18" t="n">
        <f aca="false">'Vstupní data'!AL711</f>
        <v>0</v>
      </c>
      <c r="H725" s="18" t="n">
        <f aca="false">'Vstupní data'!AQ711</f>
        <v>0</v>
      </c>
      <c r="I725" s="18" t="n">
        <f aca="false">SUM(E725:H725)</f>
        <v>0</v>
      </c>
    </row>
    <row r="726" customFormat="false" ht="12.8" hidden="false" customHeight="false" outlineLevel="0" collapsed="false">
      <c r="A726" s="18" t="n">
        <f aca="false">'Vstupní data'!A712</f>
        <v>0</v>
      </c>
      <c r="B726" s="18" t="str">
        <f aca="false">CONCATENATE('Vstupní data'!F712,'Vstupní data'!G712,'Vstupní data'!H712,'Vstupní data'!I712)</f>
        <v/>
      </c>
      <c r="C726" s="18" t="n">
        <f aca="false">'Vstupní data'!K712</f>
        <v>0</v>
      </c>
      <c r="D726" s="75" t="n">
        <f aca="false">'Vstupní data'!L712</f>
        <v>0</v>
      </c>
      <c r="E726" s="18" t="n">
        <f aca="false">'Vstupní data'!AB712</f>
        <v>0</v>
      </c>
      <c r="F726" s="18" t="n">
        <f aca="false">'Vstupní data'!S712</f>
        <v>0</v>
      </c>
      <c r="G726" s="18" t="n">
        <f aca="false">'Vstupní data'!AL712</f>
        <v>0</v>
      </c>
      <c r="H726" s="18" t="n">
        <f aca="false">'Vstupní data'!AQ712</f>
        <v>0</v>
      </c>
      <c r="I726" s="18" t="n">
        <f aca="false">SUM(E726:H726)</f>
        <v>0</v>
      </c>
    </row>
    <row r="727" customFormat="false" ht="12.8" hidden="false" customHeight="false" outlineLevel="0" collapsed="false">
      <c r="A727" s="18" t="n">
        <f aca="false">'Vstupní data'!A713</f>
        <v>0</v>
      </c>
      <c r="B727" s="18" t="str">
        <f aca="false">CONCATENATE('Vstupní data'!F713,'Vstupní data'!G713,'Vstupní data'!H713,'Vstupní data'!I713)</f>
        <v/>
      </c>
      <c r="C727" s="18" t="n">
        <f aca="false">'Vstupní data'!K713</f>
        <v>0</v>
      </c>
      <c r="D727" s="75" t="n">
        <f aca="false">'Vstupní data'!L713</f>
        <v>0</v>
      </c>
      <c r="E727" s="18" t="n">
        <f aca="false">'Vstupní data'!AB713</f>
        <v>0</v>
      </c>
      <c r="F727" s="18" t="n">
        <f aca="false">'Vstupní data'!S713</f>
        <v>0</v>
      </c>
      <c r="G727" s="18" t="n">
        <f aca="false">'Vstupní data'!AL713</f>
        <v>0</v>
      </c>
      <c r="H727" s="18" t="n">
        <f aca="false">'Vstupní data'!AQ713</f>
        <v>0</v>
      </c>
      <c r="I727" s="18" t="n">
        <f aca="false">SUM(E727:H727)</f>
        <v>0</v>
      </c>
    </row>
    <row r="728" customFormat="false" ht="12.8" hidden="false" customHeight="false" outlineLevel="0" collapsed="false">
      <c r="A728" s="18" t="n">
        <f aca="false">'Vstupní data'!A714</f>
        <v>0</v>
      </c>
      <c r="B728" s="18" t="str">
        <f aca="false">CONCATENATE('Vstupní data'!F714,'Vstupní data'!G714,'Vstupní data'!H714,'Vstupní data'!I714)</f>
        <v/>
      </c>
      <c r="C728" s="18" t="n">
        <f aca="false">'Vstupní data'!K714</f>
        <v>0</v>
      </c>
      <c r="D728" s="75" t="n">
        <f aca="false">'Vstupní data'!L714</f>
        <v>0</v>
      </c>
      <c r="E728" s="18" t="n">
        <f aca="false">'Vstupní data'!AB714</f>
        <v>0</v>
      </c>
      <c r="F728" s="18" t="n">
        <f aca="false">'Vstupní data'!S714</f>
        <v>0</v>
      </c>
      <c r="G728" s="18" t="n">
        <f aca="false">'Vstupní data'!AL714</f>
        <v>0</v>
      </c>
      <c r="H728" s="18" t="n">
        <f aca="false">'Vstupní data'!AQ714</f>
        <v>0</v>
      </c>
      <c r="I728" s="18" t="n">
        <f aca="false">SUM(E728:H728)</f>
        <v>0</v>
      </c>
    </row>
    <row r="729" customFormat="false" ht="12.8" hidden="false" customHeight="false" outlineLevel="0" collapsed="false">
      <c r="A729" s="18" t="n">
        <f aca="false">'Vstupní data'!A715</f>
        <v>0</v>
      </c>
      <c r="B729" s="18" t="str">
        <f aca="false">CONCATENATE('Vstupní data'!F715,'Vstupní data'!G715,'Vstupní data'!H715,'Vstupní data'!I715)</f>
        <v/>
      </c>
      <c r="C729" s="18" t="n">
        <f aca="false">'Vstupní data'!K715</f>
        <v>0</v>
      </c>
      <c r="D729" s="75" t="n">
        <f aca="false">'Vstupní data'!L715</f>
        <v>0</v>
      </c>
      <c r="E729" s="18" t="n">
        <f aca="false">'Vstupní data'!AB715</f>
        <v>0</v>
      </c>
      <c r="F729" s="18" t="n">
        <f aca="false">'Vstupní data'!S715</f>
        <v>0</v>
      </c>
      <c r="G729" s="18" t="n">
        <f aca="false">'Vstupní data'!AL715</f>
        <v>0</v>
      </c>
      <c r="H729" s="18" t="n">
        <f aca="false">'Vstupní data'!AQ715</f>
        <v>0</v>
      </c>
      <c r="I729" s="18" t="n">
        <f aca="false">SUM(E729:H729)</f>
        <v>0</v>
      </c>
    </row>
    <row r="730" customFormat="false" ht="12.8" hidden="false" customHeight="false" outlineLevel="0" collapsed="false">
      <c r="A730" s="18" t="n">
        <f aca="false">'Vstupní data'!A716</f>
        <v>0</v>
      </c>
      <c r="B730" s="18" t="str">
        <f aca="false">CONCATENATE('Vstupní data'!F716,'Vstupní data'!G716,'Vstupní data'!H716,'Vstupní data'!I716)</f>
        <v/>
      </c>
      <c r="C730" s="18" t="n">
        <f aca="false">'Vstupní data'!K716</f>
        <v>0</v>
      </c>
      <c r="D730" s="75" t="n">
        <f aca="false">'Vstupní data'!L716</f>
        <v>0</v>
      </c>
      <c r="E730" s="18" t="n">
        <f aca="false">'Vstupní data'!AB716</f>
        <v>0</v>
      </c>
      <c r="F730" s="18" t="n">
        <f aca="false">'Vstupní data'!S716</f>
        <v>0</v>
      </c>
      <c r="G730" s="18" t="n">
        <f aca="false">'Vstupní data'!AL716</f>
        <v>0</v>
      </c>
      <c r="H730" s="18" t="n">
        <f aca="false">'Vstupní data'!AQ716</f>
        <v>0</v>
      </c>
      <c r="I730" s="18" t="n">
        <f aca="false">SUM(E730:H730)</f>
        <v>0</v>
      </c>
    </row>
    <row r="731" customFormat="false" ht="12.8" hidden="false" customHeight="false" outlineLevel="0" collapsed="false">
      <c r="A731" s="18" t="n">
        <f aca="false">'Vstupní data'!A717</f>
        <v>0</v>
      </c>
      <c r="B731" s="18" t="str">
        <f aca="false">CONCATENATE('Vstupní data'!F717,'Vstupní data'!G717,'Vstupní data'!H717,'Vstupní data'!I717)</f>
        <v/>
      </c>
      <c r="C731" s="18" t="n">
        <f aca="false">'Vstupní data'!K717</f>
        <v>0</v>
      </c>
      <c r="D731" s="75" t="n">
        <f aca="false">'Vstupní data'!L717</f>
        <v>0</v>
      </c>
      <c r="E731" s="18" t="n">
        <f aca="false">'Vstupní data'!AB717</f>
        <v>0</v>
      </c>
      <c r="F731" s="18" t="n">
        <f aca="false">'Vstupní data'!S717</f>
        <v>0</v>
      </c>
      <c r="G731" s="18" t="n">
        <f aca="false">'Vstupní data'!AL717</f>
        <v>0</v>
      </c>
      <c r="H731" s="18" t="n">
        <f aca="false">'Vstupní data'!AQ717</f>
        <v>0</v>
      </c>
      <c r="I731" s="18" t="n">
        <f aca="false">SUM(E731:H731)</f>
        <v>0</v>
      </c>
    </row>
    <row r="732" customFormat="false" ht="12.8" hidden="false" customHeight="false" outlineLevel="0" collapsed="false">
      <c r="A732" s="18" t="n">
        <f aca="false">'Vstupní data'!A718</f>
        <v>0</v>
      </c>
      <c r="B732" s="18" t="str">
        <f aca="false">CONCATENATE('Vstupní data'!F718,'Vstupní data'!G718,'Vstupní data'!H718,'Vstupní data'!I718)</f>
        <v/>
      </c>
      <c r="C732" s="18" t="n">
        <f aca="false">'Vstupní data'!K718</f>
        <v>0</v>
      </c>
      <c r="D732" s="75" t="n">
        <f aca="false">'Vstupní data'!L718</f>
        <v>0</v>
      </c>
      <c r="E732" s="18" t="n">
        <f aca="false">'Vstupní data'!AB718</f>
        <v>0</v>
      </c>
      <c r="F732" s="18" t="n">
        <f aca="false">'Vstupní data'!S718</f>
        <v>0</v>
      </c>
      <c r="G732" s="18" t="n">
        <f aca="false">'Vstupní data'!AL718</f>
        <v>0</v>
      </c>
      <c r="H732" s="18" t="n">
        <f aca="false">'Vstupní data'!AQ718</f>
        <v>0</v>
      </c>
      <c r="I732" s="18" t="n">
        <f aca="false">SUM(E732:H732)</f>
        <v>0</v>
      </c>
    </row>
    <row r="733" customFormat="false" ht="12.8" hidden="false" customHeight="false" outlineLevel="0" collapsed="false">
      <c r="A733" s="18" t="n">
        <f aca="false">'Vstupní data'!A719</f>
        <v>0</v>
      </c>
      <c r="B733" s="18" t="str">
        <f aca="false">CONCATENATE('Vstupní data'!F719,'Vstupní data'!G719,'Vstupní data'!H719,'Vstupní data'!I719)</f>
        <v/>
      </c>
      <c r="C733" s="18" t="n">
        <f aca="false">'Vstupní data'!K719</f>
        <v>0</v>
      </c>
      <c r="D733" s="75" t="n">
        <f aca="false">'Vstupní data'!L719</f>
        <v>0</v>
      </c>
      <c r="E733" s="18" t="n">
        <f aca="false">'Vstupní data'!AB719</f>
        <v>0</v>
      </c>
      <c r="F733" s="18" t="n">
        <f aca="false">'Vstupní data'!S719</f>
        <v>0</v>
      </c>
      <c r="G733" s="18" t="n">
        <f aca="false">'Vstupní data'!AL719</f>
        <v>0</v>
      </c>
      <c r="H733" s="18" t="n">
        <f aca="false">'Vstupní data'!AQ719</f>
        <v>0</v>
      </c>
      <c r="I733" s="18" t="n">
        <f aca="false">SUM(E733:H733)</f>
        <v>0</v>
      </c>
    </row>
    <row r="734" customFormat="false" ht="12.8" hidden="false" customHeight="false" outlineLevel="0" collapsed="false">
      <c r="A734" s="18" t="n">
        <f aca="false">'Vstupní data'!A720</f>
        <v>0</v>
      </c>
      <c r="B734" s="18" t="str">
        <f aca="false">CONCATENATE('Vstupní data'!F720,'Vstupní data'!G720,'Vstupní data'!H720,'Vstupní data'!I720)</f>
        <v/>
      </c>
      <c r="C734" s="18" t="n">
        <f aca="false">'Vstupní data'!K720</f>
        <v>0</v>
      </c>
      <c r="D734" s="75" t="n">
        <f aca="false">'Vstupní data'!L720</f>
        <v>0</v>
      </c>
      <c r="E734" s="18" t="n">
        <f aca="false">'Vstupní data'!AB720</f>
        <v>0</v>
      </c>
      <c r="F734" s="18" t="n">
        <f aca="false">'Vstupní data'!S720</f>
        <v>0</v>
      </c>
      <c r="G734" s="18" t="n">
        <f aca="false">'Vstupní data'!AL720</f>
        <v>0</v>
      </c>
      <c r="H734" s="18" t="n">
        <f aca="false">'Vstupní data'!AQ720</f>
        <v>0</v>
      </c>
      <c r="I734" s="18" t="n">
        <f aca="false">SUM(E734:H734)</f>
        <v>0</v>
      </c>
    </row>
    <row r="735" customFormat="false" ht="12.8" hidden="false" customHeight="false" outlineLevel="0" collapsed="false">
      <c r="A735" s="18" t="n">
        <f aca="false">'Vstupní data'!A721</f>
        <v>0</v>
      </c>
      <c r="B735" s="18" t="str">
        <f aca="false">CONCATENATE('Vstupní data'!F721,'Vstupní data'!G721,'Vstupní data'!H721,'Vstupní data'!I721)</f>
        <v/>
      </c>
      <c r="C735" s="18" t="n">
        <f aca="false">'Vstupní data'!K721</f>
        <v>0</v>
      </c>
      <c r="D735" s="75" t="n">
        <f aca="false">'Vstupní data'!L721</f>
        <v>0</v>
      </c>
      <c r="E735" s="18" t="n">
        <f aca="false">'Vstupní data'!AB721</f>
        <v>0</v>
      </c>
      <c r="F735" s="18" t="n">
        <f aca="false">'Vstupní data'!S721</f>
        <v>0</v>
      </c>
      <c r="G735" s="18" t="n">
        <f aca="false">'Vstupní data'!AL721</f>
        <v>0</v>
      </c>
      <c r="H735" s="18" t="n">
        <f aca="false">'Vstupní data'!AQ721</f>
        <v>0</v>
      </c>
      <c r="I735" s="18" t="n">
        <f aca="false">SUM(E735:H735)</f>
        <v>0</v>
      </c>
    </row>
    <row r="736" customFormat="false" ht="12.8" hidden="false" customHeight="false" outlineLevel="0" collapsed="false">
      <c r="A736" s="18" t="n">
        <f aca="false">'Vstupní data'!A722</f>
        <v>0</v>
      </c>
      <c r="B736" s="18" t="str">
        <f aca="false">CONCATENATE('Vstupní data'!F722,'Vstupní data'!G722,'Vstupní data'!H722,'Vstupní data'!I722)</f>
        <v/>
      </c>
      <c r="C736" s="18" t="n">
        <f aca="false">'Vstupní data'!K722</f>
        <v>0</v>
      </c>
      <c r="D736" s="75" t="n">
        <f aca="false">'Vstupní data'!L722</f>
        <v>0</v>
      </c>
      <c r="E736" s="18" t="n">
        <f aca="false">'Vstupní data'!AB722</f>
        <v>0</v>
      </c>
      <c r="F736" s="18" t="n">
        <f aca="false">'Vstupní data'!S722</f>
        <v>0</v>
      </c>
      <c r="G736" s="18" t="n">
        <f aca="false">'Vstupní data'!AL722</f>
        <v>0</v>
      </c>
      <c r="H736" s="18" t="n">
        <f aca="false">'Vstupní data'!AQ722</f>
        <v>0</v>
      </c>
      <c r="I736" s="18" t="n">
        <f aca="false">SUM(E736:H736)</f>
        <v>0</v>
      </c>
    </row>
    <row r="737" customFormat="false" ht="12.8" hidden="false" customHeight="false" outlineLevel="0" collapsed="false">
      <c r="A737" s="18" t="n">
        <f aca="false">'Vstupní data'!A723</f>
        <v>0</v>
      </c>
      <c r="B737" s="18" t="str">
        <f aca="false">CONCATENATE('Vstupní data'!F723,'Vstupní data'!G723,'Vstupní data'!H723,'Vstupní data'!I723)</f>
        <v/>
      </c>
      <c r="C737" s="18" t="n">
        <f aca="false">'Vstupní data'!K723</f>
        <v>0</v>
      </c>
      <c r="D737" s="75" t="n">
        <f aca="false">'Vstupní data'!L723</f>
        <v>0</v>
      </c>
      <c r="E737" s="18" t="n">
        <f aca="false">'Vstupní data'!AB723</f>
        <v>0</v>
      </c>
      <c r="F737" s="18" t="n">
        <f aca="false">'Vstupní data'!S723</f>
        <v>0</v>
      </c>
      <c r="G737" s="18" t="n">
        <f aca="false">'Vstupní data'!AL723</f>
        <v>0</v>
      </c>
      <c r="H737" s="18" t="n">
        <f aca="false">'Vstupní data'!AQ723</f>
        <v>0</v>
      </c>
      <c r="I737" s="18" t="n">
        <f aca="false">SUM(E737:H737)</f>
        <v>0</v>
      </c>
    </row>
    <row r="738" customFormat="false" ht="12.8" hidden="false" customHeight="false" outlineLevel="0" collapsed="false">
      <c r="A738" s="18" t="n">
        <f aca="false">'Vstupní data'!A724</f>
        <v>0</v>
      </c>
      <c r="B738" s="18" t="str">
        <f aca="false">CONCATENATE('Vstupní data'!F724,'Vstupní data'!G724,'Vstupní data'!H724,'Vstupní data'!I724)</f>
        <v/>
      </c>
      <c r="C738" s="18" t="n">
        <f aca="false">'Vstupní data'!K724</f>
        <v>0</v>
      </c>
      <c r="D738" s="75" t="n">
        <f aca="false">'Vstupní data'!L724</f>
        <v>0</v>
      </c>
      <c r="E738" s="18" t="n">
        <f aca="false">'Vstupní data'!AB724</f>
        <v>0</v>
      </c>
      <c r="F738" s="18" t="n">
        <f aca="false">'Vstupní data'!S724</f>
        <v>0</v>
      </c>
      <c r="G738" s="18" t="n">
        <f aca="false">'Vstupní data'!AL724</f>
        <v>0</v>
      </c>
      <c r="H738" s="18" t="n">
        <f aca="false">'Vstupní data'!AQ724</f>
        <v>0</v>
      </c>
      <c r="I738" s="18" t="n">
        <f aca="false">SUM(E738:H738)</f>
        <v>0</v>
      </c>
    </row>
    <row r="739" customFormat="false" ht="12.8" hidden="false" customHeight="false" outlineLevel="0" collapsed="false">
      <c r="A739" s="18" t="n">
        <f aca="false">'Vstupní data'!A725</f>
        <v>0</v>
      </c>
      <c r="B739" s="18" t="str">
        <f aca="false">CONCATENATE('Vstupní data'!F725,'Vstupní data'!G725,'Vstupní data'!H725,'Vstupní data'!I725)</f>
        <v/>
      </c>
      <c r="C739" s="18" t="n">
        <f aca="false">'Vstupní data'!K725</f>
        <v>0</v>
      </c>
      <c r="D739" s="75" t="n">
        <f aca="false">'Vstupní data'!L725</f>
        <v>0</v>
      </c>
      <c r="E739" s="18" t="n">
        <f aca="false">'Vstupní data'!AB725</f>
        <v>0</v>
      </c>
      <c r="F739" s="18" t="n">
        <f aca="false">'Vstupní data'!S725</f>
        <v>0</v>
      </c>
      <c r="G739" s="18" t="n">
        <f aca="false">'Vstupní data'!AL725</f>
        <v>0</v>
      </c>
      <c r="H739" s="18" t="n">
        <f aca="false">'Vstupní data'!AQ725</f>
        <v>0</v>
      </c>
      <c r="I739" s="18" t="n">
        <f aca="false">SUM(E739:H739)</f>
        <v>0</v>
      </c>
    </row>
    <row r="740" customFormat="false" ht="12.8" hidden="false" customHeight="false" outlineLevel="0" collapsed="false">
      <c r="A740" s="18" t="n">
        <f aca="false">'Vstupní data'!A726</f>
        <v>0</v>
      </c>
      <c r="B740" s="18" t="str">
        <f aca="false">CONCATENATE('Vstupní data'!F726,'Vstupní data'!G726,'Vstupní data'!H726,'Vstupní data'!I726)</f>
        <v/>
      </c>
      <c r="C740" s="18" t="n">
        <f aca="false">'Vstupní data'!K726</f>
        <v>0</v>
      </c>
      <c r="D740" s="75" t="n">
        <f aca="false">'Vstupní data'!L726</f>
        <v>0</v>
      </c>
      <c r="E740" s="18" t="n">
        <f aca="false">'Vstupní data'!AB726</f>
        <v>0</v>
      </c>
      <c r="F740" s="18" t="n">
        <f aca="false">'Vstupní data'!S726</f>
        <v>0</v>
      </c>
      <c r="G740" s="18" t="n">
        <f aca="false">'Vstupní data'!AL726</f>
        <v>0</v>
      </c>
      <c r="H740" s="18" t="n">
        <f aca="false">'Vstupní data'!AQ726</f>
        <v>0</v>
      </c>
      <c r="I740" s="18" t="n">
        <f aca="false">SUM(E740:H740)</f>
        <v>0</v>
      </c>
    </row>
    <row r="741" customFormat="false" ht="12.8" hidden="false" customHeight="false" outlineLevel="0" collapsed="false">
      <c r="A741" s="18" t="n">
        <f aca="false">'Vstupní data'!A727</f>
        <v>0</v>
      </c>
      <c r="B741" s="18" t="str">
        <f aca="false">CONCATENATE('Vstupní data'!F727,'Vstupní data'!G727,'Vstupní data'!H727,'Vstupní data'!I727)</f>
        <v/>
      </c>
      <c r="C741" s="18" t="n">
        <f aca="false">'Vstupní data'!K727</f>
        <v>0</v>
      </c>
      <c r="D741" s="75" t="n">
        <f aca="false">'Vstupní data'!L727</f>
        <v>0</v>
      </c>
      <c r="E741" s="18" t="n">
        <f aca="false">'Vstupní data'!AB727</f>
        <v>0</v>
      </c>
      <c r="F741" s="18" t="n">
        <f aca="false">'Vstupní data'!S727</f>
        <v>0</v>
      </c>
      <c r="G741" s="18" t="n">
        <f aca="false">'Vstupní data'!AL727</f>
        <v>0</v>
      </c>
      <c r="H741" s="18" t="n">
        <f aca="false">'Vstupní data'!AQ727</f>
        <v>0</v>
      </c>
      <c r="I741" s="18" t="n">
        <f aca="false">SUM(E741:H741)</f>
        <v>0</v>
      </c>
    </row>
    <row r="742" customFormat="false" ht="12.8" hidden="false" customHeight="false" outlineLevel="0" collapsed="false">
      <c r="A742" s="18" t="n">
        <f aca="false">'Vstupní data'!A728</f>
        <v>0</v>
      </c>
      <c r="B742" s="18" t="str">
        <f aca="false">CONCATENATE('Vstupní data'!F728,'Vstupní data'!G728,'Vstupní data'!H728,'Vstupní data'!I728)</f>
        <v/>
      </c>
      <c r="C742" s="18" t="n">
        <f aca="false">'Vstupní data'!K728</f>
        <v>0</v>
      </c>
      <c r="D742" s="75" t="n">
        <f aca="false">'Vstupní data'!L728</f>
        <v>0</v>
      </c>
      <c r="E742" s="18" t="n">
        <f aca="false">'Vstupní data'!AB728</f>
        <v>0</v>
      </c>
      <c r="F742" s="18" t="n">
        <f aca="false">'Vstupní data'!S728</f>
        <v>0</v>
      </c>
      <c r="G742" s="18" t="n">
        <f aca="false">'Vstupní data'!AL728</f>
        <v>0</v>
      </c>
      <c r="H742" s="18" t="n">
        <f aca="false">'Vstupní data'!AQ728</f>
        <v>0</v>
      </c>
      <c r="I742" s="18" t="n">
        <f aca="false">SUM(E742:H742)</f>
        <v>0</v>
      </c>
    </row>
    <row r="743" customFormat="false" ht="12.8" hidden="false" customHeight="false" outlineLevel="0" collapsed="false">
      <c r="A743" s="18" t="n">
        <f aca="false">'Vstupní data'!A729</f>
        <v>0</v>
      </c>
      <c r="B743" s="18" t="str">
        <f aca="false">CONCATENATE('Vstupní data'!F729,'Vstupní data'!G729,'Vstupní data'!H729,'Vstupní data'!I729)</f>
        <v/>
      </c>
      <c r="C743" s="18" t="n">
        <f aca="false">'Vstupní data'!K729</f>
        <v>0</v>
      </c>
      <c r="D743" s="75" t="n">
        <f aca="false">'Vstupní data'!L729</f>
        <v>0</v>
      </c>
      <c r="E743" s="18" t="n">
        <f aca="false">'Vstupní data'!AB729</f>
        <v>0</v>
      </c>
      <c r="F743" s="18" t="n">
        <f aca="false">'Vstupní data'!S729</f>
        <v>0</v>
      </c>
      <c r="G743" s="18" t="n">
        <f aca="false">'Vstupní data'!AL729</f>
        <v>0</v>
      </c>
      <c r="H743" s="18" t="n">
        <f aca="false">'Vstupní data'!AQ729</f>
        <v>0</v>
      </c>
      <c r="I743" s="18" t="n">
        <f aca="false">SUM(E743:H743)</f>
        <v>0</v>
      </c>
    </row>
    <row r="744" customFormat="false" ht="12.8" hidden="false" customHeight="false" outlineLevel="0" collapsed="false">
      <c r="A744" s="18" t="n">
        <f aca="false">'Vstupní data'!A730</f>
        <v>0</v>
      </c>
      <c r="B744" s="18" t="str">
        <f aca="false">CONCATENATE('Vstupní data'!F730,'Vstupní data'!G730,'Vstupní data'!H730,'Vstupní data'!I730)</f>
        <v/>
      </c>
      <c r="C744" s="18" t="n">
        <f aca="false">'Vstupní data'!K730</f>
        <v>0</v>
      </c>
      <c r="D744" s="75" t="n">
        <f aca="false">'Vstupní data'!L730</f>
        <v>0</v>
      </c>
      <c r="E744" s="18" t="n">
        <f aca="false">'Vstupní data'!AB730</f>
        <v>0</v>
      </c>
      <c r="F744" s="18" t="n">
        <f aca="false">'Vstupní data'!S730</f>
        <v>0</v>
      </c>
      <c r="G744" s="18" t="n">
        <f aca="false">'Vstupní data'!AL730</f>
        <v>0</v>
      </c>
      <c r="H744" s="18" t="n">
        <f aca="false">'Vstupní data'!AQ730</f>
        <v>0</v>
      </c>
      <c r="I744" s="18" t="n">
        <f aca="false">SUM(E744:H744)</f>
        <v>0</v>
      </c>
    </row>
    <row r="745" customFormat="false" ht="12.8" hidden="false" customHeight="false" outlineLevel="0" collapsed="false">
      <c r="A745" s="18" t="n">
        <f aca="false">'Vstupní data'!A731</f>
        <v>0</v>
      </c>
      <c r="B745" s="18" t="str">
        <f aca="false">CONCATENATE('Vstupní data'!F731,'Vstupní data'!G731,'Vstupní data'!H731,'Vstupní data'!I731)</f>
        <v/>
      </c>
      <c r="C745" s="18" t="n">
        <f aca="false">'Vstupní data'!K731</f>
        <v>0</v>
      </c>
      <c r="D745" s="75" t="n">
        <f aca="false">'Vstupní data'!L731</f>
        <v>0</v>
      </c>
      <c r="E745" s="18" t="n">
        <f aca="false">'Vstupní data'!AB731</f>
        <v>0</v>
      </c>
      <c r="F745" s="18" t="n">
        <f aca="false">'Vstupní data'!S731</f>
        <v>0</v>
      </c>
      <c r="G745" s="18" t="n">
        <f aca="false">'Vstupní data'!AL731</f>
        <v>0</v>
      </c>
      <c r="H745" s="18" t="n">
        <f aca="false">'Vstupní data'!AQ731</f>
        <v>0</v>
      </c>
      <c r="I745" s="18" t="n">
        <f aca="false">SUM(E745:H745)</f>
        <v>0</v>
      </c>
    </row>
    <row r="746" customFormat="false" ht="12.8" hidden="false" customHeight="false" outlineLevel="0" collapsed="false">
      <c r="A746" s="18" t="n">
        <f aca="false">'Vstupní data'!A732</f>
        <v>0</v>
      </c>
      <c r="B746" s="18" t="str">
        <f aca="false">CONCATENATE('Vstupní data'!F732,'Vstupní data'!G732,'Vstupní data'!H732,'Vstupní data'!I732)</f>
        <v/>
      </c>
      <c r="C746" s="18" t="n">
        <f aca="false">'Vstupní data'!K732</f>
        <v>0</v>
      </c>
      <c r="D746" s="75" t="n">
        <f aca="false">'Vstupní data'!L732</f>
        <v>0</v>
      </c>
      <c r="E746" s="18" t="n">
        <f aca="false">'Vstupní data'!AB732</f>
        <v>0</v>
      </c>
      <c r="F746" s="18" t="n">
        <f aca="false">'Vstupní data'!S732</f>
        <v>0</v>
      </c>
      <c r="G746" s="18" t="n">
        <f aca="false">'Vstupní data'!AL732</f>
        <v>0</v>
      </c>
      <c r="H746" s="18" t="n">
        <f aca="false">'Vstupní data'!AQ732</f>
        <v>0</v>
      </c>
      <c r="I746" s="18" t="n">
        <f aca="false">SUM(E746:H746)</f>
        <v>0</v>
      </c>
    </row>
    <row r="747" customFormat="false" ht="12.8" hidden="false" customHeight="false" outlineLevel="0" collapsed="false">
      <c r="A747" s="18" t="n">
        <f aca="false">'Vstupní data'!A733</f>
        <v>0</v>
      </c>
      <c r="B747" s="18" t="str">
        <f aca="false">CONCATENATE('Vstupní data'!F733,'Vstupní data'!G733,'Vstupní data'!H733,'Vstupní data'!I733)</f>
        <v/>
      </c>
      <c r="C747" s="18" t="n">
        <f aca="false">'Vstupní data'!K733</f>
        <v>0</v>
      </c>
      <c r="D747" s="75" t="n">
        <f aca="false">'Vstupní data'!L733</f>
        <v>0</v>
      </c>
      <c r="E747" s="18" t="n">
        <f aca="false">'Vstupní data'!AB733</f>
        <v>0</v>
      </c>
      <c r="F747" s="18" t="n">
        <f aca="false">'Vstupní data'!S733</f>
        <v>0</v>
      </c>
      <c r="G747" s="18" t="n">
        <f aca="false">'Vstupní data'!AL733</f>
        <v>0</v>
      </c>
      <c r="H747" s="18" t="n">
        <f aca="false">'Vstupní data'!AQ733</f>
        <v>0</v>
      </c>
      <c r="I747" s="18" t="n">
        <f aca="false">SUM(E747:H747)</f>
        <v>0</v>
      </c>
    </row>
    <row r="748" customFormat="false" ht="12.8" hidden="false" customHeight="false" outlineLevel="0" collapsed="false">
      <c r="A748" s="18" t="n">
        <f aca="false">'Vstupní data'!A734</f>
        <v>0</v>
      </c>
      <c r="B748" s="18" t="str">
        <f aca="false">CONCATENATE('Vstupní data'!F734,'Vstupní data'!G734,'Vstupní data'!H734,'Vstupní data'!I734)</f>
        <v/>
      </c>
      <c r="C748" s="18" t="n">
        <f aca="false">'Vstupní data'!K734</f>
        <v>0</v>
      </c>
      <c r="D748" s="75" t="n">
        <f aca="false">'Vstupní data'!L734</f>
        <v>0</v>
      </c>
      <c r="E748" s="18" t="n">
        <f aca="false">'Vstupní data'!AB734</f>
        <v>0</v>
      </c>
      <c r="F748" s="18" t="n">
        <f aca="false">'Vstupní data'!S734</f>
        <v>0</v>
      </c>
      <c r="G748" s="18" t="n">
        <f aca="false">'Vstupní data'!AL734</f>
        <v>0</v>
      </c>
      <c r="H748" s="18" t="n">
        <f aca="false">'Vstupní data'!AQ734</f>
        <v>0</v>
      </c>
      <c r="I748" s="18" t="n">
        <f aca="false">SUM(E748:H748)</f>
        <v>0</v>
      </c>
    </row>
    <row r="749" customFormat="false" ht="12.8" hidden="false" customHeight="false" outlineLevel="0" collapsed="false">
      <c r="A749" s="18" t="n">
        <f aca="false">'Vstupní data'!A735</f>
        <v>0</v>
      </c>
      <c r="B749" s="18" t="str">
        <f aca="false">CONCATENATE('Vstupní data'!F735,'Vstupní data'!G735,'Vstupní data'!H735,'Vstupní data'!I735)</f>
        <v/>
      </c>
      <c r="C749" s="18" t="n">
        <f aca="false">'Vstupní data'!K735</f>
        <v>0</v>
      </c>
      <c r="D749" s="75" t="n">
        <f aca="false">'Vstupní data'!L735</f>
        <v>0</v>
      </c>
      <c r="E749" s="18" t="n">
        <f aca="false">'Vstupní data'!AB735</f>
        <v>0</v>
      </c>
      <c r="F749" s="18" t="n">
        <f aca="false">'Vstupní data'!S735</f>
        <v>0</v>
      </c>
      <c r="G749" s="18" t="n">
        <f aca="false">'Vstupní data'!AL735</f>
        <v>0</v>
      </c>
      <c r="H749" s="18" t="n">
        <f aca="false">'Vstupní data'!AQ735</f>
        <v>0</v>
      </c>
      <c r="I749" s="18" t="n">
        <f aca="false">SUM(E749:H749)</f>
        <v>0</v>
      </c>
    </row>
    <row r="750" customFormat="false" ht="12.8" hidden="false" customHeight="false" outlineLevel="0" collapsed="false">
      <c r="A750" s="18" t="n">
        <f aca="false">'Vstupní data'!A736</f>
        <v>0</v>
      </c>
      <c r="B750" s="18" t="str">
        <f aca="false">CONCATENATE('Vstupní data'!F736,'Vstupní data'!G736,'Vstupní data'!H736,'Vstupní data'!I736)</f>
        <v/>
      </c>
      <c r="C750" s="18" t="n">
        <f aca="false">'Vstupní data'!K736</f>
        <v>0</v>
      </c>
      <c r="D750" s="75" t="n">
        <f aca="false">'Vstupní data'!L736</f>
        <v>0</v>
      </c>
      <c r="E750" s="18" t="n">
        <f aca="false">'Vstupní data'!AB736</f>
        <v>0</v>
      </c>
      <c r="F750" s="18" t="n">
        <f aca="false">'Vstupní data'!S736</f>
        <v>0</v>
      </c>
      <c r="G750" s="18" t="n">
        <f aca="false">'Vstupní data'!AL736</f>
        <v>0</v>
      </c>
      <c r="H750" s="18" t="n">
        <f aca="false">'Vstupní data'!AQ736</f>
        <v>0</v>
      </c>
      <c r="I750" s="18" t="n">
        <f aca="false">SUM(E750:H750)</f>
        <v>0</v>
      </c>
    </row>
    <row r="751" customFormat="false" ht="12.8" hidden="false" customHeight="false" outlineLevel="0" collapsed="false">
      <c r="A751" s="18" t="n">
        <f aca="false">'Vstupní data'!A737</f>
        <v>0</v>
      </c>
      <c r="B751" s="18" t="str">
        <f aca="false">CONCATENATE('Vstupní data'!F737,'Vstupní data'!G737,'Vstupní data'!H737,'Vstupní data'!I737)</f>
        <v/>
      </c>
      <c r="C751" s="18" t="n">
        <f aca="false">'Vstupní data'!K737</f>
        <v>0</v>
      </c>
      <c r="D751" s="75" t="n">
        <f aca="false">'Vstupní data'!L737</f>
        <v>0</v>
      </c>
      <c r="E751" s="18" t="n">
        <f aca="false">'Vstupní data'!AB737</f>
        <v>0</v>
      </c>
      <c r="F751" s="18" t="n">
        <f aca="false">'Vstupní data'!S737</f>
        <v>0</v>
      </c>
      <c r="G751" s="18" t="n">
        <f aca="false">'Vstupní data'!AL737</f>
        <v>0</v>
      </c>
      <c r="H751" s="18" t="n">
        <f aca="false">'Vstupní data'!AQ737</f>
        <v>0</v>
      </c>
      <c r="I751" s="18" t="n">
        <f aca="false">SUM(E751:H751)</f>
        <v>0</v>
      </c>
    </row>
    <row r="752" customFormat="false" ht="12.8" hidden="false" customHeight="false" outlineLevel="0" collapsed="false">
      <c r="A752" s="18" t="n">
        <f aca="false">'Vstupní data'!A738</f>
        <v>0</v>
      </c>
      <c r="B752" s="18" t="str">
        <f aca="false">CONCATENATE('Vstupní data'!F738,'Vstupní data'!G738,'Vstupní data'!H738,'Vstupní data'!I738)</f>
        <v/>
      </c>
      <c r="C752" s="18" t="n">
        <f aca="false">'Vstupní data'!K738</f>
        <v>0</v>
      </c>
      <c r="D752" s="75" t="n">
        <f aca="false">'Vstupní data'!L738</f>
        <v>0</v>
      </c>
      <c r="E752" s="18" t="n">
        <f aca="false">'Vstupní data'!AB738</f>
        <v>0</v>
      </c>
      <c r="F752" s="18" t="n">
        <f aca="false">'Vstupní data'!S738</f>
        <v>0</v>
      </c>
      <c r="G752" s="18" t="n">
        <f aca="false">'Vstupní data'!AL738</f>
        <v>0</v>
      </c>
      <c r="H752" s="18" t="n">
        <f aca="false">'Vstupní data'!AQ738</f>
        <v>0</v>
      </c>
      <c r="I752" s="18" t="n">
        <f aca="false">SUM(E752:H752)</f>
        <v>0</v>
      </c>
    </row>
    <row r="753" customFormat="false" ht="12.8" hidden="false" customHeight="false" outlineLevel="0" collapsed="false">
      <c r="A753" s="18" t="n">
        <f aca="false">'Vstupní data'!A739</f>
        <v>0</v>
      </c>
      <c r="B753" s="18" t="str">
        <f aca="false">CONCATENATE('Vstupní data'!F739,'Vstupní data'!G739,'Vstupní data'!H739,'Vstupní data'!I739)</f>
        <v/>
      </c>
      <c r="C753" s="18" t="n">
        <f aca="false">'Vstupní data'!K739</f>
        <v>0</v>
      </c>
      <c r="D753" s="75" t="n">
        <f aca="false">'Vstupní data'!L739</f>
        <v>0</v>
      </c>
      <c r="E753" s="18" t="n">
        <f aca="false">'Vstupní data'!AB739</f>
        <v>0</v>
      </c>
      <c r="F753" s="18" t="n">
        <f aca="false">'Vstupní data'!S739</f>
        <v>0</v>
      </c>
      <c r="G753" s="18" t="n">
        <f aca="false">'Vstupní data'!AL739</f>
        <v>0</v>
      </c>
      <c r="H753" s="18" t="n">
        <f aca="false">'Vstupní data'!AQ739</f>
        <v>0</v>
      </c>
      <c r="I753" s="18" t="n">
        <f aca="false">SUM(E753:H753)</f>
        <v>0</v>
      </c>
    </row>
    <row r="754" customFormat="false" ht="12.8" hidden="false" customHeight="false" outlineLevel="0" collapsed="false">
      <c r="A754" s="18" t="n">
        <f aca="false">'Vstupní data'!A740</f>
        <v>0</v>
      </c>
      <c r="B754" s="18" t="str">
        <f aca="false">CONCATENATE('Vstupní data'!F740,'Vstupní data'!G740,'Vstupní data'!H740,'Vstupní data'!I740)</f>
        <v/>
      </c>
      <c r="C754" s="18" t="n">
        <f aca="false">'Vstupní data'!K740</f>
        <v>0</v>
      </c>
      <c r="D754" s="75" t="n">
        <f aca="false">'Vstupní data'!L740</f>
        <v>0</v>
      </c>
      <c r="E754" s="18" t="n">
        <f aca="false">'Vstupní data'!AB740</f>
        <v>0</v>
      </c>
      <c r="F754" s="18" t="n">
        <f aca="false">'Vstupní data'!S740</f>
        <v>0</v>
      </c>
      <c r="G754" s="18" t="n">
        <f aca="false">'Vstupní data'!AL740</f>
        <v>0</v>
      </c>
      <c r="H754" s="18" t="n">
        <f aca="false">'Vstupní data'!AQ740</f>
        <v>0</v>
      </c>
      <c r="I754" s="18" t="n">
        <f aca="false">SUM(E754:H754)</f>
        <v>0</v>
      </c>
    </row>
    <row r="755" customFormat="false" ht="12.8" hidden="false" customHeight="false" outlineLevel="0" collapsed="false">
      <c r="A755" s="18" t="n">
        <f aca="false">'Vstupní data'!A741</f>
        <v>0</v>
      </c>
      <c r="B755" s="18" t="str">
        <f aca="false">CONCATENATE('Vstupní data'!F741,'Vstupní data'!G741,'Vstupní data'!H741,'Vstupní data'!I741)</f>
        <v/>
      </c>
      <c r="C755" s="18" t="n">
        <f aca="false">'Vstupní data'!K741</f>
        <v>0</v>
      </c>
      <c r="D755" s="75" t="n">
        <f aca="false">'Vstupní data'!L741</f>
        <v>0</v>
      </c>
      <c r="E755" s="18" t="n">
        <f aca="false">'Vstupní data'!AB741</f>
        <v>0</v>
      </c>
      <c r="F755" s="18" t="n">
        <f aca="false">'Vstupní data'!S741</f>
        <v>0</v>
      </c>
      <c r="G755" s="18" t="n">
        <f aca="false">'Vstupní data'!AL741</f>
        <v>0</v>
      </c>
      <c r="H755" s="18" t="n">
        <f aca="false">'Vstupní data'!AQ741</f>
        <v>0</v>
      </c>
      <c r="I755" s="18" t="n">
        <f aca="false">SUM(E755:H755)</f>
        <v>0</v>
      </c>
    </row>
    <row r="756" customFormat="false" ht="12.8" hidden="false" customHeight="false" outlineLevel="0" collapsed="false">
      <c r="A756" s="18" t="n">
        <f aca="false">'Vstupní data'!A742</f>
        <v>0</v>
      </c>
      <c r="B756" s="18" t="str">
        <f aca="false">CONCATENATE('Vstupní data'!F742,'Vstupní data'!G742,'Vstupní data'!H742,'Vstupní data'!I742)</f>
        <v/>
      </c>
      <c r="C756" s="18" t="n">
        <f aca="false">'Vstupní data'!K742</f>
        <v>0</v>
      </c>
      <c r="D756" s="75" t="n">
        <f aca="false">'Vstupní data'!L742</f>
        <v>0</v>
      </c>
      <c r="E756" s="18" t="n">
        <f aca="false">'Vstupní data'!AB742</f>
        <v>0</v>
      </c>
      <c r="F756" s="18" t="n">
        <f aca="false">'Vstupní data'!S742</f>
        <v>0</v>
      </c>
      <c r="G756" s="18" t="n">
        <f aca="false">'Vstupní data'!AL742</f>
        <v>0</v>
      </c>
      <c r="H756" s="18" t="n">
        <f aca="false">'Vstupní data'!AQ742</f>
        <v>0</v>
      </c>
      <c r="I756" s="18" t="n">
        <f aca="false">SUM(E756:H756)</f>
        <v>0</v>
      </c>
    </row>
    <row r="757" customFormat="false" ht="12.8" hidden="false" customHeight="false" outlineLevel="0" collapsed="false">
      <c r="A757" s="18" t="n">
        <f aca="false">'Vstupní data'!A743</f>
        <v>0</v>
      </c>
      <c r="B757" s="18" t="str">
        <f aca="false">CONCATENATE('Vstupní data'!F743,'Vstupní data'!G743,'Vstupní data'!H743,'Vstupní data'!I743)</f>
        <v/>
      </c>
      <c r="C757" s="18" t="n">
        <f aca="false">'Vstupní data'!K743</f>
        <v>0</v>
      </c>
      <c r="D757" s="75" t="n">
        <f aca="false">'Vstupní data'!L743</f>
        <v>0</v>
      </c>
      <c r="E757" s="18" t="n">
        <f aca="false">'Vstupní data'!AB743</f>
        <v>0</v>
      </c>
      <c r="F757" s="18" t="n">
        <f aca="false">'Vstupní data'!S743</f>
        <v>0</v>
      </c>
      <c r="G757" s="18" t="n">
        <f aca="false">'Vstupní data'!AL743</f>
        <v>0</v>
      </c>
      <c r="H757" s="18" t="n">
        <f aca="false">'Vstupní data'!AQ743</f>
        <v>0</v>
      </c>
      <c r="I757" s="18" t="n">
        <f aca="false">SUM(E757:H757)</f>
        <v>0</v>
      </c>
    </row>
    <row r="758" customFormat="false" ht="12.8" hidden="false" customHeight="false" outlineLevel="0" collapsed="false">
      <c r="A758" s="18" t="n">
        <f aca="false">'Vstupní data'!A744</f>
        <v>0</v>
      </c>
      <c r="B758" s="18" t="str">
        <f aca="false">CONCATENATE('Vstupní data'!F744,'Vstupní data'!G744,'Vstupní data'!H744,'Vstupní data'!I744)</f>
        <v/>
      </c>
      <c r="C758" s="18" t="n">
        <f aca="false">'Vstupní data'!K744</f>
        <v>0</v>
      </c>
      <c r="D758" s="75" t="n">
        <f aca="false">'Vstupní data'!L744</f>
        <v>0</v>
      </c>
      <c r="E758" s="18" t="n">
        <f aca="false">'Vstupní data'!AB744</f>
        <v>0</v>
      </c>
      <c r="F758" s="18" t="n">
        <f aca="false">'Vstupní data'!S744</f>
        <v>0</v>
      </c>
      <c r="G758" s="18" t="n">
        <f aca="false">'Vstupní data'!AL744</f>
        <v>0</v>
      </c>
      <c r="H758" s="18" t="n">
        <f aca="false">'Vstupní data'!AQ744</f>
        <v>0</v>
      </c>
      <c r="I758" s="18" t="n">
        <f aca="false">SUM(E758:H758)</f>
        <v>0</v>
      </c>
    </row>
    <row r="759" customFormat="false" ht="12.8" hidden="false" customHeight="false" outlineLevel="0" collapsed="false">
      <c r="A759" s="18" t="n">
        <f aca="false">'Vstupní data'!A745</f>
        <v>0</v>
      </c>
      <c r="B759" s="18" t="str">
        <f aca="false">CONCATENATE('Vstupní data'!F745,'Vstupní data'!G745,'Vstupní data'!H745,'Vstupní data'!I745)</f>
        <v/>
      </c>
      <c r="C759" s="18" t="n">
        <f aca="false">'Vstupní data'!K745</f>
        <v>0</v>
      </c>
      <c r="D759" s="75" t="n">
        <f aca="false">'Vstupní data'!L745</f>
        <v>0</v>
      </c>
      <c r="E759" s="18" t="n">
        <f aca="false">'Vstupní data'!AB745</f>
        <v>0</v>
      </c>
      <c r="F759" s="18" t="n">
        <f aca="false">'Vstupní data'!S745</f>
        <v>0</v>
      </c>
      <c r="G759" s="18" t="n">
        <f aca="false">'Vstupní data'!AL745</f>
        <v>0</v>
      </c>
      <c r="H759" s="18" t="n">
        <f aca="false">'Vstupní data'!AQ745</f>
        <v>0</v>
      </c>
      <c r="I759" s="18" t="n">
        <f aca="false">SUM(E759:H759)</f>
        <v>0</v>
      </c>
    </row>
    <row r="760" customFormat="false" ht="12.8" hidden="false" customHeight="false" outlineLevel="0" collapsed="false">
      <c r="A760" s="18" t="n">
        <f aca="false">'Vstupní data'!A746</f>
        <v>0</v>
      </c>
      <c r="B760" s="18" t="str">
        <f aca="false">CONCATENATE('Vstupní data'!F746,'Vstupní data'!G746,'Vstupní data'!H746,'Vstupní data'!I746)</f>
        <v/>
      </c>
      <c r="C760" s="18" t="n">
        <f aca="false">'Vstupní data'!K746</f>
        <v>0</v>
      </c>
      <c r="D760" s="75" t="n">
        <f aca="false">'Vstupní data'!L746</f>
        <v>0</v>
      </c>
      <c r="E760" s="18" t="n">
        <f aca="false">'Vstupní data'!AB746</f>
        <v>0</v>
      </c>
      <c r="F760" s="18" t="n">
        <f aca="false">'Vstupní data'!S746</f>
        <v>0</v>
      </c>
      <c r="G760" s="18" t="n">
        <f aca="false">'Vstupní data'!AL746</f>
        <v>0</v>
      </c>
      <c r="H760" s="18" t="n">
        <f aca="false">'Vstupní data'!AQ746</f>
        <v>0</v>
      </c>
      <c r="I760" s="18" t="n">
        <f aca="false">SUM(E760:H760)</f>
        <v>0</v>
      </c>
    </row>
    <row r="761" customFormat="false" ht="12.8" hidden="false" customHeight="false" outlineLevel="0" collapsed="false">
      <c r="A761" s="18" t="n">
        <f aca="false">'Vstupní data'!A747</f>
        <v>0</v>
      </c>
      <c r="B761" s="18" t="str">
        <f aca="false">CONCATENATE('Vstupní data'!F747,'Vstupní data'!G747,'Vstupní data'!H747,'Vstupní data'!I747)</f>
        <v/>
      </c>
      <c r="C761" s="18" t="n">
        <f aca="false">'Vstupní data'!K747</f>
        <v>0</v>
      </c>
      <c r="D761" s="75" t="n">
        <f aca="false">'Vstupní data'!L747</f>
        <v>0</v>
      </c>
      <c r="E761" s="18" t="n">
        <f aca="false">'Vstupní data'!AB747</f>
        <v>0</v>
      </c>
      <c r="F761" s="18" t="n">
        <f aca="false">'Vstupní data'!S747</f>
        <v>0</v>
      </c>
      <c r="G761" s="18" t="n">
        <f aca="false">'Vstupní data'!AL747</f>
        <v>0</v>
      </c>
      <c r="H761" s="18" t="n">
        <f aca="false">'Vstupní data'!AQ747</f>
        <v>0</v>
      </c>
      <c r="I761" s="18" t="n">
        <f aca="false">SUM(E761:H761)</f>
        <v>0</v>
      </c>
    </row>
    <row r="762" customFormat="false" ht="12.8" hidden="false" customHeight="false" outlineLevel="0" collapsed="false">
      <c r="A762" s="18" t="n">
        <f aca="false">'Vstupní data'!A748</f>
        <v>0</v>
      </c>
      <c r="B762" s="18" t="str">
        <f aca="false">CONCATENATE('Vstupní data'!F748,'Vstupní data'!G748,'Vstupní data'!H748,'Vstupní data'!I748)</f>
        <v/>
      </c>
      <c r="C762" s="18" t="n">
        <f aca="false">'Vstupní data'!K748</f>
        <v>0</v>
      </c>
      <c r="D762" s="75" t="n">
        <f aca="false">'Vstupní data'!L748</f>
        <v>0</v>
      </c>
      <c r="E762" s="18" t="n">
        <f aca="false">'Vstupní data'!AB748</f>
        <v>0</v>
      </c>
      <c r="F762" s="18" t="n">
        <f aca="false">'Vstupní data'!S748</f>
        <v>0</v>
      </c>
      <c r="G762" s="18" t="n">
        <f aca="false">'Vstupní data'!AL748</f>
        <v>0</v>
      </c>
      <c r="H762" s="18" t="n">
        <f aca="false">'Vstupní data'!AQ748</f>
        <v>0</v>
      </c>
      <c r="I762" s="18" t="n">
        <f aca="false">SUM(E762:H762)</f>
        <v>0</v>
      </c>
    </row>
    <row r="763" customFormat="false" ht="12.8" hidden="false" customHeight="false" outlineLevel="0" collapsed="false">
      <c r="A763" s="18" t="n">
        <f aca="false">'Vstupní data'!A749</f>
        <v>0</v>
      </c>
      <c r="B763" s="18" t="str">
        <f aca="false">CONCATENATE('Vstupní data'!F749,'Vstupní data'!G749,'Vstupní data'!H749,'Vstupní data'!I749)</f>
        <v/>
      </c>
      <c r="C763" s="18" t="n">
        <f aca="false">'Vstupní data'!K749</f>
        <v>0</v>
      </c>
      <c r="D763" s="75" t="n">
        <f aca="false">'Vstupní data'!L749</f>
        <v>0</v>
      </c>
      <c r="E763" s="18" t="n">
        <f aca="false">'Vstupní data'!AB749</f>
        <v>0</v>
      </c>
      <c r="F763" s="18" t="n">
        <f aca="false">'Vstupní data'!S749</f>
        <v>0</v>
      </c>
      <c r="G763" s="18" t="n">
        <f aca="false">'Vstupní data'!AL749</f>
        <v>0</v>
      </c>
      <c r="H763" s="18" t="n">
        <f aca="false">'Vstupní data'!AQ749</f>
        <v>0</v>
      </c>
      <c r="I763" s="18" t="n">
        <f aca="false">SUM(E763:H763)</f>
        <v>0</v>
      </c>
    </row>
    <row r="764" customFormat="false" ht="12.8" hidden="false" customHeight="false" outlineLevel="0" collapsed="false">
      <c r="A764" s="18" t="n">
        <f aca="false">'Vstupní data'!A750</f>
        <v>0</v>
      </c>
      <c r="B764" s="18" t="str">
        <f aca="false">CONCATENATE('Vstupní data'!F750,'Vstupní data'!G750,'Vstupní data'!H750,'Vstupní data'!I750)</f>
        <v/>
      </c>
      <c r="C764" s="18" t="n">
        <f aca="false">'Vstupní data'!K750</f>
        <v>0</v>
      </c>
      <c r="D764" s="75" t="n">
        <f aca="false">'Vstupní data'!L750</f>
        <v>0</v>
      </c>
      <c r="E764" s="18" t="n">
        <f aca="false">'Vstupní data'!AB750</f>
        <v>0</v>
      </c>
      <c r="F764" s="18" t="n">
        <f aca="false">'Vstupní data'!S750</f>
        <v>0</v>
      </c>
      <c r="G764" s="18" t="n">
        <f aca="false">'Vstupní data'!AL750</f>
        <v>0</v>
      </c>
      <c r="H764" s="18" t="n">
        <f aca="false">'Vstupní data'!AQ750</f>
        <v>0</v>
      </c>
      <c r="I764" s="18" t="n">
        <f aca="false">SUM(E764:H764)</f>
        <v>0</v>
      </c>
    </row>
    <row r="765" customFormat="false" ht="12.8" hidden="false" customHeight="false" outlineLevel="0" collapsed="false">
      <c r="A765" s="18" t="n">
        <f aca="false">'Vstupní data'!A751</f>
        <v>0</v>
      </c>
      <c r="B765" s="18" t="str">
        <f aca="false">CONCATENATE('Vstupní data'!F751,'Vstupní data'!G751,'Vstupní data'!H751,'Vstupní data'!I751)</f>
        <v/>
      </c>
      <c r="C765" s="18" t="n">
        <f aca="false">'Vstupní data'!K751</f>
        <v>0</v>
      </c>
      <c r="D765" s="75" t="n">
        <f aca="false">'Vstupní data'!L751</f>
        <v>0</v>
      </c>
      <c r="E765" s="18" t="n">
        <f aca="false">'Vstupní data'!AB751</f>
        <v>0</v>
      </c>
      <c r="F765" s="18" t="n">
        <f aca="false">'Vstupní data'!S751</f>
        <v>0</v>
      </c>
      <c r="G765" s="18" t="n">
        <f aca="false">'Vstupní data'!AL751</f>
        <v>0</v>
      </c>
      <c r="H765" s="18" t="n">
        <f aca="false">'Vstupní data'!AQ751</f>
        <v>0</v>
      </c>
      <c r="I765" s="18" t="n">
        <f aca="false">SUM(E765:H765)</f>
        <v>0</v>
      </c>
    </row>
    <row r="766" customFormat="false" ht="12.8" hidden="false" customHeight="false" outlineLevel="0" collapsed="false">
      <c r="A766" s="18" t="n">
        <f aca="false">'Vstupní data'!A752</f>
        <v>0</v>
      </c>
      <c r="B766" s="18" t="str">
        <f aca="false">CONCATENATE('Vstupní data'!F752,'Vstupní data'!G752,'Vstupní data'!H752,'Vstupní data'!I752)</f>
        <v/>
      </c>
      <c r="C766" s="18" t="n">
        <f aca="false">'Vstupní data'!K752</f>
        <v>0</v>
      </c>
      <c r="D766" s="75" t="n">
        <f aca="false">'Vstupní data'!L752</f>
        <v>0</v>
      </c>
      <c r="E766" s="18" t="n">
        <f aca="false">'Vstupní data'!AB752</f>
        <v>0</v>
      </c>
      <c r="F766" s="18" t="n">
        <f aca="false">'Vstupní data'!S752</f>
        <v>0</v>
      </c>
      <c r="G766" s="18" t="n">
        <f aca="false">'Vstupní data'!AL752</f>
        <v>0</v>
      </c>
      <c r="H766" s="18" t="n">
        <f aca="false">'Vstupní data'!AQ752</f>
        <v>0</v>
      </c>
      <c r="I766" s="18" t="n">
        <f aca="false">SUM(E766:H766)</f>
        <v>0</v>
      </c>
    </row>
    <row r="767" customFormat="false" ht="12.8" hidden="false" customHeight="false" outlineLevel="0" collapsed="false">
      <c r="A767" s="18" t="n">
        <f aca="false">'Vstupní data'!A753</f>
        <v>0</v>
      </c>
      <c r="B767" s="18" t="str">
        <f aca="false">CONCATENATE('Vstupní data'!F753,'Vstupní data'!G753,'Vstupní data'!H753,'Vstupní data'!I753)</f>
        <v/>
      </c>
      <c r="C767" s="18" t="n">
        <f aca="false">'Vstupní data'!K753</f>
        <v>0</v>
      </c>
      <c r="D767" s="75" t="n">
        <f aca="false">'Vstupní data'!L753</f>
        <v>0</v>
      </c>
      <c r="E767" s="18" t="n">
        <f aca="false">'Vstupní data'!AB753</f>
        <v>0</v>
      </c>
      <c r="F767" s="18" t="n">
        <f aca="false">'Vstupní data'!S753</f>
        <v>0</v>
      </c>
      <c r="G767" s="18" t="n">
        <f aca="false">'Vstupní data'!AL753</f>
        <v>0</v>
      </c>
      <c r="H767" s="18" t="n">
        <f aca="false">'Vstupní data'!AQ753</f>
        <v>0</v>
      </c>
      <c r="I767" s="18" t="n">
        <f aca="false">SUM(E767:H767)</f>
        <v>0</v>
      </c>
    </row>
    <row r="768" customFormat="false" ht="12.8" hidden="false" customHeight="false" outlineLevel="0" collapsed="false">
      <c r="A768" s="18" t="n">
        <f aca="false">'Vstupní data'!A754</f>
        <v>0</v>
      </c>
      <c r="B768" s="18" t="str">
        <f aca="false">CONCATENATE('Vstupní data'!F754,'Vstupní data'!G754,'Vstupní data'!H754,'Vstupní data'!I754)</f>
        <v/>
      </c>
      <c r="C768" s="18" t="n">
        <f aca="false">'Vstupní data'!K754</f>
        <v>0</v>
      </c>
      <c r="D768" s="75" t="n">
        <f aca="false">'Vstupní data'!L754</f>
        <v>0</v>
      </c>
      <c r="E768" s="18" t="n">
        <f aca="false">'Vstupní data'!AB754</f>
        <v>0</v>
      </c>
      <c r="F768" s="18" t="n">
        <f aca="false">'Vstupní data'!S754</f>
        <v>0</v>
      </c>
      <c r="G768" s="18" t="n">
        <f aca="false">'Vstupní data'!AL754</f>
        <v>0</v>
      </c>
      <c r="H768" s="18" t="n">
        <f aca="false">'Vstupní data'!AQ754</f>
        <v>0</v>
      </c>
      <c r="I768" s="18" t="n">
        <f aca="false">SUM(E768:H768)</f>
        <v>0</v>
      </c>
    </row>
    <row r="769" customFormat="false" ht="12.8" hidden="false" customHeight="false" outlineLevel="0" collapsed="false">
      <c r="A769" s="18" t="n">
        <f aca="false">'Vstupní data'!A755</f>
        <v>0</v>
      </c>
      <c r="B769" s="18" t="str">
        <f aca="false">CONCATENATE('Vstupní data'!F755,'Vstupní data'!G755,'Vstupní data'!H755,'Vstupní data'!I755)</f>
        <v/>
      </c>
      <c r="C769" s="18" t="n">
        <f aca="false">'Vstupní data'!K755</f>
        <v>0</v>
      </c>
      <c r="D769" s="75" t="n">
        <f aca="false">'Vstupní data'!L755</f>
        <v>0</v>
      </c>
      <c r="E769" s="18" t="n">
        <f aca="false">'Vstupní data'!AB755</f>
        <v>0</v>
      </c>
      <c r="F769" s="18" t="n">
        <f aca="false">'Vstupní data'!S755</f>
        <v>0</v>
      </c>
      <c r="G769" s="18" t="n">
        <f aca="false">'Vstupní data'!AL755</f>
        <v>0</v>
      </c>
      <c r="H769" s="18" t="n">
        <f aca="false">'Vstupní data'!AQ755</f>
        <v>0</v>
      </c>
      <c r="I769" s="18" t="n">
        <f aca="false">SUM(E769:H769)</f>
        <v>0</v>
      </c>
    </row>
    <row r="770" customFormat="false" ht="12.8" hidden="false" customHeight="false" outlineLevel="0" collapsed="false">
      <c r="A770" s="18" t="n">
        <f aca="false">'Vstupní data'!A756</f>
        <v>0</v>
      </c>
      <c r="B770" s="18" t="str">
        <f aca="false">CONCATENATE('Vstupní data'!F756,'Vstupní data'!G756,'Vstupní data'!H756,'Vstupní data'!I756)</f>
        <v/>
      </c>
      <c r="C770" s="18" t="n">
        <f aca="false">'Vstupní data'!K756</f>
        <v>0</v>
      </c>
      <c r="D770" s="75" t="n">
        <f aca="false">'Vstupní data'!L756</f>
        <v>0</v>
      </c>
      <c r="E770" s="18" t="n">
        <f aca="false">'Vstupní data'!AB756</f>
        <v>0</v>
      </c>
      <c r="F770" s="18" t="n">
        <f aca="false">'Vstupní data'!S756</f>
        <v>0</v>
      </c>
      <c r="G770" s="18" t="n">
        <f aca="false">'Vstupní data'!AL756</f>
        <v>0</v>
      </c>
      <c r="H770" s="18" t="n">
        <f aca="false">'Vstupní data'!AQ756</f>
        <v>0</v>
      </c>
      <c r="I770" s="18" t="n">
        <f aca="false">SUM(E770:H770)</f>
        <v>0</v>
      </c>
    </row>
    <row r="771" customFormat="false" ht="12.8" hidden="false" customHeight="false" outlineLevel="0" collapsed="false">
      <c r="A771" s="18" t="n">
        <f aca="false">'Vstupní data'!A757</f>
        <v>0</v>
      </c>
      <c r="B771" s="18" t="str">
        <f aca="false">CONCATENATE('Vstupní data'!F757,'Vstupní data'!G757,'Vstupní data'!H757,'Vstupní data'!I757)</f>
        <v/>
      </c>
      <c r="C771" s="18" t="n">
        <f aca="false">'Vstupní data'!K757</f>
        <v>0</v>
      </c>
      <c r="D771" s="75" t="n">
        <f aca="false">'Vstupní data'!L757</f>
        <v>0</v>
      </c>
      <c r="E771" s="18" t="n">
        <f aca="false">'Vstupní data'!AB757</f>
        <v>0</v>
      </c>
      <c r="F771" s="18" t="n">
        <f aca="false">'Vstupní data'!S757</f>
        <v>0</v>
      </c>
      <c r="G771" s="18" t="n">
        <f aca="false">'Vstupní data'!AL757</f>
        <v>0</v>
      </c>
      <c r="H771" s="18" t="n">
        <f aca="false">'Vstupní data'!AQ757</f>
        <v>0</v>
      </c>
      <c r="I771" s="18" t="n">
        <f aca="false">SUM(E771:H771)</f>
        <v>0</v>
      </c>
    </row>
    <row r="772" customFormat="false" ht="12.8" hidden="false" customHeight="false" outlineLevel="0" collapsed="false">
      <c r="A772" s="18" t="n">
        <f aca="false">'Vstupní data'!A758</f>
        <v>0</v>
      </c>
      <c r="B772" s="18" t="str">
        <f aca="false">CONCATENATE('Vstupní data'!F758,'Vstupní data'!G758,'Vstupní data'!H758,'Vstupní data'!I758)</f>
        <v/>
      </c>
      <c r="C772" s="18" t="n">
        <f aca="false">'Vstupní data'!K758</f>
        <v>0</v>
      </c>
      <c r="D772" s="75" t="n">
        <f aca="false">'Vstupní data'!L758</f>
        <v>0</v>
      </c>
      <c r="E772" s="18" t="n">
        <f aca="false">'Vstupní data'!AB758</f>
        <v>0</v>
      </c>
      <c r="F772" s="18" t="n">
        <f aca="false">'Vstupní data'!S758</f>
        <v>0</v>
      </c>
      <c r="G772" s="18" t="n">
        <f aca="false">'Vstupní data'!AL758</f>
        <v>0</v>
      </c>
      <c r="H772" s="18" t="n">
        <f aca="false">'Vstupní data'!AQ758</f>
        <v>0</v>
      </c>
      <c r="I772" s="18" t="n">
        <f aca="false">SUM(E772:H772)</f>
        <v>0</v>
      </c>
    </row>
    <row r="773" customFormat="false" ht="12.8" hidden="false" customHeight="false" outlineLevel="0" collapsed="false">
      <c r="A773" s="18" t="n">
        <f aca="false">'Vstupní data'!A759</f>
        <v>0</v>
      </c>
      <c r="B773" s="18" t="str">
        <f aca="false">CONCATENATE('Vstupní data'!F759,'Vstupní data'!G759,'Vstupní data'!H759,'Vstupní data'!I759)</f>
        <v/>
      </c>
      <c r="C773" s="18" t="n">
        <f aca="false">'Vstupní data'!K759</f>
        <v>0</v>
      </c>
      <c r="D773" s="75" t="n">
        <f aca="false">'Vstupní data'!L759</f>
        <v>0</v>
      </c>
      <c r="E773" s="18" t="n">
        <f aca="false">'Vstupní data'!AB759</f>
        <v>0</v>
      </c>
      <c r="F773" s="18" t="n">
        <f aca="false">'Vstupní data'!S759</f>
        <v>0</v>
      </c>
      <c r="G773" s="18" t="n">
        <f aca="false">'Vstupní data'!AL759</f>
        <v>0</v>
      </c>
      <c r="H773" s="18" t="n">
        <f aca="false">'Vstupní data'!AQ759</f>
        <v>0</v>
      </c>
      <c r="I773" s="18" t="n">
        <f aca="false">SUM(E773:H773)</f>
        <v>0</v>
      </c>
    </row>
    <row r="774" customFormat="false" ht="12.8" hidden="false" customHeight="false" outlineLevel="0" collapsed="false">
      <c r="A774" s="18" t="n">
        <f aca="false">'Vstupní data'!A760</f>
        <v>0</v>
      </c>
      <c r="B774" s="18" t="str">
        <f aca="false">CONCATENATE('Vstupní data'!F760,'Vstupní data'!G760,'Vstupní data'!H760,'Vstupní data'!I760)</f>
        <v/>
      </c>
      <c r="C774" s="18" t="n">
        <f aca="false">'Vstupní data'!K760</f>
        <v>0</v>
      </c>
      <c r="D774" s="75" t="n">
        <f aca="false">'Vstupní data'!L760</f>
        <v>0</v>
      </c>
      <c r="E774" s="18" t="n">
        <f aca="false">'Vstupní data'!AB760</f>
        <v>0</v>
      </c>
      <c r="F774" s="18" t="n">
        <f aca="false">'Vstupní data'!S760</f>
        <v>0</v>
      </c>
      <c r="G774" s="18" t="n">
        <f aca="false">'Vstupní data'!AL760</f>
        <v>0</v>
      </c>
      <c r="H774" s="18" t="n">
        <f aca="false">'Vstupní data'!AQ760</f>
        <v>0</v>
      </c>
      <c r="I774" s="18" t="n">
        <f aca="false">SUM(E774:H774)</f>
        <v>0</v>
      </c>
    </row>
    <row r="775" customFormat="false" ht="12.8" hidden="false" customHeight="false" outlineLevel="0" collapsed="false">
      <c r="A775" s="18" t="n">
        <f aca="false">'Vstupní data'!A761</f>
        <v>0</v>
      </c>
      <c r="B775" s="18" t="str">
        <f aca="false">CONCATENATE('Vstupní data'!F761,'Vstupní data'!G761,'Vstupní data'!H761,'Vstupní data'!I761)</f>
        <v/>
      </c>
      <c r="C775" s="18" t="n">
        <f aca="false">'Vstupní data'!K761</f>
        <v>0</v>
      </c>
      <c r="D775" s="75" t="n">
        <f aca="false">'Vstupní data'!L761</f>
        <v>0</v>
      </c>
      <c r="E775" s="18" t="n">
        <f aca="false">'Vstupní data'!AB761</f>
        <v>0</v>
      </c>
      <c r="F775" s="18" t="n">
        <f aca="false">'Vstupní data'!S761</f>
        <v>0</v>
      </c>
      <c r="G775" s="18" t="n">
        <f aca="false">'Vstupní data'!AL761</f>
        <v>0</v>
      </c>
      <c r="H775" s="18" t="n">
        <f aca="false">'Vstupní data'!AQ761</f>
        <v>0</v>
      </c>
      <c r="I775" s="18" t="n">
        <f aca="false">SUM(E775:H775)</f>
        <v>0</v>
      </c>
    </row>
    <row r="776" customFormat="false" ht="12.8" hidden="false" customHeight="false" outlineLevel="0" collapsed="false">
      <c r="A776" s="18" t="n">
        <f aca="false">'Vstupní data'!A762</f>
        <v>0</v>
      </c>
      <c r="B776" s="18" t="str">
        <f aca="false">CONCATENATE('Vstupní data'!F762,'Vstupní data'!G762,'Vstupní data'!H762,'Vstupní data'!I762)</f>
        <v/>
      </c>
      <c r="C776" s="18" t="n">
        <f aca="false">'Vstupní data'!K762</f>
        <v>0</v>
      </c>
      <c r="D776" s="75" t="n">
        <f aca="false">'Vstupní data'!L762</f>
        <v>0</v>
      </c>
      <c r="E776" s="18" t="n">
        <f aca="false">'Vstupní data'!AB762</f>
        <v>0</v>
      </c>
      <c r="F776" s="18" t="n">
        <f aca="false">'Vstupní data'!S762</f>
        <v>0</v>
      </c>
      <c r="G776" s="18" t="n">
        <f aca="false">'Vstupní data'!AL762</f>
        <v>0</v>
      </c>
      <c r="H776" s="18" t="n">
        <f aca="false">'Vstupní data'!AQ762</f>
        <v>0</v>
      </c>
      <c r="I776" s="18" t="n">
        <f aca="false">SUM(E776:H776)</f>
        <v>0</v>
      </c>
    </row>
    <row r="777" customFormat="false" ht="12.8" hidden="false" customHeight="false" outlineLevel="0" collapsed="false">
      <c r="A777" s="18" t="n">
        <f aca="false">'Vstupní data'!A763</f>
        <v>0</v>
      </c>
      <c r="B777" s="18" t="str">
        <f aca="false">CONCATENATE('Vstupní data'!F763,'Vstupní data'!G763,'Vstupní data'!H763,'Vstupní data'!I763)</f>
        <v/>
      </c>
      <c r="C777" s="18" t="n">
        <f aca="false">'Vstupní data'!K763</f>
        <v>0</v>
      </c>
      <c r="D777" s="75" t="n">
        <f aca="false">'Vstupní data'!L763</f>
        <v>0</v>
      </c>
      <c r="E777" s="18" t="n">
        <f aca="false">'Vstupní data'!AB763</f>
        <v>0</v>
      </c>
      <c r="F777" s="18" t="n">
        <f aca="false">'Vstupní data'!S763</f>
        <v>0</v>
      </c>
      <c r="G777" s="18" t="n">
        <f aca="false">'Vstupní data'!AL763</f>
        <v>0</v>
      </c>
      <c r="H777" s="18" t="n">
        <f aca="false">'Vstupní data'!AQ763</f>
        <v>0</v>
      </c>
      <c r="I777" s="18" t="n">
        <f aca="false">SUM(E777:H777)</f>
        <v>0</v>
      </c>
    </row>
    <row r="778" customFormat="false" ht="12.8" hidden="false" customHeight="false" outlineLevel="0" collapsed="false">
      <c r="A778" s="18" t="n">
        <f aca="false">'Vstupní data'!A764</f>
        <v>0</v>
      </c>
      <c r="B778" s="18" t="str">
        <f aca="false">CONCATENATE('Vstupní data'!F764,'Vstupní data'!G764,'Vstupní data'!H764,'Vstupní data'!I764)</f>
        <v/>
      </c>
      <c r="C778" s="18" t="n">
        <f aca="false">'Vstupní data'!K764</f>
        <v>0</v>
      </c>
      <c r="D778" s="75" t="n">
        <f aca="false">'Vstupní data'!L764</f>
        <v>0</v>
      </c>
      <c r="E778" s="18" t="n">
        <f aca="false">'Vstupní data'!AB764</f>
        <v>0</v>
      </c>
      <c r="F778" s="18" t="n">
        <f aca="false">'Vstupní data'!S764</f>
        <v>0</v>
      </c>
      <c r="G778" s="18" t="n">
        <f aca="false">'Vstupní data'!AL764</f>
        <v>0</v>
      </c>
      <c r="H778" s="18" t="n">
        <f aca="false">'Vstupní data'!AQ764</f>
        <v>0</v>
      </c>
      <c r="I778" s="18" t="n">
        <f aca="false">SUM(E778:H778)</f>
        <v>0</v>
      </c>
    </row>
    <row r="779" customFormat="false" ht="12.8" hidden="false" customHeight="false" outlineLevel="0" collapsed="false">
      <c r="A779" s="18" t="n">
        <f aca="false">'Vstupní data'!A765</f>
        <v>0</v>
      </c>
      <c r="B779" s="18" t="str">
        <f aca="false">CONCATENATE('Vstupní data'!F765,'Vstupní data'!G765,'Vstupní data'!H765,'Vstupní data'!I765)</f>
        <v/>
      </c>
      <c r="C779" s="18" t="n">
        <f aca="false">'Vstupní data'!K765</f>
        <v>0</v>
      </c>
      <c r="D779" s="75" t="n">
        <f aca="false">'Vstupní data'!L765</f>
        <v>0</v>
      </c>
      <c r="E779" s="18" t="n">
        <f aca="false">'Vstupní data'!AB765</f>
        <v>0</v>
      </c>
      <c r="F779" s="18" t="n">
        <f aca="false">'Vstupní data'!S765</f>
        <v>0</v>
      </c>
      <c r="G779" s="18" t="n">
        <f aca="false">'Vstupní data'!AL765</f>
        <v>0</v>
      </c>
      <c r="H779" s="18" t="n">
        <f aca="false">'Vstupní data'!AQ765</f>
        <v>0</v>
      </c>
      <c r="I779" s="18" t="n">
        <f aca="false">SUM(E779:H779)</f>
        <v>0</v>
      </c>
    </row>
    <row r="780" customFormat="false" ht="12.8" hidden="false" customHeight="false" outlineLevel="0" collapsed="false">
      <c r="A780" s="18" t="n">
        <f aca="false">'Vstupní data'!A766</f>
        <v>0</v>
      </c>
      <c r="B780" s="18" t="str">
        <f aca="false">CONCATENATE('Vstupní data'!F766,'Vstupní data'!G766,'Vstupní data'!H766,'Vstupní data'!I766)</f>
        <v/>
      </c>
      <c r="C780" s="18" t="n">
        <f aca="false">'Vstupní data'!K766</f>
        <v>0</v>
      </c>
      <c r="D780" s="75" t="n">
        <f aca="false">'Vstupní data'!L766</f>
        <v>0</v>
      </c>
      <c r="E780" s="18" t="n">
        <f aca="false">'Vstupní data'!AB766</f>
        <v>0</v>
      </c>
      <c r="F780" s="18" t="n">
        <f aca="false">'Vstupní data'!S766</f>
        <v>0</v>
      </c>
      <c r="G780" s="18" t="n">
        <f aca="false">'Vstupní data'!AL766</f>
        <v>0</v>
      </c>
      <c r="H780" s="18" t="n">
        <f aca="false">'Vstupní data'!AQ766</f>
        <v>0</v>
      </c>
      <c r="I780" s="18" t="n">
        <f aca="false">SUM(E780:H780)</f>
        <v>0</v>
      </c>
    </row>
    <row r="781" customFormat="false" ht="12.8" hidden="false" customHeight="false" outlineLevel="0" collapsed="false">
      <c r="A781" s="18" t="n">
        <f aca="false">'Vstupní data'!A767</f>
        <v>0</v>
      </c>
      <c r="B781" s="18" t="str">
        <f aca="false">CONCATENATE('Vstupní data'!F767,'Vstupní data'!G767,'Vstupní data'!H767,'Vstupní data'!I767)</f>
        <v/>
      </c>
      <c r="C781" s="18" t="n">
        <f aca="false">'Vstupní data'!K767</f>
        <v>0</v>
      </c>
      <c r="D781" s="75" t="n">
        <f aca="false">'Vstupní data'!L767</f>
        <v>0</v>
      </c>
      <c r="E781" s="18" t="n">
        <f aca="false">'Vstupní data'!AB767</f>
        <v>0</v>
      </c>
      <c r="F781" s="18" t="n">
        <f aca="false">'Vstupní data'!S767</f>
        <v>0</v>
      </c>
      <c r="G781" s="18" t="n">
        <f aca="false">'Vstupní data'!AL767</f>
        <v>0</v>
      </c>
      <c r="H781" s="18" t="n">
        <f aca="false">'Vstupní data'!AQ767</f>
        <v>0</v>
      </c>
      <c r="I781" s="18" t="n">
        <f aca="false">SUM(E781:H781)</f>
        <v>0</v>
      </c>
    </row>
    <row r="782" customFormat="false" ht="12.8" hidden="false" customHeight="false" outlineLevel="0" collapsed="false">
      <c r="A782" s="18" t="n">
        <f aca="false">'Vstupní data'!A768</f>
        <v>0</v>
      </c>
      <c r="B782" s="18" t="str">
        <f aca="false">CONCATENATE('Vstupní data'!F768,'Vstupní data'!G768,'Vstupní data'!H768,'Vstupní data'!I768)</f>
        <v/>
      </c>
      <c r="C782" s="18" t="n">
        <f aca="false">'Vstupní data'!K768</f>
        <v>0</v>
      </c>
      <c r="D782" s="75" t="n">
        <f aca="false">'Vstupní data'!L768</f>
        <v>0</v>
      </c>
      <c r="E782" s="18" t="n">
        <f aca="false">'Vstupní data'!AB768</f>
        <v>0</v>
      </c>
      <c r="F782" s="18" t="n">
        <f aca="false">'Vstupní data'!S768</f>
        <v>0</v>
      </c>
      <c r="G782" s="18" t="n">
        <f aca="false">'Vstupní data'!AL768</f>
        <v>0</v>
      </c>
      <c r="H782" s="18" t="n">
        <f aca="false">'Vstupní data'!AQ768</f>
        <v>0</v>
      </c>
      <c r="I782" s="18" t="n">
        <f aca="false">SUM(E782:H782)</f>
        <v>0</v>
      </c>
    </row>
    <row r="783" customFormat="false" ht="12.8" hidden="false" customHeight="false" outlineLevel="0" collapsed="false">
      <c r="A783" s="18" t="n">
        <f aca="false">'Vstupní data'!A769</f>
        <v>0</v>
      </c>
      <c r="B783" s="18" t="str">
        <f aca="false">CONCATENATE('Vstupní data'!F769,'Vstupní data'!G769,'Vstupní data'!H769,'Vstupní data'!I769)</f>
        <v/>
      </c>
      <c r="C783" s="18" t="n">
        <f aca="false">'Vstupní data'!K769</f>
        <v>0</v>
      </c>
      <c r="D783" s="75" t="n">
        <f aca="false">'Vstupní data'!L769</f>
        <v>0</v>
      </c>
      <c r="E783" s="18" t="n">
        <f aca="false">'Vstupní data'!AB769</f>
        <v>0</v>
      </c>
      <c r="F783" s="18" t="n">
        <f aca="false">'Vstupní data'!S769</f>
        <v>0</v>
      </c>
      <c r="G783" s="18" t="n">
        <f aca="false">'Vstupní data'!AL769</f>
        <v>0</v>
      </c>
      <c r="H783" s="18" t="n">
        <f aca="false">'Vstupní data'!AQ769</f>
        <v>0</v>
      </c>
      <c r="I783" s="18" t="n">
        <f aca="false">SUM(E783:H783)</f>
        <v>0</v>
      </c>
    </row>
    <row r="784" customFormat="false" ht="12.8" hidden="false" customHeight="false" outlineLevel="0" collapsed="false">
      <c r="A784" s="18" t="n">
        <f aca="false">'Vstupní data'!A770</f>
        <v>0</v>
      </c>
      <c r="B784" s="18" t="str">
        <f aca="false">CONCATENATE('Vstupní data'!F770,'Vstupní data'!G770,'Vstupní data'!H770,'Vstupní data'!I770)</f>
        <v/>
      </c>
      <c r="C784" s="18" t="n">
        <f aca="false">'Vstupní data'!K770</f>
        <v>0</v>
      </c>
      <c r="D784" s="75" t="n">
        <f aca="false">'Vstupní data'!L770</f>
        <v>0</v>
      </c>
      <c r="E784" s="18" t="n">
        <f aca="false">'Vstupní data'!AB770</f>
        <v>0</v>
      </c>
      <c r="F784" s="18" t="n">
        <f aca="false">'Vstupní data'!S770</f>
        <v>0</v>
      </c>
      <c r="G784" s="18" t="n">
        <f aca="false">'Vstupní data'!AL770</f>
        <v>0</v>
      </c>
      <c r="H784" s="18" t="n">
        <f aca="false">'Vstupní data'!AQ770</f>
        <v>0</v>
      </c>
      <c r="I784" s="18" t="n">
        <f aca="false">SUM(E784:H784)</f>
        <v>0</v>
      </c>
    </row>
    <row r="785" customFormat="false" ht="12.8" hidden="false" customHeight="false" outlineLevel="0" collapsed="false">
      <c r="A785" s="18" t="n">
        <f aca="false">'Vstupní data'!A771</f>
        <v>0</v>
      </c>
      <c r="B785" s="18" t="str">
        <f aca="false">CONCATENATE('Vstupní data'!F771,'Vstupní data'!G771,'Vstupní data'!H771,'Vstupní data'!I771)</f>
        <v/>
      </c>
      <c r="C785" s="18" t="n">
        <f aca="false">'Vstupní data'!K771</f>
        <v>0</v>
      </c>
      <c r="D785" s="75" t="n">
        <f aca="false">'Vstupní data'!L771</f>
        <v>0</v>
      </c>
      <c r="E785" s="18" t="n">
        <f aca="false">'Vstupní data'!AB771</f>
        <v>0</v>
      </c>
      <c r="F785" s="18" t="n">
        <f aca="false">'Vstupní data'!S771</f>
        <v>0</v>
      </c>
      <c r="G785" s="18" t="n">
        <f aca="false">'Vstupní data'!AL771</f>
        <v>0</v>
      </c>
      <c r="H785" s="18" t="n">
        <f aca="false">'Vstupní data'!AQ771</f>
        <v>0</v>
      </c>
      <c r="I785" s="18" t="n">
        <f aca="false">SUM(E785:H785)</f>
        <v>0</v>
      </c>
    </row>
    <row r="786" customFormat="false" ht="12.8" hidden="false" customHeight="false" outlineLevel="0" collapsed="false">
      <c r="A786" s="18" t="n">
        <f aca="false">'Vstupní data'!A772</f>
        <v>0</v>
      </c>
      <c r="B786" s="18" t="str">
        <f aca="false">CONCATENATE('Vstupní data'!F772,'Vstupní data'!G772,'Vstupní data'!H772,'Vstupní data'!I772)</f>
        <v/>
      </c>
      <c r="C786" s="18" t="n">
        <f aca="false">'Vstupní data'!K772</f>
        <v>0</v>
      </c>
      <c r="D786" s="75" t="n">
        <f aca="false">'Vstupní data'!L772</f>
        <v>0</v>
      </c>
      <c r="E786" s="18" t="n">
        <f aca="false">'Vstupní data'!AB772</f>
        <v>0</v>
      </c>
      <c r="F786" s="18" t="n">
        <f aca="false">'Vstupní data'!S772</f>
        <v>0</v>
      </c>
      <c r="G786" s="18" t="n">
        <f aca="false">'Vstupní data'!AL772</f>
        <v>0</v>
      </c>
      <c r="H786" s="18" t="n">
        <f aca="false">'Vstupní data'!AQ772</f>
        <v>0</v>
      </c>
      <c r="I786" s="18" t="n">
        <f aca="false">SUM(E786:H786)</f>
        <v>0</v>
      </c>
    </row>
    <row r="787" customFormat="false" ht="12.8" hidden="false" customHeight="false" outlineLevel="0" collapsed="false">
      <c r="A787" s="18" t="n">
        <f aca="false">'Vstupní data'!A773</f>
        <v>0</v>
      </c>
      <c r="B787" s="18" t="str">
        <f aca="false">CONCATENATE('Vstupní data'!F773,'Vstupní data'!G773,'Vstupní data'!H773,'Vstupní data'!I773)</f>
        <v/>
      </c>
      <c r="C787" s="18" t="n">
        <f aca="false">'Vstupní data'!K773</f>
        <v>0</v>
      </c>
      <c r="D787" s="75" t="n">
        <f aca="false">'Vstupní data'!L773</f>
        <v>0</v>
      </c>
      <c r="E787" s="18" t="n">
        <f aca="false">'Vstupní data'!AB773</f>
        <v>0</v>
      </c>
      <c r="F787" s="18" t="n">
        <f aca="false">'Vstupní data'!S773</f>
        <v>0</v>
      </c>
      <c r="G787" s="18" t="n">
        <f aca="false">'Vstupní data'!AL773</f>
        <v>0</v>
      </c>
      <c r="H787" s="18" t="n">
        <f aca="false">'Vstupní data'!AQ773</f>
        <v>0</v>
      </c>
      <c r="I787" s="18" t="n">
        <f aca="false">SUM(E787:H787)</f>
        <v>0</v>
      </c>
    </row>
    <row r="788" customFormat="false" ht="12.8" hidden="false" customHeight="false" outlineLevel="0" collapsed="false">
      <c r="A788" s="18" t="n">
        <f aca="false">'Vstupní data'!A774</f>
        <v>0</v>
      </c>
      <c r="B788" s="18" t="str">
        <f aca="false">CONCATENATE('Vstupní data'!F774,'Vstupní data'!G774,'Vstupní data'!H774,'Vstupní data'!I774)</f>
        <v/>
      </c>
      <c r="C788" s="18" t="n">
        <f aca="false">'Vstupní data'!K774</f>
        <v>0</v>
      </c>
      <c r="D788" s="75" t="n">
        <f aca="false">'Vstupní data'!L774</f>
        <v>0</v>
      </c>
      <c r="E788" s="18" t="n">
        <f aca="false">'Vstupní data'!AB774</f>
        <v>0</v>
      </c>
      <c r="F788" s="18" t="n">
        <f aca="false">'Vstupní data'!S774</f>
        <v>0</v>
      </c>
      <c r="G788" s="18" t="n">
        <f aca="false">'Vstupní data'!AL774</f>
        <v>0</v>
      </c>
      <c r="H788" s="18" t="n">
        <f aca="false">'Vstupní data'!AQ774</f>
        <v>0</v>
      </c>
      <c r="I788" s="18" t="n">
        <f aca="false">SUM(E788:H788)</f>
        <v>0</v>
      </c>
    </row>
    <row r="789" customFormat="false" ht="12.8" hidden="false" customHeight="false" outlineLevel="0" collapsed="false">
      <c r="A789" s="18" t="n">
        <f aca="false">'Vstupní data'!A775</f>
        <v>0</v>
      </c>
      <c r="B789" s="18" t="str">
        <f aca="false">CONCATENATE('Vstupní data'!F775,'Vstupní data'!G775,'Vstupní data'!H775,'Vstupní data'!I775)</f>
        <v/>
      </c>
      <c r="C789" s="18" t="n">
        <f aca="false">'Vstupní data'!K775</f>
        <v>0</v>
      </c>
      <c r="D789" s="75" t="n">
        <f aca="false">'Vstupní data'!L775</f>
        <v>0</v>
      </c>
      <c r="E789" s="18" t="n">
        <f aca="false">'Vstupní data'!AB775</f>
        <v>0</v>
      </c>
      <c r="F789" s="18" t="n">
        <f aca="false">'Vstupní data'!S775</f>
        <v>0</v>
      </c>
      <c r="G789" s="18" t="n">
        <f aca="false">'Vstupní data'!AL775</f>
        <v>0</v>
      </c>
      <c r="H789" s="18" t="n">
        <f aca="false">'Vstupní data'!AQ775</f>
        <v>0</v>
      </c>
      <c r="I789" s="18" t="n">
        <f aca="false">SUM(E789:H789)</f>
        <v>0</v>
      </c>
    </row>
    <row r="790" customFormat="false" ht="12.8" hidden="false" customHeight="false" outlineLevel="0" collapsed="false">
      <c r="A790" s="18" t="n">
        <f aca="false">'Vstupní data'!A776</f>
        <v>0</v>
      </c>
      <c r="B790" s="18" t="str">
        <f aca="false">CONCATENATE('Vstupní data'!F776,'Vstupní data'!G776,'Vstupní data'!H776,'Vstupní data'!I776)</f>
        <v/>
      </c>
      <c r="C790" s="18" t="n">
        <f aca="false">'Vstupní data'!K776</f>
        <v>0</v>
      </c>
      <c r="D790" s="75" t="n">
        <f aca="false">'Vstupní data'!L776</f>
        <v>0</v>
      </c>
      <c r="E790" s="18" t="n">
        <f aca="false">'Vstupní data'!AB776</f>
        <v>0</v>
      </c>
      <c r="F790" s="18" t="n">
        <f aca="false">'Vstupní data'!S776</f>
        <v>0</v>
      </c>
      <c r="G790" s="18" t="n">
        <f aca="false">'Vstupní data'!AL776</f>
        <v>0</v>
      </c>
      <c r="H790" s="18" t="n">
        <f aca="false">'Vstupní data'!AQ776</f>
        <v>0</v>
      </c>
      <c r="I790" s="18" t="n">
        <f aca="false">SUM(E790:H790)</f>
        <v>0</v>
      </c>
    </row>
    <row r="791" customFormat="false" ht="12.8" hidden="false" customHeight="false" outlineLevel="0" collapsed="false">
      <c r="A791" s="18" t="n">
        <f aca="false">'Vstupní data'!A777</f>
        <v>0</v>
      </c>
      <c r="B791" s="18" t="str">
        <f aca="false">CONCATENATE('Vstupní data'!F777,'Vstupní data'!G777,'Vstupní data'!H777,'Vstupní data'!I777)</f>
        <v/>
      </c>
      <c r="C791" s="18" t="n">
        <f aca="false">'Vstupní data'!K777</f>
        <v>0</v>
      </c>
      <c r="D791" s="75" t="n">
        <f aca="false">'Vstupní data'!L777</f>
        <v>0</v>
      </c>
      <c r="E791" s="18" t="n">
        <f aca="false">'Vstupní data'!AB777</f>
        <v>0</v>
      </c>
      <c r="F791" s="18" t="n">
        <f aca="false">'Vstupní data'!S777</f>
        <v>0</v>
      </c>
      <c r="G791" s="18" t="n">
        <f aca="false">'Vstupní data'!AL777</f>
        <v>0</v>
      </c>
      <c r="H791" s="18" t="n">
        <f aca="false">'Vstupní data'!AQ777</f>
        <v>0</v>
      </c>
      <c r="I791" s="18" t="n">
        <f aca="false">SUM(E791:H791)</f>
        <v>0</v>
      </c>
    </row>
    <row r="792" customFormat="false" ht="12.8" hidden="false" customHeight="false" outlineLevel="0" collapsed="false">
      <c r="A792" s="18" t="n">
        <f aca="false">'Vstupní data'!A778</f>
        <v>0</v>
      </c>
      <c r="B792" s="18" t="str">
        <f aca="false">CONCATENATE('Vstupní data'!F778,'Vstupní data'!G778,'Vstupní data'!H778,'Vstupní data'!I778)</f>
        <v/>
      </c>
      <c r="C792" s="18" t="n">
        <f aca="false">'Vstupní data'!K778</f>
        <v>0</v>
      </c>
      <c r="D792" s="75" t="n">
        <f aca="false">'Vstupní data'!L778</f>
        <v>0</v>
      </c>
      <c r="E792" s="18" t="n">
        <f aca="false">'Vstupní data'!AB778</f>
        <v>0</v>
      </c>
      <c r="F792" s="18" t="n">
        <f aca="false">'Vstupní data'!S778</f>
        <v>0</v>
      </c>
      <c r="G792" s="18" t="n">
        <f aca="false">'Vstupní data'!AL778</f>
        <v>0</v>
      </c>
      <c r="H792" s="18" t="n">
        <f aca="false">'Vstupní data'!AQ778</f>
        <v>0</v>
      </c>
      <c r="I792" s="18" t="n">
        <f aca="false">SUM(E792:H792)</f>
        <v>0</v>
      </c>
    </row>
    <row r="793" customFormat="false" ht="12.8" hidden="false" customHeight="false" outlineLevel="0" collapsed="false">
      <c r="A793" s="18" t="n">
        <f aca="false">'Vstupní data'!A779</f>
        <v>0</v>
      </c>
      <c r="B793" s="18" t="str">
        <f aca="false">CONCATENATE('Vstupní data'!F779,'Vstupní data'!G779,'Vstupní data'!H779,'Vstupní data'!I779)</f>
        <v/>
      </c>
      <c r="C793" s="18" t="n">
        <f aca="false">'Vstupní data'!K779</f>
        <v>0</v>
      </c>
      <c r="D793" s="75" t="n">
        <f aca="false">'Vstupní data'!L779</f>
        <v>0</v>
      </c>
      <c r="E793" s="18" t="n">
        <f aca="false">'Vstupní data'!AB779</f>
        <v>0</v>
      </c>
      <c r="F793" s="18" t="n">
        <f aca="false">'Vstupní data'!S779</f>
        <v>0</v>
      </c>
      <c r="G793" s="18" t="n">
        <f aca="false">'Vstupní data'!AL779</f>
        <v>0</v>
      </c>
      <c r="H793" s="18" t="n">
        <f aca="false">'Vstupní data'!AQ779</f>
        <v>0</v>
      </c>
      <c r="I793" s="18" t="n">
        <f aca="false">SUM(E793:H793)</f>
        <v>0</v>
      </c>
    </row>
    <row r="794" customFormat="false" ht="12.8" hidden="false" customHeight="false" outlineLevel="0" collapsed="false">
      <c r="A794" s="18" t="n">
        <f aca="false">'Vstupní data'!A780</f>
        <v>0</v>
      </c>
      <c r="B794" s="18" t="str">
        <f aca="false">CONCATENATE('Vstupní data'!F780,'Vstupní data'!G780,'Vstupní data'!H780,'Vstupní data'!I780)</f>
        <v/>
      </c>
      <c r="C794" s="18" t="n">
        <f aca="false">'Vstupní data'!K780</f>
        <v>0</v>
      </c>
      <c r="D794" s="75" t="n">
        <f aca="false">'Vstupní data'!L780</f>
        <v>0</v>
      </c>
      <c r="E794" s="18" t="n">
        <f aca="false">'Vstupní data'!AB780</f>
        <v>0</v>
      </c>
      <c r="F794" s="18" t="n">
        <f aca="false">'Vstupní data'!S780</f>
        <v>0</v>
      </c>
      <c r="G794" s="18" t="n">
        <f aca="false">'Vstupní data'!AL780</f>
        <v>0</v>
      </c>
      <c r="H794" s="18" t="n">
        <f aca="false">'Vstupní data'!AQ780</f>
        <v>0</v>
      </c>
      <c r="I794" s="18" t="n">
        <f aca="false">SUM(E794:H794)</f>
        <v>0</v>
      </c>
    </row>
    <row r="795" customFormat="false" ht="12.8" hidden="false" customHeight="false" outlineLevel="0" collapsed="false">
      <c r="A795" s="18" t="n">
        <f aca="false">'Vstupní data'!A781</f>
        <v>0</v>
      </c>
      <c r="B795" s="18" t="str">
        <f aca="false">CONCATENATE('Vstupní data'!F781,'Vstupní data'!G781,'Vstupní data'!H781,'Vstupní data'!I781)</f>
        <v/>
      </c>
      <c r="C795" s="18" t="n">
        <f aca="false">'Vstupní data'!K781</f>
        <v>0</v>
      </c>
      <c r="D795" s="75" t="n">
        <f aca="false">'Vstupní data'!L781</f>
        <v>0</v>
      </c>
      <c r="E795" s="18" t="n">
        <f aca="false">'Vstupní data'!AB781</f>
        <v>0</v>
      </c>
      <c r="F795" s="18" t="n">
        <f aca="false">'Vstupní data'!S781</f>
        <v>0</v>
      </c>
      <c r="G795" s="18" t="n">
        <f aca="false">'Vstupní data'!AL781</f>
        <v>0</v>
      </c>
      <c r="H795" s="18" t="n">
        <f aca="false">'Vstupní data'!AQ781</f>
        <v>0</v>
      </c>
      <c r="I795" s="18" t="n">
        <f aca="false">SUM(E795:H795)</f>
        <v>0</v>
      </c>
    </row>
    <row r="796" customFormat="false" ht="12.8" hidden="false" customHeight="false" outlineLevel="0" collapsed="false">
      <c r="A796" s="18" t="n">
        <f aca="false">'Vstupní data'!A782</f>
        <v>0</v>
      </c>
      <c r="B796" s="18" t="str">
        <f aca="false">CONCATENATE('Vstupní data'!F782,'Vstupní data'!G782,'Vstupní data'!H782,'Vstupní data'!I782)</f>
        <v/>
      </c>
      <c r="C796" s="18" t="n">
        <f aca="false">'Vstupní data'!K782</f>
        <v>0</v>
      </c>
      <c r="D796" s="75" t="n">
        <f aca="false">'Vstupní data'!L782</f>
        <v>0</v>
      </c>
      <c r="E796" s="18" t="n">
        <f aca="false">'Vstupní data'!AB782</f>
        <v>0</v>
      </c>
      <c r="F796" s="18" t="n">
        <f aca="false">'Vstupní data'!S782</f>
        <v>0</v>
      </c>
      <c r="G796" s="18" t="n">
        <f aca="false">'Vstupní data'!AL782</f>
        <v>0</v>
      </c>
      <c r="H796" s="18" t="n">
        <f aca="false">'Vstupní data'!AQ782</f>
        <v>0</v>
      </c>
      <c r="I796" s="18" t="n">
        <f aca="false">SUM(E796:H796)</f>
        <v>0</v>
      </c>
    </row>
    <row r="797" customFormat="false" ht="12.8" hidden="false" customHeight="false" outlineLevel="0" collapsed="false">
      <c r="A797" s="18" t="n">
        <f aca="false">'Vstupní data'!A783</f>
        <v>0</v>
      </c>
      <c r="B797" s="18" t="str">
        <f aca="false">CONCATENATE('Vstupní data'!F783,'Vstupní data'!G783,'Vstupní data'!H783,'Vstupní data'!I783)</f>
        <v/>
      </c>
      <c r="C797" s="18" t="n">
        <f aca="false">'Vstupní data'!K783</f>
        <v>0</v>
      </c>
      <c r="D797" s="75" t="n">
        <f aca="false">'Vstupní data'!L783</f>
        <v>0</v>
      </c>
      <c r="E797" s="18" t="n">
        <f aca="false">'Vstupní data'!AB783</f>
        <v>0</v>
      </c>
      <c r="F797" s="18" t="n">
        <f aca="false">'Vstupní data'!S783</f>
        <v>0</v>
      </c>
      <c r="G797" s="18" t="n">
        <f aca="false">'Vstupní data'!AL783</f>
        <v>0</v>
      </c>
      <c r="H797" s="18" t="n">
        <f aca="false">'Vstupní data'!AQ783</f>
        <v>0</v>
      </c>
      <c r="I797" s="18" t="n">
        <f aca="false">SUM(E797:H797)</f>
        <v>0</v>
      </c>
    </row>
    <row r="798" customFormat="false" ht="12.8" hidden="false" customHeight="false" outlineLevel="0" collapsed="false">
      <c r="A798" s="18" t="n">
        <f aca="false">'Vstupní data'!A784</f>
        <v>0</v>
      </c>
      <c r="B798" s="18" t="str">
        <f aca="false">CONCATENATE('Vstupní data'!F784,'Vstupní data'!G784,'Vstupní data'!H784,'Vstupní data'!I784)</f>
        <v/>
      </c>
      <c r="C798" s="18" t="n">
        <f aca="false">'Vstupní data'!K784</f>
        <v>0</v>
      </c>
      <c r="D798" s="75" t="n">
        <f aca="false">'Vstupní data'!L784</f>
        <v>0</v>
      </c>
      <c r="E798" s="18" t="n">
        <f aca="false">'Vstupní data'!AB784</f>
        <v>0</v>
      </c>
      <c r="F798" s="18" t="n">
        <f aca="false">'Vstupní data'!S784</f>
        <v>0</v>
      </c>
      <c r="G798" s="18" t="n">
        <f aca="false">'Vstupní data'!AL784</f>
        <v>0</v>
      </c>
      <c r="H798" s="18" t="n">
        <f aca="false">'Vstupní data'!AQ784</f>
        <v>0</v>
      </c>
      <c r="I798" s="18" t="n">
        <f aca="false">SUM(E798:H798)</f>
        <v>0</v>
      </c>
    </row>
    <row r="799" customFormat="false" ht="12.8" hidden="false" customHeight="false" outlineLevel="0" collapsed="false">
      <c r="A799" s="18" t="n">
        <f aca="false">'Vstupní data'!A785</f>
        <v>0</v>
      </c>
      <c r="B799" s="18" t="str">
        <f aca="false">CONCATENATE('Vstupní data'!F785,'Vstupní data'!G785,'Vstupní data'!H785,'Vstupní data'!I785)</f>
        <v/>
      </c>
      <c r="C799" s="18" t="n">
        <f aca="false">'Vstupní data'!K785</f>
        <v>0</v>
      </c>
      <c r="D799" s="75" t="n">
        <f aca="false">'Vstupní data'!L785</f>
        <v>0</v>
      </c>
      <c r="E799" s="18" t="n">
        <f aca="false">'Vstupní data'!AB785</f>
        <v>0</v>
      </c>
      <c r="F799" s="18" t="n">
        <f aca="false">'Vstupní data'!S785</f>
        <v>0</v>
      </c>
      <c r="G799" s="18" t="n">
        <f aca="false">'Vstupní data'!AL785</f>
        <v>0</v>
      </c>
      <c r="H799" s="18" t="n">
        <f aca="false">'Vstupní data'!AQ785</f>
        <v>0</v>
      </c>
      <c r="I799" s="18" t="n">
        <f aca="false">SUM(E799:H799)</f>
        <v>0</v>
      </c>
    </row>
    <row r="800" customFormat="false" ht="12.8" hidden="false" customHeight="false" outlineLevel="0" collapsed="false">
      <c r="A800" s="18" t="n">
        <f aca="false">'Vstupní data'!A786</f>
        <v>0</v>
      </c>
      <c r="B800" s="18" t="str">
        <f aca="false">CONCATENATE('Vstupní data'!F786,'Vstupní data'!G786,'Vstupní data'!H786,'Vstupní data'!I786)</f>
        <v/>
      </c>
      <c r="C800" s="18" t="n">
        <f aca="false">'Vstupní data'!K786</f>
        <v>0</v>
      </c>
      <c r="D800" s="75" t="n">
        <f aca="false">'Vstupní data'!L786</f>
        <v>0</v>
      </c>
      <c r="E800" s="18" t="n">
        <f aca="false">'Vstupní data'!AB786</f>
        <v>0</v>
      </c>
      <c r="F800" s="18" t="n">
        <f aca="false">'Vstupní data'!S786</f>
        <v>0</v>
      </c>
      <c r="G800" s="18" t="n">
        <f aca="false">'Vstupní data'!AL786</f>
        <v>0</v>
      </c>
      <c r="H800" s="18" t="n">
        <f aca="false">'Vstupní data'!AQ786</f>
        <v>0</v>
      </c>
      <c r="I800" s="18" t="n">
        <f aca="false">SUM(E800:H800)</f>
        <v>0</v>
      </c>
    </row>
    <row r="801" customFormat="false" ht="12.8" hidden="false" customHeight="false" outlineLevel="0" collapsed="false">
      <c r="A801" s="18" t="n">
        <f aca="false">'Vstupní data'!A787</f>
        <v>0</v>
      </c>
      <c r="B801" s="18" t="str">
        <f aca="false">CONCATENATE('Vstupní data'!F787,'Vstupní data'!G787,'Vstupní data'!H787,'Vstupní data'!I787)</f>
        <v/>
      </c>
      <c r="C801" s="18" t="n">
        <f aca="false">'Vstupní data'!K787</f>
        <v>0</v>
      </c>
      <c r="D801" s="75" t="n">
        <f aca="false">'Vstupní data'!L787</f>
        <v>0</v>
      </c>
      <c r="E801" s="18" t="n">
        <f aca="false">'Vstupní data'!AB787</f>
        <v>0</v>
      </c>
      <c r="F801" s="18" t="n">
        <f aca="false">'Vstupní data'!S787</f>
        <v>0</v>
      </c>
      <c r="G801" s="18" t="n">
        <f aca="false">'Vstupní data'!AL787</f>
        <v>0</v>
      </c>
      <c r="H801" s="18" t="n">
        <f aca="false">'Vstupní data'!AQ787</f>
        <v>0</v>
      </c>
      <c r="I801" s="18" t="n">
        <f aca="false">SUM(E801:H801)</f>
        <v>0</v>
      </c>
    </row>
    <row r="802" customFormat="false" ht="12.8" hidden="false" customHeight="false" outlineLevel="0" collapsed="false">
      <c r="A802" s="18" t="n">
        <f aca="false">'Vstupní data'!A788</f>
        <v>0</v>
      </c>
      <c r="B802" s="18" t="str">
        <f aca="false">CONCATENATE('Vstupní data'!F788,'Vstupní data'!G788,'Vstupní data'!H788,'Vstupní data'!I788)</f>
        <v/>
      </c>
      <c r="C802" s="18" t="n">
        <f aca="false">'Vstupní data'!K788</f>
        <v>0</v>
      </c>
      <c r="D802" s="75" t="n">
        <f aca="false">'Vstupní data'!L788</f>
        <v>0</v>
      </c>
      <c r="E802" s="18" t="n">
        <f aca="false">'Vstupní data'!AB788</f>
        <v>0</v>
      </c>
      <c r="F802" s="18" t="n">
        <f aca="false">'Vstupní data'!S788</f>
        <v>0</v>
      </c>
      <c r="G802" s="18" t="n">
        <f aca="false">'Vstupní data'!AL788</f>
        <v>0</v>
      </c>
      <c r="H802" s="18" t="n">
        <f aca="false">'Vstupní data'!AQ788</f>
        <v>0</v>
      </c>
      <c r="I802" s="18" t="n">
        <f aca="false">SUM(E802:H802)</f>
        <v>0</v>
      </c>
    </row>
    <row r="803" customFormat="false" ht="12.8" hidden="false" customHeight="false" outlineLevel="0" collapsed="false">
      <c r="A803" s="18" t="n">
        <f aca="false">'Vstupní data'!A789</f>
        <v>0</v>
      </c>
      <c r="B803" s="18" t="str">
        <f aca="false">CONCATENATE('Vstupní data'!F789,'Vstupní data'!G789,'Vstupní data'!H789,'Vstupní data'!I789)</f>
        <v/>
      </c>
      <c r="C803" s="18" t="n">
        <f aca="false">'Vstupní data'!K789</f>
        <v>0</v>
      </c>
      <c r="D803" s="75" t="n">
        <f aca="false">'Vstupní data'!L789</f>
        <v>0</v>
      </c>
      <c r="E803" s="18" t="n">
        <f aca="false">'Vstupní data'!AB789</f>
        <v>0</v>
      </c>
      <c r="F803" s="18" t="n">
        <f aca="false">'Vstupní data'!S789</f>
        <v>0</v>
      </c>
      <c r="G803" s="18" t="n">
        <f aca="false">'Vstupní data'!AL789</f>
        <v>0</v>
      </c>
      <c r="H803" s="18" t="n">
        <f aca="false">'Vstupní data'!AQ789</f>
        <v>0</v>
      </c>
      <c r="I803" s="18" t="n">
        <f aca="false">SUM(E803:H803)</f>
        <v>0</v>
      </c>
    </row>
    <row r="804" customFormat="false" ht="12.8" hidden="false" customHeight="false" outlineLevel="0" collapsed="false">
      <c r="A804" s="18" t="n">
        <f aca="false">'Vstupní data'!A790</f>
        <v>0</v>
      </c>
      <c r="B804" s="18" t="str">
        <f aca="false">CONCATENATE('Vstupní data'!F790,'Vstupní data'!G790,'Vstupní data'!H790,'Vstupní data'!I790)</f>
        <v/>
      </c>
      <c r="C804" s="18" t="n">
        <f aca="false">'Vstupní data'!K790</f>
        <v>0</v>
      </c>
      <c r="D804" s="75" t="n">
        <f aca="false">'Vstupní data'!L790</f>
        <v>0</v>
      </c>
      <c r="E804" s="18" t="n">
        <f aca="false">'Vstupní data'!AB790</f>
        <v>0</v>
      </c>
      <c r="F804" s="18" t="n">
        <f aca="false">'Vstupní data'!S790</f>
        <v>0</v>
      </c>
      <c r="G804" s="18" t="n">
        <f aca="false">'Vstupní data'!AL790</f>
        <v>0</v>
      </c>
      <c r="H804" s="18" t="n">
        <f aca="false">'Vstupní data'!AQ790</f>
        <v>0</v>
      </c>
      <c r="I804" s="18" t="n">
        <f aca="false">SUM(E804:H804)</f>
        <v>0</v>
      </c>
    </row>
    <row r="805" customFormat="false" ht="12.8" hidden="false" customHeight="false" outlineLevel="0" collapsed="false">
      <c r="A805" s="18" t="n">
        <f aca="false">'Vstupní data'!A791</f>
        <v>0</v>
      </c>
      <c r="B805" s="18" t="str">
        <f aca="false">CONCATENATE('Vstupní data'!F791,'Vstupní data'!G791,'Vstupní data'!H791,'Vstupní data'!I791)</f>
        <v/>
      </c>
      <c r="C805" s="18" t="n">
        <f aca="false">'Vstupní data'!K791</f>
        <v>0</v>
      </c>
      <c r="D805" s="75" t="n">
        <f aca="false">'Vstupní data'!L791</f>
        <v>0</v>
      </c>
      <c r="E805" s="18" t="n">
        <f aca="false">'Vstupní data'!AB791</f>
        <v>0</v>
      </c>
      <c r="F805" s="18" t="n">
        <f aca="false">'Vstupní data'!S791</f>
        <v>0</v>
      </c>
      <c r="G805" s="18" t="n">
        <f aca="false">'Vstupní data'!AL791</f>
        <v>0</v>
      </c>
      <c r="H805" s="18" t="n">
        <f aca="false">'Vstupní data'!AQ791</f>
        <v>0</v>
      </c>
      <c r="I805" s="18" t="n">
        <f aca="false">SUM(E805:H805)</f>
        <v>0</v>
      </c>
    </row>
    <row r="806" customFormat="false" ht="12.8" hidden="false" customHeight="false" outlineLevel="0" collapsed="false">
      <c r="A806" s="18" t="n">
        <f aca="false">'Vstupní data'!A792</f>
        <v>0</v>
      </c>
      <c r="B806" s="18" t="str">
        <f aca="false">CONCATENATE('Vstupní data'!F792,'Vstupní data'!G792,'Vstupní data'!H792,'Vstupní data'!I792)</f>
        <v/>
      </c>
      <c r="C806" s="18" t="n">
        <f aca="false">'Vstupní data'!K792</f>
        <v>0</v>
      </c>
      <c r="D806" s="75" t="n">
        <f aca="false">'Vstupní data'!L792</f>
        <v>0</v>
      </c>
      <c r="E806" s="18" t="n">
        <f aca="false">'Vstupní data'!AB792</f>
        <v>0</v>
      </c>
      <c r="F806" s="18" t="n">
        <f aca="false">'Vstupní data'!S792</f>
        <v>0</v>
      </c>
      <c r="G806" s="18" t="n">
        <f aca="false">'Vstupní data'!AL792</f>
        <v>0</v>
      </c>
      <c r="H806" s="18" t="n">
        <f aca="false">'Vstupní data'!AQ792</f>
        <v>0</v>
      </c>
      <c r="I806" s="18" t="n">
        <f aca="false">SUM(E806:H806)</f>
        <v>0</v>
      </c>
    </row>
    <row r="807" customFormat="false" ht="12.8" hidden="false" customHeight="false" outlineLevel="0" collapsed="false">
      <c r="A807" s="18" t="n">
        <f aca="false">'Vstupní data'!A793</f>
        <v>0</v>
      </c>
      <c r="B807" s="18" t="str">
        <f aca="false">CONCATENATE('Vstupní data'!F793,'Vstupní data'!G793,'Vstupní data'!H793,'Vstupní data'!I793)</f>
        <v/>
      </c>
      <c r="C807" s="18" t="n">
        <f aca="false">'Vstupní data'!K793</f>
        <v>0</v>
      </c>
      <c r="D807" s="75" t="n">
        <f aca="false">'Vstupní data'!L793</f>
        <v>0</v>
      </c>
      <c r="E807" s="18" t="n">
        <f aca="false">'Vstupní data'!AB793</f>
        <v>0</v>
      </c>
      <c r="F807" s="18" t="n">
        <f aca="false">'Vstupní data'!S793</f>
        <v>0</v>
      </c>
      <c r="G807" s="18" t="n">
        <f aca="false">'Vstupní data'!AL793</f>
        <v>0</v>
      </c>
      <c r="H807" s="18" t="n">
        <f aca="false">'Vstupní data'!AQ793</f>
        <v>0</v>
      </c>
      <c r="I807" s="18" t="n">
        <f aca="false">SUM(E807:H807)</f>
        <v>0</v>
      </c>
    </row>
    <row r="808" customFormat="false" ht="12.8" hidden="false" customHeight="false" outlineLevel="0" collapsed="false">
      <c r="A808" s="18" t="n">
        <f aca="false">'Vstupní data'!A794</f>
        <v>0</v>
      </c>
      <c r="B808" s="18" t="str">
        <f aca="false">CONCATENATE('Vstupní data'!F794,'Vstupní data'!G794,'Vstupní data'!H794,'Vstupní data'!I794)</f>
        <v/>
      </c>
      <c r="C808" s="18" t="n">
        <f aca="false">'Vstupní data'!K794</f>
        <v>0</v>
      </c>
      <c r="D808" s="75" t="n">
        <f aca="false">'Vstupní data'!L794</f>
        <v>0</v>
      </c>
      <c r="E808" s="18" t="n">
        <f aca="false">'Vstupní data'!AB794</f>
        <v>0</v>
      </c>
      <c r="F808" s="18" t="n">
        <f aca="false">'Vstupní data'!S794</f>
        <v>0</v>
      </c>
      <c r="G808" s="18" t="n">
        <f aca="false">'Vstupní data'!AL794</f>
        <v>0</v>
      </c>
      <c r="H808" s="18" t="n">
        <f aca="false">'Vstupní data'!AQ794</f>
        <v>0</v>
      </c>
      <c r="I808" s="18" t="n">
        <f aca="false">SUM(E808:H808)</f>
        <v>0</v>
      </c>
    </row>
    <row r="809" customFormat="false" ht="12.8" hidden="false" customHeight="false" outlineLevel="0" collapsed="false">
      <c r="A809" s="18" t="n">
        <f aca="false">'Vstupní data'!A795</f>
        <v>0</v>
      </c>
      <c r="B809" s="18" t="str">
        <f aca="false">CONCATENATE('Vstupní data'!F795,'Vstupní data'!G795,'Vstupní data'!H795,'Vstupní data'!I795)</f>
        <v/>
      </c>
      <c r="C809" s="18" t="n">
        <f aca="false">'Vstupní data'!K795</f>
        <v>0</v>
      </c>
      <c r="D809" s="75" t="n">
        <f aca="false">'Vstupní data'!L795</f>
        <v>0</v>
      </c>
      <c r="E809" s="18" t="n">
        <f aca="false">'Vstupní data'!AB795</f>
        <v>0</v>
      </c>
      <c r="F809" s="18" t="n">
        <f aca="false">'Vstupní data'!S795</f>
        <v>0</v>
      </c>
      <c r="G809" s="18" t="n">
        <f aca="false">'Vstupní data'!AL795</f>
        <v>0</v>
      </c>
      <c r="H809" s="18" t="n">
        <f aca="false">'Vstupní data'!AQ795</f>
        <v>0</v>
      </c>
      <c r="I809" s="18" t="n">
        <f aca="false">SUM(E809:H809)</f>
        <v>0</v>
      </c>
    </row>
    <row r="810" customFormat="false" ht="12.8" hidden="false" customHeight="false" outlineLevel="0" collapsed="false">
      <c r="A810" s="18" t="n">
        <f aca="false">'Vstupní data'!A796</f>
        <v>0</v>
      </c>
      <c r="B810" s="18" t="str">
        <f aca="false">CONCATENATE('Vstupní data'!F796,'Vstupní data'!G796,'Vstupní data'!H796,'Vstupní data'!I796)</f>
        <v/>
      </c>
      <c r="C810" s="18" t="n">
        <f aca="false">'Vstupní data'!K796</f>
        <v>0</v>
      </c>
      <c r="D810" s="75" t="n">
        <f aca="false">'Vstupní data'!L796</f>
        <v>0</v>
      </c>
      <c r="E810" s="18" t="n">
        <f aca="false">'Vstupní data'!AB796</f>
        <v>0</v>
      </c>
      <c r="F810" s="18" t="n">
        <f aca="false">'Vstupní data'!S796</f>
        <v>0</v>
      </c>
      <c r="G810" s="18" t="n">
        <f aca="false">'Vstupní data'!AL796</f>
        <v>0</v>
      </c>
      <c r="H810" s="18" t="n">
        <f aca="false">'Vstupní data'!AQ796</f>
        <v>0</v>
      </c>
      <c r="I810" s="18" t="n">
        <f aca="false">SUM(E810:H810)</f>
        <v>0</v>
      </c>
    </row>
    <row r="811" customFormat="false" ht="12.8" hidden="false" customHeight="false" outlineLevel="0" collapsed="false">
      <c r="A811" s="18" t="n">
        <f aca="false">'Vstupní data'!A797</f>
        <v>0</v>
      </c>
      <c r="B811" s="18" t="str">
        <f aca="false">CONCATENATE('Vstupní data'!F797,'Vstupní data'!G797,'Vstupní data'!H797,'Vstupní data'!I797)</f>
        <v/>
      </c>
      <c r="C811" s="18" t="n">
        <f aca="false">'Vstupní data'!K797</f>
        <v>0</v>
      </c>
      <c r="D811" s="75" t="n">
        <f aca="false">'Vstupní data'!L797</f>
        <v>0</v>
      </c>
      <c r="E811" s="18" t="n">
        <f aca="false">'Vstupní data'!AB797</f>
        <v>0</v>
      </c>
      <c r="F811" s="18" t="n">
        <f aca="false">'Vstupní data'!S797</f>
        <v>0</v>
      </c>
      <c r="G811" s="18" t="n">
        <f aca="false">'Vstupní data'!AL797</f>
        <v>0</v>
      </c>
      <c r="H811" s="18" t="n">
        <f aca="false">'Vstupní data'!AQ797</f>
        <v>0</v>
      </c>
      <c r="I811" s="18" t="n">
        <f aca="false">SUM(E811:H811)</f>
        <v>0</v>
      </c>
    </row>
    <row r="812" customFormat="false" ht="12.8" hidden="false" customHeight="false" outlineLevel="0" collapsed="false">
      <c r="A812" s="18" t="n">
        <f aca="false">'Vstupní data'!A798</f>
        <v>0</v>
      </c>
      <c r="B812" s="18" t="str">
        <f aca="false">CONCATENATE('Vstupní data'!F798,'Vstupní data'!G798,'Vstupní data'!H798,'Vstupní data'!I798)</f>
        <v/>
      </c>
      <c r="C812" s="18" t="n">
        <f aca="false">'Vstupní data'!K798</f>
        <v>0</v>
      </c>
      <c r="D812" s="75" t="n">
        <f aca="false">'Vstupní data'!L798</f>
        <v>0</v>
      </c>
      <c r="E812" s="18" t="n">
        <f aca="false">'Vstupní data'!AB798</f>
        <v>0</v>
      </c>
      <c r="F812" s="18" t="n">
        <f aca="false">'Vstupní data'!S798</f>
        <v>0</v>
      </c>
      <c r="G812" s="18" t="n">
        <f aca="false">'Vstupní data'!AL798</f>
        <v>0</v>
      </c>
      <c r="H812" s="18" t="n">
        <f aca="false">'Vstupní data'!AQ798</f>
        <v>0</v>
      </c>
      <c r="I812" s="18" t="n">
        <f aca="false">SUM(E812:H812)</f>
        <v>0</v>
      </c>
    </row>
    <row r="813" customFormat="false" ht="12.8" hidden="false" customHeight="false" outlineLevel="0" collapsed="false">
      <c r="A813" s="18" t="n">
        <f aca="false">'Vstupní data'!A799</f>
        <v>0</v>
      </c>
      <c r="B813" s="18" t="str">
        <f aca="false">CONCATENATE('Vstupní data'!F799,'Vstupní data'!G799,'Vstupní data'!H799,'Vstupní data'!I799)</f>
        <v/>
      </c>
      <c r="C813" s="18" t="n">
        <f aca="false">'Vstupní data'!K799</f>
        <v>0</v>
      </c>
      <c r="D813" s="75" t="n">
        <f aca="false">'Vstupní data'!L799</f>
        <v>0</v>
      </c>
      <c r="E813" s="18" t="n">
        <f aca="false">'Vstupní data'!AB799</f>
        <v>0</v>
      </c>
      <c r="F813" s="18" t="n">
        <f aca="false">'Vstupní data'!S799</f>
        <v>0</v>
      </c>
      <c r="G813" s="18" t="n">
        <f aca="false">'Vstupní data'!AL799</f>
        <v>0</v>
      </c>
      <c r="H813" s="18" t="n">
        <f aca="false">'Vstupní data'!AQ799</f>
        <v>0</v>
      </c>
      <c r="I813" s="18" t="n">
        <f aca="false">SUM(E813:H813)</f>
        <v>0</v>
      </c>
    </row>
    <row r="814" customFormat="false" ht="12.8" hidden="false" customHeight="false" outlineLevel="0" collapsed="false">
      <c r="A814" s="18" t="n">
        <f aca="false">'Vstupní data'!A800</f>
        <v>0</v>
      </c>
      <c r="B814" s="18" t="str">
        <f aca="false">CONCATENATE('Vstupní data'!F800,'Vstupní data'!G800,'Vstupní data'!H800,'Vstupní data'!I800)</f>
        <v/>
      </c>
      <c r="C814" s="18" t="n">
        <f aca="false">'Vstupní data'!K800</f>
        <v>0</v>
      </c>
      <c r="D814" s="75" t="n">
        <f aca="false">'Vstupní data'!L800</f>
        <v>0</v>
      </c>
      <c r="E814" s="18" t="n">
        <f aca="false">'Vstupní data'!AB800</f>
        <v>0</v>
      </c>
      <c r="F814" s="18" t="n">
        <f aca="false">'Vstupní data'!S800</f>
        <v>0</v>
      </c>
      <c r="G814" s="18" t="n">
        <f aca="false">'Vstupní data'!AL800</f>
        <v>0</v>
      </c>
      <c r="H814" s="18" t="n">
        <f aca="false">'Vstupní data'!AQ800</f>
        <v>0</v>
      </c>
      <c r="I814" s="18" t="n">
        <f aca="false">SUM(E814:H814)</f>
        <v>0</v>
      </c>
    </row>
    <row r="815" customFormat="false" ht="12.8" hidden="false" customHeight="false" outlineLevel="0" collapsed="false">
      <c r="A815" s="18" t="n">
        <f aca="false">'Vstupní data'!A801</f>
        <v>0</v>
      </c>
      <c r="B815" s="18" t="str">
        <f aca="false">CONCATENATE('Vstupní data'!F801,'Vstupní data'!G801,'Vstupní data'!H801,'Vstupní data'!I801)</f>
        <v/>
      </c>
      <c r="C815" s="18" t="n">
        <f aca="false">'Vstupní data'!K801</f>
        <v>0</v>
      </c>
      <c r="D815" s="75" t="n">
        <f aca="false">'Vstupní data'!L801</f>
        <v>0</v>
      </c>
      <c r="E815" s="18" t="n">
        <f aca="false">'Vstupní data'!AB801</f>
        <v>0</v>
      </c>
      <c r="F815" s="18" t="n">
        <f aca="false">'Vstupní data'!S801</f>
        <v>0</v>
      </c>
      <c r="G815" s="18" t="n">
        <f aca="false">'Vstupní data'!AL801</f>
        <v>0</v>
      </c>
      <c r="H815" s="18" t="n">
        <f aca="false">'Vstupní data'!AQ801</f>
        <v>0</v>
      </c>
      <c r="I815" s="18" t="n">
        <f aca="false">SUM(E815:H815)</f>
        <v>0</v>
      </c>
    </row>
    <row r="816" customFormat="false" ht="12.8" hidden="false" customHeight="false" outlineLevel="0" collapsed="false">
      <c r="A816" s="18" t="n">
        <f aca="false">'Vstupní data'!A802</f>
        <v>0</v>
      </c>
      <c r="B816" s="18" t="str">
        <f aca="false">CONCATENATE('Vstupní data'!F802,'Vstupní data'!G802,'Vstupní data'!H802,'Vstupní data'!I802)</f>
        <v/>
      </c>
      <c r="C816" s="18" t="n">
        <f aca="false">'Vstupní data'!K802</f>
        <v>0</v>
      </c>
      <c r="D816" s="75" t="n">
        <f aca="false">'Vstupní data'!L802</f>
        <v>0</v>
      </c>
      <c r="E816" s="18" t="n">
        <f aca="false">'Vstupní data'!AB802</f>
        <v>0</v>
      </c>
      <c r="F816" s="18" t="n">
        <f aca="false">'Vstupní data'!S802</f>
        <v>0</v>
      </c>
      <c r="G816" s="18" t="n">
        <f aca="false">'Vstupní data'!AL802</f>
        <v>0</v>
      </c>
      <c r="H816" s="18" t="n">
        <f aca="false">'Vstupní data'!AQ802</f>
        <v>0</v>
      </c>
      <c r="I816" s="18" t="n">
        <f aca="false">SUM(E816:H816)</f>
        <v>0</v>
      </c>
    </row>
    <row r="817" customFormat="false" ht="12.8" hidden="false" customHeight="false" outlineLevel="0" collapsed="false">
      <c r="A817" s="18" t="n">
        <f aca="false">'Vstupní data'!A803</f>
        <v>0</v>
      </c>
      <c r="B817" s="18" t="str">
        <f aca="false">CONCATENATE('Vstupní data'!F803,'Vstupní data'!G803,'Vstupní data'!H803,'Vstupní data'!I803)</f>
        <v/>
      </c>
      <c r="C817" s="18" t="n">
        <f aca="false">'Vstupní data'!K803</f>
        <v>0</v>
      </c>
      <c r="D817" s="75" t="n">
        <f aca="false">'Vstupní data'!L803</f>
        <v>0</v>
      </c>
      <c r="E817" s="18" t="n">
        <f aca="false">'Vstupní data'!AB803</f>
        <v>0</v>
      </c>
      <c r="F817" s="18" t="n">
        <f aca="false">'Vstupní data'!S803</f>
        <v>0</v>
      </c>
      <c r="G817" s="18" t="n">
        <f aca="false">'Vstupní data'!AL803</f>
        <v>0</v>
      </c>
      <c r="H817" s="18" t="n">
        <f aca="false">'Vstupní data'!AQ803</f>
        <v>0</v>
      </c>
      <c r="I817" s="18" t="n">
        <f aca="false">SUM(E817:H817)</f>
        <v>0</v>
      </c>
    </row>
    <row r="818" customFormat="false" ht="12.8" hidden="false" customHeight="false" outlineLevel="0" collapsed="false">
      <c r="A818" s="18" t="n">
        <f aca="false">'Vstupní data'!A804</f>
        <v>0</v>
      </c>
      <c r="B818" s="18" t="str">
        <f aca="false">CONCATENATE('Vstupní data'!F804,'Vstupní data'!G804,'Vstupní data'!H804,'Vstupní data'!I804)</f>
        <v/>
      </c>
      <c r="C818" s="18" t="n">
        <f aca="false">'Vstupní data'!K804</f>
        <v>0</v>
      </c>
      <c r="D818" s="75" t="n">
        <f aca="false">'Vstupní data'!L804</f>
        <v>0</v>
      </c>
      <c r="E818" s="18" t="n">
        <f aca="false">'Vstupní data'!AB804</f>
        <v>0</v>
      </c>
      <c r="F818" s="18" t="n">
        <f aca="false">'Vstupní data'!S804</f>
        <v>0</v>
      </c>
      <c r="G818" s="18" t="n">
        <f aca="false">'Vstupní data'!AL804</f>
        <v>0</v>
      </c>
      <c r="H818" s="18" t="n">
        <f aca="false">'Vstupní data'!AQ804</f>
        <v>0</v>
      </c>
      <c r="I818" s="18" t="n">
        <f aca="false">SUM(E818:H818)</f>
        <v>0</v>
      </c>
    </row>
    <row r="819" customFormat="false" ht="12.8" hidden="false" customHeight="false" outlineLevel="0" collapsed="false">
      <c r="A819" s="18" t="n">
        <f aca="false">'Vstupní data'!A805</f>
        <v>0</v>
      </c>
      <c r="B819" s="18" t="str">
        <f aca="false">CONCATENATE('Vstupní data'!F805,'Vstupní data'!G805,'Vstupní data'!H805,'Vstupní data'!I805)</f>
        <v/>
      </c>
      <c r="C819" s="18" t="n">
        <f aca="false">'Vstupní data'!K805</f>
        <v>0</v>
      </c>
      <c r="D819" s="75" t="n">
        <f aca="false">'Vstupní data'!L805</f>
        <v>0</v>
      </c>
      <c r="E819" s="18" t="n">
        <f aca="false">'Vstupní data'!AB805</f>
        <v>0</v>
      </c>
      <c r="F819" s="18" t="n">
        <f aca="false">'Vstupní data'!S805</f>
        <v>0</v>
      </c>
      <c r="G819" s="18" t="n">
        <f aca="false">'Vstupní data'!AL805</f>
        <v>0</v>
      </c>
      <c r="H819" s="18" t="n">
        <f aca="false">'Vstupní data'!AQ805</f>
        <v>0</v>
      </c>
      <c r="I819" s="18" t="n">
        <f aca="false">SUM(E819:H819)</f>
        <v>0</v>
      </c>
    </row>
    <row r="820" customFormat="false" ht="12.8" hidden="false" customHeight="false" outlineLevel="0" collapsed="false">
      <c r="A820" s="18" t="n">
        <f aca="false">'Vstupní data'!A806</f>
        <v>0</v>
      </c>
      <c r="B820" s="18" t="str">
        <f aca="false">CONCATENATE('Vstupní data'!F806,'Vstupní data'!G806,'Vstupní data'!H806,'Vstupní data'!I806)</f>
        <v/>
      </c>
      <c r="C820" s="18" t="n">
        <f aca="false">'Vstupní data'!K806</f>
        <v>0</v>
      </c>
      <c r="D820" s="75" t="n">
        <f aca="false">'Vstupní data'!L806</f>
        <v>0</v>
      </c>
      <c r="E820" s="18" t="n">
        <f aca="false">'Vstupní data'!AB806</f>
        <v>0</v>
      </c>
      <c r="F820" s="18" t="n">
        <f aca="false">'Vstupní data'!S806</f>
        <v>0</v>
      </c>
      <c r="G820" s="18" t="n">
        <f aca="false">'Vstupní data'!AL806</f>
        <v>0</v>
      </c>
      <c r="H820" s="18" t="n">
        <f aca="false">'Vstupní data'!AQ806</f>
        <v>0</v>
      </c>
      <c r="I820" s="18" t="n">
        <f aca="false">SUM(E820:H820)</f>
        <v>0</v>
      </c>
    </row>
    <row r="821" customFormat="false" ht="12.8" hidden="false" customHeight="false" outlineLevel="0" collapsed="false">
      <c r="A821" s="18" t="n">
        <f aca="false">'Vstupní data'!A807</f>
        <v>0</v>
      </c>
      <c r="B821" s="18" t="str">
        <f aca="false">CONCATENATE('Vstupní data'!F807,'Vstupní data'!G807,'Vstupní data'!H807,'Vstupní data'!I807)</f>
        <v/>
      </c>
      <c r="C821" s="18" t="n">
        <f aca="false">'Vstupní data'!K807</f>
        <v>0</v>
      </c>
      <c r="D821" s="75" t="n">
        <f aca="false">'Vstupní data'!L807</f>
        <v>0</v>
      </c>
      <c r="E821" s="18" t="n">
        <f aca="false">'Vstupní data'!AB807</f>
        <v>0</v>
      </c>
      <c r="F821" s="18" t="n">
        <f aca="false">'Vstupní data'!S807</f>
        <v>0</v>
      </c>
      <c r="G821" s="18" t="n">
        <f aca="false">'Vstupní data'!AL807</f>
        <v>0</v>
      </c>
      <c r="H821" s="18" t="n">
        <f aca="false">'Vstupní data'!AQ807</f>
        <v>0</v>
      </c>
      <c r="I821" s="18" t="n">
        <f aca="false">SUM(E821:H821)</f>
        <v>0</v>
      </c>
    </row>
    <row r="822" customFormat="false" ht="12.8" hidden="false" customHeight="false" outlineLevel="0" collapsed="false">
      <c r="A822" s="18" t="n">
        <f aca="false">'Vstupní data'!A808</f>
        <v>0</v>
      </c>
      <c r="B822" s="18" t="str">
        <f aca="false">CONCATENATE('Vstupní data'!F808,'Vstupní data'!G808,'Vstupní data'!H808,'Vstupní data'!I808)</f>
        <v/>
      </c>
      <c r="C822" s="18" t="n">
        <f aca="false">'Vstupní data'!K808</f>
        <v>0</v>
      </c>
      <c r="D822" s="75" t="n">
        <f aca="false">'Vstupní data'!L808</f>
        <v>0</v>
      </c>
      <c r="E822" s="18" t="n">
        <f aca="false">'Vstupní data'!AB808</f>
        <v>0</v>
      </c>
      <c r="F822" s="18" t="n">
        <f aca="false">'Vstupní data'!S808</f>
        <v>0</v>
      </c>
      <c r="G822" s="18" t="n">
        <f aca="false">'Vstupní data'!AL808</f>
        <v>0</v>
      </c>
      <c r="H822" s="18" t="n">
        <f aca="false">'Vstupní data'!AQ808</f>
        <v>0</v>
      </c>
      <c r="I822" s="18" t="n">
        <f aca="false">SUM(E822:H822)</f>
        <v>0</v>
      </c>
    </row>
    <row r="823" customFormat="false" ht="12.8" hidden="false" customHeight="false" outlineLevel="0" collapsed="false">
      <c r="A823" s="18" t="n">
        <f aca="false">'Vstupní data'!A809</f>
        <v>0</v>
      </c>
      <c r="B823" s="18" t="str">
        <f aca="false">CONCATENATE('Vstupní data'!F809,'Vstupní data'!G809,'Vstupní data'!H809,'Vstupní data'!I809)</f>
        <v/>
      </c>
      <c r="C823" s="18" t="n">
        <f aca="false">'Vstupní data'!K809</f>
        <v>0</v>
      </c>
      <c r="D823" s="75" t="n">
        <f aca="false">'Vstupní data'!L809</f>
        <v>0</v>
      </c>
      <c r="E823" s="18" t="n">
        <f aca="false">'Vstupní data'!AB809</f>
        <v>0</v>
      </c>
      <c r="F823" s="18" t="n">
        <f aca="false">'Vstupní data'!S809</f>
        <v>0</v>
      </c>
      <c r="G823" s="18" t="n">
        <f aca="false">'Vstupní data'!AL809</f>
        <v>0</v>
      </c>
      <c r="H823" s="18" t="n">
        <f aca="false">'Vstupní data'!AQ809</f>
        <v>0</v>
      </c>
      <c r="I823" s="18" t="n">
        <f aca="false">SUM(E823:H823)</f>
        <v>0</v>
      </c>
    </row>
    <row r="824" customFormat="false" ht="12.8" hidden="false" customHeight="false" outlineLevel="0" collapsed="false">
      <c r="A824" s="18" t="n">
        <f aca="false">'Vstupní data'!A810</f>
        <v>0</v>
      </c>
      <c r="B824" s="18" t="str">
        <f aca="false">CONCATENATE('Vstupní data'!F810,'Vstupní data'!G810,'Vstupní data'!H810,'Vstupní data'!I810)</f>
        <v/>
      </c>
      <c r="C824" s="18" t="n">
        <f aca="false">'Vstupní data'!K810</f>
        <v>0</v>
      </c>
      <c r="D824" s="75" t="n">
        <f aca="false">'Vstupní data'!L810</f>
        <v>0</v>
      </c>
      <c r="E824" s="18" t="n">
        <f aca="false">'Vstupní data'!AB810</f>
        <v>0</v>
      </c>
      <c r="F824" s="18" t="n">
        <f aca="false">'Vstupní data'!S810</f>
        <v>0</v>
      </c>
      <c r="G824" s="18" t="n">
        <f aca="false">'Vstupní data'!AL810</f>
        <v>0</v>
      </c>
      <c r="H824" s="18" t="n">
        <f aca="false">'Vstupní data'!AQ810</f>
        <v>0</v>
      </c>
      <c r="I824" s="18" t="n">
        <f aca="false">SUM(E824:H824)</f>
        <v>0</v>
      </c>
    </row>
    <row r="825" customFormat="false" ht="12.8" hidden="false" customHeight="false" outlineLevel="0" collapsed="false">
      <c r="A825" s="18" t="n">
        <f aca="false">'Vstupní data'!A811</f>
        <v>0</v>
      </c>
      <c r="B825" s="18" t="str">
        <f aca="false">CONCATENATE('Vstupní data'!F811,'Vstupní data'!G811,'Vstupní data'!H811,'Vstupní data'!I811)</f>
        <v/>
      </c>
      <c r="C825" s="18" t="n">
        <f aca="false">'Vstupní data'!K811</f>
        <v>0</v>
      </c>
      <c r="D825" s="75" t="n">
        <f aca="false">'Vstupní data'!L811</f>
        <v>0</v>
      </c>
      <c r="E825" s="18" t="n">
        <f aca="false">'Vstupní data'!AB811</f>
        <v>0</v>
      </c>
      <c r="F825" s="18" t="n">
        <f aca="false">'Vstupní data'!S811</f>
        <v>0</v>
      </c>
      <c r="G825" s="18" t="n">
        <f aca="false">'Vstupní data'!AL811</f>
        <v>0</v>
      </c>
      <c r="H825" s="18" t="n">
        <f aca="false">'Vstupní data'!AQ811</f>
        <v>0</v>
      </c>
      <c r="I825" s="18" t="n">
        <f aca="false">SUM(E825:H825)</f>
        <v>0</v>
      </c>
    </row>
    <row r="826" customFormat="false" ht="12.8" hidden="false" customHeight="false" outlineLevel="0" collapsed="false">
      <c r="A826" s="18" t="n">
        <f aca="false">'Vstupní data'!A812</f>
        <v>0</v>
      </c>
      <c r="B826" s="18" t="str">
        <f aca="false">CONCATENATE('Vstupní data'!F812,'Vstupní data'!G812,'Vstupní data'!H812,'Vstupní data'!I812)</f>
        <v/>
      </c>
      <c r="C826" s="18" t="n">
        <f aca="false">'Vstupní data'!K812</f>
        <v>0</v>
      </c>
      <c r="D826" s="75" t="n">
        <f aca="false">'Vstupní data'!L812</f>
        <v>0</v>
      </c>
      <c r="E826" s="18" t="n">
        <f aca="false">'Vstupní data'!AB812</f>
        <v>0</v>
      </c>
      <c r="F826" s="18" t="n">
        <f aca="false">'Vstupní data'!S812</f>
        <v>0</v>
      </c>
      <c r="G826" s="18" t="n">
        <f aca="false">'Vstupní data'!AL812</f>
        <v>0</v>
      </c>
      <c r="H826" s="18" t="n">
        <f aca="false">'Vstupní data'!AQ812</f>
        <v>0</v>
      </c>
      <c r="I826" s="18" t="n">
        <f aca="false">SUM(E826:H826)</f>
        <v>0</v>
      </c>
    </row>
    <row r="827" customFormat="false" ht="12.8" hidden="false" customHeight="false" outlineLevel="0" collapsed="false">
      <c r="A827" s="18" t="n">
        <f aca="false">'Vstupní data'!A813</f>
        <v>0</v>
      </c>
      <c r="B827" s="18" t="str">
        <f aca="false">CONCATENATE('Vstupní data'!F813,'Vstupní data'!G813,'Vstupní data'!H813,'Vstupní data'!I813)</f>
        <v/>
      </c>
      <c r="C827" s="18" t="n">
        <f aca="false">'Vstupní data'!K813</f>
        <v>0</v>
      </c>
      <c r="D827" s="75" t="n">
        <f aca="false">'Vstupní data'!L813</f>
        <v>0</v>
      </c>
      <c r="E827" s="18" t="n">
        <f aca="false">'Vstupní data'!AB813</f>
        <v>0</v>
      </c>
      <c r="F827" s="18" t="n">
        <f aca="false">'Vstupní data'!S813</f>
        <v>0</v>
      </c>
      <c r="G827" s="18" t="n">
        <f aca="false">'Vstupní data'!AL813</f>
        <v>0</v>
      </c>
      <c r="H827" s="18" t="n">
        <f aca="false">'Vstupní data'!AQ813</f>
        <v>0</v>
      </c>
      <c r="I827" s="18" t="n">
        <f aca="false">SUM(E827:H827)</f>
        <v>0</v>
      </c>
    </row>
    <row r="828" customFormat="false" ht="12.8" hidden="false" customHeight="false" outlineLevel="0" collapsed="false">
      <c r="A828" s="18" t="n">
        <f aca="false">'Vstupní data'!A814</f>
        <v>0</v>
      </c>
      <c r="B828" s="18" t="str">
        <f aca="false">CONCATENATE('Vstupní data'!F814,'Vstupní data'!G814,'Vstupní data'!H814,'Vstupní data'!I814)</f>
        <v/>
      </c>
      <c r="C828" s="18" t="n">
        <f aca="false">'Vstupní data'!K814</f>
        <v>0</v>
      </c>
      <c r="D828" s="75" t="n">
        <f aca="false">'Vstupní data'!L814</f>
        <v>0</v>
      </c>
      <c r="E828" s="18" t="n">
        <f aca="false">'Vstupní data'!AB814</f>
        <v>0</v>
      </c>
      <c r="F828" s="18" t="n">
        <f aca="false">'Vstupní data'!S814</f>
        <v>0</v>
      </c>
      <c r="G828" s="18" t="n">
        <f aca="false">'Vstupní data'!AL814</f>
        <v>0</v>
      </c>
      <c r="H828" s="18" t="n">
        <f aca="false">'Vstupní data'!AQ814</f>
        <v>0</v>
      </c>
      <c r="I828" s="18" t="n">
        <f aca="false">SUM(E828:H828)</f>
        <v>0</v>
      </c>
    </row>
    <row r="829" customFormat="false" ht="12.8" hidden="false" customHeight="false" outlineLevel="0" collapsed="false">
      <c r="A829" s="18" t="n">
        <f aca="false">'Vstupní data'!A815</f>
        <v>0</v>
      </c>
      <c r="B829" s="18" t="str">
        <f aca="false">CONCATENATE('Vstupní data'!F815,'Vstupní data'!G815,'Vstupní data'!H815,'Vstupní data'!I815)</f>
        <v/>
      </c>
      <c r="C829" s="18" t="n">
        <f aca="false">'Vstupní data'!K815</f>
        <v>0</v>
      </c>
      <c r="D829" s="75" t="n">
        <f aca="false">'Vstupní data'!L815</f>
        <v>0</v>
      </c>
      <c r="E829" s="18" t="n">
        <f aca="false">'Vstupní data'!AB815</f>
        <v>0</v>
      </c>
      <c r="F829" s="18" t="n">
        <f aca="false">'Vstupní data'!S815</f>
        <v>0</v>
      </c>
      <c r="G829" s="18" t="n">
        <f aca="false">'Vstupní data'!AL815</f>
        <v>0</v>
      </c>
      <c r="H829" s="18" t="n">
        <f aca="false">'Vstupní data'!AQ815</f>
        <v>0</v>
      </c>
      <c r="I829" s="18" t="n">
        <f aca="false">SUM(E829:H829)</f>
        <v>0</v>
      </c>
    </row>
    <row r="830" customFormat="false" ht="12.8" hidden="false" customHeight="false" outlineLevel="0" collapsed="false">
      <c r="A830" s="18" t="n">
        <f aca="false">'Vstupní data'!A816</f>
        <v>0</v>
      </c>
      <c r="B830" s="18" t="str">
        <f aca="false">CONCATENATE('Vstupní data'!F816,'Vstupní data'!G816,'Vstupní data'!H816,'Vstupní data'!I816)</f>
        <v/>
      </c>
      <c r="C830" s="18" t="n">
        <f aca="false">'Vstupní data'!K816</f>
        <v>0</v>
      </c>
      <c r="D830" s="75" t="n">
        <f aca="false">'Vstupní data'!L816</f>
        <v>0</v>
      </c>
      <c r="E830" s="18" t="n">
        <f aca="false">'Vstupní data'!AB816</f>
        <v>0</v>
      </c>
      <c r="F830" s="18" t="n">
        <f aca="false">'Vstupní data'!S816</f>
        <v>0</v>
      </c>
      <c r="G830" s="18" t="n">
        <f aca="false">'Vstupní data'!AL816</f>
        <v>0</v>
      </c>
      <c r="H830" s="18" t="n">
        <f aca="false">'Vstupní data'!AQ816</f>
        <v>0</v>
      </c>
      <c r="I830" s="18" t="n">
        <f aca="false">SUM(E830:H830)</f>
        <v>0</v>
      </c>
    </row>
    <row r="831" customFormat="false" ht="12.8" hidden="false" customHeight="false" outlineLevel="0" collapsed="false">
      <c r="A831" s="18" t="n">
        <f aca="false">'Vstupní data'!A817</f>
        <v>0</v>
      </c>
      <c r="B831" s="18" t="str">
        <f aca="false">CONCATENATE('Vstupní data'!F817,'Vstupní data'!G817,'Vstupní data'!H817,'Vstupní data'!I817)</f>
        <v/>
      </c>
      <c r="C831" s="18" t="n">
        <f aca="false">'Vstupní data'!K817</f>
        <v>0</v>
      </c>
      <c r="D831" s="75" t="n">
        <f aca="false">'Vstupní data'!L817</f>
        <v>0</v>
      </c>
      <c r="E831" s="18" t="n">
        <f aca="false">'Vstupní data'!AB817</f>
        <v>0</v>
      </c>
      <c r="F831" s="18" t="n">
        <f aca="false">'Vstupní data'!S817</f>
        <v>0</v>
      </c>
      <c r="G831" s="18" t="n">
        <f aca="false">'Vstupní data'!AL817</f>
        <v>0</v>
      </c>
      <c r="H831" s="18" t="n">
        <f aca="false">'Vstupní data'!AQ817</f>
        <v>0</v>
      </c>
      <c r="I831" s="18" t="n">
        <f aca="false">SUM(E831:H831)</f>
        <v>0</v>
      </c>
    </row>
    <row r="832" customFormat="false" ht="12.8" hidden="false" customHeight="false" outlineLevel="0" collapsed="false">
      <c r="A832" s="18" t="n">
        <f aca="false">'Vstupní data'!A818</f>
        <v>0</v>
      </c>
      <c r="B832" s="18" t="str">
        <f aca="false">CONCATENATE('Vstupní data'!F818,'Vstupní data'!G818,'Vstupní data'!H818,'Vstupní data'!I818)</f>
        <v/>
      </c>
      <c r="C832" s="18" t="n">
        <f aca="false">'Vstupní data'!K818</f>
        <v>0</v>
      </c>
      <c r="D832" s="75" t="n">
        <f aca="false">'Vstupní data'!L818</f>
        <v>0</v>
      </c>
      <c r="E832" s="18" t="n">
        <f aca="false">'Vstupní data'!AB818</f>
        <v>0</v>
      </c>
      <c r="F832" s="18" t="n">
        <f aca="false">'Vstupní data'!S818</f>
        <v>0</v>
      </c>
      <c r="G832" s="18" t="n">
        <f aca="false">'Vstupní data'!AL818</f>
        <v>0</v>
      </c>
      <c r="H832" s="18" t="n">
        <f aca="false">'Vstupní data'!AQ818</f>
        <v>0</v>
      </c>
      <c r="I832" s="18" t="n">
        <f aca="false">SUM(E832:H832)</f>
        <v>0</v>
      </c>
    </row>
    <row r="833" customFormat="false" ht="12.8" hidden="false" customHeight="false" outlineLevel="0" collapsed="false">
      <c r="A833" s="18" t="n">
        <f aca="false">'Vstupní data'!A819</f>
        <v>0</v>
      </c>
      <c r="B833" s="18" t="str">
        <f aca="false">CONCATENATE('Vstupní data'!F819,'Vstupní data'!G819,'Vstupní data'!H819,'Vstupní data'!I819)</f>
        <v/>
      </c>
      <c r="C833" s="18" t="n">
        <f aca="false">'Vstupní data'!K819</f>
        <v>0</v>
      </c>
      <c r="D833" s="75" t="n">
        <f aca="false">'Vstupní data'!L819</f>
        <v>0</v>
      </c>
      <c r="E833" s="18" t="n">
        <f aca="false">'Vstupní data'!AB819</f>
        <v>0</v>
      </c>
      <c r="F833" s="18" t="n">
        <f aca="false">'Vstupní data'!S819</f>
        <v>0</v>
      </c>
      <c r="G833" s="18" t="n">
        <f aca="false">'Vstupní data'!AL819</f>
        <v>0</v>
      </c>
      <c r="H833" s="18" t="n">
        <f aca="false">'Vstupní data'!AQ819</f>
        <v>0</v>
      </c>
      <c r="I833" s="18" t="n">
        <f aca="false">SUM(E833:H833)</f>
        <v>0</v>
      </c>
    </row>
    <row r="834" customFormat="false" ht="12.8" hidden="false" customHeight="false" outlineLevel="0" collapsed="false">
      <c r="A834" s="18" t="n">
        <f aca="false">'Vstupní data'!A820</f>
        <v>0</v>
      </c>
      <c r="B834" s="18" t="str">
        <f aca="false">CONCATENATE('Vstupní data'!F820,'Vstupní data'!G820,'Vstupní data'!H820,'Vstupní data'!I820)</f>
        <v/>
      </c>
      <c r="C834" s="18" t="n">
        <f aca="false">'Vstupní data'!K820</f>
        <v>0</v>
      </c>
      <c r="D834" s="75" t="n">
        <f aca="false">'Vstupní data'!L820</f>
        <v>0</v>
      </c>
      <c r="E834" s="18" t="n">
        <f aca="false">'Vstupní data'!AB820</f>
        <v>0</v>
      </c>
      <c r="F834" s="18" t="n">
        <f aca="false">'Vstupní data'!S820</f>
        <v>0</v>
      </c>
      <c r="G834" s="18" t="n">
        <f aca="false">'Vstupní data'!AL820</f>
        <v>0</v>
      </c>
      <c r="H834" s="18" t="n">
        <f aca="false">'Vstupní data'!AQ820</f>
        <v>0</v>
      </c>
      <c r="I834" s="18" t="n">
        <f aca="false">SUM(E834:H834)</f>
        <v>0</v>
      </c>
    </row>
    <row r="835" customFormat="false" ht="12.8" hidden="false" customHeight="false" outlineLevel="0" collapsed="false">
      <c r="A835" s="18" t="n">
        <f aca="false">'Vstupní data'!A821</f>
        <v>0</v>
      </c>
      <c r="B835" s="18" t="str">
        <f aca="false">CONCATENATE('Vstupní data'!F821,'Vstupní data'!G821,'Vstupní data'!H821,'Vstupní data'!I821)</f>
        <v/>
      </c>
      <c r="C835" s="18" t="n">
        <f aca="false">'Vstupní data'!K821</f>
        <v>0</v>
      </c>
      <c r="D835" s="75" t="n">
        <f aca="false">'Vstupní data'!L821</f>
        <v>0</v>
      </c>
      <c r="E835" s="18" t="n">
        <f aca="false">'Vstupní data'!AB821</f>
        <v>0</v>
      </c>
      <c r="F835" s="18" t="n">
        <f aca="false">'Vstupní data'!S821</f>
        <v>0</v>
      </c>
      <c r="G835" s="18" t="n">
        <f aca="false">'Vstupní data'!AL821</f>
        <v>0</v>
      </c>
      <c r="H835" s="18" t="n">
        <f aca="false">'Vstupní data'!AQ821</f>
        <v>0</v>
      </c>
      <c r="I835" s="18" t="n">
        <f aca="false">SUM(E835:H835)</f>
        <v>0</v>
      </c>
    </row>
    <row r="836" customFormat="false" ht="12.8" hidden="false" customHeight="false" outlineLevel="0" collapsed="false">
      <c r="A836" s="18" t="n">
        <f aca="false">'Vstupní data'!A822</f>
        <v>0</v>
      </c>
      <c r="B836" s="18" t="str">
        <f aca="false">CONCATENATE('Vstupní data'!F822,'Vstupní data'!G822,'Vstupní data'!H822,'Vstupní data'!I822)</f>
        <v/>
      </c>
      <c r="C836" s="18" t="n">
        <f aca="false">'Vstupní data'!K822</f>
        <v>0</v>
      </c>
      <c r="D836" s="75" t="n">
        <f aca="false">'Vstupní data'!L822</f>
        <v>0</v>
      </c>
      <c r="E836" s="18" t="n">
        <f aca="false">'Vstupní data'!AB822</f>
        <v>0</v>
      </c>
      <c r="F836" s="18" t="n">
        <f aca="false">'Vstupní data'!S822</f>
        <v>0</v>
      </c>
      <c r="G836" s="18" t="n">
        <f aca="false">'Vstupní data'!AL822</f>
        <v>0</v>
      </c>
      <c r="H836" s="18" t="n">
        <f aca="false">'Vstupní data'!AQ822</f>
        <v>0</v>
      </c>
      <c r="I836" s="18" t="n">
        <f aca="false">SUM(E836:H836)</f>
        <v>0</v>
      </c>
    </row>
    <row r="837" customFormat="false" ht="12.8" hidden="false" customHeight="false" outlineLevel="0" collapsed="false">
      <c r="A837" s="18" t="n">
        <f aca="false">'Vstupní data'!A823</f>
        <v>0</v>
      </c>
      <c r="B837" s="18" t="str">
        <f aca="false">CONCATENATE('Vstupní data'!F823,'Vstupní data'!G823,'Vstupní data'!H823,'Vstupní data'!I823)</f>
        <v/>
      </c>
      <c r="C837" s="18" t="n">
        <f aca="false">'Vstupní data'!K823</f>
        <v>0</v>
      </c>
      <c r="D837" s="75" t="n">
        <f aca="false">'Vstupní data'!L823</f>
        <v>0</v>
      </c>
      <c r="E837" s="18" t="n">
        <f aca="false">'Vstupní data'!AB823</f>
        <v>0</v>
      </c>
      <c r="F837" s="18" t="n">
        <f aca="false">'Vstupní data'!S823</f>
        <v>0</v>
      </c>
      <c r="G837" s="18" t="n">
        <f aca="false">'Vstupní data'!AL823</f>
        <v>0</v>
      </c>
      <c r="H837" s="18" t="n">
        <f aca="false">'Vstupní data'!AQ823</f>
        <v>0</v>
      </c>
      <c r="I837" s="18" t="n">
        <f aca="false">SUM(E837:H837)</f>
        <v>0</v>
      </c>
    </row>
    <row r="838" customFormat="false" ht="12.8" hidden="false" customHeight="false" outlineLevel="0" collapsed="false">
      <c r="A838" s="18" t="n">
        <f aca="false">'Vstupní data'!A824</f>
        <v>0</v>
      </c>
      <c r="B838" s="18" t="str">
        <f aca="false">CONCATENATE('Vstupní data'!F824,'Vstupní data'!G824,'Vstupní data'!H824,'Vstupní data'!I824)</f>
        <v/>
      </c>
      <c r="C838" s="18" t="n">
        <f aca="false">'Vstupní data'!K824</f>
        <v>0</v>
      </c>
      <c r="D838" s="75" t="n">
        <f aca="false">'Vstupní data'!L824</f>
        <v>0</v>
      </c>
      <c r="E838" s="18" t="n">
        <f aca="false">'Vstupní data'!AB824</f>
        <v>0</v>
      </c>
      <c r="F838" s="18" t="n">
        <f aca="false">'Vstupní data'!S824</f>
        <v>0</v>
      </c>
      <c r="G838" s="18" t="n">
        <f aca="false">'Vstupní data'!AL824</f>
        <v>0</v>
      </c>
      <c r="H838" s="18" t="n">
        <f aca="false">'Vstupní data'!AQ824</f>
        <v>0</v>
      </c>
      <c r="I838" s="18" t="n">
        <f aca="false">SUM(E838:H838)</f>
        <v>0</v>
      </c>
    </row>
    <row r="839" customFormat="false" ht="12.8" hidden="false" customHeight="false" outlineLevel="0" collapsed="false">
      <c r="A839" s="18" t="n">
        <f aca="false">'Vstupní data'!A825</f>
        <v>0</v>
      </c>
      <c r="B839" s="18" t="str">
        <f aca="false">CONCATENATE('Vstupní data'!F825,'Vstupní data'!G825,'Vstupní data'!H825,'Vstupní data'!I825)</f>
        <v/>
      </c>
      <c r="C839" s="18" t="n">
        <f aca="false">'Vstupní data'!K825</f>
        <v>0</v>
      </c>
      <c r="D839" s="75" t="n">
        <f aca="false">'Vstupní data'!L825</f>
        <v>0</v>
      </c>
      <c r="E839" s="18" t="n">
        <f aca="false">'Vstupní data'!AB825</f>
        <v>0</v>
      </c>
      <c r="F839" s="18" t="n">
        <f aca="false">'Vstupní data'!S825</f>
        <v>0</v>
      </c>
      <c r="G839" s="18" t="n">
        <f aca="false">'Vstupní data'!AL825</f>
        <v>0</v>
      </c>
      <c r="H839" s="18" t="n">
        <f aca="false">'Vstupní data'!AQ825</f>
        <v>0</v>
      </c>
      <c r="I839" s="18" t="n">
        <f aca="false">SUM(E839:H839)</f>
        <v>0</v>
      </c>
    </row>
    <row r="840" customFormat="false" ht="12.8" hidden="false" customHeight="false" outlineLevel="0" collapsed="false">
      <c r="A840" s="18" t="n">
        <f aca="false">'Vstupní data'!A826</f>
        <v>0</v>
      </c>
      <c r="B840" s="18" t="str">
        <f aca="false">CONCATENATE('Vstupní data'!F826,'Vstupní data'!G826,'Vstupní data'!H826,'Vstupní data'!I826)</f>
        <v/>
      </c>
      <c r="C840" s="18" t="n">
        <f aca="false">'Vstupní data'!K826</f>
        <v>0</v>
      </c>
      <c r="D840" s="75" t="n">
        <f aca="false">'Vstupní data'!L826</f>
        <v>0</v>
      </c>
      <c r="E840" s="18" t="n">
        <f aca="false">'Vstupní data'!AB826</f>
        <v>0</v>
      </c>
      <c r="F840" s="18" t="n">
        <f aca="false">'Vstupní data'!S826</f>
        <v>0</v>
      </c>
      <c r="G840" s="18" t="n">
        <f aca="false">'Vstupní data'!AL826</f>
        <v>0</v>
      </c>
      <c r="H840" s="18" t="n">
        <f aca="false">'Vstupní data'!AQ826</f>
        <v>0</v>
      </c>
      <c r="I840" s="18" t="n">
        <f aca="false">SUM(E840:H840)</f>
        <v>0</v>
      </c>
    </row>
    <row r="841" customFormat="false" ht="12.8" hidden="false" customHeight="false" outlineLevel="0" collapsed="false">
      <c r="A841" s="18" t="n">
        <f aca="false">'Vstupní data'!A827</f>
        <v>0</v>
      </c>
      <c r="B841" s="18" t="str">
        <f aca="false">CONCATENATE('Vstupní data'!F827,'Vstupní data'!G827,'Vstupní data'!H827,'Vstupní data'!I827)</f>
        <v/>
      </c>
      <c r="C841" s="18" t="n">
        <f aca="false">'Vstupní data'!K827</f>
        <v>0</v>
      </c>
      <c r="D841" s="75" t="n">
        <f aca="false">'Vstupní data'!L827</f>
        <v>0</v>
      </c>
      <c r="E841" s="18" t="n">
        <f aca="false">'Vstupní data'!AB827</f>
        <v>0</v>
      </c>
      <c r="F841" s="18" t="n">
        <f aca="false">'Vstupní data'!S827</f>
        <v>0</v>
      </c>
      <c r="G841" s="18" t="n">
        <f aca="false">'Vstupní data'!AL827</f>
        <v>0</v>
      </c>
      <c r="H841" s="18" t="n">
        <f aca="false">'Vstupní data'!AQ827</f>
        <v>0</v>
      </c>
      <c r="I841" s="18" t="n">
        <f aca="false">SUM(E841:H841)</f>
        <v>0</v>
      </c>
    </row>
    <row r="842" customFormat="false" ht="12.8" hidden="false" customHeight="false" outlineLevel="0" collapsed="false">
      <c r="A842" s="18" t="n">
        <f aca="false">'Vstupní data'!A828</f>
        <v>0</v>
      </c>
      <c r="B842" s="18" t="str">
        <f aca="false">CONCATENATE('Vstupní data'!F828,'Vstupní data'!G828,'Vstupní data'!H828,'Vstupní data'!I828)</f>
        <v/>
      </c>
      <c r="C842" s="18" t="n">
        <f aca="false">'Vstupní data'!K828</f>
        <v>0</v>
      </c>
      <c r="D842" s="75" t="n">
        <f aca="false">'Vstupní data'!L828</f>
        <v>0</v>
      </c>
      <c r="E842" s="18" t="n">
        <f aca="false">'Vstupní data'!AB828</f>
        <v>0</v>
      </c>
      <c r="F842" s="18" t="n">
        <f aca="false">'Vstupní data'!S828</f>
        <v>0</v>
      </c>
      <c r="G842" s="18" t="n">
        <f aca="false">'Vstupní data'!AL828</f>
        <v>0</v>
      </c>
      <c r="H842" s="18" t="n">
        <f aca="false">'Vstupní data'!AQ828</f>
        <v>0</v>
      </c>
      <c r="I842" s="18" t="n">
        <f aca="false">SUM(E842:H842)</f>
        <v>0</v>
      </c>
    </row>
    <row r="843" customFormat="false" ht="12.8" hidden="false" customHeight="false" outlineLevel="0" collapsed="false">
      <c r="A843" s="18" t="n">
        <f aca="false">'Vstupní data'!A829</f>
        <v>0</v>
      </c>
      <c r="B843" s="18" t="str">
        <f aca="false">CONCATENATE('Vstupní data'!F829,'Vstupní data'!G829,'Vstupní data'!H829,'Vstupní data'!I829)</f>
        <v/>
      </c>
      <c r="C843" s="18" t="n">
        <f aca="false">'Vstupní data'!K829</f>
        <v>0</v>
      </c>
      <c r="D843" s="75" t="n">
        <f aca="false">'Vstupní data'!L829</f>
        <v>0</v>
      </c>
      <c r="E843" s="18" t="n">
        <f aca="false">'Vstupní data'!AB829</f>
        <v>0</v>
      </c>
      <c r="F843" s="18" t="n">
        <f aca="false">'Vstupní data'!S829</f>
        <v>0</v>
      </c>
      <c r="G843" s="18" t="n">
        <f aca="false">'Vstupní data'!AL829</f>
        <v>0</v>
      </c>
      <c r="H843" s="18" t="n">
        <f aca="false">'Vstupní data'!AQ829</f>
        <v>0</v>
      </c>
      <c r="I843" s="18" t="n">
        <f aca="false">SUM(E843:H843)</f>
        <v>0</v>
      </c>
    </row>
    <row r="844" customFormat="false" ht="12.8" hidden="false" customHeight="false" outlineLevel="0" collapsed="false">
      <c r="A844" s="18" t="n">
        <f aca="false">'Vstupní data'!A830</f>
        <v>0</v>
      </c>
      <c r="B844" s="18" t="str">
        <f aca="false">CONCATENATE('Vstupní data'!F830,'Vstupní data'!G830,'Vstupní data'!H830,'Vstupní data'!I830)</f>
        <v/>
      </c>
      <c r="C844" s="18" t="n">
        <f aca="false">'Vstupní data'!K830</f>
        <v>0</v>
      </c>
      <c r="D844" s="75" t="n">
        <f aca="false">'Vstupní data'!L830</f>
        <v>0</v>
      </c>
      <c r="E844" s="18" t="n">
        <f aca="false">'Vstupní data'!AB830</f>
        <v>0</v>
      </c>
      <c r="F844" s="18" t="n">
        <f aca="false">'Vstupní data'!S830</f>
        <v>0</v>
      </c>
      <c r="G844" s="18" t="n">
        <f aca="false">'Vstupní data'!AL830</f>
        <v>0</v>
      </c>
      <c r="H844" s="18" t="n">
        <f aca="false">'Vstupní data'!AQ830</f>
        <v>0</v>
      </c>
      <c r="I844" s="18" t="n">
        <f aca="false">SUM(E844:H844)</f>
        <v>0</v>
      </c>
    </row>
    <row r="845" customFormat="false" ht="12.8" hidden="false" customHeight="false" outlineLevel="0" collapsed="false">
      <c r="A845" s="18" t="n">
        <f aca="false">'Vstupní data'!A831</f>
        <v>0</v>
      </c>
      <c r="B845" s="18" t="str">
        <f aca="false">CONCATENATE('Vstupní data'!F831,'Vstupní data'!G831,'Vstupní data'!H831,'Vstupní data'!I831)</f>
        <v/>
      </c>
      <c r="C845" s="18" t="n">
        <f aca="false">'Vstupní data'!K831</f>
        <v>0</v>
      </c>
      <c r="D845" s="75" t="n">
        <f aca="false">'Vstupní data'!L831</f>
        <v>0</v>
      </c>
      <c r="E845" s="18" t="n">
        <f aca="false">'Vstupní data'!AB831</f>
        <v>0</v>
      </c>
      <c r="F845" s="18" t="n">
        <f aca="false">'Vstupní data'!S831</f>
        <v>0</v>
      </c>
      <c r="G845" s="18" t="n">
        <f aca="false">'Vstupní data'!AL831</f>
        <v>0</v>
      </c>
      <c r="H845" s="18" t="n">
        <f aca="false">'Vstupní data'!AQ831</f>
        <v>0</v>
      </c>
      <c r="I845" s="18" t="n">
        <f aca="false">SUM(E845:H845)</f>
        <v>0</v>
      </c>
    </row>
    <row r="846" customFormat="false" ht="12.8" hidden="false" customHeight="false" outlineLevel="0" collapsed="false">
      <c r="A846" s="18" t="n">
        <f aca="false">'Vstupní data'!A832</f>
        <v>0</v>
      </c>
      <c r="B846" s="18" t="str">
        <f aca="false">CONCATENATE('Vstupní data'!F832,'Vstupní data'!G832,'Vstupní data'!H832,'Vstupní data'!I832)</f>
        <v/>
      </c>
      <c r="C846" s="18" t="n">
        <f aca="false">'Vstupní data'!K832</f>
        <v>0</v>
      </c>
      <c r="D846" s="75" t="n">
        <f aca="false">'Vstupní data'!L832</f>
        <v>0</v>
      </c>
      <c r="E846" s="18" t="n">
        <f aca="false">'Vstupní data'!AB832</f>
        <v>0</v>
      </c>
      <c r="F846" s="18" t="n">
        <f aca="false">'Vstupní data'!S832</f>
        <v>0</v>
      </c>
      <c r="G846" s="18" t="n">
        <f aca="false">'Vstupní data'!AL832</f>
        <v>0</v>
      </c>
      <c r="H846" s="18" t="n">
        <f aca="false">'Vstupní data'!AQ832</f>
        <v>0</v>
      </c>
      <c r="I846" s="18" t="n">
        <f aca="false">SUM(E846:H846)</f>
        <v>0</v>
      </c>
    </row>
    <row r="847" customFormat="false" ht="12.8" hidden="false" customHeight="false" outlineLevel="0" collapsed="false">
      <c r="A847" s="18" t="n">
        <f aca="false">'Vstupní data'!A833</f>
        <v>0</v>
      </c>
      <c r="B847" s="18" t="str">
        <f aca="false">CONCATENATE('Vstupní data'!F833,'Vstupní data'!G833,'Vstupní data'!H833,'Vstupní data'!I833)</f>
        <v/>
      </c>
      <c r="C847" s="18" t="n">
        <f aca="false">'Vstupní data'!K833</f>
        <v>0</v>
      </c>
      <c r="D847" s="75" t="n">
        <f aca="false">'Vstupní data'!L833</f>
        <v>0</v>
      </c>
      <c r="E847" s="18" t="n">
        <f aca="false">'Vstupní data'!AB833</f>
        <v>0</v>
      </c>
      <c r="F847" s="18" t="n">
        <f aca="false">'Vstupní data'!S833</f>
        <v>0</v>
      </c>
      <c r="G847" s="18" t="n">
        <f aca="false">'Vstupní data'!AL833</f>
        <v>0</v>
      </c>
      <c r="H847" s="18" t="n">
        <f aca="false">'Vstupní data'!AQ833</f>
        <v>0</v>
      </c>
      <c r="I847" s="18" t="n">
        <f aca="false">SUM(E847:H847)</f>
        <v>0</v>
      </c>
    </row>
    <row r="848" customFormat="false" ht="12.8" hidden="false" customHeight="false" outlineLevel="0" collapsed="false">
      <c r="A848" s="18" t="n">
        <f aca="false">'Vstupní data'!A834</f>
        <v>0</v>
      </c>
      <c r="B848" s="18" t="str">
        <f aca="false">CONCATENATE('Vstupní data'!F834,'Vstupní data'!G834,'Vstupní data'!H834,'Vstupní data'!I834)</f>
        <v/>
      </c>
      <c r="C848" s="18" t="n">
        <f aca="false">'Vstupní data'!K834</f>
        <v>0</v>
      </c>
      <c r="D848" s="75" t="n">
        <f aca="false">'Vstupní data'!L834</f>
        <v>0</v>
      </c>
      <c r="E848" s="18" t="n">
        <f aca="false">'Vstupní data'!AB834</f>
        <v>0</v>
      </c>
      <c r="F848" s="18" t="n">
        <f aca="false">'Vstupní data'!S834</f>
        <v>0</v>
      </c>
      <c r="G848" s="18" t="n">
        <f aca="false">'Vstupní data'!AL834</f>
        <v>0</v>
      </c>
      <c r="H848" s="18" t="n">
        <f aca="false">'Vstupní data'!AQ834</f>
        <v>0</v>
      </c>
      <c r="I848" s="18" t="n">
        <f aca="false">SUM(E848:H848)</f>
        <v>0</v>
      </c>
    </row>
    <row r="849" customFormat="false" ht="12.8" hidden="false" customHeight="false" outlineLevel="0" collapsed="false">
      <c r="A849" s="18" t="n">
        <f aca="false">'Vstupní data'!A835</f>
        <v>0</v>
      </c>
      <c r="B849" s="18" t="str">
        <f aca="false">CONCATENATE('Vstupní data'!F835,'Vstupní data'!G835,'Vstupní data'!H835,'Vstupní data'!I835)</f>
        <v/>
      </c>
      <c r="C849" s="18" t="n">
        <f aca="false">'Vstupní data'!K835</f>
        <v>0</v>
      </c>
      <c r="D849" s="75" t="n">
        <f aca="false">'Vstupní data'!L835</f>
        <v>0</v>
      </c>
      <c r="E849" s="18" t="n">
        <f aca="false">'Vstupní data'!AB835</f>
        <v>0</v>
      </c>
      <c r="F849" s="18" t="n">
        <f aca="false">'Vstupní data'!S835</f>
        <v>0</v>
      </c>
      <c r="G849" s="18" t="n">
        <f aca="false">'Vstupní data'!AL835</f>
        <v>0</v>
      </c>
      <c r="H849" s="18" t="n">
        <f aca="false">'Vstupní data'!AQ835</f>
        <v>0</v>
      </c>
      <c r="I849" s="18" t="n">
        <f aca="false">SUM(E849:H849)</f>
        <v>0</v>
      </c>
    </row>
    <row r="850" customFormat="false" ht="12.8" hidden="false" customHeight="false" outlineLevel="0" collapsed="false">
      <c r="A850" s="18" t="n">
        <f aca="false">'Vstupní data'!A836</f>
        <v>0</v>
      </c>
      <c r="B850" s="18" t="str">
        <f aca="false">CONCATENATE('Vstupní data'!F836,'Vstupní data'!G836,'Vstupní data'!H836,'Vstupní data'!I836)</f>
        <v/>
      </c>
      <c r="C850" s="18" t="n">
        <f aca="false">'Vstupní data'!K836</f>
        <v>0</v>
      </c>
      <c r="D850" s="75" t="n">
        <f aca="false">'Vstupní data'!L836</f>
        <v>0</v>
      </c>
      <c r="E850" s="18" t="n">
        <f aca="false">'Vstupní data'!AB836</f>
        <v>0</v>
      </c>
      <c r="F850" s="18" t="n">
        <f aca="false">'Vstupní data'!S836</f>
        <v>0</v>
      </c>
      <c r="G850" s="18" t="n">
        <f aca="false">'Vstupní data'!AL836</f>
        <v>0</v>
      </c>
      <c r="H850" s="18" t="n">
        <f aca="false">'Vstupní data'!AQ836</f>
        <v>0</v>
      </c>
      <c r="I850" s="18" t="n">
        <f aca="false">SUM(E850:H850)</f>
        <v>0</v>
      </c>
    </row>
    <row r="851" customFormat="false" ht="12.8" hidden="false" customHeight="false" outlineLevel="0" collapsed="false">
      <c r="A851" s="18" t="n">
        <f aca="false">'Vstupní data'!A837</f>
        <v>0</v>
      </c>
      <c r="B851" s="18" t="str">
        <f aca="false">CONCATENATE('Vstupní data'!F837,'Vstupní data'!G837,'Vstupní data'!H837,'Vstupní data'!I837)</f>
        <v/>
      </c>
      <c r="C851" s="18" t="n">
        <f aca="false">'Vstupní data'!K837</f>
        <v>0</v>
      </c>
      <c r="D851" s="75" t="n">
        <f aca="false">'Vstupní data'!L837</f>
        <v>0</v>
      </c>
      <c r="E851" s="18" t="n">
        <f aca="false">'Vstupní data'!AB837</f>
        <v>0</v>
      </c>
      <c r="F851" s="18" t="n">
        <f aca="false">'Vstupní data'!S837</f>
        <v>0</v>
      </c>
      <c r="G851" s="18" t="n">
        <f aca="false">'Vstupní data'!AL837</f>
        <v>0</v>
      </c>
      <c r="H851" s="18" t="n">
        <f aca="false">'Vstupní data'!AQ837</f>
        <v>0</v>
      </c>
      <c r="I851" s="18" t="n">
        <f aca="false">SUM(E851:H851)</f>
        <v>0</v>
      </c>
    </row>
    <row r="852" customFormat="false" ht="12.8" hidden="false" customHeight="false" outlineLevel="0" collapsed="false">
      <c r="A852" s="18" t="n">
        <f aca="false">'Vstupní data'!A838</f>
        <v>0</v>
      </c>
      <c r="B852" s="18" t="str">
        <f aca="false">CONCATENATE('Vstupní data'!F838,'Vstupní data'!G838,'Vstupní data'!H838,'Vstupní data'!I838)</f>
        <v/>
      </c>
      <c r="C852" s="18" t="n">
        <f aca="false">'Vstupní data'!K838</f>
        <v>0</v>
      </c>
      <c r="D852" s="75" t="n">
        <f aca="false">'Vstupní data'!L838</f>
        <v>0</v>
      </c>
      <c r="E852" s="18" t="n">
        <f aca="false">'Vstupní data'!AB838</f>
        <v>0</v>
      </c>
      <c r="F852" s="18" t="n">
        <f aca="false">'Vstupní data'!S838</f>
        <v>0</v>
      </c>
      <c r="G852" s="18" t="n">
        <f aca="false">'Vstupní data'!AL838</f>
        <v>0</v>
      </c>
      <c r="H852" s="18" t="n">
        <f aca="false">'Vstupní data'!AQ838</f>
        <v>0</v>
      </c>
      <c r="I852" s="18" t="n">
        <f aca="false">SUM(E852:H852)</f>
        <v>0</v>
      </c>
    </row>
    <row r="853" customFormat="false" ht="12.8" hidden="false" customHeight="false" outlineLevel="0" collapsed="false">
      <c r="A853" s="18" t="n">
        <f aca="false">'Vstupní data'!A839</f>
        <v>0</v>
      </c>
      <c r="B853" s="18" t="str">
        <f aca="false">CONCATENATE('Vstupní data'!F839,'Vstupní data'!G839,'Vstupní data'!H839,'Vstupní data'!I839)</f>
        <v/>
      </c>
      <c r="C853" s="18" t="n">
        <f aca="false">'Vstupní data'!K839</f>
        <v>0</v>
      </c>
      <c r="D853" s="75" t="n">
        <f aca="false">'Vstupní data'!L839</f>
        <v>0</v>
      </c>
      <c r="E853" s="18" t="n">
        <f aca="false">'Vstupní data'!AB839</f>
        <v>0</v>
      </c>
      <c r="F853" s="18" t="n">
        <f aca="false">'Vstupní data'!S839</f>
        <v>0</v>
      </c>
      <c r="G853" s="18" t="n">
        <f aca="false">'Vstupní data'!AL839</f>
        <v>0</v>
      </c>
      <c r="H853" s="18" t="n">
        <f aca="false">'Vstupní data'!AQ839</f>
        <v>0</v>
      </c>
      <c r="I853" s="18" t="n">
        <f aca="false">SUM(E853:H853)</f>
        <v>0</v>
      </c>
    </row>
    <row r="854" customFormat="false" ht="12.8" hidden="false" customHeight="false" outlineLevel="0" collapsed="false">
      <c r="A854" s="18" t="n">
        <f aca="false">'Vstupní data'!A840</f>
        <v>0</v>
      </c>
      <c r="B854" s="18" t="str">
        <f aca="false">CONCATENATE('Vstupní data'!F840,'Vstupní data'!G840,'Vstupní data'!H840,'Vstupní data'!I840)</f>
        <v/>
      </c>
      <c r="C854" s="18" t="n">
        <f aca="false">'Vstupní data'!K840</f>
        <v>0</v>
      </c>
      <c r="D854" s="75" t="n">
        <f aca="false">'Vstupní data'!L840</f>
        <v>0</v>
      </c>
      <c r="E854" s="18" t="n">
        <f aca="false">'Vstupní data'!AB840</f>
        <v>0</v>
      </c>
      <c r="F854" s="18" t="n">
        <f aca="false">'Vstupní data'!S840</f>
        <v>0</v>
      </c>
      <c r="G854" s="18" t="n">
        <f aca="false">'Vstupní data'!AL840</f>
        <v>0</v>
      </c>
      <c r="H854" s="18" t="n">
        <f aca="false">'Vstupní data'!AQ840</f>
        <v>0</v>
      </c>
      <c r="I854" s="18" t="n">
        <f aca="false">SUM(E854:H854)</f>
        <v>0</v>
      </c>
    </row>
    <row r="855" customFormat="false" ht="12.8" hidden="false" customHeight="false" outlineLevel="0" collapsed="false">
      <c r="A855" s="18" t="n">
        <f aca="false">'Vstupní data'!A841</f>
        <v>0</v>
      </c>
      <c r="B855" s="18" t="str">
        <f aca="false">CONCATENATE('Vstupní data'!F841,'Vstupní data'!G841,'Vstupní data'!H841,'Vstupní data'!I841)</f>
        <v/>
      </c>
      <c r="C855" s="18" t="n">
        <f aca="false">'Vstupní data'!K841</f>
        <v>0</v>
      </c>
      <c r="D855" s="75" t="n">
        <f aca="false">'Vstupní data'!L841</f>
        <v>0</v>
      </c>
      <c r="E855" s="18" t="n">
        <f aca="false">'Vstupní data'!AB841</f>
        <v>0</v>
      </c>
      <c r="F855" s="18" t="n">
        <f aca="false">'Vstupní data'!S841</f>
        <v>0</v>
      </c>
      <c r="G855" s="18" t="n">
        <f aca="false">'Vstupní data'!AL841</f>
        <v>0</v>
      </c>
      <c r="H855" s="18" t="n">
        <f aca="false">'Vstupní data'!AQ841</f>
        <v>0</v>
      </c>
      <c r="I855" s="18" t="n">
        <f aca="false">SUM(E855:H855)</f>
        <v>0</v>
      </c>
    </row>
    <row r="856" customFormat="false" ht="12.8" hidden="false" customHeight="false" outlineLevel="0" collapsed="false">
      <c r="A856" s="18" t="n">
        <f aca="false">'Vstupní data'!A842</f>
        <v>0</v>
      </c>
      <c r="B856" s="18" t="str">
        <f aca="false">CONCATENATE('Vstupní data'!F842,'Vstupní data'!G842,'Vstupní data'!H842,'Vstupní data'!I842)</f>
        <v/>
      </c>
      <c r="C856" s="18" t="n">
        <f aca="false">'Vstupní data'!K842</f>
        <v>0</v>
      </c>
      <c r="D856" s="75" t="n">
        <f aca="false">'Vstupní data'!L842</f>
        <v>0</v>
      </c>
      <c r="E856" s="18" t="n">
        <f aca="false">'Vstupní data'!AB842</f>
        <v>0</v>
      </c>
      <c r="F856" s="18" t="n">
        <f aca="false">'Vstupní data'!S842</f>
        <v>0</v>
      </c>
      <c r="G856" s="18" t="n">
        <f aca="false">'Vstupní data'!AL842</f>
        <v>0</v>
      </c>
      <c r="H856" s="18" t="n">
        <f aca="false">'Vstupní data'!AQ842</f>
        <v>0</v>
      </c>
      <c r="I856" s="18" t="n">
        <f aca="false">SUM(E856:H856)</f>
        <v>0</v>
      </c>
    </row>
    <row r="857" customFormat="false" ht="12.8" hidden="false" customHeight="false" outlineLevel="0" collapsed="false">
      <c r="A857" s="18" t="n">
        <f aca="false">'Vstupní data'!A843</f>
        <v>0</v>
      </c>
      <c r="B857" s="18" t="str">
        <f aca="false">CONCATENATE('Vstupní data'!F843,'Vstupní data'!G843,'Vstupní data'!H843,'Vstupní data'!I843)</f>
        <v/>
      </c>
      <c r="C857" s="18" t="n">
        <f aca="false">'Vstupní data'!K843</f>
        <v>0</v>
      </c>
      <c r="D857" s="75" t="n">
        <f aca="false">'Vstupní data'!L843</f>
        <v>0</v>
      </c>
      <c r="E857" s="18" t="n">
        <f aca="false">'Vstupní data'!AB843</f>
        <v>0</v>
      </c>
      <c r="F857" s="18" t="n">
        <f aca="false">'Vstupní data'!S843</f>
        <v>0</v>
      </c>
      <c r="G857" s="18" t="n">
        <f aca="false">'Vstupní data'!AL843</f>
        <v>0</v>
      </c>
      <c r="H857" s="18" t="n">
        <f aca="false">'Vstupní data'!AQ843</f>
        <v>0</v>
      </c>
      <c r="I857" s="18" t="n">
        <f aca="false">SUM(E857:H857)</f>
        <v>0</v>
      </c>
    </row>
    <row r="858" customFormat="false" ht="12.8" hidden="false" customHeight="false" outlineLevel="0" collapsed="false">
      <c r="A858" s="18" t="n">
        <f aca="false">'Vstupní data'!A844</f>
        <v>0</v>
      </c>
      <c r="B858" s="18" t="str">
        <f aca="false">CONCATENATE('Vstupní data'!F844,'Vstupní data'!G844,'Vstupní data'!H844,'Vstupní data'!I844)</f>
        <v/>
      </c>
      <c r="C858" s="18" t="n">
        <f aca="false">'Vstupní data'!K844</f>
        <v>0</v>
      </c>
      <c r="D858" s="75" t="n">
        <f aca="false">'Vstupní data'!L844</f>
        <v>0</v>
      </c>
      <c r="E858" s="18" t="n">
        <f aca="false">'Vstupní data'!AB844</f>
        <v>0</v>
      </c>
      <c r="F858" s="18" t="n">
        <f aca="false">'Vstupní data'!S844</f>
        <v>0</v>
      </c>
      <c r="G858" s="18" t="n">
        <f aca="false">'Vstupní data'!AL844</f>
        <v>0</v>
      </c>
      <c r="H858" s="18" t="n">
        <f aca="false">'Vstupní data'!AQ844</f>
        <v>0</v>
      </c>
      <c r="I858" s="18" t="n">
        <f aca="false">SUM(E858:H858)</f>
        <v>0</v>
      </c>
    </row>
    <row r="859" customFormat="false" ht="12.8" hidden="false" customHeight="false" outlineLevel="0" collapsed="false">
      <c r="A859" s="18" t="n">
        <f aca="false">'Vstupní data'!A845</f>
        <v>0</v>
      </c>
      <c r="B859" s="18" t="str">
        <f aca="false">CONCATENATE('Vstupní data'!F845,'Vstupní data'!G845,'Vstupní data'!H845,'Vstupní data'!I845)</f>
        <v/>
      </c>
      <c r="C859" s="18" t="n">
        <f aca="false">'Vstupní data'!K845</f>
        <v>0</v>
      </c>
      <c r="D859" s="75" t="n">
        <f aca="false">'Vstupní data'!L845</f>
        <v>0</v>
      </c>
      <c r="E859" s="18" t="n">
        <f aca="false">'Vstupní data'!AB845</f>
        <v>0</v>
      </c>
      <c r="F859" s="18" t="n">
        <f aca="false">'Vstupní data'!S845</f>
        <v>0</v>
      </c>
      <c r="G859" s="18" t="n">
        <f aca="false">'Vstupní data'!AL845</f>
        <v>0</v>
      </c>
      <c r="H859" s="18" t="n">
        <f aca="false">'Vstupní data'!AQ845</f>
        <v>0</v>
      </c>
      <c r="I859" s="18" t="n">
        <f aca="false">SUM(E859:H859)</f>
        <v>0</v>
      </c>
    </row>
    <row r="860" customFormat="false" ht="12.8" hidden="false" customHeight="false" outlineLevel="0" collapsed="false">
      <c r="A860" s="18" t="n">
        <f aca="false">'Vstupní data'!A846</f>
        <v>0</v>
      </c>
      <c r="B860" s="18" t="str">
        <f aca="false">CONCATENATE('Vstupní data'!F846,'Vstupní data'!G846,'Vstupní data'!H846,'Vstupní data'!I846)</f>
        <v/>
      </c>
      <c r="C860" s="18" t="n">
        <f aca="false">'Vstupní data'!K846</f>
        <v>0</v>
      </c>
      <c r="D860" s="75" t="n">
        <f aca="false">'Vstupní data'!L846</f>
        <v>0</v>
      </c>
      <c r="E860" s="18" t="n">
        <f aca="false">'Vstupní data'!AB846</f>
        <v>0</v>
      </c>
      <c r="F860" s="18" t="n">
        <f aca="false">'Vstupní data'!S846</f>
        <v>0</v>
      </c>
      <c r="G860" s="18" t="n">
        <f aca="false">'Vstupní data'!AL846</f>
        <v>0</v>
      </c>
      <c r="H860" s="18" t="n">
        <f aca="false">'Vstupní data'!AQ846</f>
        <v>0</v>
      </c>
      <c r="I860" s="18" t="n">
        <f aca="false">SUM(E860:H860)</f>
        <v>0</v>
      </c>
    </row>
    <row r="861" customFormat="false" ht="12.8" hidden="false" customHeight="false" outlineLevel="0" collapsed="false">
      <c r="A861" s="18" t="n">
        <f aca="false">'Vstupní data'!A847</f>
        <v>0</v>
      </c>
      <c r="B861" s="18" t="str">
        <f aca="false">CONCATENATE('Vstupní data'!F847,'Vstupní data'!G847,'Vstupní data'!H847,'Vstupní data'!I847)</f>
        <v/>
      </c>
      <c r="C861" s="18" t="n">
        <f aca="false">'Vstupní data'!K847</f>
        <v>0</v>
      </c>
      <c r="D861" s="75" t="n">
        <f aca="false">'Vstupní data'!L847</f>
        <v>0</v>
      </c>
      <c r="E861" s="18" t="n">
        <f aca="false">'Vstupní data'!AB847</f>
        <v>0</v>
      </c>
      <c r="F861" s="18" t="n">
        <f aca="false">'Vstupní data'!S847</f>
        <v>0</v>
      </c>
      <c r="G861" s="18" t="n">
        <f aca="false">'Vstupní data'!AL847</f>
        <v>0</v>
      </c>
      <c r="H861" s="18" t="n">
        <f aca="false">'Vstupní data'!AQ847</f>
        <v>0</v>
      </c>
      <c r="I861" s="18" t="n">
        <f aca="false">SUM(E861:H861)</f>
        <v>0</v>
      </c>
    </row>
    <row r="862" customFormat="false" ht="12.8" hidden="false" customHeight="false" outlineLevel="0" collapsed="false">
      <c r="A862" s="18" t="n">
        <f aca="false">'Vstupní data'!A848</f>
        <v>0</v>
      </c>
      <c r="B862" s="18" t="str">
        <f aca="false">CONCATENATE('Vstupní data'!F848,'Vstupní data'!G848,'Vstupní data'!H848,'Vstupní data'!I848)</f>
        <v/>
      </c>
      <c r="C862" s="18" t="n">
        <f aca="false">'Vstupní data'!K848</f>
        <v>0</v>
      </c>
      <c r="D862" s="75" t="n">
        <f aca="false">'Vstupní data'!L848</f>
        <v>0</v>
      </c>
      <c r="E862" s="18" t="n">
        <f aca="false">'Vstupní data'!AB848</f>
        <v>0</v>
      </c>
      <c r="F862" s="18" t="n">
        <f aca="false">'Vstupní data'!S848</f>
        <v>0</v>
      </c>
      <c r="G862" s="18" t="n">
        <f aca="false">'Vstupní data'!AL848</f>
        <v>0</v>
      </c>
      <c r="H862" s="18" t="n">
        <f aca="false">'Vstupní data'!AQ848</f>
        <v>0</v>
      </c>
      <c r="I862" s="18" t="n">
        <f aca="false">SUM(E862:H862)</f>
        <v>0</v>
      </c>
    </row>
    <row r="863" customFormat="false" ht="12.8" hidden="false" customHeight="false" outlineLevel="0" collapsed="false">
      <c r="A863" s="18" t="n">
        <f aca="false">'Vstupní data'!A849</f>
        <v>0</v>
      </c>
      <c r="B863" s="18" t="str">
        <f aca="false">CONCATENATE('Vstupní data'!F849,'Vstupní data'!G849,'Vstupní data'!H849,'Vstupní data'!I849)</f>
        <v/>
      </c>
      <c r="C863" s="18" t="n">
        <f aca="false">'Vstupní data'!K849</f>
        <v>0</v>
      </c>
      <c r="D863" s="75" t="n">
        <f aca="false">'Vstupní data'!L849</f>
        <v>0</v>
      </c>
      <c r="E863" s="18" t="n">
        <f aca="false">'Vstupní data'!AB849</f>
        <v>0</v>
      </c>
      <c r="F863" s="18" t="n">
        <f aca="false">'Vstupní data'!S849</f>
        <v>0</v>
      </c>
      <c r="G863" s="18" t="n">
        <f aca="false">'Vstupní data'!AL849</f>
        <v>0</v>
      </c>
      <c r="H863" s="18" t="n">
        <f aca="false">'Vstupní data'!AQ849</f>
        <v>0</v>
      </c>
      <c r="I863" s="18" t="n">
        <f aca="false">SUM(E863:H863)</f>
        <v>0</v>
      </c>
    </row>
    <row r="864" customFormat="false" ht="12.8" hidden="false" customHeight="false" outlineLevel="0" collapsed="false">
      <c r="A864" s="18" t="n">
        <f aca="false">'Vstupní data'!A850</f>
        <v>0</v>
      </c>
      <c r="B864" s="18" t="str">
        <f aca="false">CONCATENATE('Vstupní data'!F850,'Vstupní data'!G850,'Vstupní data'!H850,'Vstupní data'!I850)</f>
        <v/>
      </c>
      <c r="C864" s="18" t="n">
        <f aca="false">'Vstupní data'!K850</f>
        <v>0</v>
      </c>
      <c r="D864" s="75" t="n">
        <f aca="false">'Vstupní data'!L850</f>
        <v>0</v>
      </c>
      <c r="E864" s="18" t="n">
        <f aca="false">'Vstupní data'!AB850</f>
        <v>0</v>
      </c>
      <c r="F864" s="18" t="n">
        <f aca="false">'Vstupní data'!S850</f>
        <v>0</v>
      </c>
      <c r="G864" s="18" t="n">
        <f aca="false">'Vstupní data'!AL850</f>
        <v>0</v>
      </c>
      <c r="H864" s="18" t="n">
        <f aca="false">'Vstupní data'!AQ850</f>
        <v>0</v>
      </c>
      <c r="I864" s="18" t="n">
        <f aca="false">SUM(E864:H864)</f>
        <v>0</v>
      </c>
    </row>
    <row r="865" customFormat="false" ht="12.8" hidden="false" customHeight="false" outlineLevel="0" collapsed="false">
      <c r="A865" s="18" t="n">
        <f aca="false">'Vstupní data'!A851</f>
        <v>0</v>
      </c>
      <c r="B865" s="18" t="str">
        <f aca="false">CONCATENATE('Vstupní data'!F851,'Vstupní data'!G851,'Vstupní data'!H851,'Vstupní data'!I851)</f>
        <v/>
      </c>
      <c r="C865" s="18" t="n">
        <f aca="false">'Vstupní data'!K851</f>
        <v>0</v>
      </c>
      <c r="D865" s="75" t="n">
        <f aca="false">'Vstupní data'!L851</f>
        <v>0</v>
      </c>
      <c r="E865" s="18" t="n">
        <f aca="false">'Vstupní data'!AB851</f>
        <v>0</v>
      </c>
      <c r="F865" s="18" t="n">
        <f aca="false">'Vstupní data'!S851</f>
        <v>0</v>
      </c>
      <c r="G865" s="18" t="n">
        <f aca="false">'Vstupní data'!AL851</f>
        <v>0</v>
      </c>
      <c r="H865" s="18" t="n">
        <f aca="false">'Vstupní data'!AQ851</f>
        <v>0</v>
      </c>
      <c r="I865" s="18" t="n">
        <f aca="false">SUM(E865:H865)</f>
        <v>0</v>
      </c>
    </row>
    <row r="866" customFormat="false" ht="12.8" hidden="false" customHeight="false" outlineLevel="0" collapsed="false">
      <c r="A866" s="18" t="n">
        <f aca="false">'Vstupní data'!A852</f>
        <v>0</v>
      </c>
      <c r="B866" s="18" t="str">
        <f aca="false">CONCATENATE('Vstupní data'!F852,'Vstupní data'!G852,'Vstupní data'!H852,'Vstupní data'!I852)</f>
        <v/>
      </c>
      <c r="C866" s="18" t="n">
        <f aca="false">'Vstupní data'!K852</f>
        <v>0</v>
      </c>
      <c r="D866" s="75" t="n">
        <f aca="false">'Vstupní data'!L852</f>
        <v>0</v>
      </c>
      <c r="E866" s="18" t="n">
        <f aca="false">'Vstupní data'!AB852</f>
        <v>0</v>
      </c>
      <c r="F866" s="18" t="n">
        <f aca="false">'Vstupní data'!S852</f>
        <v>0</v>
      </c>
      <c r="G866" s="18" t="n">
        <f aca="false">'Vstupní data'!AL852</f>
        <v>0</v>
      </c>
      <c r="H866" s="18" t="n">
        <f aca="false">'Vstupní data'!AQ852</f>
        <v>0</v>
      </c>
      <c r="I866" s="18" t="n">
        <f aca="false">SUM(E866:H866)</f>
        <v>0</v>
      </c>
    </row>
    <row r="867" customFormat="false" ht="12.8" hidden="false" customHeight="false" outlineLevel="0" collapsed="false">
      <c r="A867" s="18" t="n">
        <f aca="false">'Vstupní data'!A853</f>
        <v>0</v>
      </c>
      <c r="B867" s="18" t="str">
        <f aca="false">CONCATENATE('Vstupní data'!F853,'Vstupní data'!G853,'Vstupní data'!H853,'Vstupní data'!I853)</f>
        <v/>
      </c>
      <c r="C867" s="18" t="n">
        <f aca="false">'Vstupní data'!K853</f>
        <v>0</v>
      </c>
      <c r="D867" s="75" t="n">
        <f aca="false">'Vstupní data'!L853</f>
        <v>0</v>
      </c>
      <c r="E867" s="18" t="n">
        <f aca="false">'Vstupní data'!AB853</f>
        <v>0</v>
      </c>
      <c r="F867" s="18" t="n">
        <f aca="false">'Vstupní data'!S853</f>
        <v>0</v>
      </c>
      <c r="G867" s="18" t="n">
        <f aca="false">'Vstupní data'!AL853</f>
        <v>0</v>
      </c>
      <c r="H867" s="18" t="n">
        <f aca="false">'Vstupní data'!AQ853</f>
        <v>0</v>
      </c>
      <c r="I867" s="18" t="n">
        <f aca="false">SUM(E867:H867)</f>
        <v>0</v>
      </c>
    </row>
    <row r="868" customFormat="false" ht="12.8" hidden="false" customHeight="false" outlineLevel="0" collapsed="false">
      <c r="A868" s="18" t="n">
        <f aca="false">'Vstupní data'!A854</f>
        <v>0</v>
      </c>
      <c r="B868" s="18" t="str">
        <f aca="false">CONCATENATE('Vstupní data'!F854,'Vstupní data'!G854,'Vstupní data'!H854,'Vstupní data'!I854)</f>
        <v/>
      </c>
      <c r="C868" s="18" t="n">
        <f aca="false">'Vstupní data'!K854</f>
        <v>0</v>
      </c>
      <c r="D868" s="75" t="n">
        <f aca="false">'Vstupní data'!L854</f>
        <v>0</v>
      </c>
      <c r="E868" s="18" t="n">
        <f aca="false">'Vstupní data'!AB854</f>
        <v>0</v>
      </c>
      <c r="F868" s="18" t="n">
        <f aca="false">'Vstupní data'!S854</f>
        <v>0</v>
      </c>
      <c r="G868" s="18" t="n">
        <f aca="false">'Vstupní data'!AL854</f>
        <v>0</v>
      </c>
      <c r="H868" s="18" t="n">
        <f aca="false">'Vstupní data'!AQ854</f>
        <v>0</v>
      </c>
      <c r="I868" s="18" t="n">
        <f aca="false">SUM(E868:H868)</f>
        <v>0</v>
      </c>
    </row>
    <row r="869" customFormat="false" ht="12.8" hidden="false" customHeight="false" outlineLevel="0" collapsed="false">
      <c r="A869" s="18" t="n">
        <f aca="false">'Vstupní data'!A855</f>
        <v>0</v>
      </c>
      <c r="B869" s="18" t="str">
        <f aca="false">CONCATENATE('Vstupní data'!F855,'Vstupní data'!G855,'Vstupní data'!H855,'Vstupní data'!I855)</f>
        <v/>
      </c>
      <c r="C869" s="18" t="n">
        <f aca="false">'Vstupní data'!K855</f>
        <v>0</v>
      </c>
      <c r="D869" s="75" t="n">
        <f aca="false">'Vstupní data'!L855</f>
        <v>0</v>
      </c>
      <c r="E869" s="18" t="n">
        <f aca="false">'Vstupní data'!AB855</f>
        <v>0</v>
      </c>
      <c r="F869" s="18" t="n">
        <f aca="false">'Vstupní data'!S855</f>
        <v>0</v>
      </c>
      <c r="G869" s="18" t="n">
        <f aca="false">'Vstupní data'!AL855</f>
        <v>0</v>
      </c>
      <c r="H869" s="18" t="n">
        <f aca="false">'Vstupní data'!AQ855</f>
        <v>0</v>
      </c>
      <c r="I869" s="18" t="n">
        <f aca="false">SUM(E869:H869)</f>
        <v>0</v>
      </c>
    </row>
    <row r="870" customFormat="false" ht="12.8" hidden="false" customHeight="false" outlineLevel="0" collapsed="false">
      <c r="A870" s="18" t="n">
        <f aca="false">'Vstupní data'!A856</f>
        <v>0</v>
      </c>
      <c r="B870" s="18" t="str">
        <f aca="false">CONCATENATE('Vstupní data'!F856,'Vstupní data'!G856,'Vstupní data'!H856,'Vstupní data'!I856)</f>
        <v/>
      </c>
      <c r="C870" s="18" t="n">
        <f aca="false">'Vstupní data'!K856</f>
        <v>0</v>
      </c>
      <c r="D870" s="75" t="n">
        <f aca="false">'Vstupní data'!L856</f>
        <v>0</v>
      </c>
      <c r="E870" s="18" t="n">
        <f aca="false">'Vstupní data'!AB856</f>
        <v>0</v>
      </c>
      <c r="F870" s="18" t="n">
        <f aca="false">'Vstupní data'!S856</f>
        <v>0</v>
      </c>
      <c r="G870" s="18" t="n">
        <f aca="false">'Vstupní data'!AL856</f>
        <v>0</v>
      </c>
      <c r="H870" s="18" t="n">
        <f aca="false">'Vstupní data'!AQ856</f>
        <v>0</v>
      </c>
      <c r="I870" s="18" t="n">
        <f aca="false">SUM(E870:H870)</f>
        <v>0</v>
      </c>
    </row>
    <row r="871" customFormat="false" ht="12.8" hidden="false" customHeight="false" outlineLevel="0" collapsed="false">
      <c r="A871" s="18" t="n">
        <f aca="false">'Vstupní data'!A857</f>
        <v>0</v>
      </c>
      <c r="B871" s="18" t="str">
        <f aca="false">CONCATENATE('Vstupní data'!F857,'Vstupní data'!G857,'Vstupní data'!H857,'Vstupní data'!I857)</f>
        <v/>
      </c>
      <c r="C871" s="18" t="n">
        <f aca="false">'Vstupní data'!K857</f>
        <v>0</v>
      </c>
      <c r="D871" s="75" t="n">
        <f aca="false">'Vstupní data'!L857</f>
        <v>0</v>
      </c>
      <c r="E871" s="18" t="n">
        <f aca="false">'Vstupní data'!AB857</f>
        <v>0</v>
      </c>
      <c r="F871" s="18" t="n">
        <f aca="false">'Vstupní data'!S857</f>
        <v>0</v>
      </c>
      <c r="G871" s="18" t="n">
        <f aca="false">'Vstupní data'!AL857</f>
        <v>0</v>
      </c>
      <c r="H871" s="18" t="n">
        <f aca="false">'Vstupní data'!AQ857</f>
        <v>0</v>
      </c>
      <c r="I871" s="18" t="n">
        <f aca="false">SUM(E871:H871)</f>
        <v>0</v>
      </c>
    </row>
    <row r="872" customFormat="false" ht="12.8" hidden="false" customHeight="false" outlineLevel="0" collapsed="false">
      <c r="A872" s="18" t="n">
        <f aca="false">'Vstupní data'!A858</f>
        <v>0</v>
      </c>
      <c r="B872" s="18" t="str">
        <f aca="false">CONCATENATE('Vstupní data'!F858,'Vstupní data'!G858,'Vstupní data'!H858,'Vstupní data'!I858)</f>
        <v/>
      </c>
      <c r="C872" s="18" t="n">
        <f aca="false">'Vstupní data'!K858</f>
        <v>0</v>
      </c>
      <c r="D872" s="75" t="n">
        <f aca="false">'Vstupní data'!L858</f>
        <v>0</v>
      </c>
      <c r="E872" s="18" t="n">
        <f aca="false">'Vstupní data'!AB858</f>
        <v>0</v>
      </c>
      <c r="F872" s="18" t="n">
        <f aca="false">'Vstupní data'!S858</f>
        <v>0</v>
      </c>
      <c r="G872" s="18" t="n">
        <f aca="false">'Vstupní data'!AL858</f>
        <v>0</v>
      </c>
      <c r="H872" s="18" t="n">
        <f aca="false">'Vstupní data'!AQ858</f>
        <v>0</v>
      </c>
      <c r="I872" s="18" t="n">
        <f aca="false">SUM(E872:H872)</f>
        <v>0</v>
      </c>
    </row>
    <row r="873" customFormat="false" ht="12.8" hidden="false" customHeight="false" outlineLevel="0" collapsed="false">
      <c r="A873" s="18" t="n">
        <f aca="false">'Vstupní data'!A859</f>
        <v>0</v>
      </c>
      <c r="B873" s="18" t="str">
        <f aca="false">CONCATENATE('Vstupní data'!F859,'Vstupní data'!G859,'Vstupní data'!H859,'Vstupní data'!I859)</f>
        <v/>
      </c>
      <c r="C873" s="18" t="n">
        <f aca="false">'Vstupní data'!K859</f>
        <v>0</v>
      </c>
      <c r="D873" s="75" t="n">
        <f aca="false">'Vstupní data'!L859</f>
        <v>0</v>
      </c>
      <c r="E873" s="18" t="n">
        <f aca="false">'Vstupní data'!AB859</f>
        <v>0</v>
      </c>
      <c r="F873" s="18" t="n">
        <f aca="false">'Vstupní data'!S859</f>
        <v>0</v>
      </c>
      <c r="G873" s="18" t="n">
        <f aca="false">'Vstupní data'!AL859</f>
        <v>0</v>
      </c>
      <c r="H873" s="18" t="n">
        <f aca="false">'Vstupní data'!AQ859</f>
        <v>0</v>
      </c>
      <c r="I873" s="18" t="n">
        <f aca="false">SUM(E873:H873)</f>
        <v>0</v>
      </c>
    </row>
    <row r="874" customFormat="false" ht="12.8" hidden="false" customHeight="false" outlineLevel="0" collapsed="false">
      <c r="A874" s="18" t="n">
        <f aca="false">'Vstupní data'!A860</f>
        <v>0</v>
      </c>
      <c r="B874" s="18" t="str">
        <f aca="false">CONCATENATE('Vstupní data'!F860,'Vstupní data'!G860,'Vstupní data'!H860,'Vstupní data'!I860)</f>
        <v/>
      </c>
      <c r="C874" s="18" t="n">
        <f aca="false">'Vstupní data'!K860</f>
        <v>0</v>
      </c>
      <c r="D874" s="75" t="n">
        <f aca="false">'Vstupní data'!L860</f>
        <v>0</v>
      </c>
      <c r="E874" s="18" t="n">
        <f aca="false">'Vstupní data'!AB860</f>
        <v>0</v>
      </c>
      <c r="F874" s="18" t="n">
        <f aca="false">'Vstupní data'!S860</f>
        <v>0</v>
      </c>
      <c r="G874" s="18" t="n">
        <f aca="false">'Vstupní data'!AL860</f>
        <v>0</v>
      </c>
      <c r="H874" s="18" t="n">
        <f aca="false">'Vstupní data'!AQ860</f>
        <v>0</v>
      </c>
      <c r="I874" s="18" t="n">
        <f aca="false">SUM(E874:H874)</f>
        <v>0</v>
      </c>
    </row>
    <row r="875" customFormat="false" ht="12.8" hidden="false" customHeight="false" outlineLevel="0" collapsed="false">
      <c r="A875" s="18" t="n">
        <f aca="false">'Vstupní data'!A861</f>
        <v>0</v>
      </c>
      <c r="B875" s="18" t="str">
        <f aca="false">CONCATENATE('Vstupní data'!F861,'Vstupní data'!G861,'Vstupní data'!H861,'Vstupní data'!I861)</f>
        <v/>
      </c>
      <c r="C875" s="18" t="n">
        <f aca="false">'Vstupní data'!K861</f>
        <v>0</v>
      </c>
      <c r="D875" s="75" t="n">
        <f aca="false">'Vstupní data'!L861</f>
        <v>0</v>
      </c>
      <c r="E875" s="18" t="n">
        <f aca="false">'Vstupní data'!AB861</f>
        <v>0</v>
      </c>
      <c r="F875" s="18" t="n">
        <f aca="false">'Vstupní data'!S861</f>
        <v>0</v>
      </c>
      <c r="G875" s="18" t="n">
        <f aca="false">'Vstupní data'!AL861</f>
        <v>0</v>
      </c>
      <c r="H875" s="18" t="n">
        <f aca="false">'Vstupní data'!AQ861</f>
        <v>0</v>
      </c>
      <c r="I875" s="18" t="n">
        <f aca="false">SUM(E875:H875)</f>
        <v>0</v>
      </c>
    </row>
    <row r="876" customFormat="false" ht="12.8" hidden="false" customHeight="false" outlineLevel="0" collapsed="false">
      <c r="A876" s="18" t="n">
        <f aca="false">'Vstupní data'!A862</f>
        <v>0</v>
      </c>
      <c r="B876" s="18" t="str">
        <f aca="false">CONCATENATE('Vstupní data'!F862,'Vstupní data'!G862,'Vstupní data'!H862,'Vstupní data'!I862)</f>
        <v/>
      </c>
      <c r="C876" s="18" t="n">
        <f aca="false">'Vstupní data'!K862</f>
        <v>0</v>
      </c>
      <c r="D876" s="75" t="n">
        <f aca="false">'Vstupní data'!L862</f>
        <v>0</v>
      </c>
      <c r="E876" s="18" t="n">
        <f aca="false">'Vstupní data'!AB862</f>
        <v>0</v>
      </c>
      <c r="F876" s="18" t="n">
        <f aca="false">'Vstupní data'!S862</f>
        <v>0</v>
      </c>
      <c r="G876" s="18" t="n">
        <f aca="false">'Vstupní data'!AL862</f>
        <v>0</v>
      </c>
      <c r="H876" s="18" t="n">
        <f aca="false">'Vstupní data'!AQ862</f>
        <v>0</v>
      </c>
      <c r="I876" s="18" t="n">
        <f aca="false">SUM(E876:H876)</f>
        <v>0</v>
      </c>
    </row>
    <row r="877" customFormat="false" ht="12.8" hidden="false" customHeight="false" outlineLevel="0" collapsed="false">
      <c r="A877" s="18" t="n">
        <f aca="false">'Vstupní data'!A863</f>
        <v>0</v>
      </c>
      <c r="B877" s="18" t="str">
        <f aca="false">CONCATENATE('Vstupní data'!F863,'Vstupní data'!G863,'Vstupní data'!H863,'Vstupní data'!I863)</f>
        <v/>
      </c>
      <c r="C877" s="18" t="n">
        <f aca="false">'Vstupní data'!K863</f>
        <v>0</v>
      </c>
      <c r="D877" s="75" t="n">
        <f aca="false">'Vstupní data'!L863</f>
        <v>0</v>
      </c>
      <c r="E877" s="18" t="n">
        <f aca="false">'Vstupní data'!AB863</f>
        <v>0</v>
      </c>
      <c r="F877" s="18" t="n">
        <f aca="false">'Vstupní data'!S863</f>
        <v>0</v>
      </c>
      <c r="G877" s="18" t="n">
        <f aca="false">'Vstupní data'!AL863</f>
        <v>0</v>
      </c>
      <c r="H877" s="18" t="n">
        <f aca="false">'Vstupní data'!AQ863</f>
        <v>0</v>
      </c>
      <c r="I877" s="18" t="n">
        <f aca="false">SUM(E877:H877)</f>
        <v>0</v>
      </c>
    </row>
    <row r="878" customFormat="false" ht="12.8" hidden="false" customHeight="false" outlineLevel="0" collapsed="false">
      <c r="A878" s="18" t="n">
        <f aca="false">'Vstupní data'!A864</f>
        <v>0</v>
      </c>
      <c r="B878" s="18" t="str">
        <f aca="false">CONCATENATE('Vstupní data'!F864,'Vstupní data'!G864,'Vstupní data'!H864,'Vstupní data'!I864)</f>
        <v/>
      </c>
      <c r="C878" s="18" t="n">
        <f aca="false">'Vstupní data'!K864</f>
        <v>0</v>
      </c>
      <c r="D878" s="75" t="n">
        <f aca="false">'Vstupní data'!L864</f>
        <v>0</v>
      </c>
      <c r="E878" s="18" t="n">
        <f aca="false">'Vstupní data'!AB864</f>
        <v>0</v>
      </c>
      <c r="F878" s="18" t="n">
        <f aca="false">'Vstupní data'!S864</f>
        <v>0</v>
      </c>
      <c r="G878" s="18" t="n">
        <f aca="false">'Vstupní data'!AL864</f>
        <v>0</v>
      </c>
      <c r="H878" s="18" t="n">
        <f aca="false">'Vstupní data'!AQ864</f>
        <v>0</v>
      </c>
      <c r="I878" s="18" t="n">
        <f aca="false">SUM(E878:H878)</f>
        <v>0</v>
      </c>
    </row>
    <row r="879" customFormat="false" ht="12.8" hidden="false" customHeight="false" outlineLevel="0" collapsed="false">
      <c r="A879" s="18" t="n">
        <f aca="false">'Vstupní data'!A865</f>
        <v>0</v>
      </c>
      <c r="B879" s="18" t="str">
        <f aca="false">CONCATENATE('Vstupní data'!F865,'Vstupní data'!G865,'Vstupní data'!H865,'Vstupní data'!I865)</f>
        <v/>
      </c>
      <c r="C879" s="18" t="n">
        <f aca="false">'Vstupní data'!K865</f>
        <v>0</v>
      </c>
      <c r="D879" s="75" t="n">
        <f aca="false">'Vstupní data'!L865</f>
        <v>0</v>
      </c>
      <c r="E879" s="18" t="n">
        <f aca="false">'Vstupní data'!AB865</f>
        <v>0</v>
      </c>
      <c r="F879" s="18" t="n">
        <f aca="false">'Vstupní data'!S865</f>
        <v>0</v>
      </c>
      <c r="G879" s="18" t="n">
        <f aca="false">'Vstupní data'!AL865</f>
        <v>0</v>
      </c>
      <c r="H879" s="18" t="n">
        <f aca="false">'Vstupní data'!AQ865</f>
        <v>0</v>
      </c>
      <c r="I879" s="18" t="n">
        <f aca="false">SUM(E879:H879)</f>
        <v>0</v>
      </c>
    </row>
    <row r="880" customFormat="false" ht="12.8" hidden="false" customHeight="false" outlineLevel="0" collapsed="false">
      <c r="A880" s="18" t="n">
        <f aca="false">'Vstupní data'!A866</f>
        <v>0</v>
      </c>
      <c r="B880" s="18" t="str">
        <f aca="false">CONCATENATE('Vstupní data'!F866,'Vstupní data'!G866,'Vstupní data'!H866,'Vstupní data'!I866)</f>
        <v/>
      </c>
      <c r="C880" s="18" t="n">
        <f aca="false">'Vstupní data'!K866</f>
        <v>0</v>
      </c>
      <c r="D880" s="75" t="n">
        <f aca="false">'Vstupní data'!L866</f>
        <v>0</v>
      </c>
      <c r="E880" s="18" t="n">
        <f aca="false">'Vstupní data'!AB866</f>
        <v>0</v>
      </c>
      <c r="F880" s="18" t="n">
        <f aca="false">'Vstupní data'!S866</f>
        <v>0</v>
      </c>
      <c r="G880" s="18" t="n">
        <f aca="false">'Vstupní data'!AL866</f>
        <v>0</v>
      </c>
      <c r="H880" s="18" t="n">
        <f aca="false">'Vstupní data'!AQ866</f>
        <v>0</v>
      </c>
      <c r="I880" s="18" t="n">
        <f aca="false">SUM(E880:H880)</f>
        <v>0</v>
      </c>
    </row>
    <row r="881" customFormat="false" ht="12.8" hidden="false" customHeight="false" outlineLevel="0" collapsed="false">
      <c r="A881" s="18" t="n">
        <f aca="false">'Vstupní data'!A867</f>
        <v>0</v>
      </c>
      <c r="B881" s="18" t="str">
        <f aca="false">CONCATENATE('Vstupní data'!F867,'Vstupní data'!G867,'Vstupní data'!H867,'Vstupní data'!I867)</f>
        <v/>
      </c>
      <c r="C881" s="18" t="n">
        <f aca="false">'Vstupní data'!K867</f>
        <v>0</v>
      </c>
      <c r="D881" s="75" t="n">
        <f aca="false">'Vstupní data'!L867</f>
        <v>0</v>
      </c>
      <c r="E881" s="18" t="n">
        <f aca="false">'Vstupní data'!AB867</f>
        <v>0</v>
      </c>
      <c r="F881" s="18" t="n">
        <f aca="false">'Vstupní data'!S867</f>
        <v>0</v>
      </c>
      <c r="G881" s="18" t="n">
        <f aca="false">'Vstupní data'!AL867</f>
        <v>0</v>
      </c>
      <c r="H881" s="18" t="n">
        <f aca="false">'Vstupní data'!AQ867</f>
        <v>0</v>
      </c>
      <c r="I881" s="18" t="n">
        <f aca="false">SUM(E881:H881)</f>
        <v>0</v>
      </c>
    </row>
    <row r="882" customFormat="false" ht="12.8" hidden="false" customHeight="false" outlineLevel="0" collapsed="false">
      <c r="A882" s="18" t="n">
        <f aca="false">'Vstupní data'!A868</f>
        <v>0</v>
      </c>
      <c r="B882" s="18" t="str">
        <f aca="false">CONCATENATE('Vstupní data'!F868,'Vstupní data'!G868,'Vstupní data'!H868,'Vstupní data'!I868)</f>
        <v/>
      </c>
      <c r="C882" s="18" t="n">
        <f aca="false">'Vstupní data'!K868</f>
        <v>0</v>
      </c>
      <c r="D882" s="75" t="n">
        <f aca="false">'Vstupní data'!L868</f>
        <v>0</v>
      </c>
      <c r="E882" s="18" t="n">
        <f aca="false">'Vstupní data'!AB868</f>
        <v>0</v>
      </c>
      <c r="F882" s="18" t="n">
        <f aca="false">'Vstupní data'!S868</f>
        <v>0</v>
      </c>
      <c r="G882" s="18" t="n">
        <f aca="false">'Vstupní data'!AL868</f>
        <v>0</v>
      </c>
      <c r="H882" s="18" t="n">
        <f aca="false">'Vstupní data'!AQ868</f>
        <v>0</v>
      </c>
      <c r="I882" s="18" t="n">
        <f aca="false">SUM(E882:H882)</f>
        <v>0</v>
      </c>
    </row>
    <row r="883" customFormat="false" ht="12.8" hidden="false" customHeight="false" outlineLevel="0" collapsed="false">
      <c r="A883" s="18" t="n">
        <f aca="false">'Vstupní data'!A869</f>
        <v>0</v>
      </c>
      <c r="B883" s="18" t="str">
        <f aca="false">CONCATENATE('Vstupní data'!F869,'Vstupní data'!G869,'Vstupní data'!H869,'Vstupní data'!I869)</f>
        <v/>
      </c>
      <c r="C883" s="18" t="n">
        <f aca="false">'Vstupní data'!K869</f>
        <v>0</v>
      </c>
      <c r="D883" s="75" t="n">
        <f aca="false">'Vstupní data'!L869</f>
        <v>0</v>
      </c>
      <c r="E883" s="18" t="n">
        <f aca="false">'Vstupní data'!AB869</f>
        <v>0</v>
      </c>
      <c r="F883" s="18" t="n">
        <f aca="false">'Vstupní data'!S869</f>
        <v>0</v>
      </c>
      <c r="G883" s="18" t="n">
        <f aca="false">'Vstupní data'!AL869</f>
        <v>0</v>
      </c>
      <c r="H883" s="18" t="n">
        <f aca="false">'Vstupní data'!AQ869</f>
        <v>0</v>
      </c>
      <c r="I883" s="18" t="n">
        <f aca="false">SUM(E883:H883)</f>
        <v>0</v>
      </c>
    </row>
    <row r="884" customFormat="false" ht="12.8" hidden="false" customHeight="false" outlineLevel="0" collapsed="false">
      <c r="A884" s="18" t="n">
        <f aca="false">'Vstupní data'!A870</f>
        <v>0</v>
      </c>
      <c r="B884" s="18" t="str">
        <f aca="false">CONCATENATE('Vstupní data'!F870,'Vstupní data'!G870,'Vstupní data'!H870,'Vstupní data'!I870)</f>
        <v/>
      </c>
      <c r="C884" s="18" t="n">
        <f aca="false">'Vstupní data'!K870</f>
        <v>0</v>
      </c>
      <c r="D884" s="75" t="n">
        <f aca="false">'Vstupní data'!L870</f>
        <v>0</v>
      </c>
      <c r="E884" s="18" t="n">
        <f aca="false">'Vstupní data'!AB870</f>
        <v>0</v>
      </c>
      <c r="F884" s="18" t="n">
        <f aca="false">'Vstupní data'!S870</f>
        <v>0</v>
      </c>
      <c r="G884" s="18" t="n">
        <f aca="false">'Vstupní data'!AL870</f>
        <v>0</v>
      </c>
      <c r="H884" s="18" t="n">
        <f aca="false">'Vstupní data'!AQ870</f>
        <v>0</v>
      </c>
      <c r="I884" s="18" t="n">
        <f aca="false">SUM(E884:H884)</f>
        <v>0</v>
      </c>
    </row>
    <row r="885" customFormat="false" ht="12.8" hidden="false" customHeight="false" outlineLevel="0" collapsed="false">
      <c r="A885" s="18" t="n">
        <f aca="false">'Vstupní data'!A871</f>
        <v>0</v>
      </c>
      <c r="B885" s="18" t="str">
        <f aca="false">CONCATENATE('Vstupní data'!F871,'Vstupní data'!G871,'Vstupní data'!H871,'Vstupní data'!I871)</f>
        <v/>
      </c>
      <c r="C885" s="18" t="n">
        <f aca="false">'Vstupní data'!K871</f>
        <v>0</v>
      </c>
      <c r="D885" s="75" t="n">
        <f aca="false">'Vstupní data'!L871</f>
        <v>0</v>
      </c>
      <c r="E885" s="18" t="n">
        <f aca="false">'Vstupní data'!AB871</f>
        <v>0</v>
      </c>
      <c r="F885" s="18" t="n">
        <f aca="false">'Vstupní data'!S871</f>
        <v>0</v>
      </c>
      <c r="G885" s="18" t="n">
        <f aca="false">'Vstupní data'!AL871</f>
        <v>0</v>
      </c>
      <c r="H885" s="18" t="n">
        <f aca="false">'Vstupní data'!AQ871</f>
        <v>0</v>
      </c>
      <c r="I885" s="18" t="n">
        <f aca="false">SUM(E885:H885)</f>
        <v>0</v>
      </c>
    </row>
    <row r="886" customFormat="false" ht="12.8" hidden="false" customHeight="false" outlineLevel="0" collapsed="false">
      <c r="A886" s="18" t="n">
        <f aca="false">'Vstupní data'!A872</f>
        <v>0</v>
      </c>
      <c r="B886" s="18" t="str">
        <f aca="false">CONCATENATE('Vstupní data'!F872,'Vstupní data'!G872,'Vstupní data'!H872,'Vstupní data'!I872)</f>
        <v/>
      </c>
      <c r="C886" s="18" t="n">
        <f aca="false">'Vstupní data'!K872</f>
        <v>0</v>
      </c>
      <c r="D886" s="75" t="n">
        <f aca="false">'Vstupní data'!L872</f>
        <v>0</v>
      </c>
      <c r="E886" s="18" t="n">
        <f aca="false">'Vstupní data'!AB872</f>
        <v>0</v>
      </c>
      <c r="F886" s="18" t="n">
        <f aca="false">'Vstupní data'!S872</f>
        <v>0</v>
      </c>
      <c r="G886" s="18" t="n">
        <f aca="false">'Vstupní data'!AL872</f>
        <v>0</v>
      </c>
      <c r="H886" s="18" t="n">
        <f aca="false">'Vstupní data'!AQ872</f>
        <v>0</v>
      </c>
      <c r="I886" s="18" t="n">
        <f aca="false">SUM(E886:H886)</f>
        <v>0</v>
      </c>
    </row>
    <row r="887" customFormat="false" ht="12.8" hidden="false" customHeight="false" outlineLevel="0" collapsed="false">
      <c r="A887" s="18" t="n">
        <f aca="false">'Vstupní data'!A873</f>
        <v>0</v>
      </c>
      <c r="B887" s="18" t="str">
        <f aca="false">CONCATENATE('Vstupní data'!F873,'Vstupní data'!G873,'Vstupní data'!H873,'Vstupní data'!I873)</f>
        <v/>
      </c>
      <c r="C887" s="18" t="n">
        <f aca="false">'Vstupní data'!K873</f>
        <v>0</v>
      </c>
      <c r="D887" s="75" t="n">
        <f aca="false">'Vstupní data'!L873</f>
        <v>0</v>
      </c>
      <c r="E887" s="18" t="n">
        <f aca="false">'Vstupní data'!AB873</f>
        <v>0</v>
      </c>
      <c r="F887" s="18" t="n">
        <f aca="false">'Vstupní data'!S873</f>
        <v>0</v>
      </c>
      <c r="G887" s="18" t="n">
        <f aca="false">'Vstupní data'!AL873</f>
        <v>0</v>
      </c>
      <c r="H887" s="18" t="n">
        <f aca="false">'Vstupní data'!AQ873</f>
        <v>0</v>
      </c>
      <c r="I887" s="18" t="n">
        <f aca="false">SUM(E887:H887)</f>
        <v>0</v>
      </c>
    </row>
    <row r="888" customFormat="false" ht="12.8" hidden="false" customHeight="false" outlineLevel="0" collapsed="false">
      <c r="A888" s="18" t="n">
        <f aca="false">'Vstupní data'!A874</f>
        <v>0</v>
      </c>
      <c r="B888" s="18" t="str">
        <f aca="false">CONCATENATE('Vstupní data'!F874,'Vstupní data'!G874,'Vstupní data'!H874,'Vstupní data'!I874)</f>
        <v/>
      </c>
      <c r="C888" s="18" t="n">
        <f aca="false">'Vstupní data'!K874</f>
        <v>0</v>
      </c>
      <c r="D888" s="75" t="n">
        <f aca="false">'Vstupní data'!L874</f>
        <v>0</v>
      </c>
      <c r="E888" s="18" t="n">
        <f aca="false">'Vstupní data'!AB874</f>
        <v>0</v>
      </c>
      <c r="F888" s="18" t="n">
        <f aca="false">'Vstupní data'!S874</f>
        <v>0</v>
      </c>
      <c r="G888" s="18" t="n">
        <f aca="false">'Vstupní data'!AL874</f>
        <v>0</v>
      </c>
      <c r="H888" s="18" t="n">
        <f aca="false">'Vstupní data'!AQ874</f>
        <v>0</v>
      </c>
      <c r="I888" s="18" t="n">
        <f aca="false">SUM(E888:H888)</f>
        <v>0</v>
      </c>
    </row>
    <row r="889" customFormat="false" ht="12.8" hidden="false" customHeight="false" outlineLevel="0" collapsed="false">
      <c r="A889" s="18" t="n">
        <f aca="false">'Vstupní data'!A875</f>
        <v>0</v>
      </c>
      <c r="B889" s="18" t="str">
        <f aca="false">CONCATENATE('Vstupní data'!F875,'Vstupní data'!G875,'Vstupní data'!H875,'Vstupní data'!I875)</f>
        <v/>
      </c>
      <c r="C889" s="18" t="n">
        <f aca="false">'Vstupní data'!K875</f>
        <v>0</v>
      </c>
      <c r="D889" s="75" t="n">
        <f aca="false">'Vstupní data'!L875</f>
        <v>0</v>
      </c>
      <c r="E889" s="18" t="n">
        <f aca="false">'Vstupní data'!AB875</f>
        <v>0</v>
      </c>
      <c r="F889" s="18" t="n">
        <f aca="false">'Vstupní data'!S875</f>
        <v>0</v>
      </c>
      <c r="G889" s="18" t="n">
        <f aca="false">'Vstupní data'!AL875</f>
        <v>0</v>
      </c>
      <c r="H889" s="18" t="n">
        <f aca="false">'Vstupní data'!AQ875</f>
        <v>0</v>
      </c>
      <c r="I889" s="18" t="n">
        <f aca="false">SUM(E889:H889)</f>
        <v>0</v>
      </c>
    </row>
    <row r="890" customFormat="false" ht="12.8" hidden="false" customHeight="false" outlineLevel="0" collapsed="false">
      <c r="A890" s="18" t="n">
        <f aca="false">'Vstupní data'!A876</f>
        <v>0</v>
      </c>
      <c r="B890" s="18" t="str">
        <f aca="false">CONCATENATE('Vstupní data'!F876,'Vstupní data'!G876,'Vstupní data'!H876,'Vstupní data'!I876)</f>
        <v/>
      </c>
      <c r="C890" s="18" t="n">
        <f aca="false">'Vstupní data'!K876</f>
        <v>0</v>
      </c>
      <c r="D890" s="75" t="n">
        <f aca="false">'Vstupní data'!L876</f>
        <v>0</v>
      </c>
      <c r="E890" s="18" t="n">
        <f aca="false">'Vstupní data'!AB876</f>
        <v>0</v>
      </c>
      <c r="F890" s="18" t="n">
        <f aca="false">'Vstupní data'!S876</f>
        <v>0</v>
      </c>
      <c r="G890" s="18" t="n">
        <f aca="false">'Vstupní data'!AL876</f>
        <v>0</v>
      </c>
      <c r="H890" s="18" t="n">
        <f aca="false">'Vstupní data'!AQ876</f>
        <v>0</v>
      </c>
      <c r="I890" s="18" t="n">
        <f aca="false">SUM(E890:H890)</f>
        <v>0</v>
      </c>
    </row>
    <row r="891" customFormat="false" ht="12.8" hidden="false" customHeight="false" outlineLevel="0" collapsed="false">
      <c r="A891" s="18" t="n">
        <f aca="false">'Vstupní data'!A877</f>
        <v>0</v>
      </c>
      <c r="B891" s="18" t="str">
        <f aca="false">CONCATENATE('Vstupní data'!F877,'Vstupní data'!G877,'Vstupní data'!H877,'Vstupní data'!I877)</f>
        <v/>
      </c>
      <c r="C891" s="18" t="n">
        <f aca="false">'Vstupní data'!K877</f>
        <v>0</v>
      </c>
      <c r="D891" s="75" t="n">
        <f aca="false">'Vstupní data'!L877</f>
        <v>0</v>
      </c>
      <c r="E891" s="18" t="n">
        <f aca="false">'Vstupní data'!AB877</f>
        <v>0</v>
      </c>
      <c r="F891" s="18" t="n">
        <f aca="false">'Vstupní data'!S877</f>
        <v>0</v>
      </c>
      <c r="G891" s="18" t="n">
        <f aca="false">'Vstupní data'!AL877</f>
        <v>0</v>
      </c>
      <c r="H891" s="18" t="n">
        <f aca="false">'Vstupní data'!AQ877</f>
        <v>0</v>
      </c>
      <c r="I891" s="18" t="n">
        <f aca="false">SUM(E891:H891)</f>
        <v>0</v>
      </c>
    </row>
    <row r="892" customFormat="false" ht="12.8" hidden="false" customHeight="false" outlineLevel="0" collapsed="false">
      <c r="A892" s="18" t="n">
        <f aca="false">'Vstupní data'!A878</f>
        <v>0</v>
      </c>
      <c r="B892" s="18" t="str">
        <f aca="false">CONCATENATE('Vstupní data'!F878,'Vstupní data'!G878,'Vstupní data'!H878,'Vstupní data'!I878)</f>
        <v/>
      </c>
      <c r="C892" s="18" t="n">
        <f aca="false">'Vstupní data'!K878</f>
        <v>0</v>
      </c>
      <c r="D892" s="75" t="n">
        <f aca="false">'Vstupní data'!L878</f>
        <v>0</v>
      </c>
      <c r="E892" s="18" t="n">
        <f aca="false">'Vstupní data'!AB878</f>
        <v>0</v>
      </c>
      <c r="F892" s="18" t="n">
        <f aca="false">'Vstupní data'!S878</f>
        <v>0</v>
      </c>
      <c r="G892" s="18" t="n">
        <f aca="false">'Vstupní data'!AL878</f>
        <v>0</v>
      </c>
      <c r="H892" s="18" t="n">
        <f aca="false">'Vstupní data'!AQ878</f>
        <v>0</v>
      </c>
      <c r="I892" s="18" t="n">
        <f aca="false">SUM(E892:H892)</f>
        <v>0</v>
      </c>
    </row>
    <row r="893" customFormat="false" ht="12.8" hidden="false" customHeight="false" outlineLevel="0" collapsed="false">
      <c r="A893" s="18" t="n">
        <f aca="false">'Vstupní data'!A879</f>
        <v>0</v>
      </c>
      <c r="B893" s="18" t="str">
        <f aca="false">CONCATENATE('Vstupní data'!F879,'Vstupní data'!G879,'Vstupní data'!H879,'Vstupní data'!I879)</f>
        <v/>
      </c>
      <c r="C893" s="18" t="n">
        <f aca="false">'Vstupní data'!K879</f>
        <v>0</v>
      </c>
      <c r="D893" s="75" t="n">
        <f aca="false">'Vstupní data'!L879</f>
        <v>0</v>
      </c>
      <c r="E893" s="18" t="n">
        <f aca="false">'Vstupní data'!AB879</f>
        <v>0</v>
      </c>
      <c r="F893" s="18" t="n">
        <f aca="false">'Vstupní data'!S879</f>
        <v>0</v>
      </c>
      <c r="G893" s="18" t="n">
        <f aca="false">'Vstupní data'!AL879</f>
        <v>0</v>
      </c>
      <c r="H893" s="18" t="n">
        <f aca="false">'Vstupní data'!AQ879</f>
        <v>0</v>
      </c>
      <c r="I893" s="18" t="n">
        <f aca="false">SUM(E893:H893)</f>
        <v>0</v>
      </c>
    </row>
    <row r="894" customFormat="false" ht="12.8" hidden="false" customHeight="false" outlineLevel="0" collapsed="false">
      <c r="A894" s="18" t="n">
        <f aca="false">'Vstupní data'!A880</f>
        <v>0</v>
      </c>
      <c r="B894" s="18" t="str">
        <f aca="false">CONCATENATE('Vstupní data'!F880,'Vstupní data'!G880,'Vstupní data'!H880,'Vstupní data'!I880)</f>
        <v/>
      </c>
      <c r="C894" s="18" t="n">
        <f aca="false">'Vstupní data'!K880</f>
        <v>0</v>
      </c>
      <c r="D894" s="75" t="n">
        <f aca="false">'Vstupní data'!L880</f>
        <v>0</v>
      </c>
      <c r="E894" s="18" t="n">
        <f aca="false">'Vstupní data'!AB880</f>
        <v>0</v>
      </c>
      <c r="F894" s="18" t="n">
        <f aca="false">'Vstupní data'!S880</f>
        <v>0</v>
      </c>
      <c r="G894" s="18" t="n">
        <f aca="false">'Vstupní data'!AL880</f>
        <v>0</v>
      </c>
      <c r="H894" s="18" t="n">
        <f aca="false">'Vstupní data'!AQ880</f>
        <v>0</v>
      </c>
      <c r="I894" s="18" t="n">
        <f aca="false">SUM(E894:H894)</f>
        <v>0</v>
      </c>
    </row>
    <row r="895" customFormat="false" ht="12.8" hidden="false" customHeight="false" outlineLevel="0" collapsed="false">
      <c r="A895" s="18" t="n">
        <f aca="false">'Vstupní data'!A881</f>
        <v>0</v>
      </c>
      <c r="B895" s="18" t="str">
        <f aca="false">CONCATENATE('Vstupní data'!F881,'Vstupní data'!G881,'Vstupní data'!H881,'Vstupní data'!I881)</f>
        <v/>
      </c>
      <c r="C895" s="18" t="n">
        <f aca="false">'Vstupní data'!K881</f>
        <v>0</v>
      </c>
      <c r="D895" s="75" t="n">
        <f aca="false">'Vstupní data'!L881</f>
        <v>0</v>
      </c>
      <c r="E895" s="18" t="n">
        <f aca="false">'Vstupní data'!AB881</f>
        <v>0</v>
      </c>
      <c r="F895" s="18" t="n">
        <f aca="false">'Vstupní data'!S881</f>
        <v>0</v>
      </c>
      <c r="G895" s="18" t="n">
        <f aca="false">'Vstupní data'!AL881</f>
        <v>0</v>
      </c>
      <c r="H895" s="18" t="n">
        <f aca="false">'Vstupní data'!AQ881</f>
        <v>0</v>
      </c>
      <c r="I895" s="18" t="n">
        <f aca="false">SUM(E895:H895)</f>
        <v>0</v>
      </c>
    </row>
    <row r="896" customFormat="false" ht="12.8" hidden="false" customHeight="false" outlineLevel="0" collapsed="false">
      <c r="A896" s="18" t="n">
        <f aca="false">'Vstupní data'!A882</f>
        <v>0</v>
      </c>
      <c r="B896" s="18" t="str">
        <f aca="false">CONCATENATE('Vstupní data'!F882,'Vstupní data'!G882,'Vstupní data'!H882,'Vstupní data'!I882)</f>
        <v/>
      </c>
      <c r="C896" s="18" t="n">
        <f aca="false">'Vstupní data'!K882</f>
        <v>0</v>
      </c>
      <c r="D896" s="75" t="n">
        <f aca="false">'Vstupní data'!L882</f>
        <v>0</v>
      </c>
      <c r="E896" s="18" t="n">
        <f aca="false">'Vstupní data'!AB882</f>
        <v>0</v>
      </c>
      <c r="F896" s="18" t="n">
        <f aca="false">'Vstupní data'!S882</f>
        <v>0</v>
      </c>
      <c r="G896" s="18" t="n">
        <f aca="false">'Vstupní data'!AL882</f>
        <v>0</v>
      </c>
      <c r="H896" s="18" t="n">
        <f aca="false">'Vstupní data'!AQ882</f>
        <v>0</v>
      </c>
      <c r="I896" s="18" t="n">
        <f aca="false">SUM(E896:H896)</f>
        <v>0</v>
      </c>
    </row>
    <row r="897" customFormat="false" ht="12.8" hidden="false" customHeight="false" outlineLevel="0" collapsed="false">
      <c r="A897" s="18" t="n">
        <f aca="false">'Vstupní data'!A883</f>
        <v>0</v>
      </c>
      <c r="B897" s="18" t="str">
        <f aca="false">CONCATENATE('Vstupní data'!F883,'Vstupní data'!G883,'Vstupní data'!H883,'Vstupní data'!I883)</f>
        <v/>
      </c>
      <c r="C897" s="18" t="n">
        <f aca="false">'Vstupní data'!K883</f>
        <v>0</v>
      </c>
      <c r="D897" s="75" t="n">
        <f aca="false">'Vstupní data'!L883</f>
        <v>0</v>
      </c>
      <c r="E897" s="18" t="n">
        <f aca="false">'Vstupní data'!AB883</f>
        <v>0</v>
      </c>
      <c r="F897" s="18" t="n">
        <f aca="false">'Vstupní data'!S883</f>
        <v>0</v>
      </c>
      <c r="G897" s="18" t="n">
        <f aca="false">'Vstupní data'!AL883</f>
        <v>0</v>
      </c>
      <c r="H897" s="18" t="n">
        <f aca="false">'Vstupní data'!AQ883</f>
        <v>0</v>
      </c>
      <c r="I897" s="18" t="n">
        <f aca="false">SUM(E897:H897)</f>
        <v>0</v>
      </c>
    </row>
    <row r="898" customFormat="false" ht="12.8" hidden="false" customHeight="false" outlineLevel="0" collapsed="false">
      <c r="A898" s="18" t="n">
        <f aca="false">'Vstupní data'!A884</f>
        <v>0</v>
      </c>
      <c r="B898" s="18" t="str">
        <f aca="false">CONCATENATE('Vstupní data'!F884,'Vstupní data'!G884,'Vstupní data'!H884,'Vstupní data'!I884)</f>
        <v/>
      </c>
      <c r="C898" s="18" t="n">
        <f aca="false">'Vstupní data'!K884</f>
        <v>0</v>
      </c>
      <c r="D898" s="75" t="n">
        <f aca="false">'Vstupní data'!L884</f>
        <v>0</v>
      </c>
      <c r="E898" s="18" t="n">
        <f aca="false">'Vstupní data'!AB884</f>
        <v>0</v>
      </c>
      <c r="F898" s="18" t="n">
        <f aca="false">'Vstupní data'!S884</f>
        <v>0</v>
      </c>
      <c r="G898" s="18" t="n">
        <f aca="false">'Vstupní data'!AL884</f>
        <v>0</v>
      </c>
      <c r="H898" s="18" t="n">
        <f aca="false">'Vstupní data'!AQ884</f>
        <v>0</v>
      </c>
      <c r="I898" s="18" t="n">
        <f aca="false">SUM(E898:H898)</f>
        <v>0</v>
      </c>
    </row>
    <row r="899" customFormat="false" ht="12.8" hidden="false" customHeight="false" outlineLevel="0" collapsed="false">
      <c r="A899" s="18" t="n">
        <f aca="false">'Vstupní data'!A885</f>
        <v>0</v>
      </c>
      <c r="B899" s="18" t="str">
        <f aca="false">CONCATENATE('Vstupní data'!F885,'Vstupní data'!G885,'Vstupní data'!H885,'Vstupní data'!I885)</f>
        <v/>
      </c>
      <c r="C899" s="18" t="n">
        <f aca="false">'Vstupní data'!K885</f>
        <v>0</v>
      </c>
      <c r="D899" s="75" t="n">
        <f aca="false">'Vstupní data'!L885</f>
        <v>0</v>
      </c>
      <c r="E899" s="18" t="n">
        <f aca="false">'Vstupní data'!AB885</f>
        <v>0</v>
      </c>
      <c r="F899" s="18" t="n">
        <f aca="false">'Vstupní data'!S885</f>
        <v>0</v>
      </c>
      <c r="G899" s="18" t="n">
        <f aca="false">'Vstupní data'!AL885</f>
        <v>0</v>
      </c>
      <c r="H899" s="18" t="n">
        <f aca="false">'Vstupní data'!AQ885</f>
        <v>0</v>
      </c>
      <c r="I899" s="18" t="n">
        <f aca="false">SUM(E899:H899)</f>
        <v>0</v>
      </c>
    </row>
    <row r="900" customFormat="false" ht="12.8" hidden="false" customHeight="false" outlineLevel="0" collapsed="false">
      <c r="A900" s="18" t="n">
        <f aca="false">'Vstupní data'!A886</f>
        <v>0</v>
      </c>
      <c r="B900" s="18" t="str">
        <f aca="false">CONCATENATE('Vstupní data'!F886,'Vstupní data'!G886,'Vstupní data'!H886,'Vstupní data'!I886)</f>
        <v/>
      </c>
      <c r="C900" s="18" t="n">
        <f aca="false">'Vstupní data'!K886</f>
        <v>0</v>
      </c>
      <c r="D900" s="75" t="n">
        <f aca="false">'Vstupní data'!L886</f>
        <v>0</v>
      </c>
      <c r="E900" s="18" t="n">
        <f aca="false">'Vstupní data'!AB886</f>
        <v>0</v>
      </c>
      <c r="F900" s="18" t="n">
        <f aca="false">'Vstupní data'!S886</f>
        <v>0</v>
      </c>
      <c r="G900" s="18" t="n">
        <f aca="false">'Vstupní data'!AL886</f>
        <v>0</v>
      </c>
      <c r="H900" s="18" t="n">
        <f aca="false">'Vstupní data'!AQ886</f>
        <v>0</v>
      </c>
      <c r="I900" s="18" t="n">
        <f aca="false">SUM(E900:H900)</f>
        <v>0</v>
      </c>
    </row>
    <row r="901" customFormat="false" ht="12.8" hidden="false" customHeight="false" outlineLevel="0" collapsed="false">
      <c r="A901" s="18" t="n">
        <f aca="false">'Vstupní data'!A887</f>
        <v>0</v>
      </c>
      <c r="B901" s="18" t="str">
        <f aca="false">CONCATENATE('Vstupní data'!F887,'Vstupní data'!G887,'Vstupní data'!H887,'Vstupní data'!I887)</f>
        <v/>
      </c>
      <c r="C901" s="18" t="n">
        <f aca="false">'Vstupní data'!K887</f>
        <v>0</v>
      </c>
      <c r="D901" s="75" t="n">
        <f aca="false">'Vstupní data'!L887</f>
        <v>0</v>
      </c>
      <c r="E901" s="18" t="n">
        <f aca="false">'Vstupní data'!AB887</f>
        <v>0</v>
      </c>
      <c r="F901" s="18" t="n">
        <f aca="false">'Vstupní data'!S887</f>
        <v>0</v>
      </c>
      <c r="G901" s="18" t="n">
        <f aca="false">'Vstupní data'!AL887</f>
        <v>0</v>
      </c>
      <c r="H901" s="18" t="n">
        <f aca="false">'Vstupní data'!AQ887</f>
        <v>0</v>
      </c>
      <c r="I901" s="18" t="n">
        <f aca="false">SUM(E901:H901)</f>
        <v>0</v>
      </c>
    </row>
    <row r="902" customFormat="false" ht="12.8" hidden="false" customHeight="false" outlineLevel="0" collapsed="false">
      <c r="A902" s="18" t="n">
        <f aca="false">'Vstupní data'!A888</f>
        <v>0</v>
      </c>
      <c r="B902" s="18" t="str">
        <f aca="false">CONCATENATE('Vstupní data'!F888,'Vstupní data'!G888,'Vstupní data'!H888,'Vstupní data'!I888)</f>
        <v/>
      </c>
      <c r="C902" s="18" t="n">
        <f aca="false">'Vstupní data'!K888</f>
        <v>0</v>
      </c>
      <c r="D902" s="75" t="n">
        <f aca="false">'Vstupní data'!L888</f>
        <v>0</v>
      </c>
      <c r="E902" s="18" t="n">
        <f aca="false">'Vstupní data'!AB888</f>
        <v>0</v>
      </c>
      <c r="F902" s="18" t="n">
        <f aca="false">'Vstupní data'!S888</f>
        <v>0</v>
      </c>
      <c r="G902" s="18" t="n">
        <f aca="false">'Vstupní data'!AL888</f>
        <v>0</v>
      </c>
      <c r="H902" s="18" t="n">
        <f aca="false">'Vstupní data'!AQ888</f>
        <v>0</v>
      </c>
      <c r="I902" s="18" t="n">
        <f aca="false">SUM(E902:H902)</f>
        <v>0</v>
      </c>
    </row>
    <row r="903" customFormat="false" ht="12.8" hidden="false" customHeight="false" outlineLevel="0" collapsed="false">
      <c r="A903" s="18" t="n">
        <f aca="false">'Vstupní data'!A889</f>
        <v>0</v>
      </c>
      <c r="B903" s="18" t="str">
        <f aca="false">CONCATENATE('Vstupní data'!F889,'Vstupní data'!G889,'Vstupní data'!H889,'Vstupní data'!I889)</f>
        <v/>
      </c>
      <c r="C903" s="18" t="n">
        <f aca="false">'Vstupní data'!K889</f>
        <v>0</v>
      </c>
      <c r="D903" s="75" t="n">
        <f aca="false">'Vstupní data'!L889</f>
        <v>0</v>
      </c>
      <c r="E903" s="18" t="n">
        <f aca="false">'Vstupní data'!AB889</f>
        <v>0</v>
      </c>
      <c r="F903" s="18" t="n">
        <f aca="false">'Vstupní data'!S889</f>
        <v>0</v>
      </c>
      <c r="G903" s="18" t="n">
        <f aca="false">'Vstupní data'!AL889</f>
        <v>0</v>
      </c>
      <c r="H903" s="18" t="n">
        <f aca="false">'Vstupní data'!AQ889</f>
        <v>0</v>
      </c>
      <c r="I903" s="18" t="n">
        <f aca="false">SUM(E903:H903)</f>
        <v>0</v>
      </c>
    </row>
    <row r="904" customFormat="false" ht="12.8" hidden="false" customHeight="false" outlineLevel="0" collapsed="false">
      <c r="A904" s="18" t="n">
        <f aca="false">'Vstupní data'!A890</f>
        <v>0</v>
      </c>
      <c r="B904" s="18" t="str">
        <f aca="false">CONCATENATE('Vstupní data'!F890,'Vstupní data'!G890,'Vstupní data'!H890,'Vstupní data'!I890)</f>
        <v/>
      </c>
      <c r="C904" s="18" t="n">
        <f aca="false">'Vstupní data'!K890</f>
        <v>0</v>
      </c>
      <c r="D904" s="75" t="n">
        <f aca="false">'Vstupní data'!L890</f>
        <v>0</v>
      </c>
      <c r="E904" s="18" t="n">
        <f aca="false">'Vstupní data'!AB890</f>
        <v>0</v>
      </c>
      <c r="F904" s="18" t="n">
        <f aca="false">'Vstupní data'!S890</f>
        <v>0</v>
      </c>
      <c r="G904" s="18" t="n">
        <f aca="false">'Vstupní data'!AL890</f>
        <v>0</v>
      </c>
      <c r="H904" s="18" t="n">
        <f aca="false">'Vstupní data'!AQ890</f>
        <v>0</v>
      </c>
      <c r="I904" s="18" t="n">
        <f aca="false">SUM(E904:H904)</f>
        <v>0</v>
      </c>
    </row>
    <row r="905" customFormat="false" ht="12.8" hidden="false" customHeight="false" outlineLevel="0" collapsed="false">
      <c r="A905" s="18" t="n">
        <f aca="false">'Vstupní data'!A891</f>
        <v>0</v>
      </c>
      <c r="B905" s="18" t="str">
        <f aca="false">CONCATENATE('Vstupní data'!F891,'Vstupní data'!G891,'Vstupní data'!H891,'Vstupní data'!I891)</f>
        <v/>
      </c>
      <c r="C905" s="18" t="n">
        <f aca="false">'Vstupní data'!K891</f>
        <v>0</v>
      </c>
      <c r="D905" s="75" t="n">
        <f aca="false">'Vstupní data'!L891</f>
        <v>0</v>
      </c>
      <c r="E905" s="18" t="n">
        <f aca="false">'Vstupní data'!AB891</f>
        <v>0</v>
      </c>
      <c r="F905" s="18" t="n">
        <f aca="false">'Vstupní data'!S891</f>
        <v>0</v>
      </c>
      <c r="G905" s="18" t="n">
        <f aca="false">'Vstupní data'!AL891</f>
        <v>0</v>
      </c>
      <c r="H905" s="18" t="n">
        <f aca="false">'Vstupní data'!AQ891</f>
        <v>0</v>
      </c>
      <c r="I905" s="18" t="n">
        <f aca="false">SUM(E905:H905)</f>
        <v>0</v>
      </c>
    </row>
    <row r="906" customFormat="false" ht="12.8" hidden="false" customHeight="false" outlineLevel="0" collapsed="false">
      <c r="A906" s="18" t="n">
        <f aca="false">'Vstupní data'!A892</f>
        <v>0</v>
      </c>
      <c r="B906" s="18" t="str">
        <f aca="false">CONCATENATE('Vstupní data'!F892,'Vstupní data'!G892,'Vstupní data'!H892,'Vstupní data'!I892)</f>
        <v/>
      </c>
      <c r="C906" s="18" t="n">
        <f aca="false">'Vstupní data'!K892</f>
        <v>0</v>
      </c>
      <c r="D906" s="75" t="n">
        <f aca="false">'Vstupní data'!L892</f>
        <v>0</v>
      </c>
      <c r="E906" s="18" t="n">
        <f aca="false">'Vstupní data'!AB892</f>
        <v>0</v>
      </c>
      <c r="F906" s="18" t="n">
        <f aca="false">'Vstupní data'!S892</f>
        <v>0</v>
      </c>
      <c r="G906" s="18" t="n">
        <f aca="false">'Vstupní data'!AL892</f>
        <v>0</v>
      </c>
      <c r="H906" s="18" t="n">
        <f aca="false">'Vstupní data'!AQ892</f>
        <v>0</v>
      </c>
      <c r="I906" s="18" t="n">
        <f aca="false">SUM(E906:H906)</f>
        <v>0</v>
      </c>
    </row>
    <row r="907" customFormat="false" ht="12.8" hidden="false" customHeight="false" outlineLevel="0" collapsed="false">
      <c r="A907" s="18" t="n">
        <f aca="false">'Vstupní data'!A893</f>
        <v>0</v>
      </c>
      <c r="B907" s="18" t="str">
        <f aca="false">CONCATENATE('Vstupní data'!F893,'Vstupní data'!G893,'Vstupní data'!H893,'Vstupní data'!I893)</f>
        <v/>
      </c>
      <c r="C907" s="18" t="n">
        <f aca="false">'Vstupní data'!K893</f>
        <v>0</v>
      </c>
      <c r="D907" s="75" t="n">
        <f aca="false">'Vstupní data'!L893</f>
        <v>0</v>
      </c>
      <c r="E907" s="18" t="n">
        <f aca="false">'Vstupní data'!AB893</f>
        <v>0</v>
      </c>
      <c r="F907" s="18" t="n">
        <f aca="false">'Vstupní data'!S893</f>
        <v>0</v>
      </c>
      <c r="G907" s="18" t="n">
        <f aca="false">'Vstupní data'!AL893</f>
        <v>0</v>
      </c>
      <c r="H907" s="18" t="n">
        <f aca="false">'Vstupní data'!AQ893</f>
        <v>0</v>
      </c>
      <c r="I907" s="18" t="n">
        <f aca="false">SUM(E907:H907)</f>
        <v>0</v>
      </c>
    </row>
    <row r="908" customFormat="false" ht="12.8" hidden="false" customHeight="false" outlineLevel="0" collapsed="false">
      <c r="A908" s="18" t="n">
        <f aca="false">'Vstupní data'!A894</f>
        <v>0</v>
      </c>
      <c r="B908" s="18" t="str">
        <f aca="false">CONCATENATE('Vstupní data'!F894,'Vstupní data'!G894,'Vstupní data'!H894,'Vstupní data'!I894)</f>
        <v/>
      </c>
      <c r="C908" s="18" t="n">
        <f aca="false">'Vstupní data'!K894</f>
        <v>0</v>
      </c>
      <c r="D908" s="75" t="n">
        <f aca="false">'Vstupní data'!L894</f>
        <v>0</v>
      </c>
      <c r="E908" s="18" t="n">
        <f aca="false">'Vstupní data'!AB894</f>
        <v>0</v>
      </c>
      <c r="F908" s="18" t="n">
        <f aca="false">'Vstupní data'!S894</f>
        <v>0</v>
      </c>
      <c r="G908" s="18" t="n">
        <f aca="false">'Vstupní data'!AL894</f>
        <v>0</v>
      </c>
      <c r="H908" s="18" t="n">
        <f aca="false">'Vstupní data'!AQ894</f>
        <v>0</v>
      </c>
      <c r="I908" s="18" t="n">
        <f aca="false">SUM(E908:H908)</f>
        <v>0</v>
      </c>
    </row>
    <row r="909" customFormat="false" ht="12.8" hidden="false" customHeight="false" outlineLevel="0" collapsed="false">
      <c r="A909" s="18" t="n">
        <f aca="false">'Vstupní data'!A895</f>
        <v>0</v>
      </c>
      <c r="B909" s="18" t="str">
        <f aca="false">CONCATENATE('Vstupní data'!F895,'Vstupní data'!G895,'Vstupní data'!H895,'Vstupní data'!I895)</f>
        <v/>
      </c>
      <c r="C909" s="18" t="n">
        <f aca="false">'Vstupní data'!K895</f>
        <v>0</v>
      </c>
      <c r="D909" s="75" t="n">
        <f aca="false">'Vstupní data'!L895</f>
        <v>0</v>
      </c>
      <c r="E909" s="18" t="n">
        <f aca="false">'Vstupní data'!AB895</f>
        <v>0</v>
      </c>
      <c r="F909" s="18" t="n">
        <f aca="false">'Vstupní data'!S895</f>
        <v>0</v>
      </c>
      <c r="G909" s="18" t="n">
        <f aca="false">'Vstupní data'!AL895</f>
        <v>0</v>
      </c>
      <c r="H909" s="18" t="n">
        <f aca="false">'Vstupní data'!AQ895</f>
        <v>0</v>
      </c>
      <c r="I909" s="18" t="n">
        <f aca="false">SUM(E909:H909)</f>
        <v>0</v>
      </c>
    </row>
    <row r="910" customFormat="false" ht="12.8" hidden="false" customHeight="false" outlineLevel="0" collapsed="false">
      <c r="A910" s="18" t="n">
        <f aca="false">'Vstupní data'!A896</f>
        <v>0</v>
      </c>
      <c r="B910" s="18" t="str">
        <f aca="false">CONCATENATE('Vstupní data'!F896,'Vstupní data'!G896,'Vstupní data'!H896,'Vstupní data'!I896)</f>
        <v/>
      </c>
      <c r="C910" s="18" t="n">
        <f aca="false">'Vstupní data'!K896</f>
        <v>0</v>
      </c>
      <c r="D910" s="75" t="n">
        <f aca="false">'Vstupní data'!L896</f>
        <v>0</v>
      </c>
      <c r="E910" s="18" t="n">
        <f aca="false">'Vstupní data'!AB896</f>
        <v>0</v>
      </c>
      <c r="F910" s="18" t="n">
        <f aca="false">'Vstupní data'!S896</f>
        <v>0</v>
      </c>
      <c r="G910" s="18" t="n">
        <f aca="false">'Vstupní data'!AL896</f>
        <v>0</v>
      </c>
      <c r="H910" s="18" t="n">
        <f aca="false">'Vstupní data'!AQ896</f>
        <v>0</v>
      </c>
      <c r="I910" s="18" t="n">
        <f aca="false">SUM(E910:H910)</f>
        <v>0</v>
      </c>
    </row>
    <row r="911" customFormat="false" ht="12.8" hidden="false" customHeight="false" outlineLevel="0" collapsed="false">
      <c r="A911" s="18" t="n">
        <f aca="false">'Vstupní data'!A897</f>
        <v>0</v>
      </c>
      <c r="B911" s="18" t="str">
        <f aca="false">CONCATENATE('Vstupní data'!F897,'Vstupní data'!G897,'Vstupní data'!H897,'Vstupní data'!I897)</f>
        <v/>
      </c>
      <c r="C911" s="18" t="n">
        <f aca="false">'Vstupní data'!K897</f>
        <v>0</v>
      </c>
      <c r="D911" s="75" t="n">
        <f aca="false">'Vstupní data'!L897</f>
        <v>0</v>
      </c>
      <c r="E911" s="18" t="n">
        <f aca="false">'Vstupní data'!AB897</f>
        <v>0</v>
      </c>
      <c r="F911" s="18" t="n">
        <f aca="false">'Vstupní data'!S897</f>
        <v>0</v>
      </c>
      <c r="G911" s="18" t="n">
        <f aca="false">'Vstupní data'!AL897</f>
        <v>0</v>
      </c>
      <c r="H911" s="18" t="n">
        <f aca="false">'Vstupní data'!AQ897</f>
        <v>0</v>
      </c>
      <c r="I911" s="18" t="n">
        <f aca="false">SUM(E911:H911)</f>
        <v>0</v>
      </c>
    </row>
    <row r="912" customFormat="false" ht="12.8" hidden="false" customHeight="false" outlineLevel="0" collapsed="false">
      <c r="A912" s="18" t="n">
        <f aca="false">'Vstupní data'!A898</f>
        <v>0</v>
      </c>
      <c r="B912" s="18" t="str">
        <f aca="false">CONCATENATE('Vstupní data'!F898,'Vstupní data'!G898,'Vstupní data'!H898,'Vstupní data'!I898)</f>
        <v/>
      </c>
      <c r="C912" s="18" t="n">
        <f aca="false">'Vstupní data'!K898</f>
        <v>0</v>
      </c>
      <c r="D912" s="75" t="n">
        <f aca="false">'Vstupní data'!L898</f>
        <v>0</v>
      </c>
      <c r="E912" s="18" t="n">
        <f aca="false">'Vstupní data'!AB898</f>
        <v>0</v>
      </c>
      <c r="F912" s="18" t="n">
        <f aca="false">'Vstupní data'!S898</f>
        <v>0</v>
      </c>
      <c r="G912" s="18" t="n">
        <f aca="false">'Vstupní data'!AL898</f>
        <v>0</v>
      </c>
      <c r="H912" s="18" t="n">
        <f aca="false">'Vstupní data'!AQ898</f>
        <v>0</v>
      </c>
      <c r="I912" s="18" t="n">
        <f aca="false">SUM(E912:H912)</f>
        <v>0</v>
      </c>
    </row>
    <row r="913" customFormat="false" ht="12.8" hidden="false" customHeight="false" outlineLevel="0" collapsed="false">
      <c r="A913" s="18" t="n">
        <f aca="false">'Vstupní data'!A899</f>
        <v>0</v>
      </c>
      <c r="B913" s="18" t="str">
        <f aca="false">CONCATENATE('Vstupní data'!F899,'Vstupní data'!G899,'Vstupní data'!H899,'Vstupní data'!I899)</f>
        <v/>
      </c>
      <c r="C913" s="18" t="n">
        <f aca="false">'Vstupní data'!K899</f>
        <v>0</v>
      </c>
      <c r="D913" s="75" t="n">
        <f aca="false">'Vstupní data'!L899</f>
        <v>0</v>
      </c>
      <c r="E913" s="18" t="n">
        <f aca="false">'Vstupní data'!AB899</f>
        <v>0</v>
      </c>
      <c r="F913" s="18" t="n">
        <f aca="false">'Vstupní data'!S899</f>
        <v>0</v>
      </c>
      <c r="G913" s="18" t="n">
        <f aca="false">'Vstupní data'!AL899</f>
        <v>0</v>
      </c>
      <c r="H913" s="18" t="n">
        <f aca="false">'Vstupní data'!AQ899</f>
        <v>0</v>
      </c>
      <c r="I913" s="18" t="n">
        <f aca="false">SUM(E913:H913)</f>
        <v>0</v>
      </c>
    </row>
    <row r="914" customFormat="false" ht="12.8" hidden="false" customHeight="false" outlineLevel="0" collapsed="false">
      <c r="A914" s="18" t="n">
        <f aca="false">'Vstupní data'!A900</f>
        <v>0</v>
      </c>
      <c r="B914" s="18" t="str">
        <f aca="false">CONCATENATE('Vstupní data'!F900,'Vstupní data'!G900,'Vstupní data'!H900,'Vstupní data'!I900)</f>
        <v/>
      </c>
      <c r="C914" s="18" t="n">
        <f aca="false">'Vstupní data'!K900</f>
        <v>0</v>
      </c>
      <c r="D914" s="75" t="n">
        <f aca="false">'Vstupní data'!L900</f>
        <v>0</v>
      </c>
      <c r="E914" s="18" t="n">
        <f aca="false">'Vstupní data'!AB900</f>
        <v>0</v>
      </c>
      <c r="F914" s="18" t="n">
        <f aca="false">'Vstupní data'!S900</f>
        <v>0</v>
      </c>
      <c r="G914" s="18" t="n">
        <f aca="false">'Vstupní data'!AL900</f>
        <v>0</v>
      </c>
      <c r="H914" s="18" t="n">
        <f aca="false">'Vstupní data'!AQ900</f>
        <v>0</v>
      </c>
      <c r="I914" s="18" t="n">
        <f aca="false">SUM(E914:H914)</f>
        <v>0</v>
      </c>
    </row>
    <row r="915" customFormat="false" ht="12.8" hidden="false" customHeight="false" outlineLevel="0" collapsed="false">
      <c r="A915" s="18" t="n">
        <f aca="false">'Vstupní data'!A901</f>
        <v>0</v>
      </c>
      <c r="B915" s="18" t="str">
        <f aca="false">CONCATENATE('Vstupní data'!F901,'Vstupní data'!G901,'Vstupní data'!H901,'Vstupní data'!I901)</f>
        <v/>
      </c>
      <c r="C915" s="18" t="n">
        <f aca="false">'Vstupní data'!K901</f>
        <v>0</v>
      </c>
      <c r="D915" s="75" t="n">
        <f aca="false">'Vstupní data'!L901</f>
        <v>0</v>
      </c>
      <c r="E915" s="18" t="n">
        <f aca="false">'Vstupní data'!AB901</f>
        <v>0</v>
      </c>
      <c r="F915" s="18" t="n">
        <f aca="false">'Vstupní data'!S901</f>
        <v>0</v>
      </c>
      <c r="G915" s="18" t="n">
        <f aca="false">'Vstupní data'!AL901</f>
        <v>0</v>
      </c>
      <c r="H915" s="18" t="n">
        <f aca="false">'Vstupní data'!AQ901</f>
        <v>0</v>
      </c>
      <c r="I915" s="18" t="n">
        <f aca="false">SUM(E915:H915)</f>
        <v>0</v>
      </c>
    </row>
    <row r="916" customFormat="false" ht="12.8" hidden="false" customHeight="false" outlineLevel="0" collapsed="false">
      <c r="A916" s="18" t="n">
        <f aca="false">'Vstupní data'!A902</f>
        <v>0</v>
      </c>
      <c r="B916" s="18" t="str">
        <f aca="false">CONCATENATE('Vstupní data'!F902,'Vstupní data'!G902,'Vstupní data'!H902,'Vstupní data'!I902)</f>
        <v/>
      </c>
      <c r="C916" s="18" t="n">
        <f aca="false">'Vstupní data'!K902</f>
        <v>0</v>
      </c>
      <c r="D916" s="75" t="n">
        <f aca="false">'Vstupní data'!L902</f>
        <v>0</v>
      </c>
      <c r="E916" s="18" t="n">
        <f aca="false">'Vstupní data'!AB902</f>
        <v>0</v>
      </c>
      <c r="F916" s="18" t="n">
        <f aca="false">'Vstupní data'!S902</f>
        <v>0</v>
      </c>
      <c r="G916" s="18" t="n">
        <f aca="false">'Vstupní data'!AL902</f>
        <v>0</v>
      </c>
      <c r="H916" s="18" t="n">
        <f aca="false">'Vstupní data'!AQ902</f>
        <v>0</v>
      </c>
      <c r="I916" s="18" t="n">
        <f aca="false">SUM(E916:H916)</f>
        <v>0</v>
      </c>
    </row>
    <row r="917" customFormat="false" ht="12.8" hidden="false" customHeight="false" outlineLevel="0" collapsed="false">
      <c r="A917" s="18" t="n">
        <f aca="false">'Vstupní data'!A903</f>
        <v>0</v>
      </c>
      <c r="B917" s="18" t="str">
        <f aca="false">CONCATENATE('Vstupní data'!F903,'Vstupní data'!G903,'Vstupní data'!H903,'Vstupní data'!I903)</f>
        <v/>
      </c>
      <c r="C917" s="18" t="n">
        <f aca="false">'Vstupní data'!K903</f>
        <v>0</v>
      </c>
      <c r="D917" s="75" t="n">
        <f aca="false">'Vstupní data'!L903</f>
        <v>0</v>
      </c>
      <c r="E917" s="18" t="n">
        <f aca="false">'Vstupní data'!AB903</f>
        <v>0</v>
      </c>
      <c r="F917" s="18" t="n">
        <f aca="false">'Vstupní data'!S903</f>
        <v>0</v>
      </c>
      <c r="G917" s="18" t="n">
        <f aca="false">'Vstupní data'!AL903</f>
        <v>0</v>
      </c>
      <c r="H917" s="18" t="n">
        <f aca="false">'Vstupní data'!AQ903</f>
        <v>0</v>
      </c>
      <c r="I917" s="18" t="n">
        <f aca="false">SUM(E917:H917)</f>
        <v>0</v>
      </c>
    </row>
    <row r="918" customFormat="false" ht="12.8" hidden="false" customHeight="false" outlineLevel="0" collapsed="false">
      <c r="A918" s="18" t="n">
        <f aca="false">'Vstupní data'!A904</f>
        <v>0</v>
      </c>
      <c r="B918" s="18" t="str">
        <f aca="false">CONCATENATE('Vstupní data'!F904,'Vstupní data'!G904,'Vstupní data'!H904,'Vstupní data'!I904)</f>
        <v/>
      </c>
      <c r="C918" s="18" t="n">
        <f aca="false">'Vstupní data'!K904</f>
        <v>0</v>
      </c>
      <c r="D918" s="75" t="n">
        <f aca="false">'Vstupní data'!L904</f>
        <v>0</v>
      </c>
      <c r="E918" s="18" t="n">
        <f aca="false">'Vstupní data'!AB904</f>
        <v>0</v>
      </c>
      <c r="F918" s="18" t="n">
        <f aca="false">'Vstupní data'!S904</f>
        <v>0</v>
      </c>
      <c r="G918" s="18" t="n">
        <f aca="false">'Vstupní data'!AL904</f>
        <v>0</v>
      </c>
      <c r="H918" s="18" t="n">
        <f aca="false">'Vstupní data'!AQ904</f>
        <v>0</v>
      </c>
      <c r="I918" s="18" t="n">
        <f aca="false">SUM(E918:H918)</f>
        <v>0</v>
      </c>
    </row>
    <row r="919" customFormat="false" ht="12.8" hidden="false" customHeight="false" outlineLevel="0" collapsed="false">
      <c r="A919" s="18" t="n">
        <f aca="false">'Vstupní data'!A905</f>
        <v>0</v>
      </c>
      <c r="B919" s="18" t="str">
        <f aca="false">CONCATENATE('Vstupní data'!F905,'Vstupní data'!G905,'Vstupní data'!H905,'Vstupní data'!I905)</f>
        <v/>
      </c>
      <c r="C919" s="18" t="n">
        <f aca="false">'Vstupní data'!K905</f>
        <v>0</v>
      </c>
      <c r="D919" s="75" t="n">
        <f aca="false">'Vstupní data'!L905</f>
        <v>0</v>
      </c>
      <c r="E919" s="18" t="n">
        <f aca="false">'Vstupní data'!AB905</f>
        <v>0</v>
      </c>
      <c r="F919" s="18" t="n">
        <f aca="false">'Vstupní data'!S905</f>
        <v>0</v>
      </c>
      <c r="G919" s="18" t="n">
        <f aca="false">'Vstupní data'!AL905</f>
        <v>0</v>
      </c>
      <c r="H919" s="18" t="n">
        <f aca="false">'Vstupní data'!AQ905</f>
        <v>0</v>
      </c>
      <c r="I919" s="18" t="n">
        <f aca="false">SUM(E919:H919)</f>
        <v>0</v>
      </c>
    </row>
    <row r="920" customFormat="false" ht="12.8" hidden="false" customHeight="false" outlineLevel="0" collapsed="false">
      <c r="A920" s="18" t="n">
        <f aca="false">'Vstupní data'!A906</f>
        <v>0</v>
      </c>
      <c r="B920" s="18" t="str">
        <f aca="false">CONCATENATE('Vstupní data'!F906,'Vstupní data'!G906,'Vstupní data'!H906,'Vstupní data'!I906)</f>
        <v/>
      </c>
      <c r="C920" s="18" t="n">
        <f aca="false">'Vstupní data'!K906</f>
        <v>0</v>
      </c>
      <c r="D920" s="75" t="n">
        <f aca="false">'Vstupní data'!L906</f>
        <v>0</v>
      </c>
      <c r="E920" s="18" t="n">
        <f aca="false">'Vstupní data'!AB906</f>
        <v>0</v>
      </c>
      <c r="F920" s="18" t="n">
        <f aca="false">'Vstupní data'!S906</f>
        <v>0</v>
      </c>
      <c r="G920" s="18" t="n">
        <f aca="false">'Vstupní data'!AL906</f>
        <v>0</v>
      </c>
      <c r="H920" s="18" t="n">
        <f aca="false">'Vstupní data'!AQ906</f>
        <v>0</v>
      </c>
      <c r="I920" s="18" t="n">
        <f aca="false">SUM(E920:H920)</f>
        <v>0</v>
      </c>
    </row>
    <row r="921" customFormat="false" ht="12.8" hidden="false" customHeight="false" outlineLevel="0" collapsed="false">
      <c r="A921" s="18" t="n">
        <f aca="false">'Vstupní data'!A907</f>
        <v>0</v>
      </c>
      <c r="B921" s="18" t="str">
        <f aca="false">CONCATENATE('Vstupní data'!F907,'Vstupní data'!G907,'Vstupní data'!H907,'Vstupní data'!I907)</f>
        <v/>
      </c>
      <c r="C921" s="18" t="n">
        <f aca="false">'Vstupní data'!K907</f>
        <v>0</v>
      </c>
      <c r="D921" s="75" t="n">
        <f aca="false">'Vstupní data'!L907</f>
        <v>0</v>
      </c>
      <c r="E921" s="18" t="n">
        <f aca="false">'Vstupní data'!AB907</f>
        <v>0</v>
      </c>
      <c r="F921" s="18" t="n">
        <f aca="false">'Vstupní data'!S907</f>
        <v>0</v>
      </c>
      <c r="G921" s="18" t="n">
        <f aca="false">'Vstupní data'!AL907</f>
        <v>0</v>
      </c>
      <c r="H921" s="18" t="n">
        <f aca="false">'Vstupní data'!AQ907</f>
        <v>0</v>
      </c>
      <c r="I921" s="18" t="n">
        <f aca="false">SUM(E921:H921)</f>
        <v>0</v>
      </c>
    </row>
    <row r="922" customFormat="false" ht="12.8" hidden="false" customHeight="false" outlineLevel="0" collapsed="false">
      <c r="A922" s="18" t="n">
        <f aca="false">'Vstupní data'!A908</f>
        <v>0</v>
      </c>
      <c r="B922" s="18" t="str">
        <f aca="false">CONCATENATE('Vstupní data'!F908,'Vstupní data'!G908,'Vstupní data'!H908,'Vstupní data'!I908)</f>
        <v/>
      </c>
      <c r="C922" s="18" t="n">
        <f aca="false">'Vstupní data'!K908</f>
        <v>0</v>
      </c>
      <c r="D922" s="75" t="n">
        <f aca="false">'Vstupní data'!L908</f>
        <v>0</v>
      </c>
      <c r="E922" s="18" t="n">
        <f aca="false">'Vstupní data'!AB908</f>
        <v>0</v>
      </c>
      <c r="F922" s="18" t="n">
        <f aca="false">'Vstupní data'!S908</f>
        <v>0</v>
      </c>
      <c r="G922" s="18" t="n">
        <f aca="false">'Vstupní data'!AL908</f>
        <v>0</v>
      </c>
      <c r="H922" s="18" t="n">
        <f aca="false">'Vstupní data'!AQ908</f>
        <v>0</v>
      </c>
      <c r="I922" s="18" t="n">
        <f aca="false">SUM(E922:H922)</f>
        <v>0</v>
      </c>
    </row>
    <row r="923" customFormat="false" ht="12.8" hidden="false" customHeight="false" outlineLevel="0" collapsed="false">
      <c r="A923" s="18" t="n">
        <f aca="false">'Vstupní data'!A909</f>
        <v>0</v>
      </c>
      <c r="B923" s="18" t="str">
        <f aca="false">CONCATENATE('Vstupní data'!F909,'Vstupní data'!G909,'Vstupní data'!H909,'Vstupní data'!I909)</f>
        <v/>
      </c>
      <c r="C923" s="18" t="n">
        <f aca="false">'Vstupní data'!K909</f>
        <v>0</v>
      </c>
      <c r="D923" s="75" t="n">
        <f aca="false">'Vstupní data'!L909</f>
        <v>0</v>
      </c>
      <c r="E923" s="18" t="n">
        <f aca="false">'Vstupní data'!AB909</f>
        <v>0</v>
      </c>
      <c r="F923" s="18" t="n">
        <f aca="false">'Vstupní data'!S909</f>
        <v>0</v>
      </c>
      <c r="G923" s="18" t="n">
        <f aca="false">'Vstupní data'!AL909</f>
        <v>0</v>
      </c>
      <c r="H923" s="18" t="n">
        <f aca="false">'Vstupní data'!AQ909</f>
        <v>0</v>
      </c>
      <c r="I923" s="18" t="n">
        <f aca="false">SUM(E923:H923)</f>
        <v>0</v>
      </c>
    </row>
    <row r="924" customFormat="false" ht="12.8" hidden="false" customHeight="false" outlineLevel="0" collapsed="false">
      <c r="A924" s="18" t="n">
        <f aca="false">'Vstupní data'!A910</f>
        <v>0</v>
      </c>
      <c r="B924" s="18" t="str">
        <f aca="false">CONCATENATE('Vstupní data'!F910,'Vstupní data'!G910,'Vstupní data'!H910,'Vstupní data'!I910)</f>
        <v/>
      </c>
      <c r="C924" s="18" t="n">
        <f aca="false">'Vstupní data'!K910</f>
        <v>0</v>
      </c>
      <c r="D924" s="75" t="n">
        <f aca="false">'Vstupní data'!L910</f>
        <v>0</v>
      </c>
      <c r="E924" s="18" t="n">
        <f aca="false">'Vstupní data'!AB910</f>
        <v>0</v>
      </c>
      <c r="F924" s="18" t="n">
        <f aca="false">'Vstupní data'!S910</f>
        <v>0</v>
      </c>
      <c r="G924" s="18" t="n">
        <f aca="false">'Vstupní data'!AL910</f>
        <v>0</v>
      </c>
      <c r="H924" s="18" t="n">
        <f aca="false">'Vstupní data'!AQ910</f>
        <v>0</v>
      </c>
      <c r="I924" s="18" t="n">
        <f aca="false">SUM(E924:H924)</f>
        <v>0</v>
      </c>
    </row>
    <row r="925" customFormat="false" ht="12.8" hidden="false" customHeight="false" outlineLevel="0" collapsed="false">
      <c r="A925" s="18" t="n">
        <f aca="false">'Vstupní data'!A911</f>
        <v>0</v>
      </c>
      <c r="B925" s="18" t="str">
        <f aca="false">CONCATENATE('Vstupní data'!F911,'Vstupní data'!G911,'Vstupní data'!H911,'Vstupní data'!I911)</f>
        <v/>
      </c>
      <c r="C925" s="18" t="n">
        <f aca="false">'Vstupní data'!K911</f>
        <v>0</v>
      </c>
      <c r="D925" s="75" t="n">
        <f aca="false">'Vstupní data'!L911</f>
        <v>0</v>
      </c>
      <c r="E925" s="18" t="n">
        <f aca="false">'Vstupní data'!AB911</f>
        <v>0</v>
      </c>
      <c r="F925" s="18" t="n">
        <f aca="false">'Vstupní data'!S911</f>
        <v>0</v>
      </c>
      <c r="G925" s="18" t="n">
        <f aca="false">'Vstupní data'!AL911</f>
        <v>0</v>
      </c>
      <c r="H925" s="18" t="n">
        <f aca="false">'Vstupní data'!AQ911</f>
        <v>0</v>
      </c>
      <c r="I925" s="18" t="n">
        <f aca="false">SUM(E925:H925)</f>
        <v>0</v>
      </c>
    </row>
    <row r="926" customFormat="false" ht="12.8" hidden="false" customHeight="false" outlineLevel="0" collapsed="false">
      <c r="A926" s="18" t="n">
        <f aca="false">'Vstupní data'!A912</f>
        <v>0</v>
      </c>
      <c r="B926" s="18" t="str">
        <f aca="false">CONCATENATE('Vstupní data'!F912,'Vstupní data'!G912,'Vstupní data'!H912,'Vstupní data'!I912)</f>
        <v/>
      </c>
      <c r="C926" s="18" t="n">
        <f aca="false">'Vstupní data'!K912</f>
        <v>0</v>
      </c>
      <c r="D926" s="75" t="n">
        <f aca="false">'Vstupní data'!L912</f>
        <v>0</v>
      </c>
      <c r="E926" s="18" t="n">
        <f aca="false">'Vstupní data'!AB912</f>
        <v>0</v>
      </c>
      <c r="F926" s="18" t="n">
        <f aca="false">'Vstupní data'!S912</f>
        <v>0</v>
      </c>
      <c r="G926" s="18" t="n">
        <f aca="false">'Vstupní data'!AL912</f>
        <v>0</v>
      </c>
      <c r="H926" s="18" t="n">
        <f aca="false">'Vstupní data'!AQ912</f>
        <v>0</v>
      </c>
      <c r="I926" s="18" t="n">
        <f aca="false">SUM(E926:H926)</f>
        <v>0</v>
      </c>
    </row>
    <row r="927" customFormat="false" ht="12.8" hidden="false" customHeight="false" outlineLevel="0" collapsed="false">
      <c r="A927" s="18" t="n">
        <f aca="false">'Vstupní data'!A913</f>
        <v>0</v>
      </c>
      <c r="B927" s="18" t="str">
        <f aca="false">CONCATENATE('Vstupní data'!F913,'Vstupní data'!G913,'Vstupní data'!H913,'Vstupní data'!I913)</f>
        <v/>
      </c>
      <c r="C927" s="18" t="n">
        <f aca="false">'Vstupní data'!K913</f>
        <v>0</v>
      </c>
      <c r="D927" s="75" t="n">
        <f aca="false">'Vstupní data'!L913</f>
        <v>0</v>
      </c>
      <c r="E927" s="18" t="n">
        <f aca="false">'Vstupní data'!AB913</f>
        <v>0</v>
      </c>
      <c r="F927" s="18" t="n">
        <f aca="false">'Vstupní data'!S913</f>
        <v>0</v>
      </c>
      <c r="G927" s="18" t="n">
        <f aca="false">'Vstupní data'!AL913</f>
        <v>0</v>
      </c>
      <c r="H927" s="18" t="n">
        <f aca="false">'Vstupní data'!AQ913</f>
        <v>0</v>
      </c>
      <c r="I927" s="18" t="n">
        <f aca="false">SUM(E927:H927)</f>
        <v>0</v>
      </c>
    </row>
    <row r="928" customFormat="false" ht="12.8" hidden="false" customHeight="false" outlineLevel="0" collapsed="false">
      <c r="A928" s="18" t="n">
        <f aca="false">'Vstupní data'!A914</f>
        <v>0</v>
      </c>
      <c r="B928" s="18" t="str">
        <f aca="false">CONCATENATE('Vstupní data'!F914,'Vstupní data'!G914,'Vstupní data'!H914,'Vstupní data'!I914)</f>
        <v/>
      </c>
      <c r="C928" s="18" t="n">
        <f aca="false">'Vstupní data'!K914</f>
        <v>0</v>
      </c>
      <c r="D928" s="75" t="n">
        <f aca="false">'Vstupní data'!L914</f>
        <v>0</v>
      </c>
      <c r="E928" s="18" t="n">
        <f aca="false">'Vstupní data'!AB914</f>
        <v>0</v>
      </c>
      <c r="F928" s="18" t="n">
        <f aca="false">'Vstupní data'!S914</f>
        <v>0</v>
      </c>
      <c r="G928" s="18" t="n">
        <f aca="false">'Vstupní data'!AL914</f>
        <v>0</v>
      </c>
      <c r="H928" s="18" t="n">
        <f aca="false">'Vstupní data'!AQ914</f>
        <v>0</v>
      </c>
      <c r="I928" s="18" t="n">
        <f aca="false">SUM(E928:H928)</f>
        <v>0</v>
      </c>
    </row>
    <row r="929" customFormat="false" ht="12.8" hidden="false" customHeight="false" outlineLevel="0" collapsed="false">
      <c r="A929" s="18" t="n">
        <f aca="false">'Vstupní data'!A915</f>
        <v>0</v>
      </c>
      <c r="B929" s="18" t="str">
        <f aca="false">CONCATENATE('Vstupní data'!F915,'Vstupní data'!G915,'Vstupní data'!H915,'Vstupní data'!I915)</f>
        <v/>
      </c>
      <c r="C929" s="18" t="n">
        <f aca="false">'Vstupní data'!K915</f>
        <v>0</v>
      </c>
      <c r="D929" s="75" t="n">
        <f aca="false">'Vstupní data'!L915</f>
        <v>0</v>
      </c>
      <c r="E929" s="18" t="n">
        <f aca="false">'Vstupní data'!AB915</f>
        <v>0</v>
      </c>
      <c r="F929" s="18" t="n">
        <f aca="false">'Vstupní data'!S915</f>
        <v>0</v>
      </c>
      <c r="G929" s="18" t="n">
        <f aca="false">'Vstupní data'!AL915</f>
        <v>0</v>
      </c>
      <c r="H929" s="18" t="n">
        <f aca="false">'Vstupní data'!AQ915</f>
        <v>0</v>
      </c>
      <c r="I929" s="18" t="n">
        <f aca="false">SUM(E929:H929)</f>
        <v>0</v>
      </c>
    </row>
    <row r="930" customFormat="false" ht="12.8" hidden="false" customHeight="false" outlineLevel="0" collapsed="false">
      <c r="A930" s="18" t="n">
        <f aca="false">'Vstupní data'!A916</f>
        <v>0</v>
      </c>
      <c r="B930" s="18" t="str">
        <f aca="false">CONCATENATE('Vstupní data'!F916,'Vstupní data'!G916,'Vstupní data'!H916,'Vstupní data'!I916)</f>
        <v/>
      </c>
      <c r="C930" s="18" t="n">
        <f aca="false">'Vstupní data'!K916</f>
        <v>0</v>
      </c>
      <c r="D930" s="75" t="n">
        <f aca="false">'Vstupní data'!L916</f>
        <v>0</v>
      </c>
      <c r="E930" s="18" t="n">
        <f aca="false">'Vstupní data'!AB916</f>
        <v>0</v>
      </c>
      <c r="F930" s="18" t="n">
        <f aca="false">'Vstupní data'!S916</f>
        <v>0</v>
      </c>
      <c r="G930" s="18" t="n">
        <f aca="false">'Vstupní data'!AL916</f>
        <v>0</v>
      </c>
      <c r="H930" s="18" t="n">
        <f aca="false">'Vstupní data'!AQ916</f>
        <v>0</v>
      </c>
      <c r="I930" s="18" t="n">
        <f aca="false">SUM(E930:H930)</f>
        <v>0</v>
      </c>
    </row>
    <row r="931" customFormat="false" ht="12.8" hidden="false" customHeight="false" outlineLevel="0" collapsed="false">
      <c r="A931" s="18" t="n">
        <f aca="false">'Vstupní data'!A917</f>
        <v>0</v>
      </c>
      <c r="B931" s="18" t="str">
        <f aca="false">CONCATENATE('Vstupní data'!F917,'Vstupní data'!G917,'Vstupní data'!H917,'Vstupní data'!I917)</f>
        <v/>
      </c>
      <c r="C931" s="18" t="n">
        <f aca="false">'Vstupní data'!K917</f>
        <v>0</v>
      </c>
      <c r="D931" s="75" t="n">
        <f aca="false">'Vstupní data'!L917</f>
        <v>0</v>
      </c>
      <c r="E931" s="18" t="n">
        <f aca="false">'Vstupní data'!AB917</f>
        <v>0</v>
      </c>
      <c r="F931" s="18" t="n">
        <f aca="false">'Vstupní data'!S917</f>
        <v>0</v>
      </c>
      <c r="G931" s="18" t="n">
        <f aca="false">'Vstupní data'!AL917</f>
        <v>0</v>
      </c>
      <c r="H931" s="18" t="n">
        <f aca="false">'Vstupní data'!AQ917</f>
        <v>0</v>
      </c>
      <c r="I931" s="18" t="n">
        <f aca="false">SUM(E931:H931)</f>
        <v>0</v>
      </c>
    </row>
    <row r="932" customFormat="false" ht="12.8" hidden="false" customHeight="false" outlineLevel="0" collapsed="false">
      <c r="A932" s="18" t="n">
        <f aca="false">'Vstupní data'!A918</f>
        <v>0</v>
      </c>
      <c r="B932" s="18" t="str">
        <f aca="false">CONCATENATE('Vstupní data'!F918,'Vstupní data'!G918,'Vstupní data'!H918,'Vstupní data'!I918)</f>
        <v/>
      </c>
      <c r="C932" s="18" t="n">
        <f aca="false">'Vstupní data'!K918</f>
        <v>0</v>
      </c>
      <c r="D932" s="75" t="n">
        <f aca="false">'Vstupní data'!L918</f>
        <v>0</v>
      </c>
      <c r="E932" s="18" t="n">
        <f aca="false">'Vstupní data'!AB918</f>
        <v>0</v>
      </c>
      <c r="F932" s="18" t="n">
        <f aca="false">'Vstupní data'!S918</f>
        <v>0</v>
      </c>
      <c r="G932" s="18" t="n">
        <f aca="false">'Vstupní data'!AL918</f>
        <v>0</v>
      </c>
      <c r="H932" s="18" t="n">
        <f aca="false">'Vstupní data'!AQ918</f>
        <v>0</v>
      </c>
      <c r="I932" s="18" t="n">
        <f aca="false">SUM(E932:H932)</f>
        <v>0</v>
      </c>
    </row>
    <row r="933" customFormat="false" ht="12.8" hidden="false" customHeight="false" outlineLevel="0" collapsed="false">
      <c r="A933" s="18" t="n">
        <f aca="false">'Vstupní data'!A919</f>
        <v>0</v>
      </c>
      <c r="B933" s="18" t="str">
        <f aca="false">CONCATENATE('Vstupní data'!F919,'Vstupní data'!G919,'Vstupní data'!H919,'Vstupní data'!I919)</f>
        <v/>
      </c>
      <c r="C933" s="18" t="n">
        <f aca="false">'Vstupní data'!K919</f>
        <v>0</v>
      </c>
      <c r="D933" s="75" t="n">
        <f aca="false">'Vstupní data'!L919</f>
        <v>0</v>
      </c>
      <c r="E933" s="18" t="n">
        <f aca="false">'Vstupní data'!AB919</f>
        <v>0</v>
      </c>
      <c r="F933" s="18" t="n">
        <f aca="false">'Vstupní data'!S919</f>
        <v>0</v>
      </c>
      <c r="G933" s="18" t="n">
        <f aca="false">'Vstupní data'!AL919</f>
        <v>0</v>
      </c>
      <c r="H933" s="18" t="n">
        <f aca="false">'Vstupní data'!AQ919</f>
        <v>0</v>
      </c>
      <c r="I933" s="18" t="n">
        <f aca="false">SUM(E933:H933)</f>
        <v>0</v>
      </c>
    </row>
    <row r="934" customFormat="false" ht="12.8" hidden="false" customHeight="false" outlineLevel="0" collapsed="false">
      <c r="A934" s="18" t="n">
        <f aca="false">'Vstupní data'!A920</f>
        <v>0</v>
      </c>
      <c r="B934" s="18" t="str">
        <f aca="false">CONCATENATE('Vstupní data'!F920,'Vstupní data'!G920,'Vstupní data'!H920,'Vstupní data'!I920)</f>
        <v/>
      </c>
      <c r="C934" s="18" t="n">
        <f aca="false">'Vstupní data'!K920</f>
        <v>0</v>
      </c>
      <c r="D934" s="75" t="n">
        <f aca="false">'Vstupní data'!L920</f>
        <v>0</v>
      </c>
      <c r="E934" s="18" t="n">
        <f aca="false">'Vstupní data'!AB920</f>
        <v>0</v>
      </c>
      <c r="F934" s="18" t="n">
        <f aca="false">'Vstupní data'!S920</f>
        <v>0</v>
      </c>
      <c r="G934" s="18" t="n">
        <f aca="false">'Vstupní data'!AL920</f>
        <v>0</v>
      </c>
      <c r="H934" s="18" t="n">
        <f aca="false">'Vstupní data'!AQ920</f>
        <v>0</v>
      </c>
      <c r="I934" s="18" t="n">
        <f aca="false">SUM(E934:H934)</f>
        <v>0</v>
      </c>
    </row>
    <row r="935" customFormat="false" ht="12.8" hidden="false" customHeight="false" outlineLevel="0" collapsed="false">
      <c r="A935" s="18" t="n">
        <f aca="false">'Vstupní data'!A921</f>
        <v>0</v>
      </c>
      <c r="B935" s="18" t="str">
        <f aca="false">CONCATENATE('Vstupní data'!F921,'Vstupní data'!G921,'Vstupní data'!H921,'Vstupní data'!I921)</f>
        <v/>
      </c>
      <c r="C935" s="18" t="n">
        <f aca="false">'Vstupní data'!K921</f>
        <v>0</v>
      </c>
      <c r="D935" s="75" t="n">
        <f aca="false">'Vstupní data'!L921</f>
        <v>0</v>
      </c>
      <c r="E935" s="18" t="n">
        <f aca="false">'Vstupní data'!AB921</f>
        <v>0</v>
      </c>
      <c r="F935" s="18" t="n">
        <f aca="false">'Vstupní data'!S921</f>
        <v>0</v>
      </c>
      <c r="G935" s="18" t="n">
        <f aca="false">'Vstupní data'!AL921</f>
        <v>0</v>
      </c>
      <c r="H935" s="18" t="n">
        <f aca="false">'Vstupní data'!AQ921</f>
        <v>0</v>
      </c>
      <c r="I935" s="18" t="n">
        <f aca="false">SUM(E935:H935)</f>
        <v>0</v>
      </c>
    </row>
    <row r="936" customFormat="false" ht="12.8" hidden="false" customHeight="false" outlineLevel="0" collapsed="false">
      <c r="A936" s="18" t="n">
        <f aca="false">'Vstupní data'!A922</f>
        <v>0</v>
      </c>
      <c r="B936" s="18" t="str">
        <f aca="false">CONCATENATE('Vstupní data'!F922,'Vstupní data'!G922,'Vstupní data'!H922,'Vstupní data'!I922)</f>
        <v/>
      </c>
      <c r="C936" s="18" t="n">
        <f aca="false">'Vstupní data'!K922</f>
        <v>0</v>
      </c>
      <c r="D936" s="75" t="n">
        <f aca="false">'Vstupní data'!L922</f>
        <v>0</v>
      </c>
      <c r="E936" s="18" t="n">
        <f aca="false">'Vstupní data'!AB922</f>
        <v>0</v>
      </c>
      <c r="F936" s="18" t="n">
        <f aca="false">'Vstupní data'!S922</f>
        <v>0</v>
      </c>
      <c r="G936" s="18" t="n">
        <f aca="false">'Vstupní data'!AL922</f>
        <v>0</v>
      </c>
      <c r="H936" s="18" t="n">
        <f aca="false">'Vstupní data'!AQ922</f>
        <v>0</v>
      </c>
      <c r="I936" s="18" t="n">
        <f aca="false">SUM(E936:H936)</f>
        <v>0</v>
      </c>
    </row>
    <row r="937" customFormat="false" ht="12.8" hidden="false" customHeight="false" outlineLevel="0" collapsed="false">
      <c r="A937" s="18" t="n">
        <f aca="false">'Vstupní data'!A923</f>
        <v>0</v>
      </c>
      <c r="B937" s="18" t="str">
        <f aca="false">CONCATENATE('Vstupní data'!F923,'Vstupní data'!G923,'Vstupní data'!H923,'Vstupní data'!I923)</f>
        <v/>
      </c>
      <c r="C937" s="18" t="n">
        <f aca="false">'Vstupní data'!K923</f>
        <v>0</v>
      </c>
      <c r="D937" s="75" t="n">
        <f aca="false">'Vstupní data'!L923</f>
        <v>0</v>
      </c>
      <c r="E937" s="18" t="n">
        <f aca="false">'Vstupní data'!AB923</f>
        <v>0</v>
      </c>
      <c r="F937" s="18" t="n">
        <f aca="false">'Vstupní data'!S923</f>
        <v>0</v>
      </c>
      <c r="G937" s="18" t="n">
        <f aca="false">'Vstupní data'!AL923</f>
        <v>0</v>
      </c>
      <c r="H937" s="18" t="n">
        <f aca="false">'Vstupní data'!AQ923</f>
        <v>0</v>
      </c>
      <c r="I937" s="18" t="n">
        <f aca="false">SUM(E937:H937)</f>
        <v>0</v>
      </c>
    </row>
    <row r="938" customFormat="false" ht="12.8" hidden="false" customHeight="false" outlineLevel="0" collapsed="false">
      <c r="A938" s="18" t="n">
        <f aca="false">'Vstupní data'!A924</f>
        <v>0</v>
      </c>
      <c r="B938" s="18" t="str">
        <f aca="false">CONCATENATE('Vstupní data'!F924,'Vstupní data'!G924,'Vstupní data'!H924,'Vstupní data'!I924)</f>
        <v/>
      </c>
      <c r="C938" s="18" t="n">
        <f aca="false">'Vstupní data'!K924</f>
        <v>0</v>
      </c>
      <c r="D938" s="75" t="n">
        <f aca="false">'Vstupní data'!L924</f>
        <v>0</v>
      </c>
      <c r="E938" s="18" t="n">
        <f aca="false">'Vstupní data'!AB924</f>
        <v>0</v>
      </c>
      <c r="F938" s="18" t="n">
        <f aca="false">'Vstupní data'!S924</f>
        <v>0</v>
      </c>
      <c r="G938" s="18" t="n">
        <f aca="false">'Vstupní data'!AL924</f>
        <v>0</v>
      </c>
      <c r="H938" s="18" t="n">
        <f aca="false">'Vstupní data'!AQ924</f>
        <v>0</v>
      </c>
      <c r="I938" s="18" t="n">
        <f aca="false">SUM(E938:H938)</f>
        <v>0</v>
      </c>
    </row>
    <row r="939" customFormat="false" ht="12.8" hidden="false" customHeight="false" outlineLevel="0" collapsed="false">
      <c r="A939" s="18" t="n">
        <f aca="false">'Vstupní data'!A925</f>
        <v>0</v>
      </c>
      <c r="B939" s="18" t="str">
        <f aca="false">CONCATENATE('Vstupní data'!F925,'Vstupní data'!G925,'Vstupní data'!H925,'Vstupní data'!I925)</f>
        <v/>
      </c>
      <c r="C939" s="18" t="n">
        <f aca="false">'Vstupní data'!K925</f>
        <v>0</v>
      </c>
      <c r="D939" s="75" t="n">
        <f aca="false">'Vstupní data'!L925</f>
        <v>0</v>
      </c>
      <c r="E939" s="18" t="n">
        <f aca="false">'Vstupní data'!AB925</f>
        <v>0</v>
      </c>
      <c r="F939" s="18" t="n">
        <f aca="false">'Vstupní data'!S925</f>
        <v>0</v>
      </c>
      <c r="G939" s="18" t="n">
        <f aca="false">'Vstupní data'!AL925</f>
        <v>0</v>
      </c>
      <c r="H939" s="18" t="n">
        <f aca="false">'Vstupní data'!AQ925</f>
        <v>0</v>
      </c>
      <c r="I939" s="18" t="n">
        <f aca="false">SUM(E939:H939)</f>
        <v>0</v>
      </c>
    </row>
    <row r="940" customFormat="false" ht="12.8" hidden="false" customHeight="false" outlineLevel="0" collapsed="false">
      <c r="A940" s="18" t="n">
        <f aca="false">'Vstupní data'!A926</f>
        <v>0</v>
      </c>
      <c r="B940" s="18" t="str">
        <f aca="false">CONCATENATE('Vstupní data'!F926,'Vstupní data'!G926,'Vstupní data'!H926,'Vstupní data'!I926)</f>
        <v/>
      </c>
      <c r="C940" s="18" t="n">
        <f aca="false">'Vstupní data'!K926</f>
        <v>0</v>
      </c>
      <c r="D940" s="75" t="n">
        <f aca="false">'Vstupní data'!L926</f>
        <v>0</v>
      </c>
      <c r="E940" s="18" t="n">
        <f aca="false">'Vstupní data'!AB926</f>
        <v>0</v>
      </c>
      <c r="F940" s="18" t="n">
        <f aca="false">'Vstupní data'!S926</f>
        <v>0</v>
      </c>
      <c r="G940" s="18" t="n">
        <f aca="false">'Vstupní data'!AL926</f>
        <v>0</v>
      </c>
      <c r="H940" s="18" t="n">
        <f aca="false">'Vstupní data'!AQ926</f>
        <v>0</v>
      </c>
      <c r="I940" s="18" t="n">
        <f aca="false">SUM(E940:H940)</f>
        <v>0</v>
      </c>
    </row>
    <row r="941" customFormat="false" ht="12.8" hidden="false" customHeight="false" outlineLevel="0" collapsed="false">
      <c r="A941" s="18" t="n">
        <f aca="false">'Vstupní data'!A927</f>
        <v>0</v>
      </c>
      <c r="B941" s="18" t="str">
        <f aca="false">CONCATENATE('Vstupní data'!F927,'Vstupní data'!G927,'Vstupní data'!H927,'Vstupní data'!I927)</f>
        <v/>
      </c>
      <c r="C941" s="18" t="n">
        <f aca="false">'Vstupní data'!K927</f>
        <v>0</v>
      </c>
      <c r="D941" s="75" t="n">
        <f aca="false">'Vstupní data'!L927</f>
        <v>0</v>
      </c>
      <c r="E941" s="18" t="n">
        <f aca="false">'Vstupní data'!AB927</f>
        <v>0</v>
      </c>
      <c r="F941" s="18" t="n">
        <f aca="false">'Vstupní data'!S927</f>
        <v>0</v>
      </c>
      <c r="G941" s="18" t="n">
        <f aca="false">'Vstupní data'!AL927</f>
        <v>0</v>
      </c>
      <c r="H941" s="18" t="n">
        <f aca="false">'Vstupní data'!AQ927</f>
        <v>0</v>
      </c>
      <c r="I941" s="18" t="n">
        <f aca="false">SUM(E941:H941)</f>
        <v>0</v>
      </c>
    </row>
    <row r="942" customFormat="false" ht="12.8" hidden="false" customHeight="false" outlineLevel="0" collapsed="false">
      <c r="A942" s="18" t="n">
        <f aca="false">'Vstupní data'!A928</f>
        <v>0</v>
      </c>
      <c r="B942" s="18" t="str">
        <f aca="false">CONCATENATE('Vstupní data'!F928,'Vstupní data'!G928,'Vstupní data'!H928,'Vstupní data'!I928)</f>
        <v/>
      </c>
      <c r="C942" s="18" t="n">
        <f aca="false">'Vstupní data'!K928</f>
        <v>0</v>
      </c>
      <c r="D942" s="75" t="n">
        <f aca="false">'Vstupní data'!L928</f>
        <v>0</v>
      </c>
      <c r="E942" s="18" t="n">
        <f aca="false">'Vstupní data'!AB928</f>
        <v>0</v>
      </c>
      <c r="F942" s="18" t="n">
        <f aca="false">'Vstupní data'!S928</f>
        <v>0</v>
      </c>
      <c r="G942" s="18" t="n">
        <f aca="false">'Vstupní data'!AL928</f>
        <v>0</v>
      </c>
      <c r="H942" s="18" t="n">
        <f aca="false">'Vstupní data'!AQ928</f>
        <v>0</v>
      </c>
      <c r="I942" s="18" t="n">
        <f aca="false">SUM(E942:H942)</f>
        <v>0</v>
      </c>
    </row>
    <row r="943" customFormat="false" ht="12.8" hidden="false" customHeight="false" outlineLevel="0" collapsed="false">
      <c r="A943" s="18" t="n">
        <f aca="false">'Vstupní data'!A929</f>
        <v>0</v>
      </c>
      <c r="B943" s="18" t="str">
        <f aca="false">CONCATENATE('Vstupní data'!F929,'Vstupní data'!G929,'Vstupní data'!H929,'Vstupní data'!I929)</f>
        <v/>
      </c>
      <c r="C943" s="18" t="n">
        <f aca="false">'Vstupní data'!K929</f>
        <v>0</v>
      </c>
      <c r="D943" s="75" t="n">
        <f aca="false">'Vstupní data'!L929</f>
        <v>0</v>
      </c>
      <c r="E943" s="18" t="n">
        <f aca="false">'Vstupní data'!AB929</f>
        <v>0</v>
      </c>
      <c r="F943" s="18" t="n">
        <f aca="false">'Vstupní data'!S929</f>
        <v>0</v>
      </c>
      <c r="G943" s="18" t="n">
        <f aca="false">'Vstupní data'!AL929</f>
        <v>0</v>
      </c>
      <c r="H943" s="18" t="n">
        <f aca="false">'Vstupní data'!AQ929</f>
        <v>0</v>
      </c>
      <c r="I943" s="18" t="n">
        <f aca="false">SUM(E943:H943)</f>
        <v>0</v>
      </c>
    </row>
    <row r="944" customFormat="false" ht="12.8" hidden="false" customHeight="false" outlineLevel="0" collapsed="false">
      <c r="A944" s="18" t="n">
        <f aca="false">'Vstupní data'!A930</f>
        <v>0</v>
      </c>
      <c r="B944" s="18" t="str">
        <f aca="false">CONCATENATE('Vstupní data'!F930,'Vstupní data'!G930,'Vstupní data'!H930,'Vstupní data'!I930)</f>
        <v/>
      </c>
      <c r="C944" s="18" t="n">
        <f aca="false">'Vstupní data'!K930</f>
        <v>0</v>
      </c>
      <c r="D944" s="75" t="n">
        <f aca="false">'Vstupní data'!L930</f>
        <v>0</v>
      </c>
      <c r="E944" s="18" t="n">
        <f aca="false">'Vstupní data'!AB930</f>
        <v>0</v>
      </c>
      <c r="F944" s="18" t="n">
        <f aca="false">'Vstupní data'!S930</f>
        <v>0</v>
      </c>
      <c r="G944" s="18" t="n">
        <f aca="false">'Vstupní data'!AL930</f>
        <v>0</v>
      </c>
      <c r="H944" s="18" t="n">
        <f aca="false">'Vstupní data'!AQ930</f>
        <v>0</v>
      </c>
      <c r="I944" s="18" t="n">
        <f aca="false">SUM(E944:H944)</f>
        <v>0</v>
      </c>
    </row>
    <row r="945" customFormat="false" ht="12.8" hidden="false" customHeight="false" outlineLevel="0" collapsed="false">
      <c r="A945" s="18" t="n">
        <f aca="false">'Vstupní data'!A931</f>
        <v>0</v>
      </c>
      <c r="B945" s="18" t="str">
        <f aca="false">CONCATENATE('Vstupní data'!F931,'Vstupní data'!G931,'Vstupní data'!H931,'Vstupní data'!I931)</f>
        <v/>
      </c>
      <c r="C945" s="18" t="n">
        <f aca="false">'Vstupní data'!K931</f>
        <v>0</v>
      </c>
      <c r="D945" s="75" t="n">
        <f aca="false">'Vstupní data'!L931</f>
        <v>0</v>
      </c>
      <c r="E945" s="18" t="n">
        <f aca="false">'Vstupní data'!AB931</f>
        <v>0</v>
      </c>
      <c r="F945" s="18" t="n">
        <f aca="false">'Vstupní data'!S931</f>
        <v>0</v>
      </c>
      <c r="G945" s="18" t="n">
        <f aca="false">'Vstupní data'!AL931</f>
        <v>0</v>
      </c>
      <c r="H945" s="18" t="n">
        <f aca="false">'Vstupní data'!AQ931</f>
        <v>0</v>
      </c>
      <c r="I945" s="18" t="n">
        <f aca="false">SUM(E945:H945)</f>
        <v>0</v>
      </c>
    </row>
    <row r="946" customFormat="false" ht="12.8" hidden="false" customHeight="false" outlineLevel="0" collapsed="false">
      <c r="A946" s="18" t="n">
        <f aca="false">'Vstupní data'!A932</f>
        <v>0</v>
      </c>
      <c r="B946" s="18" t="str">
        <f aca="false">CONCATENATE('Vstupní data'!F932,'Vstupní data'!G932,'Vstupní data'!H932,'Vstupní data'!I932)</f>
        <v/>
      </c>
      <c r="C946" s="18" t="n">
        <f aca="false">'Vstupní data'!K932</f>
        <v>0</v>
      </c>
      <c r="D946" s="75" t="n">
        <f aca="false">'Vstupní data'!L932</f>
        <v>0</v>
      </c>
      <c r="E946" s="18" t="n">
        <f aca="false">'Vstupní data'!AB932</f>
        <v>0</v>
      </c>
      <c r="F946" s="18" t="n">
        <f aca="false">'Vstupní data'!S932</f>
        <v>0</v>
      </c>
      <c r="G946" s="18" t="n">
        <f aca="false">'Vstupní data'!AL932</f>
        <v>0</v>
      </c>
      <c r="H946" s="18" t="n">
        <f aca="false">'Vstupní data'!AQ932</f>
        <v>0</v>
      </c>
      <c r="I946" s="18" t="n">
        <f aca="false">SUM(E946:H946)</f>
        <v>0</v>
      </c>
    </row>
    <row r="947" customFormat="false" ht="12.8" hidden="false" customHeight="false" outlineLevel="0" collapsed="false">
      <c r="A947" s="18" t="n">
        <f aca="false">'Vstupní data'!A933</f>
        <v>0</v>
      </c>
      <c r="B947" s="18" t="str">
        <f aca="false">CONCATENATE('Vstupní data'!F933,'Vstupní data'!G933,'Vstupní data'!H933,'Vstupní data'!I933)</f>
        <v/>
      </c>
      <c r="C947" s="18" t="n">
        <f aca="false">'Vstupní data'!K933</f>
        <v>0</v>
      </c>
      <c r="D947" s="75" t="n">
        <f aca="false">'Vstupní data'!L933</f>
        <v>0</v>
      </c>
      <c r="E947" s="18" t="n">
        <f aca="false">'Vstupní data'!AB933</f>
        <v>0</v>
      </c>
      <c r="F947" s="18" t="n">
        <f aca="false">'Vstupní data'!S933</f>
        <v>0</v>
      </c>
      <c r="G947" s="18" t="n">
        <f aca="false">'Vstupní data'!AL933</f>
        <v>0</v>
      </c>
      <c r="H947" s="18" t="n">
        <f aca="false">'Vstupní data'!AQ933</f>
        <v>0</v>
      </c>
      <c r="I947" s="18" t="n">
        <f aca="false">SUM(E947:H947)</f>
        <v>0</v>
      </c>
    </row>
    <row r="948" customFormat="false" ht="12.8" hidden="false" customHeight="false" outlineLevel="0" collapsed="false">
      <c r="A948" s="18" t="n">
        <f aca="false">'Vstupní data'!A934</f>
        <v>0</v>
      </c>
      <c r="B948" s="18" t="str">
        <f aca="false">CONCATENATE('Vstupní data'!F934,'Vstupní data'!G934,'Vstupní data'!H934,'Vstupní data'!I934)</f>
        <v/>
      </c>
      <c r="C948" s="18" t="n">
        <f aca="false">'Vstupní data'!K934</f>
        <v>0</v>
      </c>
      <c r="D948" s="75" t="n">
        <f aca="false">'Vstupní data'!L934</f>
        <v>0</v>
      </c>
      <c r="E948" s="18" t="n">
        <f aca="false">'Vstupní data'!AB934</f>
        <v>0</v>
      </c>
      <c r="F948" s="18" t="n">
        <f aca="false">'Vstupní data'!S934</f>
        <v>0</v>
      </c>
      <c r="G948" s="18" t="n">
        <f aca="false">'Vstupní data'!AL934</f>
        <v>0</v>
      </c>
      <c r="H948" s="18" t="n">
        <f aca="false">'Vstupní data'!AQ934</f>
        <v>0</v>
      </c>
      <c r="I948" s="18" t="n">
        <f aca="false">SUM(E948:H948)</f>
        <v>0</v>
      </c>
    </row>
    <row r="949" customFormat="false" ht="12.8" hidden="false" customHeight="false" outlineLevel="0" collapsed="false">
      <c r="A949" s="18" t="n">
        <f aca="false">'Vstupní data'!A935</f>
        <v>0</v>
      </c>
      <c r="B949" s="18" t="str">
        <f aca="false">CONCATENATE('Vstupní data'!F935,'Vstupní data'!G935,'Vstupní data'!H935,'Vstupní data'!I935)</f>
        <v/>
      </c>
      <c r="C949" s="18" t="n">
        <f aca="false">'Vstupní data'!K935</f>
        <v>0</v>
      </c>
      <c r="D949" s="75" t="n">
        <f aca="false">'Vstupní data'!L935</f>
        <v>0</v>
      </c>
      <c r="E949" s="18" t="n">
        <f aca="false">'Vstupní data'!AB935</f>
        <v>0</v>
      </c>
      <c r="F949" s="18" t="n">
        <f aca="false">'Vstupní data'!S935</f>
        <v>0</v>
      </c>
      <c r="G949" s="18" t="n">
        <f aca="false">'Vstupní data'!AL935</f>
        <v>0</v>
      </c>
      <c r="H949" s="18" t="n">
        <f aca="false">'Vstupní data'!AQ935</f>
        <v>0</v>
      </c>
      <c r="I949" s="18" t="n">
        <f aca="false">SUM(E949:H949)</f>
        <v>0</v>
      </c>
    </row>
    <row r="950" customFormat="false" ht="12.8" hidden="false" customHeight="false" outlineLevel="0" collapsed="false">
      <c r="A950" s="18" t="n">
        <f aca="false">'Vstupní data'!A936</f>
        <v>0</v>
      </c>
      <c r="B950" s="18" t="str">
        <f aca="false">CONCATENATE('Vstupní data'!F936,'Vstupní data'!G936,'Vstupní data'!H936,'Vstupní data'!I936)</f>
        <v/>
      </c>
      <c r="C950" s="18" t="n">
        <f aca="false">'Vstupní data'!K936</f>
        <v>0</v>
      </c>
      <c r="D950" s="75" t="n">
        <f aca="false">'Vstupní data'!L936</f>
        <v>0</v>
      </c>
      <c r="E950" s="18" t="n">
        <f aca="false">'Vstupní data'!AB936</f>
        <v>0</v>
      </c>
      <c r="F950" s="18" t="n">
        <f aca="false">'Vstupní data'!S936</f>
        <v>0</v>
      </c>
      <c r="G950" s="18" t="n">
        <f aca="false">'Vstupní data'!AL936</f>
        <v>0</v>
      </c>
      <c r="H950" s="18" t="n">
        <f aca="false">'Vstupní data'!AQ936</f>
        <v>0</v>
      </c>
      <c r="I950" s="18" t="n">
        <f aca="false">SUM(E950:H950)</f>
        <v>0</v>
      </c>
    </row>
    <row r="951" customFormat="false" ht="12.8" hidden="false" customHeight="false" outlineLevel="0" collapsed="false">
      <c r="A951" s="18" t="n">
        <f aca="false">'Vstupní data'!A937</f>
        <v>0</v>
      </c>
      <c r="B951" s="18" t="str">
        <f aca="false">CONCATENATE('Vstupní data'!F937,'Vstupní data'!G937,'Vstupní data'!H937,'Vstupní data'!I937)</f>
        <v/>
      </c>
      <c r="C951" s="18" t="n">
        <f aca="false">'Vstupní data'!K937</f>
        <v>0</v>
      </c>
      <c r="D951" s="75" t="n">
        <f aca="false">'Vstupní data'!L937</f>
        <v>0</v>
      </c>
      <c r="E951" s="18" t="n">
        <f aca="false">'Vstupní data'!AB937</f>
        <v>0</v>
      </c>
      <c r="F951" s="18" t="n">
        <f aca="false">'Vstupní data'!S937</f>
        <v>0</v>
      </c>
      <c r="G951" s="18" t="n">
        <f aca="false">'Vstupní data'!AL937</f>
        <v>0</v>
      </c>
      <c r="H951" s="18" t="n">
        <f aca="false">'Vstupní data'!AQ937</f>
        <v>0</v>
      </c>
      <c r="I951" s="18" t="n">
        <f aca="false">SUM(E951:H951)</f>
        <v>0</v>
      </c>
    </row>
    <row r="952" customFormat="false" ht="12.8" hidden="false" customHeight="false" outlineLevel="0" collapsed="false">
      <c r="A952" s="18" t="n">
        <f aca="false">'Vstupní data'!A938</f>
        <v>0</v>
      </c>
      <c r="B952" s="18" t="str">
        <f aca="false">CONCATENATE('Vstupní data'!F938,'Vstupní data'!G938,'Vstupní data'!H938,'Vstupní data'!I938)</f>
        <v/>
      </c>
      <c r="C952" s="18" t="n">
        <f aca="false">'Vstupní data'!K938</f>
        <v>0</v>
      </c>
      <c r="D952" s="75" t="n">
        <f aca="false">'Vstupní data'!L938</f>
        <v>0</v>
      </c>
      <c r="E952" s="18" t="n">
        <f aca="false">'Vstupní data'!AB938</f>
        <v>0</v>
      </c>
      <c r="F952" s="18" t="n">
        <f aca="false">'Vstupní data'!S938</f>
        <v>0</v>
      </c>
      <c r="G952" s="18" t="n">
        <f aca="false">'Vstupní data'!AL938</f>
        <v>0</v>
      </c>
      <c r="H952" s="18" t="n">
        <f aca="false">'Vstupní data'!AQ938</f>
        <v>0</v>
      </c>
      <c r="I952" s="18" t="n">
        <f aca="false">SUM(E952:H952)</f>
        <v>0</v>
      </c>
    </row>
    <row r="953" customFormat="false" ht="12.8" hidden="false" customHeight="false" outlineLevel="0" collapsed="false">
      <c r="A953" s="18" t="n">
        <f aca="false">'Vstupní data'!A939</f>
        <v>0</v>
      </c>
      <c r="B953" s="18" t="str">
        <f aca="false">CONCATENATE('Vstupní data'!F939,'Vstupní data'!G939,'Vstupní data'!H939,'Vstupní data'!I939)</f>
        <v/>
      </c>
      <c r="C953" s="18" t="n">
        <f aca="false">'Vstupní data'!K939</f>
        <v>0</v>
      </c>
      <c r="D953" s="75" t="n">
        <f aca="false">'Vstupní data'!L939</f>
        <v>0</v>
      </c>
      <c r="E953" s="18" t="n">
        <f aca="false">'Vstupní data'!AB939</f>
        <v>0</v>
      </c>
      <c r="F953" s="18" t="n">
        <f aca="false">'Vstupní data'!S939</f>
        <v>0</v>
      </c>
      <c r="G953" s="18" t="n">
        <f aca="false">'Vstupní data'!AL939</f>
        <v>0</v>
      </c>
      <c r="H953" s="18" t="n">
        <f aca="false">'Vstupní data'!AQ939</f>
        <v>0</v>
      </c>
      <c r="I953" s="18" t="n">
        <f aca="false">SUM(E953:H953)</f>
        <v>0</v>
      </c>
    </row>
    <row r="954" customFormat="false" ht="12.8" hidden="false" customHeight="false" outlineLevel="0" collapsed="false">
      <c r="A954" s="18" t="n">
        <f aca="false">'Vstupní data'!A940</f>
        <v>0</v>
      </c>
      <c r="B954" s="18" t="str">
        <f aca="false">CONCATENATE('Vstupní data'!F940,'Vstupní data'!G940,'Vstupní data'!H940,'Vstupní data'!I940)</f>
        <v/>
      </c>
      <c r="C954" s="18" t="n">
        <f aca="false">'Vstupní data'!K940</f>
        <v>0</v>
      </c>
      <c r="D954" s="75" t="n">
        <f aca="false">'Vstupní data'!L940</f>
        <v>0</v>
      </c>
      <c r="E954" s="18" t="n">
        <f aca="false">'Vstupní data'!AB940</f>
        <v>0</v>
      </c>
      <c r="F954" s="18" t="n">
        <f aca="false">'Vstupní data'!S940</f>
        <v>0</v>
      </c>
      <c r="G954" s="18" t="n">
        <f aca="false">'Vstupní data'!AL940</f>
        <v>0</v>
      </c>
      <c r="H954" s="18" t="n">
        <f aca="false">'Vstupní data'!AQ940</f>
        <v>0</v>
      </c>
      <c r="I954" s="18" t="n">
        <f aca="false">SUM(E954:H954)</f>
        <v>0</v>
      </c>
    </row>
    <row r="955" customFormat="false" ht="12.8" hidden="false" customHeight="false" outlineLevel="0" collapsed="false">
      <c r="A955" s="18" t="n">
        <f aca="false">'Vstupní data'!A941</f>
        <v>0</v>
      </c>
      <c r="B955" s="18" t="str">
        <f aca="false">CONCATENATE('Vstupní data'!F941,'Vstupní data'!G941,'Vstupní data'!H941,'Vstupní data'!I941)</f>
        <v/>
      </c>
      <c r="C955" s="18" t="n">
        <f aca="false">'Vstupní data'!K941</f>
        <v>0</v>
      </c>
      <c r="D955" s="75" t="n">
        <f aca="false">'Vstupní data'!L941</f>
        <v>0</v>
      </c>
      <c r="E955" s="18" t="n">
        <f aca="false">'Vstupní data'!AB941</f>
        <v>0</v>
      </c>
      <c r="F955" s="18" t="n">
        <f aca="false">'Vstupní data'!S941</f>
        <v>0</v>
      </c>
      <c r="G955" s="18" t="n">
        <f aca="false">'Vstupní data'!AL941</f>
        <v>0</v>
      </c>
      <c r="H955" s="18" t="n">
        <f aca="false">'Vstupní data'!AQ941</f>
        <v>0</v>
      </c>
      <c r="I955" s="18" t="n">
        <f aca="false">SUM(E955:H955)</f>
        <v>0</v>
      </c>
    </row>
    <row r="956" customFormat="false" ht="12.8" hidden="false" customHeight="false" outlineLevel="0" collapsed="false">
      <c r="A956" s="18" t="n">
        <f aca="false">'Vstupní data'!A942</f>
        <v>0</v>
      </c>
      <c r="B956" s="18" t="str">
        <f aca="false">CONCATENATE('Vstupní data'!F942,'Vstupní data'!G942,'Vstupní data'!H942,'Vstupní data'!I942)</f>
        <v/>
      </c>
      <c r="C956" s="18" t="n">
        <f aca="false">'Vstupní data'!K942</f>
        <v>0</v>
      </c>
      <c r="D956" s="75" t="n">
        <f aca="false">'Vstupní data'!L942</f>
        <v>0</v>
      </c>
      <c r="E956" s="18" t="n">
        <f aca="false">'Vstupní data'!AB942</f>
        <v>0</v>
      </c>
      <c r="F956" s="18" t="n">
        <f aca="false">'Vstupní data'!S942</f>
        <v>0</v>
      </c>
      <c r="G956" s="18" t="n">
        <f aca="false">'Vstupní data'!AL942</f>
        <v>0</v>
      </c>
      <c r="H956" s="18" t="n">
        <f aca="false">'Vstupní data'!AQ942</f>
        <v>0</v>
      </c>
      <c r="I956" s="18" t="n">
        <f aca="false">SUM(E956:H956)</f>
        <v>0</v>
      </c>
    </row>
    <row r="957" customFormat="false" ht="12.8" hidden="false" customHeight="false" outlineLevel="0" collapsed="false">
      <c r="A957" s="18" t="n">
        <f aca="false">'Vstupní data'!A943</f>
        <v>0</v>
      </c>
      <c r="B957" s="18" t="str">
        <f aca="false">CONCATENATE('Vstupní data'!F943,'Vstupní data'!G943,'Vstupní data'!H943,'Vstupní data'!I943)</f>
        <v/>
      </c>
      <c r="C957" s="18" t="n">
        <f aca="false">'Vstupní data'!K943</f>
        <v>0</v>
      </c>
      <c r="D957" s="75" t="n">
        <f aca="false">'Vstupní data'!L943</f>
        <v>0</v>
      </c>
      <c r="E957" s="18" t="n">
        <f aca="false">'Vstupní data'!AB943</f>
        <v>0</v>
      </c>
      <c r="F957" s="18" t="n">
        <f aca="false">'Vstupní data'!S943</f>
        <v>0</v>
      </c>
      <c r="G957" s="18" t="n">
        <f aca="false">'Vstupní data'!AL943</f>
        <v>0</v>
      </c>
      <c r="H957" s="18" t="n">
        <f aca="false">'Vstupní data'!AQ943</f>
        <v>0</v>
      </c>
      <c r="I957" s="18" t="n">
        <f aca="false">SUM(E957:H957)</f>
        <v>0</v>
      </c>
    </row>
    <row r="958" customFormat="false" ht="12.8" hidden="false" customHeight="false" outlineLevel="0" collapsed="false">
      <c r="A958" s="18" t="n">
        <f aca="false">'Vstupní data'!A944</f>
        <v>0</v>
      </c>
      <c r="B958" s="18" t="str">
        <f aca="false">CONCATENATE('Vstupní data'!F944,'Vstupní data'!G944,'Vstupní data'!H944,'Vstupní data'!I944)</f>
        <v/>
      </c>
      <c r="C958" s="18" t="n">
        <f aca="false">'Vstupní data'!K944</f>
        <v>0</v>
      </c>
      <c r="D958" s="75" t="n">
        <f aca="false">'Vstupní data'!L944</f>
        <v>0</v>
      </c>
      <c r="E958" s="18" t="n">
        <f aca="false">'Vstupní data'!AB944</f>
        <v>0</v>
      </c>
      <c r="F958" s="18" t="n">
        <f aca="false">'Vstupní data'!S944</f>
        <v>0</v>
      </c>
      <c r="G958" s="18" t="n">
        <f aca="false">'Vstupní data'!AL944</f>
        <v>0</v>
      </c>
      <c r="H958" s="18" t="n">
        <f aca="false">'Vstupní data'!AQ944</f>
        <v>0</v>
      </c>
      <c r="I958" s="18" t="n">
        <f aca="false">SUM(E958:H958)</f>
        <v>0</v>
      </c>
    </row>
    <row r="959" customFormat="false" ht="12.8" hidden="false" customHeight="false" outlineLevel="0" collapsed="false">
      <c r="A959" s="18" t="n">
        <f aca="false">'Vstupní data'!A945</f>
        <v>0</v>
      </c>
      <c r="B959" s="18" t="str">
        <f aca="false">CONCATENATE('Vstupní data'!F945,'Vstupní data'!G945,'Vstupní data'!H945,'Vstupní data'!I945)</f>
        <v/>
      </c>
      <c r="C959" s="18" t="n">
        <f aca="false">'Vstupní data'!K945</f>
        <v>0</v>
      </c>
      <c r="D959" s="75" t="n">
        <f aca="false">'Vstupní data'!L945</f>
        <v>0</v>
      </c>
      <c r="E959" s="18" t="n">
        <f aca="false">'Vstupní data'!AB945</f>
        <v>0</v>
      </c>
      <c r="F959" s="18" t="n">
        <f aca="false">'Vstupní data'!S945</f>
        <v>0</v>
      </c>
      <c r="G959" s="18" t="n">
        <f aca="false">'Vstupní data'!AL945</f>
        <v>0</v>
      </c>
      <c r="H959" s="18" t="n">
        <f aca="false">'Vstupní data'!AQ945</f>
        <v>0</v>
      </c>
      <c r="I959" s="18" t="n">
        <f aca="false">SUM(E959:H959)</f>
        <v>0</v>
      </c>
    </row>
    <row r="960" customFormat="false" ht="12.8" hidden="false" customHeight="false" outlineLevel="0" collapsed="false">
      <c r="A960" s="18" t="n">
        <f aca="false">'Vstupní data'!A946</f>
        <v>0</v>
      </c>
      <c r="B960" s="18" t="str">
        <f aca="false">CONCATENATE('Vstupní data'!F946,'Vstupní data'!G946,'Vstupní data'!H946,'Vstupní data'!I946)</f>
        <v/>
      </c>
      <c r="C960" s="18" t="n">
        <f aca="false">'Vstupní data'!K946</f>
        <v>0</v>
      </c>
      <c r="D960" s="75" t="n">
        <f aca="false">'Vstupní data'!L946</f>
        <v>0</v>
      </c>
      <c r="E960" s="18" t="n">
        <f aca="false">'Vstupní data'!AB946</f>
        <v>0</v>
      </c>
      <c r="F960" s="18" t="n">
        <f aca="false">'Vstupní data'!S946</f>
        <v>0</v>
      </c>
      <c r="G960" s="18" t="n">
        <f aca="false">'Vstupní data'!AL946</f>
        <v>0</v>
      </c>
      <c r="H960" s="18" t="n">
        <f aca="false">'Vstupní data'!AQ946</f>
        <v>0</v>
      </c>
      <c r="I960" s="18" t="n">
        <f aca="false">SUM(E960:H960)</f>
        <v>0</v>
      </c>
    </row>
    <row r="961" customFormat="false" ht="12.8" hidden="false" customHeight="false" outlineLevel="0" collapsed="false">
      <c r="A961" s="18" t="n">
        <f aca="false">'Vstupní data'!A947</f>
        <v>0</v>
      </c>
      <c r="B961" s="18" t="str">
        <f aca="false">CONCATENATE('Vstupní data'!F947,'Vstupní data'!G947,'Vstupní data'!H947,'Vstupní data'!I947)</f>
        <v/>
      </c>
      <c r="C961" s="18" t="n">
        <f aca="false">'Vstupní data'!K947</f>
        <v>0</v>
      </c>
      <c r="D961" s="75" t="n">
        <f aca="false">'Vstupní data'!L947</f>
        <v>0</v>
      </c>
      <c r="E961" s="18" t="n">
        <f aca="false">'Vstupní data'!AB947</f>
        <v>0</v>
      </c>
      <c r="F961" s="18" t="n">
        <f aca="false">'Vstupní data'!S947</f>
        <v>0</v>
      </c>
      <c r="G961" s="18" t="n">
        <f aca="false">'Vstupní data'!AL947</f>
        <v>0</v>
      </c>
      <c r="H961" s="18" t="n">
        <f aca="false">'Vstupní data'!AQ947</f>
        <v>0</v>
      </c>
      <c r="I961" s="18" t="n">
        <f aca="false">SUM(E961:H961)</f>
        <v>0</v>
      </c>
    </row>
    <row r="962" customFormat="false" ht="12.8" hidden="false" customHeight="false" outlineLevel="0" collapsed="false">
      <c r="A962" s="18" t="n">
        <f aca="false">'Vstupní data'!A948</f>
        <v>0</v>
      </c>
      <c r="B962" s="18" t="str">
        <f aca="false">CONCATENATE('Vstupní data'!F948,'Vstupní data'!G948,'Vstupní data'!H948,'Vstupní data'!I948)</f>
        <v/>
      </c>
      <c r="C962" s="18" t="n">
        <f aca="false">'Vstupní data'!K948</f>
        <v>0</v>
      </c>
      <c r="D962" s="75" t="n">
        <f aca="false">'Vstupní data'!L948</f>
        <v>0</v>
      </c>
      <c r="E962" s="18" t="n">
        <f aca="false">'Vstupní data'!AB948</f>
        <v>0</v>
      </c>
      <c r="F962" s="18" t="n">
        <f aca="false">'Vstupní data'!S948</f>
        <v>0</v>
      </c>
      <c r="G962" s="18" t="n">
        <f aca="false">'Vstupní data'!AL948</f>
        <v>0</v>
      </c>
      <c r="H962" s="18" t="n">
        <f aca="false">'Vstupní data'!AQ948</f>
        <v>0</v>
      </c>
      <c r="I962" s="18" t="n">
        <f aca="false">SUM(E962:H962)</f>
        <v>0</v>
      </c>
    </row>
    <row r="963" customFormat="false" ht="12.8" hidden="false" customHeight="false" outlineLevel="0" collapsed="false">
      <c r="A963" s="18" t="n">
        <f aca="false">'Vstupní data'!A949</f>
        <v>0</v>
      </c>
      <c r="B963" s="18" t="str">
        <f aca="false">CONCATENATE('Vstupní data'!F949,'Vstupní data'!G949,'Vstupní data'!H949,'Vstupní data'!I949)</f>
        <v/>
      </c>
      <c r="C963" s="18" t="n">
        <f aca="false">'Vstupní data'!K949</f>
        <v>0</v>
      </c>
      <c r="D963" s="75" t="n">
        <f aca="false">'Vstupní data'!L949</f>
        <v>0</v>
      </c>
      <c r="E963" s="18" t="n">
        <f aca="false">'Vstupní data'!AB949</f>
        <v>0</v>
      </c>
      <c r="F963" s="18" t="n">
        <f aca="false">'Vstupní data'!S949</f>
        <v>0</v>
      </c>
      <c r="G963" s="18" t="n">
        <f aca="false">'Vstupní data'!AL949</f>
        <v>0</v>
      </c>
      <c r="H963" s="18" t="n">
        <f aca="false">'Vstupní data'!AQ949</f>
        <v>0</v>
      </c>
      <c r="I963" s="18" t="n">
        <f aca="false">SUM(E963:H963)</f>
        <v>0</v>
      </c>
    </row>
    <row r="964" customFormat="false" ht="12.8" hidden="false" customHeight="false" outlineLevel="0" collapsed="false">
      <c r="A964" s="18" t="n">
        <f aca="false">'Vstupní data'!A950</f>
        <v>0</v>
      </c>
      <c r="B964" s="18" t="str">
        <f aca="false">CONCATENATE('Vstupní data'!F950,'Vstupní data'!G950,'Vstupní data'!H950,'Vstupní data'!I950)</f>
        <v/>
      </c>
      <c r="C964" s="18" t="n">
        <f aca="false">'Vstupní data'!K950</f>
        <v>0</v>
      </c>
      <c r="D964" s="75" t="n">
        <f aca="false">'Vstupní data'!L950</f>
        <v>0</v>
      </c>
      <c r="E964" s="18" t="n">
        <f aca="false">'Vstupní data'!AB950</f>
        <v>0</v>
      </c>
      <c r="F964" s="18" t="n">
        <f aca="false">'Vstupní data'!S950</f>
        <v>0</v>
      </c>
      <c r="G964" s="18" t="n">
        <f aca="false">'Vstupní data'!AL950</f>
        <v>0</v>
      </c>
      <c r="H964" s="18" t="n">
        <f aca="false">'Vstupní data'!AQ950</f>
        <v>0</v>
      </c>
      <c r="I964" s="18" t="n">
        <f aca="false">SUM(E964:H964)</f>
        <v>0</v>
      </c>
    </row>
    <row r="965" customFormat="false" ht="12.8" hidden="false" customHeight="false" outlineLevel="0" collapsed="false">
      <c r="A965" s="18" t="n">
        <f aca="false">'Vstupní data'!A951</f>
        <v>0</v>
      </c>
      <c r="B965" s="18" t="str">
        <f aca="false">CONCATENATE('Vstupní data'!F951,'Vstupní data'!G951,'Vstupní data'!H951,'Vstupní data'!I951)</f>
        <v/>
      </c>
      <c r="C965" s="18" t="n">
        <f aca="false">'Vstupní data'!K951</f>
        <v>0</v>
      </c>
      <c r="D965" s="75" t="n">
        <f aca="false">'Vstupní data'!L951</f>
        <v>0</v>
      </c>
      <c r="E965" s="18" t="n">
        <f aca="false">'Vstupní data'!AB951</f>
        <v>0</v>
      </c>
      <c r="F965" s="18" t="n">
        <f aca="false">'Vstupní data'!S951</f>
        <v>0</v>
      </c>
      <c r="G965" s="18" t="n">
        <f aca="false">'Vstupní data'!AL951</f>
        <v>0</v>
      </c>
      <c r="H965" s="18" t="n">
        <f aca="false">'Vstupní data'!AQ951</f>
        <v>0</v>
      </c>
      <c r="I965" s="18" t="n">
        <f aca="false">SUM(E965:H965)</f>
        <v>0</v>
      </c>
    </row>
    <row r="966" customFormat="false" ht="12.8" hidden="false" customHeight="false" outlineLevel="0" collapsed="false">
      <c r="A966" s="18" t="n">
        <f aca="false">'Vstupní data'!A952</f>
        <v>0</v>
      </c>
      <c r="B966" s="18" t="str">
        <f aca="false">CONCATENATE('Vstupní data'!F952,'Vstupní data'!G952,'Vstupní data'!H952,'Vstupní data'!I952)</f>
        <v/>
      </c>
      <c r="C966" s="18" t="n">
        <f aca="false">'Vstupní data'!K952</f>
        <v>0</v>
      </c>
      <c r="D966" s="75" t="n">
        <f aca="false">'Vstupní data'!L952</f>
        <v>0</v>
      </c>
      <c r="E966" s="18" t="n">
        <f aca="false">'Vstupní data'!AB952</f>
        <v>0</v>
      </c>
      <c r="F966" s="18" t="n">
        <f aca="false">'Vstupní data'!S952</f>
        <v>0</v>
      </c>
      <c r="G966" s="18" t="n">
        <f aca="false">'Vstupní data'!AL952</f>
        <v>0</v>
      </c>
      <c r="H966" s="18" t="n">
        <f aca="false">'Vstupní data'!AQ952</f>
        <v>0</v>
      </c>
      <c r="I966" s="18" t="n">
        <f aca="false">SUM(E966:H966)</f>
        <v>0</v>
      </c>
    </row>
    <row r="967" customFormat="false" ht="12.8" hidden="false" customHeight="false" outlineLevel="0" collapsed="false">
      <c r="A967" s="18" t="n">
        <f aca="false">'Vstupní data'!A953</f>
        <v>0</v>
      </c>
      <c r="B967" s="18" t="str">
        <f aca="false">CONCATENATE('Vstupní data'!F953,'Vstupní data'!G953,'Vstupní data'!H953,'Vstupní data'!I953)</f>
        <v/>
      </c>
      <c r="C967" s="18" t="n">
        <f aca="false">'Vstupní data'!K953</f>
        <v>0</v>
      </c>
      <c r="D967" s="75" t="n">
        <f aca="false">'Vstupní data'!L953</f>
        <v>0</v>
      </c>
      <c r="E967" s="18" t="n">
        <f aca="false">'Vstupní data'!AB953</f>
        <v>0</v>
      </c>
      <c r="F967" s="18" t="n">
        <f aca="false">'Vstupní data'!S953</f>
        <v>0</v>
      </c>
      <c r="G967" s="18" t="n">
        <f aca="false">'Vstupní data'!AL953</f>
        <v>0</v>
      </c>
      <c r="H967" s="18" t="n">
        <f aca="false">'Vstupní data'!AQ953</f>
        <v>0</v>
      </c>
      <c r="I967" s="18" t="n">
        <f aca="false">SUM(E967:H967)</f>
        <v>0</v>
      </c>
    </row>
    <row r="968" customFormat="false" ht="12.8" hidden="false" customHeight="false" outlineLevel="0" collapsed="false">
      <c r="A968" s="18" t="n">
        <f aca="false">'Vstupní data'!A954</f>
        <v>0</v>
      </c>
      <c r="B968" s="18" t="str">
        <f aca="false">CONCATENATE('Vstupní data'!F954,'Vstupní data'!G954,'Vstupní data'!H954,'Vstupní data'!I954)</f>
        <v/>
      </c>
      <c r="C968" s="18" t="n">
        <f aca="false">'Vstupní data'!K954</f>
        <v>0</v>
      </c>
      <c r="D968" s="75" t="n">
        <f aca="false">'Vstupní data'!L954</f>
        <v>0</v>
      </c>
      <c r="E968" s="18" t="n">
        <f aca="false">'Vstupní data'!AB954</f>
        <v>0</v>
      </c>
      <c r="F968" s="18" t="n">
        <f aca="false">'Vstupní data'!S954</f>
        <v>0</v>
      </c>
      <c r="G968" s="18" t="n">
        <f aca="false">'Vstupní data'!AL954</f>
        <v>0</v>
      </c>
      <c r="H968" s="18" t="n">
        <f aca="false">'Vstupní data'!AQ954</f>
        <v>0</v>
      </c>
      <c r="I968" s="18" t="n">
        <f aca="false">SUM(E968:H968)</f>
        <v>0</v>
      </c>
    </row>
    <row r="969" customFormat="false" ht="12.8" hidden="false" customHeight="false" outlineLevel="0" collapsed="false">
      <c r="A969" s="18" t="n">
        <f aca="false">'Vstupní data'!A955</f>
        <v>0</v>
      </c>
      <c r="B969" s="18" t="str">
        <f aca="false">CONCATENATE('Vstupní data'!F955,'Vstupní data'!G955,'Vstupní data'!H955,'Vstupní data'!I955)</f>
        <v/>
      </c>
      <c r="C969" s="18" t="n">
        <f aca="false">'Vstupní data'!K955</f>
        <v>0</v>
      </c>
      <c r="D969" s="75" t="n">
        <f aca="false">'Vstupní data'!L955</f>
        <v>0</v>
      </c>
      <c r="E969" s="18" t="n">
        <f aca="false">'Vstupní data'!AB955</f>
        <v>0</v>
      </c>
      <c r="F969" s="18" t="n">
        <f aca="false">'Vstupní data'!S955</f>
        <v>0</v>
      </c>
      <c r="G969" s="18" t="n">
        <f aca="false">'Vstupní data'!AL955</f>
        <v>0</v>
      </c>
      <c r="H969" s="18" t="n">
        <f aca="false">'Vstupní data'!AQ955</f>
        <v>0</v>
      </c>
      <c r="I969" s="18" t="n">
        <f aca="false">SUM(E969:H969)</f>
        <v>0</v>
      </c>
    </row>
    <row r="970" customFormat="false" ht="12.8" hidden="false" customHeight="false" outlineLevel="0" collapsed="false">
      <c r="A970" s="18" t="n">
        <f aca="false">'Vstupní data'!A956</f>
        <v>0</v>
      </c>
      <c r="B970" s="18" t="str">
        <f aca="false">CONCATENATE('Vstupní data'!F956,'Vstupní data'!G956,'Vstupní data'!H956,'Vstupní data'!I956)</f>
        <v/>
      </c>
      <c r="C970" s="18" t="n">
        <f aca="false">'Vstupní data'!K956</f>
        <v>0</v>
      </c>
      <c r="D970" s="75" t="n">
        <f aca="false">'Vstupní data'!L956</f>
        <v>0</v>
      </c>
      <c r="E970" s="18" t="n">
        <f aca="false">'Vstupní data'!AB956</f>
        <v>0</v>
      </c>
      <c r="F970" s="18" t="n">
        <f aca="false">'Vstupní data'!S956</f>
        <v>0</v>
      </c>
      <c r="G970" s="18" t="n">
        <f aca="false">'Vstupní data'!AL956</f>
        <v>0</v>
      </c>
      <c r="H970" s="18" t="n">
        <f aca="false">'Vstupní data'!AQ956</f>
        <v>0</v>
      </c>
      <c r="I970" s="18" t="n">
        <f aca="false">SUM(E970:H970)</f>
        <v>0</v>
      </c>
    </row>
    <row r="971" customFormat="false" ht="12.8" hidden="false" customHeight="false" outlineLevel="0" collapsed="false">
      <c r="A971" s="18" t="n">
        <f aca="false">'Vstupní data'!A957</f>
        <v>0</v>
      </c>
      <c r="B971" s="18" t="str">
        <f aca="false">CONCATENATE('Vstupní data'!F957,'Vstupní data'!G957,'Vstupní data'!H957,'Vstupní data'!I957)</f>
        <v/>
      </c>
      <c r="C971" s="18" t="n">
        <f aca="false">'Vstupní data'!K957</f>
        <v>0</v>
      </c>
      <c r="D971" s="75" t="n">
        <f aca="false">'Vstupní data'!L957</f>
        <v>0</v>
      </c>
      <c r="E971" s="18" t="n">
        <f aca="false">'Vstupní data'!AB957</f>
        <v>0</v>
      </c>
      <c r="F971" s="18" t="n">
        <f aca="false">'Vstupní data'!S957</f>
        <v>0</v>
      </c>
      <c r="G971" s="18" t="n">
        <f aca="false">'Vstupní data'!AL957</f>
        <v>0</v>
      </c>
      <c r="H971" s="18" t="n">
        <f aca="false">'Vstupní data'!AQ957</f>
        <v>0</v>
      </c>
      <c r="I971" s="18" t="n">
        <f aca="false">SUM(E971:H971)</f>
        <v>0</v>
      </c>
    </row>
    <row r="972" customFormat="false" ht="12.8" hidden="false" customHeight="false" outlineLevel="0" collapsed="false">
      <c r="A972" s="18" t="n">
        <f aca="false">'Vstupní data'!A958</f>
        <v>0</v>
      </c>
      <c r="B972" s="18" t="str">
        <f aca="false">CONCATENATE('Vstupní data'!F958,'Vstupní data'!G958,'Vstupní data'!H958,'Vstupní data'!I958)</f>
        <v/>
      </c>
      <c r="C972" s="18" t="n">
        <f aca="false">'Vstupní data'!K958</f>
        <v>0</v>
      </c>
      <c r="D972" s="75" t="n">
        <f aca="false">'Vstupní data'!L958</f>
        <v>0</v>
      </c>
      <c r="E972" s="18" t="n">
        <f aca="false">'Vstupní data'!AB958</f>
        <v>0</v>
      </c>
      <c r="F972" s="18" t="n">
        <f aca="false">'Vstupní data'!S958</f>
        <v>0</v>
      </c>
      <c r="G972" s="18" t="n">
        <f aca="false">'Vstupní data'!AL958</f>
        <v>0</v>
      </c>
      <c r="H972" s="18" t="n">
        <f aca="false">'Vstupní data'!AQ958</f>
        <v>0</v>
      </c>
      <c r="I972" s="18" t="n">
        <f aca="false">SUM(E972:H972)</f>
        <v>0</v>
      </c>
    </row>
    <row r="973" customFormat="false" ht="12.8" hidden="false" customHeight="false" outlineLevel="0" collapsed="false">
      <c r="A973" s="18" t="n">
        <f aca="false">'Vstupní data'!A959</f>
        <v>0</v>
      </c>
      <c r="B973" s="18" t="str">
        <f aca="false">CONCATENATE('Vstupní data'!F959,'Vstupní data'!G959,'Vstupní data'!H959,'Vstupní data'!I959)</f>
        <v/>
      </c>
      <c r="C973" s="18" t="n">
        <f aca="false">'Vstupní data'!K959</f>
        <v>0</v>
      </c>
      <c r="D973" s="75" t="n">
        <f aca="false">'Vstupní data'!L959</f>
        <v>0</v>
      </c>
      <c r="E973" s="18" t="n">
        <f aca="false">'Vstupní data'!AB959</f>
        <v>0</v>
      </c>
      <c r="F973" s="18" t="n">
        <f aca="false">'Vstupní data'!S959</f>
        <v>0</v>
      </c>
      <c r="G973" s="18" t="n">
        <f aca="false">'Vstupní data'!AL959</f>
        <v>0</v>
      </c>
      <c r="H973" s="18" t="n">
        <f aca="false">'Vstupní data'!AQ959</f>
        <v>0</v>
      </c>
      <c r="I973" s="18" t="n">
        <f aca="false">SUM(E973:H973)</f>
        <v>0</v>
      </c>
    </row>
    <row r="974" customFormat="false" ht="12.8" hidden="false" customHeight="false" outlineLevel="0" collapsed="false">
      <c r="A974" s="18" t="n">
        <f aca="false">'Vstupní data'!A960</f>
        <v>0</v>
      </c>
      <c r="B974" s="18" t="str">
        <f aca="false">CONCATENATE('Vstupní data'!F960,'Vstupní data'!G960,'Vstupní data'!H960,'Vstupní data'!I960)</f>
        <v/>
      </c>
      <c r="C974" s="18" t="n">
        <f aca="false">'Vstupní data'!K960</f>
        <v>0</v>
      </c>
      <c r="D974" s="75" t="n">
        <f aca="false">'Vstupní data'!L960</f>
        <v>0</v>
      </c>
      <c r="E974" s="18" t="n">
        <f aca="false">'Vstupní data'!AB960</f>
        <v>0</v>
      </c>
      <c r="F974" s="18" t="n">
        <f aca="false">'Vstupní data'!S960</f>
        <v>0</v>
      </c>
      <c r="G974" s="18" t="n">
        <f aca="false">'Vstupní data'!AL960</f>
        <v>0</v>
      </c>
      <c r="H974" s="18" t="n">
        <f aca="false">'Vstupní data'!AQ960</f>
        <v>0</v>
      </c>
      <c r="I974" s="18" t="n">
        <f aca="false">SUM(E974:H974)</f>
        <v>0</v>
      </c>
    </row>
    <row r="975" customFormat="false" ht="12.8" hidden="false" customHeight="false" outlineLevel="0" collapsed="false">
      <c r="A975" s="18" t="n">
        <f aca="false">'Vstupní data'!A961</f>
        <v>0</v>
      </c>
      <c r="B975" s="18" t="str">
        <f aca="false">CONCATENATE('Vstupní data'!F961,'Vstupní data'!G961,'Vstupní data'!H961,'Vstupní data'!I961)</f>
        <v/>
      </c>
      <c r="C975" s="18" t="n">
        <f aca="false">'Vstupní data'!K961</f>
        <v>0</v>
      </c>
      <c r="D975" s="75" t="n">
        <f aca="false">'Vstupní data'!L961</f>
        <v>0</v>
      </c>
      <c r="E975" s="18" t="n">
        <f aca="false">'Vstupní data'!AB961</f>
        <v>0</v>
      </c>
      <c r="F975" s="18" t="n">
        <f aca="false">'Vstupní data'!S961</f>
        <v>0</v>
      </c>
      <c r="G975" s="18" t="n">
        <f aca="false">'Vstupní data'!AL961</f>
        <v>0</v>
      </c>
      <c r="H975" s="18" t="n">
        <f aca="false">'Vstupní data'!AQ961</f>
        <v>0</v>
      </c>
      <c r="I975" s="18" t="n">
        <f aca="false">SUM(E975:H975)</f>
        <v>0</v>
      </c>
    </row>
    <row r="976" customFormat="false" ht="12.8" hidden="false" customHeight="false" outlineLevel="0" collapsed="false">
      <c r="A976" s="18" t="n">
        <f aca="false">'Vstupní data'!A962</f>
        <v>0</v>
      </c>
      <c r="B976" s="18" t="str">
        <f aca="false">CONCATENATE('Vstupní data'!F962,'Vstupní data'!G962,'Vstupní data'!H962,'Vstupní data'!I962)</f>
        <v/>
      </c>
      <c r="C976" s="18" t="n">
        <f aca="false">'Vstupní data'!K962</f>
        <v>0</v>
      </c>
      <c r="D976" s="75" t="n">
        <f aca="false">'Vstupní data'!L962</f>
        <v>0</v>
      </c>
      <c r="E976" s="18" t="n">
        <f aca="false">'Vstupní data'!AB962</f>
        <v>0</v>
      </c>
      <c r="F976" s="18" t="n">
        <f aca="false">'Vstupní data'!S962</f>
        <v>0</v>
      </c>
      <c r="G976" s="18" t="n">
        <f aca="false">'Vstupní data'!AL962</f>
        <v>0</v>
      </c>
      <c r="H976" s="18" t="n">
        <f aca="false">'Vstupní data'!AQ962</f>
        <v>0</v>
      </c>
      <c r="I976" s="18" t="n">
        <f aca="false">SUM(E976:H976)</f>
        <v>0</v>
      </c>
    </row>
    <row r="977" customFormat="false" ht="12.8" hidden="false" customHeight="false" outlineLevel="0" collapsed="false">
      <c r="A977" s="18" t="n">
        <f aca="false">'Vstupní data'!A963</f>
        <v>0</v>
      </c>
      <c r="B977" s="18" t="str">
        <f aca="false">CONCATENATE('Vstupní data'!F963,'Vstupní data'!G963,'Vstupní data'!H963,'Vstupní data'!I963)</f>
        <v/>
      </c>
      <c r="C977" s="18" t="n">
        <f aca="false">'Vstupní data'!K963</f>
        <v>0</v>
      </c>
      <c r="D977" s="75" t="n">
        <f aca="false">'Vstupní data'!L963</f>
        <v>0</v>
      </c>
      <c r="E977" s="18" t="n">
        <f aca="false">'Vstupní data'!AB963</f>
        <v>0</v>
      </c>
      <c r="F977" s="18" t="n">
        <f aca="false">'Vstupní data'!S963</f>
        <v>0</v>
      </c>
      <c r="G977" s="18" t="n">
        <f aca="false">'Vstupní data'!AL963</f>
        <v>0</v>
      </c>
      <c r="H977" s="18" t="n">
        <f aca="false">'Vstupní data'!AQ963</f>
        <v>0</v>
      </c>
      <c r="I977" s="18" t="n">
        <f aca="false">SUM(E977:H977)</f>
        <v>0</v>
      </c>
    </row>
    <row r="978" customFormat="false" ht="12.8" hidden="false" customHeight="false" outlineLevel="0" collapsed="false">
      <c r="A978" s="18" t="n">
        <f aca="false">'Vstupní data'!A964</f>
        <v>0</v>
      </c>
      <c r="B978" s="18" t="str">
        <f aca="false">CONCATENATE('Vstupní data'!F964,'Vstupní data'!G964,'Vstupní data'!H964,'Vstupní data'!I964)</f>
        <v/>
      </c>
      <c r="C978" s="18" t="n">
        <f aca="false">'Vstupní data'!K964</f>
        <v>0</v>
      </c>
      <c r="D978" s="75" t="n">
        <f aca="false">'Vstupní data'!L964</f>
        <v>0</v>
      </c>
      <c r="E978" s="18" t="n">
        <f aca="false">'Vstupní data'!AB964</f>
        <v>0</v>
      </c>
      <c r="F978" s="18" t="n">
        <f aca="false">'Vstupní data'!S964</f>
        <v>0</v>
      </c>
      <c r="G978" s="18" t="n">
        <f aca="false">'Vstupní data'!AL964</f>
        <v>0</v>
      </c>
      <c r="H978" s="18" t="n">
        <f aca="false">'Vstupní data'!AQ964</f>
        <v>0</v>
      </c>
      <c r="I978" s="18" t="n">
        <f aca="false">SUM(E978:H978)</f>
        <v>0</v>
      </c>
    </row>
    <row r="979" customFormat="false" ht="12.8" hidden="false" customHeight="false" outlineLevel="0" collapsed="false">
      <c r="A979" s="18" t="n">
        <f aca="false">'Vstupní data'!A965</f>
        <v>0</v>
      </c>
      <c r="B979" s="18" t="str">
        <f aca="false">CONCATENATE('Vstupní data'!F965,'Vstupní data'!G965,'Vstupní data'!H965,'Vstupní data'!I965)</f>
        <v/>
      </c>
      <c r="C979" s="18" t="n">
        <f aca="false">'Vstupní data'!K965</f>
        <v>0</v>
      </c>
      <c r="D979" s="75" t="n">
        <f aca="false">'Vstupní data'!L965</f>
        <v>0</v>
      </c>
      <c r="E979" s="18" t="n">
        <f aca="false">'Vstupní data'!AB965</f>
        <v>0</v>
      </c>
      <c r="F979" s="18" t="n">
        <f aca="false">'Vstupní data'!S965</f>
        <v>0</v>
      </c>
      <c r="G979" s="18" t="n">
        <f aca="false">'Vstupní data'!AL965</f>
        <v>0</v>
      </c>
      <c r="H979" s="18" t="n">
        <f aca="false">'Vstupní data'!AQ965</f>
        <v>0</v>
      </c>
      <c r="I979" s="18" t="n">
        <f aca="false">SUM(E979:H979)</f>
        <v>0</v>
      </c>
    </row>
    <row r="980" customFormat="false" ht="12.8" hidden="false" customHeight="false" outlineLevel="0" collapsed="false">
      <c r="A980" s="18" t="n">
        <f aca="false">'Vstupní data'!A966</f>
        <v>0</v>
      </c>
      <c r="B980" s="18" t="str">
        <f aca="false">CONCATENATE('Vstupní data'!F966,'Vstupní data'!G966,'Vstupní data'!H966,'Vstupní data'!I966)</f>
        <v/>
      </c>
      <c r="C980" s="18" t="n">
        <f aca="false">'Vstupní data'!K966</f>
        <v>0</v>
      </c>
      <c r="D980" s="75" t="n">
        <f aca="false">'Vstupní data'!L966</f>
        <v>0</v>
      </c>
      <c r="E980" s="18" t="n">
        <f aca="false">'Vstupní data'!AB966</f>
        <v>0</v>
      </c>
      <c r="F980" s="18" t="n">
        <f aca="false">'Vstupní data'!S966</f>
        <v>0</v>
      </c>
      <c r="G980" s="18" t="n">
        <f aca="false">'Vstupní data'!AL966</f>
        <v>0</v>
      </c>
      <c r="H980" s="18" t="n">
        <f aca="false">'Vstupní data'!AQ966</f>
        <v>0</v>
      </c>
      <c r="I980" s="18" t="n">
        <f aca="false">SUM(E980:H980)</f>
        <v>0</v>
      </c>
    </row>
    <row r="981" customFormat="false" ht="12.8" hidden="false" customHeight="false" outlineLevel="0" collapsed="false">
      <c r="A981" s="18" t="n">
        <f aca="false">'Vstupní data'!A967</f>
        <v>0</v>
      </c>
      <c r="B981" s="18" t="str">
        <f aca="false">CONCATENATE('Vstupní data'!F967,'Vstupní data'!G967,'Vstupní data'!H967,'Vstupní data'!I967)</f>
        <v/>
      </c>
      <c r="C981" s="18" t="n">
        <f aca="false">'Vstupní data'!K967</f>
        <v>0</v>
      </c>
      <c r="D981" s="75" t="n">
        <f aca="false">'Vstupní data'!L967</f>
        <v>0</v>
      </c>
      <c r="E981" s="18" t="n">
        <f aca="false">'Vstupní data'!AB967</f>
        <v>0</v>
      </c>
      <c r="F981" s="18" t="n">
        <f aca="false">'Vstupní data'!S967</f>
        <v>0</v>
      </c>
      <c r="G981" s="18" t="n">
        <f aca="false">'Vstupní data'!AL967</f>
        <v>0</v>
      </c>
      <c r="H981" s="18" t="n">
        <f aca="false">'Vstupní data'!AQ967</f>
        <v>0</v>
      </c>
      <c r="I981" s="18" t="n">
        <f aca="false">SUM(E981:H981)</f>
        <v>0</v>
      </c>
    </row>
    <row r="982" customFormat="false" ht="12.8" hidden="false" customHeight="false" outlineLevel="0" collapsed="false">
      <c r="A982" s="18" t="n">
        <f aca="false">'Vstupní data'!A968</f>
        <v>0</v>
      </c>
      <c r="B982" s="18" t="str">
        <f aca="false">CONCATENATE('Vstupní data'!F968,'Vstupní data'!G968,'Vstupní data'!H968,'Vstupní data'!I968)</f>
        <v/>
      </c>
      <c r="C982" s="18" t="n">
        <f aca="false">'Vstupní data'!K968</f>
        <v>0</v>
      </c>
      <c r="D982" s="75" t="n">
        <f aca="false">'Vstupní data'!L968</f>
        <v>0</v>
      </c>
      <c r="E982" s="18" t="n">
        <f aca="false">'Vstupní data'!AB968</f>
        <v>0</v>
      </c>
      <c r="F982" s="18" t="n">
        <f aca="false">'Vstupní data'!S968</f>
        <v>0</v>
      </c>
      <c r="G982" s="18" t="n">
        <f aca="false">'Vstupní data'!AL968</f>
        <v>0</v>
      </c>
      <c r="H982" s="18" t="n">
        <f aca="false">'Vstupní data'!AQ968</f>
        <v>0</v>
      </c>
      <c r="I982" s="18" t="n">
        <f aca="false">SUM(E982:H982)</f>
        <v>0</v>
      </c>
    </row>
    <row r="983" customFormat="false" ht="12.8" hidden="false" customHeight="false" outlineLevel="0" collapsed="false">
      <c r="A983" s="18" t="n">
        <f aca="false">'Vstupní data'!A969</f>
        <v>0</v>
      </c>
      <c r="B983" s="18" t="str">
        <f aca="false">CONCATENATE('Vstupní data'!F969,'Vstupní data'!G969,'Vstupní data'!H969,'Vstupní data'!I969)</f>
        <v/>
      </c>
      <c r="C983" s="18" t="n">
        <f aca="false">'Vstupní data'!K969</f>
        <v>0</v>
      </c>
      <c r="D983" s="75" t="n">
        <f aca="false">'Vstupní data'!L969</f>
        <v>0</v>
      </c>
      <c r="E983" s="18" t="n">
        <f aca="false">'Vstupní data'!AB969</f>
        <v>0</v>
      </c>
      <c r="F983" s="18" t="n">
        <f aca="false">'Vstupní data'!S969</f>
        <v>0</v>
      </c>
      <c r="G983" s="18" t="n">
        <f aca="false">'Vstupní data'!AL969</f>
        <v>0</v>
      </c>
      <c r="H983" s="18" t="n">
        <f aca="false">'Vstupní data'!AQ969</f>
        <v>0</v>
      </c>
      <c r="I983" s="18" t="n">
        <f aca="false">SUM(E983:H983)</f>
        <v>0</v>
      </c>
    </row>
    <row r="984" customFormat="false" ht="12.8" hidden="false" customHeight="false" outlineLevel="0" collapsed="false">
      <c r="A984" s="18" t="n">
        <f aca="false">'Vstupní data'!A970</f>
        <v>0</v>
      </c>
      <c r="B984" s="18" t="str">
        <f aca="false">CONCATENATE('Vstupní data'!F970,'Vstupní data'!G970,'Vstupní data'!H970,'Vstupní data'!I970)</f>
        <v/>
      </c>
      <c r="C984" s="18" t="n">
        <f aca="false">'Vstupní data'!K970</f>
        <v>0</v>
      </c>
      <c r="D984" s="75" t="n">
        <f aca="false">'Vstupní data'!L970</f>
        <v>0</v>
      </c>
      <c r="E984" s="18" t="n">
        <f aca="false">'Vstupní data'!AB970</f>
        <v>0</v>
      </c>
      <c r="F984" s="18" t="n">
        <f aca="false">'Vstupní data'!S970</f>
        <v>0</v>
      </c>
      <c r="G984" s="18" t="n">
        <f aca="false">'Vstupní data'!AL970</f>
        <v>0</v>
      </c>
      <c r="H984" s="18" t="n">
        <f aca="false">'Vstupní data'!AQ970</f>
        <v>0</v>
      </c>
      <c r="I984" s="18" t="n">
        <f aca="false">SUM(E984:H984)</f>
        <v>0</v>
      </c>
    </row>
    <row r="985" customFormat="false" ht="12.8" hidden="false" customHeight="false" outlineLevel="0" collapsed="false">
      <c r="A985" s="18" t="n">
        <f aca="false">'Vstupní data'!A971</f>
        <v>0</v>
      </c>
      <c r="B985" s="18" t="str">
        <f aca="false">CONCATENATE('Vstupní data'!F971,'Vstupní data'!G971,'Vstupní data'!H971,'Vstupní data'!I971)</f>
        <v/>
      </c>
      <c r="C985" s="18" t="n">
        <f aca="false">'Vstupní data'!K971</f>
        <v>0</v>
      </c>
      <c r="D985" s="75" t="n">
        <f aca="false">'Vstupní data'!L971</f>
        <v>0</v>
      </c>
      <c r="E985" s="18" t="n">
        <f aca="false">'Vstupní data'!AB971</f>
        <v>0</v>
      </c>
      <c r="F985" s="18" t="n">
        <f aca="false">'Vstupní data'!S971</f>
        <v>0</v>
      </c>
      <c r="G985" s="18" t="n">
        <f aca="false">'Vstupní data'!AL971</f>
        <v>0</v>
      </c>
      <c r="H985" s="18" t="n">
        <f aca="false">'Vstupní data'!AQ971</f>
        <v>0</v>
      </c>
      <c r="I985" s="18" t="n">
        <f aca="false">SUM(E985:H985)</f>
        <v>0</v>
      </c>
    </row>
    <row r="986" customFormat="false" ht="12.8" hidden="false" customHeight="false" outlineLevel="0" collapsed="false">
      <c r="A986" s="18" t="n">
        <f aca="false">'Vstupní data'!A972</f>
        <v>0</v>
      </c>
      <c r="B986" s="18" t="str">
        <f aca="false">CONCATENATE('Vstupní data'!F972,'Vstupní data'!G972,'Vstupní data'!H972,'Vstupní data'!I972)</f>
        <v/>
      </c>
      <c r="C986" s="18" t="n">
        <f aca="false">'Vstupní data'!K972</f>
        <v>0</v>
      </c>
      <c r="D986" s="75" t="n">
        <f aca="false">'Vstupní data'!L972</f>
        <v>0</v>
      </c>
      <c r="E986" s="18" t="n">
        <f aca="false">'Vstupní data'!AB972</f>
        <v>0</v>
      </c>
      <c r="F986" s="18" t="n">
        <f aca="false">'Vstupní data'!S972</f>
        <v>0</v>
      </c>
      <c r="G986" s="18" t="n">
        <f aca="false">'Vstupní data'!AL972</f>
        <v>0</v>
      </c>
      <c r="H986" s="18" t="n">
        <f aca="false">'Vstupní data'!AQ972</f>
        <v>0</v>
      </c>
      <c r="I986" s="18" t="n">
        <f aca="false">SUM(E986:H986)</f>
        <v>0</v>
      </c>
    </row>
    <row r="987" customFormat="false" ht="12.8" hidden="false" customHeight="false" outlineLevel="0" collapsed="false">
      <c r="A987" s="18" t="n">
        <f aca="false">'Vstupní data'!A973</f>
        <v>0</v>
      </c>
      <c r="B987" s="18" t="str">
        <f aca="false">CONCATENATE('Vstupní data'!F973,'Vstupní data'!G973,'Vstupní data'!H973,'Vstupní data'!I973)</f>
        <v/>
      </c>
      <c r="C987" s="18" t="n">
        <f aca="false">'Vstupní data'!K973</f>
        <v>0</v>
      </c>
      <c r="D987" s="75" t="n">
        <f aca="false">'Vstupní data'!L973</f>
        <v>0</v>
      </c>
      <c r="E987" s="18" t="n">
        <f aca="false">'Vstupní data'!AB973</f>
        <v>0</v>
      </c>
      <c r="F987" s="18" t="n">
        <f aca="false">'Vstupní data'!S973</f>
        <v>0</v>
      </c>
      <c r="G987" s="18" t="n">
        <f aca="false">'Vstupní data'!AL973</f>
        <v>0</v>
      </c>
      <c r="H987" s="18" t="n">
        <f aca="false">'Vstupní data'!AQ973</f>
        <v>0</v>
      </c>
      <c r="I987" s="18" t="n">
        <f aca="false">SUM(E987:H987)</f>
        <v>0</v>
      </c>
    </row>
    <row r="988" customFormat="false" ht="12.8" hidden="false" customHeight="false" outlineLevel="0" collapsed="false">
      <c r="A988" s="18" t="n">
        <f aca="false">'Vstupní data'!A974</f>
        <v>0</v>
      </c>
      <c r="B988" s="18" t="str">
        <f aca="false">CONCATENATE('Vstupní data'!F974,'Vstupní data'!G974,'Vstupní data'!H974,'Vstupní data'!I974)</f>
        <v/>
      </c>
      <c r="C988" s="18" t="n">
        <f aca="false">'Vstupní data'!K974</f>
        <v>0</v>
      </c>
      <c r="D988" s="75" t="n">
        <f aca="false">'Vstupní data'!L974</f>
        <v>0</v>
      </c>
      <c r="E988" s="18" t="n">
        <f aca="false">'Vstupní data'!AB974</f>
        <v>0</v>
      </c>
      <c r="F988" s="18" t="n">
        <f aca="false">'Vstupní data'!S974</f>
        <v>0</v>
      </c>
      <c r="G988" s="18" t="n">
        <f aca="false">'Vstupní data'!AL974</f>
        <v>0</v>
      </c>
      <c r="H988" s="18" t="n">
        <f aca="false">'Vstupní data'!AQ974</f>
        <v>0</v>
      </c>
      <c r="I988" s="18" t="n">
        <f aca="false">SUM(E988:H988)</f>
        <v>0</v>
      </c>
    </row>
    <row r="989" customFormat="false" ht="12.8" hidden="false" customHeight="false" outlineLevel="0" collapsed="false">
      <c r="A989" s="18" t="n">
        <f aca="false">'Vstupní data'!A975</f>
        <v>0</v>
      </c>
      <c r="B989" s="18" t="str">
        <f aca="false">CONCATENATE('Vstupní data'!F975,'Vstupní data'!G975,'Vstupní data'!H975,'Vstupní data'!I975)</f>
        <v/>
      </c>
      <c r="C989" s="18" t="n">
        <f aca="false">'Vstupní data'!K975</f>
        <v>0</v>
      </c>
      <c r="D989" s="75" t="n">
        <f aca="false">'Vstupní data'!L975</f>
        <v>0</v>
      </c>
      <c r="E989" s="18" t="n">
        <f aca="false">'Vstupní data'!AB975</f>
        <v>0</v>
      </c>
      <c r="F989" s="18" t="n">
        <f aca="false">'Vstupní data'!S975</f>
        <v>0</v>
      </c>
      <c r="G989" s="18" t="n">
        <f aca="false">'Vstupní data'!AL975</f>
        <v>0</v>
      </c>
      <c r="H989" s="18" t="n">
        <f aca="false">'Vstupní data'!AQ975</f>
        <v>0</v>
      </c>
      <c r="I989" s="18" t="n">
        <f aca="false">SUM(E989:H989)</f>
        <v>0</v>
      </c>
    </row>
    <row r="990" customFormat="false" ht="12.8" hidden="false" customHeight="false" outlineLevel="0" collapsed="false">
      <c r="A990" s="18" t="n">
        <f aca="false">'Vstupní data'!A976</f>
        <v>0</v>
      </c>
      <c r="B990" s="18" t="str">
        <f aca="false">CONCATENATE('Vstupní data'!F976,'Vstupní data'!G976,'Vstupní data'!H976,'Vstupní data'!I976)</f>
        <v/>
      </c>
      <c r="C990" s="18" t="n">
        <f aca="false">'Vstupní data'!K976</f>
        <v>0</v>
      </c>
      <c r="D990" s="75" t="n">
        <f aca="false">'Vstupní data'!L976</f>
        <v>0</v>
      </c>
      <c r="E990" s="18" t="n">
        <f aca="false">'Vstupní data'!AB976</f>
        <v>0</v>
      </c>
      <c r="F990" s="18" t="n">
        <f aca="false">'Vstupní data'!S976</f>
        <v>0</v>
      </c>
      <c r="G990" s="18" t="n">
        <f aca="false">'Vstupní data'!AL976</f>
        <v>0</v>
      </c>
      <c r="H990" s="18" t="n">
        <f aca="false">'Vstupní data'!AQ976</f>
        <v>0</v>
      </c>
      <c r="I990" s="18" t="n">
        <f aca="false">SUM(E990:H990)</f>
        <v>0</v>
      </c>
    </row>
    <row r="991" customFormat="false" ht="12.8" hidden="false" customHeight="false" outlineLevel="0" collapsed="false">
      <c r="A991" s="18" t="n">
        <f aca="false">'Vstupní data'!A977</f>
        <v>0</v>
      </c>
      <c r="B991" s="18" t="str">
        <f aca="false">CONCATENATE('Vstupní data'!F977,'Vstupní data'!G977,'Vstupní data'!H977,'Vstupní data'!I977)</f>
        <v/>
      </c>
      <c r="C991" s="18" t="n">
        <f aca="false">'Vstupní data'!K977</f>
        <v>0</v>
      </c>
      <c r="D991" s="75" t="n">
        <f aca="false">'Vstupní data'!L977</f>
        <v>0</v>
      </c>
      <c r="E991" s="18" t="n">
        <f aca="false">'Vstupní data'!AB977</f>
        <v>0</v>
      </c>
      <c r="F991" s="18" t="n">
        <f aca="false">'Vstupní data'!S977</f>
        <v>0</v>
      </c>
      <c r="G991" s="18" t="n">
        <f aca="false">'Vstupní data'!AL977</f>
        <v>0</v>
      </c>
      <c r="H991" s="18" t="n">
        <f aca="false">'Vstupní data'!AQ977</f>
        <v>0</v>
      </c>
      <c r="I991" s="18" t="n">
        <f aca="false">SUM(E991:H991)</f>
        <v>0</v>
      </c>
    </row>
    <row r="992" customFormat="false" ht="12.8" hidden="false" customHeight="false" outlineLevel="0" collapsed="false">
      <c r="A992" s="18" t="n">
        <f aca="false">'Vstupní data'!A978</f>
        <v>0</v>
      </c>
      <c r="B992" s="18" t="str">
        <f aca="false">CONCATENATE('Vstupní data'!F978,'Vstupní data'!G978,'Vstupní data'!H978,'Vstupní data'!I978)</f>
        <v/>
      </c>
      <c r="C992" s="18" t="n">
        <f aca="false">'Vstupní data'!K978</f>
        <v>0</v>
      </c>
      <c r="D992" s="75" t="n">
        <f aca="false">'Vstupní data'!L978</f>
        <v>0</v>
      </c>
      <c r="E992" s="18" t="n">
        <f aca="false">'Vstupní data'!AB978</f>
        <v>0</v>
      </c>
      <c r="F992" s="18" t="n">
        <f aca="false">'Vstupní data'!S978</f>
        <v>0</v>
      </c>
      <c r="G992" s="18" t="n">
        <f aca="false">'Vstupní data'!AL978</f>
        <v>0</v>
      </c>
      <c r="H992" s="18" t="n">
        <f aca="false">'Vstupní data'!AQ978</f>
        <v>0</v>
      </c>
      <c r="I992" s="18" t="n">
        <f aca="false">SUM(E992:H992)</f>
        <v>0</v>
      </c>
    </row>
    <row r="993" customFormat="false" ht="12.8" hidden="false" customHeight="false" outlineLevel="0" collapsed="false">
      <c r="A993" s="18" t="n">
        <f aca="false">'Vstupní data'!A979</f>
        <v>0</v>
      </c>
      <c r="B993" s="18" t="str">
        <f aca="false">CONCATENATE('Vstupní data'!F979,'Vstupní data'!G979,'Vstupní data'!H979,'Vstupní data'!I979)</f>
        <v/>
      </c>
      <c r="C993" s="18" t="n">
        <f aca="false">'Vstupní data'!K979</f>
        <v>0</v>
      </c>
      <c r="D993" s="75" t="n">
        <f aca="false">'Vstupní data'!L979</f>
        <v>0</v>
      </c>
      <c r="E993" s="18" t="n">
        <f aca="false">'Vstupní data'!AB979</f>
        <v>0</v>
      </c>
      <c r="F993" s="18" t="n">
        <f aca="false">'Vstupní data'!S979</f>
        <v>0</v>
      </c>
      <c r="G993" s="18" t="n">
        <f aca="false">'Vstupní data'!AL979</f>
        <v>0</v>
      </c>
      <c r="H993" s="18" t="n">
        <f aca="false">'Vstupní data'!AQ979</f>
        <v>0</v>
      </c>
      <c r="I993" s="18" t="n">
        <f aca="false">SUM(E993:H993)</f>
        <v>0</v>
      </c>
    </row>
    <row r="994" customFormat="false" ht="12.8" hidden="false" customHeight="false" outlineLevel="0" collapsed="false">
      <c r="A994" s="18" t="n">
        <f aca="false">'Vstupní data'!A980</f>
        <v>0</v>
      </c>
      <c r="B994" s="18" t="str">
        <f aca="false">CONCATENATE('Vstupní data'!F980,'Vstupní data'!G980,'Vstupní data'!H980,'Vstupní data'!I980)</f>
        <v/>
      </c>
      <c r="C994" s="18" t="n">
        <f aca="false">'Vstupní data'!K980</f>
        <v>0</v>
      </c>
      <c r="D994" s="75" t="n">
        <f aca="false">'Vstupní data'!L980</f>
        <v>0</v>
      </c>
      <c r="E994" s="18" t="n">
        <f aca="false">'Vstupní data'!AB980</f>
        <v>0</v>
      </c>
      <c r="F994" s="18" t="n">
        <f aca="false">'Vstupní data'!S980</f>
        <v>0</v>
      </c>
      <c r="G994" s="18" t="n">
        <f aca="false">'Vstupní data'!AL980</f>
        <v>0</v>
      </c>
      <c r="H994" s="18" t="n">
        <f aca="false">'Vstupní data'!AQ980</f>
        <v>0</v>
      </c>
      <c r="I994" s="18" t="n">
        <f aca="false">SUM(E994:H994)</f>
        <v>0</v>
      </c>
    </row>
    <row r="995" customFormat="false" ht="12.8" hidden="false" customHeight="false" outlineLevel="0" collapsed="false">
      <c r="A995" s="18" t="n">
        <f aca="false">'Vstupní data'!A981</f>
        <v>0</v>
      </c>
      <c r="B995" s="18" t="str">
        <f aca="false">CONCATENATE('Vstupní data'!F981,'Vstupní data'!G981,'Vstupní data'!H981,'Vstupní data'!I981)</f>
        <v/>
      </c>
      <c r="C995" s="18" t="n">
        <f aca="false">'Vstupní data'!K981</f>
        <v>0</v>
      </c>
      <c r="D995" s="75" t="n">
        <f aca="false">'Vstupní data'!L981</f>
        <v>0</v>
      </c>
      <c r="E995" s="18" t="n">
        <f aca="false">'Vstupní data'!AB981</f>
        <v>0</v>
      </c>
      <c r="F995" s="18" t="n">
        <f aca="false">'Vstupní data'!S981</f>
        <v>0</v>
      </c>
      <c r="G995" s="18" t="n">
        <f aca="false">'Vstupní data'!AL981</f>
        <v>0</v>
      </c>
      <c r="H995" s="18" t="n">
        <f aca="false">'Vstupní data'!AQ981</f>
        <v>0</v>
      </c>
      <c r="I995" s="18" t="n">
        <f aca="false">SUM(E995:H995)</f>
        <v>0</v>
      </c>
    </row>
    <row r="996" customFormat="false" ht="12.8" hidden="false" customHeight="false" outlineLevel="0" collapsed="false">
      <c r="A996" s="18" t="n">
        <f aca="false">'Vstupní data'!A982</f>
        <v>0</v>
      </c>
      <c r="B996" s="18" t="str">
        <f aca="false">CONCATENATE('Vstupní data'!F982,'Vstupní data'!G982,'Vstupní data'!H982,'Vstupní data'!I982)</f>
        <v/>
      </c>
      <c r="C996" s="18" t="n">
        <f aca="false">'Vstupní data'!K982</f>
        <v>0</v>
      </c>
      <c r="D996" s="75" t="n">
        <f aca="false">'Vstupní data'!L982</f>
        <v>0</v>
      </c>
      <c r="E996" s="18" t="n">
        <f aca="false">'Vstupní data'!AB982</f>
        <v>0</v>
      </c>
      <c r="F996" s="18" t="n">
        <f aca="false">'Vstupní data'!S982</f>
        <v>0</v>
      </c>
      <c r="G996" s="18" t="n">
        <f aca="false">'Vstupní data'!AL982</f>
        <v>0</v>
      </c>
      <c r="H996" s="18" t="n">
        <f aca="false">'Vstupní data'!AQ982</f>
        <v>0</v>
      </c>
      <c r="I996" s="18" t="n">
        <f aca="false">SUM(E996:H996)</f>
        <v>0</v>
      </c>
    </row>
    <row r="997" customFormat="false" ht="12.8" hidden="false" customHeight="false" outlineLevel="0" collapsed="false">
      <c r="A997" s="18" t="n">
        <f aca="false">'Vstupní data'!A983</f>
        <v>0</v>
      </c>
      <c r="B997" s="18" t="str">
        <f aca="false">CONCATENATE('Vstupní data'!F983,'Vstupní data'!G983,'Vstupní data'!H983,'Vstupní data'!I983)</f>
        <v/>
      </c>
      <c r="C997" s="18" t="n">
        <f aca="false">'Vstupní data'!K983</f>
        <v>0</v>
      </c>
      <c r="D997" s="75" t="n">
        <f aca="false">'Vstupní data'!L983</f>
        <v>0</v>
      </c>
      <c r="E997" s="18" t="n">
        <f aca="false">'Vstupní data'!AB983</f>
        <v>0</v>
      </c>
      <c r="F997" s="18" t="n">
        <f aca="false">'Vstupní data'!S983</f>
        <v>0</v>
      </c>
      <c r="G997" s="18" t="n">
        <f aca="false">'Vstupní data'!AL983</f>
        <v>0</v>
      </c>
      <c r="H997" s="18" t="n">
        <f aca="false">'Vstupní data'!AQ983</f>
        <v>0</v>
      </c>
      <c r="I997" s="18" t="n">
        <f aca="false">SUM(E997:H997)</f>
        <v>0</v>
      </c>
    </row>
    <row r="998" customFormat="false" ht="12.8" hidden="false" customHeight="false" outlineLevel="0" collapsed="false">
      <c r="A998" s="18" t="n">
        <f aca="false">'Vstupní data'!A984</f>
        <v>0</v>
      </c>
      <c r="B998" s="18" t="str">
        <f aca="false">CONCATENATE('Vstupní data'!F984,'Vstupní data'!G984,'Vstupní data'!H984,'Vstupní data'!I984)</f>
        <v/>
      </c>
      <c r="C998" s="18" t="n">
        <f aca="false">'Vstupní data'!K984</f>
        <v>0</v>
      </c>
      <c r="D998" s="75" t="n">
        <f aca="false">'Vstupní data'!L984</f>
        <v>0</v>
      </c>
      <c r="E998" s="18" t="n">
        <f aca="false">'Vstupní data'!AB984</f>
        <v>0</v>
      </c>
      <c r="F998" s="18" t="n">
        <f aca="false">'Vstupní data'!S984</f>
        <v>0</v>
      </c>
      <c r="G998" s="18" t="n">
        <f aca="false">'Vstupní data'!AL984</f>
        <v>0</v>
      </c>
      <c r="H998" s="18" t="n">
        <f aca="false">'Vstupní data'!AQ984</f>
        <v>0</v>
      </c>
      <c r="I998" s="18" t="n">
        <f aca="false">SUM(E998:H998)</f>
        <v>0</v>
      </c>
    </row>
    <row r="999" customFormat="false" ht="12.8" hidden="false" customHeight="false" outlineLevel="0" collapsed="false">
      <c r="A999" s="18" t="n">
        <f aca="false">'Vstupní data'!A985</f>
        <v>0</v>
      </c>
      <c r="B999" s="18" t="str">
        <f aca="false">CONCATENATE('Vstupní data'!F985,'Vstupní data'!G985,'Vstupní data'!H985,'Vstupní data'!I985)</f>
        <v/>
      </c>
      <c r="C999" s="18" t="n">
        <f aca="false">'Vstupní data'!K985</f>
        <v>0</v>
      </c>
      <c r="D999" s="75" t="n">
        <f aca="false">'Vstupní data'!L985</f>
        <v>0</v>
      </c>
      <c r="E999" s="18" t="n">
        <f aca="false">'Vstupní data'!AB985</f>
        <v>0</v>
      </c>
      <c r="F999" s="18" t="n">
        <f aca="false">'Vstupní data'!S985</f>
        <v>0</v>
      </c>
      <c r="G999" s="18" t="n">
        <f aca="false">'Vstupní data'!AL985</f>
        <v>0</v>
      </c>
      <c r="H999" s="18" t="n">
        <f aca="false">'Vstupní data'!AQ985</f>
        <v>0</v>
      </c>
      <c r="I999" s="18" t="n">
        <f aca="false">SUM(E999:H999)</f>
        <v>0</v>
      </c>
    </row>
    <row r="1000" customFormat="false" ht="12.8" hidden="false" customHeight="false" outlineLevel="0" collapsed="false">
      <c r="A1000" s="18" t="n">
        <f aca="false">'Vstupní data'!A986</f>
        <v>0</v>
      </c>
      <c r="B1000" s="18" t="str">
        <f aca="false">CONCATENATE('Vstupní data'!F986,'Vstupní data'!G986,'Vstupní data'!H986,'Vstupní data'!I986)</f>
        <v/>
      </c>
      <c r="C1000" s="18" t="n">
        <f aca="false">'Vstupní data'!K986</f>
        <v>0</v>
      </c>
      <c r="D1000" s="75" t="n">
        <f aca="false">'Vstupní data'!L986</f>
        <v>0</v>
      </c>
      <c r="E1000" s="18" t="n">
        <f aca="false">'Vstupní data'!AB986</f>
        <v>0</v>
      </c>
      <c r="F1000" s="18" t="n">
        <f aca="false">'Vstupní data'!S986</f>
        <v>0</v>
      </c>
      <c r="G1000" s="18" t="n">
        <f aca="false">'Vstupní data'!AL986</f>
        <v>0</v>
      </c>
      <c r="H1000" s="18" t="n">
        <f aca="false">'Vstupní data'!AQ986</f>
        <v>0</v>
      </c>
      <c r="I1000" s="18" t="n">
        <f aca="false">SUM(E1000:H1000)</f>
        <v>0</v>
      </c>
    </row>
    <row r="1001" customFormat="false" ht="12.8" hidden="false" customHeight="false" outlineLevel="0" collapsed="false">
      <c r="A1001" s="18" t="n">
        <f aca="false">'Vstupní data'!A987</f>
        <v>0</v>
      </c>
      <c r="B1001" s="18" t="str">
        <f aca="false">CONCATENATE('Vstupní data'!F987,'Vstupní data'!G987,'Vstupní data'!H987,'Vstupní data'!I987)</f>
        <v/>
      </c>
      <c r="C1001" s="18" t="n">
        <f aca="false">'Vstupní data'!K987</f>
        <v>0</v>
      </c>
      <c r="D1001" s="75" t="n">
        <f aca="false">'Vstupní data'!L987</f>
        <v>0</v>
      </c>
      <c r="E1001" s="18" t="n">
        <f aca="false">'Vstupní data'!AB987</f>
        <v>0</v>
      </c>
      <c r="F1001" s="18" t="n">
        <f aca="false">'Vstupní data'!S987</f>
        <v>0</v>
      </c>
      <c r="G1001" s="18" t="n">
        <f aca="false">'Vstupní data'!AL987</f>
        <v>0</v>
      </c>
      <c r="H1001" s="18" t="n">
        <f aca="false">'Vstupní data'!AQ987</f>
        <v>0</v>
      </c>
      <c r="I1001" s="18" t="n">
        <f aca="false">SUM(E1001:H1001)</f>
        <v>0</v>
      </c>
    </row>
    <row r="1002" customFormat="false" ht="12.8" hidden="false" customHeight="false" outlineLevel="0" collapsed="false">
      <c r="A1002" s="18" t="n">
        <f aca="false">'Vstupní data'!A988</f>
        <v>0</v>
      </c>
      <c r="B1002" s="18" t="str">
        <f aca="false">CONCATENATE('Vstupní data'!F988,'Vstupní data'!G988,'Vstupní data'!H988,'Vstupní data'!I988)</f>
        <v/>
      </c>
      <c r="C1002" s="18" t="n">
        <f aca="false">'Vstupní data'!K988</f>
        <v>0</v>
      </c>
      <c r="D1002" s="75" t="n">
        <f aca="false">'Vstupní data'!L988</f>
        <v>0</v>
      </c>
      <c r="E1002" s="18" t="n">
        <f aca="false">'Vstupní data'!AB988</f>
        <v>0</v>
      </c>
      <c r="F1002" s="18" t="n">
        <f aca="false">'Vstupní data'!S988</f>
        <v>0</v>
      </c>
      <c r="G1002" s="18" t="n">
        <f aca="false">'Vstupní data'!AL988</f>
        <v>0</v>
      </c>
      <c r="H1002" s="18" t="n">
        <f aca="false">'Vstupní data'!AQ988</f>
        <v>0</v>
      </c>
      <c r="I1002" s="18" t="n">
        <f aca="false">SUM(E1002:H1002)</f>
        <v>0</v>
      </c>
    </row>
    <row r="1003" customFormat="false" ht="12.8" hidden="false" customHeight="false" outlineLevel="0" collapsed="false">
      <c r="A1003" s="18" t="n">
        <f aca="false">'Vstupní data'!A989</f>
        <v>0</v>
      </c>
      <c r="B1003" s="18" t="str">
        <f aca="false">CONCATENATE('Vstupní data'!F989,'Vstupní data'!G989,'Vstupní data'!H989,'Vstupní data'!I989)</f>
        <v/>
      </c>
      <c r="C1003" s="18" t="n">
        <f aca="false">'Vstupní data'!K989</f>
        <v>0</v>
      </c>
      <c r="D1003" s="75" t="n">
        <f aca="false">'Vstupní data'!L989</f>
        <v>0</v>
      </c>
      <c r="E1003" s="18" t="n">
        <f aca="false">'Vstupní data'!AB989</f>
        <v>0</v>
      </c>
      <c r="F1003" s="18" t="n">
        <f aca="false">'Vstupní data'!S989</f>
        <v>0</v>
      </c>
      <c r="G1003" s="18" t="n">
        <f aca="false">'Vstupní data'!AL989</f>
        <v>0</v>
      </c>
      <c r="H1003" s="18" t="n">
        <f aca="false">'Vstupní data'!AQ989</f>
        <v>0</v>
      </c>
      <c r="I1003" s="18" t="n">
        <f aca="false">SUM(E1003:H1003)</f>
        <v>0</v>
      </c>
    </row>
    <row r="1004" customFormat="false" ht="12.8" hidden="false" customHeight="false" outlineLevel="0" collapsed="false">
      <c r="A1004" s="18" t="n">
        <f aca="false">'Vstupní data'!A990</f>
        <v>0</v>
      </c>
      <c r="B1004" s="18" t="str">
        <f aca="false">CONCATENATE('Vstupní data'!F990,'Vstupní data'!G990,'Vstupní data'!H990,'Vstupní data'!I990)</f>
        <v/>
      </c>
      <c r="C1004" s="18" t="n">
        <f aca="false">'Vstupní data'!K990</f>
        <v>0</v>
      </c>
      <c r="D1004" s="75" t="n">
        <f aca="false">'Vstupní data'!L990</f>
        <v>0</v>
      </c>
      <c r="E1004" s="18" t="n">
        <f aca="false">'Vstupní data'!AB990</f>
        <v>0</v>
      </c>
      <c r="F1004" s="18" t="n">
        <f aca="false">'Vstupní data'!S990</f>
        <v>0</v>
      </c>
      <c r="G1004" s="18" t="n">
        <f aca="false">'Vstupní data'!AL990</f>
        <v>0</v>
      </c>
      <c r="H1004" s="18" t="n">
        <f aca="false">'Vstupní data'!AQ990</f>
        <v>0</v>
      </c>
      <c r="I1004" s="18" t="n">
        <f aca="false">SUM(E1004:H1004)</f>
        <v>0</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7"/>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G1" activeCellId="0" sqref="G1"/>
    </sheetView>
  </sheetViews>
  <sheetFormatPr defaultColWidth="11.4609375" defaultRowHeight="12.75" zeroHeight="false" outlineLevelRow="0" outlineLevelCol="0"/>
  <cols>
    <col collapsed="false" customWidth="true" hidden="false" outlineLevel="0" max="1" min="1" style="18" width="15.11"/>
  </cols>
  <sheetData>
    <row r="1" customFormat="false" ht="15.2" hidden="false" customHeight="true" outlineLevel="0" collapsed="false">
      <c r="A1" s="80" t="s">
        <v>198</v>
      </c>
      <c r="B1" s="80"/>
      <c r="C1" s="80"/>
      <c r="D1" s="80"/>
      <c r="E1" s="80"/>
      <c r="F1" s="80"/>
    </row>
    <row r="2" customFormat="false" ht="15.2" hidden="false" customHeight="true" outlineLevel="0" collapsed="false">
      <c r="A2" s="80" t="s">
        <v>199</v>
      </c>
      <c r="B2" s="80"/>
      <c r="C2" s="80"/>
      <c r="D2" s="80"/>
      <c r="E2" s="80"/>
      <c r="F2" s="80"/>
    </row>
    <row r="4" customFormat="false" ht="38.25" hidden="false" customHeight="false" outlineLevel="0" collapsed="false">
      <c r="A4" s="18" t="s">
        <v>200</v>
      </c>
      <c r="B4" s="18" t="s">
        <v>201</v>
      </c>
    </row>
    <row r="5" customFormat="false" ht="12.8" hidden="false" customHeight="false" outlineLevel="0" collapsed="false">
      <c r="A5" s="18" t="s">
        <v>202</v>
      </c>
      <c r="B5" s="81" t="n">
        <v>0.9955</v>
      </c>
      <c r="D5" s="81"/>
      <c r="E5" s="81"/>
    </row>
    <row r="6" customFormat="false" ht="12.8" hidden="false" customHeight="false" outlineLevel="0" collapsed="false">
      <c r="A6" s="18" t="s">
        <v>203</v>
      </c>
      <c r="B6" s="81" t="n">
        <v>1.2409</v>
      </c>
      <c r="D6" s="81"/>
      <c r="E6" s="81"/>
    </row>
    <row r="7" customFormat="false" ht="12.8" hidden="false" customHeight="false" outlineLevel="0" collapsed="false">
      <c r="A7" s="18" t="s">
        <v>204</v>
      </c>
      <c r="B7" s="81" t="n">
        <v>0.4122</v>
      </c>
      <c r="D7" s="81"/>
      <c r="E7" s="81"/>
    </row>
    <row r="8" customFormat="false" ht="12.8" hidden="false" customHeight="false" outlineLevel="0" collapsed="false">
      <c r="A8" s="18" t="s">
        <v>205</v>
      </c>
      <c r="B8" s="81" t="n">
        <v>0.6507</v>
      </c>
      <c r="D8" s="81"/>
      <c r="E8" s="81"/>
    </row>
    <row r="9" customFormat="false" ht="12.8" hidden="false" customHeight="false" outlineLevel="0" collapsed="false">
      <c r="A9" s="18" t="s">
        <v>206</v>
      </c>
      <c r="B9" s="81" t="n">
        <v>1.1702</v>
      </c>
      <c r="D9" s="81"/>
      <c r="E9" s="81"/>
    </row>
    <row r="10" customFormat="false" ht="12.8" hidden="false" customHeight="false" outlineLevel="0" collapsed="false">
      <c r="A10" s="18" t="s">
        <v>207</v>
      </c>
      <c r="B10" s="81" t="n">
        <v>0.4917</v>
      </c>
      <c r="D10" s="81"/>
      <c r="E10" s="81"/>
    </row>
    <row r="11" customFormat="false" ht="12.8" hidden="false" customHeight="false" outlineLevel="0" collapsed="false">
      <c r="A11" s="18" t="s">
        <v>208</v>
      </c>
      <c r="B11" s="81" t="n">
        <v>0.8347</v>
      </c>
      <c r="D11" s="81"/>
      <c r="E11" s="81"/>
    </row>
    <row r="12" customFormat="false" ht="12.8" hidden="false" customHeight="false" outlineLevel="0" collapsed="false">
      <c r="A12" s="18" t="s">
        <v>209</v>
      </c>
      <c r="B12" s="81" t="n">
        <v>0.6079</v>
      </c>
      <c r="D12" s="81"/>
      <c r="E12" s="81"/>
    </row>
    <row r="13" customFormat="false" ht="12.8" hidden="false" customHeight="false" outlineLevel="0" collapsed="false">
      <c r="A13" s="18" t="s">
        <v>210</v>
      </c>
      <c r="B13" s="81" t="n">
        <v>0.2845</v>
      </c>
      <c r="D13" s="81"/>
      <c r="E13" s="81"/>
    </row>
    <row r="14" customFormat="false" ht="12.8" hidden="false" customHeight="false" outlineLevel="0" collapsed="false">
      <c r="A14" s="18" t="s">
        <v>211</v>
      </c>
      <c r="B14" s="81" t="n">
        <v>0.266</v>
      </c>
      <c r="D14" s="81"/>
      <c r="E14" s="81"/>
    </row>
    <row r="15" customFormat="false" ht="12.8" hidden="false" customHeight="false" outlineLevel="0" collapsed="false">
      <c r="A15" s="18" t="s">
        <v>212</v>
      </c>
      <c r="B15" s="81" t="n">
        <v>0.1084</v>
      </c>
      <c r="D15" s="81"/>
      <c r="E15" s="81"/>
    </row>
    <row r="16" customFormat="false" ht="12.8" hidden="false" customHeight="false" outlineLevel="0" collapsed="false">
      <c r="A16" s="18" t="s">
        <v>213</v>
      </c>
      <c r="B16" s="81" t="n">
        <v>0.5445</v>
      </c>
      <c r="D16" s="81"/>
      <c r="E16" s="81"/>
    </row>
    <row r="17" customFormat="false" ht="12.8" hidden="false" customHeight="false" outlineLevel="0" collapsed="false">
      <c r="A17" s="18" t="s">
        <v>214</v>
      </c>
      <c r="B17" s="81" t="n">
        <v>0.2653</v>
      </c>
      <c r="D17" s="81"/>
      <c r="E17" s="81"/>
    </row>
  </sheetData>
  <sheetProtection sheet="true" objects="true" scenarios="true"/>
  <mergeCells count="2">
    <mergeCell ref="A1:F1"/>
    <mergeCell ref="A2:F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3"/>
  <sheetViews>
    <sheetView showFormulas="false" showGridLines="true" showRowColHeaders="true" showZeros="true" rightToLeft="false" tabSelected="false" showOutlineSymbols="true" defaultGridColor="true" view="normal" topLeftCell="A4" colorId="64" zoomScale="110" zoomScaleNormal="110" zoomScalePageLayoutView="100" workbookViewId="0">
      <selection pane="topLeft" activeCell="C24" activeCellId="0" sqref="C24"/>
    </sheetView>
  </sheetViews>
  <sheetFormatPr defaultColWidth="11.94140625" defaultRowHeight="12.8" zeroHeight="false" outlineLevelRow="0" outlineLevelCol="0"/>
  <cols>
    <col collapsed="false" customWidth="true" hidden="false" outlineLevel="0" max="1" min="1" style="18" width="25.98"/>
    <col collapsed="false" customWidth="true" hidden="false" outlineLevel="0" max="3" min="3" style="18" width="26.28"/>
  </cols>
  <sheetData>
    <row r="1" customFormat="false" ht="12.8" hidden="false" customHeight="true" outlineLevel="0" collapsed="false">
      <c r="A1" s="80" t="s">
        <v>215</v>
      </c>
      <c r="B1" s="80"/>
      <c r="C1" s="80"/>
      <c r="D1" s="80"/>
      <c r="E1" s="80"/>
      <c r="F1" s="80"/>
      <c r="G1" s="80"/>
      <c r="H1" s="80"/>
      <c r="I1" s="80"/>
      <c r="J1" s="80"/>
      <c r="K1" s="80"/>
    </row>
    <row r="3" customFormat="false" ht="12.8" hidden="false" customHeight="true" outlineLevel="0" collapsed="false">
      <c r="A3" s="80" t="s">
        <v>216</v>
      </c>
      <c r="B3" s="80"/>
      <c r="C3" s="80"/>
      <c r="D3" s="80"/>
      <c r="E3" s="80"/>
      <c r="F3" s="80"/>
      <c r="G3" s="80"/>
      <c r="H3" s="80"/>
      <c r="I3" s="80"/>
      <c r="J3" s="80"/>
      <c r="K3" s="80"/>
    </row>
    <row r="5" customFormat="false" ht="24.05" hidden="false" customHeight="true" outlineLevel="0" collapsed="false">
      <c r="A5" s="80" t="s">
        <v>200</v>
      </c>
      <c r="B5" s="80" t="s">
        <v>217</v>
      </c>
      <c r="C5" s="80"/>
      <c r="D5" s="80"/>
    </row>
    <row r="6" customFormat="false" ht="24.05" hidden="false" customHeight="true" outlineLevel="0" collapsed="false">
      <c r="A6" s="80"/>
      <c r="B6" s="80" t="s">
        <v>218</v>
      </c>
      <c r="C6" s="80" t="s">
        <v>219</v>
      </c>
      <c r="D6" s="80"/>
    </row>
    <row r="7" customFormat="false" ht="12.8" hidden="false" customHeight="false" outlineLevel="0" collapsed="false">
      <c r="A7" s="80"/>
      <c r="B7" s="80"/>
      <c r="C7" s="18" t="s">
        <v>220</v>
      </c>
      <c r="D7" s="18" t="s">
        <v>221</v>
      </c>
    </row>
    <row r="8" customFormat="false" ht="12.8" hidden="false" customHeight="false" outlineLevel="0" collapsed="false">
      <c r="A8" s="18" t="s">
        <v>222</v>
      </c>
      <c r="B8" s="18" t="n">
        <v>2</v>
      </c>
      <c r="C8" s="18" t="n">
        <v>0.1</v>
      </c>
      <c r="D8" s="18" t="n">
        <v>0.2</v>
      </c>
    </row>
    <row r="9" customFormat="false" ht="12.8" hidden="false" customHeight="false" outlineLevel="0" collapsed="false">
      <c r="A9" s="18" t="s">
        <v>223</v>
      </c>
      <c r="B9" s="18" t="n">
        <v>1.5</v>
      </c>
      <c r="C9" s="18" t="n">
        <v>0.1</v>
      </c>
      <c r="D9" s="18" t="n">
        <v>0.2</v>
      </c>
    </row>
    <row r="10" customFormat="false" ht="12.8" hidden="false" customHeight="false" outlineLevel="0" collapsed="false">
      <c r="A10" s="18" t="s">
        <v>224</v>
      </c>
      <c r="B10" s="18" t="n">
        <v>1</v>
      </c>
      <c r="C10" s="18" t="n">
        <v>0.1</v>
      </c>
      <c r="D10" s="18" t="n">
        <v>0.25</v>
      </c>
    </row>
    <row r="12" customFormat="false" ht="12.8" hidden="false" customHeight="true" outlineLevel="0" collapsed="false">
      <c r="A12" s="80" t="s">
        <v>225</v>
      </c>
      <c r="B12" s="80"/>
      <c r="C12" s="80"/>
      <c r="D12" s="80"/>
      <c r="E12" s="80"/>
      <c r="F12" s="80"/>
      <c r="G12" s="80"/>
      <c r="H12" s="80"/>
      <c r="I12" s="80"/>
      <c r="J12" s="80"/>
      <c r="K12" s="80"/>
    </row>
    <row r="15" customFormat="false" ht="12.8" hidden="false" customHeight="false" outlineLevel="0" collapsed="false">
      <c r="A15" s="18" t="s">
        <v>226</v>
      </c>
      <c r="C15" s="18" t="s">
        <v>227</v>
      </c>
      <c r="D15" s="18" t="n">
        <v>2</v>
      </c>
    </row>
    <row r="16" customFormat="false" ht="12.8" hidden="false" customHeight="false" outlineLevel="0" collapsed="false">
      <c r="A16" s="18" t="s">
        <v>228</v>
      </c>
      <c r="C16" s="18" t="s">
        <v>229</v>
      </c>
      <c r="D16" s="18" t="n">
        <v>2.1</v>
      </c>
    </row>
    <row r="17" customFormat="false" ht="12.8" hidden="false" customHeight="false" outlineLevel="0" collapsed="false">
      <c r="A17" s="18" t="s">
        <v>230</v>
      </c>
      <c r="C17" s="18" t="s">
        <v>231</v>
      </c>
      <c r="D17" s="18" t="n">
        <v>2.2</v>
      </c>
    </row>
    <row r="18" customFormat="false" ht="12.8" hidden="false" customHeight="false" outlineLevel="0" collapsed="false">
      <c r="C18" s="18" t="s">
        <v>232</v>
      </c>
      <c r="D18" s="18" t="n">
        <v>1.5</v>
      </c>
    </row>
    <row r="19" customFormat="false" ht="12.8" hidden="false" customHeight="false" outlineLevel="0" collapsed="false">
      <c r="C19" s="18" t="s">
        <v>233</v>
      </c>
      <c r="D19" s="18" t="n">
        <v>1.6</v>
      </c>
    </row>
    <row r="20" customFormat="false" ht="12.8" hidden="false" customHeight="false" outlineLevel="0" collapsed="false">
      <c r="C20" s="18" t="s">
        <v>234</v>
      </c>
      <c r="D20" s="18" t="n">
        <v>1.7</v>
      </c>
    </row>
    <row r="21" customFormat="false" ht="12.8" hidden="false" customHeight="false" outlineLevel="0" collapsed="false">
      <c r="C21" s="18" t="s">
        <v>235</v>
      </c>
      <c r="D21" s="18" t="n">
        <v>1</v>
      </c>
    </row>
    <row r="22" customFormat="false" ht="12.8" hidden="false" customHeight="false" outlineLevel="0" collapsed="false">
      <c r="C22" s="18" t="s">
        <v>236</v>
      </c>
      <c r="D22" s="18" t="n">
        <v>1.1</v>
      </c>
    </row>
    <row r="23" customFormat="false" ht="12.8" hidden="false" customHeight="false" outlineLevel="0" collapsed="false">
      <c r="C23" s="18" t="s">
        <v>237</v>
      </c>
      <c r="D23" s="18" t="n">
        <v>1.25</v>
      </c>
    </row>
  </sheetData>
  <sheetProtection sheet="true" objects="true" scenarios="true"/>
  <mergeCells count="7">
    <mergeCell ref="A1:K1"/>
    <mergeCell ref="A3:K3"/>
    <mergeCell ref="A5:A7"/>
    <mergeCell ref="B5:D5"/>
    <mergeCell ref="B6:B7"/>
    <mergeCell ref="C6:D6"/>
    <mergeCell ref="A12:K1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2803"/>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I4" activeCellId="0" sqref="I4"/>
    </sheetView>
  </sheetViews>
  <sheetFormatPr defaultColWidth="11.4609375" defaultRowHeight="12.75" zeroHeight="false" outlineLevelRow="0" outlineLevelCol="0"/>
  <cols>
    <col collapsed="false" customWidth="true" hidden="false" outlineLevel="0" max="2" min="2" style="18" width="32.66"/>
    <col collapsed="false" customWidth="true" hidden="false" outlineLevel="0" max="4" min="4" style="18" width="7.26"/>
    <col collapsed="false" customWidth="true" hidden="false" outlineLevel="0" max="5" min="5" style="18" width="4.29"/>
    <col collapsed="false" customWidth="true" hidden="false" outlineLevel="0" max="6" min="6" style="18" width="15.82"/>
    <col collapsed="false" customWidth="true" hidden="false" outlineLevel="0" max="7" min="7" style="18" width="30.52"/>
    <col collapsed="false" customWidth="true" hidden="false" outlineLevel="0" max="8" min="8" style="18" width="11.21"/>
    <col collapsed="false" customWidth="true" hidden="false" outlineLevel="0" max="10" min="10" style="18" width="21.44"/>
    <col collapsed="false" customWidth="true" hidden="false" outlineLevel="0" max="11" min="11" style="18" width="30.52"/>
    <col collapsed="false" customWidth="true" hidden="false" outlineLevel="0" max="12" min="12" style="18" width="8.26"/>
    <col collapsed="false" customWidth="true" hidden="false" outlineLevel="0" max="13" min="13" style="18" width="5.81"/>
    <col collapsed="false" customWidth="true" hidden="false" outlineLevel="0" max="18" min="15" style="18" width="6.2"/>
  </cols>
  <sheetData>
    <row r="1" customFormat="false" ht="12.8" hidden="false" customHeight="true" outlineLevel="0" collapsed="false">
      <c r="A1" s="80" t="s">
        <v>238</v>
      </c>
      <c r="B1" s="80"/>
      <c r="C1" s="80"/>
      <c r="E1" s="80" t="s">
        <v>239</v>
      </c>
      <c r="F1" s="80"/>
      <c r="G1" s="80"/>
      <c r="H1" s="80"/>
    </row>
    <row r="2" customFormat="false" ht="12.8" hidden="false" customHeight="true" outlineLevel="0" collapsed="false">
      <c r="A2" s="80" t="s">
        <v>240</v>
      </c>
      <c r="B2" s="80"/>
      <c r="C2" s="80"/>
    </row>
    <row r="3" customFormat="false" ht="12.8" hidden="false" customHeight="false" outlineLevel="0" collapsed="false">
      <c r="K3" s="18" t="s">
        <v>241</v>
      </c>
      <c r="N3" s="18" t="s">
        <v>242</v>
      </c>
      <c r="O3" s="18" t="s">
        <v>243</v>
      </c>
      <c r="P3" s="18" t="s">
        <v>75</v>
      </c>
      <c r="Q3" s="18" t="s">
        <v>244</v>
      </c>
      <c r="R3" s="18" t="s">
        <v>245</v>
      </c>
    </row>
    <row r="4" s="82" customFormat="true" ht="35.55" hidden="false" customHeight="false" outlineLevel="0" collapsed="false">
      <c r="A4" s="18" t="s">
        <v>200</v>
      </c>
      <c r="B4" s="18" t="s">
        <v>246</v>
      </c>
      <c r="C4" s="18" t="s">
        <v>247</v>
      </c>
      <c r="E4" s="18" t="s">
        <v>248</v>
      </c>
      <c r="F4" s="18" t="s">
        <v>249</v>
      </c>
      <c r="G4" s="18" t="s">
        <v>250</v>
      </c>
      <c r="H4" s="18" t="s">
        <v>251</v>
      </c>
      <c r="I4" s="18" t="s">
        <v>200</v>
      </c>
      <c r="J4" s="18" t="s">
        <v>252</v>
      </c>
      <c r="K4" s="82" t="s">
        <v>129</v>
      </c>
      <c r="L4" s="18" t="s">
        <v>200</v>
      </c>
      <c r="O4" s="82" t="s">
        <v>253</v>
      </c>
      <c r="P4" s="82" t="n">
        <v>1</v>
      </c>
      <c r="Q4" s="82" t="str">
        <f aca="false">CONCATENATE($O$4,$P$4)</f>
        <v>SM1</v>
      </c>
      <c r="R4" s="82" t="s">
        <v>254</v>
      </c>
    </row>
    <row r="5" customFormat="false" ht="12.75" hidden="false" customHeight="false" outlineLevel="0" collapsed="false">
      <c r="A5" s="18" t="s">
        <v>255</v>
      </c>
      <c r="B5" s="18" t="s">
        <v>256</v>
      </c>
      <c r="C5" s="18" t="n">
        <v>120</v>
      </c>
      <c r="E5" s="18" t="n">
        <v>1</v>
      </c>
      <c r="F5" s="18" t="s">
        <v>257</v>
      </c>
      <c r="G5" s="18" t="s">
        <v>258</v>
      </c>
      <c r="H5" s="18" t="s">
        <v>253</v>
      </c>
      <c r="I5" s="18" t="s">
        <v>202</v>
      </c>
      <c r="J5" s="18" t="s">
        <v>257</v>
      </c>
      <c r="K5" s="18" t="s">
        <v>259</v>
      </c>
      <c r="L5" s="18" t="s">
        <v>260</v>
      </c>
      <c r="O5" s="18" t="s">
        <v>253</v>
      </c>
      <c r="P5" s="18" t="n">
        <v>2</v>
      </c>
      <c r="Q5" s="18" t="str">
        <f aca="false">CONCATENATE(O5,P5)</f>
        <v>SM2</v>
      </c>
      <c r="R5" s="18" t="s">
        <v>254</v>
      </c>
    </row>
    <row r="6" customFormat="false" ht="12.75" hidden="false" customHeight="false" outlineLevel="0" collapsed="false">
      <c r="A6" s="18" t="s">
        <v>222</v>
      </c>
      <c r="B6" s="18" t="s">
        <v>261</v>
      </c>
      <c r="C6" s="18" t="n">
        <v>120</v>
      </c>
      <c r="E6" s="18" t="n">
        <v>2</v>
      </c>
      <c r="F6" s="18" t="s">
        <v>262</v>
      </c>
      <c r="G6" s="18" t="s">
        <v>263</v>
      </c>
      <c r="H6" s="18" t="s">
        <v>264</v>
      </c>
      <c r="I6" s="18" t="s">
        <v>202</v>
      </c>
      <c r="J6" s="18" t="s">
        <v>265</v>
      </c>
      <c r="K6" s="18" t="s">
        <v>266</v>
      </c>
      <c r="L6" s="18" t="s">
        <v>260</v>
      </c>
      <c r="O6" s="18" t="s">
        <v>253</v>
      </c>
      <c r="P6" s="18" t="n">
        <v>3</v>
      </c>
      <c r="Q6" s="18" t="str">
        <f aca="false">CONCATENATE(O6,P6)</f>
        <v>SM3</v>
      </c>
      <c r="R6" s="18" t="s">
        <v>254</v>
      </c>
    </row>
    <row r="7" customFormat="false" ht="12.75" hidden="false" customHeight="false" outlineLevel="0" collapsed="false">
      <c r="A7" s="18" t="s">
        <v>267</v>
      </c>
      <c r="B7" s="18" t="s">
        <v>268</v>
      </c>
      <c r="C7" s="18" t="n">
        <v>120</v>
      </c>
      <c r="E7" s="18" t="n">
        <v>3</v>
      </c>
      <c r="F7" s="18" t="s">
        <v>269</v>
      </c>
      <c r="G7" s="18" t="s">
        <v>270</v>
      </c>
      <c r="H7" s="18" t="s">
        <v>271</v>
      </c>
      <c r="I7" s="18" t="s">
        <v>202</v>
      </c>
      <c r="J7" s="18" t="s">
        <v>265</v>
      </c>
      <c r="K7" s="18" t="s">
        <v>266</v>
      </c>
      <c r="L7" s="18" t="s">
        <v>260</v>
      </c>
      <c r="O7" s="18" t="s">
        <v>253</v>
      </c>
      <c r="P7" s="18" t="n">
        <v>4</v>
      </c>
      <c r="Q7" s="18" t="str">
        <f aca="false">CONCATENATE(O7,P7)</f>
        <v>SM4</v>
      </c>
      <c r="R7" s="18" t="s">
        <v>254</v>
      </c>
    </row>
    <row r="8" customFormat="false" ht="12.75" hidden="false" customHeight="false" outlineLevel="0" collapsed="false">
      <c r="A8" s="18" t="s">
        <v>272</v>
      </c>
      <c r="B8" s="18" t="s">
        <v>273</v>
      </c>
      <c r="C8" s="18" t="n">
        <v>120</v>
      </c>
      <c r="E8" s="18" t="n">
        <v>4</v>
      </c>
      <c r="F8" s="18" t="s">
        <v>274</v>
      </c>
      <c r="G8" s="18" t="s">
        <v>275</v>
      </c>
      <c r="H8" s="18" t="s">
        <v>276</v>
      </c>
      <c r="I8" s="18" t="s">
        <v>202</v>
      </c>
      <c r="J8" s="18" t="s">
        <v>265</v>
      </c>
      <c r="K8" s="18" t="s">
        <v>266</v>
      </c>
      <c r="L8" s="18" t="s">
        <v>260</v>
      </c>
      <c r="O8" s="18" t="s">
        <v>253</v>
      </c>
      <c r="P8" s="18" t="n">
        <v>5</v>
      </c>
      <c r="Q8" s="18" t="str">
        <f aca="false">CONCATENATE(O8,P8)</f>
        <v>SM5</v>
      </c>
      <c r="R8" s="18" t="s">
        <v>254</v>
      </c>
    </row>
    <row r="9" customFormat="false" ht="12.75" hidden="false" customHeight="false" outlineLevel="0" collapsed="false">
      <c r="A9" s="18" t="s">
        <v>277</v>
      </c>
      <c r="B9" s="18" t="s">
        <v>278</v>
      </c>
      <c r="C9" s="18" t="n">
        <v>120</v>
      </c>
      <c r="E9" s="18" t="n">
        <v>5</v>
      </c>
      <c r="F9" s="18" t="s">
        <v>279</v>
      </c>
      <c r="G9" s="18" t="s">
        <v>280</v>
      </c>
      <c r="H9" s="18" t="s">
        <v>281</v>
      </c>
      <c r="I9" s="18" t="s">
        <v>202</v>
      </c>
      <c r="J9" s="18" t="s">
        <v>265</v>
      </c>
      <c r="K9" s="18" t="s">
        <v>266</v>
      </c>
      <c r="L9" s="18" t="s">
        <v>260</v>
      </c>
      <c r="O9" s="18" t="s">
        <v>253</v>
      </c>
      <c r="P9" s="18" t="n">
        <v>6</v>
      </c>
      <c r="Q9" s="18" t="str">
        <f aca="false">CONCATENATE(O9,P9)</f>
        <v>SM6</v>
      </c>
      <c r="R9" s="18" t="s">
        <v>254</v>
      </c>
    </row>
    <row r="10" customFormat="false" ht="35.55" hidden="false" customHeight="false" outlineLevel="0" collapsed="false">
      <c r="A10" s="18" t="s">
        <v>282</v>
      </c>
      <c r="B10" s="18" t="s">
        <v>283</v>
      </c>
      <c r="C10" s="18" t="n">
        <v>140</v>
      </c>
      <c r="E10" s="18" t="n">
        <v>6</v>
      </c>
      <c r="F10" s="18" t="s">
        <v>284</v>
      </c>
      <c r="G10" s="18" t="s">
        <v>285</v>
      </c>
      <c r="H10" s="18" t="s">
        <v>286</v>
      </c>
      <c r="I10" s="18" t="s">
        <v>202</v>
      </c>
      <c r="J10" s="18" t="s">
        <v>265</v>
      </c>
      <c r="K10" s="18" t="s">
        <v>266</v>
      </c>
      <c r="L10" s="18" t="s">
        <v>260</v>
      </c>
      <c r="O10" s="18" t="s">
        <v>253</v>
      </c>
      <c r="P10" s="18" t="n">
        <v>7</v>
      </c>
      <c r="Q10" s="18" t="str">
        <f aca="false">CONCATENATE(O10,P10)</f>
        <v>SM7</v>
      </c>
      <c r="R10" s="18" t="s">
        <v>254</v>
      </c>
    </row>
    <row r="11" customFormat="false" ht="58.55" hidden="false" customHeight="false" outlineLevel="0" collapsed="false">
      <c r="A11" s="18" t="s">
        <v>287</v>
      </c>
      <c r="B11" s="83" t="s">
        <v>288</v>
      </c>
      <c r="C11" s="18" t="n">
        <v>160</v>
      </c>
      <c r="E11" s="18" t="n">
        <v>9</v>
      </c>
      <c r="F11" s="18" t="s">
        <v>289</v>
      </c>
      <c r="G11" s="18" t="s">
        <v>290</v>
      </c>
      <c r="H11" s="18" t="s">
        <v>291</v>
      </c>
      <c r="I11" s="18" t="s">
        <v>202</v>
      </c>
      <c r="J11" s="18" t="s">
        <v>265</v>
      </c>
      <c r="K11" s="18" t="s">
        <v>266</v>
      </c>
      <c r="L11" s="18" t="s">
        <v>260</v>
      </c>
      <c r="O11" s="18" t="s">
        <v>253</v>
      </c>
      <c r="P11" s="18" t="n">
        <v>8</v>
      </c>
      <c r="Q11" s="18" t="str">
        <f aca="false">CONCATENATE(O11,P11)</f>
        <v>SM8</v>
      </c>
      <c r="R11" s="18" t="s">
        <v>254</v>
      </c>
    </row>
    <row r="12" customFormat="false" ht="24.05" hidden="false" customHeight="false" outlineLevel="0" collapsed="false">
      <c r="A12" s="18" t="s">
        <v>292</v>
      </c>
      <c r="B12" s="18" t="s">
        <v>293</v>
      </c>
      <c r="C12" s="18" t="n">
        <v>120</v>
      </c>
      <c r="E12" s="18" t="n">
        <v>10</v>
      </c>
      <c r="F12" s="18" t="s">
        <v>294</v>
      </c>
      <c r="G12" s="18" t="s">
        <v>295</v>
      </c>
      <c r="H12" s="18" t="s">
        <v>296</v>
      </c>
      <c r="I12" s="18" t="s">
        <v>203</v>
      </c>
      <c r="J12" s="18" t="s">
        <v>294</v>
      </c>
      <c r="K12" s="18" t="s">
        <v>296</v>
      </c>
      <c r="L12" s="18" t="s">
        <v>297</v>
      </c>
      <c r="O12" s="18" t="s">
        <v>253</v>
      </c>
      <c r="P12" s="18" t="n">
        <v>9</v>
      </c>
      <c r="Q12" s="18" t="str">
        <f aca="false">CONCATENATE(O12,P12)</f>
        <v>SM9</v>
      </c>
      <c r="R12" s="18" t="s">
        <v>254</v>
      </c>
    </row>
    <row r="13" customFormat="false" ht="12.8" hidden="false" customHeight="false" outlineLevel="0" collapsed="false">
      <c r="A13" s="18" t="s">
        <v>298</v>
      </c>
      <c r="B13" s="18" t="s">
        <v>299</v>
      </c>
      <c r="C13" s="18" t="n">
        <v>80</v>
      </c>
      <c r="E13" s="18" t="n">
        <v>11</v>
      </c>
      <c r="F13" s="18" t="s">
        <v>300</v>
      </c>
      <c r="G13" s="18" t="s">
        <v>301</v>
      </c>
      <c r="H13" s="18" t="s">
        <v>302</v>
      </c>
      <c r="I13" s="18" t="s">
        <v>203</v>
      </c>
      <c r="J13" s="18" t="s">
        <v>303</v>
      </c>
      <c r="K13" s="18" t="s">
        <v>266</v>
      </c>
      <c r="L13" s="18" t="s">
        <v>297</v>
      </c>
      <c r="O13" s="18" t="s">
        <v>253</v>
      </c>
      <c r="P13" s="18" t="n">
        <v>10</v>
      </c>
      <c r="Q13" s="18" t="str">
        <f aca="false">CONCATENATE(O13,P13)</f>
        <v>SM10</v>
      </c>
      <c r="R13" s="18" t="s">
        <v>254</v>
      </c>
    </row>
    <row r="14" customFormat="false" ht="12.8" hidden="false" customHeight="false" outlineLevel="0" collapsed="false">
      <c r="A14" s="18" t="s">
        <v>304</v>
      </c>
      <c r="B14" s="18" t="s">
        <v>305</v>
      </c>
      <c r="C14" s="18" t="n">
        <v>80</v>
      </c>
      <c r="E14" s="18" t="n">
        <v>12</v>
      </c>
      <c r="F14" s="18" t="s">
        <v>306</v>
      </c>
      <c r="G14" s="18" t="s">
        <v>307</v>
      </c>
      <c r="H14" s="18" t="s">
        <v>308</v>
      </c>
      <c r="I14" s="18" t="s">
        <v>203</v>
      </c>
      <c r="J14" s="18" t="s">
        <v>265</v>
      </c>
      <c r="K14" s="18" t="s">
        <v>266</v>
      </c>
      <c r="L14" s="18" t="s">
        <v>297</v>
      </c>
      <c r="O14" s="18" t="s">
        <v>253</v>
      </c>
      <c r="P14" s="18" t="n">
        <v>11</v>
      </c>
      <c r="Q14" s="18" t="str">
        <f aca="false">CONCATENATE(O14,P14)</f>
        <v>SM11</v>
      </c>
      <c r="R14" s="18" t="s">
        <v>254</v>
      </c>
    </row>
    <row r="15" customFormat="false" ht="24.05" hidden="false" customHeight="false" outlineLevel="0" collapsed="false">
      <c r="A15" s="18" t="s">
        <v>309</v>
      </c>
      <c r="B15" s="18" t="s">
        <v>310</v>
      </c>
      <c r="C15" s="18" t="n">
        <v>80</v>
      </c>
      <c r="E15" s="18" t="n">
        <v>13</v>
      </c>
      <c r="F15" s="18" t="s">
        <v>311</v>
      </c>
      <c r="G15" s="18" t="s">
        <v>312</v>
      </c>
      <c r="H15" s="18" t="s">
        <v>313</v>
      </c>
      <c r="I15" s="18" t="s">
        <v>203</v>
      </c>
      <c r="J15" s="18" t="s">
        <v>265</v>
      </c>
      <c r="K15" s="18" t="s">
        <v>266</v>
      </c>
      <c r="L15" s="18" t="s">
        <v>297</v>
      </c>
      <c r="O15" s="18" t="s">
        <v>253</v>
      </c>
      <c r="P15" s="18" t="n">
        <v>12</v>
      </c>
      <c r="Q15" s="18" t="str">
        <f aca="false">CONCATENATE(O15,P15)</f>
        <v>SM12</v>
      </c>
      <c r="R15" s="18" t="s">
        <v>254</v>
      </c>
    </row>
    <row r="16" customFormat="false" ht="35.55" hidden="false" customHeight="false" outlineLevel="0" collapsed="false">
      <c r="A16" s="18" t="s">
        <v>314</v>
      </c>
      <c r="B16" s="18" t="s">
        <v>315</v>
      </c>
      <c r="C16" s="18" t="n">
        <v>50</v>
      </c>
      <c r="E16" s="18" t="n">
        <v>14</v>
      </c>
      <c r="F16" s="18" t="s">
        <v>316</v>
      </c>
      <c r="G16" s="18" t="s">
        <v>317</v>
      </c>
      <c r="H16" s="18" t="s">
        <v>318</v>
      </c>
      <c r="I16" s="18" t="s">
        <v>203</v>
      </c>
      <c r="J16" s="18" t="s">
        <v>265</v>
      </c>
      <c r="K16" s="18" t="s">
        <v>266</v>
      </c>
      <c r="L16" s="18" t="s">
        <v>297</v>
      </c>
      <c r="O16" s="18" t="s">
        <v>253</v>
      </c>
      <c r="P16" s="18" t="n">
        <v>13</v>
      </c>
      <c r="Q16" s="18" t="str">
        <f aca="false">CONCATENATE(O16,P16)</f>
        <v>SM13</v>
      </c>
      <c r="R16" s="18" t="s">
        <v>254</v>
      </c>
    </row>
    <row r="17" customFormat="false" ht="24.05" hidden="false" customHeight="false" outlineLevel="0" collapsed="false">
      <c r="A17" s="18" t="s">
        <v>319</v>
      </c>
      <c r="B17" s="18" t="s">
        <v>320</v>
      </c>
      <c r="C17" s="18" t="n">
        <v>80</v>
      </c>
      <c r="E17" s="18" t="n">
        <v>16</v>
      </c>
      <c r="F17" s="18" t="s">
        <v>321</v>
      </c>
      <c r="G17" s="18" t="s">
        <v>290</v>
      </c>
      <c r="H17" s="18" t="s">
        <v>322</v>
      </c>
      <c r="I17" s="18" t="s">
        <v>203</v>
      </c>
      <c r="J17" s="18" t="s">
        <v>265</v>
      </c>
      <c r="K17" s="18" t="s">
        <v>266</v>
      </c>
      <c r="L17" s="18" t="s">
        <v>297</v>
      </c>
      <c r="O17" s="18" t="s">
        <v>253</v>
      </c>
      <c r="P17" s="18" t="n">
        <v>14</v>
      </c>
      <c r="Q17" s="18" t="str">
        <f aca="false">CONCATENATE(O17,P17)</f>
        <v>SM14</v>
      </c>
      <c r="R17" s="18" t="s">
        <v>254</v>
      </c>
    </row>
    <row r="18" customFormat="false" ht="24.05" hidden="false" customHeight="false" outlineLevel="0" collapsed="false">
      <c r="E18" s="18" t="n">
        <v>18</v>
      </c>
      <c r="F18" s="18" t="s">
        <v>278</v>
      </c>
      <c r="G18" s="18" t="s">
        <v>323</v>
      </c>
      <c r="H18" s="18" t="s">
        <v>324</v>
      </c>
      <c r="I18" s="18" t="s">
        <v>206</v>
      </c>
      <c r="J18" s="18" t="s">
        <v>303</v>
      </c>
      <c r="K18" s="18" t="s">
        <v>266</v>
      </c>
      <c r="L18" s="18" t="s">
        <v>325</v>
      </c>
      <c r="O18" s="18" t="s">
        <v>253</v>
      </c>
      <c r="P18" s="18" t="n">
        <v>15</v>
      </c>
      <c r="Q18" s="18" t="str">
        <f aca="false">CONCATENATE(O18,P18)</f>
        <v>SM15</v>
      </c>
      <c r="R18" s="18" t="s">
        <v>254</v>
      </c>
    </row>
    <row r="19" customFormat="false" ht="12.75" hidden="false" customHeight="false" outlineLevel="0" collapsed="false">
      <c r="E19" s="18" t="n">
        <v>20</v>
      </c>
      <c r="F19" s="18" t="s">
        <v>326</v>
      </c>
      <c r="G19" s="18" t="s">
        <v>327</v>
      </c>
      <c r="H19" s="18" t="s">
        <v>328</v>
      </c>
      <c r="I19" s="18" t="s">
        <v>204</v>
      </c>
      <c r="J19" s="18" t="s">
        <v>326</v>
      </c>
      <c r="K19" s="18" t="s">
        <v>266</v>
      </c>
      <c r="L19" s="18" t="s">
        <v>329</v>
      </c>
      <c r="O19" s="18" t="s">
        <v>253</v>
      </c>
      <c r="P19" s="18" t="n">
        <v>16</v>
      </c>
      <c r="Q19" s="18" t="str">
        <f aca="false">CONCATENATE(O19,P19)</f>
        <v>SM16</v>
      </c>
      <c r="R19" s="18" t="s">
        <v>254</v>
      </c>
    </row>
    <row r="20" customFormat="false" ht="12.75" hidden="false" customHeight="false" outlineLevel="0" collapsed="false">
      <c r="E20" s="18" t="n">
        <v>21</v>
      </c>
      <c r="F20" s="18" t="s">
        <v>330</v>
      </c>
      <c r="G20" s="18" t="s">
        <v>331</v>
      </c>
      <c r="H20" s="18" t="s">
        <v>332</v>
      </c>
      <c r="I20" s="18" t="s">
        <v>204</v>
      </c>
      <c r="J20" s="18" t="s">
        <v>333</v>
      </c>
      <c r="K20" s="18" t="s">
        <v>266</v>
      </c>
      <c r="L20" s="18" t="s">
        <v>329</v>
      </c>
      <c r="O20" s="18" t="s">
        <v>253</v>
      </c>
      <c r="P20" s="18" t="n">
        <v>17</v>
      </c>
      <c r="Q20" s="18" t="str">
        <f aca="false">CONCATENATE(O20,P20)</f>
        <v>SM17</v>
      </c>
      <c r="R20" s="18" t="s">
        <v>254</v>
      </c>
    </row>
    <row r="21" customFormat="false" ht="35.55" hidden="false" customHeight="false" outlineLevel="0" collapsed="false">
      <c r="E21" s="18" t="n">
        <v>22</v>
      </c>
      <c r="F21" s="18" t="s">
        <v>334</v>
      </c>
      <c r="G21" s="18" t="s">
        <v>335</v>
      </c>
      <c r="H21" s="18" t="s">
        <v>336</v>
      </c>
      <c r="I21" s="18" t="s">
        <v>204</v>
      </c>
      <c r="J21" s="18" t="s">
        <v>333</v>
      </c>
      <c r="K21" s="18" t="s">
        <v>266</v>
      </c>
      <c r="L21" s="18" t="s">
        <v>329</v>
      </c>
      <c r="O21" s="18" t="s">
        <v>253</v>
      </c>
      <c r="P21" s="18" t="n">
        <v>18</v>
      </c>
      <c r="Q21" s="18" t="str">
        <f aca="false">CONCATENATE(O21,P21)</f>
        <v>SM18</v>
      </c>
      <c r="R21" s="18" t="s">
        <v>254</v>
      </c>
    </row>
    <row r="22" customFormat="false" ht="24.05" hidden="false" customHeight="false" outlineLevel="0" collapsed="false">
      <c r="E22" s="18" t="n">
        <v>23</v>
      </c>
      <c r="F22" s="18" t="s">
        <v>337</v>
      </c>
      <c r="G22" s="18" t="s">
        <v>338</v>
      </c>
      <c r="H22" s="18" t="s">
        <v>339</v>
      </c>
      <c r="I22" s="18" t="s">
        <v>204</v>
      </c>
      <c r="J22" s="18" t="s">
        <v>337</v>
      </c>
      <c r="K22" s="18" t="s">
        <v>266</v>
      </c>
      <c r="L22" s="18" t="s">
        <v>329</v>
      </c>
      <c r="O22" s="18" t="s">
        <v>253</v>
      </c>
      <c r="P22" s="18" t="n">
        <v>19</v>
      </c>
      <c r="Q22" s="18" t="str">
        <f aca="false">CONCATENATE(O22,P22)</f>
        <v>SM19</v>
      </c>
      <c r="R22" s="18" t="s">
        <v>254</v>
      </c>
    </row>
    <row r="23" customFormat="false" ht="12.8" hidden="false" customHeight="false" outlineLevel="0" collapsed="false">
      <c r="E23" s="18" t="n">
        <v>24</v>
      </c>
      <c r="F23" s="18" t="s">
        <v>340</v>
      </c>
      <c r="G23" s="18" t="s">
        <v>341</v>
      </c>
      <c r="H23" s="18" t="s">
        <v>342</v>
      </c>
      <c r="I23" s="18" t="s">
        <v>204</v>
      </c>
      <c r="J23" s="18" t="s">
        <v>333</v>
      </c>
      <c r="K23" s="18" t="s">
        <v>266</v>
      </c>
      <c r="L23" s="18" t="s">
        <v>329</v>
      </c>
      <c r="O23" s="18" t="s">
        <v>253</v>
      </c>
      <c r="P23" s="18" t="n">
        <v>20</v>
      </c>
      <c r="Q23" s="18" t="str">
        <f aca="false">CONCATENATE(O23,P23)</f>
        <v>SM20</v>
      </c>
      <c r="R23" s="18" t="s">
        <v>254</v>
      </c>
    </row>
    <row r="24" customFormat="false" ht="24.05" hidden="false" customHeight="false" outlineLevel="0" collapsed="false">
      <c r="E24" s="18" t="n">
        <v>25</v>
      </c>
      <c r="F24" s="18" t="s">
        <v>343</v>
      </c>
      <c r="G24" s="18" t="s">
        <v>344</v>
      </c>
      <c r="H24" s="18" t="s">
        <v>345</v>
      </c>
      <c r="I24" s="18" t="s">
        <v>204</v>
      </c>
      <c r="J24" s="18" t="s">
        <v>333</v>
      </c>
      <c r="K24" s="18" t="s">
        <v>266</v>
      </c>
      <c r="L24" s="18" t="s">
        <v>329</v>
      </c>
      <c r="O24" s="18" t="s">
        <v>253</v>
      </c>
      <c r="P24" s="18" t="n">
        <v>21</v>
      </c>
      <c r="Q24" s="18" t="str">
        <f aca="false">CONCATENATE(O24,P24)</f>
        <v>SM21</v>
      </c>
      <c r="R24" s="18" t="s">
        <v>254</v>
      </c>
    </row>
    <row r="25" customFormat="false" ht="12.8" hidden="false" customHeight="false" outlineLevel="0" collapsed="false">
      <c r="E25" s="18" t="n">
        <v>27</v>
      </c>
      <c r="F25" s="18" t="s">
        <v>346</v>
      </c>
      <c r="G25" s="18" t="s">
        <v>290</v>
      </c>
      <c r="H25" s="18" t="s">
        <v>347</v>
      </c>
      <c r="I25" s="18" t="s">
        <v>204</v>
      </c>
      <c r="J25" s="18" t="s">
        <v>333</v>
      </c>
      <c r="K25" s="18" t="s">
        <v>266</v>
      </c>
      <c r="L25" s="18" t="s">
        <v>329</v>
      </c>
      <c r="O25" s="18" t="s">
        <v>253</v>
      </c>
      <c r="P25" s="18" t="n">
        <v>22</v>
      </c>
      <c r="Q25" s="18" t="str">
        <f aca="false">CONCATENATE(O25,P25)</f>
        <v>SM22</v>
      </c>
      <c r="R25" s="18" t="s">
        <v>254</v>
      </c>
    </row>
    <row r="26" customFormat="false" ht="24.05" hidden="false" customHeight="false" outlineLevel="0" collapsed="false">
      <c r="E26" s="18" t="n">
        <v>28</v>
      </c>
      <c r="F26" s="18" t="s">
        <v>348</v>
      </c>
      <c r="G26" s="18" t="s">
        <v>349</v>
      </c>
      <c r="H26" s="18" t="s">
        <v>350</v>
      </c>
      <c r="I26" s="18" t="s">
        <v>204</v>
      </c>
      <c r="J26" s="18" t="s">
        <v>351</v>
      </c>
      <c r="K26" s="18" t="s">
        <v>266</v>
      </c>
      <c r="L26" s="18" t="s">
        <v>329</v>
      </c>
      <c r="O26" s="18" t="s">
        <v>253</v>
      </c>
      <c r="P26" s="18" t="n">
        <v>23</v>
      </c>
      <c r="Q26" s="18" t="str">
        <f aca="false">CONCATENATE(O26,P26)</f>
        <v>SM23</v>
      </c>
      <c r="R26" s="18" t="s">
        <v>254</v>
      </c>
    </row>
    <row r="27" customFormat="false" ht="24.05" hidden="false" customHeight="false" outlineLevel="0" collapsed="false">
      <c r="E27" s="18" t="n">
        <v>29</v>
      </c>
      <c r="F27" s="18" t="s">
        <v>352</v>
      </c>
      <c r="G27" s="18" t="s">
        <v>353</v>
      </c>
      <c r="H27" s="18" t="s">
        <v>354</v>
      </c>
      <c r="I27" s="18" t="s">
        <v>204</v>
      </c>
      <c r="J27" s="18" t="s">
        <v>333</v>
      </c>
      <c r="K27" s="18" t="s">
        <v>266</v>
      </c>
      <c r="L27" s="18" t="s">
        <v>329</v>
      </c>
      <c r="O27" s="18" t="s">
        <v>253</v>
      </c>
      <c r="P27" s="18" t="n">
        <v>24</v>
      </c>
      <c r="Q27" s="18" t="str">
        <f aca="false">CONCATENATE(O27,P27)</f>
        <v>SM24</v>
      </c>
      <c r="R27" s="18" t="s">
        <v>254</v>
      </c>
    </row>
    <row r="28" customFormat="false" ht="24.05" hidden="false" customHeight="false" outlineLevel="0" collapsed="false">
      <c r="E28" s="18" t="n">
        <v>30</v>
      </c>
      <c r="F28" s="18" t="s">
        <v>355</v>
      </c>
      <c r="G28" s="18" t="s">
        <v>356</v>
      </c>
      <c r="H28" s="18" t="s">
        <v>357</v>
      </c>
      <c r="I28" s="18" t="s">
        <v>205</v>
      </c>
      <c r="J28" s="18" t="s">
        <v>303</v>
      </c>
      <c r="K28" s="18" t="s">
        <v>259</v>
      </c>
      <c r="L28" s="18" t="s">
        <v>358</v>
      </c>
      <c r="O28" s="18" t="s">
        <v>253</v>
      </c>
      <c r="P28" s="18" t="n">
        <v>25</v>
      </c>
      <c r="Q28" s="18" t="str">
        <f aca="false">CONCATENATE(O28,P28)</f>
        <v>SM25</v>
      </c>
      <c r="R28" s="18" t="s">
        <v>254</v>
      </c>
    </row>
    <row r="29" customFormat="false" ht="12.8" hidden="false" customHeight="false" outlineLevel="0" collapsed="false">
      <c r="E29" s="18" t="n">
        <v>31</v>
      </c>
      <c r="F29" s="18" t="s">
        <v>359</v>
      </c>
      <c r="G29" s="18" t="s">
        <v>290</v>
      </c>
      <c r="H29" s="18" t="s">
        <v>360</v>
      </c>
      <c r="I29" s="18" t="s">
        <v>205</v>
      </c>
      <c r="J29" s="18" t="s">
        <v>265</v>
      </c>
      <c r="K29" s="18" t="s">
        <v>266</v>
      </c>
      <c r="L29" s="18" t="s">
        <v>358</v>
      </c>
      <c r="O29" s="18" t="s">
        <v>253</v>
      </c>
      <c r="P29" s="18" t="n">
        <v>26</v>
      </c>
      <c r="Q29" s="18" t="str">
        <f aca="false">CONCATENATE(O29,P29)</f>
        <v>SM26</v>
      </c>
      <c r="R29" s="18" t="s">
        <v>254</v>
      </c>
    </row>
    <row r="30" customFormat="false" ht="12.8" hidden="false" customHeight="false" outlineLevel="0" collapsed="false">
      <c r="E30" s="18" t="n">
        <v>33</v>
      </c>
      <c r="F30" s="18" t="s">
        <v>361</v>
      </c>
      <c r="G30" s="18" t="s">
        <v>362</v>
      </c>
      <c r="H30" s="18" t="s">
        <v>363</v>
      </c>
      <c r="I30" s="18" t="s">
        <v>203</v>
      </c>
      <c r="J30" s="18" t="s">
        <v>265</v>
      </c>
      <c r="K30" s="18" t="s">
        <v>266</v>
      </c>
      <c r="L30" s="18" t="s">
        <v>297</v>
      </c>
      <c r="O30" s="18" t="s">
        <v>253</v>
      </c>
      <c r="P30" s="18" t="n">
        <v>27</v>
      </c>
      <c r="Q30" s="18" t="str">
        <f aca="false">CONCATENATE(O30,P30)</f>
        <v>SM27</v>
      </c>
      <c r="R30" s="18" t="s">
        <v>254</v>
      </c>
    </row>
    <row r="31" customFormat="false" ht="12.8" hidden="false" customHeight="false" outlineLevel="0" collapsed="false">
      <c r="E31" s="18" t="n">
        <v>35</v>
      </c>
      <c r="F31" s="18" t="s">
        <v>364</v>
      </c>
      <c r="G31" s="18" t="s">
        <v>365</v>
      </c>
      <c r="H31" s="18" t="s">
        <v>366</v>
      </c>
      <c r="I31" s="18" t="s">
        <v>203</v>
      </c>
      <c r="J31" s="18" t="s">
        <v>265</v>
      </c>
      <c r="K31" s="18" t="s">
        <v>266</v>
      </c>
      <c r="L31" s="18" t="s">
        <v>297</v>
      </c>
      <c r="O31" s="18" t="s">
        <v>253</v>
      </c>
      <c r="P31" s="18" t="n">
        <v>28</v>
      </c>
      <c r="Q31" s="18" t="str">
        <f aca="false">CONCATENATE(O31,P31)</f>
        <v>SM28</v>
      </c>
      <c r="R31" s="18" t="s">
        <v>254</v>
      </c>
    </row>
    <row r="32" customFormat="false" ht="12.8" hidden="false" customHeight="false" outlineLevel="0" collapsed="false">
      <c r="E32" s="18" t="n">
        <v>39</v>
      </c>
      <c r="F32" s="18" t="s">
        <v>367</v>
      </c>
      <c r="G32" s="18" t="s">
        <v>290</v>
      </c>
      <c r="H32" s="18" t="s">
        <v>368</v>
      </c>
      <c r="I32" s="18" t="s">
        <v>202</v>
      </c>
      <c r="J32" s="18" t="s">
        <v>265</v>
      </c>
      <c r="K32" s="18" t="s">
        <v>266</v>
      </c>
      <c r="L32" s="18" t="s">
        <v>260</v>
      </c>
      <c r="O32" s="18" t="s">
        <v>253</v>
      </c>
      <c r="P32" s="18" t="n">
        <v>29</v>
      </c>
      <c r="Q32" s="18" t="str">
        <f aca="false">CONCATENATE(O32,P32)</f>
        <v>SM29</v>
      </c>
      <c r="R32" s="18" t="s">
        <v>254</v>
      </c>
    </row>
    <row r="33" customFormat="false" ht="12.8" hidden="false" customHeight="false" outlineLevel="0" collapsed="false">
      <c r="E33" s="18" t="n">
        <v>40</v>
      </c>
      <c r="F33" s="18" t="s">
        <v>369</v>
      </c>
      <c r="G33" s="18" t="s">
        <v>370</v>
      </c>
      <c r="H33" s="18" t="s">
        <v>371</v>
      </c>
      <c r="I33" s="18" t="s">
        <v>208</v>
      </c>
      <c r="J33" s="18" t="s">
        <v>372</v>
      </c>
      <c r="K33" s="18" t="s">
        <v>266</v>
      </c>
      <c r="L33" s="18" t="s">
        <v>373</v>
      </c>
      <c r="O33" s="18" t="s">
        <v>253</v>
      </c>
      <c r="P33" s="18" t="n">
        <v>30</v>
      </c>
      <c r="Q33" s="18" t="str">
        <f aca="false">CONCATENATE(O33,P33)</f>
        <v>SM30</v>
      </c>
      <c r="R33" s="18" t="s">
        <v>254</v>
      </c>
    </row>
    <row r="34" customFormat="false" ht="24.05" hidden="false" customHeight="false" outlineLevel="0" collapsed="false">
      <c r="E34" s="18" t="n">
        <v>41</v>
      </c>
      <c r="F34" s="18" t="s">
        <v>374</v>
      </c>
      <c r="G34" s="18" t="s">
        <v>375</v>
      </c>
      <c r="H34" s="18" t="s">
        <v>376</v>
      </c>
      <c r="I34" s="18" t="s">
        <v>208</v>
      </c>
      <c r="J34" s="18" t="s">
        <v>377</v>
      </c>
      <c r="K34" s="18" t="s">
        <v>266</v>
      </c>
      <c r="L34" s="18" t="s">
        <v>373</v>
      </c>
      <c r="O34" s="18" t="s">
        <v>253</v>
      </c>
      <c r="P34" s="18" t="n">
        <v>31</v>
      </c>
      <c r="Q34" s="18" t="str">
        <f aca="false">CONCATENATE(O34,P34)</f>
        <v>SM31</v>
      </c>
      <c r="R34" s="18" t="s">
        <v>254</v>
      </c>
    </row>
    <row r="35" customFormat="false" ht="12.8" hidden="false" customHeight="false" outlineLevel="0" collapsed="false">
      <c r="E35" s="18" t="n">
        <v>42</v>
      </c>
      <c r="F35" s="18" t="s">
        <v>378</v>
      </c>
      <c r="G35" s="18" t="s">
        <v>379</v>
      </c>
      <c r="H35" s="18" t="s">
        <v>380</v>
      </c>
      <c r="I35" s="18" t="s">
        <v>208</v>
      </c>
      <c r="J35" s="18" t="s">
        <v>372</v>
      </c>
      <c r="K35" s="18" t="s">
        <v>266</v>
      </c>
      <c r="L35" s="18" t="s">
        <v>373</v>
      </c>
      <c r="O35" s="18" t="s">
        <v>253</v>
      </c>
      <c r="P35" s="18" t="n">
        <v>32</v>
      </c>
      <c r="Q35" s="18" t="str">
        <f aca="false">CONCATENATE(O35,P35)</f>
        <v>SM32</v>
      </c>
      <c r="R35" s="18" t="s">
        <v>254</v>
      </c>
    </row>
    <row r="36" customFormat="false" ht="24.05" hidden="false" customHeight="false" outlineLevel="0" collapsed="false">
      <c r="E36" s="18" t="n">
        <v>43</v>
      </c>
      <c r="F36" s="18" t="s">
        <v>381</v>
      </c>
      <c r="G36" s="18" t="s">
        <v>382</v>
      </c>
      <c r="H36" s="18" t="s">
        <v>383</v>
      </c>
      <c r="I36" s="18" t="s">
        <v>208</v>
      </c>
      <c r="J36" s="18" t="s">
        <v>377</v>
      </c>
      <c r="K36" s="18" t="s">
        <v>266</v>
      </c>
      <c r="L36" s="18" t="s">
        <v>373</v>
      </c>
      <c r="O36" s="18" t="s">
        <v>253</v>
      </c>
      <c r="P36" s="18" t="n">
        <v>33</v>
      </c>
      <c r="Q36" s="18" t="str">
        <f aca="false">CONCATENATE(O36,P36)</f>
        <v>SM33</v>
      </c>
      <c r="R36" s="18" t="s">
        <v>254</v>
      </c>
    </row>
    <row r="37" customFormat="false" ht="24.05" hidden="false" customHeight="false" outlineLevel="0" collapsed="false">
      <c r="E37" s="18" t="n">
        <v>44</v>
      </c>
      <c r="F37" s="18" t="s">
        <v>384</v>
      </c>
      <c r="G37" s="18" t="s">
        <v>385</v>
      </c>
      <c r="H37" s="18" t="s">
        <v>386</v>
      </c>
      <c r="I37" s="18" t="s">
        <v>208</v>
      </c>
      <c r="J37" s="18" t="s">
        <v>377</v>
      </c>
      <c r="K37" s="18" t="s">
        <v>266</v>
      </c>
      <c r="L37" s="18" t="s">
        <v>373</v>
      </c>
      <c r="O37" s="18" t="s">
        <v>253</v>
      </c>
      <c r="P37" s="18" t="n">
        <v>34</v>
      </c>
      <c r="Q37" s="18" t="str">
        <f aca="false">CONCATENATE(O37,P37)</f>
        <v>SM34</v>
      </c>
      <c r="R37" s="18" t="s">
        <v>254</v>
      </c>
    </row>
    <row r="38" customFormat="false" ht="24.05" hidden="false" customHeight="false" outlineLevel="0" collapsed="false">
      <c r="E38" s="18" t="n">
        <v>45</v>
      </c>
      <c r="F38" s="18" t="s">
        <v>387</v>
      </c>
      <c r="G38" s="18" t="s">
        <v>388</v>
      </c>
      <c r="H38" s="18" t="s">
        <v>389</v>
      </c>
      <c r="I38" s="18" t="s">
        <v>208</v>
      </c>
      <c r="J38" s="18" t="s">
        <v>377</v>
      </c>
      <c r="K38" s="18" t="s">
        <v>266</v>
      </c>
      <c r="L38" s="18" t="s">
        <v>373</v>
      </c>
      <c r="O38" s="18" t="s">
        <v>253</v>
      </c>
      <c r="P38" s="18" t="n">
        <v>35</v>
      </c>
      <c r="Q38" s="18" t="str">
        <f aca="false">CONCATENATE(O38,P38)</f>
        <v>SM35</v>
      </c>
      <c r="R38" s="18" t="s">
        <v>254</v>
      </c>
    </row>
    <row r="39" customFormat="false" ht="24.05" hidden="false" customHeight="false" outlineLevel="0" collapsed="false">
      <c r="E39" s="18" t="n">
        <v>47</v>
      </c>
      <c r="F39" s="18" t="s">
        <v>390</v>
      </c>
      <c r="G39" s="18" t="s">
        <v>290</v>
      </c>
      <c r="H39" s="18" t="s">
        <v>391</v>
      </c>
      <c r="I39" s="18" t="s">
        <v>208</v>
      </c>
      <c r="J39" s="18" t="s">
        <v>377</v>
      </c>
      <c r="K39" s="18" t="s">
        <v>266</v>
      </c>
      <c r="L39" s="18" t="s">
        <v>373</v>
      </c>
      <c r="O39" s="18" t="s">
        <v>253</v>
      </c>
      <c r="P39" s="18" t="n">
        <v>36</v>
      </c>
      <c r="Q39" s="18" t="str">
        <f aca="false">CONCATENATE(O39,P39)</f>
        <v>SM36</v>
      </c>
      <c r="R39" s="18" t="s">
        <v>254</v>
      </c>
    </row>
    <row r="40" customFormat="false" ht="24.05" hidden="false" customHeight="false" outlineLevel="0" collapsed="false">
      <c r="E40" s="18" t="n">
        <v>48</v>
      </c>
      <c r="F40" s="18" t="s">
        <v>392</v>
      </c>
      <c r="G40" s="18" t="s">
        <v>393</v>
      </c>
      <c r="H40" s="18" t="s">
        <v>394</v>
      </c>
      <c r="I40" s="18" t="s">
        <v>208</v>
      </c>
      <c r="J40" s="18" t="s">
        <v>377</v>
      </c>
      <c r="K40" s="18" t="s">
        <v>266</v>
      </c>
      <c r="L40" s="18" t="s">
        <v>373</v>
      </c>
      <c r="O40" s="18" t="s">
        <v>253</v>
      </c>
      <c r="P40" s="18" t="n">
        <v>37</v>
      </c>
      <c r="Q40" s="18" t="str">
        <f aca="false">CONCATENATE(O40,P40)</f>
        <v>SM37</v>
      </c>
      <c r="R40" s="18" t="s">
        <v>254</v>
      </c>
    </row>
    <row r="41" customFormat="false" ht="12.8" hidden="false" customHeight="false" outlineLevel="0" collapsed="false">
      <c r="E41" s="18" t="n">
        <v>50</v>
      </c>
      <c r="F41" s="18" t="s">
        <v>395</v>
      </c>
      <c r="G41" s="18" t="s">
        <v>396</v>
      </c>
      <c r="H41" s="18" t="s">
        <v>397</v>
      </c>
      <c r="I41" s="18" t="s">
        <v>207</v>
      </c>
      <c r="J41" s="18" t="s">
        <v>395</v>
      </c>
      <c r="K41" s="18" t="s">
        <v>266</v>
      </c>
      <c r="L41" s="18" t="s">
        <v>398</v>
      </c>
      <c r="O41" s="18" t="s">
        <v>253</v>
      </c>
      <c r="P41" s="18" t="n">
        <v>38</v>
      </c>
      <c r="Q41" s="18" t="str">
        <f aca="false">CONCATENATE(O41,P41)</f>
        <v>SM38</v>
      </c>
      <c r="R41" s="18" t="s">
        <v>254</v>
      </c>
    </row>
    <row r="42" customFormat="false" ht="24.05" hidden="false" customHeight="false" outlineLevel="0" collapsed="false">
      <c r="E42" s="18" t="n">
        <v>51</v>
      </c>
      <c r="F42" s="18" t="s">
        <v>399</v>
      </c>
      <c r="G42" s="18" t="s">
        <v>400</v>
      </c>
      <c r="H42" s="18" t="s">
        <v>401</v>
      </c>
      <c r="I42" s="18" t="s">
        <v>207</v>
      </c>
      <c r="J42" s="18" t="s">
        <v>377</v>
      </c>
      <c r="K42" s="18" t="s">
        <v>266</v>
      </c>
      <c r="L42" s="18" t="s">
        <v>398</v>
      </c>
      <c r="O42" s="18" t="s">
        <v>253</v>
      </c>
      <c r="P42" s="18" t="n">
        <v>39</v>
      </c>
      <c r="Q42" s="18" t="str">
        <f aca="false">CONCATENATE(O42,P42)</f>
        <v>SM39</v>
      </c>
      <c r="R42" s="18" t="s">
        <v>254</v>
      </c>
    </row>
    <row r="43" customFormat="false" ht="12.8" hidden="false" customHeight="false" outlineLevel="0" collapsed="false">
      <c r="E43" s="18" t="n">
        <v>52</v>
      </c>
      <c r="F43" s="18" t="s">
        <v>402</v>
      </c>
      <c r="G43" s="18" t="s">
        <v>403</v>
      </c>
      <c r="H43" s="18" t="s">
        <v>404</v>
      </c>
      <c r="I43" s="18" t="s">
        <v>207</v>
      </c>
      <c r="J43" s="18" t="s">
        <v>405</v>
      </c>
      <c r="K43" s="18" t="s">
        <v>266</v>
      </c>
      <c r="L43" s="18" t="s">
        <v>398</v>
      </c>
      <c r="O43" s="18" t="s">
        <v>253</v>
      </c>
      <c r="P43" s="18" t="n">
        <v>40</v>
      </c>
      <c r="Q43" s="18" t="str">
        <f aca="false">CONCATENATE(O43,P43)</f>
        <v>SM40</v>
      </c>
      <c r="R43" s="18" t="s">
        <v>254</v>
      </c>
    </row>
    <row r="44" customFormat="false" ht="12.8" hidden="false" customHeight="false" outlineLevel="0" collapsed="false">
      <c r="E44" s="18" t="n">
        <v>53</v>
      </c>
      <c r="F44" s="18" t="s">
        <v>406</v>
      </c>
      <c r="G44" s="18" t="s">
        <v>407</v>
      </c>
      <c r="H44" s="18" t="s">
        <v>408</v>
      </c>
      <c r="I44" s="18" t="s">
        <v>207</v>
      </c>
      <c r="J44" s="18" t="s">
        <v>405</v>
      </c>
      <c r="K44" s="18" t="s">
        <v>266</v>
      </c>
      <c r="L44" s="18" t="s">
        <v>398</v>
      </c>
      <c r="O44" s="18" t="s">
        <v>253</v>
      </c>
      <c r="P44" s="18" t="n">
        <v>41</v>
      </c>
      <c r="Q44" s="18" t="str">
        <f aca="false">CONCATENATE(O44,P44)</f>
        <v>SM41</v>
      </c>
      <c r="R44" s="18" t="s">
        <v>254</v>
      </c>
    </row>
    <row r="45" customFormat="false" ht="12.8" hidden="false" customHeight="false" outlineLevel="0" collapsed="false">
      <c r="E45" s="18" t="n">
        <v>54</v>
      </c>
      <c r="F45" s="18" t="s">
        <v>409</v>
      </c>
      <c r="G45" s="18" t="s">
        <v>410</v>
      </c>
      <c r="H45" s="18" t="s">
        <v>411</v>
      </c>
      <c r="I45" s="18" t="s">
        <v>207</v>
      </c>
      <c r="J45" s="18" t="s">
        <v>405</v>
      </c>
      <c r="K45" s="18" t="s">
        <v>266</v>
      </c>
      <c r="L45" s="18" t="s">
        <v>398</v>
      </c>
      <c r="O45" s="18" t="s">
        <v>253</v>
      </c>
      <c r="P45" s="18" t="n">
        <v>42</v>
      </c>
      <c r="Q45" s="18" t="str">
        <f aca="false">CONCATENATE(O45,P45)</f>
        <v>SM42</v>
      </c>
      <c r="R45" s="18" t="s">
        <v>254</v>
      </c>
    </row>
    <row r="46" customFormat="false" ht="12.8" hidden="false" customHeight="false" outlineLevel="0" collapsed="false">
      <c r="E46" s="18" t="n">
        <v>55</v>
      </c>
      <c r="F46" s="18" t="s">
        <v>412</v>
      </c>
      <c r="G46" s="18" t="s">
        <v>413</v>
      </c>
      <c r="H46" s="18" t="s">
        <v>414</v>
      </c>
      <c r="I46" s="18" t="s">
        <v>207</v>
      </c>
      <c r="J46" s="18" t="s">
        <v>405</v>
      </c>
      <c r="K46" s="18" t="s">
        <v>266</v>
      </c>
      <c r="L46" s="18" t="s">
        <v>398</v>
      </c>
      <c r="O46" s="18" t="s">
        <v>253</v>
      </c>
      <c r="P46" s="18" t="n">
        <v>43</v>
      </c>
      <c r="Q46" s="18" t="str">
        <f aca="false">CONCATENATE(O46,P46)</f>
        <v>SM43</v>
      </c>
      <c r="R46" s="18" t="s">
        <v>254</v>
      </c>
    </row>
    <row r="47" customFormat="false" ht="12.8" hidden="false" customHeight="false" outlineLevel="0" collapsed="false">
      <c r="E47" s="18" t="n">
        <v>56</v>
      </c>
      <c r="F47" s="18" t="s">
        <v>415</v>
      </c>
      <c r="G47" s="18" t="s">
        <v>290</v>
      </c>
      <c r="H47" s="18" t="s">
        <v>416</v>
      </c>
      <c r="I47" s="18" t="s">
        <v>207</v>
      </c>
      <c r="J47" s="18" t="s">
        <v>405</v>
      </c>
      <c r="K47" s="18" t="s">
        <v>266</v>
      </c>
      <c r="L47" s="18" t="s">
        <v>398</v>
      </c>
      <c r="O47" s="18" t="s">
        <v>253</v>
      </c>
      <c r="P47" s="18" t="n">
        <v>44</v>
      </c>
      <c r="Q47" s="18" t="str">
        <f aca="false">CONCATENATE(O47,P47)</f>
        <v>SM44</v>
      </c>
      <c r="R47" s="18" t="s">
        <v>254</v>
      </c>
    </row>
    <row r="48" customFormat="false" ht="24.05" hidden="false" customHeight="false" outlineLevel="0" collapsed="false">
      <c r="E48" s="18" t="n">
        <v>57</v>
      </c>
      <c r="F48" s="18" t="s">
        <v>417</v>
      </c>
      <c r="G48" s="18" t="s">
        <v>418</v>
      </c>
      <c r="H48" s="18" t="s">
        <v>419</v>
      </c>
      <c r="I48" s="18" t="s">
        <v>209</v>
      </c>
      <c r="J48" s="18" t="s">
        <v>377</v>
      </c>
      <c r="K48" s="18" t="s">
        <v>266</v>
      </c>
      <c r="L48" s="18" t="s">
        <v>420</v>
      </c>
      <c r="O48" s="18" t="s">
        <v>253</v>
      </c>
      <c r="P48" s="18" t="n">
        <v>45</v>
      </c>
      <c r="Q48" s="18" t="str">
        <f aca="false">CONCATENATE(O48,P48)</f>
        <v>SM45</v>
      </c>
      <c r="R48" s="18" t="s">
        <v>254</v>
      </c>
    </row>
    <row r="49" customFormat="false" ht="24.05" hidden="false" customHeight="false" outlineLevel="0" collapsed="false">
      <c r="E49" s="18" t="n">
        <v>58</v>
      </c>
      <c r="F49" s="18" t="s">
        <v>421</v>
      </c>
      <c r="G49" s="18" t="s">
        <v>422</v>
      </c>
      <c r="H49" s="18" t="s">
        <v>423</v>
      </c>
      <c r="I49" s="18" t="s">
        <v>209</v>
      </c>
      <c r="J49" s="18" t="s">
        <v>377</v>
      </c>
      <c r="K49" s="18" t="s">
        <v>266</v>
      </c>
      <c r="L49" s="18" t="s">
        <v>420</v>
      </c>
      <c r="O49" s="18" t="s">
        <v>253</v>
      </c>
      <c r="P49" s="18" t="n">
        <v>46</v>
      </c>
      <c r="Q49" s="18" t="str">
        <f aca="false">CONCATENATE(O49,P49)</f>
        <v>SM46</v>
      </c>
      <c r="R49" s="18" t="s">
        <v>254</v>
      </c>
    </row>
    <row r="50" customFormat="false" ht="24.05" hidden="false" customHeight="false" outlineLevel="0" collapsed="false">
      <c r="E50" s="18" t="n">
        <v>59</v>
      </c>
      <c r="F50" s="18" t="s">
        <v>424</v>
      </c>
      <c r="G50" s="18" t="s">
        <v>425</v>
      </c>
      <c r="H50" s="18" t="s">
        <v>426</v>
      </c>
      <c r="I50" s="18" t="s">
        <v>209</v>
      </c>
      <c r="J50" s="18" t="s">
        <v>377</v>
      </c>
      <c r="K50" s="18" t="s">
        <v>266</v>
      </c>
      <c r="L50" s="18" t="s">
        <v>420</v>
      </c>
      <c r="O50" s="18" t="s">
        <v>253</v>
      </c>
      <c r="P50" s="18" t="n">
        <v>47</v>
      </c>
      <c r="Q50" s="18" t="str">
        <f aca="false">CONCATENATE(O50,P50)</f>
        <v>SM47</v>
      </c>
      <c r="R50" s="18" t="s">
        <v>254</v>
      </c>
    </row>
    <row r="51" customFormat="false" ht="24.05" hidden="false" customHeight="false" outlineLevel="0" collapsed="false">
      <c r="E51" s="18" t="n">
        <v>60</v>
      </c>
      <c r="F51" s="18" t="s">
        <v>427</v>
      </c>
      <c r="G51" s="18" t="s">
        <v>428</v>
      </c>
      <c r="H51" s="18" t="s">
        <v>429</v>
      </c>
      <c r="I51" s="18" t="s">
        <v>208</v>
      </c>
      <c r="J51" s="18" t="s">
        <v>377</v>
      </c>
      <c r="K51" s="18" t="s">
        <v>266</v>
      </c>
      <c r="L51" s="18" t="s">
        <v>373</v>
      </c>
      <c r="O51" s="18" t="s">
        <v>253</v>
      </c>
      <c r="P51" s="18" t="n">
        <v>48</v>
      </c>
      <c r="Q51" s="18" t="str">
        <f aca="false">CONCATENATE(O51,P51)</f>
        <v>SM48</v>
      </c>
      <c r="R51" s="18" t="s">
        <v>254</v>
      </c>
    </row>
    <row r="52" customFormat="false" ht="24.05" hidden="false" customHeight="false" outlineLevel="0" collapsed="false">
      <c r="E52" s="18" t="n">
        <v>61</v>
      </c>
      <c r="F52" s="18" t="s">
        <v>430</v>
      </c>
      <c r="G52" s="18" t="s">
        <v>431</v>
      </c>
      <c r="H52" s="18" t="s">
        <v>432</v>
      </c>
      <c r="I52" s="18" t="s">
        <v>208</v>
      </c>
      <c r="J52" s="18" t="s">
        <v>377</v>
      </c>
      <c r="K52" s="18" t="s">
        <v>266</v>
      </c>
      <c r="L52" s="18" t="s">
        <v>373</v>
      </c>
      <c r="O52" s="18" t="s">
        <v>253</v>
      </c>
      <c r="P52" s="18" t="n">
        <v>49</v>
      </c>
      <c r="Q52" s="18" t="str">
        <f aca="false">CONCATENATE(O52,P52)</f>
        <v>SM49</v>
      </c>
      <c r="R52" s="18" t="s">
        <v>254</v>
      </c>
    </row>
    <row r="53" customFormat="false" ht="24.05" hidden="false" customHeight="false" outlineLevel="0" collapsed="false">
      <c r="E53" s="18" t="n">
        <v>62</v>
      </c>
      <c r="F53" s="18" t="s">
        <v>433</v>
      </c>
      <c r="G53" s="18" t="s">
        <v>434</v>
      </c>
      <c r="H53" s="18" t="s">
        <v>435</v>
      </c>
      <c r="I53" s="18" t="s">
        <v>208</v>
      </c>
      <c r="J53" s="18" t="s">
        <v>377</v>
      </c>
      <c r="K53" s="18" t="s">
        <v>266</v>
      </c>
      <c r="L53" s="18" t="s">
        <v>373</v>
      </c>
      <c r="O53" s="18" t="s">
        <v>253</v>
      </c>
      <c r="P53" s="18" t="n">
        <v>50</v>
      </c>
      <c r="Q53" s="18" t="str">
        <f aca="false">CONCATENATE(O53,P53)</f>
        <v>SM50</v>
      </c>
      <c r="R53" s="18" t="s">
        <v>254</v>
      </c>
    </row>
    <row r="54" customFormat="false" ht="12.8" hidden="false" customHeight="false" outlineLevel="0" collapsed="false">
      <c r="E54" s="18" t="n">
        <v>63</v>
      </c>
      <c r="F54" s="18" t="s">
        <v>310</v>
      </c>
      <c r="G54" s="18" t="s">
        <v>436</v>
      </c>
      <c r="H54" s="18" t="s">
        <v>437</v>
      </c>
      <c r="I54" s="18" t="s">
        <v>212</v>
      </c>
      <c r="J54" s="18" t="s">
        <v>438</v>
      </c>
      <c r="K54" s="18" t="s">
        <v>266</v>
      </c>
      <c r="L54" s="18" t="s">
        <v>439</v>
      </c>
      <c r="O54" s="18" t="s">
        <v>253</v>
      </c>
      <c r="P54" s="18" t="n">
        <v>51</v>
      </c>
      <c r="Q54" s="18" t="str">
        <f aca="false">CONCATENATE(O54,P54)</f>
        <v>SM51</v>
      </c>
      <c r="R54" s="18" t="s">
        <v>254</v>
      </c>
    </row>
    <row r="55" customFormat="false" ht="35.5" hidden="false" customHeight="false" outlineLevel="0" collapsed="false">
      <c r="E55" s="18" t="n">
        <v>64</v>
      </c>
      <c r="F55" s="18" t="s">
        <v>440</v>
      </c>
      <c r="G55" s="18" t="s">
        <v>441</v>
      </c>
      <c r="H55" s="18" t="s">
        <v>442</v>
      </c>
      <c r="I55" s="18" t="s">
        <v>214</v>
      </c>
      <c r="J55" s="18" t="s">
        <v>443</v>
      </c>
      <c r="K55" s="18" t="s">
        <v>266</v>
      </c>
      <c r="L55" s="18" t="s">
        <v>444</v>
      </c>
      <c r="O55" s="18" t="s">
        <v>253</v>
      </c>
      <c r="P55" s="18" t="n">
        <v>52</v>
      </c>
      <c r="Q55" s="18" t="str">
        <f aca="false">CONCATENATE(O55,P55)</f>
        <v>SM52</v>
      </c>
      <c r="R55" s="18" t="s">
        <v>254</v>
      </c>
    </row>
    <row r="56" customFormat="false" ht="35.5" hidden="false" customHeight="false" outlineLevel="0" collapsed="false">
      <c r="E56" s="18" t="n">
        <v>65</v>
      </c>
      <c r="F56" s="18" t="s">
        <v>445</v>
      </c>
      <c r="G56" s="18" t="s">
        <v>446</v>
      </c>
      <c r="H56" s="18" t="s">
        <v>447</v>
      </c>
      <c r="I56" s="18" t="s">
        <v>214</v>
      </c>
      <c r="J56" s="18" t="s">
        <v>443</v>
      </c>
      <c r="K56" s="18" t="s">
        <v>266</v>
      </c>
      <c r="L56" s="18" t="s">
        <v>444</v>
      </c>
      <c r="O56" s="18" t="s">
        <v>253</v>
      </c>
      <c r="P56" s="18" t="n">
        <v>53</v>
      </c>
      <c r="Q56" s="18" t="str">
        <f aca="false">CONCATENATE(O56,P56)</f>
        <v>SM53</v>
      </c>
      <c r="R56" s="18" t="s">
        <v>254</v>
      </c>
    </row>
    <row r="57" customFormat="false" ht="35.5" hidden="false" customHeight="false" outlineLevel="0" collapsed="false">
      <c r="E57" s="18" t="n">
        <v>66</v>
      </c>
      <c r="F57" s="18" t="s">
        <v>448</v>
      </c>
      <c r="G57" s="18" t="s">
        <v>449</v>
      </c>
      <c r="H57" s="18" t="s">
        <v>450</v>
      </c>
      <c r="I57" s="18" t="s">
        <v>214</v>
      </c>
      <c r="J57" s="18" t="s">
        <v>443</v>
      </c>
      <c r="K57" s="18" t="s">
        <v>266</v>
      </c>
      <c r="L57" s="18" t="s">
        <v>444</v>
      </c>
      <c r="O57" s="18" t="s">
        <v>253</v>
      </c>
      <c r="P57" s="18" t="n">
        <v>54</v>
      </c>
      <c r="Q57" s="18" t="str">
        <f aca="false">CONCATENATE(O57,P57)</f>
        <v>SM54</v>
      </c>
      <c r="R57" s="18" t="s">
        <v>254</v>
      </c>
    </row>
    <row r="58" customFormat="false" ht="35.5" hidden="false" customHeight="false" outlineLevel="0" collapsed="false">
      <c r="E58" s="18" t="n">
        <v>67</v>
      </c>
      <c r="F58" s="18" t="s">
        <v>451</v>
      </c>
      <c r="G58" s="18" t="s">
        <v>452</v>
      </c>
      <c r="H58" s="18" t="s">
        <v>453</v>
      </c>
      <c r="I58" s="18" t="s">
        <v>214</v>
      </c>
      <c r="J58" s="18" t="s">
        <v>443</v>
      </c>
      <c r="K58" s="18" t="s">
        <v>266</v>
      </c>
      <c r="L58" s="18" t="s">
        <v>444</v>
      </c>
      <c r="O58" s="18" t="s">
        <v>253</v>
      </c>
      <c r="P58" s="18" t="n">
        <v>55</v>
      </c>
      <c r="Q58" s="18" t="str">
        <f aca="false">CONCATENATE(O58,P58)</f>
        <v>SM55</v>
      </c>
      <c r="R58" s="18" t="s">
        <v>254</v>
      </c>
    </row>
    <row r="59" customFormat="false" ht="35.5" hidden="false" customHeight="false" outlineLevel="0" collapsed="false">
      <c r="E59" s="18" t="n">
        <v>68</v>
      </c>
      <c r="F59" s="18" t="s">
        <v>454</v>
      </c>
      <c r="G59" s="18" t="s">
        <v>455</v>
      </c>
      <c r="H59" s="18" t="s">
        <v>456</v>
      </c>
      <c r="I59" s="18" t="s">
        <v>214</v>
      </c>
      <c r="J59" s="18" t="s">
        <v>443</v>
      </c>
      <c r="K59" s="18" t="s">
        <v>266</v>
      </c>
      <c r="L59" s="18" t="s">
        <v>444</v>
      </c>
      <c r="O59" s="18" t="s">
        <v>253</v>
      </c>
      <c r="P59" s="18" t="n">
        <v>56</v>
      </c>
      <c r="Q59" s="18" t="str">
        <f aca="false">CONCATENATE(O59,P59)</f>
        <v>SM56</v>
      </c>
      <c r="R59" s="18" t="s">
        <v>254</v>
      </c>
    </row>
    <row r="60" customFormat="false" ht="35.5" hidden="false" customHeight="false" outlineLevel="0" collapsed="false">
      <c r="E60" s="18" t="n">
        <v>70</v>
      </c>
      <c r="F60" s="18" t="s">
        <v>457</v>
      </c>
      <c r="G60" s="18" t="s">
        <v>458</v>
      </c>
      <c r="H60" s="18" t="s">
        <v>459</v>
      </c>
      <c r="I60" s="18" t="s">
        <v>208</v>
      </c>
      <c r="J60" s="18" t="s">
        <v>443</v>
      </c>
      <c r="K60" s="18" t="s">
        <v>266</v>
      </c>
      <c r="L60" s="18" t="s">
        <v>373</v>
      </c>
      <c r="O60" s="18" t="s">
        <v>253</v>
      </c>
      <c r="P60" s="18" t="n">
        <v>57</v>
      </c>
      <c r="Q60" s="18" t="str">
        <f aca="false">CONCATENATE(O60,P60)</f>
        <v>SM57</v>
      </c>
      <c r="R60" s="18" t="s">
        <v>254</v>
      </c>
    </row>
    <row r="61" customFormat="false" ht="35.5" hidden="false" customHeight="false" outlineLevel="0" collapsed="false">
      <c r="E61" s="18" t="n">
        <v>74</v>
      </c>
      <c r="F61" s="18" t="s">
        <v>460</v>
      </c>
      <c r="G61" s="18" t="s">
        <v>461</v>
      </c>
      <c r="H61" s="18" t="s">
        <v>462</v>
      </c>
      <c r="I61" s="18" t="s">
        <v>208</v>
      </c>
      <c r="J61" s="18" t="s">
        <v>443</v>
      </c>
      <c r="K61" s="18" t="s">
        <v>266</v>
      </c>
      <c r="L61" s="18" t="s">
        <v>373</v>
      </c>
      <c r="O61" s="18" t="s">
        <v>253</v>
      </c>
      <c r="P61" s="18" t="n">
        <v>58</v>
      </c>
      <c r="Q61" s="18" t="str">
        <f aca="false">CONCATENATE(O61,P61)</f>
        <v>SM58</v>
      </c>
      <c r="R61" s="18" t="s">
        <v>254</v>
      </c>
    </row>
    <row r="62" customFormat="false" ht="12.75" hidden="false" customHeight="false" outlineLevel="0" collapsed="false">
      <c r="E62" s="18" t="n">
        <v>75</v>
      </c>
      <c r="F62" s="18" t="s">
        <v>463</v>
      </c>
      <c r="G62" s="18" t="s">
        <v>464</v>
      </c>
      <c r="H62" s="18" t="s">
        <v>465</v>
      </c>
      <c r="I62" s="18" t="s">
        <v>208</v>
      </c>
      <c r="J62" s="18" t="s">
        <v>438</v>
      </c>
      <c r="K62" s="18" t="s">
        <v>266</v>
      </c>
      <c r="L62" s="18" t="s">
        <v>373</v>
      </c>
      <c r="O62" s="18" t="s">
        <v>253</v>
      </c>
      <c r="P62" s="18" t="n">
        <v>59</v>
      </c>
      <c r="Q62" s="18" t="str">
        <f aca="false">CONCATENATE(O62,P62)</f>
        <v>SM59</v>
      </c>
      <c r="R62" s="18" t="s">
        <v>254</v>
      </c>
    </row>
    <row r="63" customFormat="false" ht="12.75" hidden="false" customHeight="false" outlineLevel="0" collapsed="false">
      <c r="E63" s="18" t="n">
        <v>76</v>
      </c>
      <c r="F63" s="18" t="s">
        <v>466</v>
      </c>
      <c r="G63" s="18" t="s">
        <v>467</v>
      </c>
      <c r="H63" s="18" t="s">
        <v>468</v>
      </c>
      <c r="I63" s="18" t="s">
        <v>208</v>
      </c>
      <c r="J63" s="18" t="s">
        <v>438</v>
      </c>
      <c r="K63" s="18" t="s">
        <v>266</v>
      </c>
      <c r="L63" s="18" t="s">
        <v>373</v>
      </c>
      <c r="O63" s="18" t="s">
        <v>253</v>
      </c>
      <c r="P63" s="18" t="n">
        <v>60</v>
      </c>
      <c r="Q63" s="18" t="str">
        <f aca="false">CONCATENATE(O63,P63)</f>
        <v>SM60</v>
      </c>
      <c r="R63" s="18" t="s">
        <v>254</v>
      </c>
    </row>
    <row r="64" customFormat="false" ht="12.75" hidden="false" customHeight="false" outlineLevel="0" collapsed="false">
      <c r="E64" s="18" t="n">
        <v>77</v>
      </c>
      <c r="F64" s="18" t="s">
        <v>469</v>
      </c>
      <c r="G64" s="18" t="s">
        <v>470</v>
      </c>
      <c r="H64" s="18" t="s">
        <v>471</v>
      </c>
      <c r="I64" s="18" t="s">
        <v>208</v>
      </c>
      <c r="J64" s="18" t="s">
        <v>438</v>
      </c>
      <c r="K64" s="18" t="s">
        <v>266</v>
      </c>
      <c r="L64" s="18" t="s">
        <v>373</v>
      </c>
      <c r="O64" s="18" t="s">
        <v>253</v>
      </c>
      <c r="P64" s="18" t="n">
        <v>61</v>
      </c>
      <c r="Q64" s="18" t="str">
        <f aca="false">CONCATENATE(O64,P64)</f>
        <v>SM61</v>
      </c>
      <c r="R64" s="18" t="s">
        <v>472</v>
      </c>
    </row>
    <row r="65" customFormat="false" ht="24.05" hidden="false" customHeight="false" outlineLevel="0" collapsed="false">
      <c r="E65" s="18" t="n">
        <v>79</v>
      </c>
      <c r="F65" s="18" t="s">
        <v>473</v>
      </c>
      <c r="G65" s="18" t="s">
        <v>290</v>
      </c>
      <c r="H65" s="18" t="s">
        <v>474</v>
      </c>
      <c r="I65" s="18" t="s">
        <v>208</v>
      </c>
      <c r="J65" s="18" t="s">
        <v>438</v>
      </c>
      <c r="K65" s="18" t="s">
        <v>266</v>
      </c>
      <c r="L65" s="18" t="s">
        <v>373</v>
      </c>
      <c r="O65" s="18" t="s">
        <v>253</v>
      </c>
      <c r="P65" s="18" t="n">
        <v>62</v>
      </c>
      <c r="Q65" s="18" t="str">
        <f aca="false">CONCATENATE(O65,P65)</f>
        <v>SM62</v>
      </c>
      <c r="R65" s="18" t="s">
        <v>472</v>
      </c>
    </row>
    <row r="66" customFormat="false" ht="24.05" hidden="false" customHeight="false" outlineLevel="0" collapsed="false">
      <c r="E66" s="18" t="n">
        <v>80</v>
      </c>
      <c r="F66" s="18" t="s">
        <v>475</v>
      </c>
      <c r="G66" s="18" t="s">
        <v>476</v>
      </c>
      <c r="H66" s="18" t="s">
        <v>477</v>
      </c>
      <c r="I66" s="18" t="s">
        <v>207</v>
      </c>
      <c r="J66" s="18" t="s">
        <v>377</v>
      </c>
      <c r="K66" s="18" t="s">
        <v>266</v>
      </c>
      <c r="L66" s="18" t="s">
        <v>398</v>
      </c>
      <c r="O66" s="18" t="s">
        <v>253</v>
      </c>
      <c r="P66" s="18" t="n">
        <v>63</v>
      </c>
      <c r="Q66" s="18" t="str">
        <f aca="false">CONCATENATE(O66,P66)</f>
        <v>SM63</v>
      </c>
      <c r="R66" s="18" t="s">
        <v>472</v>
      </c>
    </row>
    <row r="67" customFormat="false" ht="24.05" hidden="false" customHeight="false" outlineLevel="0" collapsed="false">
      <c r="E67" s="18" t="n">
        <v>81</v>
      </c>
      <c r="F67" s="18" t="s">
        <v>478</v>
      </c>
      <c r="G67" s="18" t="s">
        <v>479</v>
      </c>
      <c r="H67" s="18" t="s">
        <v>480</v>
      </c>
      <c r="I67" s="18" t="s">
        <v>207</v>
      </c>
      <c r="J67" s="18" t="s">
        <v>377</v>
      </c>
      <c r="K67" s="18" t="s">
        <v>266</v>
      </c>
      <c r="L67" s="18" t="s">
        <v>398</v>
      </c>
      <c r="O67" s="18" t="s">
        <v>253</v>
      </c>
      <c r="P67" s="18" t="n">
        <v>64</v>
      </c>
      <c r="Q67" s="18" t="str">
        <f aca="false">CONCATENATE(O67,P67)</f>
        <v>SM64</v>
      </c>
      <c r="R67" s="18" t="s">
        <v>472</v>
      </c>
    </row>
    <row r="68" customFormat="false" ht="24.05" hidden="false" customHeight="false" outlineLevel="0" collapsed="false">
      <c r="E68" s="18" t="n">
        <v>82</v>
      </c>
      <c r="F68" s="18" t="s">
        <v>481</v>
      </c>
      <c r="G68" s="18" t="s">
        <v>482</v>
      </c>
      <c r="H68" s="18" t="s">
        <v>483</v>
      </c>
      <c r="I68" s="18" t="s">
        <v>207</v>
      </c>
      <c r="J68" s="18" t="s">
        <v>377</v>
      </c>
      <c r="K68" s="18" t="s">
        <v>266</v>
      </c>
      <c r="L68" s="18" t="s">
        <v>398</v>
      </c>
      <c r="O68" s="18" t="s">
        <v>253</v>
      </c>
      <c r="P68" s="18" t="n">
        <v>65</v>
      </c>
      <c r="Q68" s="18" t="str">
        <f aca="false">CONCATENATE(O68,P68)</f>
        <v>SM65</v>
      </c>
      <c r="R68" s="18" t="s">
        <v>472</v>
      </c>
    </row>
    <row r="69" customFormat="false" ht="12.75" hidden="false" customHeight="false" outlineLevel="0" collapsed="false">
      <c r="E69" s="18" t="n">
        <v>83</v>
      </c>
      <c r="F69" s="18" t="s">
        <v>484</v>
      </c>
      <c r="G69" s="18" t="s">
        <v>485</v>
      </c>
      <c r="H69" s="18" t="s">
        <v>486</v>
      </c>
      <c r="I69" s="18" t="s">
        <v>210</v>
      </c>
      <c r="J69" s="18" t="s">
        <v>405</v>
      </c>
      <c r="K69" s="18" t="s">
        <v>266</v>
      </c>
      <c r="L69" s="18" t="s">
        <v>487</v>
      </c>
      <c r="O69" s="18" t="s">
        <v>253</v>
      </c>
      <c r="P69" s="18" t="n">
        <v>66</v>
      </c>
      <c r="Q69" s="18" t="str">
        <f aca="false">CONCATENATE(O69,P69)</f>
        <v>SM66</v>
      </c>
      <c r="R69" s="18" t="s">
        <v>472</v>
      </c>
    </row>
    <row r="70" customFormat="false" ht="12.75" hidden="false" customHeight="false" outlineLevel="0" collapsed="false">
      <c r="E70" s="18" t="n">
        <v>84</v>
      </c>
      <c r="F70" s="18" t="s">
        <v>488</v>
      </c>
      <c r="G70" s="18" t="s">
        <v>489</v>
      </c>
      <c r="H70" s="18" t="s">
        <v>490</v>
      </c>
      <c r="I70" s="18" t="s">
        <v>210</v>
      </c>
      <c r="J70" s="18" t="s">
        <v>438</v>
      </c>
      <c r="K70" s="18" t="s">
        <v>266</v>
      </c>
      <c r="L70" s="18" t="s">
        <v>487</v>
      </c>
      <c r="O70" s="18" t="s">
        <v>253</v>
      </c>
      <c r="P70" s="18" t="n">
        <v>67</v>
      </c>
      <c r="Q70" s="18" t="str">
        <f aca="false">CONCATENATE(O70,P70)</f>
        <v>SM67</v>
      </c>
      <c r="R70" s="18" t="s">
        <v>472</v>
      </c>
    </row>
    <row r="71" customFormat="false" ht="24.05" hidden="false" customHeight="false" outlineLevel="0" collapsed="false">
      <c r="E71" s="18" t="n">
        <v>85</v>
      </c>
      <c r="F71" s="18" t="s">
        <v>491</v>
      </c>
      <c r="G71" s="18" t="s">
        <v>492</v>
      </c>
      <c r="H71" s="18" t="s">
        <v>493</v>
      </c>
      <c r="I71" s="18" t="s">
        <v>210</v>
      </c>
      <c r="J71" s="18" t="s">
        <v>438</v>
      </c>
      <c r="K71" s="18" t="s">
        <v>266</v>
      </c>
      <c r="L71" s="18" t="s">
        <v>487</v>
      </c>
      <c r="O71" s="18" t="s">
        <v>253</v>
      </c>
      <c r="P71" s="18" t="n">
        <v>68</v>
      </c>
      <c r="Q71" s="18" t="str">
        <f aca="false">CONCATENATE(O71,P71)</f>
        <v>SM68</v>
      </c>
      <c r="R71" s="18" t="s">
        <v>472</v>
      </c>
    </row>
    <row r="72" customFormat="false" ht="24.05" hidden="false" customHeight="false" outlineLevel="0" collapsed="false">
      <c r="E72" s="18" t="n">
        <v>86</v>
      </c>
      <c r="F72" s="18" t="s">
        <v>494</v>
      </c>
      <c r="G72" s="18" t="s">
        <v>495</v>
      </c>
      <c r="H72" s="18" t="s">
        <v>496</v>
      </c>
      <c r="I72" s="18" t="s">
        <v>211</v>
      </c>
      <c r="J72" s="18" t="s">
        <v>443</v>
      </c>
      <c r="K72" s="18" t="s">
        <v>266</v>
      </c>
      <c r="L72" s="18" t="s">
        <v>497</v>
      </c>
      <c r="O72" s="18" t="s">
        <v>253</v>
      </c>
      <c r="P72" s="18" t="n">
        <v>69</v>
      </c>
      <c r="Q72" s="18" t="str">
        <f aca="false">CONCATENATE(O72,P72)</f>
        <v>SM69</v>
      </c>
      <c r="R72" s="18" t="s">
        <v>472</v>
      </c>
    </row>
    <row r="73" customFormat="false" ht="12.75" hidden="false" customHeight="false" outlineLevel="0" collapsed="false">
      <c r="E73" s="18" t="n">
        <v>87</v>
      </c>
      <c r="F73" s="18" t="s">
        <v>498</v>
      </c>
      <c r="G73" s="18" t="s">
        <v>499</v>
      </c>
      <c r="H73" s="18" t="s">
        <v>500</v>
      </c>
      <c r="I73" s="18" t="s">
        <v>213</v>
      </c>
      <c r="J73" s="18" t="s">
        <v>438</v>
      </c>
      <c r="K73" s="18" t="s">
        <v>266</v>
      </c>
      <c r="L73" s="18" t="s">
        <v>501</v>
      </c>
      <c r="O73" s="18" t="s">
        <v>253</v>
      </c>
      <c r="P73" s="18" t="n">
        <v>70</v>
      </c>
      <c r="Q73" s="18" t="str">
        <f aca="false">CONCATENATE(O73,P73)</f>
        <v>SM70</v>
      </c>
      <c r="R73" s="18" t="s">
        <v>472</v>
      </c>
    </row>
    <row r="74" customFormat="false" ht="12.75" hidden="false" customHeight="false" outlineLevel="0" collapsed="false">
      <c r="E74" s="18" t="n">
        <v>88</v>
      </c>
      <c r="F74" s="18" t="s">
        <v>502</v>
      </c>
      <c r="G74" s="18" t="s">
        <v>503</v>
      </c>
      <c r="H74" s="18" t="s">
        <v>504</v>
      </c>
      <c r="I74" s="18" t="s">
        <v>213</v>
      </c>
      <c r="J74" s="18" t="s">
        <v>438</v>
      </c>
      <c r="K74" s="18" t="s">
        <v>266</v>
      </c>
      <c r="L74" s="18" t="s">
        <v>501</v>
      </c>
      <c r="O74" s="18" t="s">
        <v>253</v>
      </c>
      <c r="P74" s="18" t="n">
        <v>71</v>
      </c>
      <c r="Q74" s="18" t="str">
        <f aca="false">CONCATENATE(O74,P74)</f>
        <v>SM71</v>
      </c>
      <c r="R74" s="18" t="s">
        <v>472</v>
      </c>
    </row>
    <row r="75" customFormat="false" ht="24.05" hidden="false" customHeight="false" outlineLevel="0" collapsed="false">
      <c r="E75" s="18" t="n">
        <v>89</v>
      </c>
      <c r="F75" s="18" t="s">
        <v>505</v>
      </c>
      <c r="G75" s="18" t="s">
        <v>290</v>
      </c>
      <c r="H75" s="18" t="s">
        <v>506</v>
      </c>
      <c r="I75" s="18" t="s">
        <v>213</v>
      </c>
      <c r="J75" s="18" t="s">
        <v>438</v>
      </c>
      <c r="K75" s="18" t="s">
        <v>266</v>
      </c>
      <c r="L75" s="18" t="s">
        <v>501</v>
      </c>
      <c r="O75" s="18" t="s">
        <v>253</v>
      </c>
      <c r="P75" s="18" t="n">
        <v>72</v>
      </c>
      <c r="Q75" s="18" t="str">
        <f aca="false">CONCATENATE(O75,P75)</f>
        <v>SM72</v>
      </c>
      <c r="R75" s="18" t="s">
        <v>472</v>
      </c>
    </row>
    <row r="76" customFormat="false" ht="24.05" hidden="false" customHeight="false" outlineLevel="0" collapsed="false">
      <c r="E76" s="18" t="n">
        <v>90</v>
      </c>
      <c r="F76" s="18" t="s">
        <v>507</v>
      </c>
      <c r="G76" s="18" t="s">
        <v>290</v>
      </c>
      <c r="H76" s="18" t="s">
        <v>508</v>
      </c>
      <c r="I76" s="18" t="s">
        <v>213</v>
      </c>
      <c r="J76" s="18" t="s">
        <v>509</v>
      </c>
      <c r="K76" s="18" t="s">
        <v>266</v>
      </c>
      <c r="L76" s="18" t="s">
        <v>501</v>
      </c>
      <c r="O76" s="18" t="s">
        <v>253</v>
      </c>
      <c r="P76" s="18" t="n">
        <v>73</v>
      </c>
      <c r="Q76" s="18" t="str">
        <f aca="false">CONCATENATE(O76,P76)</f>
        <v>SM73</v>
      </c>
      <c r="R76" s="18" t="s">
        <v>472</v>
      </c>
    </row>
    <row r="77" customFormat="false" ht="35.5" hidden="false" customHeight="false" outlineLevel="0" collapsed="false">
      <c r="E77" s="18" t="n">
        <v>91</v>
      </c>
      <c r="F77" s="18" t="s">
        <v>510</v>
      </c>
      <c r="G77" s="18" t="s">
        <v>511</v>
      </c>
      <c r="H77" s="18" t="s">
        <v>512</v>
      </c>
      <c r="I77" s="18" t="s">
        <v>213</v>
      </c>
      <c r="J77" s="18" t="s">
        <v>443</v>
      </c>
      <c r="K77" s="18" t="s">
        <v>266</v>
      </c>
      <c r="L77" s="18" t="s">
        <v>501</v>
      </c>
      <c r="O77" s="18" t="s">
        <v>253</v>
      </c>
      <c r="P77" s="18" t="n">
        <v>74</v>
      </c>
      <c r="Q77" s="18" t="str">
        <f aca="false">CONCATENATE(O77,P77)</f>
        <v>SM74</v>
      </c>
      <c r="R77" s="18" t="s">
        <v>472</v>
      </c>
    </row>
    <row r="78" customFormat="false" ht="24.05" hidden="false" customHeight="false" outlineLevel="0" collapsed="false">
      <c r="E78" s="18" t="n">
        <v>92</v>
      </c>
      <c r="F78" s="18" t="s">
        <v>513</v>
      </c>
      <c r="G78" s="18" t="s">
        <v>514</v>
      </c>
      <c r="H78" s="18" t="s">
        <v>515</v>
      </c>
      <c r="I78" s="18" t="s">
        <v>213</v>
      </c>
      <c r="J78" s="18" t="s">
        <v>509</v>
      </c>
      <c r="K78" s="18" t="s">
        <v>266</v>
      </c>
      <c r="L78" s="18" t="s">
        <v>501</v>
      </c>
      <c r="O78" s="18" t="s">
        <v>253</v>
      </c>
      <c r="P78" s="18" t="n">
        <v>75</v>
      </c>
      <c r="Q78" s="18" t="str">
        <f aca="false">CONCATENATE(O78,P78)</f>
        <v>SM75</v>
      </c>
      <c r="R78" s="18" t="s">
        <v>472</v>
      </c>
    </row>
    <row r="79" customFormat="false" ht="12.75" hidden="false" customHeight="false" outlineLevel="0" collapsed="false">
      <c r="E79" s="18" t="n">
        <v>93</v>
      </c>
      <c r="F79" s="18" t="s">
        <v>516</v>
      </c>
      <c r="G79" s="18" t="s">
        <v>517</v>
      </c>
      <c r="H79" s="18" t="s">
        <v>518</v>
      </c>
      <c r="I79" s="18" t="s">
        <v>207</v>
      </c>
      <c r="J79" s="18" t="s">
        <v>438</v>
      </c>
      <c r="K79" s="18" t="s">
        <v>266</v>
      </c>
      <c r="L79" s="18" t="s">
        <v>398</v>
      </c>
      <c r="O79" s="18" t="s">
        <v>253</v>
      </c>
      <c r="P79" s="18" t="n">
        <v>76</v>
      </c>
      <c r="Q79" s="18" t="str">
        <f aca="false">CONCATENATE(O79,P79)</f>
        <v>SM76</v>
      </c>
      <c r="R79" s="18" t="s">
        <v>472</v>
      </c>
    </row>
    <row r="80" customFormat="false" ht="12.75" hidden="false" customHeight="false" outlineLevel="0" collapsed="false">
      <c r="E80" s="18" t="n">
        <v>94</v>
      </c>
      <c r="F80" s="18" t="s">
        <v>519</v>
      </c>
      <c r="G80" s="18" t="s">
        <v>520</v>
      </c>
      <c r="H80" s="18" t="s">
        <v>521</v>
      </c>
      <c r="I80" s="18" t="s">
        <v>210</v>
      </c>
      <c r="J80" s="18" t="s">
        <v>438</v>
      </c>
      <c r="K80" s="18" t="s">
        <v>266</v>
      </c>
      <c r="L80" s="18" t="s">
        <v>487</v>
      </c>
      <c r="O80" s="18" t="s">
        <v>253</v>
      </c>
      <c r="P80" s="18" t="n">
        <v>77</v>
      </c>
      <c r="Q80" s="18" t="str">
        <f aca="false">CONCATENATE(O80,P80)</f>
        <v>SM77</v>
      </c>
      <c r="R80" s="18" t="s">
        <v>472</v>
      </c>
    </row>
    <row r="81" customFormat="false" ht="12.75" hidden="false" customHeight="false" outlineLevel="0" collapsed="false">
      <c r="E81" s="18" t="n">
        <v>95</v>
      </c>
      <c r="F81" s="18" t="s">
        <v>522</v>
      </c>
      <c r="G81" s="18" t="s">
        <v>523</v>
      </c>
      <c r="H81" s="18" t="s">
        <v>524</v>
      </c>
      <c r="I81" s="18" t="s">
        <v>209</v>
      </c>
      <c r="J81" s="18" t="s">
        <v>438</v>
      </c>
      <c r="K81" s="18" t="s">
        <v>266</v>
      </c>
      <c r="L81" s="18" t="s">
        <v>420</v>
      </c>
      <c r="O81" s="18" t="s">
        <v>253</v>
      </c>
      <c r="P81" s="18" t="n">
        <v>78</v>
      </c>
      <c r="Q81" s="18" t="str">
        <f aca="false">CONCATENATE(O81,P81)</f>
        <v>SM78</v>
      </c>
      <c r="R81" s="18" t="s">
        <v>472</v>
      </c>
    </row>
    <row r="82" customFormat="false" ht="24.05" hidden="false" customHeight="false" outlineLevel="0" collapsed="false">
      <c r="E82" s="18" t="n">
        <v>97</v>
      </c>
      <c r="F82" s="18" t="s">
        <v>525</v>
      </c>
      <c r="G82" s="18" t="s">
        <v>290</v>
      </c>
      <c r="H82" s="18" t="s">
        <v>526</v>
      </c>
      <c r="I82" s="18" t="s">
        <v>213</v>
      </c>
      <c r="J82" s="18" t="s">
        <v>438</v>
      </c>
      <c r="K82" s="18" t="s">
        <v>266</v>
      </c>
      <c r="L82" s="18" t="s">
        <v>501</v>
      </c>
      <c r="O82" s="18" t="s">
        <v>253</v>
      </c>
      <c r="P82" s="18" t="n">
        <v>79</v>
      </c>
      <c r="Q82" s="18" t="str">
        <f aca="false">CONCATENATE(O82,P82)</f>
        <v>SM79</v>
      </c>
      <c r="R82" s="18" t="s">
        <v>472</v>
      </c>
    </row>
    <row r="83" customFormat="false" ht="12.75" hidden="false" customHeight="false" outlineLevel="0" collapsed="false">
      <c r="E83" s="18" t="n">
        <v>98</v>
      </c>
      <c r="F83" s="18" t="s">
        <v>527</v>
      </c>
      <c r="G83" s="18" t="s">
        <v>290</v>
      </c>
      <c r="H83" s="18" t="s">
        <v>528</v>
      </c>
      <c r="I83" s="18" t="n">
        <v>0</v>
      </c>
      <c r="J83" s="18" t="s">
        <v>438</v>
      </c>
      <c r="K83" s="18" t="s">
        <v>266</v>
      </c>
      <c r="O83" s="18" t="s">
        <v>253</v>
      </c>
      <c r="P83" s="18" t="n">
        <v>80</v>
      </c>
      <c r="Q83" s="18" t="str">
        <f aca="false">CONCATENATE(O83,P83)</f>
        <v>SM80</v>
      </c>
      <c r="R83" s="18" t="s">
        <v>472</v>
      </c>
    </row>
    <row r="84" customFormat="false" ht="12.75" hidden="false" customHeight="false" outlineLevel="0" collapsed="false">
      <c r="O84" s="18" t="s">
        <v>253</v>
      </c>
      <c r="P84" s="18" t="n">
        <v>81</v>
      </c>
      <c r="Q84" s="18" t="str">
        <f aca="false">CONCATENATE(O84,P84)</f>
        <v>SM81</v>
      </c>
      <c r="R84" s="18" t="s">
        <v>529</v>
      </c>
    </row>
    <row r="85" customFormat="false" ht="12.75" hidden="false" customHeight="false" outlineLevel="0" collapsed="false">
      <c r="O85" s="18" t="s">
        <v>253</v>
      </c>
      <c r="P85" s="18" t="n">
        <v>82</v>
      </c>
      <c r="Q85" s="18" t="str">
        <f aca="false">CONCATENATE(O85,P85)</f>
        <v>SM82</v>
      </c>
      <c r="R85" s="18" t="s">
        <v>529</v>
      </c>
    </row>
    <row r="86" customFormat="false" ht="12.75" hidden="false" customHeight="false" outlineLevel="0" collapsed="false">
      <c r="O86" s="18" t="s">
        <v>253</v>
      </c>
      <c r="P86" s="18" t="n">
        <v>83</v>
      </c>
      <c r="Q86" s="18" t="str">
        <f aca="false">CONCATENATE(O86,P86)</f>
        <v>SM83</v>
      </c>
      <c r="R86" s="18" t="s">
        <v>529</v>
      </c>
    </row>
    <row r="87" customFormat="false" ht="12.75" hidden="false" customHeight="false" outlineLevel="0" collapsed="false">
      <c r="O87" s="18" t="s">
        <v>253</v>
      </c>
      <c r="P87" s="18" t="n">
        <v>84</v>
      </c>
      <c r="Q87" s="18" t="str">
        <f aca="false">CONCATENATE(O87,P87)</f>
        <v>SM84</v>
      </c>
      <c r="R87" s="18" t="s">
        <v>529</v>
      </c>
    </row>
    <row r="88" customFormat="false" ht="12.75" hidden="false" customHeight="false" outlineLevel="0" collapsed="false">
      <c r="O88" s="18" t="s">
        <v>253</v>
      </c>
      <c r="P88" s="18" t="n">
        <v>85</v>
      </c>
      <c r="Q88" s="18" t="str">
        <f aca="false">CONCATENATE(O88,P88)</f>
        <v>SM85</v>
      </c>
      <c r="R88" s="18" t="s">
        <v>529</v>
      </c>
    </row>
    <row r="89" customFormat="false" ht="12.75" hidden="false" customHeight="false" outlineLevel="0" collapsed="false">
      <c r="O89" s="18" t="s">
        <v>253</v>
      </c>
      <c r="P89" s="18" t="n">
        <v>86</v>
      </c>
      <c r="Q89" s="18" t="str">
        <f aca="false">CONCATENATE(O89,P89)</f>
        <v>SM86</v>
      </c>
      <c r="R89" s="18" t="s">
        <v>529</v>
      </c>
    </row>
    <row r="90" customFormat="false" ht="12.75" hidden="false" customHeight="false" outlineLevel="0" collapsed="false">
      <c r="O90" s="18" t="s">
        <v>253</v>
      </c>
      <c r="P90" s="18" t="n">
        <v>87</v>
      </c>
      <c r="Q90" s="18" t="str">
        <f aca="false">CONCATENATE(O90,P90)</f>
        <v>SM87</v>
      </c>
      <c r="R90" s="18" t="s">
        <v>529</v>
      </c>
    </row>
    <row r="91" customFormat="false" ht="12.75" hidden="false" customHeight="false" outlineLevel="0" collapsed="false">
      <c r="O91" s="18" t="s">
        <v>253</v>
      </c>
      <c r="P91" s="18" t="n">
        <v>88</v>
      </c>
      <c r="Q91" s="18" t="str">
        <f aca="false">CONCATENATE(O91,P91)</f>
        <v>SM88</v>
      </c>
      <c r="R91" s="18" t="s">
        <v>529</v>
      </c>
    </row>
    <row r="92" customFormat="false" ht="12.75" hidden="false" customHeight="false" outlineLevel="0" collapsed="false">
      <c r="O92" s="18" t="s">
        <v>253</v>
      </c>
      <c r="P92" s="18" t="n">
        <v>89</v>
      </c>
      <c r="Q92" s="18" t="str">
        <f aca="false">CONCATENATE(O92,P92)</f>
        <v>SM89</v>
      </c>
      <c r="R92" s="18" t="s">
        <v>529</v>
      </c>
    </row>
    <row r="93" customFormat="false" ht="12.75" hidden="false" customHeight="false" outlineLevel="0" collapsed="false">
      <c r="O93" s="18" t="s">
        <v>253</v>
      </c>
      <c r="P93" s="18" t="n">
        <v>90</v>
      </c>
      <c r="Q93" s="18" t="str">
        <f aca="false">CONCATENATE(O93,P93)</f>
        <v>SM90</v>
      </c>
      <c r="R93" s="18" t="s">
        <v>529</v>
      </c>
    </row>
    <row r="94" customFormat="false" ht="12.75" hidden="false" customHeight="false" outlineLevel="0" collapsed="false">
      <c r="O94" s="18" t="s">
        <v>253</v>
      </c>
      <c r="P94" s="18" t="n">
        <v>91</v>
      </c>
      <c r="Q94" s="18" t="str">
        <f aca="false">CONCATENATE(O94,P94)</f>
        <v>SM91</v>
      </c>
      <c r="R94" s="18" t="s">
        <v>529</v>
      </c>
    </row>
    <row r="95" customFormat="false" ht="12.75" hidden="false" customHeight="false" outlineLevel="0" collapsed="false">
      <c r="O95" s="18" t="s">
        <v>253</v>
      </c>
      <c r="P95" s="18" t="n">
        <v>92</v>
      </c>
      <c r="Q95" s="18" t="str">
        <f aca="false">CONCATENATE(O95,P95)</f>
        <v>SM92</v>
      </c>
      <c r="R95" s="18" t="s">
        <v>529</v>
      </c>
    </row>
    <row r="96" customFormat="false" ht="12.75" hidden="false" customHeight="false" outlineLevel="0" collapsed="false">
      <c r="O96" s="18" t="s">
        <v>253</v>
      </c>
      <c r="P96" s="18" t="n">
        <v>93</v>
      </c>
      <c r="Q96" s="18" t="str">
        <f aca="false">CONCATENATE(O96,P96)</f>
        <v>SM93</v>
      </c>
      <c r="R96" s="18" t="s">
        <v>529</v>
      </c>
    </row>
    <row r="97" customFormat="false" ht="12.75" hidden="false" customHeight="false" outlineLevel="0" collapsed="false">
      <c r="O97" s="18" t="s">
        <v>253</v>
      </c>
      <c r="P97" s="18" t="n">
        <v>94</v>
      </c>
      <c r="Q97" s="18" t="str">
        <f aca="false">CONCATENATE(O97,P97)</f>
        <v>SM94</v>
      </c>
      <c r="R97" s="18" t="s">
        <v>529</v>
      </c>
    </row>
    <row r="98" customFormat="false" ht="12.75" hidden="false" customHeight="false" outlineLevel="0" collapsed="false">
      <c r="O98" s="18" t="s">
        <v>253</v>
      </c>
      <c r="P98" s="18" t="n">
        <v>95</v>
      </c>
      <c r="Q98" s="18" t="str">
        <f aca="false">CONCATENATE(O98,P98)</f>
        <v>SM95</v>
      </c>
      <c r="R98" s="18" t="s">
        <v>529</v>
      </c>
    </row>
    <row r="99" customFormat="false" ht="12.75" hidden="false" customHeight="false" outlineLevel="0" collapsed="false">
      <c r="O99" s="18" t="s">
        <v>253</v>
      </c>
      <c r="P99" s="18" t="n">
        <v>96</v>
      </c>
      <c r="Q99" s="18" t="str">
        <f aca="false">CONCATENATE(O99,P99)</f>
        <v>SM96</v>
      </c>
      <c r="R99" s="18" t="s">
        <v>529</v>
      </c>
    </row>
    <row r="100" customFormat="false" ht="12.75" hidden="false" customHeight="false" outlineLevel="0" collapsed="false">
      <c r="O100" s="18" t="s">
        <v>253</v>
      </c>
      <c r="P100" s="18" t="n">
        <v>97</v>
      </c>
      <c r="Q100" s="18" t="str">
        <f aca="false">CONCATENATE(O100,P100)</f>
        <v>SM97</v>
      </c>
      <c r="R100" s="18" t="s">
        <v>529</v>
      </c>
    </row>
    <row r="101" customFormat="false" ht="12.75" hidden="false" customHeight="false" outlineLevel="0" collapsed="false">
      <c r="O101" s="18" t="s">
        <v>253</v>
      </c>
      <c r="P101" s="18" t="n">
        <v>98</v>
      </c>
      <c r="Q101" s="18" t="str">
        <f aca="false">CONCATENATE(O101,P101)</f>
        <v>SM98</v>
      </c>
      <c r="R101" s="18" t="s">
        <v>529</v>
      </c>
    </row>
    <row r="102" customFormat="false" ht="12.75" hidden="false" customHeight="false" outlineLevel="0" collapsed="false">
      <c r="O102" s="18" t="s">
        <v>253</v>
      </c>
      <c r="P102" s="18" t="n">
        <v>99</v>
      </c>
      <c r="Q102" s="18" t="str">
        <f aca="false">CONCATENATE(O102,P102)</f>
        <v>SM99</v>
      </c>
      <c r="R102" s="18" t="s">
        <v>529</v>
      </c>
    </row>
    <row r="103" customFormat="false" ht="12.75" hidden="false" customHeight="false" outlineLevel="0" collapsed="false">
      <c r="O103" s="18" t="s">
        <v>253</v>
      </c>
      <c r="P103" s="18" t="n">
        <v>100</v>
      </c>
      <c r="Q103" s="18" t="str">
        <f aca="false">CONCATENATE(O103,P103)</f>
        <v>SM100</v>
      </c>
      <c r="R103" s="18" t="s">
        <v>529</v>
      </c>
    </row>
    <row r="104" customFormat="false" ht="12.75" hidden="false" customHeight="false" outlineLevel="0" collapsed="false">
      <c r="O104" s="18" t="s">
        <v>253</v>
      </c>
      <c r="P104" s="18" t="n">
        <v>101</v>
      </c>
      <c r="Q104" s="18" t="str">
        <f aca="false">CONCATENATE(O104,P104)</f>
        <v>SM101</v>
      </c>
      <c r="R104" s="18" t="s">
        <v>529</v>
      </c>
    </row>
    <row r="105" customFormat="false" ht="12.75" hidden="false" customHeight="false" outlineLevel="0" collapsed="false">
      <c r="O105" s="18" t="s">
        <v>253</v>
      </c>
      <c r="P105" s="18" t="n">
        <v>102</v>
      </c>
      <c r="Q105" s="18" t="str">
        <f aca="false">CONCATENATE(O105,P105)</f>
        <v>SM102</v>
      </c>
      <c r="R105" s="18" t="s">
        <v>529</v>
      </c>
    </row>
    <row r="106" customFormat="false" ht="12.75" hidden="false" customHeight="false" outlineLevel="0" collapsed="false">
      <c r="O106" s="18" t="s">
        <v>253</v>
      </c>
      <c r="P106" s="18" t="n">
        <v>103</v>
      </c>
      <c r="Q106" s="18" t="str">
        <f aca="false">CONCATENATE(O106,P106)</f>
        <v>SM103</v>
      </c>
      <c r="R106" s="18" t="s">
        <v>529</v>
      </c>
    </row>
    <row r="107" customFormat="false" ht="12.75" hidden="false" customHeight="false" outlineLevel="0" collapsed="false">
      <c r="O107" s="18" t="s">
        <v>253</v>
      </c>
      <c r="P107" s="18" t="n">
        <v>104</v>
      </c>
      <c r="Q107" s="18" t="str">
        <f aca="false">CONCATENATE(O107,P107)</f>
        <v>SM104</v>
      </c>
      <c r="R107" s="18" t="s">
        <v>529</v>
      </c>
    </row>
    <row r="108" customFormat="false" ht="12.75" hidden="false" customHeight="false" outlineLevel="0" collapsed="false">
      <c r="O108" s="18" t="s">
        <v>253</v>
      </c>
      <c r="P108" s="18" t="n">
        <v>105</v>
      </c>
      <c r="Q108" s="18" t="str">
        <f aca="false">CONCATENATE(O108,P108)</f>
        <v>SM105</v>
      </c>
      <c r="R108" s="18" t="s">
        <v>529</v>
      </c>
    </row>
    <row r="109" customFormat="false" ht="12.75" hidden="false" customHeight="false" outlineLevel="0" collapsed="false">
      <c r="O109" s="18" t="s">
        <v>253</v>
      </c>
      <c r="P109" s="18" t="n">
        <v>106</v>
      </c>
      <c r="Q109" s="18" t="str">
        <f aca="false">CONCATENATE(O109,P109)</f>
        <v>SM106</v>
      </c>
      <c r="R109" s="18" t="s">
        <v>529</v>
      </c>
    </row>
    <row r="110" customFormat="false" ht="12.75" hidden="false" customHeight="false" outlineLevel="0" collapsed="false">
      <c r="O110" s="18" t="s">
        <v>253</v>
      </c>
      <c r="P110" s="18" t="n">
        <v>107</v>
      </c>
      <c r="Q110" s="18" t="str">
        <f aca="false">CONCATENATE(O110,P110)</f>
        <v>SM107</v>
      </c>
      <c r="R110" s="18" t="s">
        <v>529</v>
      </c>
    </row>
    <row r="111" customFormat="false" ht="12.75" hidden="false" customHeight="false" outlineLevel="0" collapsed="false">
      <c r="O111" s="18" t="s">
        <v>253</v>
      </c>
      <c r="P111" s="18" t="n">
        <v>108</v>
      </c>
      <c r="Q111" s="18" t="str">
        <f aca="false">CONCATENATE(O111,P111)</f>
        <v>SM108</v>
      </c>
      <c r="R111" s="18" t="s">
        <v>529</v>
      </c>
    </row>
    <row r="112" customFormat="false" ht="12.75" hidden="false" customHeight="false" outlineLevel="0" collapsed="false">
      <c r="O112" s="18" t="s">
        <v>253</v>
      </c>
      <c r="P112" s="18" t="n">
        <v>109</v>
      </c>
      <c r="Q112" s="18" t="str">
        <f aca="false">CONCATENATE(O112,P112)</f>
        <v>SM109</v>
      </c>
      <c r="R112" s="18" t="s">
        <v>529</v>
      </c>
    </row>
    <row r="113" customFormat="false" ht="12.75" hidden="false" customHeight="false" outlineLevel="0" collapsed="false">
      <c r="O113" s="18" t="s">
        <v>253</v>
      </c>
      <c r="P113" s="18" t="n">
        <v>110</v>
      </c>
      <c r="Q113" s="18" t="str">
        <f aca="false">CONCATENATE(O113,P113)</f>
        <v>SM110</v>
      </c>
      <c r="R113" s="18" t="s">
        <v>529</v>
      </c>
    </row>
    <row r="114" customFormat="false" ht="12.75" hidden="false" customHeight="false" outlineLevel="0" collapsed="false">
      <c r="O114" s="18" t="s">
        <v>253</v>
      </c>
      <c r="P114" s="18" t="n">
        <v>111</v>
      </c>
      <c r="Q114" s="18" t="str">
        <f aca="false">CONCATENATE(O114,P114)</f>
        <v>SM111</v>
      </c>
      <c r="R114" s="18" t="s">
        <v>529</v>
      </c>
    </row>
    <row r="115" customFormat="false" ht="12.75" hidden="false" customHeight="false" outlineLevel="0" collapsed="false">
      <c r="O115" s="18" t="s">
        <v>253</v>
      </c>
      <c r="P115" s="18" t="n">
        <v>112</v>
      </c>
      <c r="Q115" s="18" t="str">
        <f aca="false">CONCATENATE(O115,P115)</f>
        <v>SM112</v>
      </c>
      <c r="R115" s="18" t="s">
        <v>529</v>
      </c>
    </row>
    <row r="116" customFormat="false" ht="12.75" hidden="false" customHeight="false" outlineLevel="0" collapsed="false">
      <c r="O116" s="18" t="s">
        <v>253</v>
      </c>
      <c r="P116" s="18" t="n">
        <v>113</v>
      </c>
      <c r="Q116" s="18" t="str">
        <f aca="false">CONCATENATE(O116,P116)</f>
        <v>SM113</v>
      </c>
      <c r="R116" s="18" t="s">
        <v>529</v>
      </c>
    </row>
    <row r="117" customFormat="false" ht="12.75" hidden="false" customHeight="false" outlineLevel="0" collapsed="false">
      <c r="O117" s="18" t="s">
        <v>253</v>
      </c>
      <c r="P117" s="18" t="n">
        <v>114</v>
      </c>
      <c r="Q117" s="18" t="str">
        <f aca="false">CONCATENATE(O117,P117)</f>
        <v>SM114</v>
      </c>
      <c r="R117" s="18" t="s">
        <v>529</v>
      </c>
    </row>
    <row r="118" customFormat="false" ht="12.75" hidden="false" customHeight="false" outlineLevel="0" collapsed="false">
      <c r="O118" s="18" t="s">
        <v>253</v>
      </c>
      <c r="P118" s="18" t="n">
        <v>115</v>
      </c>
      <c r="Q118" s="18" t="str">
        <f aca="false">CONCATENATE(O118,P118)</f>
        <v>SM115</v>
      </c>
      <c r="R118" s="18" t="s">
        <v>529</v>
      </c>
    </row>
    <row r="119" customFormat="false" ht="12.75" hidden="false" customHeight="false" outlineLevel="0" collapsed="false">
      <c r="O119" s="18" t="s">
        <v>253</v>
      </c>
      <c r="P119" s="18" t="n">
        <v>116</v>
      </c>
      <c r="Q119" s="18" t="str">
        <f aca="false">CONCATENATE(O119,P119)</f>
        <v>SM116</v>
      </c>
      <c r="R119" s="18" t="s">
        <v>529</v>
      </c>
    </row>
    <row r="120" customFormat="false" ht="12.75" hidden="false" customHeight="false" outlineLevel="0" collapsed="false">
      <c r="O120" s="18" t="s">
        <v>253</v>
      </c>
      <c r="P120" s="18" t="n">
        <v>117</v>
      </c>
      <c r="Q120" s="18" t="str">
        <f aca="false">CONCATENATE(O120,P120)</f>
        <v>SM117</v>
      </c>
      <c r="R120" s="18" t="s">
        <v>529</v>
      </c>
    </row>
    <row r="121" customFormat="false" ht="12.75" hidden="false" customHeight="false" outlineLevel="0" collapsed="false">
      <c r="O121" s="18" t="s">
        <v>253</v>
      </c>
      <c r="P121" s="18" t="n">
        <v>118</v>
      </c>
      <c r="Q121" s="18" t="str">
        <f aca="false">CONCATENATE(O121,P121)</f>
        <v>SM118</v>
      </c>
      <c r="R121" s="18" t="s">
        <v>529</v>
      </c>
    </row>
    <row r="122" customFormat="false" ht="12.75" hidden="false" customHeight="false" outlineLevel="0" collapsed="false">
      <c r="O122" s="18" t="s">
        <v>253</v>
      </c>
      <c r="P122" s="18" t="n">
        <v>119</v>
      </c>
      <c r="Q122" s="18" t="str">
        <f aca="false">CONCATENATE(O122,P122)</f>
        <v>SM119</v>
      </c>
      <c r="R122" s="18" t="s">
        <v>529</v>
      </c>
    </row>
    <row r="123" customFormat="false" ht="12.75" hidden="false" customHeight="false" outlineLevel="0" collapsed="false">
      <c r="O123" s="18" t="s">
        <v>253</v>
      </c>
      <c r="P123" s="18" t="n">
        <v>120</v>
      </c>
      <c r="Q123" s="18" t="str">
        <f aca="false">CONCATENATE(O123,P123)</f>
        <v>SM120</v>
      </c>
      <c r="R123" s="18" t="s">
        <v>529</v>
      </c>
    </row>
    <row r="124" customFormat="false" ht="12.75" hidden="false" customHeight="false" outlineLevel="0" collapsed="false">
      <c r="O124" s="18" t="s">
        <v>253</v>
      </c>
      <c r="P124" s="18" t="n">
        <v>121</v>
      </c>
      <c r="Q124" s="18" t="str">
        <f aca="false">CONCATENATE(O124,P124)</f>
        <v>SM121</v>
      </c>
      <c r="R124" s="18" t="s">
        <v>529</v>
      </c>
    </row>
    <row r="125" customFormat="false" ht="12.75" hidden="false" customHeight="false" outlineLevel="0" collapsed="false">
      <c r="O125" s="18" t="s">
        <v>253</v>
      </c>
      <c r="P125" s="18" t="n">
        <v>122</v>
      </c>
      <c r="Q125" s="18" t="str">
        <f aca="false">CONCATENATE(O125,P125)</f>
        <v>SM122</v>
      </c>
      <c r="R125" s="18" t="s">
        <v>529</v>
      </c>
    </row>
    <row r="126" customFormat="false" ht="12.75" hidden="false" customHeight="false" outlineLevel="0" collapsed="false">
      <c r="O126" s="18" t="s">
        <v>253</v>
      </c>
      <c r="P126" s="18" t="n">
        <v>123</v>
      </c>
      <c r="Q126" s="18" t="str">
        <f aca="false">CONCATENATE(O126,P126)</f>
        <v>SM123</v>
      </c>
      <c r="R126" s="18" t="s">
        <v>529</v>
      </c>
    </row>
    <row r="127" customFormat="false" ht="12.75" hidden="false" customHeight="false" outlineLevel="0" collapsed="false">
      <c r="O127" s="18" t="s">
        <v>253</v>
      </c>
      <c r="P127" s="18" t="n">
        <v>124</v>
      </c>
      <c r="Q127" s="18" t="str">
        <f aca="false">CONCATENATE(O127,P127)</f>
        <v>SM124</v>
      </c>
      <c r="R127" s="18" t="s">
        <v>529</v>
      </c>
    </row>
    <row r="128" customFormat="false" ht="12.75" hidden="false" customHeight="false" outlineLevel="0" collapsed="false">
      <c r="O128" s="18" t="s">
        <v>253</v>
      </c>
      <c r="P128" s="18" t="n">
        <v>125</v>
      </c>
      <c r="Q128" s="18" t="str">
        <f aca="false">CONCATENATE(O128,P128)</f>
        <v>SM125</v>
      </c>
      <c r="R128" s="18" t="s">
        <v>529</v>
      </c>
    </row>
    <row r="129" customFormat="false" ht="12.75" hidden="false" customHeight="false" outlineLevel="0" collapsed="false">
      <c r="O129" s="18" t="s">
        <v>253</v>
      </c>
      <c r="P129" s="18" t="n">
        <v>126</v>
      </c>
      <c r="Q129" s="18" t="str">
        <f aca="false">CONCATENATE(O129,P129)</f>
        <v>SM126</v>
      </c>
      <c r="R129" s="18" t="s">
        <v>529</v>
      </c>
    </row>
    <row r="130" customFormat="false" ht="12.75" hidden="false" customHeight="false" outlineLevel="0" collapsed="false">
      <c r="O130" s="18" t="s">
        <v>253</v>
      </c>
      <c r="P130" s="18" t="n">
        <v>127</v>
      </c>
      <c r="Q130" s="18" t="str">
        <f aca="false">CONCATENATE(O130,P130)</f>
        <v>SM127</v>
      </c>
      <c r="R130" s="18" t="s">
        <v>529</v>
      </c>
    </row>
    <row r="131" customFormat="false" ht="12.75" hidden="false" customHeight="false" outlineLevel="0" collapsed="false">
      <c r="O131" s="18" t="s">
        <v>253</v>
      </c>
      <c r="P131" s="18" t="n">
        <v>128</v>
      </c>
      <c r="Q131" s="18" t="str">
        <f aca="false">CONCATENATE(O131,P131)</f>
        <v>SM128</v>
      </c>
      <c r="R131" s="18" t="s">
        <v>529</v>
      </c>
    </row>
    <row r="132" customFormat="false" ht="12.75" hidden="false" customHeight="false" outlineLevel="0" collapsed="false">
      <c r="O132" s="18" t="s">
        <v>253</v>
      </c>
      <c r="P132" s="18" t="n">
        <v>129</v>
      </c>
      <c r="Q132" s="18" t="str">
        <f aca="false">CONCATENATE(O132,P132)</f>
        <v>SM129</v>
      </c>
      <c r="R132" s="18" t="s">
        <v>529</v>
      </c>
    </row>
    <row r="133" customFormat="false" ht="12.75" hidden="false" customHeight="false" outlineLevel="0" collapsed="false">
      <c r="O133" s="18" t="s">
        <v>253</v>
      </c>
      <c r="P133" s="18" t="n">
        <v>130</v>
      </c>
      <c r="Q133" s="18" t="str">
        <f aca="false">CONCATENATE(O133,P133)</f>
        <v>SM130</v>
      </c>
      <c r="R133" s="18" t="s">
        <v>529</v>
      </c>
    </row>
    <row r="134" customFormat="false" ht="12.75" hidden="false" customHeight="false" outlineLevel="0" collapsed="false">
      <c r="O134" s="18" t="s">
        <v>253</v>
      </c>
      <c r="P134" s="18" t="n">
        <v>131</v>
      </c>
      <c r="Q134" s="18" t="str">
        <f aca="false">CONCATENATE(O134,P134)</f>
        <v>SM131</v>
      </c>
      <c r="R134" s="18" t="s">
        <v>529</v>
      </c>
    </row>
    <row r="135" customFormat="false" ht="12.75" hidden="false" customHeight="false" outlineLevel="0" collapsed="false">
      <c r="O135" s="18" t="s">
        <v>253</v>
      </c>
      <c r="P135" s="18" t="n">
        <v>132</v>
      </c>
      <c r="Q135" s="18" t="str">
        <f aca="false">CONCATENATE(O135,P135)</f>
        <v>SM132</v>
      </c>
      <c r="R135" s="18" t="s">
        <v>529</v>
      </c>
    </row>
    <row r="136" customFormat="false" ht="12.75" hidden="false" customHeight="false" outlineLevel="0" collapsed="false">
      <c r="O136" s="18" t="s">
        <v>253</v>
      </c>
      <c r="P136" s="18" t="n">
        <v>133</v>
      </c>
      <c r="Q136" s="18" t="str">
        <f aca="false">CONCATENATE(O136,P136)</f>
        <v>SM133</v>
      </c>
      <c r="R136" s="18" t="s">
        <v>529</v>
      </c>
    </row>
    <row r="137" customFormat="false" ht="12.75" hidden="false" customHeight="false" outlineLevel="0" collapsed="false">
      <c r="O137" s="18" t="s">
        <v>253</v>
      </c>
      <c r="P137" s="18" t="n">
        <v>134</v>
      </c>
      <c r="Q137" s="18" t="str">
        <f aca="false">CONCATENATE(O137,P137)</f>
        <v>SM134</v>
      </c>
      <c r="R137" s="18" t="s">
        <v>529</v>
      </c>
    </row>
    <row r="138" customFormat="false" ht="12.75" hidden="false" customHeight="false" outlineLevel="0" collapsed="false">
      <c r="O138" s="18" t="s">
        <v>253</v>
      </c>
      <c r="P138" s="18" t="n">
        <v>135</v>
      </c>
      <c r="Q138" s="18" t="str">
        <f aca="false">CONCATENATE(O138,P138)</f>
        <v>SM135</v>
      </c>
      <c r="R138" s="18" t="s">
        <v>529</v>
      </c>
    </row>
    <row r="139" customFormat="false" ht="12.75" hidden="false" customHeight="false" outlineLevel="0" collapsed="false">
      <c r="O139" s="18" t="s">
        <v>253</v>
      </c>
      <c r="P139" s="18" t="n">
        <v>136</v>
      </c>
      <c r="Q139" s="18" t="str">
        <f aca="false">CONCATENATE(O139,P139)</f>
        <v>SM136</v>
      </c>
      <c r="R139" s="18" t="s">
        <v>529</v>
      </c>
    </row>
    <row r="140" customFormat="false" ht="12.75" hidden="false" customHeight="false" outlineLevel="0" collapsed="false">
      <c r="O140" s="18" t="s">
        <v>253</v>
      </c>
      <c r="P140" s="18" t="n">
        <v>137</v>
      </c>
      <c r="Q140" s="18" t="str">
        <f aca="false">CONCATENATE(O140,P140)</f>
        <v>SM137</v>
      </c>
      <c r="R140" s="18" t="s">
        <v>529</v>
      </c>
    </row>
    <row r="141" customFormat="false" ht="12.75" hidden="false" customHeight="false" outlineLevel="0" collapsed="false">
      <c r="O141" s="18" t="s">
        <v>253</v>
      </c>
      <c r="P141" s="18" t="n">
        <v>138</v>
      </c>
      <c r="Q141" s="18" t="str">
        <f aca="false">CONCATENATE(O141,P141)</f>
        <v>SM138</v>
      </c>
      <c r="R141" s="18" t="s">
        <v>529</v>
      </c>
    </row>
    <row r="142" customFormat="false" ht="12.75" hidden="false" customHeight="false" outlineLevel="0" collapsed="false">
      <c r="O142" s="18" t="s">
        <v>253</v>
      </c>
      <c r="P142" s="18" t="n">
        <v>139</v>
      </c>
      <c r="Q142" s="18" t="str">
        <f aca="false">CONCATENATE(O142,P142)</f>
        <v>SM139</v>
      </c>
      <c r="R142" s="18" t="s">
        <v>529</v>
      </c>
    </row>
    <row r="143" customFormat="false" ht="12.75" hidden="false" customHeight="false" outlineLevel="0" collapsed="false">
      <c r="O143" s="18" t="s">
        <v>253</v>
      </c>
      <c r="P143" s="18" t="n">
        <v>140</v>
      </c>
      <c r="Q143" s="18" t="str">
        <f aca="false">CONCATENATE(O143,P143)</f>
        <v>SM140</v>
      </c>
      <c r="R143" s="18" t="s">
        <v>529</v>
      </c>
    </row>
    <row r="144" customFormat="false" ht="12.75" hidden="false" customHeight="false" outlineLevel="0" collapsed="false">
      <c r="O144" s="18" t="s">
        <v>253</v>
      </c>
      <c r="P144" s="18" t="n">
        <v>141</v>
      </c>
      <c r="Q144" s="18" t="str">
        <f aca="false">CONCATENATE(O144,P144)</f>
        <v>SM141</v>
      </c>
      <c r="R144" s="18" t="s">
        <v>529</v>
      </c>
    </row>
    <row r="145" customFormat="false" ht="12.75" hidden="false" customHeight="false" outlineLevel="0" collapsed="false">
      <c r="O145" s="18" t="s">
        <v>253</v>
      </c>
      <c r="P145" s="18" t="n">
        <v>142</v>
      </c>
      <c r="Q145" s="18" t="str">
        <f aca="false">CONCATENATE(O145,P145)</f>
        <v>SM142</v>
      </c>
      <c r="R145" s="18" t="s">
        <v>529</v>
      </c>
    </row>
    <row r="146" customFormat="false" ht="12.75" hidden="false" customHeight="false" outlineLevel="0" collapsed="false">
      <c r="O146" s="18" t="s">
        <v>253</v>
      </c>
      <c r="P146" s="18" t="n">
        <v>143</v>
      </c>
      <c r="Q146" s="18" t="str">
        <f aca="false">CONCATENATE(O146,P146)</f>
        <v>SM143</v>
      </c>
      <c r="R146" s="18" t="s">
        <v>529</v>
      </c>
    </row>
    <row r="147" customFormat="false" ht="12.75" hidden="false" customHeight="false" outlineLevel="0" collapsed="false">
      <c r="O147" s="18" t="s">
        <v>253</v>
      </c>
      <c r="P147" s="18" t="n">
        <v>144</v>
      </c>
      <c r="Q147" s="18" t="str">
        <f aca="false">CONCATENATE(O147,P147)</f>
        <v>SM144</v>
      </c>
      <c r="R147" s="18" t="s">
        <v>529</v>
      </c>
    </row>
    <row r="148" customFormat="false" ht="12.75" hidden="false" customHeight="false" outlineLevel="0" collapsed="false">
      <c r="O148" s="18" t="s">
        <v>253</v>
      </c>
      <c r="P148" s="18" t="n">
        <v>145</v>
      </c>
      <c r="Q148" s="18" t="str">
        <f aca="false">CONCATENATE(O148,P148)</f>
        <v>SM145</v>
      </c>
      <c r="R148" s="18" t="s">
        <v>529</v>
      </c>
    </row>
    <row r="149" customFormat="false" ht="12.75" hidden="false" customHeight="false" outlineLevel="0" collapsed="false">
      <c r="O149" s="18" t="s">
        <v>253</v>
      </c>
      <c r="P149" s="18" t="n">
        <v>146</v>
      </c>
      <c r="Q149" s="18" t="str">
        <f aca="false">CONCATENATE(O149,P149)</f>
        <v>SM146</v>
      </c>
      <c r="R149" s="18" t="s">
        <v>529</v>
      </c>
    </row>
    <row r="150" customFormat="false" ht="12.75" hidden="false" customHeight="false" outlineLevel="0" collapsed="false">
      <c r="O150" s="18" t="s">
        <v>253</v>
      </c>
      <c r="P150" s="18" t="n">
        <v>147</v>
      </c>
      <c r="Q150" s="18" t="str">
        <f aca="false">CONCATENATE(O150,P150)</f>
        <v>SM147</v>
      </c>
      <c r="R150" s="18" t="s">
        <v>529</v>
      </c>
    </row>
    <row r="151" customFormat="false" ht="12.75" hidden="false" customHeight="false" outlineLevel="0" collapsed="false">
      <c r="O151" s="18" t="s">
        <v>253</v>
      </c>
      <c r="P151" s="18" t="n">
        <v>148</v>
      </c>
      <c r="Q151" s="18" t="str">
        <f aca="false">CONCATENATE(O151,P151)</f>
        <v>SM148</v>
      </c>
      <c r="R151" s="18" t="s">
        <v>529</v>
      </c>
    </row>
    <row r="152" customFormat="false" ht="12.75" hidden="false" customHeight="false" outlineLevel="0" collapsed="false">
      <c r="O152" s="18" t="s">
        <v>253</v>
      </c>
      <c r="P152" s="18" t="n">
        <v>149</v>
      </c>
      <c r="Q152" s="18" t="str">
        <f aca="false">CONCATENATE(O152,P152)</f>
        <v>SM149</v>
      </c>
      <c r="R152" s="18" t="s">
        <v>529</v>
      </c>
    </row>
    <row r="153" customFormat="false" ht="12.75" hidden="false" customHeight="false" outlineLevel="0" collapsed="false">
      <c r="O153" s="18" t="s">
        <v>253</v>
      </c>
      <c r="P153" s="18" t="n">
        <v>150</v>
      </c>
      <c r="Q153" s="18" t="str">
        <f aca="false">CONCATENATE(O153,P153)</f>
        <v>SM150</v>
      </c>
      <c r="R153" s="18" t="s">
        <v>529</v>
      </c>
    </row>
    <row r="154" customFormat="false" ht="12.75" hidden="false" customHeight="false" outlineLevel="0" collapsed="false">
      <c r="O154" s="18" t="s">
        <v>253</v>
      </c>
      <c r="P154" s="18" t="n">
        <v>151</v>
      </c>
      <c r="Q154" s="18" t="str">
        <f aca="false">CONCATENATE(O154,P154)</f>
        <v>SM151</v>
      </c>
      <c r="R154" s="18" t="s">
        <v>529</v>
      </c>
    </row>
    <row r="155" customFormat="false" ht="12.75" hidden="false" customHeight="false" outlineLevel="0" collapsed="false">
      <c r="O155" s="18" t="s">
        <v>253</v>
      </c>
      <c r="P155" s="18" t="n">
        <v>152</v>
      </c>
      <c r="Q155" s="18" t="str">
        <f aca="false">CONCATENATE(O155,P155)</f>
        <v>SM152</v>
      </c>
      <c r="R155" s="18" t="s">
        <v>529</v>
      </c>
    </row>
    <row r="156" customFormat="false" ht="12.75" hidden="false" customHeight="false" outlineLevel="0" collapsed="false">
      <c r="O156" s="18" t="s">
        <v>253</v>
      </c>
      <c r="P156" s="18" t="n">
        <v>153</v>
      </c>
      <c r="Q156" s="18" t="str">
        <f aca="false">CONCATENATE(O156,P156)</f>
        <v>SM153</v>
      </c>
      <c r="R156" s="18" t="s">
        <v>529</v>
      </c>
    </row>
    <row r="157" customFormat="false" ht="12.75" hidden="false" customHeight="false" outlineLevel="0" collapsed="false">
      <c r="O157" s="18" t="s">
        <v>253</v>
      </c>
      <c r="P157" s="18" t="n">
        <v>154</v>
      </c>
      <c r="Q157" s="18" t="str">
        <f aca="false">CONCATENATE(O157,P157)</f>
        <v>SM154</v>
      </c>
      <c r="R157" s="18" t="s">
        <v>529</v>
      </c>
    </row>
    <row r="158" customFormat="false" ht="12.75" hidden="false" customHeight="false" outlineLevel="0" collapsed="false">
      <c r="O158" s="18" t="s">
        <v>253</v>
      </c>
      <c r="P158" s="18" t="n">
        <v>155</v>
      </c>
      <c r="Q158" s="18" t="str">
        <f aca="false">CONCATENATE(O158,P158)</f>
        <v>SM155</v>
      </c>
      <c r="R158" s="18" t="s">
        <v>529</v>
      </c>
    </row>
    <row r="159" customFormat="false" ht="12.75" hidden="false" customHeight="false" outlineLevel="0" collapsed="false">
      <c r="O159" s="18" t="s">
        <v>253</v>
      </c>
      <c r="P159" s="18" t="n">
        <v>156</v>
      </c>
      <c r="Q159" s="18" t="str">
        <f aca="false">CONCATENATE(O159,P159)</f>
        <v>SM156</v>
      </c>
      <c r="R159" s="18" t="s">
        <v>529</v>
      </c>
    </row>
    <row r="160" customFormat="false" ht="12.75" hidden="false" customHeight="false" outlineLevel="0" collapsed="false">
      <c r="O160" s="18" t="s">
        <v>253</v>
      </c>
      <c r="P160" s="18" t="n">
        <v>157</v>
      </c>
      <c r="Q160" s="18" t="str">
        <f aca="false">CONCATENATE(O160,P160)</f>
        <v>SM157</v>
      </c>
      <c r="R160" s="18" t="s">
        <v>529</v>
      </c>
    </row>
    <row r="161" customFormat="false" ht="12.75" hidden="false" customHeight="false" outlineLevel="0" collapsed="false">
      <c r="O161" s="18" t="s">
        <v>253</v>
      </c>
      <c r="P161" s="18" t="n">
        <v>158</v>
      </c>
      <c r="Q161" s="18" t="str">
        <f aca="false">CONCATENATE(O161,P161)</f>
        <v>SM158</v>
      </c>
      <c r="R161" s="18" t="s">
        <v>529</v>
      </c>
    </row>
    <row r="162" customFormat="false" ht="12.75" hidden="false" customHeight="false" outlineLevel="0" collapsed="false">
      <c r="O162" s="18" t="s">
        <v>253</v>
      </c>
      <c r="P162" s="18" t="n">
        <v>159</v>
      </c>
      <c r="Q162" s="18" t="str">
        <f aca="false">CONCATENATE(O162,P162)</f>
        <v>SM159</v>
      </c>
      <c r="R162" s="18" t="s">
        <v>529</v>
      </c>
    </row>
    <row r="163" customFormat="false" ht="12.75" hidden="false" customHeight="false" outlineLevel="0" collapsed="false">
      <c r="O163" s="18" t="s">
        <v>253</v>
      </c>
      <c r="P163" s="18" t="n">
        <v>160</v>
      </c>
      <c r="Q163" s="18" t="str">
        <f aca="false">CONCATENATE(O163,P163)</f>
        <v>SM160</v>
      </c>
      <c r="R163" s="18" t="s">
        <v>529</v>
      </c>
    </row>
    <row r="164" customFormat="false" ht="12.75" hidden="false" customHeight="false" outlineLevel="0" collapsed="false">
      <c r="O164" s="18" t="s">
        <v>253</v>
      </c>
      <c r="P164" s="18" t="n">
        <v>161</v>
      </c>
      <c r="Q164" s="18" t="str">
        <f aca="false">CONCATENATE(O164,P164)</f>
        <v>SM161</v>
      </c>
      <c r="R164" s="18" t="s">
        <v>529</v>
      </c>
    </row>
    <row r="165" customFormat="false" ht="12.75" hidden="false" customHeight="false" outlineLevel="0" collapsed="false">
      <c r="O165" s="18" t="s">
        <v>253</v>
      </c>
      <c r="P165" s="18" t="n">
        <v>162</v>
      </c>
      <c r="Q165" s="18" t="str">
        <f aca="false">CONCATENATE(O165,P165)</f>
        <v>SM162</v>
      </c>
      <c r="R165" s="18" t="s">
        <v>529</v>
      </c>
    </row>
    <row r="166" customFormat="false" ht="12.75" hidden="false" customHeight="false" outlineLevel="0" collapsed="false">
      <c r="O166" s="18" t="s">
        <v>253</v>
      </c>
      <c r="P166" s="18" t="n">
        <v>163</v>
      </c>
      <c r="Q166" s="18" t="str">
        <f aca="false">CONCATENATE(O166,P166)</f>
        <v>SM163</v>
      </c>
      <c r="R166" s="18" t="s">
        <v>529</v>
      </c>
    </row>
    <row r="167" customFormat="false" ht="12.75" hidden="false" customHeight="false" outlineLevel="0" collapsed="false">
      <c r="O167" s="18" t="s">
        <v>253</v>
      </c>
      <c r="P167" s="18" t="n">
        <v>164</v>
      </c>
      <c r="Q167" s="18" t="str">
        <f aca="false">CONCATENATE(O167,P167)</f>
        <v>SM164</v>
      </c>
      <c r="R167" s="18" t="s">
        <v>529</v>
      </c>
    </row>
    <row r="168" customFormat="false" ht="12.75" hidden="false" customHeight="false" outlineLevel="0" collapsed="false">
      <c r="O168" s="18" t="s">
        <v>253</v>
      </c>
      <c r="P168" s="18" t="n">
        <v>165</v>
      </c>
      <c r="Q168" s="18" t="str">
        <f aca="false">CONCATENATE(O168,P168)</f>
        <v>SM165</v>
      </c>
      <c r="R168" s="18" t="s">
        <v>529</v>
      </c>
    </row>
    <row r="169" customFormat="false" ht="12.75" hidden="false" customHeight="false" outlineLevel="0" collapsed="false">
      <c r="O169" s="18" t="s">
        <v>253</v>
      </c>
      <c r="P169" s="18" t="n">
        <v>166</v>
      </c>
      <c r="Q169" s="18" t="str">
        <f aca="false">CONCATENATE(O169,P169)</f>
        <v>SM166</v>
      </c>
      <c r="R169" s="18" t="s">
        <v>529</v>
      </c>
    </row>
    <row r="170" customFormat="false" ht="12.75" hidden="false" customHeight="false" outlineLevel="0" collapsed="false">
      <c r="O170" s="18" t="s">
        <v>253</v>
      </c>
      <c r="P170" s="18" t="n">
        <v>167</v>
      </c>
      <c r="Q170" s="18" t="str">
        <f aca="false">CONCATENATE(O170,P170)</f>
        <v>SM167</v>
      </c>
      <c r="R170" s="18" t="s">
        <v>529</v>
      </c>
    </row>
    <row r="171" customFormat="false" ht="12.75" hidden="false" customHeight="false" outlineLevel="0" collapsed="false">
      <c r="O171" s="18" t="s">
        <v>253</v>
      </c>
      <c r="P171" s="18" t="n">
        <v>168</v>
      </c>
      <c r="Q171" s="18" t="str">
        <f aca="false">CONCATENATE(O171,P171)</f>
        <v>SM168</v>
      </c>
      <c r="R171" s="18" t="s">
        <v>529</v>
      </c>
    </row>
    <row r="172" customFormat="false" ht="12.75" hidden="false" customHeight="false" outlineLevel="0" collapsed="false">
      <c r="O172" s="18" t="s">
        <v>253</v>
      </c>
      <c r="P172" s="18" t="n">
        <v>169</v>
      </c>
      <c r="Q172" s="18" t="str">
        <f aca="false">CONCATENATE(O172,P172)</f>
        <v>SM169</v>
      </c>
      <c r="R172" s="18" t="s">
        <v>529</v>
      </c>
    </row>
    <row r="173" customFormat="false" ht="12.75" hidden="false" customHeight="false" outlineLevel="0" collapsed="false">
      <c r="O173" s="18" t="s">
        <v>253</v>
      </c>
      <c r="P173" s="18" t="n">
        <v>170</v>
      </c>
      <c r="Q173" s="18" t="str">
        <f aca="false">CONCATENATE(O173,P173)</f>
        <v>SM170</v>
      </c>
      <c r="R173" s="18" t="s">
        <v>529</v>
      </c>
    </row>
    <row r="174" customFormat="false" ht="12.75" hidden="false" customHeight="false" outlineLevel="0" collapsed="false">
      <c r="O174" s="18" t="s">
        <v>253</v>
      </c>
      <c r="P174" s="18" t="n">
        <v>171</v>
      </c>
      <c r="Q174" s="18" t="str">
        <f aca="false">CONCATENATE(O174,P174)</f>
        <v>SM171</v>
      </c>
      <c r="R174" s="18" t="s">
        <v>529</v>
      </c>
    </row>
    <row r="175" customFormat="false" ht="12.75" hidden="false" customHeight="false" outlineLevel="0" collapsed="false">
      <c r="O175" s="18" t="s">
        <v>253</v>
      </c>
      <c r="P175" s="18" t="n">
        <v>172</v>
      </c>
      <c r="Q175" s="18" t="str">
        <f aca="false">CONCATENATE(O175,P175)</f>
        <v>SM172</v>
      </c>
      <c r="R175" s="18" t="s">
        <v>529</v>
      </c>
    </row>
    <row r="176" customFormat="false" ht="12.75" hidden="false" customHeight="false" outlineLevel="0" collapsed="false">
      <c r="O176" s="18" t="s">
        <v>253</v>
      </c>
      <c r="P176" s="18" t="n">
        <v>173</v>
      </c>
      <c r="Q176" s="18" t="str">
        <f aca="false">CONCATENATE(O176,P176)</f>
        <v>SM173</v>
      </c>
      <c r="R176" s="18" t="s">
        <v>529</v>
      </c>
    </row>
    <row r="177" customFormat="false" ht="12.75" hidden="false" customHeight="false" outlineLevel="0" collapsed="false">
      <c r="O177" s="18" t="s">
        <v>253</v>
      </c>
      <c r="P177" s="18" t="n">
        <v>174</v>
      </c>
      <c r="Q177" s="18" t="str">
        <f aca="false">CONCATENATE(O177,P177)</f>
        <v>SM174</v>
      </c>
      <c r="R177" s="18" t="s">
        <v>529</v>
      </c>
    </row>
    <row r="178" customFormat="false" ht="12.75" hidden="false" customHeight="false" outlineLevel="0" collapsed="false">
      <c r="O178" s="18" t="s">
        <v>253</v>
      </c>
      <c r="P178" s="18" t="n">
        <v>175</v>
      </c>
      <c r="Q178" s="18" t="str">
        <f aca="false">CONCATENATE(O178,P178)</f>
        <v>SM175</v>
      </c>
      <c r="R178" s="18" t="s">
        <v>529</v>
      </c>
    </row>
    <row r="179" customFormat="false" ht="12.75" hidden="false" customHeight="false" outlineLevel="0" collapsed="false">
      <c r="O179" s="18" t="s">
        <v>253</v>
      </c>
      <c r="P179" s="18" t="n">
        <v>176</v>
      </c>
      <c r="Q179" s="18" t="str">
        <f aca="false">CONCATENATE(O179,P179)</f>
        <v>SM176</v>
      </c>
      <c r="R179" s="18" t="s">
        <v>529</v>
      </c>
    </row>
    <row r="180" customFormat="false" ht="12.75" hidden="false" customHeight="false" outlineLevel="0" collapsed="false">
      <c r="O180" s="18" t="s">
        <v>253</v>
      </c>
      <c r="P180" s="18" t="n">
        <v>177</v>
      </c>
      <c r="Q180" s="18" t="str">
        <f aca="false">CONCATENATE(O180,P180)</f>
        <v>SM177</v>
      </c>
      <c r="R180" s="18" t="s">
        <v>529</v>
      </c>
    </row>
    <row r="181" customFormat="false" ht="12.75" hidden="false" customHeight="false" outlineLevel="0" collapsed="false">
      <c r="O181" s="18" t="s">
        <v>253</v>
      </c>
      <c r="P181" s="18" t="n">
        <v>178</v>
      </c>
      <c r="Q181" s="18" t="str">
        <f aca="false">CONCATENATE(O181,P181)</f>
        <v>SM178</v>
      </c>
      <c r="R181" s="18" t="s">
        <v>529</v>
      </c>
    </row>
    <row r="182" customFormat="false" ht="12.75" hidden="false" customHeight="false" outlineLevel="0" collapsed="false">
      <c r="O182" s="18" t="s">
        <v>253</v>
      </c>
      <c r="P182" s="18" t="n">
        <v>179</v>
      </c>
      <c r="Q182" s="18" t="str">
        <f aca="false">CONCATENATE(O182,P182)</f>
        <v>SM179</v>
      </c>
      <c r="R182" s="18" t="s">
        <v>529</v>
      </c>
    </row>
    <row r="183" customFormat="false" ht="12.75" hidden="false" customHeight="false" outlineLevel="0" collapsed="false">
      <c r="O183" s="18" t="s">
        <v>253</v>
      </c>
      <c r="P183" s="18" t="n">
        <v>180</v>
      </c>
      <c r="Q183" s="18" t="str">
        <f aca="false">CONCATENATE(O183,P183)</f>
        <v>SM180</v>
      </c>
      <c r="R183" s="18" t="s">
        <v>529</v>
      </c>
    </row>
    <row r="184" customFormat="false" ht="12.75" hidden="false" customHeight="false" outlineLevel="0" collapsed="false">
      <c r="O184" s="18" t="s">
        <v>253</v>
      </c>
      <c r="P184" s="18" t="n">
        <v>181</v>
      </c>
      <c r="Q184" s="18" t="str">
        <f aca="false">CONCATENATE(O184,P184)</f>
        <v>SM181</v>
      </c>
      <c r="R184" s="18" t="s">
        <v>529</v>
      </c>
    </row>
    <row r="185" customFormat="false" ht="12.75" hidden="false" customHeight="false" outlineLevel="0" collapsed="false">
      <c r="O185" s="18" t="s">
        <v>253</v>
      </c>
      <c r="P185" s="18" t="n">
        <v>182</v>
      </c>
      <c r="Q185" s="18" t="str">
        <f aca="false">CONCATENATE(O185,P185)</f>
        <v>SM182</v>
      </c>
      <c r="R185" s="18" t="s">
        <v>529</v>
      </c>
    </row>
    <row r="186" customFormat="false" ht="12.75" hidden="false" customHeight="false" outlineLevel="0" collapsed="false">
      <c r="O186" s="18" t="s">
        <v>253</v>
      </c>
      <c r="P186" s="18" t="n">
        <v>183</v>
      </c>
      <c r="Q186" s="18" t="str">
        <f aca="false">CONCATENATE(O186,P186)</f>
        <v>SM183</v>
      </c>
      <c r="R186" s="18" t="s">
        <v>529</v>
      </c>
    </row>
    <row r="187" customFormat="false" ht="12.75" hidden="false" customHeight="false" outlineLevel="0" collapsed="false">
      <c r="O187" s="18" t="s">
        <v>253</v>
      </c>
      <c r="P187" s="18" t="n">
        <v>184</v>
      </c>
      <c r="Q187" s="18" t="str">
        <f aca="false">CONCATENATE(O187,P187)</f>
        <v>SM184</v>
      </c>
      <c r="R187" s="18" t="s">
        <v>529</v>
      </c>
    </row>
    <row r="188" customFormat="false" ht="12.75" hidden="false" customHeight="false" outlineLevel="0" collapsed="false">
      <c r="O188" s="18" t="s">
        <v>253</v>
      </c>
      <c r="P188" s="18" t="n">
        <v>185</v>
      </c>
      <c r="Q188" s="18" t="str">
        <f aca="false">CONCATENATE(O188,P188)</f>
        <v>SM185</v>
      </c>
      <c r="R188" s="18" t="s">
        <v>529</v>
      </c>
    </row>
    <row r="189" customFormat="false" ht="12.75" hidden="false" customHeight="false" outlineLevel="0" collapsed="false">
      <c r="O189" s="18" t="s">
        <v>253</v>
      </c>
      <c r="P189" s="18" t="n">
        <v>186</v>
      </c>
      <c r="Q189" s="18" t="str">
        <f aca="false">CONCATENATE(O189,P189)</f>
        <v>SM186</v>
      </c>
      <c r="R189" s="18" t="s">
        <v>529</v>
      </c>
    </row>
    <row r="190" customFormat="false" ht="12.75" hidden="false" customHeight="false" outlineLevel="0" collapsed="false">
      <c r="O190" s="18" t="s">
        <v>253</v>
      </c>
      <c r="P190" s="18" t="n">
        <v>187</v>
      </c>
      <c r="Q190" s="18" t="str">
        <f aca="false">CONCATENATE(O190,P190)</f>
        <v>SM187</v>
      </c>
      <c r="R190" s="18" t="s">
        <v>529</v>
      </c>
    </row>
    <row r="191" customFormat="false" ht="12.75" hidden="false" customHeight="false" outlineLevel="0" collapsed="false">
      <c r="O191" s="18" t="s">
        <v>253</v>
      </c>
      <c r="P191" s="18" t="n">
        <v>188</v>
      </c>
      <c r="Q191" s="18" t="str">
        <f aca="false">CONCATENATE(O191,P191)</f>
        <v>SM188</v>
      </c>
      <c r="R191" s="18" t="s">
        <v>529</v>
      </c>
    </row>
    <row r="192" customFormat="false" ht="12.75" hidden="false" customHeight="false" outlineLevel="0" collapsed="false">
      <c r="O192" s="18" t="s">
        <v>253</v>
      </c>
      <c r="P192" s="18" t="n">
        <v>189</v>
      </c>
      <c r="Q192" s="18" t="str">
        <f aca="false">CONCATENATE(O192,P192)</f>
        <v>SM189</v>
      </c>
      <c r="R192" s="18" t="s">
        <v>529</v>
      </c>
    </row>
    <row r="193" customFormat="false" ht="12.75" hidden="false" customHeight="false" outlineLevel="0" collapsed="false">
      <c r="O193" s="18" t="s">
        <v>253</v>
      </c>
      <c r="P193" s="18" t="n">
        <v>190</v>
      </c>
      <c r="Q193" s="18" t="str">
        <f aca="false">CONCATENATE(O193,P193)</f>
        <v>SM190</v>
      </c>
      <c r="R193" s="18" t="s">
        <v>529</v>
      </c>
    </row>
    <row r="194" customFormat="false" ht="12.75" hidden="false" customHeight="false" outlineLevel="0" collapsed="false">
      <c r="O194" s="18" t="s">
        <v>253</v>
      </c>
      <c r="P194" s="18" t="n">
        <v>191</v>
      </c>
      <c r="Q194" s="18" t="str">
        <f aca="false">CONCATENATE(O194,P194)</f>
        <v>SM191</v>
      </c>
      <c r="R194" s="18" t="s">
        <v>529</v>
      </c>
    </row>
    <row r="195" customFormat="false" ht="12.75" hidden="false" customHeight="false" outlineLevel="0" collapsed="false">
      <c r="O195" s="18" t="s">
        <v>253</v>
      </c>
      <c r="P195" s="18" t="n">
        <v>192</v>
      </c>
      <c r="Q195" s="18" t="str">
        <f aca="false">CONCATENATE(O195,P195)</f>
        <v>SM192</v>
      </c>
      <c r="R195" s="18" t="s">
        <v>529</v>
      </c>
    </row>
    <row r="196" customFormat="false" ht="12.75" hidden="false" customHeight="false" outlineLevel="0" collapsed="false">
      <c r="O196" s="18" t="s">
        <v>253</v>
      </c>
      <c r="P196" s="18" t="n">
        <v>193</v>
      </c>
      <c r="Q196" s="18" t="str">
        <f aca="false">CONCATENATE(O196,P196)</f>
        <v>SM193</v>
      </c>
      <c r="R196" s="18" t="s">
        <v>529</v>
      </c>
    </row>
    <row r="197" customFormat="false" ht="12.75" hidden="false" customHeight="false" outlineLevel="0" collapsed="false">
      <c r="O197" s="18" t="s">
        <v>253</v>
      </c>
      <c r="P197" s="18" t="n">
        <v>194</v>
      </c>
      <c r="Q197" s="18" t="str">
        <f aca="false">CONCATENATE(O197,P197)</f>
        <v>SM194</v>
      </c>
      <c r="R197" s="18" t="s">
        <v>529</v>
      </c>
    </row>
    <row r="198" customFormat="false" ht="12.75" hidden="false" customHeight="false" outlineLevel="0" collapsed="false">
      <c r="O198" s="18" t="s">
        <v>253</v>
      </c>
      <c r="P198" s="18" t="n">
        <v>195</v>
      </c>
      <c r="Q198" s="18" t="str">
        <f aca="false">CONCATENATE(O198,P198)</f>
        <v>SM195</v>
      </c>
      <c r="R198" s="18" t="s">
        <v>529</v>
      </c>
    </row>
    <row r="199" customFormat="false" ht="12.75" hidden="false" customHeight="false" outlineLevel="0" collapsed="false">
      <c r="O199" s="18" t="s">
        <v>253</v>
      </c>
      <c r="P199" s="18" t="n">
        <v>196</v>
      </c>
      <c r="Q199" s="18" t="str">
        <f aca="false">CONCATENATE(O199,P199)</f>
        <v>SM196</v>
      </c>
      <c r="R199" s="18" t="s">
        <v>529</v>
      </c>
    </row>
    <row r="200" customFormat="false" ht="12.75" hidden="false" customHeight="false" outlineLevel="0" collapsed="false">
      <c r="O200" s="18" t="s">
        <v>253</v>
      </c>
      <c r="P200" s="18" t="n">
        <v>197</v>
      </c>
      <c r="Q200" s="18" t="str">
        <f aca="false">CONCATENATE(O200,P200)</f>
        <v>SM197</v>
      </c>
      <c r="R200" s="18" t="s">
        <v>529</v>
      </c>
    </row>
    <row r="201" customFormat="false" ht="12.75" hidden="false" customHeight="false" outlineLevel="0" collapsed="false">
      <c r="O201" s="18" t="s">
        <v>253</v>
      </c>
      <c r="P201" s="18" t="n">
        <v>198</v>
      </c>
      <c r="Q201" s="18" t="str">
        <f aca="false">CONCATENATE(O201,P201)</f>
        <v>SM198</v>
      </c>
      <c r="R201" s="18" t="s">
        <v>529</v>
      </c>
    </row>
    <row r="202" customFormat="false" ht="12.75" hidden="false" customHeight="false" outlineLevel="0" collapsed="false">
      <c r="O202" s="18" t="s">
        <v>253</v>
      </c>
      <c r="P202" s="18" t="n">
        <v>199</v>
      </c>
      <c r="Q202" s="18" t="str">
        <f aca="false">CONCATENATE(O202,P202)</f>
        <v>SM199</v>
      </c>
      <c r="R202" s="18" t="s">
        <v>529</v>
      </c>
    </row>
    <row r="203" customFormat="false" ht="12.75" hidden="false" customHeight="false" outlineLevel="0" collapsed="false">
      <c r="O203" s="18" t="s">
        <v>253</v>
      </c>
      <c r="P203" s="18" t="n">
        <v>200</v>
      </c>
      <c r="Q203" s="18" t="str">
        <f aca="false">CONCATENATE(O203,P203)</f>
        <v>SM200</v>
      </c>
      <c r="R203" s="18" t="s">
        <v>529</v>
      </c>
    </row>
    <row r="204" customFormat="false" ht="12.75" hidden="false" customHeight="false" outlineLevel="0" collapsed="false">
      <c r="O204" s="18" t="s">
        <v>328</v>
      </c>
      <c r="P204" s="18" t="n">
        <v>1</v>
      </c>
      <c r="Q204" s="18" t="str">
        <f aca="false">CONCATENATE(O204,P204)</f>
        <v>BO1</v>
      </c>
      <c r="R204" s="18" t="s">
        <v>530</v>
      </c>
    </row>
    <row r="205" customFormat="false" ht="12.75" hidden="false" customHeight="false" outlineLevel="0" collapsed="false">
      <c r="O205" s="18" t="s">
        <v>328</v>
      </c>
      <c r="P205" s="18" t="n">
        <v>2</v>
      </c>
      <c r="Q205" s="18" t="str">
        <f aca="false">CONCATENATE(O205,P205)</f>
        <v>BO2</v>
      </c>
      <c r="R205" s="18" t="s">
        <v>530</v>
      </c>
    </row>
    <row r="206" customFormat="false" ht="12.75" hidden="false" customHeight="false" outlineLevel="0" collapsed="false">
      <c r="O206" s="18" t="s">
        <v>328</v>
      </c>
      <c r="P206" s="18" t="n">
        <v>3</v>
      </c>
      <c r="Q206" s="18" t="str">
        <f aca="false">CONCATENATE(O206,P206)</f>
        <v>BO3</v>
      </c>
      <c r="R206" s="18" t="s">
        <v>530</v>
      </c>
    </row>
    <row r="207" customFormat="false" ht="12.75" hidden="false" customHeight="false" outlineLevel="0" collapsed="false">
      <c r="O207" s="18" t="s">
        <v>328</v>
      </c>
      <c r="P207" s="18" t="n">
        <v>4</v>
      </c>
      <c r="Q207" s="18" t="str">
        <f aca="false">CONCATENATE(O207,P207)</f>
        <v>BO4</v>
      </c>
      <c r="R207" s="18" t="s">
        <v>530</v>
      </c>
    </row>
    <row r="208" customFormat="false" ht="12.75" hidden="false" customHeight="false" outlineLevel="0" collapsed="false">
      <c r="O208" s="18" t="s">
        <v>328</v>
      </c>
      <c r="P208" s="18" t="n">
        <v>5</v>
      </c>
      <c r="Q208" s="18" t="str">
        <f aca="false">CONCATENATE(O208,P208)</f>
        <v>BO5</v>
      </c>
      <c r="R208" s="18" t="s">
        <v>530</v>
      </c>
    </row>
    <row r="209" customFormat="false" ht="12.75" hidden="false" customHeight="false" outlineLevel="0" collapsed="false">
      <c r="O209" s="18" t="s">
        <v>328</v>
      </c>
      <c r="P209" s="18" t="n">
        <v>6</v>
      </c>
      <c r="Q209" s="18" t="str">
        <f aca="false">CONCATENATE(O209,P209)</f>
        <v>BO6</v>
      </c>
      <c r="R209" s="18" t="s">
        <v>530</v>
      </c>
    </row>
    <row r="210" customFormat="false" ht="12.75" hidden="false" customHeight="false" outlineLevel="0" collapsed="false">
      <c r="O210" s="18" t="s">
        <v>328</v>
      </c>
      <c r="P210" s="18" t="n">
        <v>7</v>
      </c>
      <c r="Q210" s="18" t="str">
        <f aca="false">CONCATENATE(O210,P210)</f>
        <v>BO7</v>
      </c>
      <c r="R210" s="18" t="s">
        <v>530</v>
      </c>
    </row>
    <row r="211" customFormat="false" ht="12.75" hidden="false" customHeight="false" outlineLevel="0" collapsed="false">
      <c r="O211" s="18" t="s">
        <v>328</v>
      </c>
      <c r="P211" s="18" t="n">
        <v>8</v>
      </c>
      <c r="Q211" s="18" t="str">
        <f aca="false">CONCATENATE(O211,P211)</f>
        <v>BO8</v>
      </c>
      <c r="R211" s="18" t="s">
        <v>530</v>
      </c>
    </row>
    <row r="212" customFormat="false" ht="12.75" hidden="false" customHeight="false" outlineLevel="0" collapsed="false">
      <c r="O212" s="18" t="s">
        <v>328</v>
      </c>
      <c r="P212" s="18" t="n">
        <v>9</v>
      </c>
      <c r="Q212" s="18" t="str">
        <f aca="false">CONCATENATE(O212,P212)</f>
        <v>BO9</v>
      </c>
      <c r="R212" s="18" t="s">
        <v>530</v>
      </c>
    </row>
    <row r="213" customFormat="false" ht="12.75" hidden="false" customHeight="false" outlineLevel="0" collapsed="false">
      <c r="O213" s="18" t="s">
        <v>328</v>
      </c>
      <c r="P213" s="18" t="n">
        <v>10</v>
      </c>
      <c r="Q213" s="18" t="str">
        <f aca="false">CONCATENATE(O213,P213)</f>
        <v>BO10</v>
      </c>
      <c r="R213" s="18" t="s">
        <v>530</v>
      </c>
    </row>
    <row r="214" customFormat="false" ht="12.75" hidden="false" customHeight="false" outlineLevel="0" collapsed="false">
      <c r="O214" s="18" t="s">
        <v>328</v>
      </c>
      <c r="P214" s="18" t="n">
        <v>11</v>
      </c>
      <c r="Q214" s="18" t="str">
        <f aca="false">CONCATENATE(O214,P214)</f>
        <v>BO11</v>
      </c>
      <c r="R214" s="18" t="s">
        <v>530</v>
      </c>
    </row>
    <row r="215" customFormat="false" ht="12.75" hidden="false" customHeight="false" outlineLevel="0" collapsed="false">
      <c r="O215" s="18" t="s">
        <v>328</v>
      </c>
      <c r="P215" s="18" t="n">
        <v>12</v>
      </c>
      <c r="Q215" s="18" t="str">
        <f aca="false">CONCATENATE(O215,P215)</f>
        <v>BO12</v>
      </c>
      <c r="R215" s="18" t="s">
        <v>530</v>
      </c>
    </row>
    <row r="216" customFormat="false" ht="12.75" hidden="false" customHeight="false" outlineLevel="0" collapsed="false">
      <c r="O216" s="18" t="s">
        <v>328</v>
      </c>
      <c r="P216" s="18" t="n">
        <v>13</v>
      </c>
      <c r="Q216" s="18" t="str">
        <f aca="false">CONCATENATE(O216,P216)</f>
        <v>BO13</v>
      </c>
      <c r="R216" s="18" t="s">
        <v>530</v>
      </c>
    </row>
    <row r="217" customFormat="false" ht="12.75" hidden="false" customHeight="false" outlineLevel="0" collapsed="false">
      <c r="O217" s="18" t="s">
        <v>328</v>
      </c>
      <c r="P217" s="18" t="n">
        <v>14</v>
      </c>
      <c r="Q217" s="18" t="str">
        <f aca="false">CONCATENATE(O217,P217)</f>
        <v>BO14</v>
      </c>
      <c r="R217" s="18" t="s">
        <v>530</v>
      </c>
    </row>
    <row r="218" customFormat="false" ht="12.75" hidden="false" customHeight="false" outlineLevel="0" collapsed="false">
      <c r="O218" s="18" t="s">
        <v>328</v>
      </c>
      <c r="P218" s="18" t="n">
        <v>15</v>
      </c>
      <c r="Q218" s="18" t="str">
        <f aca="false">CONCATENATE(O218,P218)</f>
        <v>BO15</v>
      </c>
      <c r="R218" s="18" t="s">
        <v>530</v>
      </c>
    </row>
    <row r="219" customFormat="false" ht="12.75" hidden="false" customHeight="false" outlineLevel="0" collapsed="false">
      <c r="O219" s="18" t="s">
        <v>328</v>
      </c>
      <c r="P219" s="18" t="n">
        <v>16</v>
      </c>
      <c r="Q219" s="18" t="str">
        <f aca="false">CONCATENATE(O219,P219)</f>
        <v>BO16</v>
      </c>
      <c r="R219" s="18" t="s">
        <v>530</v>
      </c>
    </row>
    <row r="220" customFormat="false" ht="12.75" hidden="false" customHeight="false" outlineLevel="0" collapsed="false">
      <c r="O220" s="18" t="s">
        <v>328</v>
      </c>
      <c r="P220" s="18" t="n">
        <v>17</v>
      </c>
      <c r="Q220" s="18" t="str">
        <f aca="false">CONCATENATE(O220,P220)</f>
        <v>BO17</v>
      </c>
      <c r="R220" s="18" t="s">
        <v>530</v>
      </c>
    </row>
    <row r="221" customFormat="false" ht="12.75" hidden="false" customHeight="false" outlineLevel="0" collapsed="false">
      <c r="O221" s="18" t="s">
        <v>328</v>
      </c>
      <c r="P221" s="18" t="n">
        <v>18</v>
      </c>
      <c r="Q221" s="18" t="str">
        <f aca="false">CONCATENATE(O221,P221)</f>
        <v>BO18</v>
      </c>
      <c r="R221" s="18" t="s">
        <v>530</v>
      </c>
    </row>
    <row r="222" customFormat="false" ht="12.75" hidden="false" customHeight="false" outlineLevel="0" collapsed="false">
      <c r="O222" s="18" t="s">
        <v>328</v>
      </c>
      <c r="P222" s="18" t="n">
        <v>19</v>
      </c>
      <c r="Q222" s="18" t="str">
        <f aca="false">CONCATENATE(O222,P222)</f>
        <v>BO19</v>
      </c>
      <c r="R222" s="18" t="s">
        <v>530</v>
      </c>
    </row>
    <row r="223" customFormat="false" ht="12.75" hidden="false" customHeight="false" outlineLevel="0" collapsed="false">
      <c r="O223" s="18" t="s">
        <v>328</v>
      </c>
      <c r="P223" s="18" t="n">
        <v>20</v>
      </c>
      <c r="Q223" s="18" t="str">
        <f aca="false">CONCATENATE(O223,P223)</f>
        <v>BO20</v>
      </c>
      <c r="R223" s="18" t="s">
        <v>530</v>
      </c>
    </row>
    <row r="224" customFormat="false" ht="12.75" hidden="false" customHeight="false" outlineLevel="0" collapsed="false">
      <c r="O224" s="18" t="s">
        <v>328</v>
      </c>
      <c r="P224" s="18" t="n">
        <v>21</v>
      </c>
      <c r="Q224" s="18" t="str">
        <f aca="false">CONCATENATE(O224,P224)</f>
        <v>BO21</v>
      </c>
      <c r="R224" s="18" t="s">
        <v>530</v>
      </c>
    </row>
    <row r="225" customFormat="false" ht="12.75" hidden="false" customHeight="false" outlineLevel="0" collapsed="false">
      <c r="O225" s="18" t="s">
        <v>328</v>
      </c>
      <c r="P225" s="18" t="n">
        <v>22</v>
      </c>
      <c r="Q225" s="18" t="str">
        <f aca="false">CONCATENATE(O225,P225)</f>
        <v>BO22</v>
      </c>
      <c r="R225" s="18" t="s">
        <v>530</v>
      </c>
    </row>
    <row r="226" customFormat="false" ht="12.75" hidden="false" customHeight="false" outlineLevel="0" collapsed="false">
      <c r="O226" s="18" t="s">
        <v>328</v>
      </c>
      <c r="P226" s="18" t="n">
        <v>23</v>
      </c>
      <c r="Q226" s="18" t="str">
        <f aca="false">CONCATENATE(O226,P226)</f>
        <v>BO23</v>
      </c>
      <c r="R226" s="18" t="s">
        <v>530</v>
      </c>
    </row>
    <row r="227" customFormat="false" ht="12.75" hidden="false" customHeight="false" outlineLevel="0" collapsed="false">
      <c r="O227" s="18" t="s">
        <v>328</v>
      </c>
      <c r="P227" s="18" t="n">
        <v>24</v>
      </c>
      <c r="Q227" s="18" t="str">
        <f aca="false">CONCATENATE(O227,P227)</f>
        <v>BO24</v>
      </c>
      <c r="R227" s="18" t="s">
        <v>530</v>
      </c>
    </row>
    <row r="228" customFormat="false" ht="12.75" hidden="false" customHeight="false" outlineLevel="0" collapsed="false">
      <c r="O228" s="18" t="s">
        <v>328</v>
      </c>
      <c r="P228" s="18" t="n">
        <v>25</v>
      </c>
      <c r="Q228" s="18" t="str">
        <f aca="false">CONCATENATE(O228,P228)</f>
        <v>BO25</v>
      </c>
      <c r="R228" s="18" t="s">
        <v>530</v>
      </c>
    </row>
    <row r="229" customFormat="false" ht="12.75" hidden="false" customHeight="false" outlineLevel="0" collapsed="false">
      <c r="O229" s="18" t="s">
        <v>328</v>
      </c>
      <c r="P229" s="18" t="n">
        <v>26</v>
      </c>
      <c r="Q229" s="18" t="str">
        <f aca="false">CONCATENATE(O229,P229)</f>
        <v>BO26</v>
      </c>
      <c r="R229" s="18" t="s">
        <v>530</v>
      </c>
    </row>
    <row r="230" customFormat="false" ht="12.75" hidden="false" customHeight="false" outlineLevel="0" collapsed="false">
      <c r="O230" s="18" t="s">
        <v>328</v>
      </c>
      <c r="P230" s="18" t="n">
        <v>27</v>
      </c>
      <c r="Q230" s="18" t="str">
        <f aca="false">CONCATENATE(O230,P230)</f>
        <v>BO27</v>
      </c>
      <c r="R230" s="18" t="s">
        <v>530</v>
      </c>
    </row>
    <row r="231" customFormat="false" ht="12.75" hidden="false" customHeight="false" outlineLevel="0" collapsed="false">
      <c r="O231" s="18" t="s">
        <v>328</v>
      </c>
      <c r="P231" s="18" t="n">
        <v>28</v>
      </c>
      <c r="Q231" s="18" t="str">
        <f aca="false">CONCATENATE(O231,P231)</f>
        <v>BO28</v>
      </c>
      <c r="R231" s="18" t="s">
        <v>530</v>
      </c>
    </row>
    <row r="232" customFormat="false" ht="12.75" hidden="false" customHeight="false" outlineLevel="0" collapsed="false">
      <c r="O232" s="18" t="s">
        <v>328</v>
      </c>
      <c r="P232" s="18" t="n">
        <v>29</v>
      </c>
      <c r="Q232" s="18" t="str">
        <f aca="false">CONCATENATE(O232,P232)</f>
        <v>BO29</v>
      </c>
      <c r="R232" s="18" t="s">
        <v>530</v>
      </c>
    </row>
    <row r="233" customFormat="false" ht="12.75" hidden="false" customHeight="false" outlineLevel="0" collapsed="false">
      <c r="O233" s="18" t="s">
        <v>328</v>
      </c>
      <c r="P233" s="18" t="n">
        <v>30</v>
      </c>
      <c r="Q233" s="18" t="str">
        <f aca="false">CONCATENATE(O233,P233)</f>
        <v>BO30</v>
      </c>
      <c r="R233" s="18" t="s">
        <v>530</v>
      </c>
    </row>
    <row r="234" customFormat="false" ht="12.75" hidden="false" customHeight="false" outlineLevel="0" collapsed="false">
      <c r="O234" s="18" t="s">
        <v>328</v>
      </c>
      <c r="P234" s="18" t="n">
        <v>31</v>
      </c>
      <c r="Q234" s="18" t="str">
        <f aca="false">CONCATENATE(O234,P234)</f>
        <v>BO31</v>
      </c>
      <c r="R234" s="18" t="s">
        <v>530</v>
      </c>
    </row>
    <row r="235" customFormat="false" ht="12.75" hidden="false" customHeight="false" outlineLevel="0" collapsed="false">
      <c r="O235" s="18" t="s">
        <v>328</v>
      </c>
      <c r="P235" s="18" t="n">
        <v>32</v>
      </c>
      <c r="Q235" s="18" t="str">
        <f aca="false">CONCATENATE(O235,P235)</f>
        <v>BO32</v>
      </c>
      <c r="R235" s="18" t="s">
        <v>530</v>
      </c>
    </row>
    <row r="236" customFormat="false" ht="12.75" hidden="false" customHeight="false" outlineLevel="0" collapsed="false">
      <c r="O236" s="18" t="s">
        <v>328</v>
      </c>
      <c r="P236" s="18" t="n">
        <v>33</v>
      </c>
      <c r="Q236" s="18" t="str">
        <f aca="false">CONCATENATE(O236,P236)</f>
        <v>BO33</v>
      </c>
      <c r="R236" s="18" t="s">
        <v>530</v>
      </c>
    </row>
    <row r="237" customFormat="false" ht="12.75" hidden="false" customHeight="false" outlineLevel="0" collapsed="false">
      <c r="O237" s="18" t="s">
        <v>328</v>
      </c>
      <c r="P237" s="18" t="n">
        <v>34</v>
      </c>
      <c r="Q237" s="18" t="str">
        <f aca="false">CONCATENATE(O237,P237)</f>
        <v>BO34</v>
      </c>
      <c r="R237" s="18" t="s">
        <v>530</v>
      </c>
    </row>
    <row r="238" customFormat="false" ht="12.75" hidden="false" customHeight="false" outlineLevel="0" collapsed="false">
      <c r="O238" s="18" t="s">
        <v>328</v>
      </c>
      <c r="P238" s="18" t="n">
        <v>35</v>
      </c>
      <c r="Q238" s="18" t="str">
        <f aca="false">CONCATENATE(O238,P238)</f>
        <v>BO35</v>
      </c>
      <c r="R238" s="18" t="s">
        <v>530</v>
      </c>
    </row>
    <row r="239" customFormat="false" ht="12.75" hidden="false" customHeight="false" outlineLevel="0" collapsed="false">
      <c r="O239" s="18" t="s">
        <v>328</v>
      </c>
      <c r="P239" s="18" t="n">
        <v>36</v>
      </c>
      <c r="Q239" s="18" t="str">
        <f aca="false">CONCATENATE(O239,P239)</f>
        <v>BO36</v>
      </c>
      <c r="R239" s="18" t="s">
        <v>530</v>
      </c>
    </row>
    <row r="240" customFormat="false" ht="12.75" hidden="false" customHeight="false" outlineLevel="0" collapsed="false">
      <c r="O240" s="18" t="s">
        <v>328</v>
      </c>
      <c r="P240" s="18" t="n">
        <v>37</v>
      </c>
      <c r="Q240" s="18" t="str">
        <f aca="false">CONCATENATE(O240,P240)</f>
        <v>BO37</v>
      </c>
      <c r="R240" s="18" t="s">
        <v>530</v>
      </c>
    </row>
    <row r="241" customFormat="false" ht="12.75" hidden="false" customHeight="false" outlineLevel="0" collapsed="false">
      <c r="O241" s="18" t="s">
        <v>328</v>
      </c>
      <c r="P241" s="18" t="n">
        <v>38</v>
      </c>
      <c r="Q241" s="18" t="str">
        <f aca="false">CONCATENATE(O241,P241)</f>
        <v>BO38</v>
      </c>
      <c r="R241" s="18" t="s">
        <v>530</v>
      </c>
    </row>
    <row r="242" customFormat="false" ht="12.75" hidden="false" customHeight="false" outlineLevel="0" collapsed="false">
      <c r="O242" s="18" t="s">
        <v>328</v>
      </c>
      <c r="P242" s="18" t="n">
        <v>39</v>
      </c>
      <c r="Q242" s="18" t="str">
        <f aca="false">CONCATENATE(O242,P242)</f>
        <v>BO39</v>
      </c>
      <c r="R242" s="18" t="s">
        <v>530</v>
      </c>
    </row>
    <row r="243" customFormat="false" ht="12.75" hidden="false" customHeight="false" outlineLevel="0" collapsed="false">
      <c r="O243" s="18" t="s">
        <v>328</v>
      </c>
      <c r="P243" s="18" t="n">
        <v>40</v>
      </c>
      <c r="Q243" s="18" t="str">
        <f aca="false">CONCATENATE(O243,P243)</f>
        <v>BO40</v>
      </c>
      <c r="R243" s="18" t="s">
        <v>530</v>
      </c>
    </row>
    <row r="244" customFormat="false" ht="12.75" hidden="false" customHeight="false" outlineLevel="0" collapsed="false">
      <c r="O244" s="18" t="s">
        <v>328</v>
      </c>
      <c r="P244" s="18" t="n">
        <v>41</v>
      </c>
      <c r="Q244" s="18" t="str">
        <f aca="false">CONCATENATE(O244,P244)</f>
        <v>BO41</v>
      </c>
      <c r="R244" s="18" t="s">
        <v>530</v>
      </c>
    </row>
    <row r="245" customFormat="false" ht="12.75" hidden="false" customHeight="false" outlineLevel="0" collapsed="false">
      <c r="O245" s="18" t="s">
        <v>328</v>
      </c>
      <c r="P245" s="18" t="n">
        <v>42</v>
      </c>
      <c r="Q245" s="18" t="str">
        <f aca="false">CONCATENATE(O245,P245)</f>
        <v>BO42</v>
      </c>
      <c r="R245" s="18" t="s">
        <v>530</v>
      </c>
    </row>
    <row r="246" customFormat="false" ht="12.75" hidden="false" customHeight="false" outlineLevel="0" collapsed="false">
      <c r="O246" s="18" t="s">
        <v>328</v>
      </c>
      <c r="P246" s="18" t="n">
        <v>43</v>
      </c>
      <c r="Q246" s="18" t="str">
        <f aca="false">CONCATENATE(O246,P246)</f>
        <v>BO43</v>
      </c>
      <c r="R246" s="18" t="s">
        <v>530</v>
      </c>
    </row>
    <row r="247" customFormat="false" ht="12.75" hidden="false" customHeight="false" outlineLevel="0" collapsed="false">
      <c r="O247" s="18" t="s">
        <v>328</v>
      </c>
      <c r="P247" s="18" t="n">
        <v>44</v>
      </c>
      <c r="Q247" s="18" t="str">
        <f aca="false">CONCATENATE(O247,P247)</f>
        <v>BO44</v>
      </c>
      <c r="R247" s="18" t="s">
        <v>530</v>
      </c>
    </row>
    <row r="248" customFormat="false" ht="12.75" hidden="false" customHeight="false" outlineLevel="0" collapsed="false">
      <c r="O248" s="18" t="s">
        <v>328</v>
      </c>
      <c r="P248" s="18" t="n">
        <v>45</v>
      </c>
      <c r="Q248" s="18" t="str">
        <f aca="false">CONCATENATE(O248,P248)</f>
        <v>BO45</v>
      </c>
      <c r="R248" s="18" t="s">
        <v>530</v>
      </c>
    </row>
    <row r="249" customFormat="false" ht="12.75" hidden="false" customHeight="false" outlineLevel="0" collapsed="false">
      <c r="O249" s="18" t="s">
        <v>328</v>
      </c>
      <c r="P249" s="18" t="n">
        <v>46</v>
      </c>
      <c r="Q249" s="18" t="str">
        <f aca="false">CONCATENATE(O249,P249)</f>
        <v>BO46</v>
      </c>
      <c r="R249" s="18" t="s">
        <v>530</v>
      </c>
    </row>
    <row r="250" customFormat="false" ht="12.75" hidden="false" customHeight="false" outlineLevel="0" collapsed="false">
      <c r="O250" s="18" t="s">
        <v>328</v>
      </c>
      <c r="P250" s="18" t="n">
        <v>47</v>
      </c>
      <c r="Q250" s="18" t="str">
        <f aca="false">CONCATENATE(O250,P250)</f>
        <v>BO47</v>
      </c>
      <c r="R250" s="18" t="s">
        <v>530</v>
      </c>
    </row>
    <row r="251" customFormat="false" ht="12.75" hidden="false" customHeight="false" outlineLevel="0" collapsed="false">
      <c r="O251" s="18" t="s">
        <v>328</v>
      </c>
      <c r="P251" s="18" t="n">
        <v>48</v>
      </c>
      <c r="Q251" s="18" t="str">
        <f aca="false">CONCATENATE(O251,P251)</f>
        <v>BO48</v>
      </c>
      <c r="R251" s="18" t="s">
        <v>530</v>
      </c>
    </row>
    <row r="252" customFormat="false" ht="12.75" hidden="false" customHeight="false" outlineLevel="0" collapsed="false">
      <c r="O252" s="18" t="s">
        <v>328</v>
      </c>
      <c r="P252" s="18" t="n">
        <v>49</v>
      </c>
      <c r="Q252" s="18" t="str">
        <f aca="false">CONCATENATE(O252,P252)</f>
        <v>BO49</v>
      </c>
      <c r="R252" s="18" t="s">
        <v>530</v>
      </c>
    </row>
    <row r="253" customFormat="false" ht="12.75" hidden="false" customHeight="false" outlineLevel="0" collapsed="false">
      <c r="O253" s="18" t="s">
        <v>328</v>
      </c>
      <c r="P253" s="18" t="n">
        <v>50</v>
      </c>
      <c r="Q253" s="18" t="str">
        <f aca="false">CONCATENATE(O253,P253)</f>
        <v>BO50</v>
      </c>
      <c r="R253" s="18" t="s">
        <v>530</v>
      </c>
    </row>
    <row r="254" customFormat="false" ht="12.75" hidden="false" customHeight="false" outlineLevel="0" collapsed="false">
      <c r="O254" s="18" t="s">
        <v>328</v>
      </c>
      <c r="P254" s="18" t="n">
        <v>51</v>
      </c>
      <c r="Q254" s="18" t="str">
        <f aca="false">CONCATENATE(O254,P254)</f>
        <v>BO51</v>
      </c>
      <c r="R254" s="18" t="s">
        <v>530</v>
      </c>
    </row>
    <row r="255" customFormat="false" ht="12.75" hidden="false" customHeight="false" outlineLevel="0" collapsed="false">
      <c r="O255" s="18" t="s">
        <v>328</v>
      </c>
      <c r="P255" s="18" t="n">
        <v>52</v>
      </c>
      <c r="Q255" s="18" t="str">
        <f aca="false">CONCATENATE(O255,P255)</f>
        <v>BO52</v>
      </c>
      <c r="R255" s="18" t="s">
        <v>530</v>
      </c>
    </row>
    <row r="256" customFormat="false" ht="12.75" hidden="false" customHeight="false" outlineLevel="0" collapsed="false">
      <c r="O256" s="18" t="s">
        <v>328</v>
      </c>
      <c r="P256" s="18" t="n">
        <v>53</v>
      </c>
      <c r="Q256" s="18" t="str">
        <f aca="false">CONCATENATE(O256,P256)</f>
        <v>BO53</v>
      </c>
      <c r="R256" s="18" t="s">
        <v>530</v>
      </c>
    </row>
    <row r="257" customFormat="false" ht="12.75" hidden="false" customHeight="false" outlineLevel="0" collapsed="false">
      <c r="O257" s="18" t="s">
        <v>328</v>
      </c>
      <c r="P257" s="18" t="n">
        <v>54</v>
      </c>
      <c r="Q257" s="18" t="str">
        <f aca="false">CONCATENATE(O257,P257)</f>
        <v>BO54</v>
      </c>
      <c r="R257" s="18" t="s">
        <v>530</v>
      </c>
    </row>
    <row r="258" customFormat="false" ht="12.75" hidden="false" customHeight="false" outlineLevel="0" collapsed="false">
      <c r="O258" s="18" t="s">
        <v>328</v>
      </c>
      <c r="P258" s="18" t="n">
        <v>55</v>
      </c>
      <c r="Q258" s="18" t="str">
        <f aca="false">CONCATENATE(O258,P258)</f>
        <v>BO55</v>
      </c>
      <c r="R258" s="18" t="s">
        <v>530</v>
      </c>
    </row>
    <row r="259" customFormat="false" ht="12.75" hidden="false" customHeight="false" outlineLevel="0" collapsed="false">
      <c r="O259" s="18" t="s">
        <v>328</v>
      </c>
      <c r="P259" s="18" t="n">
        <v>56</v>
      </c>
      <c r="Q259" s="18" t="str">
        <f aca="false">CONCATENATE(O259,P259)</f>
        <v>BO56</v>
      </c>
      <c r="R259" s="18" t="s">
        <v>530</v>
      </c>
    </row>
    <row r="260" customFormat="false" ht="12.75" hidden="false" customHeight="false" outlineLevel="0" collapsed="false">
      <c r="O260" s="18" t="s">
        <v>328</v>
      </c>
      <c r="P260" s="18" t="n">
        <v>57</v>
      </c>
      <c r="Q260" s="18" t="str">
        <f aca="false">CONCATENATE(O260,P260)</f>
        <v>BO57</v>
      </c>
      <c r="R260" s="18" t="s">
        <v>530</v>
      </c>
    </row>
    <row r="261" customFormat="false" ht="12.75" hidden="false" customHeight="false" outlineLevel="0" collapsed="false">
      <c r="O261" s="18" t="s">
        <v>328</v>
      </c>
      <c r="P261" s="18" t="n">
        <v>58</v>
      </c>
      <c r="Q261" s="18" t="str">
        <f aca="false">CONCATENATE(O261,P261)</f>
        <v>BO58</v>
      </c>
      <c r="R261" s="18" t="s">
        <v>530</v>
      </c>
    </row>
    <row r="262" customFormat="false" ht="12.75" hidden="false" customHeight="false" outlineLevel="0" collapsed="false">
      <c r="O262" s="18" t="s">
        <v>328</v>
      </c>
      <c r="P262" s="18" t="n">
        <v>59</v>
      </c>
      <c r="Q262" s="18" t="str">
        <f aca="false">CONCATENATE(O262,P262)</f>
        <v>BO59</v>
      </c>
      <c r="R262" s="18" t="s">
        <v>530</v>
      </c>
    </row>
    <row r="263" customFormat="false" ht="12.75" hidden="false" customHeight="false" outlineLevel="0" collapsed="false">
      <c r="O263" s="18" t="s">
        <v>328</v>
      </c>
      <c r="P263" s="18" t="n">
        <v>60</v>
      </c>
      <c r="Q263" s="18" t="str">
        <f aca="false">CONCATENATE(O263,P263)</f>
        <v>BO60</v>
      </c>
      <c r="R263" s="18" t="s">
        <v>530</v>
      </c>
    </row>
    <row r="264" customFormat="false" ht="12.75" hidden="false" customHeight="false" outlineLevel="0" collapsed="false">
      <c r="O264" s="18" t="s">
        <v>328</v>
      </c>
      <c r="P264" s="18" t="n">
        <v>61</v>
      </c>
      <c r="Q264" s="18" t="str">
        <f aca="false">CONCATENATE(O264,P264)</f>
        <v>BO61</v>
      </c>
      <c r="R264" s="18" t="s">
        <v>531</v>
      </c>
    </row>
    <row r="265" customFormat="false" ht="12.75" hidden="false" customHeight="false" outlineLevel="0" collapsed="false">
      <c r="O265" s="18" t="s">
        <v>328</v>
      </c>
      <c r="P265" s="18" t="n">
        <v>62</v>
      </c>
      <c r="Q265" s="18" t="str">
        <f aca="false">CONCATENATE(O265,P265)</f>
        <v>BO62</v>
      </c>
      <c r="R265" s="18" t="s">
        <v>531</v>
      </c>
    </row>
    <row r="266" customFormat="false" ht="12.75" hidden="false" customHeight="false" outlineLevel="0" collapsed="false">
      <c r="O266" s="18" t="s">
        <v>328</v>
      </c>
      <c r="P266" s="18" t="n">
        <v>63</v>
      </c>
      <c r="Q266" s="18" t="str">
        <f aca="false">CONCATENATE(O266,P266)</f>
        <v>BO63</v>
      </c>
      <c r="R266" s="18" t="s">
        <v>531</v>
      </c>
    </row>
    <row r="267" customFormat="false" ht="12.75" hidden="false" customHeight="false" outlineLevel="0" collapsed="false">
      <c r="O267" s="18" t="s">
        <v>328</v>
      </c>
      <c r="P267" s="18" t="n">
        <v>64</v>
      </c>
      <c r="Q267" s="18" t="str">
        <f aca="false">CONCATENATE(O267,P267)</f>
        <v>BO64</v>
      </c>
      <c r="R267" s="18" t="s">
        <v>531</v>
      </c>
    </row>
    <row r="268" customFormat="false" ht="12.75" hidden="false" customHeight="false" outlineLevel="0" collapsed="false">
      <c r="O268" s="18" t="s">
        <v>328</v>
      </c>
      <c r="P268" s="18" t="n">
        <v>65</v>
      </c>
      <c r="Q268" s="18" t="str">
        <f aca="false">CONCATENATE(O268,P268)</f>
        <v>BO65</v>
      </c>
      <c r="R268" s="18" t="s">
        <v>531</v>
      </c>
    </row>
    <row r="269" customFormat="false" ht="12.75" hidden="false" customHeight="false" outlineLevel="0" collapsed="false">
      <c r="O269" s="18" t="s">
        <v>328</v>
      </c>
      <c r="P269" s="18" t="n">
        <v>66</v>
      </c>
      <c r="Q269" s="18" t="str">
        <f aca="false">CONCATENATE(O269,P269)</f>
        <v>BO66</v>
      </c>
      <c r="R269" s="18" t="s">
        <v>531</v>
      </c>
    </row>
    <row r="270" customFormat="false" ht="12.75" hidden="false" customHeight="false" outlineLevel="0" collapsed="false">
      <c r="O270" s="18" t="s">
        <v>328</v>
      </c>
      <c r="P270" s="18" t="n">
        <v>67</v>
      </c>
      <c r="Q270" s="18" t="str">
        <f aca="false">CONCATENATE(O270,P270)</f>
        <v>BO67</v>
      </c>
      <c r="R270" s="18" t="s">
        <v>531</v>
      </c>
    </row>
    <row r="271" customFormat="false" ht="12.75" hidden="false" customHeight="false" outlineLevel="0" collapsed="false">
      <c r="O271" s="18" t="s">
        <v>328</v>
      </c>
      <c r="P271" s="18" t="n">
        <v>68</v>
      </c>
      <c r="Q271" s="18" t="str">
        <f aca="false">CONCATENATE(O271,P271)</f>
        <v>BO68</v>
      </c>
      <c r="R271" s="18" t="s">
        <v>531</v>
      </c>
    </row>
    <row r="272" customFormat="false" ht="12.75" hidden="false" customHeight="false" outlineLevel="0" collapsed="false">
      <c r="O272" s="18" t="s">
        <v>328</v>
      </c>
      <c r="P272" s="18" t="n">
        <v>69</v>
      </c>
      <c r="Q272" s="18" t="str">
        <f aca="false">CONCATENATE(O272,P272)</f>
        <v>BO69</v>
      </c>
      <c r="R272" s="18" t="s">
        <v>531</v>
      </c>
    </row>
    <row r="273" customFormat="false" ht="12.75" hidden="false" customHeight="false" outlineLevel="0" collapsed="false">
      <c r="O273" s="18" t="s">
        <v>328</v>
      </c>
      <c r="P273" s="18" t="n">
        <v>70</v>
      </c>
      <c r="Q273" s="18" t="str">
        <f aca="false">CONCATENATE(O273,P273)</f>
        <v>BO70</v>
      </c>
      <c r="R273" s="18" t="s">
        <v>531</v>
      </c>
    </row>
    <row r="274" customFormat="false" ht="12.75" hidden="false" customHeight="false" outlineLevel="0" collapsed="false">
      <c r="O274" s="18" t="s">
        <v>328</v>
      </c>
      <c r="P274" s="18" t="n">
        <v>71</v>
      </c>
      <c r="Q274" s="18" t="str">
        <f aca="false">CONCATENATE(O274,P274)</f>
        <v>BO71</v>
      </c>
      <c r="R274" s="18" t="s">
        <v>531</v>
      </c>
    </row>
    <row r="275" customFormat="false" ht="12.75" hidden="false" customHeight="false" outlineLevel="0" collapsed="false">
      <c r="O275" s="18" t="s">
        <v>328</v>
      </c>
      <c r="P275" s="18" t="n">
        <v>72</v>
      </c>
      <c r="Q275" s="18" t="str">
        <f aca="false">CONCATENATE(O275,P275)</f>
        <v>BO72</v>
      </c>
      <c r="R275" s="18" t="s">
        <v>531</v>
      </c>
    </row>
    <row r="276" customFormat="false" ht="12.75" hidden="false" customHeight="false" outlineLevel="0" collapsed="false">
      <c r="O276" s="18" t="s">
        <v>328</v>
      </c>
      <c r="P276" s="18" t="n">
        <v>73</v>
      </c>
      <c r="Q276" s="18" t="str">
        <f aca="false">CONCATENATE(O276,P276)</f>
        <v>BO73</v>
      </c>
      <c r="R276" s="18" t="s">
        <v>531</v>
      </c>
    </row>
    <row r="277" customFormat="false" ht="12.75" hidden="false" customHeight="false" outlineLevel="0" collapsed="false">
      <c r="O277" s="18" t="s">
        <v>328</v>
      </c>
      <c r="P277" s="18" t="n">
        <v>74</v>
      </c>
      <c r="Q277" s="18" t="str">
        <f aca="false">CONCATENATE(O277,P277)</f>
        <v>BO74</v>
      </c>
      <c r="R277" s="18" t="s">
        <v>531</v>
      </c>
    </row>
    <row r="278" customFormat="false" ht="12.75" hidden="false" customHeight="false" outlineLevel="0" collapsed="false">
      <c r="O278" s="18" t="s">
        <v>328</v>
      </c>
      <c r="P278" s="18" t="n">
        <v>75</v>
      </c>
      <c r="Q278" s="18" t="str">
        <f aca="false">CONCATENATE(O278,P278)</f>
        <v>BO75</v>
      </c>
      <c r="R278" s="18" t="s">
        <v>531</v>
      </c>
    </row>
    <row r="279" customFormat="false" ht="12.75" hidden="false" customHeight="false" outlineLevel="0" collapsed="false">
      <c r="O279" s="18" t="s">
        <v>328</v>
      </c>
      <c r="P279" s="18" t="n">
        <v>76</v>
      </c>
      <c r="Q279" s="18" t="str">
        <f aca="false">CONCATENATE(O279,P279)</f>
        <v>BO76</v>
      </c>
      <c r="R279" s="18" t="s">
        <v>531</v>
      </c>
    </row>
    <row r="280" customFormat="false" ht="12.75" hidden="false" customHeight="false" outlineLevel="0" collapsed="false">
      <c r="O280" s="18" t="s">
        <v>328</v>
      </c>
      <c r="P280" s="18" t="n">
        <v>77</v>
      </c>
      <c r="Q280" s="18" t="str">
        <f aca="false">CONCATENATE(O280,P280)</f>
        <v>BO77</v>
      </c>
      <c r="R280" s="18" t="s">
        <v>531</v>
      </c>
    </row>
    <row r="281" customFormat="false" ht="12.75" hidden="false" customHeight="false" outlineLevel="0" collapsed="false">
      <c r="O281" s="18" t="s">
        <v>328</v>
      </c>
      <c r="P281" s="18" t="n">
        <v>78</v>
      </c>
      <c r="Q281" s="18" t="str">
        <f aca="false">CONCATENATE(O281,P281)</f>
        <v>BO78</v>
      </c>
      <c r="R281" s="18" t="s">
        <v>531</v>
      </c>
    </row>
    <row r="282" customFormat="false" ht="12.75" hidden="false" customHeight="false" outlineLevel="0" collapsed="false">
      <c r="O282" s="18" t="s">
        <v>328</v>
      </c>
      <c r="P282" s="18" t="n">
        <v>79</v>
      </c>
      <c r="Q282" s="18" t="str">
        <f aca="false">CONCATENATE(O282,P282)</f>
        <v>BO79</v>
      </c>
      <c r="R282" s="18" t="s">
        <v>531</v>
      </c>
    </row>
    <row r="283" customFormat="false" ht="12.75" hidden="false" customHeight="false" outlineLevel="0" collapsed="false">
      <c r="O283" s="18" t="s">
        <v>328</v>
      </c>
      <c r="P283" s="18" t="n">
        <v>80</v>
      </c>
      <c r="Q283" s="18" t="str">
        <f aca="false">CONCATENATE(O283,P283)</f>
        <v>BO80</v>
      </c>
      <c r="R283" s="18" t="s">
        <v>531</v>
      </c>
    </row>
    <row r="284" customFormat="false" ht="12.75" hidden="false" customHeight="false" outlineLevel="0" collapsed="false">
      <c r="O284" s="18" t="s">
        <v>328</v>
      </c>
      <c r="P284" s="18" t="n">
        <v>81</v>
      </c>
      <c r="Q284" s="18" t="str">
        <f aca="false">CONCATENATE(O284,P284)</f>
        <v>BO81</v>
      </c>
      <c r="R284" s="18" t="s">
        <v>532</v>
      </c>
    </row>
    <row r="285" customFormat="false" ht="12.75" hidden="false" customHeight="false" outlineLevel="0" collapsed="false">
      <c r="O285" s="18" t="s">
        <v>328</v>
      </c>
      <c r="P285" s="18" t="n">
        <v>82</v>
      </c>
      <c r="Q285" s="18" t="str">
        <f aca="false">CONCATENATE(O285,P285)</f>
        <v>BO82</v>
      </c>
      <c r="R285" s="18" t="s">
        <v>532</v>
      </c>
    </row>
    <row r="286" customFormat="false" ht="12.75" hidden="false" customHeight="false" outlineLevel="0" collapsed="false">
      <c r="O286" s="18" t="s">
        <v>328</v>
      </c>
      <c r="P286" s="18" t="n">
        <v>83</v>
      </c>
      <c r="Q286" s="18" t="str">
        <f aca="false">CONCATENATE(O286,P286)</f>
        <v>BO83</v>
      </c>
      <c r="R286" s="18" t="s">
        <v>532</v>
      </c>
    </row>
    <row r="287" customFormat="false" ht="12.75" hidden="false" customHeight="false" outlineLevel="0" collapsed="false">
      <c r="O287" s="18" t="s">
        <v>328</v>
      </c>
      <c r="P287" s="18" t="n">
        <v>84</v>
      </c>
      <c r="Q287" s="18" t="str">
        <f aca="false">CONCATENATE(O287,P287)</f>
        <v>BO84</v>
      </c>
      <c r="R287" s="18" t="s">
        <v>532</v>
      </c>
    </row>
    <row r="288" customFormat="false" ht="12.75" hidden="false" customHeight="false" outlineLevel="0" collapsed="false">
      <c r="O288" s="18" t="s">
        <v>328</v>
      </c>
      <c r="P288" s="18" t="n">
        <v>85</v>
      </c>
      <c r="Q288" s="18" t="str">
        <f aca="false">CONCATENATE(O288,P288)</f>
        <v>BO85</v>
      </c>
      <c r="R288" s="18" t="s">
        <v>532</v>
      </c>
    </row>
    <row r="289" customFormat="false" ht="12.75" hidden="false" customHeight="false" outlineLevel="0" collapsed="false">
      <c r="O289" s="18" t="s">
        <v>328</v>
      </c>
      <c r="P289" s="18" t="n">
        <v>86</v>
      </c>
      <c r="Q289" s="18" t="str">
        <f aca="false">CONCATENATE(O289,P289)</f>
        <v>BO86</v>
      </c>
      <c r="R289" s="18" t="s">
        <v>532</v>
      </c>
    </row>
    <row r="290" customFormat="false" ht="12.75" hidden="false" customHeight="false" outlineLevel="0" collapsed="false">
      <c r="O290" s="18" t="s">
        <v>328</v>
      </c>
      <c r="P290" s="18" t="n">
        <v>87</v>
      </c>
      <c r="Q290" s="18" t="str">
        <f aca="false">CONCATENATE(O290,P290)</f>
        <v>BO87</v>
      </c>
      <c r="R290" s="18" t="s">
        <v>532</v>
      </c>
    </row>
    <row r="291" customFormat="false" ht="12.75" hidden="false" customHeight="false" outlineLevel="0" collapsed="false">
      <c r="O291" s="18" t="s">
        <v>328</v>
      </c>
      <c r="P291" s="18" t="n">
        <v>88</v>
      </c>
      <c r="Q291" s="18" t="str">
        <f aca="false">CONCATENATE(O291,P291)</f>
        <v>BO88</v>
      </c>
      <c r="R291" s="18" t="s">
        <v>532</v>
      </c>
    </row>
    <row r="292" customFormat="false" ht="12.75" hidden="false" customHeight="false" outlineLevel="0" collapsed="false">
      <c r="O292" s="18" t="s">
        <v>328</v>
      </c>
      <c r="P292" s="18" t="n">
        <v>89</v>
      </c>
      <c r="Q292" s="18" t="str">
        <f aca="false">CONCATENATE(O292,P292)</f>
        <v>BO89</v>
      </c>
      <c r="R292" s="18" t="s">
        <v>532</v>
      </c>
    </row>
    <row r="293" customFormat="false" ht="12.75" hidden="false" customHeight="false" outlineLevel="0" collapsed="false">
      <c r="O293" s="18" t="s">
        <v>328</v>
      </c>
      <c r="P293" s="18" t="n">
        <v>90</v>
      </c>
      <c r="Q293" s="18" t="str">
        <f aca="false">CONCATENATE(O293,P293)</f>
        <v>BO90</v>
      </c>
      <c r="R293" s="18" t="s">
        <v>532</v>
      </c>
    </row>
    <row r="294" customFormat="false" ht="12.75" hidden="false" customHeight="false" outlineLevel="0" collapsed="false">
      <c r="O294" s="18" t="s">
        <v>328</v>
      </c>
      <c r="P294" s="18" t="n">
        <v>91</v>
      </c>
      <c r="Q294" s="18" t="str">
        <f aca="false">CONCATENATE(O294,P294)</f>
        <v>BO91</v>
      </c>
      <c r="R294" s="18" t="s">
        <v>532</v>
      </c>
    </row>
    <row r="295" customFormat="false" ht="12.75" hidden="false" customHeight="false" outlineLevel="0" collapsed="false">
      <c r="O295" s="18" t="s">
        <v>328</v>
      </c>
      <c r="P295" s="18" t="n">
        <v>92</v>
      </c>
      <c r="Q295" s="18" t="str">
        <f aca="false">CONCATENATE(O295,P295)</f>
        <v>BO92</v>
      </c>
      <c r="R295" s="18" t="s">
        <v>532</v>
      </c>
    </row>
    <row r="296" customFormat="false" ht="12.75" hidden="false" customHeight="false" outlineLevel="0" collapsed="false">
      <c r="O296" s="18" t="s">
        <v>328</v>
      </c>
      <c r="P296" s="18" t="n">
        <v>93</v>
      </c>
      <c r="Q296" s="18" t="str">
        <f aca="false">CONCATENATE(O296,P296)</f>
        <v>BO93</v>
      </c>
      <c r="R296" s="18" t="s">
        <v>532</v>
      </c>
    </row>
    <row r="297" customFormat="false" ht="12.75" hidden="false" customHeight="false" outlineLevel="0" collapsed="false">
      <c r="O297" s="18" t="s">
        <v>328</v>
      </c>
      <c r="P297" s="18" t="n">
        <v>94</v>
      </c>
      <c r="Q297" s="18" t="str">
        <f aca="false">CONCATENATE(O297,P297)</f>
        <v>BO94</v>
      </c>
      <c r="R297" s="18" t="s">
        <v>532</v>
      </c>
    </row>
    <row r="298" customFormat="false" ht="12.75" hidden="false" customHeight="false" outlineLevel="0" collapsed="false">
      <c r="O298" s="18" t="s">
        <v>328</v>
      </c>
      <c r="P298" s="18" t="n">
        <v>95</v>
      </c>
      <c r="Q298" s="18" t="str">
        <f aca="false">CONCATENATE(O298,P298)</f>
        <v>BO95</v>
      </c>
      <c r="R298" s="18" t="s">
        <v>532</v>
      </c>
    </row>
    <row r="299" customFormat="false" ht="12.75" hidden="false" customHeight="false" outlineLevel="0" collapsed="false">
      <c r="O299" s="18" t="s">
        <v>328</v>
      </c>
      <c r="P299" s="18" t="n">
        <v>96</v>
      </c>
      <c r="Q299" s="18" t="str">
        <f aca="false">CONCATENATE(O299,P299)</f>
        <v>BO96</v>
      </c>
      <c r="R299" s="18" t="s">
        <v>532</v>
      </c>
    </row>
    <row r="300" customFormat="false" ht="12.75" hidden="false" customHeight="false" outlineLevel="0" collapsed="false">
      <c r="O300" s="18" t="s">
        <v>328</v>
      </c>
      <c r="P300" s="18" t="n">
        <v>97</v>
      </c>
      <c r="Q300" s="18" t="str">
        <f aca="false">CONCATENATE(O300,P300)</f>
        <v>BO97</v>
      </c>
      <c r="R300" s="18" t="s">
        <v>532</v>
      </c>
    </row>
    <row r="301" customFormat="false" ht="12.75" hidden="false" customHeight="false" outlineLevel="0" collapsed="false">
      <c r="O301" s="18" t="s">
        <v>328</v>
      </c>
      <c r="P301" s="18" t="n">
        <v>98</v>
      </c>
      <c r="Q301" s="18" t="str">
        <f aca="false">CONCATENATE(O301,P301)</f>
        <v>BO98</v>
      </c>
      <c r="R301" s="18" t="s">
        <v>532</v>
      </c>
    </row>
    <row r="302" customFormat="false" ht="12.75" hidden="false" customHeight="false" outlineLevel="0" collapsed="false">
      <c r="O302" s="18" t="s">
        <v>328</v>
      </c>
      <c r="P302" s="18" t="n">
        <v>99</v>
      </c>
      <c r="Q302" s="18" t="str">
        <f aca="false">CONCATENATE(O302,P302)</f>
        <v>BO99</v>
      </c>
      <c r="R302" s="18" t="s">
        <v>532</v>
      </c>
    </row>
    <row r="303" customFormat="false" ht="12.75" hidden="false" customHeight="false" outlineLevel="0" collapsed="false">
      <c r="O303" s="18" t="s">
        <v>328</v>
      </c>
      <c r="P303" s="18" t="n">
        <v>100</v>
      </c>
      <c r="Q303" s="18" t="str">
        <f aca="false">CONCATENATE(O303,P303)</f>
        <v>BO100</v>
      </c>
      <c r="R303" s="18" t="s">
        <v>532</v>
      </c>
    </row>
    <row r="304" customFormat="false" ht="12.75" hidden="false" customHeight="false" outlineLevel="0" collapsed="false">
      <c r="O304" s="18" t="s">
        <v>328</v>
      </c>
      <c r="P304" s="18" t="n">
        <v>101</v>
      </c>
      <c r="Q304" s="18" t="str">
        <f aca="false">CONCATENATE(O304,P304)</f>
        <v>BO101</v>
      </c>
      <c r="R304" s="18" t="s">
        <v>532</v>
      </c>
    </row>
    <row r="305" customFormat="false" ht="12.75" hidden="false" customHeight="false" outlineLevel="0" collapsed="false">
      <c r="O305" s="18" t="s">
        <v>328</v>
      </c>
      <c r="P305" s="18" t="n">
        <v>102</v>
      </c>
      <c r="Q305" s="18" t="str">
        <f aca="false">CONCATENATE(O305,P305)</f>
        <v>BO102</v>
      </c>
      <c r="R305" s="18" t="s">
        <v>532</v>
      </c>
    </row>
    <row r="306" customFormat="false" ht="12.75" hidden="false" customHeight="false" outlineLevel="0" collapsed="false">
      <c r="O306" s="18" t="s">
        <v>328</v>
      </c>
      <c r="P306" s="18" t="n">
        <v>103</v>
      </c>
      <c r="Q306" s="18" t="str">
        <f aca="false">CONCATENATE(O306,P306)</f>
        <v>BO103</v>
      </c>
      <c r="R306" s="18" t="s">
        <v>532</v>
      </c>
    </row>
    <row r="307" customFormat="false" ht="12.75" hidden="false" customHeight="false" outlineLevel="0" collapsed="false">
      <c r="O307" s="18" t="s">
        <v>328</v>
      </c>
      <c r="P307" s="18" t="n">
        <v>104</v>
      </c>
      <c r="Q307" s="18" t="str">
        <f aca="false">CONCATENATE(O307,P307)</f>
        <v>BO104</v>
      </c>
      <c r="R307" s="18" t="s">
        <v>532</v>
      </c>
    </row>
    <row r="308" customFormat="false" ht="12.75" hidden="false" customHeight="false" outlineLevel="0" collapsed="false">
      <c r="O308" s="18" t="s">
        <v>328</v>
      </c>
      <c r="P308" s="18" t="n">
        <v>105</v>
      </c>
      <c r="Q308" s="18" t="str">
        <f aca="false">CONCATENATE(O308,P308)</f>
        <v>BO105</v>
      </c>
      <c r="R308" s="18" t="s">
        <v>532</v>
      </c>
    </row>
    <row r="309" customFormat="false" ht="12.75" hidden="false" customHeight="false" outlineLevel="0" collapsed="false">
      <c r="O309" s="18" t="s">
        <v>328</v>
      </c>
      <c r="P309" s="18" t="n">
        <v>106</v>
      </c>
      <c r="Q309" s="18" t="str">
        <f aca="false">CONCATENATE(O309,P309)</f>
        <v>BO106</v>
      </c>
      <c r="R309" s="18" t="s">
        <v>532</v>
      </c>
    </row>
    <row r="310" customFormat="false" ht="12.75" hidden="false" customHeight="false" outlineLevel="0" collapsed="false">
      <c r="O310" s="18" t="s">
        <v>328</v>
      </c>
      <c r="P310" s="18" t="n">
        <v>107</v>
      </c>
      <c r="Q310" s="18" t="str">
        <f aca="false">CONCATENATE(O310,P310)</f>
        <v>BO107</v>
      </c>
      <c r="R310" s="18" t="s">
        <v>532</v>
      </c>
    </row>
    <row r="311" customFormat="false" ht="12.75" hidden="false" customHeight="false" outlineLevel="0" collapsed="false">
      <c r="O311" s="18" t="s">
        <v>328</v>
      </c>
      <c r="P311" s="18" t="n">
        <v>108</v>
      </c>
      <c r="Q311" s="18" t="str">
        <f aca="false">CONCATENATE(O311,P311)</f>
        <v>BO108</v>
      </c>
      <c r="R311" s="18" t="s">
        <v>532</v>
      </c>
    </row>
    <row r="312" customFormat="false" ht="12.75" hidden="false" customHeight="false" outlineLevel="0" collapsed="false">
      <c r="O312" s="18" t="s">
        <v>328</v>
      </c>
      <c r="P312" s="18" t="n">
        <v>109</v>
      </c>
      <c r="Q312" s="18" t="str">
        <f aca="false">CONCATENATE(O312,P312)</f>
        <v>BO109</v>
      </c>
      <c r="R312" s="18" t="s">
        <v>532</v>
      </c>
    </row>
    <row r="313" customFormat="false" ht="12.75" hidden="false" customHeight="false" outlineLevel="0" collapsed="false">
      <c r="O313" s="18" t="s">
        <v>328</v>
      </c>
      <c r="P313" s="18" t="n">
        <v>110</v>
      </c>
      <c r="Q313" s="18" t="str">
        <f aca="false">CONCATENATE(O313,P313)</f>
        <v>BO110</v>
      </c>
      <c r="R313" s="18" t="s">
        <v>532</v>
      </c>
    </row>
    <row r="314" customFormat="false" ht="12.75" hidden="false" customHeight="false" outlineLevel="0" collapsed="false">
      <c r="O314" s="18" t="s">
        <v>328</v>
      </c>
      <c r="P314" s="18" t="n">
        <v>111</v>
      </c>
      <c r="Q314" s="18" t="str">
        <f aca="false">CONCATENATE(O314,P314)</f>
        <v>BO111</v>
      </c>
      <c r="R314" s="18" t="s">
        <v>532</v>
      </c>
    </row>
    <row r="315" customFormat="false" ht="12.75" hidden="false" customHeight="false" outlineLevel="0" collapsed="false">
      <c r="O315" s="18" t="s">
        <v>328</v>
      </c>
      <c r="P315" s="18" t="n">
        <v>112</v>
      </c>
      <c r="Q315" s="18" t="str">
        <f aca="false">CONCATENATE(O315,P315)</f>
        <v>BO112</v>
      </c>
      <c r="R315" s="18" t="s">
        <v>532</v>
      </c>
    </row>
    <row r="316" customFormat="false" ht="12.75" hidden="false" customHeight="false" outlineLevel="0" collapsed="false">
      <c r="O316" s="18" t="s">
        <v>328</v>
      </c>
      <c r="P316" s="18" t="n">
        <v>113</v>
      </c>
      <c r="Q316" s="18" t="str">
        <f aca="false">CONCATENATE(O316,P316)</f>
        <v>BO113</v>
      </c>
      <c r="R316" s="18" t="s">
        <v>532</v>
      </c>
    </row>
    <row r="317" customFormat="false" ht="12.75" hidden="false" customHeight="false" outlineLevel="0" collapsed="false">
      <c r="O317" s="18" t="s">
        <v>328</v>
      </c>
      <c r="P317" s="18" t="n">
        <v>114</v>
      </c>
      <c r="Q317" s="18" t="str">
        <f aca="false">CONCATENATE(O317,P317)</f>
        <v>BO114</v>
      </c>
      <c r="R317" s="18" t="s">
        <v>532</v>
      </c>
    </row>
    <row r="318" customFormat="false" ht="12.75" hidden="false" customHeight="false" outlineLevel="0" collapsed="false">
      <c r="O318" s="18" t="s">
        <v>328</v>
      </c>
      <c r="P318" s="18" t="n">
        <v>115</v>
      </c>
      <c r="Q318" s="18" t="str">
        <f aca="false">CONCATENATE(O318,P318)</f>
        <v>BO115</v>
      </c>
      <c r="R318" s="18" t="s">
        <v>532</v>
      </c>
    </row>
    <row r="319" customFormat="false" ht="12.75" hidden="false" customHeight="false" outlineLevel="0" collapsed="false">
      <c r="O319" s="18" t="s">
        <v>328</v>
      </c>
      <c r="P319" s="18" t="n">
        <v>116</v>
      </c>
      <c r="Q319" s="18" t="str">
        <f aca="false">CONCATENATE(O319,P319)</f>
        <v>BO116</v>
      </c>
      <c r="R319" s="18" t="s">
        <v>532</v>
      </c>
    </row>
    <row r="320" customFormat="false" ht="12.75" hidden="false" customHeight="false" outlineLevel="0" collapsed="false">
      <c r="O320" s="18" t="s">
        <v>328</v>
      </c>
      <c r="P320" s="18" t="n">
        <v>117</v>
      </c>
      <c r="Q320" s="18" t="str">
        <f aca="false">CONCATENATE(O320,P320)</f>
        <v>BO117</v>
      </c>
      <c r="R320" s="18" t="s">
        <v>532</v>
      </c>
    </row>
    <row r="321" customFormat="false" ht="12.75" hidden="false" customHeight="false" outlineLevel="0" collapsed="false">
      <c r="O321" s="18" t="s">
        <v>328</v>
      </c>
      <c r="P321" s="18" t="n">
        <v>118</v>
      </c>
      <c r="Q321" s="18" t="str">
        <f aca="false">CONCATENATE(O321,P321)</f>
        <v>BO118</v>
      </c>
      <c r="R321" s="18" t="s">
        <v>532</v>
      </c>
    </row>
    <row r="322" customFormat="false" ht="12.75" hidden="false" customHeight="false" outlineLevel="0" collapsed="false">
      <c r="O322" s="18" t="s">
        <v>328</v>
      </c>
      <c r="P322" s="18" t="n">
        <v>119</v>
      </c>
      <c r="Q322" s="18" t="str">
        <f aca="false">CONCATENATE(O322,P322)</f>
        <v>BO119</v>
      </c>
      <c r="R322" s="18" t="s">
        <v>532</v>
      </c>
    </row>
    <row r="323" customFormat="false" ht="12.75" hidden="false" customHeight="false" outlineLevel="0" collapsed="false">
      <c r="O323" s="18" t="s">
        <v>328</v>
      </c>
      <c r="P323" s="18" t="n">
        <v>120</v>
      </c>
      <c r="Q323" s="18" t="str">
        <f aca="false">CONCATENATE(O323,P323)</f>
        <v>BO120</v>
      </c>
      <c r="R323" s="18" t="s">
        <v>532</v>
      </c>
    </row>
    <row r="324" customFormat="false" ht="12.75" hidden="false" customHeight="false" outlineLevel="0" collapsed="false">
      <c r="O324" s="18" t="s">
        <v>328</v>
      </c>
      <c r="P324" s="18" t="n">
        <v>121</v>
      </c>
      <c r="Q324" s="18" t="str">
        <f aca="false">CONCATENATE(O324,P324)</f>
        <v>BO121</v>
      </c>
      <c r="R324" s="18" t="s">
        <v>532</v>
      </c>
    </row>
    <row r="325" customFormat="false" ht="12.75" hidden="false" customHeight="false" outlineLevel="0" collapsed="false">
      <c r="O325" s="18" t="s">
        <v>328</v>
      </c>
      <c r="P325" s="18" t="n">
        <v>122</v>
      </c>
      <c r="Q325" s="18" t="str">
        <f aca="false">CONCATENATE(O325,P325)</f>
        <v>BO122</v>
      </c>
      <c r="R325" s="18" t="s">
        <v>532</v>
      </c>
    </row>
    <row r="326" customFormat="false" ht="12.75" hidden="false" customHeight="false" outlineLevel="0" collapsed="false">
      <c r="O326" s="18" t="s">
        <v>328</v>
      </c>
      <c r="P326" s="18" t="n">
        <v>123</v>
      </c>
      <c r="Q326" s="18" t="str">
        <f aca="false">CONCATENATE(O326,P326)</f>
        <v>BO123</v>
      </c>
      <c r="R326" s="18" t="s">
        <v>532</v>
      </c>
    </row>
    <row r="327" customFormat="false" ht="12.75" hidden="false" customHeight="false" outlineLevel="0" collapsed="false">
      <c r="O327" s="18" t="s">
        <v>328</v>
      </c>
      <c r="P327" s="18" t="n">
        <v>124</v>
      </c>
      <c r="Q327" s="18" t="str">
        <f aca="false">CONCATENATE(O327,P327)</f>
        <v>BO124</v>
      </c>
      <c r="R327" s="18" t="s">
        <v>532</v>
      </c>
    </row>
    <row r="328" customFormat="false" ht="12.75" hidden="false" customHeight="false" outlineLevel="0" collapsed="false">
      <c r="O328" s="18" t="s">
        <v>328</v>
      </c>
      <c r="P328" s="18" t="n">
        <v>125</v>
      </c>
      <c r="Q328" s="18" t="str">
        <f aca="false">CONCATENATE(O328,P328)</f>
        <v>BO125</v>
      </c>
      <c r="R328" s="18" t="s">
        <v>532</v>
      </c>
    </row>
    <row r="329" customFormat="false" ht="12.75" hidden="false" customHeight="false" outlineLevel="0" collapsed="false">
      <c r="O329" s="18" t="s">
        <v>328</v>
      </c>
      <c r="P329" s="18" t="n">
        <v>126</v>
      </c>
      <c r="Q329" s="18" t="str">
        <f aca="false">CONCATENATE(O329,P329)</f>
        <v>BO126</v>
      </c>
      <c r="R329" s="18" t="s">
        <v>532</v>
      </c>
    </row>
    <row r="330" customFormat="false" ht="12.75" hidden="false" customHeight="false" outlineLevel="0" collapsed="false">
      <c r="O330" s="18" t="s">
        <v>328</v>
      </c>
      <c r="P330" s="18" t="n">
        <v>127</v>
      </c>
      <c r="Q330" s="18" t="str">
        <f aca="false">CONCATENATE(O330,P330)</f>
        <v>BO127</v>
      </c>
      <c r="R330" s="18" t="s">
        <v>532</v>
      </c>
    </row>
    <row r="331" customFormat="false" ht="12.75" hidden="false" customHeight="false" outlineLevel="0" collapsed="false">
      <c r="O331" s="18" t="s">
        <v>328</v>
      </c>
      <c r="P331" s="18" t="n">
        <v>128</v>
      </c>
      <c r="Q331" s="18" t="str">
        <f aca="false">CONCATENATE(O331,P331)</f>
        <v>BO128</v>
      </c>
      <c r="R331" s="18" t="s">
        <v>532</v>
      </c>
    </row>
    <row r="332" customFormat="false" ht="12.75" hidden="false" customHeight="false" outlineLevel="0" collapsed="false">
      <c r="O332" s="18" t="s">
        <v>328</v>
      </c>
      <c r="P332" s="18" t="n">
        <v>129</v>
      </c>
      <c r="Q332" s="18" t="str">
        <f aca="false">CONCATENATE(O332,P332)</f>
        <v>BO129</v>
      </c>
      <c r="R332" s="18" t="s">
        <v>532</v>
      </c>
    </row>
    <row r="333" customFormat="false" ht="12.75" hidden="false" customHeight="false" outlineLevel="0" collapsed="false">
      <c r="O333" s="18" t="s">
        <v>328</v>
      </c>
      <c r="P333" s="18" t="n">
        <v>130</v>
      </c>
      <c r="Q333" s="18" t="str">
        <f aca="false">CONCATENATE(O333,P333)</f>
        <v>BO130</v>
      </c>
      <c r="R333" s="18" t="s">
        <v>532</v>
      </c>
    </row>
    <row r="334" customFormat="false" ht="12.75" hidden="false" customHeight="false" outlineLevel="0" collapsed="false">
      <c r="O334" s="18" t="s">
        <v>328</v>
      </c>
      <c r="P334" s="18" t="n">
        <v>131</v>
      </c>
      <c r="Q334" s="18" t="str">
        <f aca="false">CONCATENATE(O334,P334)</f>
        <v>BO131</v>
      </c>
      <c r="R334" s="18" t="s">
        <v>532</v>
      </c>
    </row>
    <row r="335" customFormat="false" ht="12.75" hidden="false" customHeight="false" outlineLevel="0" collapsed="false">
      <c r="O335" s="18" t="s">
        <v>328</v>
      </c>
      <c r="P335" s="18" t="n">
        <v>132</v>
      </c>
      <c r="Q335" s="18" t="str">
        <f aca="false">CONCATENATE(O335,P335)</f>
        <v>BO132</v>
      </c>
      <c r="R335" s="18" t="s">
        <v>532</v>
      </c>
    </row>
    <row r="336" customFormat="false" ht="12.75" hidden="false" customHeight="false" outlineLevel="0" collapsed="false">
      <c r="O336" s="18" t="s">
        <v>328</v>
      </c>
      <c r="P336" s="18" t="n">
        <v>133</v>
      </c>
      <c r="Q336" s="18" t="str">
        <f aca="false">CONCATENATE(O336,P336)</f>
        <v>BO133</v>
      </c>
      <c r="R336" s="18" t="s">
        <v>532</v>
      </c>
    </row>
    <row r="337" customFormat="false" ht="12.75" hidden="false" customHeight="false" outlineLevel="0" collapsed="false">
      <c r="O337" s="18" t="s">
        <v>328</v>
      </c>
      <c r="P337" s="18" t="n">
        <v>134</v>
      </c>
      <c r="Q337" s="18" t="str">
        <f aca="false">CONCATENATE(O337,P337)</f>
        <v>BO134</v>
      </c>
      <c r="R337" s="18" t="s">
        <v>532</v>
      </c>
    </row>
    <row r="338" customFormat="false" ht="12.75" hidden="false" customHeight="false" outlineLevel="0" collapsed="false">
      <c r="O338" s="18" t="s">
        <v>328</v>
      </c>
      <c r="P338" s="18" t="n">
        <v>135</v>
      </c>
      <c r="Q338" s="18" t="str">
        <f aca="false">CONCATENATE(O338,P338)</f>
        <v>BO135</v>
      </c>
      <c r="R338" s="18" t="s">
        <v>532</v>
      </c>
    </row>
    <row r="339" customFormat="false" ht="12.75" hidden="false" customHeight="false" outlineLevel="0" collapsed="false">
      <c r="O339" s="18" t="s">
        <v>328</v>
      </c>
      <c r="P339" s="18" t="n">
        <v>136</v>
      </c>
      <c r="Q339" s="18" t="str">
        <f aca="false">CONCATENATE(O339,P339)</f>
        <v>BO136</v>
      </c>
      <c r="R339" s="18" t="s">
        <v>532</v>
      </c>
    </row>
    <row r="340" customFormat="false" ht="12.75" hidden="false" customHeight="false" outlineLevel="0" collapsed="false">
      <c r="O340" s="18" t="s">
        <v>328</v>
      </c>
      <c r="P340" s="18" t="n">
        <v>137</v>
      </c>
      <c r="Q340" s="18" t="str">
        <f aca="false">CONCATENATE(O340,P340)</f>
        <v>BO137</v>
      </c>
      <c r="R340" s="18" t="s">
        <v>532</v>
      </c>
    </row>
    <row r="341" customFormat="false" ht="12.75" hidden="false" customHeight="false" outlineLevel="0" collapsed="false">
      <c r="O341" s="18" t="s">
        <v>328</v>
      </c>
      <c r="P341" s="18" t="n">
        <v>138</v>
      </c>
      <c r="Q341" s="18" t="str">
        <f aca="false">CONCATENATE(O341,P341)</f>
        <v>BO138</v>
      </c>
      <c r="R341" s="18" t="s">
        <v>532</v>
      </c>
    </row>
    <row r="342" customFormat="false" ht="12.75" hidden="false" customHeight="false" outlineLevel="0" collapsed="false">
      <c r="O342" s="18" t="s">
        <v>328</v>
      </c>
      <c r="P342" s="18" t="n">
        <v>139</v>
      </c>
      <c r="Q342" s="18" t="str">
        <f aca="false">CONCATENATE(O342,P342)</f>
        <v>BO139</v>
      </c>
      <c r="R342" s="18" t="s">
        <v>532</v>
      </c>
    </row>
    <row r="343" customFormat="false" ht="12.75" hidden="false" customHeight="false" outlineLevel="0" collapsed="false">
      <c r="O343" s="18" t="s">
        <v>328</v>
      </c>
      <c r="P343" s="18" t="n">
        <v>140</v>
      </c>
      <c r="Q343" s="18" t="str">
        <f aca="false">CONCATENATE(O343,P343)</f>
        <v>BO140</v>
      </c>
      <c r="R343" s="18" t="s">
        <v>532</v>
      </c>
    </row>
    <row r="344" customFormat="false" ht="12.75" hidden="false" customHeight="false" outlineLevel="0" collapsed="false">
      <c r="O344" s="18" t="s">
        <v>328</v>
      </c>
      <c r="P344" s="18" t="n">
        <v>141</v>
      </c>
      <c r="Q344" s="18" t="str">
        <f aca="false">CONCATENATE(O344,P344)</f>
        <v>BO141</v>
      </c>
      <c r="R344" s="18" t="s">
        <v>532</v>
      </c>
    </row>
    <row r="345" customFormat="false" ht="12.75" hidden="false" customHeight="false" outlineLevel="0" collapsed="false">
      <c r="O345" s="18" t="s">
        <v>328</v>
      </c>
      <c r="P345" s="18" t="n">
        <v>142</v>
      </c>
      <c r="Q345" s="18" t="str">
        <f aca="false">CONCATENATE(O345,P345)</f>
        <v>BO142</v>
      </c>
      <c r="R345" s="18" t="s">
        <v>532</v>
      </c>
    </row>
    <row r="346" customFormat="false" ht="12.75" hidden="false" customHeight="false" outlineLevel="0" collapsed="false">
      <c r="O346" s="18" t="s">
        <v>328</v>
      </c>
      <c r="P346" s="18" t="n">
        <v>143</v>
      </c>
      <c r="Q346" s="18" t="str">
        <f aca="false">CONCATENATE(O346,P346)</f>
        <v>BO143</v>
      </c>
      <c r="R346" s="18" t="s">
        <v>532</v>
      </c>
    </row>
    <row r="347" customFormat="false" ht="12.75" hidden="false" customHeight="false" outlineLevel="0" collapsed="false">
      <c r="O347" s="18" t="s">
        <v>328</v>
      </c>
      <c r="P347" s="18" t="n">
        <v>144</v>
      </c>
      <c r="Q347" s="18" t="str">
        <f aca="false">CONCATENATE(O347,P347)</f>
        <v>BO144</v>
      </c>
      <c r="R347" s="18" t="s">
        <v>532</v>
      </c>
    </row>
    <row r="348" customFormat="false" ht="12.75" hidden="false" customHeight="false" outlineLevel="0" collapsed="false">
      <c r="O348" s="18" t="s">
        <v>328</v>
      </c>
      <c r="P348" s="18" t="n">
        <v>145</v>
      </c>
      <c r="Q348" s="18" t="str">
        <f aca="false">CONCATENATE(O348,P348)</f>
        <v>BO145</v>
      </c>
      <c r="R348" s="18" t="s">
        <v>532</v>
      </c>
    </row>
    <row r="349" customFormat="false" ht="12.75" hidden="false" customHeight="false" outlineLevel="0" collapsed="false">
      <c r="O349" s="18" t="s">
        <v>328</v>
      </c>
      <c r="P349" s="18" t="n">
        <v>146</v>
      </c>
      <c r="Q349" s="18" t="str">
        <f aca="false">CONCATENATE(O349,P349)</f>
        <v>BO146</v>
      </c>
      <c r="R349" s="18" t="s">
        <v>532</v>
      </c>
    </row>
    <row r="350" customFormat="false" ht="12.75" hidden="false" customHeight="false" outlineLevel="0" collapsed="false">
      <c r="O350" s="18" t="s">
        <v>328</v>
      </c>
      <c r="P350" s="18" t="n">
        <v>147</v>
      </c>
      <c r="Q350" s="18" t="str">
        <f aca="false">CONCATENATE(O350,P350)</f>
        <v>BO147</v>
      </c>
      <c r="R350" s="18" t="s">
        <v>532</v>
      </c>
    </row>
    <row r="351" customFormat="false" ht="12.75" hidden="false" customHeight="false" outlineLevel="0" collapsed="false">
      <c r="O351" s="18" t="s">
        <v>328</v>
      </c>
      <c r="P351" s="18" t="n">
        <v>148</v>
      </c>
      <c r="Q351" s="18" t="str">
        <f aca="false">CONCATENATE(O351,P351)</f>
        <v>BO148</v>
      </c>
      <c r="R351" s="18" t="s">
        <v>532</v>
      </c>
    </row>
    <row r="352" customFormat="false" ht="12.75" hidden="false" customHeight="false" outlineLevel="0" collapsed="false">
      <c r="O352" s="18" t="s">
        <v>328</v>
      </c>
      <c r="P352" s="18" t="n">
        <v>149</v>
      </c>
      <c r="Q352" s="18" t="str">
        <f aca="false">CONCATENATE(O352,P352)</f>
        <v>BO149</v>
      </c>
      <c r="R352" s="18" t="s">
        <v>532</v>
      </c>
    </row>
    <row r="353" customFormat="false" ht="12.75" hidden="false" customHeight="false" outlineLevel="0" collapsed="false">
      <c r="O353" s="18" t="s">
        <v>328</v>
      </c>
      <c r="P353" s="18" t="n">
        <v>150</v>
      </c>
      <c r="Q353" s="18" t="str">
        <f aca="false">CONCATENATE(O353,P353)</f>
        <v>BO150</v>
      </c>
      <c r="R353" s="18" t="s">
        <v>532</v>
      </c>
    </row>
    <row r="354" customFormat="false" ht="12.75" hidden="false" customHeight="false" outlineLevel="0" collapsed="false">
      <c r="O354" s="18" t="s">
        <v>328</v>
      </c>
      <c r="P354" s="18" t="n">
        <v>151</v>
      </c>
      <c r="Q354" s="18" t="str">
        <f aca="false">CONCATENATE(O354,P354)</f>
        <v>BO151</v>
      </c>
      <c r="R354" s="18" t="s">
        <v>532</v>
      </c>
    </row>
    <row r="355" customFormat="false" ht="12.75" hidden="false" customHeight="false" outlineLevel="0" collapsed="false">
      <c r="O355" s="18" t="s">
        <v>328</v>
      </c>
      <c r="P355" s="18" t="n">
        <v>152</v>
      </c>
      <c r="Q355" s="18" t="str">
        <f aca="false">CONCATENATE(O355,P355)</f>
        <v>BO152</v>
      </c>
      <c r="R355" s="18" t="s">
        <v>532</v>
      </c>
    </row>
    <row r="356" customFormat="false" ht="12.75" hidden="false" customHeight="false" outlineLevel="0" collapsed="false">
      <c r="O356" s="18" t="s">
        <v>328</v>
      </c>
      <c r="P356" s="18" t="n">
        <v>153</v>
      </c>
      <c r="Q356" s="18" t="str">
        <f aca="false">CONCATENATE(O356,P356)</f>
        <v>BO153</v>
      </c>
      <c r="R356" s="18" t="s">
        <v>532</v>
      </c>
    </row>
    <row r="357" customFormat="false" ht="12.75" hidden="false" customHeight="false" outlineLevel="0" collapsed="false">
      <c r="O357" s="18" t="s">
        <v>328</v>
      </c>
      <c r="P357" s="18" t="n">
        <v>154</v>
      </c>
      <c r="Q357" s="18" t="str">
        <f aca="false">CONCATENATE(O357,P357)</f>
        <v>BO154</v>
      </c>
      <c r="R357" s="18" t="s">
        <v>532</v>
      </c>
    </row>
    <row r="358" customFormat="false" ht="12.75" hidden="false" customHeight="false" outlineLevel="0" collapsed="false">
      <c r="O358" s="18" t="s">
        <v>328</v>
      </c>
      <c r="P358" s="18" t="n">
        <v>155</v>
      </c>
      <c r="Q358" s="18" t="str">
        <f aca="false">CONCATENATE(O358,P358)</f>
        <v>BO155</v>
      </c>
      <c r="R358" s="18" t="s">
        <v>532</v>
      </c>
    </row>
    <row r="359" customFormat="false" ht="12.75" hidden="false" customHeight="false" outlineLevel="0" collapsed="false">
      <c r="O359" s="18" t="s">
        <v>328</v>
      </c>
      <c r="P359" s="18" t="n">
        <v>156</v>
      </c>
      <c r="Q359" s="18" t="str">
        <f aca="false">CONCATENATE(O359,P359)</f>
        <v>BO156</v>
      </c>
      <c r="R359" s="18" t="s">
        <v>532</v>
      </c>
    </row>
    <row r="360" customFormat="false" ht="12.75" hidden="false" customHeight="false" outlineLevel="0" collapsed="false">
      <c r="O360" s="18" t="s">
        <v>328</v>
      </c>
      <c r="P360" s="18" t="n">
        <v>157</v>
      </c>
      <c r="Q360" s="18" t="str">
        <f aca="false">CONCATENATE(O360,P360)</f>
        <v>BO157</v>
      </c>
      <c r="R360" s="18" t="s">
        <v>532</v>
      </c>
    </row>
    <row r="361" customFormat="false" ht="12.75" hidden="false" customHeight="false" outlineLevel="0" collapsed="false">
      <c r="O361" s="18" t="s">
        <v>328</v>
      </c>
      <c r="P361" s="18" t="n">
        <v>158</v>
      </c>
      <c r="Q361" s="18" t="str">
        <f aca="false">CONCATENATE(O361,P361)</f>
        <v>BO158</v>
      </c>
      <c r="R361" s="18" t="s">
        <v>532</v>
      </c>
    </row>
    <row r="362" customFormat="false" ht="12.75" hidden="false" customHeight="false" outlineLevel="0" collapsed="false">
      <c r="O362" s="18" t="s">
        <v>328</v>
      </c>
      <c r="P362" s="18" t="n">
        <v>159</v>
      </c>
      <c r="Q362" s="18" t="str">
        <f aca="false">CONCATENATE(O362,P362)</f>
        <v>BO159</v>
      </c>
      <c r="R362" s="18" t="s">
        <v>532</v>
      </c>
    </row>
    <row r="363" customFormat="false" ht="12.75" hidden="false" customHeight="false" outlineLevel="0" collapsed="false">
      <c r="O363" s="18" t="s">
        <v>328</v>
      </c>
      <c r="P363" s="18" t="n">
        <v>160</v>
      </c>
      <c r="Q363" s="18" t="str">
        <f aca="false">CONCATENATE(O363,P363)</f>
        <v>BO160</v>
      </c>
      <c r="R363" s="18" t="s">
        <v>532</v>
      </c>
    </row>
    <row r="364" customFormat="false" ht="12.75" hidden="false" customHeight="false" outlineLevel="0" collapsed="false">
      <c r="O364" s="18" t="s">
        <v>328</v>
      </c>
      <c r="P364" s="18" t="n">
        <v>161</v>
      </c>
      <c r="Q364" s="18" t="str">
        <f aca="false">CONCATENATE(O364,P364)</f>
        <v>BO161</v>
      </c>
      <c r="R364" s="18" t="s">
        <v>532</v>
      </c>
    </row>
    <row r="365" customFormat="false" ht="12.75" hidden="false" customHeight="false" outlineLevel="0" collapsed="false">
      <c r="O365" s="18" t="s">
        <v>328</v>
      </c>
      <c r="P365" s="18" t="n">
        <v>162</v>
      </c>
      <c r="Q365" s="18" t="str">
        <f aca="false">CONCATENATE(O365,P365)</f>
        <v>BO162</v>
      </c>
      <c r="R365" s="18" t="s">
        <v>532</v>
      </c>
    </row>
    <row r="366" customFormat="false" ht="12.75" hidden="false" customHeight="false" outlineLevel="0" collapsed="false">
      <c r="O366" s="18" t="s">
        <v>328</v>
      </c>
      <c r="P366" s="18" t="n">
        <v>163</v>
      </c>
      <c r="Q366" s="18" t="str">
        <f aca="false">CONCATENATE(O366,P366)</f>
        <v>BO163</v>
      </c>
      <c r="R366" s="18" t="s">
        <v>532</v>
      </c>
    </row>
    <row r="367" customFormat="false" ht="12.75" hidden="false" customHeight="false" outlineLevel="0" collapsed="false">
      <c r="O367" s="18" t="s">
        <v>328</v>
      </c>
      <c r="P367" s="18" t="n">
        <v>164</v>
      </c>
      <c r="Q367" s="18" t="str">
        <f aca="false">CONCATENATE(O367,P367)</f>
        <v>BO164</v>
      </c>
      <c r="R367" s="18" t="s">
        <v>532</v>
      </c>
    </row>
    <row r="368" customFormat="false" ht="12.75" hidden="false" customHeight="false" outlineLevel="0" collapsed="false">
      <c r="O368" s="18" t="s">
        <v>328</v>
      </c>
      <c r="P368" s="18" t="n">
        <v>165</v>
      </c>
      <c r="Q368" s="18" t="str">
        <f aca="false">CONCATENATE(O368,P368)</f>
        <v>BO165</v>
      </c>
      <c r="R368" s="18" t="s">
        <v>532</v>
      </c>
    </row>
    <row r="369" customFormat="false" ht="12.75" hidden="false" customHeight="false" outlineLevel="0" collapsed="false">
      <c r="O369" s="18" t="s">
        <v>328</v>
      </c>
      <c r="P369" s="18" t="n">
        <v>166</v>
      </c>
      <c r="Q369" s="18" t="str">
        <f aca="false">CONCATENATE(O369,P369)</f>
        <v>BO166</v>
      </c>
      <c r="R369" s="18" t="s">
        <v>532</v>
      </c>
    </row>
    <row r="370" customFormat="false" ht="12.75" hidden="false" customHeight="false" outlineLevel="0" collapsed="false">
      <c r="O370" s="18" t="s">
        <v>328</v>
      </c>
      <c r="P370" s="18" t="n">
        <v>167</v>
      </c>
      <c r="Q370" s="18" t="str">
        <f aca="false">CONCATENATE(O370,P370)</f>
        <v>BO167</v>
      </c>
      <c r="R370" s="18" t="s">
        <v>532</v>
      </c>
    </row>
    <row r="371" customFormat="false" ht="12.75" hidden="false" customHeight="false" outlineLevel="0" collapsed="false">
      <c r="O371" s="18" t="s">
        <v>328</v>
      </c>
      <c r="P371" s="18" t="n">
        <v>168</v>
      </c>
      <c r="Q371" s="18" t="str">
        <f aca="false">CONCATENATE(O371,P371)</f>
        <v>BO168</v>
      </c>
      <c r="R371" s="18" t="s">
        <v>532</v>
      </c>
    </row>
    <row r="372" customFormat="false" ht="12.75" hidden="false" customHeight="false" outlineLevel="0" collapsed="false">
      <c r="O372" s="18" t="s">
        <v>328</v>
      </c>
      <c r="P372" s="18" t="n">
        <v>169</v>
      </c>
      <c r="Q372" s="18" t="str">
        <f aca="false">CONCATENATE(O372,P372)</f>
        <v>BO169</v>
      </c>
      <c r="R372" s="18" t="s">
        <v>532</v>
      </c>
    </row>
    <row r="373" customFormat="false" ht="12.75" hidden="false" customHeight="false" outlineLevel="0" collapsed="false">
      <c r="O373" s="18" t="s">
        <v>328</v>
      </c>
      <c r="P373" s="18" t="n">
        <v>170</v>
      </c>
      <c r="Q373" s="18" t="str">
        <f aca="false">CONCATENATE(O373,P373)</f>
        <v>BO170</v>
      </c>
      <c r="R373" s="18" t="s">
        <v>532</v>
      </c>
    </row>
    <row r="374" customFormat="false" ht="12.75" hidden="false" customHeight="false" outlineLevel="0" collapsed="false">
      <c r="O374" s="18" t="s">
        <v>328</v>
      </c>
      <c r="P374" s="18" t="n">
        <v>171</v>
      </c>
      <c r="Q374" s="18" t="str">
        <f aca="false">CONCATENATE(O374,P374)</f>
        <v>BO171</v>
      </c>
      <c r="R374" s="18" t="s">
        <v>532</v>
      </c>
    </row>
    <row r="375" customFormat="false" ht="12.75" hidden="false" customHeight="false" outlineLevel="0" collapsed="false">
      <c r="O375" s="18" t="s">
        <v>328</v>
      </c>
      <c r="P375" s="18" t="n">
        <v>172</v>
      </c>
      <c r="Q375" s="18" t="str">
        <f aca="false">CONCATENATE(O375,P375)</f>
        <v>BO172</v>
      </c>
      <c r="R375" s="18" t="s">
        <v>532</v>
      </c>
    </row>
    <row r="376" customFormat="false" ht="12.75" hidden="false" customHeight="false" outlineLevel="0" collapsed="false">
      <c r="O376" s="18" t="s">
        <v>328</v>
      </c>
      <c r="P376" s="18" t="n">
        <v>173</v>
      </c>
      <c r="Q376" s="18" t="str">
        <f aca="false">CONCATENATE(O376,P376)</f>
        <v>BO173</v>
      </c>
      <c r="R376" s="18" t="s">
        <v>532</v>
      </c>
    </row>
    <row r="377" customFormat="false" ht="12.75" hidden="false" customHeight="false" outlineLevel="0" collapsed="false">
      <c r="O377" s="18" t="s">
        <v>328</v>
      </c>
      <c r="P377" s="18" t="n">
        <v>174</v>
      </c>
      <c r="Q377" s="18" t="str">
        <f aca="false">CONCATENATE(O377,P377)</f>
        <v>BO174</v>
      </c>
      <c r="R377" s="18" t="s">
        <v>532</v>
      </c>
    </row>
    <row r="378" customFormat="false" ht="12.75" hidden="false" customHeight="false" outlineLevel="0" collapsed="false">
      <c r="O378" s="18" t="s">
        <v>328</v>
      </c>
      <c r="P378" s="18" t="n">
        <v>175</v>
      </c>
      <c r="Q378" s="18" t="str">
        <f aca="false">CONCATENATE(O378,P378)</f>
        <v>BO175</v>
      </c>
      <c r="R378" s="18" t="s">
        <v>532</v>
      </c>
    </row>
    <row r="379" customFormat="false" ht="12.75" hidden="false" customHeight="false" outlineLevel="0" collapsed="false">
      <c r="O379" s="18" t="s">
        <v>328</v>
      </c>
      <c r="P379" s="18" t="n">
        <v>176</v>
      </c>
      <c r="Q379" s="18" t="str">
        <f aca="false">CONCATENATE(O379,P379)</f>
        <v>BO176</v>
      </c>
      <c r="R379" s="18" t="s">
        <v>532</v>
      </c>
    </row>
    <row r="380" customFormat="false" ht="12.75" hidden="false" customHeight="false" outlineLevel="0" collapsed="false">
      <c r="O380" s="18" t="s">
        <v>328</v>
      </c>
      <c r="P380" s="18" t="n">
        <v>177</v>
      </c>
      <c r="Q380" s="18" t="str">
        <f aca="false">CONCATENATE(O380,P380)</f>
        <v>BO177</v>
      </c>
      <c r="R380" s="18" t="s">
        <v>532</v>
      </c>
    </row>
    <row r="381" customFormat="false" ht="12.75" hidden="false" customHeight="false" outlineLevel="0" collapsed="false">
      <c r="O381" s="18" t="s">
        <v>328</v>
      </c>
      <c r="P381" s="18" t="n">
        <v>178</v>
      </c>
      <c r="Q381" s="18" t="str">
        <f aca="false">CONCATENATE(O381,P381)</f>
        <v>BO178</v>
      </c>
      <c r="R381" s="18" t="s">
        <v>532</v>
      </c>
    </row>
    <row r="382" customFormat="false" ht="12.75" hidden="false" customHeight="false" outlineLevel="0" collapsed="false">
      <c r="O382" s="18" t="s">
        <v>328</v>
      </c>
      <c r="P382" s="18" t="n">
        <v>179</v>
      </c>
      <c r="Q382" s="18" t="str">
        <f aca="false">CONCATENATE(O382,P382)</f>
        <v>BO179</v>
      </c>
      <c r="R382" s="18" t="s">
        <v>532</v>
      </c>
    </row>
    <row r="383" customFormat="false" ht="12.75" hidden="false" customHeight="false" outlineLevel="0" collapsed="false">
      <c r="O383" s="18" t="s">
        <v>328</v>
      </c>
      <c r="P383" s="18" t="n">
        <v>180</v>
      </c>
      <c r="Q383" s="18" t="str">
        <f aca="false">CONCATENATE(O383,P383)</f>
        <v>BO180</v>
      </c>
      <c r="R383" s="18" t="s">
        <v>532</v>
      </c>
    </row>
    <row r="384" customFormat="false" ht="12.75" hidden="false" customHeight="false" outlineLevel="0" collapsed="false">
      <c r="O384" s="18" t="s">
        <v>328</v>
      </c>
      <c r="P384" s="18" t="n">
        <v>181</v>
      </c>
      <c r="Q384" s="18" t="str">
        <f aca="false">CONCATENATE(O384,P384)</f>
        <v>BO181</v>
      </c>
      <c r="R384" s="18" t="s">
        <v>532</v>
      </c>
    </row>
    <row r="385" customFormat="false" ht="12.75" hidden="false" customHeight="false" outlineLevel="0" collapsed="false">
      <c r="O385" s="18" t="s">
        <v>328</v>
      </c>
      <c r="P385" s="18" t="n">
        <v>182</v>
      </c>
      <c r="Q385" s="18" t="str">
        <f aca="false">CONCATENATE(O385,P385)</f>
        <v>BO182</v>
      </c>
      <c r="R385" s="18" t="s">
        <v>532</v>
      </c>
    </row>
    <row r="386" customFormat="false" ht="12.75" hidden="false" customHeight="false" outlineLevel="0" collapsed="false">
      <c r="O386" s="18" t="s">
        <v>328</v>
      </c>
      <c r="P386" s="18" t="n">
        <v>183</v>
      </c>
      <c r="Q386" s="18" t="str">
        <f aca="false">CONCATENATE(O386,P386)</f>
        <v>BO183</v>
      </c>
      <c r="R386" s="18" t="s">
        <v>532</v>
      </c>
    </row>
    <row r="387" customFormat="false" ht="12.75" hidden="false" customHeight="false" outlineLevel="0" collapsed="false">
      <c r="O387" s="18" t="s">
        <v>328</v>
      </c>
      <c r="P387" s="18" t="n">
        <v>184</v>
      </c>
      <c r="Q387" s="18" t="str">
        <f aca="false">CONCATENATE(O387,P387)</f>
        <v>BO184</v>
      </c>
      <c r="R387" s="18" t="s">
        <v>532</v>
      </c>
    </row>
    <row r="388" customFormat="false" ht="12.75" hidden="false" customHeight="false" outlineLevel="0" collapsed="false">
      <c r="O388" s="18" t="s">
        <v>328</v>
      </c>
      <c r="P388" s="18" t="n">
        <v>185</v>
      </c>
      <c r="Q388" s="18" t="str">
        <f aca="false">CONCATENATE(O388,P388)</f>
        <v>BO185</v>
      </c>
      <c r="R388" s="18" t="s">
        <v>532</v>
      </c>
    </row>
    <row r="389" customFormat="false" ht="12.75" hidden="false" customHeight="false" outlineLevel="0" collapsed="false">
      <c r="O389" s="18" t="s">
        <v>328</v>
      </c>
      <c r="P389" s="18" t="n">
        <v>186</v>
      </c>
      <c r="Q389" s="18" t="str">
        <f aca="false">CONCATENATE(O389,P389)</f>
        <v>BO186</v>
      </c>
      <c r="R389" s="18" t="s">
        <v>532</v>
      </c>
    </row>
    <row r="390" customFormat="false" ht="12.75" hidden="false" customHeight="false" outlineLevel="0" collapsed="false">
      <c r="O390" s="18" t="s">
        <v>328</v>
      </c>
      <c r="P390" s="18" t="n">
        <v>187</v>
      </c>
      <c r="Q390" s="18" t="str">
        <f aca="false">CONCATENATE(O390,P390)</f>
        <v>BO187</v>
      </c>
      <c r="R390" s="18" t="s">
        <v>532</v>
      </c>
    </row>
    <row r="391" customFormat="false" ht="12.75" hidden="false" customHeight="false" outlineLevel="0" collapsed="false">
      <c r="O391" s="18" t="s">
        <v>328</v>
      </c>
      <c r="P391" s="18" t="n">
        <v>188</v>
      </c>
      <c r="Q391" s="18" t="str">
        <f aca="false">CONCATENATE(O391,P391)</f>
        <v>BO188</v>
      </c>
      <c r="R391" s="18" t="s">
        <v>532</v>
      </c>
    </row>
    <row r="392" customFormat="false" ht="12.75" hidden="false" customHeight="false" outlineLevel="0" collapsed="false">
      <c r="O392" s="18" t="s">
        <v>328</v>
      </c>
      <c r="P392" s="18" t="n">
        <v>189</v>
      </c>
      <c r="Q392" s="18" t="str">
        <f aca="false">CONCATENATE(O392,P392)</f>
        <v>BO189</v>
      </c>
      <c r="R392" s="18" t="s">
        <v>532</v>
      </c>
    </row>
    <row r="393" customFormat="false" ht="12.75" hidden="false" customHeight="false" outlineLevel="0" collapsed="false">
      <c r="O393" s="18" t="s">
        <v>328</v>
      </c>
      <c r="P393" s="18" t="n">
        <v>190</v>
      </c>
      <c r="Q393" s="18" t="str">
        <f aca="false">CONCATENATE(O393,P393)</f>
        <v>BO190</v>
      </c>
      <c r="R393" s="18" t="s">
        <v>532</v>
      </c>
    </row>
    <row r="394" customFormat="false" ht="12.75" hidden="false" customHeight="false" outlineLevel="0" collapsed="false">
      <c r="O394" s="18" t="s">
        <v>328</v>
      </c>
      <c r="P394" s="18" t="n">
        <v>191</v>
      </c>
      <c r="Q394" s="18" t="str">
        <f aca="false">CONCATENATE(O394,P394)</f>
        <v>BO191</v>
      </c>
      <c r="R394" s="18" t="s">
        <v>532</v>
      </c>
    </row>
    <row r="395" customFormat="false" ht="12.75" hidden="false" customHeight="false" outlineLevel="0" collapsed="false">
      <c r="O395" s="18" t="s">
        <v>328</v>
      </c>
      <c r="P395" s="18" t="n">
        <v>192</v>
      </c>
      <c r="Q395" s="18" t="str">
        <f aca="false">CONCATENATE(O395,P395)</f>
        <v>BO192</v>
      </c>
      <c r="R395" s="18" t="s">
        <v>532</v>
      </c>
    </row>
    <row r="396" customFormat="false" ht="12.75" hidden="false" customHeight="false" outlineLevel="0" collapsed="false">
      <c r="O396" s="18" t="s">
        <v>328</v>
      </c>
      <c r="P396" s="18" t="n">
        <v>193</v>
      </c>
      <c r="Q396" s="18" t="str">
        <f aca="false">CONCATENATE(O396,P396)</f>
        <v>BO193</v>
      </c>
      <c r="R396" s="18" t="s">
        <v>532</v>
      </c>
    </row>
    <row r="397" customFormat="false" ht="12.75" hidden="false" customHeight="false" outlineLevel="0" collapsed="false">
      <c r="O397" s="18" t="s">
        <v>328</v>
      </c>
      <c r="P397" s="18" t="n">
        <v>194</v>
      </c>
      <c r="Q397" s="18" t="str">
        <f aca="false">CONCATENATE(O397,P397)</f>
        <v>BO194</v>
      </c>
      <c r="R397" s="18" t="s">
        <v>532</v>
      </c>
    </row>
    <row r="398" customFormat="false" ht="12.75" hidden="false" customHeight="false" outlineLevel="0" collapsed="false">
      <c r="O398" s="18" t="s">
        <v>328</v>
      </c>
      <c r="P398" s="18" t="n">
        <v>195</v>
      </c>
      <c r="Q398" s="18" t="str">
        <f aca="false">CONCATENATE(O398,P398)</f>
        <v>BO195</v>
      </c>
      <c r="R398" s="18" t="s">
        <v>532</v>
      </c>
    </row>
    <row r="399" customFormat="false" ht="12.75" hidden="false" customHeight="false" outlineLevel="0" collapsed="false">
      <c r="O399" s="18" t="s">
        <v>328</v>
      </c>
      <c r="P399" s="18" t="n">
        <v>196</v>
      </c>
      <c r="Q399" s="18" t="str">
        <f aca="false">CONCATENATE(O399,P399)</f>
        <v>BO196</v>
      </c>
      <c r="R399" s="18" t="s">
        <v>532</v>
      </c>
    </row>
    <row r="400" customFormat="false" ht="12.75" hidden="false" customHeight="false" outlineLevel="0" collapsed="false">
      <c r="O400" s="18" t="s">
        <v>328</v>
      </c>
      <c r="P400" s="18" t="n">
        <v>197</v>
      </c>
      <c r="Q400" s="18" t="str">
        <f aca="false">CONCATENATE(O400,P400)</f>
        <v>BO197</v>
      </c>
      <c r="R400" s="18" t="s">
        <v>532</v>
      </c>
    </row>
    <row r="401" customFormat="false" ht="12.75" hidden="false" customHeight="false" outlineLevel="0" collapsed="false">
      <c r="O401" s="18" t="s">
        <v>328</v>
      </c>
      <c r="P401" s="18" t="n">
        <v>198</v>
      </c>
      <c r="Q401" s="18" t="str">
        <f aca="false">CONCATENATE(O401,P401)</f>
        <v>BO198</v>
      </c>
      <c r="R401" s="18" t="s">
        <v>532</v>
      </c>
    </row>
    <row r="402" customFormat="false" ht="12.75" hidden="false" customHeight="false" outlineLevel="0" collapsed="false">
      <c r="O402" s="18" t="s">
        <v>328</v>
      </c>
      <c r="P402" s="18" t="n">
        <v>199</v>
      </c>
      <c r="Q402" s="18" t="str">
        <f aca="false">CONCATENATE(O402,P402)</f>
        <v>BO199</v>
      </c>
      <c r="R402" s="18" t="s">
        <v>532</v>
      </c>
    </row>
    <row r="403" customFormat="false" ht="12.75" hidden="false" customHeight="false" outlineLevel="0" collapsed="false">
      <c r="O403" s="18" t="s">
        <v>328</v>
      </c>
      <c r="P403" s="18" t="n">
        <v>200</v>
      </c>
      <c r="Q403" s="18" t="str">
        <f aca="false">CONCATENATE(O403,P403)</f>
        <v>BO200</v>
      </c>
      <c r="R403" s="18" t="s">
        <v>532</v>
      </c>
    </row>
    <row r="404" customFormat="false" ht="12.75" hidden="false" customHeight="false" outlineLevel="0" collapsed="false">
      <c r="O404" s="18" t="s">
        <v>296</v>
      </c>
      <c r="P404" s="18" t="n">
        <v>1</v>
      </c>
      <c r="Q404" s="18" t="str">
        <f aca="false">CONCATENATE(O404,P404)</f>
        <v>JD1</v>
      </c>
      <c r="R404" s="18" t="s">
        <v>533</v>
      </c>
    </row>
    <row r="405" customFormat="false" ht="12.75" hidden="false" customHeight="false" outlineLevel="0" collapsed="false">
      <c r="O405" s="18" t="s">
        <v>296</v>
      </c>
      <c r="P405" s="18" t="n">
        <v>2</v>
      </c>
      <c r="Q405" s="18" t="str">
        <f aca="false">CONCATENATE(O405,P405)</f>
        <v>JD2</v>
      </c>
      <c r="R405" s="18" t="s">
        <v>533</v>
      </c>
    </row>
    <row r="406" customFormat="false" ht="12.75" hidden="false" customHeight="false" outlineLevel="0" collapsed="false">
      <c r="O406" s="18" t="s">
        <v>296</v>
      </c>
      <c r="P406" s="18" t="n">
        <v>3</v>
      </c>
      <c r="Q406" s="18" t="str">
        <f aca="false">CONCATENATE(O406,P406)</f>
        <v>JD3</v>
      </c>
      <c r="R406" s="18" t="s">
        <v>533</v>
      </c>
    </row>
    <row r="407" customFormat="false" ht="12.75" hidden="false" customHeight="false" outlineLevel="0" collapsed="false">
      <c r="O407" s="18" t="s">
        <v>296</v>
      </c>
      <c r="P407" s="18" t="n">
        <v>4</v>
      </c>
      <c r="Q407" s="18" t="str">
        <f aca="false">CONCATENATE(O407,P407)</f>
        <v>JD4</v>
      </c>
      <c r="R407" s="18" t="s">
        <v>533</v>
      </c>
    </row>
    <row r="408" customFormat="false" ht="12.75" hidden="false" customHeight="false" outlineLevel="0" collapsed="false">
      <c r="O408" s="18" t="s">
        <v>296</v>
      </c>
      <c r="P408" s="18" t="n">
        <v>5</v>
      </c>
      <c r="Q408" s="18" t="str">
        <f aca="false">CONCATENATE(O408,P408)</f>
        <v>JD5</v>
      </c>
      <c r="R408" s="18" t="s">
        <v>533</v>
      </c>
    </row>
    <row r="409" customFormat="false" ht="12.75" hidden="false" customHeight="false" outlineLevel="0" collapsed="false">
      <c r="O409" s="18" t="s">
        <v>296</v>
      </c>
      <c r="P409" s="18" t="n">
        <v>6</v>
      </c>
      <c r="Q409" s="18" t="str">
        <f aca="false">CONCATENATE(O409,P409)</f>
        <v>JD6</v>
      </c>
      <c r="R409" s="18" t="s">
        <v>533</v>
      </c>
    </row>
    <row r="410" customFormat="false" ht="12.75" hidden="false" customHeight="false" outlineLevel="0" collapsed="false">
      <c r="O410" s="18" t="s">
        <v>296</v>
      </c>
      <c r="P410" s="18" t="n">
        <v>7</v>
      </c>
      <c r="Q410" s="18" t="str">
        <f aca="false">CONCATENATE(O410,P410)</f>
        <v>JD7</v>
      </c>
      <c r="R410" s="18" t="s">
        <v>533</v>
      </c>
    </row>
    <row r="411" customFormat="false" ht="12.75" hidden="false" customHeight="false" outlineLevel="0" collapsed="false">
      <c r="O411" s="18" t="s">
        <v>296</v>
      </c>
      <c r="P411" s="18" t="n">
        <v>8</v>
      </c>
      <c r="Q411" s="18" t="str">
        <f aca="false">CONCATENATE(O411,P411)</f>
        <v>JD8</v>
      </c>
      <c r="R411" s="18" t="s">
        <v>533</v>
      </c>
    </row>
    <row r="412" customFormat="false" ht="12.75" hidden="false" customHeight="false" outlineLevel="0" collapsed="false">
      <c r="O412" s="18" t="s">
        <v>296</v>
      </c>
      <c r="P412" s="18" t="n">
        <v>9</v>
      </c>
      <c r="Q412" s="18" t="str">
        <f aca="false">CONCATENATE(O412,P412)</f>
        <v>JD9</v>
      </c>
      <c r="R412" s="18" t="s">
        <v>533</v>
      </c>
    </row>
    <row r="413" customFormat="false" ht="12.75" hidden="false" customHeight="false" outlineLevel="0" collapsed="false">
      <c r="O413" s="18" t="s">
        <v>296</v>
      </c>
      <c r="P413" s="18" t="n">
        <v>10</v>
      </c>
      <c r="Q413" s="18" t="str">
        <f aca="false">CONCATENATE(O413,P413)</f>
        <v>JD10</v>
      </c>
      <c r="R413" s="18" t="s">
        <v>533</v>
      </c>
    </row>
    <row r="414" customFormat="false" ht="12.75" hidden="false" customHeight="false" outlineLevel="0" collapsed="false">
      <c r="O414" s="18" t="s">
        <v>296</v>
      </c>
      <c r="P414" s="18" t="n">
        <v>11</v>
      </c>
      <c r="Q414" s="18" t="str">
        <f aca="false">CONCATENATE(O414,P414)</f>
        <v>JD11</v>
      </c>
      <c r="R414" s="18" t="s">
        <v>533</v>
      </c>
    </row>
    <row r="415" customFormat="false" ht="12.75" hidden="false" customHeight="false" outlineLevel="0" collapsed="false">
      <c r="O415" s="18" t="s">
        <v>296</v>
      </c>
      <c r="P415" s="18" t="n">
        <v>12</v>
      </c>
      <c r="Q415" s="18" t="str">
        <f aca="false">CONCATENATE(O415,P415)</f>
        <v>JD12</v>
      </c>
      <c r="R415" s="18" t="s">
        <v>533</v>
      </c>
    </row>
    <row r="416" customFormat="false" ht="12.75" hidden="false" customHeight="false" outlineLevel="0" collapsed="false">
      <c r="O416" s="18" t="s">
        <v>296</v>
      </c>
      <c r="P416" s="18" t="n">
        <v>13</v>
      </c>
      <c r="Q416" s="18" t="str">
        <f aca="false">CONCATENATE(O416,P416)</f>
        <v>JD13</v>
      </c>
      <c r="R416" s="18" t="s">
        <v>533</v>
      </c>
    </row>
    <row r="417" customFormat="false" ht="12.75" hidden="false" customHeight="false" outlineLevel="0" collapsed="false">
      <c r="O417" s="18" t="s">
        <v>296</v>
      </c>
      <c r="P417" s="18" t="n">
        <v>14</v>
      </c>
      <c r="Q417" s="18" t="str">
        <f aca="false">CONCATENATE(O417,P417)</f>
        <v>JD14</v>
      </c>
      <c r="R417" s="18" t="s">
        <v>533</v>
      </c>
    </row>
    <row r="418" customFormat="false" ht="12.75" hidden="false" customHeight="false" outlineLevel="0" collapsed="false">
      <c r="O418" s="18" t="s">
        <v>296</v>
      </c>
      <c r="P418" s="18" t="n">
        <v>15</v>
      </c>
      <c r="Q418" s="18" t="str">
        <f aca="false">CONCATENATE(O418,P418)</f>
        <v>JD15</v>
      </c>
      <c r="R418" s="18" t="s">
        <v>533</v>
      </c>
    </row>
    <row r="419" customFormat="false" ht="12.75" hidden="false" customHeight="false" outlineLevel="0" collapsed="false">
      <c r="O419" s="18" t="s">
        <v>296</v>
      </c>
      <c r="P419" s="18" t="n">
        <v>16</v>
      </c>
      <c r="Q419" s="18" t="str">
        <f aca="false">CONCATENATE(O419,P419)</f>
        <v>JD16</v>
      </c>
      <c r="R419" s="18" t="s">
        <v>533</v>
      </c>
    </row>
    <row r="420" customFormat="false" ht="12.75" hidden="false" customHeight="false" outlineLevel="0" collapsed="false">
      <c r="O420" s="18" t="s">
        <v>296</v>
      </c>
      <c r="P420" s="18" t="n">
        <v>17</v>
      </c>
      <c r="Q420" s="18" t="str">
        <f aca="false">CONCATENATE(O420,P420)</f>
        <v>JD17</v>
      </c>
      <c r="R420" s="18" t="s">
        <v>533</v>
      </c>
    </row>
    <row r="421" customFormat="false" ht="12.75" hidden="false" customHeight="false" outlineLevel="0" collapsed="false">
      <c r="O421" s="18" t="s">
        <v>296</v>
      </c>
      <c r="P421" s="18" t="n">
        <v>18</v>
      </c>
      <c r="Q421" s="18" t="str">
        <f aca="false">CONCATENATE(O421,P421)</f>
        <v>JD18</v>
      </c>
      <c r="R421" s="18" t="s">
        <v>533</v>
      </c>
    </row>
    <row r="422" customFormat="false" ht="12.75" hidden="false" customHeight="false" outlineLevel="0" collapsed="false">
      <c r="O422" s="18" t="s">
        <v>296</v>
      </c>
      <c r="P422" s="18" t="n">
        <v>19</v>
      </c>
      <c r="Q422" s="18" t="str">
        <f aca="false">CONCATENATE(O422,P422)</f>
        <v>JD19</v>
      </c>
      <c r="R422" s="18" t="s">
        <v>533</v>
      </c>
    </row>
    <row r="423" customFormat="false" ht="12.75" hidden="false" customHeight="false" outlineLevel="0" collapsed="false">
      <c r="O423" s="18" t="s">
        <v>296</v>
      </c>
      <c r="P423" s="18" t="n">
        <v>20</v>
      </c>
      <c r="Q423" s="18" t="str">
        <f aca="false">CONCATENATE(O423,P423)</f>
        <v>JD20</v>
      </c>
      <c r="R423" s="18" t="s">
        <v>533</v>
      </c>
    </row>
    <row r="424" customFormat="false" ht="12.75" hidden="false" customHeight="false" outlineLevel="0" collapsed="false">
      <c r="O424" s="18" t="s">
        <v>296</v>
      </c>
      <c r="P424" s="18" t="n">
        <v>21</v>
      </c>
      <c r="Q424" s="18" t="str">
        <f aca="false">CONCATENATE(O424,P424)</f>
        <v>JD21</v>
      </c>
      <c r="R424" s="18" t="s">
        <v>533</v>
      </c>
    </row>
    <row r="425" customFormat="false" ht="12.75" hidden="false" customHeight="false" outlineLevel="0" collapsed="false">
      <c r="O425" s="18" t="s">
        <v>296</v>
      </c>
      <c r="P425" s="18" t="n">
        <v>22</v>
      </c>
      <c r="Q425" s="18" t="str">
        <f aca="false">CONCATENATE(O425,P425)</f>
        <v>JD22</v>
      </c>
      <c r="R425" s="18" t="s">
        <v>533</v>
      </c>
    </row>
    <row r="426" customFormat="false" ht="12.75" hidden="false" customHeight="false" outlineLevel="0" collapsed="false">
      <c r="O426" s="18" t="s">
        <v>296</v>
      </c>
      <c r="P426" s="18" t="n">
        <v>23</v>
      </c>
      <c r="Q426" s="18" t="str">
        <f aca="false">CONCATENATE(O426,P426)</f>
        <v>JD23</v>
      </c>
      <c r="R426" s="18" t="s">
        <v>533</v>
      </c>
    </row>
    <row r="427" customFormat="false" ht="12.75" hidden="false" customHeight="false" outlineLevel="0" collapsed="false">
      <c r="O427" s="18" t="s">
        <v>296</v>
      </c>
      <c r="P427" s="18" t="n">
        <v>24</v>
      </c>
      <c r="Q427" s="18" t="str">
        <f aca="false">CONCATENATE(O427,P427)</f>
        <v>JD24</v>
      </c>
      <c r="R427" s="18" t="s">
        <v>533</v>
      </c>
    </row>
    <row r="428" customFormat="false" ht="12.75" hidden="false" customHeight="false" outlineLevel="0" collapsed="false">
      <c r="O428" s="18" t="s">
        <v>296</v>
      </c>
      <c r="P428" s="18" t="n">
        <v>25</v>
      </c>
      <c r="Q428" s="18" t="str">
        <f aca="false">CONCATENATE(O428,P428)</f>
        <v>JD25</v>
      </c>
      <c r="R428" s="18" t="s">
        <v>533</v>
      </c>
    </row>
    <row r="429" customFormat="false" ht="12.75" hidden="false" customHeight="false" outlineLevel="0" collapsed="false">
      <c r="O429" s="18" t="s">
        <v>296</v>
      </c>
      <c r="P429" s="18" t="n">
        <v>26</v>
      </c>
      <c r="Q429" s="18" t="str">
        <f aca="false">CONCATENATE(O429,P429)</f>
        <v>JD26</v>
      </c>
      <c r="R429" s="18" t="s">
        <v>533</v>
      </c>
    </row>
    <row r="430" customFormat="false" ht="12.75" hidden="false" customHeight="false" outlineLevel="0" collapsed="false">
      <c r="O430" s="18" t="s">
        <v>296</v>
      </c>
      <c r="P430" s="18" t="n">
        <v>27</v>
      </c>
      <c r="Q430" s="18" t="str">
        <f aca="false">CONCATENATE(O430,P430)</f>
        <v>JD27</v>
      </c>
      <c r="R430" s="18" t="s">
        <v>533</v>
      </c>
    </row>
    <row r="431" customFormat="false" ht="12.75" hidden="false" customHeight="false" outlineLevel="0" collapsed="false">
      <c r="O431" s="18" t="s">
        <v>296</v>
      </c>
      <c r="P431" s="18" t="n">
        <v>28</v>
      </c>
      <c r="Q431" s="18" t="str">
        <f aca="false">CONCATENATE(O431,P431)</f>
        <v>JD28</v>
      </c>
      <c r="R431" s="18" t="s">
        <v>533</v>
      </c>
    </row>
    <row r="432" customFormat="false" ht="12.75" hidden="false" customHeight="false" outlineLevel="0" collapsed="false">
      <c r="O432" s="18" t="s">
        <v>296</v>
      </c>
      <c r="P432" s="18" t="n">
        <v>29</v>
      </c>
      <c r="Q432" s="18" t="str">
        <f aca="false">CONCATENATE(O432,P432)</f>
        <v>JD29</v>
      </c>
      <c r="R432" s="18" t="s">
        <v>533</v>
      </c>
    </row>
    <row r="433" customFormat="false" ht="12.75" hidden="false" customHeight="false" outlineLevel="0" collapsed="false">
      <c r="O433" s="18" t="s">
        <v>296</v>
      </c>
      <c r="P433" s="18" t="n">
        <v>30</v>
      </c>
      <c r="Q433" s="18" t="str">
        <f aca="false">CONCATENATE(O433,P433)</f>
        <v>JD30</v>
      </c>
      <c r="R433" s="18" t="s">
        <v>533</v>
      </c>
    </row>
    <row r="434" customFormat="false" ht="12.75" hidden="false" customHeight="false" outlineLevel="0" collapsed="false">
      <c r="O434" s="18" t="s">
        <v>296</v>
      </c>
      <c r="P434" s="18" t="n">
        <v>31</v>
      </c>
      <c r="Q434" s="18" t="str">
        <f aca="false">CONCATENATE(O434,P434)</f>
        <v>JD31</v>
      </c>
      <c r="R434" s="18" t="s">
        <v>533</v>
      </c>
    </row>
    <row r="435" customFormat="false" ht="12.75" hidden="false" customHeight="false" outlineLevel="0" collapsed="false">
      <c r="O435" s="18" t="s">
        <v>296</v>
      </c>
      <c r="P435" s="18" t="n">
        <v>32</v>
      </c>
      <c r="Q435" s="18" t="str">
        <f aca="false">CONCATENATE(O435,P435)</f>
        <v>JD32</v>
      </c>
      <c r="R435" s="18" t="s">
        <v>533</v>
      </c>
    </row>
    <row r="436" customFormat="false" ht="12.75" hidden="false" customHeight="false" outlineLevel="0" collapsed="false">
      <c r="O436" s="18" t="s">
        <v>296</v>
      </c>
      <c r="P436" s="18" t="n">
        <v>33</v>
      </c>
      <c r="Q436" s="18" t="str">
        <f aca="false">CONCATENATE(O436,P436)</f>
        <v>JD33</v>
      </c>
      <c r="R436" s="18" t="s">
        <v>533</v>
      </c>
    </row>
    <row r="437" customFormat="false" ht="12.75" hidden="false" customHeight="false" outlineLevel="0" collapsed="false">
      <c r="O437" s="18" t="s">
        <v>296</v>
      </c>
      <c r="P437" s="18" t="n">
        <v>34</v>
      </c>
      <c r="Q437" s="18" t="str">
        <f aca="false">CONCATENATE(O437,P437)</f>
        <v>JD34</v>
      </c>
      <c r="R437" s="18" t="s">
        <v>533</v>
      </c>
    </row>
    <row r="438" customFormat="false" ht="12.75" hidden="false" customHeight="false" outlineLevel="0" collapsed="false">
      <c r="O438" s="18" t="s">
        <v>296</v>
      </c>
      <c r="P438" s="18" t="n">
        <v>35</v>
      </c>
      <c r="Q438" s="18" t="str">
        <f aca="false">CONCATENATE(O438,P438)</f>
        <v>JD35</v>
      </c>
      <c r="R438" s="18" t="s">
        <v>533</v>
      </c>
    </row>
    <row r="439" customFormat="false" ht="12.75" hidden="false" customHeight="false" outlineLevel="0" collapsed="false">
      <c r="O439" s="18" t="s">
        <v>296</v>
      </c>
      <c r="P439" s="18" t="n">
        <v>36</v>
      </c>
      <c r="Q439" s="18" t="str">
        <f aca="false">CONCATENATE(O439,P439)</f>
        <v>JD36</v>
      </c>
      <c r="R439" s="18" t="s">
        <v>533</v>
      </c>
    </row>
    <row r="440" customFormat="false" ht="12.75" hidden="false" customHeight="false" outlineLevel="0" collapsed="false">
      <c r="O440" s="18" t="s">
        <v>296</v>
      </c>
      <c r="P440" s="18" t="n">
        <v>37</v>
      </c>
      <c r="Q440" s="18" t="str">
        <f aca="false">CONCATENATE(O440,P440)</f>
        <v>JD37</v>
      </c>
      <c r="R440" s="18" t="s">
        <v>533</v>
      </c>
    </row>
    <row r="441" customFormat="false" ht="12.75" hidden="false" customHeight="false" outlineLevel="0" collapsed="false">
      <c r="O441" s="18" t="s">
        <v>296</v>
      </c>
      <c r="P441" s="18" t="n">
        <v>38</v>
      </c>
      <c r="Q441" s="18" t="str">
        <f aca="false">CONCATENATE(O441,P441)</f>
        <v>JD38</v>
      </c>
      <c r="R441" s="18" t="s">
        <v>533</v>
      </c>
    </row>
    <row r="442" customFormat="false" ht="12.75" hidden="false" customHeight="false" outlineLevel="0" collapsed="false">
      <c r="O442" s="18" t="s">
        <v>296</v>
      </c>
      <c r="P442" s="18" t="n">
        <v>39</v>
      </c>
      <c r="Q442" s="18" t="str">
        <f aca="false">CONCATENATE(O442,P442)</f>
        <v>JD39</v>
      </c>
      <c r="R442" s="18" t="s">
        <v>533</v>
      </c>
    </row>
    <row r="443" customFormat="false" ht="12.75" hidden="false" customHeight="false" outlineLevel="0" collapsed="false">
      <c r="O443" s="18" t="s">
        <v>296</v>
      </c>
      <c r="P443" s="18" t="n">
        <v>40</v>
      </c>
      <c r="Q443" s="18" t="str">
        <f aca="false">CONCATENATE(O443,P443)</f>
        <v>JD40</v>
      </c>
      <c r="R443" s="18" t="s">
        <v>533</v>
      </c>
    </row>
    <row r="444" customFormat="false" ht="12.75" hidden="false" customHeight="false" outlineLevel="0" collapsed="false">
      <c r="O444" s="18" t="s">
        <v>296</v>
      </c>
      <c r="P444" s="18" t="n">
        <v>41</v>
      </c>
      <c r="Q444" s="18" t="str">
        <f aca="false">CONCATENATE(O444,P444)</f>
        <v>JD41</v>
      </c>
      <c r="R444" s="18" t="s">
        <v>533</v>
      </c>
    </row>
    <row r="445" customFormat="false" ht="12.75" hidden="false" customHeight="false" outlineLevel="0" collapsed="false">
      <c r="O445" s="18" t="s">
        <v>296</v>
      </c>
      <c r="P445" s="18" t="n">
        <v>42</v>
      </c>
      <c r="Q445" s="18" t="str">
        <f aca="false">CONCATENATE(O445,P445)</f>
        <v>JD42</v>
      </c>
      <c r="R445" s="18" t="s">
        <v>533</v>
      </c>
    </row>
    <row r="446" customFormat="false" ht="12.75" hidden="false" customHeight="false" outlineLevel="0" collapsed="false">
      <c r="O446" s="18" t="s">
        <v>296</v>
      </c>
      <c r="P446" s="18" t="n">
        <v>43</v>
      </c>
      <c r="Q446" s="18" t="str">
        <f aca="false">CONCATENATE(O446,P446)</f>
        <v>JD43</v>
      </c>
      <c r="R446" s="18" t="s">
        <v>533</v>
      </c>
    </row>
    <row r="447" customFormat="false" ht="12.75" hidden="false" customHeight="false" outlineLevel="0" collapsed="false">
      <c r="O447" s="18" t="s">
        <v>296</v>
      </c>
      <c r="P447" s="18" t="n">
        <v>44</v>
      </c>
      <c r="Q447" s="18" t="str">
        <f aca="false">CONCATENATE(O447,P447)</f>
        <v>JD44</v>
      </c>
      <c r="R447" s="18" t="s">
        <v>533</v>
      </c>
    </row>
    <row r="448" customFormat="false" ht="12.75" hidden="false" customHeight="false" outlineLevel="0" collapsed="false">
      <c r="O448" s="18" t="s">
        <v>296</v>
      </c>
      <c r="P448" s="18" t="n">
        <v>45</v>
      </c>
      <c r="Q448" s="18" t="str">
        <f aca="false">CONCATENATE(O448,P448)</f>
        <v>JD45</v>
      </c>
      <c r="R448" s="18" t="s">
        <v>533</v>
      </c>
    </row>
    <row r="449" customFormat="false" ht="12.75" hidden="false" customHeight="false" outlineLevel="0" collapsed="false">
      <c r="O449" s="18" t="s">
        <v>296</v>
      </c>
      <c r="P449" s="18" t="n">
        <v>46</v>
      </c>
      <c r="Q449" s="18" t="str">
        <f aca="false">CONCATENATE(O449,P449)</f>
        <v>JD46</v>
      </c>
      <c r="R449" s="18" t="s">
        <v>533</v>
      </c>
    </row>
    <row r="450" customFormat="false" ht="12.75" hidden="false" customHeight="false" outlineLevel="0" collapsed="false">
      <c r="O450" s="18" t="s">
        <v>296</v>
      </c>
      <c r="P450" s="18" t="n">
        <v>47</v>
      </c>
      <c r="Q450" s="18" t="str">
        <f aca="false">CONCATENATE(O450,P450)</f>
        <v>JD47</v>
      </c>
      <c r="R450" s="18" t="s">
        <v>533</v>
      </c>
    </row>
    <row r="451" customFormat="false" ht="12.75" hidden="false" customHeight="false" outlineLevel="0" collapsed="false">
      <c r="O451" s="18" t="s">
        <v>296</v>
      </c>
      <c r="P451" s="18" t="n">
        <v>48</v>
      </c>
      <c r="Q451" s="18" t="str">
        <f aca="false">CONCATENATE(O451,P451)</f>
        <v>JD48</v>
      </c>
      <c r="R451" s="18" t="s">
        <v>533</v>
      </c>
    </row>
    <row r="452" customFormat="false" ht="12.75" hidden="false" customHeight="false" outlineLevel="0" collapsed="false">
      <c r="O452" s="18" t="s">
        <v>296</v>
      </c>
      <c r="P452" s="18" t="n">
        <v>49</v>
      </c>
      <c r="Q452" s="18" t="str">
        <f aca="false">CONCATENATE(O452,P452)</f>
        <v>JD49</v>
      </c>
      <c r="R452" s="18" t="s">
        <v>533</v>
      </c>
    </row>
    <row r="453" customFormat="false" ht="12.75" hidden="false" customHeight="false" outlineLevel="0" collapsed="false">
      <c r="O453" s="18" t="s">
        <v>296</v>
      </c>
      <c r="P453" s="18" t="n">
        <v>50</v>
      </c>
      <c r="Q453" s="18" t="str">
        <f aca="false">CONCATENATE(O453,P453)</f>
        <v>JD50</v>
      </c>
      <c r="R453" s="18" t="s">
        <v>533</v>
      </c>
    </row>
    <row r="454" customFormat="false" ht="12.75" hidden="false" customHeight="false" outlineLevel="0" collapsed="false">
      <c r="O454" s="18" t="s">
        <v>296</v>
      </c>
      <c r="P454" s="18" t="n">
        <v>51</v>
      </c>
      <c r="Q454" s="18" t="str">
        <f aca="false">CONCATENATE(O454,P454)</f>
        <v>JD51</v>
      </c>
      <c r="R454" s="18" t="s">
        <v>534</v>
      </c>
    </row>
    <row r="455" customFormat="false" ht="12.75" hidden="false" customHeight="false" outlineLevel="0" collapsed="false">
      <c r="O455" s="18" t="s">
        <v>296</v>
      </c>
      <c r="P455" s="18" t="n">
        <v>52</v>
      </c>
      <c r="Q455" s="18" t="str">
        <f aca="false">CONCATENATE(O455,P455)</f>
        <v>JD52</v>
      </c>
      <c r="R455" s="18" t="s">
        <v>534</v>
      </c>
    </row>
    <row r="456" customFormat="false" ht="12.75" hidden="false" customHeight="false" outlineLevel="0" collapsed="false">
      <c r="O456" s="18" t="s">
        <v>296</v>
      </c>
      <c r="P456" s="18" t="n">
        <v>53</v>
      </c>
      <c r="Q456" s="18" t="str">
        <f aca="false">CONCATENATE(O456,P456)</f>
        <v>JD53</v>
      </c>
      <c r="R456" s="18" t="s">
        <v>534</v>
      </c>
    </row>
    <row r="457" customFormat="false" ht="12.75" hidden="false" customHeight="false" outlineLevel="0" collapsed="false">
      <c r="O457" s="18" t="s">
        <v>296</v>
      </c>
      <c r="P457" s="18" t="n">
        <v>54</v>
      </c>
      <c r="Q457" s="18" t="str">
        <f aca="false">CONCATENATE(O457,P457)</f>
        <v>JD54</v>
      </c>
      <c r="R457" s="18" t="s">
        <v>534</v>
      </c>
    </row>
    <row r="458" customFormat="false" ht="12.75" hidden="false" customHeight="false" outlineLevel="0" collapsed="false">
      <c r="O458" s="18" t="s">
        <v>296</v>
      </c>
      <c r="P458" s="18" t="n">
        <v>55</v>
      </c>
      <c r="Q458" s="18" t="str">
        <f aca="false">CONCATENATE(O458,P458)</f>
        <v>JD55</v>
      </c>
      <c r="R458" s="18" t="s">
        <v>534</v>
      </c>
    </row>
    <row r="459" customFormat="false" ht="12.75" hidden="false" customHeight="false" outlineLevel="0" collapsed="false">
      <c r="O459" s="18" t="s">
        <v>296</v>
      </c>
      <c r="P459" s="18" t="n">
        <v>56</v>
      </c>
      <c r="Q459" s="18" t="str">
        <f aca="false">CONCATENATE(O459,P459)</f>
        <v>JD56</v>
      </c>
      <c r="R459" s="18" t="s">
        <v>534</v>
      </c>
    </row>
    <row r="460" customFormat="false" ht="12.75" hidden="false" customHeight="false" outlineLevel="0" collapsed="false">
      <c r="O460" s="18" t="s">
        <v>296</v>
      </c>
      <c r="P460" s="18" t="n">
        <v>57</v>
      </c>
      <c r="Q460" s="18" t="str">
        <f aca="false">CONCATENATE(O460,P460)</f>
        <v>JD57</v>
      </c>
      <c r="R460" s="18" t="s">
        <v>534</v>
      </c>
    </row>
    <row r="461" customFormat="false" ht="12.75" hidden="false" customHeight="false" outlineLevel="0" collapsed="false">
      <c r="O461" s="18" t="s">
        <v>296</v>
      </c>
      <c r="P461" s="18" t="n">
        <v>58</v>
      </c>
      <c r="Q461" s="18" t="str">
        <f aca="false">CONCATENATE(O461,P461)</f>
        <v>JD58</v>
      </c>
      <c r="R461" s="18" t="s">
        <v>534</v>
      </c>
    </row>
    <row r="462" customFormat="false" ht="12.75" hidden="false" customHeight="false" outlineLevel="0" collapsed="false">
      <c r="O462" s="18" t="s">
        <v>296</v>
      </c>
      <c r="P462" s="18" t="n">
        <v>59</v>
      </c>
      <c r="Q462" s="18" t="str">
        <f aca="false">CONCATENATE(O462,P462)</f>
        <v>JD59</v>
      </c>
      <c r="R462" s="18" t="s">
        <v>534</v>
      </c>
    </row>
    <row r="463" customFormat="false" ht="12.75" hidden="false" customHeight="false" outlineLevel="0" collapsed="false">
      <c r="O463" s="18" t="s">
        <v>296</v>
      </c>
      <c r="P463" s="18" t="n">
        <v>60</v>
      </c>
      <c r="Q463" s="18" t="str">
        <f aca="false">CONCATENATE(O463,P463)</f>
        <v>JD60</v>
      </c>
      <c r="R463" s="18" t="s">
        <v>534</v>
      </c>
    </row>
    <row r="464" customFormat="false" ht="12.75" hidden="false" customHeight="false" outlineLevel="0" collapsed="false">
      <c r="O464" s="18" t="s">
        <v>296</v>
      </c>
      <c r="P464" s="18" t="n">
        <v>61</v>
      </c>
      <c r="Q464" s="18" t="str">
        <f aca="false">CONCATENATE(O464,P464)</f>
        <v>JD61</v>
      </c>
      <c r="R464" s="18" t="s">
        <v>534</v>
      </c>
    </row>
    <row r="465" customFormat="false" ht="12.75" hidden="false" customHeight="false" outlineLevel="0" collapsed="false">
      <c r="O465" s="18" t="s">
        <v>296</v>
      </c>
      <c r="P465" s="18" t="n">
        <v>62</v>
      </c>
      <c r="Q465" s="18" t="str">
        <f aca="false">CONCATENATE(O465,P465)</f>
        <v>JD62</v>
      </c>
      <c r="R465" s="18" t="s">
        <v>534</v>
      </c>
    </row>
    <row r="466" customFormat="false" ht="12.75" hidden="false" customHeight="false" outlineLevel="0" collapsed="false">
      <c r="O466" s="18" t="s">
        <v>296</v>
      </c>
      <c r="P466" s="18" t="n">
        <v>63</v>
      </c>
      <c r="Q466" s="18" t="str">
        <f aca="false">CONCATENATE(O466,P466)</f>
        <v>JD63</v>
      </c>
      <c r="R466" s="18" t="s">
        <v>534</v>
      </c>
    </row>
    <row r="467" customFormat="false" ht="12.75" hidden="false" customHeight="false" outlineLevel="0" collapsed="false">
      <c r="O467" s="18" t="s">
        <v>296</v>
      </c>
      <c r="P467" s="18" t="n">
        <v>64</v>
      </c>
      <c r="Q467" s="18" t="str">
        <f aca="false">CONCATENATE(O467,P467)</f>
        <v>JD64</v>
      </c>
      <c r="R467" s="18" t="s">
        <v>534</v>
      </c>
    </row>
    <row r="468" customFormat="false" ht="12.75" hidden="false" customHeight="false" outlineLevel="0" collapsed="false">
      <c r="O468" s="18" t="s">
        <v>296</v>
      </c>
      <c r="P468" s="18" t="n">
        <v>65</v>
      </c>
      <c r="Q468" s="18" t="str">
        <f aca="false">CONCATENATE(O468,P468)</f>
        <v>JD65</v>
      </c>
      <c r="R468" s="18" t="s">
        <v>534</v>
      </c>
    </row>
    <row r="469" customFormat="false" ht="12.75" hidden="false" customHeight="false" outlineLevel="0" collapsed="false">
      <c r="O469" s="18" t="s">
        <v>296</v>
      </c>
      <c r="P469" s="18" t="n">
        <v>66</v>
      </c>
      <c r="Q469" s="18" t="str">
        <f aca="false">CONCATENATE(O469,P469)</f>
        <v>JD66</v>
      </c>
      <c r="R469" s="18" t="s">
        <v>534</v>
      </c>
    </row>
    <row r="470" customFormat="false" ht="12.75" hidden="false" customHeight="false" outlineLevel="0" collapsed="false">
      <c r="O470" s="18" t="s">
        <v>296</v>
      </c>
      <c r="P470" s="18" t="n">
        <v>67</v>
      </c>
      <c r="Q470" s="18" t="str">
        <f aca="false">CONCATENATE(O470,P470)</f>
        <v>JD67</v>
      </c>
      <c r="R470" s="18" t="s">
        <v>534</v>
      </c>
    </row>
    <row r="471" customFormat="false" ht="12.75" hidden="false" customHeight="false" outlineLevel="0" collapsed="false">
      <c r="O471" s="18" t="s">
        <v>296</v>
      </c>
      <c r="P471" s="18" t="n">
        <v>68</v>
      </c>
      <c r="Q471" s="18" t="str">
        <f aca="false">CONCATENATE(O471,P471)</f>
        <v>JD68</v>
      </c>
      <c r="R471" s="18" t="s">
        <v>534</v>
      </c>
    </row>
    <row r="472" customFormat="false" ht="12.75" hidden="false" customHeight="false" outlineLevel="0" collapsed="false">
      <c r="O472" s="18" t="s">
        <v>296</v>
      </c>
      <c r="P472" s="18" t="n">
        <v>69</v>
      </c>
      <c r="Q472" s="18" t="str">
        <f aca="false">CONCATENATE(O472,P472)</f>
        <v>JD69</v>
      </c>
      <c r="R472" s="18" t="s">
        <v>534</v>
      </c>
    </row>
    <row r="473" customFormat="false" ht="12.75" hidden="false" customHeight="false" outlineLevel="0" collapsed="false">
      <c r="O473" s="18" t="s">
        <v>296</v>
      </c>
      <c r="P473" s="18" t="n">
        <v>70</v>
      </c>
      <c r="Q473" s="18" t="str">
        <f aca="false">CONCATENATE(O473,P473)</f>
        <v>JD70</v>
      </c>
      <c r="R473" s="18" t="s">
        <v>534</v>
      </c>
    </row>
    <row r="474" customFormat="false" ht="12.75" hidden="false" customHeight="false" outlineLevel="0" collapsed="false">
      <c r="O474" s="18" t="s">
        <v>296</v>
      </c>
      <c r="P474" s="18" t="n">
        <v>71</v>
      </c>
      <c r="Q474" s="18" t="str">
        <f aca="false">CONCATENATE(O474,P474)</f>
        <v>JD71</v>
      </c>
      <c r="R474" s="18" t="s">
        <v>534</v>
      </c>
    </row>
    <row r="475" customFormat="false" ht="12.75" hidden="false" customHeight="false" outlineLevel="0" collapsed="false">
      <c r="O475" s="18" t="s">
        <v>296</v>
      </c>
      <c r="P475" s="18" t="n">
        <v>72</v>
      </c>
      <c r="Q475" s="18" t="str">
        <f aca="false">CONCATENATE(O475,P475)</f>
        <v>JD72</v>
      </c>
      <c r="R475" s="18" t="s">
        <v>534</v>
      </c>
    </row>
    <row r="476" customFormat="false" ht="12.75" hidden="false" customHeight="false" outlineLevel="0" collapsed="false">
      <c r="O476" s="18" t="s">
        <v>296</v>
      </c>
      <c r="P476" s="18" t="n">
        <v>73</v>
      </c>
      <c r="Q476" s="18" t="str">
        <f aca="false">CONCATENATE(O476,P476)</f>
        <v>JD73</v>
      </c>
      <c r="R476" s="18" t="s">
        <v>534</v>
      </c>
    </row>
    <row r="477" customFormat="false" ht="12.75" hidden="false" customHeight="false" outlineLevel="0" collapsed="false">
      <c r="O477" s="18" t="s">
        <v>296</v>
      </c>
      <c r="P477" s="18" t="n">
        <v>74</v>
      </c>
      <c r="Q477" s="18" t="str">
        <f aca="false">CONCATENATE(O477,P477)</f>
        <v>JD74</v>
      </c>
      <c r="R477" s="18" t="s">
        <v>534</v>
      </c>
    </row>
    <row r="478" customFormat="false" ht="12.75" hidden="false" customHeight="false" outlineLevel="0" collapsed="false">
      <c r="O478" s="18" t="s">
        <v>296</v>
      </c>
      <c r="P478" s="18" t="n">
        <v>75</v>
      </c>
      <c r="Q478" s="18" t="str">
        <f aca="false">CONCATENATE(O478,P478)</f>
        <v>JD75</v>
      </c>
      <c r="R478" s="18" t="s">
        <v>534</v>
      </c>
    </row>
    <row r="479" customFormat="false" ht="12.75" hidden="false" customHeight="false" outlineLevel="0" collapsed="false">
      <c r="O479" s="18" t="s">
        <v>296</v>
      </c>
      <c r="P479" s="18" t="n">
        <v>76</v>
      </c>
      <c r="Q479" s="18" t="str">
        <f aca="false">CONCATENATE(O479,P479)</f>
        <v>JD76</v>
      </c>
      <c r="R479" s="18" t="s">
        <v>534</v>
      </c>
    </row>
    <row r="480" customFormat="false" ht="12.75" hidden="false" customHeight="false" outlineLevel="0" collapsed="false">
      <c r="O480" s="18" t="s">
        <v>296</v>
      </c>
      <c r="P480" s="18" t="n">
        <v>77</v>
      </c>
      <c r="Q480" s="18" t="str">
        <f aca="false">CONCATENATE(O480,P480)</f>
        <v>JD77</v>
      </c>
      <c r="R480" s="18" t="s">
        <v>534</v>
      </c>
    </row>
    <row r="481" customFormat="false" ht="12.75" hidden="false" customHeight="false" outlineLevel="0" collapsed="false">
      <c r="O481" s="18" t="s">
        <v>296</v>
      </c>
      <c r="P481" s="18" t="n">
        <v>78</v>
      </c>
      <c r="Q481" s="18" t="str">
        <f aca="false">CONCATENATE(O481,P481)</f>
        <v>JD78</v>
      </c>
      <c r="R481" s="18" t="s">
        <v>534</v>
      </c>
    </row>
    <row r="482" customFormat="false" ht="12.75" hidden="false" customHeight="false" outlineLevel="0" collapsed="false">
      <c r="O482" s="18" t="s">
        <v>296</v>
      </c>
      <c r="P482" s="18" t="n">
        <v>79</v>
      </c>
      <c r="Q482" s="18" t="str">
        <f aca="false">CONCATENATE(O482,P482)</f>
        <v>JD79</v>
      </c>
      <c r="R482" s="18" t="s">
        <v>534</v>
      </c>
    </row>
    <row r="483" customFormat="false" ht="12.75" hidden="false" customHeight="false" outlineLevel="0" collapsed="false">
      <c r="O483" s="18" t="s">
        <v>296</v>
      </c>
      <c r="P483" s="18" t="n">
        <v>80</v>
      </c>
      <c r="Q483" s="18" t="str">
        <f aca="false">CONCATENATE(O483,P483)</f>
        <v>JD80</v>
      </c>
      <c r="R483" s="18" t="s">
        <v>534</v>
      </c>
    </row>
    <row r="484" customFormat="false" ht="12.75" hidden="false" customHeight="false" outlineLevel="0" collapsed="false">
      <c r="O484" s="18" t="s">
        <v>296</v>
      </c>
      <c r="P484" s="18" t="n">
        <v>81</v>
      </c>
      <c r="Q484" s="18" t="str">
        <f aca="false">CONCATENATE(O484,P484)</f>
        <v>JD81</v>
      </c>
      <c r="R484" s="18" t="s">
        <v>534</v>
      </c>
    </row>
    <row r="485" customFormat="false" ht="12.75" hidden="false" customHeight="false" outlineLevel="0" collapsed="false">
      <c r="O485" s="18" t="s">
        <v>296</v>
      </c>
      <c r="P485" s="18" t="n">
        <v>82</v>
      </c>
      <c r="Q485" s="18" t="str">
        <f aca="false">CONCATENATE(O485,P485)</f>
        <v>JD82</v>
      </c>
      <c r="R485" s="18" t="s">
        <v>534</v>
      </c>
    </row>
    <row r="486" customFormat="false" ht="12.75" hidden="false" customHeight="false" outlineLevel="0" collapsed="false">
      <c r="O486" s="18" t="s">
        <v>296</v>
      </c>
      <c r="P486" s="18" t="n">
        <v>83</v>
      </c>
      <c r="Q486" s="18" t="str">
        <f aca="false">CONCATENATE(O486,P486)</f>
        <v>JD83</v>
      </c>
      <c r="R486" s="18" t="s">
        <v>534</v>
      </c>
    </row>
    <row r="487" customFormat="false" ht="12.75" hidden="false" customHeight="false" outlineLevel="0" collapsed="false">
      <c r="O487" s="18" t="s">
        <v>296</v>
      </c>
      <c r="P487" s="18" t="n">
        <v>84</v>
      </c>
      <c r="Q487" s="18" t="str">
        <f aca="false">CONCATENATE(O487,P487)</f>
        <v>JD84</v>
      </c>
      <c r="R487" s="18" t="s">
        <v>534</v>
      </c>
    </row>
    <row r="488" customFormat="false" ht="12.75" hidden="false" customHeight="false" outlineLevel="0" collapsed="false">
      <c r="O488" s="18" t="s">
        <v>296</v>
      </c>
      <c r="P488" s="18" t="n">
        <v>85</v>
      </c>
      <c r="Q488" s="18" t="str">
        <f aca="false">CONCATENATE(O488,P488)</f>
        <v>JD85</v>
      </c>
      <c r="R488" s="18" t="s">
        <v>534</v>
      </c>
    </row>
    <row r="489" customFormat="false" ht="12.75" hidden="false" customHeight="false" outlineLevel="0" collapsed="false">
      <c r="O489" s="18" t="s">
        <v>296</v>
      </c>
      <c r="P489" s="18" t="n">
        <v>86</v>
      </c>
      <c r="Q489" s="18" t="str">
        <f aca="false">CONCATENATE(O489,P489)</f>
        <v>JD86</v>
      </c>
      <c r="R489" s="18" t="s">
        <v>534</v>
      </c>
    </row>
    <row r="490" customFormat="false" ht="12.75" hidden="false" customHeight="false" outlineLevel="0" collapsed="false">
      <c r="O490" s="18" t="s">
        <v>296</v>
      </c>
      <c r="P490" s="18" t="n">
        <v>87</v>
      </c>
      <c r="Q490" s="18" t="str">
        <f aca="false">CONCATENATE(O490,P490)</f>
        <v>JD87</v>
      </c>
      <c r="R490" s="18" t="s">
        <v>534</v>
      </c>
    </row>
    <row r="491" customFormat="false" ht="12.75" hidden="false" customHeight="false" outlineLevel="0" collapsed="false">
      <c r="O491" s="18" t="s">
        <v>296</v>
      </c>
      <c r="P491" s="18" t="n">
        <v>88</v>
      </c>
      <c r="Q491" s="18" t="str">
        <f aca="false">CONCATENATE(O491,P491)</f>
        <v>JD88</v>
      </c>
      <c r="R491" s="18" t="s">
        <v>534</v>
      </c>
    </row>
    <row r="492" customFormat="false" ht="12.75" hidden="false" customHeight="false" outlineLevel="0" collapsed="false">
      <c r="O492" s="18" t="s">
        <v>296</v>
      </c>
      <c r="P492" s="18" t="n">
        <v>89</v>
      </c>
      <c r="Q492" s="18" t="str">
        <f aca="false">CONCATENATE(O492,P492)</f>
        <v>JD89</v>
      </c>
      <c r="R492" s="18" t="s">
        <v>534</v>
      </c>
    </row>
    <row r="493" customFormat="false" ht="12.75" hidden="false" customHeight="false" outlineLevel="0" collapsed="false">
      <c r="O493" s="18" t="s">
        <v>296</v>
      </c>
      <c r="P493" s="18" t="n">
        <v>90</v>
      </c>
      <c r="Q493" s="18" t="str">
        <f aca="false">CONCATENATE(O493,P493)</f>
        <v>JD90</v>
      </c>
      <c r="R493" s="18" t="s">
        <v>534</v>
      </c>
    </row>
    <row r="494" customFormat="false" ht="12.75" hidden="false" customHeight="false" outlineLevel="0" collapsed="false">
      <c r="O494" s="18" t="s">
        <v>296</v>
      </c>
      <c r="P494" s="18" t="n">
        <v>91</v>
      </c>
      <c r="Q494" s="18" t="str">
        <f aca="false">CONCATENATE(O494,P494)</f>
        <v>JD91</v>
      </c>
      <c r="R494" s="18" t="s">
        <v>534</v>
      </c>
    </row>
    <row r="495" customFormat="false" ht="12.75" hidden="false" customHeight="false" outlineLevel="0" collapsed="false">
      <c r="O495" s="18" t="s">
        <v>296</v>
      </c>
      <c r="P495" s="18" t="n">
        <v>92</v>
      </c>
      <c r="Q495" s="18" t="str">
        <f aca="false">CONCATENATE(O495,P495)</f>
        <v>JD92</v>
      </c>
      <c r="R495" s="18" t="s">
        <v>534</v>
      </c>
    </row>
    <row r="496" customFormat="false" ht="12.75" hidden="false" customHeight="false" outlineLevel="0" collapsed="false">
      <c r="O496" s="18" t="s">
        <v>296</v>
      </c>
      <c r="P496" s="18" t="n">
        <v>93</v>
      </c>
      <c r="Q496" s="18" t="str">
        <f aca="false">CONCATENATE(O496,P496)</f>
        <v>JD93</v>
      </c>
      <c r="R496" s="18" t="s">
        <v>534</v>
      </c>
    </row>
    <row r="497" customFormat="false" ht="12.75" hidden="false" customHeight="false" outlineLevel="0" collapsed="false">
      <c r="O497" s="18" t="s">
        <v>296</v>
      </c>
      <c r="P497" s="18" t="n">
        <v>94</v>
      </c>
      <c r="Q497" s="18" t="str">
        <f aca="false">CONCATENATE(O497,P497)</f>
        <v>JD94</v>
      </c>
      <c r="R497" s="18" t="s">
        <v>534</v>
      </c>
    </row>
    <row r="498" customFormat="false" ht="12.75" hidden="false" customHeight="false" outlineLevel="0" collapsed="false">
      <c r="O498" s="18" t="s">
        <v>296</v>
      </c>
      <c r="P498" s="18" t="n">
        <v>95</v>
      </c>
      <c r="Q498" s="18" t="str">
        <f aca="false">CONCATENATE(O498,P498)</f>
        <v>JD95</v>
      </c>
      <c r="R498" s="18" t="s">
        <v>534</v>
      </c>
    </row>
    <row r="499" customFormat="false" ht="12.75" hidden="false" customHeight="false" outlineLevel="0" collapsed="false">
      <c r="O499" s="18" t="s">
        <v>296</v>
      </c>
      <c r="P499" s="18" t="n">
        <v>96</v>
      </c>
      <c r="Q499" s="18" t="str">
        <f aca="false">CONCATENATE(O499,P499)</f>
        <v>JD96</v>
      </c>
      <c r="R499" s="18" t="s">
        <v>534</v>
      </c>
    </row>
    <row r="500" customFormat="false" ht="12.75" hidden="false" customHeight="false" outlineLevel="0" collapsed="false">
      <c r="O500" s="18" t="s">
        <v>296</v>
      </c>
      <c r="P500" s="18" t="n">
        <v>97</v>
      </c>
      <c r="Q500" s="18" t="str">
        <f aca="false">CONCATENATE(O500,P500)</f>
        <v>JD97</v>
      </c>
      <c r="R500" s="18" t="s">
        <v>534</v>
      </c>
    </row>
    <row r="501" customFormat="false" ht="12.75" hidden="false" customHeight="false" outlineLevel="0" collapsed="false">
      <c r="O501" s="18" t="s">
        <v>296</v>
      </c>
      <c r="P501" s="18" t="n">
        <v>98</v>
      </c>
      <c r="Q501" s="18" t="str">
        <f aca="false">CONCATENATE(O501,P501)</f>
        <v>JD98</v>
      </c>
      <c r="R501" s="18" t="s">
        <v>534</v>
      </c>
    </row>
    <row r="502" customFormat="false" ht="12.75" hidden="false" customHeight="false" outlineLevel="0" collapsed="false">
      <c r="O502" s="18" t="s">
        <v>296</v>
      </c>
      <c r="P502" s="18" t="n">
        <v>99</v>
      </c>
      <c r="Q502" s="18" t="str">
        <f aca="false">CONCATENATE(O502,P502)</f>
        <v>JD99</v>
      </c>
      <c r="R502" s="18" t="s">
        <v>534</v>
      </c>
    </row>
    <row r="503" customFormat="false" ht="12.75" hidden="false" customHeight="false" outlineLevel="0" collapsed="false">
      <c r="O503" s="18" t="s">
        <v>296</v>
      </c>
      <c r="P503" s="18" t="n">
        <v>100</v>
      </c>
      <c r="Q503" s="18" t="str">
        <f aca="false">CONCATENATE(O503,P503)</f>
        <v>JD100</v>
      </c>
      <c r="R503" s="18" t="s">
        <v>534</v>
      </c>
    </row>
    <row r="504" customFormat="false" ht="12.75" hidden="false" customHeight="false" outlineLevel="0" collapsed="false">
      <c r="O504" s="18" t="s">
        <v>296</v>
      </c>
      <c r="P504" s="18" t="n">
        <v>101</v>
      </c>
      <c r="Q504" s="18" t="str">
        <f aca="false">CONCATENATE(O504,P504)</f>
        <v>JD101</v>
      </c>
      <c r="R504" s="18" t="s">
        <v>534</v>
      </c>
    </row>
    <row r="505" customFormat="false" ht="12.75" hidden="false" customHeight="false" outlineLevel="0" collapsed="false">
      <c r="O505" s="18" t="s">
        <v>296</v>
      </c>
      <c r="P505" s="18" t="n">
        <v>102</v>
      </c>
      <c r="Q505" s="18" t="str">
        <f aca="false">CONCATENATE(O505,P505)</f>
        <v>JD102</v>
      </c>
      <c r="R505" s="18" t="s">
        <v>534</v>
      </c>
    </row>
    <row r="506" customFormat="false" ht="12.75" hidden="false" customHeight="false" outlineLevel="0" collapsed="false">
      <c r="O506" s="18" t="s">
        <v>296</v>
      </c>
      <c r="P506" s="18" t="n">
        <v>103</v>
      </c>
      <c r="Q506" s="18" t="str">
        <f aca="false">CONCATENATE(O506,P506)</f>
        <v>JD103</v>
      </c>
      <c r="R506" s="18" t="s">
        <v>534</v>
      </c>
    </row>
    <row r="507" customFormat="false" ht="12.75" hidden="false" customHeight="false" outlineLevel="0" collapsed="false">
      <c r="O507" s="18" t="s">
        <v>296</v>
      </c>
      <c r="P507" s="18" t="n">
        <v>104</v>
      </c>
      <c r="Q507" s="18" t="str">
        <f aca="false">CONCATENATE(O507,P507)</f>
        <v>JD104</v>
      </c>
      <c r="R507" s="18" t="s">
        <v>534</v>
      </c>
    </row>
    <row r="508" customFormat="false" ht="12.75" hidden="false" customHeight="false" outlineLevel="0" collapsed="false">
      <c r="O508" s="18" t="s">
        <v>296</v>
      </c>
      <c r="P508" s="18" t="n">
        <v>105</v>
      </c>
      <c r="Q508" s="18" t="str">
        <f aca="false">CONCATENATE(O508,P508)</f>
        <v>JD105</v>
      </c>
      <c r="R508" s="18" t="s">
        <v>534</v>
      </c>
    </row>
    <row r="509" customFormat="false" ht="12.75" hidden="false" customHeight="false" outlineLevel="0" collapsed="false">
      <c r="O509" s="18" t="s">
        <v>296</v>
      </c>
      <c r="P509" s="18" t="n">
        <v>106</v>
      </c>
      <c r="Q509" s="18" t="str">
        <f aca="false">CONCATENATE(O509,P509)</f>
        <v>JD106</v>
      </c>
      <c r="R509" s="18" t="s">
        <v>534</v>
      </c>
    </row>
    <row r="510" customFormat="false" ht="12.75" hidden="false" customHeight="false" outlineLevel="0" collapsed="false">
      <c r="O510" s="18" t="s">
        <v>296</v>
      </c>
      <c r="P510" s="18" t="n">
        <v>107</v>
      </c>
      <c r="Q510" s="18" t="str">
        <f aca="false">CONCATENATE(O510,P510)</f>
        <v>JD107</v>
      </c>
      <c r="R510" s="18" t="s">
        <v>534</v>
      </c>
    </row>
    <row r="511" customFormat="false" ht="12.75" hidden="false" customHeight="false" outlineLevel="0" collapsed="false">
      <c r="O511" s="18" t="s">
        <v>296</v>
      </c>
      <c r="P511" s="18" t="n">
        <v>108</v>
      </c>
      <c r="Q511" s="18" t="str">
        <f aca="false">CONCATENATE(O511,P511)</f>
        <v>JD108</v>
      </c>
      <c r="R511" s="18" t="s">
        <v>534</v>
      </c>
    </row>
    <row r="512" customFormat="false" ht="12.75" hidden="false" customHeight="false" outlineLevel="0" collapsed="false">
      <c r="O512" s="18" t="s">
        <v>296</v>
      </c>
      <c r="P512" s="18" t="n">
        <v>109</v>
      </c>
      <c r="Q512" s="18" t="str">
        <f aca="false">CONCATENATE(O512,P512)</f>
        <v>JD109</v>
      </c>
      <c r="R512" s="18" t="s">
        <v>534</v>
      </c>
    </row>
    <row r="513" customFormat="false" ht="12.75" hidden="false" customHeight="false" outlineLevel="0" collapsed="false">
      <c r="O513" s="18" t="s">
        <v>296</v>
      </c>
      <c r="P513" s="18" t="n">
        <v>110</v>
      </c>
      <c r="Q513" s="18" t="str">
        <f aca="false">CONCATENATE(O513,P513)</f>
        <v>JD110</v>
      </c>
      <c r="R513" s="18" t="s">
        <v>534</v>
      </c>
    </row>
    <row r="514" customFormat="false" ht="12.75" hidden="false" customHeight="false" outlineLevel="0" collapsed="false">
      <c r="O514" s="18" t="s">
        <v>296</v>
      </c>
      <c r="P514" s="18" t="n">
        <v>111</v>
      </c>
      <c r="Q514" s="18" t="str">
        <f aca="false">CONCATENATE(O514,P514)</f>
        <v>JD111</v>
      </c>
      <c r="R514" s="18" t="s">
        <v>534</v>
      </c>
    </row>
    <row r="515" customFormat="false" ht="12.75" hidden="false" customHeight="false" outlineLevel="0" collapsed="false">
      <c r="O515" s="18" t="s">
        <v>296</v>
      </c>
      <c r="P515" s="18" t="n">
        <v>112</v>
      </c>
      <c r="Q515" s="18" t="str">
        <f aca="false">CONCATENATE(O515,P515)</f>
        <v>JD112</v>
      </c>
      <c r="R515" s="18" t="s">
        <v>534</v>
      </c>
    </row>
    <row r="516" customFormat="false" ht="12.75" hidden="false" customHeight="false" outlineLevel="0" collapsed="false">
      <c r="O516" s="18" t="s">
        <v>296</v>
      </c>
      <c r="P516" s="18" t="n">
        <v>113</v>
      </c>
      <c r="Q516" s="18" t="str">
        <f aca="false">CONCATENATE(O516,P516)</f>
        <v>JD113</v>
      </c>
      <c r="R516" s="18" t="s">
        <v>534</v>
      </c>
    </row>
    <row r="517" customFormat="false" ht="12.75" hidden="false" customHeight="false" outlineLevel="0" collapsed="false">
      <c r="O517" s="18" t="s">
        <v>296</v>
      </c>
      <c r="P517" s="18" t="n">
        <v>114</v>
      </c>
      <c r="Q517" s="18" t="str">
        <f aca="false">CONCATENATE(O517,P517)</f>
        <v>JD114</v>
      </c>
      <c r="R517" s="18" t="s">
        <v>534</v>
      </c>
    </row>
    <row r="518" customFormat="false" ht="12.75" hidden="false" customHeight="false" outlineLevel="0" collapsed="false">
      <c r="O518" s="18" t="s">
        <v>296</v>
      </c>
      <c r="P518" s="18" t="n">
        <v>115</v>
      </c>
      <c r="Q518" s="18" t="str">
        <f aca="false">CONCATENATE(O518,P518)</f>
        <v>JD115</v>
      </c>
      <c r="R518" s="18" t="s">
        <v>534</v>
      </c>
    </row>
    <row r="519" customFormat="false" ht="12.75" hidden="false" customHeight="false" outlineLevel="0" collapsed="false">
      <c r="O519" s="18" t="s">
        <v>296</v>
      </c>
      <c r="P519" s="18" t="n">
        <v>116</v>
      </c>
      <c r="Q519" s="18" t="str">
        <f aca="false">CONCATENATE(O519,P519)</f>
        <v>JD116</v>
      </c>
      <c r="R519" s="18" t="s">
        <v>534</v>
      </c>
    </row>
    <row r="520" customFormat="false" ht="12.75" hidden="false" customHeight="false" outlineLevel="0" collapsed="false">
      <c r="O520" s="18" t="s">
        <v>296</v>
      </c>
      <c r="P520" s="18" t="n">
        <v>117</v>
      </c>
      <c r="Q520" s="18" t="str">
        <f aca="false">CONCATENATE(O520,P520)</f>
        <v>JD117</v>
      </c>
      <c r="R520" s="18" t="s">
        <v>534</v>
      </c>
    </row>
    <row r="521" customFormat="false" ht="12.75" hidden="false" customHeight="false" outlineLevel="0" collapsed="false">
      <c r="O521" s="18" t="s">
        <v>296</v>
      </c>
      <c r="P521" s="18" t="n">
        <v>118</v>
      </c>
      <c r="Q521" s="18" t="str">
        <f aca="false">CONCATENATE(O521,P521)</f>
        <v>JD118</v>
      </c>
      <c r="R521" s="18" t="s">
        <v>534</v>
      </c>
    </row>
    <row r="522" customFormat="false" ht="12.75" hidden="false" customHeight="false" outlineLevel="0" collapsed="false">
      <c r="O522" s="18" t="s">
        <v>296</v>
      </c>
      <c r="P522" s="18" t="n">
        <v>119</v>
      </c>
      <c r="Q522" s="18" t="str">
        <f aca="false">CONCATENATE(O522,P522)</f>
        <v>JD119</v>
      </c>
      <c r="R522" s="18" t="s">
        <v>534</v>
      </c>
    </row>
    <row r="523" customFormat="false" ht="12.75" hidden="false" customHeight="false" outlineLevel="0" collapsed="false">
      <c r="O523" s="18" t="s">
        <v>296</v>
      </c>
      <c r="P523" s="18" t="n">
        <v>120</v>
      </c>
      <c r="Q523" s="18" t="str">
        <f aca="false">CONCATENATE(O523,P523)</f>
        <v>JD120</v>
      </c>
      <c r="R523" s="18" t="s">
        <v>534</v>
      </c>
    </row>
    <row r="524" customFormat="false" ht="12.75" hidden="false" customHeight="false" outlineLevel="0" collapsed="false">
      <c r="O524" s="18" t="s">
        <v>296</v>
      </c>
      <c r="P524" s="18" t="n">
        <v>121</v>
      </c>
      <c r="Q524" s="18" t="str">
        <f aca="false">CONCATENATE(O524,P524)</f>
        <v>JD121</v>
      </c>
      <c r="R524" s="18" t="s">
        <v>534</v>
      </c>
    </row>
    <row r="525" customFormat="false" ht="12.75" hidden="false" customHeight="false" outlineLevel="0" collapsed="false">
      <c r="O525" s="18" t="s">
        <v>296</v>
      </c>
      <c r="P525" s="18" t="n">
        <v>122</v>
      </c>
      <c r="Q525" s="18" t="str">
        <f aca="false">CONCATENATE(O525,P525)</f>
        <v>JD122</v>
      </c>
      <c r="R525" s="18" t="s">
        <v>534</v>
      </c>
    </row>
    <row r="526" customFormat="false" ht="12.75" hidden="false" customHeight="false" outlineLevel="0" collapsed="false">
      <c r="O526" s="18" t="s">
        <v>296</v>
      </c>
      <c r="P526" s="18" t="n">
        <v>123</v>
      </c>
      <c r="Q526" s="18" t="str">
        <f aca="false">CONCATENATE(O526,P526)</f>
        <v>JD123</v>
      </c>
      <c r="R526" s="18" t="s">
        <v>534</v>
      </c>
    </row>
    <row r="527" customFormat="false" ht="12.75" hidden="false" customHeight="false" outlineLevel="0" collapsed="false">
      <c r="O527" s="18" t="s">
        <v>296</v>
      </c>
      <c r="P527" s="18" t="n">
        <v>124</v>
      </c>
      <c r="Q527" s="18" t="str">
        <f aca="false">CONCATENATE(O527,P527)</f>
        <v>JD124</v>
      </c>
      <c r="R527" s="18" t="s">
        <v>534</v>
      </c>
    </row>
    <row r="528" customFormat="false" ht="12.75" hidden="false" customHeight="false" outlineLevel="0" collapsed="false">
      <c r="O528" s="18" t="s">
        <v>296</v>
      </c>
      <c r="P528" s="18" t="n">
        <v>125</v>
      </c>
      <c r="Q528" s="18" t="str">
        <f aca="false">CONCATENATE(O528,P528)</f>
        <v>JD125</v>
      </c>
      <c r="R528" s="18" t="s">
        <v>534</v>
      </c>
    </row>
    <row r="529" customFormat="false" ht="12.75" hidden="false" customHeight="false" outlineLevel="0" collapsed="false">
      <c r="O529" s="18" t="s">
        <v>296</v>
      </c>
      <c r="P529" s="18" t="n">
        <v>126</v>
      </c>
      <c r="Q529" s="18" t="str">
        <f aca="false">CONCATENATE(O529,P529)</f>
        <v>JD126</v>
      </c>
      <c r="R529" s="18" t="s">
        <v>534</v>
      </c>
    </row>
    <row r="530" customFormat="false" ht="12.75" hidden="false" customHeight="false" outlineLevel="0" collapsed="false">
      <c r="O530" s="18" t="s">
        <v>296</v>
      </c>
      <c r="P530" s="18" t="n">
        <v>127</v>
      </c>
      <c r="Q530" s="18" t="str">
        <f aca="false">CONCATENATE(O530,P530)</f>
        <v>JD127</v>
      </c>
      <c r="R530" s="18" t="s">
        <v>534</v>
      </c>
    </row>
    <row r="531" customFormat="false" ht="12.75" hidden="false" customHeight="false" outlineLevel="0" collapsed="false">
      <c r="O531" s="18" t="s">
        <v>296</v>
      </c>
      <c r="P531" s="18" t="n">
        <v>128</v>
      </c>
      <c r="Q531" s="18" t="str">
        <f aca="false">CONCATENATE(O531,P531)</f>
        <v>JD128</v>
      </c>
      <c r="R531" s="18" t="s">
        <v>534</v>
      </c>
    </row>
    <row r="532" customFormat="false" ht="12.75" hidden="false" customHeight="false" outlineLevel="0" collapsed="false">
      <c r="O532" s="18" t="s">
        <v>296</v>
      </c>
      <c r="P532" s="18" t="n">
        <v>129</v>
      </c>
      <c r="Q532" s="18" t="str">
        <f aca="false">CONCATENATE(O532,P532)</f>
        <v>JD129</v>
      </c>
      <c r="R532" s="18" t="s">
        <v>534</v>
      </c>
    </row>
    <row r="533" customFormat="false" ht="12.75" hidden="false" customHeight="false" outlineLevel="0" collapsed="false">
      <c r="O533" s="18" t="s">
        <v>296</v>
      </c>
      <c r="P533" s="18" t="n">
        <v>130</v>
      </c>
      <c r="Q533" s="18" t="str">
        <f aca="false">CONCATENATE(O533,P533)</f>
        <v>JD130</v>
      </c>
      <c r="R533" s="18" t="s">
        <v>534</v>
      </c>
    </row>
    <row r="534" customFormat="false" ht="12.75" hidden="false" customHeight="false" outlineLevel="0" collapsed="false">
      <c r="O534" s="18" t="s">
        <v>296</v>
      </c>
      <c r="P534" s="18" t="n">
        <v>131</v>
      </c>
      <c r="Q534" s="18" t="str">
        <f aca="false">CONCATENATE(O534,P534)</f>
        <v>JD131</v>
      </c>
      <c r="R534" s="18" t="s">
        <v>534</v>
      </c>
    </row>
    <row r="535" customFormat="false" ht="12.75" hidden="false" customHeight="false" outlineLevel="0" collapsed="false">
      <c r="O535" s="18" t="s">
        <v>296</v>
      </c>
      <c r="P535" s="18" t="n">
        <v>132</v>
      </c>
      <c r="Q535" s="18" t="str">
        <f aca="false">CONCATENATE(O535,P535)</f>
        <v>JD132</v>
      </c>
      <c r="R535" s="18" t="s">
        <v>534</v>
      </c>
    </row>
    <row r="536" customFormat="false" ht="12.75" hidden="false" customHeight="false" outlineLevel="0" collapsed="false">
      <c r="O536" s="18" t="s">
        <v>296</v>
      </c>
      <c r="P536" s="18" t="n">
        <v>133</v>
      </c>
      <c r="Q536" s="18" t="str">
        <f aca="false">CONCATENATE(O536,P536)</f>
        <v>JD133</v>
      </c>
      <c r="R536" s="18" t="s">
        <v>534</v>
      </c>
    </row>
    <row r="537" customFormat="false" ht="12.75" hidden="false" customHeight="false" outlineLevel="0" collapsed="false">
      <c r="O537" s="18" t="s">
        <v>296</v>
      </c>
      <c r="P537" s="18" t="n">
        <v>134</v>
      </c>
      <c r="Q537" s="18" t="str">
        <f aca="false">CONCATENATE(O537,P537)</f>
        <v>JD134</v>
      </c>
      <c r="R537" s="18" t="s">
        <v>534</v>
      </c>
    </row>
    <row r="538" customFormat="false" ht="12.75" hidden="false" customHeight="false" outlineLevel="0" collapsed="false">
      <c r="O538" s="18" t="s">
        <v>296</v>
      </c>
      <c r="P538" s="18" t="n">
        <v>135</v>
      </c>
      <c r="Q538" s="18" t="str">
        <f aca="false">CONCATENATE(O538,P538)</f>
        <v>JD135</v>
      </c>
      <c r="R538" s="18" t="s">
        <v>534</v>
      </c>
    </row>
    <row r="539" customFormat="false" ht="12.75" hidden="false" customHeight="false" outlineLevel="0" collapsed="false">
      <c r="O539" s="18" t="s">
        <v>296</v>
      </c>
      <c r="P539" s="18" t="n">
        <v>136</v>
      </c>
      <c r="Q539" s="18" t="str">
        <f aca="false">CONCATENATE(O539,P539)</f>
        <v>JD136</v>
      </c>
      <c r="R539" s="18" t="s">
        <v>534</v>
      </c>
    </row>
    <row r="540" customFormat="false" ht="12.75" hidden="false" customHeight="false" outlineLevel="0" collapsed="false">
      <c r="O540" s="18" t="s">
        <v>296</v>
      </c>
      <c r="P540" s="18" t="n">
        <v>137</v>
      </c>
      <c r="Q540" s="18" t="str">
        <f aca="false">CONCATENATE(O540,P540)</f>
        <v>JD137</v>
      </c>
      <c r="R540" s="18" t="s">
        <v>534</v>
      </c>
    </row>
    <row r="541" customFormat="false" ht="12.75" hidden="false" customHeight="false" outlineLevel="0" collapsed="false">
      <c r="O541" s="18" t="s">
        <v>296</v>
      </c>
      <c r="P541" s="18" t="n">
        <v>138</v>
      </c>
      <c r="Q541" s="18" t="str">
        <f aca="false">CONCATENATE(O541,P541)</f>
        <v>JD138</v>
      </c>
      <c r="R541" s="18" t="s">
        <v>534</v>
      </c>
    </row>
    <row r="542" customFormat="false" ht="12.75" hidden="false" customHeight="false" outlineLevel="0" collapsed="false">
      <c r="O542" s="18" t="s">
        <v>296</v>
      </c>
      <c r="P542" s="18" t="n">
        <v>139</v>
      </c>
      <c r="Q542" s="18" t="str">
        <f aca="false">CONCATENATE(O542,P542)</f>
        <v>JD139</v>
      </c>
      <c r="R542" s="18" t="s">
        <v>534</v>
      </c>
    </row>
    <row r="543" customFormat="false" ht="12.75" hidden="false" customHeight="false" outlineLevel="0" collapsed="false">
      <c r="O543" s="18" t="s">
        <v>296</v>
      </c>
      <c r="P543" s="18" t="n">
        <v>140</v>
      </c>
      <c r="Q543" s="18" t="str">
        <f aca="false">CONCATENATE(O543,P543)</f>
        <v>JD140</v>
      </c>
      <c r="R543" s="18" t="s">
        <v>534</v>
      </c>
    </row>
    <row r="544" customFormat="false" ht="12.75" hidden="false" customHeight="false" outlineLevel="0" collapsed="false">
      <c r="O544" s="18" t="s">
        <v>296</v>
      </c>
      <c r="P544" s="18" t="n">
        <v>141</v>
      </c>
      <c r="Q544" s="18" t="str">
        <f aca="false">CONCATENATE(O544,P544)</f>
        <v>JD141</v>
      </c>
      <c r="R544" s="18" t="s">
        <v>534</v>
      </c>
    </row>
    <row r="545" customFormat="false" ht="12.75" hidden="false" customHeight="false" outlineLevel="0" collapsed="false">
      <c r="O545" s="18" t="s">
        <v>296</v>
      </c>
      <c r="P545" s="18" t="n">
        <v>142</v>
      </c>
      <c r="Q545" s="18" t="str">
        <f aca="false">CONCATENATE(O545,P545)</f>
        <v>JD142</v>
      </c>
      <c r="R545" s="18" t="s">
        <v>534</v>
      </c>
    </row>
    <row r="546" customFormat="false" ht="12.75" hidden="false" customHeight="false" outlineLevel="0" collapsed="false">
      <c r="O546" s="18" t="s">
        <v>296</v>
      </c>
      <c r="P546" s="18" t="n">
        <v>143</v>
      </c>
      <c r="Q546" s="18" t="str">
        <f aca="false">CONCATENATE(O546,P546)</f>
        <v>JD143</v>
      </c>
      <c r="R546" s="18" t="s">
        <v>534</v>
      </c>
    </row>
    <row r="547" customFormat="false" ht="12.75" hidden="false" customHeight="false" outlineLevel="0" collapsed="false">
      <c r="O547" s="18" t="s">
        <v>296</v>
      </c>
      <c r="P547" s="18" t="n">
        <v>144</v>
      </c>
      <c r="Q547" s="18" t="str">
        <f aca="false">CONCATENATE(O547,P547)</f>
        <v>JD144</v>
      </c>
      <c r="R547" s="18" t="s">
        <v>534</v>
      </c>
    </row>
    <row r="548" customFormat="false" ht="12.75" hidden="false" customHeight="false" outlineLevel="0" collapsed="false">
      <c r="O548" s="18" t="s">
        <v>296</v>
      </c>
      <c r="P548" s="18" t="n">
        <v>145</v>
      </c>
      <c r="Q548" s="18" t="str">
        <f aca="false">CONCATENATE(O548,P548)</f>
        <v>JD145</v>
      </c>
      <c r="R548" s="18" t="s">
        <v>534</v>
      </c>
    </row>
    <row r="549" customFormat="false" ht="12.75" hidden="false" customHeight="false" outlineLevel="0" collapsed="false">
      <c r="O549" s="18" t="s">
        <v>296</v>
      </c>
      <c r="P549" s="18" t="n">
        <v>146</v>
      </c>
      <c r="Q549" s="18" t="str">
        <f aca="false">CONCATENATE(O549,P549)</f>
        <v>JD146</v>
      </c>
      <c r="R549" s="18" t="s">
        <v>534</v>
      </c>
    </row>
    <row r="550" customFormat="false" ht="12.75" hidden="false" customHeight="false" outlineLevel="0" collapsed="false">
      <c r="O550" s="18" t="s">
        <v>296</v>
      </c>
      <c r="P550" s="18" t="n">
        <v>147</v>
      </c>
      <c r="Q550" s="18" t="str">
        <f aca="false">CONCATENATE(O550,P550)</f>
        <v>JD147</v>
      </c>
      <c r="R550" s="18" t="s">
        <v>534</v>
      </c>
    </row>
    <row r="551" customFormat="false" ht="12.75" hidden="false" customHeight="false" outlineLevel="0" collapsed="false">
      <c r="O551" s="18" t="s">
        <v>296</v>
      </c>
      <c r="P551" s="18" t="n">
        <v>148</v>
      </c>
      <c r="Q551" s="18" t="str">
        <f aca="false">CONCATENATE(O551,P551)</f>
        <v>JD148</v>
      </c>
      <c r="R551" s="18" t="s">
        <v>534</v>
      </c>
    </row>
    <row r="552" customFormat="false" ht="12.75" hidden="false" customHeight="false" outlineLevel="0" collapsed="false">
      <c r="O552" s="18" t="s">
        <v>296</v>
      </c>
      <c r="P552" s="18" t="n">
        <v>149</v>
      </c>
      <c r="Q552" s="18" t="str">
        <f aca="false">CONCATENATE(O552,P552)</f>
        <v>JD149</v>
      </c>
      <c r="R552" s="18" t="s">
        <v>534</v>
      </c>
    </row>
    <row r="553" customFormat="false" ht="12.75" hidden="false" customHeight="false" outlineLevel="0" collapsed="false">
      <c r="O553" s="18" t="s">
        <v>296</v>
      </c>
      <c r="P553" s="18" t="n">
        <v>150</v>
      </c>
      <c r="Q553" s="18" t="str">
        <f aca="false">CONCATENATE(O553,P553)</f>
        <v>JD150</v>
      </c>
      <c r="R553" s="18" t="s">
        <v>534</v>
      </c>
    </row>
    <row r="554" customFormat="false" ht="12.75" hidden="false" customHeight="false" outlineLevel="0" collapsed="false">
      <c r="O554" s="18" t="s">
        <v>296</v>
      </c>
      <c r="P554" s="18" t="n">
        <v>151</v>
      </c>
      <c r="Q554" s="18" t="str">
        <f aca="false">CONCATENATE(O554,P554)</f>
        <v>JD151</v>
      </c>
      <c r="R554" s="18" t="s">
        <v>534</v>
      </c>
    </row>
    <row r="555" customFormat="false" ht="12.75" hidden="false" customHeight="false" outlineLevel="0" collapsed="false">
      <c r="O555" s="18" t="s">
        <v>296</v>
      </c>
      <c r="P555" s="18" t="n">
        <v>152</v>
      </c>
      <c r="Q555" s="18" t="str">
        <f aca="false">CONCATENATE(O555,P555)</f>
        <v>JD152</v>
      </c>
      <c r="R555" s="18" t="s">
        <v>534</v>
      </c>
    </row>
    <row r="556" customFormat="false" ht="12.75" hidden="false" customHeight="false" outlineLevel="0" collapsed="false">
      <c r="O556" s="18" t="s">
        <v>296</v>
      </c>
      <c r="P556" s="18" t="n">
        <v>153</v>
      </c>
      <c r="Q556" s="18" t="str">
        <f aca="false">CONCATENATE(O556,P556)</f>
        <v>JD153</v>
      </c>
      <c r="R556" s="18" t="s">
        <v>534</v>
      </c>
    </row>
    <row r="557" customFormat="false" ht="12.75" hidden="false" customHeight="false" outlineLevel="0" collapsed="false">
      <c r="O557" s="18" t="s">
        <v>296</v>
      </c>
      <c r="P557" s="18" t="n">
        <v>154</v>
      </c>
      <c r="Q557" s="18" t="str">
        <f aca="false">CONCATENATE(O557,P557)</f>
        <v>JD154</v>
      </c>
      <c r="R557" s="18" t="s">
        <v>534</v>
      </c>
    </row>
    <row r="558" customFormat="false" ht="12.75" hidden="false" customHeight="false" outlineLevel="0" collapsed="false">
      <c r="O558" s="18" t="s">
        <v>296</v>
      </c>
      <c r="P558" s="18" t="n">
        <v>155</v>
      </c>
      <c r="Q558" s="18" t="str">
        <f aca="false">CONCATENATE(O558,P558)</f>
        <v>JD155</v>
      </c>
      <c r="R558" s="18" t="s">
        <v>534</v>
      </c>
    </row>
    <row r="559" customFormat="false" ht="12.75" hidden="false" customHeight="false" outlineLevel="0" collapsed="false">
      <c r="O559" s="18" t="s">
        <v>296</v>
      </c>
      <c r="P559" s="18" t="n">
        <v>156</v>
      </c>
      <c r="Q559" s="18" t="str">
        <f aca="false">CONCATENATE(O559,P559)</f>
        <v>JD156</v>
      </c>
      <c r="R559" s="18" t="s">
        <v>534</v>
      </c>
    </row>
    <row r="560" customFormat="false" ht="12.75" hidden="false" customHeight="false" outlineLevel="0" collapsed="false">
      <c r="O560" s="18" t="s">
        <v>296</v>
      </c>
      <c r="P560" s="18" t="n">
        <v>157</v>
      </c>
      <c r="Q560" s="18" t="str">
        <f aca="false">CONCATENATE(O560,P560)</f>
        <v>JD157</v>
      </c>
      <c r="R560" s="18" t="s">
        <v>534</v>
      </c>
    </row>
    <row r="561" customFormat="false" ht="12.75" hidden="false" customHeight="false" outlineLevel="0" collapsed="false">
      <c r="O561" s="18" t="s">
        <v>296</v>
      </c>
      <c r="P561" s="18" t="n">
        <v>158</v>
      </c>
      <c r="Q561" s="18" t="str">
        <f aca="false">CONCATENATE(O561,P561)</f>
        <v>JD158</v>
      </c>
      <c r="R561" s="18" t="s">
        <v>534</v>
      </c>
    </row>
    <row r="562" customFormat="false" ht="12.75" hidden="false" customHeight="false" outlineLevel="0" collapsed="false">
      <c r="O562" s="18" t="s">
        <v>296</v>
      </c>
      <c r="P562" s="18" t="n">
        <v>159</v>
      </c>
      <c r="Q562" s="18" t="str">
        <f aca="false">CONCATENATE(O562,P562)</f>
        <v>JD159</v>
      </c>
      <c r="R562" s="18" t="s">
        <v>534</v>
      </c>
    </row>
    <row r="563" customFormat="false" ht="12.75" hidden="false" customHeight="false" outlineLevel="0" collapsed="false">
      <c r="O563" s="18" t="s">
        <v>296</v>
      </c>
      <c r="P563" s="18" t="n">
        <v>160</v>
      </c>
      <c r="Q563" s="18" t="str">
        <f aca="false">CONCATENATE(O563,P563)</f>
        <v>JD160</v>
      </c>
      <c r="R563" s="18" t="s">
        <v>534</v>
      </c>
    </row>
    <row r="564" customFormat="false" ht="12.75" hidden="false" customHeight="false" outlineLevel="0" collapsed="false">
      <c r="O564" s="18" t="s">
        <v>296</v>
      </c>
      <c r="P564" s="18" t="n">
        <v>161</v>
      </c>
      <c r="Q564" s="18" t="str">
        <f aca="false">CONCATENATE(O564,P564)</f>
        <v>JD161</v>
      </c>
      <c r="R564" s="18" t="s">
        <v>534</v>
      </c>
    </row>
    <row r="565" customFormat="false" ht="12.75" hidden="false" customHeight="false" outlineLevel="0" collapsed="false">
      <c r="O565" s="18" t="s">
        <v>296</v>
      </c>
      <c r="P565" s="18" t="n">
        <v>162</v>
      </c>
      <c r="Q565" s="18" t="str">
        <f aca="false">CONCATENATE(O565,P565)</f>
        <v>JD162</v>
      </c>
      <c r="R565" s="18" t="s">
        <v>534</v>
      </c>
    </row>
    <row r="566" customFormat="false" ht="12.75" hidden="false" customHeight="false" outlineLevel="0" collapsed="false">
      <c r="O566" s="18" t="s">
        <v>296</v>
      </c>
      <c r="P566" s="18" t="n">
        <v>163</v>
      </c>
      <c r="Q566" s="18" t="str">
        <f aca="false">CONCATENATE(O566,P566)</f>
        <v>JD163</v>
      </c>
      <c r="R566" s="18" t="s">
        <v>534</v>
      </c>
    </row>
    <row r="567" customFormat="false" ht="12.75" hidden="false" customHeight="false" outlineLevel="0" collapsed="false">
      <c r="O567" s="18" t="s">
        <v>296</v>
      </c>
      <c r="P567" s="18" t="n">
        <v>164</v>
      </c>
      <c r="Q567" s="18" t="str">
        <f aca="false">CONCATENATE(O567,P567)</f>
        <v>JD164</v>
      </c>
      <c r="R567" s="18" t="s">
        <v>534</v>
      </c>
    </row>
    <row r="568" customFormat="false" ht="12.75" hidden="false" customHeight="false" outlineLevel="0" collapsed="false">
      <c r="O568" s="18" t="s">
        <v>296</v>
      </c>
      <c r="P568" s="18" t="n">
        <v>165</v>
      </c>
      <c r="Q568" s="18" t="str">
        <f aca="false">CONCATENATE(O568,P568)</f>
        <v>JD165</v>
      </c>
      <c r="R568" s="18" t="s">
        <v>534</v>
      </c>
    </row>
    <row r="569" customFormat="false" ht="12.75" hidden="false" customHeight="false" outlineLevel="0" collapsed="false">
      <c r="O569" s="18" t="s">
        <v>296</v>
      </c>
      <c r="P569" s="18" t="n">
        <v>166</v>
      </c>
      <c r="Q569" s="18" t="str">
        <f aca="false">CONCATENATE(O569,P569)</f>
        <v>JD166</v>
      </c>
      <c r="R569" s="18" t="s">
        <v>534</v>
      </c>
    </row>
    <row r="570" customFormat="false" ht="12.75" hidden="false" customHeight="false" outlineLevel="0" collapsed="false">
      <c r="O570" s="18" t="s">
        <v>296</v>
      </c>
      <c r="P570" s="18" t="n">
        <v>167</v>
      </c>
      <c r="Q570" s="18" t="str">
        <f aca="false">CONCATENATE(O570,P570)</f>
        <v>JD167</v>
      </c>
      <c r="R570" s="18" t="s">
        <v>534</v>
      </c>
    </row>
    <row r="571" customFormat="false" ht="12.75" hidden="false" customHeight="false" outlineLevel="0" collapsed="false">
      <c r="O571" s="18" t="s">
        <v>296</v>
      </c>
      <c r="P571" s="18" t="n">
        <v>168</v>
      </c>
      <c r="Q571" s="18" t="str">
        <f aca="false">CONCATENATE(O571,P571)</f>
        <v>JD168</v>
      </c>
      <c r="R571" s="18" t="s">
        <v>534</v>
      </c>
    </row>
    <row r="572" customFormat="false" ht="12.75" hidden="false" customHeight="false" outlineLevel="0" collapsed="false">
      <c r="O572" s="18" t="s">
        <v>296</v>
      </c>
      <c r="P572" s="18" t="n">
        <v>169</v>
      </c>
      <c r="Q572" s="18" t="str">
        <f aca="false">CONCATENATE(O572,P572)</f>
        <v>JD169</v>
      </c>
      <c r="R572" s="18" t="s">
        <v>534</v>
      </c>
    </row>
    <row r="573" customFormat="false" ht="12.75" hidden="false" customHeight="false" outlineLevel="0" collapsed="false">
      <c r="O573" s="18" t="s">
        <v>296</v>
      </c>
      <c r="P573" s="18" t="n">
        <v>170</v>
      </c>
      <c r="Q573" s="18" t="str">
        <f aca="false">CONCATENATE(O573,P573)</f>
        <v>JD170</v>
      </c>
      <c r="R573" s="18" t="s">
        <v>534</v>
      </c>
    </row>
    <row r="574" customFormat="false" ht="12.75" hidden="false" customHeight="false" outlineLevel="0" collapsed="false">
      <c r="O574" s="18" t="s">
        <v>296</v>
      </c>
      <c r="P574" s="18" t="n">
        <v>171</v>
      </c>
      <c r="Q574" s="18" t="str">
        <f aca="false">CONCATENATE(O574,P574)</f>
        <v>JD171</v>
      </c>
      <c r="R574" s="18" t="s">
        <v>534</v>
      </c>
    </row>
    <row r="575" customFormat="false" ht="12.75" hidden="false" customHeight="false" outlineLevel="0" collapsed="false">
      <c r="O575" s="18" t="s">
        <v>296</v>
      </c>
      <c r="P575" s="18" t="n">
        <v>172</v>
      </c>
      <c r="Q575" s="18" t="str">
        <f aca="false">CONCATENATE(O575,P575)</f>
        <v>JD172</v>
      </c>
      <c r="R575" s="18" t="s">
        <v>534</v>
      </c>
    </row>
    <row r="576" customFormat="false" ht="12.75" hidden="false" customHeight="false" outlineLevel="0" collapsed="false">
      <c r="O576" s="18" t="s">
        <v>296</v>
      </c>
      <c r="P576" s="18" t="n">
        <v>173</v>
      </c>
      <c r="Q576" s="18" t="str">
        <f aca="false">CONCATENATE(O576,P576)</f>
        <v>JD173</v>
      </c>
      <c r="R576" s="18" t="s">
        <v>534</v>
      </c>
    </row>
    <row r="577" customFormat="false" ht="12.75" hidden="false" customHeight="false" outlineLevel="0" collapsed="false">
      <c r="O577" s="18" t="s">
        <v>296</v>
      </c>
      <c r="P577" s="18" t="n">
        <v>174</v>
      </c>
      <c r="Q577" s="18" t="str">
        <f aca="false">CONCATENATE(O577,P577)</f>
        <v>JD174</v>
      </c>
      <c r="R577" s="18" t="s">
        <v>534</v>
      </c>
    </row>
    <row r="578" customFormat="false" ht="12.75" hidden="false" customHeight="false" outlineLevel="0" collapsed="false">
      <c r="O578" s="18" t="s">
        <v>296</v>
      </c>
      <c r="P578" s="18" t="n">
        <v>175</v>
      </c>
      <c r="Q578" s="18" t="str">
        <f aca="false">CONCATENATE(O578,P578)</f>
        <v>JD175</v>
      </c>
      <c r="R578" s="18" t="s">
        <v>534</v>
      </c>
    </row>
    <row r="579" customFormat="false" ht="12.75" hidden="false" customHeight="false" outlineLevel="0" collapsed="false">
      <c r="O579" s="18" t="s">
        <v>296</v>
      </c>
      <c r="P579" s="18" t="n">
        <v>176</v>
      </c>
      <c r="Q579" s="18" t="str">
        <f aca="false">CONCATENATE(O579,P579)</f>
        <v>JD176</v>
      </c>
      <c r="R579" s="18" t="s">
        <v>534</v>
      </c>
    </row>
    <row r="580" customFormat="false" ht="12.75" hidden="false" customHeight="false" outlineLevel="0" collapsed="false">
      <c r="O580" s="18" t="s">
        <v>296</v>
      </c>
      <c r="P580" s="18" t="n">
        <v>177</v>
      </c>
      <c r="Q580" s="18" t="str">
        <f aca="false">CONCATENATE(O580,P580)</f>
        <v>JD177</v>
      </c>
      <c r="R580" s="18" t="s">
        <v>534</v>
      </c>
    </row>
    <row r="581" customFormat="false" ht="12.75" hidden="false" customHeight="false" outlineLevel="0" collapsed="false">
      <c r="O581" s="18" t="s">
        <v>296</v>
      </c>
      <c r="P581" s="18" t="n">
        <v>178</v>
      </c>
      <c r="Q581" s="18" t="str">
        <f aca="false">CONCATENATE(O581,P581)</f>
        <v>JD178</v>
      </c>
      <c r="R581" s="18" t="s">
        <v>534</v>
      </c>
    </row>
    <row r="582" customFormat="false" ht="12.75" hidden="false" customHeight="false" outlineLevel="0" collapsed="false">
      <c r="O582" s="18" t="s">
        <v>296</v>
      </c>
      <c r="P582" s="18" t="n">
        <v>179</v>
      </c>
      <c r="Q582" s="18" t="str">
        <f aca="false">CONCATENATE(O582,P582)</f>
        <v>JD179</v>
      </c>
      <c r="R582" s="18" t="s">
        <v>534</v>
      </c>
    </row>
    <row r="583" customFormat="false" ht="12.75" hidden="false" customHeight="false" outlineLevel="0" collapsed="false">
      <c r="O583" s="18" t="s">
        <v>296</v>
      </c>
      <c r="P583" s="18" t="n">
        <v>180</v>
      </c>
      <c r="Q583" s="18" t="str">
        <f aca="false">CONCATENATE(O583,P583)</f>
        <v>JD180</v>
      </c>
      <c r="R583" s="18" t="s">
        <v>534</v>
      </c>
    </row>
    <row r="584" customFormat="false" ht="12.75" hidden="false" customHeight="false" outlineLevel="0" collapsed="false">
      <c r="O584" s="18" t="s">
        <v>296</v>
      </c>
      <c r="P584" s="18" t="n">
        <v>181</v>
      </c>
      <c r="Q584" s="18" t="str">
        <f aca="false">CONCATENATE(O584,P584)</f>
        <v>JD181</v>
      </c>
      <c r="R584" s="18" t="s">
        <v>534</v>
      </c>
    </row>
    <row r="585" customFormat="false" ht="12.75" hidden="false" customHeight="false" outlineLevel="0" collapsed="false">
      <c r="O585" s="18" t="s">
        <v>296</v>
      </c>
      <c r="P585" s="18" t="n">
        <v>182</v>
      </c>
      <c r="Q585" s="18" t="str">
        <f aca="false">CONCATENATE(O585,P585)</f>
        <v>JD182</v>
      </c>
      <c r="R585" s="18" t="s">
        <v>534</v>
      </c>
    </row>
    <row r="586" customFormat="false" ht="12.75" hidden="false" customHeight="false" outlineLevel="0" collapsed="false">
      <c r="O586" s="18" t="s">
        <v>296</v>
      </c>
      <c r="P586" s="18" t="n">
        <v>183</v>
      </c>
      <c r="Q586" s="18" t="str">
        <f aca="false">CONCATENATE(O586,P586)</f>
        <v>JD183</v>
      </c>
      <c r="R586" s="18" t="s">
        <v>534</v>
      </c>
    </row>
    <row r="587" customFormat="false" ht="12.75" hidden="false" customHeight="false" outlineLevel="0" collapsed="false">
      <c r="O587" s="18" t="s">
        <v>296</v>
      </c>
      <c r="P587" s="18" t="n">
        <v>184</v>
      </c>
      <c r="Q587" s="18" t="str">
        <f aca="false">CONCATENATE(O587,P587)</f>
        <v>JD184</v>
      </c>
      <c r="R587" s="18" t="s">
        <v>534</v>
      </c>
    </row>
    <row r="588" customFormat="false" ht="12.75" hidden="false" customHeight="false" outlineLevel="0" collapsed="false">
      <c r="O588" s="18" t="s">
        <v>296</v>
      </c>
      <c r="P588" s="18" t="n">
        <v>185</v>
      </c>
      <c r="Q588" s="18" t="str">
        <f aca="false">CONCATENATE(O588,P588)</f>
        <v>JD185</v>
      </c>
      <c r="R588" s="18" t="s">
        <v>534</v>
      </c>
    </row>
    <row r="589" customFormat="false" ht="12.75" hidden="false" customHeight="false" outlineLevel="0" collapsed="false">
      <c r="O589" s="18" t="s">
        <v>296</v>
      </c>
      <c r="P589" s="18" t="n">
        <v>186</v>
      </c>
      <c r="Q589" s="18" t="str">
        <f aca="false">CONCATENATE(O589,P589)</f>
        <v>JD186</v>
      </c>
      <c r="R589" s="18" t="s">
        <v>534</v>
      </c>
    </row>
    <row r="590" customFormat="false" ht="12.75" hidden="false" customHeight="false" outlineLevel="0" collapsed="false">
      <c r="O590" s="18" t="s">
        <v>296</v>
      </c>
      <c r="P590" s="18" t="n">
        <v>187</v>
      </c>
      <c r="Q590" s="18" t="str">
        <f aca="false">CONCATENATE(O590,P590)</f>
        <v>JD187</v>
      </c>
      <c r="R590" s="18" t="s">
        <v>534</v>
      </c>
    </row>
    <row r="591" customFormat="false" ht="12.75" hidden="false" customHeight="false" outlineLevel="0" collapsed="false">
      <c r="O591" s="18" t="s">
        <v>296</v>
      </c>
      <c r="P591" s="18" t="n">
        <v>188</v>
      </c>
      <c r="Q591" s="18" t="str">
        <f aca="false">CONCATENATE(O591,P591)</f>
        <v>JD188</v>
      </c>
      <c r="R591" s="18" t="s">
        <v>534</v>
      </c>
    </row>
    <row r="592" customFormat="false" ht="12.75" hidden="false" customHeight="false" outlineLevel="0" collapsed="false">
      <c r="O592" s="18" t="s">
        <v>296</v>
      </c>
      <c r="P592" s="18" t="n">
        <v>189</v>
      </c>
      <c r="Q592" s="18" t="str">
        <f aca="false">CONCATENATE(O592,P592)</f>
        <v>JD189</v>
      </c>
      <c r="R592" s="18" t="s">
        <v>534</v>
      </c>
    </row>
    <row r="593" customFormat="false" ht="12.75" hidden="false" customHeight="false" outlineLevel="0" collapsed="false">
      <c r="O593" s="18" t="s">
        <v>296</v>
      </c>
      <c r="P593" s="18" t="n">
        <v>190</v>
      </c>
      <c r="Q593" s="18" t="str">
        <f aca="false">CONCATENATE(O593,P593)</f>
        <v>JD190</v>
      </c>
      <c r="R593" s="18" t="s">
        <v>534</v>
      </c>
    </row>
    <row r="594" customFormat="false" ht="12.75" hidden="false" customHeight="false" outlineLevel="0" collapsed="false">
      <c r="O594" s="18" t="s">
        <v>296</v>
      </c>
      <c r="P594" s="18" t="n">
        <v>191</v>
      </c>
      <c r="Q594" s="18" t="str">
        <f aca="false">CONCATENATE(O594,P594)</f>
        <v>JD191</v>
      </c>
      <c r="R594" s="18" t="s">
        <v>534</v>
      </c>
    </row>
    <row r="595" customFormat="false" ht="12.75" hidden="false" customHeight="false" outlineLevel="0" collapsed="false">
      <c r="O595" s="18" t="s">
        <v>296</v>
      </c>
      <c r="P595" s="18" t="n">
        <v>192</v>
      </c>
      <c r="Q595" s="18" t="str">
        <f aca="false">CONCATENATE(O595,P595)</f>
        <v>JD192</v>
      </c>
      <c r="R595" s="18" t="s">
        <v>534</v>
      </c>
    </row>
    <row r="596" customFormat="false" ht="12.75" hidden="false" customHeight="false" outlineLevel="0" collapsed="false">
      <c r="O596" s="18" t="s">
        <v>296</v>
      </c>
      <c r="P596" s="18" t="n">
        <v>193</v>
      </c>
      <c r="Q596" s="18" t="str">
        <f aca="false">CONCATENATE(O596,P596)</f>
        <v>JD193</v>
      </c>
      <c r="R596" s="18" t="s">
        <v>534</v>
      </c>
    </row>
    <row r="597" customFormat="false" ht="12.75" hidden="false" customHeight="false" outlineLevel="0" collapsed="false">
      <c r="O597" s="18" t="s">
        <v>296</v>
      </c>
      <c r="P597" s="18" t="n">
        <v>194</v>
      </c>
      <c r="Q597" s="18" t="str">
        <f aca="false">CONCATENATE(O597,P597)</f>
        <v>JD194</v>
      </c>
      <c r="R597" s="18" t="s">
        <v>534</v>
      </c>
    </row>
    <row r="598" customFormat="false" ht="12.75" hidden="false" customHeight="false" outlineLevel="0" collapsed="false">
      <c r="O598" s="18" t="s">
        <v>296</v>
      </c>
      <c r="P598" s="18" t="n">
        <v>195</v>
      </c>
      <c r="Q598" s="18" t="str">
        <f aca="false">CONCATENATE(O598,P598)</f>
        <v>JD195</v>
      </c>
      <c r="R598" s="18" t="s">
        <v>534</v>
      </c>
    </row>
    <row r="599" customFormat="false" ht="12.75" hidden="false" customHeight="false" outlineLevel="0" collapsed="false">
      <c r="O599" s="18" t="s">
        <v>296</v>
      </c>
      <c r="P599" s="18" t="n">
        <v>196</v>
      </c>
      <c r="Q599" s="18" t="str">
        <f aca="false">CONCATENATE(O599,P599)</f>
        <v>JD196</v>
      </c>
      <c r="R599" s="18" t="s">
        <v>534</v>
      </c>
    </row>
    <row r="600" customFormat="false" ht="12.75" hidden="false" customHeight="false" outlineLevel="0" collapsed="false">
      <c r="O600" s="18" t="s">
        <v>296</v>
      </c>
      <c r="P600" s="18" t="n">
        <v>197</v>
      </c>
      <c r="Q600" s="18" t="str">
        <f aca="false">CONCATENATE(O600,P600)</f>
        <v>JD197</v>
      </c>
      <c r="R600" s="18" t="s">
        <v>534</v>
      </c>
    </row>
    <row r="601" customFormat="false" ht="12.75" hidden="false" customHeight="false" outlineLevel="0" collapsed="false">
      <c r="O601" s="18" t="s">
        <v>296</v>
      </c>
      <c r="P601" s="18" t="n">
        <v>198</v>
      </c>
      <c r="Q601" s="18" t="str">
        <f aca="false">CONCATENATE(O601,P601)</f>
        <v>JD198</v>
      </c>
      <c r="R601" s="18" t="s">
        <v>534</v>
      </c>
    </row>
    <row r="602" customFormat="false" ht="12.75" hidden="false" customHeight="false" outlineLevel="0" collapsed="false">
      <c r="O602" s="18" t="s">
        <v>296</v>
      </c>
      <c r="P602" s="18" t="n">
        <v>199</v>
      </c>
      <c r="Q602" s="18" t="str">
        <f aca="false">CONCATENATE(O602,P602)</f>
        <v>JD199</v>
      </c>
      <c r="R602" s="18" t="s">
        <v>534</v>
      </c>
    </row>
    <row r="603" customFormat="false" ht="12.75" hidden="false" customHeight="false" outlineLevel="0" collapsed="false">
      <c r="O603" s="18" t="s">
        <v>296</v>
      </c>
      <c r="P603" s="18" t="n">
        <v>200</v>
      </c>
      <c r="Q603" s="18" t="str">
        <f aca="false">CONCATENATE(O603,P603)</f>
        <v>JD200</v>
      </c>
      <c r="R603" s="18" t="s">
        <v>534</v>
      </c>
    </row>
    <row r="604" customFormat="false" ht="12.75" hidden="false" customHeight="false" outlineLevel="0" collapsed="false">
      <c r="O604" s="18" t="s">
        <v>357</v>
      </c>
      <c r="P604" s="18" t="n">
        <v>1</v>
      </c>
      <c r="Q604" s="18" t="str">
        <f aca="false">CONCATENATE(O604,P604)</f>
        <v>MD1</v>
      </c>
      <c r="R604" s="18" t="s">
        <v>535</v>
      </c>
    </row>
    <row r="605" customFormat="false" ht="12.75" hidden="false" customHeight="false" outlineLevel="0" collapsed="false">
      <c r="O605" s="18" t="s">
        <v>357</v>
      </c>
      <c r="P605" s="18" t="n">
        <v>2</v>
      </c>
      <c r="Q605" s="18" t="str">
        <f aca="false">CONCATENATE(O605,P605)</f>
        <v>MD2</v>
      </c>
      <c r="R605" s="18" t="s">
        <v>535</v>
      </c>
    </row>
    <row r="606" customFormat="false" ht="12.75" hidden="false" customHeight="false" outlineLevel="0" collapsed="false">
      <c r="O606" s="18" t="s">
        <v>357</v>
      </c>
      <c r="P606" s="18" t="n">
        <v>3</v>
      </c>
      <c r="Q606" s="18" t="str">
        <f aca="false">CONCATENATE(O606,P606)</f>
        <v>MD3</v>
      </c>
      <c r="R606" s="18" t="s">
        <v>535</v>
      </c>
    </row>
    <row r="607" customFormat="false" ht="12.75" hidden="false" customHeight="false" outlineLevel="0" collapsed="false">
      <c r="O607" s="18" t="s">
        <v>357</v>
      </c>
      <c r="P607" s="18" t="n">
        <v>4</v>
      </c>
      <c r="Q607" s="18" t="str">
        <f aca="false">CONCATENATE(O607,P607)</f>
        <v>MD4</v>
      </c>
      <c r="R607" s="18" t="s">
        <v>535</v>
      </c>
    </row>
    <row r="608" customFormat="false" ht="12.75" hidden="false" customHeight="false" outlineLevel="0" collapsed="false">
      <c r="O608" s="18" t="s">
        <v>357</v>
      </c>
      <c r="P608" s="18" t="n">
        <v>5</v>
      </c>
      <c r="Q608" s="18" t="str">
        <f aca="false">CONCATENATE(O608,P608)</f>
        <v>MD5</v>
      </c>
      <c r="R608" s="18" t="s">
        <v>535</v>
      </c>
    </row>
    <row r="609" customFormat="false" ht="12.75" hidden="false" customHeight="false" outlineLevel="0" collapsed="false">
      <c r="O609" s="18" t="s">
        <v>357</v>
      </c>
      <c r="P609" s="18" t="n">
        <v>6</v>
      </c>
      <c r="Q609" s="18" t="str">
        <f aca="false">CONCATENATE(O609,P609)</f>
        <v>MD6</v>
      </c>
      <c r="R609" s="18" t="s">
        <v>535</v>
      </c>
    </row>
    <row r="610" customFormat="false" ht="12.75" hidden="false" customHeight="false" outlineLevel="0" collapsed="false">
      <c r="O610" s="18" t="s">
        <v>357</v>
      </c>
      <c r="P610" s="18" t="n">
        <v>7</v>
      </c>
      <c r="Q610" s="18" t="str">
        <f aca="false">CONCATENATE(O610,P610)</f>
        <v>MD7</v>
      </c>
      <c r="R610" s="18" t="s">
        <v>535</v>
      </c>
    </row>
    <row r="611" customFormat="false" ht="12.75" hidden="false" customHeight="false" outlineLevel="0" collapsed="false">
      <c r="O611" s="18" t="s">
        <v>357</v>
      </c>
      <c r="P611" s="18" t="n">
        <v>8</v>
      </c>
      <c r="Q611" s="18" t="str">
        <f aca="false">CONCATENATE(O611,P611)</f>
        <v>MD8</v>
      </c>
      <c r="R611" s="18" t="s">
        <v>535</v>
      </c>
    </row>
    <row r="612" customFormat="false" ht="12.75" hidden="false" customHeight="false" outlineLevel="0" collapsed="false">
      <c r="O612" s="18" t="s">
        <v>357</v>
      </c>
      <c r="P612" s="18" t="n">
        <v>9</v>
      </c>
      <c r="Q612" s="18" t="str">
        <f aca="false">CONCATENATE(O612,P612)</f>
        <v>MD9</v>
      </c>
      <c r="R612" s="18" t="s">
        <v>535</v>
      </c>
    </row>
    <row r="613" customFormat="false" ht="12.75" hidden="false" customHeight="false" outlineLevel="0" collapsed="false">
      <c r="O613" s="18" t="s">
        <v>357</v>
      </c>
      <c r="P613" s="18" t="n">
        <v>10</v>
      </c>
      <c r="Q613" s="18" t="str">
        <f aca="false">CONCATENATE(O613,P613)</f>
        <v>MD10</v>
      </c>
      <c r="R613" s="18" t="s">
        <v>535</v>
      </c>
    </row>
    <row r="614" customFormat="false" ht="12.75" hidden="false" customHeight="false" outlineLevel="0" collapsed="false">
      <c r="O614" s="18" t="s">
        <v>357</v>
      </c>
      <c r="P614" s="18" t="n">
        <v>11</v>
      </c>
      <c r="Q614" s="18" t="str">
        <f aca="false">CONCATENATE(O614,P614)</f>
        <v>MD11</v>
      </c>
      <c r="R614" s="18" t="s">
        <v>535</v>
      </c>
    </row>
    <row r="615" customFormat="false" ht="12.75" hidden="false" customHeight="false" outlineLevel="0" collapsed="false">
      <c r="O615" s="18" t="s">
        <v>357</v>
      </c>
      <c r="P615" s="18" t="n">
        <v>12</v>
      </c>
      <c r="Q615" s="18" t="str">
        <f aca="false">CONCATENATE(O615,P615)</f>
        <v>MD12</v>
      </c>
      <c r="R615" s="18" t="s">
        <v>535</v>
      </c>
    </row>
    <row r="616" customFormat="false" ht="12.75" hidden="false" customHeight="false" outlineLevel="0" collapsed="false">
      <c r="O616" s="18" t="s">
        <v>357</v>
      </c>
      <c r="P616" s="18" t="n">
        <v>13</v>
      </c>
      <c r="Q616" s="18" t="str">
        <f aca="false">CONCATENATE(O616,P616)</f>
        <v>MD13</v>
      </c>
      <c r="R616" s="18" t="s">
        <v>535</v>
      </c>
    </row>
    <row r="617" customFormat="false" ht="12.75" hidden="false" customHeight="false" outlineLevel="0" collapsed="false">
      <c r="O617" s="18" t="s">
        <v>357</v>
      </c>
      <c r="P617" s="18" t="n">
        <v>14</v>
      </c>
      <c r="Q617" s="18" t="str">
        <f aca="false">CONCATENATE(O617,P617)</f>
        <v>MD14</v>
      </c>
      <c r="R617" s="18" t="s">
        <v>535</v>
      </c>
    </row>
    <row r="618" customFormat="false" ht="12.75" hidden="false" customHeight="false" outlineLevel="0" collapsed="false">
      <c r="O618" s="18" t="s">
        <v>357</v>
      </c>
      <c r="P618" s="18" t="n">
        <v>15</v>
      </c>
      <c r="Q618" s="18" t="str">
        <f aca="false">CONCATENATE(O618,P618)</f>
        <v>MD15</v>
      </c>
      <c r="R618" s="18" t="s">
        <v>535</v>
      </c>
    </row>
    <row r="619" customFormat="false" ht="12.75" hidden="false" customHeight="false" outlineLevel="0" collapsed="false">
      <c r="O619" s="18" t="s">
        <v>357</v>
      </c>
      <c r="P619" s="18" t="n">
        <v>16</v>
      </c>
      <c r="Q619" s="18" t="str">
        <f aca="false">CONCATENATE(O619,P619)</f>
        <v>MD16</v>
      </c>
      <c r="R619" s="18" t="s">
        <v>535</v>
      </c>
    </row>
    <row r="620" customFormat="false" ht="12.75" hidden="false" customHeight="false" outlineLevel="0" collapsed="false">
      <c r="O620" s="18" t="s">
        <v>357</v>
      </c>
      <c r="P620" s="18" t="n">
        <v>17</v>
      </c>
      <c r="Q620" s="18" t="str">
        <f aca="false">CONCATENATE(O620,P620)</f>
        <v>MD17</v>
      </c>
      <c r="R620" s="18" t="s">
        <v>535</v>
      </c>
    </row>
    <row r="621" customFormat="false" ht="12.75" hidden="false" customHeight="false" outlineLevel="0" collapsed="false">
      <c r="O621" s="18" t="s">
        <v>357</v>
      </c>
      <c r="P621" s="18" t="n">
        <v>18</v>
      </c>
      <c r="Q621" s="18" t="str">
        <f aca="false">CONCATENATE(O621,P621)</f>
        <v>MD18</v>
      </c>
      <c r="R621" s="18" t="s">
        <v>535</v>
      </c>
    </row>
    <row r="622" customFormat="false" ht="12.75" hidden="false" customHeight="false" outlineLevel="0" collapsed="false">
      <c r="O622" s="18" t="s">
        <v>357</v>
      </c>
      <c r="P622" s="18" t="n">
        <v>19</v>
      </c>
      <c r="Q622" s="18" t="str">
        <f aca="false">CONCATENATE(O622,P622)</f>
        <v>MD19</v>
      </c>
      <c r="R622" s="18" t="s">
        <v>535</v>
      </c>
    </row>
    <row r="623" customFormat="false" ht="12.75" hidden="false" customHeight="false" outlineLevel="0" collapsed="false">
      <c r="O623" s="18" t="s">
        <v>357</v>
      </c>
      <c r="P623" s="18" t="n">
        <v>20</v>
      </c>
      <c r="Q623" s="18" t="str">
        <f aca="false">CONCATENATE(O623,P623)</f>
        <v>MD20</v>
      </c>
      <c r="R623" s="18" t="s">
        <v>535</v>
      </c>
    </row>
    <row r="624" customFormat="false" ht="12.75" hidden="false" customHeight="false" outlineLevel="0" collapsed="false">
      <c r="O624" s="18" t="s">
        <v>357</v>
      </c>
      <c r="P624" s="18" t="n">
        <v>21</v>
      </c>
      <c r="Q624" s="18" t="str">
        <f aca="false">CONCATENATE(O624,P624)</f>
        <v>MD21</v>
      </c>
      <c r="R624" s="18" t="s">
        <v>535</v>
      </c>
    </row>
    <row r="625" customFormat="false" ht="12.75" hidden="false" customHeight="false" outlineLevel="0" collapsed="false">
      <c r="O625" s="18" t="s">
        <v>357</v>
      </c>
      <c r="P625" s="18" t="n">
        <v>22</v>
      </c>
      <c r="Q625" s="18" t="str">
        <f aca="false">CONCATENATE(O625,P625)</f>
        <v>MD22</v>
      </c>
      <c r="R625" s="18" t="s">
        <v>535</v>
      </c>
    </row>
    <row r="626" customFormat="false" ht="12.75" hidden="false" customHeight="false" outlineLevel="0" collapsed="false">
      <c r="O626" s="18" t="s">
        <v>357</v>
      </c>
      <c r="P626" s="18" t="n">
        <v>23</v>
      </c>
      <c r="Q626" s="18" t="str">
        <f aca="false">CONCATENATE(O626,P626)</f>
        <v>MD23</v>
      </c>
      <c r="R626" s="18" t="s">
        <v>535</v>
      </c>
    </row>
    <row r="627" customFormat="false" ht="12.75" hidden="false" customHeight="false" outlineLevel="0" collapsed="false">
      <c r="O627" s="18" t="s">
        <v>357</v>
      </c>
      <c r="P627" s="18" t="n">
        <v>24</v>
      </c>
      <c r="Q627" s="18" t="str">
        <f aca="false">CONCATENATE(O627,P627)</f>
        <v>MD24</v>
      </c>
      <c r="R627" s="18" t="s">
        <v>535</v>
      </c>
    </row>
    <row r="628" customFormat="false" ht="12.75" hidden="false" customHeight="false" outlineLevel="0" collapsed="false">
      <c r="O628" s="18" t="s">
        <v>357</v>
      </c>
      <c r="P628" s="18" t="n">
        <v>25</v>
      </c>
      <c r="Q628" s="18" t="str">
        <f aca="false">CONCATENATE(O628,P628)</f>
        <v>MD25</v>
      </c>
      <c r="R628" s="18" t="s">
        <v>535</v>
      </c>
    </row>
    <row r="629" customFormat="false" ht="12.75" hidden="false" customHeight="false" outlineLevel="0" collapsed="false">
      <c r="O629" s="18" t="s">
        <v>357</v>
      </c>
      <c r="P629" s="18" t="n">
        <v>26</v>
      </c>
      <c r="Q629" s="18" t="str">
        <f aca="false">CONCATENATE(O629,P629)</f>
        <v>MD26</v>
      </c>
      <c r="R629" s="18" t="s">
        <v>535</v>
      </c>
    </row>
    <row r="630" customFormat="false" ht="12.75" hidden="false" customHeight="false" outlineLevel="0" collapsed="false">
      <c r="O630" s="18" t="s">
        <v>357</v>
      </c>
      <c r="P630" s="18" t="n">
        <v>27</v>
      </c>
      <c r="Q630" s="18" t="str">
        <f aca="false">CONCATENATE(O630,P630)</f>
        <v>MD27</v>
      </c>
      <c r="R630" s="18" t="s">
        <v>535</v>
      </c>
    </row>
    <row r="631" customFormat="false" ht="12.75" hidden="false" customHeight="false" outlineLevel="0" collapsed="false">
      <c r="O631" s="18" t="s">
        <v>357</v>
      </c>
      <c r="P631" s="18" t="n">
        <v>28</v>
      </c>
      <c r="Q631" s="18" t="str">
        <f aca="false">CONCATENATE(O631,P631)</f>
        <v>MD28</v>
      </c>
      <c r="R631" s="18" t="s">
        <v>535</v>
      </c>
    </row>
    <row r="632" customFormat="false" ht="12.75" hidden="false" customHeight="false" outlineLevel="0" collapsed="false">
      <c r="O632" s="18" t="s">
        <v>357</v>
      </c>
      <c r="P632" s="18" t="n">
        <v>29</v>
      </c>
      <c r="Q632" s="18" t="str">
        <f aca="false">CONCATENATE(O632,P632)</f>
        <v>MD29</v>
      </c>
      <c r="R632" s="18" t="s">
        <v>535</v>
      </c>
    </row>
    <row r="633" customFormat="false" ht="12.75" hidden="false" customHeight="false" outlineLevel="0" collapsed="false">
      <c r="O633" s="18" t="s">
        <v>357</v>
      </c>
      <c r="P633" s="18" t="n">
        <v>30</v>
      </c>
      <c r="Q633" s="18" t="str">
        <f aca="false">CONCATENATE(O633,P633)</f>
        <v>MD30</v>
      </c>
      <c r="R633" s="18" t="s">
        <v>535</v>
      </c>
    </row>
    <row r="634" customFormat="false" ht="12.75" hidden="false" customHeight="false" outlineLevel="0" collapsed="false">
      <c r="O634" s="18" t="s">
        <v>357</v>
      </c>
      <c r="P634" s="18" t="n">
        <v>31</v>
      </c>
      <c r="Q634" s="18" t="str">
        <f aca="false">CONCATENATE(O634,P634)</f>
        <v>MD31</v>
      </c>
      <c r="R634" s="18" t="s">
        <v>535</v>
      </c>
    </row>
    <row r="635" customFormat="false" ht="12.75" hidden="false" customHeight="false" outlineLevel="0" collapsed="false">
      <c r="O635" s="18" t="s">
        <v>357</v>
      </c>
      <c r="P635" s="18" t="n">
        <v>32</v>
      </c>
      <c r="Q635" s="18" t="str">
        <f aca="false">CONCATENATE(O635,P635)</f>
        <v>MD32</v>
      </c>
      <c r="R635" s="18" t="s">
        <v>535</v>
      </c>
    </row>
    <row r="636" customFormat="false" ht="12.75" hidden="false" customHeight="false" outlineLevel="0" collapsed="false">
      <c r="O636" s="18" t="s">
        <v>357</v>
      </c>
      <c r="P636" s="18" t="n">
        <v>33</v>
      </c>
      <c r="Q636" s="18" t="str">
        <f aca="false">CONCATENATE(O636,P636)</f>
        <v>MD33</v>
      </c>
      <c r="R636" s="18" t="s">
        <v>535</v>
      </c>
    </row>
    <row r="637" customFormat="false" ht="12.75" hidden="false" customHeight="false" outlineLevel="0" collapsed="false">
      <c r="O637" s="18" t="s">
        <v>357</v>
      </c>
      <c r="P637" s="18" t="n">
        <v>34</v>
      </c>
      <c r="Q637" s="18" t="str">
        <f aca="false">CONCATENATE(O637,P637)</f>
        <v>MD34</v>
      </c>
      <c r="R637" s="18" t="s">
        <v>535</v>
      </c>
    </row>
    <row r="638" customFormat="false" ht="12.75" hidden="false" customHeight="false" outlineLevel="0" collapsed="false">
      <c r="O638" s="18" t="s">
        <v>357</v>
      </c>
      <c r="P638" s="18" t="n">
        <v>35</v>
      </c>
      <c r="Q638" s="18" t="str">
        <f aca="false">CONCATENATE(O638,P638)</f>
        <v>MD35</v>
      </c>
      <c r="R638" s="18" t="s">
        <v>535</v>
      </c>
    </row>
    <row r="639" customFormat="false" ht="12.75" hidden="false" customHeight="false" outlineLevel="0" collapsed="false">
      <c r="O639" s="18" t="s">
        <v>357</v>
      </c>
      <c r="P639" s="18" t="n">
        <v>36</v>
      </c>
      <c r="Q639" s="18" t="str">
        <f aca="false">CONCATENATE(O639,P639)</f>
        <v>MD36</v>
      </c>
      <c r="R639" s="18" t="s">
        <v>535</v>
      </c>
    </row>
    <row r="640" customFormat="false" ht="12.75" hidden="false" customHeight="false" outlineLevel="0" collapsed="false">
      <c r="O640" s="18" t="s">
        <v>357</v>
      </c>
      <c r="P640" s="18" t="n">
        <v>37</v>
      </c>
      <c r="Q640" s="18" t="str">
        <f aca="false">CONCATENATE(O640,P640)</f>
        <v>MD37</v>
      </c>
      <c r="R640" s="18" t="s">
        <v>535</v>
      </c>
    </row>
    <row r="641" customFormat="false" ht="12.75" hidden="false" customHeight="false" outlineLevel="0" collapsed="false">
      <c r="O641" s="18" t="s">
        <v>357</v>
      </c>
      <c r="P641" s="18" t="n">
        <v>38</v>
      </c>
      <c r="Q641" s="18" t="str">
        <f aca="false">CONCATENATE(O641,P641)</f>
        <v>MD38</v>
      </c>
      <c r="R641" s="18" t="s">
        <v>535</v>
      </c>
    </row>
    <row r="642" customFormat="false" ht="12.75" hidden="false" customHeight="false" outlineLevel="0" collapsed="false">
      <c r="O642" s="18" t="s">
        <v>357</v>
      </c>
      <c r="P642" s="18" t="n">
        <v>39</v>
      </c>
      <c r="Q642" s="18" t="str">
        <f aca="false">CONCATENATE(O642,P642)</f>
        <v>MD39</v>
      </c>
      <c r="R642" s="18" t="s">
        <v>535</v>
      </c>
    </row>
    <row r="643" customFormat="false" ht="12.75" hidden="false" customHeight="false" outlineLevel="0" collapsed="false">
      <c r="O643" s="18" t="s">
        <v>357</v>
      </c>
      <c r="P643" s="18" t="n">
        <v>40</v>
      </c>
      <c r="Q643" s="18" t="str">
        <f aca="false">CONCATENATE(O643,P643)</f>
        <v>MD40</v>
      </c>
      <c r="R643" s="18" t="s">
        <v>535</v>
      </c>
    </row>
    <row r="644" customFormat="false" ht="12.75" hidden="false" customHeight="false" outlineLevel="0" collapsed="false">
      <c r="O644" s="18" t="s">
        <v>357</v>
      </c>
      <c r="P644" s="18" t="n">
        <v>41</v>
      </c>
      <c r="Q644" s="18" t="str">
        <f aca="false">CONCATENATE(O644,P644)</f>
        <v>MD41</v>
      </c>
      <c r="R644" s="18" t="s">
        <v>535</v>
      </c>
    </row>
    <row r="645" customFormat="false" ht="12.75" hidden="false" customHeight="false" outlineLevel="0" collapsed="false">
      <c r="O645" s="18" t="s">
        <v>357</v>
      </c>
      <c r="P645" s="18" t="n">
        <v>42</v>
      </c>
      <c r="Q645" s="18" t="str">
        <f aca="false">CONCATENATE(O645,P645)</f>
        <v>MD42</v>
      </c>
      <c r="R645" s="18" t="s">
        <v>535</v>
      </c>
    </row>
    <row r="646" customFormat="false" ht="12.75" hidden="false" customHeight="false" outlineLevel="0" collapsed="false">
      <c r="O646" s="18" t="s">
        <v>357</v>
      </c>
      <c r="P646" s="18" t="n">
        <v>43</v>
      </c>
      <c r="Q646" s="18" t="str">
        <f aca="false">CONCATENATE(O646,P646)</f>
        <v>MD43</v>
      </c>
      <c r="R646" s="18" t="s">
        <v>535</v>
      </c>
    </row>
    <row r="647" customFormat="false" ht="12.75" hidden="false" customHeight="false" outlineLevel="0" collapsed="false">
      <c r="O647" s="18" t="s">
        <v>357</v>
      </c>
      <c r="P647" s="18" t="n">
        <v>44</v>
      </c>
      <c r="Q647" s="18" t="str">
        <f aca="false">CONCATENATE(O647,P647)</f>
        <v>MD44</v>
      </c>
      <c r="R647" s="18" t="s">
        <v>535</v>
      </c>
    </row>
    <row r="648" customFormat="false" ht="12.75" hidden="false" customHeight="false" outlineLevel="0" collapsed="false">
      <c r="O648" s="18" t="s">
        <v>357</v>
      </c>
      <c r="P648" s="18" t="n">
        <v>45</v>
      </c>
      <c r="Q648" s="18" t="str">
        <f aca="false">CONCATENATE(O648,P648)</f>
        <v>MD45</v>
      </c>
      <c r="R648" s="18" t="s">
        <v>535</v>
      </c>
    </row>
    <row r="649" customFormat="false" ht="12.75" hidden="false" customHeight="false" outlineLevel="0" collapsed="false">
      <c r="O649" s="18" t="s">
        <v>357</v>
      </c>
      <c r="P649" s="18" t="n">
        <v>46</v>
      </c>
      <c r="Q649" s="18" t="str">
        <f aca="false">CONCATENATE(O649,P649)</f>
        <v>MD46</v>
      </c>
      <c r="R649" s="18" t="s">
        <v>535</v>
      </c>
    </row>
    <row r="650" customFormat="false" ht="12.75" hidden="false" customHeight="false" outlineLevel="0" collapsed="false">
      <c r="O650" s="18" t="s">
        <v>357</v>
      </c>
      <c r="P650" s="18" t="n">
        <v>47</v>
      </c>
      <c r="Q650" s="18" t="str">
        <f aca="false">CONCATENATE(O650,P650)</f>
        <v>MD47</v>
      </c>
      <c r="R650" s="18" t="s">
        <v>535</v>
      </c>
    </row>
    <row r="651" customFormat="false" ht="12.75" hidden="false" customHeight="false" outlineLevel="0" collapsed="false">
      <c r="O651" s="18" t="s">
        <v>357</v>
      </c>
      <c r="P651" s="18" t="n">
        <v>48</v>
      </c>
      <c r="Q651" s="18" t="str">
        <f aca="false">CONCATENATE(O651,P651)</f>
        <v>MD48</v>
      </c>
      <c r="R651" s="18" t="s">
        <v>535</v>
      </c>
    </row>
    <row r="652" customFormat="false" ht="12.75" hidden="false" customHeight="false" outlineLevel="0" collapsed="false">
      <c r="O652" s="18" t="s">
        <v>357</v>
      </c>
      <c r="P652" s="18" t="n">
        <v>49</v>
      </c>
      <c r="Q652" s="18" t="str">
        <f aca="false">CONCATENATE(O652,P652)</f>
        <v>MD49</v>
      </c>
      <c r="R652" s="18" t="s">
        <v>535</v>
      </c>
    </row>
    <row r="653" customFormat="false" ht="12.75" hidden="false" customHeight="false" outlineLevel="0" collapsed="false">
      <c r="O653" s="18" t="s">
        <v>357</v>
      </c>
      <c r="P653" s="18" t="n">
        <v>50</v>
      </c>
      <c r="Q653" s="18" t="str">
        <f aca="false">CONCATENATE(O653,P653)</f>
        <v>MD50</v>
      </c>
      <c r="R653" s="18" t="s">
        <v>535</v>
      </c>
    </row>
    <row r="654" customFormat="false" ht="12.75" hidden="false" customHeight="false" outlineLevel="0" collapsed="false">
      <c r="O654" s="18" t="s">
        <v>357</v>
      </c>
      <c r="P654" s="18" t="n">
        <v>51</v>
      </c>
      <c r="Q654" s="18" t="str">
        <f aca="false">CONCATENATE(O654,P654)</f>
        <v>MD51</v>
      </c>
      <c r="R654" s="18" t="s">
        <v>536</v>
      </c>
    </row>
    <row r="655" customFormat="false" ht="12.75" hidden="false" customHeight="false" outlineLevel="0" collapsed="false">
      <c r="O655" s="18" t="s">
        <v>357</v>
      </c>
      <c r="P655" s="18" t="n">
        <v>52</v>
      </c>
      <c r="Q655" s="18" t="str">
        <f aca="false">CONCATENATE(O655,P655)</f>
        <v>MD52</v>
      </c>
      <c r="R655" s="18" t="s">
        <v>536</v>
      </c>
    </row>
    <row r="656" customFormat="false" ht="12.75" hidden="false" customHeight="false" outlineLevel="0" collapsed="false">
      <c r="O656" s="18" t="s">
        <v>357</v>
      </c>
      <c r="P656" s="18" t="n">
        <v>53</v>
      </c>
      <c r="Q656" s="18" t="str">
        <f aca="false">CONCATENATE(O656,P656)</f>
        <v>MD53</v>
      </c>
      <c r="R656" s="18" t="s">
        <v>536</v>
      </c>
    </row>
    <row r="657" customFormat="false" ht="12.75" hidden="false" customHeight="false" outlineLevel="0" collapsed="false">
      <c r="O657" s="18" t="s">
        <v>357</v>
      </c>
      <c r="P657" s="18" t="n">
        <v>54</v>
      </c>
      <c r="Q657" s="18" t="str">
        <f aca="false">CONCATENATE(O657,P657)</f>
        <v>MD54</v>
      </c>
      <c r="R657" s="18" t="s">
        <v>536</v>
      </c>
    </row>
    <row r="658" customFormat="false" ht="12.75" hidden="false" customHeight="false" outlineLevel="0" collapsed="false">
      <c r="O658" s="18" t="s">
        <v>357</v>
      </c>
      <c r="P658" s="18" t="n">
        <v>55</v>
      </c>
      <c r="Q658" s="18" t="str">
        <f aca="false">CONCATENATE(O658,P658)</f>
        <v>MD55</v>
      </c>
      <c r="R658" s="18" t="s">
        <v>536</v>
      </c>
    </row>
    <row r="659" customFormat="false" ht="12.75" hidden="false" customHeight="false" outlineLevel="0" collapsed="false">
      <c r="O659" s="18" t="s">
        <v>357</v>
      </c>
      <c r="P659" s="18" t="n">
        <v>56</v>
      </c>
      <c r="Q659" s="18" t="str">
        <f aca="false">CONCATENATE(O659,P659)</f>
        <v>MD56</v>
      </c>
      <c r="R659" s="18" t="s">
        <v>536</v>
      </c>
    </row>
    <row r="660" customFormat="false" ht="12.75" hidden="false" customHeight="false" outlineLevel="0" collapsed="false">
      <c r="O660" s="18" t="s">
        <v>357</v>
      </c>
      <c r="P660" s="18" t="n">
        <v>57</v>
      </c>
      <c r="Q660" s="18" t="str">
        <f aca="false">CONCATENATE(O660,P660)</f>
        <v>MD57</v>
      </c>
      <c r="R660" s="18" t="s">
        <v>536</v>
      </c>
    </row>
    <row r="661" customFormat="false" ht="12.75" hidden="false" customHeight="false" outlineLevel="0" collapsed="false">
      <c r="O661" s="18" t="s">
        <v>357</v>
      </c>
      <c r="P661" s="18" t="n">
        <v>58</v>
      </c>
      <c r="Q661" s="18" t="str">
        <f aca="false">CONCATENATE(O661,P661)</f>
        <v>MD58</v>
      </c>
      <c r="R661" s="18" t="s">
        <v>536</v>
      </c>
    </row>
    <row r="662" customFormat="false" ht="12.75" hidden="false" customHeight="false" outlineLevel="0" collapsed="false">
      <c r="O662" s="18" t="s">
        <v>357</v>
      </c>
      <c r="P662" s="18" t="n">
        <v>59</v>
      </c>
      <c r="Q662" s="18" t="str">
        <f aca="false">CONCATENATE(O662,P662)</f>
        <v>MD59</v>
      </c>
      <c r="R662" s="18" t="s">
        <v>536</v>
      </c>
    </row>
    <row r="663" customFormat="false" ht="12.75" hidden="false" customHeight="false" outlineLevel="0" collapsed="false">
      <c r="O663" s="18" t="s">
        <v>357</v>
      </c>
      <c r="P663" s="18" t="n">
        <v>60</v>
      </c>
      <c r="Q663" s="18" t="str">
        <f aca="false">CONCATENATE(O663,P663)</f>
        <v>MD60</v>
      </c>
      <c r="R663" s="18" t="s">
        <v>536</v>
      </c>
    </row>
    <row r="664" customFormat="false" ht="12.75" hidden="false" customHeight="false" outlineLevel="0" collapsed="false">
      <c r="O664" s="18" t="s">
        <v>357</v>
      </c>
      <c r="P664" s="18" t="n">
        <v>61</v>
      </c>
      <c r="Q664" s="18" t="str">
        <f aca="false">CONCATENATE(O664,P664)</f>
        <v>MD61</v>
      </c>
      <c r="R664" s="18" t="s">
        <v>536</v>
      </c>
    </row>
    <row r="665" customFormat="false" ht="12.75" hidden="false" customHeight="false" outlineLevel="0" collapsed="false">
      <c r="O665" s="18" t="s">
        <v>357</v>
      </c>
      <c r="P665" s="18" t="n">
        <v>62</v>
      </c>
      <c r="Q665" s="18" t="str">
        <f aca="false">CONCATENATE(O665,P665)</f>
        <v>MD62</v>
      </c>
      <c r="R665" s="18" t="s">
        <v>536</v>
      </c>
    </row>
    <row r="666" customFormat="false" ht="12.75" hidden="false" customHeight="false" outlineLevel="0" collapsed="false">
      <c r="O666" s="18" t="s">
        <v>357</v>
      </c>
      <c r="P666" s="18" t="n">
        <v>63</v>
      </c>
      <c r="Q666" s="18" t="str">
        <f aca="false">CONCATENATE(O666,P666)</f>
        <v>MD63</v>
      </c>
      <c r="R666" s="18" t="s">
        <v>536</v>
      </c>
    </row>
    <row r="667" customFormat="false" ht="12.75" hidden="false" customHeight="false" outlineLevel="0" collapsed="false">
      <c r="O667" s="18" t="s">
        <v>357</v>
      </c>
      <c r="P667" s="18" t="n">
        <v>64</v>
      </c>
      <c r="Q667" s="18" t="str">
        <f aca="false">CONCATENATE(O667,P667)</f>
        <v>MD64</v>
      </c>
      <c r="R667" s="18" t="s">
        <v>536</v>
      </c>
    </row>
    <row r="668" customFormat="false" ht="12.75" hidden="false" customHeight="false" outlineLevel="0" collapsed="false">
      <c r="O668" s="18" t="s">
        <v>357</v>
      </c>
      <c r="P668" s="18" t="n">
        <v>65</v>
      </c>
      <c r="Q668" s="18" t="str">
        <f aca="false">CONCATENATE(O668,P668)</f>
        <v>MD65</v>
      </c>
      <c r="R668" s="18" t="s">
        <v>536</v>
      </c>
    </row>
    <row r="669" customFormat="false" ht="12.75" hidden="false" customHeight="false" outlineLevel="0" collapsed="false">
      <c r="O669" s="18" t="s">
        <v>357</v>
      </c>
      <c r="P669" s="18" t="n">
        <v>66</v>
      </c>
      <c r="Q669" s="18" t="str">
        <f aca="false">CONCATENATE(O669,P669)</f>
        <v>MD66</v>
      </c>
      <c r="R669" s="18" t="s">
        <v>536</v>
      </c>
    </row>
    <row r="670" customFormat="false" ht="12.75" hidden="false" customHeight="false" outlineLevel="0" collapsed="false">
      <c r="O670" s="18" t="s">
        <v>357</v>
      </c>
      <c r="P670" s="18" t="n">
        <v>67</v>
      </c>
      <c r="Q670" s="18" t="str">
        <f aca="false">CONCATENATE(O670,P670)</f>
        <v>MD67</v>
      </c>
      <c r="R670" s="18" t="s">
        <v>536</v>
      </c>
    </row>
    <row r="671" customFormat="false" ht="12.75" hidden="false" customHeight="false" outlineLevel="0" collapsed="false">
      <c r="O671" s="18" t="s">
        <v>357</v>
      </c>
      <c r="P671" s="18" t="n">
        <v>68</v>
      </c>
      <c r="Q671" s="18" t="str">
        <f aca="false">CONCATENATE(O671,P671)</f>
        <v>MD68</v>
      </c>
      <c r="R671" s="18" t="s">
        <v>536</v>
      </c>
    </row>
    <row r="672" customFormat="false" ht="12.75" hidden="false" customHeight="false" outlineLevel="0" collapsed="false">
      <c r="O672" s="18" t="s">
        <v>357</v>
      </c>
      <c r="P672" s="18" t="n">
        <v>69</v>
      </c>
      <c r="Q672" s="18" t="str">
        <f aca="false">CONCATENATE(O672,P672)</f>
        <v>MD69</v>
      </c>
      <c r="R672" s="18" t="s">
        <v>536</v>
      </c>
    </row>
    <row r="673" customFormat="false" ht="12.75" hidden="false" customHeight="false" outlineLevel="0" collapsed="false">
      <c r="O673" s="18" t="s">
        <v>357</v>
      </c>
      <c r="P673" s="18" t="n">
        <v>70</v>
      </c>
      <c r="Q673" s="18" t="str">
        <f aca="false">CONCATENATE(O673,P673)</f>
        <v>MD70</v>
      </c>
      <c r="R673" s="18" t="s">
        <v>536</v>
      </c>
    </row>
    <row r="674" customFormat="false" ht="12.75" hidden="false" customHeight="false" outlineLevel="0" collapsed="false">
      <c r="O674" s="18" t="s">
        <v>357</v>
      </c>
      <c r="P674" s="18" t="n">
        <v>71</v>
      </c>
      <c r="Q674" s="18" t="str">
        <f aca="false">CONCATENATE(O674,P674)</f>
        <v>MD71</v>
      </c>
      <c r="R674" s="18" t="s">
        <v>536</v>
      </c>
    </row>
    <row r="675" customFormat="false" ht="12.75" hidden="false" customHeight="false" outlineLevel="0" collapsed="false">
      <c r="O675" s="18" t="s">
        <v>357</v>
      </c>
      <c r="P675" s="18" t="n">
        <v>72</v>
      </c>
      <c r="Q675" s="18" t="str">
        <f aca="false">CONCATENATE(O675,P675)</f>
        <v>MD72</v>
      </c>
      <c r="R675" s="18" t="s">
        <v>536</v>
      </c>
    </row>
    <row r="676" customFormat="false" ht="12.75" hidden="false" customHeight="false" outlineLevel="0" collapsed="false">
      <c r="O676" s="18" t="s">
        <v>357</v>
      </c>
      <c r="P676" s="18" t="n">
        <v>73</v>
      </c>
      <c r="Q676" s="18" t="str">
        <f aca="false">CONCATENATE(O676,P676)</f>
        <v>MD73</v>
      </c>
      <c r="R676" s="18" t="s">
        <v>536</v>
      </c>
    </row>
    <row r="677" customFormat="false" ht="12.75" hidden="false" customHeight="false" outlineLevel="0" collapsed="false">
      <c r="O677" s="18" t="s">
        <v>357</v>
      </c>
      <c r="P677" s="18" t="n">
        <v>74</v>
      </c>
      <c r="Q677" s="18" t="str">
        <f aca="false">CONCATENATE(O677,P677)</f>
        <v>MD74</v>
      </c>
      <c r="R677" s="18" t="s">
        <v>536</v>
      </c>
    </row>
    <row r="678" customFormat="false" ht="12.75" hidden="false" customHeight="false" outlineLevel="0" collapsed="false">
      <c r="O678" s="18" t="s">
        <v>357</v>
      </c>
      <c r="P678" s="18" t="n">
        <v>75</v>
      </c>
      <c r="Q678" s="18" t="str">
        <f aca="false">CONCATENATE(O678,P678)</f>
        <v>MD75</v>
      </c>
      <c r="R678" s="18" t="s">
        <v>536</v>
      </c>
    </row>
    <row r="679" customFormat="false" ht="12.75" hidden="false" customHeight="false" outlineLevel="0" collapsed="false">
      <c r="O679" s="18" t="s">
        <v>357</v>
      </c>
      <c r="P679" s="18" t="n">
        <v>76</v>
      </c>
      <c r="Q679" s="18" t="str">
        <f aca="false">CONCATENATE(O679,P679)</f>
        <v>MD76</v>
      </c>
      <c r="R679" s="18" t="s">
        <v>536</v>
      </c>
    </row>
    <row r="680" customFormat="false" ht="12.75" hidden="false" customHeight="false" outlineLevel="0" collapsed="false">
      <c r="O680" s="18" t="s">
        <v>357</v>
      </c>
      <c r="P680" s="18" t="n">
        <v>77</v>
      </c>
      <c r="Q680" s="18" t="str">
        <f aca="false">CONCATENATE(O680,P680)</f>
        <v>MD77</v>
      </c>
      <c r="R680" s="18" t="s">
        <v>536</v>
      </c>
    </row>
    <row r="681" customFormat="false" ht="12.75" hidden="false" customHeight="false" outlineLevel="0" collapsed="false">
      <c r="O681" s="18" t="s">
        <v>357</v>
      </c>
      <c r="P681" s="18" t="n">
        <v>78</v>
      </c>
      <c r="Q681" s="18" t="str">
        <f aca="false">CONCATENATE(O681,P681)</f>
        <v>MD78</v>
      </c>
      <c r="R681" s="18" t="s">
        <v>536</v>
      </c>
    </row>
    <row r="682" customFormat="false" ht="12.75" hidden="false" customHeight="false" outlineLevel="0" collapsed="false">
      <c r="O682" s="18" t="s">
        <v>357</v>
      </c>
      <c r="P682" s="18" t="n">
        <v>79</v>
      </c>
      <c r="Q682" s="18" t="str">
        <f aca="false">CONCATENATE(O682,P682)</f>
        <v>MD79</v>
      </c>
      <c r="R682" s="18" t="s">
        <v>536</v>
      </c>
    </row>
    <row r="683" customFormat="false" ht="12.75" hidden="false" customHeight="false" outlineLevel="0" collapsed="false">
      <c r="O683" s="18" t="s">
        <v>357</v>
      </c>
      <c r="P683" s="18" t="n">
        <v>80</v>
      </c>
      <c r="Q683" s="18" t="str">
        <f aca="false">CONCATENATE(O683,P683)</f>
        <v>MD80</v>
      </c>
      <c r="R683" s="18" t="s">
        <v>536</v>
      </c>
    </row>
    <row r="684" customFormat="false" ht="12.75" hidden="false" customHeight="false" outlineLevel="0" collapsed="false">
      <c r="O684" s="18" t="s">
        <v>357</v>
      </c>
      <c r="P684" s="18" t="n">
        <v>81</v>
      </c>
      <c r="Q684" s="18" t="str">
        <f aca="false">CONCATENATE(O684,P684)</f>
        <v>MD81</v>
      </c>
      <c r="R684" s="18" t="s">
        <v>536</v>
      </c>
    </row>
    <row r="685" customFormat="false" ht="12.75" hidden="false" customHeight="false" outlineLevel="0" collapsed="false">
      <c r="O685" s="18" t="s">
        <v>357</v>
      </c>
      <c r="P685" s="18" t="n">
        <v>82</v>
      </c>
      <c r="Q685" s="18" t="str">
        <f aca="false">CONCATENATE(O685,P685)</f>
        <v>MD82</v>
      </c>
      <c r="R685" s="18" t="s">
        <v>536</v>
      </c>
    </row>
    <row r="686" customFormat="false" ht="12.75" hidden="false" customHeight="false" outlineLevel="0" collapsed="false">
      <c r="O686" s="18" t="s">
        <v>357</v>
      </c>
      <c r="P686" s="18" t="n">
        <v>83</v>
      </c>
      <c r="Q686" s="18" t="str">
        <f aca="false">CONCATENATE(O686,P686)</f>
        <v>MD83</v>
      </c>
      <c r="R686" s="18" t="s">
        <v>536</v>
      </c>
    </row>
    <row r="687" customFormat="false" ht="12.75" hidden="false" customHeight="false" outlineLevel="0" collapsed="false">
      <c r="O687" s="18" t="s">
        <v>357</v>
      </c>
      <c r="P687" s="18" t="n">
        <v>84</v>
      </c>
      <c r="Q687" s="18" t="str">
        <f aca="false">CONCATENATE(O687,P687)</f>
        <v>MD84</v>
      </c>
      <c r="R687" s="18" t="s">
        <v>536</v>
      </c>
    </row>
    <row r="688" customFormat="false" ht="12.75" hidden="false" customHeight="false" outlineLevel="0" collapsed="false">
      <c r="O688" s="18" t="s">
        <v>357</v>
      </c>
      <c r="P688" s="18" t="n">
        <v>85</v>
      </c>
      <c r="Q688" s="18" t="str">
        <f aca="false">CONCATENATE(O688,P688)</f>
        <v>MD85</v>
      </c>
      <c r="R688" s="18" t="s">
        <v>536</v>
      </c>
    </row>
    <row r="689" customFormat="false" ht="12.75" hidden="false" customHeight="false" outlineLevel="0" collapsed="false">
      <c r="O689" s="18" t="s">
        <v>357</v>
      </c>
      <c r="P689" s="18" t="n">
        <v>86</v>
      </c>
      <c r="Q689" s="18" t="str">
        <f aca="false">CONCATENATE(O689,P689)</f>
        <v>MD86</v>
      </c>
      <c r="R689" s="18" t="s">
        <v>536</v>
      </c>
    </row>
    <row r="690" customFormat="false" ht="12.75" hidden="false" customHeight="false" outlineLevel="0" collapsed="false">
      <c r="O690" s="18" t="s">
        <v>357</v>
      </c>
      <c r="P690" s="18" t="n">
        <v>87</v>
      </c>
      <c r="Q690" s="18" t="str">
        <f aca="false">CONCATENATE(O690,P690)</f>
        <v>MD87</v>
      </c>
      <c r="R690" s="18" t="s">
        <v>536</v>
      </c>
    </row>
    <row r="691" customFormat="false" ht="12.75" hidden="false" customHeight="false" outlineLevel="0" collapsed="false">
      <c r="O691" s="18" t="s">
        <v>357</v>
      </c>
      <c r="P691" s="18" t="n">
        <v>88</v>
      </c>
      <c r="Q691" s="18" t="str">
        <f aca="false">CONCATENATE(O691,P691)</f>
        <v>MD88</v>
      </c>
      <c r="R691" s="18" t="s">
        <v>536</v>
      </c>
    </row>
    <row r="692" customFormat="false" ht="12.75" hidden="false" customHeight="false" outlineLevel="0" collapsed="false">
      <c r="O692" s="18" t="s">
        <v>357</v>
      </c>
      <c r="P692" s="18" t="n">
        <v>89</v>
      </c>
      <c r="Q692" s="18" t="str">
        <f aca="false">CONCATENATE(O692,P692)</f>
        <v>MD89</v>
      </c>
      <c r="R692" s="18" t="s">
        <v>536</v>
      </c>
    </row>
    <row r="693" customFormat="false" ht="12.75" hidden="false" customHeight="false" outlineLevel="0" collapsed="false">
      <c r="O693" s="18" t="s">
        <v>357</v>
      </c>
      <c r="P693" s="18" t="n">
        <v>90</v>
      </c>
      <c r="Q693" s="18" t="str">
        <f aca="false">CONCATENATE(O693,P693)</f>
        <v>MD90</v>
      </c>
      <c r="R693" s="18" t="s">
        <v>536</v>
      </c>
    </row>
    <row r="694" customFormat="false" ht="12.75" hidden="false" customHeight="false" outlineLevel="0" collapsed="false">
      <c r="O694" s="18" t="s">
        <v>357</v>
      </c>
      <c r="P694" s="18" t="n">
        <v>91</v>
      </c>
      <c r="Q694" s="18" t="str">
        <f aca="false">CONCATENATE(O694,P694)</f>
        <v>MD91</v>
      </c>
      <c r="R694" s="18" t="s">
        <v>536</v>
      </c>
    </row>
    <row r="695" customFormat="false" ht="12.75" hidden="false" customHeight="false" outlineLevel="0" collapsed="false">
      <c r="O695" s="18" t="s">
        <v>357</v>
      </c>
      <c r="P695" s="18" t="n">
        <v>92</v>
      </c>
      <c r="Q695" s="18" t="str">
        <f aca="false">CONCATENATE(O695,P695)</f>
        <v>MD92</v>
      </c>
      <c r="R695" s="18" t="s">
        <v>536</v>
      </c>
    </row>
    <row r="696" customFormat="false" ht="12.75" hidden="false" customHeight="false" outlineLevel="0" collapsed="false">
      <c r="O696" s="18" t="s">
        <v>357</v>
      </c>
      <c r="P696" s="18" t="n">
        <v>93</v>
      </c>
      <c r="Q696" s="18" t="str">
        <f aca="false">CONCATENATE(O696,P696)</f>
        <v>MD93</v>
      </c>
      <c r="R696" s="18" t="s">
        <v>536</v>
      </c>
    </row>
    <row r="697" customFormat="false" ht="12.75" hidden="false" customHeight="false" outlineLevel="0" collapsed="false">
      <c r="O697" s="18" t="s">
        <v>357</v>
      </c>
      <c r="P697" s="18" t="n">
        <v>94</v>
      </c>
      <c r="Q697" s="18" t="str">
        <f aca="false">CONCATENATE(O697,P697)</f>
        <v>MD94</v>
      </c>
      <c r="R697" s="18" t="s">
        <v>536</v>
      </c>
    </row>
    <row r="698" customFormat="false" ht="12.75" hidden="false" customHeight="false" outlineLevel="0" collapsed="false">
      <c r="O698" s="18" t="s">
        <v>357</v>
      </c>
      <c r="P698" s="18" t="n">
        <v>95</v>
      </c>
      <c r="Q698" s="18" t="str">
        <f aca="false">CONCATENATE(O698,P698)</f>
        <v>MD95</v>
      </c>
      <c r="R698" s="18" t="s">
        <v>536</v>
      </c>
    </row>
    <row r="699" customFormat="false" ht="12.75" hidden="false" customHeight="false" outlineLevel="0" collapsed="false">
      <c r="O699" s="18" t="s">
        <v>357</v>
      </c>
      <c r="P699" s="18" t="n">
        <v>96</v>
      </c>
      <c r="Q699" s="18" t="str">
        <f aca="false">CONCATENATE(O699,P699)</f>
        <v>MD96</v>
      </c>
      <c r="R699" s="18" t="s">
        <v>536</v>
      </c>
    </row>
    <row r="700" customFormat="false" ht="12.75" hidden="false" customHeight="false" outlineLevel="0" collapsed="false">
      <c r="O700" s="18" t="s">
        <v>357</v>
      </c>
      <c r="P700" s="18" t="n">
        <v>97</v>
      </c>
      <c r="Q700" s="18" t="str">
        <f aca="false">CONCATENATE(O700,P700)</f>
        <v>MD97</v>
      </c>
      <c r="R700" s="18" t="s">
        <v>536</v>
      </c>
    </row>
    <row r="701" customFormat="false" ht="12.75" hidden="false" customHeight="false" outlineLevel="0" collapsed="false">
      <c r="O701" s="18" t="s">
        <v>357</v>
      </c>
      <c r="P701" s="18" t="n">
        <v>98</v>
      </c>
      <c r="Q701" s="18" t="str">
        <f aca="false">CONCATENATE(O701,P701)</f>
        <v>MD98</v>
      </c>
      <c r="R701" s="18" t="s">
        <v>536</v>
      </c>
    </row>
    <row r="702" customFormat="false" ht="12.75" hidden="false" customHeight="false" outlineLevel="0" collapsed="false">
      <c r="O702" s="18" t="s">
        <v>357</v>
      </c>
      <c r="P702" s="18" t="n">
        <v>99</v>
      </c>
      <c r="Q702" s="18" t="str">
        <f aca="false">CONCATENATE(O702,P702)</f>
        <v>MD99</v>
      </c>
      <c r="R702" s="18" t="s">
        <v>536</v>
      </c>
    </row>
    <row r="703" customFormat="false" ht="12.75" hidden="false" customHeight="false" outlineLevel="0" collapsed="false">
      <c r="O703" s="18" t="s">
        <v>357</v>
      </c>
      <c r="P703" s="18" t="n">
        <v>100</v>
      </c>
      <c r="Q703" s="18" t="str">
        <f aca="false">CONCATENATE(O703,P703)</f>
        <v>MD100</v>
      </c>
      <c r="R703" s="18" t="s">
        <v>536</v>
      </c>
    </row>
    <row r="704" customFormat="false" ht="12.75" hidden="false" customHeight="false" outlineLevel="0" collapsed="false">
      <c r="O704" s="18" t="s">
        <v>357</v>
      </c>
      <c r="P704" s="18" t="n">
        <v>101</v>
      </c>
      <c r="Q704" s="18" t="str">
        <f aca="false">CONCATENATE(O704,P704)</f>
        <v>MD101</v>
      </c>
      <c r="R704" s="18" t="s">
        <v>536</v>
      </c>
    </row>
    <row r="705" customFormat="false" ht="12.75" hidden="false" customHeight="false" outlineLevel="0" collapsed="false">
      <c r="O705" s="18" t="s">
        <v>357</v>
      </c>
      <c r="P705" s="18" t="n">
        <v>102</v>
      </c>
      <c r="Q705" s="18" t="str">
        <f aca="false">CONCATENATE(O705,P705)</f>
        <v>MD102</v>
      </c>
      <c r="R705" s="18" t="s">
        <v>536</v>
      </c>
    </row>
    <row r="706" customFormat="false" ht="12.75" hidden="false" customHeight="false" outlineLevel="0" collapsed="false">
      <c r="O706" s="18" t="s">
        <v>357</v>
      </c>
      <c r="P706" s="18" t="n">
        <v>103</v>
      </c>
      <c r="Q706" s="18" t="str">
        <f aca="false">CONCATENATE(O706,P706)</f>
        <v>MD103</v>
      </c>
      <c r="R706" s="18" t="s">
        <v>536</v>
      </c>
    </row>
    <row r="707" customFormat="false" ht="12.75" hidden="false" customHeight="false" outlineLevel="0" collapsed="false">
      <c r="O707" s="18" t="s">
        <v>357</v>
      </c>
      <c r="P707" s="18" t="n">
        <v>104</v>
      </c>
      <c r="Q707" s="18" t="str">
        <f aca="false">CONCATENATE(O707,P707)</f>
        <v>MD104</v>
      </c>
      <c r="R707" s="18" t="s">
        <v>536</v>
      </c>
    </row>
    <row r="708" customFormat="false" ht="12.75" hidden="false" customHeight="false" outlineLevel="0" collapsed="false">
      <c r="O708" s="18" t="s">
        <v>357</v>
      </c>
      <c r="P708" s="18" t="n">
        <v>105</v>
      </c>
      <c r="Q708" s="18" t="str">
        <f aca="false">CONCATENATE(O708,P708)</f>
        <v>MD105</v>
      </c>
      <c r="R708" s="18" t="s">
        <v>536</v>
      </c>
    </row>
    <row r="709" customFormat="false" ht="12.75" hidden="false" customHeight="false" outlineLevel="0" collapsed="false">
      <c r="O709" s="18" t="s">
        <v>357</v>
      </c>
      <c r="P709" s="18" t="n">
        <v>106</v>
      </c>
      <c r="Q709" s="18" t="str">
        <f aca="false">CONCATENATE(O709,P709)</f>
        <v>MD106</v>
      </c>
      <c r="R709" s="18" t="s">
        <v>536</v>
      </c>
    </row>
    <row r="710" customFormat="false" ht="12.75" hidden="false" customHeight="false" outlineLevel="0" collapsed="false">
      <c r="O710" s="18" t="s">
        <v>357</v>
      </c>
      <c r="P710" s="18" t="n">
        <v>107</v>
      </c>
      <c r="Q710" s="18" t="str">
        <f aca="false">CONCATENATE(O710,P710)</f>
        <v>MD107</v>
      </c>
      <c r="R710" s="18" t="s">
        <v>536</v>
      </c>
    </row>
    <row r="711" customFormat="false" ht="12.75" hidden="false" customHeight="false" outlineLevel="0" collapsed="false">
      <c r="O711" s="18" t="s">
        <v>357</v>
      </c>
      <c r="P711" s="18" t="n">
        <v>108</v>
      </c>
      <c r="Q711" s="18" t="str">
        <f aca="false">CONCATENATE(O711,P711)</f>
        <v>MD108</v>
      </c>
      <c r="R711" s="18" t="s">
        <v>536</v>
      </c>
    </row>
    <row r="712" customFormat="false" ht="12.75" hidden="false" customHeight="false" outlineLevel="0" collapsed="false">
      <c r="O712" s="18" t="s">
        <v>357</v>
      </c>
      <c r="P712" s="18" t="n">
        <v>109</v>
      </c>
      <c r="Q712" s="18" t="str">
        <f aca="false">CONCATENATE(O712,P712)</f>
        <v>MD109</v>
      </c>
      <c r="R712" s="18" t="s">
        <v>536</v>
      </c>
    </row>
    <row r="713" customFormat="false" ht="12.75" hidden="false" customHeight="false" outlineLevel="0" collapsed="false">
      <c r="O713" s="18" t="s">
        <v>357</v>
      </c>
      <c r="P713" s="18" t="n">
        <v>110</v>
      </c>
      <c r="Q713" s="18" t="str">
        <f aca="false">CONCATENATE(O713,P713)</f>
        <v>MD110</v>
      </c>
      <c r="R713" s="18" t="s">
        <v>536</v>
      </c>
    </row>
    <row r="714" customFormat="false" ht="12.75" hidden="false" customHeight="false" outlineLevel="0" collapsed="false">
      <c r="O714" s="18" t="s">
        <v>357</v>
      </c>
      <c r="P714" s="18" t="n">
        <v>111</v>
      </c>
      <c r="Q714" s="18" t="str">
        <f aca="false">CONCATENATE(O714,P714)</f>
        <v>MD111</v>
      </c>
      <c r="R714" s="18" t="s">
        <v>536</v>
      </c>
    </row>
    <row r="715" customFormat="false" ht="12.75" hidden="false" customHeight="false" outlineLevel="0" collapsed="false">
      <c r="O715" s="18" t="s">
        <v>357</v>
      </c>
      <c r="P715" s="18" t="n">
        <v>112</v>
      </c>
      <c r="Q715" s="18" t="str">
        <f aca="false">CONCATENATE(O715,P715)</f>
        <v>MD112</v>
      </c>
      <c r="R715" s="18" t="s">
        <v>536</v>
      </c>
    </row>
    <row r="716" customFormat="false" ht="12.75" hidden="false" customHeight="false" outlineLevel="0" collapsed="false">
      <c r="O716" s="18" t="s">
        <v>357</v>
      </c>
      <c r="P716" s="18" t="n">
        <v>113</v>
      </c>
      <c r="Q716" s="18" t="str">
        <f aca="false">CONCATENATE(O716,P716)</f>
        <v>MD113</v>
      </c>
      <c r="R716" s="18" t="s">
        <v>536</v>
      </c>
    </row>
    <row r="717" customFormat="false" ht="12.75" hidden="false" customHeight="false" outlineLevel="0" collapsed="false">
      <c r="O717" s="18" t="s">
        <v>357</v>
      </c>
      <c r="P717" s="18" t="n">
        <v>114</v>
      </c>
      <c r="Q717" s="18" t="str">
        <f aca="false">CONCATENATE(O717,P717)</f>
        <v>MD114</v>
      </c>
      <c r="R717" s="18" t="s">
        <v>536</v>
      </c>
    </row>
    <row r="718" customFormat="false" ht="12.75" hidden="false" customHeight="false" outlineLevel="0" collapsed="false">
      <c r="O718" s="18" t="s">
        <v>357</v>
      </c>
      <c r="P718" s="18" t="n">
        <v>115</v>
      </c>
      <c r="Q718" s="18" t="str">
        <f aca="false">CONCATENATE(O718,P718)</f>
        <v>MD115</v>
      </c>
      <c r="R718" s="18" t="s">
        <v>536</v>
      </c>
    </row>
    <row r="719" customFormat="false" ht="12.75" hidden="false" customHeight="false" outlineLevel="0" collapsed="false">
      <c r="O719" s="18" t="s">
        <v>357</v>
      </c>
      <c r="P719" s="18" t="n">
        <v>116</v>
      </c>
      <c r="Q719" s="18" t="str">
        <f aca="false">CONCATENATE(O719,P719)</f>
        <v>MD116</v>
      </c>
      <c r="R719" s="18" t="s">
        <v>536</v>
      </c>
    </row>
    <row r="720" customFormat="false" ht="12.75" hidden="false" customHeight="false" outlineLevel="0" collapsed="false">
      <c r="O720" s="18" t="s">
        <v>357</v>
      </c>
      <c r="P720" s="18" t="n">
        <v>117</v>
      </c>
      <c r="Q720" s="18" t="str">
        <f aca="false">CONCATENATE(O720,P720)</f>
        <v>MD117</v>
      </c>
      <c r="R720" s="18" t="s">
        <v>536</v>
      </c>
    </row>
    <row r="721" customFormat="false" ht="12.75" hidden="false" customHeight="false" outlineLevel="0" collapsed="false">
      <c r="O721" s="18" t="s">
        <v>357</v>
      </c>
      <c r="P721" s="18" t="n">
        <v>118</v>
      </c>
      <c r="Q721" s="18" t="str">
        <f aca="false">CONCATENATE(O721,P721)</f>
        <v>MD118</v>
      </c>
      <c r="R721" s="18" t="s">
        <v>536</v>
      </c>
    </row>
    <row r="722" customFormat="false" ht="12.75" hidden="false" customHeight="false" outlineLevel="0" collapsed="false">
      <c r="O722" s="18" t="s">
        <v>357</v>
      </c>
      <c r="P722" s="18" t="n">
        <v>119</v>
      </c>
      <c r="Q722" s="18" t="str">
        <f aca="false">CONCATENATE(O722,P722)</f>
        <v>MD119</v>
      </c>
      <c r="R722" s="18" t="s">
        <v>536</v>
      </c>
    </row>
    <row r="723" customFormat="false" ht="12.75" hidden="false" customHeight="false" outlineLevel="0" collapsed="false">
      <c r="O723" s="18" t="s">
        <v>357</v>
      </c>
      <c r="P723" s="18" t="n">
        <v>120</v>
      </c>
      <c r="Q723" s="18" t="str">
        <f aca="false">CONCATENATE(O723,P723)</f>
        <v>MD120</v>
      </c>
      <c r="R723" s="18" t="s">
        <v>536</v>
      </c>
    </row>
    <row r="724" customFormat="false" ht="12.75" hidden="false" customHeight="false" outlineLevel="0" collapsed="false">
      <c r="O724" s="18" t="s">
        <v>357</v>
      </c>
      <c r="P724" s="18" t="n">
        <v>121</v>
      </c>
      <c r="Q724" s="18" t="str">
        <f aca="false">CONCATENATE(O724,P724)</f>
        <v>MD121</v>
      </c>
      <c r="R724" s="18" t="s">
        <v>536</v>
      </c>
    </row>
    <row r="725" customFormat="false" ht="12.75" hidden="false" customHeight="false" outlineLevel="0" collapsed="false">
      <c r="O725" s="18" t="s">
        <v>357</v>
      </c>
      <c r="P725" s="18" t="n">
        <v>122</v>
      </c>
      <c r="Q725" s="18" t="str">
        <f aca="false">CONCATENATE(O725,P725)</f>
        <v>MD122</v>
      </c>
      <c r="R725" s="18" t="s">
        <v>536</v>
      </c>
    </row>
    <row r="726" customFormat="false" ht="12.75" hidden="false" customHeight="false" outlineLevel="0" collapsed="false">
      <c r="O726" s="18" t="s">
        <v>357</v>
      </c>
      <c r="P726" s="18" t="n">
        <v>123</v>
      </c>
      <c r="Q726" s="18" t="str">
        <f aca="false">CONCATENATE(O726,P726)</f>
        <v>MD123</v>
      </c>
      <c r="R726" s="18" t="s">
        <v>536</v>
      </c>
    </row>
    <row r="727" customFormat="false" ht="12.75" hidden="false" customHeight="false" outlineLevel="0" collapsed="false">
      <c r="O727" s="18" t="s">
        <v>357</v>
      </c>
      <c r="P727" s="18" t="n">
        <v>124</v>
      </c>
      <c r="Q727" s="18" t="str">
        <f aca="false">CONCATENATE(O727,P727)</f>
        <v>MD124</v>
      </c>
      <c r="R727" s="18" t="s">
        <v>536</v>
      </c>
    </row>
    <row r="728" customFormat="false" ht="12.75" hidden="false" customHeight="false" outlineLevel="0" collapsed="false">
      <c r="O728" s="18" t="s">
        <v>357</v>
      </c>
      <c r="P728" s="18" t="n">
        <v>125</v>
      </c>
      <c r="Q728" s="18" t="str">
        <f aca="false">CONCATENATE(O728,P728)</f>
        <v>MD125</v>
      </c>
      <c r="R728" s="18" t="s">
        <v>536</v>
      </c>
    </row>
    <row r="729" customFormat="false" ht="12.75" hidden="false" customHeight="false" outlineLevel="0" collapsed="false">
      <c r="O729" s="18" t="s">
        <v>357</v>
      </c>
      <c r="P729" s="18" t="n">
        <v>126</v>
      </c>
      <c r="Q729" s="18" t="str">
        <f aca="false">CONCATENATE(O729,P729)</f>
        <v>MD126</v>
      </c>
      <c r="R729" s="18" t="s">
        <v>536</v>
      </c>
    </row>
    <row r="730" customFormat="false" ht="12.75" hidden="false" customHeight="false" outlineLevel="0" collapsed="false">
      <c r="O730" s="18" t="s">
        <v>357</v>
      </c>
      <c r="P730" s="18" t="n">
        <v>127</v>
      </c>
      <c r="Q730" s="18" t="str">
        <f aca="false">CONCATENATE(O730,P730)</f>
        <v>MD127</v>
      </c>
      <c r="R730" s="18" t="s">
        <v>536</v>
      </c>
    </row>
    <row r="731" customFormat="false" ht="12.75" hidden="false" customHeight="false" outlineLevel="0" collapsed="false">
      <c r="O731" s="18" t="s">
        <v>357</v>
      </c>
      <c r="P731" s="18" t="n">
        <v>128</v>
      </c>
      <c r="Q731" s="18" t="str">
        <f aca="false">CONCATENATE(O731,P731)</f>
        <v>MD128</v>
      </c>
      <c r="R731" s="18" t="s">
        <v>536</v>
      </c>
    </row>
    <row r="732" customFormat="false" ht="12.75" hidden="false" customHeight="false" outlineLevel="0" collapsed="false">
      <c r="O732" s="18" t="s">
        <v>357</v>
      </c>
      <c r="P732" s="18" t="n">
        <v>129</v>
      </c>
      <c r="Q732" s="18" t="str">
        <f aca="false">CONCATENATE(O732,P732)</f>
        <v>MD129</v>
      </c>
      <c r="R732" s="18" t="s">
        <v>536</v>
      </c>
    </row>
    <row r="733" customFormat="false" ht="12.75" hidden="false" customHeight="false" outlineLevel="0" collapsed="false">
      <c r="O733" s="18" t="s">
        <v>357</v>
      </c>
      <c r="P733" s="18" t="n">
        <v>130</v>
      </c>
      <c r="Q733" s="18" t="str">
        <f aca="false">CONCATENATE(O733,P733)</f>
        <v>MD130</v>
      </c>
      <c r="R733" s="18" t="s">
        <v>536</v>
      </c>
    </row>
    <row r="734" customFormat="false" ht="12.75" hidden="false" customHeight="false" outlineLevel="0" collapsed="false">
      <c r="O734" s="18" t="s">
        <v>357</v>
      </c>
      <c r="P734" s="18" t="n">
        <v>131</v>
      </c>
      <c r="Q734" s="18" t="str">
        <f aca="false">CONCATENATE(O734,P734)</f>
        <v>MD131</v>
      </c>
      <c r="R734" s="18" t="s">
        <v>536</v>
      </c>
    </row>
    <row r="735" customFormat="false" ht="12.75" hidden="false" customHeight="false" outlineLevel="0" collapsed="false">
      <c r="O735" s="18" t="s">
        <v>357</v>
      </c>
      <c r="P735" s="18" t="n">
        <v>132</v>
      </c>
      <c r="Q735" s="18" t="str">
        <f aca="false">CONCATENATE(O735,P735)</f>
        <v>MD132</v>
      </c>
      <c r="R735" s="18" t="s">
        <v>536</v>
      </c>
    </row>
    <row r="736" customFormat="false" ht="12.75" hidden="false" customHeight="false" outlineLevel="0" collapsed="false">
      <c r="O736" s="18" t="s">
        <v>357</v>
      </c>
      <c r="P736" s="18" t="n">
        <v>133</v>
      </c>
      <c r="Q736" s="18" t="str">
        <f aca="false">CONCATENATE(O736,P736)</f>
        <v>MD133</v>
      </c>
      <c r="R736" s="18" t="s">
        <v>536</v>
      </c>
    </row>
    <row r="737" customFormat="false" ht="12.75" hidden="false" customHeight="false" outlineLevel="0" collapsed="false">
      <c r="O737" s="18" t="s">
        <v>357</v>
      </c>
      <c r="P737" s="18" t="n">
        <v>134</v>
      </c>
      <c r="Q737" s="18" t="str">
        <f aca="false">CONCATENATE(O737,P737)</f>
        <v>MD134</v>
      </c>
      <c r="R737" s="18" t="s">
        <v>536</v>
      </c>
    </row>
    <row r="738" customFormat="false" ht="12.75" hidden="false" customHeight="false" outlineLevel="0" collapsed="false">
      <c r="O738" s="18" t="s">
        <v>357</v>
      </c>
      <c r="P738" s="18" t="n">
        <v>135</v>
      </c>
      <c r="Q738" s="18" t="str">
        <f aca="false">CONCATENATE(O738,P738)</f>
        <v>MD135</v>
      </c>
      <c r="R738" s="18" t="s">
        <v>536</v>
      </c>
    </row>
    <row r="739" customFormat="false" ht="12.75" hidden="false" customHeight="false" outlineLevel="0" collapsed="false">
      <c r="O739" s="18" t="s">
        <v>357</v>
      </c>
      <c r="P739" s="18" t="n">
        <v>136</v>
      </c>
      <c r="Q739" s="18" t="str">
        <f aca="false">CONCATENATE(O739,P739)</f>
        <v>MD136</v>
      </c>
      <c r="R739" s="18" t="s">
        <v>536</v>
      </c>
    </row>
    <row r="740" customFormat="false" ht="12.75" hidden="false" customHeight="false" outlineLevel="0" collapsed="false">
      <c r="O740" s="18" t="s">
        <v>357</v>
      </c>
      <c r="P740" s="18" t="n">
        <v>137</v>
      </c>
      <c r="Q740" s="18" t="str">
        <f aca="false">CONCATENATE(O740,P740)</f>
        <v>MD137</v>
      </c>
      <c r="R740" s="18" t="s">
        <v>536</v>
      </c>
    </row>
    <row r="741" customFormat="false" ht="12.75" hidden="false" customHeight="false" outlineLevel="0" collapsed="false">
      <c r="O741" s="18" t="s">
        <v>357</v>
      </c>
      <c r="P741" s="18" t="n">
        <v>138</v>
      </c>
      <c r="Q741" s="18" t="str">
        <f aca="false">CONCATENATE(O741,P741)</f>
        <v>MD138</v>
      </c>
      <c r="R741" s="18" t="s">
        <v>536</v>
      </c>
    </row>
    <row r="742" customFormat="false" ht="12.75" hidden="false" customHeight="false" outlineLevel="0" collapsed="false">
      <c r="O742" s="18" t="s">
        <v>357</v>
      </c>
      <c r="P742" s="18" t="n">
        <v>139</v>
      </c>
      <c r="Q742" s="18" t="str">
        <f aca="false">CONCATENATE(O742,P742)</f>
        <v>MD139</v>
      </c>
      <c r="R742" s="18" t="s">
        <v>536</v>
      </c>
    </row>
    <row r="743" customFormat="false" ht="12.75" hidden="false" customHeight="false" outlineLevel="0" collapsed="false">
      <c r="O743" s="18" t="s">
        <v>357</v>
      </c>
      <c r="P743" s="18" t="n">
        <v>140</v>
      </c>
      <c r="Q743" s="18" t="str">
        <f aca="false">CONCATENATE(O743,P743)</f>
        <v>MD140</v>
      </c>
      <c r="R743" s="18" t="s">
        <v>536</v>
      </c>
    </row>
    <row r="744" customFormat="false" ht="12.75" hidden="false" customHeight="false" outlineLevel="0" collapsed="false">
      <c r="O744" s="18" t="s">
        <v>357</v>
      </c>
      <c r="P744" s="18" t="n">
        <v>141</v>
      </c>
      <c r="Q744" s="18" t="str">
        <f aca="false">CONCATENATE(O744,P744)</f>
        <v>MD141</v>
      </c>
      <c r="R744" s="18" t="s">
        <v>536</v>
      </c>
    </row>
    <row r="745" customFormat="false" ht="12.75" hidden="false" customHeight="false" outlineLevel="0" collapsed="false">
      <c r="O745" s="18" t="s">
        <v>357</v>
      </c>
      <c r="P745" s="18" t="n">
        <v>142</v>
      </c>
      <c r="Q745" s="18" t="str">
        <f aca="false">CONCATENATE(O745,P745)</f>
        <v>MD142</v>
      </c>
      <c r="R745" s="18" t="s">
        <v>536</v>
      </c>
    </row>
    <row r="746" customFormat="false" ht="12.75" hidden="false" customHeight="false" outlineLevel="0" collapsed="false">
      <c r="O746" s="18" t="s">
        <v>357</v>
      </c>
      <c r="P746" s="18" t="n">
        <v>143</v>
      </c>
      <c r="Q746" s="18" t="str">
        <f aca="false">CONCATENATE(O746,P746)</f>
        <v>MD143</v>
      </c>
      <c r="R746" s="18" t="s">
        <v>536</v>
      </c>
    </row>
    <row r="747" customFormat="false" ht="12.75" hidden="false" customHeight="false" outlineLevel="0" collapsed="false">
      <c r="O747" s="18" t="s">
        <v>357</v>
      </c>
      <c r="P747" s="18" t="n">
        <v>144</v>
      </c>
      <c r="Q747" s="18" t="str">
        <f aca="false">CONCATENATE(O747,P747)</f>
        <v>MD144</v>
      </c>
      <c r="R747" s="18" t="s">
        <v>536</v>
      </c>
    </row>
    <row r="748" customFormat="false" ht="12.75" hidden="false" customHeight="false" outlineLevel="0" collapsed="false">
      <c r="O748" s="18" t="s">
        <v>357</v>
      </c>
      <c r="P748" s="18" t="n">
        <v>145</v>
      </c>
      <c r="Q748" s="18" t="str">
        <f aca="false">CONCATENATE(O748,P748)</f>
        <v>MD145</v>
      </c>
      <c r="R748" s="18" t="s">
        <v>536</v>
      </c>
    </row>
    <row r="749" customFormat="false" ht="12.75" hidden="false" customHeight="false" outlineLevel="0" collapsed="false">
      <c r="O749" s="18" t="s">
        <v>357</v>
      </c>
      <c r="P749" s="18" t="n">
        <v>146</v>
      </c>
      <c r="Q749" s="18" t="str">
        <f aca="false">CONCATENATE(O749,P749)</f>
        <v>MD146</v>
      </c>
      <c r="R749" s="18" t="s">
        <v>536</v>
      </c>
    </row>
    <row r="750" customFormat="false" ht="12.75" hidden="false" customHeight="false" outlineLevel="0" collapsed="false">
      <c r="O750" s="18" t="s">
        <v>357</v>
      </c>
      <c r="P750" s="18" t="n">
        <v>147</v>
      </c>
      <c r="Q750" s="18" t="str">
        <f aca="false">CONCATENATE(O750,P750)</f>
        <v>MD147</v>
      </c>
      <c r="R750" s="18" t="s">
        <v>536</v>
      </c>
    </row>
    <row r="751" customFormat="false" ht="12.75" hidden="false" customHeight="false" outlineLevel="0" collapsed="false">
      <c r="O751" s="18" t="s">
        <v>357</v>
      </c>
      <c r="P751" s="18" t="n">
        <v>148</v>
      </c>
      <c r="Q751" s="18" t="str">
        <f aca="false">CONCATENATE(O751,P751)</f>
        <v>MD148</v>
      </c>
      <c r="R751" s="18" t="s">
        <v>536</v>
      </c>
    </row>
    <row r="752" customFormat="false" ht="12.75" hidden="false" customHeight="false" outlineLevel="0" collapsed="false">
      <c r="O752" s="18" t="s">
        <v>357</v>
      </c>
      <c r="P752" s="18" t="n">
        <v>149</v>
      </c>
      <c r="Q752" s="18" t="str">
        <f aca="false">CONCATENATE(O752,P752)</f>
        <v>MD149</v>
      </c>
      <c r="R752" s="18" t="s">
        <v>536</v>
      </c>
    </row>
    <row r="753" customFormat="false" ht="12.75" hidden="false" customHeight="false" outlineLevel="0" collapsed="false">
      <c r="O753" s="18" t="s">
        <v>357</v>
      </c>
      <c r="P753" s="18" t="n">
        <v>150</v>
      </c>
      <c r="Q753" s="18" t="str">
        <f aca="false">CONCATENATE(O753,P753)</f>
        <v>MD150</v>
      </c>
      <c r="R753" s="18" t="s">
        <v>536</v>
      </c>
    </row>
    <row r="754" customFormat="false" ht="12.75" hidden="false" customHeight="false" outlineLevel="0" collapsed="false">
      <c r="O754" s="18" t="s">
        <v>357</v>
      </c>
      <c r="P754" s="18" t="n">
        <v>151</v>
      </c>
      <c r="Q754" s="18" t="str">
        <f aca="false">CONCATENATE(O754,P754)</f>
        <v>MD151</v>
      </c>
      <c r="R754" s="18" t="s">
        <v>536</v>
      </c>
    </row>
    <row r="755" customFormat="false" ht="12.75" hidden="false" customHeight="false" outlineLevel="0" collapsed="false">
      <c r="O755" s="18" t="s">
        <v>357</v>
      </c>
      <c r="P755" s="18" t="n">
        <v>152</v>
      </c>
      <c r="Q755" s="18" t="str">
        <f aca="false">CONCATENATE(O755,P755)</f>
        <v>MD152</v>
      </c>
      <c r="R755" s="18" t="s">
        <v>536</v>
      </c>
    </row>
    <row r="756" customFormat="false" ht="12.75" hidden="false" customHeight="false" outlineLevel="0" collapsed="false">
      <c r="O756" s="18" t="s">
        <v>357</v>
      </c>
      <c r="P756" s="18" t="n">
        <v>153</v>
      </c>
      <c r="Q756" s="18" t="str">
        <f aca="false">CONCATENATE(O756,P756)</f>
        <v>MD153</v>
      </c>
      <c r="R756" s="18" t="s">
        <v>536</v>
      </c>
    </row>
    <row r="757" customFormat="false" ht="12.75" hidden="false" customHeight="false" outlineLevel="0" collapsed="false">
      <c r="O757" s="18" t="s">
        <v>357</v>
      </c>
      <c r="P757" s="18" t="n">
        <v>154</v>
      </c>
      <c r="Q757" s="18" t="str">
        <f aca="false">CONCATENATE(O757,P757)</f>
        <v>MD154</v>
      </c>
      <c r="R757" s="18" t="s">
        <v>536</v>
      </c>
    </row>
    <row r="758" customFormat="false" ht="12.75" hidden="false" customHeight="false" outlineLevel="0" collapsed="false">
      <c r="O758" s="18" t="s">
        <v>357</v>
      </c>
      <c r="P758" s="18" t="n">
        <v>155</v>
      </c>
      <c r="Q758" s="18" t="str">
        <f aca="false">CONCATENATE(O758,P758)</f>
        <v>MD155</v>
      </c>
      <c r="R758" s="18" t="s">
        <v>536</v>
      </c>
    </row>
    <row r="759" customFormat="false" ht="12.75" hidden="false" customHeight="false" outlineLevel="0" collapsed="false">
      <c r="O759" s="18" t="s">
        <v>357</v>
      </c>
      <c r="P759" s="18" t="n">
        <v>156</v>
      </c>
      <c r="Q759" s="18" t="str">
        <f aca="false">CONCATENATE(O759,P759)</f>
        <v>MD156</v>
      </c>
      <c r="R759" s="18" t="s">
        <v>536</v>
      </c>
    </row>
    <row r="760" customFormat="false" ht="12.75" hidden="false" customHeight="false" outlineLevel="0" collapsed="false">
      <c r="O760" s="18" t="s">
        <v>357</v>
      </c>
      <c r="P760" s="18" t="n">
        <v>157</v>
      </c>
      <c r="Q760" s="18" t="str">
        <f aca="false">CONCATENATE(O760,P760)</f>
        <v>MD157</v>
      </c>
      <c r="R760" s="18" t="s">
        <v>536</v>
      </c>
    </row>
    <row r="761" customFormat="false" ht="12.75" hidden="false" customHeight="false" outlineLevel="0" collapsed="false">
      <c r="O761" s="18" t="s">
        <v>357</v>
      </c>
      <c r="P761" s="18" t="n">
        <v>158</v>
      </c>
      <c r="Q761" s="18" t="str">
        <f aca="false">CONCATENATE(O761,P761)</f>
        <v>MD158</v>
      </c>
      <c r="R761" s="18" t="s">
        <v>536</v>
      </c>
    </row>
    <row r="762" customFormat="false" ht="12.75" hidden="false" customHeight="false" outlineLevel="0" collapsed="false">
      <c r="O762" s="18" t="s">
        <v>357</v>
      </c>
      <c r="P762" s="18" t="n">
        <v>159</v>
      </c>
      <c r="Q762" s="18" t="str">
        <f aca="false">CONCATENATE(O762,P762)</f>
        <v>MD159</v>
      </c>
      <c r="R762" s="18" t="s">
        <v>536</v>
      </c>
    </row>
    <row r="763" customFormat="false" ht="12.75" hidden="false" customHeight="false" outlineLevel="0" collapsed="false">
      <c r="O763" s="18" t="s">
        <v>357</v>
      </c>
      <c r="P763" s="18" t="n">
        <v>160</v>
      </c>
      <c r="Q763" s="18" t="str">
        <f aca="false">CONCATENATE(O763,P763)</f>
        <v>MD160</v>
      </c>
      <c r="R763" s="18" t="s">
        <v>536</v>
      </c>
    </row>
    <row r="764" customFormat="false" ht="12.75" hidden="false" customHeight="false" outlineLevel="0" collapsed="false">
      <c r="O764" s="18" t="s">
        <v>357</v>
      </c>
      <c r="P764" s="18" t="n">
        <v>161</v>
      </c>
      <c r="Q764" s="18" t="str">
        <f aca="false">CONCATENATE(O764,P764)</f>
        <v>MD161</v>
      </c>
      <c r="R764" s="18" t="s">
        <v>536</v>
      </c>
    </row>
    <row r="765" customFormat="false" ht="12.75" hidden="false" customHeight="false" outlineLevel="0" collapsed="false">
      <c r="O765" s="18" t="s">
        <v>357</v>
      </c>
      <c r="P765" s="18" t="n">
        <v>162</v>
      </c>
      <c r="Q765" s="18" t="str">
        <f aca="false">CONCATENATE(O765,P765)</f>
        <v>MD162</v>
      </c>
      <c r="R765" s="18" t="s">
        <v>536</v>
      </c>
    </row>
    <row r="766" customFormat="false" ht="12.75" hidden="false" customHeight="false" outlineLevel="0" collapsed="false">
      <c r="O766" s="18" t="s">
        <v>357</v>
      </c>
      <c r="P766" s="18" t="n">
        <v>163</v>
      </c>
      <c r="Q766" s="18" t="str">
        <f aca="false">CONCATENATE(O766,P766)</f>
        <v>MD163</v>
      </c>
      <c r="R766" s="18" t="s">
        <v>536</v>
      </c>
    </row>
    <row r="767" customFormat="false" ht="12.75" hidden="false" customHeight="false" outlineLevel="0" collapsed="false">
      <c r="O767" s="18" t="s">
        <v>357</v>
      </c>
      <c r="P767" s="18" t="n">
        <v>164</v>
      </c>
      <c r="Q767" s="18" t="str">
        <f aca="false">CONCATENATE(O767,P767)</f>
        <v>MD164</v>
      </c>
      <c r="R767" s="18" t="s">
        <v>536</v>
      </c>
    </row>
    <row r="768" customFormat="false" ht="12.75" hidden="false" customHeight="false" outlineLevel="0" collapsed="false">
      <c r="O768" s="18" t="s">
        <v>357</v>
      </c>
      <c r="P768" s="18" t="n">
        <v>165</v>
      </c>
      <c r="Q768" s="18" t="str">
        <f aca="false">CONCATENATE(O768,P768)</f>
        <v>MD165</v>
      </c>
      <c r="R768" s="18" t="s">
        <v>536</v>
      </c>
    </row>
    <row r="769" customFormat="false" ht="12.75" hidden="false" customHeight="false" outlineLevel="0" collapsed="false">
      <c r="O769" s="18" t="s">
        <v>357</v>
      </c>
      <c r="P769" s="18" t="n">
        <v>166</v>
      </c>
      <c r="Q769" s="18" t="str">
        <f aca="false">CONCATENATE(O769,P769)</f>
        <v>MD166</v>
      </c>
      <c r="R769" s="18" t="s">
        <v>536</v>
      </c>
    </row>
    <row r="770" customFormat="false" ht="12.75" hidden="false" customHeight="false" outlineLevel="0" collapsed="false">
      <c r="O770" s="18" t="s">
        <v>357</v>
      </c>
      <c r="P770" s="18" t="n">
        <v>167</v>
      </c>
      <c r="Q770" s="18" t="str">
        <f aca="false">CONCATENATE(O770,P770)</f>
        <v>MD167</v>
      </c>
      <c r="R770" s="18" t="s">
        <v>536</v>
      </c>
    </row>
    <row r="771" customFormat="false" ht="12.75" hidden="false" customHeight="false" outlineLevel="0" collapsed="false">
      <c r="O771" s="18" t="s">
        <v>357</v>
      </c>
      <c r="P771" s="18" t="n">
        <v>168</v>
      </c>
      <c r="Q771" s="18" t="str">
        <f aca="false">CONCATENATE(O771,P771)</f>
        <v>MD168</v>
      </c>
      <c r="R771" s="18" t="s">
        <v>536</v>
      </c>
    </row>
    <row r="772" customFormat="false" ht="12.75" hidden="false" customHeight="false" outlineLevel="0" collapsed="false">
      <c r="O772" s="18" t="s">
        <v>357</v>
      </c>
      <c r="P772" s="18" t="n">
        <v>169</v>
      </c>
      <c r="Q772" s="18" t="str">
        <f aca="false">CONCATENATE(O772,P772)</f>
        <v>MD169</v>
      </c>
      <c r="R772" s="18" t="s">
        <v>536</v>
      </c>
    </row>
    <row r="773" customFormat="false" ht="12.75" hidden="false" customHeight="false" outlineLevel="0" collapsed="false">
      <c r="O773" s="18" t="s">
        <v>357</v>
      </c>
      <c r="P773" s="18" t="n">
        <v>170</v>
      </c>
      <c r="Q773" s="18" t="str">
        <f aca="false">CONCATENATE(O773,P773)</f>
        <v>MD170</v>
      </c>
      <c r="R773" s="18" t="s">
        <v>536</v>
      </c>
    </row>
    <row r="774" customFormat="false" ht="12.75" hidden="false" customHeight="false" outlineLevel="0" collapsed="false">
      <c r="O774" s="18" t="s">
        <v>357</v>
      </c>
      <c r="P774" s="18" t="n">
        <v>171</v>
      </c>
      <c r="Q774" s="18" t="str">
        <f aca="false">CONCATENATE(O774,P774)</f>
        <v>MD171</v>
      </c>
      <c r="R774" s="18" t="s">
        <v>536</v>
      </c>
    </row>
    <row r="775" customFormat="false" ht="12.75" hidden="false" customHeight="false" outlineLevel="0" collapsed="false">
      <c r="O775" s="18" t="s">
        <v>357</v>
      </c>
      <c r="P775" s="18" t="n">
        <v>172</v>
      </c>
      <c r="Q775" s="18" t="str">
        <f aca="false">CONCATENATE(O775,P775)</f>
        <v>MD172</v>
      </c>
      <c r="R775" s="18" t="s">
        <v>536</v>
      </c>
    </row>
    <row r="776" customFormat="false" ht="12.75" hidden="false" customHeight="false" outlineLevel="0" collapsed="false">
      <c r="O776" s="18" t="s">
        <v>357</v>
      </c>
      <c r="P776" s="18" t="n">
        <v>173</v>
      </c>
      <c r="Q776" s="18" t="str">
        <f aca="false">CONCATENATE(O776,P776)</f>
        <v>MD173</v>
      </c>
      <c r="R776" s="18" t="s">
        <v>536</v>
      </c>
    </row>
    <row r="777" customFormat="false" ht="12.75" hidden="false" customHeight="false" outlineLevel="0" collapsed="false">
      <c r="O777" s="18" t="s">
        <v>357</v>
      </c>
      <c r="P777" s="18" t="n">
        <v>174</v>
      </c>
      <c r="Q777" s="18" t="str">
        <f aca="false">CONCATENATE(O777,P777)</f>
        <v>MD174</v>
      </c>
      <c r="R777" s="18" t="s">
        <v>536</v>
      </c>
    </row>
    <row r="778" customFormat="false" ht="12.75" hidden="false" customHeight="false" outlineLevel="0" collapsed="false">
      <c r="O778" s="18" t="s">
        <v>357</v>
      </c>
      <c r="P778" s="18" t="n">
        <v>175</v>
      </c>
      <c r="Q778" s="18" t="str">
        <f aca="false">CONCATENATE(O778,P778)</f>
        <v>MD175</v>
      </c>
      <c r="R778" s="18" t="s">
        <v>536</v>
      </c>
    </row>
    <row r="779" customFormat="false" ht="12.75" hidden="false" customHeight="false" outlineLevel="0" collapsed="false">
      <c r="O779" s="18" t="s">
        <v>357</v>
      </c>
      <c r="P779" s="18" t="n">
        <v>176</v>
      </c>
      <c r="Q779" s="18" t="str">
        <f aca="false">CONCATENATE(O779,P779)</f>
        <v>MD176</v>
      </c>
      <c r="R779" s="18" t="s">
        <v>536</v>
      </c>
    </row>
    <row r="780" customFormat="false" ht="12.75" hidden="false" customHeight="false" outlineLevel="0" collapsed="false">
      <c r="O780" s="18" t="s">
        <v>357</v>
      </c>
      <c r="P780" s="18" t="n">
        <v>177</v>
      </c>
      <c r="Q780" s="18" t="str">
        <f aca="false">CONCATENATE(O780,P780)</f>
        <v>MD177</v>
      </c>
      <c r="R780" s="18" t="s">
        <v>536</v>
      </c>
    </row>
    <row r="781" customFormat="false" ht="12.75" hidden="false" customHeight="false" outlineLevel="0" collapsed="false">
      <c r="O781" s="18" t="s">
        <v>357</v>
      </c>
      <c r="P781" s="18" t="n">
        <v>178</v>
      </c>
      <c r="Q781" s="18" t="str">
        <f aca="false">CONCATENATE(O781,P781)</f>
        <v>MD178</v>
      </c>
      <c r="R781" s="18" t="s">
        <v>536</v>
      </c>
    </row>
    <row r="782" customFormat="false" ht="12.75" hidden="false" customHeight="false" outlineLevel="0" collapsed="false">
      <c r="O782" s="18" t="s">
        <v>357</v>
      </c>
      <c r="P782" s="18" t="n">
        <v>179</v>
      </c>
      <c r="Q782" s="18" t="str">
        <f aca="false">CONCATENATE(O782,P782)</f>
        <v>MD179</v>
      </c>
      <c r="R782" s="18" t="s">
        <v>536</v>
      </c>
    </row>
    <row r="783" customFormat="false" ht="12.75" hidden="false" customHeight="false" outlineLevel="0" collapsed="false">
      <c r="O783" s="18" t="s">
        <v>357</v>
      </c>
      <c r="P783" s="18" t="n">
        <v>180</v>
      </c>
      <c r="Q783" s="18" t="str">
        <f aca="false">CONCATENATE(O783,P783)</f>
        <v>MD180</v>
      </c>
      <c r="R783" s="18" t="s">
        <v>536</v>
      </c>
    </row>
    <row r="784" customFormat="false" ht="12.75" hidden="false" customHeight="false" outlineLevel="0" collapsed="false">
      <c r="O784" s="18" t="s">
        <v>357</v>
      </c>
      <c r="P784" s="18" t="n">
        <v>181</v>
      </c>
      <c r="Q784" s="18" t="str">
        <f aca="false">CONCATENATE(O784,P784)</f>
        <v>MD181</v>
      </c>
      <c r="R784" s="18" t="s">
        <v>536</v>
      </c>
    </row>
    <row r="785" customFormat="false" ht="12.75" hidden="false" customHeight="false" outlineLevel="0" collapsed="false">
      <c r="O785" s="18" t="s">
        <v>357</v>
      </c>
      <c r="P785" s="18" t="n">
        <v>182</v>
      </c>
      <c r="Q785" s="18" t="str">
        <f aca="false">CONCATENATE(O785,P785)</f>
        <v>MD182</v>
      </c>
      <c r="R785" s="18" t="s">
        <v>536</v>
      </c>
    </row>
    <row r="786" customFormat="false" ht="12.75" hidden="false" customHeight="false" outlineLevel="0" collapsed="false">
      <c r="O786" s="18" t="s">
        <v>357</v>
      </c>
      <c r="P786" s="18" t="n">
        <v>183</v>
      </c>
      <c r="Q786" s="18" t="str">
        <f aca="false">CONCATENATE(O786,P786)</f>
        <v>MD183</v>
      </c>
      <c r="R786" s="18" t="s">
        <v>536</v>
      </c>
    </row>
    <row r="787" customFormat="false" ht="12.75" hidden="false" customHeight="false" outlineLevel="0" collapsed="false">
      <c r="O787" s="18" t="s">
        <v>357</v>
      </c>
      <c r="P787" s="18" t="n">
        <v>184</v>
      </c>
      <c r="Q787" s="18" t="str">
        <f aca="false">CONCATENATE(O787,P787)</f>
        <v>MD184</v>
      </c>
      <c r="R787" s="18" t="s">
        <v>536</v>
      </c>
    </row>
    <row r="788" customFormat="false" ht="12.75" hidden="false" customHeight="false" outlineLevel="0" collapsed="false">
      <c r="O788" s="18" t="s">
        <v>357</v>
      </c>
      <c r="P788" s="18" t="n">
        <v>185</v>
      </c>
      <c r="Q788" s="18" t="str">
        <f aca="false">CONCATENATE(O788,P788)</f>
        <v>MD185</v>
      </c>
      <c r="R788" s="18" t="s">
        <v>536</v>
      </c>
    </row>
    <row r="789" customFormat="false" ht="12.75" hidden="false" customHeight="false" outlineLevel="0" collapsed="false">
      <c r="O789" s="18" t="s">
        <v>357</v>
      </c>
      <c r="P789" s="18" t="n">
        <v>186</v>
      </c>
      <c r="Q789" s="18" t="str">
        <f aca="false">CONCATENATE(O789,P789)</f>
        <v>MD186</v>
      </c>
      <c r="R789" s="18" t="s">
        <v>536</v>
      </c>
    </row>
    <row r="790" customFormat="false" ht="12.75" hidden="false" customHeight="false" outlineLevel="0" collapsed="false">
      <c r="O790" s="18" t="s">
        <v>357</v>
      </c>
      <c r="P790" s="18" t="n">
        <v>187</v>
      </c>
      <c r="Q790" s="18" t="str">
        <f aca="false">CONCATENATE(O790,P790)</f>
        <v>MD187</v>
      </c>
      <c r="R790" s="18" t="s">
        <v>536</v>
      </c>
    </row>
    <row r="791" customFormat="false" ht="12.75" hidden="false" customHeight="false" outlineLevel="0" collapsed="false">
      <c r="O791" s="18" t="s">
        <v>357</v>
      </c>
      <c r="P791" s="18" t="n">
        <v>188</v>
      </c>
      <c r="Q791" s="18" t="str">
        <f aca="false">CONCATENATE(O791,P791)</f>
        <v>MD188</v>
      </c>
      <c r="R791" s="18" t="s">
        <v>536</v>
      </c>
    </row>
    <row r="792" customFormat="false" ht="12.75" hidden="false" customHeight="false" outlineLevel="0" collapsed="false">
      <c r="O792" s="18" t="s">
        <v>357</v>
      </c>
      <c r="P792" s="18" t="n">
        <v>189</v>
      </c>
      <c r="Q792" s="18" t="str">
        <f aca="false">CONCATENATE(O792,P792)</f>
        <v>MD189</v>
      </c>
      <c r="R792" s="18" t="s">
        <v>536</v>
      </c>
    </row>
    <row r="793" customFormat="false" ht="12.75" hidden="false" customHeight="false" outlineLevel="0" collapsed="false">
      <c r="O793" s="18" t="s">
        <v>357</v>
      </c>
      <c r="P793" s="18" t="n">
        <v>190</v>
      </c>
      <c r="Q793" s="18" t="str">
        <f aca="false">CONCATENATE(O793,P793)</f>
        <v>MD190</v>
      </c>
      <c r="R793" s="18" t="s">
        <v>536</v>
      </c>
    </row>
    <row r="794" customFormat="false" ht="12.75" hidden="false" customHeight="false" outlineLevel="0" collapsed="false">
      <c r="O794" s="18" t="s">
        <v>357</v>
      </c>
      <c r="P794" s="18" t="n">
        <v>191</v>
      </c>
      <c r="Q794" s="18" t="str">
        <f aca="false">CONCATENATE(O794,P794)</f>
        <v>MD191</v>
      </c>
      <c r="R794" s="18" t="s">
        <v>536</v>
      </c>
    </row>
    <row r="795" customFormat="false" ht="12.75" hidden="false" customHeight="false" outlineLevel="0" collapsed="false">
      <c r="O795" s="18" t="s">
        <v>357</v>
      </c>
      <c r="P795" s="18" t="n">
        <v>192</v>
      </c>
      <c r="Q795" s="18" t="str">
        <f aca="false">CONCATENATE(O795,P795)</f>
        <v>MD192</v>
      </c>
      <c r="R795" s="18" t="s">
        <v>536</v>
      </c>
    </row>
    <row r="796" customFormat="false" ht="12.75" hidden="false" customHeight="false" outlineLevel="0" collapsed="false">
      <c r="O796" s="18" t="s">
        <v>357</v>
      </c>
      <c r="P796" s="18" t="n">
        <v>193</v>
      </c>
      <c r="Q796" s="18" t="str">
        <f aca="false">CONCATENATE(O796,P796)</f>
        <v>MD193</v>
      </c>
      <c r="R796" s="18" t="s">
        <v>536</v>
      </c>
    </row>
    <row r="797" customFormat="false" ht="12.75" hidden="false" customHeight="false" outlineLevel="0" collapsed="false">
      <c r="O797" s="18" t="s">
        <v>357</v>
      </c>
      <c r="P797" s="18" t="n">
        <v>194</v>
      </c>
      <c r="Q797" s="18" t="str">
        <f aca="false">CONCATENATE(O797,P797)</f>
        <v>MD194</v>
      </c>
      <c r="R797" s="18" t="s">
        <v>536</v>
      </c>
    </row>
    <row r="798" customFormat="false" ht="12.75" hidden="false" customHeight="false" outlineLevel="0" collapsed="false">
      <c r="O798" s="18" t="s">
        <v>357</v>
      </c>
      <c r="P798" s="18" t="n">
        <v>195</v>
      </c>
      <c r="Q798" s="18" t="str">
        <f aca="false">CONCATENATE(O798,P798)</f>
        <v>MD195</v>
      </c>
      <c r="R798" s="18" t="s">
        <v>536</v>
      </c>
    </row>
    <row r="799" customFormat="false" ht="12.75" hidden="false" customHeight="false" outlineLevel="0" collapsed="false">
      <c r="O799" s="18" t="s">
        <v>357</v>
      </c>
      <c r="P799" s="18" t="n">
        <v>196</v>
      </c>
      <c r="Q799" s="18" t="str">
        <f aca="false">CONCATENATE(O799,P799)</f>
        <v>MD196</v>
      </c>
      <c r="R799" s="18" t="s">
        <v>536</v>
      </c>
    </row>
    <row r="800" customFormat="false" ht="12.75" hidden="false" customHeight="false" outlineLevel="0" collapsed="false">
      <c r="O800" s="18" t="s">
        <v>357</v>
      </c>
      <c r="P800" s="18" t="n">
        <v>197</v>
      </c>
      <c r="Q800" s="18" t="str">
        <f aca="false">CONCATENATE(O800,P800)</f>
        <v>MD197</v>
      </c>
      <c r="R800" s="18" t="s">
        <v>536</v>
      </c>
    </row>
    <row r="801" customFormat="false" ht="12.75" hidden="false" customHeight="false" outlineLevel="0" collapsed="false">
      <c r="O801" s="18" t="s">
        <v>357</v>
      </c>
      <c r="P801" s="18" t="n">
        <v>198</v>
      </c>
      <c r="Q801" s="18" t="str">
        <f aca="false">CONCATENATE(O801,P801)</f>
        <v>MD198</v>
      </c>
      <c r="R801" s="18" t="s">
        <v>536</v>
      </c>
    </row>
    <row r="802" customFormat="false" ht="12.75" hidden="false" customHeight="false" outlineLevel="0" collapsed="false">
      <c r="O802" s="18" t="s">
        <v>357</v>
      </c>
      <c r="P802" s="18" t="n">
        <v>199</v>
      </c>
      <c r="Q802" s="18" t="str">
        <f aca="false">CONCATENATE(O802,P802)</f>
        <v>MD199</v>
      </c>
      <c r="R802" s="18" t="s">
        <v>536</v>
      </c>
    </row>
    <row r="803" customFormat="false" ht="12.75" hidden="false" customHeight="false" outlineLevel="0" collapsed="false">
      <c r="O803" s="18" t="s">
        <v>357</v>
      </c>
      <c r="P803" s="18" t="n">
        <v>200</v>
      </c>
      <c r="Q803" s="18" t="str">
        <f aca="false">CONCATENATE(O803,P803)</f>
        <v>MD200</v>
      </c>
      <c r="R803" s="18" t="s">
        <v>536</v>
      </c>
    </row>
    <row r="804" customFormat="false" ht="12.75" hidden="false" customHeight="false" outlineLevel="0" collapsed="false">
      <c r="O804" s="18" t="s">
        <v>324</v>
      </c>
      <c r="P804" s="18" t="n">
        <v>1</v>
      </c>
      <c r="Q804" s="18" t="str">
        <f aca="false">CONCATENATE(O804,P804)</f>
        <v>DG1</v>
      </c>
      <c r="R804" s="18" t="s">
        <v>537</v>
      </c>
    </row>
    <row r="805" customFormat="false" ht="12.75" hidden="false" customHeight="false" outlineLevel="0" collapsed="false">
      <c r="O805" s="18" t="s">
        <v>324</v>
      </c>
      <c r="P805" s="18" t="n">
        <v>2</v>
      </c>
      <c r="Q805" s="18" t="str">
        <f aca="false">CONCATENATE(O805,P805)</f>
        <v>DG2</v>
      </c>
      <c r="R805" s="18" t="s">
        <v>537</v>
      </c>
    </row>
    <row r="806" customFormat="false" ht="12.75" hidden="false" customHeight="false" outlineLevel="0" collapsed="false">
      <c r="O806" s="18" t="s">
        <v>324</v>
      </c>
      <c r="P806" s="18" t="n">
        <v>3</v>
      </c>
      <c r="Q806" s="18" t="str">
        <f aca="false">CONCATENATE(O806,P806)</f>
        <v>DG3</v>
      </c>
      <c r="R806" s="18" t="s">
        <v>537</v>
      </c>
    </row>
    <row r="807" customFormat="false" ht="12.75" hidden="false" customHeight="false" outlineLevel="0" collapsed="false">
      <c r="O807" s="18" t="s">
        <v>324</v>
      </c>
      <c r="P807" s="18" t="n">
        <v>4</v>
      </c>
      <c r="Q807" s="18" t="str">
        <f aca="false">CONCATENATE(O807,P807)</f>
        <v>DG4</v>
      </c>
      <c r="R807" s="18" t="s">
        <v>537</v>
      </c>
    </row>
    <row r="808" customFormat="false" ht="12.75" hidden="false" customHeight="false" outlineLevel="0" collapsed="false">
      <c r="O808" s="18" t="s">
        <v>324</v>
      </c>
      <c r="P808" s="18" t="n">
        <v>5</v>
      </c>
      <c r="Q808" s="18" t="str">
        <f aca="false">CONCATENATE(O808,P808)</f>
        <v>DG5</v>
      </c>
      <c r="R808" s="18" t="s">
        <v>537</v>
      </c>
    </row>
    <row r="809" customFormat="false" ht="12.75" hidden="false" customHeight="false" outlineLevel="0" collapsed="false">
      <c r="O809" s="18" t="s">
        <v>324</v>
      </c>
      <c r="P809" s="18" t="n">
        <v>6</v>
      </c>
      <c r="Q809" s="18" t="str">
        <f aca="false">CONCATENATE(O809,P809)</f>
        <v>DG6</v>
      </c>
      <c r="R809" s="18" t="s">
        <v>537</v>
      </c>
    </row>
    <row r="810" customFormat="false" ht="12.75" hidden="false" customHeight="false" outlineLevel="0" collapsed="false">
      <c r="O810" s="18" t="s">
        <v>324</v>
      </c>
      <c r="P810" s="18" t="n">
        <v>7</v>
      </c>
      <c r="Q810" s="18" t="str">
        <f aca="false">CONCATENATE(O810,P810)</f>
        <v>DG7</v>
      </c>
      <c r="R810" s="18" t="s">
        <v>537</v>
      </c>
    </row>
    <row r="811" customFormat="false" ht="12.75" hidden="false" customHeight="false" outlineLevel="0" collapsed="false">
      <c r="O811" s="18" t="s">
        <v>324</v>
      </c>
      <c r="P811" s="18" t="n">
        <v>8</v>
      </c>
      <c r="Q811" s="18" t="str">
        <f aca="false">CONCATENATE(O811,P811)</f>
        <v>DG8</v>
      </c>
      <c r="R811" s="18" t="s">
        <v>537</v>
      </c>
    </row>
    <row r="812" customFormat="false" ht="12.75" hidden="false" customHeight="false" outlineLevel="0" collapsed="false">
      <c r="O812" s="18" t="s">
        <v>324</v>
      </c>
      <c r="P812" s="18" t="n">
        <v>9</v>
      </c>
      <c r="Q812" s="18" t="str">
        <f aca="false">CONCATENATE(O812,P812)</f>
        <v>DG9</v>
      </c>
      <c r="R812" s="18" t="s">
        <v>537</v>
      </c>
    </row>
    <row r="813" customFormat="false" ht="12.75" hidden="false" customHeight="false" outlineLevel="0" collapsed="false">
      <c r="O813" s="18" t="s">
        <v>324</v>
      </c>
      <c r="P813" s="18" t="n">
        <v>10</v>
      </c>
      <c r="Q813" s="18" t="str">
        <f aca="false">CONCATENATE(O813,P813)</f>
        <v>DG10</v>
      </c>
      <c r="R813" s="18" t="s">
        <v>537</v>
      </c>
    </row>
    <row r="814" customFormat="false" ht="12.75" hidden="false" customHeight="false" outlineLevel="0" collapsed="false">
      <c r="O814" s="18" t="s">
        <v>324</v>
      </c>
      <c r="P814" s="18" t="n">
        <v>11</v>
      </c>
      <c r="Q814" s="18" t="str">
        <f aca="false">CONCATENATE(O814,P814)</f>
        <v>DG11</v>
      </c>
      <c r="R814" s="18" t="s">
        <v>537</v>
      </c>
    </row>
    <row r="815" customFormat="false" ht="12.75" hidden="false" customHeight="false" outlineLevel="0" collapsed="false">
      <c r="O815" s="18" t="s">
        <v>324</v>
      </c>
      <c r="P815" s="18" t="n">
        <v>12</v>
      </c>
      <c r="Q815" s="18" t="str">
        <f aca="false">CONCATENATE(O815,P815)</f>
        <v>DG12</v>
      </c>
      <c r="R815" s="18" t="s">
        <v>537</v>
      </c>
    </row>
    <row r="816" customFormat="false" ht="12.75" hidden="false" customHeight="false" outlineLevel="0" collapsed="false">
      <c r="O816" s="18" t="s">
        <v>324</v>
      </c>
      <c r="P816" s="18" t="n">
        <v>13</v>
      </c>
      <c r="Q816" s="18" t="str">
        <f aca="false">CONCATENATE(O816,P816)</f>
        <v>DG13</v>
      </c>
      <c r="R816" s="18" t="s">
        <v>537</v>
      </c>
    </row>
    <row r="817" customFormat="false" ht="12.75" hidden="false" customHeight="false" outlineLevel="0" collapsed="false">
      <c r="O817" s="18" t="s">
        <v>324</v>
      </c>
      <c r="P817" s="18" t="n">
        <v>14</v>
      </c>
      <c r="Q817" s="18" t="str">
        <f aca="false">CONCATENATE(O817,P817)</f>
        <v>DG14</v>
      </c>
      <c r="R817" s="18" t="s">
        <v>537</v>
      </c>
    </row>
    <row r="818" customFormat="false" ht="12.75" hidden="false" customHeight="false" outlineLevel="0" collapsed="false">
      <c r="O818" s="18" t="s">
        <v>324</v>
      </c>
      <c r="P818" s="18" t="n">
        <v>15</v>
      </c>
      <c r="Q818" s="18" t="str">
        <f aca="false">CONCATENATE(O818,P818)</f>
        <v>DG15</v>
      </c>
      <c r="R818" s="18" t="s">
        <v>537</v>
      </c>
    </row>
    <row r="819" customFormat="false" ht="12.75" hidden="false" customHeight="false" outlineLevel="0" collapsed="false">
      <c r="O819" s="18" t="s">
        <v>324</v>
      </c>
      <c r="P819" s="18" t="n">
        <v>16</v>
      </c>
      <c r="Q819" s="18" t="str">
        <f aca="false">CONCATENATE(O819,P819)</f>
        <v>DG16</v>
      </c>
      <c r="R819" s="18" t="s">
        <v>537</v>
      </c>
    </row>
    <row r="820" customFormat="false" ht="12.75" hidden="false" customHeight="false" outlineLevel="0" collapsed="false">
      <c r="O820" s="18" t="s">
        <v>324</v>
      </c>
      <c r="P820" s="18" t="n">
        <v>17</v>
      </c>
      <c r="Q820" s="18" t="str">
        <f aca="false">CONCATENATE(O820,P820)</f>
        <v>DG17</v>
      </c>
      <c r="R820" s="18" t="s">
        <v>537</v>
      </c>
    </row>
    <row r="821" customFormat="false" ht="12.75" hidden="false" customHeight="false" outlineLevel="0" collapsed="false">
      <c r="O821" s="18" t="s">
        <v>324</v>
      </c>
      <c r="P821" s="18" t="n">
        <v>18</v>
      </c>
      <c r="Q821" s="18" t="str">
        <f aca="false">CONCATENATE(O821,P821)</f>
        <v>DG18</v>
      </c>
      <c r="R821" s="18" t="s">
        <v>537</v>
      </c>
    </row>
    <row r="822" customFormat="false" ht="12.75" hidden="false" customHeight="false" outlineLevel="0" collapsed="false">
      <c r="O822" s="18" t="s">
        <v>324</v>
      </c>
      <c r="P822" s="18" t="n">
        <v>19</v>
      </c>
      <c r="Q822" s="18" t="str">
        <f aca="false">CONCATENATE(O822,P822)</f>
        <v>DG19</v>
      </c>
      <c r="R822" s="18" t="s">
        <v>537</v>
      </c>
    </row>
    <row r="823" customFormat="false" ht="12.75" hidden="false" customHeight="false" outlineLevel="0" collapsed="false">
      <c r="O823" s="18" t="s">
        <v>324</v>
      </c>
      <c r="P823" s="18" t="n">
        <v>20</v>
      </c>
      <c r="Q823" s="18" t="str">
        <f aca="false">CONCATENATE(O823,P823)</f>
        <v>DG20</v>
      </c>
      <c r="R823" s="18" t="s">
        <v>537</v>
      </c>
    </row>
    <row r="824" customFormat="false" ht="12.75" hidden="false" customHeight="false" outlineLevel="0" collapsed="false">
      <c r="O824" s="18" t="s">
        <v>324</v>
      </c>
      <c r="P824" s="18" t="n">
        <v>21</v>
      </c>
      <c r="Q824" s="18" t="str">
        <f aca="false">CONCATENATE(O824,P824)</f>
        <v>DG21</v>
      </c>
      <c r="R824" s="18" t="s">
        <v>537</v>
      </c>
    </row>
    <row r="825" customFormat="false" ht="12.75" hidden="false" customHeight="false" outlineLevel="0" collapsed="false">
      <c r="O825" s="18" t="s">
        <v>324</v>
      </c>
      <c r="P825" s="18" t="n">
        <v>22</v>
      </c>
      <c r="Q825" s="18" t="str">
        <f aca="false">CONCATENATE(O825,P825)</f>
        <v>DG22</v>
      </c>
      <c r="R825" s="18" t="s">
        <v>537</v>
      </c>
    </row>
    <row r="826" customFormat="false" ht="12.75" hidden="false" customHeight="false" outlineLevel="0" collapsed="false">
      <c r="O826" s="18" t="s">
        <v>324</v>
      </c>
      <c r="P826" s="18" t="n">
        <v>23</v>
      </c>
      <c r="Q826" s="18" t="str">
        <f aca="false">CONCATENATE(O826,P826)</f>
        <v>DG23</v>
      </c>
      <c r="R826" s="18" t="s">
        <v>537</v>
      </c>
    </row>
    <row r="827" customFormat="false" ht="12.75" hidden="false" customHeight="false" outlineLevel="0" collapsed="false">
      <c r="O827" s="18" t="s">
        <v>324</v>
      </c>
      <c r="P827" s="18" t="n">
        <v>24</v>
      </c>
      <c r="Q827" s="18" t="str">
        <f aca="false">CONCATENATE(O827,P827)</f>
        <v>DG24</v>
      </c>
      <c r="R827" s="18" t="s">
        <v>537</v>
      </c>
    </row>
    <row r="828" customFormat="false" ht="12.75" hidden="false" customHeight="false" outlineLevel="0" collapsed="false">
      <c r="O828" s="18" t="s">
        <v>324</v>
      </c>
      <c r="P828" s="18" t="n">
        <v>25</v>
      </c>
      <c r="Q828" s="18" t="str">
        <f aca="false">CONCATENATE(O828,P828)</f>
        <v>DG25</v>
      </c>
      <c r="R828" s="18" t="s">
        <v>537</v>
      </c>
    </row>
    <row r="829" customFormat="false" ht="12.75" hidden="false" customHeight="false" outlineLevel="0" collapsed="false">
      <c r="O829" s="18" t="s">
        <v>324</v>
      </c>
      <c r="P829" s="18" t="n">
        <v>26</v>
      </c>
      <c r="Q829" s="18" t="str">
        <f aca="false">CONCATENATE(O829,P829)</f>
        <v>DG26</v>
      </c>
      <c r="R829" s="18" t="s">
        <v>537</v>
      </c>
    </row>
    <row r="830" customFormat="false" ht="12.75" hidden="false" customHeight="false" outlineLevel="0" collapsed="false">
      <c r="O830" s="18" t="s">
        <v>324</v>
      </c>
      <c r="P830" s="18" t="n">
        <v>27</v>
      </c>
      <c r="Q830" s="18" t="str">
        <f aca="false">CONCATENATE(O830,P830)</f>
        <v>DG27</v>
      </c>
      <c r="R830" s="18" t="s">
        <v>537</v>
      </c>
    </row>
    <row r="831" customFormat="false" ht="12.75" hidden="false" customHeight="false" outlineLevel="0" collapsed="false">
      <c r="O831" s="18" t="s">
        <v>324</v>
      </c>
      <c r="P831" s="18" t="n">
        <v>28</v>
      </c>
      <c r="Q831" s="18" t="str">
        <f aca="false">CONCATENATE(O831,P831)</f>
        <v>DG28</v>
      </c>
      <c r="R831" s="18" t="s">
        <v>537</v>
      </c>
    </row>
    <row r="832" customFormat="false" ht="12.75" hidden="false" customHeight="false" outlineLevel="0" collapsed="false">
      <c r="O832" s="18" t="s">
        <v>324</v>
      </c>
      <c r="P832" s="18" t="n">
        <v>29</v>
      </c>
      <c r="Q832" s="18" t="str">
        <f aca="false">CONCATENATE(O832,P832)</f>
        <v>DG29</v>
      </c>
      <c r="R832" s="18" t="s">
        <v>537</v>
      </c>
    </row>
    <row r="833" customFormat="false" ht="12.75" hidden="false" customHeight="false" outlineLevel="0" collapsed="false">
      <c r="O833" s="18" t="s">
        <v>324</v>
      </c>
      <c r="P833" s="18" t="n">
        <v>30</v>
      </c>
      <c r="Q833" s="18" t="str">
        <f aca="false">CONCATENATE(O833,P833)</f>
        <v>DG30</v>
      </c>
      <c r="R833" s="18" t="s">
        <v>537</v>
      </c>
    </row>
    <row r="834" customFormat="false" ht="12.75" hidden="false" customHeight="false" outlineLevel="0" collapsed="false">
      <c r="O834" s="18" t="s">
        <v>324</v>
      </c>
      <c r="P834" s="18" t="n">
        <v>31</v>
      </c>
      <c r="Q834" s="18" t="str">
        <f aca="false">CONCATENATE(O834,P834)</f>
        <v>DG31</v>
      </c>
      <c r="R834" s="18" t="s">
        <v>537</v>
      </c>
    </row>
    <row r="835" customFormat="false" ht="12.75" hidden="false" customHeight="false" outlineLevel="0" collapsed="false">
      <c r="O835" s="18" t="s">
        <v>324</v>
      </c>
      <c r="P835" s="18" t="n">
        <v>32</v>
      </c>
      <c r="Q835" s="18" t="str">
        <f aca="false">CONCATENATE(O835,P835)</f>
        <v>DG32</v>
      </c>
      <c r="R835" s="18" t="s">
        <v>537</v>
      </c>
    </row>
    <row r="836" customFormat="false" ht="12.75" hidden="false" customHeight="false" outlineLevel="0" collapsed="false">
      <c r="O836" s="18" t="s">
        <v>324</v>
      </c>
      <c r="P836" s="18" t="n">
        <v>33</v>
      </c>
      <c r="Q836" s="18" t="str">
        <f aca="false">CONCATENATE(O836,P836)</f>
        <v>DG33</v>
      </c>
      <c r="R836" s="18" t="s">
        <v>537</v>
      </c>
    </row>
    <row r="837" customFormat="false" ht="12.75" hidden="false" customHeight="false" outlineLevel="0" collapsed="false">
      <c r="O837" s="18" t="s">
        <v>324</v>
      </c>
      <c r="P837" s="18" t="n">
        <v>34</v>
      </c>
      <c r="Q837" s="18" t="str">
        <f aca="false">CONCATENATE(O837,P837)</f>
        <v>DG34</v>
      </c>
      <c r="R837" s="18" t="s">
        <v>537</v>
      </c>
    </row>
    <row r="838" customFormat="false" ht="12.75" hidden="false" customHeight="false" outlineLevel="0" collapsed="false">
      <c r="O838" s="18" t="s">
        <v>324</v>
      </c>
      <c r="P838" s="18" t="n">
        <v>35</v>
      </c>
      <c r="Q838" s="18" t="str">
        <f aca="false">CONCATENATE(O838,P838)</f>
        <v>DG35</v>
      </c>
      <c r="R838" s="18" t="s">
        <v>537</v>
      </c>
    </row>
    <row r="839" customFormat="false" ht="12.75" hidden="false" customHeight="false" outlineLevel="0" collapsed="false">
      <c r="O839" s="18" t="s">
        <v>324</v>
      </c>
      <c r="P839" s="18" t="n">
        <v>36</v>
      </c>
      <c r="Q839" s="18" t="str">
        <f aca="false">CONCATENATE(O839,P839)</f>
        <v>DG36</v>
      </c>
      <c r="R839" s="18" t="s">
        <v>537</v>
      </c>
    </row>
    <row r="840" customFormat="false" ht="12.75" hidden="false" customHeight="false" outlineLevel="0" collapsed="false">
      <c r="O840" s="18" t="s">
        <v>324</v>
      </c>
      <c r="P840" s="18" t="n">
        <v>37</v>
      </c>
      <c r="Q840" s="18" t="str">
        <f aca="false">CONCATENATE(O840,P840)</f>
        <v>DG37</v>
      </c>
      <c r="R840" s="18" t="s">
        <v>537</v>
      </c>
    </row>
    <row r="841" customFormat="false" ht="12.75" hidden="false" customHeight="false" outlineLevel="0" collapsed="false">
      <c r="O841" s="18" t="s">
        <v>324</v>
      </c>
      <c r="P841" s="18" t="n">
        <v>38</v>
      </c>
      <c r="Q841" s="18" t="str">
        <f aca="false">CONCATENATE(O841,P841)</f>
        <v>DG38</v>
      </c>
      <c r="R841" s="18" t="s">
        <v>537</v>
      </c>
    </row>
    <row r="842" customFormat="false" ht="12.75" hidden="false" customHeight="false" outlineLevel="0" collapsed="false">
      <c r="O842" s="18" t="s">
        <v>324</v>
      </c>
      <c r="P842" s="18" t="n">
        <v>39</v>
      </c>
      <c r="Q842" s="18" t="str">
        <f aca="false">CONCATENATE(O842,P842)</f>
        <v>DG39</v>
      </c>
      <c r="R842" s="18" t="s">
        <v>537</v>
      </c>
    </row>
    <row r="843" customFormat="false" ht="12.75" hidden="false" customHeight="false" outlineLevel="0" collapsed="false">
      <c r="O843" s="18" t="s">
        <v>324</v>
      </c>
      <c r="P843" s="18" t="n">
        <v>40</v>
      </c>
      <c r="Q843" s="18" t="str">
        <f aca="false">CONCATENATE(O843,P843)</f>
        <v>DG40</v>
      </c>
      <c r="R843" s="18" t="s">
        <v>537</v>
      </c>
    </row>
    <row r="844" customFormat="false" ht="12.75" hidden="false" customHeight="false" outlineLevel="0" collapsed="false">
      <c r="O844" s="18" t="s">
        <v>324</v>
      </c>
      <c r="P844" s="18" t="n">
        <v>41</v>
      </c>
      <c r="Q844" s="18" t="str">
        <f aca="false">CONCATENATE(O844,P844)</f>
        <v>DG41</v>
      </c>
      <c r="R844" s="18" t="s">
        <v>537</v>
      </c>
    </row>
    <row r="845" customFormat="false" ht="12.75" hidden="false" customHeight="false" outlineLevel="0" collapsed="false">
      <c r="O845" s="18" t="s">
        <v>324</v>
      </c>
      <c r="P845" s="18" t="n">
        <v>42</v>
      </c>
      <c r="Q845" s="18" t="str">
        <f aca="false">CONCATENATE(O845,P845)</f>
        <v>DG42</v>
      </c>
      <c r="R845" s="18" t="s">
        <v>537</v>
      </c>
    </row>
    <row r="846" customFormat="false" ht="12.75" hidden="false" customHeight="false" outlineLevel="0" collapsed="false">
      <c r="O846" s="18" t="s">
        <v>324</v>
      </c>
      <c r="P846" s="18" t="n">
        <v>43</v>
      </c>
      <c r="Q846" s="18" t="str">
        <f aca="false">CONCATENATE(O846,P846)</f>
        <v>DG43</v>
      </c>
      <c r="R846" s="18" t="s">
        <v>537</v>
      </c>
    </row>
    <row r="847" customFormat="false" ht="12.75" hidden="false" customHeight="false" outlineLevel="0" collapsed="false">
      <c r="O847" s="18" t="s">
        <v>324</v>
      </c>
      <c r="P847" s="18" t="n">
        <v>44</v>
      </c>
      <c r="Q847" s="18" t="str">
        <f aca="false">CONCATENATE(O847,P847)</f>
        <v>DG44</v>
      </c>
      <c r="R847" s="18" t="s">
        <v>537</v>
      </c>
    </row>
    <row r="848" customFormat="false" ht="12.75" hidden="false" customHeight="false" outlineLevel="0" collapsed="false">
      <c r="O848" s="18" t="s">
        <v>324</v>
      </c>
      <c r="P848" s="18" t="n">
        <v>45</v>
      </c>
      <c r="Q848" s="18" t="str">
        <f aca="false">CONCATENATE(O848,P848)</f>
        <v>DG45</v>
      </c>
      <c r="R848" s="18" t="s">
        <v>537</v>
      </c>
    </row>
    <row r="849" customFormat="false" ht="12.75" hidden="false" customHeight="false" outlineLevel="0" collapsed="false">
      <c r="O849" s="18" t="s">
        <v>324</v>
      </c>
      <c r="P849" s="18" t="n">
        <v>46</v>
      </c>
      <c r="Q849" s="18" t="str">
        <f aca="false">CONCATENATE(O849,P849)</f>
        <v>DG46</v>
      </c>
      <c r="R849" s="18" t="s">
        <v>537</v>
      </c>
    </row>
    <row r="850" customFormat="false" ht="12.75" hidden="false" customHeight="false" outlineLevel="0" collapsed="false">
      <c r="O850" s="18" t="s">
        <v>324</v>
      </c>
      <c r="P850" s="18" t="n">
        <v>47</v>
      </c>
      <c r="Q850" s="18" t="str">
        <f aca="false">CONCATENATE(O850,P850)</f>
        <v>DG47</v>
      </c>
      <c r="R850" s="18" t="s">
        <v>537</v>
      </c>
    </row>
    <row r="851" customFormat="false" ht="12.75" hidden="false" customHeight="false" outlineLevel="0" collapsed="false">
      <c r="O851" s="18" t="s">
        <v>324</v>
      </c>
      <c r="P851" s="18" t="n">
        <v>48</v>
      </c>
      <c r="Q851" s="18" t="str">
        <f aca="false">CONCATENATE(O851,P851)</f>
        <v>DG48</v>
      </c>
      <c r="R851" s="18" t="s">
        <v>537</v>
      </c>
    </row>
    <row r="852" customFormat="false" ht="12.75" hidden="false" customHeight="false" outlineLevel="0" collapsed="false">
      <c r="O852" s="18" t="s">
        <v>324</v>
      </c>
      <c r="P852" s="18" t="n">
        <v>49</v>
      </c>
      <c r="Q852" s="18" t="str">
        <f aca="false">CONCATENATE(O852,P852)</f>
        <v>DG49</v>
      </c>
      <c r="R852" s="18" t="s">
        <v>537</v>
      </c>
    </row>
    <row r="853" customFormat="false" ht="12.75" hidden="false" customHeight="false" outlineLevel="0" collapsed="false">
      <c r="O853" s="18" t="s">
        <v>324</v>
      </c>
      <c r="P853" s="18" t="n">
        <v>50</v>
      </c>
      <c r="Q853" s="18" t="str">
        <f aca="false">CONCATENATE(O853,P853)</f>
        <v>DG50</v>
      </c>
      <c r="R853" s="18" t="s">
        <v>537</v>
      </c>
    </row>
    <row r="854" customFormat="false" ht="12.75" hidden="false" customHeight="false" outlineLevel="0" collapsed="false">
      <c r="O854" s="18" t="s">
        <v>324</v>
      </c>
      <c r="P854" s="18" t="n">
        <v>51</v>
      </c>
      <c r="Q854" s="18" t="str">
        <f aca="false">CONCATENATE(O854,P854)</f>
        <v>DG51</v>
      </c>
      <c r="R854" s="18" t="s">
        <v>537</v>
      </c>
    </row>
    <row r="855" customFormat="false" ht="12.75" hidden="false" customHeight="false" outlineLevel="0" collapsed="false">
      <c r="O855" s="18" t="s">
        <v>324</v>
      </c>
      <c r="P855" s="18" t="n">
        <v>52</v>
      </c>
      <c r="Q855" s="18" t="str">
        <f aca="false">CONCATENATE(O855,P855)</f>
        <v>DG52</v>
      </c>
      <c r="R855" s="18" t="s">
        <v>537</v>
      </c>
    </row>
    <row r="856" customFormat="false" ht="12.75" hidden="false" customHeight="false" outlineLevel="0" collapsed="false">
      <c r="O856" s="18" t="s">
        <v>324</v>
      </c>
      <c r="P856" s="18" t="n">
        <v>53</v>
      </c>
      <c r="Q856" s="18" t="str">
        <f aca="false">CONCATENATE(O856,P856)</f>
        <v>DG53</v>
      </c>
      <c r="R856" s="18" t="s">
        <v>537</v>
      </c>
    </row>
    <row r="857" customFormat="false" ht="12.75" hidden="false" customHeight="false" outlineLevel="0" collapsed="false">
      <c r="O857" s="18" t="s">
        <v>324</v>
      </c>
      <c r="P857" s="18" t="n">
        <v>54</v>
      </c>
      <c r="Q857" s="18" t="str">
        <f aca="false">CONCATENATE(O857,P857)</f>
        <v>DG54</v>
      </c>
      <c r="R857" s="18" t="s">
        <v>537</v>
      </c>
    </row>
    <row r="858" customFormat="false" ht="12.75" hidden="false" customHeight="false" outlineLevel="0" collapsed="false">
      <c r="O858" s="18" t="s">
        <v>324</v>
      </c>
      <c r="P858" s="18" t="n">
        <v>55</v>
      </c>
      <c r="Q858" s="18" t="str">
        <f aca="false">CONCATENATE(O858,P858)</f>
        <v>DG55</v>
      </c>
      <c r="R858" s="18" t="s">
        <v>537</v>
      </c>
    </row>
    <row r="859" customFormat="false" ht="12.75" hidden="false" customHeight="false" outlineLevel="0" collapsed="false">
      <c r="O859" s="18" t="s">
        <v>324</v>
      </c>
      <c r="P859" s="18" t="n">
        <v>56</v>
      </c>
      <c r="Q859" s="18" t="str">
        <f aca="false">CONCATENATE(O859,P859)</f>
        <v>DG56</v>
      </c>
      <c r="R859" s="18" t="s">
        <v>537</v>
      </c>
    </row>
    <row r="860" customFormat="false" ht="12.75" hidden="false" customHeight="false" outlineLevel="0" collapsed="false">
      <c r="O860" s="18" t="s">
        <v>324</v>
      </c>
      <c r="P860" s="18" t="n">
        <v>57</v>
      </c>
      <c r="Q860" s="18" t="str">
        <f aca="false">CONCATENATE(O860,P860)</f>
        <v>DG57</v>
      </c>
      <c r="R860" s="18" t="s">
        <v>537</v>
      </c>
    </row>
    <row r="861" customFormat="false" ht="12.75" hidden="false" customHeight="false" outlineLevel="0" collapsed="false">
      <c r="O861" s="18" t="s">
        <v>324</v>
      </c>
      <c r="P861" s="18" t="n">
        <v>58</v>
      </c>
      <c r="Q861" s="18" t="str">
        <f aca="false">CONCATENATE(O861,P861)</f>
        <v>DG58</v>
      </c>
      <c r="R861" s="18" t="s">
        <v>537</v>
      </c>
    </row>
    <row r="862" customFormat="false" ht="12.75" hidden="false" customHeight="false" outlineLevel="0" collapsed="false">
      <c r="O862" s="18" t="s">
        <v>324</v>
      </c>
      <c r="P862" s="18" t="n">
        <v>59</v>
      </c>
      <c r="Q862" s="18" t="str">
        <f aca="false">CONCATENATE(O862,P862)</f>
        <v>DG59</v>
      </c>
      <c r="R862" s="18" t="s">
        <v>537</v>
      </c>
    </row>
    <row r="863" customFormat="false" ht="12.75" hidden="false" customHeight="false" outlineLevel="0" collapsed="false">
      <c r="O863" s="18" t="s">
        <v>324</v>
      </c>
      <c r="P863" s="18" t="n">
        <v>60</v>
      </c>
      <c r="Q863" s="18" t="str">
        <f aca="false">CONCATENATE(O863,P863)</f>
        <v>DG60</v>
      </c>
      <c r="R863" s="18" t="s">
        <v>537</v>
      </c>
    </row>
    <row r="864" customFormat="false" ht="12.75" hidden="false" customHeight="false" outlineLevel="0" collapsed="false">
      <c r="O864" s="18" t="s">
        <v>324</v>
      </c>
      <c r="P864" s="18" t="n">
        <v>61</v>
      </c>
      <c r="Q864" s="18" t="str">
        <f aca="false">CONCATENATE(O864,P864)</f>
        <v>DG61</v>
      </c>
      <c r="R864" s="18" t="s">
        <v>537</v>
      </c>
    </row>
    <row r="865" customFormat="false" ht="12.75" hidden="false" customHeight="false" outlineLevel="0" collapsed="false">
      <c r="O865" s="18" t="s">
        <v>324</v>
      </c>
      <c r="P865" s="18" t="n">
        <v>62</v>
      </c>
      <c r="Q865" s="18" t="str">
        <f aca="false">CONCATENATE(O865,P865)</f>
        <v>DG62</v>
      </c>
      <c r="R865" s="18" t="s">
        <v>537</v>
      </c>
    </row>
    <row r="866" customFormat="false" ht="12.75" hidden="false" customHeight="false" outlineLevel="0" collapsed="false">
      <c r="O866" s="18" t="s">
        <v>324</v>
      </c>
      <c r="P866" s="18" t="n">
        <v>63</v>
      </c>
      <c r="Q866" s="18" t="str">
        <f aca="false">CONCATENATE(O866,P866)</f>
        <v>DG63</v>
      </c>
      <c r="R866" s="18" t="s">
        <v>537</v>
      </c>
    </row>
    <row r="867" customFormat="false" ht="12.75" hidden="false" customHeight="false" outlineLevel="0" collapsed="false">
      <c r="O867" s="18" t="s">
        <v>324</v>
      </c>
      <c r="P867" s="18" t="n">
        <v>64</v>
      </c>
      <c r="Q867" s="18" t="str">
        <f aca="false">CONCATENATE(O867,P867)</f>
        <v>DG64</v>
      </c>
      <c r="R867" s="18" t="s">
        <v>537</v>
      </c>
    </row>
    <row r="868" customFormat="false" ht="12.75" hidden="false" customHeight="false" outlineLevel="0" collapsed="false">
      <c r="O868" s="18" t="s">
        <v>324</v>
      </c>
      <c r="P868" s="18" t="n">
        <v>65</v>
      </c>
      <c r="Q868" s="18" t="str">
        <f aca="false">CONCATENATE(O868,P868)</f>
        <v>DG65</v>
      </c>
      <c r="R868" s="18" t="s">
        <v>537</v>
      </c>
    </row>
    <row r="869" customFormat="false" ht="12.75" hidden="false" customHeight="false" outlineLevel="0" collapsed="false">
      <c r="O869" s="18" t="s">
        <v>324</v>
      </c>
      <c r="P869" s="18" t="n">
        <v>66</v>
      </c>
      <c r="Q869" s="18" t="str">
        <f aca="false">CONCATENATE(O869,P869)</f>
        <v>DG66</v>
      </c>
      <c r="R869" s="18" t="s">
        <v>537</v>
      </c>
    </row>
    <row r="870" customFormat="false" ht="12.75" hidden="false" customHeight="false" outlineLevel="0" collapsed="false">
      <c r="O870" s="18" t="s">
        <v>324</v>
      </c>
      <c r="P870" s="18" t="n">
        <v>67</v>
      </c>
      <c r="Q870" s="18" t="str">
        <f aca="false">CONCATENATE(O870,P870)</f>
        <v>DG67</v>
      </c>
      <c r="R870" s="18" t="s">
        <v>537</v>
      </c>
    </row>
    <row r="871" customFormat="false" ht="12.75" hidden="false" customHeight="false" outlineLevel="0" collapsed="false">
      <c r="O871" s="18" t="s">
        <v>324</v>
      </c>
      <c r="P871" s="18" t="n">
        <v>68</v>
      </c>
      <c r="Q871" s="18" t="str">
        <f aca="false">CONCATENATE(O871,P871)</f>
        <v>DG68</v>
      </c>
      <c r="R871" s="18" t="s">
        <v>537</v>
      </c>
    </row>
    <row r="872" customFormat="false" ht="12.75" hidden="false" customHeight="false" outlineLevel="0" collapsed="false">
      <c r="O872" s="18" t="s">
        <v>324</v>
      </c>
      <c r="P872" s="18" t="n">
        <v>69</v>
      </c>
      <c r="Q872" s="18" t="str">
        <f aca="false">CONCATENATE(O872,P872)</f>
        <v>DG69</v>
      </c>
      <c r="R872" s="18" t="s">
        <v>537</v>
      </c>
    </row>
    <row r="873" customFormat="false" ht="12.75" hidden="false" customHeight="false" outlineLevel="0" collapsed="false">
      <c r="O873" s="18" t="s">
        <v>324</v>
      </c>
      <c r="P873" s="18" t="n">
        <v>70</v>
      </c>
      <c r="Q873" s="18" t="str">
        <f aca="false">CONCATENATE(O873,P873)</f>
        <v>DG70</v>
      </c>
      <c r="R873" s="18" t="s">
        <v>537</v>
      </c>
    </row>
    <row r="874" customFormat="false" ht="12.75" hidden="false" customHeight="false" outlineLevel="0" collapsed="false">
      <c r="O874" s="18" t="s">
        <v>324</v>
      </c>
      <c r="P874" s="18" t="n">
        <v>71</v>
      </c>
      <c r="Q874" s="18" t="str">
        <f aca="false">CONCATENATE(O874,P874)</f>
        <v>DG71</v>
      </c>
      <c r="R874" s="18" t="s">
        <v>537</v>
      </c>
    </row>
    <row r="875" customFormat="false" ht="12.75" hidden="false" customHeight="false" outlineLevel="0" collapsed="false">
      <c r="O875" s="18" t="s">
        <v>324</v>
      </c>
      <c r="P875" s="18" t="n">
        <v>72</v>
      </c>
      <c r="Q875" s="18" t="str">
        <f aca="false">CONCATENATE(O875,P875)</f>
        <v>DG72</v>
      </c>
      <c r="R875" s="18" t="s">
        <v>537</v>
      </c>
    </row>
    <row r="876" customFormat="false" ht="12.75" hidden="false" customHeight="false" outlineLevel="0" collapsed="false">
      <c r="O876" s="18" t="s">
        <v>324</v>
      </c>
      <c r="P876" s="18" t="n">
        <v>73</v>
      </c>
      <c r="Q876" s="18" t="str">
        <f aca="false">CONCATENATE(O876,P876)</f>
        <v>DG73</v>
      </c>
      <c r="R876" s="18" t="s">
        <v>537</v>
      </c>
    </row>
    <row r="877" customFormat="false" ht="12.75" hidden="false" customHeight="false" outlineLevel="0" collapsed="false">
      <c r="O877" s="18" t="s">
        <v>324</v>
      </c>
      <c r="P877" s="18" t="n">
        <v>74</v>
      </c>
      <c r="Q877" s="18" t="str">
        <f aca="false">CONCATENATE(O877,P877)</f>
        <v>DG74</v>
      </c>
      <c r="R877" s="18" t="s">
        <v>537</v>
      </c>
    </row>
    <row r="878" customFormat="false" ht="12.75" hidden="false" customHeight="false" outlineLevel="0" collapsed="false">
      <c r="O878" s="18" t="s">
        <v>324</v>
      </c>
      <c r="P878" s="18" t="n">
        <v>75</v>
      </c>
      <c r="Q878" s="18" t="str">
        <f aca="false">CONCATENATE(O878,P878)</f>
        <v>DG75</v>
      </c>
      <c r="R878" s="18" t="s">
        <v>537</v>
      </c>
    </row>
    <row r="879" customFormat="false" ht="12.75" hidden="false" customHeight="false" outlineLevel="0" collapsed="false">
      <c r="O879" s="18" t="s">
        <v>324</v>
      </c>
      <c r="P879" s="18" t="n">
        <v>76</v>
      </c>
      <c r="Q879" s="18" t="str">
        <f aca="false">CONCATENATE(O879,P879)</f>
        <v>DG76</v>
      </c>
      <c r="R879" s="18" t="s">
        <v>537</v>
      </c>
    </row>
    <row r="880" customFormat="false" ht="12.75" hidden="false" customHeight="false" outlineLevel="0" collapsed="false">
      <c r="O880" s="18" t="s">
        <v>324</v>
      </c>
      <c r="P880" s="18" t="n">
        <v>77</v>
      </c>
      <c r="Q880" s="18" t="str">
        <f aca="false">CONCATENATE(O880,P880)</f>
        <v>DG77</v>
      </c>
      <c r="R880" s="18" t="s">
        <v>537</v>
      </c>
    </row>
    <row r="881" customFormat="false" ht="12.75" hidden="false" customHeight="false" outlineLevel="0" collapsed="false">
      <c r="O881" s="18" t="s">
        <v>324</v>
      </c>
      <c r="P881" s="18" t="n">
        <v>78</v>
      </c>
      <c r="Q881" s="18" t="str">
        <f aca="false">CONCATENATE(O881,P881)</f>
        <v>DG78</v>
      </c>
      <c r="R881" s="18" t="s">
        <v>537</v>
      </c>
    </row>
    <row r="882" customFormat="false" ht="12.75" hidden="false" customHeight="false" outlineLevel="0" collapsed="false">
      <c r="O882" s="18" t="s">
        <v>324</v>
      </c>
      <c r="P882" s="18" t="n">
        <v>79</v>
      </c>
      <c r="Q882" s="18" t="str">
        <f aca="false">CONCATENATE(O882,P882)</f>
        <v>DG79</v>
      </c>
      <c r="R882" s="18" t="s">
        <v>537</v>
      </c>
    </row>
    <row r="883" customFormat="false" ht="12.75" hidden="false" customHeight="false" outlineLevel="0" collapsed="false">
      <c r="O883" s="18" t="s">
        <v>324</v>
      </c>
      <c r="P883" s="18" t="n">
        <v>80</v>
      </c>
      <c r="Q883" s="18" t="str">
        <f aca="false">CONCATENATE(O883,P883)</f>
        <v>DG80</v>
      </c>
      <c r="R883" s="18" t="s">
        <v>537</v>
      </c>
    </row>
    <row r="884" customFormat="false" ht="12.75" hidden="false" customHeight="false" outlineLevel="0" collapsed="false">
      <c r="O884" s="18" t="s">
        <v>324</v>
      </c>
      <c r="P884" s="18" t="n">
        <v>81</v>
      </c>
      <c r="Q884" s="18" t="str">
        <f aca="false">CONCATENATE(O884,P884)</f>
        <v>DG81</v>
      </c>
      <c r="R884" s="18" t="s">
        <v>537</v>
      </c>
    </row>
    <row r="885" customFormat="false" ht="12.75" hidden="false" customHeight="false" outlineLevel="0" collapsed="false">
      <c r="O885" s="18" t="s">
        <v>324</v>
      </c>
      <c r="P885" s="18" t="n">
        <v>82</v>
      </c>
      <c r="Q885" s="18" t="str">
        <f aca="false">CONCATENATE(O885,P885)</f>
        <v>DG82</v>
      </c>
      <c r="R885" s="18" t="s">
        <v>537</v>
      </c>
    </row>
    <row r="886" customFormat="false" ht="12.75" hidden="false" customHeight="false" outlineLevel="0" collapsed="false">
      <c r="O886" s="18" t="s">
        <v>324</v>
      </c>
      <c r="P886" s="18" t="n">
        <v>83</v>
      </c>
      <c r="Q886" s="18" t="str">
        <f aca="false">CONCATENATE(O886,P886)</f>
        <v>DG83</v>
      </c>
      <c r="R886" s="18" t="s">
        <v>537</v>
      </c>
    </row>
    <row r="887" customFormat="false" ht="12.75" hidden="false" customHeight="false" outlineLevel="0" collapsed="false">
      <c r="O887" s="18" t="s">
        <v>324</v>
      </c>
      <c r="P887" s="18" t="n">
        <v>84</v>
      </c>
      <c r="Q887" s="18" t="str">
        <f aca="false">CONCATENATE(O887,P887)</f>
        <v>DG84</v>
      </c>
      <c r="R887" s="18" t="s">
        <v>537</v>
      </c>
    </row>
    <row r="888" customFormat="false" ht="12.75" hidden="false" customHeight="false" outlineLevel="0" collapsed="false">
      <c r="O888" s="18" t="s">
        <v>324</v>
      </c>
      <c r="P888" s="18" t="n">
        <v>85</v>
      </c>
      <c r="Q888" s="18" t="str">
        <f aca="false">CONCATENATE(O888,P888)</f>
        <v>DG85</v>
      </c>
      <c r="R888" s="18" t="s">
        <v>537</v>
      </c>
    </row>
    <row r="889" customFormat="false" ht="12.75" hidden="false" customHeight="false" outlineLevel="0" collapsed="false">
      <c r="O889" s="18" t="s">
        <v>324</v>
      </c>
      <c r="P889" s="18" t="n">
        <v>86</v>
      </c>
      <c r="Q889" s="18" t="str">
        <f aca="false">CONCATENATE(O889,P889)</f>
        <v>DG86</v>
      </c>
      <c r="R889" s="18" t="s">
        <v>537</v>
      </c>
    </row>
    <row r="890" customFormat="false" ht="12.75" hidden="false" customHeight="false" outlineLevel="0" collapsed="false">
      <c r="O890" s="18" t="s">
        <v>324</v>
      </c>
      <c r="P890" s="18" t="n">
        <v>87</v>
      </c>
      <c r="Q890" s="18" t="str">
        <f aca="false">CONCATENATE(O890,P890)</f>
        <v>DG87</v>
      </c>
      <c r="R890" s="18" t="s">
        <v>537</v>
      </c>
    </row>
    <row r="891" customFormat="false" ht="12.75" hidden="false" customHeight="false" outlineLevel="0" collapsed="false">
      <c r="O891" s="18" t="s">
        <v>324</v>
      </c>
      <c r="P891" s="18" t="n">
        <v>88</v>
      </c>
      <c r="Q891" s="18" t="str">
        <f aca="false">CONCATENATE(O891,P891)</f>
        <v>DG88</v>
      </c>
      <c r="R891" s="18" t="s">
        <v>537</v>
      </c>
    </row>
    <row r="892" customFormat="false" ht="12.75" hidden="false" customHeight="false" outlineLevel="0" collapsed="false">
      <c r="O892" s="18" t="s">
        <v>324</v>
      </c>
      <c r="P892" s="18" t="n">
        <v>89</v>
      </c>
      <c r="Q892" s="18" t="str">
        <f aca="false">CONCATENATE(O892,P892)</f>
        <v>DG89</v>
      </c>
      <c r="R892" s="18" t="s">
        <v>537</v>
      </c>
    </row>
    <row r="893" customFormat="false" ht="12.75" hidden="false" customHeight="false" outlineLevel="0" collapsed="false">
      <c r="O893" s="18" t="s">
        <v>324</v>
      </c>
      <c r="P893" s="18" t="n">
        <v>90</v>
      </c>
      <c r="Q893" s="18" t="str">
        <f aca="false">CONCATENATE(O893,P893)</f>
        <v>DG90</v>
      </c>
      <c r="R893" s="18" t="s">
        <v>537</v>
      </c>
    </row>
    <row r="894" customFormat="false" ht="12.75" hidden="false" customHeight="false" outlineLevel="0" collapsed="false">
      <c r="O894" s="18" t="s">
        <v>324</v>
      </c>
      <c r="P894" s="18" t="n">
        <v>91</v>
      </c>
      <c r="Q894" s="18" t="str">
        <f aca="false">CONCATENATE(O894,P894)</f>
        <v>DG91</v>
      </c>
      <c r="R894" s="18" t="s">
        <v>537</v>
      </c>
    </row>
    <row r="895" customFormat="false" ht="12.75" hidden="false" customHeight="false" outlineLevel="0" collapsed="false">
      <c r="O895" s="18" t="s">
        <v>324</v>
      </c>
      <c r="P895" s="18" t="n">
        <v>92</v>
      </c>
      <c r="Q895" s="18" t="str">
        <f aca="false">CONCATENATE(O895,P895)</f>
        <v>DG92</v>
      </c>
      <c r="R895" s="18" t="s">
        <v>537</v>
      </c>
    </row>
    <row r="896" customFormat="false" ht="12.75" hidden="false" customHeight="false" outlineLevel="0" collapsed="false">
      <c r="O896" s="18" t="s">
        <v>324</v>
      </c>
      <c r="P896" s="18" t="n">
        <v>93</v>
      </c>
      <c r="Q896" s="18" t="str">
        <f aca="false">CONCATENATE(O896,P896)</f>
        <v>DG93</v>
      </c>
      <c r="R896" s="18" t="s">
        <v>537</v>
      </c>
    </row>
    <row r="897" customFormat="false" ht="12.75" hidden="false" customHeight="false" outlineLevel="0" collapsed="false">
      <c r="O897" s="18" t="s">
        <v>324</v>
      </c>
      <c r="P897" s="18" t="n">
        <v>94</v>
      </c>
      <c r="Q897" s="18" t="str">
        <f aca="false">CONCATENATE(O897,P897)</f>
        <v>DG94</v>
      </c>
      <c r="R897" s="18" t="s">
        <v>537</v>
      </c>
    </row>
    <row r="898" customFormat="false" ht="12.75" hidden="false" customHeight="false" outlineLevel="0" collapsed="false">
      <c r="O898" s="18" t="s">
        <v>324</v>
      </c>
      <c r="P898" s="18" t="n">
        <v>95</v>
      </c>
      <c r="Q898" s="18" t="str">
        <f aca="false">CONCATENATE(O898,P898)</f>
        <v>DG95</v>
      </c>
      <c r="R898" s="18" t="s">
        <v>537</v>
      </c>
    </row>
    <row r="899" customFormat="false" ht="12.75" hidden="false" customHeight="false" outlineLevel="0" collapsed="false">
      <c r="O899" s="18" t="s">
        <v>324</v>
      </c>
      <c r="P899" s="18" t="n">
        <v>96</v>
      </c>
      <c r="Q899" s="18" t="str">
        <f aca="false">CONCATENATE(O899,P899)</f>
        <v>DG96</v>
      </c>
      <c r="R899" s="18" t="s">
        <v>537</v>
      </c>
    </row>
    <row r="900" customFormat="false" ht="12.75" hidden="false" customHeight="false" outlineLevel="0" collapsed="false">
      <c r="O900" s="18" t="s">
        <v>324</v>
      </c>
      <c r="P900" s="18" t="n">
        <v>97</v>
      </c>
      <c r="Q900" s="18" t="str">
        <f aca="false">CONCATENATE(O900,P900)</f>
        <v>DG97</v>
      </c>
      <c r="R900" s="18" t="s">
        <v>537</v>
      </c>
    </row>
    <row r="901" customFormat="false" ht="12.75" hidden="false" customHeight="false" outlineLevel="0" collapsed="false">
      <c r="O901" s="18" t="s">
        <v>324</v>
      </c>
      <c r="P901" s="18" t="n">
        <v>98</v>
      </c>
      <c r="Q901" s="18" t="str">
        <f aca="false">CONCATENATE(O901,P901)</f>
        <v>DG98</v>
      </c>
      <c r="R901" s="18" t="s">
        <v>537</v>
      </c>
    </row>
    <row r="902" customFormat="false" ht="12.75" hidden="false" customHeight="false" outlineLevel="0" collapsed="false">
      <c r="O902" s="18" t="s">
        <v>324</v>
      </c>
      <c r="P902" s="18" t="n">
        <v>99</v>
      </c>
      <c r="Q902" s="18" t="str">
        <f aca="false">CONCATENATE(O902,P902)</f>
        <v>DG99</v>
      </c>
      <c r="R902" s="18" t="s">
        <v>537</v>
      </c>
    </row>
    <row r="903" customFormat="false" ht="12.75" hidden="false" customHeight="false" outlineLevel="0" collapsed="false">
      <c r="O903" s="18" t="s">
        <v>324</v>
      </c>
      <c r="P903" s="18" t="n">
        <v>100</v>
      </c>
      <c r="Q903" s="18" t="str">
        <f aca="false">CONCATENATE(O903,P903)</f>
        <v>DG100</v>
      </c>
      <c r="R903" s="18" t="s">
        <v>537</v>
      </c>
    </row>
    <row r="904" customFormat="false" ht="12.75" hidden="false" customHeight="false" outlineLevel="0" collapsed="false">
      <c r="O904" s="18" t="s">
        <v>324</v>
      </c>
      <c r="P904" s="18" t="n">
        <v>101</v>
      </c>
      <c r="Q904" s="18" t="str">
        <f aca="false">CONCATENATE(O904,P904)</f>
        <v>DG101</v>
      </c>
      <c r="R904" s="18" t="s">
        <v>537</v>
      </c>
    </row>
    <row r="905" customFormat="false" ht="12.75" hidden="false" customHeight="false" outlineLevel="0" collapsed="false">
      <c r="O905" s="18" t="s">
        <v>324</v>
      </c>
      <c r="P905" s="18" t="n">
        <v>102</v>
      </c>
      <c r="Q905" s="18" t="str">
        <f aca="false">CONCATENATE(O905,P905)</f>
        <v>DG102</v>
      </c>
      <c r="R905" s="18" t="s">
        <v>537</v>
      </c>
    </row>
    <row r="906" customFormat="false" ht="12.75" hidden="false" customHeight="false" outlineLevel="0" collapsed="false">
      <c r="O906" s="18" t="s">
        <v>324</v>
      </c>
      <c r="P906" s="18" t="n">
        <v>103</v>
      </c>
      <c r="Q906" s="18" t="str">
        <f aca="false">CONCATENATE(O906,P906)</f>
        <v>DG103</v>
      </c>
      <c r="R906" s="18" t="s">
        <v>537</v>
      </c>
    </row>
    <row r="907" customFormat="false" ht="12.75" hidden="false" customHeight="false" outlineLevel="0" collapsed="false">
      <c r="O907" s="18" t="s">
        <v>324</v>
      </c>
      <c r="P907" s="18" t="n">
        <v>104</v>
      </c>
      <c r="Q907" s="18" t="str">
        <f aca="false">CONCATENATE(O907,P907)</f>
        <v>DG104</v>
      </c>
      <c r="R907" s="18" t="s">
        <v>537</v>
      </c>
    </row>
    <row r="908" customFormat="false" ht="12.75" hidden="false" customHeight="false" outlineLevel="0" collapsed="false">
      <c r="O908" s="18" t="s">
        <v>324</v>
      </c>
      <c r="P908" s="18" t="n">
        <v>105</v>
      </c>
      <c r="Q908" s="18" t="str">
        <f aca="false">CONCATENATE(O908,P908)</f>
        <v>DG105</v>
      </c>
      <c r="R908" s="18" t="s">
        <v>537</v>
      </c>
    </row>
    <row r="909" customFormat="false" ht="12.75" hidden="false" customHeight="false" outlineLevel="0" collapsed="false">
      <c r="O909" s="18" t="s">
        <v>324</v>
      </c>
      <c r="P909" s="18" t="n">
        <v>106</v>
      </c>
      <c r="Q909" s="18" t="str">
        <f aca="false">CONCATENATE(O909,P909)</f>
        <v>DG106</v>
      </c>
      <c r="R909" s="18" t="s">
        <v>537</v>
      </c>
    </row>
    <row r="910" customFormat="false" ht="12.75" hidden="false" customHeight="false" outlineLevel="0" collapsed="false">
      <c r="O910" s="18" t="s">
        <v>324</v>
      </c>
      <c r="P910" s="18" t="n">
        <v>107</v>
      </c>
      <c r="Q910" s="18" t="str">
        <f aca="false">CONCATENATE(O910,P910)</f>
        <v>DG107</v>
      </c>
      <c r="R910" s="18" t="s">
        <v>537</v>
      </c>
    </row>
    <row r="911" customFormat="false" ht="12.75" hidden="false" customHeight="false" outlineLevel="0" collapsed="false">
      <c r="O911" s="18" t="s">
        <v>324</v>
      </c>
      <c r="P911" s="18" t="n">
        <v>108</v>
      </c>
      <c r="Q911" s="18" t="str">
        <f aca="false">CONCATENATE(O911,P911)</f>
        <v>DG108</v>
      </c>
      <c r="R911" s="18" t="s">
        <v>537</v>
      </c>
    </row>
    <row r="912" customFormat="false" ht="12.75" hidden="false" customHeight="false" outlineLevel="0" collapsed="false">
      <c r="O912" s="18" t="s">
        <v>324</v>
      </c>
      <c r="P912" s="18" t="n">
        <v>109</v>
      </c>
      <c r="Q912" s="18" t="str">
        <f aca="false">CONCATENATE(O912,P912)</f>
        <v>DG109</v>
      </c>
      <c r="R912" s="18" t="s">
        <v>537</v>
      </c>
    </row>
    <row r="913" customFormat="false" ht="12.75" hidden="false" customHeight="false" outlineLevel="0" collapsed="false">
      <c r="O913" s="18" t="s">
        <v>324</v>
      </c>
      <c r="P913" s="18" t="n">
        <v>110</v>
      </c>
      <c r="Q913" s="18" t="str">
        <f aca="false">CONCATENATE(O913,P913)</f>
        <v>DG110</v>
      </c>
      <c r="R913" s="18" t="s">
        <v>537</v>
      </c>
    </row>
    <row r="914" customFormat="false" ht="12.75" hidden="false" customHeight="false" outlineLevel="0" collapsed="false">
      <c r="O914" s="18" t="s">
        <v>324</v>
      </c>
      <c r="P914" s="18" t="n">
        <v>111</v>
      </c>
      <c r="Q914" s="18" t="str">
        <f aca="false">CONCATENATE(O914,P914)</f>
        <v>DG111</v>
      </c>
      <c r="R914" s="18" t="s">
        <v>537</v>
      </c>
    </row>
    <row r="915" customFormat="false" ht="12.75" hidden="false" customHeight="false" outlineLevel="0" collapsed="false">
      <c r="O915" s="18" t="s">
        <v>324</v>
      </c>
      <c r="P915" s="18" t="n">
        <v>112</v>
      </c>
      <c r="Q915" s="18" t="str">
        <f aca="false">CONCATENATE(O915,P915)</f>
        <v>DG112</v>
      </c>
      <c r="R915" s="18" t="s">
        <v>537</v>
      </c>
    </row>
    <row r="916" customFormat="false" ht="12.75" hidden="false" customHeight="false" outlineLevel="0" collapsed="false">
      <c r="O916" s="18" t="s">
        <v>324</v>
      </c>
      <c r="P916" s="18" t="n">
        <v>113</v>
      </c>
      <c r="Q916" s="18" t="str">
        <f aca="false">CONCATENATE(O916,P916)</f>
        <v>DG113</v>
      </c>
      <c r="R916" s="18" t="s">
        <v>537</v>
      </c>
    </row>
    <row r="917" customFormat="false" ht="12.75" hidden="false" customHeight="false" outlineLevel="0" collapsed="false">
      <c r="O917" s="18" t="s">
        <v>324</v>
      </c>
      <c r="P917" s="18" t="n">
        <v>114</v>
      </c>
      <c r="Q917" s="18" t="str">
        <f aca="false">CONCATENATE(O917,P917)</f>
        <v>DG114</v>
      </c>
      <c r="R917" s="18" t="s">
        <v>537</v>
      </c>
    </row>
    <row r="918" customFormat="false" ht="12.75" hidden="false" customHeight="false" outlineLevel="0" collapsed="false">
      <c r="O918" s="18" t="s">
        <v>324</v>
      </c>
      <c r="P918" s="18" t="n">
        <v>115</v>
      </c>
      <c r="Q918" s="18" t="str">
        <f aca="false">CONCATENATE(O918,P918)</f>
        <v>DG115</v>
      </c>
      <c r="R918" s="18" t="s">
        <v>537</v>
      </c>
    </row>
    <row r="919" customFormat="false" ht="12.75" hidden="false" customHeight="false" outlineLevel="0" collapsed="false">
      <c r="O919" s="18" t="s">
        <v>324</v>
      </c>
      <c r="P919" s="18" t="n">
        <v>116</v>
      </c>
      <c r="Q919" s="18" t="str">
        <f aca="false">CONCATENATE(O919,P919)</f>
        <v>DG116</v>
      </c>
      <c r="R919" s="18" t="s">
        <v>537</v>
      </c>
    </row>
    <row r="920" customFormat="false" ht="12.75" hidden="false" customHeight="false" outlineLevel="0" collapsed="false">
      <c r="O920" s="18" t="s">
        <v>324</v>
      </c>
      <c r="P920" s="18" t="n">
        <v>117</v>
      </c>
      <c r="Q920" s="18" t="str">
        <f aca="false">CONCATENATE(O920,P920)</f>
        <v>DG117</v>
      </c>
      <c r="R920" s="18" t="s">
        <v>537</v>
      </c>
    </row>
    <row r="921" customFormat="false" ht="12.75" hidden="false" customHeight="false" outlineLevel="0" collapsed="false">
      <c r="O921" s="18" t="s">
        <v>324</v>
      </c>
      <c r="P921" s="18" t="n">
        <v>118</v>
      </c>
      <c r="Q921" s="18" t="str">
        <f aca="false">CONCATENATE(O921,P921)</f>
        <v>DG118</v>
      </c>
      <c r="R921" s="18" t="s">
        <v>537</v>
      </c>
    </row>
    <row r="922" customFormat="false" ht="12.75" hidden="false" customHeight="false" outlineLevel="0" collapsed="false">
      <c r="O922" s="18" t="s">
        <v>324</v>
      </c>
      <c r="P922" s="18" t="n">
        <v>119</v>
      </c>
      <c r="Q922" s="18" t="str">
        <f aca="false">CONCATENATE(O922,P922)</f>
        <v>DG119</v>
      </c>
      <c r="R922" s="18" t="s">
        <v>537</v>
      </c>
    </row>
    <row r="923" customFormat="false" ht="12.75" hidden="false" customHeight="false" outlineLevel="0" collapsed="false">
      <c r="O923" s="18" t="s">
        <v>324</v>
      </c>
      <c r="P923" s="18" t="n">
        <v>120</v>
      </c>
      <c r="Q923" s="18" t="str">
        <f aca="false">CONCATENATE(O923,P923)</f>
        <v>DG120</v>
      </c>
      <c r="R923" s="18" t="s">
        <v>537</v>
      </c>
    </row>
    <row r="924" customFormat="false" ht="12.75" hidden="false" customHeight="false" outlineLevel="0" collapsed="false">
      <c r="O924" s="18" t="s">
        <v>324</v>
      </c>
      <c r="P924" s="18" t="n">
        <v>121</v>
      </c>
      <c r="Q924" s="18" t="str">
        <f aca="false">CONCATENATE(O924,P924)</f>
        <v>DG121</v>
      </c>
      <c r="R924" s="18" t="s">
        <v>537</v>
      </c>
    </row>
    <row r="925" customFormat="false" ht="12.75" hidden="false" customHeight="false" outlineLevel="0" collapsed="false">
      <c r="O925" s="18" t="s">
        <v>324</v>
      </c>
      <c r="P925" s="18" t="n">
        <v>122</v>
      </c>
      <c r="Q925" s="18" t="str">
        <f aca="false">CONCATENATE(O925,P925)</f>
        <v>DG122</v>
      </c>
      <c r="R925" s="18" t="s">
        <v>537</v>
      </c>
    </row>
    <row r="926" customFormat="false" ht="12.75" hidden="false" customHeight="false" outlineLevel="0" collapsed="false">
      <c r="O926" s="18" t="s">
        <v>324</v>
      </c>
      <c r="P926" s="18" t="n">
        <v>123</v>
      </c>
      <c r="Q926" s="18" t="str">
        <f aca="false">CONCATENATE(O926,P926)</f>
        <v>DG123</v>
      </c>
      <c r="R926" s="18" t="s">
        <v>537</v>
      </c>
    </row>
    <row r="927" customFormat="false" ht="12.75" hidden="false" customHeight="false" outlineLevel="0" collapsed="false">
      <c r="O927" s="18" t="s">
        <v>324</v>
      </c>
      <c r="P927" s="18" t="n">
        <v>124</v>
      </c>
      <c r="Q927" s="18" t="str">
        <f aca="false">CONCATENATE(O927,P927)</f>
        <v>DG124</v>
      </c>
      <c r="R927" s="18" t="s">
        <v>537</v>
      </c>
    </row>
    <row r="928" customFormat="false" ht="12.75" hidden="false" customHeight="false" outlineLevel="0" collapsed="false">
      <c r="O928" s="18" t="s">
        <v>324</v>
      </c>
      <c r="P928" s="18" t="n">
        <v>125</v>
      </c>
      <c r="Q928" s="18" t="str">
        <f aca="false">CONCATENATE(O928,P928)</f>
        <v>DG125</v>
      </c>
      <c r="R928" s="18" t="s">
        <v>537</v>
      </c>
    </row>
    <row r="929" customFormat="false" ht="12.75" hidden="false" customHeight="false" outlineLevel="0" collapsed="false">
      <c r="O929" s="18" t="s">
        <v>324</v>
      </c>
      <c r="P929" s="18" t="n">
        <v>126</v>
      </c>
      <c r="Q929" s="18" t="str">
        <f aca="false">CONCATENATE(O929,P929)</f>
        <v>DG126</v>
      </c>
      <c r="R929" s="18" t="s">
        <v>537</v>
      </c>
    </row>
    <row r="930" customFormat="false" ht="12.75" hidden="false" customHeight="false" outlineLevel="0" collapsed="false">
      <c r="O930" s="18" t="s">
        <v>324</v>
      </c>
      <c r="P930" s="18" t="n">
        <v>127</v>
      </c>
      <c r="Q930" s="18" t="str">
        <f aca="false">CONCATENATE(O930,P930)</f>
        <v>DG127</v>
      </c>
      <c r="R930" s="18" t="s">
        <v>537</v>
      </c>
    </row>
    <row r="931" customFormat="false" ht="12.75" hidden="false" customHeight="false" outlineLevel="0" collapsed="false">
      <c r="O931" s="18" t="s">
        <v>324</v>
      </c>
      <c r="P931" s="18" t="n">
        <v>128</v>
      </c>
      <c r="Q931" s="18" t="str">
        <f aca="false">CONCATENATE(O931,P931)</f>
        <v>DG128</v>
      </c>
      <c r="R931" s="18" t="s">
        <v>537</v>
      </c>
    </row>
    <row r="932" customFormat="false" ht="12.75" hidden="false" customHeight="false" outlineLevel="0" collapsed="false">
      <c r="O932" s="18" t="s">
        <v>324</v>
      </c>
      <c r="P932" s="18" t="n">
        <v>129</v>
      </c>
      <c r="Q932" s="18" t="str">
        <f aca="false">CONCATENATE(O932,P932)</f>
        <v>DG129</v>
      </c>
      <c r="R932" s="18" t="s">
        <v>537</v>
      </c>
    </row>
    <row r="933" customFormat="false" ht="12.75" hidden="false" customHeight="false" outlineLevel="0" collapsed="false">
      <c r="O933" s="18" t="s">
        <v>324</v>
      </c>
      <c r="P933" s="18" t="n">
        <v>130</v>
      </c>
      <c r="Q933" s="18" t="str">
        <f aca="false">CONCATENATE(O933,P933)</f>
        <v>DG130</v>
      </c>
      <c r="R933" s="18" t="s">
        <v>537</v>
      </c>
    </row>
    <row r="934" customFormat="false" ht="12.75" hidden="false" customHeight="false" outlineLevel="0" collapsed="false">
      <c r="O934" s="18" t="s">
        <v>324</v>
      </c>
      <c r="P934" s="18" t="n">
        <v>131</v>
      </c>
      <c r="Q934" s="18" t="str">
        <f aca="false">CONCATENATE(O934,P934)</f>
        <v>DG131</v>
      </c>
      <c r="R934" s="18" t="s">
        <v>537</v>
      </c>
    </row>
    <row r="935" customFormat="false" ht="12.75" hidden="false" customHeight="false" outlineLevel="0" collapsed="false">
      <c r="O935" s="18" t="s">
        <v>324</v>
      </c>
      <c r="P935" s="18" t="n">
        <v>132</v>
      </c>
      <c r="Q935" s="18" t="str">
        <f aca="false">CONCATENATE(O935,P935)</f>
        <v>DG132</v>
      </c>
      <c r="R935" s="18" t="s">
        <v>537</v>
      </c>
    </row>
    <row r="936" customFormat="false" ht="12.75" hidden="false" customHeight="false" outlineLevel="0" collapsed="false">
      <c r="O936" s="18" t="s">
        <v>324</v>
      </c>
      <c r="P936" s="18" t="n">
        <v>133</v>
      </c>
      <c r="Q936" s="18" t="str">
        <f aca="false">CONCATENATE(O936,P936)</f>
        <v>DG133</v>
      </c>
      <c r="R936" s="18" t="s">
        <v>537</v>
      </c>
    </row>
    <row r="937" customFormat="false" ht="12.75" hidden="false" customHeight="false" outlineLevel="0" collapsed="false">
      <c r="O937" s="18" t="s">
        <v>324</v>
      </c>
      <c r="P937" s="18" t="n">
        <v>134</v>
      </c>
      <c r="Q937" s="18" t="str">
        <f aca="false">CONCATENATE(O937,P937)</f>
        <v>DG134</v>
      </c>
      <c r="R937" s="18" t="s">
        <v>537</v>
      </c>
    </row>
    <row r="938" customFormat="false" ht="12.75" hidden="false" customHeight="false" outlineLevel="0" collapsed="false">
      <c r="O938" s="18" t="s">
        <v>324</v>
      </c>
      <c r="P938" s="18" t="n">
        <v>135</v>
      </c>
      <c r="Q938" s="18" t="str">
        <f aca="false">CONCATENATE(O938,P938)</f>
        <v>DG135</v>
      </c>
      <c r="R938" s="18" t="s">
        <v>537</v>
      </c>
    </row>
    <row r="939" customFormat="false" ht="12.75" hidden="false" customHeight="false" outlineLevel="0" collapsed="false">
      <c r="O939" s="18" t="s">
        <v>324</v>
      </c>
      <c r="P939" s="18" t="n">
        <v>136</v>
      </c>
      <c r="Q939" s="18" t="str">
        <f aca="false">CONCATENATE(O939,P939)</f>
        <v>DG136</v>
      </c>
      <c r="R939" s="18" t="s">
        <v>537</v>
      </c>
    </row>
    <row r="940" customFormat="false" ht="12.75" hidden="false" customHeight="false" outlineLevel="0" collapsed="false">
      <c r="O940" s="18" t="s">
        <v>324</v>
      </c>
      <c r="P940" s="18" t="n">
        <v>137</v>
      </c>
      <c r="Q940" s="18" t="str">
        <f aca="false">CONCATENATE(O940,P940)</f>
        <v>DG137</v>
      </c>
      <c r="R940" s="18" t="s">
        <v>537</v>
      </c>
    </row>
    <row r="941" customFormat="false" ht="12.75" hidden="false" customHeight="false" outlineLevel="0" collapsed="false">
      <c r="O941" s="18" t="s">
        <v>324</v>
      </c>
      <c r="P941" s="18" t="n">
        <v>138</v>
      </c>
      <c r="Q941" s="18" t="str">
        <f aca="false">CONCATENATE(O941,P941)</f>
        <v>DG138</v>
      </c>
      <c r="R941" s="18" t="s">
        <v>537</v>
      </c>
    </row>
    <row r="942" customFormat="false" ht="12.75" hidden="false" customHeight="false" outlineLevel="0" collapsed="false">
      <c r="O942" s="18" t="s">
        <v>324</v>
      </c>
      <c r="P942" s="18" t="n">
        <v>139</v>
      </c>
      <c r="Q942" s="18" t="str">
        <f aca="false">CONCATENATE(O942,P942)</f>
        <v>DG139</v>
      </c>
      <c r="R942" s="18" t="s">
        <v>537</v>
      </c>
    </row>
    <row r="943" customFormat="false" ht="12.75" hidden="false" customHeight="false" outlineLevel="0" collapsed="false">
      <c r="O943" s="18" t="s">
        <v>324</v>
      </c>
      <c r="P943" s="18" t="n">
        <v>140</v>
      </c>
      <c r="Q943" s="18" t="str">
        <f aca="false">CONCATENATE(O943,P943)</f>
        <v>DG140</v>
      </c>
      <c r="R943" s="18" t="s">
        <v>537</v>
      </c>
    </row>
    <row r="944" customFormat="false" ht="12.75" hidden="false" customHeight="false" outlineLevel="0" collapsed="false">
      <c r="O944" s="18" t="s">
        <v>324</v>
      </c>
      <c r="P944" s="18" t="n">
        <v>141</v>
      </c>
      <c r="Q944" s="18" t="str">
        <f aca="false">CONCATENATE(O944,P944)</f>
        <v>DG141</v>
      </c>
      <c r="R944" s="18" t="s">
        <v>537</v>
      </c>
    </row>
    <row r="945" customFormat="false" ht="12.75" hidden="false" customHeight="false" outlineLevel="0" collapsed="false">
      <c r="O945" s="18" t="s">
        <v>324</v>
      </c>
      <c r="P945" s="18" t="n">
        <v>142</v>
      </c>
      <c r="Q945" s="18" t="str">
        <f aca="false">CONCATENATE(O945,P945)</f>
        <v>DG142</v>
      </c>
      <c r="R945" s="18" t="s">
        <v>537</v>
      </c>
    </row>
    <row r="946" customFormat="false" ht="12.75" hidden="false" customHeight="false" outlineLevel="0" collapsed="false">
      <c r="O946" s="18" t="s">
        <v>324</v>
      </c>
      <c r="P946" s="18" t="n">
        <v>143</v>
      </c>
      <c r="Q946" s="18" t="str">
        <f aca="false">CONCATENATE(O946,P946)</f>
        <v>DG143</v>
      </c>
      <c r="R946" s="18" t="s">
        <v>537</v>
      </c>
    </row>
    <row r="947" customFormat="false" ht="12.75" hidden="false" customHeight="false" outlineLevel="0" collapsed="false">
      <c r="O947" s="18" t="s">
        <v>324</v>
      </c>
      <c r="P947" s="18" t="n">
        <v>144</v>
      </c>
      <c r="Q947" s="18" t="str">
        <f aca="false">CONCATENATE(O947,P947)</f>
        <v>DG144</v>
      </c>
      <c r="R947" s="18" t="s">
        <v>537</v>
      </c>
    </row>
    <row r="948" customFormat="false" ht="12.75" hidden="false" customHeight="false" outlineLevel="0" collapsed="false">
      <c r="O948" s="18" t="s">
        <v>324</v>
      </c>
      <c r="P948" s="18" t="n">
        <v>145</v>
      </c>
      <c r="Q948" s="18" t="str">
        <f aca="false">CONCATENATE(O948,P948)</f>
        <v>DG145</v>
      </c>
      <c r="R948" s="18" t="s">
        <v>537</v>
      </c>
    </row>
    <row r="949" customFormat="false" ht="12.75" hidden="false" customHeight="false" outlineLevel="0" collapsed="false">
      <c r="O949" s="18" t="s">
        <v>324</v>
      </c>
      <c r="P949" s="18" t="n">
        <v>146</v>
      </c>
      <c r="Q949" s="18" t="str">
        <f aca="false">CONCATENATE(O949,P949)</f>
        <v>DG146</v>
      </c>
      <c r="R949" s="18" t="s">
        <v>537</v>
      </c>
    </row>
    <row r="950" customFormat="false" ht="12.75" hidden="false" customHeight="false" outlineLevel="0" collapsed="false">
      <c r="O950" s="18" t="s">
        <v>324</v>
      </c>
      <c r="P950" s="18" t="n">
        <v>147</v>
      </c>
      <c r="Q950" s="18" t="str">
        <f aca="false">CONCATENATE(O950,P950)</f>
        <v>DG147</v>
      </c>
      <c r="R950" s="18" t="s">
        <v>537</v>
      </c>
    </row>
    <row r="951" customFormat="false" ht="12.75" hidden="false" customHeight="false" outlineLevel="0" collapsed="false">
      <c r="O951" s="18" t="s">
        <v>324</v>
      </c>
      <c r="P951" s="18" t="n">
        <v>148</v>
      </c>
      <c r="Q951" s="18" t="str">
        <f aca="false">CONCATENATE(O951,P951)</f>
        <v>DG148</v>
      </c>
      <c r="R951" s="18" t="s">
        <v>537</v>
      </c>
    </row>
    <row r="952" customFormat="false" ht="12.75" hidden="false" customHeight="false" outlineLevel="0" collapsed="false">
      <c r="O952" s="18" t="s">
        <v>324</v>
      </c>
      <c r="P952" s="18" t="n">
        <v>149</v>
      </c>
      <c r="Q952" s="18" t="str">
        <f aca="false">CONCATENATE(O952,P952)</f>
        <v>DG149</v>
      </c>
      <c r="R952" s="18" t="s">
        <v>537</v>
      </c>
    </row>
    <row r="953" customFormat="false" ht="12.75" hidden="false" customHeight="false" outlineLevel="0" collapsed="false">
      <c r="O953" s="18" t="s">
        <v>324</v>
      </c>
      <c r="P953" s="18" t="n">
        <v>150</v>
      </c>
      <c r="Q953" s="18" t="str">
        <f aca="false">CONCATENATE(O953,P953)</f>
        <v>DG150</v>
      </c>
      <c r="R953" s="18" t="s">
        <v>537</v>
      </c>
    </row>
    <row r="954" customFormat="false" ht="12.75" hidden="false" customHeight="false" outlineLevel="0" collapsed="false">
      <c r="O954" s="18" t="s">
        <v>324</v>
      </c>
      <c r="P954" s="18" t="n">
        <v>151</v>
      </c>
      <c r="Q954" s="18" t="str">
        <f aca="false">CONCATENATE(O954,P954)</f>
        <v>DG151</v>
      </c>
      <c r="R954" s="18" t="s">
        <v>537</v>
      </c>
    </row>
    <row r="955" customFormat="false" ht="12.75" hidden="false" customHeight="false" outlineLevel="0" collapsed="false">
      <c r="O955" s="18" t="s">
        <v>324</v>
      </c>
      <c r="P955" s="18" t="n">
        <v>152</v>
      </c>
      <c r="Q955" s="18" t="str">
        <f aca="false">CONCATENATE(O955,P955)</f>
        <v>DG152</v>
      </c>
      <c r="R955" s="18" t="s">
        <v>537</v>
      </c>
    </row>
    <row r="956" customFormat="false" ht="12.75" hidden="false" customHeight="false" outlineLevel="0" collapsed="false">
      <c r="O956" s="18" t="s">
        <v>324</v>
      </c>
      <c r="P956" s="18" t="n">
        <v>153</v>
      </c>
      <c r="Q956" s="18" t="str">
        <f aca="false">CONCATENATE(O956,P956)</f>
        <v>DG153</v>
      </c>
      <c r="R956" s="18" t="s">
        <v>537</v>
      </c>
    </row>
    <row r="957" customFormat="false" ht="12.75" hidden="false" customHeight="false" outlineLevel="0" collapsed="false">
      <c r="O957" s="18" t="s">
        <v>324</v>
      </c>
      <c r="P957" s="18" t="n">
        <v>154</v>
      </c>
      <c r="Q957" s="18" t="str">
        <f aca="false">CONCATENATE(O957,P957)</f>
        <v>DG154</v>
      </c>
      <c r="R957" s="18" t="s">
        <v>537</v>
      </c>
    </row>
    <row r="958" customFormat="false" ht="12.75" hidden="false" customHeight="false" outlineLevel="0" collapsed="false">
      <c r="O958" s="18" t="s">
        <v>324</v>
      </c>
      <c r="P958" s="18" t="n">
        <v>155</v>
      </c>
      <c r="Q958" s="18" t="str">
        <f aca="false">CONCATENATE(O958,P958)</f>
        <v>DG155</v>
      </c>
      <c r="R958" s="18" t="s">
        <v>537</v>
      </c>
    </row>
    <row r="959" customFormat="false" ht="12.75" hidden="false" customHeight="false" outlineLevel="0" collapsed="false">
      <c r="O959" s="18" t="s">
        <v>324</v>
      </c>
      <c r="P959" s="18" t="n">
        <v>156</v>
      </c>
      <c r="Q959" s="18" t="str">
        <f aca="false">CONCATENATE(O959,P959)</f>
        <v>DG156</v>
      </c>
      <c r="R959" s="18" t="s">
        <v>537</v>
      </c>
    </row>
    <row r="960" customFormat="false" ht="12.75" hidden="false" customHeight="false" outlineLevel="0" collapsed="false">
      <c r="O960" s="18" t="s">
        <v>324</v>
      </c>
      <c r="P960" s="18" t="n">
        <v>157</v>
      </c>
      <c r="Q960" s="18" t="str">
        <f aca="false">CONCATENATE(O960,P960)</f>
        <v>DG157</v>
      </c>
      <c r="R960" s="18" t="s">
        <v>537</v>
      </c>
    </row>
    <row r="961" customFormat="false" ht="12.75" hidden="false" customHeight="false" outlineLevel="0" collapsed="false">
      <c r="O961" s="18" t="s">
        <v>324</v>
      </c>
      <c r="P961" s="18" t="n">
        <v>158</v>
      </c>
      <c r="Q961" s="18" t="str">
        <f aca="false">CONCATENATE(O961,P961)</f>
        <v>DG158</v>
      </c>
      <c r="R961" s="18" t="s">
        <v>537</v>
      </c>
    </row>
    <row r="962" customFormat="false" ht="12.75" hidden="false" customHeight="false" outlineLevel="0" collapsed="false">
      <c r="O962" s="18" t="s">
        <v>324</v>
      </c>
      <c r="P962" s="18" t="n">
        <v>159</v>
      </c>
      <c r="Q962" s="18" t="str">
        <f aca="false">CONCATENATE(O962,P962)</f>
        <v>DG159</v>
      </c>
      <c r="R962" s="18" t="s">
        <v>537</v>
      </c>
    </row>
    <row r="963" customFormat="false" ht="12.75" hidden="false" customHeight="false" outlineLevel="0" collapsed="false">
      <c r="O963" s="18" t="s">
        <v>324</v>
      </c>
      <c r="P963" s="18" t="n">
        <v>160</v>
      </c>
      <c r="Q963" s="18" t="str">
        <f aca="false">CONCATENATE(O963,P963)</f>
        <v>DG160</v>
      </c>
      <c r="R963" s="18" t="s">
        <v>537</v>
      </c>
    </row>
    <row r="964" customFormat="false" ht="12.75" hidden="false" customHeight="false" outlineLevel="0" collapsed="false">
      <c r="O964" s="18" t="s">
        <v>324</v>
      </c>
      <c r="P964" s="18" t="n">
        <v>161</v>
      </c>
      <c r="Q964" s="18" t="str">
        <f aca="false">CONCATENATE(O964,P964)</f>
        <v>DG161</v>
      </c>
      <c r="R964" s="18" t="s">
        <v>537</v>
      </c>
    </row>
    <row r="965" customFormat="false" ht="12.75" hidden="false" customHeight="false" outlineLevel="0" collapsed="false">
      <c r="O965" s="18" t="s">
        <v>324</v>
      </c>
      <c r="P965" s="18" t="n">
        <v>162</v>
      </c>
      <c r="Q965" s="18" t="str">
        <f aca="false">CONCATENATE(O965,P965)</f>
        <v>DG162</v>
      </c>
      <c r="R965" s="18" t="s">
        <v>537</v>
      </c>
    </row>
    <row r="966" customFormat="false" ht="12.75" hidden="false" customHeight="false" outlineLevel="0" collapsed="false">
      <c r="O966" s="18" t="s">
        <v>324</v>
      </c>
      <c r="P966" s="18" t="n">
        <v>163</v>
      </c>
      <c r="Q966" s="18" t="str">
        <f aca="false">CONCATENATE(O966,P966)</f>
        <v>DG163</v>
      </c>
      <c r="R966" s="18" t="s">
        <v>537</v>
      </c>
    </row>
    <row r="967" customFormat="false" ht="12.75" hidden="false" customHeight="false" outlineLevel="0" collapsed="false">
      <c r="O967" s="18" t="s">
        <v>324</v>
      </c>
      <c r="P967" s="18" t="n">
        <v>164</v>
      </c>
      <c r="Q967" s="18" t="str">
        <f aca="false">CONCATENATE(O967,P967)</f>
        <v>DG164</v>
      </c>
      <c r="R967" s="18" t="s">
        <v>537</v>
      </c>
    </row>
    <row r="968" customFormat="false" ht="12.75" hidden="false" customHeight="false" outlineLevel="0" collapsed="false">
      <c r="O968" s="18" t="s">
        <v>324</v>
      </c>
      <c r="P968" s="18" t="n">
        <v>165</v>
      </c>
      <c r="Q968" s="18" t="str">
        <f aca="false">CONCATENATE(O968,P968)</f>
        <v>DG165</v>
      </c>
      <c r="R968" s="18" t="s">
        <v>537</v>
      </c>
    </row>
    <row r="969" customFormat="false" ht="12.75" hidden="false" customHeight="false" outlineLevel="0" collapsed="false">
      <c r="O969" s="18" t="s">
        <v>324</v>
      </c>
      <c r="P969" s="18" t="n">
        <v>166</v>
      </c>
      <c r="Q969" s="18" t="str">
        <f aca="false">CONCATENATE(O969,P969)</f>
        <v>DG166</v>
      </c>
      <c r="R969" s="18" t="s">
        <v>537</v>
      </c>
    </row>
    <row r="970" customFormat="false" ht="12.75" hidden="false" customHeight="false" outlineLevel="0" collapsed="false">
      <c r="O970" s="18" t="s">
        <v>324</v>
      </c>
      <c r="P970" s="18" t="n">
        <v>167</v>
      </c>
      <c r="Q970" s="18" t="str">
        <f aca="false">CONCATENATE(O970,P970)</f>
        <v>DG167</v>
      </c>
      <c r="R970" s="18" t="s">
        <v>537</v>
      </c>
    </row>
    <row r="971" customFormat="false" ht="12.75" hidden="false" customHeight="false" outlineLevel="0" collapsed="false">
      <c r="O971" s="18" t="s">
        <v>324</v>
      </c>
      <c r="P971" s="18" t="n">
        <v>168</v>
      </c>
      <c r="Q971" s="18" t="str">
        <f aca="false">CONCATENATE(O971,P971)</f>
        <v>DG168</v>
      </c>
      <c r="R971" s="18" t="s">
        <v>537</v>
      </c>
    </row>
    <row r="972" customFormat="false" ht="12.75" hidden="false" customHeight="false" outlineLevel="0" collapsed="false">
      <c r="O972" s="18" t="s">
        <v>324</v>
      </c>
      <c r="P972" s="18" t="n">
        <v>169</v>
      </c>
      <c r="Q972" s="18" t="str">
        <f aca="false">CONCATENATE(O972,P972)</f>
        <v>DG169</v>
      </c>
      <c r="R972" s="18" t="s">
        <v>537</v>
      </c>
    </row>
    <row r="973" customFormat="false" ht="12.75" hidden="false" customHeight="false" outlineLevel="0" collapsed="false">
      <c r="O973" s="18" t="s">
        <v>324</v>
      </c>
      <c r="P973" s="18" t="n">
        <v>170</v>
      </c>
      <c r="Q973" s="18" t="str">
        <f aca="false">CONCATENATE(O973,P973)</f>
        <v>DG170</v>
      </c>
      <c r="R973" s="18" t="s">
        <v>537</v>
      </c>
    </row>
    <row r="974" customFormat="false" ht="12.75" hidden="false" customHeight="false" outlineLevel="0" collapsed="false">
      <c r="O974" s="18" t="s">
        <v>324</v>
      </c>
      <c r="P974" s="18" t="n">
        <v>171</v>
      </c>
      <c r="Q974" s="18" t="str">
        <f aca="false">CONCATENATE(O974,P974)</f>
        <v>DG171</v>
      </c>
      <c r="R974" s="18" t="s">
        <v>537</v>
      </c>
    </row>
    <row r="975" customFormat="false" ht="12.75" hidden="false" customHeight="false" outlineLevel="0" collapsed="false">
      <c r="O975" s="18" t="s">
        <v>324</v>
      </c>
      <c r="P975" s="18" t="n">
        <v>172</v>
      </c>
      <c r="Q975" s="18" t="str">
        <f aca="false">CONCATENATE(O975,P975)</f>
        <v>DG172</v>
      </c>
      <c r="R975" s="18" t="s">
        <v>537</v>
      </c>
    </row>
    <row r="976" customFormat="false" ht="12.75" hidden="false" customHeight="false" outlineLevel="0" collapsed="false">
      <c r="O976" s="18" t="s">
        <v>324</v>
      </c>
      <c r="P976" s="18" t="n">
        <v>173</v>
      </c>
      <c r="Q976" s="18" t="str">
        <f aca="false">CONCATENATE(O976,P976)</f>
        <v>DG173</v>
      </c>
      <c r="R976" s="18" t="s">
        <v>537</v>
      </c>
    </row>
    <row r="977" customFormat="false" ht="12.75" hidden="false" customHeight="false" outlineLevel="0" collapsed="false">
      <c r="O977" s="18" t="s">
        <v>324</v>
      </c>
      <c r="P977" s="18" t="n">
        <v>174</v>
      </c>
      <c r="Q977" s="18" t="str">
        <f aca="false">CONCATENATE(O977,P977)</f>
        <v>DG174</v>
      </c>
      <c r="R977" s="18" t="s">
        <v>537</v>
      </c>
    </row>
    <row r="978" customFormat="false" ht="12.75" hidden="false" customHeight="false" outlineLevel="0" collapsed="false">
      <c r="O978" s="18" t="s">
        <v>324</v>
      </c>
      <c r="P978" s="18" t="n">
        <v>175</v>
      </c>
      <c r="Q978" s="18" t="str">
        <f aca="false">CONCATENATE(O978,P978)</f>
        <v>DG175</v>
      </c>
      <c r="R978" s="18" t="s">
        <v>537</v>
      </c>
    </row>
    <row r="979" customFormat="false" ht="12.75" hidden="false" customHeight="false" outlineLevel="0" collapsed="false">
      <c r="O979" s="18" t="s">
        <v>324</v>
      </c>
      <c r="P979" s="18" t="n">
        <v>176</v>
      </c>
      <c r="Q979" s="18" t="str">
        <f aca="false">CONCATENATE(O979,P979)</f>
        <v>DG176</v>
      </c>
      <c r="R979" s="18" t="s">
        <v>537</v>
      </c>
    </row>
    <row r="980" customFormat="false" ht="12.75" hidden="false" customHeight="false" outlineLevel="0" collapsed="false">
      <c r="O980" s="18" t="s">
        <v>324</v>
      </c>
      <c r="P980" s="18" t="n">
        <v>177</v>
      </c>
      <c r="Q980" s="18" t="str">
        <f aca="false">CONCATENATE(O980,P980)</f>
        <v>DG177</v>
      </c>
      <c r="R980" s="18" t="s">
        <v>537</v>
      </c>
    </row>
    <row r="981" customFormat="false" ht="12.75" hidden="false" customHeight="false" outlineLevel="0" collapsed="false">
      <c r="O981" s="18" t="s">
        <v>324</v>
      </c>
      <c r="P981" s="18" t="n">
        <v>178</v>
      </c>
      <c r="Q981" s="18" t="str">
        <f aca="false">CONCATENATE(O981,P981)</f>
        <v>DG178</v>
      </c>
      <c r="R981" s="18" t="s">
        <v>537</v>
      </c>
    </row>
    <row r="982" customFormat="false" ht="12.75" hidden="false" customHeight="false" outlineLevel="0" collapsed="false">
      <c r="O982" s="18" t="s">
        <v>324</v>
      </c>
      <c r="P982" s="18" t="n">
        <v>179</v>
      </c>
      <c r="Q982" s="18" t="str">
        <f aca="false">CONCATENATE(O982,P982)</f>
        <v>DG179</v>
      </c>
      <c r="R982" s="18" t="s">
        <v>537</v>
      </c>
    </row>
    <row r="983" customFormat="false" ht="12.75" hidden="false" customHeight="false" outlineLevel="0" collapsed="false">
      <c r="O983" s="18" t="s">
        <v>324</v>
      </c>
      <c r="P983" s="18" t="n">
        <v>180</v>
      </c>
      <c r="Q983" s="18" t="str">
        <f aca="false">CONCATENATE(O983,P983)</f>
        <v>DG180</v>
      </c>
      <c r="R983" s="18" t="s">
        <v>537</v>
      </c>
    </row>
    <row r="984" customFormat="false" ht="12.75" hidden="false" customHeight="false" outlineLevel="0" collapsed="false">
      <c r="O984" s="18" t="s">
        <v>324</v>
      </c>
      <c r="P984" s="18" t="n">
        <v>181</v>
      </c>
      <c r="Q984" s="18" t="str">
        <f aca="false">CONCATENATE(O984,P984)</f>
        <v>DG181</v>
      </c>
      <c r="R984" s="18" t="s">
        <v>537</v>
      </c>
    </row>
    <row r="985" customFormat="false" ht="12.75" hidden="false" customHeight="false" outlineLevel="0" collapsed="false">
      <c r="O985" s="18" t="s">
        <v>324</v>
      </c>
      <c r="P985" s="18" t="n">
        <v>182</v>
      </c>
      <c r="Q985" s="18" t="str">
        <f aca="false">CONCATENATE(O985,P985)</f>
        <v>DG182</v>
      </c>
      <c r="R985" s="18" t="s">
        <v>537</v>
      </c>
    </row>
    <row r="986" customFormat="false" ht="12.75" hidden="false" customHeight="false" outlineLevel="0" collapsed="false">
      <c r="O986" s="18" t="s">
        <v>324</v>
      </c>
      <c r="P986" s="18" t="n">
        <v>183</v>
      </c>
      <c r="Q986" s="18" t="str">
        <f aca="false">CONCATENATE(O986,P986)</f>
        <v>DG183</v>
      </c>
      <c r="R986" s="18" t="s">
        <v>537</v>
      </c>
    </row>
    <row r="987" customFormat="false" ht="12.75" hidden="false" customHeight="false" outlineLevel="0" collapsed="false">
      <c r="O987" s="18" t="s">
        <v>324</v>
      </c>
      <c r="P987" s="18" t="n">
        <v>184</v>
      </c>
      <c r="Q987" s="18" t="str">
        <f aca="false">CONCATENATE(O987,P987)</f>
        <v>DG184</v>
      </c>
      <c r="R987" s="18" t="s">
        <v>537</v>
      </c>
    </row>
    <row r="988" customFormat="false" ht="12.75" hidden="false" customHeight="false" outlineLevel="0" collapsed="false">
      <c r="O988" s="18" t="s">
        <v>324</v>
      </c>
      <c r="P988" s="18" t="n">
        <v>185</v>
      </c>
      <c r="Q988" s="18" t="str">
        <f aca="false">CONCATENATE(O988,P988)</f>
        <v>DG185</v>
      </c>
      <c r="R988" s="18" t="s">
        <v>537</v>
      </c>
    </row>
    <row r="989" customFormat="false" ht="12.75" hidden="false" customHeight="false" outlineLevel="0" collapsed="false">
      <c r="O989" s="18" t="s">
        <v>324</v>
      </c>
      <c r="P989" s="18" t="n">
        <v>186</v>
      </c>
      <c r="Q989" s="18" t="str">
        <f aca="false">CONCATENATE(O989,P989)</f>
        <v>DG186</v>
      </c>
      <c r="R989" s="18" t="s">
        <v>537</v>
      </c>
    </row>
    <row r="990" customFormat="false" ht="12.75" hidden="false" customHeight="false" outlineLevel="0" collapsed="false">
      <c r="O990" s="18" t="s">
        <v>324</v>
      </c>
      <c r="P990" s="18" t="n">
        <v>187</v>
      </c>
      <c r="Q990" s="18" t="str">
        <f aca="false">CONCATENATE(O990,P990)</f>
        <v>DG187</v>
      </c>
      <c r="R990" s="18" t="s">
        <v>537</v>
      </c>
    </row>
    <row r="991" customFormat="false" ht="12.75" hidden="false" customHeight="false" outlineLevel="0" collapsed="false">
      <c r="O991" s="18" t="s">
        <v>324</v>
      </c>
      <c r="P991" s="18" t="n">
        <v>188</v>
      </c>
      <c r="Q991" s="18" t="str">
        <f aca="false">CONCATENATE(O991,P991)</f>
        <v>DG188</v>
      </c>
      <c r="R991" s="18" t="s">
        <v>537</v>
      </c>
    </row>
    <row r="992" customFormat="false" ht="12.75" hidden="false" customHeight="false" outlineLevel="0" collapsed="false">
      <c r="O992" s="18" t="s">
        <v>324</v>
      </c>
      <c r="P992" s="18" t="n">
        <v>189</v>
      </c>
      <c r="Q992" s="18" t="str">
        <f aca="false">CONCATENATE(O992,P992)</f>
        <v>DG189</v>
      </c>
      <c r="R992" s="18" t="s">
        <v>537</v>
      </c>
    </row>
    <row r="993" customFormat="false" ht="12.75" hidden="false" customHeight="false" outlineLevel="0" collapsed="false">
      <c r="O993" s="18" t="s">
        <v>324</v>
      </c>
      <c r="P993" s="18" t="n">
        <v>190</v>
      </c>
      <c r="Q993" s="18" t="str">
        <f aca="false">CONCATENATE(O993,P993)</f>
        <v>DG190</v>
      </c>
      <c r="R993" s="18" t="s">
        <v>537</v>
      </c>
    </row>
    <row r="994" customFormat="false" ht="12.75" hidden="false" customHeight="false" outlineLevel="0" collapsed="false">
      <c r="O994" s="18" t="s">
        <v>324</v>
      </c>
      <c r="P994" s="18" t="n">
        <v>191</v>
      </c>
      <c r="Q994" s="18" t="str">
        <f aca="false">CONCATENATE(O994,P994)</f>
        <v>DG191</v>
      </c>
      <c r="R994" s="18" t="s">
        <v>537</v>
      </c>
    </row>
    <row r="995" customFormat="false" ht="12.75" hidden="false" customHeight="false" outlineLevel="0" collapsed="false">
      <c r="O995" s="18" t="s">
        <v>324</v>
      </c>
      <c r="P995" s="18" t="n">
        <v>192</v>
      </c>
      <c r="Q995" s="18" t="str">
        <f aca="false">CONCATENATE(O995,P995)</f>
        <v>DG192</v>
      </c>
      <c r="R995" s="18" t="s">
        <v>537</v>
      </c>
    </row>
    <row r="996" customFormat="false" ht="12.75" hidden="false" customHeight="false" outlineLevel="0" collapsed="false">
      <c r="O996" s="18" t="s">
        <v>324</v>
      </c>
      <c r="P996" s="18" t="n">
        <v>193</v>
      </c>
      <c r="Q996" s="18" t="str">
        <f aca="false">CONCATENATE(O996,P996)</f>
        <v>DG193</v>
      </c>
      <c r="R996" s="18" t="s">
        <v>537</v>
      </c>
    </row>
    <row r="997" customFormat="false" ht="12.75" hidden="false" customHeight="false" outlineLevel="0" collapsed="false">
      <c r="O997" s="18" t="s">
        <v>324</v>
      </c>
      <c r="P997" s="18" t="n">
        <v>194</v>
      </c>
      <c r="Q997" s="18" t="str">
        <f aca="false">CONCATENATE(O997,P997)</f>
        <v>DG194</v>
      </c>
      <c r="R997" s="18" t="s">
        <v>537</v>
      </c>
    </row>
    <row r="998" customFormat="false" ht="12.75" hidden="false" customHeight="false" outlineLevel="0" collapsed="false">
      <c r="O998" s="18" t="s">
        <v>324</v>
      </c>
      <c r="P998" s="18" t="n">
        <v>195</v>
      </c>
      <c r="Q998" s="18" t="str">
        <f aca="false">CONCATENATE(O998,P998)</f>
        <v>DG195</v>
      </c>
      <c r="R998" s="18" t="s">
        <v>537</v>
      </c>
    </row>
    <row r="999" customFormat="false" ht="12.75" hidden="false" customHeight="false" outlineLevel="0" collapsed="false">
      <c r="O999" s="18" t="s">
        <v>324</v>
      </c>
      <c r="P999" s="18" t="n">
        <v>196</v>
      </c>
      <c r="Q999" s="18" t="str">
        <f aca="false">CONCATENATE(O999,P999)</f>
        <v>DG196</v>
      </c>
      <c r="R999" s="18" t="s">
        <v>537</v>
      </c>
    </row>
    <row r="1000" customFormat="false" ht="12.75" hidden="false" customHeight="false" outlineLevel="0" collapsed="false">
      <c r="O1000" s="18" t="s">
        <v>324</v>
      </c>
      <c r="P1000" s="18" t="n">
        <v>197</v>
      </c>
      <c r="Q1000" s="18" t="str">
        <f aca="false">CONCATENATE(O1000,P1000)</f>
        <v>DG197</v>
      </c>
      <c r="R1000" s="18" t="s">
        <v>537</v>
      </c>
    </row>
    <row r="1001" customFormat="false" ht="12.75" hidden="false" customHeight="false" outlineLevel="0" collapsed="false">
      <c r="O1001" s="18" t="s">
        <v>324</v>
      </c>
      <c r="P1001" s="18" t="n">
        <v>198</v>
      </c>
      <c r="Q1001" s="18" t="str">
        <f aca="false">CONCATENATE(O1001,P1001)</f>
        <v>DG198</v>
      </c>
      <c r="R1001" s="18" t="s">
        <v>537</v>
      </c>
    </row>
    <row r="1002" customFormat="false" ht="12.75" hidden="false" customHeight="false" outlineLevel="0" collapsed="false">
      <c r="O1002" s="18" t="s">
        <v>324</v>
      </c>
      <c r="P1002" s="18" t="n">
        <v>199</v>
      </c>
      <c r="Q1002" s="18" t="str">
        <f aca="false">CONCATENATE(O1002,P1002)</f>
        <v>DG199</v>
      </c>
      <c r="R1002" s="18" t="s">
        <v>537</v>
      </c>
    </row>
    <row r="1003" customFormat="false" ht="12.75" hidden="false" customHeight="false" outlineLevel="0" collapsed="false">
      <c r="O1003" s="18" t="s">
        <v>324</v>
      </c>
      <c r="P1003" s="18" t="n">
        <v>200</v>
      </c>
      <c r="Q1003" s="18" t="str">
        <f aca="false">CONCATENATE(O1003,P1003)</f>
        <v>DG200</v>
      </c>
      <c r="R1003" s="18" t="s">
        <v>537</v>
      </c>
    </row>
    <row r="1004" customFormat="false" ht="12.75" hidden="false" customHeight="false" outlineLevel="0" collapsed="false">
      <c r="O1004" s="18" t="s">
        <v>397</v>
      </c>
      <c r="P1004" s="18" t="n">
        <v>1</v>
      </c>
      <c r="Q1004" s="18" t="str">
        <f aca="false">CONCATENATE(O1004,P1004)</f>
        <v>BK1</v>
      </c>
      <c r="R1004" s="18" t="s">
        <v>538</v>
      </c>
    </row>
    <row r="1005" customFormat="false" ht="12.75" hidden="false" customHeight="false" outlineLevel="0" collapsed="false">
      <c r="O1005" s="18" t="s">
        <v>397</v>
      </c>
      <c r="P1005" s="18" t="n">
        <v>2</v>
      </c>
      <c r="Q1005" s="18" t="str">
        <f aca="false">CONCATENATE(O1005,P1005)</f>
        <v>BK2</v>
      </c>
      <c r="R1005" s="18" t="s">
        <v>538</v>
      </c>
    </row>
    <row r="1006" customFormat="false" ht="12.75" hidden="false" customHeight="false" outlineLevel="0" collapsed="false">
      <c r="O1006" s="18" t="s">
        <v>397</v>
      </c>
      <c r="P1006" s="18" t="n">
        <v>3</v>
      </c>
      <c r="Q1006" s="18" t="str">
        <f aca="false">CONCATENATE(O1006,P1006)</f>
        <v>BK3</v>
      </c>
      <c r="R1006" s="18" t="s">
        <v>538</v>
      </c>
    </row>
    <row r="1007" customFormat="false" ht="12.75" hidden="false" customHeight="false" outlineLevel="0" collapsed="false">
      <c r="O1007" s="18" t="s">
        <v>397</v>
      </c>
      <c r="P1007" s="18" t="n">
        <v>4</v>
      </c>
      <c r="Q1007" s="18" t="str">
        <f aca="false">CONCATENATE(O1007,P1007)</f>
        <v>BK4</v>
      </c>
      <c r="R1007" s="18" t="s">
        <v>538</v>
      </c>
    </row>
    <row r="1008" customFormat="false" ht="12.75" hidden="false" customHeight="false" outlineLevel="0" collapsed="false">
      <c r="O1008" s="18" t="s">
        <v>397</v>
      </c>
      <c r="P1008" s="18" t="n">
        <v>5</v>
      </c>
      <c r="Q1008" s="18" t="str">
        <f aca="false">CONCATENATE(O1008,P1008)</f>
        <v>BK5</v>
      </c>
      <c r="R1008" s="18" t="s">
        <v>538</v>
      </c>
    </row>
    <row r="1009" customFormat="false" ht="12.75" hidden="false" customHeight="false" outlineLevel="0" collapsed="false">
      <c r="O1009" s="18" t="s">
        <v>397</v>
      </c>
      <c r="P1009" s="18" t="n">
        <v>6</v>
      </c>
      <c r="Q1009" s="18" t="str">
        <f aca="false">CONCATENATE(O1009,P1009)</f>
        <v>BK6</v>
      </c>
      <c r="R1009" s="18" t="s">
        <v>538</v>
      </c>
    </row>
    <row r="1010" customFormat="false" ht="12.75" hidden="false" customHeight="false" outlineLevel="0" collapsed="false">
      <c r="O1010" s="18" t="s">
        <v>397</v>
      </c>
      <c r="P1010" s="18" t="n">
        <v>7</v>
      </c>
      <c r="Q1010" s="18" t="str">
        <f aca="false">CONCATENATE(O1010,P1010)</f>
        <v>BK7</v>
      </c>
      <c r="R1010" s="18" t="s">
        <v>538</v>
      </c>
    </row>
    <row r="1011" customFormat="false" ht="12.75" hidden="false" customHeight="false" outlineLevel="0" collapsed="false">
      <c r="O1011" s="18" t="s">
        <v>397</v>
      </c>
      <c r="P1011" s="18" t="n">
        <v>8</v>
      </c>
      <c r="Q1011" s="18" t="str">
        <f aca="false">CONCATENATE(O1011,P1011)</f>
        <v>BK8</v>
      </c>
      <c r="R1011" s="18" t="s">
        <v>538</v>
      </c>
    </row>
    <row r="1012" customFormat="false" ht="12.75" hidden="false" customHeight="false" outlineLevel="0" collapsed="false">
      <c r="O1012" s="18" t="s">
        <v>397</v>
      </c>
      <c r="P1012" s="18" t="n">
        <v>9</v>
      </c>
      <c r="Q1012" s="18" t="str">
        <f aca="false">CONCATENATE(O1012,P1012)</f>
        <v>BK9</v>
      </c>
      <c r="R1012" s="18" t="s">
        <v>538</v>
      </c>
    </row>
    <row r="1013" customFormat="false" ht="12.75" hidden="false" customHeight="false" outlineLevel="0" collapsed="false">
      <c r="O1013" s="18" t="s">
        <v>397</v>
      </c>
      <c r="P1013" s="18" t="n">
        <v>10</v>
      </c>
      <c r="Q1013" s="18" t="str">
        <f aca="false">CONCATENATE(O1013,P1013)</f>
        <v>BK10</v>
      </c>
      <c r="R1013" s="18" t="s">
        <v>538</v>
      </c>
    </row>
    <row r="1014" customFormat="false" ht="12.75" hidden="false" customHeight="false" outlineLevel="0" collapsed="false">
      <c r="O1014" s="18" t="s">
        <v>397</v>
      </c>
      <c r="P1014" s="18" t="n">
        <v>11</v>
      </c>
      <c r="Q1014" s="18" t="str">
        <f aca="false">CONCATENATE(O1014,P1014)</f>
        <v>BK11</v>
      </c>
      <c r="R1014" s="18" t="s">
        <v>538</v>
      </c>
    </row>
    <row r="1015" customFormat="false" ht="12.75" hidden="false" customHeight="false" outlineLevel="0" collapsed="false">
      <c r="O1015" s="18" t="s">
        <v>397</v>
      </c>
      <c r="P1015" s="18" t="n">
        <v>12</v>
      </c>
      <c r="Q1015" s="18" t="str">
        <f aca="false">CONCATENATE(O1015,P1015)</f>
        <v>BK12</v>
      </c>
      <c r="R1015" s="18" t="s">
        <v>538</v>
      </c>
    </row>
    <row r="1016" customFormat="false" ht="12.75" hidden="false" customHeight="false" outlineLevel="0" collapsed="false">
      <c r="O1016" s="18" t="s">
        <v>397</v>
      </c>
      <c r="P1016" s="18" t="n">
        <v>13</v>
      </c>
      <c r="Q1016" s="18" t="str">
        <f aca="false">CONCATENATE(O1016,P1016)</f>
        <v>BK13</v>
      </c>
      <c r="R1016" s="18" t="s">
        <v>538</v>
      </c>
    </row>
    <row r="1017" customFormat="false" ht="12.75" hidden="false" customHeight="false" outlineLevel="0" collapsed="false">
      <c r="O1017" s="18" t="s">
        <v>397</v>
      </c>
      <c r="P1017" s="18" t="n">
        <v>14</v>
      </c>
      <c r="Q1017" s="18" t="str">
        <f aca="false">CONCATENATE(O1017,P1017)</f>
        <v>BK14</v>
      </c>
      <c r="R1017" s="18" t="s">
        <v>538</v>
      </c>
    </row>
    <row r="1018" customFormat="false" ht="12.75" hidden="false" customHeight="false" outlineLevel="0" collapsed="false">
      <c r="O1018" s="18" t="s">
        <v>397</v>
      </c>
      <c r="P1018" s="18" t="n">
        <v>15</v>
      </c>
      <c r="Q1018" s="18" t="str">
        <f aca="false">CONCATENATE(O1018,P1018)</f>
        <v>BK15</v>
      </c>
      <c r="R1018" s="18" t="s">
        <v>538</v>
      </c>
    </row>
    <row r="1019" customFormat="false" ht="12.75" hidden="false" customHeight="false" outlineLevel="0" collapsed="false">
      <c r="O1019" s="18" t="s">
        <v>397</v>
      </c>
      <c r="P1019" s="18" t="n">
        <v>16</v>
      </c>
      <c r="Q1019" s="18" t="str">
        <f aca="false">CONCATENATE(O1019,P1019)</f>
        <v>BK16</v>
      </c>
      <c r="R1019" s="18" t="s">
        <v>538</v>
      </c>
    </row>
    <row r="1020" customFormat="false" ht="12.75" hidden="false" customHeight="false" outlineLevel="0" collapsed="false">
      <c r="O1020" s="18" t="s">
        <v>397</v>
      </c>
      <c r="P1020" s="18" t="n">
        <v>17</v>
      </c>
      <c r="Q1020" s="18" t="str">
        <f aca="false">CONCATENATE(O1020,P1020)</f>
        <v>BK17</v>
      </c>
      <c r="R1020" s="18" t="s">
        <v>538</v>
      </c>
    </row>
    <row r="1021" customFormat="false" ht="12.75" hidden="false" customHeight="false" outlineLevel="0" collapsed="false">
      <c r="O1021" s="18" t="s">
        <v>397</v>
      </c>
      <c r="P1021" s="18" t="n">
        <v>18</v>
      </c>
      <c r="Q1021" s="18" t="str">
        <f aca="false">CONCATENATE(O1021,P1021)</f>
        <v>BK18</v>
      </c>
      <c r="R1021" s="18" t="s">
        <v>538</v>
      </c>
    </row>
    <row r="1022" customFormat="false" ht="12.75" hidden="false" customHeight="false" outlineLevel="0" collapsed="false">
      <c r="O1022" s="18" t="s">
        <v>397</v>
      </c>
      <c r="P1022" s="18" t="n">
        <v>19</v>
      </c>
      <c r="Q1022" s="18" t="str">
        <f aca="false">CONCATENATE(O1022,P1022)</f>
        <v>BK19</v>
      </c>
      <c r="R1022" s="18" t="s">
        <v>538</v>
      </c>
    </row>
    <row r="1023" customFormat="false" ht="12.75" hidden="false" customHeight="false" outlineLevel="0" collapsed="false">
      <c r="O1023" s="18" t="s">
        <v>397</v>
      </c>
      <c r="P1023" s="18" t="n">
        <v>20</v>
      </c>
      <c r="Q1023" s="18" t="str">
        <f aca="false">CONCATENATE(O1023,P1023)</f>
        <v>BK20</v>
      </c>
      <c r="R1023" s="18" t="s">
        <v>538</v>
      </c>
    </row>
    <row r="1024" customFormat="false" ht="12.75" hidden="false" customHeight="false" outlineLevel="0" collapsed="false">
      <c r="O1024" s="18" t="s">
        <v>397</v>
      </c>
      <c r="P1024" s="18" t="n">
        <v>21</v>
      </c>
      <c r="Q1024" s="18" t="str">
        <f aca="false">CONCATENATE(O1024,P1024)</f>
        <v>BK21</v>
      </c>
      <c r="R1024" s="18" t="s">
        <v>538</v>
      </c>
    </row>
    <row r="1025" customFormat="false" ht="12.75" hidden="false" customHeight="false" outlineLevel="0" collapsed="false">
      <c r="O1025" s="18" t="s">
        <v>397</v>
      </c>
      <c r="P1025" s="18" t="n">
        <v>22</v>
      </c>
      <c r="Q1025" s="18" t="str">
        <f aca="false">CONCATENATE(O1025,P1025)</f>
        <v>BK22</v>
      </c>
      <c r="R1025" s="18" t="s">
        <v>538</v>
      </c>
    </row>
    <row r="1026" customFormat="false" ht="12.75" hidden="false" customHeight="false" outlineLevel="0" collapsed="false">
      <c r="O1026" s="18" t="s">
        <v>397</v>
      </c>
      <c r="P1026" s="18" t="n">
        <v>23</v>
      </c>
      <c r="Q1026" s="18" t="str">
        <f aca="false">CONCATENATE(O1026,P1026)</f>
        <v>BK23</v>
      </c>
      <c r="R1026" s="18" t="s">
        <v>538</v>
      </c>
    </row>
    <row r="1027" customFormat="false" ht="12.75" hidden="false" customHeight="false" outlineLevel="0" collapsed="false">
      <c r="O1027" s="18" t="s">
        <v>397</v>
      </c>
      <c r="P1027" s="18" t="n">
        <v>24</v>
      </c>
      <c r="Q1027" s="18" t="str">
        <f aca="false">CONCATENATE(O1027,P1027)</f>
        <v>BK24</v>
      </c>
      <c r="R1027" s="18" t="s">
        <v>538</v>
      </c>
    </row>
    <row r="1028" customFormat="false" ht="12.75" hidden="false" customHeight="false" outlineLevel="0" collapsed="false">
      <c r="O1028" s="18" t="s">
        <v>397</v>
      </c>
      <c r="P1028" s="18" t="n">
        <v>25</v>
      </c>
      <c r="Q1028" s="18" t="str">
        <f aca="false">CONCATENATE(O1028,P1028)</f>
        <v>BK25</v>
      </c>
      <c r="R1028" s="18" t="s">
        <v>538</v>
      </c>
    </row>
    <row r="1029" customFormat="false" ht="12.75" hidden="false" customHeight="false" outlineLevel="0" collapsed="false">
      <c r="O1029" s="18" t="s">
        <v>397</v>
      </c>
      <c r="P1029" s="18" t="n">
        <v>26</v>
      </c>
      <c r="Q1029" s="18" t="str">
        <f aca="false">CONCATENATE(O1029,P1029)</f>
        <v>BK26</v>
      </c>
      <c r="R1029" s="18" t="s">
        <v>538</v>
      </c>
    </row>
    <row r="1030" customFormat="false" ht="12.75" hidden="false" customHeight="false" outlineLevel="0" collapsed="false">
      <c r="O1030" s="18" t="s">
        <v>397</v>
      </c>
      <c r="P1030" s="18" t="n">
        <v>27</v>
      </c>
      <c r="Q1030" s="18" t="str">
        <f aca="false">CONCATENATE(O1030,P1030)</f>
        <v>BK27</v>
      </c>
      <c r="R1030" s="18" t="s">
        <v>538</v>
      </c>
    </row>
    <row r="1031" customFormat="false" ht="12.75" hidden="false" customHeight="false" outlineLevel="0" collapsed="false">
      <c r="O1031" s="18" t="s">
        <v>397</v>
      </c>
      <c r="P1031" s="18" t="n">
        <v>28</v>
      </c>
      <c r="Q1031" s="18" t="str">
        <f aca="false">CONCATENATE(O1031,P1031)</f>
        <v>BK28</v>
      </c>
      <c r="R1031" s="18" t="s">
        <v>538</v>
      </c>
    </row>
    <row r="1032" customFormat="false" ht="12.75" hidden="false" customHeight="false" outlineLevel="0" collapsed="false">
      <c r="O1032" s="18" t="s">
        <v>397</v>
      </c>
      <c r="P1032" s="18" t="n">
        <v>29</v>
      </c>
      <c r="Q1032" s="18" t="str">
        <f aca="false">CONCATENATE(O1032,P1032)</f>
        <v>BK29</v>
      </c>
      <c r="R1032" s="18" t="s">
        <v>538</v>
      </c>
    </row>
    <row r="1033" customFormat="false" ht="12.75" hidden="false" customHeight="false" outlineLevel="0" collapsed="false">
      <c r="O1033" s="18" t="s">
        <v>397</v>
      </c>
      <c r="P1033" s="18" t="n">
        <v>30</v>
      </c>
      <c r="Q1033" s="18" t="str">
        <f aca="false">CONCATENATE(O1033,P1033)</f>
        <v>BK30</v>
      </c>
      <c r="R1033" s="18" t="s">
        <v>538</v>
      </c>
    </row>
    <row r="1034" customFormat="false" ht="12.75" hidden="false" customHeight="false" outlineLevel="0" collapsed="false">
      <c r="O1034" s="18" t="s">
        <v>397</v>
      </c>
      <c r="P1034" s="18" t="n">
        <v>31</v>
      </c>
      <c r="Q1034" s="18" t="str">
        <f aca="false">CONCATENATE(O1034,P1034)</f>
        <v>BK31</v>
      </c>
      <c r="R1034" s="18" t="s">
        <v>538</v>
      </c>
    </row>
    <row r="1035" customFormat="false" ht="12.75" hidden="false" customHeight="false" outlineLevel="0" collapsed="false">
      <c r="O1035" s="18" t="s">
        <v>397</v>
      </c>
      <c r="P1035" s="18" t="n">
        <v>32</v>
      </c>
      <c r="Q1035" s="18" t="str">
        <f aca="false">CONCATENATE(O1035,P1035)</f>
        <v>BK32</v>
      </c>
      <c r="R1035" s="18" t="s">
        <v>538</v>
      </c>
    </row>
    <row r="1036" customFormat="false" ht="12.75" hidden="false" customHeight="false" outlineLevel="0" collapsed="false">
      <c r="O1036" s="18" t="s">
        <v>397</v>
      </c>
      <c r="P1036" s="18" t="n">
        <v>33</v>
      </c>
      <c r="Q1036" s="18" t="str">
        <f aca="false">CONCATENATE(O1036,P1036)</f>
        <v>BK33</v>
      </c>
      <c r="R1036" s="18" t="s">
        <v>538</v>
      </c>
    </row>
    <row r="1037" customFormat="false" ht="12.75" hidden="false" customHeight="false" outlineLevel="0" collapsed="false">
      <c r="O1037" s="18" t="s">
        <v>397</v>
      </c>
      <c r="P1037" s="18" t="n">
        <v>34</v>
      </c>
      <c r="Q1037" s="18" t="str">
        <f aca="false">CONCATENATE(O1037,P1037)</f>
        <v>BK34</v>
      </c>
      <c r="R1037" s="18" t="s">
        <v>538</v>
      </c>
    </row>
    <row r="1038" customFormat="false" ht="12.75" hidden="false" customHeight="false" outlineLevel="0" collapsed="false">
      <c r="O1038" s="18" t="s">
        <v>397</v>
      </c>
      <c r="P1038" s="18" t="n">
        <v>35</v>
      </c>
      <c r="Q1038" s="18" t="str">
        <f aca="false">CONCATENATE(O1038,P1038)</f>
        <v>BK35</v>
      </c>
      <c r="R1038" s="18" t="s">
        <v>538</v>
      </c>
    </row>
    <row r="1039" customFormat="false" ht="12.75" hidden="false" customHeight="false" outlineLevel="0" collapsed="false">
      <c r="O1039" s="18" t="s">
        <v>397</v>
      </c>
      <c r="P1039" s="18" t="n">
        <v>36</v>
      </c>
      <c r="Q1039" s="18" t="str">
        <f aca="false">CONCATENATE(O1039,P1039)</f>
        <v>BK36</v>
      </c>
      <c r="R1039" s="18" t="s">
        <v>538</v>
      </c>
    </row>
    <row r="1040" customFormat="false" ht="12.75" hidden="false" customHeight="false" outlineLevel="0" collapsed="false">
      <c r="O1040" s="18" t="s">
        <v>397</v>
      </c>
      <c r="P1040" s="18" t="n">
        <v>37</v>
      </c>
      <c r="Q1040" s="18" t="str">
        <f aca="false">CONCATENATE(O1040,P1040)</f>
        <v>BK37</v>
      </c>
      <c r="R1040" s="18" t="s">
        <v>538</v>
      </c>
    </row>
    <row r="1041" customFormat="false" ht="12.75" hidden="false" customHeight="false" outlineLevel="0" collapsed="false">
      <c r="O1041" s="18" t="s">
        <v>397</v>
      </c>
      <c r="P1041" s="18" t="n">
        <v>38</v>
      </c>
      <c r="Q1041" s="18" t="str">
        <f aca="false">CONCATENATE(O1041,P1041)</f>
        <v>BK38</v>
      </c>
      <c r="R1041" s="18" t="s">
        <v>538</v>
      </c>
    </row>
    <row r="1042" customFormat="false" ht="12.75" hidden="false" customHeight="false" outlineLevel="0" collapsed="false">
      <c r="O1042" s="18" t="s">
        <v>397</v>
      </c>
      <c r="P1042" s="18" t="n">
        <v>39</v>
      </c>
      <c r="Q1042" s="18" t="str">
        <f aca="false">CONCATENATE(O1042,P1042)</f>
        <v>BK39</v>
      </c>
      <c r="R1042" s="18" t="s">
        <v>538</v>
      </c>
    </row>
    <row r="1043" customFormat="false" ht="12.75" hidden="false" customHeight="false" outlineLevel="0" collapsed="false">
      <c r="O1043" s="18" t="s">
        <v>397</v>
      </c>
      <c r="P1043" s="18" t="n">
        <v>40</v>
      </c>
      <c r="Q1043" s="18" t="str">
        <f aca="false">CONCATENATE(O1043,P1043)</f>
        <v>BK40</v>
      </c>
      <c r="R1043" s="18" t="s">
        <v>538</v>
      </c>
    </row>
    <row r="1044" customFormat="false" ht="12.75" hidden="false" customHeight="false" outlineLevel="0" collapsed="false">
      <c r="O1044" s="18" t="s">
        <v>397</v>
      </c>
      <c r="P1044" s="18" t="n">
        <v>41</v>
      </c>
      <c r="Q1044" s="18" t="str">
        <f aca="false">CONCATENATE(O1044,P1044)</f>
        <v>BK41</v>
      </c>
      <c r="R1044" s="18" t="s">
        <v>538</v>
      </c>
    </row>
    <row r="1045" customFormat="false" ht="12.75" hidden="false" customHeight="false" outlineLevel="0" collapsed="false">
      <c r="O1045" s="18" t="s">
        <v>397</v>
      </c>
      <c r="P1045" s="18" t="n">
        <v>42</v>
      </c>
      <c r="Q1045" s="18" t="str">
        <f aca="false">CONCATENATE(O1045,P1045)</f>
        <v>BK42</v>
      </c>
      <c r="R1045" s="18" t="s">
        <v>538</v>
      </c>
    </row>
    <row r="1046" customFormat="false" ht="12.75" hidden="false" customHeight="false" outlineLevel="0" collapsed="false">
      <c r="O1046" s="18" t="s">
        <v>397</v>
      </c>
      <c r="P1046" s="18" t="n">
        <v>43</v>
      </c>
      <c r="Q1046" s="18" t="str">
        <f aca="false">CONCATENATE(O1046,P1046)</f>
        <v>BK43</v>
      </c>
      <c r="R1046" s="18" t="s">
        <v>538</v>
      </c>
    </row>
    <row r="1047" customFormat="false" ht="12.75" hidden="false" customHeight="false" outlineLevel="0" collapsed="false">
      <c r="O1047" s="18" t="s">
        <v>397</v>
      </c>
      <c r="P1047" s="18" t="n">
        <v>44</v>
      </c>
      <c r="Q1047" s="18" t="str">
        <f aca="false">CONCATENATE(O1047,P1047)</f>
        <v>BK44</v>
      </c>
      <c r="R1047" s="18" t="s">
        <v>538</v>
      </c>
    </row>
    <row r="1048" customFormat="false" ht="12.75" hidden="false" customHeight="false" outlineLevel="0" collapsed="false">
      <c r="O1048" s="18" t="s">
        <v>397</v>
      </c>
      <c r="P1048" s="18" t="n">
        <v>45</v>
      </c>
      <c r="Q1048" s="18" t="str">
        <f aca="false">CONCATENATE(O1048,P1048)</f>
        <v>BK45</v>
      </c>
      <c r="R1048" s="18" t="s">
        <v>538</v>
      </c>
    </row>
    <row r="1049" customFormat="false" ht="12.75" hidden="false" customHeight="false" outlineLevel="0" collapsed="false">
      <c r="O1049" s="18" t="s">
        <v>397</v>
      </c>
      <c r="P1049" s="18" t="n">
        <v>46</v>
      </c>
      <c r="Q1049" s="18" t="str">
        <f aca="false">CONCATENATE(O1049,P1049)</f>
        <v>BK46</v>
      </c>
      <c r="R1049" s="18" t="s">
        <v>538</v>
      </c>
    </row>
    <row r="1050" customFormat="false" ht="12.75" hidden="false" customHeight="false" outlineLevel="0" collapsed="false">
      <c r="O1050" s="18" t="s">
        <v>397</v>
      </c>
      <c r="P1050" s="18" t="n">
        <v>47</v>
      </c>
      <c r="Q1050" s="18" t="str">
        <f aca="false">CONCATENATE(O1050,P1050)</f>
        <v>BK47</v>
      </c>
      <c r="R1050" s="18" t="s">
        <v>538</v>
      </c>
    </row>
    <row r="1051" customFormat="false" ht="12.75" hidden="false" customHeight="false" outlineLevel="0" collapsed="false">
      <c r="O1051" s="18" t="s">
        <v>397</v>
      </c>
      <c r="P1051" s="18" t="n">
        <v>48</v>
      </c>
      <c r="Q1051" s="18" t="str">
        <f aca="false">CONCATENATE(O1051,P1051)</f>
        <v>BK48</v>
      </c>
      <c r="R1051" s="18" t="s">
        <v>538</v>
      </c>
    </row>
    <row r="1052" customFormat="false" ht="12.75" hidden="false" customHeight="false" outlineLevel="0" collapsed="false">
      <c r="O1052" s="18" t="s">
        <v>397</v>
      </c>
      <c r="P1052" s="18" t="n">
        <v>49</v>
      </c>
      <c r="Q1052" s="18" t="str">
        <f aca="false">CONCATENATE(O1052,P1052)</f>
        <v>BK49</v>
      </c>
      <c r="R1052" s="18" t="s">
        <v>538</v>
      </c>
    </row>
    <row r="1053" customFormat="false" ht="12.75" hidden="false" customHeight="false" outlineLevel="0" collapsed="false">
      <c r="O1053" s="18" t="s">
        <v>397</v>
      </c>
      <c r="P1053" s="18" t="n">
        <v>50</v>
      </c>
      <c r="Q1053" s="18" t="str">
        <f aca="false">CONCATENATE(O1053,P1053)</f>
        <v>BK50</v>
      </c>
      <c r="R1053" s="18" t="s">
        <v>538</v>
      </c>
    </row>
    <row r="1054" customFormat="false" ht="12.75" hidden="false" customHeight="false" outlineLevel="0" collapsed="false">
      <c r="O1054" s="18" t="s">
        <v>397</v>
      </c>
      <c r="P1054" s="18" t="n">
        <v>51</v>
      </c>
      <c r="Q1054" s="18" t="str">
        <f aca="false">CONCATENATE(O1054,P1054)</f>
        <v>BK51</v>
      </c>
      <c r="R1054" s="18" t="s">
        <v>538</v>
      </c>
    </row>
    <row r="1055" customFormat="false" ht="12.75" hidden="false" customHeight="false" outlineLevel="0" collapsed="false">
      <c r="O1055" s="18" t="s">
        <v>397</v>
      </c>
      <c r="P1055" s="18" t="n">
        <v>52</v>
      </c>
      <c r="Q1055" s="18" t="str">
        <f aca="false">CONCATENATE(O1055,P1055)</f>
        <v>BK52</v>
      </c>
      <c r="R1055" s="18" t="s">
        <v>538</v>
      </c>
    </row>
    <row r="1056" customFormat="false" ht="12.75" hidden="false" customHeight="false" outlineLevel="0" collapsed="false">
      <c r="O1056" s="18" t="s">
        <v>397</v>
      </c>
      <c r="P1056" s="18" t="n">
        <v>53</v>
      </c>
      <c r="Q1056" s="18" t="str">
        <f aca="false">CONCATENATE(O1056,P1056)</f>
        <v>BK53</v>
      </c>
      <c r="R1056" s="18" t="s">
        <v>538</v>
      </c>
    </row>
    <row r="1057" customFormat="false" ht="12.75" hidden="false" customHeight="false" outlineLevel="0" collapsed="false">
      <c r="O1057" s="18" t="s">
        <v>397</v>
      </c>
      <c r="P1057" s="18" t="n">
        <v>54</v>
      </c>
      <c r="Q1057" s="18" t="str">
        <f aca="false">CONCATENATE(O1057,P1057)</f>
        <v>BK54</v>
      </c>
      <c r="R1057" s="18" t="s">
        <v>538</v>
      </c>
    </row>
    <row r="1058" customFormat="false" ht="12.75" hidden="false" customHeight="false" outlineLevel="0" collapsed="false">
      <c r="O1058" s="18" t="s">
        <v>397</v>
      </c>
      <c r="P1058" s="18" t="n">
        <v>55</v>
      </c>
      <c r="Q1058" s="18" t="str">
        <f aca="false">CONCATENATE(O1058,P1058)</f>
        <v>BK55</v>
      </c>
      <c r="R1058" s="18" t="s">
        <v>538</v>
      </c>
    </row>
    <row r="1059" customFormat="false" ht="12.75" hidden="false" customHeight="false" outlineLevel="0" collapsed="false">
      <c r="O1059" s="18" t="s">
        <v>397</v>
      </c>
      <c r="P1059" s="18" t="n">
        <v>56</v>
      </c>
      <c r="Q1059" s="18" t="str">
        <f aca="false">CONCATENATE(O1059,P1059)</f>
        <v>BK56</v>
      </c>
      <c r="R1059" s="18" t="s">
        <v>538</v>
      </c>
    </row>
    <row r="1060" customFormat="false" ht="12.75" hidden="false" customHeight="false" outlineLevel="0" collapsed="false">
      <c r="O1060" s="18" t="s">
        <v>397</v>
      </c>
      <c r="P1060" s="18" t="n">
        <v>57</v>
      </c>
      <c r="Q1060" s="18" t="str">
        <f aca="false">CONCATENATE(O1060,P1060)</f>
        <v>BK57</v>
      </c>
      <c r="R1060" s="18" t="s">
        <v>538</v>
      </c>
    </row>
    <row r="1061" customFormat="false" ht="12.75" hidden="false" customHeight="false" outlineLevel="0" collapsed="false">
      <c r="O1061" s="18" t="s">
        <v>397</v>
      </c>
      <c r="P1061" s="18" t="n">
        <v>58</v>
      </c>
      <c r="Q1061" s="18" t="str">
        <f aca="false">CONCATENATE(O1061,P1061)</f>
        <v>BK58</v>
      </c>
      <c r="R1061" s="18" t="s">
        <v>538</v>
      </c>
    </row>
    <row r="1062" customFormat="false" ht="12.75" hidden="false" customHeight="false" outlineLevel="0" collapsed="false">
      <c r="O1062" s="18" t="s">
        <v>397</v>
      </c>
      <c r="P1062" s="18" t="n">
        <v>59</v>
      </c>
      <c r="Q1062" s="18" t="str">
        <f aca="false">CONCATENATE(O1062,P1062)</f>
        <v>BK59</v>
      </c>
      <c r="R1062" s="18" t="s">
        <v>538</v>
      </c>
    </row>
    <row r="1063" customFormat="false" ht="12.75" hidden="false" customHeight="false" outlineLevel="0" collapsed="false">
      <c r="O1063" s="18" t="s">
        <v>397</v>
      </c>
      <c r="P1063" s="18" t="n">
        <v>60</v>
      </c>
      <c r="Q1063" s="18" t="str">
        <f aca="false">CONCATENATE(O1063,P1063)</f>
        <v>BK60</v>
      </c>
      <c r="R1063" s="18" t="s">
        <v>538</v>
      </c>
    </row>
    <row r="1064" customFormat="false" ht="12.75" hidden="false" customHeight="false" outlineLevel="0" collapsed="false">
      <c r="O1064" s="18" t="s">
        <v>397</v>
      </c>
      <c r="P1064" s="18" t="n">
        <v>61</v>
      </c>
      <c r="Q1064" s="18" t="str">
        <f aca="false">CONCATENATE(O1064,P1064)</f>
        <v>BK61</v>
      </c>
      <c r="R1064" s="18" t="s">
        <v>538</v>
      </c>
    </row>
    <row r="1065" customFormat="false" ht="12.75" hidden="false" customHeight="false" outlineLevel="0" collapsed="false">
      <c r="O1065" s="18" t="s">
        <v>397</v>
      </c>
      <c r="P1065" s="18" t="n">
        <v>62</v>
      </c>
      <c r="Q1065" s="18" t="str">
        <f aca="false">CONCATENATE(O1065,P1065)</f>
        <v>BK62</v>
      </c>
      <c r="R1065" s="18" t="s">
        <v>538</v>
      </c>
    </row>
    <row r="1066" customFormat="false" ht="12.75" hidden="false" customHeight="false" outlineLevel="0" collapsed="false">
      <c r="O1066" s="18" t="s">
        <v>397</v>
      </c>
      <c r="P1066" s="18" t="n">
        <v>63</v>
      </c>
      <c r="Q1066" s="18" t="str">
        <f aca="false">CONCATENATE(O1066,P1066)</f>
        <v>BK63</v>
      </c>
      <c r="R1066" s="18" t="s">
        <v>538</v>
      </c>
    </row>
    <row r="1067" customFormat="false" ht="12.75" hidden="false" customHeight="false" outlineLevel="0" collapsed="false">
      <c r="O1067" s="18" t="s">
        <v>397</v>
      </c>
      <c r="P1067" s="18" t="n">
        <v>64</v>
      </c>
      <c r="Q1067" s="18" t="str">
        <f aca="false">CONCATENATE(O1067,P1067)</f>
        <v>BK64</v>
      </c>
      <c r="R1067" s="18" t="s">
        <v>538</v>
      </c>
    </row>
    <row r="1068" customFormat="false" ht="12.75" hidden="false" customHeight="false" outlineLevel="0" collapsed="false">
      <c r="O1068" s="18" t="s">
        <v>397</v>
      </c>
      <c r="P1068" s="18" t="n">
        <v>65</v>
      </c>
      <c r="Q1068" s="18" t="str">
        <f aca="false">CONCATENATE(O1068,P1068)</f>
        <v>BK65</v>
      </c>
      <c r="R1068" s="18" t="s">
        <v>538</v>
      </c>
    </row>
    <row r="1069" customFormat="false" ht="12.75" hidden="false" customHeight="false" outlineLevel="0" collapsed="false">
      <c r="O1069" s="18" t="s">
        <v>397</v>
      </c>
      <c r="P1069" s="18" t="n">
        <v>66</v>
      </c>
      <c r="Q1069" s="18" t="str">
        <f aca="false">CONCATENATE(O1069,P1069)</f>
        <v>BK66</v>
      </c>
      <c r="R1069" s="18" t="s">
        <v>538</v>
      </c>
    </row>
    <row r="1070" customFormat="false" ht="12.75" hidden="false" customHeight="false" outlineLevel="0" collapsed="false">
      <c r="O1070" s="18" t="s">
        <v>397</v>
      </c>
      <c r="P1070" s="18" t="n">
        <v>67</v>
      </c>
      <c r="Q1070" s="18" t="str">
        <f aca="false">CONCATENATE(O1070,P1070)</f>
        <v>BK67</v>
      </c>
      <c r="R1070" s="18" t="s">
        <v>538</v>
      </c>
    </row>
    <row r="1071" customFormat="false" ht="12.75" hidden="false" customHeight="false" outlineLevel="0" collapsed="false">
      <c r="O1071" s="18" t="s">
        <v>397</v>
      </c>
      <c r="P1071" s="18" t="n">
        <v>68</v>
      </c>
      <c r="Q1071" s="18" t="str">
        <f aca="false">CONCATENATE(O1071,P1071)</f>
        <v>BK68</v>
      </c>
      <c r="R1071" s="18" t="s">
        <v>538</v>
      </c>
    </row>
    <row r="1072" customFormat="false" ht="12.75" hidden="false" customHeight="false" outlineLevel="0" collapsed="false">
      <c r="O1072" s="18" t="s">
        <v>397</v>
      </c>
      <c r="P1072" s="18" t="n">
        <v>69</v>
      </c>
      <c r="Q1072" s="18" t="str">
        <f aca="false">CONCATENATE(O1072,P1072)</f>
        <v>BK69</v>
      </c>
      <c r="R1072" s="18" t="s">
        <v>538</v>
      </c>
    </row>
    <row r="1073" customFormat="false" ht="12.75" hidden="false" customHeight="false" outlineLevel="0" collapsed="false">
      <c r="O1073" s="18" t="s">
        <v>397</v>
      </c>
      <c r="P1073" s="18" t="n">
        <v>70</v>
      </c>
      <c r="Q1073" s="18" t="str">
        <f aca="false">CONCATENATE(O1073,P1073)</f>
        <v>BK70</v>
      </c>
      <c r="R1073" s="18" t="s">
        <v>538</v>
      </c>
    </row>
    <row r="1074" customFormat="false" ht="12.75" hidden="false" customHeight="false" outlineLevel="0" collapsed="false">
      <c r="O1074" s="18" t="s">
        <v>397</v>
      </c>
      <c r="P1074" s="18" t="n">
        <v>71</v>
      </c>
      <c r="Q1074" s="18" t="str">
        <f aca="false">CONCATENATE(O1074,P1074)</f>
        <v>BK71</v>
      </c>
      <c r="R1074" s="18" t="s">
        <v>538</v>
      </c>
    </row>
    <row r="1075" customFormat="false" ht="12.75" hidden="false" customHeight="false" outlineLevel="0" collapsed="false">
      <c r="O1075" s="18" t="s">
        <v>397</v>
      </c>
      <c r="P1075" s="18" t="n">
        <v>72</v>
      </c>
      <c r="Q1075" s="18" t="str">
        <f aca="false">CONCATENATE(O1075,P1075)</f>
        <v>BK72</v>
      </c>
      <c r="R1075" s="18" t="s">
        <v>538</v>
      </c>
    </row>
    <row r="1076" customFormat="false" ht="12.75" hidden="false" customHeight="false" outlineLevel="0" collapsed="false">
      <c r="O1076" s="18" t="s">
        <v>397</v>
      </c>
      <c r="P1076" s="18" t="n">
        <v>73</v>
      </c>
      <c r="Q1076" s="18" t="str">
        <f aca="false">CONCATENATE(O1076,P1076)</f>
        <v>BK73</v>
      </c>
      <c r="R1076" s="18" t="s">
        <v>538</v>
      </c>
    </row>
    <row r="1077" customFormat="false" ht="12.75" hidden="false" customHeight="false" outlineLevel="0" collapsed="false">
      <c r="O1077" s="18" t="s">
        <v>397</v>
      </c>
      <c r="P1077" s="18" t="n">
        <v>74</v>
      </c>
      <c r="Q1077" s="18" t="str">
        <f aca="false">CONCATENATE(O1077,P1077)</f>
        <v>BK74</v>
      </c>
      <c r="R1077" s="18" t="s">
        <v>538</v>
      </c>
    </row>
    <row r="1078" customFormat="false" ht="12.75" hidden="false" customHeight="false" outlineLevel="0" collapsed="false">
      <c r="O1078" s="18" t="s">
        <v>397</v>
      </c>
      <c r="P1078" s="18" t="n">
        <v>75</v>
      </c>
      <c r="Q1078" s="18" t="str">
        <f aca="false">CONCATENATE(O1078,P1078)</f>
        <v>BK75</v>
      </c>
      <c r="R1078" s="18" t="s">
        <v>538</v>
      </c>
    </row>
    <row r="1079" customFormat="false" ht="12.75" hidden="false" customHeight="false" outlineLevel="0" collapsed="false">
      <c r="O1079" s="18" t="s">
        <v>397</v>
      </c>
      <c r="P1079" s="18" t="n">
        <v>76</v>
      </c>
      <c r="Q1079" s="18" t="str">
        <f aca="false">CONCATENATE(O1079,P1079)</f>
        <v>BK76</v>
      </c>
      <c r="R1079" s="18" t="s">
        <v>538</v>
      </c>
    </row>
    <row r="1080" customFormat="false" ht="12.75" hidden="false" customHeight="false" outlineLevel="0" collapsed="false">
      <c r="O1080" s="18" t="s">
        <v>397</v>
      </c>
      <c r="P1080" s="18" t="n">
        <v>77</v>
      </c>
      <c r="Q1080" s="18" t="str">
        <f aca="false">CONCATENATE(O1080,P1080)</f>
        <v>BK77</v>
      </c>
      <c r="R1080" s="18" t="s">
        <v>538</v>
      </c>
    </row>
    <row r="1081" customFormat="false" ht="12.75" hidden="false" customHeight="false" outlineLevel="0" collapsed="false">
      <c r="O1081" s="18" t="s">
        <v>397</v>
      </c>
      <c r="P1081" s="18" t="n">
        <v>78</v>
      </c>
      <c r="Q1081" s="18" t="str">
        <f aca="false">CONCATENATE(O1081,P1081)</f>
        <v>BK78</v>
      </c>
      <c r="R1081" s="18" t="s">
        <v>538</v>
      </c>
    </row>
    <row r="1082" customFormat="false" ht="12.75" hidden="false" customHeight="false" outlineLevel="0" collapsed="false">
      <c r="O1082" s="18" t="s">
        <v>397</v>
      </c>
      <c r="P1082" s="18" t="n">
        <v>79</v>
      </c>
      <c r="Q1082" s="18" t="str">
        <f aca="false">CONCATENATE(O1082,P1082)</f>
        <v>BK79</v>
      </c>
      <c r="R1082" s="18" t="s">
        <v>538</v>
      </c>
    </row>
    <row r="1083" customFormat="false" ht="12.75" hidden="false" customHeight="false" outlineLevel="0" collapsed="false">
      <c r="O1083" s="18" t="s">
        <v>397</v>
      </c>
      <c r="P1083" s="18" t="n">
        <v>80</v>
      </c>
      <c r="Q1083" s="18" t="str">
        <f aca="false">CONCATENATE(O1083,P1083)</f>
        <v>BK80</v>
      </c>
      <c r="R1083" s="18" t="s">
        <v>538</v>
      </c>
    </row>
    <row r="1084" customFormat="false" ht="12.75" hidden="false" customHeight="false" outlineLevel="0" collapsed="false">
      <c r="O1084" s="18" t="s">
        <v>397</v>
      </c>
      <c r="P1084" s="18" t="n">
        <v>81</v>
      </c>
      <c r="Q1084" s="18" t="str">
        <f aca="false">CONCATENATE(O1084,P1084)</f>
        <v>BK81</v>
      </c>
      <c r="R1084" s="18" t="s">
        <v>539</v>
      </c>
    </row>
    <row r="1085" customFormat="false" ht="12.75" hidden="false" customHeight="false" outlineLevel="0" collapsed="false">
      <c r="O1085" s="18" t="s">
        <v>397</v>
      </c>
      <c r="P1085" s="18" t="n">
        <v>82</v>
      </c>
      <c r="Q1085" s="18" t="str">
        <f aca="false">CONCATENATE(O1085,P1085)</f>
        <v>BK82</v>
      </c>
      <c r="R1085" s="18" t="s">
        <v>539</v>
      </c>
    </row>
    <row r="1086" customFormat="false" ht="12.75" hidden="false" customHeight="false" outlineLevel="0" collapsed="false">
      <c r="O1086" s="18" t="s">
        <v>397</v>
      </c>
      <c r="P1086" s="18" t="n">
        <v>83</v>
      </c>
      <c r="Q1086" s="18" t="str">
        <f aca="false">CONCATENATE(O1086,P1086)</f>
        <v>BK83</v>
      </c>
      <c r="R1086" s="18" t="s">
        <v>539</v>
      </c>
    </row>
    <row r="1087" customFormat="false" ht="12.75" hidden="false" customHeight="false" outlineLevel="0" collapsed="false">
      <c r="O1087" s="18" t="s">
        <v>397</v>
      </c>
      <c r="P1087" s="18" t="n">
        <v>84</v>
      </c>
      <c r="Q1087" s="18" t="str">
        <f aca="false">CONCATENATE(O1087,P1087)</f>
        <v>BK84</v>
      </c>
      <c r="R1087" s="18" t="s">
        <v>539</v>
      </c>
    </row>
    <row r="1088" customFormat="false" ht="12.75" hidden="false" customHeight="false" outlineLevel="0" collapsed="false">
      <c r="O1088" s="18" t="s">
        <v>397</v>
      </c>
      <c r="P1088" s="18" t="n">
        <v>85</v>
      </c>
      <c r="Q1088" s="18" t="str">
        <f aca="false">CONCATENATE(O1088,P1088)</f>
        <v>BK85</v>
      </c>
      <c r="R1088" s="18" t="s">
        <v>539</v>
      </c>
    </row>
    <row r="1089" customFormat="false" ht="12.75" hidden="false" customHeight="false" outlineLevel="0" collapsed="false">
      <c r="O1089" s="18" t="s">
        <v>397</v>
      </c>
      <c r="P1089" s="18" t="n">
        <v>86</v>
      </c>
      <c r="Q1089" s="18" t="str">
        <f aca="false">CONCATENATE(O1089,P1089)</f>
        <v>BK86</v>
      </c>
      <c r="R1089" s="18" t="s">
        <v>539</v>
      </c>
    </row>
    <row r="1090" customFormat="false" ht="12.75" hidden="false" customHeight="false" outlineLevel="0" collapsed="false">
      <c r="O1090" s="18" t="s">
        <v>397</v>
      </c>
      <c r="P1090" s="18" t="n">
        <v>87</v>
      </c>
      <c r="Q1090" s="18" t="str">
        <f aca="false">CONCATENATE(O1090,P1090)</f>
        <v>BK87</v>
      </c>
      <c r="R1090" s="18" t="s">
        <v>539</v>
      </c>
    </row>
    <row r="1091" customFormat="false" ht="12.75" hidden="false" customHeight="false" outlineLevel="0" collapsed="false">
      <c r="O1091" s="18" t="s">
        <v>397</v>
      </c>
      <c r="P1091" s="18" t="n">
        <v>88</v>
      </c>
      <c r="Q1091" s="18" t="str">
        <f aca="false">CONCATENATE(O1091,P1091)</f>
        <v>BK88</v>
      </c>
      <c r="R1091" s="18" t="s">
        <v>539</v>
      </c>
    </row>
    <row r="1092" customFormat="false" ht="12.75" hidden="false" customHeight="false" outlineLevel="0" collapsed="false">
      <c r="O1092" s="18" t="s">
        <v>397</v>
      </c>
      <c r="P1092" s="18" t="n">
        <v>89</v>
      </c>
      <c r="Q1092" s="18" t="str">
        <f aca="false">CONCATENATE(O1092,P1092)</f>
        <v>BK89</v>
      </c>
      <c r="R1092" s="18" t="s">
        <v>539</v>
      </c>
    </row>
    <row r="1093" customFormat="false" ht="12.75" hidden="false" customHeight="false" outlineLevel="0" collapsed="false">
      <c r="O1093" s="18" t="s">
        <v>397</v>
      </c>
      <c r="P1093" s="18" t="n">
        <v>90</v>
      </c>
      <c r="Q1093" s="18" t="str">
        <f aca="false">CONCATENATE(O1093,P1093)</f>
        <v>BK90</v>
      </c>
      <c r="R1093" s="18" t="s">
        <v>539</v>
      </c>
    </row>
    <row r="1094" customFormat="false" ht="12.75" hidden="false" customHeight="false" outlineLevel="0" collapsed="false">
      <c r="O1094" s="18" t="s">
        <v>397</v>
      </c>
      <c r="P1094" s="18" t="n">
        <v>91</v>
      </c>
      <c r="Q1094" s="18" t="str">
        <f aca="false">CONCATENATE(O1094,P1094)</f>
        <v>BK91</v>
      </c>
      <c r="R1094" s="18" t="s">
        <v>539</v>
      </c>
    </row>
    <row r="1095" customFormat="false" ht="12.75" hidden="false" customHeight="false" outlineLevel="0" collapsed="false">
      <c r="O1095" s="18" t="s">
        <v>397</v>
      </c>
      <c r="P1095" s="18" t="n">
        <v>92</v>
      </c>
      <c r="Q1095" s="18" t="str">
        <f aca="false">CONCATENATE(O1095,P1095)</f>
        <v>BK92</v>
      </c>
      <c r="R1095" s="18" t="s">
        <v>539</v>
      </c>
    </row>
    <row r="1096" customFormat="false" ht="12.75" hidden="false" customHeight="false" outlineLevel="0" collapsed="false">
      <c r="O1096" s="18" t="s">
        <v>397</v>
      </c>
      <c r="P1096" s="18" t="n">
        <v>93</v>
      </c>
      <c r="Q1096" s="18" t="str">
        <f aca="false">CONCATENATE(O1096,P1096)</f>
        <v>BK93</v>
      </c>
      <c r="R1096" s="18" t="s">
        <v>539</v>
      </c>
    </row>
    <row r="1097" customFormat="false" ht="12.75" hidden="false" customHeight="false" outlineLevel="0" collapsed="false">
      <c r="O1097" s="18" t="s">
        <v>397</v>
      </c>
      <c r="P1097" s="18" t="n">
        <v>94</v>
      </c>
      <c r="Q1097" s="18" t="str">
        <f aca="false">CONCATENATE(O1097,P1097)</f>
        <v>BK94</v>
      </c>
      <c r="R1097" s="18" t="s">
        <v>539</v>
      </c>
    </row>
    <row r="1098" customFormat="false" ht="12.75" hidden="false" customHeight="false" outlineLevel="0" collapsed="false">
      <c r="O1098" s="18" t="s">
        <v>397</v>
      </c>
      <c r="P1098" s="18" t="n">
        <v>95</v>
      </c>
      <c r="Q1098" s="18" t="str">
        <f aca="false">CONCATENATE(O1098,P1098)</f>
        <v>BK95</v>
      </c>
      <c r="R1098" s="18" t="s">
        <v>539</v>
      </c>
    </row>
    <row r="1099" customFormat="false" ht="12.75" hidden="false" customHeight="false" outlineLevel="0" collapsed="false">
      <c r="O1099" s="18" t="s">
        <v>397</v>
      </c>
      <c r="P1099" s="18" t="n">
        <v>96</v>
      </c>
      <c r="Q1099" s="18" t="str">
        <f aca="false">CONCATENATE(O1099,P1099)</f>
        <v>BK96</v>
      </c>
      <c r="R1099" s="18" t="s">
        <v>539</v>
      </c>
    </row>
    <row r="1100" customFormat="false" ht="12.75" hidden="false" customHeight="false" outlineLevel="0" collapsed="false">
      <c r="O1100" s="18" t="s">
        <v>397</v>
      </c>
      <c r="P1100" s="18" t="n">
        <v>97</v>
      </c>
      <c r="Q1100" s="18" t="str">
        <f aca="false">CONCATENATE(O1100,P1100)</f>
        <v>BK97</v>
      </c>
      <c r="R1100" s="18" t="s">
        <v>539</v>
      </c>
    </row>
    <row r="1101" customFormat="false" ht="12.75" hidden="false" customHeight="false" outlineLevel="0" collapsed="false">
      <c r="O1101" s="18" t="s">
        <v>397</v>
      </c>
      <c r="P1101" s="18" t="n">
        <v>98</v>
      </c>
      <c r="Q1101" s="18" t="str">
        <f aca="false">CONCATENATE(O1101,P1101)</f>
        <v>BK98</v>
      </c>
      <c r="R1101" s="18" t="s">
        <v>539</v>
      </c>
    </row>
    <row r="1102" customFormat="false" ht="12.75" hidden="false" customHeight="false" outlineLevel="0" collapsed="false">
      <c r="O1102" s="18" t="s">
        <v>397</v>
      </c>
      <c r="P1102" s="18" t="n">
        <v>99</v>
      </c>
      <c r="Q1102" s="18" t="str">
        <f aca="false">CONCATENATE(O1102,P1102)</f>
        <v>BK99</v>
      </c>
      <c r="R1102" s="18" t="s">
        <v>539</v>
      </c>
    </row>
    <row r="1103" customFormat="false" ht="12.75" hidden="false" customHeight="false" outlineLevel="0" collapsed="false">
      <c r="O1103" s="18" t="s">
        <v>397</v>
      </c>
      <c r="P1103" s="18" t="n">
        <v>100</v>
      </c>
      <c r="Q1103" s="18" t="str">
        <f aca="false">CONCATENATE(O1103,P1103)</f>
        <v>BK100</v>
      </c>
      <c r="R1103" s="18" t="s">
        <v>539</v>
      </c>
    </row>
    <row r="1104" customFormat="false" ht="12.75" hidden="false" customHeight="false" outlineLevel="0" collapsed="false">
      <c r="O1104" s="18" t="s">
        <v>397</v>
      </c>
      <c r="P1104" s="18" t="n">
        <v>101</v>
      </c>
      <c r="Q1104" s="18" t="str">
        <f aca="false">CONCATENATE(O1104,P1104)</f>
        <v>BK101</v>
      </c>
      <c r="R1104" s="18" t="s">
        <v>539</v>
      </c>
    </row>
    <row r="1105" customFormat="false" ht="12.75" hidden="false" customHeight="false" outlineLevel="0" collapsed="false">
      <c r="O1105" s="18" t="s">
        <v>397</v>
      </c>
      <c r="P1105" s="18" t="n">
        <v>102</v>
      </c>
      <c r="Q1105" s="18" t="str">
        <f aca="false">CONCATENATE(O1105,P1105)</f>
        <v>BK102</v>
      </c>
      <c r="R1105" s="18" t="s">
        <v>539</v>
      </c>
    </row>
    <row r="1106" customFormat="false" ht="12.75" hidden="false" customHeight="false" outlineLevel="0" collapsed="false">
      <c r="O1106" s="18" t="s">
        <v>397</v>
      </c>
      <c r="P1106" s="18" t="n">
        <v>103</v>
      </c>
      <c r="Q1106" s="18" t="str">
        <f aca="false">CONCATENATE(O1106,P1106)</f>
        <v>BK103</v>
      </c>
      <c r="R1106" s="18" t="s">
        <v>539</v>
      </c>
    </row>
    <row r="1107" customFormat="false" ht="12.75" hidden="false" customHeight="false" outlineLevel="0" collapsed="false">
      <c r="O1107" s="18" t="s">
        <v>397</v>
      </c>
      <c r="P1107" s="18" t="n">
        <v>104</v>
      </c>
      <c r="Q1107" s="18" t="str">
        <f aca="false">CONCATENATE(O1107,P1107)</f>
        <v>BK104</v>
      </c>
      <c r="R1107" s="18" t="s">
        <v>539</v>
      </c>
    </row>
    <row r="1108" customFormat="false" ht="12.75" hidden="false" customHeight="false" outlineLevel="0" collapsed="false">
      <c r="O1108" s="18" t="s">
        <v>397</v>
      </c>
      <c r="P1108" s="18" t="n">
        <v>105</v>
      </c>
      <c r="Q1108" s="18" t="str">
        <f aca="false">CONCATENATE(O1108,P1108)</f>
        <v>BK105</v>
      </c>
      <c r="R1108" s="18" t="s">
        <v>539</v>
      </c>
    </row>
    <row r="1109" customFormat="false" ht="12.75" hidden="false" customHeight="false" outlineLevel="0" collapsed="false">
      <c r="O1109" s="18" t="s">
        <v>397</v>
      </c>
      <c r="P1109" s="18" t="n">
        <v>106</v>
      </c>
      <c r="Q1109" s="18" t="str">
        <f aca="false">CONCATENATE(O1109,P1109)</f>
        <v>BK106</v>
      </c>
      <c r="R1109" s="18" t="s">
        <v>539</v>
      </c>
    </row>
    <row r="1110" customFormat="false" ht="12.75" hidden="false" customHeight="false" outlineLevel="0" collapsed="false">
      <c r="O1110" s="18" t="s">
        <v>397</v>
      </c>
      <c r="P1110" s="18" t="n">
        <v>107</v>
      </c>
      <c r="Q1110" s="18" t="str">
        <f aca="false">CONCATENATE(O1110,P1110)</f>
        <v>BK107</v>
      </c>
      <c r="R1110" s="18" t="s">
        <v>539</v>
      </c>
    </row>
    <row r="1111" customFormat="false" ht="12.75" hidden="false" customHeight="false" outlineLevel="0" collapsed="false">
      <c r="O1111" s="18" t="s">
        <v>397</v>
      </c>
      <c r="P1111" s="18" t="n">
        <v>108</v>
      </c>
      <c r="Q1111" s="18" t="str">
        <f aca="false">CONCATENATE(O1111,P1111)</f>
        <v>BK108</v>
      </c>
      <c r="R1111" s="18" t="s">
        <v>539</v>
      </c>
    </row>
    <row r="1112" customFormat="false" ht="12.75" hidden="false" customHeight="false" outlineLevel="0" collapsed="false">
      <c r="O1112" s="18" t="s">
        <v>397</v>
      </c>
      <c r="P1112" s="18" t="n">
        <v>109</v>
      </c>
      <c r="Q1112" s="18" t="str">
        <f aca="false">CONCATENATE(O1112,P1112)</f>
        <v>BK109</v>
      </c>
      <c r="R1112" s="18" t="s">
        <v>539</v>
      </c>
    </row>
    <row r="1113" customFormat="false" ht="12.75" hidden="false" customHeight="false" outlineLevel="0" collapsed="false">
      <c r="O1113" s="18" t="s">
        <v>397</v>
      </c>
      <c r="P1113" s="18" t="n">
        <v>110</v>
      </c>
      <c r="Q1113" s="18" t="str">
        <f aca="false">CONCATENATE(O1113,P1113)</f>
        <v>BK110</v>
      </c>
      <c r="R1113" s="18" t="s">
        <v>539</v>
      </c>
    </row>
    <row r="1114" customFormat="false" ht="12.75" hidden="false" customHeight="false" outlineLevel="0" collapsed="false">
      <c r="O1114" s="18" t="s">
        <v>397</v>
      </c>
      <c r="P1114" s="18" t="n">
        <v>111</v>
      </c>
      <c r="Q1114" s="18" t="str">
        <f aca="false">CONCATENATE(O1114,P1114)</f>
        <v>BK111</v>
      </c>
      <c r="R1114" s="18" t="s">
        <v>539</v>
      </c>
    </row>
    <row r="1115" customFormat="false" ht="12.75" hidden="false" customHeight="false" outlineLevel="0" collapsed="false">
      <c r="O1115" s="18" t="s">
        <v>397</v>
      </c>
      <c r="P1115" s="18" t="n">
        <v>112</v>
      </c>
      <c r="Q1115" s="18" t="str">
        <f aca="false">CONCATENATE(O1115,P1115)</f>
        <v>BK112</v>
      </c>
      <c r="R1115" s="18" t="s">
        <v>539</v>
      </c>
    </row>
    <row r="1116" customFormat="false" ht="12.75" hidden="false" customHeight="false" outlineLevel="0" collapsed="false">
      <c r="O1116" s="18" t="s">
        <v>397</v>
      </c>
      <c r="P1116" s="18" t="n">
        <v>113</v>
      </c>
      <c r="Q1116" s="18" t="str">
        <f aca="false">CONCATENATE(O1116,P1116)</f>
        <v>BK113</v>
      </c>
      <c r="R1116" s="18" t="s">
        <v>539</v>
      </c>
    </row>
    <row r="1117" customFormat="false" ht="12.75" hidden="false" customHeight="false" outlineLevel="0" collapsed="false">
      <c r="O1117" s="18" t="s">
        <v>397</v>
      </c>
      <c r="P1117" s="18" t="n">
        <v>114</v>
      </c>
      <c r="Q1117" s="18" t="str">
        <f aca="false">CONCATENATE(O1117,P1117)</f>
        <v>BK114</v>
      </c>
      <c r="R1117" s="18" t="s">
        <v>539</v>
      </c>
    </row>
    <row r="1118" customFormat="false" ht="12.75" hidden="false" customHeight="false" outlineLevel="0" collapsed="false">
      <c r="O1118" s="18" t="s">
        <v>397</v>
      </c>
      <c r="P1118" s="18" t="n">
        <v>115</v>
      </c>
      <c r="Q1118" s="18" t="str">
        <f aca="false">CONCATENATE(O1118,P1118)</f>
        <v>BK115</v>
      </c>
      <c r="R1118" s="18" t="s">
        <v>539</v>
      </c>
    </row>
    <row r="1119" customFormat="false" ht="12.75" hidden="false" customHeight="false" outlineLevel="0" collapsed="false">
      <c r="O1119" s="18" t="s">
        <v>397</v>
      </c>
      <c r="P1119" s="18" t="n">
        <v>116</v>
      </c>
      <c r="Q1119" s="18" t="str">
        <f aca="false">CONCATENATE(O1119,P1119)</f>
        <v>BK116</v>
      </c>
      <c r="R1119" s="18" t="s">
        <v>539</v>
      </c>
    </row>
    <row r="1120" customFormat="false" ht="12.75" hidden="false" customHeight="false" outlineLevel="0" collapsed="false">
      <c r="O1120" s="18" t="s">
        <v>397</v>
      </c>
      <c r="P1120" s="18" t="n">
        <v>117</v>
      </c>
      <c r="Q1120" s="18" t="str">
        <f aca="false">CONCATENATE(O1120,P1120)</f>
        <v>BK117</v>
      </c>
      <c r="R1120" s="18" t="s">
        <v>539</v>
      </c>
    </row>
    <row r="1121" customFormat="false" ht="12.75" hidden="false" customHeight="false" outlineLevel="0" collapsed="false">
      <c r="O1121" s="18" t="s">
        <v>397</v>
      </c>
      <c r="P1121" s="18" t="n">
        <v>118</v>
      </c>
      <c r="Q1121" s="18" t="str">
        <f aca="false">CONCATENATE(O1121,P1121)</f>
        <v>BK118</v>
      </c>
      <c r="R1121" s="18" t="s">
        <v>539</v>
      </c>
    </row>
    <row r="1122" customFormat="false" ht="12.75" hidden="false" customHeight="false" outlineLevel="0" collapsed="false">
      <c r="O1122" s="18" t="s">
        <v>397</v>
      </c>
      <c r="P1122" s="18" t="n">
        <v>119</v>
      </c>
      <c r="Q1122" s="18" t="str">
        <f aca="false">CONCATENATE(O1122,P1122)</f>
        <v>BK119</v>
      </c>
      <c r="R1122" s="18" t="s">
        <v>539</v>
      </c>
    </row>
    <row r="1123" customFormat="false" ht="12.75" hidden="false" customHeight="false" outlineLevel="0" collapsed="false">
      <c r="O1123" s="18" t="s">
        <v>397</v>
      </c>
      <c r="P1123" s="18" t="n">
        <v>120</v>
      </c>
      <c r="Q1123" s="18" t="str">
        <f aca="false">CONCATENATE(O1123,P1123)</f>
        <v>BK120</v>
      </c>
      <c r="R1123" s="18" t="s">
        <v>539</v>
      </c>
    </row>
    <row r="1124" customFormat="false" ht="12.75" hidden="false" customHeight="false" outlineLevel="0" collapsed="false">
      <c r="O1124" s="18" t="s">
        <v>397</v>
      </c>
      <c r="P1124" s="18" t="n">
        <v>121</v>
      </c>
      <c r="Q1124" s="18" t="str">
        <f aca="false">CONCATENATE(O1124,P1124)</f>
        <v>BK121</v>
      </c>
      <c r="R1124" s="18" t="s">
        <v>539</v>
      </c>
    </row>
    <row r="1125" customFormat="false" ht="12.75" hidden="false" customHeight="false" outlineLevel="0" collapsed="false">
      <c r="O1125" s="18" t="s">
        <v>397</v>
      </c>
      <c r="P1125" s="18" t="n">
        <v>122</v>
      </c>
      <c r="Q1125" s="18" t="str">
        <f aca="false">CONCATENATE(O1125,P1125)</f>
        <v>BK122</v>
      </c>
      <c r="R1125" s="18" t="s">
        <v>539</v>
      </c>
    </row>
    <row r="1126" customFormat="false" ht="12.75" hidden="false" customHeight="false" outlineLevel="0" collapsed="false">
      <c r="O1126" s="18" t="s">
        <v>397</v>
      </c>
      <c r="P1126" s="18" t="n">
        <v>123</v>
      </c>
      <c r="Q1126" s="18" t="str">
        <f aca="false">CONCATENATE(O1126,P1126)</f>
        <v>BK123</v>
      </c>
      <c r="R1126" s="18" t="s">
        <v>539</v>
      </c>
    </row>
    <row r="1127" customFormat="false" ht="12.75" hidden="false" customHeight="false" outlineLevel="0" collapsed="false">
      <c r="O1127" s="18" t="s">
        <v>397</v>
      </c>
      <c r="P1127" s="18" t="n">
        <v>124</v>
      </c>
      <c r="Q1127" s="18" t="str">
        <f aca="false">CONCATENATE(O1127,P1127)</f>
        <v>BK124</v>
      </c>
      <c r="R1127" s="18" t="s">
        <v>539</v>
      </c>
    </row>
    <row r="1128" customFormat="false" ht="12.75" hidden="false" customHeight="false" outlineLevel="0" collapsed="false">
      <c r="O1128" s="18" t="s">
        <v>397</v>
      </c>
      <c r="P1128" s="18" t="n">
        <v>125</v>
      </c>
      <c r="Q1128" s="18" t="str">
        <f aca="false">CONCATENATE(O1128,P1128)</f>
        <v>BK125</v>
      </c>
      <c r="R1128" s="18" t="s">
        <v>539</v>
      </c>
    </row>
    <row r="1129" customFormat="false" ht="12.75" hidden="false" customHeight="false" outlineLevel="0" collapsed="false">
      <c r="O1129" s="18" t="s">
        <v>397</v>
      </c>
      <c r="P1129" s="18" t="n">
        <v>126</v>
      </c>
      <c r="Q1129" s="18" t="str">
        <f aca="false">CONCATENATE(O1129,P1129)</f>
        <v>BK126</v>
      </c>
      <c r="R1129" s="18" t="s">
        <v>539</v>
      </c>
    </row>
    <row r="1130" customFormat="false" ht="12.75" hidden="false" customHeight="false" outlineLevel="0" collapsed="false">
      <c r="O1130" s="18" t="s">
        <v>397</v>
      </c>
      <c r="P1130" s="18" t="n">
        <v>127</v>
      </c>
      <c r="Q1130" s="18" t="str">
        <f aca="false">CONCATENATE(O1130,P1130)</f>
        <v>BK127</v>
      </c>
      <c r="R1130" s="18" t="s">
        <v>539</v>
      </c>
    </row>
    <row r="1131" customFormat="false" ht="12.75" hidden="false" customHeight="false" outlineLevel="0" collapsed="false">
      <c r="O1131" s="18" t="s">
        <v>397</v>
      </c>
      <c r="P1131" s="18" t="n">
        <v>128</v>
      </c>
      <c r="Q1131" s="18" t="str">
        <f aca="false">CONCATENATE(O1131,P1131)</f>
        <v>BK128</v>
      </c>
      <c r="R1131" s="18" t="s">
        <v>539</v>
      </c>
    </row>
    <row r="1132" customFormat="false" ht="12.75" hidden="false" customHeight="false" outlineLevel="0" collapsed="false">
      <c r="O1132" s="18" t="s">
        <v>397</v>
      </c>
      <c r="P1132" s="18" t="n">
        <v>129</v>
      </c>
      <c r="Q1132" s="18" t="str">
        <f aca="false">CONCATENATE(O1132,P1132)</f>
        <v>BK129</v>
      </c>
      <c r="R1132" s="18" t="s">
        <v>539</v>
      </c>
    </row>
    <row r="1133" customFormat="false" ht="12.75" hidden="false" customHeight="false" outlineLevel="0" collapsed="false">
      <c r="O1133" s="18" t="s">
        <v>397</v>
      </c>
      <c r="P1133" s="18" t="n">
        <v>130</v>
      </c>
      <c r="Q1133" s="18" t="str">
        <f aca="false">CONCATENATE(O1133,P1133)</f>
        <v>BK130</v>
      </c>
      <c r="R1133" s="18" t="s">
        <v>539</v>
      </c>
    </row>
    <row r="1134" customFormat="false" ht="12.75" hidden="false" customHeight="false" outlineLevel="0" collapsed="false">
      <c r="O1134" s="18" t="s">
        <v>397</v>
      </c>
      <c r="P1134" s="18" t="n">
        <v>131</v>
      </c>
      <c r="Q1134" s="18" t="str">
        <f aca="false">CONCATENATE(O1134,P1134)</f>
        <v>BK131</v>
      </c>
      <c r="R1134" s="18" t="s">
        <v>539</v>
      </c>
    </row>
    <row r="1135" customFormat="false" ht="12.75" hidden="false" customHeight="false" outlineLevel="0" collapsed="false">
      <c r="O1135" s="18" t="s">
        <v>397</v>
      </c>
      <c r="P1135" s="18" t="n">
        <v>132</v>
      </c>
      <c r="Q1135" s="18" t="str">
        <f aca="false">CONCATENATE(O1135,P1135)</f>
        <v>BK132</v>
      </c>
      <c r="R1135" s="18" t="s">
        <v>539</v>
      </c>
    </row>
    <row r="1136" customFormat="false" ht="12.75" hidden="false" customHeight="false" outlineLevel="0" collapsed="false">
      <c r="O1136" s="18" t="s">
        <v>397</v>
      </c>
      <c r="P1136" s="18" t="n">
        <v>133</v>
      </c>
      <c r="Q1136" s="18" t="str">
        <f aca="false">CONCATENATE(O1136,P1136)</f>
        <v>BK133</v>
      </c>
      <c r="R1136" s="18" t="s">
        <v>539</v>
      </c>
    </row>
    <row r="1137" customFormat="false" ht="12.75" hidden="false" customHeight="false" outlineLevel="0" collapsed="false">
      <c r="O1137" s="18" t="s">
        <v>397</v>
      </c>
      <c r="P1137" s="18" t="n">
        <v>134</v>
      </c>
      <c r="Q1137" s="18" t="str">
        <f aca="false">CONCATENATE(O1137,P1137)</f>
        <v>BK134</v>
      </c>
      <c r="R1137" s="18" t="s">
        <v>539</v>
      </c>
    </row>
    <row r="1138" customFormat="false" ht="12.75" hidden="false" customHeight="false" outlineLevel="0" collapsed="false">
      <c r="O1138" s="18" t="s">
        <v>397</v>
      </c>
      <c r="P1138" s="18" t="n">
        <v>135</v>
      </c>
      <c r="Q1138" s="18" t="str">
        <f aca="false">CONCATENATE(O1138,P1138)</f>
        <v>BK135</v>
      </c>
      <c r="R1138" s="18" t="s">
        <v>539</v>
      </c>
    </row>
    <row r="1139" customFormat="false" ht="12.75" hidden="false" customHeight="false" outlineLevel="0" collapsed="false">
      <c r="O1139" s="18" t="s">
        <v>397</v>
      </c>
      <c r="P1139" s="18" t="n">
        <v>136</v>
      </c>
      <c r="Q1139" s="18" t="str">
        <f aca="false">CONCATENATE(O1139,P1139)</f>
        <v>BK136</v>
      </c>
      <c r="R1139" s="18" t="s">
        <v>539</v>
      </c>
    </row>
    <row r="1140" customFormat="false" ht="12.75" hidden="false" customHeight="false" outlineLevel="0" collapsed="false">
      <c r="O1140" s="18" t="s">
        <v>397</v>
      </c>
      <c r="P1140" s="18" t="n">
        <v>137</v>
      </c>
      <c r="Q1140" s="18" t="str">
        <f aca="false">CONCATENATE(O1140,P1140)</f>
        <v>BK137</v>
      </c>
      <c r="R1140" s="18" t="s">
        <v>539</v>
      </c>
    </row>
    <row r="1141" customFormat="false" ht="12.75" hidden="false" customHeight="false" outlineLevel="0" collapsed="false">
      <c r="O1141" s="18" t="s">
        <v>397</v>
      </c>
      <c r="P1141" s="18" t="n">
        <v>138</v>
      </c>
      <c r="Q1141" s="18" t="str">
        <f aca="false">CONCATENATE(O1141,P1141)</f>
        <v>BK138</v>
      </c>
      <c r="R1141" s="18" t="s">
        <v>539</v>
      </c>
    </row>
    <row r="1142" customFormat="false" ht="12.75" hidden="false" customHeight="false" outlineLevel="0" collapsed="false">
      <c r="O1142" s="18" t="s">
        <v>397</v>
      </c>
      <c r="P1142" s="18" t="n">
        <v>139</v>
      </c>
      <c r="Q1142" s="18" t="str">
        <f aca="false">CONCATENATE(O1142,P1142)</f>
        <v>BK139</v>
      </c>
      <c r="R1142" s="18" t="s">
        <v>539</v>
      </c>
    </row>
    <row r="1143" customFormat="false" ht="12.75" hidden="false" customHeight="false" outlineLevel="0" collapsed="false">
      <c r="O1143" s="18" t="s">
        <v>397</v>
      </c>
      <c r="P1143" s="18" t="n">
        <v>140</v>
      </c>
      <c r="Q1143" s="18" t="str">
        <f aca="false">CONCATENATE(O1143,P1143)</f>
        <v>BK140</v>
      </c>
      <c r="R1143" s="18" t="s">
        <v>539</v>
      </c>
    </row>
    <row r="1144" customFormat="false" ht="12.75" hidden="false" customHeight="false" outlineLevel="0" collapsed="false">
      <c r="O1144" s="18" t="s">
        <v>397</v>
      </c>
      <c r="P1144" s="18" t="n">
        <v>141</v>
      </c>
      <c r="Q1144" s="18" t="str">
        <f aca="false">CONCATENATE(O1144,P1144)</f>
        <v>BK141</v>
      </c>
      <c r="R1144" s="18" t="s">
        <v>539</v>
      </c>
    </row>
    <row r="1145" customFormat="false" ht="12.75" hidden="false" customHeight="false" outlineLevel="0" collapsed="false">
      <c r="O1145" s="18" t="s">
        <v>397</v>
      </c>
      <c r="P1145" s="18" t="n">
        <v>142</v>
      </c>
      <c r="Q1145" s="18" t="str">
        <f aca="false">CONCATENATE(O1145,P1145)</f>
        <v>BK142</v>
      </c>
      <c r="R1145" s="18" t="s">
        <v>539</v>
      </c>
    </row>
    <row r="1146" customFormat="false" ht="12.75" hidden="false" customHeight="false" outlineLevel="0" collapsed="false">
      <c r="O1146" s="18" t="s">
        <v>397</v>
      </c>
      <c r="P1146" s="18" t="n">
        <v>143</v>
      </c>
      <c r="Q1146" s="18" t="str">
        <f aca="false">CONCATENATE(O1146,P1146)</f>
        <v>BK143</v>
      </c>
      <c r="R1146" s="18" t="s">
        <v>539</v>
      </c>
    </row>
    <row r="1147" customFormat="false" ht="12.75" hidden="false" customHeight="false" outlineLevel="0" collapsed="false">
      <c r="O1147" s="18" t="s">
        <v>397</v>
      </c>
      <c r="P1147" s="18" t="n">
        <v>144</v>
      </c>
      <c r="Q1147" s="18" t="str">
        <f aca="false">CONCATENATE(O1147,P1147)</f>
        <v>BK144</v>
      </c>
      <c r="R1147" s="18" t="s">
        <v>539</v>
      </c>
    </row>
    <row r="1148" customFormat="false" ht="12.75" hidden="false" customHeight="false" outlineLevel="0" collapsed="false">
      <c r="O1148" s="18" t="s">
        <v>397</v>
      </c>
      <c r="P1148" s="18" t="n">
        <v>145</v>
      </c>
      <c r="Q1148" s="18" t="str">
        <f aca="false">CONCATENATE(O1148,P1148)</f>
        <v>BK145</v>
      </c>
      <c r="R1148" s="18" t="s">
        <v>539</v>
      </c>
    </row>
    <row r="1149" customFormat="false" ht="12.75" hidden="false" customHeight="false" outlineLevel="0" collapsed="false">
      <c r="O1149" s="18" t="s">
        <v>397</v>
      </c>
      <c r="P1149" s="18" t="n">
        <v>146</v>
      </c>
      <c r="Q1149" s="18" t="str">
        <f aca="false">CONCATENATE(O1149,P1149)</f>
        <v>BK146</v>
      </c>
      <c r="R1149" s="18" t="s">
        <v>539</v>
      </c>
    </row>
    <row r="1150" customFormat="false" ht="12.75" hidden="false" customHeight="false" outlineLevel="0" collapsed="false">
      <c r="O1150" s="18" t="s">
        <v>397</v>
      </c>
      <c r="P1150" s="18" t="n">
        <v>147</v>
      </c>
      <c r="Q1150" s="18" t="str">
        <f aca="false">CONCATENATE(O1150,P1150)</f>
        <v>BK147</v>
      </c>
      <c r="R1150" s="18" t="s">
        <v>539</v>
      </c>
    </row>
    <row r="1151" customFormat="false" ht="12.75" hidden="false" customHeight="false" outlineLevel="0" collapsed="false">
      <c r="O1151" s="18" t="s">
        <v>397</v>
      </c>
      <c r="P1151" s="18" t="n">
        <v>148</v>
      </c>
      <c r="Q1151" s="18" t="str">
        <f aca="false">CONCATENATE(O1151,P1151)</f>
        <v>BK148</v>
      </c>
      <c r="R1151" s="18" t="s">
        <v>539</v>
      </c>
    </row>
    <row r="1152" customFormat="false" ht="12.75" hidden="false" customHeight="false" outlineLevel="0" collapsed="false">
      <c r="O1152" s="18" t="s">
        <v>397</v>
      </c>
      <c r="P1152" s="18" t="n">
        <v>149</v>
      </c>
      <c r="Q1152" s="18" t="str">
        <f aca="false">CONCATENATE(O1152,P1152)</f>
        <v>BK149</v>
      </c>
      <c r="R1152" s="18" t="s">
        <v>539</v>
      </c>
    </row>
    <row r="1153" customFormat="false" ht="12.75" hidden="false" customHeight="false" outlineLevel="0" collapsed="false">
      <c r="O1153" s="18" t="s">
        <v>397</v>
      </c>
      <c r="P1153" s="18" t="n">
        <v>150</v>
      </c>
      <c r="Q1153" s="18" t="str">
        <f aca="false">CONCATENATE(O1153,P1153)</f>
        <v>BK150</v>
      </c>
      <c r="R1153" s="18" t="s">
        <v>539</v>
      </c>
    </row>
    <row r="1154" customFormat="false" ht="12.75" hidden="false" customHeight="false" outlineLevel="0" collapsed="false">
      <c r="O1154" s="18" t="s">
        <v>397</v>
      </c>
      <c r="P1154" s="18" t="n">
        <v>151</v>
      </c>
      <c r="Q1154" s="18" t="str">
        <f aca="false">CONCATENATE(O1154,P1154)</f>
        <v>BK151</v>
      </c>
      <c r="R1154" s="18" t="s">
        <v>539</v>
      </c>
    </row>
    <row r="1155" customFormat="false" ht="12.75" hidden="false" customHeight="false" outlineLevel="0" collapsed="false">
      <c r="O1155" s="18" t="s">
        <v>397</v>
      </c>
      <c r="P1155" s="18" t="n">
        <v>152</v>
      </c>
      <c r="Q1155" s="18" t="str">
        <f aca="false">CONCATENATE(O1155,P1155)</f>
        <v>BK152</v>
      </c>
      <c r="R1155" s="18" t="s">
        <v>539</v>
      </c>
    </row>
    <row r="1156" customFormat="false" ht="12.75" hidden="false" customHeight="false" outlineLevel="0" collapsed="false">
      <c r="O1156" s="18" t="s">
        <v>397</v>
      </c>
      <c r="P1156" s="18" t="n">
        <v>153</v>
      </c>
      <c r="Q1156" s="18" t="str">
        <f aca="false">CONCATENATE(O1156,P1156)</f>
        <v>BK153</v>
      </c>
      <c r="R1156" s="18" t="s">
        <v>539</v>
      </c>
    </row>
    <row r="1157" customFormat="false" ht="12.75" hidden="false" customHeight="false" outlineLevel="0" collapsed="false">
      <c r="O1157" s="18" t="s">
        <v>397</v>
      </c>
      <c r="P1157" s="18" t="n">
        <v>154</v>
      </c>
      <c r="Q1157" s="18" t="str">
        <f aca="false">CONCATENATE(O1157,P1157)</f>
        <v>BK154</v>
      </c>
      <c r="R1157" s="18" t="s">
        <v>539</v>
      </c>
    </row>
    <row r="1158" customFormat="false" ht="12.75" hidden="false" customHeight="false" outlineLevel="0" collapsed="false">
      <c r="O1158" s="18" t="s">
        <v>397</v>
      </c>
      <c r="P1158" s="18" t="n">
        <v>155</v>
      </c>
      <c r="Q1158" s="18" t="str">
        <f aca="false">CONCATENATE(O1158,P1158)</f>
        <v>BK155</v>
      </c>
      <c r="R1158" s="18" t="s">
        <v>539</v>
      </c>
    </row>
    <row r="1159" customFormat="false" ht="12.75" hidden="false" customHeight="false" outlineLevel="0" collapsed="false">
      <c r="O1159" s="18" t="s">
        <v>397</v>
      </c>
      <c r="P1159" s="18" t="n">
        <v>156</v>
      </c>
      <c r="Q1159" s="18" t="str">
        <f aca="false">CONCATENATE(O1159,P1159)</f>
        <v>BK156</v>
      </c>
      <c r="R1159" s="18" t="s">
        <v>539</v>
      </c>
    </row>
    <row r="1160" customFormat="false" ht="12.75" hidden="false" customHeight="false" outlineLevel="0" collapsed="false">
      <c r="O1160" s="18" t="s">
        <v>397</v>
      </c>
      <c r="P1160" s="18" t="n">
        <v>157</v>
      </c>
      <c r="Q1160" s="18" t="str">
        <f aca="false">CONCATENATE(O1160,P1160)</f>
        <v>BK157</v>
      </c>
      <c r="R1160" s="18" t="s">
        <v>539</v>
      </c>
    </row>
    <row r="1161" customFormat="false" ht="12.75" hidden="false" customHeight="false" outlineLevel="0" collapsed="false">
      <c r="O1161" s="18" t="s">
        <v>397</v>
      </c>
      <c r="P1161" s="18" t="n">
        <v>158</v>
      </c>
      <c r="Q1161" s="18" t="str">
        <f aca="false">CONCATENATE(O1161,P1161)</f>
        <v>BK158</v>
      </c>
      <c r="R1161" s="18" t="s">
        <v>539</v>
      </c>
    </row>
    <row r="1162" customFormat="false" ht="12.75" hidden="false" customHeight="false" outlineLevel="0" collapsed="false">
      <c r="O1162" s="18" t="s">
        <v>397</v>
      </c>
      <c r="P1162" s="18" t="n">
        <v>159</v>
      </c>
      <c r="Q1162" s="18" t="str">
        <f aca="false">CONCATENATE(O1162,P1162)</f>
        <v>BK159</v>
      </c>
      <c r="R1162" s="18" t="s">
        <v>539</v>
      </c>
    </row>
    <row r="1163" customFormat="false" ht="12.75" hidden="false" customHeight="false" outlineLevel="0" collapsed="false">
      <c r="O1163" s="18" t="s">
        <v>397</v>
      </c>
      <c r="P1163" s="18" t="n">
        <v>160</v>
      </c>
      <c r="Q1163" s="18" t="str">
        <f aca="false">CONCATENATE(O1163,P1163)</f>
        <v>BK160</v>
      </c>
      <c r="R1163" s="18" t="s">
        <v>539</v>
      </c>
    </row>
    <row r="1164" customFormat="false" ht="12.75" hidden="false" customHeight="false" outlineLevel="0" collapsed="false">
      <c r="O1164" s="18" t="s">
        <v>397</v>
      </c>
      <c r="P1164" s="18" t="n">
        <v>161</v>
      </c>
      <c r="Q1164" s="18" t="str">
        <f aca="false">CONCATENATE(O1164,P1164)</f>
        <v>BK161</v>
      </c>
      <c r="R1164" s="18" t="s">
        <v>539</v>
      </c>
    </row>
    <row r="1165" customFormat="false" ht="12.75" hidden="false" customHeight="false" outlineLevel="0" collapsed="false">
      <c r="O1165" s="18" t="s">
        <v>397</v>
      </c>
      <c r="P1165" s="18" t="n">
        <v>162</v>
      </c>
      <c r="Q1165" s="18" t="str">
        <f aca="false">CONCATENATE(O1165,P1165)</f>
        <v>BK162</v>
      </c>
      <c r="R1165" s="18" t="s">
        <v>539</v>
      </c>
    </row>
    <row r="1166" customFormat="false" ht="12.75" hidden="false" customHeight="false" outlineLevel="0" collapsed="false">
      <c r="O1166" s="18" t="s">
        <v>397</v>
      </c>
      <c r="P1166" s="18" t="n">
        <v>163</v>
      </c>
      <c r="Q1166" s="18" t="str">
        <f aca="false">CONCATENATE(O1166,P1166)</f>
        <v>BK163</v>
      </c>
      <c r="R1166" s="18" t="s">
        <v>539</v>
      </c>
    </row>
    <row r="1167" customFormat="false" ht="12.75" hidden="false" customHeight="false" outlineLevel="0" collapsed="false">
      <c r="O1167" s="18" t="s">
        <v>397</v>
      </c>
      <c r="P1167" s="18" t="n">
        <v>164</v>
      </c>
      <c r="Q1167" s="18" t="str">
        <f aca="false">CONCATENATE(O1167,P1167)</f>
        <v>BK164</v>
      </c>
      <c r="R1167" s="18" t="s">
        <v>539</v>
      </c>
    </row>
    <row r="1168" customFormat="false" ht="12.75" hidden="false" customHeight="false" outlineLevel="0" collapsed="false">
      <c r="O1168" s="18" t="s">
        <v>397</v>
      </c>
      <c r="P1168" s="18" t="n">
        <v>165</v>
      </c>
      <c r="Q1168" s="18" t="str">
        <f aca="false">CONCATENATE(O1168,P1168)</f>
        <v>BK165</v>
      </c>
      <c r="R1168" s="18" t="s">
        <v>539</v>
      </c>
    </row>
    <row r="1169" customFormat="false" ht="12.75" hidden="false" customHeight="false" outlineLevel="0" collapsed="false">
      <c r="O1169" s="18" t="s">
        <v>397</v>
      </c>
      <c r="P1169" s="18" t="n">
        <v>166</v>
      </c>
      <c r="Q1169" s="18" t="str">
        <f aca="false">CONCATENATE(O1169,P1169)</f>
        <v>BK166</v>
      </c>
      <c r="R1169" s="18" t="s">
        <v>539</v>
      </c>
    </row>
    <row r="1170" customFormat="false" ht="12.75" hidden="false" customHeight="false" outlineLevel="0" collapsed="false">
      <c r="O1170" s="18" t="s">
        <v>397</v>
      </c>
      <c r="P1170" s="18" t="n">
        <v>167</v>
      </c>
      <c r="Q1170" s="18" t="str">
        <f aca="false">CONCATENATE(O1170,P1170)</f>
        <v>BK167</v>
      </c>
      <c r="R1170" s="18" t="s">
        <v>539</v>
      </c>
    </row>
    <row r="1171" customFormat="false" ht="12.75" hidden="false" customHeight="false" outlineLevel="0" collapsed="false">
      <c r="O1171" s="18" t="s">
        <v>397</v>
      </c>
      <c r="P1171" s="18" t="n">
        <v>168</v>
      </c>
      <c r="Q1171" s="18" t="str">
        <f aca="false">CONCATENATE(O1171,P1171)</f>
        <v>BK168</v>
      </c>
      <c r="R1171" s="18" t="s">
        <v>539</v>
      </c>
    </row>
    <row r="1172" customFormat="false" ht="12.75" hidden="false" customHeight="false" outlineLevel="0" collapsed="false">
      <c r="O1172" s="18" t="s">
        <v>397</v>
      </c>
      <c r="P1172" s="18" t="n">
        <v>169</v>
      </c>
      <c r="Q1172" s="18" t="str">
        <f aca="false">CONCATENATE(O1172,P1172)</f>
        <v>BK169</v>
      </c>
      <c r="R1172" s="18" t="s">
        <v>539</v>
      </c>
    </row>
    <row r="1173" customFormat="false" ht="12.75" hidden="false" customHeight="false" outlineLevel="0" collapsed="false">
      <c r="O1173" s="18" t="s">
        <v>397</v>
      </c>
      <c r="P1173" s="18" t="n">
        <v>170</v>
      </c>
      <c r="Q1173" s="18" t="str">
        <f aca="false">CONCATENATE(O1173,P1173)</f>
        <v>BK170</v>
      </c>
      <c r="R1173" s="18" t="s">
        <v>539</v>
      </c>
    </row>
    <row r="1174" customFormat="false" ht="12.75" hidden="false" customHeight="false" outlineLevel="0" collapsed="false">
      <c r="O1174" s="18" t="s">
        <v>397</v>
      </c>
      <c r="P1174" s="18" t="n">
        <v>171</v>
      </c>
      <c r="Q1174" s="18" t="str">
        <f aca="false">CONCATENATE(O1174,P1174)</f>
        <v>BK171</v>
      </c>
      <c r="R1174" s="18" t="s">
        <v>539</v>
      </c>
    </row>
    <row r="1175" customFormat="false" ht="12.75" hidden="false" customHeight="false" outlineLevel="0" collapsed="false">
      <c r="O1175" s="18" t="s">
        <v>397</v>
      </c>
      <c r="P1175" s="18" t="n">
        <v>172</v>
      </c>
      <c r="Q1175" s="18" t="str">
        <f aca="false">CONCATENATE(O1175,P1175)</f>
        <v>BK172</v>
      </c>
      <c r="R1175" s="18" t="s">
        <v>539</v>
      </c>
    </row>
    <row r="1176" customFormat="false" ht="12.75" hidden="false" customHeight="false" outlineLevel="0" collapsed="false">
      <c r="O1176" s="18" t="s">
        <v>397</v>
      </c>
      <c r="P1176" s="18" t="n">
        <v>173</v>
      </c>
      <c r="Q1176" s="18" t="str">
        <f aca="false">CONCATENATE(O1176,P1176)</f>
        <v>BK173</v>
      </c>
      <c r="R1176" s="18" t="s">
        <v>539</v>
      </c>
    </row>
    <row r="1177" customFormat="false" ht="12.75" hidden="false" customHeight="false" outlineLevel="0" collapsed="false">
      <c r="O1177" s="18" t="s">
        <v>397</v>
      </c>
      <c r="P1177" s="18" t="n">
        <v>174</v>
      </c>
      <c r="Q1177" s="18" t="str">
        <f aca="false">CONCATENATE(O1177,P1177)</f>
        <v>BK174</v>
      </c>
      <c r="R1177" s="18" t="s">
        <v>539</v>
      </c>
    </row>
    <row r="1178" customFormat="false" ht="12.75" hidden="false" customHeight="false" outlineLevel="0" collapsed="false">
      <c r="O1178" s="18" t="s">
        <v>397</v>
      </c>
      <c r="P1178" s="18" t="n">
        <v>175</v>
      </c>
      <c r="Q1178" s="18" t="str">
        <f aca="false">CONCATENATE(O1178,P1178)</f>
        <v>BK175</v>
      </c>
      <c r="R1178" s="18" t="s">
        <v>539</v>
      </c>
    </row>
    <row r="1179" customFormat="false" ht="12.75" hidden="false" customHeight="false" outlineLevel="0" collapsed="false">
      <c r="O1179" s="18" t="s">
        <v>397</v>
      </c>
      <c r="P1179" s="18" t="n">
        <v>176</v>
      </c>
      <c r="Q1179" s="18" t="str">
        <f aca="false">CONCATENATE(O1179,P1179)</f>
        <v>BK176</v>
      </c>
      <c r="R1179" s="18" t="s">
        <v>539</v>
      </c>
    </row>
    <row r="1180" customFormat="false" ht="12.75" hidden="false" customHeight="false" outlineLevel="0" collapsed="false">
      <c r="O1180" s="18" t="s">
        <v>397</v>
      </c>
      <c r="P1180" s="18" t="n">
        <v>177</v>
      </c>
      <c r="Q1180" s="18" t="str">
        <f aca="false">CONCATENATE(O1180,P1180)</f>
        <v>BK177</v>
      </c>
      <c r="R1180" s="18" t="s">
        <v>539</v>
      </c>
    </row>
    <row r="1181" customFormat="false" ht="12.75" hidden="false" customHeight="false" outlineLevel="0" collapsed="false">
      <c r="O1181" s="18" t="s">
        <v>397</v>
      </c>
      <c r="P1181" s="18" t="n">
        <v>178</v>
      </c>
      <c r="Q1181" s="18" t="str">
        <f aca="false">CONCATENATE(O1181,P1181)</f>
        <v>BK178</v>
      </c>
      <c r="R1181" s="18" t="s">
        <v>539</v>
      </c>
    </row>
    <row r="1182" customFormat="false" ht="12.75" hidden="false" customHeight="false" outlineLevel="0" collapsed="false">
      <c r="O1182" s="18" t="s">
        <v>397</v>
      </c>
      <c r="P1182" s="18" t="n">
        <v>179</v>
      </c>
      <c r="Q1182" s="18" t="str">
        <f aca="false">CONCATENATE(O1182,P1182)</f>
        <v>BK179</v>
      </c>
      <c r="R1182" s="18" t="s">
        <v>539</v>
      </c>
    </row>
    <row r="1183" customFormat="false" ht="12.75" hidden="false" customHeight="false" outlineLevel="0" collapsed="false">
      <c r="O1183" s="18" t="s">
        <v>397</v>
      </c>
      <c r="P1183" s="18" t="n">
        <v>180</v>
      </c>
      <c r="Q1183" s="18" t="str">
        <f aca="false">CONCATENATE(O1183,P1183)</f>
        <v>BK180</v>
      </c>
      <c r="R1183" s="18" t="s">
        <v>539</v>
      </c>
    </row>
    <row r="1184" customFormat="false" ht="12.75" hidden="false" customHeight="false" outlineLevel="0" collapsed="false">
      <c r="O1184" s="18" t="s">
        <v>397</v>
      </c>
      <c r="P1184" s="18" t="n">
        <v>181</v>
      </c>
      <c r="Q1184" s="18" t="str">
        <f aca="false">CONCATENATE(O1184,P1184)</f>
        <v>BK181</v>
      </c>
      <c r="R1184" s="18" t="s">
        <v>539</v>
      </c>
    </row>
    <row r="1185" customFormat="false" ht="12.75" hidden="false" customHeight="false" outlineLevel="0" collapsed="false">
      <c r="O1185" s="18" t="s">
        <v>397</v>
      </c>
      <c r="P1185" s="18" t="n">
        <v>182</v>
      </c>
      <c r="Q1185" s="18" t="str">
        <f aca="false">CONCATENATE(O1185,P1185)</f>
        <v>BK182</v>
      </c>
      <c r="R1185" s="18" t="s">
        <v>539</v>
      </c>
    </row>
    <row r="1186" customFormat="false" ht="12.75" hidden="false" customHeight="false" outlineLevel="0" collapsed="false">
      <c r="O1186" s="18" t="s">
        <v>397</v>
      </c>
      <c r="P1186" s="18" t="n">
        <v>183</v>
      </c>
      <c r="Q1186" s="18" t="str">
        <f aca="false">CONCATENATE(O1186,P1186)</f>
        <v>BK183</v>
      </c>
      <c r="R1186" s="18" t="s">
        <v>539</v>
      </c>
    </row>
    <row r="1187" customFormat="false" ht="12.75" hidden="false" customHeight="false" outlineLevel="0" collapsed="false">
      <c r="O1187" s="18" t="s">
        <v>397</v>
      </c>
      <c r="P1187" s="18" t="n">
        <v>184</v>
      </c>
      <c r="Q1187" s="18" t="str">
        <f aca="false">CONCATENATE(O1187,P1187)</f>
        <v>BK184</v>
      </c>
      <c r="R1187" s="18" t="s">
        <v>539</v>
      </c>
    </row>
    <row r="1188" customFormat="false" ht="12.75" hidden="false" customHeight="false" outlineLevel="0" collapsed="false">
      <c r="O1188" s="18" t="s">
        <v>397</v>
      </c>
      <c r="P1188" s="18" t="n">
        <v>185</v>
      </c>
      <c r="Q1188" s="18" t="str">
        <f aca="false">CONCATENATE(O1188,P1188)</f>
        <v>BK185</v>
      </c>
      <c r="R1188" s="18" t="s">
        <v>539</v>
      </c>
    </row>
    <row r="1189" customFormat="false" ht="12.75" hidden="false" customHeight="false" outlineLevel="0" collapsed="false">
      <c r="O1189" s="18" t="s">
        <v>397</v>
      </c>
      <c r="P1189" s="18" t="n">
        <v>186</v>
      </c>
      <c r="Q1189" s="18" t="str">
        <f aca="false">CONCATENATE(O1189,P1189)</f>
        <v>BK186</v>
      </c>
      <c r="R1189" s="18" t="s">
        <v>539</v>
      </c>
    </row>
    <row r="1190" customFormat="false" ht="12.75" hidden="false" customHeight="false" outlineLevel="0" collapsed="false">
      <c r="O1190" s="18" t="s">
        <v>397</v>
      </c>
      <c r="P1190" s="18" t="n">
        <v>187</v>
      </c>
      <c r="Q1190" s="18" t="str">
        <f aca="false">CONCATENATE(O1190,P1190)</f>
        <v>BK187</v>
      </c>
      <c r="R1190" s="18" t="s">
        <v>539</v>
      </c>
    </row>
    <row r="1191" customFormat="false" ht="12.75" hidden="false" customHeight="false" outlineLevel="0" collapsed="false">
      <c r="O1191" s="18" t="s">
        <v>397</v>
      </c>
      <c r="P1191" s="18" t="n">
        <v>188</v>
      </c>
      <c r="Q1191" s="18" t="str">
        <f aca="false">CONCATENATE(O1191,P1191)</f>
        <v>BK188</v>
      </c>
      <c r="R1191" s="18" t="s">
        <v>539</v>
      </c>
    </row>
    <row r="1192" customFormat="false" ht="12.75" hidden="false" customHeight="false" outlineLevel="0" collapsed="false">
      <c r="O1192" s="18" t="s">
        <v>397</v>
      </c>
      <c r="P1192" s="18" t="n">
        <v>189</v>
      </c>
      <c r="Q1192" s="18" t="str">
        <f aca="false">CONCATENATE(O1192,P1192)</f>
        <v>BK189</v>
      </c>
      <c r="R1192" s="18" t="s">
        <v>539</v>
      </c>
    </row>
    <row r="1193" customFormat="false" ht="12.75" hidden="false" customHeight="false" outlineLevel="0" collapsed="false">
      <c r="O1193" s="18" t="s">
        <v>397</v>
      </c>
      <c r="P1193" s="18" t="n">
        <v>190</v>
      </c>
      <c r="Q1193" s="18" t="str">
        <f aca="false">CONCATENATE(O1193,P1193)</f>
        <v>BK190</v>
      </c>
      <c r="R1193" s="18" t="s">
        <v>539</v>
      </c>
    </row>
    <row r="1194" customFormat="false" ht="12.75" hidden="false" customHeight="false" outlineLevel="0" collapsed="false">
      <c r="O1194" s="18" t="s">
        <v>397</v>
      </c>
      <c r="P1194" s="18" t="n">
        <v>191</v>
      </c>
      <c r="Q1194" s="18" t="str">
        <f aca="false">CONCATENATE(O1194,P1194)</f>
        <v>BK191</v>
      </c>
      <c r="R1194" s="18" t="s">
        <v>539</v>
      </c>
    </row>
    <row r="1195" customFormat="false" ht="12.75" hidden="false" customHeight="false" outlineLevel="0" collapsed="false">
      <c r="O1195" s="18" t="s">
        <v>397</v>
      </c>
      <c r="P1195" s="18" t="n">
        <v>192</v>
      </c>
      <c r="Q1195" s="18" t="str">
        <f aca="false">CONCATENATE(O1195,P1195)</f>
        <v>BK192</v>
      </c>
      <c r="R1195" s="18" t="s">
        <v>539</v>
      </c>
    </row>
    <row r="1196" customFormat="false" ht="12.75" hidden="false" customHeight="false" outlineLevel="0" collapsed="false">
      <c r="O1196" s="18" t="s">
        <v>397</v>
      </c>
      <c r="P1196" s="18" t="n">
        <v>193</v>
      </c>
      <c r="Q1196" s="18" t="str">
        <f aca="false">CONCATENATE(O1196,P1196)</f>
        <v>BK193</v>
      </c>
      <c r="R1196" s="18" t="s">
        <v>539</v>
      </c>
    </row>
    <row r="1197" customFormat="false" ht="12.75" hidden="false" customHeight="false" outlineLevel="0" collapsed="false">
      <c r="O1197" s="18" t="s">
        <v>397</v>
      </c>
      <c r="P1197" s="18" t="n">
        <v>194</v>
      </c>
      <c r="Q1197" s="18" t="str">
        <f aca="false">CONCATENATE(O1197,P1197)</f>
        <v>BK194</v>
      </c>
      <c r="R1197" s="18" t="s">
        <v>539</v>
      </c>
    </row>
    <row r="1198" customFormat="false" ht="12.75" hidden="false" customHeight="false" outlineLevel="0" collapsed="false">
      <c r="O1198" s="18" t="s">
        <v>397</v>
      </c>
      <c r="P1198" s="18" t="n">
        <v>195</v>
      </c>
      <c r="Q1198" s="18" t="str">
        <f aca="false">CONCATENATE(O1198,P1198)</f>
        <v>BK195</v>
      </c>
      <c r="R1198" s="18" t="s">
        <v>539</v>
      </c>
    </row>
    <row r="1199" customFormat="false" ht="12.75" hidden="false" customHeight="false" outlineLevel="0" collapsed="false">
      <c r="O1199" s="18" t="s">
        <v>397</v>
      </c>
      <c r="P1199" s="18" t="n">
        <v>196</v>
      </c>
      <c r="Q1199" s="18" t="str">
        <f aca="false">CONCATENATE(O1199,P1199)</f>
        <v>BK196</v>
      </c>
      <c r="R1199" s="18" t="s">
        <v>539</v>
      </c>
    </row>
    <row r="1200" customFormat="false" ht="12.75" hidden="false" customHeight="false" outlineLevel="0" collapsed="false">
      <c r="O1200" s="18" t="s">
        <v>397</v>
      </c>
      <c r="P1200" s="18" t="n">
        <v>197</v>
      </c>
      <c r="Q1200" s="18" t="str">
        <f aca="false">CONCATENATE(O1200,P1200)</f>
        <v>BK197</v>
      </c>
      <c r="R1200" s="18" t="s">
        <v>539</v>
      </c>
    </row>
    <row r="1201" customFormat="false" ht="12.75" hidden="false" customHeight="false" outlineLevel="0" collapsed="false">
      <c r="O1201" s="18" t="s">
        <v>397</v>
      </c>
      <c r="P1201" s="18" t="n">
        <v>198</v>
      </c>
      <c r="Q1201" s="18" t="str">
        <f aca="false">CONCATENATE(O1201,P1201)</f>
        <v>BK198</v>
      </c>
      <c r="R1201" s="18" t="s">
        <v>539</v>
      </c>
    </row>
    <row r="1202" customFormat="false" ht="12.75" hidden="false" customHeight="false" outlineLevel="0" collapsed="false">
      <c r="O1202" s="18" t="s">
        <v>397</v>
      </c>
      <c r="P1202" s="18" t="n">
        <v>199</v>
      </c>
      <c r="Q1202" s="18" t="str">
        <f aca="false">CONCATENATE(O1202,P1202)</f>
        <v>BK199</v>
      </c>
      <c r="R1202" s="18" t="s">
        <v>539</v>
      </c>
    </row>
    <row r="1203" customFormat="false" ht="12.75" hidden="false" customHeight="false" outlineLevel="0" collapsed="false">
      <c r="O1203" s="18" t="s">
        <v>397</v>
      </c>
      <c r="P1203" s="18" t="n">
        <v>200</v>
      </c>
      <c r="Q1203" s="18" t="str">
        <f aca="false">CONCATENATE(O1203,P1203)</f>
        <v>BK200</v>
      </c>
      <c r="R1203" s="18" t="s">
        <v>539</v>
      </c>
    </row>
    <row r="1204" customFormat="false" ht="12.75" hidden="false" customHeight="false" outlineLevel="0" collapsed="false">
      <c r="O1204" s="18" t="s">
        <v>371</v>
      </c>
      <c r="P1204" s="18" t="n">
        <v>1</v>
      </c>
      <c r="Q1204" s="18" t="str">
        <f aca="false">CONCATENATE(O1204,P1204)</f>
        <v>DB1</v>
      </c>
      <c r="R1204" s="18" t="s">
        <v>540</v>
      </c>
    </row>
    <row r="1205" customFormat="false" ht="12.75" hidden="false" customHeight="false" outlineLevel="0" collapsed="false">
      <c r="O1205" s="18" t="s">
        <v>371</v>
      </c>
      <c r="P1205" s="18" t="n">
        <v>2</v>
      </c>
      <c r="Q1205" s="18" t="str">
        <f aca="false">CONCATENATE(O1205,P1205)</f>
        <v>DB2</v>
      </c>
      <c r="R1205" s="18" t="s">
        <v>540</v>
      </c>
    </row>
    <row r="1206" customFormat="false" ht="12.75" hidden="false" customHeight="false" outlineLevel="0" collapsed="false">
      <c r="O1206" s="18" t="s">
        <v>371</v>
      </c>
      <c r="P1206" s="18" t="n">
        <v>3</v>
      </c>
      <c r="Q1206" s="18" t="str">
        <f aca="false">CONCATENATE(O1206,P1206)</f>
        <v>DB3</v>
      </c>
      <c r="R1206" s="18" t="s">
        <v>540</v>
      </c>
    </row>
    <row r="1207" customFormat="false" ht="12.75" hidden="false" customHeight="false" outlineLevel="0" collapsed="false">
      <c r="O1207" s="18" t="s">
        <v>371</v>
      </c>
      <c r="P1207" s="18" t="n">
        <v>4</v>
      </c>
      <c r="Q1207" s="18" t="str">
        <f aca="false">CONCATENATE(O1207,P1207)</f>
        <v>DB4</v>
      </c>
      <c r="R1207" s="18" t="s">
        <v>540</v>
      </c>
    </row>
    <row r="1208" customFormat="false" ht="12.75" hidden="false" customHeight="false" outlineLevel="0" collapsed="false">
      <c r="O1208" s="18" t="s">
        <v>371</v>
      </c>
      <c r="P1208" s="18" t="n">
        <v>5</v>
      </c>
      <c r="Q1208" s="18" t="str">
        <f aca="false">CONCATENATE(O1208,P1208)</f>
        <v>DB5</v>
      </c>
      <c r="R1208" s="18" t="s">
        <v>540</v>
      </c>
    </row>
    <row r="1209" customFormat="false" ht="12.75" hidden="false" customHeight="false" outlineLevel="0" collapsed="false">
      <c r="O1209" s="18" t="s">
        <v>371</v>
      </c>
      <c r="P1209" s="18" t="n">
        <v>6</v>
      </c>
      <c r="Q1209" s="18" t="str">
        <f aca="false">CONCATENATE(O1209,P1209)</f>
        <v>DB6</v>
      </c>
      <c r="R1209" s="18" t="s">
        <v>540</v>
      </c>
    </row>
    <row r="1210" customFormat="false" ht="12.75" hidden="false" customHeight="false" outlineLevel="0" collapsed="false">
      <c r="O1210" s="18" t="s">
        <v>371</v>
      </c>
      <c r="P1210" s="18" t="n">
        <v>7</v>
      </c>
      <c r="Q1210" s="18" t="str">
        <f aca="false">CONCATENATE(O1210,P1210)</f>
        <v>DB7</v>
      </c>
      <c r="R1210" s="18" t="s">
        <v>540</v>
      </c>
    </row>
    <row r="1211" customFormat="false" ht="12.75" hidden="false" customHeight="false" outlineLevel="0" collapsed="false">
      <c r="O1211" s="18" t="s">
        <v>371</v>
      </c>
      <c r="P1211" s="18" t="n">
        <v>8</v>
      </c>
      <c r="Q1211" s="18" t="str">
        <f aca="false">CONCATENATE(O1211,P1211)</f>
        <v>DB8</v>
      </c>
      <c r="R1211" s="18" t="s">
        <v>540</v>
      </c>
    </row>
    <row r="1212" customFormat="false" ht="12.75" hidden="false" customHeight="false" outlineLevel="0" collapsed="false">
      <c r="O1212" s="18" t="s">
        <v>371</v>
      </c>
      <c r="P1212" s="18" t="n">
        <v>9</v>
      </c>
      <c r="Q1212" s="18" t="str">
        <f aca="false">CONCATENATE(O1212,P1212)</f>
        <v>DB9</v>
      </c>
      <c r="R1212" s="18" t="s">
        <v>540</v>
      </c>
    </row>
    <row r="1213" customFormat="false" ht="12.75" hidden="false" customHeight="false" outlineLevel="0" collapsed="false">
      <c r="O1213" s="18" t="s">
        <v>371</v>
      </c>
      <c r="P1213" s="18" t="n">
        <v>10</v>
      </c>
      <c r="Q1213" s="18" t="str">
        <f aca="false">CONCATENATE(O1213,P1213)</f>
        <v>DB10</v>
      </c>
      <c r="R1213" s="18" t="s">
        <v>540</v>
      </c>
    </row>
    <row r="1214" customFormat="false" ht="12.75" hidden="false" customHeight="false" outlineLevel="0" collapsed="false">
      <c r="O1214" s="18" t="s">
        <v>371</v>
      </c>
      <c r="P1214" s="18" t="n">
        <v>11</v>
      </c>
      <c r="Q1214" s="18" t="str">
        <f aca="false">CONCATENATE(O1214,P1214)</f>
        <v>DB11</v>
      </c>
      <c r="R1214" s="18" t="s">
        <v>540</v>
      </c>
    </row>
    <row r="1215" customFormat="false" ht="12.75" hidden="false" customHeight="false" outlineLevel="0" collapsed="false">
      <c r="O1215" s="18" t="s">
        <v>371</v>
      </c>
      <c r="P1215" s="18" t="n">
        <v>12</v>
      </c>
      <c r="Q1215" s="18" t="str">
        <f aca="false">CONCATENATE(O1215,P1215)</f>
        <v>DB12</v>
      </c>
      <c r="R1215" s="18" t="s">
        <v>540</v>
      </c>
    </row>
    <row r="1216" customFormat="false" ht="12.75" hidden="false" customHeight="false" outlineLevel="0" collapsed="false">
      <c r="O1216" s="18" t="s">
        <v>371</v>
      </c>
      <c r="P1216" s="18" t="n">
        <v>13</v>
      </c>
      <c r="Q1216" s="18" t="str">
        <f aca="false">CONCATENATE(O1216,P1216)</f>
        <v>DB13</v>
      </c>
      <c r="R1216" s="18" t="s">
        <v>540</v>
      </c>
    </row>
    <row r="1217" customFormat="false" ht="12.75" hidden="false" customHeight="false" outlineLevel="0" collapsed="false">
      <c r="O1217" s="18" t="s">
        <v>371</v>
      </c>
      <c r="P1217" s="18" t="n">
        <v>14</v>
      </c>
      <c r="Q1217" s="18" t="str">
        <f aca="false">CONCATENATE(O1217,P1217)</f>
        <v>DB14</v>
      </c>
      <c r="R1217" s="18" t="s">
        <v>540</v>
      </c>
    </row>
    <row r="1218" customFormat="false" ht="12.75" hidden="false" customHeight="false" outlineLevel="0" collapsed="false">
      <c r="O1218" s="18" t="s">
        <v>371</v>
      </c>
      <c r="P1218" s="18" t="n">
        <v>15</v>
      </c>
      <c r="Q1218" s="18" t="str">
        <f aca="false">CONCATENATE(O1218,P1218)</f>
        <v>DB15</v>
      </c>
      <c r="R1218" s="18" t="s">
        <v>540</v>
      </c>
    </row>
    <row r="1219" customFormat="false" ht="12.75" hidden="false" customHeight="false" outlineLevel="0" collapsed="false">
      <c r="O1219" s="18" t="s">
        <v>371</v>
      </c>
      <c r="P1219" s="18" t="n">
        <v>16</v>
      </c>
      <c r="Q1219" s="18" t="str">
        <f aca="false">CONCATENATE(O1219,P1219)</f>
        <v>DB16</v>
      </c>
      <c r="R1219" s="18" t="s">
        <v>540</v>
      </c>
    </row>
    <row r="1220" customFormat="false" ht="12.75" hidden="false" customHeight="false" outlineLevel="0" collapsed="false">
      <c r="O1220" s="18" t="s">
        <v>371</v>
      </c>
      <c r="P1220" s="18" t="n">
        <v>17</v>
      </c>
      <c r="Q1220" s="18" t="str">
        <f aca="false">CONCATENATE(O1220,P1220)</f>
        <v>DB17</v>
      </c>
      <c r="R1220" s="18" t="s">
        <v>540</v>
      </c>
    </row>
    <row r="1221" customFormat="false" ht="12.75" hidden="false" customHeight="false" outlineLevel="0" collapsed="false">
      <c r="O1221" s="18" t="s">
        <v>371</v>
      </c>
      <c r="P1221" s="18" t="n">
        <v>18</v>
      </c>
      <c r="Q1221" s="18" t="str">
        <f aca="false">CONCATENATE(O1221,P1221)</f>
        <v>DB18</v>
      </c>
      <c r="R1221" s="18" t="s">
        <v>540</v>
      </c>
    </row>
    <row r="1222" customFormat="false" ht="12.75" hidden="false" customHeight="false" outlineLevel="0" collapsed="false">
      <c r="O1222" s="18" t="s">
        <v>371</v>
      </c>
      <c r="P1222" s="18" t="n">
        <v>19</v>
      </c>
      <c r="Q1222" s="18" t="str">
        <f aca="false">CONCATENATE(O1222,P1222)</f>
        <v>DB19</v>
      </c>
      <c r="R1222" s="18" t="s">
        <v>540</v>
      </c>
    </row>
    <row r="1223" customFormat="false" ht="12.75" hidden="false" customHeight="false" outlineLevel="0" collapsed="false">
      <c r="O1223" s="18" t="s">
        <v>371</v>
      </c>
      <c r="P1223" s="18" t="n">
        <v>20</v>
      </c>
      <c r="Q1223" s="18" t="str">
        <f aca="false">CONCATENATE(O1223,P1223)</f>
        <v>DB20</v>
      </c>
      <c r="R1223" s="18" t="s">
        <v>540</v>
      </c>
    </row>
    <row r="1224" customFormat="false" ht="12.75" hidden="false" customHeight="false" outlineLevel="0" collapsed="false">
      <c r="O1224" s="18" t="s">
        <v>371</v>
      </c>
      <c r="P1224" s="18" t="n">
        <v>21</v>
      </c>
      <c r="Q1224" s="18" t="str">
        <f aca="false">CONCATENATE(O1224,P1224)</f>
        <v>DB21</v>
      </c>
      <c r="R1224" s="18" t="s">
        <v>540</v>
      </c>
    </row>
    <row r="1225" customFormat="false" ht="12.75" hidden="false" customHeight="false" outlineLevel="0" collapsed="false">
      <c r="O1225" s="18" t="s">
        <v>371</v>
      </c>
      <c r="P1225" s="18" t="n">
        <v>22</v>
      </c>
      <c r="Q1225" s="18" t="str">
        <f aca="false">CONCATENATE(O1225,P1225)</f>
        <v>DB22</v>
      </c>
      <c r="R1225" s="18" t="s">
        <v>540</v>
      </c>
    </row>
    <row r="1226" customFormat="false" ht="12.75" hidden="false" customHeight="false" outlineLevel="0" collapsed="false">
      <c r="O1226" s="18" t="s">
        <v>371</v>
      </c>
      <c r="P1226" s="18" t="n">
        <v>23</v>
      </c>
      <c r="Q1226" s="18" t="str">
        <f aca="false">CONCATENATE(O1226,P1226)</f>
        <v>DB23</v>
      </c>
      <c r="R1226" s="18" t="s">
        <v>540</v>
      </c>
    </row>
    <row r="1227" customFormat="false" ht="12.75" hidden="false" customHeight="false" outlineLevel="0" collapsed="false">
      <c r="O1227" s="18" t="s">
        <v>371</v>
      </c>
      <c r="P1227" s="18" t="n">
        <v>24</v>
      </c>
      <c r="Q1227" s="18" t="str">
        <f aca="false">CONCATENATE(O1227,P1227)</f>
        <v>DB24</v>
      </c>
      <c r="R1227" s="18" t="s">
        <v>540</v>
      </c>
    </row>
    <row r="1228" customFormat="false" ht="12.75" hidden="false" customHeight="false" outlineLevel="0" collapsed="false">
      <c r="O1228" s="18" t="s">
        <v>371</v>
      </c>
      <c r="P1228" s="18" t="n">
        <v>25</v>
      </c>
      <c r="Q1228" s="18" t="str">
        <f aca="false">CONCATENATE(O1228,P1228)</f>
        <v>DB25</v>
      </c>
      <c r="R1228" s="18" t="s">
        <v>540</v>
      </c>
    </row>
    <row r="1229" customFormat="false" ht="12.75" hidden="false" customHeight="false" outlineLevel="0" collapsed="false">
      <c r="O1229" s="18" t="s">
        <v>371</v>
      </c>
      <c r="P1229" s="18" t="n">
        <v>26</v>
      </c>
      <c r="Q1229" s="18" t="str">
        <f aca="false">CONCATENATE(O1229,P1229)</f>
        <v>DB26</v>
      </c>
      <c r="R1229" s="18" t="s">
        <v>540</v>
      </c>
    </row>
    <row r="1230" customFormat="false" ht="12.75" hidden="false" customHeight="false" outlineLevel="0" collapsed="false">
      <c r="O1230" s="18" t="s">
        <v>371</v>
      </c>
      <c r="P1230" s="18" t="n">
        <v>27</v>
      </c>
      <c r="Q1230" s="18" t="str">
        <f aca="false">CONCATENATE(O1230,P1230)</f>
        <v>DB27</v>
      </c>
      <c r="R1230" s="18" t="s">
        <v>540</v>
      </c>
    </row>
    <row r="1231" customFormat="false" ht="12.75" hidden="false" customHeight="false" outlineLevel="0" collapsed="false">
      <c r="O1231" s="18" t="s">
        <v>371</v>
      </c>
      <c r="P1231" s="18" t="n">
        <v>28</v>
      </c>
      <c r="Q1231" s="18" t="str">
        <f aca="false">CONCATENATE(O1231,P1231)</f>
        <v>DB28</v>
      </c>
      <c r="R1231" s="18" t="s">
        <v>540</v>
      </c>
    </row>
    <row r="1232" customFormat="false" ht="12.75" hidden="false" customHeight="false" outlineLevel="0" collapsed="false">
      <c r="O1232" s="18" t="s">
        <v>371</v>
      </c>
      <c r="P1232" s="18" t="n">
        <v>29</v>
      </c>
      <c r="Q1232" s="18" t="str">
        <f aca="false">CONCATENATE(O1232,P1232)</f>
        <v>DB29</v>
      </c>
      <c r="R1232" s="18" t="s">
        <v>540</v>
      </c>
    </row>
    <row r="1233" customFormat="false" ht="12.75" hidden="false" customHeight="false" outlineLevel="0" collapsed="false">
      <c r="O1233" s="18" t="s">
        <v>371</v>
      </c>
      <c r="P1233" s="18" t="n">
        <v>30</v>
      </c>
      <c r="Q1233" s="18" t="str">
        <f aca="false">CONCATENATE(O1233,P1233)</f>
        <v>DB30</v>
      </c>
      <c r="R1233" s="18" t="s">
        <v>540</v>
      </c>
    </row>
    <row r="1234" customFormat="false" ht="12.75" hidden="false" customHeight="false" outlineLevel="0" collapsed="false">
      <c r="O1234" s="18" t="s">
        <v>371</v>
      </c>
      <c r="P1234" s="18" t="n">
        <v>31</v>
      </c>
      <c r="Q1234" s="18" t="str">
        <f aca="false">CONCATENATE(O1234,P1234)</f>
        <v>DB31</v>
      </c>
      <c r="R1234" s="18" t="s">
        <v>540</v>
      </c>
    </row>
    <row r="1235" customFormat="false" ht="12.75" hidden="false" customHeight="false" outlineLevel="0" collapsed="false">
      <c r="O1235" s="18" t="s">
        <v>371</v>
      </c>
      <c r="P1235" s="18" t="n">
        <v>32</v>
      </c>
      <c r="Q1235" s="18" t="str">
        <f aca="false">CONCATENATE(O1235,P1235)</f>
        <v>DB32</v>
      </c>
      <c r="R1235" s="18" t="s">
        <v>540</v>
      </c>
    </row>
    <row r="1236" customFormat="false" ht="12.75" hidden="false" customHeight="false" outlineLevel="0" collapsed="false">
      <c r="O1236" s="18" t="s">
        <v>371</v>
      </c>
      <c r="P1236" s="18" t="n">
        <v>33</v>
      </c>
      <c r="Q1236" s="18" t="str">
        <f aca="false">CONCATENATE(O1236,P1236)</f>
        <v>DB33</v>
      </c>
      <c r="R1236" s="18" t="s">
        <v>540</v>
      </c>
    </row>
    <row r="1237" customFormat="false" ht="12.75" hidden="false" customHeight="false" outlineLevel="0" collapsed="false">
      <c r="O1237" s="18" t="s">
        <v>371</v>
      </c>
      <c r="P1237" s="18" t="n">
        <v>34</v>
      </c>
      <c r="Q1237" s="18" t="str">
        <f aca="false">CONCATENATE(O1237,P1237)</f>
        <v>DB34</v>
      </c>
      <c r="R1237" s="18" t="s">
        <v>540</v>
      </c>
    </row>
    <row r="1238" customFormat="false" ht="12.75" hidden="false" customHeight="false" outlineLevel="0" collapsed="false">
      <c r="O1238" s="18" t="s">
        <v>371</v>
      </c>
      <c r="P1238" s="18" t="n">
        <v>35</v>
      </c>
      <c r="Q1238" s="18" t="str">
        <f aca="false">CONCATENATE(O1238,P1238)</f>
        <v>DB35</v>
      </c>
      <c r="R1238" s="18" t="s">
        <v>540</v>
      </c>
    </row>
    <row r="1239" customFormat="false" ht="12.75" hidden="false" customHeight="false" outlineLevel="0" collapsed="false">
      <c r="O1239" s="18" t="s">
        <v>371</v>
      </c>
      <c r="P1239" s="18" t="n">
        <v>36</v>
      </c>
      <c r="Q1239" s="18" t="str">
        <f aca="false">CONCATENATE(O1239,P1239)</f>
        <v>DB36</v>
      </c>
      <c r="R1239" s="18" t="s">
        <v>540</v>
      </c>
    </row>
    <row r="1240" customFormat="false" ht="12.75" hidden="false" customHeight="false" outlineLevel="0" collapsed="false">
      <c r="O1240" s="18" t="s">
        <v>371</v>
      </c>
      <c r="P1240" s="18" t="n">
        <v>37</v>
      </c>
      <c r="Q1240" s="18" t="str">
        <f aca="false">CONCATENATE(O1240,P1240)</f>
        <v>DB37</v>
      </c>
      <c r="R1240" s="18" t="s">
        <v>540</v>
      </c>
    </row>
    <row r="1241" customFormat="false" ht="12.75" hidden="false" customHeight="false" outlineLevel="0" collapsed="false">
      <c r="O1241" s="18" t="s">
        <v>371</v>
      </c>
      <c r="P1241" s="18" t="n">
        <v>38</v>
      </c>
      <c r="Q1241" s="18" t="str">
        <f aca="false">CONCATENATE(O1241,P1241)</f>
        <v>DB38</v>
      </c>
      <c r="R1241" s="18" t="s">
        <v>540</v>
      </c>
    </row>
    <row r="1242" customFormat="false" ht="12.75" hidden="false" customHeight="false" outlineLevel="0" collapsed="false">
      <c r="O1242" s="18" t="s">
        <v>371</v>
      </c>
      <c r="P1242" s="18" t="n">
        <v>39</v>
      </c>
      <c r="Q1242" s="18" t="str">
        <f aca="false">CONCATENATE(O1242,P1242)</f>
        <v>DB39</v>
      </c>
      <c r="R1242" s="18" t="s">
        <v>540</v>
      </c>
    </row>
    <row r="1243" customFormat="false" ht="12.75" hidden="false" customHeight="false" outlineLevel="0" collapsed="false">
      <c r="O1243" s="18" t="s">
        <v>371</v>
      </c>
      <c r="P1243" s="18" t="n">
        <v>40</v>
      </c>
      <c r="Q1243" s="18" t="str">
        <f aca="false">CONCATENATE(O1243,P1243)</f>
        <v>DB40</v>
      </c>
      <c r="R1243" s="18" t="s">
        <v>540</v>
      </c>
    </row>
    <row r="1244" customFormat="false" ht="12.75" hidden="false" customHeight="false" outlineLevel="0" collapsed="false">
      <c r="O1244" s="18" t="s">
        <v>371</v>
      </c>
      <c r="P1244" s="18" t="n">
        <v>41</v>
      </c>
      <c r="Q1244" s="18" t="str">
        <f aca="false">CONCATENATE(O1244,P1244)</f>
        <v>DB41</v>
      </c>
      <c r="R1244" s="18" t="s">
        <v>540</v>
      </c>
    </row>
    <row r="1245" customFormat="false" ht="12.75" hidden="false" customHeight="false" outlineLevel="0" collapsed="false">
      <c r="O1245" s="18" t="s">
        <v>371</v>
      </c>
      <c r="P1245" s="18" t="n">
        <v>42</v>
      </c>
      <c r="Q1245" s="18" t="str">
        <f aca="false">CONCATENATE(O1245,P1245)</f>
        <v>DB42</v>
      </c>
      <c r="R1245" s="18" t="s">
        <v>540</v>
      </c>
    </row>
    <row r="1246" customFormat="false" ht="12.75" hidden="false" customHeight="false" outlineLevel="0" collapsed="false">
      <c r="O1246" s="18" t="s">
        <v>371</v>
      </c>
      <c r="P1246" s="18" t="n">
        <v>43</v>
      </c>
      <c r="Q1246" s="18" t="str">
        <f aca="false">CONCATENATE(O1246,P1246)</f>
        <v>DB43</v>
      </c>
      <c r="R1246" s="18" t="s">
        <v>540</v>
      </c>
    </row>
    <row r="1247" customFormat="false" ht="12.75" hidden="false" customHeight="false" outlineLevel="0" collapsed="false">
      <c r="O1247" s="18" t="s">
        <v>371</v>
      </c>
      <c r="P1247" s="18" t="n">
        <v>44</v>
      </c>
      <c r="Q1247" s="18" t="str">
        <f aca="false">CONCATENATE(O1247,P1247)</f>
        <v>DB44</v>
      </c>
      <c r="R1247" s="18" t="s">
        <v>540</v>
      </c>
    </row>
    <row r="1248" customFormat="false" ht="12.75" hidden="false" customHeight="false" outlineLevel="0" collapsed="false">
      <c r="O1248" s="18" t="s">
        <v>371</v>
      </c>
      <c r="P1248" s="18" t="n">
        <v>45</v>
      </c>
      <c r="Q1248" s="18" t="str">
        <f aca="false">CONCATENATE(O1248,P1248)</f>
        <v>DB45</v>
      </c>
      <c r="R1248" s="18" t="s">
        <v>540</v>
      </c>
    </row>
    <row r="1249" customFormat="false" ht="12.75" hidden="false" customHeight="false" outlineLevel="0" collapsed="false">
      <c r="O1249" s="18" t="s">
        <v>371</v>
      </c>
      <c r="P1249" s="18" t="n">
        <v>46</v>
      </c>
      <c r="Q1249" s="18" t="str">
        <f aca="false">CONCATENATE(O1249,P1249)</f>
        <v>DB46</v>
      </c>
      <c r="R1249" s="18" t="s">
        <v>540</v>
      </c>
    </row>
    <row r="1250" customFormat="false" ht="12.75" hidden="false" customHeight="false" outlineLevel="0" collapsed="false">
      <c r="O1250" s="18" t="s">
        <v>371</v>
      </c>
      <c r="P1250" s="18" t="n">
        <v>47</v>
      </c>
      <c r="Q1250" s="18" t="str">
        <f aca="false">CONCATENATE(O1250,P1250)</f>
        <v>DB47</v>
      </c>
      <c r="R1250" s="18" t="s">
        <v>540</v>
      </c>
    </row>
    <row r="1251" customFormat="false" ht="12.75" hidden="false" customHeight="false" outlineLevel="0" collapsed="false">
      <c r="O1251" s="18" t="s">
        <v>371</v>
      </c>
      <c r="P1251" s="18" t="n">
        <v>48</v>
      </c>
      <c r="Q1251" s="18" t="str">
        <f aca="false">CONCATENATE(O1251,P1251)</f>
        <v>DB48</v>
      </c>
      <c r="R1251" s="18" t="s">
        <v>540</v>
      </c>
    </row>
    <row r="1252" customFormat="false" ht="12.75" hidden="false" customHeight="false" outlineLevel="0" collapsed="false">
      <c r="O1252" s="18" t="s">
        <v>371</v>
      </c>
      <c r="P1252" s="18" t="n">
        <v>49</v>
      </c>
      <c r="Q1252" s="18" t="str">
        <f aca="false">CONCATENATE(O1252,P1252)</f>
        <v>DB49</v>
      </c>
      <c r="R1252" s="18" t="s">
        <v>540</v>
      </c>
    </row>
    <row r="1253" customFormat="false" ht="12.75" hidden="false" customHeight="false" outlineLevel="0" collapsed="false">
      <c r="O1253" s="18" t="s">
        <v>371</v>
      </c>
      <c r="P1253" s="18" t="n">
        <v>50</v>
      </c>
      <c r="Q1253" s="18" t="str">
        <f aca="false">CONCATENATE(O1253,P1253)</f>
        <v>DB50</v>
      </c>
      <c r="R1253" s="18" t="s">
        <v>540</v>
      </c>
    </row>
    <row r="1254" customFormat="false" ht="12.75" hidden="false" customHeight="false" outlineLevel="0" collapsed="false">
      <c r="O1254" s="18" t="s">
        <v>371</v>
      </c>
      <c r="P1254" s="18" t="n">
        <v>51</v>
      </c>
      <c r="Q1254" s="18" t="str">
        <f aca="false">CONCATENATE(O1254,P1254)</f>
        <v>DB51</v>
      </c>
      <c r="R1254" s="18" t="s">
        <v>540</v>
      </c>
    </row>
    <row r="1255" customFormat="false" ht="12.75" hidden="false" customHeight="false" outlineLevel="0" collapsed="false">
      <c r="O1255" s="18" t="s">
        <v>371</v>
      </c>
      <c r="P1255" s="18" t="n">
        <v>52</v>
      </c>
      <c r="Q1255" s="18" t="str">
        <f aca="false">CONCATENATE(O1255,P1255)</f>
        <v>DB52</v>
      </c>
      <c r="R1255" s="18" t="s">
        <v>540</v>
      </c>
    </row>
    <row r="1256" customFormat="false" ht="12.75" hidden="false" customHeight="false" outlineLevel="0" collapsed="false">
      <c r="O1256" s="18" t="s">
        <v>371</v>
      </c>
      <c r="P1256" s="18" t="n">
        <v>53</v>
      </c>
      <c r="Q1256" s="18" t="str">
        <f aca="false">CONCATENATE(O1256,P1256)</f>
        <v>DB53</v>
      </c>
      <c r="R1256" s="18" t="s">
        <v>540</v>
      </c>
    </row>
    <row r="1257" customFormat="false" ht="12.75" hidden="false" customHeight="false" outlineLevel="0" collapsed="false">
      <c r="O1257" s="18" t="s">
        <v>371</v>
      </c>
      <c r="P1257" s="18" t="n">
        <v>54</v>
      </c>
      <c r="Q1257" s="18" t="str">
        <f aca="false">CONCATENATE(O1257,P1257)</f>
        <v>DB54</v>
      </c>
      <c r="R1257" s="18" t="s">
        <v>540</v>
      </c>
    </row>
    <row r="1258" customFormat="false" ht="12.75" hidden="false" customHeight="false" outlineLevel="0" collapsed="false">
      <c r="O1258" s="18" t="s">
        <v>371</v>
      </c>
      <c r="P1258" s="18" t="n">
        <v>55</v>
      </c>
      <c r="Q1258" s="18" t="str">
        <f aca="false">CONCATENATE(O1258,P1258)</f>
        <v>DB55</v>
      </c>
      <c r="R1258" s="18" t="s">
        <v>540</v>
      </c>
    </row>
    <row r="1259" customFormat="false" ht="12.75" hidden="false" customHeight="false" outlineLevel="0" collapsed="false">
      <c r="O1259" s="18" t="s">
        <v>371</v>
      </c>
      <c r="P1259" s="18" t="n">
        <v>56</v>
      </c>
      <c r="Q1259" s="18" t="str">
        <f aca="false">CONCATENATE(O1259,P1259)</f>
        <v>DB56</v>
      </c>
      <c r="R1259" s="18" t="s">
        <v>540</v>
      </c>
    </row>
    <row r="1260" customFormat="false" ht="12.75" hidden="false" customHeight="false" outlineLevel="0" collapsed="false">
      <c r="O1260" s="18" t="s">
        <v>371</v>
      </c>
      <c r="P1260" s="18" t="n">
        <v>57</v>
      </c>
      <c r="Q1260" s="18" t="str">
        <f aca="false">CONCATENATE(O1260,P1260)</f>
        <v>DB57</v>
      </c>
      <c r="R1260" s="18" t="s">
        <v>540</v>
      </c>
    </row>
    <row r="1261" customFormat="false" ht="12.75" hidden="false" customHeight="false" outlineLevel="0" collapsed="false">
      <c r="O1261" s="18" t="s">
        <v>371</v>
      </c>
      <c r="P1261" s="18" t="n">
        <v>58</v>
      </c>
      <c r="Q1261" s="18" t="str">
        <f aca="false">CONCATENATE(O1261,P1261)</f>
        <v>DB58</v>
      </c>
      <c r="R1261" s="18" t="s">
        <v>540</v>
      </c>
    </row>
    <row r="1262" customFormat="false" ht="12.75" hidden="false" customHeight="false" outlineLevel="0" collapsed="false">
      <c r="O1262" s="18" t="s">
        <v>371</v>
      </c>
      <c r="P1262" s="18" t="n">
        <v>59</v>
      </c>
      <c r="Q1262" s="18" t="str">
        <f aca="false">CONCATENATE(O1262,P1262)</f>
        <v>DB59</v>
      </c>
      <c r="R1262" s="18" t="s">
        <v>540</v>
      </c>
    </row>
    <row r="1263" customFormat="false" ht="12.75" hidden="false" customHeight="false" outlineLevel="0" collapsed="false">
      <c r="O1263" s="18" t="s">
        <v>371</v>
      </c>
      <c r="P1263" s="18" t="n">
        <v>60</v>
      </c>
      <c r="Q1263" s="18" t="str">
        <f aca="false">CONCATENATE(O1263,P1263)</f>
        <v>DB60</v>
      </c>
      <c r="R1263" s="18" t="s">
        <v>540</v>
      </c>
    </row>
    <row r="1264" customFormat="false" ht="12.75" hidden="false" customHeight="false" outlineLevel="0" collapsed="false">
      <c r="O1264" s="18" t="s">
        <v>371</v>
      </c>
      <c r="P1264" s="18" t="n">
        <v>61</v>
      </c>
      <c r="Q1264" s="18" t="str">
        <f aca="false">CONCATENATE(O1264,P1264)</f>
        <v>DB61</v>
      </c>
      <c r="R1264" s="18" t="s">
        <v>541</v>
      </c>
    </row>
    <row r="1265" customFormat="false" ht="12.75" hidden="false" customHeight="false" outlineLevel="0" collapsed="false">
      <c r="O1265" s="18" t="s">
        <v>371</v>
      </c>
      <c r="P1265" s="18" t="n">
        <v>62</v>
      </c>
      <c r="Q1265" s="18" t="str">
        <f aca="false">CONCATENATE(O1265,P1265)</f>
        <v>DB62</v>
      </c>
      <c r="R1265" s="18" t="s">
        <v>541</v>
      </c>
    </row>
    <row r="1266" customFormat="false" ht="12.75" hidden="false" customHeight="false" outlineLevel="0" collapsed="false">
      <c r="O1266" s="18" t="s">
        <v>371</v>
      </c>
      <c r="P1266" s="18" t="n">
        <v>63</v>
      </c>
      <c r="Q1266" s="18" t="str">
        <f aca="false">CONCATENATE(O1266,P1266)</f>
        <v>DB63</v>
      </c>
      <c r="R1266" s="18" t="s">
        <v>541</v>
      </c>
    </row>
    <row r="1267" customFormat="false" ht="12.75" hidden="false" customHeight="false" outlineLevel="0" collapsed="false">
      <c r="O1267" s="18" t="s">
        <v>371</v>
      </c>
      <c r="P1267" s="18" t="n">
        <v>64</v>
      </c>
      <c r="Q1267" s="18" t="str">
        <f aca="false">CONCATENATE(O1267,P1267)</f>
        <v>DB64</v>
      </c>
      <c r="R1267" s="18" t="s">
        <v>541</v>
      </c>
    </row>
    <row r="1268" customFormat="false" ht="12.75" hidden="false" customHeight="false" outlineLevel="0" collapsed="false">
      <c r="O1268" s="18" t="s">
        <v>371</v>
      </c>
      <c r="P1268" s="18" t="n">
        <v>65</v>
      </c>
      <c r="Q1268" s="18" t="str">
        <f aca="false">CONCATENATE(O1268,P1268)</f>
        <v>DB65</v>
      </c>
      <c r="R1268" s="18" t="s">
        <v>541</v>
      </c>
    </row>
    <row r="1269" customFormat="false" ht="12.75" hidden="false" customHeight="false" outlineLevel="0" collapsed="false">
      <c r="O1269" s="18" t="s">
        <v>371</v>
      </c>
      <c r="P1269" s="18" t="n">
        <v>66</v>
      </c>
      <c r="Q1269" s="18" t="str">
        <f aca="false">CONCATENATE(O1269,P1269)</f>
        <v>DB66</v>
      </c>
      <c r="R1269" s="18" t="s">
        <v>541</v>
      </c>
    </row>
    <row r="1270" customFormat="false" ht="12.75" hidden="false" customHeight="false" outlineLevel="0" collapsed="false">
      <c r="O1270" s="18" t="s">
        <v>371</v>
      </c>
      <c r="P1270" s="18" t="n">
        <v>67</v>
      </c>
      <c r="Q1270" s="18" t="str">
        <f aca="false">CONCATENATE(O1270,P1270)</f>
        <v>DB67</v>
      </c>
      <c r="R1270" s="18" t="s">
        <v>541</v>
      </c>
    </row>
    <row r="1271" customFormat="false" ht="12.75" hidden="false" customHeight="false" outlineLevel="0" collapsed="false">
      <c r="O1271" s="18" t="s">
        <v>371</v>
      </c>
      <c r="P1271" s="18" t="n">
        <v>68</v>
      </c>
      <c r="Q1271" s="18" t="str">
        <f aca="false">CONCATENATE(O1271,P1271)</f>
        <v>DB68</v>
      </c>
      <c r="R1271" s="18" t="s">
        <v>541</v>
      </c>
    </row>
    <row r="1272" customFormat="false" ht="12.75" hidden="false" customHeight="false" outlineLevel="0" collapsed="false">
      <c r="O1272" s="18" t="s">
        <v>371</v>
      </c>
      <c r="P1272" s="18" t="n">
        <v>69</v>
      </c>
      <c r="Q1272" s="18" t="str">
        <f aca="false">CONCATENATE(O1272,P1272)</f>
        <v>DB69</v>
      </c>
      <c r="R1272" s="18" t="s">
        <v>541</v>
      </c>
    </row>
    <row r="1273" customFormat="false" ht="12.75" hidden="false" customHeight="false" outlineLevel="0" collapsed="false">
      <c r="O1273" s="18" t="s">
        <v>371</v>
      </c>
      <c r="P1273" s="18" t="n">
        <v>70</v>
      </c>
      <c r="Q1273" s="18" t="str">
        <f aca="false">CONCATENATE(O1273,P1273)</f>
        <v>DB70</v>
      </c>
      <c r="R1273" s="18" t="s">
        <v>541</v>
      </c>
    </row>
    <row r="1274" customFormat="false" ht="12.75" hidden="false" customHeight="false" outlineLevel="0" collapsed="false">
      <c r="O1274" s="18" t="s">
        <v>371</v>
      </c>
      <c r="P1274" s="18" t="n">
        <v>71</v>
      </c>
      <c r="Q1274" s="18" t="str">
        <f aca="false">CONCATENATE(O1274,P1274)</f>
        <v>DB71</v>
      </c>
      <c r="R1274" s="18" t="s">
        <v>541</v>
      </c>
    </row>
    <row r="1275" customFormat="false" ht="12.75" hidden="false" customHeight="false" outlineLevel="0" collapsed="false">
      <c r="O1275" s="18" t="s">
        <v>371</v>
      </c>
      <c r="P1275" s="18" t="n">
        <v>72</v>
      </c>
      <c r="Q1275" s="18" t="str">
        <f aca="false">CONCATENATE(O1275,P1275)</f>
        <v>DB72</v>
      </c>
      <c r="R1275" s="18" t="s">
        <v>541</v>
      </c>
    </row>
    <row r="1276" customFormat="false" ht="12.75" hidden="false" customHeight="false" outlineLevel="0" collapsed="false">
      <c r="O1276" s="18" t="s">
        <v>371</v>
      </c>
      <c r="P1276" s="18" t="n">
        <v>73</v>
      </c>
      <c r="Q1276" s="18" t="str">
        <f aca="false">CONCATENATE(O1276,P1276)</f>
        <v>DB73</v>
      </c>
      <c r="R1276" s="18" t="s">
        <v>541</v>
      </c>
    </row>
    <row r="1277" customFormat="false" ht="12.75" hidden="false" customHeight="false" outlineLevel="0" collapsed="false">
      <c r="O1277" s="18" t="s">
        <v>371</v>
      </c>
      <c r="P1277" s="18" t="n">
        <v>74</v>
      </c>
      <c r="Q1277" s="18" t="str">
        <f aca="false">CONCATENATE(O1277,P1277)</f>
        <v>DB74</v>
      </c>
      <c r="R1277" s="18" t="s">
        <v>541</v>
      </c>
    </row>
    <row r="1278" customFormat="false" ht="12.75" hidden="false" customHeight="false" outlineLevel="0" collapsed="false">
      <c r="O1278" s="18" t="s">
        <v>371</v>
      </c>
      <c r="P1278" s="18" t="n">
        <v>75</v>
      </c>
      <c r="Q1278" s="18" t="str">
        <f aca="false">CONCATENATE(O1278,P1278)</f>
        <v>DB75</v>
      </c>
      <c r="R1278" s="18" t="s">
        <v>541</v>
      </c>
    </row>
    <row r="1279" customFormat="false" ht="12.75" hidden="false" customHeight="false" outlineLevel="0" collapsed="false">
      <c r="O1279" s="18" t="s">
        <v>371</v>
      </c>
      <c r="P1279" s="18" t="n">
        <v>76</v>
      </c>
      <c r="Q1279" s="18" t="str">
        <f aca="false">CONCATENATE(O1279,P1279)</f>
        <v>DB76</v>
      </c>
      <c r="R1279" s="18" t="s">
        <v>541</v>
      </c>
    </row>
    <row r="1280" customFormat="false" ht="12.75" hidden="false" customHeight="false" outlineLevel="0" collapsed="false">
      <c r="O1280" s="18" t="s">
        <v>371</v>
      </c>
      <c r="P1280" s="18" t="n">
        <v>77</v>
      </c>
      <c r="Q1280" s="18" t="str">
        <f aca="false">CONCATENATE(O1280,P1280)</f>
        <v>DB77</v>
      </c>
      <c r="R1280" s="18" t="s">
        <v>541</v>
      </c>
    </row>
    <row r="1281" customFormat="false" ht="12.75" hidden="false" customHeight="false" outlineLevel="0" collapsed="false">
      <c r="O1281" s="18" t="s">
        <v>371</v>
      </c>
      <c r="P1281" s="18" t="n">
        <v>78</v>
      </c>
      <c r="Q1281" s="18" t="str">
        <f aca="false">CONCATENATE(O1281,P1281)</f>
        <v>DB78</v>
      </c>
      <c r="R1281" s="18" t="s">
        <v>541</v>
      </c>
    </row>
    <row r="1282" customFormat="false" ht="12.75" hidden="false" customHeight="false" outlineLevel="0" collapsed="false">
      <c r="O1282" s="18" t="s">
        <v>371</v>
      </c>
      <c r="P1282" s="18" t="n">
        <v>79</v>
      </c>
      <c r="Q1282" s="18" t="str">
        <f aca="false">CONCATENATE(O1282,P1282)</f>
        <v>DB79</v>
      </c>
      <c r="R1282" s="18" t="s">
        <v>541</v>
      </c>
    </row>
    <row r="1283" customFormat="false" ht="12.75" hidden="false" customHeight="false" outlineLevel="0" collapsed="false">
      <c r="O1283" s="18" t="s">
        <v>371</v>
      </c>
      <c r="P1283" s="18" t="n">
        <v>80</v>
      </c>
      <c r="Q1283" s="18" t="str">
        <f aca="false">CONCATENATE(O1283,P1283)</f>
        <v>DB80</v>
      </c>
      <c r="R1283" s="18" t="s">
        <v>541</v>
      </c>
    </row>
    <row r="1284" customFormat="false" ht="12.75" hidden="false" customHeight="false" outlineLevel="0" collapsed="false">
      <c r="O1284" s="18" t="s">
        <v>371</v>
      </c>
      <c r="P1284" s="18" t="n">
        <v>81</v>
      </c>
      <c r="Q1284" s="18" t="str">
        <f aca="false">CONCATENATE(O1284,P1284)</f>
        <v>DB81</v>
      </c>
      <c r="R1284" s="18" t="s">
        <v>542</v>
      </c>
    </row>
    <row r="1285" customFormat="false" ht="12.75" hidden="false" customHeight="false" outlineLevel="0" collapsed="false">
      <c r="O1285" s="18" t="s">
        <v>371</v>
      </c>
      <c r="P1285" s="18" t="n">
        <v>82</v>
      </c>
      <c r="Q1285" s="18" t="str">
        <f aca="false">CONCATENATE(O1285,P1285)</f>
        <v>DB82</v>
      </c>
      <c r="R1285" s="18" t="s">
        <v>542</v>
      </c>
    </row>
    <row r="1286" customFormat="false" ht="12.75" hidden="false" customHeight="false" outlineLevel="0" collapsed="false">
      <c r="O1286" s="18" t="s">
        <v>371</v>
      </c>
      <c r="P1286" s="18" t="n">
        <v>83</v>
      </c>
      <c r="Q1286" s="18" t="str">
        <f aca="false">CONCATENATE(O1286,P1286)</f>
        <v>DB83</v>
      </c>
      <c r="R1286" s="18" t="s">
        <v>542</v>
      </c>
    </row>
    <row r="1287" customFormat="false" ht="12.75" hidden="false" customHeight="false" outlineLevel="0" collapsed="false">
      <c r="O1287" s="18" t="s">
        <v>371</v>
      </c>
      <c r="P1287" s="18" t="n">
        <v>84</v>
      </c>
      <c r="Q1287" s="18" t="str">
        <f aca="false">CONCATENATE(O1287,P1287)</f>
        <v>DB84</v>
      </c>
      <c r="R1287" s="18" t="s">
        <v>542</v>
      </c>
    </row>
    <row r="1288" customFormat="false" ht="12.75" hidden="false" customHeight="false" outlineLevel="0" collapsed="false">
      <c r="O1288" s="18" t="s">
        <v>371</v>
      </c>
      <c r="P1288" s="18" t="n">
        <v>85</v>
      </c>
      <c r="Q1288" s="18" t="str">
        <f aca="false">CONCATENATE(O1288,P1288)</f>
        <v>DB85</v>
      </c>
      <c r="R1288" s="18" t="s">
        <v>542</v>
      </c>
    </row>
    <row r="1289" customFormat="false" ht="12.75" hidden="false" customHeight="false" outlineLevel="0" collapsed="false">
      <c r="O1289" s="18" t="s">
        <v>371</v>
      </c>
      <c r="P1289" s="18" t="n">
        <v>86</v>
      </c>
      <c r="Q1289" s="18" t="str">
        <f aca="false">CONCATENATE(O1289,P1289)</f>
        <v>DB86</v>
      </c>
      <c r="R1289" s="18" t="s">
        <v>542</v>
      </c>
    </row>
    <row r="1290" customFormat="false" ht="12.75" hidden="false" customHeight="false" outlineLevel="0" collapsed="false">
      <c r="O1290" s="18" t="s">
        <v>371</v>
      </c>
      <c r="P1290" s="18" t="n">
        <v>87</v>
      </c>
      <c r="Q1290" s="18" t="str">
        <f aca="false">CONCATENATE(O1290,P1290)</f>
        <v>DB87</v>
      </c>
      <c r="R1290" s="18" t="s">
        <v>542</v>
      </c>
    </row>
    <row r="1291" customFormat="false" ht="12.75" hidden="false" customHeight="false" outlineLevel="0" collapsed="false">
      <c r="O1291" s="18" t="s">
        <v>371</v>
      </c>
      <c r="P1291" s="18" t="n">
        <v>88</v>
      </c>
      <c r="Q1291" s="18" t="str">
        <f aca="false">CONCATENATE(O1291,P1291)</f>
        <v>DB88</v>
      </c>
      <c r="R1291" s="18" t="s">
        <v>542</v>
      </c>
    </row>
    <row r="1292" customFormat="false" ht="12.75" hidden="false" customHeight="false" outlineLevel="0" collapsed="false">
      <c r="O1292" s="18" t="s">
        <v>371</v>
      </c>
      <c r="P1292" s="18" t="n">
        <v>89</v>
      </c>
      <c r="Q1292" s="18" t="str">
        <f aca="false">CONCATENATE(O1292,P1292)</f>
        <v>DB89</v>
      </c>
      <c r="R1292" s="18" t="s">
        <v>542</v>
      </c>
    </row>
    <row r="1293" customFormat="false" ht="12.75" hidden="false" customHeight="false" outlineLevel="0" collapsed="false">
      <c r="O1293" s="18" t="s">
        <v>371</v>
      </c>
      <c r="P1293" s="18" t="n">
        <v>90</v>
      </c>
      <c r="Q1293" s="18" t="str">
        <f aca="false">CONCATENATE(O1293,P1293)</f>
        <v>DB90</v>
      </c>
      <c r="R1293" s="18" t="s">
        <v>542</v>
      </c>
    </row>
    <row r="1294" customFormat="false" ht="12.75" hidden="false" customHeight="false" outlineLevel="0" collapsed="false">
      <c r="O1294" s="18" t="s">
        <v>371</v>
      </c>
      <c r="P1294" s="18" t="n">
        <v>91</v>
      </c>
      <c r="Q1294" s="18" t="str">
        <f aca="false">CONCATENATE(O1294,P1294)</f>
        <v>DB91</v>
      </c>
      <c r="R1294" s="18" t="s">
        <v>542</v>
      </c>
    </row>
    <row r="1295" customFormat="false" ht="12.75" hidden="false" customHeight="false" outlineLevel="0" collapsed="false">
      <c r="O1295" s="18" t="s">
        <v>371</v>
      </c>
      <c r="P1295" s="18" t="n">
        <v>92</v>
      </c>
      <c r="Q1295" s="18" t="str">
        <f aca="false">CONCATENATE(O1295,P1295)</f>
        <v>DB92</v>
      </c>
      <c r="R1295" s="18" t="s">
        <v>542</v>
      </c>
    </row>
    <row r="1296" customFormat="false" ht="12.75" hidden="false" customHeight="false" outlineLevel="0" collapsed="false">
      <c r="O1296" s="18" t="s">
        <v>371</v>
      </c>
      <c r="P1296" s="18" t="n">
        <v>93</v>
      </c>
      <c r="Q1296" s="18" t="str">
        <f aca="false">CONCATENATE(O1296,P1296)</f>
        <v>DB93</v>
      </c>
      <c r="R1296" s="18" t="s">
        <v>542</v>
      </c>
    </row>
    <row r="1297" customFormat="false" ht="12.75" hidden="false" customHeight="false" outlineLevel="0" collapsed="false">
      <c r="O1297" s="18" t="s">
        <v>371</v>
      </c>
      <c r="P1297" s="18" t="n">
        <v>94</v>
      </c>
      <c r="Q1297" s="18" t="str">
        <f aca="false">CONCATENATE(O1297,P1297)</f>
        <v>DB94</v>
      </c>
      <c r="R1297" s="18" t="s">
        <v>542</v>
      </c>
    </row>
    <row r="1298" customFormat="false" ht="12.75" hidden="false" customHeight="false" outlineLevel="0" collapsed="false">
      <c r="O1298" s="18" t="s">
        <v>371</v>
      </c>
      <c r="P1298" s="18" t="n">
        <v>95</v>
      </c>
      <c r="Q1298" s="18" t="str">
        <f aca="false">CONCATENATE(O1298,P1298)</f>
        <v>DB95</v>
      </c>
      <c r="R1298" s="18" t="s">
        <v>542</v>
      </c>
    </row>
    <row r="1299" customFormat="false" ht="12.75" hidden="false" customHeight="false" outlineLevel="0" collapsed="false">
      <c r="O1299" s="18" t="s">
        <v>371</v>
      </c>
      <c r="P1299" s="18" t="n">
        <v>96</v>
      </c>
      <c r="Q1299" s="18" t="str">
        <f aca="false">CONCATENATE(O1299,P1299)</f>
        <v>DB96</v>
      </c>
      <c r="R1299" s="18" t="s">
        <v>542</v>
      </c>
    </row>
    <row r="1300" customFormat="false" ht="12.75" hidden="false" customHeight="false" outlineLevel="0" collapsed="false">
      <c r="O1300" s="18" t="s">
        <v>371</v>
      </c>
      <c r="P1300" s="18" t="n">
        <v>97</v>
      </c>
      <c r="Q1300" s="18" t="str">
        <f aca="false">CONCATENATE(O1300,P1300)</f>
        <v>DB97</v>
      </c>
      <c r="R1300" s="18" t="s">
        <v>542</v>
      </c>
    </row>
    <row r="1301" customFormat="false" ht="12.75" hidden="false" customHeight="false" outlineLevel="0" collapsed="false">
      <c r="O1301" s="18" t="s">
        <v>371</v>
      </c>
      <c r="P1301" s="18" t="n">
        <v>98</v>
      </c>
      <c r="Q1301" s="18" t="str">
        <f aca="false">CONCATENATE(O1301,P1301)</f>
        <v>DB98</v>
      </c>
      <c r="R1301" s="18" t="s">
        <v>542</v>
      </c>
    </row>
    <row r="1302" customFormat="false" ht="12.75" hidden="false" customHeight="false" outlineLevel="0" collapsed="false">
      <c r="O1302" s="18" t="s">
        <v>371</v>
      </c>
      <c r="P1302" s="18" t="n">
        <v>99</v>
      </c>
      <c r="Q1302" s="18" t="str">
        <f aca="false">CONCATENATE(O1302,P1302)</f>
        <v>DB99</v>
      </c>
      <c r="R1302" s="18" t="s">
        <v>542</v>
      </c>
    </row>
    <row r="1303" customFormat="false" ht="12.75" hidden="false" customHeight="false" outlineLevel="0" collapsed="false">
      <c r="O1303" s="18" t="s">
        <v>371</v>
      </c>
      <c r="P1303" s="18" t="n">
        <v>100</v>
      </c>
      <c r="Q1303" s="18" t="str">
        <f aca="false">CONCATENATE(O1303,P1303)</f>
        <v>DB100</v>
      </c>
      <c r="R1303" s="18" t="s">
        <v>542</v>
      </c>
    </row>
    <row r="1304" customFormat="false" ht="12.75" hidden="false" customHeight="false" outlineLevel="0" collapsed="false">
      <c r="O1304" s="18" t="s">
        <v>371</v>
      </c>
      <c r="P1304" s="18" t="n">
        <v>101</v>
      </c>
      <c r="Q1304" s="18" t="str">
        <f aca="false">CONCATENATE(O1304,P1304)</f>
        <v>DB101</v>
      </c>
      <c r="R1304" s="18" t="s">
        <v>542</v>
      </c>
    </row>
    <row r="1305" customFormat="false" ht="12.75" hidden="false" customHeight="false" outlineLevel="0" collapsed="false">
      <c r="O1305" s="18" t="s">
        <v>371</v>
      </c>
      <c r="P1305" s="18" t="n">
        <v>102</v>
      </c>
      <c r="Q1305" s="18" t="str">
        <f aca="false">CONCATENATE(O1305,P1305)</f>
        <v>DB102</v>
      </c>
      <c r="R1305" s="18" t="s">
        <v>542</v>
      </c>
    </row>
    <row r="1306" customFormat="false" ht="12.75" hidden="false" customHeight="false" outlineLevel="0" collapsed="false">
      <c r="O1306" s="18" t="s">
        <v>371</v>
      </c>
      <c r="P1306" s="18" t="n">
        <v>103</v>
      </c>
      <c r="Q1306" s="18" t="str">
        <f aca="false">CONCATENATE(O1306,P1306)</f>
        <v>DB103</v>
      </c>
      <c r="R1306" s="18" t="s">
        <v>542</v>
      </c>
    </row>
    <row r="1307" customFormat="false" ht="12.75" hidden="false" customHeight="false" outlineLevel="0" collapsed="false">
      <c r="O1307" s="18" t="s">
        <v>371</v>
      </c>
      <c r="P1307" s="18" t="n">
        <v>104</v>
      </c>
      <c r="Q1307" s="18" t="str">
        <f aca="false">CONCATENATE(O1307,P1307)</f>
        <v>DB104</v>
      </c>
      <c r="R1307" s="18" t="s">
        <v>542</v>
      </c>
    </row>
    <row r="1308" customFormat="false" ht="12.75" hidden="false" customHeight="false" outlineLevel="0" collapsed="false">
      <c r="O1308" s="18" t="s">
        <v>371</v>
      </c>
      <c r="P1308" s="18" t="n">
        <v>105</v>
      </c>
      <c r="Q1308" s="18" t="str">
        <f aca="false">CONCATENATE(O1308,P1308)</f>
        <v>DB105</v>
      </c>
      <c r="R1308" s="18" t="s">
        <v>542</v>
      </c>
    </row>
    <row r="1309" customFormat="false" ht="12.75" hidden="false" customHeight="false" outlineLevel="0" collapsed="false">
      <c r="O1309" s="18" t="s">
        <v>371</v>
      </c>
      <c r="P1309" s="18" t="n">
        <v>106</v>
      </c>
      <c r="Q1309" s="18" t="str">
        <f aca="false">CONCATENATE(O1309,P1309)</f>
        <v>DB106</v>
      </c>
      <c r="R1309" s="18" t="s">
        <v>542</v>
      </c>
    </row>
    <row r="1310" customFormat="false" ht="12.75" hidden="false" customHeight="false" outlineLevel="0" collapsed="false">
      <c r="O1310" s="18" t="s">
        <v>371</v>
      </c>
      <c r="P1310" s="18" t="n">
        <v>107</v>
      </c>
      <c r="Q1310" s="18" t="str">
        <f aca="false">CONCATENATE(O1310,P1310)</f>
        <v>DB107</v>
      </c>
      <c r="R1310" s="18" t="s">
        <v>542</v>
      </c>
    </row>
    <row r="1311" customFormat="false" ht="12.75" hidden="false" customHeight="false" outlineLevel="0" collapsed="false">
      <c r="O1311" s="18" t="s">
        <v>371</v>
      </c>
      <c r="P1311" s="18" t="n">
        <v>108</v>
      </c>
      <c r="Q1311" s="18" t="str">
        <f aca="false">CONCATENATE(O1311,P1311)</f>
        <v>DB108</v>
      </c>
      <c r="R1311" s="18" t="s">
        <v>542</v>
      </c>
    </row>
    <row r="1312" customFormat="false" ht="12.75" hidden="false" customHeight="false" outlineLevel="0" collapsed="false">
      <c r="O1312" s="18" t="s">
        <v>371</v>
      </c>
      <c r="P1312" s="18" t="n">
        <v>109</v>
      </c>
      <c r="Q1312" s="18" t="str">
        <f aca="false">CONCATENATE(O1312,P1312)</f>
        <v>DB109</v>
      </c>
      <c r="R1312" s="18" t="s">
        <v>542</v>
      </c>
    </row>
    <row r="1313" customFormat="false" ht="12.75" hidden="false" customHeight="false" outlineLevel="0" collapsed="false">
      <c r="O1313" s="18" t="s">
        <v>371</v>
      </c>
      <c r="P1313" s="18" t="n">
        <v>110</v>
      </c>
      <c r="Q1313" s="18" t="str">
        <f aca="false">CONCATENATE(O1313,P1313)</f>
        <v>DB110</v>
      </c>
      <c r="R1313" s="18" t="s">
        <v>542</v>
      </c>
    </row>
    <row r="1314" customFormat="false" ht="12.75" hidden="false" customHeight="false" outlineLevel="0" collapsed="false">
      <c r="O1314" s="18" t="s">
        <v>371</v>
      </c>
      <c r="P1314" s="18" t="n">
        <v>111</v>
      </c>
      <c r="Q1314" s="18" t="str">
        <f aca="false">CONCATENATE(O1314,P1314)</f>
        <v>DB111</v>
      </c>
      <c r="R1314" s="18" t="s">
        <v>542</v>
      </c>
    </row>
    <row r="1315" customFormat="false" ht="12.75" hidden="false" customHeight="false" outlineLevel="0" collapsed="false">
      <c r="O1315" s="18" t="s">
        <v>371</v>
      </c>
      <c r="P1315" s="18" t="n">
        <v>112</v>
      </c>
      <c r="Q1315" s="18" t="str">
        <f aca="false">CONCATENATE(O1315,P1315)</f>
        <v>DB112</v>
      </c>
      <c r="R1315" s="18" t="s">
        <v>542</v>
      </c>
    </row>
    <row r="1316" customFormat="false" ht="12.75" hidden="false" customHeight="false" outlineLevel="0" collapsed="false">
      <c r="O1316" s="18" t="s">
        <v>371</v>
      </c>
      <c r="P1316" s="18" t="n">
        <v>113</v>
      </c>
      <c r="Q1316" s="18" t="str">
        <f aca="false">CONCATENATE(O1316,P1316)</f>
        <v>DB113</v>
      </c>
      <c r="R1316" s="18" t="s">
        <v>542</v>
      </c>
    </row>
    <row r="1317" customFormat="false" ht="12.75" hidden="false" customHeight="false" outlineLevel="0" collapsed="false">
      <c r="O1317" s="18" t="s">
        <v>371</v>
      </c>
      <c r="P1317" s="18" t="n">
        <v>114</v>
      </c>
      <c r="Q1317" s="18" t="str">
        <f aca="false">CONCATENATE(O1317,P1317)</f>
        <v>DB114</v>
      </c>
      <c r="R1317" s="18" t="s">
        <v>542</v>
      </c>
    </row>
    <row r="1318" customFormat="false" ht="12.75" hidden="false" customHeight="false" outlineLevel="0" collapsed="false">
      <c r="O1318" s="18" t="s">
        <v>371</v>
      </c>
      <c r="P1318" s="18" t="n">
        <v>115</v>
      </c>
      <c r="Q1318" s="18" t="str">
        <f aca="false">CONCATENATE(O1318,P1318)</f>
        <v>DB115</v>
      </c>
      <c r="R1318" s="18" t="s">
        <v>542</v>
      </c>
    </row>
    <row r="1319" customFormat="false" ht="12.75" hidden="false" customHeight="false" outlineLevel="0" collapsed="false">
      <c r="O1319" s="18" t="s">
        <v>371</v>
      </c>
      <c r="P1319" s="18" t="n">
        <v>116</v>
      </c>
      <c r="Q1319" s="18" t="str">
        <f aca="false">CONCATENATE(O1319,P1319)</f>
        <v>DB116</v>
      </c>
      <c r="R1319" s="18" t="s">
        <v>542</v>
      </c>
    </row>
    <row r="1320" customFormat="false" ht="12.75" hidden="false" customHeight="false" outlineLevel="0" collapsed="false">
      <c r="O1320" s="18" t="s">
        <v>371</v>
      </c>
      <c r="P1320" s="18" t="n">
        <v>117</v>
      </c>
      <c r="Q1320" s="18" t="str">
        <f aca="false">CONCATENATE(O1320,P1320)</f>
        <v>DB117</v>
      </c>
      <c r="R1320" s="18" t="s">
        <v>542</v>
      </c>
    </row>
    <row r="1321" customFormat="false" ht="12.75" hidden="false" customHeight="false" outlineLevel="0" collapsed="false">
      <c r="O1321" s="18" t="s">
        <v>371</v>
      </c>
      <c r="P1321" s="18" t="n">
        <v>118</v>
      </c>
      <c r="Q1321" s="18" t="str">
        <f aca="false">CONCATENATE(O1321,P1321)</f>
        <v>DB118</v>
      </c>
      <c r="R1321" s="18" t="s">
        <v>542</v>
      </c>
    </row>
    <row r="1322" customFormat="false" ht="12.75" hidden="false" customHeight="false" outlineLevel="0" collapsed="false">
      <c r="O1322" s="18" t="s">
        <v>371</v>
      </c>
      <c r="P1322" s="18" t="n">
        <v>119</v>
      </c>
      <c r="Q1322" s="18" t="str">
        <f aca="false">CONCATENATE(O1322,P1322)</f>
        <v>DB119</v>
      </c>
      <c r="R1322" s="18" t="s">
        <v>542</v>
      </c>
    </row>
    <row r="1323" customFormat="false" ht="12.75" hidden="false" customHeight="false" outlineLevel="0" collapsed="false">
      <c r="O1323" s="18" t="s">
        <v>371</v>
      </c>
      <c r="P1323" s="18" t="n">
        <v>120</v>
      </c>
      <c r="Q1323" s="18" t="str">
        <f aca="false">CONCATENATE(O1323,P1323)</f>
        <v>DB120</v>
      </c>
      <c r="R1323" s="18" t="s">
        <v>542</v>
      </c>
    </row>
    <row r="1324" customFormat="false" ht="12.75" hidden="false" customHeight="false" outlineLevel="0" collapsed="false">
      <c r="O1324" s="18" t="s">
        <v>371</v>
      </c>
      <c r="P1324" s="18" t="n">
        <v>121</v>
      </c>
      <c r="Q1324" s="18" t="str">
        <f aca="false">CONCATENATE(O1324,P1324)</f>
        <v>DB121</v>
      </c>
      <c r="R1324" s="18" t="s">
        <v>542</v>
      </c>
    </row>
    <row r="1325" customFormat="false" ht="12.75" hidden="false" customHeight="false" outlineLevel="0" collapsed="false">
      <c r="O1325" s="18" t="s">
        <v>371</v>
      </c>
      <c r="P1325" s="18" t="n">
        <v>122</v>
      </c>
      <c r="Q1325" s="18" t="str">
        <f aca="false">CONCATENATE(O1325,P1325)</f>
        <v>DB122</v>
      </c>
      <c r="R1325" s="18" t="s">
        <v>542</v>
      </c>
    </row>
    <row r="1326" customFormat="false" ht="12.75" hidden="false" customHeight="false" outlineLevel="0" collapsed="false">
      <c r="O1326" s="18" t="s">
        <v>371</v>
      </c>
      <c r="P1326" s="18" t="n">
        <v>123</v>
      </c>
      <c r="Q1326" s="18" t="str">
        <f aca="false">CONCATENATE(O1326,P1326)</f>
        <v>DB123</v>
      </c>
      <c r="R1326" s="18" t="s">
        <v>542</v>
      </c>
    </row>
    <row r="1327" customFormat="false" ht="12.75" hidden="false" customHeight="false" outlineLevel="0" collapsed="false">
      <c r="O1327" s="18" t="s">
        <v>371</v>
      </c>
      <c r="P1327" s="18" t="n">
        <v>124</v>
      </c>
      <c r="Q1327" s="18" t="str">
        <f aca="false">CONCATENATE(O1327,P1327)</f>
        <v>DB124</v>
      </c>
      <c r="R1327" s="18" t="s">
        <v>542</v>
      </c>
    </row>
    <row r="1328" customFormat="false" ht="12.75" hidden="false" customHeight="false" outlineLevel="0" collapsed="false">
      <c r="O1328" s="18" t="s">
        <v>371</v>
      </c>
      <c r="P1328" s="18" t="n">
        <v>125</v>
      </c>
      <c r="Q1328" s="18" t="str">
        <f aca="false">CONCATENATE(O1328,P1328)</f>
        <v>DB125</v>
      </c>
      <c r="R1328" s="18" t="s">
        <v>542</v>
      </c>
    </row>
    <row r="1329" customFormat="false" ht="12.75" hidden="false" customHeight="false" outlineLevel="0" collapsed="false">
      <c r="O1329" s="18" t="s">
        <v>371</v>
      </c>
      <c r="P1329" s="18" t="n">
        <v>126</v>
      </c>
      <c r="Q1329" s="18" t="str">
        <f aca="false">CONCATENATE(O1329,P1329)</f>
        <v>DB126</v>
      </c>
      <c r="R1329" s="18" t="s">
        <v>542</v>
      </c>
    </row>
    <row r="1330" customFormat="false" ht="12.75" hidden="false" customHeight="false" outlineLevel="0" collapsed="false">
      <c r="O1330" s="18" t="s">
        <v>371</v>
      </c>
      <c r="P1330" s="18" t="n">
        <v>127</v>
      </c>
      <c r="Q1330" s="18" t="str">
        <f aca="false">CONCATENATE(O1330,P1330)</f>
        <v>DB127</v>
      </c>
      <c r="R1330" s="18" t="s">
        <v>542</v>
      </c>
    </row>
    <row r="1331" customFormat="false" ht="12.75" hidden="false" customHeight="false" outlineLevel="0" collapsed="false">
      <c r="O1331" s="18" t="s">
        <v>371</v>
      </c>
      <c r="P1331" s="18" t="n">
        <v>128</v>
      </c>
      <c r="Q1331" s="18" t="str">
        <f aca="false">CONCATENATE(O1331,P1331)</f>
        <v>DB128</v>
      </c>
      <c r="R1331" s="18" t="s">
        <v>542</v>
      </c>
    </row>
    <row r="1332" customFormat="false" ht="12.75" hidden="false" customHeight="false" outlineLevel="0" collapsed="false">
      <c r="O1332" s="18" t="s">
        <v>371</v>
      </c>
      <c r="P1332" s="18" t="n">
        <v>129</v>
      </c>
      <c r="Q1332" s="18" t="str">
        <f aca="false">CONCATENATE(O1332,P1332)</f>
        <v>DB129</v>
      </c>
      <c r="R1332" s="18" t="s">
        <v>542</v>
      </c>
    </row>
    <row r="1333" customFormat="false" ht="12.75" hidden="false" customHeight="false" outlineLevel="0" collapsed="false">
      <c r="O1333" s="18" t="s">
        <v>371</v>
      </c>
      <c r="P1333" s="18" t="n">
        <v>130</v>
      </c>
      <c r="Q1333" s="18" t="str">
        <f aca="false">CONCATENATE(O1333,P1333)</f>
        <v>DB130</v>
      </c>
      <c r="R1333" s="18" t="s">
        <v>542</v>
      </c>
    </row>
    <row r="1334" customFormat="false" ht="12.75" hidden="false" customHeight="false" outlineLevel="0" collapsed="false">
      <c r="O1334" s="18" t="s">
        <v>371</v>
      </c>
      <c r="P1334" s="18" t="n">
        <v>131</v>
      </c>
      <c r="Q1334" s="18" t="str">
        <f aca="false">CONCATENATE(O1334,P1334)</f>
        <v>DB131</v>
      </c>
      <c r="R1334" s="18" t="s">
        <v>542</v>
      </c>
    </row>
    <row r="1335" customFormat="false" ht="12.75" hidden="false" customHeight="false" outlineLevel="0" collapsed="false">
      <c r="O1335" s="18" t="s">
        <v>371</v>
      </c>
      <c r="P1335" s="18" t="n">
        <v>132</v>
      </c>
      <c r="Q1335" s="18" t="str">
        <f aca="false">CONCATENATE(O1335,P1335)</f>
        <v>DB132</v>
      </c>
      <c r="R1335" s="18" t="s">
        <v>542</v>
      </c>
    </row>
    <row r="1336" customFormat="false" ht="12.75" hidden="false" customHeight="false" outlineLevel="0" collapsed="false">
      <c r="O1336" s="18" t="s">
        <v>371</v>
      </c>
      <c r="P1336" s="18" t="n">
        <v>133</v>
      </c>
      <c r="Q1336" s="18" t="str">
        <f aca="false">CONCATENATE(O1336,P1336)</f>
        <v>DB133</v>
      </c>
      <c r="R1336" s="18" t="s">
        <v>542</v>
      </c>
    </row>
    <row r="1337" customFormat="false" ht="12.75" hidden="false" customHeight="false" outlineLevel="0" collapsed="false">
      <c r="O1337" s="18" t="s">
        <v>371</v>
      </c>
      <c r="P1337" s="18" t="n">
        <v>134</v>
      </c>
      <c r="Q1337" s="18" t="str">
        <f aca="false">CONCATENATE(O1337,P1337)</f>
        <v>DB134</v>
      </c>
      <c r="R1337" s="18" t="s">
        <v>542</v>
      </c>
    </row>
    <row r="1338" customFormat="false" ht="12.75" hidden="false" customHeight="false" outlineLevel="0" collapsed="false">
      <c r="O1338" s="18" t="s">
        <v>371</v>
      </c>
      <c r="P1338" s="18" t="n">
        <v>135</v>
      </c>
      <c r="Q1338" s="18" t="str">
        <f aca="false">CONCATENATE(O1338,P1338)</f>
        <v>DB135</v>
      </c>
      <c r="R1338" s="18" t="s">
        <v>542</v>
      </c>
    </row>
    <row r="1339" customFormat="false" ht="12.75" hidden="false" customHeight="false" outlineLevel="0" collapsed="false">
      <c r="O1339" s="18" t="s">
        <v>371</v>
      </c>
      <c r="P1339" s="18" t="n">
        <v>136</v>
      </c>
      <c r="Q1339" s="18" t="str">
        <f aca="false">CONCATENATE(O1339,P1339)</f>
        <v>DB136</v>
      </c>
      <c r="R1339" s="18" t="s">
        <v>542</v>
      </c>
    </row>
    <row r="1340" customFormat="false" ht="12.75" hidden="false" customHeight="false" outlineLevel="0" collapsed="false">
      <c r="O1340" s="18" t="s">
        <v>371</v>
      </c>
      <c r="P1340" s="18" t="n">
        <v>137</v>
      </c>
      <c r="Q1340" s="18" t="str">
        <f aca="false">CONCATENATE(O1340,P1340)</f>
        <v>DB137</v>
      </c>
      <c r="R1340" s="18" t="s">
        <v>542</v>
      </c>
    </row>
    <row r="1341" customFormat="false" ht="12.75" hidden="false" customHeight="false" outlineLevel="0" collapsed="false">
      <c r="O1341" s="18" t="s">
        <v>371</v>
      </c>
      <c r="P1341" s="18" t="n">
        <v>138</v>
      </c>
      <c r="Q1341" s="18" t="str">
        <f aca="false">CONCATENATE(O1341,P1341)</f>
        <v>DB138</v>
      </c>
      <c r="R1341" s="18" t="s">
        <v>542</v>
      </c>
    </row>
    <row r="1342" customFormat="false" ht="12.75" hidden="false" customHeight="false" outlineLevel="0" collapsed="false">
      <c r="O1342" s="18" t="s">
        <v>371</v>
      </c>
      <c r="P1342" s="18" t="n">
        <v>139</v>
      </c>
      <c r="Q1342" s="18" t="str">
        <f aca="false">CONCATENATE(O1342,P1342)</f>
        <v>DB139</v>
      </c>
      <c r="R1342" s="18" t="s">
        <v>542</v>
      </c>
    </row>
    <row r="1343" customFormat="false" ht="12.75" hidden="false" customHeight="false" outlineLevel="0" collapsed="false">
      <c r="O1343" s="18" t="s">
        <v>371</v>
      </c>
      <c r="P1343" s="18" t="n">
        <v>140</v>
      </c>
      <c r="Q1343" s="18" t="str">
        <f aca="false">CONCATENATE(O1343,P1343)</f>
        <v>DB140</v>
      </c>
      <c r="R1343" s="18" t="s">
        <v>542</v>
      </c>
    </row>
    <row r="1344" customFormat="false" ht="12.75" hidden="false" customHeight="false" outlineLevel="0" collapsed="false">
      <c r="O1344" s="18" t="s">
        <v>371</v>
      </c>
      <c r="P1344" s="18" t="n">
        <v>141</v>
      </c>
      <c r="Q1344" s="18" t="str">
        <f aca="false">CONCATENATE(O1344,P1344)</f>
        <v>DB141</v>
      </c>
      <c r="R1344" s="18" t="s">
        <v>542</v>
      </c>
    </row>
    <row r="1345" customFormat="false" ht="12.75" hidden="false" customHeight="false" outlineLevel="0" collapsed="false">
      <c r="O1345" s="18" t="s">
        <v>371</v>
      </c>
      <c r="P1345" s="18" t="n">
        <v>142</v>
      </c>
      <c r="Q1345" s="18" t="str">
        <f aca="false">CONCATENATE(O1345,P1345)</f>
        <v>DB142</v>
      </c>
      <c r="R1345" s="18" t="s">
        <v>542</v>
      </c>
    </row>
    <row r="1346" customFormat="false" ht="12.75" hidden="false" customHeight="false" outlineLevel="0" collapsed="false">
      <c r="O1346" s="18" t="s">
        <v>371</v>
      </c>
      <c r="P1346" s="18" t="n">
        <v>143</v>
      </c>
      <c r="Q1346" s="18" t="str">
        <f aca="false">CONCATENATE(O1346,P1346)</f>
        <v>DB143</v>
      </c>
      <c r="R1346" s="18" t="s">
        <v>542</v>
      </c>
    </row>
    <row r="1347" customFormat="false" ht="12.75" hidden="false" customHeight="false" outlineLevel="0" collapsed="false">
      <c r="O1347" s="18" t="s">
        <v>371</v>
      </c>
      <c r="P1347" s="18" t="n">
        <v>144</v>
      </c>
      <c r="Q1347" s="18" t="str">
        <f aca="false">CONCATENATE(O1347,P1347)</f>
        <v>DB144</v>
      </c>
      <c r="R1347" s="18" t="s">
        <v>542</v>
      </c>
    </row>
    <row r="1348" customFormat="false" ht="12.75" hidden="false" customHeight="false" outlineLevel="0" collapsed="false">
      <c r="O1348" s="18" t="s">
        <v>371</v>
      </c>
      <c r="P1348" s="18" t="n">
        <v>145</v>
      </c>
      <c r="Q1348" s="18" t="str">
        <f aca="false">CONCATENATE(O1348,P1348)</f>
        <v>DB145</v>
      </c>
      <c r="R1348" s="18" t="s">
        <v>542</v>
      </c>
    </row>
    <row r="1349" customFormat="false" ht="12.75" hidden="false" customHeight="false" outlineLevel="0" collapsed="false">
      <c r="O1349" s="18" t="s">
        <v>371</v>
      </c>
      <c r="P1349" s="18" t="n">
        <v>146</v>
      </c>
      <c r="Q1349" s="18" t="str">
        <f aca="false">CONCATENATE(O1349,P1349)</f>
        <v>DB146</v>
      </c>
      <c r="R1349" s="18" t="s">
        <v>542</v>
      </c>
    </row>
    <row r="1350" customFormat="false" ht="12.75" hidden="false" customHeight="false" outlineLevel="0" collapsed="false">
      <c r="O1350" s="18" t="s">
        <v>371</v>
      </c>
      <c r="P1350" s="18" t="n">
        <v>147</v>
      </c>
      <c r="Q1350" s="18" t="str">
        <f aca="false">CONCATENATE(O1350,P1350)</f>
        <v>DB147</v>
      </c>
      <c r="R1350" s="18" t="s">
        <v>542</v>
      </c>
    </row>
    <row r="1351" customFormat="false" ht="12.75" hidden="false" customHeight="false" outlineLevel="0" collapsed="false">
      <c r="O1351" s="18" t="s">
        <v>371</v>
      </c>
      <c r="P1351" s="18" t="n">
        <v>148</v>
      </c>
      <c r="Q1351" s="18" t="str">
        <f aca="false">CONCATENATE(O1351,P1351)</f>
        <v>DB148</v>
      </c>
      <c r="R1351" s="18" t="s">
        <v>542</v>
      </c>
    </row>
    <row r="1352" customFormat="false" ht="12.75" hidden="false" customHeight="false" outlineLevel="0" collapsed="false">
      <c r="O1352" s="18" t="s">
        <v>371</v>
      </c>
      <c r="P1352" s="18" t="n">
        <v>149</v>
      </c>
      <c r="Q1352" s="18" t="str">
        <f aca="false">CONCATENATE(O1352,P1352)</f>
        <v>DB149</v>
      </c>
      <c r="R1352" s="18" t="s">
        <v>542</v>
      </c>
    </row>
    <row r="1353" customFormat="false" ht="12.75" hidden="false" customHeight="false" outlineLevel="0" collapsed="false">
      <c r="O1353" s="18" t="s">
        <v>371</v>
      </c>
      <c r="P1353" s="18" t="n">
        <v>150</v>
      </c>
      <c r="Q1353" s="18" t="str">
        <f aca="false">CONCATENATE(O1353,P1353)</f>
        <v>DB150</v>
      </c>
      <c r="R1353" s="18" t="s">
        <v>542</v>
      </c>
    </row>
    <row r="1354" customFormat="false" ht="12.75" hidden="false" customHeight="false" outlineLevel="0" collapsed="false">
      <c r="O1354" s="18" t="s">
        <v>371</v>
      </c>
      <c r="P1354" s="18" t="n">
        <v>151</v>
      </c>
      <c r="Q1354" s="18" t="str">
        <f aca="false">CONCATENATE(O1354,P1354)</f>
        <v>DB151</v>
      </c>
      <c r="R1354" s="18" t="s">
        <v>542</v>
      </c>
    </row>
    <row r="1355" customFormat="false" ht="12.75" hidden="false" customHeight="false" outlineLevel="0" collapsed="false">
      <c r="O1355" s="18" t="s">
        <v>371</v>
      </c>
      <c r="P1355" s="18" t="n">
        <v>152</v>
      </c>
      <c r="Q1355" s="18" t="str">
        <f aca="false">CONCATENATE(O1355,P1355)</f>
        <v>DB152</v>
      </c>
      <c r="R1355" s="18" t="s">
        <v>542</v>
      </c>
    </row>
    <row r="1356" customFormat="false" ht="12.75" hidden="false" customHeight="false" outlineLevel="0" collapsed="false">
      <c r="O1356" s="18" t="s">
        <v>371</v>
      </c>
      <c r="P1356" s="18" t="n">
        <v>153</v>
      </c>
      <c r="Q1356" s="18" t="str">
        <f aca="false">CONCATENATE(O1356,P1356)</f>
        <v>DB153</v>
      </c>
      <c r="R1356" s="18" t="s">
        <v>542</v>
      </c>
    </row>
    <row r="1357" customFormat="false" ht="12.75" hidden="false" customHeight="false" outlineLevel="0" collapsed="false">
      <c r="O1357" s="18" t="s">
        <v>371</v>
      </c>
      <c r="P1357" s="18" t="n">
        <v>154</v>
      </c>
      <c r="Q1357" s="18" t="str">
        <f aca="false">CONCATENATE(O1357,P1357)</f>
        <v>DB154</v>
      </c>
      <c r="R1357" s="18" t="s">
        <v>542</v>
      </c>
    </row>
    <row r="1358" customFormat="false" ht="12.75" hidden="false" customHeight="false" outlineLevel="0" collapsed="false">
      <c r="O1358" s="18" t="s">
        <v>371</v>
      </c>
      <c r="P1358" s="18" t="n">
        <v>155</v>
      </c>
      <c r="Q1358" s="18" t="str">
        <f aca="false">CONCATENATE(O1358,P1358)</f>
        <v>DB155</v>
      </c>
      <c r="R1358" s="18" t="s">
        <v>542</v>
      </c>
    </row>
    <row r="1359" customFormat="false" ht="12.75" hidden="false" customHeight="false" outlineLevel="0" collapsed="false">
      <c r="O1359" s="18" t="s">
        <v>371</v>
      </c>
      <c r="P1359" s="18" t="n">
        <v>156</v>
      </c>
      <c r="Q1359" s="18" t="str">
        <f aca="false">CONCATENATE(O1359,P1359)</f>
        <v>DB156</v>
      </c>
      <c r="R1359" s="18" t="s">
        <v>542</v>
      </c>
    </row>
    <row r="1360" customFormat="false" ht="12.75" hidden="false" customHeight="false" outlineLevel="0" collapsed="false">
      <c r="O1360" s="18" t="s">
        <v>371</v>
      </c>
      <c r="P1360" s="18" t="n">
        <v>157</v>
      </c>
      <c r="Q1360" s="18" t="str">
        <f aca="false">CONCATENATE(O1360,P1360)</f>
        <v>DB157</v>
      </c>
      <c r="R1360" s="18" t="s">
        <v>542</v>
      </c>
    </row>
    <row r="1361" customFormat="false" ht="12.75" hidden="false" customHeight="false" outlineLevel="0" collapsed="false">
      <c r="O1361" s="18" t="s">
        <v>371</v>
      </c>
      <c r="P1361" s="18" t="n">
        <v>158</v>
      </c>
      <c r="Q1361" s="18" t="str">
        <f aca="false">CONCATENATE(O1361,P1361)</f>
        <v>DB158</v>
      </c>
      <c r="R1361" s="18" t="s">
        <v>542</v>
      </c>
    </row>
    <row r="1362" customFormat="false" ht="12.75" hidden="false" customHeight="false" outlineLevel="0" collapsed="false">
      <c r="O1362" s="18" t="s">
        <v>371</v>
      </c>
      <c r="P1362" s="18" t="n">
        <v>159</v>
      </c>
      <c r="Q1362" s="18" t="str">
        <f aca="false">CONCATENATE(O1362,P1362)</f>
        <v>DB159</v>
      </c>
      <c r="R1362" s="18" t="s">
        <v>542</v>
      </c>
    </row>
    <row r="1363" customFormat="false" ht="12.75" hidden="false" customHeight="false" outlineLevel="0" collapsed="false">
      <c r="O1363" s="18" t="s">
        <v>371</v>
      </c>
      <c r="P1363" s="18" t="n">
        <v>160</v>
      </c>
      <c r="Q1363" s="18" t="str">
        <f aca="false">CONCATENATE(O1363,P1363)</f>
        <v>DB160</v>
      </c>
      <c r="R1363" s="18" t="s">
        <v>542</v>
      </c>
    </row>
    <row r="1364" customFormat="false" ht="12.75" hidden="false" customHeight="false" outlineLevel="0" collapsed="false">
      <c r="O1364" s="18" t="s">
        <v>371</v>
      </c>
      <c r="P1364" s="18" t="n">
        <v>161</v>
      </c>
      <c r="Q1364" s="18" t="str">
        <f aca="false">CONCATENATE(O1364,P1364)</f>
        <v>DB161</v>
      </c>
      <c r="R1364" s="18" t="s">
        <v>542</v>
      </c>
    </row>
    <row r="1365" customFormat="false" ht="12.75" hidden="false" customHeight="false" outlineLevel="0" collapsed="false">
      <c r="O1365" s="18" t="s">
        <v>371</v>
      </c>
      <c r="P1365" s="18" t="n">
        <v>162</v>
      </c>
      <c r="Q1365" s="18" t="str">
        <f aca="false">CONCATENATE(O1365,P1365)</f>
        <v>DB162</v>
      </c>
      <c r="R1365" s="18" t="s">
        <v>542</v>
      </c>
    </row>
    <row r="1366" customFormat="false" ht="12.75" hidden="false" customHeight="false" outlineLevel="0" collapsed="false">
      <c r="O1366" s="18" t="s">
        <v>371</v>
      </c>
      <c r="P1366" s="18" t="n">
        <v>163</v>
      </c>
      <c r="Q1366" s="18" t="str">
        <f aca="false">CONCATENATE(O1366,P1366)</f>
        <v>DB163</v>
      </c>
      <c r="R1366" s="18" t="s">
        <v>542</v>
      </c>
    </row>
    <row r="1367" customFormat="false" ht="12.75" hidden="false" customHeight="false" outlineLevel="0" collapsed="false">
      <c r="O1367" s="18" t="s">
        <v>371</v>
      </c>
      <c r="P1367" s="18" t="n">
        <v>164</v>
      </c>
      <c r="Q1367" s="18" t="str">
        <f aca="false">CONCATENATE(O1367,P1367)</f>
        <v>DB164</v>
      </c>
      <c r="R1367" s="18" t="s">
        <v>542</v>
      </c>
    </row>
    <row r="1368" customFormat="false" ht="12.75" hidden="false" customHeight="false" outlineLevel="0" collapsed="false">
      <c r="O1368" s="18" t="s">
        <v>371</v>
      </c>
      <c r="P1368" s="18" t="n">
        <v>165</v>
      </c>
      <c r="Q1368" s="18" t="str">
        <f aca="false">CONCATENATE(O1368,P1368)</f>
        <v>DB165</v>
      </c>
      <c r="R1368" s="18" t="s">
        <v>542</v>
      </c>
    </row>
    <row r="1369" customFormat="false" ht="12.75" hidden="false" customHeight="false" outlineLevel="0" collapsed="false">
      <c r="O1369" s="18" t="s">
        <v>371</v>
      </c>
      <c r="P1369" s="18" t="n">
        <v>166</v>
      </c>
      <c r="Q1369" s="18" t="str">
        <f aca="false">CONCATENATE(O1369,P1369)</f>
        <v>DB166</v>
      </c>
      <c r="R1369" s="18" t="s">
        <v>542</v>
      </c>
    </row>
    <row r="1370" customFormat="false" ht="12.75" hidden="false" customHeight="false" outlineLevel="0" collapsed="false">
      <c r="O1370" s="18" t="s">
        <v>371</v>
      </c>
      <c r="P1370" s="18" t="n">
        <v>167</v>
      </c>
      <c r="Q1370" s="18" t="str">
        <f aca="false">CONCATENATE(O1370,P1370)</f>
        <v>DB167</v>
      </c>
      <c r="R1370" s="18" t="s">
        <v>542</v>
      </c>
    </row>
    <row r="1371" customFormat="false" ht="12.75" hidden="false" customHeight="false" outlineLevel="0" collapsed="false">
      <c r="O1371" s="18" t="s">
        <v>371</v>
      </c>
      <c r="P1371" s="18" t="n">
        <v>168</v>
      </c>
      <c r="Q1371" s="18" t="str">
        <f aca="false">CONCATENATE(O1371,P1371)</f>
        <v>DB168</v>
      </c>
      <c r="R1371" s="18" t="s">
        <v>542</v>
      </c>
    </row>
    <row r="1372" customFormat="false" ht="12.75" hidden="false" customHeight="false" outlineLevel="0" collapsed="false">
      <c r="O1372" s="18" t="s">
        <v>371</v>
      </c>
      <c r="P1372" s="18" t="n">
        <v>169</v>
      </c>
      <c r="Q1372" s="18" t="str">
        <f aca="false">CONCATENATE(O1372,P1372)</f>
        <v>DB169</v>
      </c>
      <c r="R1372" s="18" t="s">
        <v>542</v>
      </c>
    </row>
    <row r="1373" customFormat="false" ht="12.75" hidden="false" customHeight="false" outlineLevel="0" collapsed="false">
      <c r="O1373" s="18" t="s">
        <v>371</v>
      </c>
      <c r="P1373" s="18" t="n">
        <v>170</v>
      </c>
      <c r="Q1373" s="18" t="str">
        <f aca="false">CONCATENATE(O1373,P1373)</f>
        <v>DB170</v>
      </c>
      <c r="R1373" s="18" t="s">
        <v>542</v>
      </c>
    </row>
    <row r="1374" customFormat="false" ht="12.75" hidden="false" customHeight="false" outlineLevel="0" collapsed="false">
      <c r="O1374" s="18" t="s">
        <v>371</v>
      </c>
      <c r="P1374" s="18" t="n">
        <v>171</v>
      </c>
      <c r="Q1374" s="18" t="str">
        <f aca="false">CONCATENATE(O1374,P1374)</f>
        <v>DB171</v>
      </c>
      <c r="R1374" s="18" t="s">
        <v>542</v>
      </c>
    </row>
    <row r="1375" customFormat="false" ht="12.75" hidden="false" customHeight="false" outlineLevel="0" collapsed="false">
      <c r="O1375" s="18" t="s">
        <v>371</v>
      </c>
      <c r="P1375" s="18" t="n">
        <v>172</v>
      </c>
      <c r="Q1375" s="18" t="str">
        <f aca="false">CONCATENATE(O1375,P1375)</f>
        <v>DB172</v>
      </c>
      <c r="R1375" s="18" t="s">
        <v>542</v>
      </c>
    </row>
    <row r="1376" customFormat="false" ht="12.75" hidden="false" customHeight="false" outlineLevel="0" collapsed="false">
      <c r="O1376" s="18" t="s">
        <v>371</v>
      </c>
      <c r="P1376" s="18" t="n">
        <v>173</v>
      </c>
      <c r="Q1376" s="18" t="str">
        <f aca="false">CONCATENATE(O1376,P1376)</f>
        <v>DB173</v>
      </c>
      <c r="R1376" s="18" t="s">
        <v>542</v>
      </c>
    </row>
    <row r="1377" customFormat="false" ht="12.75" hidden="false" customHeight="false" outlineLevel="0" collapsed="false">
      <c r="O1377" s="18" t="s">
        <v>371</v>
      </c>
      <c r="P1377" s="18" t="n">
        <v>174</v>
      </c>
      <c r="Q1377" s="18" t="str">
        <f aca="false">CONCATENATE(O1377,P1377)</f>
        <v>DB174</v>
      </c>
      <c r="R1377" s="18" t="s">
        <v>542</v>
      </c>
    </row>
    <row r="1378" customFormat="false" ht="12.75" hidden="false" customHeight="false" outlineLevel="0" collapsed="false">
      <c r="O1378" s="18" t="s">
        <v>371</v>
      </c>
      <c r="P1378" s="18" t="n">
        <v>175</v>
      </c>
      <c r="Q1378" s="18" t="str">
        <f aca="false">CONCATENATE(O1378,P1378)</f>
        <v>DB175</v>
      </c>
      <c r="R1378" s="18" t="s">
        <v>542</v>
      </c>
    </row>
    <row r="1379" customFormat="false" ht="12.75" hidden="false" customHeight="false" outlineLevel="0" collapsed="false">
      <c r="O1379" s="18" t="s">
        <v>371</v>
      </c>
      <c r="P1379" s="18" t="n">
        <v>176</v>
      </c>
      <c r="Q1379" s="18" t="str">
        <f aca="false">CONCATENATE(O1379,P1379)</f>
        <v>DB176</v>
      </c>
      <c r="R1379" s="18" t="s">
        <v>542</v>
      </c>
    </row>
    <row r="1380" customFormat="false" ht="12.75" hidden="false" customHeight="false" outlineLevel="0" collapsed="false">
      <c r="O1380" s="18" t="s">
        <v>371</v>
      </c>
      <c r="P1380" s="18" t="n">
        <v>177</v>
      </c>
      <c r="Q1380" s="18" t="str">
        <f aca="false">CONCATENATE(O1380,P1380)</f>
        <v>DB177</v>
      </c>
      <c r="R1380" s="18" t="s">
        <v>542</v>
      </c>
    </row>
    <row r="1381" customFormat="false" ht="12.75" hidden="false" customHeight="false" outlineLevel="0" collapsed="false">
      <c r="O1381" s="18" t="s">
        <v>371</v>
      </c>
      <c r="P1381" s="18" t="n">
        <v>178</v>
      </c>
      <c r="Q1381" s="18" t="str">
        <f aca="false">CONCATENATE(O1381,P1381)</f>
        <v>DB178</v>
      </c>
      <c r="R1381" s="18" t="s">
        <v>542</v>
      </c>
    </row>
    <row r="1382" customFormat="false" ht="12.75" hidden="false" customHeight="false" outlineLevel="0" collapsed="false">
      <c r="O1382" s="18" t="s">
        <v>371</v>
      </c>
      <c r="P1382" s="18" t="n">
        <v>179</v>
      </c>
      <c r="Q1382" s="18" t="str">
        <f aca="false">CONCATENATE(O1382,P1382)</f>
        <v>DB179</v>
      </c>
      <c r="R1382" s="18" t="s">
        <v>542</v>
      </c>
    </row>
    <row r="1383" customFormat="false" ht="12.75" hidden="false" customHeight="false" outlineLevel="0" collapsed="false">
      <c r="O1383" s="18" t="s">
        <v>371</v>
      </c>
      <c r="P1383" s="18" t="n">
        <v>180</v>
      </c>
      <c r="Q1383" s="18" t="str">
        <f aca="false">CONCATENATE(O1383,P1383)</f>
        <v>DB180</v>
      </c>
      <c r="R1383" s="18" t="s">
        <v>542</v>
      </c>
    </row>
    <row r="1384" customFormat="false" ht="12.75" hidden="false" customHeight="false" outlineLevel="0" collapsed="false">
      <c r="O1384" s="18" t="s">
        <v>371</v>
      </c>
      <c r="P1384" s="18" t="n">
        <v>181</v>
      </c>
      <c r="Q1384" s="18" t="str">
        <f aca="false">CONCATENATE(O1384,P1384)</f>
        <v>DB181</v>
      </c>
      <c r="R1384" s="18" t="s">
        <v>542</v>
      </c>
    </row>
    <row r="1385" customFormat="false" ht="12.75" hidden="false" customHeight="false" outlineLevel="0" collapsed="false">
      <c r="O1385" s="18" t="s">
        <v>371</v>
      </c>
      <c r="P1385" s="18" t="n">
        <v>182</v>
      </c>
      <c r="Q1385" s="18" t="str">
        <f aca="false">CONCATENATE(O1385,P1385)</f>
        <v>DB182</v>
      </c>
      <c r="R1385" s="18" t="s">
        <v>542</v>
      </c>
    </row>
    <row r="1386" customFormat="false" ht="12.75" hidden="false" customHeight="false" outlineLevel="0" collapsed="false">
      <c r="O1386" s="18" t="s">
        <v>371</v>
      </c>
      <c r="P1386" s="18" t="n">
        <v>183</v>
      </c>
      <c r="Q1386" s="18" t="str">
        <f aca="false">CONCATENATE(O1386,P1386)</f>
        <v>DB183</v>
      </c>
      <c r="R1386" s="18" t="s">
        <v>542</v>
      </c>
    </row>
    <row r="1387" customFormat="false" ht="12.75" hidden="false" customHeight="false" outlineLevel="0" collapsed="false">
      <c r="O1387" s="18" t="s">
        <v>371</v>
      </c>
      <c r="P1387" s="18" t="n">
        <v>184</v>
      </c>
      <c r="Q1387" s="18" t="str">
        <f aca="false">CONCATENATE(O1387,P1387)</f>
        <v>DB184</v>
      </c>
      <c r="R1387" s="18" t="s">
        <v>542</v>
      </c>
    </row>
    <row r="1388" customFormat="false" ht="12.75" hidden="false" customHeight="false" outlineLevel="0" collapsed="false">
      <c r="O1388" s="18" t="s">
        <v>371</v>
      </c>
      <c r="P1388" s="18" t="n">
        <v>185</v>
      </c>
      <c r="Q1388" s="18" t="str">
        <f aca="false">CONCATENATE(O1388,P1388)</f>
        <v>DB185</v>
      </c>
      <c r="R1388" s="18" t="s">
        <v>542</v>
      </c>
    </row>
    <row r="1389" customFormat="false" ht="12.75" hidden="false" customHeight="false" outlineLevel="0" collapsed="false">
      <c r="O1389" s="18" t="s">
        <v>371</v>
      </c>
      <c r="P1389" s="18" t="n">
        <v>186</v>
      </c>
      <c r="Q1389" s="18" t="str">
        <f aca="false">CONCATENATE(O1389,P1389)</f>
        <v>DB186</v>
      </c>
      <c r="R1389" s="18" t="s">
        <v>542</v>
      </c>
    </row>
    <row r="1390" customFormat="false" ht="12.75" hidden="false" customHeight="false" outlineLevel="0" collapsed="false">
      <c r="O1390" s="18" t="s">
        <v>371</v>
      </c>
      <c r="P1390" s="18" t="n">
        <v>187</v>
      </c>
      <c r="Q1390" s="18" t="str">
        <f aca="false">CONCATENATE(O1390,P1390)</f>
        <v>DB187</v>
      </c>
      <c r="R1390" s="18" t="s">
        <v>542</v>
      </c>
    </row>
    <row r="1391" customFormat="false" ht="12.75" hidden="false" customHeight="false" outlineLevel="0" collapsed="false">
      <c r="O1391" s="18" t="s">
        <v>371</v>
      </c>
      <c r="P1391" s="18" t="n">
        <v>188</v>
      </c>
      <c r="Q1391" s="18" t="str">
        <f aca="false">CONCATENATE(O1391,P1391)</f>
        <v>DB188</v>
      </c>
      <c r="R1391" s="18" t="s">
        <v>542</v>
      </c>
    </row>
    <row r="1392" customFormat="false" ht="12.75" hidden="false" customHeight="false" outlineLevel="0" collapsed="false">
      <c r="O1392" s="18" t="s">
        <v>371</v>
      </c>
      <c r="P1392" s="18" t="n">
        <v>189</v>
      </c>
      <c r="Q1392" s="18" t="str">
        <f aca="false">CONCATENATE(O1392,P1392)</f>
        <v>DB189</v>
      </c>
      <c r="R1392" s="18" t="s">
        <v>542</v>
      </c>
    </row>
    <row r="1393" customFormat="false" ht="12.75" hidden="false" customHeight="false" outlineLevel="0" collapsed="false">
      <c r="O1393" s="18" t="s">
        <v>371</v>
      </c>
      <c r="P1393" s="18" t="n">
        <v>190</v>
      </c>
      <c r="Q1393" s="18" t="str">
        <f aca="false">CONCATENATE(O1393,P1393)</f>
        <v>DB190</v>
      </c>
      <c r="R1393" s="18" t="s">
        <v>542</v>
      </c>
    </row>
    <row r="1394" customFormat="false" ht="12.75" hidden="false" customHeight="false" outlineLevel="0" collapsed="false">
      <c r="O1394" s="18" t="s">
        <v>371</v>
      </c>
      <c r="P1394" s="18" t="n">
        <v>191</v>
      </c>
      <c r="Q1394" s="18" t="str">
        <f aca="false">CONCATENATE(O1394,P1394)</f>
        <v>DB191</v>
      </c>
      <c r="R1394" s="18" t="s">
        <v>542</v>
      </c>
    </row>
    <row r="1395" customFormat="false" ht="12.75" hidden="false" customHeight="false" outlineLevel="0" collapsed="false">
      <c r="O1395" s="18" t="s">
        <v>371</v>
      </c>
      <c r="P1395" s="18" t="n">
        <v>192</v>
      </c>
      <c r="Q1395" s="18" t="str">
        <f aca="false">CONCATENATE(O1395,P1395)</f>
        <v>DB192</v>
      </c>
      <c r="R1395" s="18" t="s">
        <v>542</v>
      </c>
    </row>
    <row r="1396" customFormat="false" ht="12.75" hidden="false" customHeight="false" outlineLevel="0" collapsed="false">
      <c r="O1396" s="18" t="s">
        <v>371</v>
      </c>
      <c r="P1396" s="18" t="n">
        <v>193</v>
      </c>
      <c r="Q1396" s="18" t="str">
        <f aca="false">CONCATENATE(O1396,P1396)</f>
        <v>DB193</v>
      </c>
      <c r="R1396" s="18" t="s">
        <v>542</v>
      </c>
    </row>
    <row r="1397" customFormat="false" ht="12.75" hidden="false" customHeight="false" outlineLevel="0" collapsed="false">
      <c r="O1397" s="18" t="s">
        <v>371</v>
      </c>
      <c r="P1397" s="18" t="n">
        <v>194</v>
      </c>
      <c r="Q1397" s="18" t="str">
        <f aca="false">CONCATENATE(O1397,P1397)</f>
        <v>DB194</v>
      </c>
      <c r="R1397" s="18" t="s">
        <v>542</v>
      </c>
    </row>
    <row r="1398" customFormat="false" ht="12.75" hidden="false" customHeight="false" outlineLevel="0" collapsed="false">
      <c r="O1398" s="18" t="s">
        <v>371</v>
      </c>
      <c r="P1398" s="18" t="n">
        <v>195</v>
      </c>
      <c r="Q1398" s="18" t="str">
        <f aca="false">CONCATENATE(O1398,P1398)</f>
        <v>DB195</v>
      </c>
      <c r="R1398" s="18" t="s">
        <v>542</v>
      </c>
    </row>
    <row r="1399" customFormat="false" ht="12.75" hidden="false" customHeight="false" outlineLevel="0" collapsed="false">
      <c r="O1399" s="18" t="s">
        <v>371</v>
      </c>
      <c r="P1399" s="18" t="n">
        <v>196</v>
      </c>
      <c r="Q1399" s="18" t="str">
        <f aca="false">CONCATENATE(O1399,P1399)</f>
        <v>DB196</v>
      </c>
      <c r="R1399" s="18" t="s">
        <v>542</v>
      </c>
    </row>
    <row r="1400" customFormat="false" ht="12.75" hidden="false" customHeight="false" outlineLevel="0" collapsed="false">
      <c r="O1400" s="18" t="s">
        <v>371</v>
      </c>
      <c r="P1400" s="18" t="n">
        <v>197</v>
      </c>
      <c r="Q1400" s="18" t="str">
        <f aca="false">CONCATENATE(O1400,P1400)</f>
        <v>DB197</v>
      </c>
      <c r="R1400" s="18" t="s">
        <v>542</v>
      </c>
    </row>
    <row r="1401" customFormat="false" ht="12.75" hidden="false" customHeight="false" outlineLevel="0" collapsed="false">
      <c r="O1401" s="18" t="s">
        <v>371</v>
      </c>
      <c r="P1401" s="18" t="n">
        <v>198</v>
      </c>
      <c r="Q1401" s="18" t="str">
        <f aca="false">CONCATENATE(O1401,P1401)</f>
        <v>DB198</v>
      </c>
      <c r="R1401" s="18" t="s">
        <v>542</v>
      </c>
    </row>
    <row r="1402" customFormat="false" ht="12.75" hidden="false" customHeight="false" outlineLevel="0" collapsed="false">
      <c r="O1402" s="18" t="s">
        <v>371</v>
      </c>
      <c r="P1402" s="18" t="n">
        <v>199</v>
      </c>
      <c r="Q1402" s="18" t="str">
        <f aca="false">CONCATENATE(O1402,P1402)</f>
        <v>DB199</v>
      </c>
      <c r="R1402" s="18" t="s">
        <v>542</v>
      </c>
    </row>
    <row r="1403" customFormat="false" ht="12.75" hidden="false" customHeight="false" outlineLevel="0" collapsed="false">
      <c r="O1403" s="18" t="s">
        <v>371</v>
      </c>
      <c r="P1403" s="18" t="n">
        <v>200</v>
      </c>
      <c r="Q1403" s="18" t="str">
        <f aca="false">CONCATENATE(O1403,P1403)</f>
        <v>DB200</v>
      </c>
      <c r="R1403" s="18" t="s">
        <v>542</v>
      </c>
    </row>
    <row r="1404" customFormat="false" ht="12.75" hidden="false" customHeight="false" outlineLevel="0" collapsed="false">
      <c r="O1404" s="18" t="s">
        <v>419</v>
      </c>
      <c r="P1404" s="18" t="n">
        <v>1</v>
      </c>
      <c r="Q1404" s="18" t="str">
        <f aca="false">CONCATENATE(O1404,P1404)</f>
        <v>JS1</v>
      </c>
      <c r="R1404" s="18" t="s">
        <v>543</v>
      </c>
    </row>
    <row r="1405" customFormat="false" ht="12.75" hidden="false" customHeight="false" outlineLevel="0" collapsed="false">
      <c r="O1405" s="18" t="s">
        <v>419</v>
      </c>
      <c r="P1405" s="18" t="n">
        <v>2</v>
      </c>
      <c r="Q1405" s="18" t="str">
        <f aca="false">CONCATENATE(O1405,P1405)</f>
        <v>JS2</v>
      </c>
      <c r="R1405" s="18" t="s">
        <v>543</v>
      </c>
    </row>
    <row r="1406" customFormat="false" ht="12.75" hidden="false" customHeight="false" outlineLevel="0" collapsed="false">
      <c r="O1406" s="18" t="s">
        <v>419</v>
      </c>
      <c r="P1406" s="18" t="n">
        <v>3</v>
      </c>
      <c r="Q1406" s="18" t="str">
        <f aca="false">CONCATENATE(O1406,P1406)</f>
        <v>JS3</v>
      </c>
      <c r="R1406" s="18" t="s">
        <v>543</v>
      </c>
    </row>
    <row r="1407" customFormat="false" ht="12.75" hidden="false" customHeight="false" outlineLevel="0" collapsed="false">
      <c r="O1407" s="18" t="s">
        <v>419</v>
      </c>
      <c r="P1407" s="18" t="n">
        <v>4</v>
      </c>
      <c r="Q1407" s="18" t="str">
        <f aca="false">CONCATENATE(O1407,P1407)</f>
        <v>JS4</v>
      </c>
      <c r="R1407" s="18" t="s">
        <v>543</v>
      </c>
    </row>
    <row r="1408" customFormat="false" ht="12.75" hidden="false" customHeight="false" outlineLevel="0" collapsed="false">
      <c r="O1408" s="18" t="s">
        <v>419</v>
      </c>
      <c r="P1408" s="18" t="n">
        <v>5</v>
      </c>
      <c r="Q1408" s="18" t="str">
        <f aca="false">CONCATENATE(O1408,P1408)</f>
        <v>JS5</v>
      </c>
      <c r="R1408" s="18" t="s">
        <v>543</v>
      </c>
    </row>
    <row r="1409" customFormat="false" ht="12.75" hidden="false" customHeight="false" outlineLevel="0" collapsed="false">
      <c r="O1409" s="18" t="s">
        <v>419</v>
      </c>
      <c r="P1409" s="18" t="n">
        <v>6</v>
      </c>
      <c r="Q1409" s="18" t="str">
        <f aca="false">CONCATENATE(O1409,P1409)</f>
        <v>JS6</v>
      </c>
      <c r="R1409" s="18" t="s">
        <v>543</v>
      </c>
    </row>
    <row r="1410" customFormat="false" ht="12.75" hidden="false" customHeight="false" outlineLevel="0" collapsed="false">
      <c r="O1410" s="18" t="s">
        <v>419</v>
      </c>
      <c r="P1410" s="18" t="n">
        <v>7</v>
      </c>
      <c r="Q1410" s="18" t="str">
        <f aca="false">CONCATENATE(O1410,P1410)</f>
        <v>JS7</v>
      </c>
      <c r="R1410" s="18" t="s">
        <v>543</v>
      </c>
    </row>
    <row r="1411" customFormat="false" ht="12.75" hidden="false" customHeight="false" outlineLevel="0" collapsed="false">
      <c r="O1411" s="18" t="s">
        <v>419</v>
      </c>
      <c r="P1411" s="18" t="n">
        <v>8</v>
      </c>
      <c r="Q1411" s="18" t="str">
        <f aca="false">CONCATENATE(O1411,P1411)</f>
        <v>JS8</v>
      </c>
      <c r="R1411" s="18" t="s">
        <v>543</v>
      </c>
    </row>
    <row r="1412" customFormat="false" ht="12.75" hidden="false" customHeight="false" outlineLevel="0" collapsed="false">
      <c r="O1412" s="18" t="s">
        <v>419</v>
      </c>
      <c r="P1412" s="18" t="n">
        <v>9</v>
      </c>
      <c r="Q1412" s="18" t="str">
        <f aca="false">CONCATENATE(O1412,P1412)</f>
        <v>JS9</v>
      </c>
      <c r="R1412" s="18" t="s">
        <v>543</v>
      </c>
    </row>
    <row r="1413" customFormat="false" ht="12.75" hidden="false" customHeight="false" outlineLevel="0" collapsed="false">
      <c r="O1413" s="18" t="s">
        <v>419</v>
      </c>
      <c r="P1413" s="18" t="n">
        <v>10</v>
      </c>
      <c r="Q1413" s="18" t="str">
        <f aca="false">CONCATENATE(O1413,P1413)</f>
        <v>JS10</v>
      </c>
      <c r="R1413" s="18" t="s">
        <v>543</v>
      </c>
    </row>
    <row r="1414" customFormat="false" ht="12.75" hidden="false" customHeight="false" outlineLevel="0" collapsed="false">
      <c r="O1414" s="18" t="s">
        <v>419</v>
      </c>
      <c r="P1414" s="18" t="n">
        <v>11</v>
      </c>
      <c r="Q1414" s="18" t="str">
        <f aca="false">CONCATENATE(O1414,P1414)</f>
        <v>JS11</v>
      </c>
      <c r="R1414" s="18" t="s">
        <v>543</v>
      </c>
    </row>
    <row r="1415" customFormat="false" ht="12.75" hidden="false" customHeight="false" outlineLevel="0" collapsed="false">
      <c r="O1415" s="18" t="s">
        <v>419</v>
      </c>
      <c r="P1415" s="18" t="n">
        <v>12</v>
      </c>
      <c r="Q1415" s="18" t="str">
        <f aca="false">CONCATENATE(O1415,P1415)</f>
        <v>JS12</v>
      </c>
      <c r="R1415" s="18" t="s">
        <v>543</v>
      </c>
    </row>
    <row r="1416" customFormat="false" ht="12.75" hidden="false" customHeight="false" outlineLevel="0" collapsed="false">
      <c r="O1416" s="18" t="s">
        <v>419</v>
      </c>
      <c r="P1416" s="18" t="n">
        <v>13</v>
      </c>
      <c r="Q1416" s="18" t="str">
        <f aca="false">CONCATENATE(O1416,P1416)</f>
        <v>JS13</v>
      </c>
      <c r="R1416" s="18" t="s">
        <v>543</v>
      </c>
    </row>
    <row r="1417" customFormat="false" ht="12.75" hidden="false" customHeight="false" outlineLevel="0" collapsed="false">
      <c r="O1417" s="18" t="s">
        <v>419</v>
      </c>
      <c r="P1417" s="18" t="n">
        <v>14</v>
      </c>
      <c r="Q1417" s="18" t="str">
        <f aca="false">CONCATENATE(O1417,P1417)</f>
        <v>JS14</v>
      </c>
      <c r="R1417" s="18" t="s">
        <v>543</v>
      </c>
    </row>
    <row r="1418" customFormat="false" ht="12.75" hidden="false" customHeight="false" outlineLevel="0" collapsed="false">
      <c r="O1418" s="18" t="s">
        <v>419</v>
      </c>
      <c r="P1418" s="18" t="n">
        <v>15</v>
      </c>
      <c r="Q1418" s="18" t="str">
        <f aca="false">CONCATENATE(O1418,P1418)</f>
        <v>JS15</v>
      </c>
      <c r="R1418" s="18" t="s">
        <v>543</v>
      </c>
    </row>
    <row r="1419" customFormat="false" ht="12.75" hidden="false" customHeight="false" outlineLevel="0" collapsed="false">
      <c r="O1419" s="18" t="s">
        <v>419</v>
      </c>
      <c r="P1419" s="18" t="n">
        <v>16</v>
      </c>
      <c r="Q1419" s="18" t="str">
        <f aca="false">CONCATENATE(O1419,P1419)</f>
        <v>JS16</v>
      </c>
      <c r="R1419" s="18" t="s">
        <v>543</v>
      </c>
    </row>
    <row r="1420" customFormat="false" ht="12.75" hidden="false" customHeight="false" outlineLevel="0" collapsed="false">
      <c r="O1420" s="18" t="s">
        <v>419</v>
      </c>
      <c r="P1420" s="18" t="n">
        <v>17</v>
      </c>
      <c r="Q1420" s="18" t="str">
        <f aca="false">CONCATENATE(O1420,P1420)</f>
        <v>JS17</v>
      </c>
      <c r="R1420" s="18" t="s">
        <v>543</v>
      </c>
    </row>
    <row r="1421" customFormat="false" ht="12.75" hidden="false" customHeight="false" outlineLevel="0" collapsed="false">
      <c r="O1421" s="18" t="s">
        <v>419</v>
      </c>
      <c r="P1421" s="18" t="n">
        <v>18</v>
      </c>
      <c r="Q1421" s="18" t="str">
        <f aca="false">CONCATENATE(O1421,P1421)</f>
        <v>JS18</v>
      </c>
      <c r="R1421" s="18" t="s">
        <v>543</v>
      </c>
    </row>
    <row r="1422" customFormat="false" ht="12.75" hidden="false" customHeight="false" outlineLevel="0" collapsed="false">
      <c r="O1422" s="18" t="s">
        <v>419</v>
      </c>
      <c r="P1422" s="18" t="n">
        <v>19</v>
      </c>
      <c r="Q1422" s="18" t="str">
        <f aca="false">CONCATENATE(O1422,P1422)</f>
        <v>JS19</v>
      </c>
      <c r="R1422" s="18" t="s">
        <v>543</v>
      </c>
    </row>
    <row r="1423" customFormat="false" ht="12.75" hidden="false" customHeight="false" outlineLevel="0" collapsed="false">
      <c r="O1423" s="18" t="s">
        <v>419</v>
      </c>
      <c r="P1423" s="18" t="n">
        <v>20</v>
      </c>
      <c r="Q1423" s="18" t="str">
        <f aca="false">CONCATENATE(O1423,P1423)</f>
        <v>JS20</v>
      </c>
      <c r="R1423" s="18" t="s">
        <v>543</v>
      </c>
    </row>
    <row r="1424" customFormat="false" ht="12.75" hidden="false" customHeight="false" outlineLevel="0" collapsed="false">
      <c r="O1424" s="18" t="s">
        <v>419</v>
      </c>
      <c r="P1424" s="18" t="n">
        <v>21</v>
      </c>
      <c r="Q1424" s="18" t="str">
        <f aca="false">CONCATENATE(O1424,P1424)</f>
        <v>JS21</v>
      </c>
      <c r="R1424" s="18" t="s">
        <v>543</v>
      </c>
    </row>
    <row r="1425" customFormat="false" ht="12.75" hidden="false" customHeight="false" outlineLevel="0" collapsed="false">
      <c r="O1425" s="18" t="s">
        <v>419</v>
      </c>
      <c r="P1425" s="18" t="n">
        <v>22</v>
      </c>
      <c r="Q1425" s="18" t="str">
        <f aca="false">CONCATENATE(O1425,P1425)</f>
        <v>JS22</v>
      </c>
      <c r="R1425" s="18" t="s">
        <v>543</v>
      </c>
    </row>
    <row r="1426" customFormat="false" ht="12.75" hidden="false" customHeight="false" outlineLevel="0" collapsed="false">
      <c r="O1426" s="18" t="s">
        <v>419</v>
      </c>
      <c r="P1426" s="18" t="n">
        <v>23</v>
      </c>
      <c r="Q1426" s="18" t="str">
        <f aca="false">CONCATENATE(O1426,P1426)</f>
        <v>JS23</v>
      </c>
      <c r="R1426" s="18" t="s">
        <v>543</v>
      </c>
    </row>
    <row r="1427" customFormat="false" ht="12.75" hidden="false" customHeight="false" outlineLevel="0" collapsed="false">
      <c r="O1427" s="18" t="s">
        <v>419</v>
      </c>
      <c r="P1427" s="18" t="n">
        <v>24</v>
      </c>
      <c r="Q1427" s="18" t="str">
        <f aca="false">CONCATENATE(O1427,P1427)</f>
        <v>JS24</v>
      </c>
      <c r="R1427" s="18" t="s">
        <v>543</v>
      </c>
    </row>
    <row r="1428" customFormat="false" ht="12.75" hidden="false" customHeight="false" outlineLevel="0" collapsed="false">
      <c r="O1428" s="18" t="s">
        <v>419</v>
      </c>
      <c r="P1428" s="18" t="n">
        <v>25</v>
      </c>
      <c r="Q1428" s="18" t="str">
        <f aca="false">CONCATENATE(O1428,P1428)</f>
        <v>JS25</v>
      </c>
      <c r="R1428" s="18" t="s">
        <v>543</v>
      </c>
    </row>
    <row r="1429" customFormat="false" ht="12.75" hidden="false" customHeight="false" outlineLevel="0" collapsed="false">
      <c r="O1429" s="18" t="s">
        <v>419</v>
      </c>
      <c r="P1429" s="18" t="n">
        <v>26</v>
      </c>
      <c r="Q1429" s="18" t="str">
        <f aca="false">CONCATENATE(O1429,P1429)</f>
        <v>JS26</v>
      </c>
      <c r="R1429" s="18" t="s">
        <v>543</v>
      </c>
    </row>
    <row r="1430" customFormat="false" ht="12.75" hidden="false" customHeight="false" outlineLevel="0" collapsed="false">
      <c r="O1430" s="18" t="s">
        <v>419</v>
      </c>
      <c r="P1430" s="18" t="n">
        <v>27</v>
      </c>
      <c r="Q1430" s="18" t="str">
        <f aca="false">CONCATENATE(O1430,P1430)</f>
        <v>JS27</v>
      </c>
      <c r="R1430" s="18" t="s">
        <v>543</v>
      </c>
    </row>
    <row r="1431" customFormat="false" ht="12.75" hidden="false" customHeight="false" outlineLevel="0" collapsed="false">
      <c r="O1431" s="18" t="s">
        <v>419</v>
      </c>
      <c r="P1431" s="18" t="n">
        <v>28</v>
      </c>
      <c r="Q1431" s="18" t="str">
        <f aca="false">CONCATENATE(O1431,P1431)</f>
        <v>JS28</v>
      </c>
      <c r="R1431" s="18" t="s">
        <v>543</v>
      </c>
    </row>
    <row r="1432" customFormat="false" ht="12.75" hidden="false" customHeight="false" outlineLevel="0" collapsed="false">
      <c r="O1432" s="18" t="s">
        <v>419</v>
      </c>
      <c r="P1432" s="18" t="n">
        <v>29</v>
      </c>
      <c r="Q1432" s="18" t="str">
        <f aca="false">CONCATENATE(O1432,P1432)</f>
        <v>JS29</v>
      </c>
      <c r="R1432" s="18" t="s">
        <v>543</v>
      </c>
    </row>
    <row r="1433" customFormat="false" ht="12.75" hidden="false" customHeight="false" outlineLevel="0" collapsed="false">
      <c r="O1433" s="18" t="s">
        <v>419</v>
      </c>
      <c r="P1433" s="18" t="n">
        <v>30</v>
      </c>
      <c r="Q1433" s="18" t="str">
        <f aca="false">CONCATENATE(O1433,P1433)</f>
        <v>JS30</v>
      </c>
      <c r="R1433" s="18" t="s">
        <v>543</v>
      </c>
    </row>
    <row r="1434" customFormat="false" ht="12.75" hidden="false" customHeight="false" outlineLevel="0" collapsed="false">
      <c r="O1434" s="18" t="s">
        <v>419</v>
      </c>
      <c r="P1434" s="18" t="n">
        <v>31</v>
      </c>
      <c r="Q1434" s="18" t="str">
        <f aca="false">CONCATENATE(O1434,P1434)</f>
        <v>JS31</v>
      </c>
      <c r="R1434" s="18" t="s">
        <v>543</v>
      </c>
    </row>
    <row r="1435" customFormat="false" ht="12.75" hidden="false" customHeight="false" outlineLevel="0" collapsed="false">
      <c r="O1435" s="18" t="s">
        <v>419</v>
      </c>
      <c r="P1435" s="18" t="n">
        <v>32</v>
      </c>
      <c r="Q1435" s="18" t="str">
        <f aca="false">CONCATENATE(O1435,P1435)</f>
        <v>JS32</v>
      </c>
      <c r="R1435" s="18" t="s">
        <v>543</v>
      </c>
    </row>
    <row r="1436" customFormat="false" ht="12.75" hidden="false" customHeight="false" outlineLevel="0" collapsed="false">
      <c r="O1436" s="18" t="s">
        <v>419</v>
      </c>
      <c r="P1436" s="18" t="n">
        <v>33</v>
      </c>
      <c r="Q1436" s="18" t="str">
        <f aca="false">CONCATENATE(O1436,P1436)</f>
        <v>JS33</v>
      </c>
      <c r="R1436" s="18" t="s">
        <v>543</v>
      </c>
    </row>
    <row r="1437" customFormat="false" ht="12.75" hidden="false" customHeight="false" outlineLevel="0" collapsed="false">
      <c r="O1437" s="18" t="s">
        <v>419</v>
      </c>
      <c r="P1437" s="18" t="n">
        <v>34</v>
      </c>
      <c r="Q1437" s="18" t="str">
        <f aca="false">CONCATENATE(O1437,P1437)</f>
        <v>JS34</v>
      </c>
      <c r="R1437" s="18" t="s">
        <v>543</v>
      </c>
    </row>
    <row r="1438" customFormat="false" ht="12.75" hidden="false" customHeight="false" outlineLevel="0" collapsed="false">
      <c r="O1438" s="18" t="s">
        <v>419</v>
      </c>
      <c r="P1438" s="18" t="n">
        <v>35</v>
      </c>
      <c r="Q1438" s="18" t="str">
        <f aca="false">CONCATENATE(O1438,P1438)</f>
        <v>JS35</v>
      </c>
      <c r="R1438" s="18" t="s">
        <v>543</v>
      </c>
    </row>
    <row r="1439" customFormat="false" ht="12.75" hidden="false" customHeight="false" outlineLevel="0" collapsed="false">
      <c r="O1439" s="18" t="s">
        <v>419</v>
      </c>
      <c r="P1439" s="18" t="n">
        <v>36</v>
      </c>
      <c r="Q1439" s="18" t="str">
        <f aca="false">CONCATENATE(O1439,P1439)</f>
        <v>JS36</v>
      </c>
      <c r="R1439" s="18" t="s">
        <v>543</v>
      </c>
    </row>
    <row r="1440" customFormat="false" ht="12.75" hidden="false" customHeight="false" outlineLevel="0" collapsed="false">
      <c r="O1440" s="18" t="s">
        <v>419</v>
      </c>
      <c r="P1440" s="18" t="n">
        <v>37</v>
      </c>
      <c r="Q1440" s="18" t="str">
        <f aca="false">CONCATENATE(O1440,P1440)</f>
        <v>JS37</v>
      </c>
      <c r="R1440" s="18" t="s">
        <v>543</v>
      </c>
    </row>
    <row r="1441" customFormat="false" ht="12.75" hidden="false" customHeight="false" outlineLevel="0" collapsed="false">
      <c r="O1441" s="18" t="s">
        <v>419</v>
      </c>
      <c r="P1441" s="18" t="n">
        <v>38</v>
      </c>
      <c r="Q1441" s="18" t="str">
        <f aca="false">CONCATENATE(O1441,P1441)</f>
        <v>JS38</v>
      </c>
      <c r="R1441" s="18" t="s">
        <v>543</v>
      </c>
    </row>
    <row r="1442" customFormat="false" ht="12.75" hidden="false" customHeight="false" outlineLevel="0" collapsed="false">
      <c r="O1442" s="18" t="s">
        <v>419</v>
      </c>
      <c r="P1442" s="18" t="n">
        <v>39</v>
      </c>
      <c r="Q1442" s="18" t="str">
        <f aca="false">CONCATENATE(O1442,P1442)</f>
        <v>JS39</v>
      </c>
      <c r="R1442" s="18" t="s">
        <v>543</v>
      </c>
    </row>
    <row r="1443" customFormat="false" ht="12.75" hidden="false" customHeight="false" outlineLevel="0" collapsed="false">
      <c r="O1443" s="18" t="s">
        <v>419</v>
      </c>
      <c r="P1443" s="18" t="n">
        <v>40</v>
      </c>
      <c r="Q1443" s="18" t="str">
        <f aca="false">CONCATENATE(O1443,P1443)</f>
        <v>JS40</v>
      </c>
      <c r="R1443" s="18" t="s">
        <v>543</v>
      </c>
    </row>
    <row r="1444" customFormat="false" ht="12.75" hidden="false" customHeight="false" outlineLevel="0" collapsed="false">
      <c r="O1444" s="18" t="s">
        <v>419</v>
      </c>
      <c r="P1444" s="18" t="n">
        <v>41</v>
      </c>
      <c r="Q1444" s="18" t="str">
        <f aca="false">CONCATENATE(O1444,P1444)</f>
        <v>JS41</v>
      </c>
      <c r="R1444" s="18" t="s">
        <v>543</v>
      </c>
    </row>
    <row r="1445" customFormat="false" ht="12.75" hidden="false" customHeight="false" outlineLevel="0" collapsed="false">
      <c r="O1445" s="18" t="s">
        <v>419</v>
      </c>
      <c r="P1445" s="18" t="n">
        <v>42</v>
      </c>
      <c r="Q1445" s="18" t="str">
        <f aca="false">CONCATENATE(O1445,P1445)</f>
        <v>JS42</v>
      </c>
      <c r="R1445" s="18" t="s">
        <v>543</v>
      </c>
    </row>
    <row r="1446" customFormat="false" ht="12.75" hidden="false" customHeight="false" outlineLevel="0" collapsed="false">
      <c r="O1446" s="18" t="s">
        <v>419</v>
      </c>
      <c r="P1446" s="18" t="n">
        <v>43</v>
      </c>
      <c r="Q1446" s="18" t="str">
        <f aca="false">CONCATENATE(O1446,P1446)</f>
        <v>JS43</v>
      </c>
      <c r="R1446" s="18" t="s">
        <v>543</v>
      </c>
    </row>
    <row r="1447" customFormat="false" ht="12.75" hidden="false" customHeight="false" outlineLevel="0" collapsed="false">
      <c r="O1447" s="18" t="s">
        <v>419</v>
      </c>
      <c r="P1447" s="18" t="n">
        <v>44</v>
      </c>
      <c r="Q1447" s="18" t="str">
        <f aca="false">CONCATENATE(O1447,P1447)</f>
        <v>JS44</v>
      </c>
      <c r="R1447" s="18" t="s">
        <v>543</v>
      </c>
    </row>
    <row r="1448" customFormat="false" ht="12.75" hidden="false" customHeight="false" outlineLevel="0" collapsed="false">
      <c r="O1448" s="18" t="s">
        <v>419</v>
      </c>
      <c r="P1448" s="18" t="n">
        <v>45</v>
      </c>
      <c r="Q1448" s="18" t="str">
        <f aca="false">CONCATENATE(O1448,P1448)</f>
        <v>JS45</v>
      </c>
      <c r="R1448" s="18" t="s">
        <v>543</v>
      </c>
    </row>
    <row r="1449" customFormat="false" ht="12.75" hidden="false" customHeight="false" outlineLevel="0" collapsed="false">
      <c r="O1449" s="18" t="s">
        <v>419</v>
      </c>
      <c r="P1449" s="18" t="n">
        <v>46</v>
      </c>
      <c r="Q1449" s="18" t="str">
        <f aca="false">CONCATENATE(O1449,P1449)</f>
        <v>JS46</v>
      </c>
      <c r="R1449" s="18" t="s">
        <v>543</v>
      </c>
    </row>
    <row r="1450" customFormat="false" ht="12.75" hidden="false" customHeight="false" outlineLevel="0" collapsed="false">
      <c r="O1450" s="18" t="s">
        <v>419</v>
      </c>
      <c r="P1450" s="18" t="n">
        <v>47</v>
      </c>
      <c r="Q1450" s="18" t="str">
        <f aca="false">CONCATENATE(O1450,P1450)</f>
        <v>JS47</v>
      </c>
      <c r="R1450" s="18" t="s">
        <v>543</v>
      </c>
    </row>
    <row r="1451" customFormat="false" ht="12.75" hidden="false" customHeight="false" outlineLevel="0" collapsed="false">
      <c r="O1451" s="18" t="s">
        <v>419</v>
      </c>
      <c r="P1451" s="18" t="n">
        <v>48</v>
      </c>
      <c r="Q1451" s="18" t="str">
        <f aca="false">CONCATENATE(O1451,P1451)</f>
        <v>JS48</v>
      </c>
      <c r="R1451" s="18" t="s">
        <v>543</v>
      </c>
    </row>
    <row r="1452" customFormat="false" ht="12.75" hidden="false" customHeight="false" outlineLevel="0" collapsed="false">
      <c r="O1452" s="18" t="s">
        <v>419</v>
      </c>
      <c r="P1452" s="18" t="n">
        <v>49</v>
      </c>
      <c r="Q1452" s="18" t="str">
        <f aca="false">CONCATENATE(O1452,P1452)</f>
        <v>JS49</v>
      </c>
      <c r="R1452" s="18" t="s">
        <v>543</v>
      </c>
    </row>
    <row r="1453" customFormat="false" ht="12.75" hidden="false" customHeight="false" outlineLevel="0" collapsed="false">
      <c r="O1453" s="18" t="s">
        <v>419</v>
      </c>
      <c r="P1453" s="18" t="n">
        <v>50</v>
      </c>
      <c r="Q1453" s="18" t="str">
        <f aca="false">CONCATENATE(O1453,P1453)</f>
        <v>JS50</v>
      </c>
      <c r="R1453" s="18" t="s">
        <v>543</v>
      </c>
    </row>
    <row r="1454" customFormat="false" ht="12.75" hidden="false" customHeight="false" outlineLevel="0" collapsed="false">
      <c r="O1454" s="18" t="s">
        <v>419</v>
      </c>
      <c r="P1454" s="18" t="n">
        <v>51</v>
      </c>
      <c r="Q1454" s="18" t="str">
        <f aca="false">CONCATENATE(O1454,P1454)</f>
        <v>JS51</v>
      </c>
      <c r="R1454" s="18" t="s">
        <v>543</v>
      </c>
    </row>
    <row r="1455" customFormat="false" ht="12.75" hidden="false" customHeight="false" outlineLevel="0" collapsed="false">
      <c r="O1455" s="18" t="s">
        <v>419</v>
      </c>
      <c r="P1455" s="18" t="n">
        <v>52</v>
      </c>
      <c r="Q1455" s="18" t="str">
        <f aca="false">CONCATENATE(O1455,P1455)</f>
        <v>JS52</v>
      </c>
      <c r="R1455" s="18" t="s">
        <v>543</v>
      </c>
    </row>
    <row r="1456" customFormat="false" ht="12.75" hidden="false" customHeight="false" outlineLevel="0" collapsed="false">
      <c r="O1456" s="18" t="s">
        <v>419</v>
      </c>
      <c r="P1456" s="18" t="n">
        <v>53</v>
      </c>
      <c r="Q1456" s="18" t="str">
        <f aca="false">CONCATENATE(O1456,P1456)</f>
        <v>JS53</v>
      </c>
      <c r="R1456" s="18" t="s">
        <v>543</v>
      </c>
    </row>
    <row r="1457" customFormat="false" ht="12.75" hidden="false" customHeight="false" outlineLevel="0" collapsed="false">
      <c r="O1457" s="18" t="s">
        <v>419</v>
      </c>
      <c r="P1457" s="18" t="n">
        <v>54</v>
      </c>
      <c r="Q1457" s="18" t="str">
        <f aca="false">CONCATENATE(O1457,P1457)</f>
        <v>JS54</v>
      </c>
      <c r="R1457" s="18" t="s">
        <v>543</v>
      </c>
    </row>
    <row r="1458" customFormat="false" ht="12.75" hidden="false" customHeight="false" outlineLevel="0" collapsed="false">
      <c r="O1458" s="18" t="s">
        <v>419</v>
      </c>
      <c r="P1458" s="18" t="n">
        <v>55</v>
      </c>
      <c r="Q1458" s="18" t="str">
        <f aca="false">CONCATENATE(O1458,P1458)</f>
        <v>JS55</v>
      </c>
      <c r="R1458" s="18" t="s">
        <v>543</v>
      </c>
    </row>
    <row r="1459" customFormat="false" ht="12.75" hidden="false" customHeight="false" outlineLevel="0" collapsed="false">
      <c r="O1459" s="18" t="s">
        <v>419</v>
      </c>
      <c r="P1459" s="18" t="n">
        <v>56</v>
      </c>
      <c r="Q1459" s="18" t="str">
        <f aca="false">CONCATENATE(O1459,P1459)</f>
        <v>JS56</v>
      </c>
      <c r="R1459" s="18" t="s">
        <v>543</v>
      </c>
    </row>
    <row r="1460" customFormat="false" ht="12.75" hidden="false" customHeight="false" outlineLevel="0" collapsed="false">
      <c r="O1460" s="18" t="s">
        <v>419</v>
      </c>
      <c r="P1460" s="18" t="n">
        <v>57</v>
      </c>
      <c r="Q1460" s="18" t="str">
        <f aca="false">CONCATENATE(O1460,P1460)</f>
        <v>JS57</v>
      </c>
      <c r="R1460" s="18" t="s">
        <v>543</v>
      </c>
    </row>
    <row r="1461" customFormat="false" ht="12.75" hidden="false" customHeight="false" outlineLevel="0" collapsed="false">
      <c r="O1461" s="18" t="s">
        <v>419</v>
      </c>
      <c r="P1461" s="18" t="n">
        <v>58</v>
      </c>
      <c r="Q1461" s="18" t="str">
        <f aca="false">CONCATENATE(O1461,P1461)</f>
        <v>JS58</v>
      </c>
      <c r="R1461" s="18" t="s">
        <v>543</v>
      </c>
    </row>
    <row r="1462" customFormat="false" ht="12.75" hidden="false" customHeight="false" outlineLevel="0" collapsed="false">
      <c r="O1462" s="18" t="s">
        <v>419</v>
      </c>
      <c r="P1462" s="18" t="n">
        <v>59</v>
      </c>
      <c r="Q1462" s="18" t="str">
        <f aca="false">CONCATENATE(O1462,P1462)</f>
        <v>JS59</v>
      </c>
      <c r="R1462" s="18" t="s">
        <v>543</v>
      </c>
    </row>
    <row r="1463" customFormat="false" ht="12.75" hidden="false" customHeight="false" outlineLevel="0" collapsed="false">
      <c r="O1463" s="18" t="s">
        <v>419</v>
      </c>
      <c r="P1463" s="18" t="n">
        <v>60</v>
      </c>
      <c r="Q1463" s="18" t="str">
        <f aca="false">CONCATENATE(O1463,P1463)</f>
        <v>JS60</v>
      </c>
      <c r="R1463" s="18" t="s">
        <v>543</v>
      </c>
    </row>
    <row r="1464" customFormat="false" ht="12.75" hidden="false" customHeight="false" outlineLevel="0" collapsed="false">
      <c r="O1464" s="18" t="s">
        <v>419</v>
      </c>
      <c r="P1464" s="18" t="n">
        <v>61</v>
      </c>
      <c r="Q1464" s="18" t="str">
        <f aca="false">CONCATENATE(O1464,P1464)</f>
        <v>JS61</v>
      </c>
      <c r="R1464" s="18" t="s">
        <v>543</v>
      </c>
    </row>
    <row r="1465" customFormat="false" ht="12.75" hidden="false" customHeight="false" outlineLevel="0" collapsed="false">
      <c r="O1465" s="18" t="s">
        <v>419</v>
      </c>
      <c r="P1465" s="18" t="n">
        <v>62</v>
      </c>
      <c r="Q1465" s="18" t="str">
        <f aca="false">CONCATENATE(O1465,P1465)</f>
        <v>JS62</v>
      </c>
      <c r="R1465" s="18" t="s">
        <v>543</v>
      </c>
    </row>
    <row r="1466" customFormat="false" ht="12.75" hidden="false" customHeight="false" outlineLevel="0" collapsed="false">
      <c r="O1466" s="18" t="s">
        <v>419</v>
      </c>
      <c r="P1466" s="18" t="n">
        <v>63</v>
      </c>
      <c r="Q1466" s="18" t="str">
        <f aca="false">CONCATENATE(O1466,P1466)</f>
        <v>JS63</v>
      </c>
      <c r="R1466" s="18" t="s">
        <v>543</v>
      </c>
    </row>
    <row r="1467" customFormat="false" ht="12.75" hidden="false" customHeight="false" outlineLevel="0" collapsed="false">
      <c r="O1467" s="18" t="s">
        <v>419</v>
      </c>
      <c r="P1467" s="18" t="n">
        <v>64</v>
      </c>
      <c r="Q1467" s="18" t="str">
        <f aca="false">CONCATENATE(O1467,P1467)</f>
        <v>JS64</v>
      </c>
      <c r="R1467" s="18" t="s">
        <v>543</v>
      </c>
    </row>
    <row r="1468" customFormat="false" ht="12.75" hidden="false" customHeight="false" outlineLevel="0" collapsed="false">
      <c r="O1468" s="18" t="s">
        <v>419</v>
      </c>
      <c r="P1468" s="18" t="n">
        <v>65</v>
      </c>
      <c r="Q1468" s="18" t="str">
        <f aca="false">CONCATENATE(O1468,P1468)</f>
        <v>JS65</v>
      </c>
      <c r="R1468" s="18" t="s">
        <v>543</v>
      </c>
    </row>
    <row r="1469" customFormat="false" ht="12.75" hidden="false" customHeight="false" outlineLevel="0" collapsed="false">
      <c r="O1469" s="18" t="s">
        <v>419</v>
      </c>
      <c r="P1469" s="18" t="n">
        <v>66</v>
      </c>
      <c r="Q1469" s="18" t="str">
        <f aca="false">CONCATENATE(O1469,P1469)</f>
        <v>JS66</v>
      </c>
      <c r="R1469" s="18" t="s">
        <v>543</v>
      </c>
    </row>
    <row r="1470" customFormat="false" ht="12.75" hidden="false" customHeight="false" outlineLevel="0" collapsed="false">
      <c r="O1470" s="18" t="s">
        <v>419</v>
      </c>
      <c r="P1470" s="18" t="n">
        <v>67</v>
      </c>
      <c r="Q1470" s="18" t="str">
        <f aca="false">CONCATENATE(O1470,P1470)</f>
        <v>JS67</v>
      </c>
      <c r="R1470" s="18" t="s">
        <v>543</v>
      </c>
    </row>
    <row r="1471" customFormat="false" ht="12.75" hidden="false" customHeight="false" outlineLevel="0" collapsed="false">
      <c r="O1471" s="18" t="s">
        <v>419</v>
      </c>
      <c r="P1471" s="18" t="n">
        <v>68</v>
      </c>
      <c r="Q1471" s="18" t="str">
        <f aca="false">CONCATENATE(O1471,P1471)</f>
        <v>JS68</v>
      </c>
      <c r="R1471" s="18" t="s">
        <v>543</v>
      </c>
    </row>
    <row r="1472" customFormat="false" ht="12.75" hidden="false" customHeight="false" outlineLevel="0" collapsed="false">
      <c r="O1472" s="18" t="s">
        <v>419</v>
      </c>
      <c r="P1472" s="18" t="n">
        <v>69</v>
      </c>
      <c r="Q1472" s="18" t="str">
        <f aca="false">CONCATENATE(O1472,P1472)</f>
        <v>JS69</v>
      </c>
      <c r="R1472" s="18" t="s">
        <v>543</v>
      </c>
    </row>
    <row r="1473" customFormat="false" ht="12.75" hidden="false" customHeight="false" outlineLevel="0" collapsed="false">
      <c r="O1473" s="18" t="s">
        <v>419</v>
      </c>
      <c r="P1473" s="18" t="n">
        <v>70</v>
      </c>
      <c r="Q1473" s="18" t="str">
        <f aca="false">CONCATENATE(O1473,P1473)</f>
        <v>JS70</v>
      </c>
      <c r="R1473" s="18" t="s">
        <v>543</v>
      </c>
    </row>
    <row r="1474" customFormat="false" ht="12.75" hidden="false" customHeight="false" outlineLevel="0" collapsed="false">
      <c r="O1474" s="18" t="s">
        <v>419</v>
      </c>
      <c r="P1474" s="18" t="n">
        <v>71</v>
      </c>
      <c r="Q1474" s="18" t="str">
        <f aca="false">CONCATENATE(O1474,P1474)</f>
        <v>JS71</v>
      </c>
      <c r="R1474" s="18" t="s">
        <v>543</v>
      </c>
    </row>
    <row r="1475" customFormat="false" ht="12.75" hidden="false" customHeight="false" outlineLevel="0" collapsed="false">
      <c r="O1475" s="18" t="s">
        <v>419</v>
      </c>
      <c r="P1475" s="18" t="n">
        <v>72</v>
      </c>
      <c r="Q1475" s="18" t="str">
        <f aca="false">CONCATENATE(O1475,P1475)</f>
        <v>JS72</v>
      </c>
      <c r="R1475" s="18" t="s">
        <v>543</v>
      </c>
    </row>
    <row r="1476" customFormat="false" ht="12.75" hidden="false" customHeight="false" outlineLevel="0" collapsed="false">
      <c r="O1476" s="18" t="s">
        <v>419</v>
      </c>
      <c r="P1476" s="18" t="n">
        <v>73</v>
      </c>
      <c r="Q1476" s="18" t="str">
        <f aca="false">CONCATENATE(O1476,P1476)</f>
        <v>JS73</v>
      </c>
      <c r="R1476" s="18" t="s">
        <v>543</v>
      </c>
    </row>
    <row r="1477" customFormat="false" ht="12.75" hidden="false" customHeight="false" outlineLevel="0" collapsed="false">
      <c r="O1477" s="18" t="s">
        <v>419</v>
      </c>
      <c r="P1477" s="18" t="n">
        <v>74</v>
      </c>
      <c r="Q1477" s="18" t="str">
        <f aca="false">CONCATENATE(O1477,P1477)</f>
        <v>JS74</v>
      </c>
      <c r="R1477" s="18" t="s">
        <v>543</v>
      </c>
    </row>
    <row r="1478" customFormat="false" ht="12.75" hidden="false" customHeight="false" outlineLevel="0" collapsed="false">
      <c r="O1478" s="18" t="s">
        <v>419</v>
      </c>
      <c r="P1478" s="18" t="n">
        <v>75</v>
      </c>
      <c r="Q1478" s="18" t="str">
        <f aca="false">CONCATENATE(O1478,P1478)</f>
        <v>JS75</v>
      </c>
      <c r="R1478" s="18" t="s">
        <v>543</v>
      </c>
    </row>
    <row r="1479" customFormat="false" ht="12.75" hidden="false" customHeight="false" outlineLevel="0" collapsed="false">
      <c r="O1479" s="18" t="s">
        <v>419</v>
      </c>
      <c r="P1479" s="18" t="n">
        <v>76</v>
      </c>
      <c r="Q1479" s="18" t="str">
        <f aca="false">CONCATENATE(O1479,P1479)</f>
        <v>JS76</v>
      </c>
      <c r="R1479" s="18" t="s">
        <v>543</v>
      </c>
    </row>
    <row r="1480" customFormat="false" ht="12.75" hidden="false" customHeight="false" outlineLevel="0" collapsed="false">
      <c r="O1480" s="18" t="s">
        <v>419</v>
      </c>
      <c r="P1480" s="18" t="n">
        <v>77</v>
      </c>
      <c r="Q1480" s="18" t="str">
        <f aca="false">CONCATENATE(O1480,P1480)</f>
        <v>JS77</v>
      </c>
      <c r="R1480" s="18" t="s">
        <v>543</v>
      </c>
    </row>
    <row r="1481" customFormat="false" ht="12.75" hidden="false" customHeight="false" outlineLevel="0" collapsed="false">
      <c r="O1481" s="18" t="s">
        <v>419</v>
      </c>
      <c r="P1481" s="18" t="n">
        <v>78</v>
      </c>
      <c r="Q1481" s="18" t="str">
        <f aca="false">CONCATENATE(O1481,P1481)</f>
        <v>JS78</v>
      </c>
      <c r="R1481" s="18" t="s">
        <v>543</v>
      </c>
    </row>
    <row r="1482" customFormat="false" ht="12.75" hidden="false" customHeight="false" outlineLevel="0" collapsed="false">
      <c r="O1482" s="18" t="s">
        <v>419</v>
      </c>
      <c r="P1482" s="18" t="n">
        <v>79</v>
      </c>
      <c r="Q1482" s="18" t="str">
        <f aca="false">CONCATENATE(O1482,P1482)</f>
        <v>JS79</v>
      </c>
      <c r="R1482" s="18" t="s">
        <v>543</v>
      </c>
    </row>
    <row r="1483" customFormat="false" ht="12.75" hidden="false" customHeight="false" outlineLevel="0" collapsed="false">
      <c r="O1483" s="18" t="s">
        <v>419</v>
      </c>
      <c r="P1483" s="18" t="n">
        <v>80</v>
      </c>
      <c r="Q1483" s="18" t="str">
        <f aca="false">CONCATENATE(O1483,P1483)</f>
        <v>JS80</v>
      </c>
      <c r="R1483" s="18" t="s">
        <v>543</v>
      </c>
    </row>
    <row r="1484" customFormat="false" ht="12.75" hidden="false" customHeight="false" outlineLevel="0" collapsed="false">
      <c r="O1484" s="18" t="s">
        <v>419</v>
      </c>
      <c r="P1484" s="18" t="n">
        <v>81</v>
      </c>
      <c r="Q1484" s="18" t="str">
        <f aca="false">CONCATENATE(O1484,P1484)</f>
        <v>JS81</v>
      </c>
      <c r="R1484" s="18" t="s">
        <v>543</v>
      </c>
    </row>
    <row r="1485" customFormat="false" ht="12.75" hidden="false" customHeight="false" outlineLevel="0" collapsed="false">
      <c r="O1485" s="18" t="s">
        <v>419</v>
      </c>
      <c r="P1485" s="18" t="n">
        <v>82</v>
      </c>
      <c r="Q1485" s="18" t="str">
        <f aca="false">CONCATENATE(O1485,P1485)</f>
        <v>JS82</v>
      </c>
      <c r="R1485" s="18" t="s">
        <v>543</v>
      </c>
    </row>
    <row r="1486" customFormat="false" ht="12.75" hidden="false" customHeight="false" outlineLevel="0" collapsed="false">
      <c r="O1486" s="18" t="s">
        <v>419</v>
      </c>
      <c r="P1486" s="18" t="n">
        <v>83</v>
      </c>
      <c r="Q1486" s="18" t="str">
        <f aca="false">CONCATENATE(O1486,P1486)</f>
        <v>JS83</v>
      </c>
      <c r="R1486" s="18" t="s">
        <v>543</v>
      </c>
    </row>
    <row r="1487" customFormat="false" ht="12.75" hidden="false" customHeight="false" outlineLevel="0" collapsed="false">
      <c r="O1487" s="18" t="s">
        <v>419</v>
      </c>
      <c r="P1487" s="18" t="n">
        <v>84</v>
      </c>
      <c r="Q1487" s="18" t="str">
        <f aca="false">CONCATENATE(O1487,P1487)</f>
        <v>JS84</v>
      </c>
      <c r="R1487" s="18" t="s">
        <v>543</v>
      </c>
    </row>
    <row r="1488" customFormat="false" ht="12.75" hidden="false" customHeight="false" outlineLevel="0" collapsed="false">
      <c r="O1488" s="18" t="s">
        <v>419</v>
      </c>
      <c r="P1488" s="18" t="n">
        <v>85</v>
      </c>
      <c r="Q1488" s="18" t="str">
        <f aca="false">CONCATENATE(O1488,P1488)</f>
        <v>JS85</v>
      </c>
      <c r="R1488" s="18" t="s">
        <v>543</v>
      </c>
    </row>
    <row r="1489" customFormat="false" ht="12.75" hidden="false" customHeight="false" outlineLevel="0" collapsed="false">
      <c r="O1489" s="18" t="s">
        <v>419</v>
      </c>
      <c r="P1489" s="18" t="n">
        <v>86</v>
      </c>
      <c r="Q1489" s="18" t="str">
        <f aca="false">CONCATENATE(O1489,P1489)</f>
        <v>JS86</v>
      </c>
      <c r="R1489" s="18" t="s">
        <v>543</v>
      </c>
    </row>
    <row r="1490" customFormat="false" ht="12.75" hidden="false" customHeight="false" outlineLevel="0" collapsed="false">
      <c r="O1490" s="18" t="s">
        <v>419</v>
      </c>
      <c r="P1490" s="18" t="n">
        <v>87</v>
      </c>
      <c r="Q1490" s="18" t="str">
        <f aca="false">CONCATENATE(O1490,P1490)</f>
        <v>JS87</v>
      </c>
      <c r="R1490" s="18" t="s">
        <v>543</v>
      </c>
    </row>
    <row r="1491" customFormat="false" ht="12.75" hidden="false" customHeight="false" outlineLevel="0" collapsed="false">
      <c r="O1491" s="18" t="s">
        <v>419</v>
      </c>
      <c r="P1491" s="18" t="n">
        <v>88</v>
      </c>
      <c r="Q1491" s="18" t="str">
        <f aca="false">CONCATENATE(O1491,P1491)</f>
        <v>JS88</v>
      </c>
      <c r="R1491" s="18" t="s">
        <v>543</v>
      </c>
    </row>
    <row r="1492" customFormat="false" ht="12.75" hidden="false" customHeight="false" outlineLevel="0" collapsed="false">
      <c r="O1492" s="18" t="s">
        <v>419</v>
      </c>
      <c r="P1492" s="18" t="n">
        <v>89</v>
      </c>
      <c r="Q1492" s="18" t="str">
        <f aca="false">CONCATENATE(O1492,P1492)</f>
        <v>JS89</v>
      </c>
      <c r="R1492" s="18" t="s">
        <v>543</v>
      </c>
    </row>
    <row r="1493" customFormat="false" ht="12.75" hidden="false" customHeight="false" outlineLevel="0" collapsed="false">
      <c r="O1493" s="18" t="s">
        <v>419</v>
      </c>
      <c r="P1493" s="18" t="n">
        <v>90</v>
      </c>
      <c r="Q1493" s="18" t="str">
        <f aca="false">CONCATENATE(O1493,P1493)</f>
        <v>JS90</v>
      </c>
      <c r="R1493" s="18" t="s">
        <v>543</v>
      </c>
    </row>
    <row r="1494" customFormat="false" ht="12.75" hidden="false" customHeight="false" outlineLevel="0" collapsed="false">
      <c r="O1494" s="18" t="s">
        <v>419</v>
      </c>
      <c r="P1494" s="18" t="n">
        <v>91</v>
      </c>
      <c r="Q1494" s="18" t="str">
        <f aca="false">CONCATENATE(O1494,P1494)</f>
        <v>JS91</v>
      </c>
      <c r="R1494" s="18" t="s">
        <v>543</v>
      </c>
    </row>
    <row r="1495" customFormat="false" ht="12.75" hidden="false" customHeight="false" outlineLevel="0" collapsed="false">
      <c r="O1495" s="18" t="s">
        <v>419</v>
      </c>
      <c r="P1495" s="18" t="n">
        <v>92</v>
      </c>
      <c r="Q1495" s="18" t="str">
        <f aca="false">CONCATENATE(O1495,P1495)</f>
        <v>JS92</v>
      </c>
      <c r="R1495" s="18" t="s">
        <v>543</v>
      </c>
    </row>
    <row r="1496" customFormat="false" ht="12.75" hidden="false" customHeight="false" outlineLevel="0" collapsed="false">
      <c r="O1496" s="18" t="s">
        <v>419</v>
      </c>
      <c r="P1496" s="18" t="n">
        <v>93</v>
      </c>
      <c r="Q1496" s="18" t="str">
        <f aca="false">CONCATENATE(O1496,P1496)</f>
        <v>JS93</v>
      </c>
      <c r="R1496" s="18" t="s">
        <v>543</v>
      </c>
    </row>
    <row r="1497" customFormat="false" ht="12.75" hidden="false" customHeight="false" outlineLevel="0" collapsed="false">
      <c r="O1497" s="18" t="s">
        <v>419</v>
      </c>
      <c r="P1497" s="18" t="n">
        <v>94</v>
      </c>
      <c r="Q1497" s="18" t="str">
        <f aca="false">CONCATENATE(O1497,P1497)</f>
        <v>JS94</v>
      </c>
      <c r="R1497" s="18" t="s">
        <v>543</v>
      </c>
    </row>
    <row r="1498" customFormat="false" ht="12.75" hidden="false" customHeight="false" outlineLevel="0" collapsed="false">
      <c r="O1498" s="18" t="s">
        <v>419</v>
      </c>
      <c r="P1498" s="18" t="n">
        <v>95</v>
      </c>
      <c r="Q1498" s="18" t="str">
        <f aca="false">CONCATENATE(O1498,P1498)</f>
        <v>JS95</v>
      </c>
      <c r="R1498" s="18" t="s">
        <v>543</v>
      </c>
    </row>
    <row r="1499" customFormat="false" ht="12.75" hidden="false" customHeight="false" outlineLevel="0" collapsed="false">
      <c r="O1499" s="18" t="s">
        <v>419</v>
      </c>
      <c r="P1499" s="18" t="n">
        <v>96</v>
      </c>
      <c r="Q1499" s="18" t="str">
        <f aca="false">CONCATENATE(O1499,P1499)</f>
        <v>JS96</v>
      </c>
      <c r="R1499" s="18" t="s">
        <v>543</v>
      </c>
    </row>
    <row r="1500" customFormat="false" ht="12.75" hidden="false" customHeight="false" outlineLevel="0" collapsed="false">
      <c r="O1500" s="18" t="s">
        <v>419</v>
      </c>
      <c r="P1500" s="18" t="n">
        <v>97</v>
      </c>
      <c r="Q1500" s="18" t="str">
        <f aca="false">CONCATENATE(O1500,P1500)</f>
        <v>JS97</v>
      </c>
      <c r="R1500" s="18" t="s">
        <v>543</v>
      </c>
    </row>
    <row r="1501" customFormat="false" ht="12.75" hidden="false" customHeight="false" outlineLevel="0" collapsed="false">
      <c r="O1501" s="18" t="s">
        <v>419</v>
      </c>
      <c r="P1501" s="18" t="n">
        <v>98</v>
      </c>
      <c r="Q1501" s="18" t="str">
        <f aca="false">CONCATENATE(O1501,P1501)</f>
        <v>JS98</v>
      </c>
      <c r="R1501" s="18" t="s">
        <v>543</v>
      </c>
    </row>
    <row r="1502" customFormat="false" ht="12.75" hidden="false" customHeight="false" outlineLevel="0" collapsed="false">
      <c r="O1502" s="18" t="s">
        <v>419</v>
      </c>
      <c r="P1502" s="18" t="n">
        <v>99</v>
      </c>
      <c r="Q1502" s="18" t="str">
        <f aca="false">CONCATENATE(O1502,P1502)</f>
        <v>JS99</v>
      </c>
      <c r="R1502" s="18" t="s">
        <v>543</v>
      </c>
    </row>
    <row r="1503" customFormat="false" ht="12.75" hidden="false" customHeight="false" outlineLevel="0" collapsed="false">
      <c r="O1503" s="18" t="s">
        <v>419</v>
      </c>
      <c r="P1503" s="18" t="n">
        <v>100</v>
      </c>
      <c r="Q1503" s="18" t="str">
        <f aca="false">CONCATENATE(O1503,P1503)</f>
        <v>JS100</v>
      </c>
      <c r="R1503" s="18" t="s">
        <v>543</v>
      </c>
    </row>
    <row r="1504" customFormat="false" ht="12.75" hidden="false" customHeight="false" outlineLevel="0" collapsed="false">
      <c r="O1504" s="18" t="s">
        <v>419</v>
      </c>
      <c r="P1504" s="18" t="n">
        <v>101</v>
      </c>
      <c r="Q1504" s="18" t="str">
        <f aca="false">CONCATENATE(O1504,P1504)</f>
        <v>JS101</v>
      </c>
      <c r="R1504" s="18" t="s">
        <v>543</v>
      </c>
    </row>
    <row r="1505" customFormat="false" ht="12.75" hidden="false" customHeight="false" outlineLevel="0" collapsed="false">
      <c r="O1505" s="18" t="s">
        <v>419</v>
      </c>
      <c r="P1505" s="18" t="n">
        <v>102</v>
      </c>
      <c r="Q1505" s="18" t="str">
        <f aca="false">CONCATENATE(O1505,P1505)</f>
        <v>JS102</v>
      </c>
      <c r="R1505" s="18" t="s">
        <v>543</v>
      </c>
    </row>
    <row r="1506" customFormat="false" ht="12.75" hidden="false" customHeight="false" outlineLevel="0" collapsed="false">
      <c r="O1506" s="18" t="s">
        <v>419</v>
      </c>
      <c r="P1506" s="18" t="n">
        <v>103</v>
      </c>
      <c r="Q1506" s="18" t="str">
        <f aca="false">CONCATENATE(O1506,P1506)</f>
        <v>JS103</v>
      </c>
      <c r="R1506" s="18" t="s">
        <v>543</v>
      </c>
    </row>
    <row r="1507" customFormat="false" ht="12.75" hidden="false" customHeight="false" outlineLevel="0" collapsed="false">
      <c r="O1507" s="18" t="s">
        <v>419</v>
      </c>
      <c r="P1507" s="18" t="n">
        <v>104</v>
      </c>
      <c r="Q1507" s="18" t="str">
        <f aca="false">CONCATENATE(O1507,P1507)</f>
        <v>JS104</v>
      </c>
      <c r="R1507" s="18" t="s">
        <v>543</v>
      </c>
    </row>
    <row r="1508" customFormat="false" ht="12.75" hidden="false" customHeight="false" outlineLevel="0" collapsed="false">
      <c r="O1508" s="18" t="s">
        <v>419</v>
      </c>
      <c r="P1508" s="18" t="n">
        <v>105</v>
      </c>
      <c r="Q1508" s="18" t="str">
        <f aca="false">CONCATENATE(O1508,P1508)</f>
        <v>JS105</v>
      </c>
      <c r="R1508" s="18" t="s">
        <v>543</v>
      </c>
    </row>
    <row r="1509" customFormat="false" ht="12.75" hidden="false" customHeight="false" outlineLevel="0" collapsed="false">
      <c r="O1509" s="18" t="s">
        <v>419</v>
      </c>
      <c r="P1509" s="18" t="n">
        <v>106</v>
      </c>
      <c r="Q1509" s="18" t="str">
        <f aca="false">CONCATENATE(O1509,P1509)</f>
        <v>JS106</v>
      </c>
      <c r="R1509" s="18" t="s">
        <v>543</v>
      </c>
    </row>
    <row r="1510" customFormat="false" ht="12.75" hidden="false" customHeight="false" outlineLevel="0" collapsed="false">
      <c r="O1510" s="18" t="s">
        <v>419</v>
      </c>
      <c r="P1510" s="18" t="n">
        <v>107</v>
      </c>
      <c r="Q1510" s="18" t="str">
        <f aca="false">CONCATENATE(O1510,P1510)</f>
        <v>JS107</v>
      </c>
      <c r="R1510" s="18" t="s">
        <v>543</v>
      </c>
    </row>
    <row r="1511" customFormat="false" ht="12.75" hidden="false" customHeight="false" outlineLevel="0" collapsed="false">
      <c r="O1511" s="18" t="s">
        <v>419</v>
      </c>
      <c r="P1511" s="18" t="n">
        <v>108</v>
      </c>
      <c r="Q1511" s="18" t="str">
        <f aca="false">CONCATENATE(O1511,P1511)</f>
        <v>JS108</v>
      </c>
      <c r="R1511" s="18" t="s">
        <v>543</v>
      </c>
    </row>
    <row r="1512" customFormat="false" ht="12.75" hidden="false" customHeight="false" outlineLevel="0" collapsed="false">
      <c r="O1512" s="18" t="s">
        <v>419</v>
      </c>
      <c r="P1512" s="18" t="n">
        <v>109</v>
      </c>
      <c r="Q1512" s="18" t="str">
        <f aca="false">CONCATENATE(O1512,P1512)</f>
        <v>JS109</v>
      </c>
      <c r="R1512" s="18" t="s">
        <v>543</v>
      </c>
    </row>
    <row r="1513" customFormat="false" ht="12.75" hidden="false" customHeight="false" outlineLevel="0" collapsed="false">
      <c r="O1513" s="18" t="s">
        <v>419</v>
      </c>
      <c r="P1513" s="18" t="n">
        <v>110</v>
      </c>
      <c r="Q1513" s="18" t="str">
        <f aca="false">CONCATENATE(O1513,P1513)</f>
        <v>JS110</v>
      </c>
      <c r="R1513" s="18" t="s">
        <v>543</v>
      </c>
    </row>
    <row r="1514" customFormat="false" ht="12.75" hidden="false" customHeight="false" outlineLevel="0" collapsed="false">
      <c r="O1514" s="18" t="s">
        <v>419</v>
      </c>
      <c r="P1514" s="18" t="n">
        <v>111</v>
      </c>
      <c r="Q1514" s="18" t="str">
        <f aca="false">CONCATENATE(O1514,P1514)</f>
        <v>JS111</v>
      </c>
      <c r="R1514" s="18" t="s">
        <v>543</v>
      </c>
    </row>
    <row r="1515" customFormat="false" ht="12.75" hidden="false" customHeight="false" outlineLevel="0" collapsed="false">
      <c r="O1515" s="18" t="s">
        <v>419</v>
      </c>
      <c r="P1515" s="18" t="n">
        <v>112</v>
      </c>
      <c r="Q1515" s="18" t="str">
        <f aca="false">CONCATENATE(O1515,P1515)</f>
        <v>JS112</v>
      </c>
      <c r="R1515" s="18" t="s">
        <v>543</v>
      </c>
    </row>
    <row r="1516" customFormat="false" ht="12.75" hidden="false" customHeight="false" outlineLevel="0" collapsed="false">
      <c r="O1516" s="18" t="s">
        <v>419</v>
      </c>
      <c r="P1516" s="18" t="n">
        <v>113</v>
      </c>
      <c r="Q1516" s="18" t="str">
        <f aca="false">CONCATENATE(O1516,P1516)</f>
        <v>JS113</v>
      </c>
      <c r="R1516" s="18" t="s">
        <v>543</v>
      </c>
    </row>
    <row r="1517" customFormat="false" ht="12.75" hidden="false" customHeight="false" outlineLevel="0" collapsed="false">
      <c r="O1517" s="18" t="s">
        <v>419</v>
      </c>
      <c r="P1517" s="18" t="n">
        <v>114</v>
      </c>
      <c r="Q1517" s="18" t="str">
        <f aca="false">CONCATENATE(O1517,P1517)</f>
        <v>JS114</v>
      </c>
      <c r="R1517" s="18" t="s">
        <v>543</v>
      </c>
    </row>
    <row r="1518" customFormat="false" ht="12.75" hidden="false" customHeight="false" outlineLevel="0" collapsed="false">
      <c r="O1518" s="18" t="s">
        <v>419</v>
      </c>
      <c r="P1518" s="18" t="n">
        <v>115</v>
      </c>
      <c r="Q1518" s="18" t="str">
        <f aca="false">CONCATENATE(O1518,P1518)</f>
        <v>JS115</v>
      </c>
      <c r="R1518" s="18" t="s">
        <v>543</v>
      </c>
    </row>
    <row r="1519" customFormat="false" ht="12.75" hidden="false" customHeight="false" outlineLevel="0" collapsed="false">
      <c r="O1519" s="18" t="s">
        <v>419</v>
      </c>
      <c r="P1519" s="18" t="n">
        <v>116</v>
      </c>
      <c r="Q1519" s="18" t="str">
        <f aca="false">CONCATENATE(O1519,P1519)</f>
        <v>JS116</v>
      </c>
      <c r="R1519" s="18" t="s">
        <v>543</v>
      </c>
    </row>
    <row r="1520" customFormat="false" ht="12.75" hidden="false" customHeight="false" outlineLevel="0" collapsed="false">
      <c r="O1520" s="18" t="s">
        <v>419</v>
      </c>
      <c r="P1520" s="18" t="n">
        <v>117</v>
      </c>
      <c r="Q1520" s="18" t="str">
        <f aca="false">CONCATENATE(O1520,P1520)</f>
        <v>JS117</v>
      </c>
      <c r="R1520" s="18" t="s">
        <v>543</v>
      </c>
    </row>
    <row r="1521" customFormat="false" ht="12.75" hidden="false" customHeight="false" outlineLevel="0" collapsed="false">
      <c r="O1521" s="18" t="s">
        <v>419</v>
      </c>
      <c r="P1521" s="18" t="n">
        <v>118</v>
      </c>
      <c r="Q1521" s="18" t="str">
        <f aca="false">CONCATENATE(O1521,P1521)</f>
        <v>JS118</v>
      </c>
      <c r="R1521" s="18" t="s">
        <v>543</v>
      </c>
    </row>
    <row r="1522" customFormat="false" ht="12.75" hidden="false" customHeight="false" outlineLevel="0" collapsed="false">
      <c r="O1522" s="18" t="s">
        <v>419</v>
      </c>
      <c r="P1522" s="18" t="n">
        <v>119</v>
      </c>
      <c r="Q1522" s="18" t="str">
        <f aca="false">CONCATENATE(O1522,P1522)</f>
        <v>JS119</v>
      </c>
      <c r="R1522" s="18" t="s">
        <v>543</v>
      </c>
    </row>
    <row r="1523" customFormat="false" ht="12.75" hidden="false" customHeight="false" outlineLevel="0" collapsed="false">
      <c r="O1523" s="18" t="s">
        <v>419</v>
      </c>
      <c r="P1523" s="18" t="n">
        <v>120</v>
      </c>
      <c r="Q1523" s="18" t="str">
        <f aca="false">CONCATENATE(O1523,P1523)</f>
        <v>JS120</v>
      </c>
      <c r="R1523" s="18" t="s">
        <v>543</v>
      </c>
    </row>
    <row r="1524" customFormat="false" ht="12.75" hidden="false" customHeight="false" outlineLevel="0" collapsed="false">
      <c r="O1524" s="18" t="s">
        <v>419</v>
      </c>
      <c r="P1524" s="18" t="n">
        <v>121</v>
      </c>
      <c r="Q1524" s="18" t="str">
        <f aca="false">CONCATENATE(O1524,P1524)</f>
        <v>JS121</v>
      </c>
      <c r="R1524" s="18" t="s">
        <v>543</v>
      </c>
    </row>
    <row r="1525" customFormat="false" ht="12.75" hidden="false" customHeight="false" outlineLevel="0" collapsed="false">
      <c r="O1525" s="18" t="s">
        <v>419</v>
      </c>
      <c r="P1525" s="18" t="n">
        <v>122</v>
      </c>
      <c r="Q1525" s="18" t="str">
        <f aca="false">CONCATENATE(O1525,P1525)</f>
        <v>JS122</v>
      </c>
      <c r="R1525" s="18" t="s">
        <v>543</v>
      </c>
    </row>
    <row r="1526" customFormat="false" ht="12.75" hidden="false" customHeight="false" outlineLevel="0" collapsed="false">
      <c r="O1526" s="18" t="s">
        <v>419</v>
      </c>
      <c r="P1526" s="18" t="n">
        <v>123</v>
      </c>
      <c r="Q1526" s="18" t="str">
        <f aca="false">CONCATENATE(O1526,P1526)</f>
        <v>JS123</v>
      </c>
      <c r="R1526" s="18" t="s">
        <v>543</v>
      </c>
    </row>
    <row r="1527" customFormat="false" ht="12.75" hidden="false" customHeight="false" outlineLevel="0" collapsed="false">
      <c r="O1527" s="18" t="s">
        <v>419</v>
      </c>
      <c r="P1527" s="18" t="n">
        <v>124</v>
      </c>
      <c r="Q1527" s="18" t="str">
        <f aca="false">CONCATENATE(O1527,P1527)</f>
        <v>JS124</v>
      </c>
      <c r="R1527" s="18" t="s">
        <v>543</v>
      </c>
    </row>
    <row r="1528" customFormat="false" ht="12.75" hidden="false" customHeight="false" outlineLevel="0" collapsed="false">
      <c r="O1528" s="18" t="s">
        <v>419</v>
      </c>
      <c r="P1528" s="18" t="n">
        <v>125</v>
      </c>
      <c r="Q1528" s="18" t="str">
        <f aca="false">CONCATENATE(O1528,P1528)</f>
        <v>JS125</v>
      </c>
      <c r="R1528" s="18" t="s">
        <v>543</v>
      </c>
    </row>
    <row r="1529" customFormat="false" ht="12.75" hidden="false" customHeight="false" outlineLevel="0" collapsed="false">
      <c r="O1529" s="18" t="s">
        <v>419</v>
      </c>
      <c r="P1529" s="18" t="n">
        <v>126</v>
      </c>
      <c r="Q1529" s="18" t="str">
        <f aca="false">CONCATENATE(O1529,P1529)</f>
        <v>JS126</v>
      </c>
      <c r="R1529" s="18" t="s">
        <v>543</v>
      </c>
    </row>
    <row r="1530" customFormat="false" ht="12.75" hidden="false" customHeight="false" outlineLevel="0" collapsed="false">
      <c r="O1530" s="18" t="s">
        <v>419</v>
      </c>
      <c r="P1530" s="18" t="n">
        <v>127</v>
      </c>
      <c r="Q1530" s="18" t="str">
        <f aca="false">CONCATENATE(O1530,P1530)</f>
        <v>JS127</v>
      </c>
      <c r="R1530" s="18" t="s">
        <v>543</v>
      </c>
    </row>
    <row r="1531" customFormat="false" ht="12.75" hidden="false" customHeight="false" outlineLevel="0" collapsed="false">
      <c r="O1531" s="18" t="s">
        <v>419</v>
      </c>
      <c r="P1531" s="18" t="n">
        <v>128</v>
      </c>
      <c r="Q1531" s="18" t="str">
        <f aca="false">CONCATENATE(O1531,P1531)</f>
        <v>JS128</v>
      </c>
      <c r="R1531" s="18" t="s">
        <v>543</v>
      </c>
    </row>
    <row r="1532" customFormat="false" ht="12.75" hidden="false" customHeight="false" outlineLevel="0" collapsed="false">
      <c r="O1532" s="18" t="s">
        <v>419</v>
      </c>
      <c r="P1532" s="18" t="n">
        <v>129</v>
      </c>
      <c r="Q1532" s="18" t="str">
        <f aca="false">CONCATENATE(O1532,P1532)</f>
        <v>JS129</v>
      </c>
      <c r="R1532" s="18" t="s">
        <v>543</v>
      </c>
    </row>
    <row r="1533" customFormat="false" ht="12.75" hidden="false" customHeight="false" outlineLevel="0" collapsed="false">
      <c r="O1533" s="18" t="s">
        <v>419</v>
      </c>
      <c r="P1533" s="18" t="n">
        <v>130</v>
      </c>
      <c r="Q1533" s="18" t="str">
        <f aca="false">CONCATENATE(O1533,P1533)</f>
        <v>JS130</v>
      </c>
      <c r="R1533" s="18" t="s">
        <v>543</v>
      </c>
    </row>
    <row r="1534" customFormat="false" ht="12.75" hidden="false" customHeight="false" outlineLevel="0" collapsed="false">
      <c r="O1534" s="18" t="s">
        <v>419</v>
      </c>
      <c r="P1534" s="18" t="n">
        <v>131</v>
      </c>
      <c r="Q1534" s="18" t="str">
        <f aca="false">CONCATENATE(O1534,P1534)</f>
        <v>JS131</v>
      </c>
      <c r="R1534" s="18" t="s">
        <v>543</v>
      </c>
    </row>
    <row r="1535" customFormat="false" ht="12.75" hidden="false" customHeight="false" outlineLevel="0" collapsed="false">
      <c r="O1535" s="18" t="s">
        <v>419</v>
      </c>
      <c r="P1535" s="18" t="n">
        <v>132</v>
      </c>
      <c r="Q1535" s="18" t="str">
        <f aca="false">CONCATENATE(O1535,P1535)</f>
        <v>JS132</v>
      </c>
      <c r="R1535" s="18" t="s">
        <v>543</v>
      </c>
    </row>
    <row r="1536" customFormat="false" ht="12.75" hidden="false" customHeight="false" outlineLevel="0" collapsed="false">
      <c r="O1536" s="18" t="s">
        <v>419</v>
      </c>
      <c r="P1536" s="18" t="n">
        <v>133</v>
      </c>
      <c r="Q1536" s="18" t="str">
        <f aca="false">CONCATENATE(O1536,P1536)</f>
        <v>JS133</v>
      </c>
      <c r="R1536" s="18" t="s">
        <v>543</v>
      </c>
    </row>
    <row r="1537" customFormat="false" ht="12.75" hidden="false" customHeight="false" outlineLevel="0" collapsed="false">
      <c r="O1537" s="18" t="s">
        <v>419</v>
      </c>
      <c r="P1537" s="18" t="n">
        <v>134</v>
      </c>
      <c r="Q1537" s="18" t="str">
        <f aca="false">CONCATENATE(O1537,P1537)</f>
        <v>JS134</v>
      </c>
      <c r="R1537" s="18" t="s">
        <v>543</v>
      </c>
    </row>
    <row r="1538" customFormat="false" ht="12.75" hidden="false" customHeight="false" outlineLevel="0" collapsed="false">
      <c r="O1538" s="18" t="s">
        <v>419</v>
      </c>
      <c r="P1538" s="18" t="n">
        <v>135</v>
      </c>
      <c r="Q1538" s="18" t="str">
        <f aca="false">CONCATENATE(O1538,P1538)</f>
        <v>JS135</v>
      </c>
      <c r="R1538" s="18" t="s">
        <v>543</v>
      </c>
    </row>
    <row r="1539" customFormat="false" ht="12.75" hidden="false" customHeight="false" outlineLevel="0" collapsed="false">
      <c r="O1539" s="18" t="s">
        <v>419</v>
      </c>
      <c r="P1539" s="18" t="n">
        <v>136</v>
      </c>
      <c r="Q1539" s="18" t="str">
        <f aca="false">CONCATENATE(O1539,P1539)</f>
        <v>JS136</v>
      </c>
      <c r="R1539" s="18" t="s">
        <v>543</v>
      </c>
    </row>
    <row r="1540" customFormat="false" ht="12.75" hidden="false" customHeight="false" outlineLevel="0" collapsed="false">
      <c r="O1540" s="18" t="s">
        <v>419</v>
      </c>
      <c r="P1540" s="18" t="n">
        <v>137</v>
      </c>
      <c r="Q1540" s="18" t="str">
        <f aca="false">CONCATENATE(O1540,P1540)</f>
        <v>JS137</v>
      </c>
      <c r="R1540" s="18" t="s">
        <v>543</v>
      </c>
    </row>
    <row r="1541" customFormat="false" ht="12.75" hidden="false" customHeight="false" outlineLevel="0" collapsed="false">
      <c r="O1541" s="18" t="s">
        <v>419</v>
      </c>
      <c r="P1541" s="18" t="n">
        <v>138</v>
      </c>
      <c r="Q1541" s="18" t="str">
        <f aca="false">CONCATENATE(O1541,P1541)</f>
        <v>JS138</v>
      </c>
      <c r="R1541" s="18" t="s">
        <v>543</v>
      </c>
    </row>
    <row r="1542" customFormat="false" ht="12.75" hidden="false" customHeight="false" outlineLevel="0" collapsed="false">
      <c r="O1542" s="18" t="s">
        <v>419</v>
      </c>
      <c r="P1542" s="18" t="n">
        <v>139</v>
      </c>
      <c r="Q1542" s="18" t="str">
        <f aca="false">CONCATENATE(O1542,P1542)</f>
        <v>JS139</v>
      </c>
      <c r="R1542" s="18" t="s">
        <v>543</v>
      </c>
    </row>
    <row r="1543" customFormat="false" ht="12.75" hidden="false" customHeight="false" outlineLevel="0" collapsed="false">
      <c r="O1543" s="18" t="s">
        <v>419</v>
      </c>
      <c r="P1543" s="18" t="n">
        <v>140</v>
      </c>
      <c r="Q1543" s="18" t="str">
        <f aca="false">CONCATENATE(O1543,P1543)</f>
        <v>JS140</v>
      </c>
      <c r="R1543" s="18" t="s">
        <v>543</v>
      </c>
    </row>
    <row r="1544" customFormat="false" ht="12.75" hidden="false" customHeight="false" outlineLevel="0" collapsed="false">
      <c r="O1544" s="18" t="s">
        <v>419</v>
      </c>
      <c r="P1544" s="18" t="n">
        <v>141</v>
      </c>
      <c r="Q1544" s="18" t="str">
        <f aca="false">CONCATENATE(O1544,P1544)</f>
        <v>JS141</v>
      </c>
      <c r="R1544" s="18" t="s">
        <v>543</v>
      </c>
    </row>
    <row r="1545" customFormat="false" ht="12.75" hidden="false" customHeight="false" outlineLevel="0" collapsed="false">
      <c r="O1545" s="18" t="s">
        <v>419</v>
      </c>
      <c r="P1545" s="18" t="n">
        <v>142</v>
      </c>
      <c r="Q1545" s="18" t="str">
        <f aca="false">CONCATENATE(O1545,P1545)</f>
        <v>JS142</v>
      </c>
      <c r="R1545" s="18" t="s">
        <v>543</v>
      </c>
    </row>
    <row r="1546" customFormat="false" ht="12.75" hidden="false" customHeight="false" outlineLevel="0" collapsed="false">
      <c r="O1546" s="18" t="s">
        <v>419</v>
      </c>
      <c r="P1546" s="18" t="n">
        <v>143</v>
      </c>
      <c r="Q1546" s="18" t="str">
        <f aca="false">CONCATENATE(O1546,P1546)</f>
        <v>JS143</v>
      </c>
      <c r="R1546" s="18" t="s">
        <v>543</v>
      </c>
    </row>
    <row r="1547" customFormat="false" ht="12.75" hidden="false" customHeight="false" outlineLevel="0" collapsed="false">
      <c r="O1547" s="18" t="s">
        <v>419</v>
      </c>
      <c r="P1547" s="18" t="n">
        <v>144</v>
      </c>
      <c r="Q1547" s="18" t="str">
        <f aca="false">CONCATENATE(O1547,P1547)</f>
        <v>JS144</v>
      </c>
      <c r="R1547" s="18" t="s">
        <v>543</v>
      </c>
    </row>
    <row r="1548" customFormat="false" ht="12.75" hidden="false" customHeight="false" outlineLevel="0" collapsed="false">
      <c r="O1548" s="18" t="s">
        <v>419</v>
      </c>
      <c r="P1548" s="18" t="n">
        <v>145</v>
      </c>
      <c r="Q1548" s="18" t="str">
        <f aca="false">CONCATENATE(O1548,P1548)</f>
        <v>JS145</v>
      </c>
      <c r="R1548" s="18" t="s">
        <v>543</v>
      </c>
    </row>
    <row r="1549" customFormat="false" ht="12.75" hidden="false" customHeight="false" outlineLevel="0" collapsed="false">
      <c r="O1549" s="18" t="s">
        <v>419</v>
      </c>
      <c r="P1549" s="18" t="n">
        <v>146</v>
      </c>
      <c r="Q1549" s="18" t="str">
        <f aca="false">CONCATENATE(O1549,P1549)</f>
        <v>JS146</v>
      </c>
      <c r="R1549" s="18" t="s">
        <v>543</v>
      </c>
    </row>
    <row r="1550" customFormat="false" ht="12.75" hidden="false" customHeight="false" outlineLevel="0" collapsed="false">
      <c r="O1550" s="18" t="s">
        <v>419</v>
      </c>
      <c r="P1550" s="18" t="n">
        <v>147</v>
      </c>
      <c r="Q1550" s="18" t="str">
        <f aca="false">CONCATENATE(O1550,P1550)</f>
        <v>JS147</v>
      </c>
      <c r="R1550" s="18" t="s">
        <v>543</v>
      </c>
    </row>
    <row r="1551" customFormat="false" ht="12.75" hidden="false" customHeight="false" outlineLevel="0" collapsed="false">
      <c r="O1551" s="18" t="s">
        <v>419</v>
      </c>
      <c r="P1551" s="18" t="n">
        <v>148</v>
      </c>
      <c r="Q1551" s="18" t="str">
        <f aca="false">CONCATENATE(O1551,P1551)</f>
        <v>JS148</v>
      </c>
      <c r="R1551" s="18" t="s">
        <v>543</v>
      </c>
    </row>
    <row r="1552" customFormat="false" ht="12.75" hidden="false" customHeight="false" outlineLevel="0" collapsed="false">
      <c r="O1552" s="18" t="s">
        <v>419</v>
      </c>
      <c r="P1552" s="18" t="n">
        <v>149</v>
      </c>
      <c r="Q1552" s="18" t="str">
        <f aca="false">CONCATENATE(O1552,P1552)</f>
        <v>JS149</v>
      </c>
      <c r="R1552" s="18" t="s">
        <v>543</v>
      </c>
    </row>
    <row r="1553" customFormat="false" ht="12.75" hidden="false" customHeight="false" outlineLevel="0" collapsed="false">
      <c r="O1553" s="18" t="s">
        <v>419</v>
      </c>
      <c r="P1553" s="18" t="n">
        <v>150</v>
      </c>
      <c r="Q1553" s="18" t="str">
        <f aca="false">CONCATENATE(O1553,P1553)</f>
        <v>JS150</v>
      </c>
      <c r="R1553" s="18" t="s">
        <v>543</v>
      </c>
    </row>
    <row r="1554" customFormat="false" ht="12.75" hidden="false" customHeight="false" outlineLevel="0" collapsed="false">
      <c r="O1554" s="18" t="s">
        <v>419</v>
      </c>
      <c r="P1554" s="18" t="n">
        <v>151</v>
      </c>
      <c r="Q1554" s="18" t="str">
        <f aca="false">CONCATENATE(O1554,P1554)</f>
        <v>JS151</v>
      </c>
      <c r="R1554" s="18" t="s">
        <v>543</v>
      </c>
    </row>
    <row r="1555" customFormat="false" ht="12.75" hidden="false" customHeight="false" outlineLevel="0" collapsed="false">
      <c r="O1555" s="18" t="s">
        <v>419</v>
      </c>
      <c r="P1555" s="18" t="n">
        <v>152</v>
      </c>
      <c r="Q1555" s="18" t="str">
        <f aca="false">CONCATENATE(O1555,P1555)</f>
        <v>JS152</v>
      </c>
      <c r="R1555" s="18" t="s">
        <v>543</v>
      </c>
    </row>
    <row r="1556" customFormat="false" ht="12.75" hidden="false" customHeight="false" outlineLevel="0" collapsed="false">
      <c r="O1556" s="18" t="s">
        <v>419</v>
      </c>
      <c r="P1556" s="18" t="n">
        <v>153</v>
      </c>
      <c r="Q1556" s="18" t="str">
        <f aca="false">CONCATENATE(O1556,P1556)</f>
        <v>JS153</v>
      </c>
      <c r="R1556" s="18" t="s">
        <v>543</v>
      </c>
    </row>
    <row r="1557" customFormat="false" ht="12.75" hidden="false" customHeight="false" outlineLevel="0" collapsed="false">
      <c r="O1557" s="18" t="s">
        <v>419</v>
      </c>
      <c r="P1557" s="18" t="n">
        <v>154</v>
      </c>
      <c r="Q1557" s="18" t="str">
        <f aca="false">CONCATENATE(O1557,P1557)</f>
        <v>JS154</v>
      </c>
      <c r="R1557" s="18" t="s">
        <v>543</v>
      </c>
    </row>
    <row r="1558" customFormat="false" ht="12.75" hidden="false" customHeight="false" outlineLevel="0" collapsed="false">
      <c r="O1558" s="18" t="s">
        <v>419</v>
      </c>
      <c r="P1558" s="18" t="n">
        <v>155</v>
      </c>
      <c r="Q1558" s="18" t="str">
        <f aca="false">CONCATENATE(O1558,P1558)</f>
        <v>JS155</v>
      </c>
      <c r="R1558" s="18" t="s">
        <v>543</v>
      </c>
    </row>
    <row r="1559" customFormat="false" ht="12.75" hidden="false" customHeight="false" outlineLevel="0" collapsed="false">
      <c r="O1559" s="18" t="s">
        <v>419</v>
      </c>
      <c r="P1559" s="18" t="n">
        <v>156</v>
      </c>
      <c r="Q1559" s="18" t="str">
        <f aca="false">CONCATENATE(O1559,P1559)</f>
        <v>JS156</v>
      </c>
      <c r="R1559" s="18" t="s">
        <v>543</v>
      </c>
    </row>
    <row r="1560" customFormat="false" ht="12.75" hidden="false" customHeight="false" outlineLevel="0" collapsed="false">
      <c r="O1560" s="18" t="s">
        <v>419</v>
      </c>
      <c r="P1560" s="18" t="n">
        <v>157</v>
      </c>
      <c r="Q1560" s="18" t="str">
        <f aca="false">CONCATENATE(O1560,P1560)</f>
        <v>JS157</v>
      </c>
      <c r="R1560" s="18" t="s">
        <v>543</v>
      </c>
    </row>
    <row r="1561" customFormat="false" ht="12.75" hidden="false" customHeight="false" outlineLevel="0" collapsed="false">
      <c r="O1561" s="18" t="s">
        <v>419</v>
      </c>
      <c r="P1561" s="18" t="n">
        <v>158</v>
      </c>
      <c r="Q1561" s="18" t="str">
        <f aca="false">CONCATENATE(O1561,P1561)</f>
        <v>JS158</v>
      </c>
      <c r="R1561" s="18" t="s">
        <v>543</v>
      </c>
    </row>
    <row r="1562" customFormat="false" ht="12.75" hidden="false" customHeight="false" outlineLevel="0" collapsed="false">
      <c r="O1562" s="18" t="s">
        <v>419</v>
      </c>
      <c r="P1562" s="18" t="n">
        <v>159</v>
      </c>
      <c r="Q1562" s="18" t="str">
        <f aca="false">CONCATENATE(O1562,P1562)</f>
        <v>JS159</v>
      </c>
      <c r="R1562" s="18" t="s">
        <v>543</v>
      </c>
    </row>
    <row r="1563" customFormat="false" ht="12.75" hidden="false" customHeight="false" outlineLevel="0" collapsed="false">
      <c r="O1563" s="18" t="s">
        <v>419</v>
      </c>
      <c r="P1563" s="18" t="n">
        <v>160</v>
      </c>
      <c r="Q1563" s="18" t="str">
        <f aca="false">CONCATENATE(O1563,P1563)</f>
        <v>JS160</v>
      </c>
      <c r="R1563" s="18" t="s">
        <v>543</v>
      </c>
    </row>
    <row r="1564" customFormat="false" ht="12.75" hidden="false" customHeight="false" outlineLevel="0" collapsed="false">
      <c r="O1564" s="18" t="s">
        <v>419</v>
      </c>
      <c r="P1564" s="18" t="n">
        <v>161</v>
      </c>
      <c r="Q1564" s="18" t="str">
        <f aca="false">CONCATENATE(O1564,P1564)</f>
        <v>JS161</v>
      </c>
      <c r="R1564" s="18" t="s">
        <v>543</v>
      </c>
    </row>
    <row r="1565" customFormat="false" ht="12.75" hidden="false" customHeight="false" outlineLevel="0" collapsed="false">
      <c r="O1565" s="18" t="s">
        <v>419</v>
      </c>
      <c r="P1565" s="18" t="n">
        <v>162</v>
      </c>
      <c r="Q1565" s="18" t="str">
        <f aca="false">CONCATENATE(O1565,P1565)</f>
        <v>JS162</v>
      </c>
      <c r="R1565" s="18" t="s">
        <v>543</v>
      </c>
    </row>
    <row r="1566" customFormat="false" ht="12.75" hidden="false" customHeight="false" outlineLevel="0" collapsed="false">
      <c r="O1566" s="18" t="s">
        <v>419</v>
      </c>
      <c r="P1566" s="18" t="n">
        <v>163</v>
      </c>
      <c r="Q1566" s="18" t="str">
        <f aca="false">CONCATENATE(O1566,P1566)</f>
        <v>JS163</v>
      </c>
      <c r="R1566" s="18" t="s">
        <v>543</v>
      </c>
    </row>
    <row r="1567" customFormat="false" ht="12.75" hidden="false" customHeight="false" outlineLevel="0" collapsed="false">
      <c r="O1567" s="18" t="s">
        <v>419</v>
      </c>
      <c r="P1567" s="18" t="n">
        <v>164</v>
      </c>
      <c r="Q1567" s="18" t="str">
        <f aca="false">CONCATENATE(O1567,P1567)</f>
        <v>JS164</v>
      </c>
      <c r="R1567" s="18" t="s">
        <v>543</v>
      </c>
    </row>
    <row r="1568" customFormat="false" ht="12.75" hidden="false" customHeight="false" outlineLevel="0" collapsed="false">
      <c r="O1568" s="18" t="s">
        <v>419</v>
      </c>
      <c r="P1568" s="18" t="n">
        <v>165</v>
      </c>
      <c r="Q1568" s="18" t="str">
        <f aca="false">CONCATENATE(O1568,P1568)</f>
        <v>JS165</v>
      </c>
      <c r="R1568" s="18" t="s">
        <v>543</v>
      </c>
    </row>
    <row r="1569" customFormat="false" ht="12.75" hidden="false" customHeight="false" outlineLevel="0" collapsed="false">
      <c r="O1569" s="18" t="s">
        <v>419</v>
      </c>
      <c r="P1569" s="18" t="n">
        <v>166</v>
      </c>
      <c r="Q1569" s="18" t="str">
        <f aca="false">CONCATENATE(O1569,P1569)</f>
        <v>JS166</v>
      </c>
      <c r="R1569" s="18" t="s">
        <v>543</v>
      </c>
    </row>
    <row r="1570" customFormat="false" ht="12.75" hidden="false" customHeight="false" outlineLevel="0" collapsed="false">
      <c r="O1570" s="18" t="s">
        <v>419</v>
      </c>
      <c r="P1570" s="18" t="n">
        <v>167</v>
      </c>
      <c r="Q1570" s="18" t="str">
        <f aca="false">CONCATENATE(O1570,P1570)</f>
        <v>JS167</v>
      </c>
      <c r="R1570" s="18" t="s">
        <v>543</v>
      </c>
    </row>
    <row r="1571" customFormat="false" ht="12.75" hidden="false" customHeight="false" outlineLevel="0" collapsed="false">
      <c r="O1571" s="18" t="s">
        <v>419</v>
      </c>
      <c r="P1571" s="18" t="n">
        <v>168</v>
      </c>
      <c r="Q1571" s="18" t="str">
        <f aca="false">CONCATENATE(O1571,P1571)</f>
        <v>JS168</v>
      </c>
      <c r="R1571" s="18" t="s">
        <v>543</v>
      </c>
    </row>
    <row r="1572" customFormat="false" ht="12.75" hidden="false" customHeight="false" outlineLevel="0" collapsed="false">
      <c r="O1572" s="18" t="s">
        <v>419</v>
      </c>
      <c r="P1572" s="18" t="n">
        <v>169</v>
      </c>
      <c r="Q1572" s="18" t="str">
        <f aca="false">CONCATENATE(O1572,P1572)</f>
        <v>JS169</v>
      </c>
      <c r="R1572" s="18" t="s">
        <v>543</v>
      </c>
    </row>
    <row r="1573" customFormat="false" ht="12.75" hidden="false" customHeight="false" outlineLevel="0" collapsed="false">
      <c r="O1573" s="18" t="s">
        <v>419</v>
      </c>
      <c r="P1573" s="18" t="n">
        <v>170</v>
      </c>
      <c r="Q1573" s="18" t="str">
        <f aca="false">CONCATENATE(O1573,P1573)</f>
        <v>JS170</v>
      </c>
      <c r="R1573" s="18" t="s">
        <v>543</v>
      </c>
    </row>
    <row r="1574" customFormat="false" ht="12.75" hidden="false" customHeight="false" outlineLevel="0" collapsed="false">
      <c r="O1574" s="18" t="s">
        <v>419</v>
      </c>
      <c r="P1574" s="18" t="n">
        <v>171</v>
      </c>
      <c r="Q1574" s="18" t="str">
        <f aca="false">CONCATENATE(O1574,P1574)</f>
        <v>JS171</v>
      </c>
      <c r="R1574" s="18" t="s">
        <v>543</v>
      </c>
    </row>
    <row r="1575" customFormat="false" ht="12.75" hidden="false" customHeight="false" outlineLevel="0" collapsed="false">
      <c r="O1575" s="18" t="s">
        <v>419</v>
      </c>
      <c r="P1575" s="18" t="n">
        <v>172</v>
      </c>
      <c r="Q1575" s="18" t="str">
        <f aca="false">CONCATENATE(O1575,P1575)</f>
        <v>JS172</v>
      </c>
      <c r="R1575" s="18" t="s">
        <v>543</v>
      </c>
    </row>
    <row r="1576" customFormat="false" ht="12.75" hidden="false" customHeight="false" outlineLevel="0" collapsed="false">
      <c r="O1576" s="18" t="s">
        <v>419</v>
      </c>
      <c r="P1576" s="18" t="n">
        <v>173</v>
      </c>
      <c r="Q1576" s="18" t="str">
        <f aca="false">CONCATENATE(O1576,P1576)</f>
        <v>JS173</v>
      </c>
      <c r="R1576" s="18" t="s">
        <v>543</v>
      </c>
    </row>
    <row r="1577" customFormat="false" ht="12.75" hidden="false" customHeight="false" outlineLevel="0" collapsed="false">
      <c r="O1577" s="18" t="s">
        <v>419</v>
      </c>
      <c r="P1577" s="18" t="n">
        <v>174</v>
      </c>
      <c r="Q1577" s="18" t="str">
        <f aca="false">CONCATENATE(O1577,P1577)</f>
        <v>JS174</v>
      </c>
      <c r="R1577" s="18" t="s">
        <v>543</v>
      </c>
    </row>
    <row r="1578" customFormat="false" ht="12.75" hidden="false" customHeight="false" outlineLevel="0" collapsed="false">
      <c r="O1578" s="18" t="s">
        <v>419</v>
      </c>
      <c r="P1578" s="18" t="n">
        <v>175</v>
      </c>
      <c r="Q1578" s="18" t="str">
        <f aca="false">CONCATENATE(O1578,P1578)</f>
        <v>JS175</v>
      </c>
      <c r="R1578" s="18" t="s">
        <v>543</v>
      </c>
    </row>
    <row r="1579" customFormat="false" ht="12.75" hidden="false" customHeight="false" outlineLevel="0" collapsed="false">
      <c r="O1579" s="18" t="s">
        <v>419</v>
      </c>
      <c r="P1579" s="18" t="n">
        <v>176</v>
      </c>
      <c r="Q1579" s="18" t="str">
        <f aca="false">CONCATENATE(O1579,P1579)</f>
        <v>JS176</v>
      </c>
      <c r="R1579" s="18" t="s">
        <v>543</v>
      </c>
    </row>
    <row r="1580" customFormat="false" ht="12.75" hidden="false" customHeight="false" outlineLevel="0" collapsed="false">
      <c r="O1580" s="18" t="s">
        <v>419</v>
      </c>
      <c r="P1580" s="18" t="n">
        <v>177</v>
      </c>
      <c r="Q1580" s="18" t="str">
        <f aca="false">CONCATENATE(O1580,P1580)</f>
        <v>JS177</v>
      </c>
      <c r="R1580" s="18" t="s">
        <v>543</v>
      </c>
    </row>
    <row r="1581" customFormat="false" ht="12.75" hidden="false" customHeight="false" outlineLevel="0" collapsed="false">
      <c r="O1581" s="18" t="s">
        <v>419</v>
      </c>
      <c r="P1581" s="18" t="n">
        <v>178</v>
      </c>
      <c r="Q1581" s="18" t="str">
        <f aca="false">CONCATENATE(O1581,P1581)</f>
        <v>JS178</v>
      </c>
      <c r="R1581" s="18" t="s">
        <v>543</v>
      </c>
    </row>
    <row r="1582" customFormat="false" ht="12.75" hidden="false" customHeight="false" outlineLevel="0" collapsed="false">
      <c r="O1582" s="18" t="s">
        <v>419</v>
      </c>
      <c r="P1582" s="18" t="n">
        <v>179</v>
      </c>
      <c r="Q1582" s="18" t="str">
        <f aca="false">CONCATENATE(O1582,P1582)</f>
        <v>JS179</v>
      </c>
      <c r="R1582" s="18" t="s">
        <v>543</v>
      </c>
    </row>
    <row r="1583" customFormat="false" ht="12.75" hidden="false" customHeight="false" outlineLevel="0" collapsed="false">
      <c r="O1583" s="18" t="s">
        <v>419</v>
      </c>
      <c r="P1583" s="18" t="n">
        <v>180</v>
      </c>
      <c r="Q1583" s="18" t="str">
        <f aca="false">CONCATENATE(O1583,P1583)</f>
        <v>JS180</v>
      </c>
      <c r="R1583" s="18" t="s">
        <v>543</v>
      </c>
    </row>
    <row r="1584" customFormat="false" ht="12.75" hidden="false" customHeight="false" outlineLevel="0" collapsed="false">
      <c r="O1584" s="18" t="s">
        <v>419</v>
      </c>
      <c r="P1584" s="18" t="n">
        <v>181</v>
      </c>
      <c r="Q1584" s="18" t="str">
        <f aca="false">CONCATENATE(O1584,P1584)</f>
        <v>JS181</v>
      </c>
      <c r="R1584" s="18" t="s">
        <v>543</v>
      </c>
    </row>
    <row r="1585" customFormat="false" ht="12.75" hidden="false" customHeight="false" outlineLevel="0" collapsed="false">
      <c r="O1585" s="18" t="s">
        <v>419</v>
      </c>
      <c r="P1585" s="18" t="n">
        <v>182</v>
      </c>
      <c r="Q1585" s="18" t="str">
        <f aca="false">CONCATENATE(O1585,P1585)</f>
        <v>JS182</v>
      </c>
      <c r="R1585" s="18" t="s">
        <v>543</v>
      </c>
    </row>
    <row r="1586" customFormat="false" ht="12.75" hidden="false" customHeight="false" outlineLevel="0" collapsed="false">
      <c r="O1586" s="18" t="s">
        <v>419</v>
      </c>
      <c r="P1586" s="18" t="n">
        <v>183</v>
      </c>
      <c r="Q1586" s="18" t="str">
        <f aca="false">CONCATENATE(O1586,P1586)</f>
        <v>JS183</v>
      </c>
      <c r="R1586" s="18" t="s">
        <v>543</v>
      </c>
    </row>
    <row r="1587" customFormat="false" ht="12.75" hidden="false" customHeight="false" outlineLevel="0" collapsed="false">
      <c r="O1587" s="18" t="s">
        <v>419</v>
      </c>
      <c r="P1587" s="18" t="n">
        <v>184</v>
      </c>
      <c r="Q1587" s="18" t="str">
        <f aca="false">CONCATENATE(O1587,P1587)</f>
        <v>JS184</v>
      </c>
      <c r="R1587" s="18" t="s">
        <v>543</v>
      </c>
    </row>
    <row r="1588" customFormat="false" ht="12.75" hidden="false" customHeight="false" outlineLevel="0" collapsed="false">
      <c r="O1588" s="18" t="s">
        <v>419</v>
      </c>
      <c r="P1588" s="18" t="n">
        <v>185</v>
      </c>
      <c r="Q1588" s="18" t="str">
        <f aca="false">CONCATENATE(O1588,P1588)</f>
        <v>JS185</v>
      </c>
      <c r="R1588" s="18" t="s">
        <v>543</v>
      </c>
    </row>
    <row r="1589" customFormat="false" ht="12.75" hidden="false" customHeight="false" outlineLevel="0" collapsed="false">
      <c r="O1589" s="18" t="s">
        <v>419</v>
      </c>
      <c r="P1589" s="18" t="n">
        <v>186</v>
      </c>
      <c r="Q1589" s="18" t="str">
        <f aca="false">CONCATENATE(O1589,P1589)</f>
        <v>JS186</v>
      </c>
      <c r="R1589" s="18" t="s">
        <v>543</v>
      </c>
    </row>
    <row r="1590" customFormat="false" ht="12.75" hidden="false" customHeight="false" outlineLevel="0" collapsed="false">
      <c r="O1590" s="18" t="s">
        <v>419</v>
      </c>
      <c r="P1590" s="18" t="n">
        <v>187</v>
      </c>
      <c r="Q1590" s="18" t="str">
        <f aca="false">CONCATENATE(O1590,P1590)</f>
        <v>JS187</v>
      </c>
      <c r="R1590" s="18" t="s">
        <v>543</v>
      </c>
    </row>
    <row r="1591" customFormat="false" ht="12.75" hidden="false" customHeight="false" outlineLevel="0" collapsed="false">
      <c r="O1591" s="18" t="s">
        <v>419</v>
      </c>
      <c r="P1591" s="18" t="n">
        <v>188</v>
      </c>
      <c r="Q1591" s="18" t="str">
        <f aca="false">CONCATENATE(O1591,P1591)</f>
        <v>JS188</v>
      </c>
      <c r="R1591" s="18" t="s">
        <v>543</v>
      </c>
    </row>
    <row r="1592" customFormat="false" ht="12.75" hidden="false" customHeight="false" outlineLevel="0" collapsed="false">
      <c r="O1592" s="18" t="s">
        <v>419</v>
      </c>
      <c r="P1592" s="18" t="n">
        <v>189</v>
      </c>
      <c r="Q1592" s="18" t="str">
        <f aca="false">CONCATENATE(O1592,P1592)</f>
        <v>JS189</v>
      </c>
      <c r="R1592" s="18" t="s">
        <v>543</v>
      </c>
    </row>
    <row r="1593" customFormat="false" ht="12.75" hidden="false" customHeight="false" outlineLevel="0" collapsed="false">
      <c r="O1593" s="18" t="s">
        <v>419</v>
      </c>
      <c r="P1593" s="18" t="n">
        <v>190</v>
      </c>
      <c r="Q1593" s="18" t="str">
        <f aca="false">CONCATENATE(O1593,P1593)</f>
        <v>JS190</v>
      </c>
      <c r="R1593" s="18" t="s">
        <v>543</v>
      </c>
    </row>
    <row r="1594" customFormat="false" ht="12.75" hidden="false" customHeight="false" outlineLevel="0" collapsed="false">
      <c r="O1594" s="18" t="s">
        <v>419</v>
      </c>
      <c r="P1594" s="18" t="n">
        <v>191</v>
      </c>
      <c r="Q1594" s="18" t="str">
        <f aca="false">CONCATENATE(O1594,P1594)</f>
        <v>JS191</v>
      </c>
      <c r="R1594" s="18" t="s">
        <v>543</v>
      </c>
    </row>
    <row r="1595" customFormat="false" ht="12.75" hidden="false" customHeight="false" outlineLevel="0" collapsed="false">
      <c r="O1595" s="18" t="s">
        <v>419</v>
      </c>
      <c r="P1595" s="18" t="n">
        <v>192</v>
      </c>
      <c r="Q1595" s="18" t="str">
        <f aca="false">CONCATENATE(O1595,P1595)</f>
        <v>JS192</v>
      </c>
      <c r="R1595" s="18" t="s">
        <v>543</v>
      </c>
    </row>
    <row r="1596" customFormat="false" ht="12.75" hidden="false" customHeight="false" outlineLevel="0" collapsed="false">
      <c r="O1596" s="18" t="s">
        <v>419</v>
      </c>
      <c r="P1596" s="18" t="n">
        <v>193</v>
      </c>
      <c r="Q1596" s="18" t="str">
        <f aca="false">CONCATENATE(O1596,P1596)</f>
        <v>JS193</v>
      </c>
      <c r="R1596" s="18" t="s">
        <v>543</v>
      </c>
    </row>
    <row r="1597" customFormat="false" ht="12.75" hidden="false" customHeight="false" outlineLevel="0" collapsed="false">
      <c r="O1597" s="18" t="s">
        <v>419</v>
      </c>
      <c r="P1597" s="18" t="n">
        <v>194</v>
      </c>
      <c r="Q1597" s="18" t="str">
        <f aca="false">CONCATENATE(O1597,P1597)</f>
        <v>JS194</v>
      </c>
      <c r="R1597" s="18" t="s">
        <v>543</v>
      </c>
    </row>
    <row r="1598" customFormat="false" ht="12.75" hidden="false" customHeight="false" outlineLevel="0" collapsed="false">
      <c r="O1598" s="18" t="s">
        <v>419</v>
      </c>
      <c r="P1598" s="18" t="n">
        <v>195</v>
      </c>
      <c r="Q1598" s="18" t="str">
        <f aca="false">CONCATENATE(O1598,P1598)</f>
        <v>JS195</v>
      </c>
      <c r="R1598" s="18" t="s">
        <v>543</v>
      </c>
    </row>
    <row r="1599" customFormat="false" ht="12.75" hidden="false" customHeight="false" outlineLevel="0" collapsed="false">
      <c r="O1599" s="18" t="s">
        <v>419</v>
      </c>
      <c r="P1599" s="18" t="n">
        <v>196</v>
      </c>
      <c r="Q1599" s="18" t="str">
        <f aca="false">CONCATENATE(O1599,P1599)</f>
        <v>JS196</v>
      </c>
      <c r="R1599" s="18" t="s">
        <v>543</v>
      </c>
    </row>
    <row r="1600" customFormat="false" ht="12.75" hidden="false" customHeight="false" outlineLevel="0" collapsed="false">
      <c r="O1600" s="18" t="s">
        <v>419</v>
      </c>
      <c r="P1600" s="18" t="n">
        <v>197</v>
      </c>
      <c r="Q1600" s="18" t="str">
        <f aca="false">CONCATENATE(O1600,P1600)</f>
        <v>JS197</v>
      </c>
      <c r="R1600" s="18" t="s">
        <v>543</v>
      </c>
    </row>
    <row r="1601" customFormat="false" ht="12.75" hidden="false" customHeight="false" outlineLevel="0" collapsed="false">
      <c r="O1601" s="18" t="s">
        <v>419</v>
      </c>
      <c r="P1601" s="18" t="n">
        <v>198</v>
      </c>
      <c r="Q1601" s="18" t="str">
        <f aca="false">CONCATENATE(O1601,P1601)</f>
        <v>JS198</v>
      </c>
      <c r="R1601" s="18" t="s">
        <v>543</v>
      </c>
    </row>
    <row r="1602" customFormat="false" ht="12.75" hidden="false" customHeight="false" outlineLevel="0" collapsed="false">
      <c r="O1602" s="18" t="s">
        <v>419</v>
      </c>
      <c r="P1602" s="18" t="n">
        <v>199</v>
      </c>
      <c r="Q1602" s="18" t="str">
        <f aca="false">CONCATENATE(O1602,P1602)</f>
        <v>JS199</v>
      </c>
      <c r="R1602" s="18" t="s">
        <v>543</v>
      </c>
    </row>
    <row r="1603" customFormat="false" ht="12.75" hidden="false" customHeight="false" outlineLevel="0" collapsed="false">
      <c r="O1603" s="18" t="s">
        <v>419</v>
      </c>
      <c r="P1603" s="18" t="n">
        <v>200</v>
      </c>
      <c r="Q1603" s="18" t="str">
        <f aca="false">CONCATENATE(O1603,P1603)</f>
        <v>JS200</v>
      </c>
      <c r="R1603" s="18" t="s">
        <v>543</v>
      </c>
    </row>
    <row r="1604" customFormat="false" ht="12.75" hidden="false" customHeight="false" outlineLevel="0" collapsed="false">
      <c r="O1604" s="18" t="s">
        <v>486</v>
      </c>
      <c r="P1604" s="18" t="n">
        <v>1</v>
      </c>
      <c r="Q1604" s="18" t="str">
        <f aca="false">CONCATENATE(O1604,P1604)</f>
        <v>OL1</v>
      </c>
      <c r="R1604" s="18" t="s">
        <v>544</v>
      </c>
    </row>
    <row r="1605" customFormat="false" ht="12.75" hidden="false" customHeight="false" outlineLevel="0" collapsed="false">
      <c r="O1605" s="18" t="s">
        <v>486</v>
      </c>
      <c r="P1605" s="18" t="n">
        <v>2</v>
      </c>
      <c r="Q1605" s="18" t="str">
        <f aca="false">CONCATENATE(O1605,P1605)</f>
        <v>OL2</v>
      </c>
      <c r="R1605" s="18" t="s">
        <v>544</v>
      </c>
    </row>
    <row r="1606" customFormat="false" ht="12.75" hidden="false" customHeight="false" outlineLevel="0" collapsed="false">
      <c r="O1606" s="18" t="s">
        <v>486</v>
      </c>
      <c r="P1606" s="18" t="n">
        <v>3</v>
      </c>
      <c r="Q1606" s="18" t="str">
        <f aca="false">CONCATENATE(O1606,P1606)</f>
        <v>OL3</v>
      </c>
      <c r="R1606" s="18" t="s">
        <v>544</v>
      </c>
    </row>
    <row r="1607" customFormat="false" ht="12.75" hidden="false" customHeight="false" outlineLevel="0" collapsed="false">
      <c r="O1607" s="18" t="s">
        <v>486</v>
      </c>
      <c r="P1607" s="18" t="n">
        <v>4</v>
      </c>
      <c r="Q1607" s="18" t="str">
        <f aca="false">CONCATENATE(O1607,P1607)</f>
        <v>OL4</v>
      </c>
      <c r="R1607" s="18" t="s">
        <v>544</v>
      </c>
    </row>
    <row r="1608" customFormat="false" ht="12.75" hidden="false" customHeight="false" outlineLevel="0" collapsed="false">
      <c r="O1608" s="18" t="s">
        <v>486</v>
      </c>
      <c r="P1608" s="18" t="n">
        <v>5</v>
      </c>
      <c r="Q1608" s="18" t="str">
        <f aca="false">CONCATENATE(O1608,P1608)</f>
        <v>OL5</v>
      </c>
      <c r="R1608" s="18" t="s">
        <v>544</v>
      </c>
    </row>
    <row r="1609" customFormat="false" ht="12.75" hidden="false" customHeight="false" outlineLevel="0" collapsed="false">
      <c r="O1609" s="18" t="s">
        <v>486</v>
      </c>
      <c r="P1609" s="18" t="n">
        <v>6</v>
      </c>
      <c r="Q1609" s="18" t="str">
        <f aca="false">CONCATENATE(O1609,P1609)</f>
        <v>OL6</v>
      </c>
      <c r="R1609" s="18" t="s">
        <v>544</v>
      </c>
    </row>
    <row r="1610" customFormat="false" ht="12.75" hidden="false" customHeight="false" outlineLevel="0" collapsed="false">
      <c r="O1610" s="18" t="s">
        <v>486</v>
      </c>
      <c r="P1610" s="18" t="n">
        <v>7</v>
      </c>
      <c r="Q1610" s="18" t="str">
        <f aca="false">CONCATENATE(O1610,P1610)</f>
        <v>OL7</v>
      </c>
      <c r="R1610" s="18" t="s">
        <v>544</v>
      </c>
    </row>
    <row r="1611" customFormat="false" ht="12.75" hidden="false" customHeight="false" outlineLevel="0" collapsed="false">
      <c r="O1611" s="18" t="s">
        <v>486</v>
      </c>
      <c r="P1611" s="18" t="n">
        <v>8</v>
      </c>
      <c r="Q1611" s="18" t="str">
        <f aca="false">CONCATENATE(O1611,P1611)</f>
        <v>OL8</v>
      </c>
      <c r="R1611" s="18" t="s">
        <v>544</v>
      </c>
    </row>
    <row r="1612" customFormat="false" ht="12.75" hidden="false" customHeight="false" outlineLevel="0" collapsed="false">
      <c r="O1612" s="18" t="s">
        <v>486</v>
      </c>
      <c r="P1612" s="18" t="n">
        <v>9</v>
      </c>
      <c r="Q1612" s="18" t="str">
        <f aca="false">CONCATENATE(O1612,P1612)</f>
        <v>OL9</v>
      </c>
      <c r="R1612" s="18" t="s">
        <v>544</v>
      </c>
    </row>
    <row r="1613" customFormat="false" ht="12.75" hidden="false" customHeight="false" outlineLevel="0" collapsed="false">
      <c r="O1613" s="18" t="s">
        <v>486</v>
      </c>
      <c r="P1613" s="18" t="n">
        <v>10</v>
      </c>
      <c r="Q1613" s="18" t="str">
        <f aca="false">CONCATENATE(O1613,P1613)</f>
        <v>OL10</v>
      </c>
      <c r="R1613" s="18" t="s">
        <v>544</v>
      </c>
    </row>
    <row r="1614" customFormat="false" ht="12.75" hidden="false" customHeight="false" outlineLevel="0" collapsed="false">
      <c r="O1614" s="18" t="s">
        <v>486</v>
      </c>
      <c r="P1614" s="18" t="n">
        <v>11</v>
      </c>
      <c r="Q1614" s="18" t="str">
        <f aca="false">CONCATENATE(O1614,P1614)</f>
        <v>OL11</v>
      </c>
      <c r="R1614" s="18" t="s">
        <v>544</v>
      </c>
    </row>
    <row r="1615" customFormat="false" ht="12.75" hidden="false" customHeight="false" outlineLevel="0" collapsed="false">
      <c r="O1615" s="18" t="s">
        <v>486</v>
      </c>
      <c r="P1615" s="18" t="n">
        <v>12</v>
      </c>
      <c r="Q1615" s="18" t="str">
        <f aca="false">CONCATENATE(O1615,P1615)</f>
        <v>OL12</v>
      </c>
      <c r="R1615" s="18" t="s">
        <v>544</v>
      </c>
    </row>
    <row r="1616" customFormat="false" ht="12.75" hidden="false" customHeight="false" outlineLevel="0" collapsed="false">
      <c r="O1616" s="18" t="s">
        <v>486</v>
      </c>
      <c r="P1616" s="18" t="n">
        <v>13</v>
      </c>
      <c r="Q1616" s="18" t="str">
        <f aca="false">CONCATENATE(O1616,P1616)</f>
        <v>OL13</v>
      </c>
      <c r="R1616" s="18" t="s">
        <v>544</v>
      </c>
    </row>
    <row r="1617" customFormat="false" ht="12.75" hidden="false" customHeight="false" outlineLevel="0" collapsed="false">
      <c r="O1617" s="18" t="s">
        <v>486</v>
      </c>
      <c r="P1617" s="18" t="n">
        <v>14</v>
      </c>
      <c r="Q1617" s="18" t="str">
        <f aca="false">CONCATENATE(O1617,P1617)</f>
        <v>OL14</v>
      </c>
      <c r="R1617" s="18" t="s">
        <v>544</v>
      </c>
    </row>
    <row r="1618" customFormat="false" ht="12.75" hidden="false" customHeight="false" outlineLevel="0" collapsed="false">
      <c r="O1618" s="18" t="s">
        <v>486</v>
      </c>
      <c r="P1618" s="18" t="n">
        <v>15</v>
      </c>
      <c r="Q1618" s="18" t="str">
        <f aca="false">CONCATENATE(O1618,P1618)</f>
        <v>OL15</v>
      </c>
      <c r="R1618" s="18" t="s">
        <v>544</v>
      </c>
    </row>
    <row r="1619" customFormat="false" ht="12.75" hidden="false" customHeight="false" outlineLevel="0" collapsed="false">
      <c r="O1619" s="18" t="s">
        <v>486</v>
      </c>
      <c r="P1619" s="18" t="n">
        <v>16</v>
      </c>
      <c r="Q1619" s="18" t="str">
        <f aca="false">CONCATENATE(O1619,P1619)</f>
        <v>OL16</v>
      </c>
      <c r="R1619" s="18" t="s">
        <v>544</v>
      </c>
    </row>
    <row r="1620" customFormat="false" ht="12.75" hidden="false" customHeight="false" outlineLevel="0" collapsed="false">
      <c r="O1620" s="18" t="s">
        <v>486</v>
      </c>
      <c r="P1620" s="18" t="n">
        <v>17</v>
      </c>
      <c r="Q1620" s="18" t="str">
        <f aca="false">CONCATENATE(O1620,P1620)</f>
        <v>OL17</v>
      </c>
      <c r="R1620" s="18" t="s">
        <v>544</v>
      </c>
    </row>
    <row r="1621" customFormat="false" ht="12.75" hidden="false" customHeight="false" outlineLevel="0" collapsed="false">
      <c r="O1621" s="18" t="s">
        <v>486</v>
      </c>
      <c r="P1621" s="18" t="n">
        <v>18</v>
      </c>
      <c r="Q1621" s="18" t="str">
        <f aca="false">CONCATENATE(O1621,P1621)</f>
        <v>OL18</v>
      </c>
      <c r="R1621" s="18" t="s">
        <v>544</v>
      </c>
    </row>
    <row r="1622" customFormat="false" ht="12.75" hidden="false" customHeight="false" outlineLevel="0" collapsed="false">
      <c r="O1622" s="18" t="s">
        <v>486</v>
      </c>
      <c r="P1622" s="18" t="n">
        <v>19</v>
      </c>
      <c r="Q1622" s="18" t="str">
        <f aca="false">CONCATENATE(O1622,P1622)</f>
        <v>OL19</v>
      </c>
      <c r="R1622" s="18" t="s">
        <v>544</v>
      </c>
    </row>
    <row r="1623" customFormat="false" ht="12.75" hidden="false" customHeight="false" outlineLevel="0" collapsed="false">
      <c r="O1623" s="18" t="s">
        <v>486</v>
      </c>
      <c r="P1623" s="18" t="n">
        <v>20</v>
      </c>
      <c r="Q1623" s="18" t="str">
        <f aca="false">CONCATENATE(O1623,P1623)</f>
        <v>OL20</v>
      </c>
      <c r="R1623" s="18" t="s">
        <v>544</v>
      </c>
    </row>
    <row r="1624" customFormat="false" ht="12.75" hidden="false" customHeight="false" outlineLevel="0" collapsed="false">
      <c r="O1624" s="18" t="s">
        <v>486</v>
      </c>
      <c r="P1624" s="18" t="n">
        <v>21</v>
      </c>
      <c r="Q1624" s="18" t="str">
        <f aca="false">CONCATENATE(O1624,P1624)</f>
        <v>OL21</v>
      </c>
      <c r="R1624" s="18" t="s">
        <v>544</v>
      </c>
    </row>
    <row r="1625" customFormat="false" ht="12.75" hidden="false" customHeight="false" outlineLevel="0" collapsed="false">
      <c r="O1625" s="18" t="s">
        <v>486</v>
      </c>
      <c r="P1625" s="18" t="n">
        <v>22</v>
      </c>
      <c r="Q1625" s="18" t="str">
        <f aca="false">CONCATENATE(O1625,P1625)</f>
        <v>OL22</v>
      </c>
      <c r="R1625" s="18" t="s">
        <v>544</v>
      </c>
    </row>
    <row r="1626" customFormat="false" ht="12.75" hidden="false" customHeight="false" outlineLevel="0" collapsed="false">
      <c r="O1626" s="18" t="s">
        <v>486</v>
      </c>
      <c r="P1626" s="18" t="n">
        <v>23</v>
      </c>
      <c r="Q1626" s="18" t="str">
        <f aca="false">CONCATENATE(O1626,P1626)</f>
        <v>OL23</v>
      </c>
      <c r="R1626" s="18" t="s">
        <v>544</v>
      </c>
    </row>
    <row r="1627" customFormat="false" ht="12.75" hidden="false" customHeight="false" outlineLevel="0" collapsed="false">
      <c r="O1627" s="18" t="s">
        <v>486</v>
      </c>
      <c r="P1627" s="18" t="n">
        <v>24</v>
      </c>
      <c r="Q1627" s="18" t="str">
        <f aca="false">CONCATENATE(O1627,P1627)</f>
        <v>OL24</v>
      </c>
      <c r="R1627" s="18" t="s">
        <v>544</v>
      </c>
    </row>
    <row r="1628" customFormat="false" ht="12.75" hidden="false" customHeight="false" outlineLevel="0" collapsed="false">
      <c r="O1628" s="18" t="s">
        <v>486</v>
      </c>
      <c r="P1628" s="18" t="n">
        <v>25</v>
      </c>
      <c r="Q1628" s="18" t="str">
        <f aca="false">CONCATENATE(O1628,P1628)</f>
        <v>OL25</v>
      </c>
      <c r="R1628" s="18" t="s">
        <v>544</v>
      </c>
    </row>
    <row r="1629" customFormat="false" ht="12.75" hidden="false" customHeight="false" outlineLevel="0" collapsed="false">
      <c r="O1629" s="18" t="s">
        <v>486</v>
      </c>
      <c r="P1629" s="18" t="n">
        <v>26</v>
      </c>
      <c r="Q1629" s="18" t="str">
        <f aca="false">CONCATENATE(O1629,P1629)</f>
        <v>OL26</v>
      </c>
      <c r="R1629" s="18" t="s">
        <v>544</v>
      </c>
    </row>
    <row r="1630" customFormat="false" ht="12.75" hidden="false" customHeight="false" outlineLevel="0" collapsed="false">
      <c r="O1630" s="18" t="s">
        <v>486</v>
      </c>
      <c r="P1630" s="18" t="n">
        <v>27</v>
      </c>
      <c r="Q1630" s="18" t="str">
        <f aca="false">CONCATENATE(O1630,P1630)</f>
        <v>OL27</v>
      </c>
      <c r="R1630" s="18" t="s">
        <v>544</v>
      </c>
    </row>
    <row r="1631" customFormat="false" ht="12.75" hidden="false" customHeight="false" outlineLevel="0" collapsed="false">
      <c r="O1631" s="18" t="s">
        <v>486</v>
      </c>
      <c r="P1631" s="18" t="n">
        <v>28</v>
      </c>
      <c r="Q1631" s="18" t="str">
        <f aca="false">CONCATENATE(O1631,P1631)</f>
        <v>OL28</v>
      </c>
      <c r="R1631" s="18" t="s">
        <v>544</v>
      </c>
    </row>
    <row r="1632" customFormat="false" ht="12.75" hidden="false" customHeight="false" outlineLevel="0" collapsed="false">
      <c r="O1632" s="18" t="s">
        <v>486</v>
      </c>
      <c r="P1632" s="18" t="n">
        <v>29</v>
      </c>
      <c r="Q1632" s="18" t="str">
        <f aca="false">CONCATENATE(O1632,P1632)</f>
        <v>OL29</v>
      </c>
      <c r="R1632" s="18" t="s">
        <v>544</v>
      </c>
    </row>
    <row r="1633" customFormat="false" ht="12.75" hidden="false" customHeight="false" outlineLevel="0" collapsed="false">
      <c r="O1633" s="18" t="s">
        <v>486</v>
      </c>
      <c r="P1633" s="18" t="n">
        <v>30</v>
      </c>
      <c r="Q1633" s="18" t="str">
        <f aca="false">CONCATENATE(O1633,P1633)</f>
        <v>OL30</v>
      </c>
      <c r="R1633" s="18" t="s">
        <v>544</v>
      </c>
    </row>
    <row r="1634" customFormat="false" ht="12.75" hidden="false" customHeight="false" outlineLevel="0" collapsed="false">
      <c r="O1634" s="18" t="s">
        <v>486</v>
      </c>
      <c r="P1634" s="18" t="n">
        <v>31</v>
      </c>
      <c r="Q1634" s="18" t="str">
        <f aca="false">CONCATENATE(O1634,P1634)</f>
        <v>OL31</v>
      </c>
      <c r="R1634" s="18" t="s">
        <v>544</v>
      </c>
    </row>
    <row r="1635" customFormat="false" ht="12.75" hidden="false" customHeight="false" outlineLevel="0" collapsed="false">
      <c r="O1635" s="18" t="s">
        <v>486</v>
      </c>
      <c r="P1635" s="18" t="n">
        <v>32</v>
      </c>
      <c r="Q1635" s="18" t="str">
        <f aca="false">CONCATENATE(O1635,P1635)</f>
        <v>OL32</v>
      </c>
      <c r="R1635" s="18" t="s">
        <v>544</v>
      </c>
    </row>
    <row r="1636" customFormat="false" ht="12.75" hidden="false" customHeight="false" outlineLevel="0" collapsed="false">
      <c r="O1636" s="18" t="s">
        <v>486</v>
      </c>
      <c r="P1636" s="18" t="n">
        <v>33</v>
      </c>
      <c r="Q1636" s="18" t="str">
        <f aca="false">CONCATENATE(O1636,P1636)</f>
        <v>OL33</v>
      </c>
      <c r="R1636" s="18" t="s">
        <v>544</v>
      </c>
    </row>
    <row r="1637" customFormat="false" ht="12.75" hidden="false" customHeight="false" outlineLevel="0" collapsed="false">
      <c r="O1637" s="18" t="s">
        <v>486</v>
      </c>
      <c r="P1637" s="18" t="n">
        <v>34</v>
      </c>
      <c r="Q1637" s="18" t="str">
        <f aca="false">CONCATENATE(O1637,P1637)</f>
        <v>OL34</v>
      </c>
      <c r="R1637" s="18" t="s">
        <v>544</v>
      </c>
    </row>
    <row r="1638" customFormat="false" ht="12.75" hidden="false" customHeight="false" outlineLevel="0" collapsed="false">
      <c r="O1638" s="18" t="s">
        <v>486</v>
      </c>
      <c r="P1638" s="18" t="n">
        <v>35</v>
      </c>
      <c r="Q1638" s="18" t="str">
        <f aca="false">CONCATENATE(O1638,P1638)</f>
        <v>OL35</v>
      </c>
      <c r="R1638" s="18" t="s">
        <v>544</v>
      </c>
    </row>
    <row r="1639" customFormat="false" ht="12.75" hidden="false" customHeight="false" outlineLevel="0" collapsed="false">
      <c r="O1639" s="18" t="s">
        <v>486</v>
      </c>
      <c r="P1639" s="18" t="n">
        <v>36</v>
      </c>
      <c r="Q1639" s="18" t="str">
        <f aca="false">CONCATENATE(O1639,P1639)</f>
        <v>OL36</v>
      </c>
      <c r="R1639" s="18" t="s">
        <v>544</v>
      </c>
    </row>
    <row r="1640" customFormat="false" ht="12.75" hidden="false" customHeight="false" outlineLevel="0" collapsed="false">
      <c r="O1640" s="18" t="s">
        <v>486</v>
      </c>
      <c r="P1640" s="18" t="n">
        <v>37</v>
      </c>
      <c r="Q1640" s="18" t="str">
        <f aca="false">CONCATENATE(O1640,P1640)</f>
        <v>OL37</v>
      </c>
      <c r="R1640" s="18" t="s">
        <v>544</v>
      </c>
    </row>
    <row r="1641" customFormat="false" ht="12.75" hidden="false" customHeight="false" outlineLevel="0" collapsed="false">
      <c r="O1641" s="18" t="s">
        <v>486</v>
      </c>
      <c r="P1641" s="18" t="n">
        <v>38</v>
      </c>
      <c r="Q1641" s="18" t="str">
        <f aca="false">CONCATENATE(O1641,P1641)</f>
        <v>OL38</v>
      </c>
      <c r="R1641" s="18" t="s">
        <v>544</v>
      </c>
    </row>
    <row r="1642" customFormat="false" ht="12.75" hidden="false" customHeight="false" outlineLevel="0" collapsed="false">
      <c r="O1642" s="18" t="s">
        <v>486</v>
      </c>
      <c r="P1642" s="18" t="n">
        <v>39</v>
      </c>
      <c r="Q1642" s="18" t="str">
        <f aca="false">CONCATENATE(O1642,P1642)</f>
        <v>OL39</v>
      </c>
      <c r="R1642" s="18" t="s">
        <v>544</v>
      </c>
    </row>
    <row r="1643" customFormat="false" ht="12.75" hidden="false" customHeight="false" outlineLevel="0" collapsed="false">
      <c r="O1643" s="18" t="s">
        <v>486</v>
      </c>
      <c r="P1643" s="18" t="n">
        <v>40</v>
      </c>
      <c r="Q1643" s="18" t="str">
        <f aca="false">CONCATENATE(O1643,P1643)</f>
        <v>OL40</v>
      </c>
      <c r="R1643" s="18" t="s">
        <v>544</v>
      </c>
    </row>
    <row r="1644" customFormat="false" ht="12.75" hidden="false" customHeight="false" outlineLevel="0" collapsed="false">
      <c r="O1644" s="18" t="s">
        <v>486</v>
      </c>
      <c r="P1644" s="18" t="n">
        <v>41</v>
      </c>
      <c r="Q1644" s="18" t="str">
        <f aca="false">CONCATENATE(O1644,P1644)</f>
        <v>OL41</v>
      </c>
      <c r="R1644" s="18" t="s">
        <v>544</v>
      </c>
    </row>
    <row r="1645" customFormat="false" ht="12.75" hidden="false" customHeight="false" outlineLevel="0" collapsed="false">
      <c r="O1645" s="18" t="s">
        <v>486</v>
      </c>
      <c r="P1645" s="18" t="n">
        <v>42</v>
      </c>
      <c r="Q1645" s="18" t="str">
        <f aca="false">CONCATENATE(O1645,P1645)</f>
        <v>OL42</v>
      </c>
      <c r="R1645" s="18" t="s">
        <v>544</v>
      </c>
    </row>
    <row r="1646" customFormat="false" ht="12.75" hidden="false" customHeight="false" outlineLevel="0" collapsed="false">
      <c r="O1646" s="18" t="s">
        <v>486</v>
      </c>
      <c r="P1646" s="18" t="n">
        <v>43</v>
      </c>
      <c r="Q1646" s="18" t="str">
        <f aca="false">CONCATENATE(O1646,P1646)</f>
        <v>OL43</v>
      </c>
      <c r="R1646" s="18" t="s">
        <v>544</v>
      </c>
    </row>
    <row r="1647" customFormat="false" ht="12.75" hidden="false" customHeight="false" outlineLevel="0" collapsed="false">
      <c r="O1647" s="18" t="s">
        <v>486</v>
      </c>
      <c r="P1647" s="18" t="n">
        <v>44</v>
      </c>
      <c r="Q1647" s="18" t="str">
        <f aca="false">CONCATENATE(O1647,P1647)</f>
        <v>OL44</v>
      </c>
      <c r="R1647" s="18" t="s">
        <v>544</v>
      </c>
    </row>
    <row r="1648" customFormat="false" ht="12.75" hidden="false" customHeight="false" outlineLevel="0" collapsed="false">
      <c r="O1648" s="18" t="s">
        <v>486</v>
      </c>
      <c r="P1648" s="18" t="n">
        <v>45</v>
      </c>
      <c r="Q1648" s="18" t="str">
        <f aca="false">CONCATENATE(O1648,P1648)</f>
        <v>OL45</v>
      </c>
      <c r="R1648" s="18" t="s">
        <v>544</v>
      </c>
    </row>
    <row r="1649" customFormat="false" ht="12.75" hidden="false" customHeight="false" outlineLevel="0" collapsed="false">
      <c r="O1649" s="18" t="s">
        <v>486</v>
      </c>
      <c r="P1649" s="18" t="n">
        <v>46</v>
      </c>
      <c r="Q1649" s="18" t="str">
        <f aca="false">CONCATENATE(O1649,P1649)</f>
        <v>OL46</v>
      </c>
      <c r="R1649" s="18" t="s">
        <v>544</v>
      </c>
    </row>
    <row r="1650" customFormat="false" ht="12.75" hidden="false" customHeight="false" outlineLevel="0" collapsed="false">
      <c r="O1650" s="18" t="s">
        <v>486</v>
      </c>
      <c r="P1650" s="18" t="n">
        <v>47</v>
      </c>
      <c r="Q1650" s="18" t="str">
        <f aca="false">CONCATENATE(O1650,P1650)</f>
        <v>OL47</v>
      </c>
      <c r="R1650" s="18" t="s">
        <v>544</v>
      </c>
    </row>
    <row r="1651" customFormat="false" ht="12.75" hidden="false" customHeight="false" outlineLevel="0" collapsed="false">
      <c r="O1651" s="18" t="s">
        <v>486</v>
      </c>
      <c r="P1651" s="18" t="n">
        <v>48</v>
      </c>
      <c r="Q1651" s="18" t="str">
        <f aca="false">CONCATENATE(O1651,P1651)</f>
        <v>OL48</v>
      </c>
      <c r="R1651" s="18" t="s">
        <v>544</v>
      </c>
    </row>
    <row r="1652" customFormat="false" ht="12.75" hidden="false" customHeight="false" outlineLevel="0" collapsed="false">
      <c r="O1652" s="18" t="s">
        <v>486</v>
      </c>
      <c r="P1652" s="18" t="n">
        <v>49</v>
      </c>
      <c r="Q1652" s="18" t="str">
        <f aca="false">CONCATENATE(O1652,P1652)</f>
        <v>OL49</v>
      </c>
      <c r="R1652" s="18" t="s">
        <v>544</v>
      </c>
    </row>
    <row r="1653" customFormat="false" ht="12.75" hidden="false" customHeight="false" outlineLevel="0" collapsed="false">
      <c r="O1653" s="18" t="s">
        <v>486</v>
      </c>
      <c r="P1653" s="18" t="n">
        <v>50</v>
      </c>
      <c r="Q1653" s="18" t="str">
        <f aca="false">CONCATENATE(O1653,P1653)</f>
        <v>OL50</v>
      </c>
      <c r="R1653" s="18" t="s">
        <v>544</v>
      </c>
    </row>
    <row r="1654" customFormat="false" ht="12.75" hidden="false" customHeight="false" outlineLevel="0" collapsed="false">
      <c r="O1654" s="18" t="s">
        <v>486</v>
      </c>
      <c r="P1654" s="18" t="n">
        <v>51</v>
      </c>
      <c r="Q1654" s="18" t="str">
        <f aca="false">CONCATENATE(O1654,P1654)</f>
        <v>OL51</v>
      </c>
      <c r="R1654" s="18" t="s">
        <v>544</v>
      </c>
    </row>
    <row r="1655" customFormat="false" ht="12.75" hidden="false" customHeight="false" outlineLevel="0" collapsed="false">
      <c r="O1655" s="18" t="s">
        <v>486</v>
      </c>
      <c r="P1655" s="18" t="n">
        <v>52</v>
      </c>
      <c r="Q1655" s="18" t="str">
        <f aca="false">CONCATENATE(O1655,P1655)</f>
        <v>OL52</v>
      </c>
      <c r="R1655" s="18" t="s">
        <v>544</v>
      </c>
    </row>
    <row r="1656" customFormat="false" ht="12.75" hidden="false" customHeight="false" outlineLevel="0" collapsed="false">
      <c r="O1656" s="18" t="s">
        <v>486</v>
      </c>
      <c r="P1656" s="18" t="n">
        <v>53</v>
      </c>
      <c r="Q1656" s="18" t="str">
        <f aca="false">CONCATENATE(O1656,P1656)</f>
        <v>OL53</v>
      </c>
      <c r="R1656" s="18" t="s">
        <v>544</v>
      </c>
    </row>
    <row r="1657" customFormat="false" ht="12.75" hidden="false" customHeight="false" outlineLevel="0" collapsed="false">
      <c r="O1657" s="18" t="s">
        <v>486</v>
      </c>
      <c r="P1657" s="18" t="n">
        <v>54</v>
      </c>
      <c r="Q1657" s="18" t="str">
        <f aca="false">CONCATENATE(O1657,P1657)</f>
        <v>OL54</v>
      </c>
      <c r="R1657" s="18" t="s">
        <v>544</v>
      </c>
    </row>
    <row r="1658" customFormat="false" ht="12.75" hidden="false" customHeight="false" outlineLevel="0" collapsed="false">
      <c r="O1658" s="18" t="s">
        <v>486</v>
      </c>
      <c r="P1658" s="18" t="n">
        <v>55</v>
      </c>
      <c r="Q1658" s="18" t="str">
        <f aca="false">CONCATENATE(O1658,P1658)</f>
        <v>OL55</v>
      </c>
      <c r="R1658" s="18" t="s">
        <v>544</v>
      </c>
    </row>
    <row r="1659" customFormat="false" ht="12.75" hidden="false" customHeight="false" outlineLevel="0" collapsed="false">
      <c r="O1659" s="18" t="s">
        <v>486</v>
      </c>
      <c r="P1659" s="18" t="n">
        <v>56</v>
      </c>
      <c r="Q1659" s="18" t="str">
        <f aca="false">CONCATENATE(O1659,P1659)</f>
        <v>OL56</v>
      </c>
      <c r="R1659" s="18" t="s">
        <v>544</v>
      </c>
    </row>
    <row r="1660" customFormat="false" ht="12.75" hidden="false" customHeight="false" outlineLevel="0" collapsed="false">
      <c r="O1660" s="18" t="s">
        <v>486</v>
      </c>
      <c r="P1660" s="18" t="n">
        <v>57</v>
      </c>
      <c r="Q1660" s="18" t="str">
        <f aca="false">CONCATENATE(O1660,P1660)</f>
        <v>OL57</v>
      </c>
      <c r="R1660" s="18" t="s">
        <v>544</v>
      </c>
    </row>
    <row r="1661" customFormat="false" ht="12.75" hidden="false" customHeight="false" outlineLevel="0" collapsed="false">
      <c r="O1661" s="18" t="s">
        <v>486</v>
      </c>
      <c r="P1661" s="18" t="n">
        <v>58</v>
      </c>
      <c r="Q1661" s="18" t="str">
        <f aca="false">CONCATENATE(O1661,P1661)</f>
        <v>OL58</v>
      </c>
      <c r="R1661" s="18" t="s">
        <v>544</v>
      </c>
    </row>
    <row r="1662" customFormat="false" ht="12.75" hidden="false" customHeight="false" outlineLevel="0" collapsed="false">
      <c r="O1662" s="18" t="s">
        <v>486</v>
      </c>
      <c r="P1662" s="18" t="n">
        <v>59</v>
      </c>
      <c r="Q1662" s="18" t="str">
        <f aca="false">CONCATENATE(O1662,P1662)</f>
        <v>OL59</v>
      </c>
      <c r="R1662" s="18" t="s">
        <v>544</v>
      </c>
    </row>
    <row r="1663" customFormat="false" ht="12.75" hidden="false" customHeight="false" outlineLevel="0" collapsed="false">
      <c r="O1663" s="18" t="s">
        <v>486</v>
      </c>
      <c r="P1663" s="18" t="n">
        <v>60</v>
      </c>
      <c r="Q1663" s="18" t="str">
        <f aca="false">CONCATENATE(O1663,P1663)</f>
        <v>OL60</v>
      </c>
      <c r="R1663" s="18" t="s">
        <v>544</v>
      </c>
    </row>
    <row r="1664" customFormat="false" ht="12.75" hidden="false" customHeight="false" outlineLevel="0" collapsed="false">
      <c r="O1664" s="18" t="s">
        <v>486</v>
      </c>
      <c r="P1664" s="18" t="n">
        <v>61</v>
      </c>
      <c r="Q1664" s="18" t="str">
        <f aca="false">CONCATENATE(O1664,P1664)</f>
        <v>OL61</v>
      </c>
      <c r="R1664" s="18" t="s">
        <v>544</v>
      </c>
    </row>
    <row r="1665" customFormat="false" ht="12.75" hidden="false" customHeight="false" outlineLevel="0" collapsed="false">
      <c r="O1665" s="18" t="s">
        <v>486</v>
      </c>
      <c r="P1665" s="18" t="n">
        <v>62</v>
      </c>
      <c r="Q1665" s="18" t="str">
        <f aca="false">CONCATENATE(O1665,P1665)</f>
        <v>OL62</v>
      </c>
      <c r="R1665" s="18" t="s">
        <v>544</v>
      </c>
    </row>
    <row r="1666" customFormat="false" ht="12.75" hidden="false" customHeight="false" outlineLevel="0" collapsed="false">
      <c r="O1666" s="18" t="s">
        <v>486</v>
      </c>
      <c r="P1666" s="18" t="n">
        <v>63</v>
      </c>
      <c r="Q1666" s="18" t="str">
        <f aca="false">CONCATENATE(O1666,P1666)</f>
        <v>OL63</v>
      </c>
      <c r="R1666" s="18" t="s">
        <v>544</v>
      </c>
    </row>
    <row r="1667" customFormat="false" ht="12.75" hidden="false" customHeight="false" outlineLevel="0" collapsed="false">
      <c r="O1667" s="18" t="s">
        <v>486</v>
      </c>
      <c r="P1667" s="18" t="n">
        <v>64</v>
      </c>
      <c r="Q1667" s="18" t="str">
        <f aca="false">CONCATENATE(O1667,P1667)</f>
        <v>OL64</v>
      </c>
      <c r="R1667" s="18" t="s">
        <v>544</v>
      </c>
    </row>
    <row r="1668" customFormat="false" ht="12.75" hidden="false" customHeight="false" outlineLevel="0" collapsed="false">
      <c r="O1668" s="18" t="s">
        <v>486</v>
      </c>
      <c r="P1668" s="18" t="n">
        <v>65</v>
      </c>
      <c r="Q1668" s="18" t="str">
        <f aca="false">CONCATENATE(O1668,P1668)</f>
        <v>OL65</v>
      </c>
      <c r="R1668" s="18" t="s">
        <v>544</v>
      </c>
    </row>
    <row r="1669" customFormat="false" ht="12.75" hidden="false" customHeight="false" outlineLevel="0" collapsed="false">
      <c r="O1669" s="18" t="s">
        <v>486</v>
      </c>
      <c r="P1669" s="18" t="n">
        <v>66</v>
      </c>
      <c r="Q1669" s="18" t="str">
        <f aca="false">CONCATENATE(O1669,P1669)</f>
        <v>OL66</v>
      </c>
      <c r="R1669" s="18" t="s">
        <v>544</v>
      </c>
    </row>
    <row r="1670" customFormat="false" ht="12.75" hidden="false" customHeight="false" outlineLevel="0" collapsed="false">
      <c r="O1670" s="18" t="s">
        <v>486</v>
      </c>
      <c r="P1670" s="18" t="n">
        <v>67</v>
      </c>
      <c r="Q1670" s="18" t="str">
        <f aca="false">CONCATENATE(O1670,P1670)</f>
        <v>OL67</v>
      </c>
      <c r="R1670" s="18" t="s">
        <v>544</v>
      </c>
    </row>
    <row r="1671" customFormat="false" ht="12.75" hidden="false" customHeight="false" outlineLevel="0" collapsed="false">
      <c r="O1671" s="18" t="s">
        <v>486</v>
      </c>
      <c r="P1671" s="18" t="n">
        <v>68</v>
      </c>
      <c r="Q1671" s="18" t="str">
        <f aca="false">CONCATENATE(O1671,P1671)</f>
        <v>OL68</v>
      </c>
      <c r="R1671" s="18" t="s">
        <v>544</v>
      </c>
    </row>
    <row r="1672" customFormat="false" ht="12.75" hidden="false" customHeight="false" outlineLevel="0" collapsed="false">
      <c r="O1672" s="18" t="s">
        <v>486</v>
      </c>
      <c r="P1672" s="18" t="n">
        <v>69</v>
      </c>
      <c r="Q1672" s="18" t="str">
        <f aca="false">CONCATENATE(O1672,P1672)</f>
        <v>OL69</v>
      </c>
      <c r="R1672" s="18" t="s">
        <v>544</v>
      </c>
    </row>
    <row r="1673" customFormat="false" ht="12.75" hidden="false" customHeight="false" outlineLevel="0" collapsed="false">
      <c r="O1673" s="18" t="s">
        <v>486</v>
      </c>
      <c r="P1673" s="18" t="n">
        <v>70</v>
      </c>
      <c r="Q1673" s="18" t="str">
        <f aca="false">CONCATENATE(O1673,P1673)</f>
        <v>OL70</v>
      </c>
      <c r="R1673" s="18" t="s">
        <v>544</v>
      </c>
    </row>
    <row r="1674" customFormat="false" ht="12.75" hidden="false" customHeight="false" outlineLevel="0" collapsed="false">
      <c r="O1674" s="18" t="s">
        <v>486</v>
      </c>
      <c r="P1674" s="18" t="n">
        <v>71</v>
      </c>
      <c r="Q1674" s="18" t="str">
        <f aca="false">CONCATENATE(O1674,P1674)</f>
        <v>OL71</v>
      </c>
      <c r="R1674" s="18" t="s">
        <v>544</v>
      </c>
    </row>
    <row r="1675" customFormat="false" ht="12.75" hidden="false" customHeight="false" outlineLevel="0" collapsed="false">
      <c r="O1675" s="18" t="s">
        <v>486</v>
      </c>
      <c r="P1675" s="18" t="n">
        <v>72</v>
      </c>
      <c r="Q1675" s="18" t="str">
        <f aca="false">CONCATENATE(O1675,P1675)</f>
        <v>OL72</v>
      </c>
      <c r="R1675" s="18" t="s">
        <v>544</v>
      </c>
    </row>
    <row r="1676" customFormat="false" ht="12.75" hidden="false" customHeight="false" outlineLevel="0" collapsed="false">
      <c r="O1676" s="18" t="s">
        <v>486</v>
      </c>
      <c r="P1676" s="18" t="n">
        <v>73</v>
      </c>
      <c r="Q1676" s="18" t="str">
        <f aca="false">CONCATENATE(O1676,P1676)</f>
        <v>OL73</v>
      </c>
      <c r="R1676" s="18" t="s">
        <v>544</v>
      </c>
    </row>
    <row r="1677" customFormat="false" ht="12.75" hidden="false" customHeight="false" outlineLevel="0" collapsed="false">
      <c r="O1677" s="18" t="s">
        <v>486</v>
      </c>
      <c r="P1677" s="18" t="n">
        <v>74</v>
      </c>
      <c r="Q1677" s="18" t="str">
        <f aca="false">CONCATENATE(O1677,P1677)</f>
        <v>OL74</v>
      </c>
      <c r="R1677" s="18" t="s">
        <v>544</v>
      </c>
    </row>
    <row r="1678" customFormat="false" ht="12.75" hidden="false" customHeight="false" outlineLevel="0" collapsed="false">
      <c r="O1678" s="18" t="s">
        <v>486</v>
      </c>
      <c r="P1678" s="18" t="n">
        <v>75</v>
      </c>
      <c r="Q1678" s="18" t="str">
        <f aca="false">CONCATENATE(O1678,P1678)</f>
        <v>OL75</v>
      </c>
      <c r="R1678" s="18" t="s">
        <v>544</v>
      </c>
    </row>
    <row r="1679" customFormat="false" ht="12.75" hidden="false" customHeight="false" outlineLevel="0" collapsed="false">
      <c r="O1679" s="18" t="s">
        <v>486</v>
      </c>
      <c r="P1679" s="18" t="n">
        <v>76</v>
      </c>
      <c r="Q1679" s="18" t="str">
        <f aca="false">CONCATENATE(O1679,P1679)</f>
        <v>OL76</v>
      </c>
      <c r="R1679" s="18" t="s">
        <v>544</v>
      </c>
    </row>
    <row r="1680" customFormat="false" ht="12.75" hidden="false" customHeight="false" outlineLevel="0" collapsed="false">
      <c r="O1680" s="18" t="s">
        <v>486</v>
      </c>
      <c r="P1680" s="18" t="n">
        <v>77</v>
      </c>
      <c r="Q1680" s="18" t="str">
        <f aca="false">CONCATENATE(O1680,P1680)</f>
        <v>OL77</v>
      </c>
      <c r="R1680" s="18" t="s">
        <v>544</v>
      </c>
    </row>
    <row r="1681" customFormat="false" ht="12.75" hidden="false" customHeight="false" outlineLevel="0" collapsed="false">
      <c r="O1681" s="18" t="s">
        <v>486</v>
      </c>
      <c r="P1681" s="18" t="n">
        <v>78</v>
      </c>
      <c r="Q1681" s="18" t="str">
        <f aca="false">CONCATENATE(O1681,P1681)</f>
        <v>OL78</v>
      </c>
      <c r="R1681" s="18" t="s">
        <v>544</v>
      </c>
    </row>
    <row r="1682" customFormat="false" ht="12.75" hidden="false" customHeight="false" outlineLevel="0" collapsed="false">
      <c r="O1682" s="18" t="s">
        <v>486</v>
      </c>
      <c r="P1682" s="18" t="n">
        <v>79</v>
      </c>
      <c r="Q1682" s="18" t="str">
        <f aca="false">CONCATENATE(O1682,P1682)</f>
        <v>OL79</v>
      </c>
      <c r="R1682" s="18" t="s">
        <v>544</v>
      </c>
    </row>
    <row r="1683" customFormat="false" ht="12.75" hidden="false" customHeight="false" outlineLevel="0" collapsed="false">
      <c r="O1683" s="18" t="s">
        <v>486</v>
      </c>
      <c r="P1683" s="18" t="n">
        <v>80</v>
      </c>
      <c r="Q1683" s="18" t="str">
        <f aca="false">CONCATENATE(O1683,P1683)</f>
        <v>OL80</v>
      </c>
      <c r="R1683" s="18" t="s">
        <v>544</v>
      </c>
    </row>
    <row r="1684" customFormat="false" ht="12.75" hidden="false" customHeight="false" outlineLevel="0" collapsed="false">
      <c r="O1684" s="18" t="s">
        <v>486</v>
      </c>
      <c r="P1684" s="18" t="n">
        <v>81</v>
      </c>
      <c r="Q1684" s="18" t="str">
        <f aca="false">CONCATENATE(O1684,P1684)</f>
        <v>OL81</v>
      </c>
      <c r="R1684" s="18" t="s">
        <v>544</v>
      </c>
    </row>
    <row r="1685" customFormat="false" ht="12.75" hidden="false" customHeight="false" outlineLevel="0" collapsed="false">
      <c r="O1685" s="18" t="s">
        <v>486</v>
      </c>
      <c r="P1685" s="18" t="n">
        <v>82</v>
      </c>
      <c r="Q1685" s="18" t="str">
        <f aca="false">CONCATENATE(O1685,P1685)</f>
        <v>OL82</v>
      </c>
      <c r="R1685" s="18" t="s">
        <v>544</v>
      </c>
    </row>
    <row r="1686" customFormat="false" ht="12.75" hidden="false" customHeight="false" outlineLevel="0" collapsed="false">
      <c r="O1686" s="18" t="s">
        <v>486</v>
      </c>
      <c r="P1686" s="18" t="n">
        <v>83</v>
      </c>
      <c r="Q1686" s="18" t="str">
        <f aca="false">CONCATENATE(O1686,P1686)</f>
        <v>OL83</v>
      </c>
      <c r="R1686" s="18" t="s">
        <v>544</v>
      </c>
    </row>
    <row r="1687" customFormat="false" ht="12.75" hidden="false" customHeight="false" outlineLevel="0" collapsed="false">
      <c r="O1687" s="18" t="s">
        <v>486</v>
      </c>
      <c r="P1687" s="18" t="n">
        <v>84</v>
      </c>
      <c r="Q1687" s="18" t="str">
        <f aca="false">CONCATENATE(O1687,P1687)</f>
        <v>OL84</v>
      </c>
      <c r="R1687" s="18" t="s">
        <v>544</v>
      </c>
    </row>
    <row r="1688" customFormat="false" ht="12.75" hidden="false" customHeight="false" outlineLevel="0" collapsed="false">
      <c r="O1688" s="18" t="s">
        <v>486</v>
      </c>
      <c r="P1688" s="18" t="n">
        <v>85</v>
      </c>
      <c r="Q1688" s="18" t="str">
        <f aca="false">CONCATENATE(O1688,P1688)</f>
        <v>OL85</v>
      </c>
      <c r="R1688" s="18" t="s">
        <v>544</v>
      </c>
    </row>
    <row r="1689" customFormat="false" ht="12.75" hidden="false" customHeight="false" outlineLevel="0" collapsed="false">
      <c r="O1689" s="18" t="s">
        <v>486</v>
      </c>
      <c r="P1689" s="18" t="n">
        <v>86</v>
      </c>
      <c r="Q1689" s="18" t="str">
        <f aca="false">CONCATENATE(O1689,P1689)</f>
        <v>OL86</v>
      </c>
      <c r="R1689" s="18" t="s">
        <v>544</v>
      </c>
    </row>
    <row r="1690" customFormat="false" ht="12.75" hidden="false" customHeight="false" outlineLevel="0" collapsed="false">
      <c r="O1690" s="18" t="s">
        <v>486</v>
      </c>
      <c r="P1690" s="18" t="n">
        <v>87</v>
      </c>
      <c r="Q1690" s="18" t="str">
        <f aca="false">CONCATENATE(O1690,P1690)</f>
        <v>OL87</v>
      </c>
      <c r="R1690" s="18" t="s">
        <v>544</v>
      </c>
    </row>
    <row r="1691" customFormat="false" ht="12.75" hidden="false" customHeight="false" outlineLevel="0" collapsed="false">
      <c r="O1691" s="18" t="s">
        <v>486</v>
      </c>
      <c r="P1691" s="18" t="n">
        <v>88</v>
      </c>
      <c r="Q1691" s="18" t="str">
        <f aca="false">CONCATENATE(O1691,P1691)</f>
        <v>OL88</v>
      </c>
      <c r="R1691" s="18" t="s">
        <v>544</v>
      </c>
    </row>
    <row r="1692" customFormat="false" ht="12.75" hidden="false" customHeight="false" outlineLevel="0" collapsed="false">
      <c r="O1692" s="18" t="s">
        <v>486</v>
      </c>
      <c r="P1692" s="18" t="n">
        <v>89</v>
      </c>
      <c r="Q1692" s="18" t="str">
        <f aca="false">CONCATENATE(O1692,P1692)</f>
        <v>OL89</v>
      </c>
      <c r="R1692" s="18" t="s">
        <v>544</v>
      </c>
    </row>
    <row r="1693" customFormat="false" ht="12.75" hidden="false" customHeight="false" outlineLevel="0" collapsed="false">
      <c r="O1693" s="18" t="s">
        <v>486</v>
      </c>
      <c r="P1693" s="18" t="n">
        <v>90</v>
      </c>
      <c r="Q1693" s="18" t="str">
        <f aca="false">CONCATENATE(O1693,P1693)</f>
        <v>OL90</v>
      </c>
      <c r="R1693" s="18" t="s">
        <v>544</v>
      </c>
    </row>
    <row r="1694" customFormat="false" ht="12.75" hidden="false" customHeight="false" outlineLevel="0" collapsed="false">
      <c r="O1694" s="18" t="s">
        <v>486</v>
      </c>
      <c r="P1694" s="18" t="n">
        <v>91</v>
      </c>
      <c r="Q1694" s="18" t="str">
        <f aca="false">CONCATENATE(O1694,P1694)</f>
        <v>OL91</v>
      </c>
      <c r="R1694" s="18" t="s">
        <v>544</v>
      </c>
    </row>
    <row r="1695" customFormat="false" ht="12.75" hidden="false" customHeight="false" outlineLevel="0" collapsed="false">
      <c r="O1695" s="18" t="s">
        <v>486</v>
      </c>
      <c r="P1695" s="18" t="n">
        <v>92</v>
      </c>
      <c r="Q1695" s="18" t="str">
        <f aca="false">CONCATENATE(O1695,P1695)</f>
        <v>OL92</v>
      </c>
      <c r="R1695" s="18" t="s">
        <v>544</v>
      </c>
    </row>
    <row r="1696" customFormat="false" ht="12.75" hidden="false" customHeight="false" outlineLevel="0" collapsed="false">
      <c r="O1696" s="18" t="s">
        <v>486</v>
      </c>
      <c r="P1696" s="18" t="n">
        <v>93</v>
      </c>
      <c r="Q1696" s="18" t="str">
        <f aca="false">CONCATENATE(O1696,P1696)</f>
        <v>OL93</v>
      </c>
      <c r="R1696" s="18" t="s">
        <v>544</v>
      </c>
    </row>
    <row r="1697" customFormat="false" ht="12.75" hidden="false" customHeight="false" outlineLevel="0" collapsed="false">
      <c r="O1697" s="18" t="s">
        <v>486</v>
      </c>
      <c r="P1697" s="18" t="n">
        <v>94</v>
      </c>
      <c r="Q1697" s="18" t="str">
        <f aca="false">CONCATENATE(O1697,P1697)</f>
        <v>OL94</v>
      </c>
      <c r="R1697" s="18" t="s">
        <v>544</v>
      </c>
    </row>
    <row r="1698" customFormat="false" ht="12.75" hidden="false" customHeight="false" outlineLevel="0" collapsed="false">
      <c r="O1698" s="18" t="s">
        <v>486</v>
      </c>
      <c r="P1698" s="18" t="n">
        <v>95</v>
      </c>
      <c r="Q1698" s="18" t="str">
        <f aca="false">CONCATENATE(O1698,P1698)</f>
        <v>OL95</v>
      </c>
      <c r="R1698" s="18" t="s">
        <v>544</v>
      </c>
    </row>
    <row r="1699" customFormat="false" ht="12.75" hidden="false" customHeight="false" outlineLevel="0" collapsed="false">
      <c r="O1699" s="18" t="s">
        <v>486</v>
      </c>
      <c r="P1699" s="18" t="n">
        <v>96</v>
      </c>
      <c r="Q1699" s="18" t="str">
        <f aca="false">CONCATENATE(O1699,P1699)</f>
        <v>OL96</v>
      </c>
      <c r="R1699" s="18" t="s">
        <v>544</v>
      </c>
    </row>
    <row r="1700" customFormat="false" ht="12.75" hidden="false" customHeight="false" outlineLevel="0" collapsed="false">
      <c r="O1700" s="18" t="s">
        <v>486</v>
      </c>
      <c r="P1700" s="18" t="n">
        <v>97</v>
      </c>
      <c r="Q1700" s="18" t="str">
        <f aca="false">CONCATENATE(O1700,P1700)</f>
        <v>OL97</v>
      </c>
      <c r="R1700" s="18" t="s">
        <v>544</v>
      </c>
    </row>
    <row r="1701" customFormat="false" ht="12.75" hidden="false" customHeight="false" outlineLevel="0" collapsed="false">
      <c r="O1701" s="18" t="s">
        <v>486</v>
      </c>
      <c r="P1701" s="18" t="n">
        <v>98</v>
      </c>
      <c r="Q1701" s="18" t="str">
        <f aca="false">CONCATENATE(O1701,P1701)</f>
        <v>OL98</v>
      </c>
      <c r="R1701" s="18" t="s">
        <v>544</v>
      </c>
    </row>
    <row r="1702" customFormat="false" ht="12.75" hidden="false" customHeight="false" outlineLevel="0" collapsed="false">
      <c r="O1702" s="18" t="s">
        <v>486</v>
      </c>
      <c r="P1702" s="18" t="n">
        <v>99</v>
      </c>
      <c r="Q1702" s="18" t="str">
        <f aca="false">CONCATENATE(O1702,P1702)</f>
        <v>OL99</v>
      </c>
      <c r="R1702" s="18" t="s">
        <v>544</v>
      </c>
    </row>
    <row r="1703" customFormat="false" ht="12.75" hidden="false" customHeight="false" outlineLevel="0" collapsed="false">
      <c r="O1703" s="18" t="s">
        <v>486</v>
      </c>
      <c r="P1703" s="18" t="n">
        <v>100</v>
      </c>
      <c r="Q1703" s="18" t="str">
        <f aca="false">CONCATENATE(O1703,P1703)</f>
        <v>OL100</v>
      </c>
      <c r="R1703" s="18" t="s">
        <v>544</v>
      </c>
    </row>
    <row r="1704" customFormat="false" ht="12.75" hidden="false" customHeight="false" outlineLevel="0" collapsed="false">
      <c r="O1704" s="18" t="s">
        <v>486</v>
      </c>
      <c r="P1704" s="18" t="n">
        <v>101</v>
      </c>
      <c r="Q1704" s="18" t="str">
        <f aca="false">CONCATENATE(O1704,P1704)</f>
        <v>OL101</v>
      </c>
      <c r="R1704" s="18" t="s">
        <v>544</v>
      </c>
    </row>
    <row r="1705" customFormat="false" ht="12.75" hidden="false" customHeight="false" outlineLevel="0" collapsed="false">
      <c r="O1705" s="18" t="s">
        <v>486</v>
      </c>
      <c r="P1705" s="18" t="n">
        <v>102</v>
      </c>
      <c r="Q1705" s="18" t="str">
        <f aca="false">CONCATENATE(O1705,P1705)</f>
        <v>OL102</v>
      </c>
      <c r="R1705" s="18" t="s">
        <v>544</v>
      </c>
    </row>
    <row r="1706" customFormat="false" ht="12.75" hidden="false" customHeight="false" outlineLevel="0" collapsed="false">
      <c r="O1706" s="18" t="s">
        <v>486</v>
      </c>
      <c r="P1706" s="18" t="n">
        <v>103</v>
      </c>
      <c r="Q1706" s="18" t="str">
        <f aca="false">CONCATENATE(O1706,P1706)</f>
        <v>OL103</v>
      </c>
      <c r="R1706" s="18" t="s">
        <v>544</v>
      </c>
    </row>
    <row r="1707" customFormat="false" ht="12.75" hidden="false" customHeight="false" outlineLevel="0" collapsed="false">
      <c r="O1707" s="18" t="s">
        <v>486</v>
      </c>
      <c r="P1707" s="18" t="n">
        <v>104</v>
      </c>
      <c r="Q1707" s="18" t="str">
        <f aca="false">CONCATENATE(O1707,P1707)</f>
        <v>OL104</v>
      </c>
      <c r="R1707" s="18" t="s">
        <v>544</v>
      </c>
    </row>
    <row r="1708" customFormat="false" ht="12.75" hidden="false" customHeight="false" outlineLevel="0" collapsed="false">
      <c r="O1708" s="18" t="s">
        <v>486</v>
      </c>
      <c r="P1708" s="18" t="n">
        <v>105</v>
      </c>
      <c r="Q1708" s="18" t="str">
        <f aca="false">CONCATENATE(O1708,P1708)</f>
        <v>OL105</v>
      </c>
      <c r="R1708" s="18" t="s">
        <v>544</v>
      </c>
    </row>
    <row r="1709" customFormat="false" ht="12.75" hidden="false" customHeight="false" outlineLevel="0" collapsed="false">
      <c r="O1709" s="18" t="s">
        <v>486</v>
      </c>
      <c r="P1709" s="18" t="n">
        <v>106</v>
      </c>
      <c r="Q1709" s="18" t="str">
        <f aca="false">CONCATENATE(O1709,P1709)</f>
        <v>OL106</v>
      </c>
      <c r="R1709" s="18" t="s">
        <v>544</v>
      </c>
    </row>
    <row r="1710" customFormat="false" ht="12.75" hidden="false" customHeight="false" outlineLevel="0" collapsed="false">
      <c r="O1710" s="18" t="s">
        <v>486</v>
      </c>
      <c r="P1710" s="18" t="n">
        <v>107</v>
      </c>
      <c r="Q1710" s="18" t="str">
        <f aca="false">CONCATENATE(O1710,P1710)</f>
        <v>OL107</v>
      </c>
      <c r="R1710" s="18" t="s">
        <v>544</v>
      </c>
    </row>
    <row r="1711" customFormat="false" ht="12.75" hidden="false" customHeight="false" outlineLevel="0" collapsed="false">
      <c r="O1711" s="18" t="s">
        <v>486</v>
      </c>
      <c r="P1711" s="18" t="n">
        <v>108</v>
      </c>
      <c r="Q1711" s="18" t="str">
        <f aca="false">CONCATENATE(O1711,P1711)</f>
        <v>OL108</v>
      </c>
      <c r="R1711" s="18" t="s">
        <v>544</v>
      </c>
    </row>
    <row r="1712" customFormat="false" ht="12.75" hidden="false" customHeight="false" outlineLevel="0" collapsed="false">
      <c r="O1712" s="18" t="s">
        <v>486</v>
      </c>
      <c r="P1712" s="18" t="n">
        <v>109</v>
      </c>
      <c r="Q1712" s="18" t="str">
        <f aca="false">CONCATENATE(O1712,P1712)</f>
        <v>OL109</v>
      </c>
      <c r="R1712" s="18" t="s">
        <v>544</v>
      </c>
    </row>
    <row r="1713" customFormat="false" ht="12.75" hidden="false" customHeight="false" outlineLevel="0" collapsed="false">
      <c r="O1713" s="18" t="s">
        <v>486</v>
      </c>
      <c r="P1713" s="18" t="n">
        <v>110</v>
      </c>
      <c r="Q1713" s="18" t="str">
        <f aca="false">CONCATENATE(O1713,P1713)</f>
        <v>OL110</v>
      </c>
      <c r="R1713" s="18" t="s">
        <v>544</v>
      </c>
    </row>
    <row r="1714" customFormat="false" ht="12.75" hidden="false" customHeight="false" outlineLevel="0" collapsed="false">
      <c r="O1714" s="18" t="s">
        <v>486</v>
      </c>
      <c r="P1714" s="18" t="n">
        <v>111</v>
      </c>
      <c r="Q1714" s="18" t="str">
        <f aca="false">CONCATENATE(O1714,P1714)</f>
        <v>OL111</v>
      </c>
      <c r="R1714" s="18" t="s">
        <v>544</v>
      </c>
    </row>
    <row r="1715" customFormat="false" ht="12.75" hidden="false" customHeight="false" outlineLevel="0" collapsed="false">
      <c r="O1715" s="18" t="s">
        <v>486</v>
      </c>
      <c r="P1715" s="18" t="n">
        <v>112</v>
      </c>
      <c r="Q1715" s="18" t="str">
        <f aca="false">CONCATENATE(O1715,P1715)</f>
        <v>OL112</v>
      </c>
      <c r="R1715" s="18" t="s">
        <v>544</v>
      </c>
    </row>
    <row r="1716" customFormat="false" ht="12.75" hidden="false" customHeight="false" outlineLevel="0" collapsed="false">
      <c r="O1716" s="18" t="s">
        <v>486</v>
      </c>
      <c r="P1716" s="18" t="n">
        <v>113</v>
      </c>
      <c r="Q1716" s="18" t="str">
        <f aca="false">CONCATENATE(O1716,P1716)</f>
        <v>OL113</v>
      </c>
      <c r="R1716" s="18" t="s">
        <v>544</v>
      </c>
    </row>
    <row r="1717" customFormat="false" ht="12.75" hidden="false" customHeight="false" outlineLevel="0" collapsed="false">
      <c r="O1717" s="18" t="s">
        <v>486</v>
      </c>
      <c r="P1717" s="18" t="n">
        <v>114</v>
      </c>
      <c r="Q1717" s="18" t="str">
        <f aca="false">CONCATENATE(O1717,P1717)</f>
        <v>OL114</v>
      </c>
      <c r="R1717" s="18" t="s">
        <v>544</v>
      </c>
    </row>
    <row r="1718" customFormat="false" ht="12.75" hidden="false" customHeight="false" outlineLevel="0" collapsed="false">
      <c r="O1718" s="18" t="s">
        <v>486</v>
      </c>
      <c r="P1718" s="18" t="n">
        <v>115</v>
      </c>
      <c r="Q1718" s="18" t="str">
        <f aca="false">CONCATENATE(O1718,P1718)</f>
        <v>OL115</v>
      </c>
      <c r="R1718" s="18" t="s">
        <v>544</v>
      </c>
    </row>
    <row r="1719" customFormat="false" ht="12.75" hidden="false" customHeight="false" outlineLevel="0" collapsed="false">
      <c r="O1719" s="18" t="s">
        <v>486</v>
      </c>
      <c r="P1719" s="18" t="n">
        <v>116</v>
      </c>
      <c r="Q1719" s="18" t="str">
        <f aca="false">CONCATENATE(O1719,P1719)</f>
        <v>OL116</v>
      </c>
      <c r="R1719" s="18" t="s">
        <v>544</v>
      </c>
    </row>
    <row r="1720" customFormat="false" ht="12.75" hidden="false" customHeight="false" outlineLevel="0" collapsed="false">
      <c r="O1720" s="18" t="s">
        <v>486</v>
      </c>
      <c r="P1720" s="18" t="n">
        <v>117</v>
      </c>
      <c r="Q1720" s="18" t="str">
        <f aca="false">CONCATENATE(O1720,P1720)</f>
        <v>OL117</v>
      </c>
      <c r="R1720" s="18" t="s">
        <v>544</v>
      </c>
    </row>
    <row r="1721" customFormat="false" ht="12.75" hidden="false" customHeight="false" outlineLevel="0" collapsed="false">
      <c r="O1721" s="18" t="s">
        <v>486</v>
      </c>
      <c r="P1721" s="18" t="n">
        <v>118</v>
      </c>
      <c r="Q1721" s="18" t="str">
        <f aca="false">CONCATENATE(O1721,P1721)</f>
        <v>OL118</v>
      </c>
      <c r="R1721" s="18" t="s">
        <v>544</v>
      </c>
    </row>
    <row r="1722" customFormat="false" ht="12.75" hidden="false" customHeight="false" outlineLevel="0" collapsed="false">
      <c r="O1722" s="18" t="s">
        <v>486</v>
      </c>
      <c r="P1722" s="18" t="n">
        <v>119</v>
      </c>
      <c r="Q1722" s="18" t="str">
        <f aca="false">CONCATENATE(O1722,P1722)</f>
        <v>OL119</v>
      </c>
      <c r="R1722" s="18" t="s">
        <v>544</v>
      </c>
    </row>
    <row r="1723" customFormat="false" ht="12.75" hidden="false" customHeight="false" outlineLevel="0" collapsed="false">
      <c r="O1723" s="18" t="s">
        <v>486</v>
      </c>
      <c r="P1723" s="18" t="n">
        <v>120</v>
      </c>
      <c r="Q1723" s="18" t="str">
        <f aca="false">CONCATENATE(O1723,P1723)</f>
        <v>OL120</v>
      </c>
      <c r="R1723" s="18" t="s">
        <v>544</v>
      </c>
    </row>
    <row r="1724" customFormat="false" ht="12.75" hidden="false" customHeight="false" outlineLevel="0" collapsed="false">
      <c r="O1724" s="18" t="s">
        <v>486</v>
      </c>
      <c r="P1724" s="18" t="n">
        <v>121</v>
      </c>
      <c r="Q1724" s="18" t="str">
        <f aca="false">CONCATENATE(O1724,P1724)</f>
        <v>OL121</v>
      </c>
      <c r="R1724" s="18" t="s">
        <v>544</v>
      </c>
    </row>
    <row r="1725" customFormat="false" ht="12.75" hidden="false" customHeight="false" outlineLevel="0" collapsed="false">
      <c r="O1725" s="18" t="s">
        <v>486</v>
      </c>
      <c r="P1725" s="18" t="n">
        <v>122</v>
      </c>
      <c r="Q1725" s="18" t="str">
        <f aca="false">CONCATENATE(O1725,P1725)</f>
        <v>OL122</v>
      </c>
      <c r="R1725" s="18" t="s">
        <v>544</v>
      </c>
    </row>
    <row r="1726" customFormat="false" ht="12.75" hidden="false" customHeight="false" outlineLevel="0" collapsed="false">
      <c r="O1726" s="18" t="s">
        <v>486</v>
      </c>
      <c r="P1726" s="18" t="n">
        <v>123</v>
      </c>
      <c r="Q1726" s="18" t="str">
        <f aca="false">CONCATENATE(O1726,P1726)</f>
        <v>OL123</v>
      </c>
      <c r="R1726" s="18" t="s">
        <v>544</v>
      </c>
    </row>
    <row r="1727" customFormat="false" ht="12.75" hidden="false" customHeight="false" outlineLevel="0" collapsed="false">
      <c r="O1727" s="18" t="s">
        <v>486</v>
      </c>
      <c r="P1727" s="18" t="n">
        <v>124</v>
      </c>
      <c r="Q1727" s="18" t="str">
        <f aca="false">CONCATENATE(O1727,P1727)</f>
        <v>OL124</v>
      </c>
      <c r="R1727" s="18" t="s">
        <v>544</v>
      </c>
    </row>
    <row r="1728" customFormat="false" ht="12.75" hidden="false" customHeight="false" outlineLevel="0" collapsed="false">
      <c r="O1728" s="18" t="s">
        <v>486</v>
      </c>
      <c r="P1728" s="18" t="n">
        <v>125</v>
      </c>
      <c r="Q1728" s="18" t="str">
        <f aca="false">CONCATENATE(O1728,P1728)</f>
        <v>OL125</v>
      </c>
      <c r="R1728" s="18" t="s">
        <v>544</v>
      </c>
    </row>
    <row r="1729" customFormat="false" ht="12.75" hidden="false" customHeight="false" outlineLevel="0" collapsed="false">
      <c r="O1729" s="18" t="s">
        <v>486</v>
      </c>
      <c r="P1729" s="18" t="n">
        <v>126</v>
      </c>
      <c r="Q1729" s="18" t="str">
        <f aca="false">CONCATENATE(O1729,P1729)</f>
        <v>OL126</v>
      </c>
      <c r="R1729" s="18" t="s">
        <v>544</v>
      </c>
    </row>
    <row r="1730" customFormat="false" ht="12.75" hidden="false" customHeight="false" outlineLevel="0" collapsed="false">
      <c r="O1730" s="18" t="s">
        <v>486</v>
      </c>
      <c r="P1730" s="18" t="n">
        <v>127</v>
      </c>
      <c r="Q1730" s="18" t="str">
        <f aca="false">CONCATENATE(O1730,P1730)</f>
        <v>OL127</v>
      </c>
      <c r="R1730" s="18" t="s">
        <v>544</v>
      </c>
    </row>
    <row r="1731" customFormat="false" ht="12.75" hidden="false" customHeight="false" outlineLevel="0" collapsed="false">
      <c r="O1731" s="18" t="s">
        <v>486</v>
      </c>
      <c r="P1731" s="18" t="n">
        <v>128</v>
      </c>
      <c r="Q1731" s="18" t="str">
        <f aca="false">CONCATENATE(O1731,P1731)</f>
        <v>OL128</v>
      </c>
      <c r="R1731" s="18" t="s">
        <v>544</v>
      </c>
    </row>
    <row r="1732" customFormat="false" ht="12.75" hidden="false" customHeight="false" outlineLevel="0" collapsed="false">
      <c r="O1732" s="18" t="s">
        <v>486</v>
      </c>
      <c r="P1732" s="18" t="n">
        <v>129</v>
      </c>
      <c r="Q1732" s="18" t="str">
        <f aca="false">CONCATENATE(O1732,P1732)</f>
        <v>OL129</v>
      </c>
      <c r="R1732" s="18" t="s">
        <v>544</v>
      </c>
    </row>
    <row r="1733" customFormat="false" ht="12.75" hidden="false" customHeight="false" outlineLevel="0" collapsed="false">
      <c r="O1733" s="18" t="s">
        <v>486</v>
      </c>
      <c r="P1733" s="18" t="n">
        <v>130</v>
      </c>
      <c r="Q1733" s="18" t="str">
        <f aca="false">CONCATENATE(O1733,P1733)</f>
        <v>OL130</v>
      </c>
      <c r="R1733" s="18" t="s">
        <v>544</v>
      </c>
    </row>
    <row r="1734" customFormat="false" ht="12.75" hidden="false" customHeight="false" outlineLevel="0" collapsed="false">
      <c r="O1734" s="18" t="s">
        <v>486</v>
      </c>
      <c r="P1734" s="18" t="n">
        <v>131</v>
      </c>
      <c r="Q1734" s="18" t="str">
        <f aca="false">CONCATENATE(O1734,P1734)</f>
        <v>OL131</v>
      </c>
      <c r="R1734" s="18" t="s">
        <v>544</v>
      </c>
    </row>
    <row r="1735" customFormat="false" ht="12.75" hidden="false" customHeight="false" outlineLevel="0" collapsed="false">
      <c r="O1735" s="18" t="s">
        <v>486</v>
      </c>
      <c r="P1735" s="18" t="n">
        <v>132</v>
      </c>
      <c r="Q1735" s="18" t="str">
        <f aca="false">CONCATENATE(O1735,P1735)</f>
        <v>OL132</v>
      </c>
      <c r="R1735" s="18" t="s">
        <v>544</v>
      </c>
    </row>
    <row r="1736" customFormat="false" ht="12.75" hidden="false" customHeight="false" outlineLevel="0" collapsed="false">
      <c r="O1736" s="18" t="s">
        <v>486</v>
      </c>
      <c r="P1736" s="18" t="n">
        <v>133</v>
      </c>
      <c r="Q1736" s="18" t="str">
        <f aca="false">CONCATENATE(O1736,P1736)</f>
        <v>OL133</v>
      </c>
      <c r="R1736" s="18" t="s">
        <v>544</v>
      </c>
    </row>
    <row r="1737" customFormat="false" ht="12.75" hidden="false" customHeight="false" outlineLevel="0" collapsed="false">
      <c r="O1737" s="18" t="s">
        <v>486</v>
      </c>
      <c r="P1737" s="18" t="n">
        <v>134</v>
      </c>
      <c r="Q1737" s="18" t="str">
        <f aca="false">CONCATENATE(O1737,P1737)</f>
        <v>OL134</v>
      </c>
      <c r="R1737" s="18" t="s">
        <v>544</v>
      </c>
    </row>
    <row r="1738" customFormat="false" ht="12.75" hidden="false" customHeight="false" outlineLevel="0" collapsed="false">
      <c r="O1738" s="18" t="s">
        <v>486</v>
      </c>
      <c r="P1738" s="18" t="n">
        <v>135</v>
      </c>
      <c r="Q1738" s="18" t="str">
        <f aca="false">CONCATENATE(O1738,P1738)</f>
        <v>OL135</v>
      </c>
      <c r="R1738" s="18" t="s">
        <v>544</v>
      </c>
    </row>
    <row r="1739" customFormat="false" ht="12.75" hidden="false" customHeight="false" outlineLevel="0" collapsed="false">
      <c r="O1739" s="18" t="s">
        <v>486</v>
      </c>
      <c r="P1739" s="18" t="n">
        <v>136</v>
      </c>
      <c r="Q1739" s="18" t="str">
        <f aca="false">CONCATENATE(O1739,P1739)</f>
        <v>OL136</v>
      </c>
      <c r="R1739" s="18" t="s">
        <v>544</v>
      </c>
    </row>
    <row r="1740" customFormat="false" ht="12.75" hidden="false" customHeight="false" outlineLevel="0" collapsed="false">
      <c r="O1740" s="18" t="s">
        <v>486</v>
      </c>
      <c r="P1740" s="18" t="n">
        <v>137</v>
      </c>
      <c r="Q1740" s="18" t="str">
        <f aca="false">CONCATENATE(O1740,P1740)</f>
        <v>OL137</v>
      </c>
      <c r="R1740" s="18" t="s">
        <v>544</v>
      </c>
    </row>
    <row r="1741" customFormat="false" ht="12.75" hidden="false" customHeight="false" outlineLevel="0" collapsed="false">
      <c r="O1741" s="18" t="s">
        <v>486</v>
      </c>
      <c r="P1741" s="18" t="n">
        <v>138</v>
      </c>
      <c r="Q1741" s="18" t="str">
        <f aca="false">CONCATENATE(O1741,P1741)</f>
        <v>OL138</v>
      </c>
      <c r="R1741" s="18" t="s">
        <v>544</v>
      </c>
    </row>
    <row r="1742" customFormat="false" ht="12.75" hidden="false" customHeight="false" outlineLevel="0" collapsed="false">
      <c r="O1742" s="18" t="s">
        <v>486</v>
      </c>
      <c r="P1742" s="18" t="n">
        <v>139</v>
      </c>
      <c r="Q1742" s="18" t="str">
        <f aca="false">CONCATENATE(O1742,P1742)</f>
        <v>OL139</v>
      </c>
      <c r="R1742" s="18" t="s">
        <v>544</v>
      </c>
    </row>
    <row r="1743" customFormat="false" ht="12.75" hidden="false" customHeight="false" outlineLevel="0" collapsed="false">
      <c r="O1743" s="18" t="s">
        <v>486</v>
      </c>
      <c r="P1743" s="18" t="n">
        <v>140</v>
      </c>
      <c r="Q1743" s="18" t="str">
        <f aca="false">CONCATENATE(O1743,P1743)</f>
        <v>OL140</v>
      </c>
      <c r="R1743" s="18" t="s">
        <v>544</v>
      </c>
    </row>
    <row r="1744" customFormat="false" ht="12.75" hidden="false" customHeight="false" outlineLevel="0" collapsed="false">
      <c r="O1744" s="18" t="s">
        <v>486</v>
      </c>
      <c r="P1744" s="18" t="n">
        <v>141</v>
      </c>
      <c r="Q1744" s="18" t="str">
        <f aca="false">CONCATENATE(O1744,P1744)</f>
        <v>OL141</v>
      </c>
      <c r="R1744" s="18" t="s">
        <v>544</v>
      </c>
    </row>
    <row r="1745" customFormat="false" ht="12.75" hidden="false" customHeight="false" outlineLevel="0" collapsed="false">
      <c r="O1745" s="18" t="s">
        <v>486</v>
      </c>
      <c r="P1745" s="18" t="n">
        <v>142</v>
      </c>
      <c r="Q1745" s="18" t="str">
        <f aca="false">CONCATENATE(O1745,P1745)</f>
        <v>OL142</v>
      </c>
      <c r="R1745" s="18" t="s">
        <v>544</v>
      </c>
    </row>
    <row r="1746" customFormat="false" ht="12.75" hidden="false" customHeight="false" outlineLevel="0" collapsed="false">
      <c r="O1746" s="18" t="s">
        <v>486</v>
      </c>
      <c r="P1746" s="18" t="n">
        <v>143</v>
      </c>
      <c r="Q1746" s="18" t="str">
        <f aca="false">CONCATENATE(O1746,P1746)</f>
        <v>OL143</v>
      </c>
      <c r="R1746" s="18" t="s">
        <v>544</v>
      </c>
    </row>
    <row r="1747" customFormat="false" ht="12.75" hidden="false" customHeight="false" outlineLevel="0" collapsed="false">
      <c r="O1747" s="18" t="s">
        <v>486</v>
      </c>
      <c r="P1747" s="18" t="n">
        <v>144</v>
      </c>
      <c r="Q1747" s="18" t="str">
        <f aca="false">CONCATENATE(O1747,P1747)</f>
        <v>OL144</v>
      </c>
      <c r="R1747" s="18" t="s">
        <v>544</v>
      </c>
    </row>
    <row r="1748" customFormat="false" ht="12.75" hidden="false" customHeight="false" outlineLevel="0" collapsed="false">
      <c r="O1748" s="18" t="s">
        <v>486</v>
      </c>
      <c r="P1748" s="18" t="n">
        <v>145</v>
      </c>
      <c r="Q1748" s="18" t="str">
        <f aca="false">CONCATENATE(O1748,P1748)</f>
        <v>OL145</v>
      </c>
      <c r="R1748" s="18" t="s">
        <v>544</v>
      </c>
    </row>
    <row r="1749" customFormat="false" ht="12.75" hidden="false" customHeight="false" outlineLevel="0" collapsed="false">
      <c r="O1749" s="18" t="s">
        <v>486</v>
      </c>
      <c r="P1749" s="18" t="n">
        <v>146</v>
      </c>
      <c r="Q1749" s="18" t="str">
        <f aca="false">CONCATENATE(O1749,P1749)</f>
        <v>OL146</v>
      </c>
      <c r="R1749" s="18" t="s">
        <v>544</v>
      </c>
    </row>
    <row r="1750" customFormat="false" ht="12.75" hidden="false" customHeight="false" outlineLevel="0" collapsed="false">
      <c r="O1750" s="18" t="s">
        <v>486</v>
      </c>
      <c r="P1750" s="18" t="n">
        <v>147</v>
      </c>
      <c r="Q1750" s="18" t="str">
        <f aca="false">CONCATENATE(O1750,P1750)</f>
        <v>OL147</v>
      </c>
      <c r="R1750" s="18" t="s">
        <v>544</v>
      </c>
    </row>
    <row r="1751" customFormat="false" ht="12.75" hidden="false" customHeight="false" outlineLevel="0" collapsed="false">
      <c r="O1751" s="18" t="s">
        <v>486</v>
      </c>
      <c r="P1751" s="18" t="n">
        <v>148</v>
      </c>
      <c r="Q1751" s="18" t="str">
        <f aca="false">CONCATENATE(O1751,P1751)</f>
        <v>OL148</v>
      </c>
      <c r="R1751" s="18" t="s">
        <v>544</v>
      </c>
    </row>
    <row r="1752" customFormat="false" ht="12.75" hidden="false" customHeight="false" outlineLevel="0" collapsed="false">
      <c r="O1752" s="18" t="s">
        <v>486</v>
      </c>
      <c r="P1752" s="18" t="n">
        <v>149</v>
      </c>
      <c r="Q1752" s="18" t="str">
        <f aca="false">CONCATENATE(O1752,P1752)</f>
        <v>OL149</v>
      </c>
      <c r="R1752" s="18" t="s">
        <v>544</v>
      </c>
    </row>
    <row r="1753" customFormat="false" ht="12.75" hidden="false" customHeight="false" outlineLevel="0" collapsed="false">
      <c r="O1753" s="18" t="s">
        <v>486</v>
      </c>
      <c r="P1753" s="18" t="n">
        <v>150</v>
      </c>
      <c r="Q1753" s="18" t="str">
        <f aca="false">CONCATENATE(O1753,P1753)</f>
        <v>OL150</v>
      </c>
      <c r="R1753" s="18" t="s">
        <v>544</v>
      </c>
    </row>
    <row r="1754" customFormat="false" ht="12.75" hidden="false" customHeight="false" outlineLevel="0" collapsed="false">
      <c r="O1754" s="18" t="s">
        <v>486</v>
      </c>
      <c r="P1754" s="18" t="n">
        <v>151</v>
      </c>
      <c r="Q1754" s="18" t="str">
        <f aca="false">CONCATENATE(O1754,P1754)</f>
        <v>OL151</v>
      </c>
      <c r="R1754" s="18" t="s">
        <v>544</v>
      </c>
    </row>
    <row r="1755" customFormat="false" ht="12.75" hidden="false" customHeight="false" outlineLevel="0" collapsed="false">
      <c r="O1755" s="18" t="s">
        <v>486</v>
      </c>
      <c r="P1755" s="18" t="n">
        <v>152</v>
      </c>
      <c r="Q1755" s="18" t="str">
        <f aca="false">CONCATENATE(O1755,P1755)</f>
        <v>OL152</v>
      </c>
      <c r="R1755" s="18" t="s">
        <v>544</v>
      </c>
    </row>
    <row r="1756" customFormat="false" ht="12.75" hidden="false" customHeight="false" outlineLevel="0" collapsed="false">
      <c r="O1756" s="18" t="s">
        <v>486</v>
      </c>
      <c r="P1756" s="18" t="n">
        <v>153</v>
      </c>
      <c r="Q1756" s="18" t="str">
        <f aca="false">CONCATENATE(O1756,P1756)</f>
        <v>OL153</v>
      </c>
      <c r="R1756" s="18" t="s">
        <v>544</v>
      </c>
    </row>
    <row r="1757" customFormat="false" ht="12.75" hidden="false" customHeight="false" outlineLevel="0" collapsed="false">
      <c r="O1757" s="18" t="s">
        <v>486</v>
      </c>
      <c r="P1757" s="18" t="n">
        <v>154</v>
      </c>
      <c r="Q1757" s="18" t="str">
        <f aca="false">CONCATENATE(O1757,P1757)</f>
        <v>OL154</v>
      </c>
      <c r="R1757" s="18" t="s">
        <v>544</v>
      </c>
    </row>
    <row r="1758" customFormat="false" ht="12.75" hidden="false" customHeight="false" outlineLevel="0" collapsed="false">
      <c r="O1758" s="18" t="s">
        <v>486</v>
      </c>
      <c r="P1758" s="18" t="n">
        <v>155</v>
      </c>
      <c r="Q1758" s="18" t="str">
        <f aca="false">CONCATENATE(O1758,P1758)</f>
        <v>OL155</v>
      </c>
      <c r="R1758" s="18" t="s">
        <v>544</v>
      </c>
    </row>
    <row r="1759" customFormat="false" ht="12.75" hidden="false" customHeight="false" outlineLevel="0" collapsed="false">
      <c r="O1759" s="18" t="s">
        <v>486</v>
      </c>
      <c r="P1759" s="18" t="n">
        <v>156</v>
      </c>
      <c r="Q1759" s="18" t="str">
        <f aca="false">CONCATENATE(O1759,P1759)</f>
        <v>OL156</v>
      </c>
      <c r="R1759" s="18" t="s">
        <v>544</v>
      </c>
    </row>
    <row r="1760" customFormat="false" ht="12.75" hidden="false" customHeight="false" outlineLevel="0" collapsed="false">
      <c r="O1760" s="18" t="s">
        <v>486</v>
      </c>
      <c r="P1760" s="18" t="n">
        <v>157</v>
      </c>
      <c r="Q1760" s="18" t="str">
        <f aca="false">CONCATENATE(O1760,P1760)</f>
        <v>OL157</v>
      </c>
      <c r="R1760" s="18" t="s">
        <v>544</v>
      </c>
    </row>
    <row r="1761" customFormat="false" ht="12.75" hidden="false" customHeight="false" outlineLevel="0" collapsed="false">
      <c r="O1761" s="18" t="s">
        <v>486</v>
      </c>
      <c r="P1761" s="18" t="n">
        <v>158</v>
      </c>
      <c r="Q1761" s="18" t="str">
        <f aca="false">CONCATENATE(O1761,P1761)</f>
        <v>OL158</v>
      </c>
      <c r="R1761" s="18" t="s">
        <v>544</v>
      </c>
    </row>
    <row r="1762" customFormat="false" ht="12.75" hidden="false" customHeight="false" outlineLevel="0" collapsed="false">
      <c r="O1762" s="18" t="s">
        <v>486</v>
      </c>
      <c r="P1762" s="18" t="n">
        <v>159</v>
      </c>
      <c r="Q1762" s="18" t="str">
        <f aca="false">CONCATENATE(O1762,P1762)</f>
        <v>OL159</v>
      </c>
      <c r="R1762" s="18" t="s">
        <v>544</v>
      </c>
    </row>
    <row r="1763" customFormat="false" ht="12.75" hidden="false" customHeight="false" outlineLevel="0" collapsed="false">
      <c r="O1763" s="18" t="s">
        <v>486</v>
      </c>
      <c r="P1763" s="18" t="n">
        <v>160</v>
      </c>
      <c r="Q1763" s="18" t="str">
        <f aca="false">CONCATENATE(O1763,P1763)</f>
        <v>OL160</v>
      </c>
      <c r="R1763" s="18" t="s">
        <v>544</v>
      </c>
    </row>
    <row r="1764" customFormat="false" ht="12.75" hidden="false" customHeight="false" outlineLevel="0" collapsed="false">
      <c r="O1764" s="18" t="s">
        <v>486</v>
      </c>
      <c r="P1764" s="18" t="n">
        <v>161</v>
      </c>
      <c r="Q1764" s="18" t="str">
        <f aca="false">CONCATENATE(O1764,P1764)</f>
        <v>OL161</v>
      </c>
      <c r="R1764" s="18" t="s">
        <v>544</v>
      </c>
    </row>
    <row r="1765" customFormat="false" ht="12.75" hidden="false" customHeight="false" outlineLevel="0" collapsed="false">
      <c r="O1765" s="18" t="s">
        <v>486</v>
      </c>
      <c r="P1765" s="18" t="n">
        <v>162</v>
      </c>
      <c r="Q1765" s="18" t="str">
        <f aca="false">CONCATENATE(O1765,P1765)</f>
        <v>OL162</v>
      </c>
      <c r="R1765" s="18" t="s">
        <v>544</v>
      </c>
    </row>
    <row r="1766" customFormat="false" ht="12.75" hidden="false" customHeight="false" outlineLevel="0" collapsed="false">
      <c r="O1766" s="18" t="s">
        <v>486</v>
      </c>
      <c r="P1766" s="18" t="n">
        <v>163</v>
      </c>
      <c r="Q1766" s="18" t="str">
        <f aca="false">CONCATENATE(O1766,P1766)</f>
        <v>OL163</v>
      </c>
      <c r="R1766" s="18" t="s">
        <v>544</v>
      </c>
    </row>
    <row r="1767" customFormat="false" ht="12.75" hidden="false" customHeight="false" outlineLevel="0" collapsed="false">
      <c r="O1767" s="18" t="s">
        <v>486</v>
      </c>
      <c r="P1767" s="18" t="n">
        <v>164</v>
      </c>
      <c r="Q1767" s="18" t="str">
        <f aca="false">CONCATENATE(O1767,P1767)</f>
        <v>OL164</v>
      </c>
      <c r="R1767" s="18" t="s">
        <v>544</v>
      </c>
    </row>
    <row r="1768" customFormat="false" ht="12.75" hidden="false" customHeight="false" outlineLevel="0" collapsed="false">
      <c r="O1768" s="18" t="s">
        <v>486</v>
      </c>
      <c r="P1768" s="18" t="n">
        <v>165</v>
      </c>
      <c r="Q1768" s="18" t="str">
        <f aca="false">CONCATENATE(O1768,P1768)</f>
        <v>OL165</v>
      </c>
      <c r="R1768" s="18" t="s">
        <v>544</v>
      </c>
    </row>
    <row r="1769" customFormat="false" ht="12.75" hidden="false" customHeight="false" outlineLevel="0" collapsed="false">
      <c r="O1769" s="18" t="s">
        <v>486</v>
      </c>
      <c r="P1769" s="18" t="n">
        <v>166</v>
      </c>
      <c r="Q1769" s="18" t="str">
        <f aca="false">CONCATENATE(O1769,P1769)</f>
        <v>OL166</v>
      </c>
      <c r="R1769" s="18" t="s">
        <v>544</v>
      </c>
    </row>
    <row r="1770" customFormat="false" ht="12.75" hidden="false" customHeight="false" outlineLevel="0" collapsed="false">
      <c r="O1770" s="18" t="s">
        <v>486</v>
      </c>
      <c r="P1770" s="18" t="n">
        <v>167</v>
      </c>
      <c r="Q1770" s="18" t="str">
        <f aca="false">CONCATENATE(O1770,P1770)</f>
        <v>OL167</v>
      </c>
      <c r="R1770" s="18" t="s">
        <v>544</v>
      </c>
    </row>
    <row r="1771" customFormat="false" ht="12.75" hidden="false" customHeight="false" outlineLevel="0" collapsed="false">
      <c r="O1771" s="18" t="s">
        <v>486</v>
      </c>
      <c r="P1771" s="18" t="n">
        <v>168</v>
      </c>
      <c r="Q1771" s="18" t="str">
        <f aca="false">CONCATENATE(O1771,P1771)</f>
        <v>OL168</v>
      </c>
      <c r="R1771" s="18" t="s">
        <v>544</v>
      </c>
    </row>
    <row r="1772" customFormat="false" ht="12.75" hidden="false" customHeight="false" outlineLevel="0" collapsed="false">
      <c r="O1772" s="18" t="s">
        <v>486</v>
      </c>
      <c r="P1772" s="18" t="n">
        <v>169</v>
      </c>
      <c r="Q1772" s="18" t="str">
        <f aca="false">CONCATENATE(O1772,P1772)</f>
        <v>OL169</v>
      </c>
      <c r="R1772" s="18" t="s">
        <v>544</v>
      </c>
    </row>
    <row r="1773" customFormat="false" ht="12.75" hidden="false" customHeight="false" outlineLevel="0" collapsed="false">
      <c r="O1773" s="18" t="s">
        <v>486</v>
      </c>
      <c r="P1773" s="18" t="n">
        <v>170</v>
      </c>
      <c r="Q1773" s="18" t="str">
        <f aca="false">CONCATENATE(O1773,P1773)</f>
        <v>OL170</v>
      </c>
      <c r="R1773" s="18" t="s">
        <v>544</v>
      </c>
    </row>
    <row r="1774" customFormat="false" ht="12.75" hidden="false" customHeight="false" outlineLevel="0" collapsed="false">
      <c r="O1774" s="18" t="s">
        <v>486</v>
      </c>
      <c r="P1774" s="18" t="n">
        <v>171</v>
      </c>
      <c r="Q1774" s="18" t="str">
        <f aca="false">CONCATENATE(O1774,P1774)</f>
        <v>OL171</v>
      </c>
      <c r="R1774" s="18" t="s">
        <v>544</v>
      </c>
    </row>
    <row r="1775" customFormat="false" ht="12.75" hidden="false" customHeight="false" outlineLevel="0" collapsed="false">
      <c r="O1775" s="18" t="s">
        <v>486</v>
      </c>
      <c r="P1775" s="18" t="n">
        <v>172</v>
      </c>
      <c r="Q1775" s="18" t="str">
        <f aca="false">CONCATENATE(O1775,P1775)</f>
        <v>OL172</v>
      </c>
      <c r="R1775" s="18" t="s">
        <v>544</v>
      </c>
    </row>
    <row r="1776" customFormat="false" ht="12.75" hidden="false" customHeight="false" outlineLevel="0" collapsed="false">
      <c r="O1776" s="18" t="s">
        <v>486</v>
      </c>
      <c r="P1776" s="18" t="n">
        <v>173</v>
      </c>
      <c r="Q1776" s="18" t="str">
        <f aca="false">CONCATENATE(O1776,P1776)</f>
        <v>OL173</v>
      </c>
      <c r="R1776" s="18" t="s">
        <v>544</v>
      </c>
    </row>
    <row r="1777" customFormat="false" ht="12.75" hidden="false" customHeight="false" outlineLevel="0" collapsed="false">
      <c r="O1777" s="18" t="s">
        <v>486</v>
      </c>
      <c r="P1777" s="18" t="n">
        <v>174</v>
      </c>
      <c r="Q1777" s="18" t="str">
        <f aca="false">CONCATENATE(O1777,P1777)</f>
        <v>OL174</v>
      </c>
      <c r="R1777" s="18" t="s">
        <v>544</v>
      </c>
    </row>
    <row r="1778" customFormat="false" ht="12.75" hidden="false" customHeight="false" outlineLevel="0" collapsed="false">
      <c r="O1778" s="18" t="s">
        <v>486</v>
      </c>
      <c r="P1778" s="18" t="n">
        <v>175</v>
      </c>
      <c r="Q1778" s="18" t="str">
        <f aca="false">CONCATENATE(O1778,P1778)</f>
        <v>OL175</v>
      </c>
      <c r="R1778" s="18" t="s">
        <v>544</v>
      </c>
    </row>
    <row r="1779" customFormat="false" ht="12.75" hidden="false" customHeight="false" outlineLevel="0" collapsed="false">
      <c r="O1779" s="18" t="s">
        <v>486</v>
      </c>
      <c r="P1779" s="18" t="n">
        <v>176</v>
      </c>
      <c r="Q1779" s="18" t="str">
        <f aca="false">CONCATENATE(O1779,P1779)</f>
        <v>OL176</v>
      </c>
      <c r="R1779" s="18" t="s">
        <v>544</v>
      </c>
    </row>
    <row r="1780" customFormat="false" ht="12.75" hidden="false" customHeight="false" outlineLevel="0" collapsed="false">
      <c r="O1780" s="18" t="s">
        <v>486</v>
      </c>
      <c r="P1780" s="18" t="n">
        <v>177</v>
      </c>
      <c r="Q1780" s="18" t="str">
        <f aca="false">CONCATENATE(O1780,P1780)</f>
        <v>OL177</v>
      </c>
      <c r="R1780" s="18" t="s">
        <v>544</v>
      </c>
    </row>
    <row r="1781" customFormat="false" ht="12.75" hidden="false" customHeight="false" outlineLevel="0" collapsed="false">
      <c r="O1781" s="18" t="s">
        <v>486</v>
      </c>
      <c r="P1781" s="18" t="n">
        <v>178</v>
      </c>
      <c r="Q1781" s="18" t="str">
        <f aca="false">CONCATENATE(O1781,P1781)</f>
        <v>OL178</v>
      </c>
      <c r="R1781" s="18" t="s">
        <v>544</v>
      </c>
    </row>
    <row r="1782" customFormat="false" ht="12.75" hidden="false" customHeight="false" outlineLevel="0" collapsed="false">
      <c r="O1782" s="18" t="s">
        <v>486</v>
      </c>
      <c r="P1782" s="18" t="n">
        <v>179</v>
      </c>
      <c r="Q1782" s="18" t="str">
        <f aca="false">CONCATENATE(O1782,P1782)</f>
        <v>OL179</v>
      </c>
      <c r="R1782" s="18" t="s">
        <v>544</v>
      </c>
    </row>
    <row r="1783" customFormat="false" ht="12.75" hidden="false" customHeight="false" outlineLevel="0" collapsed="false">
      <c r="O1783" s="18" t="s">
        <v>486</v>
      </c>
      <c r="P1783" s="18" t="n">
        <v>180</v>
      </c>
      <c r="Q1783" s="18" t="str">
        <f aca="false">CONCATENATE(O1783,P1783)</f>
        <v>OL180</v>
      </c>
      <c r="R1783" s="18" t="s">
        <v>544</v>
      </c>
    </row>
    <row r="1784" customFormat="false" ht="12.75" hidden="false" customHeight="false" outlineLevel="0" collapsed="false">
      <c r="O1784" s="18" t="s">
        <v>486</v>
      </c>
      <c r="P1784" s="18" t="n">
        <v>181</v>
      </c>
      <c r="Q1784" s="18" t="str">
        <f aca="false">CONCATENATE(O1784,P1784)</f>
        <v>OL181</v>
      </c>
      <c r="R1784" s="18" t="s">
        <v>544</v>
      </c>
    </row>
    <row r="1785" customFormat="false" ht="12.75" hidden="false" customHeight="false" outlineLevel="0" collapsed="false">
      <c r="O1785" s="18" t="s">
        <v>486</v>
      </c>
      <c r="P1785" s="18" t="n">
        <v>182</v>
      </c>
      <c r="Q1785" s="18" t="str">
        <f aca="false">CONCATENATE(O1785,P1785)</f>
        <v>OL182</v>
      </c>
      <c r="R1785" s="18" t="s">
        <v>544</v>
      </c>
    </row>
    <row r="1786" customFormat="false" ht="12.75" hidden="false" customHeight="false" outlineLevel="0" collapsed="false">
      <c r="O1786" s="18" t="s">
        <v>486</v>
      </c>
      <c r="P1786" s="18" t="n">
        <v>183</v>
      </c>
      <c r="Q1786" s="18" t="str">
        <f aca="false">CONCATENATE(O1786,P1786)</f>
        <v>OL183</v>
      </c>
      <c r="R1786" s="18" t="s">
        <v>544</v>
      </c>
    </row>
    <row r="1787" customFormat="false" ht="12.75" hidden="false" customHeight="false" outlineLevel="0" collapsed="false">
      <c r="O1787" s="18" t="s">
        <v>486</v>
      </c>
      <c r="P1787" s="18" t="n">
        <v>184</v>
      </c>
      <c r="Q1787" s="18" t="str">
        <f aca="false">CONCATENATE(O1787,P1787)</f>
        <v>OL184</v>
      </c>
      <c r="R1787" s="18" t="s">
        <v>544</v>
      </c>
    </row>
    <row r="1788" customFormat="false" ht="12.75" hidden="false" customHeight="false" outlineLevel="0" collapsed="false">
      <c r="O1788" s="18" t="s">
        <v>486</v>
      </c>
      <c r="P1788" s="18" t="n">
        <v>185</v>
      </c>
      <c r="Q1788" s="18" t="str">
        <f aca="false">CONCATENATE(O1788,P1788)</f>
        <v>OL185</v>
      </c>
      <c r="R1788" s="18" t="s">
        <v>544</v>
      </c>
    </row>
    <row r="1789" customFormat="false" ht="12.75" hidden="false" customHeight="false" outlineLevel="0" collapsed="false">
      <c r="O1789" s="18" t="s">
        <v>486</v>
      </c>
      <c r="P1789" s="18" t="n">
        <v>186</v>
      </c>
      <c r="Q1789" s="18" t="str">
        <f aca="false">CONCATENATE(O1789,P1789)</f>
        <v>OL186</v>
      </c>
      <c r="R1789" s="18" t="s">
        <v>544</v>
      </c>
    </row>
    <row r="1790" customFormat="false" ht="12.75" hidden="false" customHeight="false" outlineLevel="0" collapsed="false">
      <c r="O1790" s="18" t="s">
        <v>486</v>
      </c>
      <c r="P1790" s="18" t="n">
        <v>187</v>
      </c>
      <c r="Q1790" s="18" t="str">
        <f aca="false">CONCATENATE(O1790,P1790)</f>
        <v>OL187</v>
      </c>
      <c r="R1790" s="18" t="s">
        <v>544</v>
      </c>
    </row>
    <row r="1791" customFormat="false" ht="12.75" hidden="false" customHeight="false" outlineLevel="0" collapsed="false">
      <c r="O1791" s="18" t="s">
        <v>486</v>
      </c>
      <c r="P1791" s="18" t="n">
        <v>188</v>
      </c>
      <c r="Q1791" s="18" t="str">
        <f aca="false">CONCATENATE(O1791,P1791)</f>
        <v>OL188</v>
      </c>
      <c r="R1791" s="18" t="s">
        <v>544</v>
      </c>
    </row>
    <row r="1792" customFormat="false" ht="12.75" hidden="false" customHeight="false" outlineLevel="0" collapsed="false">
      <c r="O1792" s="18" t="s">
        <v>486</v>
      </c>
      <c r="P1792" s="18" t="n">
        <v>189</v>
      </c>
      <c r="Q1792" s="18" t="str">
        <f aca="false">CONCATENATE(O1792,P1792)</f>
        <v>OL189</v>
      </c>
      <c r="R1792" s="18" t="s">
        <v>544</v>
      </c>
    </row>
    <row r="1793" customFormat="false" ht="12.75" hidden="false" customHeight="false" outlineLevel="0" collapsed="false">
      <c r="O1793" s="18" t="s">
        <v>486</v>
      </c>
      <c r="P1793" s="18" t="n">
        <v>190</v>
      </c>
      <c r="Q1793" s="18" t="str">
        <f aca="false">CONCATENATE(O1793,P1793)</f>
        <v>OL190</v>
      </c>
      <c r="R1793" s="18" t="s">
        <v>544</v>
      </c>
    </row>
    <row r="1794" customFormat="false" ht="12.75" hidden="false" customHeight="false" outlineLevel="0" collapsed="false">
      <c r="O1794" s="18" t="s">
        <v>486</v>
      </c>
      <c r="P1794" s="18" t="n">
        <v>191</v>
      </c>
      <c r="Q1794" s="18" t="str">
        <f aca="false">CONCATENATE(O1794,P1794)</f>
        <v>OL191</v>
      </c>
      <c r="R1794" s="18" t="s">
        <v>544</v>
      </c>
    </row>
    <row r="1795" customFormat="false" ht="12.75" hidden="false" customHeight="false" outlineLevel="0" collapsed="false">
      <c r="O1795" s="18" t="s">
        <v>486</v>
      </c>
      <c r="P1795" s="18" t="n">
        <v>192</v>
      </c>
      <c r="Q1795" s="18" t="str">
        <f aca="false">CONCATENATE(O1795,P1795)</f>
        <v>OL192</v>
      </c>
      <c r="R1795" s="18" t="s">
        <v>544</v>
      </c>
    </row>
    <row r="1796" customFormat="false" ht="12.75" hidden="false" customHeight="false" outlineLevel="0" collapsed="false">
      <c r="O1796" s="18" t="s">
        <v>486</v>
      </c>
      <c r="P1796" s="18" t="n">
        <v>193</v>
      </c>
      <c r="Q1796" s="18" t="str">
        <f aca="false">CONCATENATE(O1796,P1796)</f>
        <v>OL193</v>
      </c>
      <c r="R1796" s="18" t="s">
        <v>544</v>
      </c>
    </row>
    <row r="1797" customFormat="false" ht="12.75" hidden="false" customHeight="false" outlineLevel="0" collapsed="false">
      <c r="O1797" s="18" t="s">
        <v>486</v>
      </c>
      <c r="P1797" s="18" t="n">
        <v>194</v>
      </c>
      <c r="Q1797" s="18" t="str">
        <f aca="false">CONCATENATE(O1797,P1797)</f>
        <v>OL194</v>
      </c>
      <c r="R1797" s="18" t="s">
        <v>544</v>
      </c>
    </row>
    <row r="1798" customFormat="false" ht="12.75" hidden="false" customHeight="false" outlineLevel="0" collapsed="false">
      <c r="O1798" s="18" t="s">
        <v>486</v>
      </c>
      <c r="P1798" s="18" t="n">
        <v>195</v>
      </c>
      <c r="Q1798" s="18" t="str">
        <f aca="false">CONCATENATE(O1798,P1798)</f>
        <v>OL195</v>
      </c>
      <c r="R1798" s="18" t="s">
        <v>544</v>
      </c>
    </row>
    <row r="1799" customFormat="false" ht="12.75" hidden="false" customHeight="false" outlineLevel="0" collapsed="false">
      <c r="O1799" s="18" t="s">
        <v>486</v>
      </c>
      <c r="P1799" s="18" t="n">
        <v>196</v>
      </c>
      <c r="Q1799" s="18" t="str">
        <f aca="false">CONCATENATE(O1799,P1799)</f>
        <v>OL196</v>
      </c>
      <c r="R1799" s="18" t="s">
        <v>544</v>
      </c>
    </row>
    <row r="1800" customFormat="false" ht="12.75" hidden="false" customHeight="false" outlineLevel="0" collapsed="false">
      <c r="O1800" s="18" t="s">
        <v>486</v>
      </c>
      <c r="P1800" s="18" t="n">
        <v>197</v>
      </c>
      <c r="Q1800" s="18" t="str">
        <f aca="false">CONCATENATE(O1800,P1800)</f>
        <v>OL197</v>
      </c>
      <c r="R1800" s="18" t="s">
        <v>544</v>
      </c>
    </row>
    <row r="1801" customFormat="false" ht="12.75" hidden="false" customHeight="false" outlineLevel="0" collapsed="false">
      <c r="O1801" s="18" t="s">
        <v>486</v>
      </c>
      <c r="P1801" s="18" t="n">
        <v>198</v>
      </c>
      <c r="Q1801" s="18" t="str">
        <f aca="false">CONCATENATE(O1801,P1801)</f>
        <v>OL198</v>
      </c>
      <c r="R1801" s="18" t="s">
        <v>544</v>
      </c>
    </row>
    <row r="1802" customFormat="false" ht="12.75" hidden="false" customHeight="false" outlineLevel="0" collapsed="false">
      <c r="O1802" s="18" t="s">
        <v>486</v>
      </c>
      <c r="P1802" s="18" t="n">
        <v>199</v>
      </c>
      <c r="Q1802" s="18" t="str">
        <f aca="false">CONCATENATE(O1802,P1802)</f>
        <v>OL199</v>
      </c>
      <c r="R1802" s="18" t="s">
        <v>544</v>
      </c>
    </row>
    <row r="1803" customFormat="false" ht="12.75" hidden="false" customHeight="false" outlineLevel="0" collapsed="false">
      <c r="O1803" s="18" t="s">
        <v>486</v>
      </c>
      <c r="P1803" s="18" t="n">
        <v>200</v>
      </c>
      <c r="Q1803" s="18" t="str">
        <f aca="false">CONCATENATE(O1803,P1803)</f>
        <v>OL200</v>
      </c>
      <c r="R1803" s="18" t="s">
        <v>544</v>
      </c>
    </row>
    <row r="1804" customFormat="false" ht="12.75" hidden="false" customHeight="false" outlineLevel="0" collapsed="false">
      <c r="O1804" s="18" t="s">
        <v>442</v>
      </c>
      <c r="P1804" s="18" t="n">
        <v>1</v>
      </c>
      <c r="Q1804" s="18" t="str">
        <f aca="false">CONCATENATE(O1804,P1804)</f>
        <v>BR1</v>
      </c>
      <c r="R1804" s="18" t="s">
        <v>545</v>
      </c>
    </row>
    <row r="1805" customFormat="false" ht="12.75" hidden="false" customHeight="false" outlineLevel="0" collapsed="false">
      <c r="O1805" s="18" t="s">
        <v>442</v>
      </c>
      <c r="P1805" s="18" t="n">
        <v>2</v>
      </c>
      <c r="Q1805" s="18" t="str">
        <f aca="false">CONCATENATE(O1805,P1805)</f>
        <v>BR2</v>
      </c>
      <c r="R1805" s="18" t="s">
        <v>545</v>
      </c>
    </row>
    <row r="1806" customFormat="false" ht="12.75" hidden="false" customHeight="false" outlineLevel="0" collapsed="false">
      <c r="O1806" s="18" t="s">
        <v>442</v>
      </c>
      <c r="P1806" s="18" t="n">
        <v>3</v>
      </c>
      <c r="Q1806" s="18" t="str">
        <f aca="false">CONCATENATE(O1806,P1806)</f>
        <v>BR3</v>
      </c>
      <c r="R1806" s="18" t="s">
        <v>545</v>
      </c>
    </row>
    <row r="1807" customFormat="false" ht="12.75" hidden="false" customHeight="false" outlineLevel="0" collapsed="false">
      <c r="O1807" s="18" t="s">
        <v>442</v>
      </c>
      <c r="P1807" s="18" t="n">
        <v>4</v>
      </c>
      <c r="Q1807" s="18" t="str">
        <f aca="false">CONCATENATE(O1807,P1807)</f>
        <v>BR4</v>
      </c>
      <c r="R1807" s="18" t="s">
        <v>545</v>
      </c>
    </row>
    <row r="1808" customFormat="false" ht="12.75" hidden="false" customHeight="false" outlineLevel="0" collapsed="false">
      <c r="O1808" s="18" t="s">
        <v>442</v>
      </c>
      <c r="P1808" s="18" t="n">
        <v>5</v>
      </c>
      <c r="Q1808" s="18" t="str">
        <f aca="false">CONCATENATE(O1808,P1808)</f>
        <v>BR5</v>
      </c>
      <c r="R1808" s="18" t="s">
        <v>545</v>
      </c>
    </row>
    <row r="1809" customFormat="false" ht="12.75" hidden="false" customHeight="false" outlineLevel="0" collapsed="false">
      <c r="O1809" s="18" t="s">
        <v>442</v>
      </c>
      <c r="P1809" s="18" t="n">
        <v>6</v>
      </c>
      <c r="Q1809" s="18" t="str">
        <f aca="false">CONCATENATE(O1809,P1809)</f>
        <v>BR6</v>
      </c>
      <c r="R1809" s="18" t="s">
        <v>545</v>
      </c>
    </row>
    <row r="1810" customFormat="false" ht="12.75" hidden="false" customHeight="false" outlineLevel="0" collapsed="false">
      <c r="O1810" s="18" t="s">
        <v>442</v>
      </c>
      <c r="P1810" s="18" t="n">
        <v>7</v>
      </c>
      <c r="Q1810" s="18" t="str">
        <f aca="false">CONCATENATE(O1810,P1810)</f>
        <v>BR7</v>
      </c>
      <c r="R1810" s="18" t="s">
        <v>545</v>
      </c>
    </row>
    <row r="1811" customFormat="false" ht="12.75" hidden="false" customHeight="false" outlineLevel="0" collapsed="false">
      <c r="O1811" s="18" t="s">
        <v>442</v>
      </c>
      <c r="P1811" s="18" t="n">
        <v>8</v>
      </c>
      <c r="Q1811" s="18" t="str">
        <f aca="false">CONCATENATE(O1811,P1811)</f>
        <v>BR8</v>
      </c>
      <c r="R1811" s="18" t="s">
        <v>545</v>
      </c>
    </row>
    <row r="1812" customFormat="false" ht="12.75" hidden="false" customHeight="false" outlineLevel="0" collapsed="false">
      <c r="O1812" s="18" t="s">
        <v>442</v>
      </c>
      <c r="P1812" s="18" t="n">
        <v>9</v>
      </c>
      <c r="Q1812" s="18" t="str">
        <f aca="false">CONCATENATE(O1812,P1812)</f>
        <v>BR9</v>
      </c>
      <c r="R1812" s="18" t="s">
        <v>545</v>
      </c>
    </row>
    <row r="1813" customFormat="false" ht="12.75" hidden="false" customHeight="false" outlineLevel="0" collapsed="false">
      <c r="O1813" s="18" t="s">
        <v>442</v>
      </c>
      <c r="P1813" s="18" t="n">
        <v>10</v>
      </c>
      <c r="Q1813" s="18" t="str">
        <f aca="false">CONCATENATE(O1813,P1813)</f>
        <v>BR10</v>
      </c>
      <c r="R1813" s="18" t="s">
        <v>545</v>
      </c>
    </row>
    <row r="1814" customFormat="false" ht="12.75" hidden="false" customHeight="false" outlineLevel="0" collapsed="false">
      <c r="O1814" s="18" t="s">
        <v>442</v>
      </c>
      <c r="P1814" s="18" t="n">
        <v>11</v>
      </c>
      <c r="Q1814" s="18" t="str">
        <f aca="false">CONCATENATE(O1814,P1814)</f>
        <v>BR11</v>
      </c>
      <c r="R1814" s="18" t="s">
        <v>545</v>
      </c>
    </row>
    <row r="1815" customFormat="false" ht="12.75" hidden="false" customHeight="false" outlineLevel="0" collapsed="false">
      <c r="O1815" s="18" t="s">
        <v>442</v>
      </c>
      <c r="P1815" s="18" t="n">
        <v>12</v>
      </c>
      <c r="Q1815" s="18" t="str">
        <f aca="false">CONCATENATE(O1815,P1815)</f>
        <v>BR12</v>
      </c>
      <c r="R1815" s="18" t="s">
        <v>545</v>
      </c>
    </row>
    <row r="1816" customFormat="false" ht="12.75" hidden="false" customHeight="false" outlineLevel="0" collapsed="false">
      <c r="O1816" s="18" t="s">
        <v>442</v>
      </c>
      <c r="P1816" s="18" t="n">
        <v>13</v>
      </c>
      <c r="Q1816" s="18" t="str">
        <f aca="false">CONCATENATE(O1816,P1816)</f>
        <v>BR13</v>
      </c>
      <c r="R1816" s="18" t="s">
        <v>545</v>
      </c>
    </row>
    <row r="1817" customFormat="false" ht="12.75" hidden="false" customHeight="false" outlineLevel="0" collapsed="false">
      <c r="O1817" s="18" t="s">
        <v>442</v>
      </c>
      <c r="P1817" s="18" t="n">
        <v>14</v>
      </c>
      <c r="Q1817" s="18" t="str">
        <f aca="false">CONCATENATE(O1817,P1817)</f>
        <v>BR14</v>
      </c>
      <c r="R1817" s="18" t="s">
        <v>545</v>
      </c>
    </row>
    <row r="1818" customFormat="false" ht="12.75" hidden="false" customHeight="false" outlineLevel="0" collapsed="false">
      <c r="O1818" s="18" t="s">
        <v>442</v>
      </c>
      <c r="P1818" s="18" t="n">
        <v>15</v>
      </c>
      <c r="Q1818" s="18" t="str">
        <f aca="false">CONCATENATE(O1818,P1818)</f>
        <v>BR15</v>
      </c>
      <c r="R1818" s="18" t="s">
        <v>545</v>
      </c>
    </row>
    <row r="1819" customFormat="false" ht="12.75" hidden="false" customHeight="false" outlineLevel="0" collapsed="false">
      <c r="O1819" s="18" t="s">
        <v>442</v>
      </c>
      <c r="P1819" s="18" t="n">
        <v>16</v>
      </c>
      <c r="Q1819" s="18" t="str">
        <f aca="false">CONCATENATE(O1819,P1819)</f>
        <v>BR16</v>
      </c>
      <c r="R1819" s="18" t="s">
        <v>545</v>
      </c>
    </row>
    <row r="1820" customFormat="false" ht="12.75" hidden="false" customHeight="false" outlineLevel="0" collapsed="false">
      <c r="O1820" s="18" t="s">
        <v>442</v>
      </c>
      <c r="P1820" s="18" t="n">
        <v>17</v>
      </c>
      <c r="Q1820" s="18" t="str">
        <f aca="false">CONCATENATE(O1820,P1820)</f>
        <v>BR17</v>
      </c>
      <c r="R1820" s="18" t="s">
        <v>545</v>
      </c>
    </row>
    <row r="1821" customFormat="false" ht="12.75" hidden="false" customHeight="false" outlineLevel="0" collapsed="false">
      <c r="O1821" s="18" t="s">
        <v>442</v>
      </c>
      <c r="P1821" s="18" t="n">
        <v>18</v>
      </c>
      <c r="Q1821" s="18" t="str">
        <f aca="false">CONCATENATE(O1821,P1821)</f>
        <v>BR18</v>
      </c>
      <c r="R1821" s="18" t="s">
        <v>545</v>
      </c>
    </row>
    <row r="1822" customFormat="false" ht="12.75" hidden="false" customHeight="false" outlineLevel="0" collapsed="false">
      <c r="O1822" s="18" t="s">
        <v>442</v>
      </c>
      <c r="P1822" s="18" t="n">
        <v>19</v>
      </c>
      <c r="Q1822" s="18" t="str">
        <f aca="false">CONCATENATE(O1822,P1822)</f>
        <v>BR19</v>
      </c>
      <c r="R1822" s="18" t="s">
        <v>545</v>
      </c>
    </row>
    <row r="1823" customFormat="false" ht="12.75" hidden="false" customHeight="false" outlineLevel="0" collapsed="false">
      <c r="O1823" s="18" t="s">
        <v>442</v>
      </c>
      <c r="P1823" s="18" t="n">
        <v>20</v>
      </c>
      <c r="Q1823" s="18" t="str">
        <f aca="false">CONCATENATE(O1823,P1823)</f>
        <v>BR20</v>
      </c>
      <c r="R1823" s="18" t="s">
        <v>545</v>
      </c>
    </row>
    <row r="1824" customFormat="false" ht="12.75" hidden="false" customHeight="false" outlineLevel="0" collapsed="false">
      <c r="O1824" s="18" t="s">
        <v>442</v>
      </c>
      <c r="P1824" s="18" t="n">
        <v>21</v>
      </c>
      <c r="Q1824" s="18" t="str">
        <f aca="false">CONCATENATE(O1824,P1824)</f>
        <v>BR21</v>
      </c>
      <c r="R1824" s="18" t="s">
        <v>545</v>
      </c>
    </row>
    <row r="1825" customFormat="false" ht="12.75" hidden="false" customHeight="false" outlineLevel="0" collapsed="false">
      <c r="O1825" s="18" t="s">
        <v>442</v>
      </c>
      <c r="P1825" s="18" t="n">
        <v>22</v>
      </c>
      <c r="Q1825" s="18" t="str">
        <f aca="false">CONCATENATE(O1825,P1825)</f>
        <v>BR22</v>
      </c>
      <c r="R1825" s="18" t="s">
        <v>545</v>
      </c>
    </row>
    <row r="1826" customFormat="false" ht="12.75" hidden="false" customHeight="false" outlineLevel="0" collapsed="false">
      <c r="O1826" s="18" t="s">
        <v>442</v>
      </c>
      <c r="P1826" s="18" t="n">
        <v>23</v>
      </c>
      <c r="Q1826" s="18" t="str">
        <f aca="false">CONCATENATE(O1826,P1826)</f>
        <v>BR23</v>
      </c>
      <c r="R1826" s="18" t="s">
        <v>545</v>
      </c>
    </row>
    <row r="1827" customFormat="false" ht="12.75" hidden="false" customHeight="false" outlineLevel="0" collapsed="false">
      <c r="O1827" s="18" t="s">
        <v>442</v>
      </c>
      <c r="P1827" s="18" t="n">
        <v>24</v>
      </c>
      <c r="Q1827" s="18" t="str">
        <f aca="false">CONCATENATE(O1827,P1827)</f>
        <v>BR24</v>
      </c>
      <c r="R1827" s="18" t="s">
        <v>545</v>
      </c>
    </row>
    <row r="1828" customFormat="false" ht="12.75" hidden="false" customHeight="false" outlineLevel="0" collapsed="false">
      <c r="O1828" s="18" t="s">
        <v>442</v>
      </c>
      <c r="P1828" s="18" t="n">
        <v>25</v>
      </c>
      <c r="Q1828" s="18" t="str">
        <f aca="false">CONCATENATE(O1828,P1828)</f>
        <v>BR25</v>
      </c>
      <c r="R1828" s="18" t="s">
        <v>545</v>
      </c>
    </row>
    <row r="1829" customFormat="false" ht="12.75" hidden="false" customHeight="false" outlineLevel="0" collapsed="false">
      <c r="O1829" s="18" t="s">
        <v>442</v>
      </c>
      <c r="P1829" s="18" t="n">
        <v>26</v>
      </c>
      <c r="Q1829" s="18" t="str">
        <f aca="false">CONCATENATE(O1829,P1829)</f>
        <v>BR26</v>
      </c>
      <c r="R1829" s="18" t="s">
        <v>545</v>
      </c>
    </row>
    <row r="1830" customFormat="false" ht="12.75" hidden="false" customHeight="false" outlineLevel="0" collapsed="false">
      <c r="O1830" s="18" t="s">
        <v>442</v>
      </c>
      <c r="P1830" s="18" t="n">
        <v>27</v>
      </c>
      <c r="Q1830" s="18" t="str">
        <f aca="false">CONCATENATE(O1830,P1830)</f>
        <v>BR27</v>
      </c>
      <c r="R1830" s="18" t="s">
        <v>545</v>
      </c>
    </row>
    <row r="1831" customFormat="false" ht="12.75" hidden="false" customHeight="false" outlineLevel="0" collapsed="false">
      <c r="O1831" s="18" t="s">
        <v>442</v>
      </c>
      <c r="P1831" s="18" t="n">
        <v>28</v>
      </c>
      <c r="Q1831" s="18" t="str">
        <f aca="false">CONCATENATE(O1831,P1831)</f>
        <v>BR28</v>
      </c>
      <c r="R1831" s="18" t="s">
        <v>545</v>
      </c>
    </row>
    <row r="1832" customFormat="false" ht="12.75" hidden="false" customHeight="false" outlineLevel="0" collapsed="false">
      <c r="O1832" s="18" t="s">
        <v>442</v>
      </c>
      <c r="P1832" s="18" t="n">
        <v>29</v>
      </c>
      <c r="Q1832" s="18" t="str">
        <f aca="false">CONCATENATE(O1832,P1832)</f>
        <v>BR29</v>
      </c>
      <c r="R1832" s="18" t="s">
        <v>545</v>
      </c>
    </row>
    <row r="1833" customFormat="false" ht="12.75" hidden="false" customHeight="false" outlineLevel="0" collapsed="false">
      <c r="O1833" s="18" t="s">
        <v>442</v>
      </c>
      <c r="P1833" s="18" t="n">
        <v>30</v>
      </c>
      <c r="Q1833" s="18" t="str">
        <f aca="false">CONCATENATE(O1833,P1833)</f>
        <v>BR30</v>
      </c>
      <c r="R1833" s="18" t="s">
        <v>545</v>
      </c>
    </row>
    <row r="1834" customFormat="false" ht="12.75" hidden="false" customHeight="false" outlineLevel="0" collapsed="false">
      <c r="O1834" s="18" t="s">
        <v>442</v>
      </c>
      <c r="P1834" s="18" t="n">
        <v>31</v>
      </c>
      <c r="Q1834" s="18" t="str">
        <f aca="false">CONCATENATE(O1834,P1834)</f>
        <v>BR31</v>
      </c>
      <c r="R1834" s="18" t="s">
        <v>545</v>
      </c>
    </row>
    <row r="1835" customFormat="false" ht="12.75" hidden="false" customHeight="false" outlineLevel="0" collapsed="false">
      <c r="O1835" s="18" t="s">
        <v>442</v>
      </c>
      <c r="P1835" s="18" t="n">
        <v>32</v>
      </c>
      <c r="Q1835" s="18" t="str">
        <f aca="false">CONCATENATE(O1835,P1835)</f>
        <v>BR32</v>
      </c>
      <c r="R1835" s="18" t="s">
        <v>545</v>
      </c>
    </row>
    <row r="1836" customFormat="false" ht="12.75" hidden="false" customHeight="false" outlineLevel="0" collapsed="false">
      <c r="O1836" s="18" t="s">
        <v>442</v>
      </c>
      <c r="P1836" s="18" t="n">
        <v>33</v>
      </c>
      <c r="Q1836" s="18" t="str">
        <f aca="false">CONCATENATE(O1836,P1836)</f>
        <v>BR33</v>
      </c>
      <c r="R1836" s="18" t="s">
        <v>545</v>
      </c>
    </row>
    <row r="1837" customFormat="false" ht="12.75" hidden="false" customHeight="false" outlineLevel="0" collapsed="false">
      <c r="O1837" s="18" t="s">
        <v>442</v>
      </c>
      <c r="P1837" s="18" t="n">
        <v>34</v>
      </c>
      <c r="Q1837" s="18" t="str">
        <f aca="false">CONCATENATE(O1837,P1837)</f>
        <v>BR34</v>
      </c>
      <c r="R1837" s="18" t="s">
        <v>545</v>
      </c>
    </row>
    <row r="1838" customFormat="false" ht="12.75" hidden="false" customHeight="false" outlineLevel="0" collapsed="false">
      <c r="O1838" s="18" t="s">
        <v>442</v>
      </c>
      <c r="P1838" s="18" t="n">
        <v>35</v>
      </c>
      <c r="Q1838" s="18" t="str">
        <f aca="false">CONCATENATE(O1838,P1838)</f>
        <v>BR35</v>
      </c>
      <c r="R1838" s="18" t="s">
        <v>545</v>
      </c>
    </row>
    <row r="1839" customFormat="false" ht="12.75" hidden="false" customHeight="false" outlineLevel="0" collapsed="false">
      <c r="O1839" s="18" t="s">
        <v>442</v>
      </c>
      <c r="P1839" s="18" t="n">
        <v>36</v>
      </c>
      <c r="Q1839" s="18" t="str">
        <f aca="false">CONCATENATE(O1839,P1839)</f>
        <v>BR36</v>
      </c>
      <c r="R1839" s="18" t="s">
        <v>545</v>
      </c>
    </row>
    <row r="1840" customFormat="false" ht="12.75" hidden="false" customHeight="false" outlineLevel="0" collapsed="false">
      <c r="O1840" s="18" t="s">
        <v>442</v>
      </c>
      <c r="P1840" s="18" t="n">
        <v>37</v>
      </c>
      <c r="Q1840" s="18" t="str">
        <f aca="false">CONCATENATE(O1840,P1840)</f>
        <v>BR37</v>
      </c>
      <c r="R1840" s="18" t="s">
        <v>545</v>
      </c>
    </row>
    <row r="1841" customFormat="false" ht="12.75" hidden="false" customHeight="false" outlineLevel="0" collapsed="false">
      <c r="O1841" s="18" t="s">
        <v>442</v>
      </c>
      <c r="P1841" s="18" t="n">
        <v>38</v>
      </c>
      <c r="Q1841" s="18" t="str">
        <f aca="false">CONCATENATE(O1841,P1841)</f>
        <v>BR38</v>
      </c>
      <c r="R1841" s="18" t="s">
        <v>545</v>
      </c>
    </row>
    <row r="1842" customFormat="false" ht="12.75" hidden="false" customHeight="false" outlineLevel="0" collapsed="false">
      <c r="O1842" s="18" t="s">
        <v>442</v>
      </c>
      <c r="P1842" s="18" t="n">
        <v>39</v>
      </c>
      <c r="Q1842" s="18" t="str">
        <f aca="false">CONCATENATE(O1842,P1842)</f>
        <v>BR39</v>
      </c>
      <c r="R1842" s="18" t="s">
        <v>545</v>
      </c>
    </row>
    <row r="1843" customFormat="false" ht="12.75" hidden="false" customHeight="false" outlineLevel="0" collapsed="false">
      <c r="O1843" s="18" t="s">
        <v>442</v>
      </c>
      <c r="P1843" s="18" t="n">
        <v>40</v>
      </c>
      <c r="Q1843" s="18" t="str">
        <f aca="false">CONCATENATE(O1843,P1843)</f>
        <v>BR40</v>
      </c>
      <c r="R1843" s="18" t="s">
        <v>545</v>
      </c>
    </row>
    <row r="1844" customFormat="false" ht="12.75" hidden="false" customHeight="false" outlineLevel="0" collapsed="false">
      <c r="O1844" s="18" t="s">
        <v>442</v>
      </c>
      <c r="P1844" s="18" t="n">
        <v>41</v>
      </c>
      <c r="Q1844" s="18" t="str">
        <f aca="false">CONCATENATE(O1844,P1844)</f>
        <v>BR41</v>
      </c>
      <c r="R1844" s="18" t="s">
        <v>545</v>
      </c>
    </row>
    <row r="1845" customFormat="false" ht="12.75" hidden="false" customHeight="false" outlineLevel="0" collapsed="false">
      <c r="O1845" s="18" t="s">
        <v>442</v>
      </c>
      <c r="P1845" s="18" t="n">
        <v>42</v>
      </c>
      <c r="Q1845" s="18" t="str">
        <f aca="false">CONCATENATE(O1845,P1845)</f>
        <v>BR42</v>
      </c>
      <c r="R1845" s="18" t="s">
        <v>545</v>
      </c>
    </row>
    <row r="1846" customFormat="false" ht="12.75" hidden="false" customHeight="false" outlineLevel="0" collapsed="false">
      <c r="O1846" s="18" t="s">
        <v>442</v>
      </c>
      <c r="P1846" s="18" t="n">
        <v>43</v>
      </c>
      <c r="Q1846" s="18" t="str">
        <f aca="false">CONCATENATE(O1846,P1846)</f>
        <v>BR43</v>
      </c>
      <c r="R1846" s="18" t="s">
        <v>545</v>
      </c>
    </row>
    <row r="1847" customFormat="false" ht="12.75" hidden="false" customHeight="false" outlineLevel="0" collapsed="false">
      <c r="O1847" s="18" t="s">
        <v>442</v>
      </c>
      <c r="P1847" s="18" t="n">
        <v>44</v>
      </c>
      <c r="Q1847" s="18" t="str">
        <f aca="false">CONCATENATE(O1847,P1847)</f>
        <v>BR44</v>
      </c>
      <c r="R1847" s="18" t="s">
        <v>545</v>
      </c>
    </row>
    <row r="1848" customFormat="false" ht="12.75" hidden="false" customHeight="false" outlineLevel="0" collapsed="false">
      <c r="O1848" s="18" t="s">
        <v>442</v>
      </c>
      <c r="P1848" s="18" t="n">
        <v>45</v>
      </c>
      <c r="Q1848" s="18" t="str">
        <f aca="false">CONCATENATE(O1848,P1848)</f>
        <v>BR45</v>
      </c>
      <c r="R1848" s="18" t="s">
        <v>545</v>
      </c>
    </row>
    <row r="1849" customFormat="false" ht="12.75" hidden="false" customHeight="false" outlineLevel="0" collapsed="false">
      <c r="O1849" s="18" t="s">
        <v>442</v>
      </c>
      <c r="P1849" s="18" t="n">
        <v>46</v>
      </c>
      <c r="Q1849" s="18" t="str">
        <f aca="false">CONCATENATE(O1849,P1849)</f>
        <v>BR46</v>
      </c>
      <c r="R1849" s="18" t="s">
        <v>545</v>
      </c>
    </row>
    <row r="1850" customFormat="false" ht="12.75" hidden="false" customHeight="false" outlineLevel="0" collapsed="false">
      <c r="O1850" s="18" t="s">
        <v>442</v>
      </c>
      <c r="P1850" s="18" t="n">
        <v>47</v>
      </c>
      <c r="Q1850" s="18" t="str">
        <f aca="false">CONCATENATE(O1850,P1850)</f>
        <v>BR47</v>
      </c>
      <c r="R1850" s="18" t="s">
        <v>545</v>
      </c>
    </row>
    <row r="1851" customFormat="false" ht="12.75" hidden="false" customHeight="false" outlineLevel="0" collapsed="false">
      <c r="O1851" s="18" t="s">
        <v>442</v>
      </c>
      <c r="P1851" s="18" t="n">
        <v>48</v>
      </c>
      <c r="Q1851" s="18" t="str">
        <f aca="false">CONCATENATE(O1851,P1851)</f>
        <v>BR48</v>
      </c>
      <c r="R1851" s="18" t="s">
        <v>545</v>
      </c>
    </row>
    <row r="1852" customFormat="false" ht="12.75" hidden="false" customHeight="false" outlineLevel="0" collapsed="false">
      <c r="O1852" s="18" t="s">
        <v>442</v>
      </c>
      <c r="P1852" s="18" t="n">
        <v>49</v>
      </c>
      <c r="Q1852" s="18" t="str">
        <f aca="false">CONCATENATE(O1852,P1852)</f>
        <v>BR49</v>
      </c>
      <c r="R1852" s="18" t="s">
        <v>545</v>
      </c>
    </row>
    <row r="1853" customFormat="false" ht="12.75" hidden="false" customHeight="false" outlineLevel="0" collapsed="false">
      <c r="O1853" s="18" t="s">
        <v>442</v>
      </c>
      <c r="P1853" s="18" t="n">
        <v>50</v>
      </c>
      <c r="Q1853" s="18" t="str">
        <f aca="false">CONCATENATE(O1853,P1853)</f>
        <v>BR50</v>
      </c>
      <c r="R1853" s="18" t="s">
        <v>545</v>
      </c>
    </row>
    <row r="1854" customFormat="false" ht="12.75" hidden="false" customHeight="false" outlineLevel="0" collapsed="false">
      <c r="O1854" s="18" t="s">
        <v>442</v>
      </c>
      <c r="P1854" s="18" t="n">
        <v>51</v>
      </c>
      <c r="Q1854" s="18" t="str">
        <f aca="false">CONCATENATE(O1854,P1854)</f>
        <v>BR51</v>
      </c>
      <c r="R1854" s="18" t="s">
        <v>545</v>
      </c>
    </row>
    <row r="1855" customFormat="false" ht="12.75" hidden="false" customHeight="false" outlineLevel="0" collapsed="false">
      <c r="O1855" s="18" t="s">
        <v>442</v>
      </c>
      <c r="P1855" s="18" t="n">
        <v>52</v>
      </c>
      <c r="Q1855" s="18" t="str">
        <f aca="false">CONCATENATE(O1855,P1855)</f>
        <v>BR52</v>
      </c>
      <c r="R1855" s="18" t="s">
        <v>545</v>
      </c>
    </row>
    <row r="1856" customFormat="false" ht="12.75" hidden="false" customHeight="false" outlineLevel="0" collapsed="false">
      <c r="O1856" s="18" t="s">
        <v>442</v>
      </c>
      <c r="P1856" s="18" t="n">
        <v>53</v>
      </c>
      <c r="Q1856" s="18" t="str">
        <f aca="false">CONCATENATE(O1856,P1856)</f>
        <v>BR53</v>
      </c>
      <c r="R1856" s="18" t="s">
        <v>545</v>
      </c>
    </row>
    <row r="1857" customFormat="false" ht="12.75" hidden="false" customHeight="false" outlineLevel="0" collapsed="false">
      <c r="O1857" s="18" t="s">
        <v>442</v>
      </c>
      <c r="P1857" s="18" t="n">
        <v>54</v>
      </c>
      <c r="Q1857" s="18" t="str">
        <f aca="false">CONCATENATE(O1857,P1857)</f>
        <v>BR54</v>
      </c>
      <c r="R1857" s="18" t="s">
        <v>545</v>
      </c>
    </row>
    <row r="1858" customFormat="false" ht="12.75" hidden="false" customHeight="false" outlineLevel="0" collapsed="false">
      <c r="O1858" s="18" t="s">
        <v>442</v>
      </c>
      <c r="P1858" s="18" t="n">
        <v>55</v>
      </c>
      <c r="Q1858" s="18" t="str">
        <f aca="false">CONCATENATE(O1858,P1858)</f>
        <v>BR55</v>
      </c>
      <c r="R1858" s="18" t="s">
        <v>545</v>
      </c>
    </row>
    <row r="1859" customFormat="false" ht="12.75" hidden="false" customHeight="false" outlineLevel="0" collapsed="false">
      <c r="O1859" s="18" t="s">
        <v>442</v>
      </c>
      <c r="P1859" s="18" t="n">
        <v>56</v>
      </c>
      <c r="Q1859" s="18" t="str">
        <f aca="false">CONCATENATE(O1859,P1859)</f>
        <v>BR56</v>
      </c>
      <c r="R1859" s="18" t="s">
        <v>545</v>
      </c>
    </row>
    <row r="1860" customFormat="false" ht="12.75" hidden="false" customHeight="false" outlineLevel="0" collapsed="false">
      <c r="O1860" s="18" t="s">
        <v>442</v>
      </c>
      <c r="P1860" s="18" t="n">
        <v>57</v>
      </c>
      <c r="Q1860" s="18" t="str">
        <f aca="false">CONCATENATE(O1860,P1860)</f>
        <v>BR57</v>
      </c>
      <c r="R1860" s="18" t="s">
        <v>545</v>
      </c>
    </row>
    <row r="1861" customFormat="false" ht="12.75" hidden="false" customHeight="false" outlineLevel="0" collapsed="false">
      <c r="O1861" s="18" t="s">
        <v>442</v>
      </c>
      <c r="P1861" s="18" t="n">
        <v>58</v>
      </c>
      <c r="Q1861" s="18" t="str">
        <f aca="false">CONCATENATE(O1861,P1861)</f>
        <v>BR58</v>
      </c>
      <c r="R1861" s="18" t="s">
        <v>545</v>
      </c>
    </row>
    <row r="1862" customFormat="false" ht="12.75" hidden="false" customHeight="false" outlineLevel="0" collapsed="false">
      <c r="O1862" s="18" t="s">
        <v>442</v>
      </c>
      <c r="P1862" s="18" t="n">
        <v>59</v>
      </c>
      <c r="Q1862" s="18" t="str">
        <f aca="false">CONCATENATE(O1862,P1862)</f>
        <v>BR59</v>
      </c>
      <c r="R1862" s="18" t="s">
        <v>545</v>
      </c>
    </row>
    <row r="1863" customFormat="false" ht="12.75" hidden="false" customHeight="false" outlineLevel="0" collapsed="false">
      <c r="O1863" s="18" t="s">
        <v>442</v>
      </c>
      <c r="P1863" s="18" t="n">
        <v>60</v>
      </c>
      <c r="Q1863" s="18" t="str">
        <f aca="false">CONCATENATE(O1863,P1863)</f>
        <v>BR60</v>
      </c>
      <c r="R1863" s="18" t="s">
        <v>545</v>
      </c>
    </row>
    <row r="1864" customFormat="false" ht="12.75" hidden="false" customHeight="false" outlineLevel="0" collapsed="false">
      <c r="O1864" s="18" t="s">
        <v>442</v>
      </c>
      <c r="P1864" s="18" t="n">
        <v>61</v>
      </c>
      <c r="Q1864" s="18" t="str">
        <f aca="false">CONCATENATE(O1864,P1864)</f>
        <v>BR61</v>
      </c>
      <c r="R1864" s="18" t="s">
        <v>545</v>
      </c>
    </row>
    <row r="1865" customFormat="false" ht="12.75" hidden="false" customHeight="false" outlineLevel="0" collapsed="false">
      <c r="O1865" s="18" t="s">
        <v>442</v>
      </c>
      <c r="P1865" s="18" t="n">
        <v>62</v>
      </c>
      <c r="Q1865" s="18" t="str">
        <f aca="false">CONCATENATE(O1865,P1865)</f>
        <v>BR62</v>
      </c>
      <c r="R1865" s="18" t="s">
        <v>545</v>
      </c>
    </row>
    <row r="1866" customFormat="false" ht="12.75" hidden="false" customHeight="false" outlineLevel="0" collapsed="false">
      <c r="O1866" s="18" t="s">
        <v>442</v>
      </c>
      <c r="P1866" s="18" t="n">
        <v>63</v>
      </c>
      <c r="Q1866" s="18" t="str">
        <f aca="false">CONCATENATE(O1866,P1866)</f>
        <v>BR63</v>
      </c>
      <c r="R1866" s="18" t="s">
        <v>545</v>
      </c>
    </row>
    <row r="1867" customFormat="false" ht="12.75" hidden="false" customHeight="false" outlineLevel="0" collapsed="false">
      <c r="O1867" s="18" t="s">
        <v>442</v>
      </c>
      <c r="P1867" s="18" t="n">
        <v>64</v>
      </c>
      <c r="Q1867" s="18" t="str">
        <f aca="false">CONCATENATE(O1867,P1867)</f>
        <v>BR64</v>
      </c>
      <c r="R1867" s="18" t="s">
        <v>545</v>
      </c>
    </row>
    <row r="1868" customFormat="false" ht="12.75" hidden="false" customHeight="false" outlineLevel="0" collapsed="false">
      <c r="O1868" s="18" t="s">
        <v>442</v>
      </c>
      <c r="P1868" s="18" t="n">
        <v>65</v>
      </c>
      <c r="Q1868" s="18" t="str">
        <f aca="false">CONCATENATE(O1868,P1868)</f>
        <v>BR65</v>
      </c>
      <c r="R1868" s="18" t="s">
        <v>545</v>
      </c>
    </row>
    <row r="1869" customFormat="false" ht="12.75" hidden="false" customHeight="false" outlineLevel="0" collapsed="false">
      <c r="O1869" s="18" t="s">
        <v>442</v>
      </c>
      <c r="P1869" s="18" t="n">
        <v>66</v>
      </c>
      <c r="Q1869" s="18" t="str">
        <f aca="false">CONCATENATE(O1869,P1869)</f>
        <v>BR66</v>
      </c>
      <c r="R1869" s="18" t="s">
        <v>545</v>
      </c>
    </row>
    <row r="1870" customFormat="false" ht="12.75" hidden="false" customHeight="false" outlineLevel="0" collapsed="false">
      <c r="O1870" s="18" t="s">
        <v>442</v>
      </c>
      <c r="P1870" s="18" t="n">
        <v>67</v>
      </c>
      <c r="Q1870" s="18" t="str">
        <f aca="false">CONCATENATE(O1870,P1870)</f>
        <v>BR67</v>
      </c>
      <c r="R1870" s="18" t="s">
        <v>545</v>
      </c>
    </row>
    <row r="1871" customFormat="false" ht="12.75" hidden="false" customHeight="false" outlineLevel="0" collapsed="false">
      <c r="O1871" s="18" t="s">
        <v>442</v>
      </c>
      <c r="P1871" s="18" t="n">
        <v>68</v>
      </c>
      <c r="Q1871" s="18" t="str">
        <f aca="false">CONCATENATE(O1871,P1871)</f>
        <v>BR68</v>
      </c>
      <c r="R1871" s="18" t="s">
        <v>545</v>
      </c>
    </row>
    <row r="1872" customFormat="false" ht="12.75" hidden="false" customHeight="false" outlineLevel="0" collapsed="false">
      <c r="O1872" s="18" t="s">
        <v>442</v>
      </c>
      <c r="P1872" s="18" t="n">
        <v>69</v>
      </c>
      <c r="Q1872" s="18" t="str">
        <f aca="false">CONCATENATE(O1872,P1872)</f>
        <v>BR69</v>
      </c>
      <c r="R1872" s="18" t="s">
        <v>545</v>
      </c>
    </row>
    <row r="1873" customFormat="false" ht="12.75" hidden="false" customHeight="false" outlineLevel="0" collapsed="false">
      <c r="O1873" s="18" t="s">
        <v>442</v>
      </c>
      <c r="P1873" s="18" t="n">
        <v>70</v>
      </c>
      <c r="Q1873" s="18" t="str">
        <f aca="false">CONCATENATE(O1873,P1873)</f>
        <v>BR70</v>
      </c>
      <c r="R1873" s="18" t="s">
        <v>545</v>
      </c>
    </row>
    <row r="1874" customFormat="false" ht="12.75" hidden="false" customHeight="false" outlineLevel="0" collapsed="false">
      <c r="O1874" s="18" t="s">
        <v>442</v>
      </c>
      <c r="P1874" s="18" t="n">
        <v>71</v>
      </c>
      <c r="Q1874" s="18" t="str">
        <f aca="false">CONCATENATE(O1874,P1874)</f>
        <v>BR71</v>
      </c>
      <c r="R1874" s="18" t="s">
        <v>545</v>
      </c>
    </row>
    <row r="1875" customFormat="false" ht="12.75" hidden="false" customHeight="false" outlineLevel="0" collapsed="false">
      <c r="O1875" s="18" t="s">
        <v>442</v>
      </c>
      <c r="P1875" s="18" t="n">
        <v>72</v>
      </c>
      <c r="Q1875" s="18" t="str">
        <f aca="false">CONCATENATE(O1875,P1875)</f>
        <v>BR72</v>
      </c>
      <c r="R1875" s="18" t="s">
        <v>545</v>
      </c>
    </row>
    <row r="1876" customFormat="false" ht="12.75" hidden="false" customHeight="false" outlineLevel="0" collapsed="false">
      <c r="O1876" s="18" t="s">
        <v>442</v>
      </c>
      <c r="P1876" s="18" t="n">
        <v>73</v>
      </c>
      <c r="Q1876" s="18" t="str">
        <f aca="false">CONCATENATE(O1876,P1876)</f>
        <v>BR73</v>
      </c>
      <c r="R1876" s="18" t="s">
        <v>545</v>
      </c>
    </row>
    <row r="1877" customFormat="false" ht="12.75" hidden="false" customHeight="false" outlineLevel="0" collapsed="false">
      <c r="O1877" s="18" t="s">
        <v>442</v>
      </c>
      <c r="P1877" s="18" t="n">
        <v>74</v>
      </c>
      <c r="Q1877" s="18" t="str">
        <f aca="false">CONCATENATE(O1877,P1877)</f>
        <v>BR74</v>
      </c>
      <c r="R1877" s="18" t="s">
        <v>545</v>
      </c>
    </row>
    <row r="1878" customFormat="false" ht="12.75" hidden="false" customHeight="false" outlineLevel="0" collapsed="false">
      <c r="O1878" s="18" t="s">
        <v>442</v>
      </c>
      <c r="P1878" s="18" t="n">
        <v>75</v>
      </c>
      <c r="Q1878" s="18" t="str">
        <f aca="false">CONCATENATE(O1878,P1878)</f>
        <v>BR75</v>
      </c>
      <c r="R1878" s="18" t="s">
        <v>545</v>
      </c>
    </row>
    <row r="1879" customFormat="false" ht="12.75" hidden="false" customHeight="false" outlineLevel="0" collapsed="false">
      <c r="O1879" s="18" t="s">
        <v>442</v>
      </c>
      <c r="P1879" s="18" t="n">
        <v>76</v>
      </c>
      <c r="Q1879" s="18" t="str">
        <f aca="false">CONCATENATE(O1879,P1879)</f>
        <v>BR76</v>
      </c>
      <c r="R1879" s="18" t="s">
        <v>545</v>
      </c>
    </row>
    <row r="1880" customFormat="false" ht="12.75" hidden="false" customHeight="false" outlineLevel="0" collapsed="false">
      <c r="O1880" s="18" t="s">
        <v>442</v>
      </c>
      <c r="P1880" s="18" t="n">
        <v>77</v>
      </c>
      <c r="Q1880" s="18" t="str">
        <f aca="false">CONCATENATE(O1880,P1880)</f>
        <v>BR77</v>
      </c>
      <c r="R1880" s="18" t="s">
        <v>545</v>
      </c>
    </row>
    <row r="1881" customFormat="false" ht="12.75" hidden="false" customHeight="false" outlineLevel="0" collapsed="false">
      <c r="O1881" s="18" t="s">
        <v>442</v>
      </c>
      <c r="P1881" s="18" t="n">
        <v>78</v>
      </c>
      <c r="Q1881" s="18" t="str">
        <f aca="false">CONCATENATE(O1881,P1881)</f>
        <v>BR78</v>
      </c>
      <c r="R1881" s="18" t="s">
        <v>545</v>
      </c>
    </row>
    <row r="1882" customFormat="false" ht="12.75" hidden="false" customHeight="false" outlineLevel="0" collapsed="false">
      <c r="O1882" s="18" t="s">
        <v>442</v>
      </c>
      <c r="P1882" s="18" t="n">
        <v>79</v>
      </c>
      <c r="Q1882" s="18" t="str">
        <f aca="false">CONCATENATE(O1882,P1882)</f>
        <v>BR79</v>
      </c>
      <c r="R1882" s="18" t="s">
        <v>545</v>
      </c>
    </row>
    <row r="1883" customFormat="false" ht="12.75" hidden="false" customHeight="false" outlineLevel="0" collapsed="false">
      <c r="O1883" s="18" t="s">
        <v>442</v>
      </c>
      <c r="P1883" s="18" t="n">
        <v>80</v>
      </c>
      <c r="Q1883" s="18" t="str">
        <f aca="false">CONCATENATE(O1883,P1883)</f>
        <v>BR80</v>
      </c>
      <c r="R1883" s="18" t="s">
        <v>545</v>
      </c>
    </row>
    <row r="1884" customFormat="false" ht="12.75" hidden="false" customHeight="false" outlineLevel="0" collapsed="false">
      <c r="O1884" s="18" t="s">
        <v>442</v>
      </c>
      <c r="P1884" s="18" t="n">
        <v>81</v>
      </c>
      <c r="Q1884" s="18" t="str">
        <f aca="false">CONCATENATE(O1884,P1884)</f>
        <v>BR81</v>
      </c>
      <c r="R1884" s="18" t="s">
        <v>545</v>
      </c>
    </row>
    <row r="1885" customFormat="false" ht="12.75" hidden="false" customHeight="false" outlineLevel="0" collapsed="false">
      <c r="O1885" s="18" t="s">
        <v>442</v>
      </c>
      <c r="P1885" s="18" t="n">
        <v>82</v>
      </c>
      <c r="Q1885" s="18" t="str">
        <f aca="false">CONCATENATE(O1885,P1885)</f>
        <v>BR82</v>
      </c>
      <c r="R1885" s="18" t="s">
        <v>545</v>
      </c>
    </row>
    <row r="1886" customFormat="false" ht="12.75" hidden="false" customHeight="false" outlineLevel="0" collapsed="false">
      <c r="O1886" s="18" t="s">
        <v>442</v>
      </c>
      <c r="P1886" s="18" t="n">
        <v>83</v>
      </c>
      <c r="Q1886" s="18" t="str">
        <f aca="false">CONCATENATE(O1886,P1886)</f>
        <v>BR83</v>
      </c>
      <c r="R1886" s="18" t="s">
        <v>545</v>
      </c>
    </row>
    <row r="1887" customFormat="false" ht="12.75" hidden="false" customHeight="false" outlineLevel="0" collapsed="false">
      <c r="O1887" s="18" t="s">
        <v>442</v>
      </c>
      <c r="P1887" s="18" t="n">
        <v>84</v>
      </c>
      <c r="Q1887" s="18" t="str">
        <f aca="false">CONCATENATE(O1887,P1887)</f>
        <v>BR84</v>
      </c>
      <c r="R1887" s="18" t="s">
        <v>545</v>
      </c>
    </row>
    <row r="1888" customFormat="false" ht="12.75" hidden="false" customHeight="false" outlineLevel="0" collapsed="false">
      <c r="O1888" s="18" t="s">
        <v>442</v>
      </c>
      <c r="P1888" s="18" t="n">
        <v>85</v>
      </c>
      <c r="Q1888" s="18" t="str">
        <f aca="false">CONCATENATE(O1888,P1888)</f>
        <v>BR85</v>
      </c>
      <c r="R1888" s="18" t="s">
        <v>545</v>
      </c>
    </row>
    <row r="1889" customFormat="false" ht="12.75" hidden="false" customHeight="false" outlineLevel="0" collapsed="false">
      <c r="O1889" s="18" t="s">
        <v>442</v>
      </c>
      <c r="P1889" s="18" t="n">
        <v>86</v>
      </c>
      <c r="Q1889" s="18" t="str">
        <f aca="false">CONCATENATE(O1889,P1889)</f>
        <v>BR86</v>
      </c>
      <c r="R1889" s="18" t="s">
        <v>545</v>
      </c>
    </row>
    <row r="1890" customFormat="false" ht="12.75" hidden="false" customHeight="false" outlineLevel="0" collapsed="false">
      <c r="O1890" s="18" t="s">
        <v>442</v>
      </c>
      <c r="P1890" s="18" t="n">
        <v>87</v>
      </c>
      <c r="Q1890" s="18" t="str">
        <f aca="false">CONCATENATE(O1890,P1890)</f>
        <v>BR87</v>
      </c>
      <c r="R1890" s="18" t="s">
        <v>545</v>
      </c>
    </row>
    <row r="1891" customFormat="false" ht="12.75" hidden="false" customHeight="false" outlineLevel="0" collapsed="false">
      <c r="O1891" s="18" t="s">
        <v>442</v>
      </c>
      <c r="P1891" s="18" t="n">
        <v>88</v>
      </c>
      <c r="Q1891" s="18" t="str">
        <f aca="false">CONCATENATE(O1891,P1891)</f>
        <v>BR88</v>
      </c>
      <c r="R1891" s="18" t="s">
        <v>545</v>
      </c>
    </row>
    <row r="1892" customFormat="false" ht="12.75" hidden="false" customHeight="false" outlineLevel="0" collapsed="false">
      <c r="O1892" s="18" t="s">
        <v>442</v>
      </c>
      <c r="P1892" s="18" t="n">
        <v>89</v>
      </c>
      <c r="Q1892" s="18" t="str">
        <f aca="false">CONCATENATE(O1892,P1892)</f>
        <v>BR89</v>
      </c>
      <c r="R1892" s="18" t="s">
        <v>545</v>
      </c>
    </row>
    <row r="1893" customFormat="false" ht="12.75" hidden="false" customHeight="false" outlineLevel="0" collapsed="false">
      <c r="O1893" s="18" t="s">
        <v>442</v>
      </c>
      <c r="P1893" s="18" t="n">
        <v>90</v>
      </c>
      <c r="Q1893" s="18" t="str">
        <f aca="false">CONCATENATE(O1893,P1893)</f>
        <v>BR90</v>
      </c>
      <c r="R1893" s="18" t="s">
        <v>545</v>
      </c>
    </row>
    <row r="1894" customFormat="false" ht="12.75" hidden="false" customHeight="false" outlineLevel="0" collapsed="false">
      <c r="O1894" s="18" t="s">
        <v>442</v>
      </c>
      <c r="P1894" s="18" t="n">
        <v>91</v>
      </c>
      <c r="Q1894" s="18" t="str">
        <f aca="false">CONCATENATE(O1894,P1894)</f>
        <v>BR91</v>
      </c>
      <c r="R1894" s="18" t="s">
        <v>545</v>
      </c>
    </row>
    <row r="1895" customFormat="false" ht="12.75" hidden="false" customHeight="false" outlineLevel="0" collapsed="false">
      <c r="O1895" s="18" t="s">
        <v>442</v>
      </c>
      <c r="P1895" s="18" t="n">
        <v>92</v>
      </c>
      <c r="Q1895" s="18" t="str">
        <f aca="false">CONCATENATE(O1895,P1895)</f>
        <v>BR92</v>
      </c>
      <c r="R1895" s="18" t="s">
        <v>545</v>
      </c>
    </row>
    <row r="1896" customFormat="false" ht="12.75" hidden="false" customHeight="false" outlineLevel="0" collapsed="false">
      <c r="O1896" s="18" t="s">
        <v>442</v>
      </c>
      <c r="P1896" s="18" t="n">
        <v>93</v>
      </c>
      <c r="Q1896" s="18" t="str">
        <f aca="false">CONCATENATE(O1896,P1896)</f>
        <v>BR93</v>
      </c>
      <c r="R1896" s="18" t="s">
        <v>545</v>
      </c>
    </row>
    <row r="1897" customFormat="false" ht="12.75" hidden="false" customHeight="false" outlineLevel="0" collapsed="false">
      <c r="O1897" s="18" t="s">
        <v>442</v>
      </c>
      <c r="P1897" s="18" t="n">
        <v>94</v>
      </c>
      <c r="Q1897" s="18" t="str">
        <f aca="false">CONCATENATE(O1897,P1897)</f>
        <v>BR94</v>
      </c>
      <c r="R1897" s="18" t="s">
        <v>545</v>
      </c>
    </row>
    <row r="1898" customFormat="false" ht="12.75" hidden="false" customHeight="false" outlineLevel="0" collapsed="false">
      <c r="O1898" s="18" t="s">
        <v>442</v>
      </c>
      <c r="P1898" s="18" t="n">
        <v>95</v>
      </c>
      <c r="Q1898" s="18" t="str">
        <f aca="false">CONCATENATE(O1898,P1898)</f>
        <v>BR95</v>
      </c>
      <c r="R1898" s="18" t="s">
        <v>545</v>
      </c>
    </row>
    <row r="1899" customFormat="false" ht="12.75" hidden="false" customHeight="false" outlineLevel="0" collapsed="false">
      <c r="O1899" s="18" t="s">
        <v>442</v>
      </c>
      <c r="P1899" s="18" t="n">
        <v>96</v>
      </c>
      <c r="Q1899" s="18" t="str">
        <f aca="false">CONCATENATE(O1899,P1899)</f>
        <v>BR96</v>
      </c>
      <c r="R1899" s="18" t="s">
        <v>545</v>
      </c>
    </row>
    <row r="1900" customFormat="false" ht="12.75" hidden="false" customHeight="false" outlineLevel="0" collapsed="false">
      <c r="O1900" s="18" t="s">
        <v>442</v>
      </c>
      <c r="P1900" s="18" t="n">
        <v>97</v>
      </c>
      <c r="Q1900" s="18" t="str">
        <f aca="false">CONCATENATE(O1900,P1900)</f>
        <v>BR97</v>
      </c>
      <c r="R1900" s="18" t="s">
        <v>545</v>
      </c>
    </row>
    <row r="1901" customFormat="false" ht="12.75" hidden="false" customHeight="false" outlineLevel="0" collapsed="false">
      <c r="O1901" s="18" t="s">
        <v>442</v>
      </c>
      <c r="P1901" s="18" t="n">
        <v>98</v>
      </c>
      <c r="Q1901" s="18" t="str">
        <f aca="false">CONCATENATE(O1901,P1901)</f>
        <v>BR98</v>
      </c>
      <c r="R1901" s="18" t="s">
        <v>545</v>
      </c>
    </row>
    <row r="1902" customFormat="false" ht="12.75" hidden="false" customHeight="false" outlineLevel="0" collapsed="false">
      <c r="O1902" s="18" t="s">
        <v>442</v>
      </c>
      <c r="P1902" s="18" t="n">
        <v>99</v>
      </c>
      <c r="Q1902" s="18" t="str">
        <f aca="false">CONCATENATE(O1902,P1902)</f>
        <v>BR99</v>
      </c>
      <c r="R1902" s="18" t="s">
        <v>545</v>
      </c>
    </row>
    <row r="1903" customFormat="false" ht="12.75" hidden="false" customHeight="false" outlineLevel="0" collapsed="false">
      <c r="O1903" s="18" t="s">
        <v>442</v>
      </c>
      <c r="P1903" s="18" t="n">
        <v>100</v>
      </c>
      <c r="Q1903" s="18" t="str">
        <f aca="false">CONCATENATE(O1903,P1903)</f>
        <v>BR100</v>
      </c>
      <c r="R1903" s="18" t="s">
        <v>545</v>
      </c>
    </row>
    <row r="1904" customFormat="false" ht="12.75" hidden="false" customHeight="false" outlineLevel="0" collapsed="false">
      <c r="O1904" s="18" t="s">
        <v>442</v>
      </c>
      <c r="P1904" s="18" t="n">
        <v>101</v>
      </c>
      <c r="Q1904" s="18" t="str">
        <f aca="false">CONCATENATE(O1904,P1904)</f>
        <v>BR101</v>
      </c>
      <c r="R1904" s="18" t="s">
        <v>545</v>
      </c>
    </row>
    <row r="1905" customFormat="false" ht="12.75" hidden="false" customHeight="false" outlineLevel="0" collapsed="false">
      <c r="O1905" s="18" t="s">
        <v>442</v>
      </c>
      <c r="P1905" s="18" t="n">
        <v>102</v>
      </c>
      <c r="Q1905" s="18" t="str">
        <f aca="false">CONCATENATE(O1905,P1905)</f>
        <v>BR102</v>
      </c>
      <c r="R1905" s="18" t="s">
        <v>545</v>
      </c>
    </row>
    <row r="1906" customFormat="false" ht="12.75" hidden="false" customHeight="false" outlineLevel="0" collapsed="false">
      <c r="O1906" s="18" t="s">
        <v>442</v>
      </c>
      <c r="P1906" s="18" t="n">
        <v>103</v>
      </c>
      <c r="Q1906" s="18" t="str">
        <f aca="false">CONCATENATE(O1906,P1906)</f>
        <v>BR103</v>
      </c>
      <c r="R1906" s="18" t="s">
        <v>545</v>
      </c>
    </row>
    <row r="1907" customFormat="false" ht="12.75" hidden="false" customHeight="false" outlineLevel="0" collapsed="false">
      <c r="O1907" s="18" t="s">
        <v>442</v>
      </c>
      <c r="P1907" s="18" t="n">
        <v>104</v>
      </c>
      <c r="Q1907" s="18" t="str">
        <f aca="false">CONCATENATE(O1907,P1907)</f>
        <v>BR104</v>
      </c>
      <c r="R1907" s="18" t="s">
        <v>545</v>
      </c>
    </row>
    <row r="1908" customFormat="false" ht="12.75" hidden="false" customHeight="false" outlineLevel="0" collapsed="false">
      <c r="O1908" s="18" t="s">
        <v>442</v>
      </c>
      <c r="P1908" s="18" t="n">
        <v>105</v>
      </c>
      <c r="Q1908" s="18" t="str">
        <f aca="false">CONCATENATE(O1908,P1908)</f>
        <v>BR105</v>
      </c>
      <c r="R1908" s="18" t="s">
        <v>545</v>
      </c>
    </row>
    <row r="1909" customFormat="false" ht="12.75" hidden="false" customHeight="false" outlineLevel="0" collapsed="false">
      <c r="O1909" s="18" t="s">
        <v>442</v>
      </c>
      <c r="P1909" s="18" t="n">
        <v>106</v>
      </c>
      <c r="Q1909" s="18" t="str">
        <f aca="false">CONCATENATE(O1909,P1909)</f>
        <v>BR106</v>
      </c>
      <c r="R1909" s="18" t="s">
        <v>545</v>
      </c>
    </row>
    <row r="1910" customFormat="false" ht="12.75" hidden="false" customHeight="false" outlineLevel="0" collapsed="false">
      <c r="O1910" s="18" t="s">
        <v>442</v>
      </c>
      <c r="P1910" s="18" t="n">
        <v>107</v>
      </c>
      <c r="Q1910" s="18" t="str">
        <f aca="false">CONCATENATE(O1910,P1910)</f>
        <v>BR107</v>
      </c>
      <c r="R1910" s="18" t="s">
        <v>545</v>
      </c>
    </row>
    <row r="1911" customFormat="false" ht="12.75" hidden="false" customHeight="false" outlineLevel="0" collapsed="false">
      <c r="O1911" s="18" t="s">
        <v>442</v>
      </c>
      <c r="P1911" s="18" t="n">
        <v>108</v>
      </c>
      <c r="Q1911" s="18" t="str">
        <f aca="false">CONCATENATE(O1911,P1911)</f>
        <v>BR108</v>
      </c>
      <c r="R1911" s="18" t="s">
        <v>545</v>
      </c>
    </row>
    <row r="1912" customFormat="false" ht="12.75" hidden="false" customHeight="false" outlineLevel="0" collapsed="false">
      <c r="O1912" s="18" t="s">
        <v>442</v>
      </c>
      <c r="P1912" s="18" t="n">
        <v>109</v>
      </c>
      <c r="Q1912" s="18" t="str">
        <f aca="false">CONCATENATE(O1912,P1912)</f>
        <v>BR109</v>
      </c>
      <c r="R1912" s="18" t="s">
        <v>545</v>
      </c>
    </row>
    <row r="1913" customFormat="false" ht="12.75" hidden="false" customHeight="false" outlineLevel="0" collapsed="false">
      <c r="O1913" s="18" t="s">
        <v>442</v>
      </c>
      <c r="P1913" s="18" t="n">
        <v>110</v>
      </c>
      <c r="Q1913" s="18" t="str">
        <f aca="false">CONCATENATE(O1913,P1913)</f>
        <v>BR110</v>
      </c>
      <c r="R1913" s="18" t="s">
        <v>545</v>
      </c>
    </row>
    <row r="1914" customFormat="false" ht="12.75" hidden="false" customHeight="false" outlineLevel="0" collapsed="false">
      <c r="O1914" s="18" t="s">
        <v>442</v>
      </c>
      <c r="P1914" s="18" t="n">
        <v>111</v>
      </c>
      <c r="Q1914" s="18" t="str">
        <f aca="false">CONCATENATE(O1914,P1914)</f>
        <v>BR111</v>
      </c>
      <c r="R1914" s="18" t="s">
        <v>545</v>
      </c>
    </row>
    <row r="1915" customFormat="false" ht="12.75" hidden="false" customHeight="false" outlineLevel="0" collapsed="false">
      <c r="O1915" s="18" t="s">
        <v>442</v>
      </c>
      <c r="P1915" s="18" t="n">
        <v>112</v>
      </c>
      <c r="Q1915" s="18" t="str">
        <f aca="false">CONCATENATE(O1915,P1915)</f>
        <v>BR112</v>
      </c>
      <c r="R1915" s="18" t="s">
        <v>545</v>
      </c>
    </row>
    <row r="1916" customFormat="false" ht="12.75" hidden="false" customHeight="false" outlineLevel="0" collapsed="false">
      <c r="O1916" s="18" t="s">
        <v>442</v>
      </c>
      <c r="P1916" s="18" t="n">
        <v>113</v>
      </c>
      <c r="Q1916" s="18" t="str">
        <f aca="false">CONCATENATE(O1916,P1916)</f>
        <v>BR113</v>
      </c>
      <c r="R1916" s="18" t="s">
        <v>545</v>
      </c>
    </row>
    <row r="1917" customFormat="false" ht="12.75" hidden="false" customHeight="false" outlineLevel="0" collapsed="false">
      <c r="O1917" s="18" t="s">
        <v>442</v>
      </c>
      <c r="P1917" s="18" t="n">
        <v>114</v>
      </c>
      <c r="Q1917" s="18" t="str">
        <f aca="false">CONCATENATE(O1917,P1917)</f>
        <v>BR114</v>
      </c>
      <c r="R1917" s="18" t="s">
        <v>545</v>
      </c>
    </row>
    <row r="1918" customFormat="false" ht="12.75" hidden="false" customHeight="false" outlineLevel="0" collapsed="false">
      <c r="O1918" s="18" t="s">
        <v>442</v>
      </c>
      <c r="P1918" s="18" t="n">
        <v>115</v>
      </c>
      <c r="Q1918" s="18" t="str">
        <f aca="false">CONCATENATE(O1918,P1918)</f>
        <v>BR115</v>
      </c>
      <c r="R1918" s="18" t="s">
        <v>545</v>
      </c>
    </row>
    <row r="1919" customFormat="false" ht="12.75" hidden="false" customHeight="false" outlineLevel="0" collapsed="false">
      <c r="O1919" s="18" t="s">
        <v>442</v>
      </c>
      <c r="P1919" s="18" t="n">
        <v>116</v>
      </c>
      <c r="Q1919" s="18" t="str">
        <f aca="false">CONCATENATE(O1919,P1919)</f>
        <v>BR116</v>
      </c>
      <c r="R1919" s="18" t="s">
        <v>545</v>
      </c>
    </row>
    <row r="1920" customFormat="false" ht="12.75" hidden="false" customHeight="false" outlineLevel="0" collapsed="false">
      <c r="O1920" s="18" t="s">
        <v>442</v>
      </c>
      <c r="P1920" s="18" t="n">
        <v>117</v>
      </c>
      <c r="Q1920" s="18" t="str">
        <f aca="false">CONCATENATE(O1920,P1920)</f>
        <v>BR117</v>
      </c>
      <c r="R1920" s="18" t="s">
        <v>545</v>
      </c>
    </row>
    <row r="1921" customFormat="false" ht="12.75" hidden="false" customHeight="false" outlineLevel="0" collapsed="false">
      <c r="O1921" s="18" t="s">
        <v>442</v>
      </c>
      <c r="P1921" s="18" t="n">
        <v>118</v>
      </c>
      <c r="Q1921" s="18" t="str">
        <f aca="false">CONCATENATE(O1921,P1921)</f>
        <v>BR118</v>
      </c>
      <c r="R1921" s="18" t="s">
        <v>545</v>
      </c>
    </row>
    <row r="1922" customFormat="false" ht="12.75" hidden="false" customHeight="false" outlineLevel="0" collapsed="false">
      <c r="O1922" s="18" t="s">
        <v>442</v>
      </c>
      <c r="P1922" s="18" t="n">
        <v>119</v>
      </c>
      <c r="Q1922" s="18" t="str">
        <f aca="false">CONCATENATE(O1922,P1922)</f>
        <v>BR119</v>
      </c>
      <c r="R1922" s="18" t="s">
        <v>545</v>
      </c>
    </row>
    <row r="1923" customFormat="false" ht="12.75" hidden="false" customHeight="false" outlineLevel="0" collapsed="false">
      <c r="O1923" s="18" t="s">
        <v>442</v>
      </c>
      <c r="P1923" s="18" t="n">
        <v>120</v>
      </c>
      <c r="Q1923" s="18" t="str">
        <f aca="false">CONCATENATE(O1923,P1923)</f>
        <v>BR120</v>
      </c>
      <c r="R1923" s="18" t="s">
        <v>545</v>
      </c>
    </row>
    <row r="1924" customFormat="false" ht="12.75" hidden="false" customHeight="false" outlineLevel="0" collapsed="false">
      <c r="O1924" s="18" t="s">
        <v>442</v>
      </c>
      <c r="P1924" s="18" t="n">
        <v>121</v>
      </c>
      <c r="Q1924" s="18" t="str">
        <f aca="false">CONCATENATE(O1924,P1924)</f>
        <v>BR121</v>
      </c>
      <c r="R1924" s="18" t="s">
        <v>545</v>
      </c>
    </row>
    <row r="1925" customFormat="false" ht="12.75" hidden="false" customHeight="false" outlineLevel="0" collapsed="false">
      <c r="O1925" s="18" t="s">
        <v>442</v>
      </c>
      <c r="P1925" s="18" t="n">
        <v>122</v>
      </c>
      <c r="Q1925" s="18" t="str">
        <f aca="false">CONCATENATE(O1925,P1925)</f>
        <v>BR122</v>
      </c>
      <c r="R1925" s="18" t="s">
        <v>545</v>
      </c>
    </row>
    <row r="1926" customFormat="false" ht="12.75" hidden="false" customHeight="false" outlineLevel="0" collapsed="false">
      <c r="O1926" s="18" t="s">
        <v>442</v>
      </c>
      <c r="P1926" s="18" t="n">
        <v>123</v>
      </c>
      <c r="Q1926" s="18" t="str">
        <f aca="false">CONCATENATE(O1926,P1926)</f>
        <v>BR123</v>
      </c>
      <c r="R1926" s="18" t="s">
        <v>545</v>
      </c>
    </row>
    <row r="1927" customFormat="false" ht="12.75" hidden="false" customHeight="false" outlineLevel="0" collapsed="false">
      <c r="O1927" s="18" t="s">
        <v>442</v>
      </c>
      <c r="P1927" s="18" t="n">
        <v>124</v>
      </c>
      <c r="Q1927" s="18" t="str">
        <f aca="false">CONCATENATE(O1927,P1927)</f>
        <v>BR124</v>
      </c>
      <c r="R1927" s="18" t="s">
        <v>545</v>
      </c>
    </row>
    <row r="1928" customFormat="false" ht="12.75" hidden="false" customHeight="false" outlineLevel="0" collapsed="false">
      <c r="O1928" s="18" t="s">
        <v>442</v>
      </c>
      <c r="P1928" s="18" t="n">
        <v>125</v>
      </c>
      <c r="Q1928" s="18" t="str">
        <f aca="false">CONCATENATE(O1928,P1928)</f>
        <v>BR125</v>
      </c>
      <c r="R1928" s="18" t="s">
        <v>545</v>
      </c>
    </row>
    <row r="1929" customFormat="false" ht="12.75" hidden="false" customHeight="false" outlineLevel="0" collapsed="false">
      <c r="O1929" s="18" t="s">
        <v>442</v>
      </c>
      <c r="P1929" s="18" t="n">
        <v>126</v>
      </c>
      <c r="Q1929" s="18" t="str">
        <f aca="false">CONCATENATE(O1929,P1929)</f>
        <v>BR126</v>
      </c>
      <c r="R1929" s="18" t="s">
        <v>545</v>
      </c>
    </row>
    <row r="1930" customFormat="false" ht="12.75" hidden="false" customHeight="false" outlineLevel="0" collapsed="false">
      <c r="O1930" s="18" t="s">
        <v>442</v>
      </c>
      <c r="P1930" s="18" t="n">
        <v>127</v>
      </c>
      <c r="Q1930" s="18" t="str">
        <f aca="false">CONCATENATE(O1930,P1930)</f>
        <v>BR127</v>
      </c>
      <c r="R1930" s="18" t="s">
        <v>545</v>
      </c>
    </row>
    <row r="1931" customFormat="false" ht="12.75" hidden="false" customHeight="false" outlineLevel="0" collapsed="false">
      <c r="O1931" s="18" t="s">
        <v>442</v>
      </c>
      <c r="P1931" s="18" t="n">
        <v>128</v>
      </c>
      <c r="Q1931" s="18" t="str">
        <f aca="false">CONCATENATE(O1931,P1931)</f>
        <v>BR128</v>
      </c>
      <c r="R1931" s="18" t="s">
        <v>545</v>
      </c>
    </row>
    <row r="1932" customFormat="false" ht="12.75" hidden="false" customHeight="false" outlineLevel="0" collapsed="false">
      <c r="O1932" s="18" t="s">
        <v>442</v>
      </c>
      <c r="P1932" s="18" t="n">
        <v>129</v>
      </c>
      <c r="Q1932" s="18" t="str">
        <f aca="false">CONCATENATE(O1932,P1932)</f>
        <v>BR129</v>
      </c>
      <c r="R1932" s="18" t="s">
        <v>545</v>
      </c>
    </row>
    <row r="1933" customFormat="false" ht="12.75" hidden="false" customHeight="false" outlineLevel="0" collapsed="false">
      <c r="O1933" s="18" t="s">
        <v>442</v>
      </c>
      <c r="P1933" s="18" t="n">
        <v>130</v>
      </c>
      <c r="Q1933" s="18" t="str">
        <f aca="false">CONCATENATE(O1933,P1933)</f>
        <v>BR130</v>
      </c>
      <c r="R1933" s="18" t="s">
        <v>545</v>
      </c>
    </row>
    <row r="1934" customFormat="false" ht="12.75" hidden="false" customHeight="false" outlineLevel="0" collapsed="false">
      <c r="O1934" s="18" t="s">
        <v>442</v>
      </c>
      <c r="P1934" s="18" t="n">
        <v>131</v>
      </c>
      <c r="Q1934" s="18" t="str">
        <f aca="false">CONCATENATE(O1934,P1934)</f>
        <v>BR131</v>
      </c>
      <c r="R1934" s="18" t="s">
        <v>545</v>
      </c>
    </row>
    <row r="1935" customFormat="false" ht="12.75" hidden="false" customHeight="false" outlineLevel="0" collapsed="false">
      <c r="O1935" s="18" t="s">
        <v>442</v>
      </c>
      <c r="P1935" s="18" t="n">
        <v>132</v>
      </c>
      <c r="Q1935" s="18" t="str">
        <f aca="false">CONCATENATE(O1935,P1935)</f>
        <v>BR132</v>
      </c>
      <c r="R1935" s="18" t="s">
        <v>545</v>
      </c>
    </row>
    <row r="1936" customFormat="false" ht="12.75" hidden="false" customHeight="false" outlineLevel="0" collapsed="false">
      <c r="O1936" s="18" t="s">
        <v>442</v>
      </c>
      <c r="P1936" s="18" t="n">
        <v>133</v>
      </c>
      <c r="Q1936" s="18" t="str">
        <f aca="false">CONCATENATE(O1936,P1936)</f>
        <v>BR133</v>
      </c>
      <c r="R1936" s="18" t="s">
        <v>545</v>
      </c>
    </row>
    <row r="1937" customFormat="false" ht="12.75" hidden="false" customHeight="false" outlineLevel="0" collapsed="false">
      <c r="O1937" s="18" t="s">
        <v>442</v>
      </c>
      <c r="P1937" s="18" t="n">
        <v>134</v>
      </c>
      <c r="Q1937" s="18" t="str">
        <f aca="false">CONCATENATE(O1937,P1937)</f>
        <v>BR134</v>
      </c>
      <c r="R1937" s="18" t="s">
        <v>545</v>
      </c>
    </row>
    <row r="1938" customFormat="false" ht="12.75" hidden="false" customHeight="false" outlineLevel="0" collapsed="false">
      <c r="O1938" s="18" t="s">
        <v>442</v>
      </c>
      <c r="P1938" s="18" t="n">
        <v>135</v>
      </c>
      <c r="Q1938" s="18" t="str">
        <f aca="false">CONCATENATE(O1938,P1938)</f>
        <v>BR135</v>
      </c>
      <c r="R1938" s="18" t="s">
        <v>545</v>
      </c>
    </row>
    <row r="1939" customFormat="false" ht="12.75" hidden="false" customHeight="false" outlineLevel="0" collapsed="false">
      <c r="O1939" s="18" t="s">
        <v>442</v>
      </c>
      <c r="P1939" s="18" t="n">
        <v>136</v>
      </c>
      <c r="Q1939" s="18" t="str">
        <f aca="false">CONCATENATE(O1939,P1939)</f>
        <v>BR136</v>
      </c>
      <c r="R1939" s="18" t="s">
        <v>545</v>
      </c>
    </row>
    <row r="1940" customFormat="false" ht="12.75" hidden="false" customHeight="false" outlineLevel="0" collapsed="false">
      <c r="O1940" s="18" t="s">
        <v>442</v>
      </c>
      <c r="P1940" s="18" t="n">
        <v>137</v>
      </c>
      <c r="Q1940" s="18" t="str">
        <f aca="false">CONCATENATE(O1940,P1940)</f>
        <v>BR137</v>
      </c>
      <c r="R1940" s="18" t="s">
        <v>545</v>
      </c>
    </row>
    <row r="1941" customFormat="false" ht="12.75" hidden="false" customHeight="false" outlineLevel="0" collapsed="false">
      <c r="O1941" s="18" t="s">
        <v>442</v>
      </c>
      <c r="P1941" s="18" t="n">
        <v>138</v>
      </c>
      <c r="Q1941" s="18" t="str">
        <f aca="false">CONCATENATE(O1941,P1941)</f>
        <v>BR138</v>
      </c>
      <c r="R1941" s="18" t="s">
        <v>545</v>
      </c>
    </row>
    <row r="1942" customFormat="false" ht="12.75" hidden="false" customHeight="false" outlineLevel="0" collapsed="false">
      <c r="O1942" s="18" t="s">
        <v>442</v>
      </c>
      <c r="P1942" s="18" t="n">
        <v>139</v>
      </c>
      <c r="Q1942" s="18" t="str">
        <f aca="false">CONCATENATE(O1942,P1942)</f>
        <v>BR139</v>
      </c>
      <c r="R1942" s="18" t="s">
        <v>545</v>
      </c>
    </row>
    <row r="1943" customFormat="false" ht="12.75" hidden="false" customHeight="false" outlineLevel="0" collapsed="false">
      <c r="O1943" s="18" t="s">
        <v>442</v>
      </c>
      <c r="P1943" s="18" t="n">
        <v>140</v>
      </c>
      <c r="Q1943" s="18" t="str">
        <f aca="false">CONCATENATE(O1943,P1943)</f>
        <v>BR140</v>
      </c>
      <c r="R1943" s="18" t="s">
        <v>545</v>
      </c>
    </row>
    <row r="1944" customFormat="false" ht="12.75" hidden="false" customHeight="false" outlineLevel="0" collapsed="false">
      <c r="O1944" s="18" t="s">
        <v>442</v>
      </c>
      <c r="P1944" s="18" t="n">
        <v>141</v>
      </c>
      <c r="Q1944" s="18" t="str">
        <f aca="false">CONCATENATE(O1944,P1944)</f>
        <v>BR141</v>
      </c>
      <c r="R1944" s="18" t="s">
        <v>545</v>
      </c>
    </row>
    <row r="1945" customFormat="false" ht="12.75" hidden="false" customHeight="false" outlineLevel="0" collapsed="false">
      <c r="O1945" s="18" t="s">
        <v>442</v>
      </c>
      <c r="P1945" s="18" t="n">
        <v>142</v>
      </c>
      <c r="Q1945" s="18" t="str">
        <f aca="false">CONCATENATE(O1945,P1945)</f>
        <v>BR142</v>
      </c>
      <c r="R1945" s="18" t="s">
        <v>545</v>
      </c>
    </row>
    <row r="1946" customFormat="false" ht="12.75" hidden="false" customHeight="false" outlineLevel="0" collapsed="false">
      <c r="O1946" s="18" t="s">
        <v>442</v>
      </c>
      <c r="P1946" s="18" t="n">
        <v>143</v>
      </c>
      <c r="Q1946" s="18" t="str">
        <f aca="false">CONCATENATE(O1946,P1946)</f>
        <v>BR143</v>
      </c>
      <c r="R1946" s="18" t="s">
        <v>545</v>
      </c>
    </row>
    <row r="1947" customFormat="false" ht="12.75" hidden="false" customHeight="false" outlineLevel="0" collapsed="false">
      <c r="O1947" s="18" t="s">
        <v>442</v>
      </c>
      <c r="P1947" s="18" t="n">
        <v>144</v>
      </c>
      <c r="Q1947" s="18" t="str">
        <f aca="false">CONCATENATE(O1947,P1947)</f>
        <v>BR144</v>
      </c>
      <c r="R1947" s="18" t="s">
        <v>545</v>
      </c>
    </row>
    <row r="1948" customFormat="false" ht="12.75" hidden="false" customHeight="false" outlineLevel="0" collapsed="false">
      <c r="O1948" s="18" t="s">
        <v>442</v>
      </c>
      <c r="P1948" s="18" t="n">
        <v>145</v>
      </c>
      <c r="Q1948" s="18" t="str">
        <f aca="false">CONCATENATE(O1948,P1948)</f>
        <v>BR145</v>
      </c>
      <c r="R1948" s="18" t="s">
        <v>545</v>
      </c>
    </row>
    <row r="1949" customFormat="false" ht="12.75" hidden="false" customHeight="false" outlineLevel="0" collapsed="false">
      <c r="O1949" s="18" t="s">
        <v>442</v>
      </c>
      <c r="P1949" s="18" t="n">
        <v>146</v>
      </c>
      <c r="Q1949" s="18" t="str">
        <f aca="false">CONCATENATE(O1949,P1949)</f>
        <v>BR146</v>
      </c>
      <c r="R1949" s="18" t="s">
        <v>545</v>
      </c>
    </row>
    <row r="1950" customFormat="false" ht="12.75" hidden="false" customHeight="false" outlineLevel="0" collapsed="false">
      <c r="O1950" s="18" t="s">
        <v>442</v>
      </c>
      <c r="P1950" s="18" t="n">
        <v>147</v>
      </c>
      <c r="Q1950" s="18" t="str">
        <f aca="false">CONCATENATE(O1950,P1950)</f>
        <v>BR147</v>
      </c>
      <c r="R1950" s="18" t="s">
        <v>545</v>
      </c>
    </row>
    <row r="1951" customFormat="false" ht="12.75" hidden="false" customHeight="false" outlineLevel="0" collapsed="false">
      <c r="O1951" s="18" t="s">
        <v>442</v>
      </c>
      <c r="P1951" s="18" t="n">
        <v>148</v>
      </c>
      <c r="Q1951" s="18" t="str">
        <f aca="false">CONCATENATE(O1951,P1951)</f>
        <v>BR148</v>
      </c>
      <c r="R1951" s="18" t="s">
        <v>545</v>
      </c>
    </row>
    <row r="1952" customFormat="false" ht="12.75" hidden="false" customHeight="false" outlineLevel="0" collapsed="false">
      <c r="O1952" s="18" t="s">
        <v>442</v>
      </c>
      <c r="P1952" s="18" t="n">
        <v>149</v>
      </c>
      <c r="Q1952" s="18" t="str">
        <f aca="false">CONCATENATE(O1952,P1952)</f>
        <v>BR149</v>
      </c>
      <c r="R1952" s="18" t="s">
        <v>545</v>
      </c>
    </row>
    <row r="1953" customFormat="false" ht="12.75" hidden="false" customHeight="false" outlineLevel="0" collapsed="false">
      <c r="O1953" s="18" t="s">
        <v>442</v>
      </c>
      <c r="P1953" s="18" t="n">
        <v>150</v>
      </c>
      <c r="Q1953" s="18" t="str">
        <f aca="false">CONCATENATE(O1953,P1953)</f>
        <v>BR150</v>
      </c>
      <c r="R1953" s="18" t="s">
        <v>545</v>
      </c>
    </row>
    <row r="1954" customFormat="false" ht="12.75" hidden="false" customHeight="false" outlineLevel="0" collapsed="false">
      <c r="O1954" s="18" t="s">
        <v>442</v>
      </c>
      <c r="P1954" s="18" t="n">
        <v>151</v>
      </c>
      <c r="Q1954" s="18" t="str">
        <f aca="false">CONCATENATE(O1954,P1954)</f>
        <v>BR151</v>
      </c>
      <c r="R1954" s="18" t="s">
        <v>545</v>
      </c>
    </row>
    <row r="1955" customFormat="false" ht="12.75" hidden="false" customHeight="false" outlineLevel="0" collapsed="false">
      <c r="O1955" s="18" t="s">
        <v>442</v>
      </c>
      <c r="P1955" s="18" t="n">
        <v>152</v>
      </c>
      <c r="Q1955" s="18" t="str">
        <f aca="false">CONCATENATE(O1955,P1955)</f>
        <v>BR152</v>
      </c>
      <c r="R1955" s="18" t="s">
        <v>545</v>
      </c>
    </row>
    <row r="1956" customFormat="false" ht="12.75" hidden="false" customHeight="false" outlineLevel="0" collapsed="false">
      <c r="O1956" s="18" t="s">
        <v>442</v>
      </c>
      <c r="P1956" s="18" t="n">
        <v>153</v>
      </c>
      <c r="Q1956" s="18" t="str">
        <f aca="false">CONCATENATE(O1956,P1956)</f>
        <v>BR153</v>
      </c>
      <c r="R1956" s="18" t="s">
        <v>545</v>
      </c>
    </row>
    <row r="1957" customFormat="false" ht="12.75" hidden="false" customHeight="false" outlineLevel="0" collapsed="false">
      <c r="O1957" s="18" t="s">
        <v>442</v>
      </c>
      <c r="P1957" s="18" t="n">
        <v>154</v>
      </c>
      <c r="Q1957" s="18" t="str">
        <f aca="false">CONCATENATE(O1957,P1957)</f>
        <v>BR154</v>
      </c>
      <c r="R1957" s="18" t="s">
        <v>545</v>
      </c>
    </row>
    <row r="1958" customFormat="false" ht="12.75" hidden="false" customHeight="false" outlineLevel="0" collapsed="false">
      <c r="O1958" s="18" t="s">
        <v>442</v>
      </c>
      <c r="P1958" s="18" t="n">
        <v>155</v>
      </c>
      <c r="Q1958" s="18" t="str">
        <f aca="false">CONCATENATE(O1958,P1958)</f>
        <v>BR155</v>
      </c>
      <c r="R1958" s="18" t="s">
        <v>545</v>
      </c>
    </row>
    <row r="1959" customFormat="false" ht="12.75" hidden="false" customHeight="false" outlineLevel="0" collapsed="false">
      <c r="O1959" s="18" t="s">
        <v>442</v>
      </c>
      <c r="P1959" s="18" t="n">
        <v>156</v>
      </c>
      <c r="Q1959" s="18" t="str">
        <f aca="false">CONCATENATE(O1959,P1959)</f>
        <v>BR156</v>
      </c>
      <c r="R1959" s="18" t="s">
        <v>545</v>
      </c>
    </row>
    <row r="1960" customFormat="false" ht="12.75" hidden="false" customHeight="false" outlineLevel="0" collapsed="false">
      <c r="O1960" s="18" t="s">
        <v>442</v>
      </c>
      <c r="P1960" s="18" t="n">
        <v>157</v>
      </c>
      <c r="Q1960" s="18" t="str">
        <f aca="false">CONCATENATE(O1960,P1960)</f>
        <v>BR157</v>
      </c>
      <c r="R1960" s="18" t="s">
        <v>545</v>
      </c>
    </row>
    <row r="1961" customFormat="false" ht="12.75" hidden="false" customHeight="false" outlineLevel="0" collapsed="false">
      <c r="O1961" s="18" t="s">
        <v>442</v>
      </c>
      <c r="P1961" s="18" t="n">
        <v>158</v>
      </c>
      <c r="Q1961" s="18" t="str">
        <f aca="false">CONCATENATE(O1961,P1961)</f>
        <v>BR158</v>
      </c>
      <c r="R1961" s="18" t="s">
        <v>545</v>
      </c>
    </row>
    <row r="1962" customFormat="false" ht="12.75" hidden="false" customHeight="false" outlineLevel="0" collapsed="false">
      <c r="O1962" s="18" t="s">
        <v>442</v>
      </c>
      <c r="P1962" s="18" t="n">
        <v>159</v>
      </c>
      <c r="Q1962" s="18" t="str">
        <f aca="false">CONCATENATE(O1962,P1962)</f>
        <v>BR159</v>
      </c>
      <c r="R1962" s="18" t="s">
        <v>545</v>
      </c>
    </row>
    <row r="1963" customFormat="false" ht="12.75" hidden="false" customHeight="false" outlineLevel="0" collapsed="false">
      <c r="O1963" s="18" t="s">
        <v>442</v>
      </c>
      <c r="P1963" s="18" t="n">
        <v>160</v>
      </c>
      <c r="Q1963" s="18" t="str">
        <f aca="false">CONCATENATE(O1963,P1963)</f>
        <v>BR160</v>
      </c>
      <c r="R1963" s="18" t="s">
        <v>545</v>
      </c>
    </row>
    <row r="1964" customFormat="false" ht="12.75" hidden="false" customHeight="false" outlineLevel="0" collapsed="false">
      <c r="O1964" s="18" t="s">
        <v>442</v>
      </c>
      <c r="P1964" s="18" t="n">
        <v>161</v>
      </c>
      <c r="Q1964" s="18" t="str">
        <f aca="false">CONCATENATE(O1964,P1964)</f>
        <v>BR161</v>
      </c>
      <c r="R1964" s="18" t="s">
        <v>545</v>
      </c>
    </row>
    <row r="1965" customFormat="false" ht="12.75" hidden="false" customHeight="false" outlineLevel="0" collapsed="false">
      <c r="O1965" s="18" t="s">
        <v>442</v>
      </c>
      <c r="P1965" s="18" t="n">
        <v>162</v>
      </c>
      <c r="Q1965" s="18" t="str">
        <f aca="false">CONCATENATE(O1965,P1965)</f>
        <v>BR162</v>
      </c>
      <c r="R1965" s="18" t="s">
        <v>545</v>
      </c>
    </row>
    <row r="1966" customFormat="false" ht="12.75" hidden="false" customHeight="false" outlineLevel="0" collapsed="false">
      <c r="O1966" s="18" t="s">
        <v>442</v>
      </c>
      <c r="P1966" s="18" t="n">
        <v>163</v>
      </c>
      <c r="Q1966" s="18" t="str">
        <f aca="false">CONCATENATE(O1966,P1966)</f>
        <v>BR163</v>
      </c>
      <c r="R1966" s="18" t="s">
        <v>545</v>
      </c>
    </row>
    <row r="1967" customFormat="false" ht="12.75" hidden="false" customHeight="false" outlineLevel="0" collapsed="false">
      <c r="O1967" s="18" t="s">
        <v>442</v>
      </c>
      <c r="P1967" s="18" t="n">
        <v>164</v>
      </c>
      <c r="Q1967" s="18" t="str">
        <f aca="false">CONCATENATE(O1967,P1967)</f>
        <v>BR164</v>
      </c>
      <c r="R1967" s="18" t="s">
        <v>545</v>
      </c>
    </row>
    <row r="1968" customFormat="false" ht="12.75" hidden="false" customHeight="false" outlineLevel="0" collapsed="false">
      <c r="O1968" s="18" t="s">
        <v>442</v>
      </c>
      <c r="P1968" s="18" t="n">
        <v>165</v>
      </c>
      <c r="Q1968" s="18" t="str">
        <f aca="false">CONCATENATE(O1968,P1968)</f>
        <v>BR165</v>
      </c>
      <c r="R1968" s="18" t="s">
        <v>545</v>
      </c>
    </row>
    <row r="1969" customFormat="false" ht="12.75" hidden="false" customHeight="false" outlineLevel="0" collapsed="false">
      <c r="O1969" s="18" t="s">
        <v>442</v>
      </c>
      <c r="P1969" s="18" t="n">
        <v>166</v>
      </c>
      <c r="Q1969" s="18" t="str">
        <f aca="false">CONCATENATE(O1969,P1969)</f>
        <v>BR166</v>
      </c>
      <c r="R1969" s="18" t="s">
        <v>545</v>
      </c>
    </row>
    <row r="1970" customFormat="false" ht="12.75" hidden="false" customHeight="false" outlineLevel="0" collapsed="false">
      <c r="O1970" s="18" t="s">
        <v>442</v>
      </c>
      <c r="P1970" s="18" t="n">
        <v>167</v>
      </c>
      <c r="Q1970" s="18" t="str">
        <f aca="false">CONCATENATE(O1970,P1970)</f>
        <v>BR167</v>
      </c>
      <c r="R1970" s="18" t="s">
        <v>545</v>
      </c>
    </row>
    <row r="1971" customFormat="false" ht="12.75" hidden="false" customHeight="false" outlineLevel="0" collapsed="false">
      <c r="O1971" s="18" t="s">
        <v>442</v>
      </c>
      <c r="P1971" s="18" t="n">
        <v>168</v>
      </c>
      <c r="Q1971" s="18" t="str">
        <f aca="false">CONCATENATE(O1971,P1971)</f>
        <v>BR168</v>
      </c>
      <c r="R1971" s="18" t="s">
        <v>545</v>
      </c>
    </row>
    <row r="1972" customFormat="false" ht="12.75" hidden="false" customHeight="false" outlineLevel="0" collapsed="false">
      <c r="O1972" s="18" t="s">
        <v>442</v>
      </c>
      <c r="P1972" s="18" t="n">
        <v>169</v>
      </c>
      <c r="Q1972" s="18" t="str">
        <f aca="false">CONCATENATE(O1972,P1972)</f>
        <v>BR169</v>
      </c>
      <c r="R1972" s="18" t="s">
        <v>545</v>
      </c>
    </row>
    <row r="1973" customFormat="false" ht="12.75" hidden="false" customHeight="false" outlineLevel="0" collapsed="false">
      <c r="O1973" s="18" t="s">
        <v>442</v>
      </c>
      <c r="P1973" s="18" t="n">
        <v>170</v>
      </c>
      <c r="Q1973" s="18" t="str">
        <f aca="false">CONCATENATE(O1973,P1973)</f>
        <v>BR170</v>
      </c>
      <c r="R1973" s="18" t="s">
        <v>545</v>
      </c>
    </row>
    <row r="1974" customFormat="false" ht="12.75" hidden="false" customHeight="false" outlineLevel="0" collapsed="false">
      <c r="O1974" s="18" t="s">
        <v>442</v>
      </c>
      <c r="P1974" s="18" t="n">
        <v>171</v>
      </c>
      <c r="Q1974" s="18" t="str">
        <f aca="false">CONCATENATE(O1974,P1974)</f>
        <v>BR171</v>
      </c>
      <c r="R1974" s="18" t="s">
        <v>545</v>
      </c>
    </row>
    <row r="1975" customFormat="false" ht="12.75" hidden="false" customHeight="false" outlineLevel="0" collapsed="false">
      <c r="O1975" s="18" t="s">
        <v>442</v>
      </c>
      <c r="P1975" s="18" t="n">
        <v>172</v>
      </c>
      <c r="Q1975" s="18" t="str">
        <f aca="false">CONCATENATE(O1975,P1975)</f>
        <v>BR172</v>
      </c>
      <c r="R1975" s="18" t="s">
        <v>545</v>
      </c>
    </row>
    <row r="1976" customFormat="false" ht="12.75" hidden="false" customHeight="false" outlineLevel="0" collapsed="false">
      <c r="O1976" s="18" t="s">
        <v>442</v>
      </c>
      <c r="P1976" s="18" t="n">
        <v>173</v>
      </c>
      <c r="Q1976" s="18" t="str">
        <f aca="false">CONCATENATE(O1976,P1976)</f>
        <v>BR173</v>
      </c>
      <c r="R1976" s="18" t="s">
        <v>545</v>
      </c>
    </row>
    <row r="1977" customFormat="false" ht="12.75" hidden="false" customHeight="false" outlineLevel="0" collapsed="false">
      <c r="O1977" s="18" t="s">
        <v>442</v>
      </c>
      <c r="P1977" s="18" t="n">
        <v>174</v>
      </c>
      <c r="Q1977" s="18" t="str">
        <f aca="false">CONCATENATE(O1977,P1977)</f>
        <v>BR174</v>
      </c>
      <c r="R1977" s="18" t="s">
        <v>545</v>
      </c>
    </row>
    <row r="1978" customFormat="false" ht="12.75" hidden="false" customHeight="false" outlineLevel="0" collapsed="false">
      <c r="O1978" s="18" t="s">
        <v>442</v>
      </c>
      <c r="P1978" s="18" t="n">
        <v>175</v>
      </c>
      <c r="Q1978" s="18" t="str">
        <f aca="false">CONCATENATE(O1978,P1978)</f>
        <v>BR175</v>
      </c>
      <c r="R1978" s="18" t="s">
        <v>545</v>
      </c>
    </row>
    <row r="1979" customFormat="false" ht="12.75" hidden="false" customHeight="false" outlineLevel="0" collapsed="false">
      <c r="O1979" s="18" t="s">
        <v>442</v>
      </c>
      <c r="P1979" s="18" t="n">
        <v>176</v>
      </c>
      <c r="Q1979" s="18" t="str">
        <f aca="false">CONCATENATE(O1979,P1979)</f>
        <v>BR176</v>
      </c>
      <c r="R1979" s="18" t="s">
        <v>545</v>
      </c>
    </row>
    <row r="1980" customFormat="false" ht="12.75" hidden="false" customHeight="false" outlineLevel="0" collapsed="false">
      <c r="O1980" s="18" t="s">
        <v>442</v>
      </c>
      <c r="P1980" s="18" t="n">
        <v>177</v>
      </c>
      <c r="Q1980" s="18" t="str">
        <f aca="false">CONCATENATE(O1980,P1980)</f>
        <v>BR177</v>
      </c>
      <c r="R1980" s="18" t="s">
        <v>545</v>
      </c>
    </row>
    <row r="1981" customFormat="false" ht="12.75" hidden="false" customHeight="false" outlineLevel="0" collapsed="false">
      <c r="O1981" s="18" t="s">
        <v>442</v>
      </c>
      <c r="P1981" s="18" t="n">
        <v>178</v>
      </c>
      <c r="Q1981" s="18" t="str">
        <f aca="false">CONCATENATE(O1981,P1981)</f>
        <v>BR178</v>
      </c>
      <c r="R1981" s="18" t="s">
        <v>545</v>
      </c>
    </row>
    <row r="1982" customFormat="false" ht="12.75" hidden="false" customHeight="false" outlineLevel="0" collapsed="false">
      <c r="O1982" s="18" t="s">
        <v>442</v>
      </c>
      <c r="P1982" s="18" t="n">
        <v>179</v>
      </c>
      <c r="Q1982" s="18" t="str">
        <f aca="false">CONCATENATE(O1982,P1982)</f>
        <v>BR179</v>
      </c>
      <c r="R1982" s="18" t="s">
        <v>545</v>
      </c>
    </row>
    <row r="1983" customFormat="false" ht="12.75" hidden="false" customHeight="false" outlineLevel="0" collapsed="false">
      <c r="O1983" s="18" t="s">
        <v>442</v>
      </c>
      <c r="P1983" s="18" t="n">
        <v>180</v>
      </c>
      <c r="Q1983" s="18" t="str">
        <f aca="false">CONCATENATE(O1983,P1983)</f>
        <v>BR180</v>
      </c>
      <c r="R1983" s="18" t="s">
        <v>545</v>
      </c>
    </row>
    <row r="1984" customFormat="false" ht="12.75" hidden="false" customHeight="false" outlineLevel="0" collapsed="false">
      <c r="O1984" s="18" t="s">
        <v>442</v>
      </c>
      <c r="P1984" s="18" t="n">
        <v>181</v>
      </c>
      <c r="Q1984" s="18" t="str">
        <f aca="false">CONCATENATE(O1984,P1984)</f>
        <v>BR181</v>
      </c>
      <c r="R1984" s="18" t="s">
        <v>545</v>
      </c>
    </row>
    <row r="1985" customFormat="false" ht="12.75" hidden="false" customHeight="false" outlineLevel="0" collapsed="false">
      <c r="O1985" s="18" t="s">
        <v>442</v>
      </c>
      <c r="P1985" s="18" t="n">
        <v>182</v>
      </c>
      <c r="Q1985" s="18" t="str">
        <f aca="false">CONCATENATE(O1985,P1985)</f>
        <v>BR182</v>
      </c>
      <c r="R1985" s="18" t="s">
        <v>545</v>
      </c>
    </row>
    <row r="1986" customFormat="false" ht="12.75" hidden="false" customHeight="false" outlineLevel="0" collapsed="false">
      <c r="O1986" s="18" t="s">
        <v>442</v>
      </c>
      <c r="P1986" s="18" t="n">
        <v>183</v>
      </c>
      <c r="Q1986" s="18" t="str">
        <f aca="false">CONCATENATE(O1986,P1986)</f>
        <v>BR183</v>
      </c>
      <c r="R1986" s="18" t="s">
        <v>545</v>
      </c>
    </row>
    <row r="1987" customFormat="false" ht="12.75" hidden="false" customHeight="false" outlineLevel="0" collapsed="false">
      <c r="O1987" s="18" t="s">
        <v>442</v>
      </c>
      <c r="P1987" s="18" t="n">
        <v>184</v>
      </c>
      <c r="Q1987" s="18" t="str">
        <f aca="false">CONCATENATE(O1987,P1987)</f>
        <v>BR184</v>
      </c>
      <c r="R1987" s="18" t="s">
        <v>545</v>
      </c>
    </row>
    <row r="1988" customFormat="false" ht="12.75" hidden="false" customHeight="false" outlineLevel="0" collapsed="false">
      <c r="O1988" s="18" t="s">
        <v>442</v>
      </c>
      <c r="P1988" s="18" t="n">
        <v>185</v>
      </c>
      <c r="Q1988" s="18" t="str">
        <f aca="false">CONCATENATE(O1988,P1988)</f>
        <v>BR185</v>
      </c>
      <c r="R1988" s="18" t="s">
        <v>545</v>
      </c>
    </row>
    <row r="1989" customFormat="false" ht="12.75" hidden="false" customHeight="false" outlineLevel="0" collapsed="false">
      <c r="O1989" s="18" t="s">
        <v>442</v>
      </c>
      <c r="P1989" s="18" t="n">
        <v>186</v>
      </c>
      <c r="Q1989" s="18" t="str">
        <f aca="false">CONCATENATE(O1989,P1989)</f>
        <v>BR186</v>
      </c>
      <c r="R1989" s="18" t="s">
        <v>545</v>
      </c>
    </row>
    <row r="1990" customFormat="false" ht="12.75" hidden="false" customHeight="false" outlineLevel="0" collapsed="false">
      <c r="O1990" s="18" t="s">
        <v>442</v>
      </c>
      <c r="P1990" s="18" t="n">
        <v>187</v>
      </c>
      <c r="Q1990" s="18" t="str">
        <f aca="false">CONCATENATE(O1990,P1990)</f>
        <v>BR187</v>
      </c>
      <c r="R1990" s="18" t="s">
        <v>545</v>
      </c>
    </row>
    <row r="1991" customFormat="false" ht="12.75" hidden="false" customHeight="false" outlineLevel="0" collapsed="false">
      <c r="O1991" s="18" t="s">
        <v>442</v>
      </c>
      <c r="P1991" s="18" t="n">
        <v>188</v>
      </c>
      <c r="Q1991" s="18" t="str">
        <f aca="false">CONCATENATE(O1991,P1991)</f>
        <v>BR188</v>
      </c>
      <c r="R1991" s="18" t="s">
        <v>545</v>
      </c>
    </row>
    <row r="1992" customFormat="false" ht="12.75" hidden="false" customHeight="false" outlineLevel="0" collapsed="false">
      <c r="O1992" s="18" t="s">
        <v>442</v>
      </c>
      <c r="P1992" s="18" t="n">
        <v>189</v>
      </c>
      <c r="Q1992" s="18" t="str">
        <f aca="false">CONCATENATE(O1992,P1992)</f>
        <v>BR189</v>
      </c>
      <c r="R1992" s="18" t="s">
        <v>545</v>
      </c>
    </row>
    <row r="1993" customFormat="false" ht="12.75" hidden="false" customHeight="false" outlineLevel="0" collapsed="false">
      <c r="O1993" s="18" t="s">
        <v>442</v>
      </c>
      <c r="P1993" s="18" t="n">
        <v>190</v>
      </c>
      <c r="Q1993" s="18" t="str">
        <f aca="false">CONCATENATE(O1993,P1993)</f>
        <v>BR190</v>
      </c>
      <c r="R1993" s="18" t="s">
        <v>545</v>
      </c>
    </row>
    <row r="1994" customFormat="false" ht="12.75" hidden="false" customHeight="false" outlineLevel="0" collapsed="false">
      <c r="O1994" s="18" t="s">
        <v>442</v>
      </c>
      <c r="P1994" s="18" t="n">
        <v>191</v>
      </c>
      <c r="Q1994" s="18" t="str">
        <f aca="false">CONCATENATE(O1994,P1994)</f>
        <v>BR191</v>
      </c>
      <c r="R1994" s="18" t="s">
        <v>545</v>
      </c>
    </row>
    <row r="1995" customFormat="false" ht="12.75" hidden="false" customHeight="false" outlineLevel="0" collapsed="false">
      <c r="O1995" s="18" t="s">
        <v>442</v>
      </c>
      <c r="P1995" s="18" t="n">
        <v>192</v>
      </c>
      <c r="Q1995" s="18" t="str">
        <f aca="false">CONCATENATE(O1995,P1995)</f>
        <v>BR192</v>
      </c>
      <c r="R1995" s="18" t="s">
        <v>545</v>
      </c>
    </row>
    <row r="1996" customFormat="false" ht="12.75" hidden="false" customHeight="false" outlineLevel="0" collapsed="false">
      <c r="O1996" s="18" t="s">
        <v>442</v>
      </c>
      <c r="P1996" s="18" t="n">
        <v>193</v>
      </c>
      <c r="Q1996" s="18" t="str">
        <f aca="false">CONCATENATE(O1996,P1996)</f>
        <v>BR193</v>
      </c>
      <c r="R1996" s="18" t="s">
        <v>545</v>
      </c>
    </row>
    <row r="1997" customFormat="false" ht="12.75" hidden="false" customHeight="false" outlineLevel="0" collapsed="false">
      <c r="O1997" s="18" t="s">
        <v>442</v>
      </c>
      <c r="P1997" s="18" t="n">
        <v>194</v>
      </c>
      <c r="Q1997" s="18" t="str">
        <f aca="false">CONCATENATE(O1997,P1997)</f>
        <v>BR194</v>
      </c>
      <c r="R1997" s="18" t="s">
        <v>545</v>
      </c>
    </row>
    <row r="1998" customFormat="false" ht="12.75" hidden="false" customHeight="false" outlineLevel="0" collapsed="false">
      <c r="O1998" s="18" t="s">
        <v>442</v>
      </c>
      <c r="P1998" s="18" t="n">
        <v>195</v>
      </c>
      <c r="Q1998" s="18" t="str">
        <f aca="false">CONCATENATE(O1998,P1998)</f>
        <v>BR195</v>
      </c>
      <c r="R1998" s="18" t="s">
        <v>545</v>
      </c>
    </row>
    <row r="1999" customFormat="false" ht="12.75" hidden="false" customHeight="false" outlineLevel="0" collapsed="false">
      <c r="O1999" s="18" t="s">
        <v>442</v>
      </c>
      <c r="P1999" s="18" t="n">
        <v>196</v>
      </c>
      <c r="Q1999" s="18" t="str">
        <f aca="false">CONCATENATE(O1999,P1999)</f>
        <v>BR196</v>
      </c>
      <c r="R1999" s="18" t="s">
        <v>545</v>
      </c>
    </row>
    <row r="2000" customFormat="false" ht="12.75" hidden="false" customHeight="false" outlineLevel="0" collapsed="false">
      <c r="O2000" s="18" t="s">
        <v>442</v>
      </c>
      <c r="P2000" s="18" t="n">
        <v>197</v>
      </c>
      <c r="Q2000" s="18" t="str">
        <f aca="false">CONCATENATE(O2000,P2000)</f>
        <v>BR197</v>
      </c>
      <c r="R2000" s="18" t="s">
        <v>545</v>
      </c>
    </row>
    <row r="2001" customFormat="false" ht="12.75" hidden="false" customHeight="false" outlineLevel="0" collapsed="false">
      <c r="O2001" s="18" t="s">
        <v>442</v>
      </c>
      <c r="P2001" s="18" t="n">
        <v>198</v>
      </c>
      <c r="Q2001" s="18" t="str">
        <f aca="false">CONCATENATE(O2001,P2001)</f>
        <v>BR198</v>
      </c>
      <c r="R2001" s="18" t="s">
        <v>545</v>
      </c>
    </row>
    <row r="2002" customFormat="false" ht="12.75" hidden="false" customHeight="false" outlineLevel="0" collapsed="false">
      <c r="O2002" s="18" t="s">
        <v>442</v>
      </c>
      <c r="P2002" s="18" t="n">
        <v>199</v>
      </c>
      <c r="Q2002" s="18" t="str">
        <f aca="false">CONCATENATE(O2002,P2002)</f>
        <v>BR199</v>
      </c>
      <c r="R2002" s="18" t="s">
        <v>545</v>
      </c>
    </row>
    <row r="2003" customFormat="false" ht="12.75" hidden="false" customHeight="false" outlineLevel="0" collapsed="false">
      <c r="O2003" s="18" t="s">
        <v>442</v>
      </c>
      <c r="P2003" s="18" t="n">
        <v>200</v>
      </c>
      <c r="Q2003" s="18" t="str">
        <f aca="false">CONCATENATE(O2003,P2003)</f>
        <v>BR200</v>
      </c>
      <c r="R2003" s="18" t="s">
        <v>545</v>
      </c>
    </row>
    <row r="2004" customFormat="false" ht="12.75" hidden="false" customHeight="false" outlineLevel="0" collapsed="false">
      <c r="O2004" s="18" t="s">
        <v>496</v>
      </c>
      <c r="P2004" s="18" t="n">
        <v>1</v>
      </c>
      <c r="Q2004" s="18" t="str">
        <f aca="false">CONCATENATE(O2004,P2004)</f>
        <v>OS1</v>
      </c>
      <c r="R2004" s="18" t="s">
        <v>546</v>
      </c>
    </row>
    <row r="2005" customFormat="false" ht="12.75" hidden="false" customHeight="false" outlineLevel="0" collapsed="false">
      <c r="O2005" s="18" t="s">
        <v>496</v>
      </c>
      <c r="P2005" s="18" t="n">
        <v>2</v>
      </c>
      <c r="Q2005" s="18" t="str">
        <f aca="false">CONCATENATE(O2005,P2005)</f>
        <v>OS2</v>
      </c>
      <c r="R2005" s="18" t="s">
        <v>546</v>
      </c>
    </row>
    <row r="2006" customFormat="false" ht="12.75" hidden="false" customHeight="false" outlineLevel="0" collapsed="false">
      <c r="O2006" s="18" t="s">
        <v>496</v>
      </c>
      <c r="P2006" s="18" t="n">
        <v>3</v>
      </c>
      <c r="Q2006" s="18" t="str">
        <f aca="false">CONCATENATE(O2006,P2006)</f>
        <v>OS3</v>
      </c>
      <c r="R2006" s="18" t="s">
        <v>546</v>
      </c>
    </row>
    <row r="2007" customFormat="false" ht="12.75" hidden="false" customHeight="false" outlineLevel="0" collapsed="false">
      <c r="O2007" s="18" t="s">
        <v>496</v>
      </c>
      <c r="P2007" s="18" t="n">
        <v>4</v>
      </c>
      <c r="Q2007" s="18" t="str">
        <f aca="false">CONCATENATE(O2007,P2007)</f>
        <v>OS4</v>
      </c>
      <c r="R2007" s="18" t="s">
        <v>546</v>
      </c>
    </row>
    <row r="2008" customFormat="false" ht="12.75" hidden="false" customHeight="false" outlineLevel="0" collapsed="false">
      <c r="O2008" s="18" t="s">
        <v>496</v>
      </c>
      <c r="P2008" s="18" t="n">
        <v>5</v>
      </c>
      <c r="Q2008" s="18" t="str">
        <f aca="false">CONCATENATE(O2008,P2008)</f>
        <v>OS5</v>
      </c>
      <c r="R2008" s="18" t="s">
        <v>546</v>
      </c>
    </row>
    <row r="2009" customFormat="false" ht="12.75" hidden="false" customHeight="false" outlineLevel="0" collapsed="false">
      <c r="O2009" s="18" t="s">
        <v>496</v>
      </c>
      <c r="P2009" s="18" t="n">
        <v>6</v>
      </c>
      <c r="Q2009" s="18" t="str">
        <f aca="false">CONCATENATE(O2009,P2009)</f>
        <v>OS6</v>
      </c>
      <c r="R2009" s="18" t="s">
        <v>546</v>
      </c>
    </row>
    <row r="2010" customFormat="false" ht="12.75" hidden="false" customHeight="false" outlineLevel="0" collapsed="false">
      <c r="O2010" s="18" t="s">
        <v>496</v>
      </c>
      <c r="P2010" s="18" t="n">
        <v>7</v>
      </c>
      <c r="Q2010" s="18" t="str">
        <f aca="false">CONCATENATE(O2010,P2010)</f>
        <v>OS7</v>
      </c>
      <c r="R2010" s="18" t="s">
        <v>546</v>
      </c>
    </row>
    <row r="2011" customFormat="false" ht="12.75" hidden="false" customHeight="false" outlineLevel="0" collapsed="false">
      <c r="O2011" s="18" t="s">
        <v>496</v>
      </c>
      <c r="P2011" s="18" t="n">
        <v>8</v>
      </c>
      <c r="Q2011" s="18" t="str">
        <f aca="false">CONCATENATE(O2011,P2011)</f>
        <v>OS8</v>
      </c>
      <c r="R2011" s="18" t="s">
        <v>546</v>
      </c>
    </row>
    <row r="2012" customFormat="false" ht="12.75" hidden="false" customHeight="false" outlineLevel="0" collapsed="false">
      <c r="O2012" s="18" t="s">
        <v>496</v>
      </c>
      <c r="P2012" s="18" t="n">
        <v>9</v>
      </c>
      <c r="Q2012" s="18" t="str">
        <f aca="false">CONCATENATE(O2012,P2012)</f>
        <v>OS9</v>
      </c>
      <c r="R2012" s="18" t="s">
        <v>546</v>
      </c>
    </row>
    <row r="2013" customFormat="false" ht="12.75" hidden="false" customHeight="false" outlineLevel="0" collapsed="false">
      <c r="O2013" s="18" t="s">
        <v>496</v>
      </c>
      <c r="P2013" s="18" t="n">
        <v>10</v>
      </c>
      <c r="Q2013" s="18" t="str">
        <f aca="false">CONCATENATE(O2013,P2013)</f>
        <v>OS10</v>
      </c>
      <c r="R2013" s="18" t="s">
        <v>546</v>
      </c>
    </row>
    <row r="2014" customFormat="false" ht="12.75" hidden="false" customHeight="false" outlineLevel="0" collapsed="false">
      <c r="O2014" s="18" t="s">
        <v>496</v>
      </c>
      <c r="P2014" s="18" t="n">
        <v>11</v>
      </c>
      <c r="Q2014" s="18" t="str">
        <f aca="false">CONCATENATE(O2014,P2014)</f>
        <v>OS11</v>
      </c>
      <c r="R2014" s="18" t="s">
        <v>546</v>
      </c>
    </row>
    <row r="2015" customFormat="false" ht="12.75" hidden="false" customHeight="false" outlineLevel="0" collapsed="false">
      <c r="O2015" s="18" t="s">
        <v>496</v>
      </c>
      <c r="P2015" s="18" t="n">
        <v>12</v>
      </c>
      <c r="Q2015" s="18" t="str">
        <f aca="false">CONCATENATE(O2015,P2015)</f>
        <v>OS12</v>
      </c>
      <c r="R2015" s="18" t="s">
        <v>546</v>
      </c>
    </row>
    <row r="2016" customFormat="false" ht="12.75" hidden="false" customHeight="false" outlineLevel="0" collapsed="false">
      <c r="O2016" s="18" t="s">
        <v>496</v>
      </c>
      <c r="P2016" s="18" t="n">
        <v>13</v>
      </c>
      <c r="Q2016" s="18" t="str">
        <f aca="false">CONCATENATE(O2016,P2016)</f>
        <v>OS13</v>
      </c>
      <c r="R2016" s="18" t="s">
        <v>546</v>
      </c>
    </row>
    <row r="2017" customFormat="false" ht="12.75" hidden="false" customHeight="false" outlineLevel="0" collapsed="false">
      <c r="O2017" s="18" t="s">
        <v>496</v>
      </c>
      <c r="P2017" s="18" t="n">
        <v>14</v>
      </c>
      <c r="Q2017" s="18" t="str">
        <f aca="false">CONCATENATE(O2017,P2017)</f>
        <v>OS14</v>
      </c>
      <c r="R2017" s="18" t="s">
        <v>546</v>
      </c>
    </row>
    <row r="2018" customFormat="false" ht="12.75" hidden="false" customHeight="false" outlineLevel="0" collapsed="false">
      <c r="O2018" s="18" t="s">
        <v>496</v>
      </c>
      <c r="P2018" s="18" t="n">
        <v>15</v>
      </c>
      <c r="Q2018" s="18" t="str">
        <f aca="false">CONCATENATE(O2018,P2018)</f>
        <v>OS15</v>
      </c>
      <c r="R2018" s="18" t="s">
        <v>546</v>
      </c>
    </row>
    <row r="2019" customFormat="false" ht="12.75" hidden="false" customHeight="false" outlineLevel="0" collapsed="false">
      <c r="O2019" s="18" t="s">
        <v>496</v>
      </c>
      <c r="P2019" s="18" t="n">
        <v>16</v>
      </c>
      <c r="Q2019" s="18" t="str">
        <f aca="false">CONCATENATE(O2019,P2019)</f>
        <v>OS16</v>
      </c>
      <c r="R2019" s="18" t="s">
        <v>546</v>
      </c>
    </row>
    <row r="2020" customFormat="false" ht="12.75" hidden="false" customHeight="false" outlineLevel="0" collapsed="false">
      <c r="O2020" s="18" t="s">
        <v>496</v>
      </c>
      <c r="P2020" s="18" t="n">
        <v>17</v>
      </c>
      <c r="Q2020" s="18" t="str">
        <f aca="false">CONCATENATE(O2020,P2020)</f>
        <v>OS17</v>
      </c>
      <c r="R2020" s="18" t="s">
        <v>546</v>
      </c>
    </row>
    <row r="2021" customFormat="false" ht="12.75" hidden="false" customHeight="false" outlineLevel="0" collapsed="false">
      <c r="O2021" s="18" t="s">
        <v>496</v>
      </c>
      <c r="P2021" s="18" t="n">
        <v>18</v>
      </c>
      <c r="Q2021" s="18" t="str">
        <f aca="false">CONCATENATE(O2021,P2021)</f>
        <v>OS18</v>
      </c>
      <c r="R2021" s="18" t="s">
        <v>546</v>
      </c>
    </row>
    <row r="2022" customFormat="false" ht="12.75" hidden="false" customHeight="false" outlineLevel="0" collapsed="false">
      <c r="O2022" s="18" t="s">
        <v>496</v>
      </c>
      <c r="P2022" s="18" t="n">
        <v>19</v>
      </c>
      <c r="Q2022" s="18" t="str">
        <f aca="false">CONCATENATE(O2022,P2022)</f>
        <v>OS19</v>
      </c>
      <c r="R2022" s="18" t="s">
        <v>546</v>
      </c>
    </row>
    <row r="2023" customFormat="false" ht="12.75" hidden="false" customHeight="false" outlineLevel="0" collapsed="false">
      <c r="O2023" s="18" t="s">
        <v>496</v>
      </c>
      <c r="P2023" s="18" t="n">
        <v>20</v>
      </c>
      <c r="Q2023" s="18" t="str">
        <f aca="false">CONCATENATE(O2023,P2023)</f>
        <v>OS20</v>
      </c>
      <c r="R2023" s="18" t="s">
        <v>546</v>
      </c>
    </row>
    <row r="2024" customFormat="false" ht="12.75" hidden="false" customHeight="false" outlineLevel="0" collapsed="false">
      <c r="O2024" s="18" t="s">
        <v>496</v>
      </c>
      <c r="P2024" s="18" t="n">
        <v>21</v>
      </c>
      <c r="Q2024" s="18" t="str">
        <f aca="false">CONCATENATE(O2024,P2024)</f>
        <v>OS21</v>
      </c>
      <c r="R2024" s="18" t="s">
        <v>546</v>
      </c>
    </row>
    <row r="2025" customFormat="false" ht="12.75" hidden="false" customHeight="false" outlineLevel="0" collapsed="false">
      <c r="O2025" s="18" t="s">
        <v>496</v>
      </c>
      <c r="P2025" s="18" t="n">
        <v>22</v>
      </c>
      <c r="Q2025" s="18" t="str">
        <f aca="false">CONCATENATE(O2025,P2025)</f>
        <v>OS22</v>
      </c>
      <c r="R2025" s="18" t="s">
        <v>546</v>
      </c>
    </row>
    <row r="2026" customFormat="false" ht="12.75" hidden="false" customHeight="false" outlineLevel="0" collapsed="false">
      <c r="O2026" s="18" t="s">
        <v>496</v>
      </c>
      <c r="P2026" s="18" t="n">
        <v>23</v>
      </c>
      <c r="Q2026" s="18" t="str">
        <f aca="false">CONCATENATE(O2026,P2026)</f>
        <v>OS23</v>
      </c>
      <c r="R2026" s="18" t="s">
        <v>546</v>
      </c>
    </row>
    <row r="2027" customFormat="false" ht="12.75" hidden="false" customHeight="false" outlineLevel="0" collapsed="false">
      <c r="O2027" s="18" t="s">
        <v>496</v>
      </c>
      <c r="P2027" s="18" t="n">
        <v>24</v>
      </c>
      <c r="Q2027" s="18" t="str">
        <f aca="false">CONCATENATE(O2027,P2027)</f>
        <v>OS24</v>
      </c>
      <c r="R2027" s="18" t="s">
        <v>546</v>
      </c>
    </row>
    <row r="2028" customFormat="false" ht="12.75" hidden="false" customHeight="false" outlineLevel="0" collapsed="false">
      <c r="O2028" s="18" t="s">
        <v>496</v>
      </c>
      <c r="P2028" s="18" t="n">
        <v>25</v>
      </c>
      <c r="Q2028" s="18" t="str">
        <f aca="false">CONCATENATE(O2028,P2028)</f>
        <v>OS25</v>
      </c>
      <c r="R2028" s="18" t="s">
        <v>546</v>
      </c>
    </row>
    <row r="2029" customFormat="false" ht="12.75" hidden="false" customHeight="false" outlineLevel="0" collapsed="false">
      <c r="O2029" s="18" t="s">
        <v>496</v>
      </c>
      <c r="P2029" s="18" t="n">
        <v>26</v>
      </c>
      <c r="Q2029" s="18" t="str">
        <f aca="false">CONCATENATE(O2029,P2029)</f>
        <v>OS26</v>
      </c>
      <c r="R2029" s="18" t="s">
        <v>546</v>
      </c>
    </row>
    <row r="2030" customFormat="false" ht="12.75" hidden="false" customHeight="false" outlineLevel="0" collapsed="false">
      <c r="O2030" s="18" t="s">
        <v>496</v>
      </c>
      <c r="P2030" s="18" t="n">
        <v>27</v>
      </c>
      <c r="Q2030" s="18" t="str">
        <f aca="false">CONCATENATE(O2030,P2030)</f>
        <v>OS27</v>
      </c>
      <c r="R2030" s="18" t="s">
        <v>546</v>
      </c>
    </row>
    <row r="2031" customFormat="false" ht="12.75" hidden="false" customHeight="false" outlineLevel="0" collapsed="false">
      <c r="O2031" s="18" t="s">
        <v>496</v>
      </c>
      <c r="P2031" s="18" t="n">
        <v>28</v>
      </c>
      <c r="Q2031" s="18" t="str">
        <f aca="false">CONCATENATE(O2031,P2031)</f>
        <v>OS28</v>
      </c>
      <c r="R2031" s="18" t="s">
        <v>546</v>
      </c>
    </row>
    <row r="2032" customFormat="false" ht="12.75" hidden="false" customHeight="false" outlineLevel="0" collapsed="false">
      <c r="O2032" s="18" t="s">
        <v>496</v>
      </c>
      <c r="P2032" s="18" t="n">
        <v>29</v>
      </c>
      <c r="Q2032" s="18" t="str">
        <f aca="false">CONCATENATE(O2032,P2032)</f>
        <v>OS29</v>
      </c>
      <c r="R2032" s="18" t="s">
        <v>546</v>
      </c>
    </row>
    <row r="2033" customFormat="false" ht="12.75" hidden="false" customHeight="false" outlineLevel="0" collapsed="false">
      <c r="O2033" s="18" t="s">
        <v>496</v>
      </c>
      <c r="P2033" s="18" t="n">
        <v>30</v>
      </c>
      <c r="Q2033" s="18" t="str">
        <f aca="false">CONCATENATE(O2033,P2033)</f>
        <v>OS30</v>
      </c>
      <c r="R2033" s="18" t="s">
        <v>546</v>
      </c>
    </row>
    <row r="2034" customFormat="false" ht="12.75" hidden="false" customHeight="false" outlineLevel="0" collapsed="false">
      <c r="O2034" s="18" t="s">
        <v>496</v>
      </c>
      <c r="P2034" s="18" t="n">
        <v>31</v>
      </c>
      <c r="Q2034" s="18" t="str">
        <f aca="false">CONCATENATE(O2034,P2034)</f>
        <v>OS31</v>
      </c>
      <c r="R2034" s="18" t="s">
        <v>546</v>
      </c>
    </row>
    <row r="2035" customFormat="false" ht="12.75" hidden="false" customHeight="false" outlineLevel="0" collapsed="false">
      <c r="O2035" s="18" t="s">
        <v>496</v>
      </c>
      <c r="P2035" s="18" t="n">
        <v>32</v>
      </c>
      <c r="Q2035" s="18" t="str">
        <f aca="false">CONCATENATE(O2035,P2035)</f>
        <v>OS32</v>
      </c>
      <c r="R2035" s="18" t="s">
        <v>546</v>
      </c>
    </row>
    <row r="2036" customFormat="false" ht="12.75" hidden="false" customHeight="false" outlineLevel="0" collapsed="false">
      <c r="O2036" s="18" t="s">
        <v>496</v>
      </c>
      <c r="P2036" s="18" t="n">
        <v>33</v>
      </c>
      <c r="Q2036" s="18" t="str">
        <f aca="false">CONCATENATE(O2036,P2036)</f>
        <v>OS33</v>
      </c>
      <c r="R2036" s="18" t="s">
        <v>546</v>
      </c>
    </row>
    <row r="2037" customFormat="false" ht="12.75" hidden="false" customHeight="false" outlineLevel="0" collapsed="false">
      <c r="O2037" s="18" t="s">
        <v>496</v>
      </c>
      <c r="P2037" s="18" t="n">
        <v>34</v>
      </c>
      <c r="Q2037" s="18" t="str">
        <f aca="false">CONCATENATE(O2037,P2037)</f>
        <v>OS34</v>
      </c>
      <c r="R2037" s="18" t="s">
        <v>546</v>
      </c>
    </row>
    <row r="2038" customFormat="false" ht="12.75" hidden="false" customHeight="false" outlineLevel="0" collapsed="false">
      <c r="O2038" s="18" t="s">
        <v>496</v>
      </c>
      <c r="P2038" s="18" t="n">
        <v>35</v>
      </c>
      <c r="Q2038" s="18" t="str">
        <f aca="false">CONCATENATE(O2038,P2038)</f>
        <v>OS35</v>
      </c>
      <c r="R2038" s="18" t="s">
        <v>546</v>
      </c>
    </row>
    <row r="2039" customFormat="false" ht="12.75" hidden="false" customHeight="false" outlineLevel="0" collapsed="false">
      <c r="O2039" s="18" t="s">
        <v>496</v>
      </c>
      <c r="P2039" s="18" t="n">
        <v>36</v>
      </c>
      <c r="Q2039" s="18" t="str">
        <f aca="false">CONCATENATE(O2039,P2039)</f>
        <v>OS36</v>
      </c>
      <c r="R2039" s="18" t="s">
        <v>546</v>
      </c>
    </row>
    <row r="2040" customFormat="false" ht="12.75" hidden="false" customHeight="false" outlineLevel="0" collapsed="false">
      <c r="O2040" s="18" t="s">
        <v>496</v>
      </c>
      <c r="P2040" s="18" t="n">
        <v>37</v>
      </c>
      <c r="Q2040" s="18" t="str">
        <f aca="false">CONCATENATE(O2040,P2040)</f>
        <v>OS37</v>
      </c>
      <c r="R2040" s="18" t="s">
        <v>546</v>
      </c>
    </row>
    <row r="2041" customFormat="false" ht="12.75" hidden="false" customHeight="false" outlineLevel="0" collapsed="false">
      <c r="O2041" s="18" t="s">
        <v>496</v>
      </c>
      <c r="P2041" s="18" t="n">
        <v>38</v>
      </c>
      <c r="Q2041" s="18" t="str">
        <f aca="false">CONCATENATE(O2041,P2041)</f>
        <v>OS38</v>
      </c>
      <c r="R2041" s="18" t="s">
        <v>546</v>
      </c>
    </row>
    <row r="2042" customFormat="false" ht="12.75" hidden="false" customHeight="false" outlineLevel="0" collapsed="false">
      <c r="O2042" s="18" t="s">
        <v>496</v>
      </c>
      <c r="P2042" s="18" t="n">
        <v>39</v>
      </c>
      <c r="Q2042" s="18" t="str">
        <f aca="false">CONCATENATE(O2042,P2042)</f>
        <v>OS39</v>
      </c>
      <c r="R2042" s="18" t="s">
        <v>546</v>
      </c>
    </row>
    <row r="2043" customFormat="false" ht="12.75" hidden="false" customHeight="false" outlineLevel="0" collapsed="false">
      <c r="O2043" s="18" t="s">
        <v>496</v>
      </c>
      <c r="P2043" s="18" t="n">
        <v>40</v>
      </c>
      <c r="Q2043" s="18" t="str">
        <f aca="false">CONCATENATE(O2043,P2043)</f>
        <v>OS40</v>
      </c>
      <c r="R2043" s="18" t="s">
        <v>546</v>
      </c>
    </row>
    <row r="2044" customFormat="false" ht="12.75" hidden="false" customHeight="false" outlineLevel="0" collapsed="false">
      <c r="O2044" s="18" t="s">
        <v>496</v>
      </c>
      <c r="P2044" s="18" t="n">
        <v>41</v>
      </c>
      <c r="Q2044" s="18" t="str">
        <f aca="false">CONCATENATE(O2044,P2044)</f>
        <v>OS41</v>
      </c>
      <c r="R2044" s="18" t="s">
        <v>546</v>
      </c>
    </row>
    <row r="2045" customFormat="false" ht="12.75" hidden="false" customHeight="false" outlineLevel="0" collapsed="false">
      <c r="O2045" s="18" t="s">
        <v>496</v>
      </c>
      <c r="P2045" s="18" t="n">
        <v>42</v>
      </c>
      <c r="Q2045" s="18" t="str">
        <f aca="false">CONCATENATE(O2045,P2045)</f>
        <v>OS42</v>
      </c>
      <c r="R2045" s="18" t="s">
        <v>546</v>
      </c>
    </row>
    <row r="2046" customFormat="false" ht="12.75" hidden="false" customHeight="false" outlineLevel="0" collapsed="false">
      <c r="O2046" s="18" t="s">
        <v>496</v>
      </c>
      <c r="P2046" s="18" t="n">
        <v>43</v>
      </c>
      <c r="Q2046" s="18" t="str">
        <f aca="false">CONCATENATE(O2046,P2046)</f>
        <v>OS43</v>
      </c>
      <c r="R2046" s="18" t="s">
        <v>546</v>
      </c>
    </row>
    <row r="2047" customFormat="false" ht="12.75" hidden="false" customHeight="false" outlineLevel="0" collapsed="false">
      <c r="O2047" s="18" t="s">
        <v>496</v>
      </c>
      <c r="P2047" s="18" t="n">
        <v>44</v>
      </c>
      <c r="Q2047" s="18" t="str">
        <f aca="false">CONCATENATE(O2047,P2047)</f>
        <v>OS44</v>
      </c>
      <c r="R2047" s="18" t="s">
        <v>546</v>
      </c>
    </row>
    <row r="2048" customFormat="false" ht="12.75" hidden="false" customHeight="false" outlineLevel="0" collapsed="false">
      <c r="O2048" s="18" t="s">
        <v>496</v>
      </c>
      <c r="P2048" s="18" t="n">
        <v>45</v>
      </c>
      <c r="Q2048" s="18" t="str">
        <f aca="false">CONCATENATE(O2048,P2048)</f>
        <v>OS45</v>
      </c>
      <c r="R2048" s="18" t="s">
        <v>546</v>
      </c>
    </row>
    <row r="2049" customFormat="false" ht="12.75" hidden="false" customHeight="false" outlineLevel="0" collapsed="false">
      <c r="O2049" s="18" t="s">
        <v>496</v>
      </c>
      <c r="P2049" s="18" t="n">
        <v>46</v>
      </c>
      <c r="Q2049" s="18" t="str">
        <f aca="false">CONCATENATE(O2049,P2049)</f>
        <v>OS46</v>
      </c>
      <c r="R2049" s="18" t="s">
        <v>546</v>
      </c>
    </row>
    <row r="2050" customFormat="false" ht="12.75" hidden="false" customHeight="false" outlineLevel="0" collapsed="false">
      <c r="O2050" s="18" t="s">
        <v>496</v>
      </c>
      <c r="P2050" s="18" t="n">
        <v>47</v>
      </c>
      <c r="Q2050" s="18" t="str">
        <f aca="false">CONCATENATE(O2050,P2050)</f>
        <v>OS47</v>
      </c>
      <c r="R2050" s="18" t="s">
        <v>546</v>
      </c>
    </row>
    <row r="2051" customFormat="false" ht="12.75" hidden="false" customHeight="false" outlineLevel="0" collapsed="false">
      <c r="O2051" s="18" t="s">
        <v>496</v>
      </c>
      <c r="P2051" s="18" t="n">
        <v>48</v>
      </c>
      <c r="Q2051" s="18" t="str">
        <f aca="false">CONCATENATE(O2051,P2051)</f>
        <v>OS48</v>
      </c>
      <c r="R2051" s="18" t="s">
        <v>546</v>
      </c>
    </row>
    <row r="2052" customFormat="false" ht="12.75" hidden="false" customHeight="false" outlineLevel="0" collapsed="false">
      <c r="O2052" s="18" t="s">
        <v>496</v>
      </c>
      <c r="P2052" s="18" t="n">
        <v>49</v>
      </c>
      <c r="Q2052" s="18" t="str">
        <f aca="false">CONCATENATE(O2052,P2052)</f>
        <v>OS49</v>
      </c>
      <c r="R2052" s="18" t="s">
        <v>546</v>
      </c>
    </row>
    <row r="2053" customFormat="false" ht="12.75" hidden="false" customHeight="false" outlineLevel="0" collapsed="false">
      <c r="O2053" s="18" t="s">
        <v>496</v>
      </c>
      <c r="P2053" s="18" t="n">
        <v>50</v>
      </c>
      <c r="Q2053" s="18" t="str">
        <f aca="false">CONCATENATE(O2053,P2053)</f>
        <v>OS50</v>
      </c>
      <c r="R2053" s="18" t="s">
        <v>546</v>
      </c>
    </row>
    <row r="2054" customFormat="false" ht="12.75" hidden="false" customHeight="false" outlineLevel="0" collapsed="false">
      <c r="O2054" s="18" t="s">
        <v>496</v>
      </c>
      <c r="P2054" s="18" t="n">
        <v>51</v>
      </c>
      <c r="Q2054" s="18" t="str">
        <f aca="false">CONCATENATE(O2054,P2054)</f>
        <v>OS51</v>
      </c>
      <c r="R2054" s="18" t="s">
        <v>546</v>
      </c>
    </row>
    <row r="2055" customFormat="false" ht="12.75" hidden="false" customHeight="false" outlineLevel="0" collapsed="false">
      <c r="O2055" s="18" t="s">
        <v>496</v>
      </c>
      <c r="P2055" s="18" t="n">
        <v>52</v>
      </c>
      <c r="Q2055" s="18" t="str">
        <f aca="false">CONCATENATE(O2055,P2055)</f>
        <v>OS52</v>
      </c>
      <c r="R2055" s="18" t="s">
        <v>546</v>
      </c>
    </row>
    <row r="2056" customFormat="false" ht="12.75" hidden="false" customHeight="false" outlineLevel="0" collapsed="false">
      <c r="O2056" s="18" t="s">
        <v>496</v>
      </c>
      <c r="P2056" s="18" t="n">
        <v>53</v>
      </c>
      <c r="Q2056" s="18" t="str">
        <f aca="false">CONCATENATE(O2056,P2056)</f>
        <v>OS53</v>
      </c>
      <c r="R2056" s="18" t="s">
        <v>546</v>
      </c>
    </row>
    <row r="2057" customFormat="false" ht="12.75" hidden="false" customHeight="false" outlineLevel="0" collapsed="false">
      <c r="O2057" s="18" t="s">
        <v>496</v>
      </c>
      <c r="P2057" s="18" t="n">
        <v>54</v>
      </c>
      <c r="Q2057" s="18" t="str">
        <f aca="false">CONCATENATE(O2057,P2057)</f>
        <v>OS54</v>
      </c>
      <c r="R2057" s="18" t="s">
        <v>546</v>
      </c>
    </row>
    <row r="2058" customFormat="false" ht="12.75" hidden="false" customHeight="false" outlineLevel="0" collapsed="false">
      <c r="O2058" s="18" t="s">
        <v>496</v>
      </c>
      <c r="P2058" s="18" t="n">
        <v>55</v>
      </c>
      <c r="Q2058" s="18" t="str">
        <f aca="false">CONCATENATE(O2058,P2058)</f>
        <v>OS55</v>
      </c>
      <c r="R2058" s="18" t="s">
        <v>546</v>
      </c>
    </row>
    <row r="2059" customFormat="false" ht="12.75" hidden="false" customHeight="false" outlineLevel="0" collapsed="false">
      <c r="O2059" s="18" t="s">
        <v>496</v>
      </c>
      <c r="P2059" s="18" t="n">
        <v>56</v>
      </c>
      <c r="Q2059" s="18" t="str">
        <f aca="false">CONCATENATE(O2059,P2059)</f>
        <v>OS56</v>
      </c>
      <c r="R2059" s="18" t="s">
        <v>546</v>
      </c>
    </row>
    <row r="2060" customFormat="false" ht="12.75" hidden="false" customHeight="false" outlineLevel="0" collapsed="false">
      <c r="O2060" s="18" t="s">
        <v>496</v>
      </c>
      <c r="P2060" s="18" t="n">
        <v>57</v>
      </c>
      <c r="Q2060" s="18" t="str">
        <f aca="false">CONCATENATE(O2060,P2060)</f>
        <v>OS57</v>
      </c>
      <c r="R2060" s="18" t="s">
        <v>546</v>
      </c>
    </row>
    <row r="2061" customFormat="false" ht="12.75" hidden="false" customHeight="false" outlineLevel="0" collapsed="false">
      <c r="O2061" s="18" t="s">
        <v>496</v>
      </c>
      <c r="P2061" s="18" t="n">
        <v>58</v>
      </c>
      <c r="Q2061" s="18" t="str">
        <f aca="false">CONCATENATE(O2061,P2061)</f>
        <v>OS58</v>
      </c>
      <c r="R2061" s="18" t="s">
        <v>546</v>
      </c>
    </row>
    <row r="2062" customFormat="false" ht="12.75" hidden="false" customHeight="false" outlineLevel="0" collapsed="false">
      <c r="O2062" s="18" t="s">
        <v>496</v>
      </c>
      <c r="P2062" s="18" t="n">
        <v>59</v>
      </c>
      <c r="Q2062" s="18" t="str">
        <f aca="false">CONCATENATE(O2062,P2062)</f>
        <v>OS59</v>
      </c>
      <c r="R2062" s="18" t="s">
        <v>546</v>
      </c>
    </row>
    <row r="2063" customFormat="false" ht="12.75" hidden="false" customHeight="false" outlineLevel="0" collapsed="false">
      <c r="O2063" s="18" t="s">
        <v>496</v>
      </c>
      <c r="P2063" s="18" t="n">
        <v>60</v>
      </c>
      <c r="Q2063" s="18" t="str">
        <f aca="false">CONCATENATE(O2063,P2063)</f>
        <v>OS60</v>
      </c>
      <c r="R2063" s="18" t="s">
        <v>546</v>
      </c>
    </row>
    <row r="2064" customFormat="false" ht="12.75" hidden="false" customHeight="false" outlineLevel="0" collapsed="false">
      <c r="O2064" s="18" t="s">
        <v>496</v>
      </c>
      <c r="P2064" s="18" t="n">
        <v>61</v>
      </c>
      <c r="Q2064" s="18" t="str">
        <f aca="false">CONCATENATE(O2064,P2064)</f>
        <v>OS61</v>
      </c>
      <c r="R2064" s="18" t="s">
        <v>546</v>
      </c>
    </row>
    <row r="2065" customFormat="false" ht="12.75" hidden="false" customHeight="false" outlineLevel="0" collapsed="false">
      <c r="O2065" s="18" t="s">
        <v>496</v>
      </c>
      <c r="P2065" s="18" t="n">
        <v>62</v>
      </c>
      <c r="Q2065" s="18" t="str">
        <f aca="false">CONCATENATE(O2065,P2065)</f>
        <v>OS62</v>
      </c>
      <c r="R2065" s="18" t="s">
        <v>546</v>
      </c>
    </row>
    <row r="2066" customFormat="false" ht="12.75" hidden="false" customHeight="false" outlineLevel="0" collapsed="false">
      <c r="O2066" s="18" t="s">
        <v>496</v>
      </c>
      <c r="P2066" s="18" t="n">
        <v>63</v>
      </c>
      <c r="Q2066" s="18" t="str">
        <f aca="false">CONCATENATE(O2066,P2066)</f>
        <v>OS63</v>
      </c>
      <c r="R2066" s="18" t="s">
        <v>546</v>
      </c>
    </row>
    <row r="2067" customFormat="false" ht="12.75" hidden="false" customHeight="false" outlineLevel="0" collapsed="false">
      <c r="O2067" s="18" t="s">
        <v>496</v>
      </c>
      <c r="P2067" s="18" t="n">
        <v>64</v>
      </c>
      <c r="Q2067" s="18" t="str">
        <f aca="false">CONCATENATE(O2067,P2067)</f>
        <v>OS64</v>
      </c>
      <c r="R2067" s="18" t="s">
        <v>546</v>
      </c>
    </row>
    <row r="2068" customFormat="false" ht="12.75" hidden="false" customHeight="false" outlineLevel="0" collapsed="false">
      <c r="O2068" s="18" t="s">
        <v>496</v>
      </c>
      <c r="P2068" s="18" t="n">
        <v>65</v>
      </c>
      <c r="Q2068" s="18" t="str">
        <f aca="false">CONCATENATE(O2068,P2068)</f>
        <v>OS65</v>
      </c>
      <c r="R2068" s="18" t="s">
        <v>546</v>
      </c>
    </row>
    <row r="2069" customFormat="false" ht="12.75" hidden="false" customHeight="false" outlineLevel="0" collapsed="false">
      <c r="O2069" s="18" t="s">
        <v>496</v>
      </c>
      <c r="P2069" s="18" t="n">
        <v>66</v>
      </c>
      <c r="Q2069" s="18" t="str">
        <f aca="false">CONCATENATE(O2069,P2069)</f>
        <v>OS66</v>
      </c>
      <c r="R2069" s="18" t="s">
        <v>546</v>
      </c>
    </row>
    <row r="2070" customFormat="false" ht="12.75" hidden="false" customHeight="false" outlineLevel="0" collapsed="false">
      <c r="O2070" s="18" t="s">
        <v>496</v>
      </c>
      <c r="P2070" s="18" t="n">
        <v>67</v>
      </c>
      <c r="Q2070" s="18" t="str">
        <f aca="false">CONCATENATE(O2070,P2070)</f>
        <v>OS67</v>
      </c>
      <c r="R2070" s="18" t="s">
        <v>546</v>
      </c>
    </row>
    <row r="2071" customFormat="false" ht="12.75" hidden="false" customHeight="false" outlineLevel="0" collapsed="false">
      <c r="O2071" s="18" t="s">
        <v>496</v>
      </c>
      <c r="P2071" s="18" t="n">
        <v>68</v>
      </c>
      <c r="Q2071" s="18" t="str">
        <f aca="false">CONCATENATE(O2071,P2071)</f>
        <v>OS68</v>
      </c>
      <c r="R2071" s="18" t="s">
        <v>546</v>
      </c>
    </row>
    <row r="2072" customFormat="false" ht="12.75" hidden="false" customHeight="false" outlineLevel="0" collapsed="false">
      <c r="O2072" s="18" t="s">
        <v>496</v>
      </c>
      <c r="P2072" s="18" t="n">
        <v>69</v>
      </c>
      <c r="Q2072" s="18" t="str">
        <f aca="false">CONCATENATE(O2072,P2072)</f>
        <v>OS69</v>
      </c>
      <c r="R2072" s="18" t="s">
        <v>546</v>
      </c>
    </row>
    <row r="2073" customFormat="false" ht="12.75" hidden="false" customHeight="false" outlineLevel="0" collapsed="false">
      <c r="O2073" s="18" t="s">
        <v>496</v>
      </c>
      <c r="P2073" s="18" t="n">
        <v>70</v>
      </c>
      <c r="Q2073" s="18" t="str">
        <f aca="false">CONCATENATE(O2073,P2073)</f>
        <v>OS70</v>
      </c>
      <c r="R2073" s="18" t="s">
        <v>546</v>
      </c>
    </row>
    <row r="2074" customFormat="false" ht="12.75" hidden="false" customHeight="false" outlineLevel="0" collapsed="false">
      <c r="O2074" s="18" t="s">
        <v>496</v>
      </c>
      <c r="P2074" s="18" t="n">
        <v>71</v>
      </c>
      <c r="Q2074" s="18" t="str">
        <f aca="false">CONCATENATE(O2074,P2074)</f>
        <v>OS71</v>
      </c>
      <c r="R2074" s="18" t="s">
        <v>546</v>
      </c>
    </row>
    <row r="2075" customFormat="false" ht="12.75" hidden="false" customHeight="false" outlineLevel="0" collapsed="false">
      <c r="O2075" s="18" t="s">
        <v>496</v>
      </c>
      <c r="P2075" s="18" t="n">
        <v>72</v>
      </c>
      <c r="Q2075" s="18" t="str">
        <f aca="false">CONCATENATE(O2075,P2075)</f>
        <v>OS72</v>
      </c>
      <c r="R2075" s="18" t="s">
        <v>546</v>
      </c>
    </row>
    <row r="2076" customFormat="false" ht="12.75" hidden="false" customHeight="false" outlineLevel="0" collapsed="false">
      <c r="O2076" s="18" t="s">
        <v>496</v>
      </c>
      <c r="P2076" s="18" t="n">
        <v>73</v>
      </c>
      <c r="Q2076" s="18" t="str">
        <f aca="false">CONCATENATE(O2076,P2076)</f>
        <v>OS73</v>
      </c>
      <c r="R2076" s="18" t="s">
        <v>546</v>
      </c>
    </row>
    <row r="2077" customFormat="false" ht="12.75" hidden="false" customHeight="false" outlineLevel="0" collapsed="false">
      <c r="O2077" s="18" t="s">
        <v>496</v>
      </c>
      <c r="P2077" s="18" t="n">
        <v>74</v>
      </c>
      <c r="Q2077" s="18" t="str">
        <f aca="false">CONCATENATE(O2077,P2077)</f>
        <v>OS74</v>
      </c>
      <c r="R2077" s="18" t="s">
        <v>546</v>
      </c>
    </row>
    <row r="2078" customFormat="false" ht="12.75" hidden="false" customHeight="false" outlineLevel="0" collapsed="false">
      <c r="O2078" s="18" t="s">
        <v>496</v>
      </c>
      <c r="P2078" s="18" t="n">
        <v>75</v>
      </c>
      <c r="Q2078" s="18" t="str">
        <f aca="false">CONCATENATE(O2078,P2078)</f>
        <v>OS75</v>
      </c>
      <c r="R2078" s="18" t="s">
        <v>546</v>
      </c>
    </row>
    <row r="2079" customFormat="false" ht="12.75" hidden="false" customHeight="false" outlineLevel="0" collapsed="false">
      <c r="O2079" s="18" t="s">
        <v>496</v>
      </c>
      <c r="P2079" s="18" t="n">
        <v>76</v>
      </c>
      <c r="Q2079" s="18" t="str">
        <f aca="false">CONCATENATE(O2079,P2079)</f>
        <v>OS76</v>
      </c>
      <c r="R2079" s="18" t="s">
        <v>546</v>
      </c>
    </row>
    <row r="2080" customFormat="false" ht="12.75" hidden="false" customHeight="false" outlineLevel="0" collapsed="false">
      <c r="O2080" s="18" t="s">
        <v>496</v>
      </c>
      <c r="P2080" s="18" t="n">
        <v>77</v>
      </c>
      <c r="Q2080" s="18" t="str">
        <f aca="false">CONCATENATE(O2080,P2080)</f>
        <v>OS77</v>
      </c>
      <c r="R2080" s="18" t="s">
        <v>546</v>
      </c>
    </row>
    <row r="2081" customFormat="false" ht="12.75" hidden="false" customHeight="false" outlineLevel="0" collapsed="false">
      <c r="O2081" s="18" t="s">
        <v>496</v>
      </c>
      <c r="P2081" s="18" t="n">
        <v>78</v>
      </c>
      <c r="Q2081" s="18" t="str">
        <f aca="false">CONCATENATE(O2081,P2081)</f>
        <v>OS78</v>
      </c>
      <c r="R2081" s="18" t="s">
        <v>546</v>
      </c>
    </row>
    <row r="2082" customFormat="false" ht="12.75" hidden="false" customHeight="false" outlineLevel="0" collapsed="false">
      <c r="O2082" s="18" t="s">
        <v>496</v>
      </c>
      <c r="P2082" s="18" t="n">
        <v>79</v>
      </c>
      <c r="Q2082" s="18" t="str">
        <f aca="false">CONCATENATE(O2082,P2082)</f>
        <v>OS79</v>
      </c>
      <c r="R2082" s="18" t="s">
        <v>546</v>
      </c>
    </row>
    <row r="2083" customFormat="false" ht="12.75" hidden="false" customHeight="false" outlineLevel="0" collapsed="false">
      <c r="O2083" s="18" t="s">
        <v>496</v>
      </c>
      <c r="P2083" s="18" t="n">
        <v>80</v>
      </c>
      <c r="Q2083" s="18" t="str">
        <f aca="false">CONCATENATE(O2083,P2083)</f>
        <v>OS80</v>
      </c>
      <c r="R2083" s="18" t="s">
        <v>546</v>
      </c>
    </row>
    <row r="2084" customFormat="false" ht="12.75" hidden="false" customHeight="false" outlineLevel="0" collapsed="false">
      <c r="O2084" s="18" t="s">
        <v>496</v>
      </c>
      <c r="P2084" s="18" t="n">
        <v>81</v>
      </c>
      <c r="Q2084" s="18" t="str">
        <f aca="false">CONCATENATE(O2084,P2084)</f>
        <v>OS81</v>
      </c>
      <c r="R2084" s="18" t="s">
        <v>546</v>
      </c>
    </row>
    <row r="2085" customFormat="false" ht="12.75" hidden="false" customHeight="false" outlineLevel="0" collapsed="false">
      <c r="O2085" s="18" t="s">
        <v>496</v>
      </c>
      <c r="P2085" s="18" t="n">
        <v>82</v>
      </c>
      <c r="Q2085" s="18" t="str">
        <f aca="false">CONCATENATE(O2085,P2085)</f>
        <v>OS82</v>
      </c>
      <c r="R2085" s="18" t="s">
        <v>546</v>
      </c>
    </row>
    <row r="2086" customFormat="false" ht="12.75" hidden="false" customHeight="false" outlineLevel="0" collapsed="false">
      <c r="O2086" s="18" t="s">
        <v>496</v>
      </c>
      <c r="P2086" s="18" t="n">
        <v>83</v>
      </c>
      <c r="Q2086" s="18" t="str">
        <f aca="false">CONCATENATE(O2086,P2086)</f>
        <v>OS83</v>
      </c>
      <c r="R2086" s="18" t="s">
        <v>546</v>
      </c>
    </row>
    <row r="2087" customFormat="false" ht="12.75" hidden="false" customHeight="false" outlineLevel="0" collapsed="false">
      <c r="O2087" s="18" t="s">
        <v>496</v>
      </c>
      <c r="P2087" s="18" t="n">
        <v>84</v>
      </c>
      <c r="Q2087" s="18" t="str">
        <f aca="false">CONCATENATE(O2087,P2087)</f>
        <v>OS84</v>
      </c>
      <c r="R2087" s="18" t="s">
        <v>546</v>
      </c>
    </row>
    <row r="2088" customFormat="false" ht="12.75" hidden="false" customHeight="false" outlineLevel="0" collapsed="false">
      <c r="O2088" s="18" t="s">
        <v>496</v>
      </c>
      <c r="P2088" s="18" t="n">
        <v>85</v>
      </c>
      <c r="Q2088" s="18" t="str">
        <f aca="false">CONCATENATE(O2088,P2088)</f>
        <v>OS85</v>
      </c>
      <c r="R2088" s="18" t="s">
        <v>546</v>
      </c>
    </row>
    <row r="2089" customFormat="false" ht="12.75" hidden="false" customHeight="false" outlineLevel="0" collapsed="false">
      <c r="O2089" s="18" t="s">
        <v>496</v>
      </c>
      <c r="P2089" s="18" t="n">
        <v>86</v>
      </c>
      <c r="Q2089" s="18" t="str">
        <f aca="false">CONCATENATE(O2089,P2089)</f>
        <v>OS86</v>
      </c>
      <c r="R2089" s="18" t="s">
        <v>546</v>
      </c>
    </row>
    <row r="2090" customFormat="false" ht="12.75" hidden="false" customHeight="false" outlineLevel="0" collapsed="false">
      <c r="O2090" s="18" t="s">
        <v>496</v>
      </c>
      <c r="P2090" s="18" t="n">
        <v>87</v>
      </c>
      <c r="Q2090" s="18" t="str">
        <f aca="false">CONCATENATE(O2090,P2090)</f>
        <v>OS87</v>
      </c>
      <c r="R2090" s="18" t="s">
        <v>546</v>
      </c>
    </row>
    <row r="2091" customFormat="false" ht="12.75" hidden="false" customHeight="false" outlineLevel="0" collapsed="false">
      <c r="O2091" s="18" t="s">
        <v>496</v>
      </c>
      <c r="P2091" s="18" t="n">
        <v>88</v>
      </c>
      <c r="Q2091" s="18" t="str">
        <f aca="false">CONCATENATE(O2091,P2091)</f>
        <v>OS88</v>
      </c>
      <c r="R2091" s="18" t="s">
        <v>546</v>
      </c>
    </row>
    <row r="2092" customFormat="false" ht="12.75" hidden="false" customHeight="false" outlineLevel="0" collapsed="false">
      <c r="O2092" s="18" t="s">
        <v>496</v>
      </c>
      <c r="P2092" s="18" t="n">
        <v>89</v>
      </c>
      <c r="Q2092" s="18" t="str">
        <f aca="false">CONCATENATE(O2092,P2092)</f>
        <v>OS89</v>
      </c>
      <c r="R2092" s="18" t="s">
        <v>546</v>
      </c>
    </row>
    <row r="2093" customFormat="false" ht="12.75" hidden="false" customHeight="false" outlineLevel="0" collapsed="false">
      <c r="O2093" s="18" t="s">
        <v>496</v>
      </c>
      <c r="P2093" s="18" t="n">
        <v>90</v>
      </c>
      <c r="Q2093" s="18" t="str">
        <f aca="false">CONCATENATE(O2093,P2093)</f>
        <v>OS90</v>
      </c>
      <c r="R2093" s="18" t="s">
        <v>546</v>
      </c>
    </row>
    <row r="2094" customFormat="false" ht="12.75" hidden="false" customHeight="false" outlineLevel="0" collapsed="false">
      <c r="O2094" s="18" t="s">
        <v>496</v>
      </c>
      <c r="P2094" s="18" t="n">
        <v>91</v>
      </c>
      <c r="Q2094" s="18" t="str">
        <f aca="false">CONCATENATE(O2094,P2094)</f>
        <v>OS91</v>
      </c>
      <c r="R2094" s="18" t="s">
        <v>546</v>
      </c>
    </row>
    <row r="2095" customFormat="false" ht="12.75" hidden="false" customHeight="false" outlineLevel="0" collapsed="false">
      <c r="O2095" s="18" t="s">
        <v>496</v>
      </c>
      <c r="P2095" s="18" t="n">
        <v>92</v>
      </c>
      <c r="Q2095" s="18" t="str">
        <f aca="false">CONCATENATE(O2095,P2095)</f>
        <v>OS92</v>
      </c>
      <c r="R2095" s="18" t="s">
        <v>546</v>
      </c>
    </row>
    <row r="2096" customFormat="false" ht="12.75" hidden="false" customHeight="false" outlineLevel="0" collapsed="false">
      <c r="O2096" s="18" t="s">
        <v>496</v>
      </c>
      <c r="P2096" s="18" t="n">
        <v>93</v>
      </c>
      <c r="Q2096" s="18" t="str">
        <f aca="false">CONCATENATE(O2096,P2096)</f>
        <v>OS93</v>
      </c>
      <c r="R2096" s="18" t="s">
        <v>546</v>
      </c>
    </row>
    <row r="2097" customFormat="false" ht="12.75" hidden="false" customHeight="false" outlineLevel="0" collapsed="false">
      <c r="O2097" s="18" t="s">
        <v>496</v>
      </c>
      <c r="P2097" s="18" t="n">
        <v>94</v>
      </c>
      <c r="Q2097" s="18" t="str">
        <f aca="false">CONCATENATE(O2097,P2097)</f>
        <v>OS94</v>
      </c>
      <c r="R2097" s="18" t="s">
        <v>546</v>
      </c>
    </row>
    <row r="2098" customFormat="false" ht="12.75" hidden="false" customHeight="false" outlineLevel="0" collapsed="false">
      <c r="O2098" s="18" t="s">
        <v>496</v>
      </c>
      <c r="P2098" s="18" t="n">
        <v>95</v>
      </c>
      <c r="Q2098" s="18" t="str">
        <f aca="false">CONCATENATE(O2098,P2098)</f>
        <v>OS95</v>
      </c>
      <c r="R2098" s="18" t="s">
        <v>546</v>
      </c>
    </row>
    <row r="2099" customFormat="false" ht="12.75" hidden="false" customHeight="false" outlineLevel="0" collapsed="false">
      <c r="O2099" s="18" t="s">
        <v>496</v>
      </c>
      <c r="P2099" s="18" t="n">
        <v>96</v>
      </c>
      <c r="Q2099" s="18" t="str">
        <f aca="false">CONCATENATE(O2099,P2099)</f>
        <v>OS96</v>
      </c>
      <c r="R2099" s="18" t="s">
        <v>546</v>
      </c>
    </row>
    <row r="2100" customFormat="false" ht="12.75" hidden="false" customHeight="false" outlineLevel="0" collapsed="false">
      <c r="O2100" s="18" t="s">
        <v>496</v>
      </c>
      <c r="P2100" s="18" t="n">
        <v>97</v>
      </c>
      <c r="Q2100" s="18" t="str">
        <f aca="false">CONCATENATE(O2100,P2100)</f>
        <v>OS97</v>
      </c>
      <c r="R2100" s="18" t="s">
        <v>546</v>
      </c>
    </row>
    <row r="2101" customFormat="false" ht="12.75" hidden="false" customHeight="false" outlineLevel="0" collapsed="false">
      <c r="O2101" s="18" t="s">
        <v>496</v>
      </c>
      <c r="P2101" s="18" t="n">
        <v>98</v>
      </c>
      <c r="Q2101" s="18" t="str">
        <f aca="false">CONCATENATE(O2101,P2101)</f>
        <v>OS98</v>
      </c>
      <c r="R2101" s="18" t="s">
        <v>546</v>
      </c>
    </row>
    <row r="2102" customFormat="false" ht="12.75" hidden="false" customHeight="false" outlineLevel="0" collapsed="false">
      <c r="O2102" s="18" t="s">
        <v>496</v>
      </c>
      <c r="P2102" s="18" t="n">
        <v>99</v>
      </c>
      <c r="Q2102" s="18" t="str">
        <f aca="false">CONCATENATE(O2102,P2102)</f>
        <v>OS99</v>
      </c>
      <c r="R2102" s="18" t="s">
        <v>546</v>
      </c>
    </row>
    <row r="2103" customFormat="false" ht="12.75" hidden="false" customHeight="false" outlineLevel="0" collapsed="false">
      <c r="O2103" s="18" t="s">
        <v>496</v>
      </c>
      <c r="P2103" s="18" t="n">
        <v>100</v>
      </c>
      <c r="Q2103" s="18" t="str">
        <f aca="false">CONCATENATE(O2103,P2103)</f>
        <v>OS100</v>
      </c>
      <c r="R2103" s="18" t="s">
        <v>546</v>
      </c>
    </row>
    <row r="2104" customFormat="false" ht="12.75" hidden="false" customHeight="false" outlineLevel="0" collapsed="false">
      <c r="O2104" s="18" t="s">
        <v>496</v>
      </c>
      <c r="P2104" s="18" t="n">
        <v>101</v>
      </c>
      <c r="Q2104" s="18" t="str">
        <f aca="false">CONCATENATE(O2104,P2104)</f>
        <v>OS101</v>
      </c>
      <c r="R2104" s="18" t="s">
        <v>546</v>
      </c>
    </row>
    <row r="2105" customFormat="false" ht="12.75" hidden="false" customHeight="false" outlineLevel="0" collapsed="false">
      <c r="O2105" s="18" t="s">
        <v>496</v>
      </c>
      <c r="P2105" s="18" t="n">
        <v>102</v>
      </c>
      <c r="Q2105" s="18" t="str">
        <f aca="false">CONCATENATE(O2105,P2105)</f>
        <v>OS102</v>
      </c>
      <c r="R2105" s="18" t="s">
        <v>546</v>
      </c>
    </row>
    <row r="2106" customFormat="false" ht="12.75" hidden="false" customHeight="false" outlineLevel="0" collapsed="false">
      <c r="O2106" s="18" t="s">
        <v>496</v>
      </c>
      <c r="P2106" s="18" t="n">
        <v>103</v>
      </c>
      <c r="Q2106" s="18" t="str">
        <f aca="false">CONCATENATE(O2106,P2106)</f>
        <v>OS103</v>
      </c>
      <c r="R2106" s="18" t="s">
        <v>546</v>
      </c>
    </row>
    <row r="2107" customFormat="false" ht="12.75" hidden="false" customHeight="false" outlineLevel="0" collapsed="false">
      <c r="O2107" s="18" t="s">
        <v>496</v>
      </c>
      <c r="P2107" s="18" t="n">
        <v>104</v>
      </c>
      <c r="Q2107" s="18" t="str">
        <f aca="false">CONCATENATE(O2107,P2107)</f>
        <v>OS104</v>
      </c>
      <c r="R2107" s="18" t="s">
        <v>546</v>
      </c>
    </row>
    <row r="2108" customFormat="false" ht="12.75" hidden="false" customHeight="false" outlineLevel="0" collapsed="false">
      <c r="O2108" s="18" t="s">
        <v>496</v>
      </c>
      <c r="P2108" s="18" t="n">
        <v>105</v>
      </c>
      <c r="Q2108" s="18" t="str">
        <f aca="false">CONCATENATE(O2108,P2108)</f>
        <v>OS105</v>
      </c>
      <c r="R2108" s="18" t="s">
        <v>546</v>
      </c>
    </row>
    <row r="2109" customFormat="false" ht="12.75" hidden="false" customHeight="false" outlineLevel="0" collapsed="false">
      <c r="O2109" s="18" t="s">
        <v>496</v>
      </c>
      <c r="P2109" s="18" t="n">
        <v>106</v>
      </c>
      <c r="Q2109" s="18" t="str">
        <f aca="false">CONCATENATE(O2109,P2109)</f>
        <v>OS106</v>
      </c>
      <c r="R2109" s="18" t="s">
        <v>546</v>
      </c>
    </row>
    <row r="2110" customFormat="false" ht="12.75" hidden="false" customHeight="false" outlineLevel="0" collapsed="false">
      <c r="O2110" s="18" t="s">
        <v>496</v>
      </c>
      <c r="P2110" s="18" t="n">
        <v>107</v>
      </c>
      <c r="Q2110" s="18" t="str">
        <f aca="false">CONCATENATE(O2110,P2110)</f>
        <v>OS107</v>
      </c>
      <c r="R2110" s="18" t="s">
        <v>546</v>
      </c>
    </row>
    <row r="2111" customFormat="false" ht="12.75" hidden="false" customHeight="false" outlineLevel="0" collapsed="false">
      <c r="O2111" s="18" t="s">
        <v>496</v>
      </c>
      <c r="P2111" s="18" t="n">
        <v>108</v>
      </c>
      <c r="Q2111" s="18" t="str">
        <f aca="false">CONCATENATE(O2111,P2111)</f>
        <v>OS108</v>
      </c>
      <c r="R2111" s="18" t="s">
        <v>546</v>
      </c>
    </row>
    <row r="2112" customFormat="false" ht="12.75" hidden="false" customHeight="false" outlineLevel="0" collapsed="false">
      <c r="O2112" s="18" t="s">
        <v>496</v>
      </c>
      <c r="P2112" s="18" t="n">
        <v>109</v>
      </c>
      <c r="Q2112" s="18" t="str">
        <f aca="false">CONCATENATE(O2112,P2112)</f>
        <v>OS109</v>
      </c>
      <c r="R2112" s="18" t="s">
        <v>546</v>
      </c>
    </row>
    <row r="2113" customFormat="false" ht="12.75" hidden="false" customHeight="false" outlineLevel="0" collapsed="false">
      <c r="O2113" s="18" t="s">
        <v>496</v>
      </c>
      <c r="P2113" s="18" t="n">
        <v>110</v>
      </c>
      <c r="Q2113" s="18" t="str">
        <f aca="false">CONCATENATE(O2113,P2113)</f>
        <v>OS110</v>
      </c>
      <c r="R2113" s="18" t="s">
        <v>546</v>
      </c>
    </row>
    <row r="2114" customFormat="false" ht="12.75" hidden="false" customHeight="false" outlineLevel="0" collapsed="false">
      <c r="O2114" s="18" t="s">
        <v>496</v>
      </c>
      <c r="P2114" s="18" t="n">
        <v>111</v>
      </c>
      <c r="Q2114" s="18" t="str">
        <f aca="false">CONCATENATE(O2114,P2114)</f>
        <v>OS111</v>
      </c>
      <c r="R2114" s="18" t="s">
        <v>546</v>
      </c>
    </row>
    <row r="2115" customFormat="false" ht="12.75" hidden="false" customHeight="false" outlineLevel="0" collapsed="false">
      <c r="O2115" s="18" t="s">
        <v>496</v>
      </c>
      <c r="P2115" s="18" t="n">
        <v>112</v>
      </c>
      <c r="Q2115" s="18" t="str">
        <f aca="false">CONCATENATE(O2115,P2115)</f>
        <v>OS112</v>
      </c>
      <c r="R2115" s="18" t="s">
        <v>546</v>
      </c>
    </row>
    <row r="2116" customFormat="false" ht="12.75" hidden="false" customHeight="false" outlineLevel="0" collapsed="false">
      <c r="O2116" s="18" t="s">
        <v>496</v>
      </c>
      <c r="P2116" s="18" t="n">
        <v>113</v>
      </c>
      <c r="Q2116" s="18" t="str">
        <f aca="false">CONCATENATE(O2116,P2116)</f>
        <v>OS113</v>
      </c>
      <c r="R2116" s="18" t="s">
        <v>546</v>
      </c>
    </row>
    <row r="2117" customFormat="false" ht="12.75" hidden="false" customHeight="false" outlineLevel="0" collapsed="false">
      <c r="O2117" s="18" t="s">
        <v>496</v>
      </c>
      <c r="P2117" s="18" t="n">
        <v>114</v>
      </c>
      <c r="Q2117" s="18" t="str">
        <f aca="false">CONCATENATE(O2117,P2117)</f>
        <v>OS114</v>
      </c>
      <c r="R2117" s="18" t="s">
        <v>546</v>
      </c>
    </row>
    <row r="2118" customFormat="false" ht="12.75" hidden="false" customHeight="false" outlineLevel="0" collapsed="false">
      <c r="O2118" s="18" t="s">
        <v>496</v>
      </c>
      <c r="P2118" s="18" t="n">
        <v>115</v>
      </c>
      <c r="Q2118" s="18" t="str">
        <f aca="false">CONCATENATE(O2118,P2118)</f>
        <v>OS115</v>
      </c>
      <c r="R2118" s="18" t="s">
        <v>546</v>
      </c>
    </row>
    <row r="2119" customFormat="false" ht="12.75" hidden="false" customHeight="false" outlineLevel="0" collapsed="false">
      <c r="O2119" s="18" t="s">
        <v>496</v>
      </c>
      <c r="P2119" s="18" t="n">
        <v>116</v>
      </c>
      <c r="Q2119" s="18" t="str">
        <f aca="false">CONCATENATE(O2119,P2119)</f>
        <v>OS116</v>
      </c>
      <c r="R2119" s="18" t="s">
        <v>546</v>
      </c>
    </row>
    <row r="2120" customFormat="false" ht="12.75" hidden="false" customHeight="false" outlineLevel="0" collapsed="false">
      <c r="O2120" s="18" t="s">
        <v>496</v>
      </c>
      <c r="P2120" s="18" t="n">
        <v>117</v>
      </c>
      <c r="Q2120" s="18" t="str">
        <f aca="false">CONCATENATE(O2120,P2120)</f>
        <v>OS117</v>
      </c>
      <c r="R2120" s="18" t="s">
        <v>546</v>
      </c>
    </row>
    <row r="2121" customFormat="false" ht="12.75" hidden="false" customHeight="false" outlineLevel="0" collapsed="false">
      <c r="O2121" s="18" t="s">
        <v>496</v>
      </c>
      <c r="P2121" s="18" t="n">
        <v>118</v>
      </c>
      <c r="Q2121" s="18" t="str">
        <f aca="false">CONCATENATE(O2121,P2121)</f>
        <v>OS118</v>
      </c>
      <c r="R2121" s="18" t="s">
        <v>546</v>
      </c>
    </row>
    <row r="2122" customFormat="false" ht="12.75" hidden="false" customHeight="false" outlineLevel="0" collapsed="false">
      <c r="O2122" s="18" t="s">
        <v>496</v>
      </c>
      <c r="P2122" s="18" t="n">
        <v>119</v>
      </c>
      <c r="Q2122" s="18" t="str">
        <f aca="false">CONCATENATE(O2122,P2122)</f>
        <v>OS119</v>
      </c>
      <c r="R2122" s="18" t="s">
        <v>546</v>
      </c>
    </row>
    <row r="2123" customFormat="false" ht="12.75" hidden="false" customHeight="false" outlineLevel="0" collapsed="false">
      <c r="O2123" s="18" t="s">
        <v>496</v>
      </c>
      <c r="P2123" s="18" t="n">
        <v>120</v>
      </c>
      <c r="Q2123" s="18" t="str">
        <f aca="false">CONCATENATE(O2123,P2123)</f>
        <v>OS120</v>
      </c>
      <c r="R2123" s="18" t="s">
        <v>546</v>
      </c>
    </row>
    <row r="2124" customFormat="false" ht="12.75" hidden="false" customHeight="false" outlineLevel="0" collapsed="false">
      <c r="O2124" s="18" t="s">
        <v>496</v>
      </c>
      <c r="P2124" s="18" t="n">
        <v>121</v>
      </c>
      <c r="Q2124" s="18" t="str">
        <f aca="false">CONCATENATE(O2124,P2124)</f>
        <v>OS121</v>
      </c>
      <c r="R2124" s="18" t="s">
        <v>546</v>
      </c>
    </row>
    <row r="2125" customFormat="false" ht="12.75" hidden="false" customHeight="false" outlineLevel="0" collapsed="false">
      <c r="O2125" s="18" t="s">
        <v>496</v>
      </c>
      <c r="P2125" s="18" t="n">
        <v>122</v>
      </c>
      <c r="Q2125" s="18" t="str">
        <f aca="false">CONCATENATE(O2125,P2125)</f>
        <v>OS122</v>
      </c>
      <c r="R2125" s="18" t="s">
        <v>546</v>
      </c>
    </row>
    <row r="2126" customFormat="false" ht="12.75" hidden="false" customHeight="false" outlineLevel="0" collapsed="false">
      <c r="O2126" s="18" t="s">
        <v>496</v>
      </c>
      <c r="P2126" s="18" t="n">
        <v>123</v>
      </c>
      <c r="Q2126" s="18" t="str">
        <f aca="false">CONCATENATE(O2126,P2126)</f>
        <v>OS123</v>
      </c>
      <c r="R2126" s="18" t="s">
        <v>546</v>
      </c>
    </row>
    <row r="2127" customFormat="false" ht="12.75" hidden="false" customHeight="false" outlineLevel="0" collapsed="false">
      <c r="O2127" s="18" t="s">
        <v>496</v>
      </c>
      <c r="P2127" s="18" t="n">
        <v>124</v>
      </c>
      <c r="Q2127" s="18" t="str">
        <f aca="false">CONCATENATE(O2127,P2127)</f>
        <v>OS124</v>
      </c>
      <c r="R2127" s="18" t="s">
        <v>546</v>
      </c>
    </row>
    <row r="2128" customFormat="false" ht="12.75" hidden="false" customHeight="false" outlineLevel="0" collapsed="false">
      <c r="O2128" s="18" t="s">
        <v>496</v>
      </c>
      <c r="P2128" s="18" t="n">
        <v>125</v>
      </c>
      <c r="Q2128" s="18" t="str">
        <f aca="false">CONCATENATE(O2128,P2128)</f>
        <v>OS125</v>
      </c>
      <c r="R2128" s="18" t="s">
        <v>546</v>
      </c>
    </row>
    <row r="2129" customFormat="false" ht="12.75" hidden="false" customHeight="false" outlineLevel="0" collapsed="false">
      <c r="O2129" s="18" t="s">
        <v>496</v>
      </c>
      <c r="P2129" s="18" t="n">
        <v>126</v>
      </c>
      <c r="Q2129" s="18" t="str">
        <f aca="false">CONCATENATE(O2129,P2129)</f>
        <v>OS126</v>
      </c>
      <c r="R2129" s="18" t="s">
        <v>546</v>
      </c>
    </row>
    <row r="2130" customFormat="false" ht="12.75" hidden="false" customHeight="false" outlineLevel="0" collapsed="false">
      <c r="O2130" s="18" t="s">
        <v>496</v>
      </c>
      <c r="P2130" s="18" t="n">
        <v>127</v>
      </c>
      <c r="Q2130" s="18" t="str">
        <f aca="false">CONCATENATE(O2130,P2130)</f>
        <v>OS127</v>
      </c>
      <c r="R2130" s="18" t="s">
        <v>546</v>
      </c>
    </row>
    <row r="2131" customFormat="false" ht="12.75" hidden="false" customHeight="false" outlineLevel="0" collapsed="false">
      <c r="O2131" s="18" t="s">
        <v>496</v>
      </c>
      <c r="P2131" s="18" t="n">
        <v>128</v>
      </c>
      <c r="Q2131" s="18" t="str">
        <f aca="false">CONCATENATE(O2131,P2131)</f>
        <v>OS128</v>
      </c>
      <c r="R2131" s="18" t="s">
        <v>546</v>
      </c>
    </row>
    <row r="2132" customFormat="false" ht="12.75" hidden="false" customHeight="false" outlineLevel="0" collapsed="false">
      <c r="O2132" s="18" t="s">
        <v>496</v>
      </c>
      <c r="P2132" s="18" t="n">
        <v>129</v>
      </c>
      <c r="Q2132" s="18" t="str">
        <f aca="false">CONCATENATE(O2132,P2132)</f>
        <v>OS129</v>
      </c>
      <c r="R2132" s="18" t="s">
        <v>546</v>
      </c>
    </row>
    <row r="2133" customFormat="false" ht="12.75" hidden="false" customHeight="false" outlineLevel="0" collapsed="false">
      <c r="O2133" s="18" t="s">
        <v>496</v>
      </c>
      <c r="P2133" s="18" t="n">
        <v>130</v>
      </c>
      <c r="Q2133" s="18" t="str">
        <f aca="false">CONCATENATE(O2133,P2133)</f>
        <v>OS130</v>
      </c>
      <c r="R2133" s="18" t="s">
        <v>546</v>
      </c>
    </row>
    <row r="2134" customFormat="false" ht="12.75" hidden="false" customHeight="false" outlineLevel="0" collapsed="false">
      <c r="O2134" s="18" t="s">
        <v>496</v>
      </c>
      <c r="P2134" s="18" t="n">
        <v>131</v>
      </c>
      <c r="Q2134" s="18" t="str">
        <f aca="false">CONCATENATE(O2134,P2134)</f>
        <v>OS131</v>
      </c>
      <c r="R2134" s="18" t="s">
        <v>546</v>
      </c>
    </row>
    <row r="2135" customFormat="false" ht="12.75" hidden="false" customHeight="false" outlineLevel="0" collapsed="false">
      <c r="O2135" s="18" t="s">
        <v>496</v>
      </c>
      <c r="P2135" s="18" t="n">
        <v>132</v>
      </c>
      <c r="Q2135" s="18" t="str">
        <f aca="false">CONCATENATE(O2135,P2135)</f>
        <v>OS132</v>
      </c>
      <c r="R2135" s="18" t="s">
        <v>546</v>
      </c>
    </row>
    <row r="2136" customFormat="false" ht="12.75" hidden="false" customHeight="false" outlineLevel="0" collapsed="false">
      <c r="O2136" s="18" t="s">
        <v>496</v>
      </c>
      <c r="P2136" s="18" t="n">
        <v>133</v>
      </c>
      <c r="Q2136" s="18" t="str">
        <f aca="false">CONCATENATE(O2136,P2136)</f>
        <v>OS133</v>
      </c>
      <c r="R2136" s="18" t="s">
        <v>546</v>
      </c>
    </row>
    <row r="2137" customFormat="false" ht="12.75" hidden="false" customHeight="false" outlineLevel="0" collapsed="false">
      <c r="O2137" s="18" t="s">
        <v>496</v>
      </c>
      <c r="P2137" s="18" t="n">
        <v>134</v>
      </c>
      <c r="Q2137" s="18" t="str">
        <f aca="false">CONCATENATE(O2137,P2137)</f>
        <v>OS134</v>
      </c>
      <c r="R2137" s="18" t="s">
        <v>546</v>
      </c>
    </row>
    <row r="2138" customFormat="false" ht="12.75" hidden="false" customHeight="false" outlineLevel="0" collapsed="false">
      <c r="O2138" s="18" t="s">
        <v>496</v>
      </c>
      <c r="P2138" s="18" t="n">
        <v>135</v>
      </c>
      <c r="Q2138" s="18" t="str">
        <f aca="false">CONCATENATE(O2138,P2138)</f>
        <v>OS135</v>
      </c>
      <c r="R2138" s="18" t="s">
        <v>546</v>
      </c>
    </row>
    <row r="2139" customFormat="false" ht="12.75" hidden="false" customHeight="false" outlineLevel="0" collapsed="false">
      <c r="O2139" s="18" t="s">
        <v>496</v>
      </c>
      <c r="P2139" s="18" t="n">
        <v>136</v>
      </c>
      <c r="Q2139" s="18" t="str">
        <f aca="false">CONCATENATE(O2139,P2139)</f>
        <v>OS136</v>
      </c>
      <c r="R2139" s="18" t="s">
        <v>546</v>
      </c>
    </row>
    <row r="2140" customFormat="false" ht="12.75" hidden="false" customHeight="false" outlineLevel="0" collapsed="false">
      <c r="O2140" s="18" t="s">
        <v>496</v>
      </c>
      <c r="P2140" s="18" t="n">
        <v>137</v>
      </c>
      <c r="Q2140" s="18" t="str">
        <f aca="false">CONCATENATE(O2140,P2140)</f>
        <v>OS137</v>
      </c>
      <c r="R2140" s="18" t="s">
        <v>546</v>
      </c>
    </row>
    <row r="2141" customFormat="false" ht="12.75" hidden="false" customHeight="false" outlineLevel="0" collapsed="false">
      <c r="O2141" s="18" t="s">
        <v>496</v>
      </c>
      <c r="P2141" s="18" t="n">
        <v>138</v>
      </c>
      <c r="Q2141" s="18" t="str">
        <f aca="false">CONCATENATE(O2141,P2141)</f>
        <v>OS138</v>
      </c>
      <c r="R2141" s="18" t="s">
        <v>546</v>
      </c>
    </row>
    <row r="2142" customFormat="false" ht="12.75" hidden="false" customHeight="false" outlineLevel="0" collapsed="false">
      <c r="O2142" s="18" t="s">
        <v>496</v>
      </c>
      <c r="P2142" s="18" t="n">
        <v>139</v>
      </c>
      <c r="Q2142" s="18" t="str">
        <f aca="false">CONCATENATE(O2142,P2142)</f>
        <v>OS139</v>
      </c>
      <c r="R2142" s="18" t="s">
        <v>546</v>
      </c>
    </row>
    <row r="2143" customFormat="false" ht="12.75" hidden="false" customHeight="false" outlineLevel="0" collapsed="false">
      <c r="O2143" s="18" t="s">
        <v>496</v>
      </c>
      <c r="P2143" s="18" t="n">
        <v>140</v>
      </c>
      <c r="Q2143" s="18" t="str">
        <f aca="false">CONCATENATE(O2143,P2143)</f>
        <v>OS140</v>
      </c>
      <c r="R2143" s="18" t="s">
        <v>546</v>
      </c>
    </row>
    <row r="2144" customFormat="false" ht="12.75" hidden="false" customHeight="false" outlineLevel="0" collapsed="false">
      <c r="O2144" s="18" t="s">
        <v>496</v>
      </c>
      <c r="P2144" s="18" t="n">
        <v>141</v>
      </c>
      <c r="Q2144" s="18" t="str">
        <f aca="false">CONCATENATE(O2144,P2144)</f>
        <v>OS141</v>
      </c>
      <c r="R2144" s="18" t="s">
        <v>546</v>
      </c>
    </row>
    <row r="2145" customFormat="false" ht="12.75" hidden="false" customHeight="false" outlineLevel="0" collapsed="false">
      <c r="O2145" s="18" t="s">
        <v>496</v>
      </c>
      <c r="P2145" s="18" t="n">
        <v>142</v>
      </c>
      <c r="Q2145" s="18" t="str">
        <f aca="false">CONCATENATE(O2145,P2145)</f>
        <v>OS142</v>
      </c>
      <c r="R2145" s="18" t="s">
        <v>546</v>
      </c>
    </row>
    <row r="2146" customFormat="false" ht="12.75" hidden="false" customHeight="false" outlineLevel="0" collapsed="false">
      <c r="O2146" s="18" t="s">
        <v>496</v>
      </c>
      <c r="P2146" s="18" t="n">
        <v>143</v>
      </c>
      <c r="Q2146" s="18" t="str">
        <f aca="false">CONCATENATE(O2146,P2146)</f>
        <v>OS143</v>
      </c>
      <c r="R2146" s="18" t="s">
        <v>546</v>
      </c>
    </row>
    <row r="2147" customFormat="false" ht="12.75" hidden="false" customHeight="false" outlineLevel="0" collapsed="false">
      <c r="O2147" s="18" t="s">
        <v>496</v>
      </c>
      <c r="P2147" s="18" t="n">
        <v>144</v>
      </c>
      <c r="Q2147" s="18" t="str">
        <f aca="false">CONCATENATE(O2147,P2147)</f>
        <v>OS144</v>
      </c>
      <c r="R2147" s="18" t="s">
        <v>546</v>
      </c>
    </row>
    <row r="2148" customFormat="false" ht="12.75" hidden="false" customHeight="false" outlineLevel="0" collapsed="false">
      <c r="O2148" s="18" t="s">
        <v>496</v>
      </c>
      <c r="P2148" s="18" t="n">
        <v>145</v>
      </c>
      <c r="Q2148" s="18" t="str">
        <f aca="false">CONCATENATE(O2148,P2148)</f>
        <v>OS145</v>
      </c>
      <c r="R2148" s="18" t="s">
        <v>546</v>
      </c>
    </row>
    <row r="2149" customFormat="false" ht="12.75" hidden="false" customHeight="false" outlineLevel="0" collapsed="false">
      <c r="O2149" s="18" t="s">
        <v>496</v>
      </c>
      <c r="P2149" s="18" t="n">
        <v>146</v>
      </c>
      <c r="Q2149" s="18" t="str">
        <f aca="false">CONCATENATE(O2149,P2149)</f>
        <v>OS146</v>
      </c>
      <c r="R2149" s="18" t="s">
        <v>546</v>
      </c>
    </row>
    <row r="2150" customFormat="false" ht="12.75" hidden="false" customHeight="false" outlineLevel="0" collapsed="false">
      <c r="O2150" s="18" t="s">
        <v>496</v>
      </c>
      <c r="P2150" s="18" t="n">
        <v>147</v>
      </c>
      <c r="Q2150" s="18" t="str">
        <f aca="false">CONCATENATE(O2150,P2150)</f>
        <v>OS147</v>
      </c>
      <c r="R2150" s="18" t="s">
        <v>546</v>
      </c>
    </row>
    <row r="2151" customFormat="false" ht="12.75" hidden="false" customHeight="false" outlineLevel="0" collapsed="false">
      <c r="O2151" s="18" t="s">
        <v>496</v>
      </c>
      <c r="P2151" s="18" t="n">
        <v>148</v>
      </c>
      <c r="Q2151" s="18" t="str">
        <f aca="false">CONCATENATE(O2151,P2151)</f>
        <v>OS148</v>
      </c>
      <c r="R2151" s="18" t="s">
        <v>546</v>
      </c>
    </row>
    <row r="2152" customFormat="false" ht="12.75" hidden="false" customHeight="false" outlineLevel="0" collapsed="false">
      <c r="O2152" s="18" t="s">
        <v>496</v>
      </c>
      <c r="P2152" s="18" t="n">
        <v>149</v>
      </c>
      <c r="Q2152" s="18" t="str">
        <f aca="false">CONCATENATE(O2152,P2152)</f>
        <v>OS149</v>
      </c>
      <c r="R2152" s="18" t="s">
        <v>546</v>
      </c>
    </row>
    <row r="2153" customFormat="false" ht="12.75" hidden="false" customHeight="false" outlineLevel="0" collapsed="false">
      <c r="O2153" s="18" t="s">
        <v>496</v>
      </c>
      <c r="P2153" s="18" t="n">
        <v>150</v>
      </c>
      <c r="Q2153" s="18" t="str">
        <f aca="false">CONCATENATE(O2153,P2153)</f>
        <v>OS150</v>
      </c>
      <c r="R2153" s="18" t="s">
        <v>546</v>
      </c>
    </row>
    <row r="2154" customFormat="false" ht="12.75" hidden="false" customHeight="false" outlineLevel="0" collapsed="false">
      <c r="O2154" s="18" t="s">
        <v>496</v>
      </c>
      <c r="P2154" s="18" t="n">
        <v>151</v>
      </c>
      <c r="Q2154" s="18" t="str">
        <f aca="false">CONCATENATE(O2154,P2154)</f>
        <v>OS151</v>
      </c>
      <c r="R2154" s="18" t="s">
        <v>546</v>
      </c>
    </row>
    <row r="2155" customFormat="false" ht="12.75" hidden="false" customHeight="false" outlineLevel="0" collapsed="false">
      <c r="O2155" s="18" t="s">
        <v>496</v>
      </c>
      <c r="P2155" s="18" t="n">
        <v>152</v>
      </c>
      <c r="Q2155" s="18" t="str">
        <f aca="false">CONCATENATE(O2155,P2155)</f>
        <v>OS152</v>
      </c>
      <c r="R2155" s="18" t="s">
        <v>546</v>
      </c>
    </row>
    <row r="2156" customFormat="false" ht="12.75" hidden="false" customHeight="false" outlineLevel="0" collapsed="false">
      <c r="O2156" s="18" t="s">
        <v>496</v>
      </c>
      <c r="P2156" s="18" t="n">
        <v>153</v>
      </c>
      <c r="Q2156" s="18" t="str">
        <f aca="false">CONCATENATE(O2156,P2156)</f>
        <v>OS153</v>
      </c>
      <c r="R2156" s="18" t="s">
        <v>546</v>
      </c>
    </row>
    <row r="2157" customFormat="false" ht="12.75" hidden="false" customHeight="false" outlineLevel="0" collapsed="false">
      <c r="O2157" s="18" t="s">
        <v>496</v>
      </c>
      <c r="P2157" s="18" t="n">
        <v>154</v>
      </c>
      <c r="Q2157" s="18" t="str">
        <f aca="false">CONCATENATE(O2157,P2157)</f>
        <v>OS154</v>
      </c>
      <c r="R2157" s="18" t="s">
        <v>546</v>
      </c>
    </row>
    <row r="2158" customFormat="false" ht="12.75" hidden="false" customHeight="false" outlineLevel="0" collapsed="false">
      <c r="O2158" s="18" t="s">
        <v>496</v>
      </c>
      <c r="P2158" s="18" t="n">
        <v>155</v>
      </c>
      <c r="Q2158" s="18" t="str">
        <f aca="false">CONCATENATE(O2158,P2158)</f>
        <v>OS155</v>
      </c>
      <c r="R2158" s="18" t="s">
        <v>546</v>
      </c>
    </row>
    <row r="2159" customFormat="false" ht="12.75" hidden="false" customHeight="false" outlineLevel="0" collapsed="false">
      <c r="O2159" s="18" t="s">
        <v>496</v>
      </c>
      <c r="P2159" s="18" t="n">
        <v>156</v>
      </c>
      <c r="Q2159" s="18" t="str">
        <f aca="false">CONCATENATE(O2159,P2159)</f>
        <v>OS156</v>
      </c>
      <c r="R2159" s="18" t="s">
        <v>546</v>
      </c>
    </row>
    <row r="2160" customFormat="false" ht="12.75" hidden="false" customHeight="false" outlineLevel="0" collapsed="false">
      <c r="O2160" s="18" t="s">
        <v>496</v>
      </c>
      <c r="P2160" s="18" t="n">
        <v>157</v>
      </c>
      <c r="Q2160" s="18" t="str">
        <f aca="false">CONCATENATE(O2160,P2160)</f>
        <v>OS157</v>
      </c>
      <c r="R2160" s="18" t="s">
        <v>546</v>
      </c>
    </row>
    <row r="2161" customFormat="false" ht="12.75" hidden="false" customHeight="false" outlineLevel="0" collapsed="false">
      <c r="O2161" s="18" t="s">
        <v>496</v>
      </c>
      <c r="P2161" s="18" t="n">
        <v>158</v>
      </c>
      <c r="Q2161" s="18" t="str">
        <f aca="false">CONCATENATE(O2161,P2161)</f>
        <v>OS158</v>
      </c>
      <c r="R2161" s="18" t="s">
        <v>546</v>
      </c>
    </row>
    <row r="2162" customFormat="false" ht="12.75" hidden="false" customHeight="false" outlineLevel="0" collapsed="false">
      <c r="O2162" s="18" t="s">
        <v>496</v>
      </c>
      <c r="P2162" s="18" t="n">
        <v>159</v>
      </c>
      <c r="Q2162" s="18" t="str">
        <f aca="false">CONCATENATE(O2162,P2162)</f>
        <v>OS159</v>
      </c>
      <c r="R2162" s="18" t="s">
        <v>546</v>
      </c>
    </row>
    <row r="2163" customFormat="false" ht="12.75" hidden="false" customHeight="false" outlineLevel="0" collapsed="false">
      <c r="O2163" s="18" t="s">
        <v>496</v>
      </c>
      <c r="P2163" s="18" t="n">
        <v>160</v>
      </c>
      <c r="Q2163" s="18" t="str">
        <f aca="false">CONCATENATE(O2163,P2163)</f>
        <v>OS160</v>
      </c>
      <c r="R2163" s="18" t="s">
        <v>546</v>
      </c>
    </row>
    <row r="2164" customFormat="false" ht="12.75" hidden="false" customHeight="false" outlineLevel="0" collapsed="false">
      <c r="O2164" s="18" t="s">
        <v>496</v>
      </c>
      <c r="P2164" s="18" t="n">
        <v>161</v>
      </c>
      <c r="Q2164" s="18" t="str">
        <f aca="false">CONCATENATE(O2164,P2164)</f>
        <v>OS161</v>
      </c>
      <c r="R2164" s="18" t="s">
        <v>546</v>
      </c>
    </row>
    <row r="2165" customFormat="false" ht="12.75" hidden="false" customHeight="false" outlineLevel="0" collapsed="false">
      <c r="O2165" s="18" t="s">
        <v>496</v>
      </c>
      <c r="P2165" s="18" t="n">
        <v>162</v>
      </c>
      <c r="Q2165" s="18" t="str">
        <f aca="false">CONCATENATE(O2165,P2165)</f>
        <v>OS162</v>
      </c>
      <c r="R2165" s="18" t="s">
        <v>546</v>
      </c>
    </row>
    <row r="2166" customFormat="false" ht="12.75" hidden="false" customHeight="false" outlineLevel="0" collapsed="false">
      <c r="O2166" s="18" t="s">
        <v>496</v>
      </c>
      <c r="P2166" s="18" t="n">
        <v>163</v>
      </c>
      <c r="Q2166" s="18" t="str">
        <f aca="false">CONCATENATE(O2166,P2166)</f>
        <v>OS163</v>
      </c>
      <c r="R2166" s="18" t="s">
        <v>546</v>
      </c>
    </row>
    <row r="2167" customFormat="false" ht="12.75" hidden="false" customHeight="false" outlineLevel="0" collapsed="false">
      <c r="O2167" s="18" t="s">
        <v>496</v>
      </c>
      <c r="P2167" s="18" t="n">
        <v>164</v>
      </c>
      <c r="Q2167" s="18" t="str">
        <f aca="false">CONCATENATE(O2167,P2167)</f>
        <v>OS164</v>
      </c>
      <c r="R2167" s="18" t="s">
        <v>546</v>
      </c>
    </row>
    <row r="2168" customFormat="false" ht="12.75" hidden="false" customHeight="false" outlineLevel="0" collapsed="false">
      <c r="O2168" s="18" t="s">
        <v>496</v>
      </c>
      <c r="P2168" s="18" t="n">
        <v>165</v>
      </c>
      <c r="Q2168" s="18" t="str">
        <f aca="false">CONCATENATE(O2168,P2168)</f>
        <v>OS165</v>
      </c>
      <c r="R2168" s="18" t="s">
        <v>546</v>
      </c>
    </row>
    <row r="2169" customFormat="false" ht="12.75" hidden="false" customHeight="false" outlineLevel="0" collapsed="false">
      <c r="O2169" s="18" t="s">
        <v>496</v>
      </c>
      <c r="P2169" s="18" t="n">
        <v>166</v>
      </c>
      <c r="Q2169" s="18" t="str">
        <f aca="false">CONCATENATE(O2169,P2169)</f>
        <v>OS166</v>
      </c>
      <c r="R2169" s="18" t="s">
        <v>546</v>
      </c>
    </row>
    <row r="2170" customFormat="false" ht="12.75" hidden="false" customHeight="false" outlineLevel="0" collapsed="false">
      <c r="O2170" s="18" t="s">
        <v>496</v>
      </c>
      <c r="P2170" s="18" t="n">
        <v>167</v>
      </c>
      <c r="Q2170" s="18" t="str">
        <f aca="false">CONCATENATE(O2170,P2170)</f>
        <v>OS167</v>
      </c>
      <c r="R2170" s="18" t="s">
        <v>546</v>
      </c>
    </row>
    <row r="2171" customFormat="false" ht="12.75" hidden="false" customHeight="false" outlineLevel="0" collapsed="false">
      <c r="O2171" s="18" t="s">
        <v>496</v>
      </c>
      <c r="P2171" s="18" t="n">
        <v>168</v>
      </c>
      <c r="Q2171" s="18" t="str">
        <f aca="false">CONCATENATE(O2171,P2171)</f>
        <v>OS168</v>
      </c>
      <c r="R2171" s="18" t="s">
        <v>546</v>
      </c>
    </row>
    <row r="2172" customFormat="false" ht="12.75" hidden="false" customHeight="false" outlineLevel="0" collapsed="false">
      <c r="O2172" s="18" t="s">
        <v>496</v>
      </c>
      <c r="P2172" s="18" t="n">
        <v>169</v>
      </c>
      <c r="Q2172" s="18" t="str">
        <f aca="false">CONCATENATE(O2172,P2172)</f>
        <v>OS169</v>
      </c>
      <c r="R2172" s="18" t="s">
        <v>546</v>
      </c>
    </row>
    <row r="2173" customFormat="false" ht="12.75" hidden="false" customHeight="false" outlineLevel="0" collapsed="false">
      <c r="O2173" s="18" t="s">
        <v>496</v>
      </c>
      <c r="P2173" s="18" t="n">
        <v>170</v>
      </c>
      <c r="Q2173" s="18" t="str">
        <f aca="false">CONCATENATE(O2173,P2173)</f>
        <v>OS170</v>
      </c>
      <c r="R2173" s="18" t="s">
        <v>546</v>
      </c>
    </row>
    <row r="2174" customFormat="false" ht="12.75" hidden="false" customHeight="false" outlineLevel="0" collapsed="false">
      <c r="O2174" s="18" t="s">
        <v>496</v>
      </c>
      <c r="P2174" s="18" t="n">
        <v>171</v>
      </c>
      <c r="Q2174" s="18" t="str">
        <f aca="false">CONCATENATE(O2174,P2174)</f>
        <v>OS171</v>
      </c>
      <c r="R2174" s="18" t="s">
        <v>546</v>
      </c>
    </row>
    <row r="2175" customFormat="false" ht="12.75" hidden="false" customHeight="false" outlineLevel="0" collapsed="false">
      <c r="O2175" s="18" t="s">
        <v>496</v>
      </c>
      <c r="P2175" s="18" t="n">
        <v>172</v>
      </c>
      <c r="Q2175" s="18" t="str">
        <f aca="false">CONCATENATE(O2175,P2175)</f>
        <v>OS172</v>
      </c>
      <c r="R2175" s="18" t="s">
        <v>546</v>
      </c>
    </row>
    <row r="2176" customFormat="false" ht="12.75" hidden="false" customHeight="false" outlineLevel="0" collapsed="false">
      <c r="O2176" s="18" t="s">
        <v>496</v>
      </c>
      <c r="P2176" s="18" t="n">
        <v>173</v>
      </c>
      <c r="Q2176" s="18" t="str">
        <f aca="false">CONCATENATE(O2176,P2176)</f>
        <v>OS173</v>
      </c>
      <c r="R2176" s="18" t="s">
        <v>546</v>
      </c>
    </row>
    <row r="2177" customFormat="false" ht="12.75" hidden="false" customHeight="false" outlineLevel="0" collapsed="false">
      <c r="O2177" s="18" t="s">
        <v>496</v>
      </c>
      <c r="P2177" s="18" t="n">
        <v>174</v>
      </c>
      <c r="Q2177" s="18" t="str">
        <f aca="false">CONCATENATE(O2177,P2177)</f>
        <v>OS174</v>
      </c>
      <c r="R2177" s="18" t="s">
        <v>546</v>
      </c>
    </row>
    <row r="2178" customFormat="false" ht="12.75" hidden="false" customHeight="false" outlineLevel="0" collapsed="false">
      <c r="O2178" s="18" t="s">
        <v>496</v>
      </c>
      <c r="P2178" s="18" t="n">
        <v>175</v>
      </c>
      <c r="Q2178" s="18" t="str">
        <f aca="false">CONCATENATE(O2178,P2178)</f>
        <v>OS175</v>
      </c>
      <c r="R2178" s="18" t="s">
        <v>546</v>
      </c>
    </row>
    <row r="2179" customFormat="false" ht="12.75" hidden="false" customHeight="false" outlineLevel="0" collapsed="false">
      <c r="O2179" s="18" t="s">
        <v>496</v>
      </c>
      <c r="P2179" s="18" t="n">
        <v>176</v>
      </c>
      <c r="Q2179" s="18" t="str">
        <f aca="false">CONCATENATE(O2179,P2179)</f>
        <v>OS176</v>
      </c>
      <c r="R2179" s="18" t="s">
        <v>546</v>
      </c>
    </row>
    <row r="2180" customFormat="false" ht="12.75" hidden="false" customHeight="false" outlineLevel="0" collapsed="false">
      <c r="O2180" s="18" t="s">
        <v>496</v>
      </c>
      <c r="P2180" s="18" t="n">
        <v>177</v>
      </c>
      <c r="Q2180" s="18" t="str">
        <f aca="false">CONCATENATE(O2180,P2180)</f>
        <v>OS177</v>
      </c>
      <c r="R2180" s="18" t="s">
        <v>546</v>
      </c>
    </row>
    <row r="2181" customFormat="false" ht="12.75" hidden="false" customHeight="false" outlineLevel="0" collapsed="false">
      <c r="O2181" s="18" t="s">
        <v>496</v>
      </c>
      <c r="P2181" s="18" t="n">
        <v>178</v>
      </c>
      <c r="Q2181" s="18" t="str">
        <f aca="false">CONCATENATE(O2181,P2181)</f>
        <v>OS178</v>
      </c>
      <c r="R2181" s="18" t="s">
        <v>546</v>
      </c>
    </row>
    <row r="2182" customFormat="false" ht="12.75" hidden="false" customHeight="false" outlineLevel="0" collapsed="false">
      <c r="O2182" s="18" t="s">
        <v>496</v>
      </c>
      <c r="P2182" s="18" t="n">
        <v>179</v>
      </c>
      <c r="Q2182" s="18" t="str">
        <f aca="false">CONCATENATE(O2182,P2182)</f>
        <v>OS179</v>
      </c>
      <c r="R2182" s="18" t="s">
        <v>546</v>
      </c>
    </row>
    <row r="2183" customFormat="false" ht="12.75" hidden="false" customHeight="false" outlineLevel="0" collapsed="false">
      <c r="O2183" s="18" t="s">
        <v>496</v>
      </c>
      <c r="P2183" s="18" t="n">
        <v>180</v>
      </c>
      <c r="Q2183" s="18" t="str">
        <f aca="false">CONCATENATE(O2183,P2183)</f>
        <v>OS180</v>
      </c>
      <c r="R2183" s="18" t="s">
        <v>546</v>
      </c>
    </row>
    <row r="2184" customFormat="false" ht="12.75" hidden="false" customHeight="false" outlineLevel="0" collapsed="false">
      <c r="O2184" s="18" t="s">
        <v>496</v>
      </c>
      <c r="P2184" s="18" t="n">
        <v>181</v>
      </c>
      <c r="Q2184" s="18" t="str">
        <f aca="false">CONCATENATE(O2184,P2184)</f>
        <v>OS181</v>
      </c>
      <c r="R2184" s="18" t="s">
        <v>546</v>
      </c>
    </row>
    <row r="2185" customFormat="false" ht="12.75" hidden="false" customHeight="false" outlineLevel="0" collapsed="false">
      <c r="O2185" s="18" t="s">
        <v>496</v>
      </c>
      <c r="P2185" s="18" t="n">
        <v>182</v>
      </c>
      <c r="Q2185" s="18" t="str">
        <f aca="false">CONCATENATE(O2185,P2185)</f>
        <v>OS182</v>
      </c>
      <c r="R2185" s="18" t="s">
        <v>546</v>
      </c>
    </row>
    <row r="2186" customFormat="false" ht="12.75" hidden="false" customHeight="false" outlineLevel="0" collapsed="false">
      <c r="O2186" s="18" t="s">
        <v>496</v>
      </c>
      <c r="P2186" s="18" t="n">
        <v>183</v>
      </c>
      <c r="Q2186" s="18" t="str">
        <f aca="false">CONCATENATE(O2186,P2186)</f>
        <v>OS183</v>
      </c>
      <c r="R2186" s="18" t="s">
        <v>546</v>
      </c>
    </row>
    <row r="2187" customFormat="false" ht="12.75" hidden="false" customHeight="false" outlineLevel="0" collapsed="false">
      <c r="O2187" s="18" t="s">
        <v>496</v>
      </c>
      <c r="P2187" s="18" t="n">
        <v>184</v>
      </c>
      <c r="Q2187" s="18" t="str">
        <f aca="false">CONCATENATE(O2187,P2187)</f>
        <v>OS184</v>
      </c>
      <c r="R2187" s="18" t="s">
        <v>546</v>
      </c>
    </row>
    <row r="2188" customFormat="false" ht="12.75" hidden="false" customHeight="false" outlineLevel="0" collapsed="false">
      <c r="O2188" s="18" t="s">
        <v>496</v>
      </c>
      <c r="P2188" s="18" t="n">
        <v>185</v>
      </c>
      <c r="Q2188" s="18" t="str">
        <f aca="false">CONCATENATE(O2188,P2188)</f>
        <v>OS185</v>
      </c>
      <c r="R2188" s="18" t="s">
        <v>546</v>
      </c>
    </row>
    <row r="2189" customFormat="false" ht="12.75" hidden="false" customHeight="false" outlineLevel="0" collapsed="false">
      <c r="O2189" s="18" t="s">
        <v>496</v>
      </c>
      <c r="P2189" s="18" t="n">
        <v>186</v>
      </c>
      <c r="Q2189" s="18" t="str">
        <f aca="false">CONCATENATE(O2189,P2189)</f>
        <v>OS186</v>
      </c>
      <c r="R2189" s="18" t="s">
        <v>546</v>
      </c>
    </row>
    <row r="2190" customFormat="false" ht="12.75" hidden="false" customHeight="false" outlineLevel="0" collapsed="false">
      <c r="O2190" s="18" t="s">
        <v>496</v>
      </c>
      <c r="P2190" s="18" t="n">
        <v>187</v>
      </c>
      <c r="Q2190" s="18" t="str">
        <f aca="false">CONCATENATE(O2190,P2190)</f>
        <v>OS187</v>
      </c>
      <c r="R2190" s="18" t="s">
        <v>546</v>
      </c>
    </row>
    <row r="2191" customFormat="false" ht="12.75" hidden="false" customHeight="false" outlineLevel="0" collapsed="false">
      <c r="O2191" s="18" t="s">
        <v>496</v>
      </c>
      <c r="P2191" s="18" t="n">
        <v>188</v>
      </c>
      <c r="Q2191" s="18" t="str">
        <f aca="false">CONCATENATE(O2191,P2191)</f>
        <v>OS188</v>
      </c>
      <c r="R2191" s="18" t="s">
        <v>546</v>
      </c>
    </row>
    <row r="2192" customFormat="false" ht="12.75" hidden="false" customHeight="false" outlineLevel="0" collapsed="false">
      <c r="O2192" s="18" t="s">
        <v>496</v>
      </c>
      <c r="P2192" s="18" t="n">
        <v>189</v>
      </c>
      <c r="Q2192" s="18" t="str">
        <f aca="false">CONCATENATE(O2192,P2192)</f>
        <v>OS189</v>
      </c>
      <c r="R2192" s="18" t="s">
        <v>546</v>
      </c>
    </row>
    <row r="2193" customFormat="false" ht="12.75" hidden="false" customHeight="false" outlineLevel="0" collapsed="false">
      <c r="O2193" s="18" t="s">
        <v>496</v>
      </c>
      <c r="P2193" s="18" t="n">
        <v>190</v>
      </c>
      <c r="Q2193" s="18" t="str">
        <f aca="false">CONCATENATE(O2193,P2193)</f>
        <v>OS190</v>
      </c>
      <c r="R2193" s="18" t="s">
        <v>546</v>
      </c>
    </row>
    <row r="2194" customFormat="false" ht="12.75" hidden="false" customHeight="false" outlineLevel="0" collapsed="false">
      <c r="O2194" s="18" t="s">
        <v>496</v>
      </c>
      <c r="P2194" s="18" t="n">
        <v>191</v>
      </c>
      <c r="Q2194" s="18" t="str">
        <f aca="false">CONCATENATE(O2194,P2194)</f>
        <v>OS191</v>
      </c>
      <c r="R2194" s="18" t="s">
        <v>546</v>
      </c>
    </row>
    <row r="2195" customFormat="false" ht="12.75" hidden="false" customHeight="false" outlineLevel="0" collapsed="false">
      <c r="O2195" s="18" t="s">
        <v>496</v>
      </c>
      <c r="P2195" s="18" t="n">
        <v>192</v>
      </c>
      <c r="Q2195" s="18" t="str">
        <f aca="false">CONCATENATE(O2195,P2195)</f>
        <v>OS192</v>
      </c>
      <c r="R2195" s="18" t="s">
        <v>546</v>
      </c>
    </row>
    <row r="2196" customFormat="false" ht="12.75" hidden="false" customHeight="false" outlineLevel="0" collapsed="false">
      <c r="O2196" s="18" t="s">
        <v>496</v>
      </c>
      <c r="P2196" s="18" t="n">
        <v>193</v>
      </c>
      <c r="Q2196" s="18" t="str">
        <f aca="false">CONCATENATE(O2196,P2196)</f>
        <v>OS193</v>
      </c>
      <c r="R2196" s="18" t="s">
        <v>546</v>
      </c>
    </row>
    <row r="2197" customFormat="false" ht="12.75" hidden="false" customHeight="false" outlineLevel="0" collapsed="false">
      <c r="O2197" s="18" t="s">
        <v>496</v>
      </c>
      <c r="P2197" s="18" t="n">
        <v>194</v>
      </c>
      <c r="Q2197" s="18" t="str">
        <f aca="false">CONCATENATE(O2197,P2197)</f>
        <v>OS194</v>
      </c>
      <c r="R2197" s="18" t="s">
        <v>546</v>
      </c>
    </row>
    <row r="2198" customFormat="false" ht="12.75" hidden="false" customHeight="false" outlineLevel="0" collapsed="false">
      <c r="O2198" s="18" t="s">
        <v>496</v>
      </c>
      <c r="P2198" s="18" t="n">
        <v>195</v>
      </c>
      <c r="Q2198" s="18" t="str">
        <f aca="false">CONCATENATE(O2198,P2198)</f>
        <v>OS195</v>
      </c>
      <c r="R2198" s="18" t="s">
        <v>546</v>
      </c>
    </row>
    <row r="2199" customFormat="false" ht="12.75" hidden="false" customHeight="false" outlineLevel="0" collapsed="false">
      <c r="O2199" s="18" t="s">
        <v>496</v>
      </c>
      <c r="P2199" s="18" t="n">
        <v>196</v>
      </c>
      <c r="Q2199" s="18" t="str">
        <f aca="false">CONCATENATE(O2199,P2199)</f>
        <v>OS196</v>
      </c>
      <c r="R2199" s="18" t="s">
        <v>546</v>
      </c>
    </row>
    <row r="2200" customFormat="false" ht="12.75" hidden="false" customHeight="false" outlineLevel="0" collapsed="false">
      <c r="O2200" s="18" t="s">
        <v>496</v>
      </c>
      <c r="P2200" s="18" t="n">
        <v>197</v>
      </c>
      <c r="Q2200" s="18" t="str">
        <f aca="false">CONCATENATE(O2200,P2200)</f>
        <v>OS197</v>
      </c>
      <c r="R2200" s="18" t="s">
        <v>546</v>
      </c>
    </row>
    <row r="2201" customFormat="false" ht="12.75" hidden="false" customHeight="false" outlineLevel="0" collapsed="false">
      <c r="O2201" s="18" t="s">
        <v>496</v>
      </c>
      <c r="P2201" s="18" t="n">
        <v>198</v>
      </c>
      <c r="Q2201" s="18" t="str">
        <f aca="false">CONCATENATE(O2201,P2201)</f>
        <v>OS198</v>
      </c>
      <c r="R2201" s="18" t="s">
        <v>546</v>
      </c>
    </row>
    <row r="2202" customFormat="false" ht="12.75" hidden="false" customHeight="false" outlineLevel="0" collapsed="false">
      <c r="O2202" s="18" t="s">
        <v>496</v>
      </c>
      <c r="P2202" s="18" t="n">
        <v>199</v>
      </c>
      <c r="Q2202" s="18" t="str">
        <f aca="false">CONCATENATE(O2202,P2202)</f>
        <v>OS199</v>
      </c>
      <c r="R2202" s="18" t="s">
        <v>546</v>
      </c>
    </row>
    <row r="2203" customFormat="false" ht="12.75" hidden="false" customHeight="false" outlineLevel="0" collapsed="false">
      <c r="O2203" s="18" t="s">
        <v>496</v>
      </c>
      <c r="P2203" s="18" t="n">
        <v>200</v>
      </c>
      <c r="Q2203" s="18" t="str">
        <f aca="false">CONCATENATE(O2203,P2203)</f>
        <v>OS200</v>
      </c>
      <c r="R2203" s="18" t="s">
        <v>546</v>
      </c>
    </row>
    <row r="2204" customFormat="false" ht="12.75" hidden="false" customHeight="false" outlineLevel="0" collapsed="false">
      <c r="O2204" s="18" t="s">
        <v>437</v>
      </c>
      <c r="P2204" s="18" t="n">
        <v>1</v>
      </c>
      <c r="Q2204" s="18" t="str">
        <f aca="false">CONCATENATE(O2204,P2204)</f>
        <v>AK1</v>
      </c>
      <c r="R2204" s="18" t="s">
        <v>547</v>
      </c>
    </row>
    <row r="2205" customFormat="false" ht="12.75" hidden="false" customHeight="false" outlineLevel="0" collapsed="false">
      <c r="O2205" s="18" t="s">
        <v>437</v>
      </c>
      <c r="P2205" s="18" t="n">
        <v>2</v>
      </c>
      <c r="Q2205" s="18" t="str">
        <f aca="false">CONCATENATE(O2205,P2205)</f>
        <v>AK2</v>
      </c>
      <c r="R2205" s="18" t="s">
        <v>547</v>
      </c>
    </row>
    <row r="2206" customFormat="false" ht="12.75" hidden="false" customHeight="false" outlineLevel="0" collapsed="false">
      <c r="O2206" s="18" t="s">
        <v>437</v>
      </c>
      <c r="P2206" s="18" t="n">
        <v>3</v>
      </c>
      <c r="Q2206" s="18" t="str">
        <f aca="false">CONCATENATE(O2206,P2206)</f>
        <v>AK3</v>
      </c>
      <c r="R2206" s="18" t="s">
        <v>547</v>
      </c>
    </row>
    <row r="2207" customFormat="false" ht="12.75" hidden="false" customHeight="false" outlineLevel="0" collapsed="false">
      <c r="O2207" s="18" t="s">
        <v>437</v>
      </c>
      <c r="P2207" s="18" t="n">
        <v>4</v>
      </c>
      <c r="Q2207" s="18" t="str">
        <f aca="false">CONCATENATE(O2207,P2207)</f>
        <v>AK4</v>
      </c>
      <c r="R2207" s="18" t="s">
        <v>547</v>
      </c>
    </row>
    <row r="2208" customFormat="false" ht="12.75" hidden="false" customHeight="false" outlineLevel="0" collapsed="false">
      <c r="O2208" s="18" t="s">
        <v>437</v>
      </c>
      <c r="P2208" s="18" t="n">
        <v>5</v>
      </c>
      <c r="Q2208" s="18" t="str">
        <f aca="false">CONCATENATE(O2208,P2208)</f>
        <v>AK5</v>
      </c>
      <c r="R2208" s="18" t="s">
        <v>547</v>
      </c>
    </row>
    <row r="2209" customFormat="false" ht="12.75" hidden="false" customHeight="false" outlineLevel="0" collapsed="false">
      <c r="O2209" s="18" t="s">
        <v>437</v>
      </c>
      <c r="P2209" s="18" t="n">
        <v>6</v>
      </c>
      <c r="Q2209" s="18" t="str">
        <f aca="false">CONCATENATE(O2209,P2209)</f>
        <v>AK6</v>
      </c>
      <c r="R2209" s="18" t="s">
        <v>547</v>
      </c>
    </row>
    <row r="2210" customFormat="false" ht="12.75" hidden="false" customHeight="false" outlineLevel="0" collapsed="false">
      <c r="O2210" s="18" t="s">
        <v>437</v>
      </c>
      <c r="P2210" s="18" t="n">
        <v>7</v>
      </c>
      <c r="Q2210" s="18" t="str">
        <f aca="false">CONCATENATE(O2210,P2210)</f>
        <v>AK7</v>
      </c>
      <c r="R2210" s="18" t="s">
        <v>547</v>
      </c>
    </row>
    <row r="2211" customFormat="false" ht="12.75" hidden="false" customHeight="false" outlineLevel="0" collapsed="false">
      <c r="O2211" s="18" t="s">
        <v>437</v>
      </c>
      <c r="P2211" s="18" t="n">
        <v>8</v>
      </c>
      <c r="Q2211" s="18" t="str">
        <f aca="false">CONCATENATE(O2211,P2211)</f>
        <v>AK8</v>
      </c>
      <c r="R2211" s="18" t="s">
        <v>547</v>
      </c>
    </row>
    <row r="2212" customFormat="false" ht="12.75" hidden="false" customHeight="false" outlineLevel="0" collapsed="false">
      <c r="O2212" s="18" t="s">
        <v>437</v>
      </c>
      <c r="P2212" s="18" t="n">
        <v>9</v>
      </c>
      <c r="Q2212" s="18" t="str">
        <f aca="false">CONCATENATE(O2212,P2212)</f>
        <v>AK9</v>
      </c>
      <c r="R2212" s="18" t="s">
        <v>547</v>
      </c>
    </row>
    <row r="2213" customFormat="false" ht="12.75" hidden="false" customHeight="false" outlineLevel="0" collapsed="false">
      <c r="O2213" s="18" t="s">
        <v>437</v>
      </c>
      <c r="P2213" s="18" t="n">
        <v>10</v>
      </c>
      <c r="Q2213" s="18" t="str">
        <f aca="false">CONCATENATE(O2213,P2213)</f>
        <v>AK10</v>
      </c>
      <c r="R2213" s="18" t="s">
        <v>547</v>
      </c>
    </row>
    <row r="2214" customFormat="false" ht="12.75" hidden="false" customHeight="false" outlineLevel="0" collapsed="false">
      <c r="O2214" s="18" t="s">
        <v>437</v>
      </c>
      <c r="P2214" s="18" t="n">
        <v>11</v>
      </c>
      <c r="Q2214" s="18" t="str">
        <f aca="false">CONCATENATE(O2214,P2214)</f>
        <v>AK11</v>
      </c>
      <c r="R2214" s="18" t="s">
        <v>547</v>
      </c>
    </row>
    <row r="2215" customFormat="false" ht="12.75" hidden="false" customHeight="false" outlineLevel="0" collapsed="false">
      <c r="O2215" s="18" t="s">
        <v>437</v>
      </c>
      <c r="P2215" s="18" t="n">
        <v>12</v>
      </c>
      <c r="Q2215" s="18" t="str">
        <f aca="false">CONCATENATE(O2215,P2215)</f>
        <v>AK12</v>
      </c>
      <c r="R2215" s="18" t="s">
        <v>547</v>
      </c>
    </row>
    <row r="2216" customFormat="false" ht="12.75" hidden="false" customHeight="false" outlineLevel="0" collapsed="false">
      <c r="O2216" s="18" t="s">
        <v>437</v>
      </c>
      <c r="P2216" s="18" t="n">
        <v>13</v>
      </c>
      <c r="Q2216" s="18" t="str">
        <f aca="false">CONCATENATE(O2216,P2216)</f>
        <v>AK13</v>
      </c>
      <c r="R2216" s="18" t="s">
        <v>547</v>
      </c>
    </row>
    <row r="2217" customFormat="false" ht="12.75" hidden="false" customHeight="false" outlineLevel="0" collapsed="false">
      <c r="O2217" s="18" t="s">
        <v>437</v>
      </c>
      <c r="P2217" s="18" t="n">
        <v>14</v>
      </c>
      <c r="Q2217" s="18" t="str">
        <f aca="false">CONCATENATE(O2217,P2217)</f>
        <v>AK14</v>
      </c>
      <c r="R2217" s="18" t="s">
        <v>547</v>
      </c>
    </row>
    <row r="2218" customFormat="false" ht="12.75" hidden="false" customHeight="false" outlineLevel="0" collapsed="false">
      <c r="O2218" s="18" t="s">
        <v>437</v>
      </c>
      <c r="P2218" s="18" t="n">
        <v>15</v>
      </c>
      <c r="Q2218" s="18" t="str">
        <f aca="false">CONCATENATE(O2218,P2218)</f>
        <v>AK15</v>
      </c>
      <c r="R2218" s="18" t="s">
        <v>547</v>
      </c>
    </row>
    <row r="2219" customFormat="false" ht="12.75" hidden="false" customHeight="false" outlineLevel="0" collapsed="false">
      <c r="O2219" s="18" t="s">
        <v>437</v>
      </c>
      <c r="P2219" s="18" t="n">
        <v>16</v>
      </c>
      <c r="Q2219" s="18" t="str">
        <f aca="false">CONCATENATE(O2219,P2219)</f>
        <v>AK16</v>
      </c>
      <c r="R2219" s="18" t="s">
        <v>547</v>
      </c>
    </row>
    <row r="2220" customFormat="false" ht="12.75" hidden="false" customHeight="false" outlineLevel="0" collapsed="false">
      <c r="O2220" s="18" t="s">
        <v>437</v>
      </c>
      <c r="P2220" s="18" t="n">
        <v>17</v>
      </c>
      <c r="Q2220" s="18" t="str">
        <f aca="false">CONCATENATE(O2220,P2220)</f>
        <v>AK17</v>
      </c>
      <c r="R2220" s="18" t="s">
        <v>547</v>
      </c>
    </row>
    <row r="2221" customFormat="false" ht="12.75" hidden="false" customHeight="false" outlineLevel="0" collapsed="false">
      <c r="O2221" s="18" t="s">
        <v>437</v>
      </c>
      <c r="P2221" s="18" t="n">
        <v>18</v>
      </c>
      <c r="Q2221" s="18" t="str">
        <f aca="false">CONCATENATE(O2221,P2221)</f>
        <v>AK18</v>
      </c>
      <c r="R2221" s="18" t="s">
        <v>547</v>
      </c>
    </row>
    <row r="2222" customFormat="false" ht="12.75" hidden="false" customHeight="false" outlineLevel="0" collapsed="false">
      <c r="O2222" s="18" t="s">
        <v>437</v>
      </c>
      <c r="P2222" s="18" t="n">
        <v>19</v>
      </c>
      <c r="Q2222" s="18" t="str">
        <f aca="false">CONCATENATE(O2222,P2222)</f>
        <v>AK19</v>
      </c>
      <c r="R2222" s="18" t="s">
        <v>547</v>
      </c>
    </row>
    <row r="2223" customFormat="false" ht="12.75" hidden="false" customHeight="false" outlineLevel="0" collapsed="false">
      <c r="O2223" s="18" t="s">
        <v>437</v>
      </c>
      <c r="P2223" s="18" t="n">
        <v>20</v>
      </c>
      <c r="Q2223" s="18" t="str">
        <f aca="false">CONCATENATE(O2223,P2223)</f>
        <v>AK20</v>
      </c>
      <c r="R2223" s="18" t="s">
        <v>547</v>
      </c>
    </row>
    <row r="2224" customFormat="false" ht="12.75" hidden="false" customHeight="false" outlineLevel="0" collapsed="false">
      <c r="O2224" s="18" t="s">
        <v>437</v>
      </c>
      <c r="P2224" s="18" t="n">
        <v>21</v>
      </c>
      <c r="Q2224" s="18" t="str">
        <f aca="false">CONCATENATE(O2224,P2224)</f>
        <v>AK21</v>
      </c>
      <c r="R2224" s="18" t="s">
        <v>547</v>
      </c>
    </row>
    <row r="2225" customFormat="false" ht="12.75" hidden="false" customHeight="false" outlineLevel="0" collapsed="false">
      <c r="O2225" s="18" t="s">
        <v>437</v>
      </c>
      <c r="P2225" s="18" t="n">
        <v>22</v>
      </c>
      <c r="Q2225" s="18" t="str">
        <f aca="false">CONCATENATE(O2225,P2225)</f>
        <v>AK22</v>
      </c>
      <c r="R2225" s="18" t="s">
        <v>547</v>
      </c>
    </row>
    <row r="2226" customFormat="false" ht="12.75" hidden="false" customHeight="false" outlineLevel="0" collapsed="false">
      <c r="O2226" s="18" t="s">
        <v>437</v>
      </c>
      <c r="P2226" s="18" t="n">
        <v>23</v>
      </c>
      <c r="Q2226" s="18" t="str">
        <f aca="false">CONCATENATE(O2226,P2226)</f>
        <v>AK23</v>
      </c>
      <c r="R2226" s="18" t="s">
        <v>547</v>
      </c>
    </row>
    <row r="2227" customFormat="false" ht="12.75" hidden="false" customHeight="false" outlineLevel="0" collapsed="false">
      <c r="O2227" s="18" t="s">
        <v>437</v>
      </c>
      <c r="P2227" s="18" t="n">
        <v>24</v>
      </c>
      <c r="Q2227" s="18" t="str">
        <f aca="false">CONCATENATE(O2227,P2227)</f>
        <v>AK24</v>
      </c>
      <c r="R2227" s="18" t="s">
        <v>547</v>
      </c>
    </row>
    <row r="2228" customFormat="false" ht="12.75" hidden="false" customHeight="false" outlineLevel="0" collapsed="false">
      <c r="O2228" s="18" t="s">
        <v>437</v>
      </c>
      <c r="P2228" s="18" t="n">
        <v>25</v>
      </c>
      <c r="Q2228" s="18" t="str">
        <f aca="false">CONCATENATE(O2228,P2228)</f>
        <v>AK25</v>
      </c>
      <c r="R2228" s="18" t="s">
        <v>547</v>
      </c>
    </row>
    <row r="2229" customFormat="false" ht="12.75" hidden="false" customHeight="false" outlineLevel="0" collapsed="false">
      <c r="O2229" s="18" t="s">
        <v>437</v>
      </c>
      <c r="P2229" s="18" t="n">
        <v>26</v>
      </c>
      <c r="Q2229" s="18" t="str">
        <f aca="false">CONCATENATE(O2229,P2229)</f>
        <v>AK26</v>
      </c>
      <c r="R2229" s="18" t="s">
        <v>547</v>
      </c>
    </row>
    <row r="2230" customFormat="false" ht="12.75" hidden="false" customHeight="false" outlineLevel="0" collapsed="false">
      <c r="O2230" s="18" t="s">
        <v>437</v>
      </c>
      <c r="P2230" s="18" t="n">
        <v>27</v>
      </c>
      <c r="Q2230" s="18" t="str">
        <f aca="false">CONCATENATE(O2230,P2230)</f>
        <v>AK27</v>
      </c>
      <c r="R2230" s="18" t="s">
        <v>547</v>
      </c>
    </row>
    <row r="2231" customFormat="false" ht="12.75" hidden="false" customHeight="false" outlineLevel="0" collapsed="false">
      <c r="O2231" s="18" t="s">
        <v>437</v>
      </c>
      <c r="P2231" s="18" t="n">
        <v>28</v>
      </c>
      <c r="Q2231" s="18" t="str">
        <f aca="false">CONCATENATE(O2231,P2231)</f>
        <v>AK28</v>
      </c>
      <c r="R2231" s="18" t="s">
        <v>547</v>
      </c>
    </row>
    <row r="2232" customFormat="false" ht="12.75" hidden="false" customHeight="false" outlineLevel="0" collapsed="false">
      <c r="O2232" s="18" t="s">
        <v>437</v>
      </c>
      <c r="P2232" s="18" t="n">
        <v>29</v>
      </c>
      <c r="Q2232" s="18" t="str">
        <f aca="false">CONCATENATE(O2232,P2232)</f>
        <v>AK29</v>
      </c>
      <c r="R2232" s="18" t="s">
        <v>547</v>
      </c>
    </row>
    <row r="2233" customFormat="false" ht="12.75" hidden="false" customHeight="false" outlineLevel="0" collapsed="false">
      <c r="O2233" s="18" t="s">
        <v>437</v>
      </c>
      <c r="P2233" s="18" t="n">
        <v>30</v>
      </c>
      <c r="Q2233" s="18" t="str">
        <f aca="false">CONCATENATE(O2233,P2233)</f>
        <v>AK30</v>
      </c>
      <c r="R2233" s="18" t="s">
        <v>547</v>
      </c>
    </row>
    <row r="2234" customFormat="false" ht="12.75" hidden="false" customHeight="false" outlineLevel="0" collapsed="false">
      <c r="O2234" s="18" t="s">
        <v>437</v>
      </c>
      <c r="P2234" s="18" t="n">
        <v>31</v>
      </c>
      <c r="Q2234" s="18" t="str">
        <f aca="false">CONCATENATE(O2234,P2234)</f>
        <v>AK31</v>
      </c>
      <c r="R2234" s="18" t="s">
        <v>547</v>
      </c>
    </row>
    <row r="2235" customFormat="false" ht="12.75" hidden="false" customHeight="false" outlineLevel="0" collapsed="false">
      <c r="O2235" s="18" t="s">
        <v>437</v>
      </c>
      <c r="P2235" s="18" t="n">
        <v>32</v>
      </c>
      <c r="Q2235" s="18" t="str">
        <f aca="false">CONCATENATE(O2235,P2235)</f>
        <v>AK32</v>
      </c>
      <c r="R2235" s="18" t="s">
        <v>547</v>
      </c>
    </row>
    <row r="2236" customFormat="false" ht="12.75" hidden="false" customHeight="false" outlineLevel="0" collapsed="false">
      <c r="O2236" s="18" t="s">
        <v>437</v>
      </c>
      <c r="P2236" s="18" t="n">
        <v>33</v>
      </c>
      <c r="Q2236" s="18" t="str">
        <f aca="false">CONCATENATE(O2236,P2236)</f>
        <v>AK33</v>
      </c>
      <c r="R2236" s="18" t="s">
        <v>547</v>
      </c>
    </row>
    <row r="2237" customFormat="false" ht="12.75" hidden="false" customHeight="false" outlineLevel="0" collapsed="false">
      <c r="O2237" s="18" t="s">
        <v>437</v>
      </c>
      <c r="P2237" s="18" t="n">
        <v>34</v>
      </c>
      <c r="Q2237" s="18" t="str">
        <f aca="false">CONCATENATE(O2237,P2237)</f>
        <v>AK34</v>
      </c>
      <c r="R2237" s="18" t="s">
        <v>547</v>
      </c>
    </row>
    <row r="2238" customFormat="false" ht="12.75" hidden="false" customHeight="false" outlineLevel="0" collapsed="false">
      <c r="O2238" s="18" t="s">
        <v>437</v>
      </c>
      <c r="P2238" s="18" t="n">
        <v>35</v>
      </c>
      <c r="Q2238" s="18" t="str">
        <f aca="false">CONCATENATE(O2238,P2238)</f>
        <v>AK35</v>
      </c>
      <c r="R2238" s="18" t="s">
        <v>547</v>
      </c>
    </row>
    <row r="2239" customFormat="false" ht="12.75" hidden="false" customHeight="false" outlineLevel="0" collapsed="false">
      <c r="O2239" s="18" t="s">
        <v>437</v>
      </c>
      <c r="P2239" s="18" t="n">
        <v>36</v>
      </c>
      <c r="Q2239" s="18" t="str">
        <f aca="false">CONCATENATE(O2239,P2239)</f>
        <v>AK36</v>
      </c>
      <c r="R2239" s="18" t="s">
        <v>547</v>
      </c>
    </row>
    <row r="2240" customFormat="false" ht="12.75" hidden="false" customHeight="false" outlineLevel="0" collapsed="false">
      <c r="O2240" s="18" t="s">
        <v>437</v>
      </c>
      <c r="P2240" s="18" t="n">
        <v>37</v>
      </c>
      <c r="Q2240" s="18" t="str">
        <f aca="false">CONCATENATE(O2240,P2240)</f>
        <v>AK37</v>
      </c>
      <c r="R2240" s="18" t="s">
        <v>547</v>
      </c>
    </row>
    <row r="2241" customFormat="false" ht="12.75" hidden="false" customHeight="false" outlineLevel="0" collapsed="false">
      <c r="O2241" s="18" t="s">
        <v>437</v>
      </c>
      <c r="P2241" s="18" t="n">
        <v>38</v>
      </c>
      <c r="Q2241" s="18" t="str">
        <f aca="false">CONCATENATE(O2241,P2241)</f>
        <v>AK38</v>
      </c>
      <c r="R2241" s="18" t="s">
        <v>547</v>
      </c>
    </row>
    <row r="2242" customFormat="false" ht="12.75" hidden="false" customHeight="false" outlineLevel="0" collapsed="false">
      <c r="O2242" s="18" t="s">
        <v>437</v>
      </c>
      <c r="P2242" s="18" t="n">
        <v>39</v>
      </c>
      <c r="Q2242" s="18" t="str">
        <f aca="false">CONCATENATE(O2242,P2242)</f>
        <v>AK39</v>
      </c>
      <c r="R2242" s="18" t="s">
        <v>547</v>
      </c>
    </row>
    <row r="2243" customFormat="false" ht="12.75" hidden="false" customHeight="false" outlineLevel="0" collapsed="false">
      <c r="O2243" s="18" t="s">
        <v>437</v>
      </c>
      <c r="P2243" s="18" t="n">
        <v>40</v>
      </c>
      <c r="Q2243" s="18" t="str">
        <f aca="false">CONCATENATE(O2243,P2243)</f>
        <v>AK40</v>
      </c>
      <c r="R2243" s="18" t="s">
        <v>547</v>
      </c>
    </row>
    <row r="2244" customFormat="false" ht="12.75" hidden="false" customHeight="false" outlineLevel="0" collapsed="false">
      <c r="O2244" s="18" t="s">
        <v>437</v>
      </c>
      <c r="P2244" s="18" t="n">
        <v>41</v>
      </c>
      <c r="Q2244" s="18" t="str">
        <f aca="false">CONCATENATE(O2244,P2244)</f>
        <v>AK41</v>
      </c>
      <c r="R2244" s="18" t="s">
        <v>547</v>
      </c>
    </row>
    <row r="2245" customFormat="false" ht="12.75" hidden="false" customHeight="false" outlineLevel="0" collapsed="false">
      <c r="O2245" s="18" t="s">
        <v>437</v>
      </c>
      <c r="P2245" s="18" t="n">
        <v>42</v>
      </c>
      <c r="Q2245" s="18" t="str">
        <f aca="false">CONCATENATE(O2245,P2245)</f>
        <v>AK42</v>
      </c>
      <c r="R2245" s="18" t="s">
        <v>547</v>
      </c>
    </row>
    <row r="2246" customFormat="false" ht="12.75" hidden="false" customHeight="false" outlineLevel="0" collapsed="false">
      <c r="O2246" s="18" t="s">
        <v>437</v>
      </c>
      <c r="P2246" s="18" t="n">
        <v>43</v>
      </c>
      <c r="Q2246" s="18" t="str">
        <f aca="false">CONCATENATE(O2246,P2246)</f>
        <v>AK43</v>
      </c>
      <c r="R2246" s="18" t="s">
        <v>547</v>
      </c>
    </row>
    <row r="2247" customFormat="false" ht="12.75" hidden="false" customHeight="false" outlineLevel="0" collapsed="false">
      <c r="O2247" s="18" t="s">
        <v>437</v>
      </c>
      <c r="P2247" s="18" t="n">
        <v>44</v>
      </c>
      <c r="Q2247" s="18" t="str">
        <f aca="false">CONCATENATE(O2247,P2247)</f>
        <v>AK44</v>
      </c>
      <c r="R2247" s="18" t="s">
        <v>547</v>
      </c>
    </row>
    <row r="2248" customFormat="false" ht="12.75" hidden="false" customHeight="false" outlineLevel="0" collapsed="false">
      <c r="O2248" s="18" t="s">
        <v>437</v>
      </c>
      <c r="P2248" s="18" t="n">
        <v>45</v>
      </c>
      <c r="Q2248" s="18" t="str">
        <f aca="false">CONCATENATE(O2248,P2248)</f>
        <v>AK45</v>
      </c>
      <c r="R2248" s="18" t="s">
        <v>547</v>
      </c>
    </row>
    <row r="2249" customFormat="false" ht="12.75" hidden="false" customHeight="false" outlineLevel="0" collapsed="false">
      <c r="O2249" s="18" t="s">
        <v>437</v>
      </c>
      <c r="P2249" s="18" t="n">
        <v>46</v>
      </c>
      <c r="Q2249" s="18" t="str">
        <f aca="false">CONCATENATE(O2249,P2249)</f>
        <v>AK46</v>
      </c>
      <c r="R2249" s="18" t="s">
        <v>547</v>
      </c>
    </row>
    <row r="2250" customFormat="false" ht="12.75" hidden="false" customHeight="false" outlineLevel="0" collapsed="false">
      <c r="O2250" s="18" t="s">
        <v>437</v>
      </c>
      <c r="P2250" s="18" t="n">
        <v>47</v>
      </c>
      <c r="Q2250" s="18" t="str">
        <f aca="false">CONCATENATE(O2250,P2250)</f>
        <v>AK47</v>
      </c>
      <c r="R2250" s="18" t="s">
        <v>547</v>
      </c>
    </row>
    <row r="2251" customFormat="false" ht="12.75" hidden="false" customHeight="false" outlineLevel="0" collapsed="false">
      <c r="O2251" s="18" t="s">
        <v>437</v>
      </c>
      <c r="P2251" s="18" t="n">
        <v>48</v>
      </c>
      <c r="Q2251" s="18" t="str">
        <f aca="false">CONCATENATE(O2251,P2251)</f>
        <v>AK48</v>
      </c>
      <c r="R2251" s="18" t="s">
        <v>547</v>
      </c>
    </row>
    <row r="2252" customFormat="false" ht="12.75" hidden="false" customHeight="false" outlineLevel="0" collapsed="false">
      <c r="O2252" s="18" t="s">
        <v>437</v>
      </c>
      <c r="P2252" s="18" t="n">
        <v>49</v>
      </c>
      <c r="Q2252" s="18" t="str">
        <f aca="false">CONCATENATE(O2252,P2252)</f>
        <v>AK49</v>
      </c>
      <c r="R2252" s="18" t="s">
        <v>547</v>
      </c>
    </row>
    <row r="2253" customFormat="false" ht="12.75" hidden="false" customHeight="false" outlineLevel="0" collapsed="false">
      <c r="O2253" s="18" t="s">
        <v>437</v>
      </c>
      <c r="P2253" s="18" t="n">
        <v>50</v>
      </c>
      <c r="Q2253" s="18" t="str">
        <f aca="false">CONCATENATE(O2253,P2253)</f>
        <v>AK50</v>
      </c>
      <c r="R2253" s="18" t="s">
        <v>547</v>
      </c>
    </row>
    <row r="2254" customFormat="false" ht="12.75" hidden="false" customHeight="false" outlineLevel="0" collapsed="false">
      <c r="O2254" s="18" t="s">
        <v>437</v>
      </c>
      <c r="P2254" s="18" t="n">
        <v>51</v>
      </c>
      <c r="Q2254" s="18" t="str">
        <f aca="false">CONCATENATE(O2254,P2254)</f>
        <v>AK51</v>
      </c>
      <c r="R2254" s="18" t="s">
        <v>548</v>
      </c>
    </row>
    <row r="2255" customFormat="false" ht="12.75" hidden="false" customHeight="false" outlineLevel="0" collapsed="false">
      <c r="O2255" s="18" t="s">
        <v>437</v>
      </c>
      <c r="P2255" s="18" t="n">
        <v>52</v>
      </c>
      <c r="Q2255" s="18" t="str">
        <f aca="false">CONCATENATE(O2255,P2255)</f>
        <v>AK52</v>
      </c>
      <c r="R2255" s="18" t="s">
        <v>548</v>
      </c>
    </row>
    <row r="2256" customFormat="false" ht="12.75" hidden="false" customHeight="false" outlineLevel="0" collapsed="false">
      <c r="O2256" s="18" t="s">
        <v>437</v>
      </c>
      <c r="P2256" s="18" t="n">
        <v>53</v>
      </c>
      <c r="Q2256" s="18" t="str">
        <f aca="false">CONCATENATE(O2256,P2256)</f>
        <v>AK53</v>
      </c>
      <c r="R2256" s="18" t="s">
        <v>548</v>
      </c>
    </row>
    <row r="2257" customFormat="false" ht="12.75" hidden="false" customHeight="false" outlineLevel="0" collapsed="false">
      <c r="O2257" s="18" t="s">
        <v>437</v>
      </c>
      <c r="P2257" s="18" t="n">
        <v>54</v>
      </c>
      <c r="Q2257" s="18" t="str">
        <f aca="false">CONCATENATE(O2257,P2257)</f>
        <v>AK54</v>
      </c>
      <c r="R2257" s="18" t="s">
        <v>548</v>
      </c>
    </row>
    <row r="2258" customFormat="false" ht="12.75" hidden="false" customHeight="false" outlineLevel="0" collapsed="false">
      <c r="O2258" s="18" t="s">
        <v>437</v>
      </c>
      <c r="P2258" s="18" t="n">
        <v>55</v>
      </c>
      <c r="Q2258" s="18" t="str">
        <f aca="false">CONCATENATE(O2258,P2258)</f>
        <v>AK55</v>
      </c>
      <c r="R2258" s="18" t="s">
        <v>548</v>
      </c>
    </row>
    <row r="2259" customFormat="false" ht="12.75" hidden="false" customHeight="false" outlineLevel="0" collapsed="false">
      <c r="O2259" s="18" t="s">
        <v>437</v>
      </c>
      <c r="P2259" s="18" t="n">
        <v>56</v>
      </c>
      <c r="Q2259" s="18" t="str">
        <f aca="false">CONCATENATE(O2259,P2259)</f>
        <v>AK56</v>
      </c>
      <c r="R2259" s="18" t="s">
        <v>548</v>
      </c>
    </row>
    <row r="2260" customFormat="false" ht="12.75" hidden="false" customHeight="false" outlineLevel="0" collapsed="false">
      <c r="O2260" s="18" t="s">
        <v>437</v>
      </c>
      <c r="P2260" s="18" t="n">
        <v>57</v>
      </c>
      <c r="Q2260" s="18" t="str">
        <f aca="false">CONCATENATE(O2260,P2260)</f>
        <v>AK57</v>
      </c>
      <c r="R2260" s="18" t="s">
        <v>548</v>
      </c>
    </row>
    <row r="2261" customFormat="false" ht="12.75" hidden="false" customHeight="false" outlineLevel="0" collapsed="false">
      <c r="O2261" s="18" t="s">
        <v>437</v>
      </c>
      <c r="P2261" s="18" t="n">
        <v>58</v>
      </c>
      <c r="Q2261" s="18" t="str">
        <f aca="false">CONCATENATE(O2261,P2261)</f>
        <v>AK58</v>
      </c>
      <c r="R2261" s="18" t="s">
        <v>548</v>
      </c>
    </row>
    <row r="2262" customFormat="false" ht="12.75" hidden="false" customHeight="false" outlineLevel="0" collapsed="false">
      <c r="O2262" s="18" t="s">
        <v>437</v>
      </c>
      <c r="P2262" s="18" t="n">
        <v>59</v>
      </c>
      <c r="Q2262" s="18" t="str">
        <f aca="false">CONCATENATE(O2262,P2262)</f>
        <v>AK59</v>
      </c>
      <c r="R2262" s="18" t="s">
        <v>548</v>
      </c>
    </row>
    <row r="2263" customFormat="false" ht="12.75" hidden="false" customHeight="false" outlineLevel="0" collapsed="false">
      <c r="O2263" s="18" t="s">
        <v>437</v>
      </c>
      <c r="P2263" s="18" t="n">
        <v>60</v>
      </c>
      <c r="Q2263" s="18" t="str">
        <f aca="false">CONCATENATE(O2263,P2263)</f>
        <v>AK60</v>
      </c>
      <c r="R2263" s="18" t="s">
        <v>548</v>
      </c>
    </row>
    <row r="2264" customFormat="false" ht="12.75" hidden="false" customHeight="false" outlineLevel="0" collapsed="false">
      <c r="O2264" s="18" t="s">
        <v>437</v>
      </c>
      <c r="P2264" s="18" t="n">
        <v>61</v>
      </c>
      <c r="Q2264" s="18" t="str">
        <f aca="false">CONCATENATE(O2264,P2264)</f>
        <v>AK61</v>
      </c>
      <c r="R2264" s="18" t="s">
        <v>548</v>
      </c>
    </row>
    <row r="2265" customFormat="false" ht="12.75" hidden="false" customHeight="false" outlineLevel="0" collapsed="false">
      <c r="O2265" s="18" t="s">
        <v>437</v>
      </c>
      <c r="P2265" s="18" t="n">
        <v>62</v>
      </c>
      <c r="Q2265" s="18" t="str">
        <f aca="false">CONCATENATE(O2265,P2265)</f>
        <v>AK62</v>
      </c>
      <c r="R2265" s="18" t="s">
        <v>548</v>
      </c>
    </row>
    <row r="2266" customFormat="false" ht="12.75" hidden="false" customHeight="false" outlineLevel="0" collapsed="false">
      <c r="O2266" s="18" t="s">
        <v>437</v>
      </c>
      <c r="P2266" s="18" t="n">
        <v>63</v>
      </c>
      <c r="Q2266" s="18" t="str">
        <f aca="false">CONCATENATE(O2266,P2266)</f>
        <v>AK63</v>
      </c>
      <c r="R2266" s="18" t="s">
        <v>548</v>
      </c>
    </row>
    <row r="2267" customFormat="false" ht="12.75" hidden="false" customHeight="false" outlineLevel="0" collapsed="false">
      <c r="O2267" s="18" t="s">
        <v>437</v>
      </c>
      <c r="P2267" s="18" t="n">
        <v>64</v>
      </c>
      <c r="Q2267" s="18" t="str">
        <f aca="false">CONCATENATE(O2267,P2267)</f>
        <v>AK64</v>
      </c>
      <c r="R2267" s="18" t="s">
        <v>548</v>
      </c>
    </row>
    <row r="2268" customFormat="false" ht="12.75" hidden="false" customHeight="false" outlineLevel="0" collapsed="false">
      <c r="O2268" s="18" t="s">
        <v>437</v>
      </c>
      <c r="P2268" s="18" t="n">
        <v>65</v>
      </c>
      <c r="Q2268" s="18" t="str">
        <f aca="false">CONCATENATE(O2268,P2268)</f>
        <v>AK65</v>
      </c>
      <c r="R2268" s="18" t="s">
        <v>548</v>
      </c>
    </row>
    <row r="2269" customFormat="false" ht="12.75" hidden="false" customHeight="false" outlineLevel="0" collapsed="false">
      <c r="O2269" s="18" t="s">
        <v>437</v>
      </c>
      <c r="P2269" s="18" t="n">
        <v>66</v>
      </c>
      <c r="Q2269" s="18" t="str">
        <f aca="false">CONCATENATE(O2269,P2269)</f>
        <v>AK66</v>
      </c>
      <c r="R2269" s="18" t="s">
        <v>548</v>
      </c>
    </row>
    <row r="2270" customFormat="false" ht="12.75" hidden="false" customHeight="false" outlineLevel="0" collapsed="false">
      <c r="O2270" s="18" t="s">
        <v>437</v>
      </c>
      <c r="P2270" s="18" t="n">
        <v>67</v>
      </c>
      <c r="Q2270" s="18" t="str">
        <f aca="false">CONCATENATE(O2270,P2270)</f>
        <v>AK67</v>
      </c>
      <c r="R2270" s="18" t="s">
        <v>548</v>
      </c>
    </row>
    <row r="2271" customFormat="false" ht="12.75" hidden="false" customHeight="false" outlineLevel="0" collapsed="false">
      <c r="O2271" s="18" t="s">
        <v>437</v>
      </c>
      <c r="P2271" s="18" t="n">
        <v>68</v>
      </c>
      <c r="Q2271" s="18" t="str">
        <f aca="false">CONCATENATE(O2271,P2271)</f>
        <v>AK68</v>
      </c>
      <c r="R2271" s="18" t="s">
        <v>548</v>
      </c>
    </row>
    <row r="2272" customFormat="false" ht="12.75" hidden="false" customHeight="false" outlineLevel="0" collapsed="false">
      <c r="O2272" s="18" t="s">
        <v>437</v>
      </c>
      <c r="P2272" s="18" t="n">
        <v>69</v>
      </c>
      <c r="Q2272" s="18" t="str">
        <f aca="false">CONCATENATE(O2272,P2272)</f>
        <v>AK69</v>
      </c>
      <c r="R2272" s="18" t="s">
        <v>548</v>
      </c>
    </row>
    <row r="2273" customFormat="false" ht="12.75" hidden="false" customHeight="false" outlineLevel="0" collapsed="false">
      <c r="O2273" s="18" t="s">
        <v>437</v>
      </c>
      <c r="P2273" s="18" t="n">
        <v>70</v>
      </c>
      <c r="Q2273" s="18" t="str">
        <f aca="false">CONCATENATE(O2273,P2273)</f>
        <v>AK70</v>
      </c>
      <c r="R2273" s="18" t="s">
        <v>548</v>
      </c>
    </row>
    <row r="2274" customFormat="false" ht="12.75" hidden="false" customHeight="false" outlineLevel="0" collapsed="false">
      <c r="O2274" s="18" t="s">
        <v>437</v>
      </c>
      <c r="P2274" s="18" t="n">
        <v>71</v>
      </c>
      <c r="Q2274" s="18" t="str">
        <f aca="false">CONCATENATE(O2274,P2274)</f>
        <v>AK71</v>
      </c>
      <c r="R2274" s="18" t="s">
        <v>548</v>
      </c>
    </row>
    <row r="2275" customFormat="false" ht="12.75" hidden="false" customHeight="false" outlineLevel="0" collapsed="false">
      <c r="O2275" s="18" t="s">
        <v>437</v>
      </c>
      <c r="P2275" s="18" t="n">
        <v>72</v>
      </c>
      <c r="Q2275" s="18" t="str">
        <f aca="false">CONCATENATE(O2275,P2275)</f>
        <v>AK72</v>
      </c>
      <c r="R2275" s="18" t="s">
        <v>548</v>
      </c>
    </row>
    <row r="2276" customFormat="false" ht="12.75" hidden="false" customHeight="false" outlineLevel="0" collapsed="false">
      <c r="O2276" s="18" t="s">
        <v>437</v>
      </c>
      <c r="P2276" s="18" t="n">
        <v>73</v>
      </c>
      <c r="Q2276" s="18" t="str">
        <f aca="false">CONCATENATE(O2276,P2276)</f>
        <v>AK73</v>
      </c>
      <c r="R2276" s="18" t="s">
        <v>548</v>
      </c>
    </row>
    <row r="2277" customFormat="false" ht="12.75" hidden="false" customHeight="false" outlineLevel="0" collapsed="false">
      <c r="O2277" s="18" t="s">
        <v>437</v>
      </c>
      <c r="P2277" s="18" t="n">
        <v>74</v>
      </c>
      <c r="Q2277" s="18" t="str">
        <f aca="false">CONCATENATE(O2277,P2277)</f>
        <v>AK74</v>
      </c>
      <c r="R2277" s="18" t="s">
        <v>548</v>
      </c>
    </row>
    <row r="2278" customFormat="false" ht="12.75" hidden="false" customHeight="false" outlineLevel="0" collapsed="false">
      <c r="O2278" s="18" t="s">
        <v>437</v>
      </c>
      <c r="P2278" s="18" t="n">
        <v>75</v>
      </c>
      <c r="Q2278" s="18" t="str">
        <f aca="false">CONCATENATE(O2278,P2278)</f>
        <v>AK75</v>
      </c>
      <c r="R2278" s="18" t="s">
        <v>548</v>
      </c>
    </row>
    <row r="2279" customFormat="false" ht="12.75" hidden="false" customHeight="false" outlineLevel="0" collapsed="false">
      <c r="O2279" s="18" t="s">
        <v>437</v>
      </c>
      <c r="P2279" s="18" t="n">
        <v>76</v>
      </c>
      <c r="Q2279" s="18" t="str">
        <f aca="false">CONCATENATE(O2279,P2279)</f>
        <v>AK76</v>
      </c>
      <c r="R2279" s="18" t="s">
        <v>548</v>
      </c>
    </row>
    <row r="2280" customFormat="false" ht="12.75" hidden="false" customHeight="false" outlineLevel="0" collapsed="false">
      <c r="O2280" s="18" t="s">
        <v>437</v>
      </c>
      <c r="P2280" s="18" t="n">
        <v>77</v>
      </c>
      <c r="Q2280" s="18" t="str">
        <f aca="false">CONCATENATE(O2280,P2280)</f>
        <v>AK77</v>
      </c>
      <c r="R2280" s="18" t="s">
        <v>548</v>
      </c>
    </row>
    <row r="2281" customFormat="false" ht="12.75" hidden="false" customHeight="false" outlineLevel="0" collapsed="false">
      <c r="O2281" s="18" t="s">
        <v>437</v>
      </c>
      <c r="P2281" s="18" t="n">
        <v>78</v>
      </c>
      <c r="Q2281" s="18" t="str">
        <f aca="false">CONCATENATE(O2281,P2281)</f>
        <v>AK78</v>
      </c>
      <c r="R2281" s="18" t="s">
        <v>548</v>
      </c>
    </row>
    <row r="2282" customFormat="false" ht="12.75" hidden="false" customHeight="false" outlineLevel="0" collapsed="false">
      <c r="O2282" s="18" t="s">
        <v>437</v>
      </c>
      <c r="P2282" s="18" t="n">
        <v>79</v>
      </c>
      <c r="Q2282" s="18" t="str">
        <f aca="false">CONCATENATE(O2282,P2282)</f>
        <v>AK79</v>
      </c>
      <c r="R2282" s="18" t="s">
        <v>548</v>
      </c>
    </row>
    <row r="2283" customFormat="false" ht="12.75" hidden="false" customHeight="false" outlineLevel="0" collapsed="false">
      <c r="O2283" s="18" t="s">
        <v>437</v>
      </c>
      <c r="P2283" s="18" t="n">
        <v>80</v>
      </c>
      <c r="Q2283" s="18" t="str">
        <f aca="false">CONCATENATE(O2283,P2283)</f>
        <v>AK80</v>
      </c>
      <c r="R2283" s="18" t="s">
        <v>548</v>
      </c>
    </row>
    <row r="2284" customFormat="false" ht="12.75" hidden="false" customHeight="false" outlineLevel="0" collapsed="false">
      <c r="O2284" s="18" t="s">
        <v>437</v>
      </c>
      <c r="P2284" s="18" t="n">
        <v>81</v>
      </c>
      <c r="Q2284" s="18" t="str">
        <f aca="false">CONCATENATE(O2284,P2284)</f>
        <v>AK81</v>
      </c>
      <c r="R2284" s="18" t="s">
        <v>548</v>
      </c>
    </row>
    <row r="2285" customFormat="false" ht="12.75" hidden="false" customHeight="false" outlineLevel="0" collapsed="false">
      <c r="O2285" s="18" t="s">
        <v>437</v>
      </c>
      <c r="P2285" s="18" t="n">
        <v>82</v>
      </c>
      <c r="Q2285" s="18" t="str">
        <f aca="false">CONCATENATE(O2285,P2285)</f>
        <v>AK82</v>
      </c>
      <c r="R2285" s="18" t="s">
        <v>548</v>
      </c>
    </row>
    <row r="2286" customFormat="false" ht="12.75" hidden="false" customHeight="false" outlineLevel="0" collapsed="false">
      <c r="O2286" s="18" t="s">
        <v>437</v>
      </c>
      <c r="P2286" s="18" t="n">
        <v>83</v>
      </c>
      <c r="Q2286" s="18" t="str">
        <f aca="false">CONCATENATE(O2286,P2286)</f>
        <v>AK83</v>
      </c>
      <c r="R2286" s="18" t="s">
        <v>548</v>
      </c>
    </row>
    <row r="2287" customFormat="false" ht="12.75" hidden="false" customHeight="false" outlineLevel="0" collapsed="false">
      <c r="O2287" s="18" t="s">
        <v>437</v>
      </c>
      <c r="P2287" s="18" t="n">
        <v>84</v>
      </c>
      <c r="Q2287" s="18" t="str">
        <f aca="false">CONCATENATE(O2287,P2287)</f>
        <v>AK84</v>
      </c>
      <c r="R2287" s="18" t="s">
        <v>548</v>
      </c>
    </row>
    <row r="2288" customFormat="false" ht="12.75" hidden="false" customHeight="false" outlineLevel="0" collapsed="false">
      <c r="O2288" s="18" t="s">
        <v>437</v>
      </c>
      <c r="P2288" s="18" t="n">
        <v>85</v>
      </c>
      <c r="Q2288" s="18" t="str">
        <f aca="false">CONCATENATE(O2288,P2288)</f>
        <v>AK85</v>
      </c>
      <c r="R2288" s="18" t="s">
        <v>548</v>
      </c>
    </row>
    <row r="2289" customFormat="false" ht="12.75" hidden="false" customHeight="false" outlineLevel="0" collapsed="false">
      <c r="O2289" s="18" t="s">
        <v>437</v>
      </c>
      <c r="P2289" s="18" t="n">
        <v>86</v>
      </c>
      <c r="Q2289" s="18" t="str">
        <f aca="false">CONCATENATE(O2289,P2289)</f>
        <v>AK86</v>
      </c>
      <c r="R2289" s="18" t="s">
        <v>548</v>
      </c>
    </row>
    <row r="2290" customFormat="false" ht="12.75" hidden="false" customHeight="false" outlineLevel="0" collapsed="false">
      <c r="O2290" s="18" t="s">
        <v>437</v>
      </c>
      <c r="P2290" s="18" t="n">
        <v>87</v>
      </c>
      <c r="Q2290" s="18" t="str">
        <f aca="false">CONCATENATE(O2290,P2290)</f>
        <v>AK87</v>
      </c>
      <c r="R2290" s="18" t="s">
        <v>548</v>
      </c>
    </row>
    <row r="2291" customFormat="false" ht="12.75" hidden="false" customHeight="false" outlineLevel="0" collapsed="false">
      <c r="O2291" s="18" t="s">
        <v>437</v>
      </c>
      <c r="P2291" s="18" t="n">
        <v>88</v>
      </c>
      <c r="Q2291" s="18" t="str">
        <f aca="false">CONCATENATE(O2291,P2291)</f>
        <v>AK88</v>
      </c>
      <c r="R2291" s="18" t="s">
        <v>548</v>
      </c>
    </row>
    <row r="2292" customFormat="false" ht="12.75" hidden="false" customHeight="false" outlineLevel="0" collapsed="false">
      <c r="O2292" s="18" t="s">
        <v>437</v>
      </c>
      <c r="P2292" s="18" t="n">
        <v>89</v>
      </c>
      <c r="Q2292" s="18" t="str">
        <f aca="false">CONCATENATE(O2292,P2292)</f>
        <v>AK89</v>
      </c>
      <c r="R2292" s="18" t="s">
        <v>548</v>
      </c>
    </row>
    <row r="2293" customFormat="false" ht="12.75" hidden="false" customHeight="false" outlineLevel="0" collapsed="false">
      <c r="O2293" s="18" t="s">
        <v>437</v>
      </c>
      <c r="P2293" s="18" t="n">
        <v>90</v>
      </c>
      <c r="Q2293" s="18" t="str">
        <f aca="false">CONCATENATE(O2293,P2293)</f>
        <v>AK90</v>
      </c>
      <c r="R2293" s="18" t="s">
        <v>548</v>
      </c>
    </row>
    <row r="2294" customFormat="false" ht="12.75" hidden="false" customHeight="false" outlineLevel="0" collapsed="false">
      <c r="O2294" s="18" t="s">
        <v>437</v>
      </c>
      <c r="P2294" s="18" t="n">
        <v>91</v>
      </c>
      <c r="Q2294" s="18" t="str">
        <f aca="false">CONCATENATE(O2294,P2294)</f>
        <v>AK91</v>
      </c>
      <c r="R2294" s="18" t="s">
        <v>548</v>
      </c>
    </row>
    <row r="2295" customFormat="false" ht="12.75" hidden="false" customHeight="false" outlineLevel="0" collapsed="false">
      <c r="O2295" s="18" t="s">
        <v>437</v>
      </c>
      <c r="P2295" s="18" t="n">
        <v>92</v>
      </c>
      <c r="Q2295" s="18" t="str">
        <f aca="false">CONCATENATE(O2295,P2295)</f>
        <v>AK92</v>
      </c>
      <c r="R2295" s="18" t="s">
        <v>548</v>
      </c>
    </row>
    <row r="2296" customFormat="false" ht="12.75" hidden="false" customHeight="false" outlineLevel="0" collapsed="false">
      <c r="O2296" s="18" t="s">
        <v>437</v>
      </c>
      <c r="P2296" s="18" t="n">
        <v>93</v>
      </c>
      <c r="Q2296" s="18" t="str">
        <f aca="false">CONCATENATE(O2296,P2296)</f>
        <v>AK93</v>
      </c>
      <c r="R2296" s="18" t="s">
        <v>548</v>
      </c>
    </row>
    <row r="2297" customFormat="false" ht="12.75" hidden="false" customHeight="false" outlineLevel="0" collapsed="false">
      <c r="O2297" s="18" t="s">
        <v>437</v>
      </c>
      <c r="P2297" s="18" t="n">
        <v>94</v>
      </c>
      <c r="Q2297" s="18" t="str">
        <f aca="false">CONCATENATE(O2297,P2297)</f>
        <v>AK94</v>
      </c>
      <c r="R2297" s="18" t="s">
        <v>548</v>
      </c>
    </row>
    <row r="2298" customFormat="false" ht="12.75" hidden="false" customHeight="false" outlineLevel="0" collapsed="false">
      <c r="O2298" s="18" t="s">
        <v>437</v>
      </c>
      <c r="P2298" s="18" t="n">
        <v>95</v>
      </c>
      <c r="Q2298" s="18" t="str">
        <f aca="false">CONCATENATE(O2298,P2298)</f>
        <v>AK95</v>
      </c>
      <c r="R2298" s="18" t="s">
        <v>548</v>
      </c>
    </row>
    <row r="2299" customFormat="false" ht="12.75" hidden="false" customHeight="false" outlineLevel="0" collapsed="false">
      <c r="O2299" s="18" t="s">
        <v>437</v>
      </c>
      <c r="P2299" s="18" t="n">
        <v>96</v>
      </c>
      <c r="Q2299" s="18" t="str">
        <f aca="false">CONCATENATE(O2299,P2299)</f>
        <v>AK96</v>
      </c>
      <c r="R2299" s="18" t="s">
        <v>548</v>
      </c>
    </row>
    <row r="2300" customFormat="false" ht="12.75" hidden="false" customHeight="false" outlineLevel="0" collapsed="false">
      <c r="O2300" s="18" t="s">
        <v>437</v>
      </c>
      <c r="P2300" s="18" t="n">
        <v>97</v>
      </c>
      <c r="Q2300" s="18" t="str">
        <f aca="false">CONCATENATE(O2300,P2300)</f>
        <v>AK97</v>
      </c>
      <c r="R2300" s="18" t="s">
        <v>548</v>
      </c>
    </row>
    <row r="2301" customFormat="false" ht="12.75" hidden="false" customHeight="false" outlineLevel="0" collapsed="false">
      <c r="O2301" s="18" t="s">
        <v>437</v>
      </c>
      <c r="P2301" s="18" t="n">
        <v>98</v>
      </c>
      <c r="Q2301" s="18" t="str">
        <f aca="false">CONCATENATE(O2301,P2301)</f>
        <v>AK98</v>
      </c>
      <c r="R2301" s="18" t="s">
        <v>548</v>
      </c>
    </row>
    <row r="2302" customFormat="false" ht="12.75" hidden="false" customHeight="false" outlineLevel="0" collapsed="false">
      <c r="O2302" s="18" t="s">
        <v>437</v>
      </c>
      <c r="P2302" s="18" t="n">
        <v>99</v>
      </c>
      <c r="Q2302" s="18" t="str">
        <f aca="false">CONCATENATE(O2302,P2302)</f>
        <v>AK99</v>
      </c>
      <c r="R2302" s="18" t="s">
        <v>548</v>
      </c>
    </row>
    <row r="2303" customFormat="false" ht="12.75" hidden="false" customHeight="false" outlineLevel="0" collapsed="false">
      <c r="O2303" s="18" t="s">
        <v>437</v>
      </c>
      <c r="P2303" s="18" t="n">
        <v>100</v>
      </c>
      <c r="Q2303" s="18" t="str">
        <f aca="false">CONCATENATE(O2303,P2303)</f>
        <v>AK100</v>
      </c>
      <c r="R2303" s="18" t="s">
        <v>548</v>
      </c>
    </row>
    <row r="2304" customFormat="false" ht="12.75" hidden="false" customHeight="false" outlineLevel="0" collapsed="false">
      <c r="O2304" s="18" t="s">
        <v>437</v>
      </c>
      <c r="P2304" s="18" t="n">
        <v>101</v>
      </c>
      <c r="Q2304" s="18" t="str">
        <f aca="false">CONCATENATE(O2304,P2304)</f>
        <v>AK101</v>
      </c>
      <c r="R2304" s="18" t="s">
        <v>548</v>
      </c>
    </row>
    <row r="2305" customFormat="false" ht="12.75" hidden="false" customHeight="false" outlineLevel="0" collapsed="false">
      <c r="O2305" s="18" t="s">
        <v>437</v>
      </c>
      <c r="P2305" s="18" t="n">
        <v>102</v>
      </c>
      <c r="Q2305" s="18" t="str">
        <f aca="false">CONCATENATE(O2305,P2305)</f>
        <v>AK102</v>
      </c>
      <c r="R2305" s="18" t="s">
        <v>548</v>
      </c>
    </row>
    <row r="2306" customFormat="false" ht="12.75" hidden="false" customHeight="false" outlineLevel="0" collapsed="false">
      <c r="O2306" s="18" t="s">
        <v>437</v>
      </c>
      <c r="P2306" s="18" t="n">
        <v>103</v>
      </c>
      <c r="Q2306" s="18" t="str">
        <f aca="false">CONCATENATE(O2306,P2306)</f>
        <v>AK103</v>
      </c>
      <c r="R2306" s="18" t="s">
        <v>548</v>
      </c>
    </row>
    <row r="2307" customFormat="false" ht="12.75" hidden="false" customHeight="false" outlineLevel="0" collapsed="false">
      <c r="O2307" s="18" t="s">
        <v>437</v>
      </c>
      <c r="P2307" s="18" t="n">
        <v>104</v>
      </c>
      <c r="Q2307" s="18" t="str">
        <f aca="false">CONCATENATE(O2307,P2307)</f>
        <v>AK104</v>
      </c>
      <c r="R2307" s="18" t="s">
        <v>548</v>
      </c>
    </row>
    <row r="2308" customFormat="false" ht="12.75" hidden="false" customHeight="false" outlineLevel="0" collapsed="false">
      <c r="O2308" s="18" t="s">
        <v>437</v>
      </c>
      <c r="P2308" s="18" t="n">
        <v>105</v>
      </c>
      <c r="Q2308" s="18" t="str">
        <f aca="false">CONCATENATE(O2308,P2308)</f>
        <v>AK105</v>
      </c>
      <c r="R2308" s="18" t="s">
        <v>548</v>
      </c>
    </row>
    <row r="2309" customFormat="false" ht="12.75" hidden="false" customHeight="false" outlineLevel="0" collapsed="false">
      <c r="O2309" s="18" t="s">
        <v>437</v>
      </c>
      <c r="P2309" s="18" t="n">
        <v>106</v>
      </c>
      <c r="Q2309" s="18" t="str">
        <f aca="false">CONCATENATE(O2309,P2309)</f>
        <v>AK106</v>
      </c>
      <c r="R2309" s="18" t="s">
        <v>548</v>
      </c>
    </row>
    <row r="2310" customFormat="false" ht="12.75" hidden="false" customHeight="false" outlineLevel="0" collapsed="false">
      <c r="O2310" s="18" t="s">
        <v>437</v>
      </c>
      <c r="P2310" s="18" t="n">
        <v>107</v>
      </c>
      <c r="Q2310" s="18" t="str">
        <f aca="false">CONCATENATE(O2310,P2310)</f>
        <v>AK107</v>
      </c>
      <c r="R2310" s="18" t="s">
        <v>548</v>
      </c>
    </row>
    <row r="2311" customFormat="false" ht="12.75" hidden="false" customHeight="false" outlineLevel="0" collapsed="false">
      <c r="O2311" s="18" t="s">
        <v>437</v>
      </c>
      <c r="P2311" s="18" t="n">
        <v>108</v>
      </c>
      <c r="Q2311" s="18" t="str">
        <f aca="false">CONCATENATE(O2311,P2311)</f>
        <v>AK108</v>
      </c>
      <c r="R2311" s="18" t="s">
        <v>548</v>
      </c>
    </row>
    <row r="2312" customFormat="false" ht="12.75" hidden="false" customHeight="false" outlineLevel="0" collapsed="false">
      <c r="O2312" s="18" t="s">
        <v>437</v>
      </c>
      <c r="P2312" s="18" t="n">
        <v>109</v>
      </c>
      <c r="Q2312" s="18" t="str">
        <f aca="false">CONCATENATE(O2312,P2312)</f>
        <v>AK109</v>
      </c>
      <c r="R2312" s="18" t="s">
        <v>548</v>
      </c>
    </row>
    <row r="2313" customFormat="false" ht="12.75" hidden="false" customHeight="false" outlineLevel="0" collapsed="false">
      <c r="O2313" s="18" t="s">
        <v>437</v>
      </c>
      <c r="P2313" s="18" t="n">
        <v>110</v>
      </c>
      <c r="Q2313" s="18" t="str">
        <f aca="false">CONCATENATE(O2313,P2313)</f>
        <v>AK110</v>
      </c>
      <c r="R2313" s="18" t="s">
        <v>548</v>
      </c>
    </row>
    <row r="2314" customFormat="false" ht="12.75" hidden="false" customHeight="false" outlineLevel="0" collapsed="false">
      <c r="O2314" s="18" t="s">
        <v>437</v>
      </c>
      <c r="P2314" s="18" t="n">
        <v>111</v>
      </c>
      <c r="Q2314" s="18" t="str">
        <f aca="false">CONCATENATE(O2314,P2314)</f>
        <v>AK111</v>
      </c>
      <c r="R2314" s="18" t="s">
        <v>548</v>
      </c>
    </row>
    <row r="2315" customFormat="false" ht="12.75" hidden="false" customHeight="false" outlineLevel="0" collapsed="false">
      <c r="O2315" s="18" t="s">
        <v>437</v>
      </c>
      <c r="P2315" s="18" t="n">
        <v>112</v>
      </c>
      <c r="Q2315" s="18" t="str">
        <f aca="false">CONCATENATE(O2315,P2315)</f>
        <v>AK112</v>
      </c>
      <c r="R2315" s="18" t="s">
        <v>548</v>
      </c>
    </row>
    <row r="2316" customFormat="false" ht="12.75" hidden="false" customHeight="false" outlineLevel="0" collapsed="false">
      <c r="O2316" s="18" t="s">
        <v>437</v>
      </c>
      <c r="P2316" s="18" t="n">
        <v>113</v>
      </c>
      <c r="Q2316" s="18" t="str">
        <f aca="false">CONCATENATE(O2316,P2316)</f>
        <v>AK113</v>
      </c>
      <c r="R2316" s="18" t="s">
        <v>548</v>
      </c>
    </row>
    <row r="2317" customFormat="false" ht="12.75" hidden="false" customHeight="false" outlineLevel="0" collapsed="false">
      <c r="O2317" s="18" t="s">
        <v>437</v>
      </c>
      <c r="P2317" s="18" t="n">
        <v>114</v>
      </c>
      <c r="Q2317" s="18" t="str">
        <f aca="false">CONCATENATE(O2317,P2317)</f>
        <v>AK114</v>
      </c>
      <c r="R2317" s="18" t="s">
        <v>548</v>
      </c>
    </row>
    <row r="2318" customFormat="false" ht="12.75" hidden="false" customHeight="false" outlineLevel="0" collapsed="false">
      <c r="O2318" s="18" t="s">
        <v>437</v>
      </c>
      <c r="P2318" s="18" t="n">
        <v>115</v>
      </c>
      <c r="Q2318" s="18" t="str">
        <f aca="false">CONCATENATE(O2318,P2318)</f>
        <v>AK115</v>
      </c>
      <c r="R2318" s="18" t="s">
        <v>548</v>
      </c>
    </row>
    <row r="2319" customFormat="false" ht="12.75" hidden="false" customHeight="false" outlineLevel="0" collapsed="false">
      <c r="O2319" s="18" t="s">
        <v>437</v>
      </c>
      <c r="P2319" s="18" t="n">
        <v>116</v>
      </c>
      <c r="Q2319" s="18" t="str">
        <f aca="false">CONCATENATE(O2319,P2319)</f>
        <v>AK116</v>
      </c>
      <c r="R2319" s="18" t="s">
        <v>548</v>
      </c>
    </row>
    <row r="2320" customFormat="false" ht="12.75" hidden="false" customHeight="false" outlineLevel="0" collapsed="false">
      <c r="O2320" s="18" t="s">
        <v>437</v>
      </c>
      <c r="P2320" s="18" t="n">
        <v>117</v>
      </c>
      <c r="Q2320" s="18" t="str">
        <f aca="false">CONCATENATE(O2320,P2320)</f>
        <v>AK117</v>
      </c>
      <c r="R2320" s="18" t="s">
        <v>548</v>
      </c>
    </row>
    <row r="2321" customFormat="false" ht="12.75" hidden="false" customHeight="false" outlineLevel="0" collapsed="false">
      <c r="O2321" s="18" t="s">
        <v>437</v>
      </c>
      <c r="P2321" s="18" t="n">
        <v>118</v>
      </c>
      <c r="Q2321" s="18" t="str">
        <f aca="false">CONCATENATE(O2321,P2321)</f>
        <v>AK118</v>
      </c>
      <c r="R2321" s="18" t="s">
        <v>548</v>
      </c>
    </row>
    <row r="2322" customFormat="false" ht="12.75" hidden="false" customHeight="false" outlineLevel="0" collapsed="false">
      <c r="O2322" s="18" t="s">
        <v>437</v>
      </c>
      <c r="P2322" s="18" t="n">
        <v>119</v>
      </c>
      <c r="Q2322" s="18" t="str">
        <f aca="false">CONCATENATE(O2322,P2322)</f>
        <v>AK119</v>
      </c>
      <c r="R2322" s="18" t="s">
        <v>548</v>
      </c>
    </row>
    <row r="2323" customFormat="false" ht="12.75" hidden="false" customHeight="false" outlineLevel="0" collapsed="false">
      <c r="O2323" s="18" t="s">
        <v>437</v>
      </c>
      <c r="P2323" s="18" t="n">
        <v>120</v>
      </c>
      <c r="Q2323" s="18" t="str">
        <f aca="false">CONCATENATE(O2323,P2323)</f>
        <v>AK120</v>
      </c>
      <c r="R2323" s="18" t="s">
        <v>548</v>
      </c>
    </row>
    <row r="2324" customFormat="false" ht="12.75" hidden="false" customHeight="false" outlineLevel="0" collapsed="false">
      <c r="O2324" s="18" t="s">
        <v>437</v>
      </c>
      <c r="P2324" s="18" t="n">
        <v>121</v>
      </c>
      <c r="Q2324" s="18" t="str">
        <f aca="false">CONCATENATE(O2324,P2324)</f>
        <v>AK121</v>
      </c>
      <c r="R2324" s="18" t="s">
        <v>548</v>
      </c>
    </row>
    <row r="2325" customFormat="false" ht="12.75" hidden="false" customHeight="false" outlineLevel="0" collapsed="false">
      <c r="O2325" s="18" t="s">
        <v>437</v>
      </c>
      <c r="P2325" s="18" t="n">
        <v>122</v>
      </c>
      <c r="Q2325" s="18" t="str">
        <f aca="false">CONCATENATE(O2325,P2325)</f>
        <v>AK122</v>
      </c>
      <c r="R2325" s="18" t="s">
        <v>548</v>
      </c>
    </row>
    <row r="2326" customFormat="false" ht="12.75" hidden="false" customHeight="false" outlineLevel="0" collapsed="false">
      <c r="O2326" s="18" t="s">
        <v>437</v>
      </c>
      <c r="P2326" s="18" t="n">
        <v>123</v>
      </c>
      <c r="Q2326" s="18" t="str">
        <f aca="false">CONCATENATE(O2326,P2326)</f>
        <v>AK123</v>
      </c>
      <c r="R2326" s="18" t="s">
        <v>548</v>
      </c>
    </row>
    <row r="2327" customFormat="false" ht="12.75" hidden="false" customHeight="false" outlineLevel="0" collapsed="false">
      <c r="O2327" s="18" t="s">
        <v>437</v>
      </c>
      <c r="P2327" s="18" t="n">
        <v>124</v>
      </c>
      <c r="Q2327" s="18" t="str">
        <f aca="false">CONCATENATE(O2327,P2327)</f>
        <v>AK124</v>
      </c>
      <c r="R2327" s="18" t="s">
        <v>548</v>
      </c>
    </row>
    <row r="2328" customFormat="false" ht="12.75" hidden="false" customHeight="false" outlineLevel="0" collapsed="false">
      <c r="O2328" s="18" t="s">
        <v>437</v>
      </c>
      <c r="P2328" s="18" t="n">
        <v>125</v>
      </c>
      <c r="Q2328" s="18" t="str">
        <f aca="false">CONCATENATE(O2328,P2328)</f>
        <v>AK125</v>
      </c>
      <c r="R2328" s="18" t="s">
        <v>548</v>
      </c>
    </row>
    <row r="2329" customFormat="false" ht="12.75" hidden="false" customHeight="false" outlineLevel="0" collapsed="false">
      <c r="O2329" s="18" t="s">
        <v>437</v>
      </c>
      <c r="P2329" s="18" t="n">
        <v>126</v>
      </c>
      <c r="Q2329" s="18" t="str">
        <f aca="false">CONCATENATE(O2329,P2329)</f>
        <v>AK126</v>
      </c>
      <c r="R2329" s="18" t="s">
        <v>548</v>
      </c>
    </row>
    <row r="2330" customFormat="false" ht="12.75" hidden="false" customHeight="false" outlineLevel="0" collapsed="false">
      <c r="O2330" s="18" t="s">
        <v>437</v>
      </c>
      <c r="P2330" s="18" t="n">
        <v>127</v>
      </c>
      <c r="Q2330" s="18" t="str">
        <f aca="false">CONCATENATE(O2330,P2330)</f>
        <v>AK127</v>
      </c>
      <c r="R2330" s="18" t="s">
        <v>548</v>
      </c>
    </row>
    <row r="2331" customFormat="false" ht="12.75" hidden="false" customHeight="false" outlineLevel="0" collapsed="false">
      <c r="O2331" s="18" t="s">
        <v>437</v>
      </c>
      <c r="P2331" s="18" t="n">
        <v>128</v>
      </c>
      <c r="Q2331" s="18" t="str">
        <f aca="false">CONCATENATE(O2331,P2331)</f>
        <v>AK128</v>
      </c>
      <c r="R2331" s="18" t="s">
        <v>548</v>
      </c>
    </row>
    <row r="2332" customFormat="false" ht="12.75" hidden="false" customHeight="false" outlineLevel="0" collapsed="false">
      <c r="O2332" s="18" t="s">
        <v>437</v>
      </c>
      <c r="P2332" s="18" t="n">
        <v>129</v>
      </c>
      <c r="Q2332" s="18" t="str">
        <f aca="false">CONCATENATE(O2332,P2332)</f>
        <v>AK129</v>
      </c>
      <c r="R2332" s="18" t="s">
        <v>548</v>
      </c>
    </row>
    <row r="2333" customFormat="false" ht="12.75" hidden="false" customHeight="false" outlineLevel="0" collapsed="false">
      <c r="O2333" s="18" t="s">
        <v>437</v>
      </c>
      <c r="P2333" s="18" t="n">
        <v>130</v>
      </c>
      <c r="Q2333" s="18" t="str">
        <f aca="false">CONCATENATE(O2333,P2333)</f>
        <v>AK130</v>
      </c>
      <c r="R2333" s="18" t="s">
        <v>548</v>
      </c>
    </row>
    <row r="2334" customFormat="false" ht="12.75" hidden="false" customHeight="false" outlineLevel="0" collapsed="false">
      <c r="O2334" s="18" t="s">
        <v>437</v>
      </c>
      <c r="P2334" s="18" t="n">
        <v>131</v>
      </c>
      <c r="Q2334" s="18" t="str">
        <f aca="false">CONCATENATE(O2334,P2334)</f>
        <v>AK131</v>
      </c>
      <c r="R2334" s="18" t="s">
        <v>548</v>
      </c>
    </row>
    <row r="2335" customFormat="false" ht="12.75" hidden="false" customHeight="false" outlineLevel="0" collapsed="false">
      <c r="O2335" s="18" t="s">
        <v>437</v>
      </c>
      <c r="P2335" s="18" t="n">
        <v>132</v>
      </c>
      <c r="Q2335" s="18" t="str">
        <f aca="false">CONCATENATE(O2335,P2335)</f>
        <v>AK132</v>
      </c>
      <c r="R2335" s="18" t="s">
        <v>548</v>
      </c>
    </row>
    <row r="2336" customFormat="false" ht="12.75" hidden="false" customHeight="false" outlineLevel="0" collapsed="false">
      <c r="O2336" s="18" t="s">
        <v>437</v>
      </c>
      <c r="P2336" s="18" t="n">
        <v>133</v>
      </c>
      <c r="Q2336" s="18" t="str">
        <f aca="false">CONCATENATE(O2336,P2336)</f>
        <v>AK133</v>
      </c>
      <c r="R2336" s="18" t="s">
        <v>548</v>
      </c>
    </row>
    <row r="2337" customFormat="false" ht="12.75" hidden="false" customHeight="false" outlineLevel="0" collapsed="false">
      <c r="O2337" s="18" t="s">
        <v>437</v>
      </c>
      <c r="P2337" s="18" t="n">
        <v>134</v>
      </c>
      <c r="Q2337" s="18" t="str">
        <f aca="false">CONCATENATE(O2337,P2337)</f>
        <v>AK134</v>
      </c>
      <c r="R2337" s="18" t="s">
        <v>548</v>
      </c>
    </row>
    <row r="2338" customFormat="false" ht="12.75" hidden="false" customHeight="false" outlineLevel="0" collapsed="false">
      <c r="O2338" s="18" t="s">
        <v>437</v>
      </c>
      <c r="P2338" s="18" t="n">
        <v>135</v>
      </c>
      <c r="Q2338" s="18" t="str">
        <f aca="false">CONCATENATE(O2338,P2338)</f>
        <v>AK135</v>
      </c>
      <c r="R2338" s="18" t="s">
        <v>548</v>
      </c>
    </row>
    <row r="2339" customFormat="false" ht="12.75" hidden="false" customHeight="false" outlineLevel="0" collapsed="false">
      <c r="O2339" s="18" t="s">
        <v>437</v>
      </c>
      <c r="P2339" s="18" t="n">
        <v>136</v>
      </c>
      <c r="Q2339" s="18" t="str">
        <f aca="false">CONCATENATE(O2339,P2339)</f>
        <v>AK136</v>
      </c>
      <c r="R2339" s="18" t="s">
        <v>548</v>
      </c>
    </row>
    <row r="2340" customFormat="false" ht="12.75" hidden="false" customHeight="false" outlineLevel="0" collapsed="false">
      <c r="O2340" s="18" t="s">
        <v>437</v>
      </c>
      <c r="P2340" s="18" t="n">
        <v>137</v>
      </c>
      <c r="Q2340" s="18" t="str">
        <f aca="false">CONCATENATE(O2340,P2340)</f>
        <v>AK137</v>
      </c>
      <c r="R2340" s="18" t="s">
        <v>548</v>
      </c>
    </row>
    <row r="2341" customFormat="false" ht="12.75" hidden="false" customHeight="false" outlineLevel="0" collapsed="false">
      <c r="O2341" s="18" t="s">
        <v>437</v>
      </c>
      <c r="P2341" s="18" t="n">
        <v>138</v>
      </c>
      <c r="Q2341" s="18" t="str">
        <f aca="false">CONCATENATE(O2341,P2341)</f>
        <v>AK138</v>
      </c>
      <c r="R2341" s="18" t="s">
        <v>548</v>
      </c>
    </row>
    <row r="2342" customFormat="false" ht="12.75" hidden="false" customHeight="false" outlineLevel="0" collapsed="false">
      <c r="O2342" s="18" t="s">
        <v>437</v>
      </c>
      <c r="P2342" s="18" t="n">
        <v>139</v>
      </c>
      <c r="Q2342" s="18" t="str">
        <f aca="false">CONCATENATE(O2342,P2342)</f>
        <v>AK139</v>
      </c>
      <c r="R2342" s="18" t="s">
        <v>548</v>
      </c>
    </row>
    <row r="2343" customFormat="false" ht="12.75" hidden="false" customHeight="false" outlineLevel="0" collapsed="false">
      <c r="O2343" s="18" t="s">
        <v>437</v>
      </c>
      <c r="P2343" s="18" t="n">
        <v>140</v>
      </c>
      <c r="Q2343" s="18" t="str">
        <f aca="false">CONCATENATE(O2343,P2343)</f>
        <v>AK140</v>
      </c>
      <c r="R2343" s="18" t="s">
        <v>548</v>
      </c>
    </row>
    <row r="2344" customFormat="false" ht="12.75" hidden="false" customHeight="false" outlineLevel="0" collapsed="false">
      <c r="O2344" s="18" t="s">
        <v>437</v>
      </c>
      <c r="P2344" s="18" t="n">
        <v>141</v>
      </c>
      <c r="Q2344" s="18" t="str">
        <f aca="false">CONCATENATE(O2344,P2344)</f>
        <v>AK141</v>
      </c>
      <c r="R2344" s="18" t="s">
        <v>548</v>
      </c>
    </row>
    <row r="2345" customFormat="false" ht="12.75" hidden="false" customHeight="false" outlineLevel="0" collapsed="false">
      <c r="O2345" s="18" t="s">
        <v>437</v>
      </c>
      <c r="P2345" s="18" t="n">
        <v>142</v>
      </c>
      <c r="Q2345" s="18" t="str">
        <f aca="false">CONCATENATE(O2345,P2345)</f>
        <v>AK142</v>
      </c>
      <c r="R2345" s="18" t="s">
        <v>548</v>
      </c>
    </row>
    <row r="2346" customFormat="false" ht="12.75" hidden="false" customHeight="false" outlineLevel="0" collapsed="false">
      <c r="O2346" s="18" t="s">
        <v>437</v>
      </c>
      <c r="P2346" s="18" t="n">
        <v>143</v>
      </c>
      <c r="Q2346" s="18" t="str">
        <f aca="false">CONCATENATE(O2346,P2346)</f>
        <v>AK143</v>
      </c>
      <c r="R2346" s="18" t="s">
        <v>548</v>
      </c>
    </row>
    <row r="2347" customFormat="false" ht="12.75" hidden="false" customHeight="false" outlineLevel="0" collapsed="false">
      <c r="O2347" s="18" t="s">
        <v>437</v>
      </c>
      <c r="P2347" s="18" t="n">
        <v>144</v>
      </c>
      <c r="Q2347" s="18" t="str">
        <f aca="false">CONCATENATE(O2347,P2347)</f>
        <v>AK144</v>
      </c>
      <c r="R2347" s="18" t="s">
        <v>548</v>
      </c>
    </row>
    <row r="2348" customFormat="false" ht="12.75" hidden="false" customHeight="false" outlineLevel="0" collapsed="false">
      <c r="O2348" s="18" t="s">
        <v>437</v>
      </c>
      <c r="P2348" s="18" t="n">
        <v>145</v>
      </c>
      <c r="Q2348" s="18" t="str">
        <f aca="false">CONCATENATE(O2348,P2348)</f>
        <v>AK145</v>
      </c>
      <c r="R2348" s="18" t="s">
        <v>548</v>
      </c>
    </row>
    <row r="2349" customFormat="false" ht="12.75" hidden="false" customHeight="false" outlineLevel="0" collapsed="false">
      <c r="O2349" s="18" t="s">
        <v>437</v>
      </c>
      <c r="P2349" s="18" t="n">
        <v>146</v>
      </c>
      <c r="Q2349" s="18" t="str">
        <f aca="false">CONCATENATE(O2349,P2349)</f>
        <v>AK146</v>
      </c>
      <c r="R2349" s="18" t="s">
        <v>548</v>
      </c>
    </row>
    <row r="2350" customFormat="false" ht="12.75" hidden="false" customHeight="false" outlineLevel="0" collapsed="false">
      <c r="O2350" s="18" t="s">
        <v>437</v>
      </c>
      <c r="P2350" s="18" t="n">
        <v>147</v>
      </c>
      <c r="Q2350" s="18" t="str">
        <f aca="false">CONCATENATE(O2350,P2350)</f>
        <v>AK147</v>
      </c>
      <c r="R2350" s="18" t="s">
        <v>548</v>
      </c>
    </row>
    <row r="2351" customFormat="false" ht="12.75" hidden="false" customHeight="false" outlineLevel="0" collapsed="false">
      <c r="O2351" s="18" t="s">
        <v>437</v>
      </c>
      <c r="P2351" s="18" t="n">
        <v>148</v>
      </c>
      <c r="Q2351" s="18" t="str">
        <f aca="false">CONCATENATE(O2351,P2351)</f>
        <v>AK148</v>
      </c>
      <c r="R2351" s="18" t="s">
        <v>548</v>
      </c>
    </row>
    <row r="2352" customFormat="false" ht="12.75" hidden="false" customHeight="false" outlineLevel="0" collapsed="false">
      <c r="O2352" s="18" t="s">
        <v>437</v>
      </c>
      <c r="P2352" s="18" t="n">
        <v>149</v>
      </c>
      <c r="Q2352" s="18" t="str">
        <f aca="false">CONCATENATE(O2352,P2352)</f>
        <v>AK149</v>
      </c>
      <c r="R2352" s="18" t="s">
        <v>548</v>
      </c>
    </row>
    <row r="2353" customFormat="false" ht="12.75" hidden="false" customHeight="false" outlineLevel="0" collapsed="false">
      <c r="O2353" s="18" t="s">
        <v>437</v>
      </c>
      <c r="P2353" s="18" t="n">
        <v>150</v>
      </c>
      <c r="Q2353" s="18" t="str">
        <f aca="false">CONCATENATE(O2353,P2353)</f>
        <v>AK150</v>
      </c>
      <c r="R2353" s="18" t="s">
        <v>548</v>
      </c>
    </row>
    <row r="2354" customFormat="false" ht="12.75" hidden="false" customHeight="false" outlineLevel="0" collapsed="false">
      <c r="O2354" s="18" t="s">
        <v>437</v>
      </c>
      <c r="P2354" s="18" t="n">
        <v>151</v>
      </c>
      <c r="Q2354" s="18" t="str">
        <f aca="false">CONCATENATE(O2354,P2354)</f>
        <v>AK151</v>
      </c>
      <c r="R2354" s="18" t="s">
        <v>548</v>
      </c>
    </row>
    <row r="2355" customFormat="false" ht="12.75" hidden="false" customHeight="false" outlineLevel="0" collapsed="false">
      <c r="O2355" s="18" t="s">
        <v>437</v>
      </c>
      <c r="P2355" s="18" t="n">
        <v>152</v>
      </c>
      <c r="Q2355" s="18" t="str">
        <f aca="false">CONCATENATE(O2355,P2355)</f>
        <v>AK152</v>
      </c>
      <c r="R2355" s="18" t="s">
        <v>548</v>
      </c>
    </row>
    <row r="2356" customFormat="false" ht="12.75" hidden="false" customHeight="false" outlineLevel="0" collapsed="false">
      <c r="O2356" s="18" t="s">
        <v>437</v>
      </c>
      <c r="P2356" s="18" t="n">
        <v>153</v>
      </c>
      <c r="Q2356" s="18" t="str">
        <f aca="false">CONCATENATE(O2356,P2356)</f>
        <v>AK153</v>
      </c>
      <c r="R2356" s="18" t="s">
        <v>548</v>
      </c>
    </row>
    <row r="2357" customFormat="false" ht="12.75" hidden="false" customHeight="false" outlineLevel="0" collapsed="false">
      <c r="O2357" s="18" t="s">
        <v>437</v>
      </c>
      <c r="P2357" s="18" t="n">
        <v>154</v>
      </c>
      <c r="Q2357" s="18" t="str">
        <f aca="false">CONCATENATE(O2357,P2357)</f>
        <v>AK154</v>
      </c>
      <c r="R2357" s="18" t="s">
        <v>548</v>
      </c>
    </row>
    <row r="2358" customFormat="false" ht="12.75" hidden="false" customHeight="false" outlineLevel="0" collapsed="false">
      <c r="O2358" s="18" t="s">
        <v>437</v>
      </c>
      <c r="P2358" s="18" t="n">
        <v>155</v>
      </c>
      <c r="Q2358" s="18" t="str">
        <f aca="false">CONCATENATE(O2358,P2358)</f>
        <v>AK155</v>
      </c>
      <c r="R2358" s="18" t="s">
        <v>548</v>
      </c>
    </row>
    <row r="2359" customFormat="false" ht="12.75" hidden="false" customHeight="false" outlineLevel="0" collapsed="false">
      <c r="O2359" s="18" t="s">
        <v>437</v>
      </c>
      <c r="P2359" s="18" t="n">
        <v>156</v>
      </c>
      <c r="Q2359" s="18" t="str">
        <f aca="false">CONCATENATE(O2359,P2359)</f>
        <v>AK156</v>
      </c>
      <c r="R2359" s="18" t="s">
        <v>548</v>
      </c>
    </row>
    <row r="2360" customFormat="false" ht="12.75" hidden="false" customHeight="false" outlineLevel="0" collapsed="false">
      <c r="O2360" s="18" t="s">
        <v>437</v>
      </c>
      <c r="P2360" s="18" t="n">
        <v>157</v>
      </c>
      <c r="Q2360" s="18" t="str">
        <f aca="false">CONCATENATE(O2360,P2360)</f>
        <v>AK157</v>
      </c>
      <c r="R2360" s="18" t="s">
        <v>548</v>
      </c>
    </row>
    <row r="2361" customFormat="false" ht="12.75" hidden="false" customHeight="false" outlineLevel="0" collapsed="false">
      <c r="O2361" s="18" t="s">
        <v>437</v>
      </c>
      <c r="P2361" s="18" t="n">
        <v>158</v>
      </c>
      <c r="Q2361" s="18" t="str">
        <f aca="false">CONCATENATE(O2361,P2361)</f>
        <v>AK158</v>
      </c>
      <c r="R2361" s="18" t="s">
        <v>548</v>
      </c>
    </row>
    <row r="2362" customFormat="false" ht="12.75" hidden="false" customHeight="false" outlineLevel="0" collapsed="false">
      <c r="O2362" s="18" t="s">
        <v>437</v>
      </c>
      <c r="P2362" s="18" t="n">
        <v>159</v>
      </c>
      <c r="Q2362" s="18" t="str">
        <f aca="false">CONCATENATE(O2362,P2362)</f>
        <v>AK159</v>
      </c>
      <c r="R2362" s="18" t="s">
        <v>548</v>
      </c>
    </row>
    <row r="2363" customFormat="false" ht="12.75" hidden="false" customHeight="false" outlineLevel="0" collapsed="false">
      <c r="O2363" s="18" t="s">
        <v>437</v>
      </c>
      <c r="P2363" s="18" t="n">
        <v>160</v>
      </c>
      <c r="Q2363" s="18" t="str">
        <f aca="false">CONCATENATE(O2363,P2363)</f>
        <v>AK160</v>
      </c>
      <c r="R2363" s="18" t="s">
        <v>548</v>
      </c>
    </row>
    <row r="2364" customFormat="false" ht="12.75" hidden="false" customHeight="false" outlineLevel="0" collapsed="false">
      <c r="O2364" s="18" t="s">
        <v>437</v>
      </c>
      <c r="P2364" s="18" t="n">
        <v>161</v>
      </c>
      <c r="Q2364" s="18" t="str">
        <f aca="false">CONCATENATE(O2364,P2364)</f>
        <v>AK161</v>
      </c>
      <c r="R2364" s="18" t="s">
        <v>548</v>
      </c>
    </row>
    <row r="2365" customFormat="false" ht="12.75" hidden="false" customHeight="false" outlineLevel="0" collapsed="false">
      <c r="O2365" s="18" t="s">
        <v>437</v>
      </c>
      <c r="P2365" s="18" t="n">
        <v>162</v>
      </c>
      <c r="Q2365" s="18" t="str">
        <f aca="false">CONCATENATE(O2365,P2365)</f>
        <v>AK162</v>
      </c>
      <c r="R2365" s="18" t="s">
        <v>548</v>
      </c>
    </row>
    <row r="2366" customFormat="false" ht="12.75" hidden="false" customHeight="false" outlineLevel="0" collapsed="false">
      <c r="O2366" s="18" t="s">
        <v>437</v>
      </c>
      <c r="P2366" s="18" t="n">
        <v>163</v>
      </c>
      <c r="Q2366" s="18" t="str">
        <f aca="false">CONCATENATE(O2366,P2366)</f>
        <v>AK163</v>
      </c>
      <c r="R2366" s="18" t="s">
        <v>548</v>
      </c>
    </row>
    <row r="2367" customFormat="false" ht="12.75" hidden="false" customHeight="false" outlineLevel="0" collapsed="false">
      <c r="O2367" s="18" t="s">
        <v>437</v>
      </c>
      <c r="P2367" s="18" t="n">
        <v>164</v>
      </c>
      <c r="Q2367" s="18" t="str">
        <f aca="false">CONCATENATE(O2367,P2367)</f>
        <v>AK164</v>
      </c>
      <c r="R2367" s="18" t="s">
        <v>548</v>
      </c>
    </row>
    <row r="2368" customFormat="false" ht="12.75" hidden="false" customHeight="false" outlineLevel="0" collapsed="false">
      <c r="O2368" s="18" t="s">
        <v>437</v>
      </c>
      <c r="P2368" s="18" t="n">
        <v>165</v>
      </c>
      <c r="Q2368" s="18" t="str">
        <f aca="false">CONCATENATE(O2368,P2368)</f>
        <v>AK165</v>
      </c>
      <c r="R2368" s="18" t="s">
        <v>548</v>
      </c>
    </row>
    <row r="2369" customFormat="false" ht="12.75" hidden="false" customHeight="false" outlineLevel="0" collapsed="false">
      <c r="O2369" s="18" t="s">
        <v>437</v>
      </c>
      <c r="P2369" s="18" t="n">
        <v>166</v>
      </c>
      <c r="Q2369" s="18" t="str">
        <f aca="false">CONCATENATE(O2369,P2369)</f>
        <v>AK166</v>
      </c>
      <c r="R2369" s="18" t="s">
        <v>548</v>
      </c>
    </row>
    <row r="2370" customFormat="false" ht="12.75" hidden="false" customHeight="false" outlineLevel="0" collapsed="false">
      <c r="O2370" s="18" t="s">
        <v>437</v>
      </c>
      <c r="P2370" s="18" t="n">
        <v>167</v>
      </c>
      <c r="Q2370" s="18" t="str">
        <f aca="false">CONCATENATE(O2370,P2370)</f>
        <v>AK167</v>
      </c>
      <c r="R2370" s="18" t="s">
        <v>548</v>
      </c>
    </row>
    <row r="2371" customFormat="false" ht="12.75" hidden="false" customHeight="false" outlineLevel="0" collapsed="false">
      <c r="O2371" s="18" t="s">
        <v>437</v>
      </c>
      <c r="P2371" s="18" t="n">
        <v>168</v>
      </c>
      <c r="Q2371" s="18" t="str">
        <f aca="false">CONCATENATE(O2371,P2371)</f>
        <v>AK168</v>
      </c>
      <c r="R2371" s="18" t="s">
        <v>548</v>
      </c>
    </row>
    <row r="2372" customFormat="false" ht="12.75" hidden="false" customHeight="false" outlineLevel="0" collapsed="false">
      <c r="O2372" s="18" t="s">
        <v>437</v>
      </c>
      <c r="P2372" s="18" t="n">
        <v>169</v>
      </c>
      <c r="Q2372" s="18" t="str">
        <f aca="false">CONCATENATE(O2372,P2372)</f>
        <v>AK169</v>
      </c>
      <c r="R2372" s="18" t="s">
        <v>548</v>
      </c>
    </row>
    <row r="2373" customFormat="false" ht="12.75" hidden="false" customHeight="false" outlineLevel="0" collapsed="false">
      <c r="O2373" s="18" t="s">
        <v>437</v>
      </c>
      <c r="P2373" s="18" t="n">
        <v>170</v>
      </c>
      <c r="Q2373" s="18" t="str">
        <f aca="false">CONCATENATE(O2373,P2373)</f>
        <v>AK170</v>
      </c>
      <c r="R2373" s="18" t="s">
        <v>548</v>
      </c>
    </row>
    <row r="2374" customFormat="false" ht="12.75" hidden="false" customHeight="false" outlineLevel="0" collapsed="false">
      <c r="O2374" s="18" t="s">
        <v>437</v>
      </c>
      <c r="P2374" s="18" t="n">
        <v>171</v>
      </c>
      <c r="Q2374" s="18" t="str">
        <f aca="false">CONCATENATE(O2374,P2374)</f>
        <v>AK171</v>
      </c>
      <c r="R2374" s="18" t="s">
        <v>548</v>
      </c>
    </row>
    <row r="2375" customFormat="false" ht="12.75" hidden="false" customHeight="false" outlineLevel="0" collapsed="false">
      <c r="O2375" s="18" t="s">
        <v>437</v>
      </c>
      <c r="P2375" s="18" t="n">
        <v>172</v>
      </c>
      <c r="Q2375" s="18" t="str">
        <f aca="false">CONCATENATE(O2375,P2375)</f>
        <v>AK172</v>
      </c>
      <c r="R2375" s="18" t="s">
        <v>548</v>
      </c>
    </row>
    <row r="2376" customFormat="false" ht="12.75" hidden="false" customHeight="false" outlineLevel="0" collapsed="false">
      <c r="O2376" s="18" t="s">
        <v>437</v>
      </c>
      <c r="P2376" s="18" t="n">
        <v>173</v>
      </c>
      <c r="Q2376" s="18" t="str">
        <f aca="false">CONCATENATE(O2376,P2376)</f>
        <v>AK173</v>
      </c>
      <c r="R2376" s="18" t="s">
        <v>548</v>
      </c>
    </row>
    <row r="2377" customFormat="false" ht="12.75" hidden="false" customHeight="false" outlineLevel="0" collapsed="false">
      <c r="O2377" s="18" t="s">
        <v>437</v>
      </c>
      <c r="P2377" s="18" t="n">
        <v>174</v>
      </c>
      <c r="Q2377" s="18" t="str">
        <f aca="false">CONCATENATE(O2377,P2377)</f>
        <v>AK174</v>
      </c>
      <c r="R2377" s="18" t="s">
        <v>548</v>
      </c>
    </row>
    <row r="2378" customFormat="false" ht="12.75" hidden="false" customHeight="false" outlineLevel="0" collapsed="false">
      <c r="O2378" s="18" t="s">
        <v>437</v>
      </c>
      <c r="P2378" s="18" t="n">
        <v>175</v>
      </c>
      <c r="Q2378" s="18" t="str">
        <f aca="false">CONCATENATE(O2378,P2378)</f>
        <v>AK175</v>
      </c>
      <c r="R2378" s="18" t="s">
        <v>548</v>
      </c>
    </row>
    <row r="2379" customFormat="false" ht="12.75" hidden="false" customHeight="false" outlineLevel="0" collapsed="false">
      <c r="O2379" s="18" t="s">
        <v>437</v>
      </c>
      <c r="P2379" s="18" t="n">
        <v>176</v>
      </c>
      <c r="Q2379" s="18" t="str">
        <f aca="false">CONCATENATE(O2379,P2379)</f>
        <v>AK176</v>
      </c>
      <c r="R2379" s="18" t="s">
        <v>548</v>
      </c>
    </row>
    <row r="2380" customFormat="false" ht="12.75" hidden="false" customHeight="false" outlineLevel="0" collapsed="false">
      <c r="O2380" s="18" t="s">
        <v>437</v>
      </c>
      <c r="P2380" s="18" t="n">
        <v>177</v>
      </c>
      <c r="Q2380" s="18" t="str">
        <f aca="false">CONCATENATE(O2380,P2380)</f>
        <v>AK177</v>
      </c>
      <c r="R2380" s="18" t="s">
        <v>548</v>
      </c>
    </row>
    <row r="2381" customFormat="false" ht="12.75" hidden="false" customHeight="false" outlineLevel="0" collapsed="false">
      <c r="O2381" s="18" t="s">
        <v>437</v>
      </c>
      <c r="P2381" s="18" t="n">
        <v>178</v>
      </c>
      <c r="Q2381" s="18" t="str">
        <f aca="false">CONCATENATE(O2381,P2381)</f>
        <v>AK178</v>
      </c>
      <c r="R2381" s="18" t="s">
        <v>548</v>
      </c>
    </row>
    <row r="2382" customFormat="false" ht="12.75" hidden="false" customHeight="false" outlineLevel="0" collapsed="false">
      <c r="O2382" s="18" t="s">
        <v>437</v>
      </c>
      <c r="P2382" s="18" t="n">
        <v>179</v>
      </c>
      <c r="Q2382" s="18" t="str">
        <f aca="false">CONCATENATE(O2382,P2382)</f>
        <v>AK179</v>
      </c>
      <c r="R2382" s="18" t="s">
        <v>548</v>
      </c>
    </row>
    <row r="2383" customFormat="false" ht="12.75" hidden="false" customHeight="false" outlineLevel="0" collapsed="false">
      <c r="O2383" s="18" t="s">
        <v>437</v>
      </c>
      <c r="P2383" s="18" t="n">
        <v>180</v>
      </c>
      <c r="Q2383" s="18" t="str">
        <f aca="false">CONCATENATE(O2383,P2383)</f>
        <v>AK180</v>
      </c>
      <c r="R2383" s="18" t="s">
        <v>548</v>
      </c>
    </row>
    <row r="2384" customFormat="false" ht="12.75" hidden="false" customHeight="false" outlineLevel="0" collapsed="false">
      <c r="O2384" s="18" t="s">
        <v>437</v>
      </c>
      <c r="P2384" s="18" t="n">
        <v>181</v>
      </c>
      <c r="Q2384" s="18" t="str">
        <f aca="false">CONCATENATE(O2384,P2384)</f>
        <v>AK181</v>
      </c>
      <c r="R2384" s="18" t="s">
        <v>548</v>
      </c>
    </row>
    <row r="2385" customFormat="false" ht="12.75" hidden="false" customHeight="false" outlineLevel="0" collapsed="false">
      <c r="O2385" s="18" t="s">
        <v>437</v>
      </c>
      <c r="P2385" s="18" t="n">
        <v>182</v>
      </c>
      <c r="Q2385" s="18" t="str">
        <f aca="false">CONCATENATE(O2385,P2385)</f>
        <v>AK182</v>
      </c>
      <c r="R2385" s="18" t="s">
        <v>548</v>
      </c>
    </row>
    <row r="2386" customFormat="false" ht="12.75" hidden="false" customHeight="false" outlineLevel="0" collapsed="false">
      <c r="O2386" s="18" t="s">
        <v>437</v>
      </c>
      <c r="P2386" s="18" t="n">
        <v>183</v>
      </c>
      <c r="Q2386" s="18" t="str">
        <f aca="false">CONCATENATE(O2386,P2386)</f>
        <v>AK183</v>
      </c>
      <c r="R2386" s="18" t="s">
        <v>548</v>
      </c>
    </row>
    <row r="2387" customFormat="false" ht="12.75" hidden="false" customHeight="false" outlineLevel="0" collapsed="false">
      <c r="O2387" s="18" t="s">
        <v>437</v>
      </c>
      <c r="P2387" s="18" t="n">
        <v>184</v>
      </c>
      <c r="Q2387" s="18" t="str">
        <f aca="false">CONCATENATE(O2387,P2387)</f>
        <v>AK184</v>
      </c>
      <c r="R2387" s="18" t="s">
        <v>548</v>
      </c>
    </row>
    <row r="2388" customFormat="false" ht="12.75" hidden="false" customHeight="false" outlineLevel="0" collapsed="false">
      <c r="O2388" s="18" t="s">
        <v>437</v>
      </c>
      <c r="P2388" s="18" t="n">
        <v>185</v>
      </c>
      <c r="Q2388" s="18" t="str">
        <f aca="false">CONCATENATE(O2388,P2388)</f>
        <v>AK185</v>
      </c>
      <c r="R2388" s="18" t="s">
        <v>548</v>
      </c>
    </row>
    <row r="2389" customFormat="false" ht="12.75" hidden="false" customHeight="false" outlineLevel="0" collapsed="false">
      <c r="O2389" s="18" t="s">
        <v>437</v>
      </c>
      <c r="P2389" s="18" t="n">
        <v>186</v>
      </c>
      <c r="Q2389" s="18" t="str">
        <f aca="false">CONCATENATE(O2389,P2389)</f>
        <v>AK186</v>
      </c>
      <c r="R2389" s="18" t="s">
        <v>548</v>
      </c>
    </row>
    <row r="2390" customFormat="false" ht="12.75" hidden="false" customHeight="false" outlineLevel="0" collapsed="false">
      <c r="O2390" s="18" t="s">
        <v>437</v>
      </c>
      <c r="P2390" s="18" t="n">
        <v>187</v>
      </c>
      <c r="Q2390" s="18" t="str">
        <f aca="false">CONCATENATE(O2390,P2390)</f>
        <v>AK187</v>
      </c>
      <c r="R2390" s="18" t="s">
        <v>548</v>
      </c>
    </row>
    <row r="2391" customFormat="false" ht="12.75" hidden="false" customHeight="false" outlineLevel="0" collapsed="false">
      <c r="O2391" s="18" t="s">
        <v>437</v>
      </c>
      <c r="P2391" s="18" t="n">
        <v>188</v>
      </c>
      <c r="Q2391" s="18" t="str">
        <f aca="false">CONCATENATE(O2391,P2391)</f>
        <v>AK188</v>
      </c>
      <c r="R2391" s="18" t="s">
        <v>548</v>
      </c>
    </row>
    <row r="2392" customFormat="false" ht="12.75" hidden="false" customHeight="false" outlineLevel="0" collapsed="false">
      <c r="O2392" s="18" t="s">
        <v>437</v>
      </c>
      <c r="P2392" s="18" t="n">
        <v>189</v>
      </c>
      <c r="Q2392" s="18" t="str">
        <f aca="false">CONCATENATE(O2392,P2392)</f>
        <v>AK189</v>
      </c>
      <c r="R2392" s="18" t="s">
        <v>548</v>
      </c>
    </row>
    <row r="2393" customFormat="false" ht="12.75" hidden="false" customHeight="false" outlineLevel="0" collapsed="false">
      <c r="O2393" s="18" t="s">
        <v>437</v>
      </c>
      <c r="P2393" s="18" t="n">
        <v>190</v>
      </c>
      <c r="Q2393" s="18" t="str">
        <f aca="false">CONCATENATE(O2393,P2393)</f>
        <v>AK190</v>
      </c>
      <c r="R2393" s="18" t="s">
        <v>548</v>
      </c>
    </row>
    <row r="2394" customFormat="false" ht="12.75" hidden="false" customHeight="false" outlineLevel="0" collapsed="false">
      <c r="O2394" s="18" t="s">
        <v>437</v>
      </c>
      <c r="P2394" s="18" t="n">
        <v>191</v>
      </c>
      <c r="Q2394" s="18" t="str">
        <f aca="false">CONCATENATE(O2394,P2394)</f>
        <v>AK191</v>
      </c>
      <c r="R2394" s="18" t="s">
        <v>548</v>
      </c>
    </row>
    <row r="2395" customFormat="false" ht="12.75" hidden="false" customHeight="false" outlineLevel="0" collapsed="false">
      <c r="O2395" s="18" t="s">
        <v>437</v>
      </c>
      <c r="P2395" s="18" t="n">
        <v>192</v>
      </c>
      <c r="Q2395" s="18" t="str">
        <f aca="false">CONCATENATE(O2395,P2395)</f>
        <v>AK192</v>
      </c>
      <c r="R2395" s="18" t="s">
        <v>548</v>
      </c>
    </row>
    <row r="2396" customFormat="false" ht="12.75" hidden="false" customHeight="false" outlineLevel="0" collapsed="false">
      <c r="O2396" s="18" t="s">
        <v>437</v>
      </c>
      <c r="P2396" s="18" t="n">
        <v>193</v>
      </c>
      <c r="Q2396" s="18" t="str">
        <f aca="false">CONCATENATE(O2396,P2396)</f>
        <v>AK193</v>
      </c>
      <c r="R2396" s="18" t="s">
        <v>548</v>
      </c>
    </row>
    <row r="2397" customFormat="false" ht="12.75" hidden="false" customHeight="false" outlineLevel="0" collapsed="false">
      <c r="O2397" s="18" t="s">
        <v>437</v>
      </c>
      <c r="P2397" s="18" t="n">
        <v>194</v>
      </c>
      <c r="Q2397" s="18" t="str">
        <f aca="false">CONCATENATE(O2397,P2397)</f>
        <v>AK194</v>
      </c>
      <c r="R2397" s="18" t="s">
        <v>548</v>
      </c>
    </row>
    <row r="2398" customFormat="false" ht="12.75" hidden="false" customHeight="false" outlineLevel="0" collapsed="false">
      <c r="O2398" s="18" t="s">
        <v>437</v>
      </c>
      <c r="P2398" s="18" t="n">
        <v>195</v>
      </c>
      <c r="Q2398" s="18" t="str">
        <f aca="false">CONCATENATE(O2398,P2398)</f>
        <v>AK195</v>
      </c>
      <c r="R2398" s="18" t="s">
        <v>548</v>
      </c>
    </row>
    <row r="2399" customFormat="false" ht="12.75" hidden="false" customHeight="false" outlineLevel="0" collapsed="false">
      <c r="O2399" s="18" t="s">
        <v>437</v>
      </c>
      <c r="P2399" s="18" t="n">
        <v>196</v>
      </c>
      <c r="Q2399" s="18" t="str">
        <f aca="false">CONCATENATE(O2399,P2399)</f>
        <v>AK196</v>
      </c>
      <c r="R2399" s="18" t="s">
        <v>548</v>
      </c>
    </row>
    <row r="2400" customFormat="false" ht="12.75" hidden="false" customHeight="false" outlineLevel="0" collapsed="false">
      <c r="O2400" s="18" t="s">
        <v>437</v>
      </c>
      <c r="P2400" s="18" t="n">
        <v>197</v>
      </c>
      <c r="Q2400" s="18" t="str">
        <f aca="false">CONCATENATE(O2400,P2400)</f>
        <v>AK197</v>
      </c>
      <c r="R2400" s="18" t="s">
        <v>548</v>
      </c>
    </row>
    <row r="2401" customFormat="false" ht="12.75" hidden="false" customHeight="false" outlineLevel="0" collapsed="false">
      <c r="O2401" s="18" t="s">
        <v>437</v>
      </c>
      <c r="P2401" s="18" t="n">
        <v>198</v>
      </c>
      <c r="Q2401" s="18" t="str">
        <f aca="false">CONCATENATE(O2401,P2401)</f>
        <v>AK198</v>
      </c>
      <c r="R2401" s="18" t="s">
        <v>548</v>
      </c>
    </row>
    <row r="2402" customFormat="false" ht="12.75" hidden="false" customHeight="false" outlineLevel="0" collapsed="false">
      <c r="O2402" s="18" t="s">
        <v>437</v>
      </c>
      <c r="P2402" s="18" t="n">
        <v>199</v>
      </c>
      <c r="Q2402" s="18" t="str">
        <f aca="false">CONCATENATE(O2402,P2402)</f>
        <v>AK199</v>
      </c>
      <c r="R2402" s="18" t="s">
        <v>548</v>
      </c>
    </row>
    <row r="2403" customFormat="false" ht="12.75" hidden="false" customHeight="false" outlineLevel="0" collapsed="false">
      <c r="O2403" s="18" t="s">
        <v>437</v>
      </c>
      <c r="P2403" s="18" t="n">
        <v>200</v>
      </c>
      <c r="Q2403" s="18" t="str">
        <f aca="false">CONCATENATE(O2403,P2403)</f>
        <v>AK200</v>
      </c>
      <c r="R2403" s="18" t="s">
        <v>548</v>
      </c>
    </row>
    <row r="2404" customFormat="false" ht="12.75" hidden="false" customHeight="false" outlineLevel="0" collapsed="false">
      <c r="O2404" s="18" t="s">
        <v>500</v>
      </c>
      <c r="P2404" s="18" t="n">
        <v>1</v>
      </c>
      <c r="Q2404" s="18" t="str">
        <f aca="false">CONCATENATE(O2404,P2404)</f>
        <v>TP1</v>
      </c>
      <c r="R2404" s="18" t="s">
        <v>549</v>
      </c>
    </row>
    <row r="2405" customFormat="false" ht="12.75" hidden="false" customHeight="false" outlineLevel="0" collapsed="false">
      <c r="O2405" s="18" t="s">
        <v>500</v>
      </c>
      <c r="P2405" s="18" t="n">
        <v>2</v>
      </c>
      <c r="Q2405" s="18" t="str">
        <f aca="false">CONCATENATE(O2405,P2405)</f>
        <v>TP2</v>
      </c>
      <c r="R2405" s="18" t="s">
        <v>549</v>
      </c>
    </row>
    <row r="2406" customFormat="false" ht="12.75" hidden="false" customHeight="false" outlineLevel="0" collapsed="false">
      <c r="O2406" s="18" t="s">
        <v>500</v>
      </c>
      <c r="P2406" s="18" t="n">
        <v>3</v>
      </c>
      <c r="Q2406" s="18" t="str">
        <f aca="false">CONCATENATE(O2406,P2406)</f>
        <v>TP3</v>
      </c>
      <c r="R2406" s="18" t="s">
        <v>549</v>
      </c>
    </row>
    <row r="2407" customFormat="false" ht="12.75" hidden="false" customHeight="false" outlineLevel="0" collapsed="false">
      <c r="O2407" s="18" t="s">
        <v>500</v>
      </c>
      <c r="P2407" s="18" t="n">
        <v>4</v>
      </c>
      <c r="Q2407" s="18" t="str">
        <f aca="false">CONCATENATE(O2407,P2407)</f>
        <v>TP4</v>
      </c>
      <c r="R2407" s="18" t="s">
        <v>549</v>
      </c>
    </row>
    <row r="2408" customFormat="false" ht="12.75" hidden="false" customHeight="false" outlineLevel="0" collapsed="false">
      <c r="O2408" s="18" t="s">
        <v>500</v>
      </c>
      <c r="P2408" s="18" t="n">
        <v>5</v>
      </c>
      <c r="Q2408" s="18" t="str">
        <f aca="false">CONCATENATE(O2408,P2408)</f>
        <v>TP5</v>
      </c>
      <c r="R2408" s="18" t="s">
        <v>549</v>
      </c>
    </row>
    <row r="2409" customFormat="false" ht="12.75" hidden="false" customHeight="false" outlineLevel="0" collapsed="false">
      <c r="O2409" s="18" t="s">
        <v>500</v>
      </c>
      <c r="P2409" s="18" t="n">
        <v>6</v>
      </c>
      <c r="Q2409" s="18" t="str">
        <f aca="false">CONCATENATE(O2409,P2409)</f>
        <v>TP6</v>
      </c>
      <c r="R2409" s="18" t="s">
        <v>549</v>
      </c>
    </row>
    <row r="2410" customFormat="false" ht="12.75" hidden="false" customHeight="false" outlineLevel="0" collapsed="false">
      <c r="O2410" s="18" t="s">
        <v>500</v>
      </c>
      <c r="P2410" s="18" t="n">
        <v>7</v>
      </c>
      <c r="Q2410" s="18" t="str">
        <f aca="false">CONCATENATE(O2410,P2410)</f>
        <v>TP7</v>
      </c>
      <c r="R2410" s="18" t="s">
        <v>549</v>
      </c>
    </row>
    <row r="2411" customFormat="false" ht="12.75" hidden="false" customHeight="false" outlineLevel="0" collapsed="false">
      <c r="O2411" s="18" t="s">
        <v>500</v>
      </c>
      <c r="P2411" s="18" t="n">
        <v>8</v>
      </c>
      <c r="Q2411" s="18" t="str">
        <f aca="false">CONCATENATE(O2411,P2411)</f>
        <v>TP8</v>
      </c>
      <c r="R2411" s="18" t="s">
        <v>549</v>
      </c>
    </row>
    <row r="2412" customFormat="false" ht="12.75" hidden="false" customHeight="false" outlineLevel="0" collapsed="false">
      <c r="O2412" s="18" t="s">
        <v>500</v>
      </c>
      <c r="P2412" s="18" t="n">
        <v>9</v>
      </c>
      <c r="Q2412" s="18" t="str">
        <f aca="false">CONCATENATE(O2412,P2412)</f>
        <v>TP9</v>
      </c>
      <c r="R2412" s="18" t="s">
        <v>549</v>
      </c>
    </row>
    <row r="2413" customFormat="false" ht="12.75" hidden="false" customHeight="false" outlineLevel="0" collapsed="false">
      <c r="O2413" s="18" t="s">
        <v>500</v>
      </c>
      <c r="P2413" s="18" t="n">
        <v>10</v>
      </c>
      <c r="Q2413" s="18" t="str">
        <f aca="false">CONCATENATE(O2413,P2413)</f>
        <v>TP10</v>
      </c>
      <c r="R2413" s="18" t="s">
        <v>549</v>
      </c>
    </row>
    <row r="2414" customFormat="false" ht="12.75" hidden="false" customHeight="false" outlineLevel="0" collapsed="false">
      <c r="O2414" s="18" t="s">
        <v>500</v>
      </c>
      <c r="P2414" s="18" t="n">
        <v>11</v>
      </c>
      <c r="Q2414" s="18" t="str">
        <f aca="false">CONCATENATE(O2414,P2414)</f>
        <v>TP11</v>
      </c>
      <c r="R2414" s="18" t="s">
        <v>549</v>
      </c>
    </row>
    <row r="2415" customFormat="false" ht="12.75" hidden="false" customHeight="false" outlineLevel="0" collapsed="false">
      <c r="O2415" s="18" t="s">
        <v>500</v>
      </c>
      <c r="P2415" s="18" t="n">
        <v>12</v>
      </c>
      <c r="Q2415" s="18" t="str">
        <f aca="false">CONCATENATE(O2415,P2415)</f>
        <v>TP12</v>
      </c>
      <c r="R2415" s="18" t="s">
        <v>549</v>
      </c>
    </row>
    <row r="2416" customFormat="false" ht="12.75" hidden="false" customHeight="false" outlineLevel="0" collapsed="false">
      <c r="O2416" s="18" t="s">
        <v>500</v>
      </c>
      <c r="P2416" s="18" t="n">
        <v>13</v>
      </c>
      <c r="Q2416" s="18" t="str">
        <f aca="false">CONCATENATE(O2416,P2416)</f>
        <v>TP13</v>
      </c>
      <c r="R2416" s="18" t="s">
        <v>549</v>
      </c>
    </row>
    <row r="2417" customFormat="false" ht="12.75" hidden="false" customHeight="false" outlineLevel="0" collapsed="false">
      <c r="O2417" s="18" t="s">
        <v>500</v>
      </c>
      <c r="P2417" s="18" t="n">
        <v>14</v>
      </c>
      <c r="Q2417" s="18" t="str">
        <f aca="false">CONCATENATE(O2417,P2417)</f>
        <v>TP14</v>
      </c>
      <c r="R2417" s="18" t="s">
        <v>549</v>
      </c>
    </row>
    <row r="2418" customFormat="false" ht="12.75" hidden="false" customHeight="false" outlineLevel="0" collapsed="false">
      <c r="O2418" s="18" t="s">
        <v>500</v>
      </c>
      <c r="P2418" s="18" t="n">
        <v>15</v>
      </c>
      <c r="Q2418" s="18" t="str">
        <f aca="false">CONCATENATE(O2418,P2418)</f>
        <v>TP15</v>
      </c>
      <c r="R2418" s="18" t="s">
        <v>549</v>
      </c>
    </row>
    <row r="2419" customFormat="false" ht="12.75" hidden="false" customHeight="false" outlineLevel="0" collapsed="false">
      <c r="O2419" s="18" t="s">
        <v>500</v>
      </c>
      <c r="P2419" s="18" t="n">
        <v>16</v>
      </c>
      <c r="Q2419" s="18" t="str">
        <f aca="false">CONCATENATE(O2419,P2419)</f>
        <v>TP16</v>
      </c>
      <c r="R2419" s="18" t="s">
        <v>549</v>
      </c>
    </row>
    <row r="2420" customFormat="false" ht="12.75" hidden="false" customHeight="false" outlineLevel="0" collapsed="false">
      <c r="O2420" s="18" t="s">
        <v>500</v>
      </c>
      <c r="P2420" s="18" t="n">
        <v>17</v>
      </c>
      <c r="Q2420" s="18" t="str">
        <f aca="false">CONCATENATE(O2420,P2420)</f>
        <v>TP17</v>
      </c>
      <c r="R2420" s="18" t="s">
        <v>549</v>
      </c>
    </row>
    <row r="2421" customFormat="false" ht="12.75" hidden="false" customHeight="false" outlineLevel="0" collapsed="false">
      <c r="O2421" s="18" t="s">
        <v>500</v>
      </c>
      <c r="P2421" s="18" t="n">
        <v>18</v>
      </c>
      <c r="Q2421" s="18" t="str">
        <f aca="false">CONCATENATE(O2421,P2421)</f>
        <v>TP18</v>
      </c>
      <c r="R2421" s="18" t="s">
        <v>549</v>
      </c>
    </row>
    <row r="2422" customFormat="false" ht="12.75" hidden="false" customHeight="false" outlineLevel="0" collapsed="false">
      <c r="O2422" s="18" t="s">
        <v>500</v>
      </c>
      <c r="P2422" s="18" t="n">
        <v>19</v>
      </c>
      <c r="Q2422" s="18" t="str">
        <f aca="false">CONCATENATE(O2422,P2422)</f>
        <v>TP19</v>
      </c>
      <c r="R2422" s="18" t="s">
        <v>549</v>
      </c>
    </row>
    <row r="2423" customFormat="false" ht="12.75" hidden="false" customHeight="false" outlineLevel="0" collapsed="false">
      <c r="O2423" s="18" t="s">
        <v>500</v>
      </c>
      <c r="P2423" s="18" t="n">
        <v>20</v>
      </c>
      <c r="Q2423" s="18" t="str">
        <f aca="false">CONCATENATE(O2423,P2423)</f>
        <v>TP20</v>
      </c>
      <c r="R2423" s="18" t="s">
        <v>549</v>
      </c>
    </row>
    <row r="2424" customFormat="false" ht="12.75" hidden="false" customHeight="false" outlineLevel="0" collapsed="false">
      <c r="O2424" s="18" t="s">
        <v>500</v>
      </c>
      <c r="P2424" s="18" t="n">
        <v>21</v>
      </c>
      <c r="Q2424" s="18" t="str">
        <f aca="false">CONCATENATE(O2424,P2424)</f>
        <v>TP21</v>
      </c>
      <c r="R2424" s="18" t="s">
        <v>549</v>
      </c>
    </row>
    <row r="2425" customFormat="false" ht="12.75" hidden="false" customHeight="false" outlineLevel="0" collapsed="false">
      <c r="O2425" s="18" t="s">
        <v>500</v>
      </c>
      <c r="P2425" s="18" t="n">
        <v>22</v>
      </c>
      <c r="Q2425" s="18" t="str">
        <f aca="false">CONCATENATE(O2425,P2425)</f>
        <v>TP22</v>
      </c>
      <c r="R2425" s="18" t="s">
        <v>549</v>
      </c>
    </row>
    <row r="2426" customFormat="false" ht="12.75" hidden="false" customHeight="false" outlineLevel="0" collapsed="false">
      <c r="O2426" s="18" t="s">
        <v>500</v>
      </c>
      <c r="P2426" s="18" t="n">
        <v>23</v>
      </c>
      <c r="Q2426" s="18" t="str">
        <f aca="false">CONCATENATE(O2426,P2426)</f>
        <v>TP23</v>
      </c>
      <c r="R2426" s="18" t="s">
        <v>549</v>
      </c>
    </row>
    <row r="2427" customFormat="false" ht="12.75" hidden="false" customHeight="false" outlineLevel="0" collapsed="false">
      <c r="O2427" s="18" t="s">
        <v>500</v>
      </c>
      <c r="P2427" s="18" t="n">
        <v>24</v>
      </c>
      <c r="Q2427" s="18" t="str">
        <f aca="false">CONCATENATE(O2427,P2427)</f>
        <v>TP24</v>
      </c>
      <c r="R2427" s="18" t="s">
        <v>549</v>
      </c>
    </row>
    <row r="2428" customFormat="false" ht="12.75" hidden="false" customHeight="false" outlineLevel="0" collapsed="false">
      <c r="O2428" s="18" t="s">
        <v>500</v>
      </c>
      <c r="P2428" s="18" t="n">
        <v>25</v>
      </c>
      <c r="Q2428" s="18" t="str">
        <f aca="false">CONCATENATE(O2428,P2428)</f>
        <v>TP25</v>
      </c>
      <c r="R2428" s="18" t="s">
        <v>549</v>
      </c>
    </row>
    <row r="2429" customFormat="false" ht="12.75" hidden="false" customHeight="false" outlineLevel="0" collapsed="false">
      <c r="O2429" s="18" t="s">
        <v>500</v>
      </c>
      <c r="P2429" s="18" t="n">
        <v>26</v>
      </c>
      <c r="Q2429" s="18" t="str">
        <f aca="false">CONCATENATE(O2429,P2429)</f>
        <v>TP26</v>
      </c>
      <c r="R2429" s="18" t="s">
        <v>549</v>
      </c>
    </row>
    <row r="2430" customFormat="false" ht="12.75" hidden="false" customHeight="false" outlineLevel="0" collapsed="false">
      <c r="O2430" s="18" t="s">
        <v>500</v>
      </c>
      <c r="P2430" s="18" t="n">
        <v>27</v>
      </c>
      <c r="Q2430" s="18" t="str">
        <f aca="false">CONCATENATE(O2430,P2430)</f>
        <v>TP27</v>
      </c>
      <c r="R2430" s="18" t="s">
        <v>549</v>
      </c>
    </row>
    <row r="2431" customFormat="false" ht="12.75" hidden="false" customHeight="false" outlineLevel="0" collapsed="false">
      <c r="O2431" s="18" t="s">
        <v>500</v>
      </c>
      <c r="P2431" s="18" t="n">
        <v>28</v>
      </c>
      <c r="Q2431" s="18" t="str">
        <f aca="false">CONCATENATE(O2431,P2431)</f>
        <v>TP28</v>
      </c>
      <c r="R2431" s="18" t="s">
        <v>549</v>
      </c>
    </row>
    <row r="2432" customFormat="false" ht="12.75" hidden="false" customHeight="false" outlineLevel="0" collapsed="false">
      <c r="O2432" s="18" t="s">
        <v>500</v>
      </c>
      <c r="P2432" s="18" t="n">
        <v>29</v>
      </c>
      <c r="Q2432" s="18" t="str">
        <f aca="false">CONCATENATE(O2432,P2432)</f>
        <v>TP29</v>
      </c>
      <c r="R2432" s="18" t="s">
        <v>549</v>
      </c>
    </row>
    <row r="2433" customFormat="false" ht="12.75" hidden="false" customHeight="false" outlineLevel="0" collapsed="false">
      <c r="O2433" s="18" t="s">
        <v>500</v>
      </c>
      <c r="P2433" s="18" t="n">
        <v>30</v>
      </c>
      <c r="Q2433" s="18" t="str">
        <f aca="false">CONCATENATE(O2433,P2433)</f>
        <v>TP30</v>
      </c>
      <c r="R2433" s="18" t="s">
        <v>549</v>
      </c>
    </row>
    <row r="2434" customFormat="false" ht="12.75" hidden="false" customHeight="false" outlineLevel="0" collapsed="false">
      <c r="O2434" s="18" t="s">
        <v>500</v>
      </c>
      <c r="P2434" s="18" t="n">
        <v>31</v>
      </c>
      <c r="Q2434" s="18" t="str">
        <f aca="false">CONCATENATE(O2434,P2434)</f>
        <v>TP31</v>
      </c>
      <c r="R2434" s="18" t="s">
        <v>549</v>
      </c>
    </row>
    <row r="2435" customFormat="false" ht="12.75" hidden="false" customHeight="false" outlineLevel="0" collapsed="false">
      <c r="O2435" s="18" t="s">
        <v>500</v>
      </c>
      <c r="P2435" s="18" t="n">
        <v>32</v>
      </c>
      <c r="Q2435" s="18" t="str">
        <f aca="false">CONCATENATE(O2435,P2435)</f>
        <v>TP32</v>
      </c>
      <c r="R2435" s="18" t="s">
        <v>549</v>
      </c>
    </row>
    <row r="2436" customFormat="false" ht="12.75" hidden="false" customHeight="false" outlineLevel="0" collapsed="false">
      <c r="O2436" s="18" t="s">
        <v>500</v>
      </c>
      <c r="P2436" s="18" t="n">
        <v>33</v>
      </c>
      <c r="Q2436" s="18" t="str">
        <f aca="false">CONCATENATE(O2436,P2436)</f>
        <v>TP33</v>
      </c>
      <c r="R2436" s="18" t="s">
        <v>549</v>
      </c>
    </row>
    <row r="2437" customFormat="false" ht="12.75" hidden="false" customHeight="false" outlineLevel="0" collapsed="false">
      <c r="O2437" s="18" t="s">
        <v>500</v>
      </c>
      <c r="P2437" s="18" t="n">
        <v>34</v>
      </c>
      <c r="Q2437" s="18" t="str">
        <f aca="false">CONCATENATE(O2437,P2437)</f>
        <v>TP34</v>
      </c>
      <c r="R2437" s="18" t="s">
        <v>549</v>
      </c>
    </row>
    <row r="2438" customFormat="false" ht="12.75" hidden="false" customHeight="false" outlineLevel="0" collapsed="false">
      <c r="O2438" s="18" t="s">
        <v>500</v>
      </c>
      <c r="P2438" s="18" t="n">
        <v>35</v>
      </c>
      <c r="Q2438" s="18" t="str">
        <f aca="false">CONCATENATE(O2438,P2438)</f>
        <v>TP35</v>
      </c>
      <c r="R2438" s="18" t="s">
        <v>549</v>
      </c>
    </row>
    <row r="2439" customFormat="false" ht="12.75" hidden="false" customHeight="false" outlineLevel="0" collapsed="false">
      <c r="O2439" s="18" t="s">
        <v>500</v>
      </c>
      <c r="P2439" s="18" t="n">
        <v>36</v>
      </c>
      <c r="Q2439" s="18" t="str">
        <f aca="false">CONCATENATE(O2439,P2439)</f>
        <v>TP36</v>
      </c>
      <c r="R2439" s="18" t="s">
        <v>549</v>
      </c>
    </row>
    <row r="2440" customFormat="false" ht="12.75" hidden="false" customHeight="false" outlineLevel="0" collapsed="false">
      <c r="O2440" s="18" t="s">
        <v>500</v>
      </c>
      <c r="P2440" s="18" t="n">
        <v>37</v>
      </c>
      <c r="Q2440" s="18" t="str">
        <f aca="false">CONCATENATE(O2440,P2440)</f>
        <v>TP37</v>
      </c>
      <c r="R2440" s="18" t="s">
        <v>549</v>
      </c>
    </row>
    <row r="2441" customFormat="false" ht="12.75" hidden="false" customHeight="false" outlineLevel="0" collapsed="false">
      <c r="O2441" s="18" t="s">
        <v>500</v>
      </c>
      <c r="P2441" s="18" t="n">
        <v>38</v>
      </c>
      <c r="Q2441" s="18" t="str">
        <f aca="false">CONCATENATE(O2441,P2441)</f>
        <v>TP38</v>
      </c>
      <c r="R2441" s="18" t="s">
        <v>549</v>
      </c>
    </row>
    <row r="2442" customFormat="false" ht="12.75" hidden="false" customHeight="false" outlineLevel="0" collapsed="false">
      <c r="O2442" s="18" t="s">
        <v>500</v>
      </c>
      <c r="P2442" s="18" t="n">
        <v>39</v>
      </c>
      <c r="Q2442" s="18" t="str">
        <f aca="false">CONCATENATE(O2442,P2442)</f>
        <v>TP39</v>
      </c>
      <c r="R2442" s="18" t="s">
        <v>549</v>
      </c>
    </row>
    <row r="2443" customFormat="false" ht="12.75" hidden="false" customHeight="false" outlineLevel="0" collapsed="false">
      <c r="O2443" s="18" t="s">
        <v>500</v>
      </c>
      <c r="P2443" s="18" t="n">
        <v>40</v>
      </c>
      <c r="Q2443" s="18" t="str">
        <f aca="false">CONCATENATE(O2443,P2443)</f>
        <v>TP40</v>
      </c>
      <c r="R2443" s="18" t="s">
        <v>549</v>
      </c>
    </row>
    <row r="2444" customFormat="false" ht="12.75" hidden="false" customHeight="false" outlineLevel="0" collapsed="false">
      <c r="O2444" s="18" t="s">
        <v>500</v>
      </c>
      <c r="P2444" s="18" t="n">
        <v>41</v>
      </c>
      <c r="Q2444" s="18" t="str">
        <f aca="false">CONCATENATE(O2444,P2444)</f>
        <v>TP41</v>
      </c>
      <c r="R2444" s="18" t="s">
        <v>549</v>
      </c>
    </row>
    <row r="2445" customFormat="false" ht="12.75" hidden="false" customHeight="false" outlineLevel="0" collapsed="false">
      <c r="O2445" s="18" t="s">
        <v>500</v>
      </c>
      <c r="P2445" s="18" t="n">
        <v>42</v>
      </c>
      <c r="Q2445" s="18" t="str">
        <f aca="false">CONCATENATE(O2445,P2445)</f>
        <v>TP42</v>
      </c>
      <c r="R2445" s="18" t="s">
        <v>549</v>
      </c>
    </row>
    <row r="2446" customFormat="false" ht="12.75" hidden="false" customHeight="false" outlineLevel="0" collapsed="false">
      <c r="O2446" s="18" t="s">
        <v>500</v>
      </c>
      <c r="P2446" s="18" t="n">
        <v>43</v>
      </c>
      <c r="Q2446" s="18" t="str">
        <f aca="false">CONCATENATE(O2446,P2446)</f>
        <v>TP43</v>
      </c>
      <c r="R2446" s="18" t="s">
        <v>549</v>
      </c>
    </row>
    <row r="2447" customFormat="false" ht="12.75" hidden="false" customHeight="false" outlineLevel="0" collapsed="false">
      <c r="O2447" s="18" t="s">
        <v>500</v>
      </c>
      <c r="P2447" s="18" t="n">
        <v>44</v>
      </c>
      <c r="Q2447" s="18" t="str">
        <f aca="false">CONCATENATE(O2447,P2447)</f>
        <v>TP44</v>
      </c>
      <c r="R2447" s="18" t="s">
        <v>549</v>
      </c>
    </row>
    <row r="2448" customFormat="false" ht="12.75" hidden="false" customHeight="false" outlineLevel="0" collapsed="false">
      <c r="O2448" s="18" t="s">
        <v>500</v>
      </c>
      <c r="P2448" s="18" t="n">
        <v>45</v>
      </c>
      <c r="Q2448" s="18" t="str">
        <f aca="false">CONCATENATE(O2448,P2448)</f>
        <v>TP45</v>
      </c>
      <c r="R2448" s="18" t="s">
        <v>549</v>
      </c>
    </row>
    <row r="2449" customFormat="false" ht="12.75" hidden="false" customHeight="false" outlineLevel="0" collapsed="false">
      <c r="O2449" s="18" t="s">
        <v>500</v>
      </c>
      <c r="P2449" s="18" t="n">
        <v>46</v>
      </c>
      <c r="Q2449" s="18" t="str">
        <f aca="false">CONCATENATE(O2449,P2449)</f>
        <v>TP46</v>
      </c>
      <c r="R2449" s="18" t="s">
        <v>549</v>
      </c>
    </row>
    <row r="2450" customFormat="false" ht="12.75" hidden="false" customHeight="false" outlineLevel="0" collapsed="false">
      <c r="O2450" s="18" t="s">
        <v>500</v>
      </c>
      <c r="P2450" s="18" t="n">
        <v>47</v>
      </c>
      <c r="Q2450" s="18" t="str">
        <f aca="false">CONCATENATE(O2450,P2450)</f>
        <v>TP47</v>
      </c>
      <c r="R2450" s="18" t="s">
        <v>549</v>
      </c>
    </row>
    <row r="2451" customFormat="false" ht="12.75" hidden="false" customHeight="false" outlineLevel="0" collapsed="false">
      <c r="O2451" s="18" t="s">
        <v>500</v>
      </c>
      <c r="P2451" s="18" t="n">
        <v>48</v>
      </c>
      <c r="Q2451" s="18" t="str">
        <f aca="false">CONCATENATE(O2451,P2451)</f>
        <v>TP48</v>
      </c>
      <c r="R2451" s="18" t="s">
        <v>549</v>
      </c>
    </row>
    <row r="2452" customFormat="false" ht="12.75" hidden="false" customHeight="false" outlineLevel="0" collapsed="false">
      <c r="O2452" s="18" t="s">
        <v>500</v>
      </c>
      <c r="P2452" s="18" t="n">
        <v>49</v>
      </c>
      <c r="Q2452" s="18" t="str">
        <f aca="false">CONCATENATE(O2452,P2452)</f>
        <v>TP49</v>
      </c>
      <c r="R2452" s="18" t="s">
        <v>549</v>
      </c>
    </row>
    <row r="2453" customFormat="false" ht="12.75" hidden="false" customHeight="false" outlineLevel="0" collapsed="false">
      <c r="O2453" s="18" t="s">
        <v>500</v>
      </c>
      <c r="P2453" s="18" t="n">
        <v>50</v>
      </c>
      <c r="Q2453" s="18" t="str">
        <f aca="false">CONCATENATE(O2453,P2453)</f>
        <v>TP50</v>
      </c>
      <c r="R2453" s="18" t="s">
        <v>549</v>
      </c>
    </row>
    <row r="2454" customFormat="false" ht="12.75" hidden="false" customHeight="false" outlineLevel="0" collapsed="false">
      <c r="O2454" s="18" t="s">
        <v>500</v>
      </c>
      <c r="P2454" s="18" t="n">
        <v>51</v>
      </c>
      <c r="Q2454" s="18" t="str">
        <f aca="false">CONCATENATE(O2454,P2454)</f>
        <v>TP51</v>
      </c>
      <c r="R2454" s="18" t="s">
        <v>549</v>
      </c>
    </row>
    <row r="2455" customFormat="false" ht="12.75" hidden="false" customHeight="false" outlineLevel="0" collapsed="false">
      <c r="O2455" s="18" t="s">
        <v>500</v>
      </c>
      <c r="P2455" s="18" t="n">
        <v>52</v>
      </c>
      <c r="Q2455" s="18" t="str">
        <f aca="false">CONCATENATE(O2455,P2455)</f>
        <v>TP52</v>
      </c>
      <c r="R2455" s="18" t="s">
        <v>549</v>
      </c>
    </row>
    <row r="2456" customFormat="false" ht="12.75" hidden="false" customHeight="false" outlineLevel="0" collapsed="false">
      <c r="O2456" s="18" t="s">
        <v>500</v>
      </c>
      <c r="P2456" s="18" t="n">
        <v>53</v>
      </c>
      <c r="Q2456" s="18" t="str">
        <f aca="false">CONCATENATE(O2456,P2456)</f>
        <v>TP53</v>
      </c>
      <c r="R2456" s="18" t="s">
        <v>549</v>
      </c>
    </row>
    <row r="2457" customFormat="false" ht="12.75" hidden="false" customHeight="false" outlineLevel="0" collapsed="false">
      <c r="O2457" s="18" t="s">
        <v>500</v>
      </c>
      <c r="P2457" s="18" t="n">
        <v>54</v>
      </c>
      <c r="Q2457" s="18" t="str">
        <f aca="false">CONCATENATE(O2457,P2457)</f>
        <v>TP54</v>
      </c>
      <c r="R2457" s="18" t="s">
        <v>549</v>
      </c>
    </row>
    <row r="2458" customFormat="false" ht="12.75" hidden="false" customHeight="false" outlineLevel="0" collapsed="false">
      <c r="O2458" s="18" t="s">
        <v>500</v>
      </c>
      <c r="P2458" s="18" t="n">
        <v>55</v>
      </c>
      <c r="Q2458" s="18" t="str">
        <f aca="false">CONCATENATE(O2458,P2458)</f>
        <v>TP55</v>
      </c>
      <c r="R2458" s="18" t="s">
        <v>549</v>
      </c>
    </row>
    <row r="2459" customFormat="false" ht="12.75" hidden="false" customHeight="false" outlineLevel="0" collapsed="false">
      <c r="O2459" s="18" t="s">
        <v>500</v>
      </c>
      <c r="P2459" s="18" t="n">
        <v>56</v>
      </c>
      <c r="Q2459" s="18" t="str">
        <f aca="false">CONCATENATE(O2459,P2459)</f>
        <v>TP56</v>
      </c>
      <c r="R2459" s="18" t="s">
        <v>549</v>
      </c>
    </row>
    <row r="2460" customFormat="false" ht="12.75" hidden="false" customHeight="false" outlineLevel="0" collapsed="false">
      <c r="O2460" s="18" t="s">
        <v>500</v>
      </c>
      <c r="P2460" s="18" t="n">
        <v>57</v>
      </c>
      <c r="Q2460" s="18" t="str">
        <f aca="false">CONCATENATE(O2460,P2460)</f>
        <v>TP57</v>
      </c>
      <c r="R2460" s="18" t="s">
        <v>549</v>
      </c>
    </row>
    <row r="2461" customFormat="false" ht="12.75" hidden="false" customHeight="false" outlineLevel="0" collapsed="false">
      <c r="O2461" s="18" t="s">
        <v>500</v>
      </c>
      <c r="P2461" s="18" t="n">
        <v>58</v>
      </c>
      <c r="Q2461" s="18" t="str">
        <f aca="false">CONCATENATE(O2461,P2461)</f>
        <v>TP58</v>
      </c>
      <c r="R2461" s="18" t="s">
        <v>549</v>
      </c>
    </row>
    <row r="2462" customFormat="false" ht="12.75" hidden="false" customHeight="false" outlineLevel="0" collapsed="false">
      <c r="O2462" s="18" t="s">
        <v>500</v>
      </c>
      <c r="P2462" s="18" t="n">
        <v>59</v>
      </c>
      <c r="Q2462" s="18" t="str">
        <f aca="false">CONCATENATE(O2462,P2462)</f>
        <v>TP59</v>
      </c>
      <c r="R2462" s="18" t="s">
        <v>549</v>
      </c>
    </row>
    <row r="2463" customFormat="false" ht="12.75" hidden="false" customHeight="false" outlineLevel="0" collapsed="false">
      <c r="O2463" s="18" t="s">
        <v>500</v>
      </c>
      <c r="P2463" s="18" t="n">
        <v>60</v>
      </c>
      <c r="Q2463" s="18" t="str">
        <f aca="false">CONCATENATE(O2463,P2463)</f>
        <v>TP60</v>
      </c>
      <c r="R2463" s="18" t="s">
        <v>549</v>
      </c>
    </row>
    <row r="2464" customFormat="false" ht="12.75" hidden="false" customHeight="false" outlineLevel="0" collapsed="false">
      <c r="O2464" s="18" t="s">
        <v>500</v>
      </c>
      <c r="P2464" s="18" t="n">
        <v>61</v>
      </c>
      <c r="Q2464" s="18" t="str">
        <f aca="false">CONCATENATE(O2464,P2464)</f>
        <v>TP61</v>
      </c>
      <c r="R2464" s="18" t="s">
        <v>549</v>
      </c>
    </row>
    <row r="2465" customFormat="false" ht="12.75" hidden="false" customHeight="false" outlineLevel="0" collapsed="false">
      <c r="O2465" s="18" t="s">
        <v>500</v>
      </c>
      <c r="P2465" s="18" t="n">
        <v>62</v>
      </c>
      <c r="Q2465" s="18" t="str">
        <f aca="false">CONCATENATE(O2465,P2465)</f>
        <v>TP62</v>
      </c>
      <c r="R2465" s="18" t="s">
        <v>549</v>
      </c>
    </row>
    <row r="2466" customFormat="false" ht="12.75" hidden="false" customHeight="false" outlineLevel="0" collapsed="false">
      <c r="O2466" s="18" t="s">
        <v>500</v>
      </c>
      <c r="P2466" s="18" t="n">
        <v>63</v>
      </c>
      <c r="Q2466" s="18" t="str">
        <f aca="false">CONCATENATE(O2466,P2466)</f>
        <v>TP63</v>
      </c>
      <c r="R2466" s="18" t="s">
        <v>549</v>
      </c>
    </row>
    <row r="2467" customFormat="false" ht="12.75" hidden="false" customHeight="false" outlineLevel="0" collapsed="false">
      <c r="O2467" s="18" t="s">
        <v>500</v>
      </c>
      <c r="P2467" s="18" t="n">
        <v>64</v>
      </c>
      <c r="Q2467" s="18" t="str">
        <f aca="false">CONCATENATE(O2467,P2467)</f>
        <v>TP64</v>
      </c>
      <c r="R2467" s="18" t="s">
        <v>549</v>
      </c>
    </row>
    <row r="2468" customFormat="false" ht="12.75" hidden="false" customHeight="false" outlineLevel="0" collapsed="false">
      <c r="O2468" s="18" t="s">
        <v>500</v>
      </c>
      <c r="P2468" s="18" t="n">
        <v>65</v>
      </c>
      <c r="Q2468" s="18" t="str">
        <f aca="false">CONCATENATE(O2468,P2468)</f>
        <v>TP65</v>
      </c>
      <c r="R2468" s="18" t="s">
        <v>549</v>
      </c>
    </row>
    <row r="2469" customFormat="false" ht="12.75" hidden="false" customHeight="false" outlineLevel="0" collapsed="false">
      <c r="O2469" s="18" t="s">
        <v>500</v>
      </c>
      <c r="P2469" s="18" t="n">
        <v>66</v>
      </c>
      <c r="Q2469" s="18" t="str">
        <f aca="false">CONCATENATE(O2469,P2469)</f>
        <v>TP66</v>
      </c>
      <c r="R2469" s="18" t="s">
        <v>549</v>
      </c>
    </row>
    <row r="2470" customFormat="false" ht="12.75" hidden="false" customHeight="false" outlineLevel="0" collapsed="false">
      <c r="O2470" s="18" t="s">
        <v>500</v>
      </c>
      <c r="P2470" s="18" t="n">
        <v>67</v>
      </c>
      <c r="Q2470" s="18" t="str">
        <f aca="false">CONCATENATE(O2470,P2470)</f>
        <v>TP67</v>
      </c>
      <c r="R2470" s="18" t="s">
        <v>549</v>
      </c>
    </row>
    <row r="2471" customFormat="false" ht="12.75" hidden="false" customHeight="false" outlineLevel="0" collapsed="false">
      <c r="O2471" s="18" t="s">
        <v>500</v>
      </c>
      <c r="P2471" s="18" t="n">
        <v>68</v>
      </c>
      <c r="Q2471" s="18" t="str">
        <f aca="false">CONCATENATE(O2471,P2471)</f>
        <v>TP68</v>
      </c>
      <c r="R2471" s="18" t="s">
        <v>549</v>
      </c>
    </row>
    <row r="2472" customFormat="false" ht="12.75" hidden="false" customHeight="false" outlineLevel="0" collapsed="false">
      <c r="O2472" s="18" t="s">
        <v>500</v>
      </c>
      <c r="P2472" s="18" t="n">
        <v>69</v>
      </c>
      <c r="Q2472" s="18" t="str">
        <f aca="false">CONCATENATE(O2472,P2472)</f>
        <v>TP69</v>
      </c>
      <c r="R2472" s="18" t="s">
        <v>549</v>
      </c>
    </row>
    <row r="2473" customFormat="false" ht="12.75" hidden="false" customHeight="false" outlineLevel="0" collapsed="false">
      <c r="O2473" s="18" t="s">
        <v>500</v>
      </c>
      <c r="P2473" s="18" t="n">
        <v>70</v>
      </c>
      <c r="Q2473" s="18" t="str">
        <f aca="false">CONCATENATE(O2473,P2473)</f>
        <v>TP70</v>
      </c>
      <c r="R2473" s="18" t="s">
        <v>549</v>
      </c>
    </row>
    <row r="2474" customFormat="false" ht="12.75" hidden="false" customHeight="false" outlineLevel="0" collapsed="false">
      <c r="O2474" s="18" t="s">
        <v>500</v>
      </c>
      <c r="P2474" s="18" t="n">
        <v>71</v>
      </c>
      <c r="Q2474" s="18" t="str">
        <f aca="false">CONCATENATE(O2474,P2474)</f>
        <v>TP71</v>
      </c>
      <c r="R2474" s="18" t="s">
        <v>549</v>
      </c>
    </row>
    <row r="2475" customFormat="false" ht="12.75" hidden="false" customHeight="false" outlineLevel="0" collapsed="false">
      <c r="O2475" s="18" t="s">
        <v>500</v>
      </c>
      <c r="P2475" s="18" t="n">
        <v>72</v>
      </c>
      <c r="Q2475" s="18" t="str">
        <f aca="false">CONCATENATE(O2475,P2475)</f>
        <v>TP72</v>
      </c>
      <c r="R2475" s="18" t="s">
        <v>549</v>
      </c>
    </row>
    <row r="2476" customFormat="false" ht="12.75" hidden="false" customHeight="false" outlineLevel="0" collapsed="false">
      <c r="O2476" s="18" t="s">
        <v>500</v>
      </c>
      <c r="P2476" s="18" t="n">
        <v>73</v>
      </c>
      <c r="Q2476" s="18" t="str">
        <f aca="false">CONCATENATE(O2476,P2476)</f>
        <v>TP73</v>
      </c>
      <c r="R2476" s="18" t="s">
        <v>549</v>
      </c>
    </row>
    <row r="2477" customFormat="false" ht="12.75" hidden="false" customHeight="false" outlineLevel="0" collapsed="false">
      <c r="O2477" s="18" t="s">
        <v>500</v>
      </c>
      <c r="P2477" s="18" t="n">
        <v>74</v>
      </c>
      <c r="Q2477" s="18" t="str">
        <f aca="false">CONCATENATE(O2477,P2477)</f>
        <v>TP74</v>
      </c>
      <c r="R2477" s="18" t="s">
        <v>549</v>
      </c>
    </row>
    <row r="2478" customFormat="false" ht="12.75" hidden="false" customHeight="false" outlineLevel="0" collapsed="false">
      <c r="O2478" s="18" t="s">
        <v>500</v>
      </c>
      <c r="P2478" s="18" t="n">
        <v>75</v>
      </c>
      <c r="Q2478" s="18" t="str">
        <f aca="false">CONCATENATE(O2478,P2478)</f>
        <v>TP75</v>
      </c>
      <c r="R2478" s="18" t="s">
        <v>549</v>
      </c>
    </row>
    <row r="2479" customFormat="false" ht="12.75" hidden="false" customHeight="false" outlineLevel="0" collapsed="false">
      <c r="O2479" s="18" t="s">
        <v>500</v>
      </c>
      <c r="P2479" s="18" t="n">
        <v>76</v>
      </c>
      <c r="Q2479" s="18" t="str">
        <f aca="false">CONCATENATE(O2479,P2479)</f>
        <v>TP76</v>
      </c>
      <c r="R2479" s="18" t="s">
        <v>549</v>
      </c>
    </row>
    <row r="2480" customFormat="false" ht="12.75" hidden="false" customHeight="false" outlineLevel="0" collapsed="false">
      <c r="O2480" s="18" t="s">
        <v>500</v>
      </c>
      <c r="P2480" s="18" t="n">
        <v>77</v>
      </c>
      <c r="Q2480" s="18" t="str">
        <f aca="false">CONCATENATE(O2480,P2480)</f>
        <v>TP77</v>
      </c>
      <c r="R2480" s="18" t="s">
        <v>549</v>
      </c>
    </row>
    <row r="2481" customFormat="false" ht="12.75" hidden="false" customHeight="false" outlineLevel="0" collapsed="false">
      <c r="O2481" s="18" t="s">
        <v>500</v>
      </c>
      <c r="P2481" s="18" t="n">
        <v>78</v>
      </c>
      <c r="Q2481" s="18" t="str">
        <f aca="false">CONCATENATE(O2481,P2481)</f>
        <v>TP78</v>
      </c>
      <c r="R2481" s="18" t="s">
        <v>549</v>
      </c>
    </row>
    <row r="2482" customFormat="false" ht="12.75" hidden="false" customHeight="false" outlineLevel="0" collapsed="false">
      <c r="O2482" s="18" t="s">
        <v>500</v>
      </c>
      <c r="P2482" s="18" t="n">
        <v>79</v>
      </c>
      <c r="Q2482" s="18" t="str">
        <f aca="false">CONCATENATE(O2482,P2482)</f>
        <v>TP79</v>
      </c>
      <c r="R2482" s="18" t="s">
        <v>549</v>
      </c>
    </row>
    <row r="2483" customFormat="false" ht="12.75" hidden="false" customHeight="false" outlineLevel="0" collapsed="false">
      <c r="O2483" s="18" t="s">
        <v>500</v>
      </c>
      <c r="P2483" s="18" t="n">
        <v>80</v>
      </c>
      <c r="Q2483" s="18" t="str">
        <f aca="false">CONCATENATE(O2483,P2483)</f>
        <v>TP80</v>
      </c>
      <c r="R2483" s="18" t="s">
        <v>549</v>
      </c>
    </row>
    <row r="2484" customFormat="false" ht="12.75" hidden="false" customHeight="false" outlineLevel="0" collapsed="false">
      <c r="O2484" s="18" t="s">
        <v>500</v>
      </c>
      <c r="P2484" s="18" t="n">
        <v>81</v>
      </c>
      <c r="Q2484" s="18" t="str">
        <f aca="false">CONCATENATE(O2484,P2484)</f>
        <v>TP81</v>
      </c>
      <c r="R2484" s="18" t="s">
        <v>549</v>
      </c>
    </row>
    <row r="2485" customFormat="false" ht="12.75" hidden="false" customHeight="false" outlineLevel="0" collapsed="false">
      <c r="O2485" s="18" t="s">
        <v>500</v>
      </c>
      <c r="P2485" s="18" t="n">
        <v>82</v>
      </c>
      <c r="Q2485" s="18" t="str">
        <f aca="false">CONCATENATE(O2485,P2485)</f>
        <v>TP82</v>
      </c>
      <c r="R2485" s="18" t="s">
        <v>549</v>
      </c>
    </row>
    <row r="2486" customFormat="false" ht="12.75" hidden="false" customHeight="false" outlineLevel="0" collapsed="false">
      <c r="O2486" s="18" t="s">
        <v>500</v>
      </c>
      <c r="P2486" s="18" t="n">
        <v>83</v>
      </c>
      <c r="Q2486" s="18" t="str">
        <f aca="false">CONCATENATE(O2486,P2486)</f>
        <v>TP83</v>
      </c>
      <c r="R2486" s="18" t="s">
        <v>549</v>
      </c>
    </row>
    <row r="2487" customFormat="false" ht="12.75" hidden="false" customHeight="false" outlineLevel="0" collapsed="false">
      <c r="O2487" s="18" t="s">
        <v>500</v>
      </c>
      <c r="P2487" s="18" t="n">
        <v>84</v>
      </c>
      <c r="Q2487" s="18" t="str">
        <f aca="false">CONCATENATE(O2487,P2487)</f>
        <v>TP84</v>
      </c>
      <c r="R2487" s="18" t="s">
        <v>549</v>
      </c>
    </row>
    <row r="2488" customFormat="false" ht="12.75" hidden="false" customHeight="false" outlineLevel="0" collapsed="false">
      <c r="O2488" s="18" t="s">
        <v>500</v>
      </c>
      <c r="P2488" s="18" t="n">
        <v>85</v>
      </c>
      <c r="Q2488" s="18" t="str">
        <f aca="false">CONCATENATE(O2488,P2488)</f>
        <v>TP85</v>
      </c>
      <c r="R2488" s="18" t="s">
        <v>549</v>
      </c>
    </row>
    <row r="2489" customFormat="false" ht="12.75" hidden="false" customHeight="false" outlineLevel="0" collapsed="false">
      <c r="O2489" s="18" t="s">
        <v>500</v>
      </c>
      <c r="P2489" s="18" t="n">
        <v>86</v>
      </c>
      <c r="Q2489" s="18" t="str">
        <f aca="false">CONCATENATE(O2489,P2489)</f>
        <v>TP86</v>
      </c>
      <c r="R2489" s="18" t="s">
        <v>549</v>
      </c>
    </row>
    <row r="2490" customFormat="false" ht="12.75" hidden="false" customHeight="false" outlineLevel="0" collapsed="false">
      <c r="O2490" s="18" t="s">
        <v>500</v>
      </c>
      <c r="P2490" s="18" t="n">
        <v>87</v>
      </c>
      <c r="Q2490" s="18" t="str">
        <f aca="false">CONCATENATE(O2490,P2490)</f>
        <v>TP87</v>
      </c>
      <c r="R2490" s="18" t="s">
        <v>549</v>
      </c>
    </row>
    <row r="2491" customFormat="false" ht="12.75" hidden="false" customHeight="false" outlineLevel="0" collapsed="false">
      <c r="O2491" s="18" t="s">
        <v>500</v>
      </c>
      <c r="P2491" s="18" t="n">
        <v>88</v>
      </c>
      <c r="Q2491" s="18" t="str">
        <f aca="false">CONCATENATE(O2491,P2491)</f>
        <v>TP88</v>
      </c>
      <c r="R2491" s="18" t="s">
        <v>549</v>
      </c>
    </row>
    <row r="2492" customFormat="false" ht="12.75" hidden="false" customHeight="false" outlineLevel="0" collapsed="false">
      <c r="O2492" s="18" t="s">
        <v>500</v>
      </c>
      <c r="P2492" s="18" t="n">
        <v>89</v>
      </c>
      <c r="Q2492" s="18" t="str">
        <f aca="false">CONCATENATE(O2492,P2492)</f>
        <v>TP89</v>
      </c>
      <c r="R2492" s="18" t="s">
        <v>549</v>
      </c>
    </row>
    <row r="2493" customFormat="false" ht="12.75" hidden="false" customHeight="false" outlineLevel="0" collapsed="false">
      <c r="O2493" s="18" t="s">
        <v>500</v>
      </c>
      <c r="P2493" s="18" t="n">
        <v>90</v>
      </c>
      <c r="Q2493" s="18" t="str">
        <f aca="false">CONCATENATE(O2493,P2493)</f>
        <v>TP90</v>
      </c>
      <c r="R2493" s="18" t="s">
        <v>549</v>
      </c>
    </row>
    <row r="2494" customFormat="false" ht="12.75" hidden="false" customHeight="false" outlineLevel="0" collapsed="false">
      <c r="O2494" s="18" t="s">
        <v>500</v>
      </c>
      <c r="P2494" s="18" t="n">
        <v>91</v>
      </c>
      <c r="Q2494" s="18" t="str">
        <f aca="false">CONCATENATE(O2494,P2494)</f>
        <v>TP91</v>
      </c>
      <c r="R2494" s="18" t="s">
        <v>549</v>
      </c>
    </row>
    <row r="2495" customFormat="false" ht="12.75" hidden="false" customHeight="false" outlineLevel="0" collapsed="false">
      <c r="O2495" s="18" t="s">
        <v>500</v>
      </c>
      <c r="P2495" s="18" t="n">
        <v>92</v>
      </c>
      <c r="Q2495" s="18" t="str">
        <f aca="false">CONCATENATE(O2495,P2495)</f>
        <v>TP92</v>
      </c>
      <c r="R2495" s="18" t="s">
        <v>549</v>
      </c>
    </row>
    <row r="2496" customFormat="false" ht="12.75" hidden="false" customHeight="false" outlineLevel="0" collapsed="false">
      <c r="O2496" s="18" t="s">
        <v>500</v>
      </c>
      <c r="P2496" s="18" t="n">
        <v>93</v>
      </c>
      <c r="Q2496" s="18" t="str">
        <f aca="false">CONCATENATE(O2496,P2496)</f>
        <v>TP93</v>
      </c>
      <c r="R2496" s="18" t="s">
        <v>549</v>
      </c>
    </row>
    <row r="2497" customFormat="false" ht="12.75" hidden="false" customHeight="false" outlineLevel="0" collapsed="false">
      <c r="O2497" s="18" t="s">
        <v>500</v>
      </c>
      <c r="P2497" s="18" t="n">
        <v>94</v>
      </c>
      <c r="Q2497" s="18" t="str">
        <f aca="false">CONCATENATE(O2497,P2497)</f>
        <v>TP94</v>
      </c>
      <c r="R2497" s="18" t="s">
        <v>549</v>
      </c>
    </row>
    <row r="2498" customFormat="false" ht="12.75" hidden="false" customHeight="false" outlineLevel="0" collapsed="false">
      <c r="O2498" s="18" t="s">
        <v>500</v>
      </c>
      <c r="P2498" s="18" t="n">
        <v>95</v>
      </c>
      <c r="Q2498" s="18" t="str">
        <f aca="false">CONCATENATE(O2498,P2498)</f>
        <v>TP95</v>
      </c>
      <c r="R2498" s="18" t="s">
        <v>549</v>
      </c>
    </row>
    <row r="2499" customFormat="false" ht="12.75" hidden="false" customHeight="false" outlineLevel="0" collapsed="false">
      <c r="O2499" s="18" t="s">
        <v>500</v>
      </c>
      <c r="P2499" s="18" t="n">
        <v>96</v>
      </c>
      <c r="Q2499" s="18" t="str">
        <f aca="false">CONCATENATE(O2499,P2499)</f>
        <v>TP96</v>
      </c>
      <c r="R2499" s="18" t="s">
        <v>549</v>
      </c>
    </row>
    <row r="2500" customFormat="false" ht="12.75" hidden="false" customHeight="false" outlineLevel="0" collapsed="false">
      <c r="O2500" s="18" t="s">
        <v>500</v>
      </c>
      <c r="P2500" s="18" t="n">
        <v>97</v>
      </c>
      <c r="Q2500" s="18" t="str">
        <f aca="false">CONCATENATE(O2500,P2500)</f>
        <v>TP97</v>
      </c>
      <c r="R2500" s="18" t="s">
        <v>549</v>
      </c>
    </row>
    <row r="2501" customFormat="false" ht="12.75" hidden="false" customHeight="false" outlineLevel="0" collapsed="false">
      <c r="O2501" s="18" t="s">
        <v>500</v>
      </c>
      <c r="P2501" s="18" t="n">
        <v>98</v>
      </c>
      <c r="Q2501" s="18" t="str">
        <f aca="false">CONCATENATE(O2501,P2501)</f>
        <v>TP98</v>
      </c>
      <c r="R2501" s="18" t="s">
        <v>549</v>
      </c>
    </row>
    <row r="2502" customFormat="false" ht="12.75" hidden="false" customHeight="false" outlineLevel="0" collapsed="false">
      <c r="O2502" s="18" t="s">
        <v>500</v>
      </c>
      <c r="P2502" s="18" t="n">
        <v>99</v>
      </c>
      <c r="Q2502" s="18" t="str">
        <f aca="false">CONCATENATE(O2502,P2502)</f>
        <v>TP99</v>
      </c>
      <c r="R2502" s="18" t="s">
        <v>549</v>
      </c>
    </row>
    <row r="2503" customFormat="false" ht="12.75" hidden="false" customHeight="false" outlineLevel="0" collapsed="false">
      <c r="O2503" s="18" t="s">
        <v>500</v>
      </c>
      <c r="P2503" s="18" t="n">
        <v>100</v>
      </c>
      <c r="Q2503" s="18" t="str">
        <f aca="false">CONCATENATE(O2503,P2503)</f>
        <v>TP100</v>
      </c>
      <c r="R2503" s="18" t="s">
        <v>549</v>
      </c>
    </row>
    <row r="2504" customFormat="false" ht="12.75" hidden="false" customHeight="false" outlineLevel="0" collapsed="false">
      <c r="O2504" s="18" t="s">
        <v>500</v>
      </c>
      <c r="P2504" s="18" t="n">
        <v>101</v>
      </c>
      <c r="Q2504" s="18" t="str">
        <f aca="false">CONCATENATE(O2504,P2504)</f>
        <v>TP101</v>
      </c>
      <c r="R2504" s="18" t="s">
        <v>549</v>
      </c>
    </row>
    <row r="2505" customFormat="false" ht="12.75" hidden="false" customHeight="false" outlineLevel="0" collapsed="false">
      <c r="O2505" s="18" t="s">
        <v>500</v>
      </c>
      <c r="P2505" s="18" t="n">
        <v>102</v>
      </c>
      <c r="Q2505" s="18" t="str">
        <f aca="false">CONCATENATE(O2505,P2505)</f>
        <v>TP102</v>
      </c>
      <c r="R2505" s="18" t="s">
        <v>549</v>
      </c>
    </row>
    <row r="2506" customFormat="false" ht="12.75" hidden="false" customHeight="false" outlineLevel="0" collapsed="false">
      <c r="O2506" s="18" t="s">
        <v>500</v>
      </c>
      <c r="P2506" s="18" t="n">
        <v>103</v>
      </c>
      <c r="Q2506" s="18" t="str">
        <f aca="false">CONCATENATE(O2506,P2506)</f>
        <v>TP103</v>
      </c>
      <c r="R2506" s="18" t="s">
        <v>549</v>
      </c>
    </row>
    <row r="2507" customFormat="false" ht="12.75" hidden="false" customHeight="false" outlineLevel="0" collapsed="false">
      <c r="O2507" s="18" t="s">
        <v>500</v>
      </c>
      <c r="P2507" s="18" t="n">
        <v>104</v>
      </c>
      <c r="Q2507" s="18" t="str">
        <f aca="false">CONCATENATE(O2507,P2507)</f>
        <v>TP104</v>
      </c>
      <c r="R2507" s="18" t="s">
        <v>549</v>
      </c>
    </row>
    <row r="2508" customFormat="false" ht="12.75" hidden="false" customHeight="false" outlineLevel="0" collapsed="false">
      <c r="O2508" s="18" t="s">
        <v>500</v>
      </c>
      <c r="P2508" s="18" t="n">
        <v>105</v>
      </c>
      <c r="Q2508" s="18" t="str">
        <f aca="false">CONCATENATE(O2508,P2508)</f>
        <v>TP105</v>
      </c>
      <c r="R2508" s="18" t="s">
        <v>549</v>
      </c>
    </row>
    <row r="2509" customFormat="false" ht="12.75" hidden="false" customHeight="false" outlineLevel="0" collapsed="false">
      <c r="O2509" s="18" t="s">
        <v>500</v>
      </c>
      <c r="P2509" s="18" t="n">
        <v>106</v>
      </c>
      <c r="Q2509" s="18" t="str">
        <f aca="false">CONCATENATE(O2509,P2509)</f>
        <v>TP106</v>
      </c>
      <c r="R2509" s="18" t="s">
        <v>549</v>
      </c>
    </row>
    <row r="2510" customFormat="false" ht="12.75" hidden="false" customHeight="false" outlineLevel="0" collapsed="false">
      <c r="O2510" s="18" t="s">
        <v>500</v>
      </c>
      <c r="P2510" s="18" t="n">
        <v>107</v>
      </c>
      <c r="Q2510" s="18" t="str">
        <f aca="false">CONCATENATE(O2510,P2510)</f>
        <v>TP107</v>
      </c>
      <c r="R2510" s="18" t="s">
        <v>549</v>
      </c>
    </row>
    <row r="2511" customFormat="false" ht="12.75" hidden="false" customHeight="false" outlineLevel="0" collapsed="false">
      <c r="O2511" s="18" t="s">
        <v>500</v>
      </c>
      <c r="P2511" s="18" t="n">
        <v>108</v>
      </c>
      <c r="Q2511" s="18" t="str">
        <f aca="false">CONCATENATE(O2511,P2511)</f>
        <v>TP108</v>
      </c>
      <c r="R2511" s="18" t="s">
        <v>549</v>
      </c>
    </row>
    <row r="2512" customFormat="false" ht="12.75" hidden="false" customHeight="false" outlineLevel="0" collapsed="false">
      <c r="O2512" s="18" t="s">
        <v>500</v>
      </c>
      <c r="P2512" s="18" t="n">
        <v>109</v>
      </c>
      <c r="Q2512" s="18" t="str">
        <f aca="false">CONCATENATE(O2512,P2512)</f>
        <v>TP109</v>
      </c>
      <c r="R2512" s="18" t="s">
        <v>549</v>
      </c>
    </row>
    <row r="2513" customFormat="false" ht="12.75" hidden="false" customHeight="false" outlineLevel="0" collapsed="false">
      <c r="O2513" s="18" t="s">
        <v>500</v>
      </c>
      <c r="P2513" s="18" t="n">
        <v>110</v>
      </c>
      <c r="Q2513" s="18" t="str">
        <f aca="false">CONCATENATE(O2513,P2513)</f>
        <v>TP110</v>
      </c>
      <c r="R2513" s="18" t="s">
        <v>549</v>
      </c>
    </row>
    <row r="2514" customFormat="false" ht="12.75" hidden="false" customHeight="false" outlineLevel="0" collapsed="false">
      <c r="O2514" s="18" t="s">
        <v>500</v>
      </c>
      <c r="P2514" s="18" t="n">
        <v>111</v>
      </c>
      <c r="Q2514" s="18" t="str">
        <f aca="false">CONCATENATE(O2514,P2514)</f>
        <v>TP111</v>
      </c>
      <c r="R2514" s="18" t="s">
        <v>549</v>
      </c>
    </row>
    <row r="2515" customFormat="false" ht="12.75" hidden="false" customHeight="false" outlineLevel="0" collapsed="false">
      <c r="O2515" s="18" t="s">
        <v>500</v>
      </c>
      <c r="P2515" s="18" t="n">
        <v>112</v>
      </c>
      <c r="Q2515" s="18" t="str">
        <f aca="false">CONCATENATE(O2515,P2515)</f>
        <v>TP112</v>
      </c>
      <c r="R2515" s="18" t="s">
        <v>549</v>
      </c>
    </row>
    <row r="2516" customFormat="false" ht="12.75" hidden="false" customHeight="false" outlineLevel="0" collapsed="false">
      <c r="O2516" s="18" t="s">
        <v>500</v>
      </c>
      <c r="P2516" s="18" t="n">
        <v>113</v>
      </c>
      <c r="Q2516" s="18" t="str">
        <f aca="false">CONCATENATE(O2516,P2516)</f>
        <v>TP113</v>
      </c>
      <c r="R2516" s="18" t="s">
        <v>549</v>
      </c>
    </row>
    <row r="2517" customFormat="false" ht="12.75" hidden="false" customHeight="false" outlineLevel="0" collapsed="false">
      <c r="O2517" s="18" t="s">
        <v>500</v>
      </c>
      <c r="P2517" s="18" t="n">
        <v>114</v>
      </c>
      <c r="Q2517" s="18" t="str">
        <f aca="false">CONCATENATE(O2517,P2517)</f>
        <v>TP114</v>
      </c>
      <c r="R2517" s="18" t="s">
        <v>549</v>
      </c>
    </row>
    <row r="2518" customFormat="false" ht="12.75" hidden="false" customHeight="false" outlineLevel="0" collapsed="false">
      <c r="O2518" s="18" t="s">
        <v>500</v>
      </c>
      <c r="P2518" s="18" t="n">
        <v>115</v>
      </c>
      <c r="Q2518" s="18" t="str">
        <f aca="false">CONCATENATE(O2518,P2518)</f>
        <v>TP115</v>
      </c>
      <c r="R2518" s="18" t="s">
        <v>549</v>
      </c>
    </row>
    <row r="2519" customFormat="false" ht="12.75" hidden="false" customHeight="false" outlineLevel="0" collapsed="false">
      <c r="O2519" s="18" t="s">
        <v>500</v>
      </c>
      <c r="P2519" s="18" t="n">
        <v>116</v>
      </c>
      <c r="Q2519" s="18" t="str">
        <f aca="false">CONCATENATE(O2519,P2519)</f>
        <v>TP116</v>
      </c>
      <c r="R2519" s="18" t="s">
        <v>549</v>
      </c>
    </row>
    <row r="2520" customFormat="false" ht="12.75" hidden="false" customHeight="false" outlineLevel="0" collapsed="false">
      <c r="O2520" s="18" t="s">
        <v>500</v>
      </c>
      <c r="P2520" s="18" t="n">
        <v>117</v>
      </c>
      <c r="Q2520" s="18" t="str">
        <f aca="false">CONCATENATE(O2520,P2520)</f>
        <v>TP117</v>
      </c>
      <c r="R2520" s="18" t="s">
        <v>549</v>
      </c>
    </row>
    <row r="2521" customFormat="false" ht="12.75" hidden="false" customHeight="false" outlineLevel="0" collapsed="false">
      <c r="O2521" s="18" t="s">
        <v>500</v>
      </c>
      <c r="P2521" s="18" t="n">
        <v>118</v>
      </c>
      <c r="Q2521" s="18" t="str">
        <f aca="false">CONCATENATE(O2521,P2521)</f>
        <v>TP118</v>
      </c>
      <c r="R2521" s="18" t="s">
        <v>549</v>
      </c>
    </row>
    <row r="2522" customFormat="false" ht="12.75" hidden="false" customHeight="false" outlineLevel="0" collapsed="false">
      <c r="O2522" s="18" t="s">
        <v>500</v>
      </c>
      <c r="P2522" s="18" t="n">
        <v>119</v>
      </c>
      <c r="Q2522" s="18" t="str">
        <f aca="false">CONCATENATE(O2522,P2522)</f>
        <v>TP119</v>
      </c>
      <c r="R2522" s="18" t="s">
        <v>549</v>
      </c>
    </row>
    <row r="2523" customFormat="false" ht="12.75" hidden="false" customHeight="false" outlineLevel="0" collapsed="false">
      <c r="O2523" s="18" t="s">
        <v>500</v>
      </c>
      <c r="P2523" s="18" t="n">
        <v>120</v>
      </c>
      <c r="Q2523" s="18" t="str">
        <f aca="false">CONCATENATE(O2523,P2523)</f>
        <v>TP120</v>
      </c>
      <c r="R2523" s="18" t="s">
        <v>549</v>
      </c>
    </row>
    <row r="2524" customFormat="false" ht="12.75" hidden="false" customHeight="false" outlineLevel="0" collapsed="false">
      <c r="O2524" s="18" t="s">
        <v>500</v>
      </c>
      <c r="P2524" s="18" t="n">
        <v>121</v>
      </c>
      <c r="Q2524" s="18" t="str">
        <f aca="false">CONCATENATE(O2524,P2524)</f>
        <v>TP121</v>
      </c>
      <c r="R2524" s="18" t="s">
        <v>549</v>
      </c>
    </row>
    <row r="2525" customFormat="false" ht="12.75" hidden="false" customHeight="false" outlineLevel="0" collapsed="false">
      <c r="O2525" s="18" t="s">
        <v>500</v>
      </c>
      <c r="P2525" s="18" t="n">
        <v>122</v>
      </c>
      <c r="Q2525" s="18" t="str">
        <f aca="false">CONCATENATE(O2525,P2525)</f>
        <v>TP122</v>
      </c>
      <c r="R2525" s="18" t="s">
        <v>549</v>
      </c>
    </row>
    <row r="2526" customFormat="false" ht="12.75" hidden="false" customHeight="false" outlineLevel="0" collapsed="false">
      <c r="O2526" s="18" t="s">
        <v>500</v>
      </c>
      <c r="P2526" s="18" t="n">
        <v>123</v>
      </c>
      <c r="Q2526" s="18" t="str">
        <f aca="false">CONCATENATE(O2526,P2526)</f>
        <v>TP123</v>
      </c>
      <c r="R2526" s="18" t="s">
        <v>549</v>
      </c>
    </row>
    <row r="2527" customFormat="false" ht="12.75" hidden="false" customHeight="false" outlineLevel="0" collapsed="false">
      <c r="O2527" s="18" t="s">
        <v>500</v>
      </c>
      <c r="P2527" s="18" t="n">
        <v>124</v>
      </c>
      <c r="Q2527" s="18" t="str">
        <f aca="false">CONCATENATE(O2527,P2527)</f>
        <v>TP124</v>
      </c>
      <c r="R2527" s="18" t="s">
        <v>549</v>
      </c>
    </row>
    <row r="2528" customFormat="false" ht="12.75" hidden="false" customHeight="false" outlineLevel="0" collapsed="false">
      <c r="O2528" s="18" t="s">
        <v>500</v>
      </c>
      <c r="P2528" s="18" t="n">
        <v>125</v>
      </c>
      <c r="Q2528" s="18" t="str">
        <f aca="false">CONCATENATE(O2528,P2528)</f>
        <v>TP125</v>
      </c>
      <c r="R2528" s="18" t="s">
        <v>549</v>
      </c>
    </row>
    <row r="2529" customFormat="false" ht="12.75" hidden="false" customHeight="false" outlineLevel="0" collapsed="false">
      <c r="O2529" s="18" t="s">
        <v>500</v>
      </c>
      <c r="P2529" s="18" t="n">
        <v>126</v>
      </c>
      <c r="Q2529" s="18" t="str">
        <f aca="false">CONCATENATE(O2529,P2529)</f>
        <v>TP126</v>
      </c>
      <c r="R2529" s="18" t="s">
        <v>549</v>
      </c>
    </row>
    <row r="2530" customFormat="false" ht="12.75" hidden="false" customHeight="false" outlineLevel="0" collapsed="false">
      <c r="O2530" s="18" t="s">
        <v>500</v>
      </c>
      <c r="P2530" s="18" t="n">
        <v>127</v>
      </c>
      <c r="Q2530" s="18" t="str">
        <f aca="false">CONCATENATE(O2530,P2530)</f>
        <v>TP127</v>
      </c>
      <c r="R2530" s="18" t="s">
        <v>549</v>
      </c>
    </row>
    <row r="2531" customFormat="false" ht="12.75" hidden="false" customHeight="false" outlineLevel="0" collapsed="false">
      <c r="O2531" s="18" t="s">
        <v>500</v>
      </c>
      <c r="P2531" s="18" t="n">
        <v>128</v>
      </c>
      <c r="Q2531" s="18" t="str">
        <f aca="false">CONCATENATE(O2531,P2531)</f>
        <v>TP128</v>
      </c>
      <c r="R2531" s="18" t="s">
        <v>549</v>
      </c>
    </row>
    <row r="2532" customFormat="false" ht="12.75" hidden="false" customHeight="false" outlineLevel="0" collapsed="false">
      <c r="O2532" s="18" t="s">
        <v>500</v>
      </c>
      <c r="P2532" s="18" t="n">
        <v>129</v>
      </c>
      <c r="Q2532" s="18" t="str">
        <f aca="false">CONCATENATE(O2532,P2532)</f>
        <v>TP129</v>
      </c>
      <c r="R2532" s="18" t="s">
        <v>549</v>
      </c>
    </row>
    <row r="2533" customFormat="false" ht="12.75" hidden="false" customHeight="false" outlineLevel="0" collapsed="false">
      <c r="O2533" s="18" t="s">
        <v>500</v>
      </c>
      <c r="P2533" s="18" t="n">
        <v>130</v>
      </c>
      <c r="Q2533" s="18" t="str">
        <f aca="false">CONCATENATE(O2533,P2533)</f>
        <v>TP130</v>
      </c>
      <c r="R2533" s="18" t="s">
        <v>549</v>
      </c>
    </row>
    <row r="2534" customFormat="false" ht="12.75" hidden="false" customHeight="false" outlineLevel="0" collapsed="false">
      <c r="O2534" s="18" t="s">
        <v>500</v>
      </c>
      <c r="P2534" s="18" t="n">
        <v>131</v>
      </c>
      <c r="Q2534" s="18" t="str">
        <f aca="false">CONCATENATE(O2534,P2534)</f>
        <v>TP131</v>
      </c>
      <c r="R2534" s="18" t="s">
        <v>549</v>
      </c>
    </row>
    <row r="2535" customFormat="false" ht="12.75" hidden="false" customHeight="false" outlineLevel="0" collapsed="false">
      <c r="O2535" s="18" t="s">
        <v>500</v>
      </c>
      <c r="P2535" s="18" t="n">
        <v>132</v>
      </c>
      <c r="Q2535" s="18" t="str">
        <f aca="false">CONCATENATE(O2535,P2535)</f>
        <v>TP132</v>
      </c>
      <c r="R2535" s="18" t="s">
        <v>549</v>
      </c>
    </row>
    <row r="2536" customFormat="false" ht="12.75" hidden="false" customHeight="false" outlineLevel="0" collapsed="false">
      <c r="O2536" s="18" t="s">
        <v>500</v>
      </c>
      <c r="P2536" s="18" t="n">
        <v>133</v>
      </c>
      <c r="Q2536" s="18" t="str">
        <f aca="false">CONCATENATE(O2536,P2536)</f>
        <v>TP133</v>
      </c>
      <c r="R2536" s="18" t="s">
        <v>549</v>
      </c>
    </row>
    <row r="2537" customFormat="false" ht="12.75" hidden="false" customHeight="false" outlineLevel="0" collapsed="false">
      <c r="O2537" s="18" t="s">
        <v>500</v>
      </c>
      <c r="P2537" s="18" t="n">
        <v>134</v>
      </c>
      <c r="Q2537" s="18" t="str">
        <f aca="false">CONCATENATE(O2537,P2537)</f>
        <v>TP134</v>
      </c>
      <c r="R2537" s="18" t="s">
        <v>549</v>
      </c>
    </row>
    <row r="2538" customFormat="false" ht="12.75" hidden="false" customHeight="false" outlineLevel="0" collapsed="false">
      <c r="O2538" s="18" t="s">
        <v>500</v>
      </c>
      <c r="P2538" s="18" t="n">
        <v>135</v>
      </c>
      <c r="Q2538" s="18" t="str">
        <f aca="false">CONCATENATE(O2538,P2538)</f>
        <v>TP135</v>
      </c>
      <c r="R2538" s="18" t="s">
        <v>549</v>
      </c>
    </row>
    <row r="2539" customFormat="false" ht="12.75" hidden="false" customHeight="false" outlineLevel="0" collapsed="false">
      <c r="O2539" s="18" t="s">
        <v>500</v>
      </c>
      <c r="P2539" s="18" t="n">
        <v>136</v>
      </c>
      <c r="Q2539" s="18" t="str">
        <f aca="false">CONCATENATE(O2539,P2539)</f>
        <v>TP136</v>
      </c>
      <c r="R2539" s="18" t="s">
        <v>549</v>
      </c>
    </row>
    <row r="2540" customFormat="false" ht="12.75" hidden="false" customHeight="false" outlineLevel="0" collapsed="false">
      <c r="O2540" s="18" t="s">
        <v>500</v>
      </c>
      <c r="P2540" s="18" t="n">
        <v>137</v>
      </c>
      <c r="Q2540" s="18" t="str">
        <f aca="false">CONCATENATE(O2540,P2540)</f>
        <v>TP137</v>
      </c>
      <c r="R2540" s="18" t="s">
        <v>549</v>
      </c>
    </row>
    <row r="2541" customFormat="false" ht="12.75" hidden="false" customHeight="false" outlineLevel="0" collapsed="false">
      <c r="O2541" s="18" t="s">
        <v>500</v>
      </c>
      <c r="P2541" s="18" t="n">
        <v>138</v>
      </c>
      <c r="Q2541" s="18" t="str">
        <f aca="false">CONCATENATE(O2541,P2541)</f>
        <v>TP138</v>
      </c>
      <c r="R2541" s="18" t="s">
        <v>549</v>
      </c>
    </row>
    <row r="2542" customFormat="false" ht="12.75" hidden="false" customHeight="false" outlineLevel="0" collapsed="false">
      <c r="O2542" s="18" t="s">
        <v>500</v>
      </c>
      <c r="P2542" s="18" t="n">
        <v>139</v>
      </c>
      <c r="Q2542" s="18" t="str">
        <f aca="false">CONCATENATE(O2542,P2542)</f>
        <v>TP139</v>
      </c>
      <c r="R2542" s="18" t="s">
        <v>549</v>
      </c>
    </row>
    <row r="2543" customFormat="false" ht="12.75" hidden="false" customHeight="false" outlineLevel="0" collapsed="false">
      <c r="O2543" s="18" t="s">
        <v>500</v>
      </c>
      <c r="P2543" s="18" t="n">
        <v>140</v>
      </c>
      <c r="Q2543" s="18" t="str">
        <f aca="false">CONCATENATE(O2543,P2543)</f>
        <v>TP140</v>
      </c>
      <c r="R2543" s="18" t="s">
        <v>549</v>
      </c>
    </row>
    <row r="2544" customFormat="false" ht="12.75" hidden="false" customHeight="false" outlineLevel="0" collapsed="false">
      <c r="O2544" s="18" t="s">
        <v>500</v>
      </c>
      <c r="P2544" s="18" t="n">
        <v>141</v>
      </c>
      <c r="Q2544" s="18" t="str">
        <f aca="false">CONCATENATE(O2544,P2544)</f>
        <v>TP141</v>
      </c>
      <c r="R2544" s="18" t="s">
        <v>549</v>
      </c>
    </row>
    <row r="2545" customFormat="false" ht="12.75" hidden="false" customHeight="false" outlineLevel="0" collapsed="false">
      <c r="O2545" s="18" t="s">
        <v>500</v>
      </c>
      <c r="P2545" s="18" t="n">
        <v>142</v>
      </c>
      <c r="Q2545" s="18" t="str">
        <f aca="false">CONCATENATE(O2545,P2545)</f>
        <v>TP142</v>
      </c>
      <c r="R2545" s="18" t="s">
        <v>549</v>
      </c>
    </row>
    <row r="2546" customFormat="false" ht="12.75" hidden="false" customHeight="false" outlineLevel="0" collapsed="false">
      <c r="O2546" s="18" t="s">
        <v>500</v>
      </c>
      <c r="P2546" s="18" t="n">
        <v>143</v>
      </c>
      <c r="Q2546" s="18" t="str">
        <f aca="false">CONCATENATE(O2546,P2546)</f>
        <v>TP143</v>
      </c>
      <c r="R2546" s="18" t="s">
        <v>549</v>
      </c>
    </row>
    <row r="2547" customFormat="false" ht="12.75" hidden="false" customHeight="false" outlineLevel="0" collapsed="false">
      <c r="O2547" s="18" t="s">
        <v>500</v>
      </c>
      <c r="P2547" s="18" t="n">
        <v>144</v>
      </c>
      <c r="Q2547" s="18" t="str">
        <f aca="false">CONCATENATE(O2547,P2547)</f>
        <v>TP144</v>
      </c>
      <c r="R2547" s="18" t="s">
        <v>549</v>
      </c>
    </row>
    <row r="2548" customFormat="false" ht="12.75" hidden="false" customHeight="false" outlineLevel="0" collapsed="false">
      <c r="O2548" s="18" t="s">
        <v>500</v>
      </c>
      <c r="P2548" s="18" t="n">
        <v>145</v>
      </c>
      <c r="Q2548" s="18" t="str">
        <f aca="false">CONCATENATE(O2548,P2548)</f>
        <v>TP145</v>
      </c>
      <c r="R2548" s="18" t="s">
        <v>549</v>
      </c>
    </row>
    <row r="2549" customFormat="false" ht="12.75" hidden="false" customHeight="false" outlineLevel="0" collapsed="false">
      <c r="O2549" s="18" t="s">
        <v>500</v>
      </c>
      <c r="P2549" s="18" t="n">
        <v>146</v>
      </c>
      <c r="Q2549" s="18" t="str">
        <f aca="false">CONCATENATE(O2549,P2549)</f>
        <v>TP146</v>
      </c>
      <c r="R2549" s="18" t="s">
        <v>549</v>
      </c>
    </row>
    <row r="2550" customFormat="false" ht="12.75" hidden="false" customHeight="false" outlineLevel="0" collapsed="false">
      <c r="O2550" s="18" t="s">
        <v>500</v>
      </c>
      <c r="P2550" s="18" t="n">
        <v>147</v>
      </c>
      <c r="Q2550" s="18" t="str">
        <f aca="false">CONCATENATE(O2550,P2550)</f>
        <v>TP147</v>
      </c>
      <c r="R2550" s="18" t="s">
        <v>549</v>
      </c>
    </row>
    <row r="2551" customFormat="false" ht="12.75" hidden="false" customHeight="false" outlineLevel="0" collapsed="false">
      <c r="O2551" s="18" t="s">
        <v>500</v>
      </c>
      <c r="P2551" s="18" t="n">
        <v>148</v>
      </c>
      <c r="Q2551" s="18" t="str">
        <f aca="false">CONCATENATE(O2551,P2551)</f>
        <v>TP148</v>
      </c>
      <c r="R2551" s="18" t="s">
        <v>549</v>
      </c>
    </row>
    <row r="2552" customFormat="false" ht="12.75" hidden="false" customHeight="false" outlineLevel="0" collapsed="false">
      <c r="O2552" s="18" t="s">
        <v>500</v>
      </c>
      <c r="P2552" s="18" t="n">
        <v>149</v>
      </c>
      <c r="Q2552" s="18" t="str">
        <f aca="false">CONCATENATE(O2552,P2552)</f>
        <v>TP149</v>
      </c>
      <c r="R2552" s="18" t="s">
        <v>549</v>
      </c>
    </row>
    <row r="2553" customFormat="false" ht="12.75" hidden="false" customHeight="false" outlineLevel="0" collapsed="false">
      <c r="O2553" s="18" t="s">
        <v>500</v>
      </c>
      <c r="P2553" s="18" t="n">
        <v>150</v>
      </c>
      <c r="Q2553" s="18" t="str">
        <f aca="false">CONCATENATE(O2553,P2553)</f>
        <v>TP150</v>
      </c>
      <c r="R2553" s="18" t="s">
        <v>549</v>
      </c>
    </row>
    <row r="2554" customFormat="false" ht="12.75" hidden="false" customHeight="false" outlineLevel="0" collapsed="false">
      <c r="O2554" s="18" t="s">
        <v>500</v>
      </c>
      <c r="P2554" s="18" t="n">
        <v>151</v>
      </c>
      <c r="Q2554" s="18" t="str">
        <f aca="false">CONCATENATE(O2554,P2554)</f>
        <v>TP151</v>
      </c>
      <c r="R2554" s="18" t="s">
        <v>549</v>
      </c>
    </row>
    <row r="2555" customFormat="false" ht="12.75" hidden="false" customHeight="false" outlineLevel="0" collapsed="false">
      <c r="O2555" s="18" t="s">
        <v>500</v>
      </c>
      <c r="P2555" s="18" t="n">
        <v>152</v>
      </c>
      <c r="Q2555" s="18" t="str">
        <f aca="false">CONCATENATE(O2555,P2555)</f>
        <v>TP152</v>
      </c>
      <c r="R2555" s="18" t="s">
        <v>549</v>
      </c>
    </row>
    <row r="2556" customFormat="false" ht="12.75" hidden="false" customHeight="false" outlineLevel="0" collapsed="false">
      <c r="O2556" s="18" t="s">
        <v>500</v>
      </c>
      <c r="P2556" s="18" t="n">
        <v>153</v>
      </c>
      <c r="Q2556" s="18" t="str">
        <f aca="false">CONCATENATE(O2556,P2556)</f>
        <v>TP153</v>
      </c>
      <c r="R2556" s="18" t="s">
        <v>549</v>
      </c>
    </row>
    <row r="2557" customFormat="false" ht="12.75" hidden="false" customHeight="false" outlineLevel="0" collapsed="false">
      <c r="O2557" s="18" t="s">
        <v>500</v>
      </c>
      <c r="P2557" s="18" t="n">
        <v>154</v>
      </c>
      <c r="Q2557" s="18" t="str">
        <f aca="false">CONCATENATE(O2557,P2557)</f>
        <v>TP154</v>
      </c>
      <c r="R2557" s="18" t="s">
        <v>549</v>
      </c>
    </row>
    <row r="2558" customFormat="false" ht="12.75" hidden="false" customHeight="false" outlineLevel="0" collapsed="false">
      <c r="O2558" s="18" t="s">
        <v>500</v>
      </c>
      <c r="P2558" s="18" t="n">
        <v>155</v>
      </c>
      <c r="Q2558" s="18" t="str">
        <f aca="false">CONCATENATE(O2558,P2558)</f>
        <v>TP155</v>
      </c>
      <c r="R2558" s="18" t="s">
        <v>549</v>
      </c>
    </row>
    <row r="2559" customFormat="false" ht="12.75" hidden="false" customHeight="false" outlineLevel="0" collapsed="false">
      <c r="O2559" s="18" t="s">
        <v>500</v>
      </c>
      <c r="P2559" s="18" t="n">
        <v>156</v>
      </c>
      <c r="Q2559" s="18" t="str">
        <f aca="false">CONCATENATE(O2559,P2559)</f>
        <v>TP156</v>
      </c>
      <c r="R2559" s="18" t="s">
        <v>549</v>
      </c>
    </row>
    <row r="2560" customFormat="false" ht="12.75" hidden="false" customHeight="false" outlineLevel="0" collapsed="false">
      <c r="O2560" s="18" t="s">
        <v>500</v>
      </c>
      <c r="P2560" s="18" t="n">
        <v>157</v>
      </c>
      <c r="Q2560" s="18" t="str">
        <f aca="false">CONCATENATE(O2560,P2560)</f>
        <v>TP157</v>
      </c>
      <c r="R2560" s="18" t="s">
        <v>549</v>
      </c>
    </row>
    <row r="2561" customFormat="false" ht="12.75" hidden="false" customHeight="false" outlineLevel="0" collapsed="false">
      <c r="O2561" s="18" t="s">
        <v>500</v>
      </c>
      <c r="P2561" s="18" t="n">
        <v>158</v>
      </c>
      <c r="Q2561" s="18" t="str">
        <f aca="false">CONCATENATE(O2561,P2561)</f>
        <v>TP158</v>
      </c>
      <c r="R2561" s="18" t="s">
        <v>549</v>
      </c>
    </row>
    <row r="2562" customFormat="false" ht="12.75" hidden="false" customHeight="false" outlineLevel="0" collapsed="false">
      <c r="O2562" s="18" t="s">
        <v>500</v>
      </c>
      <c r="P2562" s="18" t="n">
        <v>159</v>
      </c>
      <c r="Q2562" s="18" t="str">
        <f aca="false">CONCATENATE(O2562,P2562)</f>
        <v>TP159</v>
      </c>
      <c r="R2562" s="18" t="s">
        <v>549</v>
      </c>
    </row>
    <row r="2563" customFormat="false" ht="12.75" hidden="false" customHeight="false" outlineLevel="0" collapsed="false">
      <c r="O2563" s="18" t="s">
        <v>500</v>
      </c>
      <c r="P2563" s="18" t="n">
        <v>160</v>
      </c>
      <c r="Q2563" s="18" t="str">
        <f aca="false">CONCATENATE(O2563,P2563)</f>
        <v>TP160</v>
      </c>
      <c r="R2563" s="18" t="s">
        <v>549</v>
      </c>
    </row>
    <row r="2564" customFormat="false" ht="12.75" hidden="false" customHeight="false" outlineLevel="0" collapsed="false">
      <c r="O2564" s="18" t="s">
        <v>500</v>
      </c>
      <c r="P2564" s="18" t="n">
        <v>161</v>
      </c>
      <c r="Q2564" s="18" t="str">
        <f aca="false">CONCATENATE(O2564,P2564)</f>
        <v>TP161</v>
      </c>
      <c r="R2564" s="18" t="s">
        <v>549</v>
      </c>
    </row>
    <row r="2565" customFormat="false" ht="12.75" hidden="false" customHeight="false" outlineLevel="0" collapsed="false">
      <c r="O2565" s="18" t="s">
        <v>500</v>
      </c>
      <c r="P2565" s="18" t="n">
        <v>162</v>
      </c>
      <c r="Q2565" s="18" t="str">
        <f aca="false">CONCATENATE(O2565,P2565)</f>
        <v>TP162</v>
      </c>
      <c r="R2565" s="18" t="s">
        <v>549</v>
      </c>
    </row>
    <row r="2566" customFormat="false" ht="12.75" hidden="false" customHeight="false" outlineLevel="0" collapsed="false">
      <c r="O2566" s="18" t="s">
        <v>500</v>
      </c>
      <c r="P2566" s="18" t="n">
        <v>163</v>
      </c>
      <c r="Q2566" s="18" t="str">
        <f aca="false">CONCATENATE(O2566,P2566)</f>
        <v>TP163</v>
      </c>
      <c r="R2566" s="18" t="s">
        <v>549</v>
      </c>
    </row>
    <row r="2567" customFormat="false" ht="12.75" hidden="false" customHeight="false" outlineLevel="0" collapsed="false">
      <c r="O2567" s="18" t="s">
        <v>500</v>
      </c>
      <c r="P2567" s="18" t="n">
        <v>164</v>
      </c>
      <c r="Q2567" s="18" t="str">
        <f aca="false">CONCATENATE(O2567,P2567)</f>
        <v>TP164</v>
      </c>
      <c r="R2567" s="18" t="s">
        <v>549</v>
      </c>
    </row>
    <row r="2568" customFormat="false" ht="12.75" hidden="false" customHeight="false" outlineLevel="0" collapsed="false">
      <c r="O2568" s="18" t="s">
        <v>500</v>
      </c>
      <c r="P2568" s="18" t="n">
        <v>165</v>
      </c>
      <c r="Q2568" s="18" t="str">
        <f aca="false">CONCATENATE(O2568,P2568)</f>
        <v>TP165</v>
      </c>
      <c r="R2568" s="18" t="s">
        <v>549</v>
      </c>
    </row>
    <row r="2569" customFormat="false" ht="12.75" hidden="false" customHeight="false" outlineLevel="0" collapsed="false">
      <c r="O2569" s="18" t="s">
        <v>500</v>
      </c>
      <c r="P2569" s="18" t="n">
        <v>166</v>
      </c>
      <c r="Q2569" s="18" t="str">
        <f aca="false">CONCATENATE(O2569,P2569)</f>
        <v>TP166</v>
      </c>
      <c r="R2569" s="18" t="s">
        <v>549</v>
      </c>
    </row>
    <row r="2570" customFormat="false" ht="12.75" hidden="false" customHeight="false" outlineLevel="0" collapsed="false">
      <c r="O2570" s="18" t="s">
        <v>500</v>
      </c>
      <c r="P2570" s="18" t="n">
        <v>167</v>
      </c>
      <c r="Q2570" s="18" t="str">
        <f aca="false">CONCATENATE(O2570,P2570)</f>
        <v>TP167</v>
      </c>
      <c r="R2570" s="18" t="s">
        <v>549</v>
      </c>
    </row>
    <row r="2571" customFormat="false" ht="12.75" hidden="false" customHeight="false" outlineLevel="0" collapsed="false">
      <c r="O2571" s="18" t="s">
        <v>500</v>
      </c>
      <c r="P2571" s="18" t="n">
        <v>168</v>
      </c>
      <c r="Q2571" s="18" t="str">
        <f aca="false">CONCATENATE(O2571,P2571)</f>
        <v>TP168</v>
      </c>
      <c r="R2571" s="18" t="s">
        <v>549</v>
      </c>
    </row>
    <row r="2572" customFormat="false" ht="12.75" hidden="false" customHeight="false" outlineLevel="0" collapsed="false">
      <c r="O2572" s="18" t="s">
        <v>500</v>
      </c>
      <c r="P2572" s="18" t="n">
        <v>169</v>
      </c>
      <c r="Q2572" s="18" t="str">
        <f aca="false">CONCATENATE(O2572,P2572)</f>
        <v>TP169</v>
      </c>
      <c r="R2572" s="18" t="s">
        <v>549</v>
      </c>
    </row>
    <row r="2573" customFormat="false" ht="12.75" hidden="false" customHeight="false" outlineLevel="0" collapsed="false">
      <c r="O2573" s="18" t="s">
        <v>500</v>
      </c>
      <c r="P2573" s="18" t="n">
        <v>170</v>
      </c>
      <c r="Q2573" s="18" t="str">
        <f aca="false">CONCATENATE(O2573,P2573)</f>
        <v>TP170</v>
      </c>
      <c r="R2573" s="18" t="s">
        <v>549</v>
      </c>
    </row>
    <row r="2574" customFormat="false" ht="12.75" hidden="false" customHeight="false" outlineLevel="0" collapsed="false">
      <c r="O2574" s="18" t="s">
        <v>500</v>
      </c>
      <c r="P2574" s="18" t="n">
        <v>171</v>
      </c>
      <c r="Q2574" s="18" t="str">
        <f aca="false">CONCATENATE(O2574,P2574)</f>
        <v>TP171</v>
      </c>
      <c r="R2574" s="18" t="s">
        <v>549</v>
      </c>
    </row>
    <row r="2575" customFormat="false" ht="12.75" hidden="false" customHeight="false" outlineLevel="0" collapsed="false">
      <c r="O2575" s="18" t="s">
        <v>500</v>
      </c>
      <c r="P2575" s="18" t="n">
        <v>172</v>
      </c>
      <c r="Q2575" s="18" t="str">
        <f aca="false">CONCATENATE(O2575,P2575)</f>
        <v>TP172</v>
      </c>
      <c r="R2575" s="18" t="s">
        <v>549</v>
      </c>
    </row>
    <row r="2576" customFormat="false" ht="12.75" hidden="false" customHeight="false" outlineLevel="0" collapsed="false">
      <c r="O2576" s="18" t="s">
        <v>500</v>
      </c>
      <c r="P2576" s="18" t="n">
        <v>173</v>
      </c>
      <c r="Q2576" s="18" t="str">
        <f aca="false">CONCATENATE(O2576,P2576)</f>
        <v>TP173</v>
      </c>
      <c r="R2576" s="18" t="s">
        <v>549</v>
      </c>
    </row>
    <row r="2577" customFormat="false" ht="12.75" hidden="false" customHeight="false" outlineLevel="0" collapsed="false">
      <c r="O2577" s="18" t="s">
        <v>500</v>
      </c>
      <c r="P2577" s="18" t="n">
        <v>174</v>
      </c>
      <c r="Q2577" s="18" t="str">
        <f aca="false">CONCATENATE(O2577,P2577)</f>
        <v>TP174</v>
      </c>
      <c r="R2577" s="18" t="s">
        <v>549</v>
      </c>
    </row>
    <row r="2578" customFormat="false" ht="12.75" hidden="false" customHeight="false" outlineLevel="0" collapsed="false">
      <c r="O2578" s="18" t="s">
        <v>500</v>
      </c>
      <c r="P2578" s="18" t="n">
        <v>175</v>
      </c>
      <c r="Q2578" s="18" t="str">
        <f aca="false">CONCATENATE(O2578,P2578)</f>
        <v>TP175</v>
      </c>
      <c r="R2578" s="18" t="s">
        <v>549</v>
      </c>
    </row>
    <row r="2579" customFormat="false" ht="12.75" hidden="false" customHeight="false" outlineLevel="0" collapsed="false">
      <c r="O2579" s="18" t="s">
        <v>500</v>
      </c>
      <c r="P2579" s="18" t="n">
        <v>176</v>
      </c>
      <c r="Q2579" s="18" t="str">
        <f aca="false">CONCATENATE(O2579,P2579)</f>
        <v>TP176</v>
      </c>
      <c r="R2579" s="18" t="s">
        <v>549</v>
      </c>
    </row>
    <row r="2580" customFormat="false" ht="12.75" hidden="false" customHeight="false" outlineLevel="0" collapsed="false">
      <c r="O2580" s="18" t="s">
        <v>500</v>
      </c>
      <c r="P2580" s="18" t="n">
        <v>177</v>
      </c>
      <c r="Q2580" s="18" t="str">
        <f aca="false">CONCATENATE(O2580,P2580)</f>
        <v>TP177</v>
      </c>
      <c r="R2580" s="18" t="s">
        <v>549</v>
      </c>
    </row>
    <row r="2581" customFormat="false" ht="12.75" hidden="false" customHeight="false" outlineLevel="0" collapsed="false">
      <c r="O2581" s="18" t="s">
        <v>500</v>
      </c>
      <c r="P2581" s="18" t="n">
        <v>178</v>
      </c>
      <c r="Q2581" s="18" t="str">
        <f aca="false">CONCATENATE(O2581,P2581)</f>
        <v>TP178</v>
      </c>
      <c r="R2581" s="18" t="s">
        <v>549</v>
      </c>
    </row>
    <row r="2582" customFormat="false" ht="12.75" hidden="false" customHeight="false" outlineLevel="0" collapsed="false">
      <c r="O2582" s="18" t="s">
        <v>500</v>
      </c>
      <c r="P2582" s="18" t="n">
        <v>179</v>
      </c>
      <c r="Q2582" s="18" t="str">
        <f aca="false">CONCATENATE(O2582,P2582)</f>
        <v>TP179</v>
      </c>
      <c r="R2582" s="18" t="s">
        <v>549</v>
      </c>
    </row>
    <row r="2583" customFormat="false" ht="12.75" hidden="false" customHeight="false" outlineLevel="0" collapsed="false">
      <c r="O2583" s="18" t="s">
        <v>500</v>
      </c>
      <c r="P2583" s="18" t="n">
        <v>180</v>
      </c>
      <c r="Q2583" s="18" t="str">
        <f aca="false">CONCATENATE(O2583,P2583)</f>
        <v>TP180</v>
      </c>
      <c r="R2583" s="18" t="s">
        <v>549</v>
      </c>
    </row>
    <row r="2584" customFormat="false" ht="12.75" hidden="false" customHeight="false" outlineLevel="0" collapsed="false">
      <c r="O2584" s="18" t="s">
        <v>500</v>
      </c>
      <c r="P2584" s="18" t="n">
        <v>181</v>
      </c>
      <c r="Q2584" s="18" t="str">
        <f aca="false">CONCATENATE(O2584,P2584)</f>
        <v>TP181</v>
      </c>
      <c r="R2584" s="18" t="s">
        <v>549</v>
      </c>
    </row>
    <row r="2585" customFormat="false" ht="12.75" hidden="false" customHeight="false" outlineLevel="0" collapsed="false">
      <c r="O2585" s="18" t="s">
        <v>500</v>
      </c>
      <c r="P2585" s="18" t="n">
        <v>182</v>
      </c>
      <c r="Q2585" s="18" t="str">
        <f aca="false">CONCATENATE(O2585,P2585)</f>
        <v>TP182</v>
      </c>
      <c r="R2585" s="18" t="s">
        <v>549</v>
      </c>
    </row>
    <row r="2586" customFormat="false" ht="12.75" hidden="false" customHeight="false" outlineLevel="0" collapsed="false">
      <c r="O2586" s="18" t="s">
        <v>500</v>
      </c>
      <c r="P2586" s="18" t="n">
        <v>183</v>
      </c>
      <c r="Q2586" s="18" t="str">
        <f aca="false">CONCATENATE(O2586,P2586)</f>
        <v>TP183</v>
      </c>
      <c r="R2586" s="18" t="s">
        <v>549</v>
      </c>
    </row>
    <row r="2587" customFormat="false" ht="12.75" hidden="false" customHeight="false" outlineLevel="0" collapsed="false">
      <c r="O2587" s="18" t="s">
        <v>500</v>
      </c>
      <c r="P2587" s="18" t="n">
        <v>184</v>
      </c>
      <c r="Q2587" s="18" t="str">
        <f aca="false">CONCATENATE(O2587,P2587)</f>
        <v>TP184</v>
      </c>
      <c r="R2587" s="18" t="s">
        <v>549</v>
      </c>
    </row>
    <row r="2588" customFormat="false" ht="12.75" hidden="false" customHeight="false" outlineLevel="0" collapsed="false">
      <c r="O2588" s="18" t="s">
        <v>500</v>
      </c>
      <c r="P2588" s="18" t="n">
        <v>185</v>
      </c>
      <c r="Q2588" s="18" t="str">
        <f aca="false">CONCATENATE(O2588,P2588)</f>
        <v>TP185</v>
      </c>
      <c r="R2588" s="18" t="s">
        <v>549</v>
      </c>
    </row>
    <row r="2589" customFormat="false" ht="12.75" hidden="false" customHeight="false" outlineLevel="0" collapsed="false">
      <c r="O2589" s="18" t="s">
        <v>500</v>
      </c>
      <c r="P2589" s="18" t="n">
        <v>186</v>
      </c>
      <c r="Q2589" s="18" t="str">
        <f aca="false">CONCATENATE(O2589,P2589)</f>
        <v>TP186</v>
      </c>
      <c r="R2589" s="18" t="s">
        <v>549</v>
      </c>
    </row>
    <row r="2590" customFormat="false" ht="12.75" hidden="false" customHeight="false" outlineLevel="0" collapsed="false">
      <c r="O2590" s="18" t="s">
        <v>500</v>
      </c>
      <c r="P2590" s="18" t="n">
        <v>187</v>
      </c>
      <c r="Q2590" s="18" t="str">
        <f aca="false">CONCATENATE(O2590,P2590)</f>
        <v>TP187</v>
      </c>
      <c r="R2590" s="18" t="s">
        <v>549</v>
      </c>
    </row>
    <row r="2591" customFormat="false" ht="12.75" hidden="false" customHeight="false" outlineLevel="0" collapsed="false">
      <c r="O2591" s="18" t="s">
        <v>500</v>
      </c>
      <c r="P2591" s="18" t="n">
        <v>188</v>
      </c>
      <c r="Q2591" s="18" t="str">
        <f aca="false">CONCATENATE(O2591,P2591)</f>
        <v>TP188</v>
      </c>
      <c r="R2591" s="18" t="s">
        <v>549</v>
      </c>
    </row>
    <row r="2592" customFormat="false" ht="12.75" hidden="false" customHeight="false" outlineLevel="0" collapsed="false">
      <c r="O2592" s="18" t="s">
        <v>500</v>
      </c>
      <c r="P2592" s="18" t="n">
        <v>189</v>
      </c>
      <c r="Q2592" s="18" t="str">
        <f aca="false">CONCATENATE(O2592,P2592)</f>
        <v>TP189</v>
      </c>
      <c r="R2592" s="18" t="s">
        <v>549</v>
      </c>
    </row>
    <row r="2593" customFormat="false" ht="12.75" hidden="false" customHeight="false" outlineLevel="0" collapsed="false">
      <c r="O2593" s="18" t="s">
        <v>500</v>
      </c>
      <c r="P2593" s="18" t="n">
        <v>190</v>
      </c>
      <c r="Q2593" s="18" t="str">
        <f aca="false">CONCATENATE(O2593,P2593)</f>
        <v>TP190</v>
      </c>
      <c r="R2593" s="18" t="s">
        <v>549</v>
      </c>
    </row>
    <row r="2594" customFormat="false" ht="12.75" hidden="false" customHeight="false" outlineLevel="0" collapsed="false">
      <c r="O2594" s="18" t="s">
        <v>500</v>
      </c>
      <c r="P2594" s="18" t="n">
        <v>191</v>
      </c>
      <c r="Q2594" s="18" t="str">
        <f aca="false">CONCATENATE(O2594,P2594)</f>
        <v>TP191</v>
      </c>
      <c r="R2594" s="18" t="s">
        <v>549</v>
      </c>
    </row>
    <row r="2595" customFormat="false" ht="12.75" hidden="false" customHeight="false" outlineLevel="0" collapsed="false">
      <c r="O2595" s="18" t="s">
        <v>500</v>
      </c>
      <c r="P2595" s="18" t="n">
        <v>192</v>
      </c>
      <c r="Q2595" s="18" t="str">
        <f aca="false">CONCATENATE(O2595,P2595)</f>
        <v>TP192</v>
      </c>
      <c r="R2595" s="18" t="s">
        <v>549</v>
      </c>
    </row>
    <row r="2596" customFormat="false" ht="12.75" hidden="false" customHeight="false" outlineLevel="0" collapsed="false">
      <c r="O2596" s="18" t="s">
        <v>500</v>
      </c>
      <c r="P2596" s="18" t="n">
        <v>193</v>
      </c>
      <c r="Q2596" s="18" t="str">
        <f aca="false">CONCATENATE(O2596,P2596)</f>
        <v>TP193</v>
      </c>
      <c r="R2596" s="18" t="s">
        <v>549</v>
      </c>
    </row>
    <row r="2597" customFormat="false" ht="12.75" hidden="false" customHeight="false" outlineLevel="0" collapsed="false">
      <c r="O2597" s="18" t="s">
        <v>500</v>
      </c>
      <c r="P2597" s="18" t="n">
        <v>194</v>
      </c>
      <c r="Q2597" s="18" t="str">
        <f aca="false">CONCATENATE(O2597,P2597)</f>
        <v>TP194</v>
      </c>
      <c r="R2597" s="18" t="s">
        <v>549</v>
      </c>
    </row>
    <row r="2598" customFormat="false" ht="12.75" hidden="false" customHeight="false" outlineLevel="0" collapsed="false">
      <c r="O2598" s="18" t="s">
        <v>500</v>
      </c>
      <c r="P2598" s="18" t="n">
        <v>195</v>
      </c>
      <c r="Q2598" s="18" t="str">
        <f aca="false">CONCATENATE(O2598,P2598)</f>
        <v>TP195</v>
      </c>
      <c r="R2598" s="18" t="s">
        <v>549</v>
      </c>
    </row>
    <row r="2599" customFormat="false" ht="12.75" hidden="false" customHeight="false" outlineLevel="0" collapsed="false">
      <c r="O2599" s="18" t="s">
        <v>500</v>
      </c>
      <c r="P2599" s="18" t="n">
        <v>196</v>
      </c>
      <c r="Q2599" s="18" t="str">
        <f aca="false">CONCATENATE(O2599,P2599)</f>
        <v>TP196</v>
      </c>
      <c r="R2599" s="18" t="s">
        <v>549</v>
      </c>
    </row>
    <row r="2600" customFormat="false" ht="12.75" hidden="false" customHeight="false" outlineLevel="0" collapsed="false">
      <c r="O2600" s="18" t="s">
        <v>500</v>
      </c>
      <c r="P2600" s="18" t="n">
        <v>197</v>
      </c>
      <c r="Q2600" s="18" t="str">
        <f aca="false">CONCATENATE(O2600,P2600)</f>
        <v>TP197</v>
      </c>
      <c r="R2600" s="18" t="s">
        <v>549</v>
      </c>
    </row>
    <row r="2601" customFormat="false" ht="12.75" hidden="false" customHeight="false" outlineLevel="0" collapsed="false">
      <c r="O2601" s="18" t="s">
        <v>500</v>
      </c>
      <c r="P2601" s="18" t="n">
        <v>198</v>
      </c>
      <c r="Q2601" s="18" t="str">
        <f aca="false">CONCATENATE(O2601,P2601)</f>
        <v>TP198</v>
      </c>
      <c r="R2601" s="18" t="s">
        <v>549</v>
      </c>
    </row>
    <row r="2602" customFormat="false" ht="12.75" hidden="false" customHeight="false" outlineLevel="0" collapsed="false">
      <c r="O2602" s="18" t="s">
        <v>500</v>
      </c>
      <c r="P2602" s="18" t="n">
        <v>199</v>
      </c>
      <c r="Q2602" s="18" t="str">
        <f aca="false">CONCATENATE(O2602,P2602)</f>
        <v>TP199</v>
      </c>
      <c r="R2602" s="18" t="s">
        <v>549</v>
      </c>
    </row>
    <row r="2603" customFormat="false" ht="12.75" hidden="false" customHeight="false" outlineLevel="0" collapsed="false">
      <c r="O2603" s="18" t="s">
        <v>500</v>
      </c>
      <c r="P2603" s="18" t="n">
        <v>200</v>
      </c>
      <c r="Q2603" s="18" t="str">
        <f aca="false">CONCATENATE(O2603,P2603)</f>
        <v>TP200</v>
      </c>
      <c r="R2603" s="18" t="s">
        <v>549</v>
      </c>
    </row>
    <row r="2604" customFormat="false" ht="12.75" hidden="false" customHeight="false" outlineLevel="0" collapsed="false">
      <c r="O2604" s="18" t="s">
        <v>401</v>
      </c>
      <c r="P2604" s="18" t="n">
        <v>1</v>
      </c>
      <c r="Q2604" s="18" t="str">
        <f aca="false">CONCATENATE(O2604,P2604)</f>
        <v>HB1</v>
      </c>
      <c r="R2604" s="18" t="s">
        <v>550</v>
      </c>
    </row>
    <row r="2605" customFormat="false" ht="12.75" hidden="false" customHeight="false" outlineLevel="0" collapsed="false">
      <c r="O2605" s="18" t="s">
        <v>401</v>
      </c>
      <c r="P2605" s="18" t="n">
        <v>2</v>
      </c>
      <c r="Q2605" s="18" t="str">
        <f aca="false">CONCATENATE(O2605,P2605)</f>
        <v>HB2</v>
      </c>
      <c r="R2605" s="18" t="s">
        <v>550</v>
      </c>
    </row>
    <row r="2606" customFormat="false" ht="12.75" hidden="false" customHeight="false" outlineLevel="0" collapsed="false">
      <c r="O2606" s="18" t="s">
        <v>401</v>
      </c>
      <c r="P2606" s="18" t="n">
        <v>3</v>
      </c>
      <c r="Q2606" s="18" t="str">
        <f aca="false">CONCATENATE(O2606,P2606)</f>
        <v>HB3</v>
      </c>
      <c r="R2606" s="18" t="s">
        <v>550</v>
      </c>
    </row>
    <row r="2607" customFormat="false" ht="12.75" hidden="false" customHeight="false" outlineLevel="0" collapsed="false">
      <c r="O2607" s="18" t="s">
        <v>401</v>
      </c>
      <c r="P2607" s="18" t="n">
        <v>4</v>
      </c>
      <c r="Q2607" s="18" t="str">
        <f aca="false">CONCATENATE(O2607,P2607)</f>
        <v>HB4</v>
      </c>
      <c r="R2607" s="18" t="s">
        <v>550</v>
      </c>
    </row>
    <row r="2608" customFormat="false" ht="12.75" hidden="false" customHeight="false" outlineLevel="0" collapsed="false">
      <c r="O2608" s="18" t="s">
        <v>401</v>
      </c>
      <c r="P2608" s="18" t="n">
        <v>5</v>
      </c>
      <c r="Q2608" s="18" t="str">
        <f aca="false">CONCATENATE(O2608,P2608)</f>
        <v>HB5</v>
      </c>
      <c r="R2608" s="18" t="s">
        <v>550</v>
      </c>
    </row>
    <row r="2609" customFormat="false" ht="12.75" hidden="false" customHeight="false" outlineLevel="0" collapsed="false">
      <c r="O2609" s="18" t="s">
        <v>401</v>
      </c>
      <c r="P2609" s="18" t="n">
        <v>6</v>
      </c>
      <c r="Q2609" s="18" t="str">
        <f aca="false">CONCATENATE(O2609,P2609)</f>
        <v>HB6</v>
      </c>
      <c r="R2609" s="18" t="s">
        <v>550</v>
      </c>
    </row>
    <row r="2610" customFormat="false" ht="12.75" hidden="false" customHeight="false" outlineLevel="0" collapsed="false">
      <c r="O2610" s="18" t="s">
        <v>401</v>
      </c>
      <c r="P2610" s="18" t="n">
        <v>7</v>
      </c>
      <c r="Q2610" s="18" t="str">
        <f aca="false">CONCATENATE(O2610,P2610)</f>
        <v>HB7</v>
      </c>
      <c r="R2610" s="18" t="s">
        <v>550</v>
      </c>
    </row>
    <row r="2611" customFormat="false" ht="12.75" hidden="false" customHeight="false" outlineLevel="0" collapsed="false">
      <c r="O2611" s="18" t="s">
        <v>401</v>
      </c>
      <c r="P2611" s="18" t="n">
        <v>8</v>
      </c>
      <c r="Q2611" s="18" t="str">
        <f aca="false">CONCATENATE(O2611,P2611)</f>
        <v>HB8</v>
      </c>
      <c r="R2611" s="18" t="s">
        <v>550</v>
      </c>
    </row>
    <row r="2612" customFormat="false" ht="12.75" hidden="false" customHeight="false" outlineLevel="0" collapsed="false">
      <c r="O2612" s="18" t="s">
        <v>401</v>
      </c>
      <c r="P2612" s="18" t="n">
        <v>9</v>
      </c>
      <c r="Q2612" s="18" t="str">
        <f aca="false">CONCATENATE(O2612,P2612)</f>
        <v>HB9</v>
      </c>
      <c r="R2612" s="18" t="s">
        <v>550</v>
      </c>
    </row>
    <row r="2613" customFormat="false" ht="12.75" hidden="false" customHeight="false" outlineLevel="0" collapsed="false">
      <c r="O2613" s="18" t="s">
        <v>401</v>
      </c>
      <c r="P2613" s="18" t="n">
        <v>10</v>
      </c>
      <c r="Q2613" s="18" t="str">
        <f aca="false">CONCATENATE(O2613,P2613)</f>
        <v>HB10</v>
      </c>
      <c r="R2613" s="18" t="s">
        <v>550</v>
      </c>
    </row>
    <row r="2614" customFormat="false" ht="12.75" hidden="false" customHeight="false" outlineLevel="0" collapsed="false">
      <c r="O2614" s="18" t="s">
        <v>401</v>
      </c>
      <c r="P2614" s="18" t="n">
        <v>11</v>
      </c>
      <c r="Q2614" s="18" t="str">
        <f aca="false">CONCATENATE(O2614,P2614)</f>
        <v>HB11</v>
      </c>
      <c r="R2614" s="18" t="s">
        <v>550</v>
      </c>
    </row>
    <row r="2615" customFormat="false" ht="12.75" hidden="false" customHeight="false" outlineLevel="0" collapsed="false">
      <c r="O2615" s="18" t="s">
        <v>401</v>
      </c>
      <c r="P2615" s="18" t="n">
        <v>12</v>
      </c>
      <c r="Q2615" s="18" t="str">
        <f aca="false">CONCATENATE(O2615,P2615)</f>
        <v>HB12</v>
      </c>
      <c r="R2615" s="18" t="s">
        <v>550</v>
      </c>
    </row>
    <row r="2616" customFormat="false" ht="12.75" hidden="false" customHeight="false" outlineLevel="0" collapsed="false">
      <c r="O2616" s="18" t="s">
        <v>401</v>
      </c>
      <c r="P2616" s="18" t="n">
        <v>13</v>
      </c>
      <c r="Q2616" s="18" t="str">
        <f aca="false">CONCATENATE(O2616,P2616)</f>
        <v>HB13</v>
      </c>
      <c r="R2616" s="18" t="s">
        <v>550</v>
      </c>
    </row>
    <row r="2617" customFormat="false" ht="12.75" hidden="false" customHeight="false" outlineLevel="0" collapsed="false">
      <c r="O2617" s="18" t="s">
        <v>401</v>
      </c>
      <c r="P2617" s="18" t="n">
        <v>14</v>
      </c>
      <c r="Q2617" s="18" t="str">
        <f aca="false">CONCATENATE(O2617,P2617)</f>
        <v>HB14</v>
      </c>
      <c r="R2617" s="18" t="s">
        <v>550</v>
      </c>
    </row>
    <row r="2618" customFormat="false" ht="12.75" hidden="false" customHeight="false" outlineLevel="0" collapsed="false">
      <c r="O2618" s="18" t="s">
        <v>401</v>
      </c>
      <c r="P2618" s="18" t="n">
        <v>15</v>
      </c>
      <c r="Q2618" s="18" t="str">
        <f aca="false">CONCATENATE(O2618,P2618)</f>
        <v>HB15</v>
      </c>
      <c r="R2618" s="18" t="s">
        <v>550</v>
      </c>
    </row>
    <row r="2619" customFormat="false" ht="12.75" hidden="false" customHeight="false" outlineLevel="0" collapsed="false">
      <c r="O2619" s="18" t="s">
        <v>401</v>
      </c>
      <c r="P2619" s="18" t="n">
        <v>16</v>
      </c>
      <c r="Q2619" s="18" t="str">
        <f aca="false">CONCATENATE(O2619,P2619)</f>
        <v>HB16</v>
      </c>
      <c r="R2619" s="18" t="s">
        <v>550</v>
      </c>
    </row>
    <row r="2620" customFormat="false" ht="12.75" hidden="false" customHeight="false" outlineLevel="0" collapsed="false">
      <c r="O2620" s="18" t="s">
        <v>401</v>
      </c>
      <c r="P2620" s="18" t="n">
        <v>17</v>
      </c>
      <c r="Q2620" s="18" t="str">
        <f aca="false">CONCATENATE(O2620,P2620)</f>
        <v>HB17</v>
      </c>
      <c r="R2620" s="18" t="s">
        <v>550</v>
      </c>
    </row>
    <row r="2621" customFormat="false" ht="12.75" hidden="false" customHeight="false" outlineLevel="0" collapsed="false">
      <c r="O2621" s="18" t="s">
        <v>401</v>
      </c>
      <c r="P2621" s="18" t="n">
        <v>18</v>
      </c>
      <c r="Q2621" s="18" t="str">
        <f aca="false">CONCATENATE(O2621,P2621)</f>
        <v>HB18</v>
      </c>
      <c r="R2621" s="18" t="s">
        <v>550</v>
      </c>
    </row>
    <row r="2622" customFormat="false" ht="12.75" hidden="false" customHeight="false" outlineLevel="0" collapsed="false">
      <c r="O2622" s="18" t="s">
        <v>401</v>
      </c>
      <c r="P2622" s="18" t="n">
        <v>19</v>
      </c>
      <c r="Q2622" s="18" t="str">
        <f aca="false">CONCATENATE(O2622,P2622)</f>
        <v>HB19</v>
      </c>
      <c r="R2622" s="18" t="s">
        <v>550</v>
      </c>
    </row>
    <row r="2623" customFormat="false" ht="12.75" hidden="false" customHeight="false" outlineLevel="0" collapsed="false">
      <c r="O2623" s="18" t="s">
        <v>401</v>
      </c>
      <c r="P2623" s="18" t="n">
        <v>20</v>
      </c>
      <c r="Q2623" s="18" t="str">
        <f aca="false">CONCATENATE(O2623,P2623)</f>
        <v>HB20</v>
      </c>
      <c r="R2623" s="18" t="s">
        <v>550</v>
      </c>
    </row>
    <row r="2624" customFormat="false" ht="12.75" hidden="false" customHeight="false" outlineLevel="0" collapsed="false">
      <c r="O2624" s="18" t="s">
        <v>401</v>
      </c>
      <c r="P2624" s="18" t="n">
        <v>21</v>
      </c>
      <c r="Q2624" s="18" t="str">
        <f aca="false">CONCATENATE(O2624,P2624)</f>
        <v>HB21</v>
      </c>
      <c r="R2624" s="18" t="s">
        <v>550</v>
      </c>
    </row>
    <row r="2625" customFormat="false" ht="12.75" hidden="false" customHeight="false" outlineLevel="0" collapsed="false">
      <c r="O2625" s="18" t="s">
        <v>401</v>
      </c>
      <c r="P2625" s="18" t="n">
        <v>22</v>
      </c>
      <c r="Q2625" s="18" t="str">
        <f aca="false">CONCATENATE(O2625,P2625)</f>
        <v>HB22</v>
      </c>
      <c r="R2625" s="18" t="s">
        <v>550</v>
      </c>
    </row>
    <row r="2626" customFormat="false" ht="12.75" hidden="false" customHeight="false" outlineLevel="0" collapsed="false">
      <c r="O2626" s="18" t="s">
        <v>401</v>
      </c>
      <c r="P2626" s="18" t="n">
        <v>23</v>
      </c>
      <c r="Q2626" s="18" t="str">
        <f aca="false">CONCATENATE(O2626,P2626)</f>
        <v>HB23</v>
      </c>
      <c r="R2626" s="18" t="s">
        <v>550</v>
      </c>
    </row>
    <row r="2627" customFormat="false" ht="12.75" hidden="false" customHeight="false" outlineLevel="0" collapsed="false">
      <c r="O2627" s="18" t="s">
        <v>401</v>
      </c>
      <c r="P2627" s="18" t="n">
        <v>24</v>
      </c>
      <c r="Q2627" s="18" t="str">
        <f aca="false">CONCATENATE(O2627,P2627)</f>
        <v>HB24</v>
      </c>
      <c r="R2627" s="18" t="s">
        <v>550</v>
      </c>
    </row>
    <row r="2628" customFormat="false" ht="12.75" hidden="false" customHeight="false" outlineLevel="0" collapsed="false">
      <c r="O2628" s="18" t="s">
        <v>401</v>
      </c>
      <c r="P2628" s="18" t="n">
        <v>25</v>
      </c>
      <c r="Q2628" s="18" t="str">
        <f aca="false">CONCATENATE(O2628,P2628)</f>
        <v>HB25</v>
      </c>
      <c r="R2628" s="18" t="s">
        <v>550</v>
      </c>
    </row>
    <row r="2629" customFormat="false" ht="12.75" hidden="false" customHeight="false" outlineLevel="0" collapsed="false">
      <c r="O2629" s="18" t="s">
        <v>401</v>
      </c>
      <c r="P2629" s="18" t="n">
        <v>26</v>
      </c>
      <c r="Q2629" s="18" t="str">
        <f aca="false">CONCATENATE(O2629,P2629)</f>
        <v>HB26</v>
      </c>
      <c r="R2629" s="18" t="s">
        <v>550</v>
      </c>
    </row>
    <row r="2630" customFormat="false" ht="12.75" hidden="false" customHeight="false" outlineLevel="0" collapsed="false">
      <c r="O2630" s="18" t="s">
        <v>401</v>
      </c>
      <c r="P2630" s="18" t="n">
        <v>27</v>
      </c>
      <c r="Q2630" s="18" t="str">
        <f aca="false">CONCATENATE(O2630,P2630)</f>
        <v>HB27</v>
      </c>
      <c r="R2630" s="18" t="s">
        <v>550</v>
      </c>
    </row>
    <row r="2631" customFormat="false" ht="12.75" hidden="false" customHeight="false" outlineLevel="0" collapsed="false">
      <c r="O2631" s="18" t="s">
        <v>401</v>
      </c>
      <c r="P2631" s="18" t="n">
        <v>28</v>
      </c>
      <c r="Q2631" s="18" t="str">
        <f aca="false">CONCATENATE(O2631,P2631)</f>
        <v>HB28</v>
      </c>
      <c r="R2631" s="18" t="s">
        <v>550</v>
      </c>
    </row>
    <row r="2632" customFormat="false" ht="12.75" hidden="false" customHeight="false" outlineLevel="0" collapsed="false">
      <c r="O2632" s="18" t="s">
        <v>401</v>
      </c>
      <c r="P2632" s="18" t="n">
        <v>29</v>
      </c>
      <c r="Q2632" s="18" t="str">
        <f aca="false">CONCATENATE(O2632,P2632)</f>
        <v>HB29</v>
      </c>
      <c r="R2632" s="18" t="s">
        <v>550</v>
      </c>
    </row>
    <row r="2633" customFormat="false" ht="12.75" hidden="false" customHeight="false" outlineLevel="0" collapsed="false">
      <c r="O2633" s="18" t="s">
        <v>401</v>
      </c>
      <c r="P2633" s="18" t="n">
        <v>30</v>
      </c>
      <c r="Q2633" s="18" t="str">
        <f aca="false">CONCATENATE(O2633,P2633)</f>
        <v>HB30</v>
      </c>
      <c r="R2633" s="18" t="s">
        <v>550</v>
      </c>
    </row>
    <row r="2634" customFormat="false" ht="12.75" hidden="false" customHeight="false" outlineLevel="0" collapsed="false">
      <c r="O2634" s="18" t="s">
        <v>401</v>
      </c>
      <c r="P2634" s="18" t="n">
        <v>31</v>
      </c>
      <c r="Q2634" s="18" t="str">
        <f aca="false">CONCATENATE(O2634,P2634)</f>
        <v>HB31</v>
      </c>
      <c r="R2634" s="18" t="s">
        <v>550</v>
      </c>
    </row>
    <row r="2635" customFormat="false" ht="12.75" hidden="false" customHeight="false" outlineLevel="0" collapsed="false">
      <c r="O2635" s="18" t="s">
        <v>401</v>
      </c>
      <c r="P2635" s="18" t="n">
        <v>32</v>
      </c>
      <c r="Q2635" s="18" t="str">
        <f aca="false">CONCATENATE(O2635,P2635)</f>
        <v>HB32</v>
      </c>
      <c r="R2635" s="18" t="s">
        <v>550</v>
      </c>
    </row>
    <row r="2636" customFormat="false" ht="12.75" hidden="false" customHeight="false" outlineLevel="0" collapsed="false">
      <c r="O2636" s="18" t="s">
        <v>401</v>
      </c>
      <c r="P2636" s="18" t="n">
        <v>33</v>
      </c>
      <c r="Q2636" s="18" t="str">
        <f aca="false">CONCATENATE(O2636,P2636)</f>
        <v>HB33</v>
      </c>
      <c r="R2636" s="18" t="s">
        <v>550</v>
      </c>
    </row>
    <row r="2637" customFormat="false" ht="12.75" hidden="false" customHeight="false" outlineLevel="0" collapsed="false">
      <c r="O2637" s="18" t="s">
        <v>401</v>
      </c>
      <c r="P2637" s="18" t="n">
        <v>34</v>
      </c>
      <c r="Q2637" s="18" t="str">
        <f aca="false">CONCATENATE(O2637,P2637)</f>
        <v>HB34</v>
      </c>
      <c r="R2637" s="18" t="s">
        <v>550</v>
      </c>
    </row>
    <row r="2638" customFormat="false" ht="12.75" hidden="false" customHeight="false" outlineLevel="0" collapsed="false">
      <c r="O2638" s="18" t="s">
        <v>401</v>
      </c>
      <c r="P2638" s="18" t="n">
        <v>35</v>
      </c>
      <c r="Q2638" s="18" t="str">
        <f aca="false">CONCATENATE(O2638,P2638)</f>
        <v>HB35</v>
      </c>
      <c r="R2638" s="18" t="s">
        <v>550</v>
      </c>
    </row>
    <row r="2639" customFormat="false" ht="12.75" hidden="false" customHeight="false" outlineLevel="0" collapsed="false">
      <c r="O2639" s="18" t="s">
        <v>401</v>
      </c>
      <c r="P2639" s="18" t="n">
        <v>36</v>
      </c>
      <c r="Q2639" s="18" t="str">
        <f aca="false">CONCATENATE(O2639,P2639)</f>
        <v>HB36</v>
      </c>
      <c r="R2639" s="18" t="s">
        <v>550</v>
      </c>
    </row>
    <row r="2640" customFormat="false" ht="12.75" hidden="false" customHeight="false" outlineLevel="0" collapsed="false">
      <c r="O2640" s="18" t="s">
        <v>401</v>
      </c>
      <c r="P2640" s="18" t="n">
        <v>37</v>
      </c>
      <c r="Q2640" s="18" t="str">
        <f aca="false">CONCATENATE(O2640,P2640)</f>
        <v>HB37</v>
      </c>
      <c r="R2640" s="18" t="s">
        <v>550</v>
      </c>
    </row>
    <row r="2641" customFormat="false" ht="12.75" hidden="false" customHeight="false" outlineLevel="0" collapsed="false">
      <c r="O2641" s="18" t="s">
        <v>401</v>
      </c>
      <c r="P2641" s="18" t="n">
        <v>38</v>
      </c>
      <c r="Q2641" s="18" t="str">
        <f aca="false">CONCATENATE(O2641,P2641)</f>
        <v>HB38</v>
      </c>
      <c r="R2641" s="18" t="s">
        <v>550</v>
      </c>
    </row>
    <row r="2642" customFormat="false" ht="12.75" hidden="false" customHeight="false" outlineLevel="0" collapsed="false">
      <c r="O2642" s="18" t="s">
        <v>401</v>
      </c>
      <c r="P2642" s="18" t="n">
        <v>39</v>
      </c>
      <c r="Q2642" s="18" t="str">
        <f aca="false">CONCATENATE(O2642,P2642)</f>
        <v>HB39</v>
      </c>
      <c r="R2642" s="18" t="s">
        <v>550</v>
      </c>
    </row>
    <row r="2643" customFormat="false" ht="12.75" hidden="false" customHeight="false" outlineLevel="0" collapsed="false">
      <c r="O2643" s="18" t="s">
        <v>401</v>
      </c>
      <c r="P2643" s="18" t="n">
        <v>40</v>
      </c>
      <c r="Q2643" s="18" t="str">
        <f aca="false">CONCATENATE(O2643,P2643)</f>
        <v>HB40</v>
      </c>
      <c r="R2643" s="18" t="s">
        <v>550</v>
      </c>
    </row>
    <row r="2644" customFormat="false" ht="12.75" hidden="false" customHeight="false" outlineLevel="0" collapsed="false">
      <c r="O2644" s="18" t="s">
        <v>401</v>
      </c>
      <c r="P2644" s="18" t="n">
        <v>41</v>
      </c>
      <c r="Q2644" s="18" t="str">
        <f aca="false">CONCATENATE(O2644,P2644)</f>
        <v>HB41</v>
      </c>
      <c r="R2644" s="18" t="s">
        <v>550</v>
      </c>
    </row>
    <row r="2645" customFormat="false" ht="12.75" hidden="false" customHeight="false" outlineLevel="0" collapsed="false">
      <c r="O2645" s="18" t="s">
        <v>401</v>
      </c>
      <c r="P2645" s="18" t="n">
        <v>42</v>
      </c>
      <c r="Q2645" s="18" t="str">
        <f aca="false">CONCATENATE(O2645,P2645)</f>
        <v>HB42</v>
      </c>
      <c r="R2645" s="18" t="s">
        <v>550</v>
      </c>
    </row>
    <row r="2646" customFormat="false" ht="12.75" hidden="false" customHeight="false" outlineLevel="0" collapsed="false">
      <c r="O2646" s="18" t="s">
        <v>401</v>
      </c>
      <c r="P2646" s="18" t="n">
        <v>43</v>
      </c>
      <c r="Q2646" s="18" t="str">
        <f aca="false">CONCATENATE(O2646,P2646)</f>
        <v>HB43</v>
      </c>
      <c r="R2646" s="18" t="s">
        <v>550</v>
      </c>
    </row>
    <row r="2647" customFormat="false" ht="12.75" hidden="false" customHeight="false" outlineLevel="0" collapsed="false">
      <c r="O2647" s="18" t="s">
        <v>401</v>
      </c>
      <c r="P2647" s="18" t="n">
        <v>44</v>
      </c>
      <c r="Q2647" s="18" t="str">
        <f aca="false">CONCATENATE(O2647,P2647)</f>
        <v>HB44</v>
      </c>
      <c r="R2647" s="18" t="s">
        <v>550</v>
      </c>
    </row>
    <row r="2648" customFormat="false" ht="12.75" hidden="false" customHeight="false" outlineLevel="0" collapsed="false">
      <c r="O2648" s="18" t="s">
        <v>401</v>
      </c>
      <c r="P2648" s="18" t="n">
        <v>45</v>
      </c>
      <c r="Q2648" s="18" t="str">
        <f aca="false">CONCATENATE(O2648,P2648)</f>
        <v>HB45</v>
      </c>
      <c r="R2648" s="18" t="s">
        <v>550</v>
      </c>
    </row>
    <row r="2649" customFormat="false" ht="12.75" hidden="false" customHeight="false" outlineLevel="0" collapsed="false">
      <c r="O2649" s="18" t="s">
        <v>401</v>
      </c>
      <c r="P2649" s="18" t="n">
        <v>46</v>
      </c>
      <c r="Q2649" s="18" t="str">
        <f aca="false">CONCATENATE(O2649,P2649)</f>
        <v>HB46</v>
      </c>
      <c r="R2649" s="18" t="s">
        <v>550</v>
      </c>
    </row>
    <row r="2650" customFormat="false" ht="12.75" hidden="false" customHeight="false" outlineLevel="0" collapsed="false">
      <c r="O2650" s="18" t="s">
        <v>401</v>
      </c>
      <c r="P2650" s="18" t="n">
        <v>47</v>
      </c>
      <c r="Q2650" s="18" t="str">
        <f aca="false">CONCATENATE(O2650,P2650)</f>
        <v>HB47</v>
      </c>
      <c r="R2650" s="18" t="s">
        <v>550</v>
      </c>
    </row>
    <row r="2651" customFormat="false" ht="12.75" hidden="false" customHeight="false" outlineLevel="0" collapsed="false">
      <c r="O2651" s="18" t="s">
        <v>401</v>
      </c>
      <c r="P2651" s="18" t="n">
        <v>48</v>
      </c>
      <c r="Q2651" s="18" t="str">
        <f aca="false">CONCATENATE(O2651,P2651)</f>
        <v>HB48</v>
      </c>
      <c r="R2651" s="18" t="s">
        <v>550</v>
      </c>
    </row>
    <row r="2652" customFormat="false" ht="12.75" hidden="false" customHeight="false" outlineLevel="0" collapsed="false">
      <c r="O2652" s="18" t="s">
        <v>401</v>
      </c>
      <c r="P2652" s="18" t="n">
        <v>49</v>
      </c>
      <c r="Q2652" s="18" t="str">
        <f aca="false">CONCATENATE(O2652,P2652)</f>
        <v>HB49</v>
      </c>
      <c r="R2652" s="18" t="s">
        <v>550</v>
      </c>
    </row>
    <row r="2653" customFormat="false" ht="12.75" hidden="false" customHeight="false" outlineLevel="0" collapsed="false">
      <c r="O2653" s="18" t="s">
        <v>401</v>
      </c>
      <c r="P2653" s="18" t="n">
        <v>50</v>
      </c>
      <c r="Q2653" s="18" t="str">
        <f aca="false">CONCATENATE(O2653,P2653)</f>
        <v>HB50</v>
      </c>
      <c r="R2653" s="18" t="s">
        <v>550</v>
      </c>
    </row>
    <row r="2654" customFormat="false" ht="12.75" hidden="false" customHeight="false" outlineLevel="0" collapsed="false">
      <c r="O2654" s="18" t="s">
        <v>401</v>
      </c>
      <c r="P2654" s="18" t="n">
        <v>51</v>
      </c>
      <c r="Q2654" s="18" t="str">
        <f aca="false">CONCATENATE(O2654,P2654)</f>
        <v>HB51</v>
      </c>
      <c r="R2654" s="18" t="s">
        <v>551</v>
      </c>
    </row>
    <row r="2655" customFormat="false" ht="12.75" hidden="false" customHeight="false" outlineLevel="0" collapsed="false">
      <c r="O2655" s="18" t="s">
        <v>401</v>
      </c>
      <c r="P2655" s="18" t="n">
        <v>52</v>
      </c>
      <c r="Q2655" s="18" t="str">
        <f aca="false">CONCATENATE(O2655,P2655)</f>
        <v>HB52</v>
      </c>
      <c r="R2655" s="18" t="s">
        <v>551</v>
      </c>
    </row>
    <row r="2656" customFormat="false" ht="12.75" hidden="false" customHeight="false" outlineLevel="0" collapsed="false">
      <c r="O2656" s="18" t="s">
        <v>401</v>
      </c>
      <c r="P2656" s="18" t="n">
        <v>53</v>
      </c>
      <c r="Q2656" s="18" t="str">
        <f aca="false">CONCATENATE(O2656,P2656)</f>
        <v>HB53</v>
      </c>
      <c r="R2656" s="18" t="s">
        <v>551</v>
      </c>
    </row>
    <row r="2657" customFormat="false" ht="12.75" hidden="false" customHeight="false" outlineLevel="0" collapsed="false">
      <c r="O2657" s="18" t="s">
        <v>401</v>
      </c>
      <c r="P2657" s="18" t="n">
        <v>54</v>
      </c>
      <c r="Q2657" s="18" t="str">
        <f aca="false">CONCATENATE(O2657,P2657)</f>
        <v>HB54</v>
      </c>
      <c r="R2657" s="18" t="s">
        <v>551</v>
      </c>
    </row>
    <row r="2658" customFormat="false" ht="12.75" hidden="false" customHeight="false" outlineLevel="0" collapsed="false">
      <c r="O2658" s="18" t="s">
        <v>401</v>
      </c>
      <c r="P2658" s="18" t="n">
        <v>55</v>
      </c>
      <c r="Q2658" s="18" t="str">
        <f aca="false">CONCATENATE(O2658,P2658)</f>
        <v>HB55</v>
      </c>
      <c r="R2658" s="18" t="s">
        <v>551</v>
      </c>
    </row>
    <row r="2659" customFormat="false" ht="12.75" hidden="false" customHeight="false" outlineLevel="0" collapsed="false">
      <c r="O2659" s="18" t="s">
        <v>401</v>
      </c>
      <c r="P2659" s="18" t="n">
        <v>56</v>
      </c>
      <c r="Q2659" s="18" t="str">
        <f aca="false">CONCATENATE(O2659,P2659)</f>
        <v>HB56</v>
      </c>
      <c r="R2659" s="18" t="s">
        <v>551</v>
      </c>
    </row>
    <row r="2660" customFormat="false" ht="12.75" hidden="false" customHeight="false" outlineLevel="0" collapsed="false">
      <c r="O2660" s="18" t="s">
        <v>401</v>
      </c>
      <c r="P2660" s="18" t="n">
        <v>57</v>
      </c>
      <c r="Q2660" s="18" t="str">
        <f aca="false">CONCATENATE(O2660,P2660)</f>
        <v>HB57</v>
      </c>
      <c r="R2660" s="18" t="s">
        <v>551</v>
      </c>
    </row>
    <row r="2661" customFormat="false" ht="12.75" hidden="false" customHeight="false" outlineLevel="0" collapsed="false">
      <c r="O2661" s="18" t="s">
        <v>401</v>
      </c>
      <c r="P2661" s="18" t="n">
        <v>58</v>
      </c>
      <c r="Q2661" s="18" t="str">
        <f aca="false">CONCATENATE(O2661,P2661)</f>
        <v>HB58</v>
      </c>
      <c r="R2661" s="18" t="s">
        <v>551</v>
      </c>
    </row>
    <row r="2662" customFormat="false" ht="12.75" hidden="false" customHeight="false" outlineLevel="0" collapsed="false">
      <c r="O2662" s="18" t="s">
        <v>401</v>
      </c>
      <c r="P2662" s="18" t="n">
        <v>59</v>
      </c>
      <c r="Q2662" s="18" t="str">
        <f aca="false">CONCATENATE(O2662,P2662)</f>
        <v>HB59</v>
      </c>
      <c r="R2662" s="18" t="s">
        <v>551</v>
      </c>
    </row>
    <row r="2663" customFormat="false" ht="12.75" hidden="false" customHeight="false" outlineLevel="0" collapsed="false">
      <c r="O2663" s="18" t="s">
        <v>401</v>
      </c>
      <c r="P2663" s="18" t="n">
        <v>60</v>
      </c>
      <c r="Q2663" s="18" t="str">
        <f aca="false">CONCATENATE(O2663,P2663)</f>
        <v>HB60</v>
      </c>
      <c r="R2663" s="18" t="s">
        <v>551</v>
      </c>
    </row>
    <row r="2664" customFormat="false" ht="12.75" hidden="false" customHeight="false" outlineLevel="0" collapsed="false">
      <c r="O2664" s="18" t="s">
        <v>401</v>
      </c>
      <c r="P2664" s="18" t="n">
        <v>61</v>
      </c>
      <c r="Q2664" s="18" t="str">
        <f aca="false">CONCATENATE(O2664,P2664)</f>
        <v>HB61</v>
      </c>
      <c r="R2664" s="18" t="s">
        <v>551</v>
      </c>
    </row>
    <row r="2665" customFormat="false" ht="12.75" hidden="false" customHeight="false" outlineLevel="0" collapsed="false">
      <c r="O2665" s="18" t="s">
        <v>401</v>
      </c>
      <c r="P2665" s="18" t="n">
        <v>62</v>
      </c>
      <c r="Q2665" s="18" t="str">
        <f aca="false">CONCATENATE(O2665,P2665)</f>
        <v>HB62</v>
      </c>
      <c r="R2665" s="18" t="s">
        <v>551</v>
      </c>
    </row>
    <row r="2666" customFormat="false" ht="12.75" hidden="false" customHeight="false" outlineLevel="0" collapsed="false">
      <c r="O2666" s="18" t="s">
        <v>401</v>
      </c>
      <c r="P2666" s="18" t="n">
        <v>63</v>
      </c>
      <c r="Q2666" s="18" t="str">
        <f aca="false">CONCATENATE(O2666,P2666)</f>
        <v>HB63</v>
      </c>
      <c r="R2666" s="18" t="s">
        <v>551</v>
      </c>
    </row>
    <row r="2667" customFormat="false" ht="12.75" hidden="false" customHeight="false" outlineLevel="0" collapsed="false">
      <c r="O2667" s="18" t="s">
        <v>401</v>
      </c>
      <c r="P2667" s="18" t="n">
        <v>64</v>
      </c>
      <c r="Q2667" s="18" t="str">
        <f aca="false">CONCATENATE(O2667,P2667)</f>
        <v>HB64</v>
      </c>
      <c r="R2667" s="18" t="s">
        <v>551</v>
      </c>
    </row>
    <row r="2668" customFormat="false" ht="12.75" hidden="false" customHeight="false" outlineLevel="0" collapsed="false">
      <c r="O2668" s="18" t="s">
        <v>401</v>
      </c>
      <c r="P2668" s="18" t="n">
        <v>65</v>
      </c>
      <c r="Q2668" s="18" t="str">
        <f aca="false">CONCATENATE(O2668,P2668)</f>
        <v>HB65</v>
      </c>
      <c r="R2668" s="18" t="s">
        <v>551</v>
      </c>
    </row>
    <row r="2669" customFormat="false" ht="12.75" hidden="false" customHeight="false" outlineLevel="0" collapsed="false">
      <c r="O2669" s="18" t="s">
        <v>401</v>
      </c>
      <c r="P2669" s="18" t="n">
        <v>66</v>
      </c>
      <c r="Q2669" s="18" t="str">
        <f aca="false">CONCATENATE(O2669,P2669)</f>
        <v>HB66</v>
      </c>
      <c r="R2669" s="18" t="s">
        <v>551</v>
      </c>
    </row>
    <row r="2670" customFormat="false" ht="12.75" hidden="false" customHeight="false" outlineLevel="0" collapsed="false">
      <c r="O2670" s="18" t="s">
        <v>401</v>
      </c>
      <c r="P2670" s="18" t="n">
        <v>67</v>
      </c>
      <c r="Q2670" s="18" t="str">
        <f aca="false">CONCATENATE(O2670,P2670)</f>
        <v>HB67</v>
      </c>
      <c r="R2670" s="18" t="s">
        <v>551</v>
      </c>
    </row>
    <row r="2671" customFormat="false" ht="12.75" hidden="false" customHeight="false" outlineLevel="0" collapsed="false">
      <c r="O2671" s="18" t="s">
        <v>401</v>
      </c>
      <c r="P2671" s="18" t="n">
        <v>68</v>
      </c>
      <c r="Q2671" s="18" t="str">
        <f aca="false">CONCATENATE(O2671,P2671)</f>
        <v>HB68</v>
      </c>
      <c r="R2671" s="18" t="s">
        <v>551</v>
      </c>
    </row>
    <row r="2672" customFormat="false" ht="12.75" hidden="false" customHeight="false" outlineLevel="0" collapsed="false">
      <c r="O2672" s="18" t="s">
        <v>401</v>
      </c>
      <c r="P2672" s="18" t="n">
        <v>69</v>
      </c>
      <c r="Q2672" s="18" t="str">
        <f aca="false">CONCATENATE(O2672,P2672)</f>
        <v>HB69</v>
      </c>
      <c r="R2672" s="18" t="s">
        <v>551</v>
      </c>
    </row>
    <row r="2673" customFormat="false" ht="12.75" hidden="false" customHeight="false" outlineLevel="0" collapsed="false">
      <c r="O2673" s="18" t="s">
        <v>401</v>
      </c>
      <c r="P2673" s="18" t="n">
        <v>70</v>
      </c>
      <c r="Q2673" s="18" t="str">
        <f aca="false">CONCATENATE(O2673,P2673)</f>
        <v>HB70</v>
      </c>
      <c r="R2673" s="18" t="s">
        <v>551</v>
      </c>
    </row>
    <row r="2674" customFormat="false" ht="12.75" hidden="false" customHeight="false" outlineLevel="0" collapsed="false">
      <c r="O2674" s="18" t="s">
        <v>401</v>
      </c>
      <c r="P2674" s="18" t="n">
        <v>71</v>
      </c>
      <c r="Q2674" s="18" t="str">
        <f aca="false">CONCATENATE(O2674,P2674)</f>
        <v>HB71</v>
      </c>
      <c r="R2674" s="18" t="s">
        <v>551</v>
      </c>
    </row>
    <row r="2675" customFormat="false" ht="12.75" hidden="false" customHeight="false" outlineLevel="0" collapsed="false">
      <c r="O2675" s="18" t="s">
        <v>401</v>
      </c>
      <c r="P2675" s="18" t="n">
        <v>72</v>
      </c>
      <c r="Q2675" s="18" t="str">
        <f aca="false">CONCATENATE(O2675,P2675)</f>
        <v>HB72</v>
      </c>
      <c r="R2675" s="18" t="s">
        <v>551</v>
      </c>
    </row>
    <row r="2676" customFormat="false" ht="12.75" hidden="false" customHeight="false" outlineLevel="0" collapsed="false">
      <c r="O2676" s="18" t="s">
        <v>401</v>
      </c>
      <c r="P2676" s="18" t="n">
        <v>73</v>
      </c>
      <c r="Q2676" s="18" t="str">
        <f aca="false">CONCATENATE(O2676,P2676)</f>
        <v>HB73</v>
      </c>
      <c r="R2676" s="18" t="s">
        <v>551</v>
      </c>
    </row>
    <row r="2677" customFormat="false" ht="12.75" hidden="false" customHeight="false" outlineLevel="0" collapsed="false">
      <c r="O2677" s="18" t="s">
        <v>401</v>
      </c>
      <c r="P2677" s="18" t="n">
        <v>74</v>
      </c>
      <c r="Q2677" s="18" t="str">
        <f aca="false">CONCATENATE(O2677,P2677)</f>
        <v>HB74</v>
      </c>
      <c r="R2677" s="18" t="s">
        <v>551</v>
      </c>
    </row>
    <row r="2678" customFormat="false" ht="12.75" hidden="false" customHeight="false" outlineLevel="0" collapsed="false">
      <c r="O2678" s="18" t="s">
        <v>401</v>
      </c>
      <c r="P2678" s="18" t="n">
        <v>75</v>
      </c>
      <c r="Q2678" s="18" t="str">
        <f aca="false">CONCATENATE(O2678,P2678)</f>
        <v>HB75</v>
      </c>
      <c r="R2678" s="18" t="s">
        <v>551</v>
      </c>
    </row>
    <row r="2679" customFormat="false" ht="12.75" hidden="false" customHeight="false" outlineLevel="0" collapsed="false">
      <c r="O2679" s="18" t="s">
        <v>401</v>
      </c>
      <c r="P2679" s="18" t="n">
        <v>76</v>
      </c>
      <c r="Q2679" s="18" t="str">
        <f aca="false">CONCATENATE(O2679,P2679)</f>
        <v>HB76</v>
      </c>
      <c r="R2679" s="18" t="s">
        <v>551</v>
      </c>
    </row>
    <row r="2680" customFormat="false" ht="12.75" hidden="false" customHeight="false" outlineLevel="0" collapsed="false">
      <c r="O2680" s="18" t="s">
        <v>401</v>
      </c>
      <c r="P2680" s="18" t="n">
        <v>77</v>
      </c>
      <c r="Q2680" s="18" t="str">
        <f aca="false">CONCATENATE(O2680,P2680)</f>
        <v>HB77</v>
      </c>
      <c r="R2680" s="18" t="s">
        <v>551</v>
      </c>
    </row>
    <row r="2681" customFormat="false" ht="12.75" hidden="false" customHeight="false" outlineLevel="0" collapsed="false">
      <c r="O2681" s="18" t="s">
        <v>401</v>
      </c>
      <c r="P2681" s="18" t="n">
        <v>78</v>
      </c>
      <c r="Q2681" s="18" t="str">
        <f aca="false">CONCATENATE(O2681,P2681)</f>
        <v>HB78</v>
      </c>
      <c r="R2681" s="18" t="s">
        <v>551</v>
      </c>
    </row>
    <row r="2682" customFormat="false" ht="12.75" hidden="false" customHeight="false" outlineLevel="0" collapsed="false">
      <c r="O2682" s="18" t="s">
        <v>401</v>
      </c>
      <c r="P2682" s="18" t="n">
        <v>79</v>
      </c>
      <c r="Q2682" s="18" t="str">
        <f aca="false">CONCATENATE(O2682,P2682)</f>
        <v>HB79</v>
      </c>
      <c r="R2682" s="18" t="s">
        <v>551</v>
      </c>
    </row>
    <row r="2683" customFormat="false" ht="12.75" hidden="false" customHeight="false" outlineLevel="0" collapsed="false">
      <c r="O2683" s="18" t="s">
        <v>401</v>
      </c>
      <c r="P2683" s="18" t="n">
        <v>80</v>
      </c>
      <c r="Q2683" s="18" t="str">
        <f aca="false">CONCATENATE(O2683,P2683)</f>
        <v>HB80</v>
      </c>
      <c r="R2683" s="18" t="s">
        <v>551</v>
      </c>
    </row>
    <row r="2684" customFormat="false" ht="12.75" hidden="false" customHeight="false" outlineLevel="0" collapsed="false">
      <c r="O2684" s="18" t="s">
        <v>401</v>
      </c>
      <c r="P2684" s="18" t="n">
        <v>81</v>
      </c>
      <c r="Q2684" s="18" t="str">
        <f aca="false">CONCATENATE(O2684,P2684)</f>
        <v>HB81</v>
      </c>
      <c r="R2684" s="18" t="s">
        <v>551</v>
      </c>
    </row>
    <row r="2685" customFormat="false" ht="12.75" hidden="false" customHeight="false" outlineLevel="0" collapsed="false">
      <c r="O2685" s="18" t="s">
        <v>401</v>
      </c>
      <c r="P2685" s="18" t="n">
        <v>82</v>
      </c>
      <c r="Q2685" s="18" t="str">
        <f aca="false">CONCATENATE(O2685,P2685)</f>
        <v>HB82</v>
      </c>
      <c r="R2685" s="18" t="s">
        <v>551</v>
      </c>
    </row>
    <row r="2686" customFormat="false" ht="12.75" hidden="false" customHeight="false" outlineLevel="0" collapsed="false">
      <c r="O2686" s="18" t="s">
        <v>401</v>
      </c>
      <c r="P2686" s="18" t="n">
        <v>83</v>
      </c>
      <c r="Q2686" s="18" t="str">
        <f aca="false">CONCATENATE(O2686,P2686)</f>
        <v>HB83</v>
      </c>
      <c r="R2686" s="18" t="s">
        <v>551</v>
      </c>
    </row>
    <row r="2687" customFormat="false" ht="12.75" hidden="false" customHeight="false" outlineLevel="0" collapsed="false">
      <c r="O2687" s="18" t="s">
        <v>401</v>
      </c>
      <c r="P2687" s="18" t="n">
        <v>84</v>
      </c>
      <c r="Q2687" s="18" t="str">
        <f aca="false">CONCATENATE(O2687,P2687)</f>
        <v>HB84</v>
      </c>
      <c r="R2687" s="18" t="s">
        <v>551</v>
      </c>
    </row>
    <row r="2688" customFormat="false" ht="12.75" hidden="false" customHeight="false" outlineLevel="0" collapsed="false">
      <c r="O2688" s="18" t="s">
        <v>401</v>
      </c>
      <c r="P2688" s="18" t="n">
        <v>85</v>
      </c>
      <c r="Q2688" s="18" t="str">
        <f aca="false">CONCATENATE(O2688,P2688)</f>
        <v>HB85</v>
      </c>
      <c r="R2688" s="18" t="s">
        <v>551</v>
      </c>
    </row>
    <row r="2689" customFormat="false" ht="12.75" hidden="false" customHeight="false" outlineLevel="0" collapsed="false">
      <c r="O2689" s="18" t="s">
        <v>401</v>
      </c>
      <c r="P2689" s="18" t="n">
        <v>86</v>
      </c>
      <c r="Q2689" s="18" t="str">
        <f aca="false">CONCATENATE(O2689,P2689)</f>
        <v>HB86</v>
      </c>
      <c r="R2689" s="18" t="s">
        <v>551</v>
      </c>
    </row>
    <row r="2690" customFormat="false" ht="12.75" hidden="false" customHeight="false" outlineLevel="0" collapsed="false">
      <c r="O2690" s="18" t="s">
        <v>401</v>
      </c>
      <c r="P2690" s="18" t="n">
        <v>87</v>
      </c>
      <c r="Q2690" s="18" t="str">
        <f aca="false">CONCATENATE(O2690,P2690)</f>
        <v>HB87</v>
      </c>
      <c r="R2690" s="18" t="s">
        <v>551</v>
      </c>
    </row>
    <row r="2691" customFormat="false" ht="12.75" hidden="false" customHeight="false" outlineLevel="0" collapsed="false">
      <c r="O2691" s="18" t="s">
        <v>401</v>
      </c>
      <c r="P2691" s="18" t="n">
        <v>88</v>
      </c>
      <c r="Q2691" s="18" t="str">
        <f aca="false">CONCATENATE(O2691,P2691)</f>
        <v>HB88</v>
      </c>
      <c r="R2691" s="18" t="s">
        <v>551</v>
      </c>
    </row>
    <row r="2692" customFormat="false" ht="12.75" hidden="false" customHeight="false" outlineLevel="0" collapsed="false">
      <c r="O2692" s="18" t="s">
        <v>401</v>
      </c>
      <c r="P2692" s="18" t="n">
        <v>89</v>
      </c>
      <c r="Q2692" s="18" t="str">
        <f aca="false">CONCATENATE(O2692,P2692)</f>
        <v>HB89</v>
      </c>
      <c r="R2692" s="18" t="s">
        <v>551</v>
      </c>
    </row>
    <row r="2693" customFormat="false" ht="12.75" hidden="false" customHeight="false" outlineLevel="0" collapsed="false">
      <c r="O2693" s="18" t="s">
        <v>401</v>
      </c>
      <c r="P2693" s="18" t="n">
        <v>90</v>
      </c>
      <c r="Q2693" s="18" t="str">
        <f aca="false">CONCATENATE(O2693,P2693)</f>
        <v>HB90</v>
      </c>
      <c r="R2693" s="18" t="s">
        <v>551</v>
      </c>
    </row>
    <row r="2694" customFormat="false" ht="12.75" hidden="false" customHeight="false" outlineLevel="0" collapsed="false">
      <c r="O2694" s="18" t="s">
        <v>401</v>
      </c>
      <c r="P2694" s="18" t="n">
        <v>91</v>
      </c>
      <c r="Q2694" s="18" t="str">
        <f aca="false">CONCATENATE(O2694,P2694)</f>
        <v>HB91</v>
      </c>
      <c r="R2694" s="18" t="s">
        <v>551</v>
      </c>
    </row>
    <row r="2695" customFormat="false" ht="12.75" hidden="false" customHeight="false" outlineLevel="0" collapsed="false">
      <c r="O2695" s="18" t="s">
        <v>401</v>
      </c>
      <c r="P2695" s="18" t="n">
        <v>92</v>
      </c>
      <c r="Q2695" s="18" t="str">
        <f aca="false">CONCATENATE(O2695,P2695)</f>
        <v>HB92</v>
      </c>
      <c r="R2695" s="18" t="s">
        <v>551</v>
      </c>
    </row>
    <row r="2696" customFormat="false" ht="12.75" hidden="false" customHeight="false" outlineLevel="0" collapsed="false">
      <c r="O2696" s="18" t="s">
        <v>401</v>
      </c>
      <c r="P2696" s="18" t="n">
        <v>93</v>
      </c>
      <c r="Q2696" s="18" t="str">
        <f aca="false">CONCATENATE(O2696,P2696)</f>
        <v>HB93</v>
      </c>
      <c r="R2696" s="18" t="s">
        <v>551</v>
      </c>
    </row>
    <row r="2697" customFormat="false" ht="12.75" hidden="false" customHeight="false" outlineLevel="0" collapsed="false">
      <c r="O2697" s="18" t="s">
        <v>401</v>
      </c>
      <c r="P2697" s="18" t="n">
        <v>94</v>
      </c>
      <c r="Q2697" s="18" t="str">
        <f aca="false">CONCATENATE(O2697,P2697)</f>
        <v>HB94</v>
      </c>
      <c r="R2697" s="18" t="s">
        <v>551</v>
      </c>
    </row>
    <row r="2698" customFormat="false" ht="12.75" hidden="false" customHeight="false" outlineLevel="0" collapsed="false">
      <c r="O2698" s="18" t="s">
        <v>401</v>
      </c>
      <c r="P2698" s="18" t="n">
        <v>95</v>
      </c>
      <c r="Q2698" s="18" t="str">
        <f aca="false">CONCATENATE(O2698,P2698)</f>
        <v>HB95</v>
      </c>
      <c r="R2698" s="18" t="s">
        <v>551</v>
      </c>
    </row>
    <row r="2699" customFormat="false" ht="12.75" hidden="false" customHeight="false" outlineLevel="0" collapsed="false">
      <c r="O2699" s="18" t="s">
        <v>401</v>
      </c>
      <c r="P2699" s="18" t="n">
        <v>96</v>
      </c>
      <c r="Q2699" s="18" t="str">
        <f aca="false">CONCATENATE(O2699,P2699)</f>
        <v>HB96</v>
      </c>
      <c r="R2699" s="18" t="s">
        <v>551</v>
      </c>
    </row>
    <row r="2700" customFormat="false" ht="12.75" hidden="false" customHeight="false" outlineLevel="0" collapsed="false">
      <c r="O2700" s="18" t="s">
        <v>401</v>
      </c>
      <c r="P2700" s="18" t="n">
        <v>97</v>
      </c>
      <c r="Q2700" s="18" t="str">
        <f aca="false">CONCATENATE(O2700,P2700)</f>
        <v>HB97</v>
      </c>
      <c r="R2700" s="18" t="s">
        <v>551</v>
      </c>
    </row>
    <row r="2701" customFormat="false" ht="12.75" hidden="false" customHeight="false" outlineLevel="0" collapsed="false">
      <c r="O2701" s="18" t="s">
        <v>401</v>
      </c>
      <c r="P2701" s="18" t="n">
        <v>98</v>
      </c>
      <c r="Q2701" s="18" t="str">
        <f aca="false">CONCATENATE(O2701,P2701)</f>
        <v>HB98</v>
      </c>
      <c r="R2701" s="18" t="s">
        <v>551</v>
      </c>
    </row>
    <row r="2702" customFormat="false" ht="12.75" hidden="false" customHeight="false" outlineLevel="0" collapsed="false">
      <c r="O2702" s="18" t="s">
        <v>401</v>
      </c>
      <c r="P2702" s="18" t="n">
        <v>99</v>
      </c>
      <c r="Q2702" s="18" t="str">
        <f aca="false">CONCATENATE(O2702,P2702)</f>
        <v>HB99</v>
      </c>
      <c r="R2702" s="18" t="s">
        <v>551</v>
      </c>
    </row>
    <row r="2703" customFormat="false" ht="12.75" hidden="false" customHeight="false" outlineLevel="0" collapsed="false">
      <c r="O2703" s="18" t="s">
        <v>401</v>
      </c>
      <c r="P2703" s="18" t="n">
        <v>100</v>
      </c>
      <c r="Q2703" s="18" t="str">
        <f aca="false">CONCATENATE(O2703,P2703)</f>
        <v>HB100</v>
      </c>
      <c r="R2703" s="18" t="s">
        <v>551</v>
      </c>
    </row>
    <row r="2704" customFormat="false" ht="12.75" hidden="false" customHeight="false" outlineLevel="0" collapsed="false">
      <c r="O2704" s="18" t="s">
        <v>401</v>
      </c>
      <c r="P2704" s="18" t="n">
        <v>101</v>
      </c>
      <c r="Q2704" s="18" t="str">
        <f aca="false">CONCATENATE(O2704,P2704)</f>
        <v>HB101</v>
      </c>
      <c r="R2704" s="18" t="s">
        <v>551</v>
      </c>
    </row>
    <row r="2705" customFormat="false" ht="12.75" hidden="false" customHeight="false" outlineLevel="0" collapsed="false">
      <c r="O2705" s="18" t="s">
        <v>401</v>
      </c>
      <c r="P2705" s="18" t="n">
        <v>102</v>
      </c>
      <c r="Q2705" s="18" t="str">
        <f aca="false">CONCATENATE(O2705,P2705)</f>
        <v>HB102</v>
      </c>
      <c r="R2705" s="18" t="s">
        <v>551</v>
      </c>
    </row>
    <row r="2706" customFormat="false" ht="12.75" hidden="false" customHeight="false" outlineLevel="0" collapsed="false">
      <c r="O2706" s="18" t="s">
        <v>401</v>
      </c>
      <c r="P2706" s="18" t="n">
        <v>103</v>
      </c>
      <c r="Q2706" s="18" t="str">
        <f aca="false">CONCATENATE(O2706,P2706)</f>
        <v>HB103</v>
      </c>
      <c r="R2706" s="18" t="s">
        <v>551</v>
      </c>
    </row>
    <row r="2707" customFormat="false" ht="12.75" hidden="false" customHeight="false" outlineLevel="0" collapsed="false">
      <c r="O2707" s="18" t="s">
        <v>401</v>
      </c>
      <c r="P2707" s="18" t="n">
        <v>104</v>
      </c>
      <c r="Q2707" s="18" t="str">
        <f aca="false">CONCATENATE(O2707,P2707)</f>
        <v>HB104</v>
      </c>
      <c r="R2707" s="18" t="s">
        <v>551</v>
      </c>
    </row>
    <row r="2708" customFormat="false" ht="12.75" hidden="false" customHeight="false" outlineLevel="0" collapsed="false">
      <c r="O2708" s="18" t="s">
        <v>401</v>
      </c>
      <c r="P2708" s="18" t="n">
        <v>105</v>
      </c>
      <c r="Q2708" s="18" t="str">
        <f aca="false">CONCATENATE(O2708,P2708)</f>
        <v>HB105</v>
      </c>
      <c r="R2708" s="18" t="s">
        <v>551</v>
      </c>
    </row>
    <row r="2709" customFormat="false" ht="12.75" hidden="false" customHeight="false" outlineLevel="0" collapsed="false">
      <c r="O2709" s="18" t="s">
        <v>401</v>
      </c>
      <c r="P2709" s="18" t="n">
        <v>106</v>
      </c>
      <c r="Q2709" s="18" t="str">
        <f aca="false">CONCATENATE(O2709,P2709)</f>
        <v>HB106</v>
      </c>
      <c r="R2709" s="18" t="s">
        <v>551</v>
      </c>
    </row>
    <row r="2710" customFormat="false" ht="12.75" hidden="false" customHeight="false" outlineLevel="0" collapsed="false">
      <c r="O2710" s="18" t="s">
        <v>401</v>
      </c>
      <c r="P2710" s="18" t="n">
        <v>107</v>
      </c>
      <c r="Q2710" s="18" t="str">
        <f aca="false">CONCATENATE(O2710,P2710)</f>
        <v>HB107</v>
      </c>
      <c r="R2710" s="18" t="s">
        <v>551</v>
      </c>
    </row>
    <row r="2711" customFormat="false" ht="12.75" hidden="false" customHeight="false" outlineLevel="0" collapsed="false">
      <c r="O2711" s="18" t="s">
        <v>401</v>
      </c>
      <c r="P2711" s="18" t="n">
        <v>108</v>
      </c>
      <c r="Q2711" s="18" t="str">
        <f aca="false">CONCATENATE(O2711,P2711)</f>
        <v>HB108</v>
      </c>
      <c r="R2711" s="18" t="s">
        <v>551</v>
      </c>
    </row>
    <row r="2712" customFormat="false" ht="12.75" hidden="false" customHeight="false" outlineLevel="0" collapsed="false">
      <c r="O2712" s="18" t="s">
        <v>401</v>
      </c>
      <c r="P2712" s="18" t="n">
        <v>109</v>
      </c>
      <c r="Q2712" s="18" t="str">
        <f aca="false">CONCATENATE(O2712,P2712)</f>
        <v>HB109</v>
      </c>
      <c r="R2712" s="18" t="s">
        <v>551</v>
      </c>
    </row>
    <row r="2713" customFormat="false" ht="12.75" hidden="false" customHeight="false" outlineLevel="0" collapsed="false">
      <c r="O2713" s="18" t="s">
        <v>401</v>
      </c>
      <c r="P2713" s="18" t="n">
        <v>110</v>
      </c>
      <c r="Q2713" s="18" t="str">
        <f aca="false">CONCATENATE(O2713,P2713)</f>
        <v>HB110</v>
      </c>
      <c r="R2713" s="18" t="s">
        <v>551</v>
      </c>
    </row>
    <row r="2714" customFormat="false" ht="12.75" hidden="false" customHeight="false" outlineLevel="0" collapsed="false">
      <c r="O2714" s="18" t="s">
        <v>401</v>
      </c>
      <c r="P2714" s="18" t="n">
        <v>111</v>
      </c>
      <c r="Q2714" s="18" t="str">
        <f aca="false">CONCATENATE(O2714,P2714)</f>
        <v>HB111</v>
      </c>
      <c r="R2714" s="18" t="s">
        <v>551</v>
      </c>
    </row>
    <row r="2715" customFormat="false" ht="12.75" hidden="false" customHeight="false" outlineLevel="0" collapsed="false">
      <c r="O2715" s="18" t="s">
        <v>401</v>
      </c>
      <c r="P2715" s="18" t="n">
        <v>112</v>
      </c>
      <c r="Q2715" s="18" t="str">
        <f aca="false">CONCATENATE(O2715,P2715)</f>
        <v>HB112</v>
      </c>
      <c r="R2715" s="18" t="s">
        <v>551</v>
      </c>
    </row>
    <row r="2716" customFormat="false" ht="12.75" hidden="false" customHeight="false" outlineLevel="0" collapsed="false">
      <c r="O2716" s="18" t="s">
        <v>401</v>
      </c>
      <c r="P2716" s="18" t="n">
        <v>113</v>
      </c>
      <c r="Q2716" s="18" t="str">
        <f aca="false">CONCATENATE(O2716,P2716)</f>
        <v>HB113</v>
      </c>
      <c r="R2716" s="18" t="s">
        <v>551</v>
      </c>
    </row>
    <row r="2717" customFormat="false" ht="12.75" hidden="false" customHeight="false" outlineLevel="0" collapsed="false">
      <c r="O2717" s="18" t="s">
        <v>401</v>
      </c>
      <c r="P2717" s="18" t="n">
        <v>114</v>
      </c>
      <c r="Q2717" s="18" t="str">
        <f aca="false">CONCATENATE(O2717,P2717)</f>
        <v>HB114</v>
      </c>
      <c r="R2717" s="18" t="s">
        <v>551</v>
      </c>
    </row>
    <row r="2718" customFormat="false" ht="12.75" hidden="false" customHeight="false" outlineLevel="0" collapsed="false">
      <c r="O2718" s="18" t="s">
        <v>401</v>
      </c>
      <c r="P2718" s="18" t="n">
        <v>115</v>
      </c>
      <c r="Q2718" s="18" t="str">
        <f aca="false">CONCATENATE(O2718,P2718)</f>
        <v>HB115</v>
      </c>
      <c r="R2718" s="18" t="s">
        <v>551</v>
      </c>
    </row>
    <row r="2719" customFormat="false" ht="12.75" hidden="false" customHeight="false" outlineLevel="0" collapsed="false">
      <c r="O2719" s="18" t="s">
        <v>401</v>
      </c>
      <c r="P2719" s="18" t="n">
        <v>116</v>
      </c>
      <c r="Q2719" s="18" t="str">
        <f aca="false">CONCATENATE(O2719,P2719)</f>
        <v>HB116</v>
      </c>
      <c r="R2719" s="18" t="s">
        <v>551</v>
      </c>
    </row>
    <row r="2720" customFormat="false" ht="12.75" hidden="false" customHeight="false" outlineLevel="0" collapsed="false">
      <c r="O2720" s="18" t="s">
        <v>401</v>
      </c>
      <c r="P2720" s="18" t="n">
        <v>117</v>
      </c>
      <c r="Q2720" s="18" t="str">
        <f aca="false">CONCATENATE(O2720,P2720)</f>
        <v>HB117</v>
      </c>
      <c r="R2720" s="18" t="s">
        <v>551</v>
      </c>
    </row>
    <row r="2721" customFormat="false" ht="12.75" hidden="false" customHeight="false" outlineLevel="0" collapsed="false">
      <c r="O2721" s="18" t="s">
        <v>401</v>
      </c>
      <c r="P2721" s="18" t="n">
        <v>118</v>
      </c>
      <c r="Q2721" s="18" t="str">
        <f aca="false">CONCATENATE(O2721,P2721)</f>
        <v>HB118</v>
      </c>
      <c r="R2721" s="18" t="s">
        <v>551</v>
      </c>
    </row>
    <row r="2722" customFormat="false" ht="12.75" hidden="false" customHeight="false" outlineLevel="0" collapsed="false">
      <c r="O2722" s="18" t="s">
        <v>401</v>
      </c>
      <c r="P2722" s="18" t="n">
        <v>119</v>
      </c>
      <c r="Q2722" s="18" t="str">
        <f aca="false">CONCATENATE(O2722,P2722)</f>
        <v>HB119</v>
      </c>
      <c r="R2722" s="18" t="s">
        <v>551</v>
      </c>
    </row>
    <row r="2723" customFormat="false" ht="12.75" hidden="false" customHeight="false" outlineLevel="0" collapsed="false">
      <c r="O2723" s="18" t="s">
        <v>401</v>
      </c>
      <c r="P2723" s="18" t="n">
        <v>120</v>
      </c>
      <c r="Q2723" s="18" t="str">
        <f aca="false">CONCATENATE(O2723,P2723)</f>
        <v>HB120</v>
      </c>
      <c r="R2723" s="18" t="s">
        <v>551</v>
      </c>
    </row>
    <row r="2724" customFormat="false" ht="12.75" hidden="false" customHeight="false" outlineLevel="0" collapsed="false">
      <c r="O2724" s="18" t="s">
        <v>401</v>
      </c>
      <c r="P2724" s="18" t="n">
        <v>121</v>
      </c>
      <c r="Q2724" s="18" t="str">
        <f aca="false">CONCATENATE(O2724,P2724)</f>
        <v>HB121</v>
      </c>
      <c r="R2724" s="18" t="s">
        <v>551</v>
      </c>
    </row>
    <row r="2725" customFormat="false" ht="12.75" hidden="false" customHeight="false" outlineLevel="0" collapsed="false">
      <c r="O2725" s="18" t="s">
        <v>401</v>
      </c>
      <c r="P2725" s="18" t="n">
        <v>122</v>
      </c>
      <c r="Q2725" s="18" t="str">
        <f aca="false">CONCATENATE(O2725,P2725)</f>
        <v>HB122</v>
      </c>
      <c r="R2725" s="18" t="s">
        <v>551</v>
      </c>
    </row>
    <row r="2726" customFormat="false" ht="12.75" hidden="false" customHeight="false" outlineLevel="0" collapsed="false">
      <c r="O2726" s="18" t="s">
        <v>401</v>
      </c>
      <c r="P2726" s="18" t="n">
        <v>123</v>
      </c>
      <c r="Q2726" s="18" t="str">
        <f aca="false">CONCATENATE(O2726,P2726)</f>
        <v>HB123</v>
      </c>
      <c r="R2726" s="18" t="s">
        <v>551</v>
      </c>
    </row>
    <row r="2727" customFormat="false" ht="12.75" hidden="false" customHeight="false" outlineLevel="0" collapsed="false">
      <c r="O2727" s="18" t="s">
        <v>401</v>
      </c>
      <c r="P2727" s="18" t="n">
        <v>124</v>
      </c>
      <c r="Q2727" s="18" t="str">
        <f aca="false">CONCATENATE(O2727,P2727)</f>
        <v>HB124</v>
      </c>
      <c r="R2727" s="18" t="s">
        <v>551</v>
      </c>
    </row>
    <row r="2728" customFormat="false" ht="12.75" hidden="false" customHeight="false" outlineLevel="0" collapsed="false">
      <c r="O2728" s="18" t="s">
        <v>401</v>
      </c>
      <c r="P2728" s="18" t="n">
        <v>125</v>
      </c>
      <c r="Q2728" s="18" t="str">
        <f aca="false">CONCATENATE(O2728,P2728)</f>
        <v>HB125</v>
      </c>
      <c r="R2728" s="18" t="s">
        <v>551</v>
      </c>
    </row>
    <row r="2729" customFormat="false" ht="12.75" hidden="false" customHeight="false" outlineLevel="0" collapsed="false">
      <c r="O2729" s="18" t="s">
        <v>401</v>
      </c>
      <c r="P2729" s="18" t="n">
        <v>126</v>
      </c>
      <c r="Q2729" s="18" t="str">
        <f aca="false">CONCATENATE(O2729,P2729)</f>
        <v>HB126</v>
      </c>
      <c r="R2729" s="18" t="s">
        <v>551</v>
      </c>
    </row>
    <row r="2730" customFormat="false" ht="12.75" hidden="false" customHeight="false" outlineLevel="0" collapsed="false">
      <c r="O2730" s="18" t="s">
        <v>401</v>
      </c>
      <c r="P2730" s="18" t="n">
        <v>127</v>
      </c>
      <c r="Q2730" s="18" t="str">
        <f aca="false">CONCATENATE(O2730,P2730)</f>
        <v>HB127</v>
      </c>
      <c r="R2730" s="18" t="s">
        <v>551</v>
      </c>
    </row>
    <row r="2731" customFormat="false" ht="12.75" hidden="false" customHeight="false" outlineLevel="0" collapsed="false">
      <c r="O2731" s="18" t="s">
        <v>401</v>
      </c>
      <c r="P2731" s="18" t="n">
        <v>128</v>
      </c>
      <c r="Q2731" s="18" t="str">
        <f aca="false">CONCATENATE(O2731,P2731)</f>
        <v>HB128</v>
      </c>
      <c r="R2731" s="18" t="s">
        <v>551</v>
      </c>
    </row>
    <row r="2732" customFormat="false" ht="12.75" hidden="false" customHeight="false" outlineLevel="0" collapsed="false">
      <c r="O2732" s="18" t="s">
        <v>401</v>
      </c>
      <c r="P2732" s="18" t="n">
        <v>129</v>
      </c>
      <c r="Q2732" s="18" t="str">
        <f aca="false">CONCATENATE(O2732,P2732)</f>
        <v>HB129</v>
      </c>
      <c r="R2732" s="18" t="s">
        <v>551</v>
      </c>
    </row>
    <row r="2733" customFormat="false" ht="12.75" hidden="false" customHeight="false" outlineLevel="0" collapsed="false">
      <c r="O2733" s="18" t="s">
        <v>401</v>
      </c>
      <c r="P2733" s="18" t="n">
        <v>130</v>
      </c>
      <c r="Q2733" s="18" t="str">
        <f aca="false">CONCATENATE(O2733,P2733)</f>
        <v>HB130</v>
      </c>
      <c r="R2733" s="18" t="s">
        <v>551</v>
      </c>
    </row>
    <row r="2734" customFormat="false" ht="12.75" hidden="false" customHeight="false" outlineLevel="0" collapsed="false">
      <c r="O2734" s="18" t="s">
        <v>401</v>
      </c>
      <c r="P2734" s="18" t="n">
        <v>131</v>
      </c>
      <c r="Q2734" s="18" t="str">
        <f aca="false">CONCATENATE(O2734,P2734)</f>
        <v>HB131</v>
      </c>
      <c r="R2734" s="18" t="s">
        <v>551</v>
      </c>
    </row>
    <row r="2735" customFormat="false" ht="12.75" hidden="false" customHeight="false" outlineLevel="0" collapsed="false">
      <c r="O2735" s="18" t="s">
        <v>401</v>
      </c>
      <c r="P2735" s="18" t="n">
        <v>132</v>
      </c>
      <c r="Q2735" s="18" t="str">
        <f aca="false">CONCATENATE(O2735,P2735)</f>
        <v>HB132</v>
      </c>
      <c r="R2735" s="18" t="s">
        <v>551</v>
      </c>
    </row>
    <row r="2736" customFormat="false" ht="12.75" hidden="false" customHeight="false" outlineLevel="0" collapsed="false">
      <c r="O2736" s="18" t="s">
        <v>401</v>
      </c>
      <c r="P2736" s="18" t="n">
        <v>133</v>
      </c>
      <c r="Q2736" s="18" t="str">
        <f aca="false">CONCATENATE(O2736,P2736)</f>
        <v>HB133</v>
      </c>
      <c r="R2736" s="18" t="s">
        <v>551</v>
      </c>
    </row>
    <row r="2737" customFormat="false" ht="12.75" hidden="false" customHeight="false" outlineLevel="0" collapsed="false">
      <c r="O2737" s="18" t="s">
        <v>401</v>
      </c>
      <c r="P2737" s="18" t="n">
        <v>134</v>
      </c>
      <c r="Q2737" s="18" t="str">
        <f aca="false">CONCATENATE(O2737,P2737)</f>
        <v>HB134</v>
      </c>
      <c r="R2737" s="18" t="s">
        <v>551</v>
      </c>
    </row>
    <row r="2738" customFormat="false" ht="12.75" hidden="false" customHeight="false" outlineLevel="0" collapsed="false">
      <c r="O2738" s="18" t="s">
        <v>401</v>
      </c>
      <c r="P2738" s="18" t="n">
        <v>135</v>
      </c>
      <c r="Q2738" s="18" t="str">
        <f aca="false">CONCATENATE(O2738,P2738)</f>
        <v>HB135</v>
      </c>
      <c r="R2738" s="18" t="s">
        <v>551</v>
      </c>
    </row>
    <row r="2739" customFormat="false" ht="12.75" hidden="false" customHeight="false" outlineLevel="0" collapsed="false">
      <c r="O2739" s="18" t="s">
        <v>401</v>
      </c>
      <c r="P2739" s="18" t="n">
        <v>136</v>
      </c>
      <c r="Q2739" s="18" t="str">
        <f aca="false">CONCATENATE(O2739,P2739)</f>
        <v>HB136</v>
      </c>
      <c r="R2739" s="18" t="s">
        <v>551</v>
      </c>
    </row>
    <row r="2740" customFormat="false" ht="12.75" hidden="false" customHeight="false" outlineLevel="0" collapsed="false">
      <c r="O2740" s="18" t="s">
        <v>401</v>
      </c>
      <c r="P2740" s="18" t="n">
        <v>137</v>
      </c>
      <c r="Q2740" s="18" t="str">
        <f aca="false">CONCATENATE(O2740,P2740)</f>
        <v>HB137</v>
      </c>
      <c r="R2740" s="18" t="s">
        <v>551</v>
      </c>
    </row>
    <row r="2741" customFormat="false" ht="12.75" hidden="false" customHeight="false" outlineLevel="0" collapsed="false">
      <c r="O2741" s="18" t="s">
        <v>401</v>
      </c>
      <c r="P2741" s="18" t="n">
        <v>138</v>
      </c>
      <c r="Q2741" s="18" t="str">
        <f aca="false">CONCATENATE(O2741,P2741)</f>
        <v>HB138</v>
      </c>
      <c r="R2741" s="18" t="s">
        <v>551</v>
      </c>
    </row>
    <row r="2742" customFormat="false" ht="12.75" hidden="false" customHeight="false" outlineLevel="0" collapsed="false">
      <c r="O2742" s="18" t="s">
        <v>401</v>
      </c>
      <c r="P2742" s="18" t="n">
        <v>139</v>
      </c>
      <c r="Q2742" s="18" t="str">
        <f aca="false">CONCATENATE(O2742,P2742)</f>
        <v>HB139</v>
      </c>
      <c r="R2742" s="18" t="s">
        <v>551</v>
      </c>
    </row>
    <row r="2743" customFormat="false" ht="12.75" hidden="false" customHeight="false" outlineLevel="0" collapsed="false">
      <c r="O2743" s="18" t="s">
        <v>401</v>
      </c>
      <c r="P2743" s="18" t="n">
        <v>140</v>
      </c>
      <c r="Q2743" s="18" t="str">
        <f aca="false">CONCATENATE(O2743,P2743)</f>
        <v>HB140</v>
      </c>
      <c r="R2743" s="18" t="s">
        <v>551</v>
      </c>
    </row>
    <row r="2744" customFormat="false" ht="12.75" hidden="false" customHeight="false" outlineLevel="0" collapsed="false">
      <c r="O2744" s="18" t="s">
        <v>401</v>
      </c>
      <c r="P2744" s="18" t="n">
        <v>141</v>
      </c>
      <c r="Q2744" s="18" t="str">
        <f aca="false">CONCATENATE(O2744,P2744)</f>
        <v>HB141</v>
      </c>
      <c r="R2744" s="18" t="s">
        <v>551</v>
      </c>
    </row>
    <row r="2745" customFormat="false" ht="12.75" hidden="false" customHeight="false" outlineLevel="0" collapsed="false">
      <c r="O2745" s="18" t="s">
        <v>401</v>
      </c>
      <c r="P2745" s="18" t="n">
        <v>142</v>
      </c>
      <c r="Q2745" s="18" t="str">
        <f aca="false">CONCATENATE(O2745,P2745)</f>
        <v>HB142</v>
      </c>
      <c r="R2745" s="18" t="s">
        <v>551</v>
      </c>
    </row>
    <row r="2746" customFormat="false" ht="12.75" hidden="false" customHeight="false" outlineLevel="0" collapsed="false">
      <c r="O2746" s="18" t="s">
        <v>401</v>
      </c>
      <c r="P2746" s="18" t="n">
        <v>143</v>
      </c>
      <c r="Q2746" s="18" t="str">
        <f aca="false">CONCATENATE(O2746,P2746)</f>
        <v>HB143</v>
      </c>
      <c r="R2746" s="18" t="s">
        <v>551</v>
      </c>
    </row>
    <row r="2747" customFormat="false" ht="12.75" hidden="false" customHeight="false" outlineLevel="0" collapsed="false">
      <c r="O2747" s="18" t="s">
        <v>401</v>
      </c>
      <c r="P2747" s="18" t="n">
        <v>144</v>
      </c>
      <c r="Q2747" s="18" t="str">
        <f aca="false">CONCATENATE(O2747,P2747)</f>
        <v>HB144</v>
      </c>
      <c r="R2747" s="18" t="s">
        <v>551</v>
      </c>
    </row>
    <row r="2748" customFormat="false" ht="12.75" hidden="false" customHeight="false" outlineLevel="0" collapsed="false">
      <c r="O2748" s="18" t="s">
        <v>401</v>
      </c>
      <c r="P2748" s="18" t="n">
        <v>145</v>
      </c>
      <c r="Q2748" s="18" t="str">
        <f aca="false">CONCATENATE(O2748,P2748)</f>
        <v>HB145</v>
      </c>
      <c r="R2748" s="18" t="s">
        <v>551</v>
      </c>
    </row>
    <row r="2749" customFormat="false" ht="12.75" hidden="false" customHeight="false" outlineLevel="0" collapsed="false">
      <c r="O2749" s="18" t="s">
        <v>401</v>
      </c>
      <c r="P2749" s="18" t="n">
        <v>146</v>
      </c>
      <c r="Q2749" s="18" t="str">
        <f aca="false">CONCATENATE(O2749,P2749)</f>
        <v>HB146</v>
      </c>
      <c r="R2749" s="18" t="s">
        <v>551</v>
      </c>
    </row>
    <row r="2750" customFormat="false" ht="12.75" hidden="false" customHeight="false" outlineLevel="0" collapsed="false">
      <c r="O2750" s="18" t="s">
        <v>401</v>
      </c>
      <c r="P2750" s="18" t="n">
        <v>147</v>
      </c>
      <c r="Q2750" s="18" t="str">
        <f aca="false">CONCATENATE(O2750,P2750)</f>
        <v>HB147</v>
      </c>
      <c r="R2750" s="18" t="s">
        <v>551</v>
      </c>
    </row>
    <row r="2751" customFormat="false" ht="12.75" hidden="false" customHeight="false" outlineLevel="0" collapsed="false">
      <c r="O2751" s="18" t="s">
        <v>401</v>
      </c>
      <c r="P2751" s="18" t="n">
        <v>148</v>
      </c>
      <c r="Q2751" s="18" t="str">
        <f aca="false">CONCATENATE(O2751,P2751)</f>
        <v>HB148</v>
      </c>
      <c r="R2751" s="18" t="s">
        <v>551</v>
      </c>
    </row>
    <row r="2752" customFormat="false" ht="12.75" hidden="false" customHeight="false" outlineLevel="0" collapsed="false">
      <c r="O2752" s="18" t="s">
        <v>401</v>
      </c>
      <c r="P2752" s="18" t="n">
        <v>149</v>
      </c>
      <c r="Q2752" s="18" t="str">
        <f aca="false">CONCATENATE(O2752,P2752)</f>
        <v>HB149</v>
      </c>
      <c r="R2752" s="18" t="s">
        <v>551</v>
      </c>
    </row>
    <row r="2753" customFormat="false" ht="12.75" hidden="false" customHeight="false" outlineLevel="0" collapsed="false">
      <c r="O2753" s="18" t="s">
        <v>401</v>
      </c>
      <c r="P2753" s="18" t="n">
        <v>150</v>
      </c>
      <c r="Q2753" s="18" t="str">
        <f aca="false">CONCATENATE(O2753,P2753)</f>
        <v>HB150</v>
      </c>
      <c r="R2753" s="18" t="s">
        <v>551</v>
      </c>
    </row>
    <row r="2754" customFormat="false" ht="12.75" hidden="false" customHeight="false" outlineLevel="0" collapsed="false">
      <c r="O2754" s="18" t="s">
        <v>401</v>
      </c>
      <c r="P2754" s="18" t="n">
        <v>151</v>
      </c>
      <c r="Q2754" s="18" t="str">
        <f aca="false">CONCATENATE(O2754,P2754)</f>
        <v>HB151</v>
      </c>
      <c r="R2754" s="18" t="s">
        <v>551</v>
      </c>
    </row>
    <row r="2755" customFormat="false" ht="12.75" hidden="false" customHeight="false" outlineLevel="0" collapsed="false">
      <c r="O2755" s="18" t="s">
        <v>401</v>
      </c>
      <c r="P2755" s="18" t="n">
        <v>152</v>
      </c>
      <c r="Q2755" s="18" t="str">
        <f aca="false">CONCATENATE(O2755,P2755)</f>
        <v>HB152</v>
      </c>
      <c r="R2755" s="18" t="s">
        <v>551</v>
      </c>
    </row>
    <row r="2756" customFormat="false" ht="12.75" hidden="false" customHeight="false" outlineLevel="0" collapsed="false">
      <c r="O2756" s="18" t="s">
        <v>401</v>
      </c>
      <c r="P2756" s="18" t="n">
        <v>153</v>
      </c>
      <c r="Q2756" s="18" t="str">
        <f aca="false">CONCATENATE(O2756,P2756)</f>
        <v>HB153</v>
      </c>
      <c r="R2756" s="18" t="s">
        <v>551</v>
      </c>
    </row>
    <row r="2757" customFormat="false" ht="12.75" hidden="false" customHeight="false" outlineLevel="0" collapsed="false">
      <c r="O2757" s="18" t="s">
        <v>401</v>
      </c>
      <c r="P2757" s="18" t="n">
        <v>154</v>
      </c>
      <c r="Q2757" s="18" t="str">
        <f aca="false">CONCATENATE(O2757,P2757)</f>
        <v>HB154</v>
      </c>
      <c r="R2757" s="18" t="s">
        <v>551</v>
      </c>
    </row>
    <row r="2758" customFormat="false" ht="12.75" hidden="false" customHeight="false" outlineLevel="0" collapsed="false">
      <c r="O2758" s="18" t="s">
        <v>401</v>
      </c>
      <c r="P2758" s="18" t="n">
        <v>155</v>
      </c>
      <c r="Q2758" s="18" t="str">
        <f aca="false">CONCATENATE(O2758,P2758)</f>
        <v>HB155</v>
      </c>
      <c r="R2758" s="18" t="s">
        <v>551</v>
      </c>
    </row>
    <row r="2759" customFormat="false" ht="12.75" hidden="false" customHeight="false" outlineLevel="0" collapsed="false">
      <c r="O2759" s="18" t="s">
        <v>401</v>
      </c>
      <c r="P2759" s="18" t="n">
        <v>156</v>
      </c>
      <c r="Q2759" s="18" t="str">
        <f aca="false">CONCATENATE(O2759,P2759)</f>
        <v>HB156</v>
      </c>
      <c r="R2759" s="18" t="s">
        <v>551</v>
      </c>
    </row>
    <row r="2760" customFormat="false" ht="12.75" hidden="false" customHeight="false" outlineLevel="0" collapsed="false">
      <c r="O2760" s="18" t="s">
        <v>401</v>
      </c>
      <c r="P2760" s="18" t="n">
        <v>157</v>
      </c>
      <c r="Q2760" s="18" t="str">
        <f aca="false">CONCATENATE(O2760,P2760)</f>
        <v>HB157</v>
      </c>
      <c r="R2760" s="18" t="s">
        <v>551</v>
      </c>
    </row>
    <row r="2761" customFormat="false" ht="12.75" hidden="false" customHeight="false" outlineLevel="0" collapsed="false">
      <c r="O2761" s="18" t="s">
        <v>401</v>
      </c>
      <c r="P2761" s="18" t="n">
        <v>158</v>
      </c>
      <c r="Q2761" s="18" t="str">
        <f aca="false">CONCATENATE(O2761,P2761)</f>
        <v>HB158</v>
      </c>
      <c r="R2761" s="18" t="s">
        <v>551</v>
      </c>
    </row>
    <row r="2762" customFormat="false" ht="12.75" hidden="false" customHeight="false" outlineLevel="0" collapsed="false">
      <c r="O2762" s="18" t="s">
        <v>401</v>
      </c>
      <c r="P2762" s="18" t="n">
        <v>159</v>
      </c>
      <c r="Q2762" s="18" t="str">
        <f aca="false">CONCATENATE(O2762,P2762)</f>
        <v>HB159</v>
      </c>
      <c r="R2762" s="18" t="s">
        <v>551</v>
      </c>
    </row>
    <row r="2763" customFormat="false" ht="12.75" hidden="false" customHeight="false" outlineLevel="0" collapsed="false">
      <c r="O2763" s="18" t="s">
        <v>401</v>
      </c>
      <c r="P2763" s="18" t="n">
        <v>160</v>
      </c>
      <c r="Q2763" s="18" t="str">
        <f aca="false">CONCATENATE(O2763,P2763)</f>
        <v>HB160</v>
      </c>
      <c r="R2763" s="18" t="s">
        <v>551</v>
      </c>
    </row>
    <row r="2764" customFormat="false" ht="12.75" hidden="false" customHeight="false" outlineLevel="0" collapsed="false">
      <c r="O2764" s="18" t="s">
        <v>401</v>
      </c>
      <c r="P2764" s="18" t="n">
        <v>161</v>
      </c>
      <c r="Q2764" s="18" t="str">
        <f aca="false">CONCATENATE(O2764,P2764)</f>
        <v>HB161</v>
      </c>
      <c r="R2764" s="18" t="s">
        <v>551</v>
      </c>
    </row>
    <row r="2765" customFormat="false" ht="12.75" hidden="false" customHeight="false" outlineLevel="0" collapsed="false">
      <c r="O2765" s="18" t="s">
        <v>401</v>
      </c>
      <c r="P2765" s="18" t="n">
        <v>162</v>
      </c>
      <c r="Q2765" s="18" t="str">
        <f aca="false">CONCATENATE(O2765,P2765)</f>
        <v>HB162</v>
      </c>
      <c r="R2765" s="18" t="s">
        <v>551</v>
      </c>
    </row>
    <row r="2766" customFormat="false" ht="12.75" hidden="false" customHeight="false" outlineLevel="0" collapsed="false">
      <c r="O2766" s="18" t="s">
        <v>401</v>
      </c>
      <c r="P2766" s="18" t="n">
        <v>163</v>
      </c>
      <c r="Q2766" s="18" t="str">
        <f aca="false">CONCATENATE(O2766,P2766)</f>
        <v>HB163</v>
      </c>
      <c r="R2766" s="18" t="s">
        <v>551</v>
      </c>
    </row>
    <row r="2767" customFormat="false" ht="12.75" hidden="false" customHeight="false" outlineLevel="0" collapsed="false">
      <c r="O2767" s="18" t="s">
        <v>401</v>
      </c>
      <c r="P2767" s="18" t="n">
        <v>164</v>
      </c>
      <c r="Q2767" s="18" t="str">
        <f aca="false">CONCATENATE(O2767,P2767)</f>
        <v>HB164</v>
      </c>
      <c r="R2767" s="18" t="s">
        <v>551</v>
      </c>
    </row>
    <row r="2768" customFormat="false" ht="12.75" hidden="false" customHeight="false" outlineLevel="0" collapsed="false">
      <c r="O2768" s="18" t="s">
        <v>401</v>
      </c>
      <c r="P2768" s="18" t="n">
        <v>165</v>
      </c>
      <c r="Q2768" s="18" t="str">
        <f aca="false">CONCATENATE(O2768,P2768)</f>
        <v>HB165</v>
      </c>
      <c r="R2768" s="18" t="s">
        <v>551</v>
      </c>
    </row>
    <row r="2769" customFormat="false" ht="12.75" hidden="false" customHeight="false" outlineLevel="0" collapsed="false">
      <c r="O2769" s="18" t="s">
        <v>401</v>
      </c>
      <c r="P2769" s="18" t="n">
        <v>166</v>
      </c>
      <c r="Q2769" s="18" t="str">
        <f aca="false">CONCATENATE(O2769,P2769)</f>
        <v>HB166</v>
      </c>
      <c r="R2769" s="18" t="s">
        <v>551</v>
      </c>
    </row>
    <row r="2770" customFormat="false" ht="12.75" hidden="false" customHeight="false" outlineLevel="0" collapsed="false">
      <c r="O2770" s="18" t="s">
        <v>401</v>
      </c>
      <c r="P2770" s="18" t="n">
        <v>167</v>
      </c>
      <c r="Q2770" s="18" t="str">
        <f aca="false">CONCATENATE(O2770,P2770)</f>
        <v>HB167</v>
      </c>
      <c r="R2770" s="18" t="s">
        <v>551</v>
      </c>
    </row>
    <row r="2771" customFormat="false" ht="12.75" hidden="false" customHeight="false" outlineLevel="0" collapsed="false">
      <c r="O2771" s="18" t="s">
        <v>401</v>
      </c>
      <c r="P2771" s="18" t="n">
        <v>168</v>
      </c>
      <c r="Q2771" s="18" t="str">
        <f aca="false">CONCATENATE(O2771,P2771)</f>
        <v>HB168</v>
      </c>
      <c r="R2771" s="18" t="s">
        <v>551</v>
      </c>
    </row>
    <row r="2772" customFormat="false" ht="12.75" hidden="false" customHeight="false" outlineLevel="0" collapsed="false">
      <c r="O2772" s="18" t="s">
        <v>401</v>
      </c>
      <c r="P2772" s="18" t="n">
        <v>169</v>
      </c>
      <c r="Q2772" s="18" t="str">
        <f aca="false">CONCATENATE(O2772,P2772)</f>
        <v>HB169</v>
      </c>
      <c r="R2772" s="18" t="s">
        <v>551</v>
      </c>
    </row>
    <row r="2773" customFormat="false" ht="12.75" hidden="false" customHeight="false" outlineLevel="0" collapsed="false">
      <c r="O2773" s="18" t="s">
        <v>401</v>
      </c>
      <c r="P2773" s="18" t="n">
        <v>170</v>
      </c>
      <c r="Q2773" s="18" t="str">
        <f aca="false">CONCATENATE(O2773,P2773)</f>
        <v>HB170</v>
      </c>
      <c r="R2773" s="18" t="s">
        <v>551</v>
      </c>
    </row>
    <row r="2774" customFormat="false" ht="12.75" hidden="false" customHeight="false" outlineLevel="0" collapsed="false">
      <c r="O2774" s="18" t="s">
        <v>401</v>
      </c>
      <c r="P2774" s="18" t="n">
        <v>171</v>
      </c>
      <c r="Q2774" s="18" t="str">
        <f aca="false">CONCATENATE(O2774,P2774)</f>
        <v>HB171</v>
      </c>
      <c r="R2774" s="18" t="s">
        <v>551</v>
      </c>
    </row>
    <row r="2775" customFormat="false" ht="12.75" hidden="false" customHeight="false" outlineLevel="0" collapsed="false">
      <c r="O2775" s="18" t="s">
        <v>401</v>
      </c>
      <c r="P2775" s="18" t="n">
        <v>172</v>
      </c>
      <c r="Q2775" s="18" t="str">
        <f aca="false">CONCATENATE(O2775,P2775)</f>
        <v>HB172</v>
      </c>
      <c r="R2775" s="18" t="s">
        <v>551</v>
      </c>
    </row>
    <row r="2776" customFormat="false" ht="12.75" hidden="false" customHeight="false" outlineLevel="0" collapsed="false">
      <c r="O2776" s="18" t="s">
        <v>401</v>
      </c>
      <c r="P2776" s="18" t="n">
        <v>173</v>
      </c>
      <c r="Q2776" s="18" t="str">
        <f aca="false">CONCATENATE(O2776,P2776)</f>
        <v>HB173</v>
      </c>
      <c r="R2776" s="18" t="s">
        <v>551</v>
      </c>
    </row>
    <row r="2777" customFormat="false" ht="12.75" hidden="false" customHeight="false" outlineLevel="0" collapsed="false">
      <c r="O2777" s="18" t="s">
        <v>401</v>
      </c>
      <c r="P2777" s="18" t="n">
        <v>174</v>
      </c>
      <c r="Q2777" s="18" t="str">
        <f aca="false">CONCATENATE(O2777,P2777)</f>
        <v>HB174</v>
      </c>
      <c r="R2777" s="18" t="s">
        <v>551</v>
      </c>
    </row>
    <row r="2778" customFormat="false" ht="12.75" hidden="false" customHeight="false" outlineLevel="0" collapsed="false">
      <c r="O2778" s="18" t="s">
        <v>401</v>
      </c>
      <c r="P2778" s="18" t="n">
        <v>175</v>
      </c>
      <c r="Q2778" s="18" t="str">
        <f aca="false">CONCATENATE(O2778,P2778)</f>
        <v>HB175</v>
      </c>
      <c r="R2778" s="18" t="s">
        <v>551</v>
      </c>
    </row>
    <row r="2779" customFormat="false" ht="12.75" hidden="false" customHeight="false" outlineLevel="0" collapsed="false">
      <c r="O2779" s="18" t="s">
        <v>401</v>
      </c>
      <c r="P2779" s="18" t="n">
        <v>176</v>
      </c>
      <c r="Q2779" s="18" t="str">
        <f aca="false">CONCATENATE(O2779,P2779)</f>
        <v>HB176</v>
      </c>
      <c r="R2779" s="18" t="s">
        <v>551</v>
      </c>
    </row>
    <row r="2780" customFormat="false" ht="12.75" hidden="false" customHeight="false" outlineLevel="0" collapsed="false">
      <c r="O2780" s="18" t="s">
        <v>401</v>
      </c>
      <c r="P2780" s="18" t="n">
        <v>177</v>
      </c>
      <c r="Q2780" s="18" t="str">
        <f aca="false">CONCATENATE(O2780,P2780)</f>
        <v>HB177</v>
      </c>
      <c r="R2780" s="18" t="s">
        <v>551</v>
      </c>
    </row>
    <row r="2781" customFormat="false" ht="12.75" hidden="false" customHeight="false" outlineLevel="0" collapsed="false">
      <c r="O2781" s="18" t="s">
        <v>401</v>
      </c>
      <c r="P2781" s="18" t="n">
        <v>178</v>
      </c>
      <c r="Q2781" s="18" t="str">
        <f aca="false">CONCATENATE(O2781,P2781)</f>
        <v>HB178</v>
      </c>
      <c r="R2781" s="18" t="s">
        <v>551</v>
      </c>
    </row>
    <row r="2782" customFormat="false" ht="12.75" hidden="false" customHeight="false" outlineLevel="0" collapsed="false">
      <c r="O2782" s="18" t="s">
        <v>401</v>
      </c>
      <c r="P2782" s="18" t="n">
        <v>179</v>
      </c>
      <c r="Q2782" s="18" t="str">
        <f aca="false">CONCATENATE(O2782,P2782)</f>
        <v>HB179</v>
      </c>
      <c r="R2782" s="18" t="s">
        <v>551</v>
      </c>
    </row>
    <row r="2783" customFormat="false" ht="12.75" hidden="false" customHeight="false" outlineLevel="0" collapsed="false">
      <c r="O2783" s="18" t="s">
        <v>401</v>
      </c>
      <c r="P2783" s="18" t="n">
        <v>180</v>
      </c>
      <c r="Q2783" s="18" t="str">
        <f aca="false">CONCATENATE(O2783,P2783)</f>
        <v>HB180</v>
      </c>
      <c r="R2783" s="18" t="s">
        <v>551</v>
      </c>
    </row>
    <row r="2784" customFormat="false" ht="12.75" hidden="false" customHeight="false" outlineLevel="0" collapsed="false">
      <c r="O2784" s="18" t="s">
        <v>401</v>
      </c>
      <c r="P2784" s="18" t="n">
        <v>181</v>
      </c>
      <c r="Q2784" s="18" t="str">
        <f aca="false">CONCATENATE(O2784,P2784)</f>
        <v>HB181</v>
      </c>
      <c r="R2784" s="18" t="s">
        <v>551</v>
      </c>
    </row>
    <row r="2785" customFormat="false" ht="12.75" hidden="false" customHeight="false" outlineLevel="0" collapsed="false">
      <c r="O2785" s="18" t="s">
        <v>401</v>
      </c>
      <c r="P2785" s="18" t="n">
        <v>182</v>
      </c>
      <c r="Q2785" s="18" t="str">
        <f aca="false">CONCATENATE(O2785,P2785)</f>
        <v>HB182</v>
      </c>
      <c r="R2785" s="18" t="s">
        <v>551</v>
      </c>
    </row>
    <row r="2786" customFormat="false" ht="12.75" hidden="false" customHeight="false" outlineLevel="0" collapsed="false">
      <c r="O2786" s="18" t="s">
        <v>401</v>
      </c>
      <c r="P2786" s="18" t="n">
        <v>183</v>
      </c>
      <c r="Q2786" s="18" t="str">
        <f aca="false">CONCATENATE(O2786,P2786)</f>
        <v>HB183</v>
      </c>
      <c r="R2786" s="18" t="s">
        <v>551</v>
      </c>
    </row>
    <row r="2787" customFormat="false" ht="12.75" hidden="false" customHeight="false" outlineLevel="0" collapsed="false">
      <c r="O2787" s="18" t="s">
        <v>401</v>
      </c>
      <c r="P2787" s="18" t="n">
        <v>184</v>
      </c>
      <c r="Q2787" s="18" t="str">
        <f aca="false">CONCATENATE(O2787,P2787)</f>
        <v>HB184</v>
      </c>
      <c r="R2787" s="18" t="s">
        <v>551</v>
      </c>
    </row>
    <row r="2788" customFormat="false" ht="12.75" hidden="false" customHeight="false" outlineLevel="0" collapsed="false">
      <c r="O2788" s="18" t="s">
        <v>401</v>
      </c>
      <c r="P2788" s="18" t="n">
        <v>185</v>
      </c>
      <c r="Q2788" s="18" t="str">
        <f aca="false">CONCATENATE(O2788,P2788)</f>
        <v>HB185</v>
      </c>
      <c r="R2788" s="18" t="s">
        <v>551</v>
      </c>
    </row>
    <row r="2789" customFormat="false" ht="12.75" hidden="false" customHeight="false" outlineLevel="0" collapsed="false">
      <c r="O2789" s="18" t="s">
        <v>401</v>
      </c>
      <c r="P2789" s="18" t="n">
        <v>186</v>
      </c>
      <c r="Q2789" s="18" t="str">
        <f aca="false">CONCATENATE(O2789,P2789)</f>
        <v>HB186</v>
      </c>
      <c r="R2789" s="18" t="s">
        <v>551</v>
      </c>
    </row>
    <row r="2790" customFormat="false" ht="12.75" hidden="false" customHeight="false" outlineLevel="0" collapsed="false">
      <c r="O2790" s="18" t="s">
        <v>401</v>
      </c>
      <c r="P2790" s="18" t="n">
        <v>187</v>
      </c>
      <c r="Q2790" s="18" t="str">
        <f aca="false">CONCATENATE(O2790,P2790)</f>
        <v>HB187</v>
      </c>
      <c r="R2790" s="18" t="s">
        <v>551</v>
      </c>
    </row>
    <row r="2791" customFormat="false" ht="12.75" hidden="false" customHeight="false" outlineLevel="0" collapsed="false">
      <c r="O2791" s="18" t="s">
        <v>401</v>
      </c>
      <c r="P2791" s="18" t="n">
        <v>188</v>
      </c>
      <c r="Q2791" s="18" t="str">
        <f aca="false">CONCATENATE(O2791,P2791)</f>
        <v>HB188</v>
      </c>
      <c r="R2791" s="18" t="s">
        <v>551</v>
      </c>
    </row>
    <row r="2792" customFormat="false" ht="12.75" hidden="false" customHeight="false" outlineLevel="0" collapsed="false">
      <c r="O2792" s="18" t="s">
        <v>401</v>
      </c>
      <c r="P2792" s="18" t="n">
        <v>189</v>
      </c>
      <c r="Q2792" s="18" t="str">
        <f aca="false">CONCATENATE(O2792,P2792)</f>
        <v>HB189</v>
      </c>
      <c r="R2792" s="18" t="s">
        <v>551</v>
      </c>
    </row>
    <row r="2793" customFormat="false" ht="12.75" hidden="false" customHeight="false" outlineLevel="0" collapsed="false">
      <c r="O2793" s="18" t="s">
        <v>401</v>
      </c>
      <c r="P2793" s="18" t="n">
        <v>190</v>
      </c>
      <c r="Q2793" s="18" t="str">
        <f aca="false">CONCATENATE(O2793,P2793)</f>
        <v>HB190</v>
      </c>
      <c r="R2793" s="18" t="s">
        <v>551</v>
      </c>
    </row>
    <row r="2794" customFormat="false" ht="12.75" hidden="false" customHeight="false" outlineLevel="0" collapsed="false">
      <c r="O2794" s="18" t="s">
        <v>401</v>
      </c>
      <c r="P2794" s="18" t="n">
        <v>191</v>
      </c>
      <c r="Q2794" s="18" t="str">
        <f aca="false">CONCATENATE(O2794,P2794)</f>
        <v>HB191</v>
      </c>
      <c r="R2794" s="18" t="s">
        <v>551</v>
      </c>
    </row>
    <row r="2795" customFormat="false" ht="12.75" hidden="false" customHeight="false" outlineLevel="0" collapsed="false">
      <c r="O2795" s="18" t="s">
        <v>401</v>
      </c>
      <c r="P2795" s="18" t="n">
        <v>192</v>
      </c>
      <c r="Q2795" s="18" t="str">
        <f aca="false">CONCATENATE(O2795,P2795)</f>
        <v>HB192</v>
      </c>
      <c r="R2795" s="18" t="s">
        <v>551</v>
      </c>
    </row>
    <row r="2796" customFormat="false" ht="12.75" hidden="false" customHeight="false" outlineLevel="0" collapsed="false">
      <c r="O2796" s="18" t="s">
        <v>401</v>
      </c>
      <c r="P2796" s="18" t="n">
        <v>193</v>
      </c>
      <c r="Q2796" s="18" t="str">
        <f aca="false">CONCATENATE(O2796,P2796)</f>
        <v>HB193</v>
      </c>
      <c r="R2796" s="18" t="s">
        <v>551</v>
      </c>
    </row>
    <row r="2797" customFormat="false" ht="12.75" hidden="false" customHeight="false" outlineLevel="0" collapsed="false">
      <c r="O2797" s="18" t="s">
        <v>401</v>
      </c>
      <c r="P2797" s="18" t="n">
        <v>194</v>
      </c>
      <c r="Q2797" s="18" t="str">
        <f aca="false">CONCATENATE(O2797,P2797)</f>
        <v>HB194</v>
      </c>
      <c r="R2797" s="18" t="s">
        <v>551</v>
      </c>
    </row>
    <row r="2798" customFormat="false" ht="12.75" hidden="false" customHeight="false" outlineLevel="0" collapsed="false">
      <c r="O2798" s="18" t="s">
        <v>401</v>
      </c>
      <c r="P2798" s="18" t="n">
        <v>195</v>
      </c>
      <c r="Q2798" s="18" t="str">
        <f aca="false">CONCATENATE(O2798,P2798)</f>
        <v>HB195</v>
      </c>
      <c r="R2798" s="18" t="s">
        <v>551</v>
      </c>
    </row>
    <row r="2799" customFormat="false" ht="12.75" hidden="false" customHeight="false" outlineLevel="0" collapsed="false">
      <c r="O2799" s="18" t="s">
        <v>401</v>
      </c>
      <c r="P2799" s="18" t="n">
        <v>196</v>
      </c>
      <c r="Q2799" s="18" t="str">
        <f aca="false">CONCATENATE(O2799,P2799)</f>
        <v>HB196</v>
      </c>
      <c r="R2799" s="18" t="s">
        <v>551</v>
      </c>
    </row>
    <row r="2800" customFormat="false" ht="12.75" hidden="false" customHeight="false" outlineLevel="0" collapsed="false">
      <c r="O2800" s="18" t="s">
        <v>401</v>
      </c>
      <c r="P2800" s="18" t="n">
        <v>197</v>
      </c>
      <c r="Q2800" s="18" t="str">
        <f aca="false">CONCATENATE(O2800,P2800)</f>
        <v>HB197</v>
      </c>
      <c r="R2800" s="18" t="s">
        <v>551</v>
      </c>
    </row>
    <row r="2801" customFormat="false" ht="12.75" hidden="false" customHeight="false" outlineLevel="0" collapsed="false">
      <c r="O2801" s="18" t="s">
        <v>401</v>
      </c>
      <c r="P2801" s="18" t="n">
        <v>198</v>
      </c>
      <c r="Q2801" s="18" t="str">
        <f aca="false">CONCATENATE(O2801,P2801)</f>
        <v>HB198</v>
      </c>
      <c r="R2801" s="18" t="s">
        <v>551</v>
      </c>
    </row>
    <row r="2802" customFormat="false" ht="12.75" hidden="false" customHeight="false" outlineLevel="0" collapsed="false">
      <c r="O2802" s="18" t="s">
        <v>401</v>
      </c>
      <c r="P2802" s="18" t="n">
        <v>199</v>
      </c>
      <c r="Q2802" s="18" t="str">
        <f aca="false">CONCATENATE(O2802,P2802)</f>
        <v>HB199</v>
      </c>
      <c r="R2802" s="18" t="s">
        <v>551</v>
      </c>
    </row>
    <row r="2803" customFormat="false" ht="12.75" hidden="false" customHeight="false" outlineLevel="0" collapsed="false">
      <c r="O2803" s="18" t="s">
        <v>401</v>
      </c>
      <c r="P2803" s="18" t="n">
        <v>200</v>
      </c>
      <c r="Q2803" s="18" t="str">
        <f aca="false">CONCATENATE(O2803,P2803)</f>
        <v>HB200</v>
      </c>
      <c r="R2803" s="18" t="s">
        <v>551</v>
      </c>
    </row>
  </sheetData>
  <sheetProtection sheet="true" objects="true" scenarios="true"/>
  <mergeCells count="3">
    <mergeCell ref="A1:C1"/>
    <mergeCell ref="E1:H1"/>
    <mergeCell ref="A2:C2"/>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4857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14" activeCellId="0" sqref="B14"/>
    </sheetView>
  </sheetViews>
  <sheetFormatPr defaultColWidth="11.4609375" defaultRowHeight="12.75" zeroHeight="false" outlineLevelRow="0" outlineLevelCol="0"/>
  <cols>
    <col collapsed="false" customWidth="true" hidden="false" outlineLevel="0" max="1" min="1" style="18" width="27.07"/>
    <col collapsed="false" customWidth="true" hidden="false" outlineLevel="0" max="2" min="2" style="18" width="31.88"/>
    <col collapsed="false" customWidth="true" hidden="false" outlineLevel="0" max="3" min="3" style="18" width="13.06"/>
  </cols>
  <sheetData>
    <row r="1" customFormat="false" ht="15.6" hidden="false" customHeight="true" outlineLevel="0" collapsed="false">
      <c r="A1" s="80" t="s">
        <v>552</v>
      </c>
      <c r="B1" s="80"/>
      <c r="C1" s="80"/>
      <c r="D1" s="80"/>
      <c r="E1" s="80"/>
    </row>
    <row r="2" customFormat="false" ht="39" hidden="false" customHeight="true" outlineLevel="0" collapsed="false">
      <c r="A2" s="80" t="s">
        <v>553</v>
      </c>
      <c r="B2" s="80"/>
      <c r="C2" s="80"/>
      <c r="D2" s="80"/>
      <c r="E2" s="80"/>
    </row>
    <row r="4" customFormat="false" ht="35.5" hidden="false" customHeight="false" outlineLevel="0" collapsed="false">
      <c r="A4" s="18" t="s">
        <v>554</v>
      </c>
      <c r="B4" s="18" t="s">
        <v>555</v>
      </c>
      <c r="C4" s="18" t="s">
        <v>556</v>
      </c>
      <c r="D4" s="18" t="s">
        <v>557</v>
      </c>
    </row>
    <row r="5" customFormat="false" ht="12.8" hidden="false" customHeight="false" outlineLevel="0" collapsed="false">
      <c r="A5" s="18" t="s">
        <v>558</v>
      </c>
      <c r="B5" s="18" t="n">
        <v>3</v>
      </c>
      <c r="C5" s="18" t="n">
        <f aca="false">B5*0.9</f>
        <v>2.7</v>
      </c>
      <c r="D5" s="18" t="n">
        <f aca="false">B5*0.8</f>
        <v>2.4</v>
      </c>
    </row>
    <row r="6" customFormat="false" ht="12.8" hidden="false" customHeight="false" outlineLevel="0" collapsed="false">
      <c r="A6" s="18" t="s">
        <v>559</v>
      </c>
      <c r="B6" s="18" t="n">
        <v>3.5</v>
      </c>
      <c r="C6" s="18" t="n">
        <f aca="false">B6*0.9</f>
        <v>3.15</v>
      </c>
      <c r="D6" s="18" t="n">
        <f aca="false">B6*0.8</f>
        <v>2.8</v>
      </c>
    </row>
    <row r="7" customFormat="false" ht="24.45" hidden="false" customHeight="false" outlineLevel="0" collapsed="false">
      <c r="A7" s="18" t="s">
        <v>303</v>
      </c>
      <c r="B7" s="18" t="n">
        <v>2.5</v>
      </c>
      <c r="C7" s="18" t="n">
        <f aca="false">B7*0.9</f>
        <v>2.25</v>
      </c>
      <c r="D7" s="18" t="n">
        <f aca="false">B7*0.8</f>
        <v>2</v>
      </c>
    </row>
    <row r="8" customFormat="false" ht="12.8" hidden="false" customHeight="false" outlineLevel="0" collapsed="false">
      <c r="A8" s="18" t="s">
        <v>560</v>
      </c>
      <c r="B8" s="18" t="n">
        <v>8</v>
      </c>
      <c r="C8" s="18" t="n">
        <f aca="false">B8*0.9</f>
        <v>7.2</v>
      </c>
      <c r="D8" s="18" t="n">
        <f aca="false">B8*0.8</f>
        <v>6.4</v>
      </c>
    </row>
    <row r="9" customFormat="false" ht="12.8" hidden="false" customHeight="false" outlineLevel="0" collapsed="false">
      <c r="A9" s="18" t="s">
        <v>561</v>
      </c>
      <c r="B9" s="18" t="n">
        <v>5</v>
      </c>
      <c r="C9" s="18" t="n">
        <f aca="false">B9*0.9</f>
        <v>4.5</v>
      </c>
      <c r="D9" s="18" t="n">
        <f aca="false">B9*0.8</f>
        <v>4</v>
      </c>
    </row>
    <row r="10" customFormat="false" ht="12.8" hidden="false" customHeight="false" outlineLevel="0" collapsed="false">
      <c r="A10" s="18" t="s">
        <v>562</v>
      </c>
      <c r="B10" s="18" t="n">
        <v>2.5</v>
      </c>
      <c r="C10" s="18" t="n">
        <f aca="false">B10*0.9</f>
        <v>2.25</v>
      </c>
      <c r="D10" s="18" t="n">
        <f aca="false">B10*0.8</f>
        <v>2</v>
      </c>
    </row>
    <row r="11" customFormat="false" ht="24.45" hidden="false" customHeight="false" outlineLevel="0" collapsed="false">
      <c r="A11" s="18" t="s">
        <v>333</v>
      </c>
      <c r="B11" s="18" t="n">
        <v>7</v>
      </c>
      <c r="C11" s="18" t="n">
        <f aca="false">B11*0.9</f>
        <v>6.3</v>
      </c>
      <c r="D11" s="18" t="n">
        <f aca="false">B11*0.8</f>
        <v>5.6</v>
      </c>
    </row>
    <row r="12" customFormat="false" ht="12.8" hidden="false" customHeight="false" outlineLevel="0" collapsed="false">
      <c r="A12" s="18" t="s">
        <v>563</v>
      </c>
      <c r="B12" s="18" t="n">
        <v>3.5</v>
      </c>
      <c r="C12" s="18" t="n">
        <f aca="false">B12*0.9</f>
        <v>3.15</v>
      </c>
      <c r="D12" s="18" t="n">
        <f aca="false">B12*0.8</f>
        <v>2.8</v>
      </c>
    </row>
    <row r="13" customFormat="false" ht="12.8" hidden="false" customHeight="false" outlineLevel="0" collapsed="false">
      <c r="A13" s="18" t="s">
        <v>564</v>
      </c>
      <c r="B13" s="18" t="n">
        <v>9</v>
      </c>
      <c r="C13" s="18" t="n">
        <f aca="false">B13*0.9</f>
        <v>8.1</v>
      </c>
      <c r="D13" s="18" t="n">
        <f aca="false">B13*0.8</f>
        <v>7.2</v>
      </c>
    </row>
    <row r="14" customFormat="false" ht="12.8" hidden="false" customHeight="false" outlineLevel="0" collapsed="false">
      <c r="A14" s="18" t="s">
        <v>565</v>
      </c>
      <c r="B14" s="18" t="n">
        <v>8</v>
      </c>
      <c r="C14" s="18" t="n">
        <f aca="false">B14*0.9</f>
        <v>7.2</v>
      </c>
      <c r="D14" s="18" t="n">
        <f aca="false">B14*0.8</f>
        <v>6.4</v>
      </c>
    </row>
    <row r="15" customFormat="false" ht="24.05" hidden="false" customHeight="false" outlineLevel="0" collapsed="false">
      <c r="A15" s="18" t="s">
        <v>377</v>
      </c>
      <c r="B15" s="18" t="n">
        <v>6</v>
      </c>
      <c r="C15" s="18" t="n">
        <f aca="false">B15*0.9</f>
        <v>5.4</v>
      </c>
      <c r="D15" s="18" t="n">
        <f aca="false">B15*0.8</f>
        <v>4.8</v>
      </c>
    </row>
    <row r="16" customFormat="false" ht="24.05" hidden="false" customHeight="false" outlineLevel="0" collapsed="false">
      <c r="A16" s="18" t="s">
        <v>443</v>
      </c>
      <c r="B16" s="18" t="n">
        <v>3</v>
      </c>
      <c r="C16" s="18" t="n">
        <f aca="false">B16*0.9</f>
        <v>2.7</v>
      </c>
      <c r="D16" s="18" t="n">
        <f aca="false">B16*0.8</f>
        <v>2.4</v>
      </c>
    </row>
    <row r="17" customFormat="false" ht="12.8" hidden="false" customHeight="false" outlineLevel="0" collapsed="false">
      <c r="A17" s="18" t="s">
        <v>405</v>
      </c>
      <c r="B17" s="18" t="n">
        <v>4</v>
      </c>
      <c r="C17" s="18" t="n">
        <f aca="false">B17*0.9</f>
        <v>3.6</v>
      </c>
      <c r="D17" s="18" t="n">
        <f aca="false">B17*0.8</f>
        <v>3.2</v>
      </c>
    </row>
    <row r="18" customFormat="false" ht="24.45" hidden="false" customHeight="false" outlineLevel="0" collapsed="false">
      <c r="A18" s="18" t="s">
        <v>509</v>
      </c>
      <c r="B18" s="18" t="n">
        <v>0.8</v>
      </c>
      <c r="C18" s="18" t="n">
        <f aca="false">B18*0.9</f>
        <v>0.72</v>
      </c>
      <c r="D18" s="18" t="n">
        <f aca="false">B18*0.8</f>
        <v>0.64</v>
      </c>
    </row>
    <row r="19" customFormat="false" ht="12.8" hidden="false" customHeight="false" outlineLevel="0" collapsed="false">
      <c r="A19" s="18" t="s">
        <v>566</v>
      </c>
      <c r="B19" s="18" t="n">
        <v>3</v>
      </c>
      <c r="C19" s="18" t="n">
        <f aca="false">B19*0.9</f>
        <v>2.7</v>
      </c>
      <c r="D19" s="18" t="n">
        <f aca="false">B19*0.8</f>
        <v>2.4</v>
      </c>
    </row>
    <row r="20" customFormat="false" ht="12.8" hidden="false" customHeight="false" outlineLevel="0" collapsed="false">
      <c r="A20" s="18" t="s">
        <v>567</v>
      </c>
      <c r="B20" s="18" t="n">
        <v>1.5</v>
      </c>
    </row>
    <row r="22" customFormat="false" ht="24.45" hidden="false" customHeight="true" outlineLevel="0" collapsed="false">
      <c r="A22" s="80" t="s">
        <v>568</v>
      </c>
      <c r="B22" s="80"/>
      <c r="C22" s="80"/>
      <c r="D22" s="80"/>
      <c r="E22" s="80"/>
    </row>
    <row r="23" customFormat="false" ht="24.45" hidden="false" customHeight="true" outlineLevel="0" collapsed="false">
      <c r="A23" s="80" t="s">
        <v>569</v>
      </c>
      <c r="B23" s="80"/>
      <c r="C23" s="80"/>
      <c r="D23" s="80"/>
      <c r="E23" s="80"/>
    </row>
    <row r="24" customFormat="false" ht="47.4" hidden="false" customHeight="true" outlineLevel="0" collapsed="false">
      <c r="A24" s="80" t="s">
        <v>570</v>
      </c>
      <c r="B24" s="80"/>
      <c r="C24" s="80"/>
      <c r="D24" s="80"/>
      <c r="E24" s="80"/>
    </row>
    <row r="25" customFormat="false" ht="24.45" hidden="false" customHeight="true" outlineLevel="0" collapsed="false">
      <c r="A25" s="80" t="s">
        <v>571</v>
      </c>
      <c r="B25" s="80"/>
      <c r="C25" s="80"/>
      <c r="D25" s="80"/>
      <c r="E25" s="80"/>
    </row>
    <row r="26" customFormat="false" ht="24.45" hidden="false" customHeight="true" outlineLevel="0" collapsed="false">
      <c r="A26" s="80" t="s">
        <v>572</v>
      </c>
      <c r="B26" s="80"/>
      <c r="C26" s="80"/>
      <c r="D26" s="80"/>
      <c r="E26" s="80"/>
    </row>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sheetProtection sheet="true" objects="true" scenarios="true"/>
  <mergeCells count="7">
    <mergeCell ref="A1:E1"/>
    <mergeCell ref="A2:E2"/>
    <mergeCell ref="A22:E22"/>
    <mergeCell ref="A23:E23"/>
    <mergeCell ref="A24:E24"/>
    <mergeCell ref="A25:E25"/>
    <mergeCell ref="A26:E26"/>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12"/>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2832" topLeftCell="A13" activePane="bottomLeft" state="split"/>
      <selection pane="topLeft" activeCell="A1" activeCellId="0" sqref="A1"/>
      <selection pane="bottomLeft" activeCell="A100" activeCellId="0" sqref="A100"/>
    </sheetView>
  </sheetViews>
  <sheetFormatPr defaultColWidth="11.4609375" defaultRowHeight="12.75" zeroHeight="false" outlineLevelRow="0" outlineLevelCol="0"/>
  <cols>
    <col collapsed="false" customWidth="true" hidden="false" outlineLevel="0" max="2" min="2" style="18" width="6.59"/>
    <col collapsed="false" customWidth="true" hidden="false" outlineLevel="0" max="6" min="3" style="18" width="6.7"/>
    <col collapsed="false" customWidth="true" hidden="false" outlineLevel="0" max="8" min="8" style="18" width="11.68"/>
    <col collapsed="false" customWidth="true" hidden="false" outlineLevel="0" max="9" min="9" style="18" width="9.83"/>
    <col collapsed="false" customWidth="true" hidden="false" outlineLevel="0" max="10" min="10" style="18" width="4.4"/>
    <col collapsed="false" customWidth="true" hidden="false" outlineLevel="0" max="14" min="11" style="18" width="14.39"/>
    <col collapsed="false" customWidth="true" hidden="false" outlineLevel="0" max="15" min="15" style="18" width="17.44"/>
    <col collapsed="false" customWidth="true" hidden="false" outlineLevel="0" max="19" min="17" style="18" width="17.01"/>
    <col collapsed="false" customWidth="true" hidden="false" outlineLevel="0" max="20" min="20" style="18" width="15.8"/>
    <col collapsed="false" customWidth="true" hidden="false" outlineLevel="0" max="21" min="21" style="18" width="17.01"/>
  </cols>
  <sheetData>
    <row r="1" customFormat="false" ht="24.05" hidden="false" customHeight="true" outlineLevel="0" collapsed="false">
      <c r="A1" s="5" t="s">
        <v>573</v>
      </c>
      <c r="B1" s="5"/>
      <c r="C1" s="5"/>
      <c r="D1" s="5"/>
      <c r="E1" s="5"/>
      <c r="F1" s="5"/>
    </row>
    <row r="3" customFormat="false" ht="39" hidden="false" customHeight="true" outlineLevel="0" collapsed="false">
      <c r="A3" s="84" t="s">
        <v>574</v>
      </c>
      <c r="B3" s="84"/>
      <c r="C3" s="84"/>
      <c r="D3" s="84"/>
      <c r="E3" s="84"/>
      <c r="F3" s="84"/>
      <c r="I3" s="85" t="s">
        <v>575</v>
      </c>
      <c r="J3" s="85"/>
      <c r="K3" s="85"/>
      <c r="L3" s="85"/>
      <c r="M3" s="85"/>
      <c r="N3" s="85"/>
      <c r="O3" s="85"/>
    </row>
    <row r="4" customFormat="false" ht="12.75" hidden="false" customHeight="false" outlineLevel="0" collapsed="false">
      <c r="A4" s="18" t="s">
        <v>576</v>
      </c>
      <c r="B4" s="18" t="n">
        <v>2</v>
      </c>
      <c r="C4" s="18" t="n">
        <v>3</v>
      </c>
      <c r="D4" s="18" t="n">
        <v>4</v>
      </c>
      <c r="E4" s="18" t="n">
        <v>5</v>
      </c>
      <c r="F4" s="18" t="n">
        <v>6</v>
      </c>
    </row>
    <row r="5" customFormat="false" ht="14.65" hidden="false" customHeight="false" outlineLevel="0" collapsed="false">
      <c r="A5" s="18" t="s">
        <v>577</v>
      </c>
      <c r="B5" s="18" t="n">
        <v>1</v>
      </c>
      <c r="C5" s="18" t="n">
        <v>2</v>
      </c>
      <c r="D5" s="18" t="n">
        <v>3</v>
      </c>
      <c r="E5" s="18" t="n">
        <v>4</v>
      </c>
      <c r="F5" s="18" t="n">
        <v>5</v>
      </c>
      <c r="K5" s="18" t="s">
        <v>152</v>
      </c>
      <c r="L5" s="18" t="s">
        <v>153</v>
      </c>
      <c r="M5" s="18" t="s">
        <v>154</v>
      </c>
      <c r="N5" s="18" t="s">
        <v>155</v>
      </c>
      <c r="O5" s="18" t="s">
        <v>156</v>
      </c>
    </row>
    <row r="6" customFormat="false" ht="12.8" hidden="false" customHeight="false" outlineLevel="0" collapsed="false">
      <c r="A6" s="18" t="s">
        <v>255</v>
      </c>
      <c r="B6" s="81" t="n">
        <v>11.83</v>
      </c>
      <c r="C6" s="81" t="n">
        <v>14.22</v>
      </c>
      <c r="D6" s="81" t="n">
        <v>15.01</v>
      </c>
      <c r="E6" s="81" t="n">
        <v>15.7</v>
      </c>
      <c r="F6" s="81" t="n">
        <v>15.94</v>
      </c>
      <c r="H6" s="18" t="str">
        <f aca="false">I6&amp;J6</f>
        <v>smrk1</v>
      </c>
      <c r="I6" s="18" t="s">
        <v>202</v>
      </c>
      <c r="J6" s="18" t="n">
        <v>1</v>
      </c>
      <c r="K6" s="18" t="n">
        <v>17.6918336</v>
      </c>
      <c r="L6" s="18" t="n">
        <v>0.0869771</v>
      </c>
      <c r="M6" s="18" t="n">
        <v>0.0076644</v>
      </c>
      <c r="N6" s="18" t="n">
        <v>9.65E-005</v>
      </c>
      <c r="O6" s="18" t="n">
        <v>-9E-007</v>
      </c>
      <c r="Q6" s="18" t="n">
        <f aca="false">VALUE(K6)/1000000</f>
        <v>1.76918336E-005</v>
      </c>
      <c r="R6" s="18" t="n">
        <f aca="false">VALUE(L6)/1000000</f>
        <v>8.69771E-008</v>
      </c>
      <c r="S6" s="18" t="n">
        <f aca="false">VALUE(M6)/1000000</f>
        <v>7.6644E-009</v>
      </c>
      <c r="T6" s="18" t="n">
        <f aca="false">VALUE(N6)/1000000</f>
        <v>9.65E-011</v>
      </c>
      <c r="U6" s="18" t="n">
        <f aca="false">VALUE(O6)/1000000</f>
        <v>-9E-013</v>
      </c>
    </row>
    <row r="7" customFormat="false" ht="12.8" hidden="false" customHeight="false" outlineLevel="0" collapsed="false">
      <c r="A7" s="18" t="s">
        <v>222</v>
      </c>
      <c r="B7" s="81" t="n">
        <v>19.5</v>
      </c>
      <c r="C7" s="81" t="n">
        <v>22.23</v>
      </c>
      <c r="D7" s="81" t="n">
        <v>23.26</v>
      </c>
      <c r="E7" s="81" t="n">
        <v>24.25</v>
      </c>
      <c r="F7" s="81" t="n">
        <v>25.52</v>
      </c>
      <c r="H7" s="18" t="str">
        <f aca="false">I7&amp;J7</f>
        <v>smrk2</v>
      </c>
      <c r="I7" s="18" t="s">
        <v>202</v>
      </c>
      <c r="J7" s="18" t="n">
        <v>2</v>
      </c>
      <c r="K7" s="18" t="n">
        <v>17.7248672</v>
      </c>
      <c r="L7" s="18" t="n">
        <v>0.012043</v>
      </c>
      <c r="M7" s="18" t="n">
        <v>0.0087855</v>
      </c>
      <c r="N7" s="18" t="n">
        <v>7.1E-005</v>
      </c>
      <c r="O7" s="18" t="n">
        <v>-7.8E-007</v>
      </c>
      <c r="Q7" s="18" t="n">
        <f aca="false">VALUE(K7)/1000000</f>
        <v>1.77248672E-005</v>
      </c>
      <c r="R7" s="18" t="n">
        <f aca="false">VALUE(L7)/1000000</f>
        <v>1.2043E-008</v>
      </c>
      <c r="S7" s="18" t="n">
        <f aca="false">VALUE(M7)/1000000</f>
        <v>8.7855E-009</v>
      </c>
      <c r="T7" s="18" t="n">
        <f aca="false">VALUE(N7)/1000000</f>
        <v>7.1E-011</v>
      </c>
      <c r="U7" s="18" t="n">
        <f aca="false">VALUE(O7)/1000000</f>
        <v>-7.8E-013</v>
      </c>
    </row>
    <row r="8" customFormat="false" ht="12.8" hidden="false" customHeight="false" outlineLevel="0" collapsed="false">
      <c r="A8" s="18" t="s">
        <v>267</v>
      </c>
      <c r="B8" s="81" t="n">
        <v>21.81</v>
      </c>
      <c r="C8" s="81" t="n">
        <v>25.86</v>
      </c>
      <c r="D8" s="81" t="n">
        <v>27.67</v>
      </c>
      <c r="E8" s="81" t="n">
        <v>29.21</v>
      </c>
      <c r="F8" s="81" t="n">
        <v>29.59</v>
      </c>
      <c r="H8" s="18" t="str">
        <f aca="false">I8&amp;J8</f>
        <v>smrk3</v>
      </c>
      <c r="I8" s="18" t="s">
        <v>202</v>
      </c>
      <c r="J8" s="18" t="n">
        <v>3</v>
      </c>
      <c r="K8" s="18" t="n">
        <v>17.8157864</v>
      </c>
      <c r="L8" s="18" t="n">
        <v>-0.0410498</v>
      </c>
      <c r="M8" s="18" t="n">
        <v>0.01441</v>
      </c>
      <c r="N8" s="18" t="n">
        <v>-5.08E-005</v>
      </c>
      <c r="O8" s="18" t="n">
        <v>-1.6E-007</v>
      </c>
      <c r="Q8" s="18" t="n">
        <f aca="false">VALUE(K8)/1000000</f>
        <v>1.78157864E-005</v>
      </c>
      <c r="R8" s="18" t="n">
        <f aca="false">VALUE(L8)/1000000</f>
        <v>-4.10498E-008</v>
      </c>
      <c r="S8" s="18" t="n">
        <f aca="false">VALUE(M8)/1000000</f>
        <v>1.441E-008</v>
      </c>
      <c r="T8" s="18" t="n">
        <f aca="false">VALUE(N8)/1000000</f>
        <v>-5.08E-011</v>
      </c>
      <c r="U8" s="18" t="n">
        <f aca="false">VALUE(O8)/1000000</f>
        <v>-1.6E-013</v>
      </c>
    </row>
    <row r="9" customFormat="false" ht="12.8" hidden="false" customHeight="false" outlineLevel="0" collapsed="false">
      <c r="A9" s="18" t="s">
        <v>272</v>
      </c>
      <c r="B9" s="81" t="n">
        <v>11.19</v>
      </c>
      <c r="C9" s="81" t="n">
        <v>13.44</v>
      </c>
      <c r="D9" s="81" t="n">
        <v>14.26</v>
      </c>
      <c r="E9" s="81" t="n">
        <v>14.9</v>
      </c>
      <c r="F9" s="81" t="n">
        <v>15.03</v>
      </c>
      <c r="H9" s="18" t="str">
        <f aca="false">I9&amp;J9</f>
        <v>smrk4</v>
      </c>
      <c r="I9" s="18" t="s">
        <v>202</v>
      </c>
      <c r="J9" s="18" t="n">
        <v>4</v>
      </c>
      <c r="K9" s="18" t="n">
        <v>17.8147864</v>
      </c>
      <c r="L9" s="18" t="n">
        <v>-0.0410497</v>
      </c>
      <c r="M9" s="18" t="n">
        <v>0.01442</v>
      </c>
      <c r="N9" s="18" t="n">
        <v>-5.09E-005</v>
      </c>
      <c r="O9" s="18" t="n">
        <v>-1.9E-007</v>
      </c>
      <c r="Q9" s="18" t="n">
        <f aca="false">VALUE(K9)/1000000</f>
        <v>1.78147864E-005</v>
      </c>
      <c r="R9" s="18" t="n">
        <f aca="false">VALUE(L9)/1000000</f>
        <v>-4.10497E-008</v>
      </c>
      <c r="S9" s="18" t="n">
        <f aca="false">VALUE(M9)/1000000</f>
        <v>1.442E-008</v>
      </c>
      <c r="T9" s="18" t="n">
        <f aca="false">VALUE(N9)/1000000</f>
        <v>-5.09E-011</v>
      </c>
      <c r="U9" s="18" t="n">
        <f aca="false">VALUE(O9)/1000000</f>
        <v>-1.9E-013</v>
      </c>
    </row>
    <row r="10" customFormat="false" ht="12.8" hidden="false" customHeight="false" outlineLevel="0" collapsed="false">
      <c r="A10" s="18" t="s">
        <v>277</v>
      </c>
      <c r="B10" s="81" t="n">
        <v>13.76</v>
      </c>
      <c r="C10" s="81" t="n">
        <v>15.8</v>
      </c>
      <c r="D10" s="81" t="n">
        <v>16.42</v>
      </c>
      <c r="E10" s="81" t="n">
        <v>16.87</v>
      </c>
      <c r="F10" s="81" t="n">
        <v>17.49</v>
      </c>
      <c r="H10" s="18" t="str">
        <f aca="false">I10&amp;J10</f>
        <v>smrk5</v>
      </c>
      <c r="I10" s="18" t="s">
        <v>202</v>
      </c>
      <c r="J10" s="18" t="n">
        <v>5</v>
      </c>
      <c r="K10" s="18" t="n">
        <v>17.9078731</v>
      </c>
      <c r="L10" s="18" t="n">
        <v>-0.0868837</v>
      </c>
      <c r="M10" s="18" t="n">
        <v>0.0136677</v>
      </c>
      <c r="N10" s="18" t="n">
        <v>-3.36E-005</v>
      </c>
      <c r="O10" s="18" t="n">
        <v>-2.8E-007</v>
      </c>
      <c r="Q10" s="18" t="n">
        <f aca="false">VALUE(K10)/1000000</f>
        <v>1.79078731E-005</v>
      </c>
      <c r="R10" s="18" t="n">
        <f aca="false">VALUE(L10)/1000000</f>
        <v>-8.68837E-008</v>
      </c>
      <c r="S10" s="18" t="n">
        <f aca="false">VALUE(M10)/1000000</f>
        <v>1.36677E-008</v>
      </c>
      <c r="T10" s="18" t="n">
        <f aca="false">VALUE(N10)/1000000</f>
        <v>-3.36E-011</v>
      </c>
      <c r="U10" s="18" t="n">
        <f aca="false">VALUE(O10)/1000000</f>
        <v>-2.8E-013</v>
      </c>
    </row>
    <row r="11" customFormat="false" ht="12.8" hidden="false" customHeight="false" outlineLevel="0" collapsed="false">
      <c r="A11" s="18" t="s">
        <v>282</v>
      </c>
      <c r="B11" s="81" t="n">
        <v>22.39</v>
      </c>
      <c r="C11" s="81" t="n">
        <v>26.19</v>
      </c>
      <c r="D11" s="81" t="n">
        <v>28.38</v>
      </c>
      <c r="E11" s="81" t="n">
        <v>30.53</v>
      </c>
      <c r="F11" s="81" t="n">
        <v>31.89</v>
      </c>
      <c r="H11" s="18" t="str">
        <f aca="false">I11&amp;J11</f>
        <v>smrk6</v>
      </c>
      <c r="I11" s="18" t="s">
        <v>202</v>
      </c>
      <c r="J11" s="18" t="n">
        <v>6</v>
      </c>
      <c r="K11" s="18" t="n">
        <v>17.8119549</v>
      </c>
      <c r="L11" s="18" t="n">
        <v>0.0979621</v>
      </c>
      <c r="M11" s="18" t="n">
        <v>0.0078051</v>
      </c>
      <c r="N11" s="18" t="n">
        <v>-8.9E-006</v>
      </c>
      <c r="O11" s="18" t="n">
        <v>-2.2E-007</v>
      </c>
      <c r="Q11" s="18" t="n">
        <f aca="false">VALUE(K11)/1000000</f>
        <v>1.78119549E-005</v>
      </c>
      <c r="R11" s="18" t="n">
        <f aca="false">VALUE(L11)/1000000</f>
        <v>9.79621E-008</v>
      </c>
      <c r="S11" s="18" t="n">
        <f aca="false">VALUE(M11)/1000000</f>
        <v>7.8051E-009</v>
      </c>
      <c r="T11" s="18" t="n">
        <f aca="false">VALUE(N11)/1000000</f>
        <v>-8.9E-012</v>
      </c>
      <c r="U11" s="18" t="n">
        <f aca="false">VALUE(O11)/1000000</f>
        <v>-2.2E-013</v>
      </c>
    </row>
    <row r="12" customFormat="false" ht="12.8" hidden="false" customHeight="false" outlineLevel="0" collapsed="false">
      <c r="A12" s="18" t="s">
        <v>287</v>
      </c>
      <c r="B12" s="81" t="n">
        <v>23.42</v>
      </c>
      <c r="C12" s="81" t="n">
        <v>27.57</v>
      </c>
      <c r="D12" s="81" t="n">
        <v>30.04</v>
      </c>
      <c r="E12" s="81" t="n">
        <v>31.96</v>
      </c>
      <c r="F12" s="81" t="n">
        <v>33.32</v>
      </c>
      <c r="H12" s="18" t="str">
        <f aca="false">I12&amp;J12</f>
        <v>smrk7</v>
      </c>
      <c r="I12" s="18" t="s">
        <v>202</v>
      </c>
      <c r="J12" s="18" t="n">
        <v>7</v>
      </c>
      <c r="K12" s="18" t="n">
        <v>17.8881238</v>
      </c>
      <c r="L12" s="18" t="n">
        <v>-0.0300977</v>
      </c>
      <c r="M12" s="18" t="n">
        <v>0.0042515</v>
      </c>
      <c r="N12" s="18" t="n">
        <v>6.17E-005</v>
      </c>
      <c r="O12" s="18" t="n">
        <v>-5.5E-007</v>
      </c>
      <c r="Q12" s="18" t="n">
        <f aca="false">VALUE(K12)/1000000</f>
        <v>1.78881238E-005</v>
      </c>
      <c r="R12" s="18" t="n">
        <f aca="false">VALUE(L12)/1000000</f>
        <v>-3.00977E-008</v>
      </c>
      <c r="S12" s="18" t="n">
        <f aca="false">VALUE(M12)/1000000</f>
        <v>4.2515E-009</v>
      </c>
      <c r="T12" s="18" t="n">
        <f aca="false">VALUE(N12)/1000000</f>
        <v>6.17E-011</v>
      </c>
      <c r="U12" s="18" t="n">
        <f aca="false">VALUE(O12)/1000000</f>
        <v>-5.5E-013</v>
      </c>
    </row>
    <row r="13" customFormat="false" ht="12.8" hidden="false" customHeight="false" outlineLevel="0" collapsed="false">
      <c r="A13" s="18" t="s">
        <v>292</v>
      </c>
      <c r="B13" s="81" t="n">
        <v>15.29</v>
      </c>
      <c r="C13" s="81" t="n">
        <v>18.89</v>
      </c>
      <c r="D13" s="81" t="n">
        <v>20.88</v>
      </c>
      <c r="E13" s="81" t="n">
        <v>22.89</v>
      </c>
      <c r="F13" s="81" t="n">
        <v>24.17</v>
      </c>
      <c r="H13" s="18" t="str">
        <f aca="false">I13&amp;J13</f>
        <v>smrk8</v>
      </c>
      <c r="I13" s="18" t="s">
        <v>202</v>
      </c>
      <c r="J13" s="18" t="n">
        <v>8</v>
      </c>
      <c r="K13" s="18" t="n">
        <v>17.7625666</v>
      </c>
      <c r="L13" s="18" t="n">
        <v>0.0340084</v>
      </c>
      <c r="M13" s="18" t="n">
        <v>0.0010415</v>
      </c>
      <c r="N13" s="18" t="n">
        <v>6.82E-005</v>
      </c>
      <c r="O13" s="18" t="n">
        <v>-4.8E-007</v>
      </c>
      <c r="Q13" s="18" t="n">
        <f aca="false">VALUE(K13)/1000000</f>
        <v>1.77625666E-005</v>
      </c>
      <c r="R13" s="18" t="n">
        <f aca="false">VALUE(L13)/1000000</f>
        <v>3.40084E-008</v>
      </c>
      <c r="S13" s="18" t="n">
        <f aca="false">VALUE(M13)/1000000</f>
        <v>1.0415E-009</v>
      </c>
      <c r="T13" s="18" t="n">
        <f aca="false">VALUE(N13)/1000000</f>
        <v>6.82E-011</v>
      </c>
      <c r="U13" s="18" t="n">
        <f aca="false">VALUE(O13)/1000000</f>
        <v>-4.8E-013</v>
      </c>
    </row>
    <row r="14" customFormat="false" ht="12.8" hidden="false" customHeight="false" outlineLevel="0" collapsed="false">
      <c r="A14" s="18" t="s">
        <v>298</v>
      </c>
      <c r="B14" s="81" t="n">
        <v>10.28</v>
      </c>
      <c r="C14" s="81" t="n">
        <v>13.14</v>
      </c>
      <c r="D14" s="81" t="n">
        <v>14.26</v>
      </c>
      <c r="E14" s="81" t="n">
        <v>15.41</v>
      </c>
      <c r="F14" s="81" t="n">
        <v>15.71</v>
      </c>
      <c r="H14" s="18" t="str">
        <f aca="false">I14&amp;J14</f>
        <v>smrk9</v>
      </c>
      <c r="I14" s="18" t="s">
        <v>202</v>
      </c>
      <c r="J14" s="18" t="n">
        <v>9</v>
      </c>
      <c r="K14" s="18" t="n">
        <v>17.7744006</v>
      </c>
      <c r="L14" s="18" t="n">
        <v>0.0355601</v>
      </c>
      <c r="M14" s="18" t="n">
        <v>-0.002011</v>
      </c>
      <c r="N14" s="18" t="n">
        <v>9.92E-005</v>
      </c>
      <c r="O14" s="18" t="n">
        <v>-5.7E-007</v>
      </c>
      <c r="Q14" s="18" t="n">
        <f aca="false">VALUE(K14)/1000000</f>
        <v>1.77744006E-005</v>
      </c>
      <c r="R14" s="18" t="n">
        <f aca="false">VALUE(L14)/1000000</f>
        <v>3.55601E-008</v>
      </c>
      <c r="S14" s="18" t="n">
        <f aca="false">VALUE(M14)/1000000</f>
        <v>-2.011E-009</v>
      </c>
      <c r="T14" s="18" t="n">
        <f aca="false">VALUE(N14)/1000000</f>
        <v>9.92E-011</v>
      </c>
      <c r="U14" s="18" t="n">
        <f aca="false">VALUE(O14)/1000000</f>
        <v>-5.7E-013</v>
      </c>
    </row>
    <row r="15" customFormat="false" ht="12.8" hidden="false" customHeight="false" outlineLevel="0" collapsed="false">
      <c r="A15" s="18" t="s">
        <v>304</v>
      </c>
      <c r="B15" s="81" t="n">
        <v>7.55</v>
      </c>
      <c r="C15" s="81" t="n">
        <v>9.97</v>
      </c>
      <c r="D15" s="81" t="n">
        <v>11</v>
      </c>
      <c r="E15" s="81" t="n">
        <v>11.78</v>
      </c>
      <c r="F15" s="81" t="n">
        <v>11.79</v>
      </c>
      <c r="H15" s="18" t="str">
        <f aca="false">I15&amp;J15</f>
        <v>jedle1</v>
      </c>
      <c r="I15" s="18" t="s">
        <v>203</v>
      </c>
      <c r="J15" s="18" t="n">
        <v>1</v>
      </c>
      <c r="K15" s="18" t="n">
        <v>28.2670442</v>
      </c>
      <c r="L15" s="18" t="n">
        <v>-0.0170621</v>
      </c>
      <c r="M15" s="18" t="n">
        <v>0.0168147</v>
      </c>
      <c r="N15" s="18" t="n">
        <v>-6.66E-005</v>
      </c>
      <c r="O15" s="18" t="n">
        <v>0</v>
      </c>
      <c r="Q15" s="18" t="n">
        <f aca="false">VALUE(K15)/1000000</f>
        <v>2.82670442E-005</v>
      </c>
      <c r="R15" s="18" t="n">
        <f aca="false">VALUE(L15)/1000000</f>
        <v>-1.70621E-008</v>
      </c>
      <c r="S15" s="18" t="n">
        <f aca="false">VALUE(M15)/1000000</f>
        <v>1.68147E-008</v>
      </c>
      <c r="T15" s="18" t="n">
        <f aca="false">VALUE(N15)/1000000</f>
        <v>-6.66E-011</v>
      </c>
      <c r="U15" s="18" t="n">
        <f aca="false">VALUE(O15)/1000000</f>
        <v>0</v>
      </c>
    </row>
    <row r="16" customFormat="false" ht="12.8" hidden="false" customHeight="false" outlineLevel="0" collapsed="false">
      <c r="A16" s="18" t="s">
        <v>309</v>
      </c>
      <c r="B16" s="81" t="n">
        <v>5.05</v>
      </c>
      <c r="C16" s="81" t="n">
        <v>6.5</v>
      </c>
      <c r="D16" s="81" t="n">
        <v>7.17</v>
      </c>
      <c r="E16" s="81" t="n">
        <v>7.67</v>
      </c>
      <c r="F16" s="81" t="n">
        <v>7.77</v>
      </c>
      <c r="H16" s="18" t="str">
        <f aca="false">I16&amp;J16</f>
        <v>jedle2</v>
      </c>
      <c r="I16" s="18" t="s">
        <v>203</v>
      </c>
      <c r="J16" s="18" t="n">
        <v>2</v>
      </c>
      <c r="K16" s="18" t="n">
        <v>28.7832682</v>
      </c>
      <c r="L16" s="18" t="n">
        <v>0.008066</v>
      </c>
      <c r="M16" s="18" t="n">
        <v>0.0124326</v>
      </c>
      <c r="N16" s="18" t="n">
        <v>-3.45E-005</v>
      </c>
      <c r="O16" s="18" t="n">
        <v>-1E-007</v>
      </c>
      <c r="Q16" s="18" t="n">
        <f aca="false">VALUE(K16)/1000000</f>
        <v>2.87832682E-005</v>
      </c>
      <c r="R16" s="18" t="n">
        <f aca="false">VALUE(L16)/1000000</f>
        <v>8.066E-009</v>
      </c>
      <c r="S16" s="18" t="n">
        <f aca="false">VALUE(M16)/1000000</f>
        <v>1.24326E-008</v>
      </c>
      <c r="T16" s="18" t="n">
        <f aca="false">VALUE(N16)/1000000</f>
        <v>-3.45E-011</v>
      </c>
      <c r="U16" s="18" t="n">
        <f aca="false">VALUE(O16)/1000000</f>
        <v>-1E-013</v>
      </c>
    </row>
    <row r="17" customFormat="false" ht="12.8" hidden="false" customHeight="false" outlineLevel="0" collapsed="false">
      <c r="A17" s="18" t="s">
        <v>578</v>
      </c>
      <c r="B17" s="81" t="n">
        <v>8.28</v>
      </c>
      <c r="C17" s="81" t="n">
        <v>10.4</v>
      </c>
      <c r="D17" s="81" t="n">
        <v>11.26</v>
      </c>
      <c r="E17" s="81" t="n">
        <v>12.04</v>
      </c>
      <c r="F17" s="81" t="n">
        <v>12.36</v>
      </c>
      <c r="H17" s="18" t="str">
        <f aca="false">I17&amp;J17</f>
        <v>jedle3</v>
      </c>
      <c r="I17" s="18" t="s">
        <v>203</v>
      </c>
      <c r="J17" s="18" t="n">
        <v>3</v>
      </c>
      <c r="K17" s="18" t="n">
        <v>28.699238</v>
      </c>
      <c r="L17" s="18" t="n">
        <v>-0.1273615</v>
      </c>
      <c r="M17" s="18" t="n">
        <v>0.0150402</v>
      </c>
      <c r="N17" s="18" t="n">
        <v>-9.06E-005</v>
      </c>
      <c r="O17" s="18" t="n">
        <v>2E-007</v>
      </c>
      <c r="Q17" s="18" t="n">
        <f aca="false">VALUE(K17)/1000000</f>
        <v>2.8699238E-005</v>
      </c>
      <c r="R17" s="18" t="n">
        <f aca="false">VALUE(L17)/1000000</f>
        <v>-1.273615E-007</v>
      </c>
      <c r="S17" s="18" t="n">
        <f aca="false">VALUE(M17)/1000000</f>
        <v>1.50402E-008</v>
      </c>
      <c r="T17" s="18" t="n">
        <f aca="false">VALUE(N17)/1000000</f>
        <v>-9.06E-011</v>
      </c>
      <c r="U17" s="18" t="n">
        <f aca="false">VALUE(O17)/1000000</f>
        <v>2E-013</v>
      </c>
    </row>
    <row r="18" customFormat="false" ht="12.8" hidden="false" customHeight="false" outlineLevel="0" collapsed="false">
      <c r="A18" s="18" t="s">
        <v>319</v>
      </c>
      <c r="B18" s="81" t="n">
        <v>6.66</v>
      </c>
      <c r="C18" s="81" t="n">
        <v>8.72</v>
      </c>
      <c r="D18" s="81" t="n">
        <v>9.53</v>
      </c>
      <c r="E18" s="81" t="n">
        <v>10.28</v>
      </c>
      <c r="F18" s="81" t="n">
        <v>10.8</v>
      </c>
      <c r="H18" s="18" t="str">
        <f aca="false">I18&amp;J18</f>
        <v>jedle4</v>
      </c>
      <c r="I18" s="18" t="s">
        <v>203</v>
      </c>
      <c r="J18" s="18" t="n">
        <v>4</v>
      </c>
      <c r="K18" s="18" t="n">
        <v>28.8155049</v>
      </c>
      <c r="L18" s="18" t="n">
        <v>-0.0972464</v>
      </c>
      <c r="M18" s="18" t="n">
        <v>0.0100576</v>
      </c>
      <c r="N18" s="18" t="n">
        <v>-3.15E-005</v>
      </c>
      <c r="O18" s="18" t="n">
        <v>0</v>
      </c>
      <c r="Q18" s="18" t="n">
        <f aca="false">VALUE(K18)/1000000</f>
        <v>2.88155049E-005</v>
      </c>
      <c r="R18" s="18" t="n">
        <f aca="false">VALUE(L18)/1000000</f>
        <v>-9.72464E-008</v>
      </c>
      <c r="S18" s="18" t="n">
        <f aca="false">VALUE(M18)/1000000</f>
        <v>1.00576E-008</v>
      </c>
      <c r="T18" s="18" t="n">
        <f aca="false">VALUE(N18)/1000000</f>
        <v>-3.15E-011</v>
      </c>
      <c r="U18" s="18" t="n">
        <f aca="false">VALUE(O18)/1000000</f>
        <v>0</v>
      </c>
    </row>
    <row r="19" customFormat="false" ht="14.65" hidden="false" customHeight="false" outlineLevel="0" collapsed="false">
      <c r="H19" s="18" t="str">
        <f aca="false">I19&amp;J19</f>
        <v>jedle5</v>
      </c>
      <c r="I19" s="18" t="s">
        <v>203</v>
      </c>
      <c r="J19" s="18" t="n">
        <v>5</v>
      </c>
      <c r="K19" s="18" t="n">
        <v>28.8933933</v>
      </c>
      <c r="L19" s="18" t="n">
        <v>-0.0063111</v>
      </c>
      <c r="M19" s="18" t="n">
        <v>0.00798</v>
      </c>
      <c r="N19" s="18" t="n">
        <v>-7.77E-005</v>
      </c>
      <c r="O19" s="18" t="n">
        <v>4E-007</v>
      </c>
      <c r="Q19" s="18" t="n">
        <f aca="false">VALUE(K19)/1000000</f>
        <v>2.88933933E-005</v>
      </c>
      <c r="R19" s="18" t="n">
        <f aca="false">VALUE(L19)/1000000</f>
        <v>-6.3111E-009</v>
      </c>
      <c r="S19" s="18" t="n">
        <f aca="false">VALUE(M19)/1000000</f>
        <v>7.98E-009</v>
      </c>
      <c r="T19" s="18" t="n">
        <f aca="false">VALUE(N19)/1000000</f>
        <v>-7.77E-011</v>
      </c>
      <c r="U19" s="18" t="n">
        <f aca="false">VALUE(O19)/1000000</f>
        <v>4E-013</v>
      </c>
    </row>
    <row r="20" customFormat="false" ht="14.65" hidden="false" customHeight="false" outlineLevel="0" collapsed="false">
      <c r="A20" s="0" t="s">
        <v>579</v>
      </c>
      <c r="B20" s="18" t="n">
        <f aca="false">AVERAGE(B6:B18)</f>
        <v>13.6161538461538</v>
      </c>
      <c r="C20" s="18" t="n">
        <f aca="false">AVERAGE(C6:C18)</f>
        <v>16.3792307692308</v>
      </c>
      <c r="D20" s="18" t="n">
        <f aca="false">AVERAGE(D6:D18)</f>
        <v>17.6261538461538</v>
      </c>
      <c r="E20" s="18" t="n">
        <f aca="false">AVERAGE(E6:E18)</f>
        <v>18.73</v>
      </c>
      <c r="F20" s="18" t="n">
        <f aca="false">AVERAGE(F6:F18)</f>
        <v>19.3369230769231</v>
      </c>
      <c r="H20" s="18" t="str">
        <f aca="false">I20&amp;J20</f>
        <v>jedle6</v>
      </c>
      <c r="I20" s="18" t="s">
        <v>203</v>
      </c>
      <c r="J20" s="18" t="n">
        <v>6</v>
      </c>
      <c r="K20" s="18" t="n">
        <v>28.8362912</v>
      </c>
      <c r="L20" s="18" t="n">
        <v>0.005431</v>
      </c>
      <c r="M20" s="18" t="n">
        <v>0.0028733</v>
      </c>
      <c r="N20" s="18" t="n">
        <v>1.87E-005</v>
      </c>
      <c r="O20" s="18" t="n">
        <v>-1E-007</v>
      </c>
      <c r="Q20" s="18" t="n">
        <f aca="false">VALUE(K20)/1000000</f>
        <v>2.88362912E-005</v>
      </c>
      <c r="R20" s="18" t="n">
        <f aca="false">VALUE(L20)/1000000</f>
        <v>5.431E-009</v>
      </c>
      <c r="S20" s="18" t="n">
        <f aca="false">VALUE(M20)/1000000</f>
        <v>2.8733E-009</v>
      </c>
      <c r="T20" s="18" t="n">
        <f aca="false">VALUE(N20)/1000000</f>
        <v>1.87E-011</v>
      </c>
      <c r="U20" s="18" t="n">
        <f aca="false">VALUE(O20)/1000000</f>
        <v>-1E-013</v>
      </c>
    </row>
    <row r="21" customFormat="false" ht="12.8" hidden="false" customHeight="false" outlineLevel="0" collapsed="false">
      <c r="A21" s="0" t="s">
        <v>580</v>
      </c>
      <c r="B21" s="18" t="n">
        <v>13.1738461538462</v>
      </c>
      <c r="C21" s="18" t="n">
        <v>15.0915384615385</v>
      </c>
      <c r="D21" s="18" t="n">
        <v>15.7023076923077</v>
      </c>
      <c r="E21" s="18" t="n">
        <v>16.0953846153846</v>
      </c>
      <c r="F21" s="18" t="n">
        <v>16.3876923076923</v>
      </c>
      <c r="H21" s="18" t="str">
        <f aca="false">I21&amp;J21</f>
        <v>jedle7</v>
      </c>
      <c r="I21" s="18" t="s">
        <v>203</v>
      </c>
      <c r="J21" s="18" t="n">
        <v>7</v>
      </c>
      <c r="K21" s="18" t="n">
        <v>28.3582016</v>
      </c>
      <c r="L21" s="18" t="n">
        <v>0.1065355</v>
      </c>
      <c r="M21" s="18" t="n">
        <v>-0.0043184</v>
      </c>
      <c r="N21" s="18" t="n">
        <v>9.69E-005</v>
      </c>
      <c r="O21" s="18" t="n">
        <v>-4E-007</v>
      </c>
      <c r="Q21" s="18" t="n">
        <f aca="false">VALUE(K21)/1000000</f>
        <v>2.83582016E-005</v>
      </c>
      <c r="R21" s="18" t="n">
        <f aca="false">VALUE(L21)/1000000</f>
        <v>1.065355E-007</v>
      </c>
      <c r="S21" s="18" t="n">
        <f aca="false">VALUE(M21)/1000000</f>
        <v>-4.3184E-009</v>
      </c>
      <c r="T21" s="18" t="n">
        <f aca="false">VALUE(N21)/1000000</f>
        <v>9.69E-011</v>
      </c>
      <c r="U21" s="18" t="n">
        <f aca="false">VALUE(O21)/1000000</f>
        <v>-4E-013</v>
      </c>
    </row>
    <row r="22" customFormat="false" ht="14.65" hidden="false" customHeight="false" outlineLevel="0" collapsed="false">
      <c r="H22" s="18" t="str">
        <f aca="false">I22&amp;J22</f>
        <v>jedle8</v>
      </c>
      <c r="I22" s="18" t="s">
        <v>203</v>
      </c>
      <c r="J22" s="18" t="n">
        <v>8</v>
      </c>
      <c r="K22" s="18" t="n">
        <v>28.0232356</v>
      </c>
      <c r="L22" s="18" t="n">
        <v>0.2019825</v>
      </c>
      <c r="M22" s="18" t="n">
        <v>-0.0054787</v>
      </c>
      <c r="N22" s="18" t="n">
        <v>8.32E-005</v>
      </c>
      <c r="O22" s="18" t="n">
        <v>-3E-007</v>
      </c>
      <c r="Q22" s="18" t="n">
        <f aca="false">VALUE(K22)/1000000</f>
        <v>2.80232356E-005</v>
      </c>
      <c r="R22" s="18" t="n">
        <f aca="false">VALUE(L22)/1000000</f>
        <v>2.019825E-007</v>
      </c>
      <c r="S22" s="18" t="n">
        <f aca="false">VALUE(M22)/1000000</f>
        <v>-5.4787E-009</v>
      </c>
      <c r="T22" s="18" t="n">
        <f aca="false">VALUE(N22)/1000000</f>
        <v>8.32E-011</v>
      </c>
      <c r="U22" s="18" t="n">
        <f aca="false">VALUE(O22)/1000000</f>
        <v>-3E-013</v>
      </c>
    </row>
    <row r="23" customFormat="false" ht="14.65" hidden="false" customHeight="false" outlineLevel="0" collapsed="false">
      <c r="H23" s="18" t="str">
        <f aca="false">I23&amp;J23</f>
        <v>jedle9</v>
      </c>
      <c r="I23" s="18" t="s">
        <v>203</v>
      </c>
      <c r="J23" s="18" t="n">
        <v>9</v>
      </c>
      <c r="K23" s="18" t="n">
        <v>28.8774346</v>
      </c>
      <c r="L23" s="18" t="n">
        <v>-0.0016318</v>
      </c>
      <c r="M23" s="18" t="n">
        <v>0.0003739</v>
      </c>
      <c r="N23" s="18" t="n">
        <v>9.9E-006</v>
      </c>
      <c r="O23" s="18" t="n">
        <v>0</v>
      </c>
      <c r="Q23" s="18" t="n">
        <f aca="false">VALUE(K23)/1000000</f>
        <v>2.88774346E-005</v>
      </c>
      <c r="R23" s="18" t="n">
        <f aca="false">VALUE(L23)/1000000</f>
        <v>-1.6318E-009</v>
      </c>
      <c r="S23" s="18" t="n">
        <f aca="false">VALUE(M23)/1000000</f>
        <v>3.739E-010</v>
      </c>
      <c r="T23" s="18" t="n">
        <f aca="false">VALUE(N23)/1000000</f>
        <v>9.9E-012</v>
      </c>
      <c r="U23" s="18" t="n">
        <f aca="false">VALUE(O23)/1000000</f>
        <v>0</v>
      </c>
    </row>
    <row r="24" customFormat="false" ht="14.65" hidden="false" customHeight="false" outlineLevel="0" collapsed="false">
      <c r="H24" s="18" t="str">
        <f aca="false">I24&amp;J24</f>
        <v>borovice1</v>
      </c>
      <c r="I24" s="18" t="s">
        <v>204</v>
      </c>
      <c r="J24" s="18" t="n">
        <v>1</v>
      </c>
      <c r="K24" s="18" t="n">
        <v>28.070409</v>
      </c>
      <c r="L24" s="18" t="n">
        <v>0.1589017</v>
      </c>
      <c r="M24" s="18" t="n">
        <v>-0.0077712</v>
      </c>
      <c r="N24" s="18" t="n">
        <v>0.0001499</v>
      </c>
      <c r="O24" s="18" t="n">
        <v>-7E-007</v>
      </c>
      <c r="Q24" s="18" t="n">
        <f aca="false">VALUE(K24)/1000000</f>
        <v>2.8070409E-005</v>
      </c>
      <c r="R24" s="18" t="n">
        <f aca="false">VALUE(L24)/1000000</f>
        <v>1.589017E-007</v>
      </c>
      <c r="S24" s="18" t="n">
        <f aca="false">VALUE(M24)/1000000</f>
        <v>-7.7712E-009</v>
      </c>
      <c r="T24" s="18" t="n">
        <f aca="false">VALUE(N24)/1000000</f>
        <v>1.499E-010</v>
      </c>
      <c r="U24" s="18" t="n">
        <f aca="false">VALUE(O24)/1000000</f>
        <v>-7E-013</v>
      </c>
    </row>
    <row r="25" customFormat="false" ht="14.65" hidden="false" customHeight="false" outlineLevel="0" collapsed="false">
      <c r="H25" s="18" t="str">
        <f aca="false">I25&amp;J25</f>
        <v>borovice2</v>
      </c>
      <c r="I25" s="18" t="s">
        <v>204</v>
      </c>
      <c r="J25" s="18" t="n">
        <v>2</v>
      </c>
      <c r="K25" s="18" t="n">
        <v>28.4930795</v>
      </c>
      <c r="L25" s="18" t="n">
        <v>0.0713764</v>
      </c>
      <c r="M25" s="18" t="n">
        <v>-0.0040581</v>
      </c>
      <c r="N25" s="18" t="n">
        <v>8.73E-005</v>
      </c>
      <c r="O25" s="18" t="n">
        <v>-4E-007</v>
      </c>
      <c r="Q25" s="18" t="n">
        <f aca="false">VALUE(K25)/1000000</f>
        <v>2.84930795E-005</v>
      </c>
      <c r="R25" s="18" t="n">
        <f aca="false">VALUE(L25)/1000000</f>
        <v>7.13764E-008</v>
      </c>
      <c r="S25" s="18" t="n">
        <f aca="false">VALUE(M25)/1000000</f>
        <v>-4.0581E-009</v>
      </c>
      <c r="T25" s="18" t="n">
        <f aca="false">VALUE(N25)/1000000</f>
        <v>8.73E-011</v>
      </c>
      <c r="U25" s="18" t="n">
        <f aca="false">VALUE(O25)/1000000</f>
        <v>-4E-013</v>
      </c>
    </row>
    <row r="26" customFormat="false" ht="14.65" hidden="false" customHeight="false" outlineLevel="0" collapsed="false">
      <c r="H26" s="18" t="str">
        <f aca="false">I26&amp;J26</f>
        <v>borovice3</v>
      </c>
      <c r="I26" s="18" t="s">
        <v>204</v>
      </c>
      <c r="J26" s="18" t="n">
        <v>3</v>
      </c>
      <c r="K26" s="18" t="n">
        <v>28.3747092</v>
      </c>
      <c r="L26" s="18" t="n">
        <v>-0.0151812</v>
      </c>
      <c r="M26" s="18" t="n">
        <v>0.00151</v>
      </c>
      <c r="N26" s="18" t="n">
        <v>-4E-006</v>
      </c>
      <c r="O26" s="18" t="n">
        <v>0</v>
      </c>
      <c r="Q26" s="18" t="n">
        <f aca="false">VALUE(K26)/1000000</f>
        <v>2.83747092E-005</v>
      </c>
      <c r="R26" s="18" t="n">
        <f aca="false">VALUE(L26)/1000000</f>
        <v>-1.51812E-008</v>
      </c>
      <c r="S26" s="18" t="n">
        <f aca="false">VALUE(M26)/1000000</f>
        <v>1.51E-009</v>
      </c>
      <c r="T26" s="18" t="n">
        <f aca="false">VALUE(N26)/1000000</f>
        <v>-4E-012</v>
      </c>
      <c r="U26" s="18" t="n">
        <f aca="false">VALUE(O26)/1000000</f>
        <v>0</v>
      </c>
    </row>
    <row r="27" customFormat="false" ht="14.65" hidden="false" customHeight="false" outlineLevel="0" collapsed="false">
      <c r="H27" s="18" t="str">
        <f aca="false">I27&amp;J27</f>
        <v>borovice4</v>
      </c>
      <c r="I27" s="18" t="s">
        <v>204</v>
      </c>
      <c r="J27" s="18" t="n">
        <v>4</v>
      </c>
      <c r="K27" s="18" t="n">
        <v>28.1317106</v>
      </c>
      <c r="L27" s="18" t="n">
        <v>0.0396854</v>
      </c>
      <c r="M27" s="18" t="n">
        <v>1.54E-005</v>
      </c>
      <c r="N27" s="18" t="n">
        <v>-2E-007</v>
      </c>
      <c r="O27" s="18" t="n">
        <v>0</v>
      </c>
      <c r="Q27" s="18" t="n">
        <f aca="false">VALUE(K27)/1000000</f>
        <v>2.81317106E-005</v>
      </c>
      <c r="R27" s="18" t="n">
        <f aca="false">VALUE(L27)/1000000</f>
        <v>3.96854E-008</v>
      </c>
      <c r="S27" s="18" t="n">
        <f aca="false">VALUE(M27)/1000000</f>
        <v>1.54E-011</v>
      </c>
      <c r="T27" s="18" t="n">
        <f aca="false">VALUE(N27)/1000000</f>
        <v>-2E-013</v>
      </c>
      <c r="U27" s="18" t="n">
        <f aca="false">VALUE(O27)/1000000</f>
        <v>0</v>
      </c>
    </row>
    <row r="28" customFormat="false" ht="14.65" hidden="false" customHeight="false" outlineLevel="0" collapsed="false">
      <c r="H28" s="18" t="str">
        <f aca="false">I28&amp;J28</f>
        <v>borovice5</v>
      </c>
      <c r="I28" s="18" t="s">
        <v>204</v>
      </c>
      <c r="J28" s="18" t="n">
        <v>5</v>
      </c>
      <c r="K28" s="18" t="n">
        <v>28.1617656</v>
      </c>
      <c r="L28" s="18" t="n">
        <v>0.0085346</v>
      </c>
      <c r="M28" s="18" t="n">
        <v>3.3E-006</v>
      </c>
      <c r="N28" s="18" t="n">
        <v>-1E-007</v>
      </c>
      <c r="O28" s="18" t="n">
        <v>0</v>
      </c>
      <c r="Q28" s="18" t="n">
        <f aca="false">VALUE(K28)/1000000</f>
        <v>2.81617656E-005</v>
      </c>
      <c r="R28" s="18" t="n">
        <f aca="false">VALUE(L28)/1000000</f>
        <v>8.5346E-009</v>
      </c>
      <c r="S28" s="18" t="n">
        <f aca="false">VALUE(M28)/1000000</f>
        <v>3.3E-012</v>
      </c>
      <c r="T28" s="18" t="n">
        <f aca="false">VALUE(N28)/1000000</f>
        <v>-1E-013</v>
      </c>
      <c r="U28" s="18" t="n">
        <f aca="false">VALUE(O28)/1000000</f>
        <v>0</v>
      </c>
    </row>
    <row r="29" customFormat="false" ht="14.65" hidden="false" customHeight="false" outlineLevel="0" collapsed="false">
      <c r="H29" s="18" t="str">
        <f aca="false">I29&amp;J29</f>
        <v>borovice6</v>
      </c>
      <c r="I29" s="18" t="s">
        <v>204</v>
      </c>
      <c r="J29" s="18" t="n">
        <v>6</v>
      </c>
      <c r="K29" s="18" t="n">
        <v>28.17</v>
      </c>
      <c r="L29" s="18" t="n">
        <v>0</v>
      </c>
      <c r="M29" s="18" t="n">
        <v>0</v>
      </c>
      <c r="N29" s="18" t="n">
        <v>0</v>
      </c>
      <c r="O29" s="18" t="n">
        <v>0</v>
      </c>
      <c r="Q29" s="18" t="n">
        <f aca="false">VALUE(K29)/1000000</f>
        <v>2.817E-005</v>
      </c>
      <c r="R29" s="18" t="n">
        <f aca="false">VALUE(L29)/1000000</f>
        <v>0</v>
      </c>
      <c r="S29" s="18" t="n">
        <f aca="false">VALUE(M29)/1000000</f>
        <v>0</v>
      </c>
      <c r="T29" s="18" t="n">
        <f aca="false">VALUE(N29)/1000000</f>
        <v>0</v>
      </c>
      <c r="U29" s="18" t="n">
        <f aca="false">VALUE(O29)/1000000</f>
        <v>0</v>
      </c>
    </row>
    <row r="30" customFormat="false" ht="14.65" hidden="false" customHeight="false" outlineLevel="0" collapsed="false">
      <c r="H30" s="18" t="str">
        <f aca="false">I30&amp;J30</f>
        <v>borovice7</v>
      </c>
      <c r="I30" s="18" t="s">
        <v>204</v>
      </c>
      <c r="J30" s="18" t="n">
        <v>7</v>
      </c>
      <c r="K30" s="18" t="n">
        <v>29.17</v>
      </c>
      <c r="L30" s="18" t="n">
        <v>0</v>
      </c>
      <c r="M30" s="18" t="n">
        <v>0</v>
      </c>
      <c r="N30" s="18" t="n">
        <v>0</v>
      </c>
      <c r="O30" s="18" t="n">
        <v>0</v>
      </c>
      <c r="Q30" s="18" t="n">
        <f aca="false">VALUE(K30)/1000000</f>
        <v>2.917E-005</v>
      </c>
      <c r="R30" s="18" t="n">
        <f aca="false">VALUE(L30)/1000000</f>
        <v>0</v>
      </c>
      <c r="S30" s="18" t="n">
        <f aca="false">VALUE(M30)/1000000</f>
        <v>0</v>
      </c>
      <c r="T30" s="18" t="n">
        <f aca="false">VALUE(N30)/1000000</f>
        <v>0</v>
      </c>
      <c r="U30" s="18" t="n">
        <f aca="false">VALUE(O30)/1000000</f>
        <v>0</v>
      </c>
    </row>
    <row r="31" customFormat="false" ht="14.65" hidden="false" customHeight="false" outlineLevel="0" collapsed="false">
      <c r="H31" s="18" t="str">
        <f aca="false">I31&amp;J31</f>
        <v>borovice8</v>
      </c>
      <c r="I31" s="18" t="s">
        <v>204</v>
      </c>
      <c r="J31" s="18" t="n">
        <v>8</v>
      </c>
      <c r="K31" s="18" t="n">
        <v>30.17</v>
      </c>
      <c r="L31" s="18" t="n">
        <v>0</v>
      </c>
      <c r="M31" s="18" t="n">
        <v>0</v>
      </c>
      <c r="N31" s="18" t="n">
        <v>0</v>
      </c>
      <c r="O31" s="18" t="n">
        <v>0</v>
      </c>
      <c r="Q31" s="18" t="n">
        <f aca="false">VALUE(K31)/1000000</f>
        <v>3.017E-005</v>
      </c>
      <c r="R31" s="18" t="n">
        <f aca="false">VALUE(L31)/1000000</f>
        <v>0</v>
      </c>
      <c r="S31" s="18" t="n">
        <f aca="false">VALUE(M31)/1000000</f>
        <v>0</v>
      </c>
      <c r="T31" s="18" t="n">
        <f aca="false">VALUE(N31)/1000000</f>
        <v>0</v>
      </c>
      <c r="U31" s="18" t="n">
        <f aca="false">VALUE(O31)/1000000</f>
        <v>0</v>
      </c>
    </row>
    <row r="32" customFormat="false" ht="14.65" hidden="false" customHeight="false" outlineLevel="0" collapsed="false">
      <c r="H32" s="18" t="str">
        <f aca="false">I32&amp;J32</f>
        <v>borovice9</v>
      </c>
      <c r="I32" s="18" t="s">
        <v>204</v>
      </c>
      <c r="J32" s="18" t="n">
        <v>9</v>
      </c>
      <c r="K32" s="18" t="n">
        <v>31.17</v>
      </c>
      <c r="L32" s="18" t="n">
        <v>0</v>
      </c>
      <c r="M32" s="18" t="n">
        <v>0</v>
      </c>
      <c r="N32" s="18" t="n">
        <v>0</v>
      </c>
      <c r="O32" s="18" t="n">
        <v>0</v>
      </c>
      <c r="Q32" s="18" t="n">
        <f aca="false">VALUE(K32)/1000000</f>
        <v>3.117E-005</v>
      </c>
      <c r="R32" s="18" t="n">
        <f aca="false">VALUE(L32)/1000000</f>
        <v>0</v>
      </c>
      <c r="S32" s="18" t="n">
        <f aca="false">VALUE(M32)/1000000</f>
        <v>0</v>
      </c>
      <c r="T32" s="18" t="n">
        <f aca="false">VALUE(N32)/1000000</f>
        <v>0</v>
      </c>
      <c r="U32" s="18" t="n">
        <f aca="false">VALUE(O32)/1000000</f>
        <v>0</v>
      </c>
    </row>
    <row r="33" customFormat="false" ht="14.65" hidden="false" customHeight="false" outlineLevel="0" collapsed="false">
      <c r="H33" s="18" t="str">
        <f aca="false">I33&amp;J33</f>
        <v>douglaska1</v>
      </c>
      <c r="I33" s="18" t="s">
        <v>206</v>
      </c>
      <c r="J33" s="18" t="n">
        <v>1</v>
      </c>
      <c r="K33" s="18" t="n">
        <v>16.6193133</v>
      </c>
      <c r="L33" s="18" t="n">
        <v>1.4425831</v>
      </c>
      <c r="M33" s="18" t="n">
        <v>-0.0179372</v>
      </c>
      <c r="N33" s="18" t="n">
        <v>0.0002858</v>
      </c>
      <c r="O33" s="18" t="n">
        <v>-1.4E-006</v>
      </c>
      <c r="Q33" s="18" t="n">
        <f aca="false">VALUE(K33)/1000000</f>
        <v>1.66193133E-005</v>
      </c>
      <c r="R33" s="18" t="n">
        <f aca="false">VALUE(L33)/1000000</f>
        <v>1.4425831E-006</v>
      </c>
      <c r="S33" s="18" t="n">
        <f aca="false">VALUE(M33)/1000000</f>
        <v>-1.79372E-008</v>
      </c>
      <c r="T33" s="18" t="n">
        <f aca="false">VALUE(N33)/1000000</f>
        <v>2.858E-010</v>
      </c>
      <c r="U33" s="18" t="n">
        <f aca="false">VALUE(O33)/1000000</f>
        <v>-1.4E-012</v>
      </c>
    </row>
    <row r="34" customFormat="false" ht="14.65" hidden="false" customHeight="false" outlineLevel="0" collapsed="false">
      <c r="H34" s="18" t="str">
        <f aca="false">I34&amp;J34</f>
        <v>douglaska2</v>
      </c>
      <c r="I34" s="18" t="s">
        <v>206</v>
      </c>
      <c r="J34" s="18" t="n">
        <v>2</v>
      </c>
      <c r="K34" s="18" t="n">
        <v>16.9737592</v>
      </c>
      <c r="L34" s="18" t="n">
        <v>1.2251769</v>
      </c>
      <c r="M34" s="18" t="n">
        <v>-0.0163553</v>
      </c>
      <c r="N34" s="18" t="n">
        <v>0.0002797</v>
      </c>
      <c r="O34" s="18" t="n">
        <v>-1.4E-006</v>
      </c>
      <c r="Q34" s="18" t="n">
        <f aca="false">VALUE(K34)/1000000</f>
        <v>1.69737592E-005</v>
      </c>
      <c r="R34" s="18" t="n">
        <f aca="false">VALUE(L34)/1000000</f>
        <v>1.2251769E-006</v>
      </c>
      <c r="S34" s="18" t="n">
        <f aca="false">VALUE(M34)/1000000</f>
        <v>-1.63553E-008</v>
      </c>
      <c r="T34" s="18" t="n">
        <f aca="false">VALUE(N34)/1000000</f>
        <v>2.797E-010</v>
      </c>
      <c r="U34" s="18" t="n">
        <f aca="false">VALUE(O34)/1000000</f>
        <v>-1.4E-012</v>
      </c>
    </row>
    <row r="35" customFormat="false" ht="14.65" hidden="false" customHeight="false" outlineLevel="0" collapsed="false">
      <c r="H35" s="18" t="str">
        <f aca="false">I35&amp;J35</f>
        <v>douglaska3</v>
      </c>
      <c r="I35" s="18" t="s">
        <v>206</v>
      </c>
      <c r="J35" s="18" t="n">
        <v>3</v>
      </c>
      <c r="K35" s="18" t="n">
        <v>16.9980004</v>
      </c>
      <c r="L35" s="18" t="n">
        <v>0.801725</v>
      </c>
      <c r="M35" s="18" t="n">
        <v>-0.0007186</v>
      </c>
      <c r="N35" s="18" t="n">
        <v>3.8E-005</v>
      </c>
      <c r="O35" s="18" t="n">
        <v>-3E-007</v>
      </c>
      <c r="Q35" s="18" t="n">
        <f aca="false">VALUE(K35)/1000000</f>
        <v>1.69980004E-005</v>
      </c>
      <c r="R35" s="18" t="n">
        <f aca="false">VALUE(L35)/1000000</f>
        <v>8.01725E-007</v>
      </c>
      <c r="S35" s="18" t="n">
        <f aca="false">VALUE(M35)/1000000</f>
        <v>-7.186E-010</v>
      </c>
      <c r="T35" s="18" t="n">
        <f aca="false">VALUE(N35)/1000000</f>
        <v>3.8E-011</v>
      </c>
      <c r="U35" s="18" t="n">
        <f aca="false">VALUE(O35)/1000000</f>
        <v>-3E-013</v>
      </c>
    </row>
    <row r="36" customFormat="false" ht="14.65" hidden="false" customHeight="false" outlineLevel="0" collapsed="false">
      <c r="H36" s="18" t="str">
        <f aca="false">I36&amp;J36</f>
        <v>douglaska4</v>
      </c>
      <c r="I36" s="18" t="s">
        <v>206</v>
      </c>
      <c r="J36" s="18" t="n">
        <v>4</v>
      </c>
      <c r="K36" s="18" t="n">
        <v>16.3943437</v>
      </c>
      <c r="L36" s="18" t="n">
        <v>1.1526536</v>
      </c>
      <c r="M36" s="18" t="n">
        <v>-0.019247</v>
      </c>
      <c r="N36" s="18" t="n">
        <v>0.0002675</v>
      </c>
      <c r="O36" s="18" t="n">
        <v>-1.2E-006</v>
      </c>
      <c r="Q36" s="18" t="n">
        <f aca="false">VALUE(K36)/1000000</f>
        <v>1.63943437E-005</v>
      </c>
      <c r="R36" s="18" t="n">
        <f aca="false">VALUE(L36)/1000000</f>
        <v>1.1526536E-006</v>
      </c>
      <c r="S36" s="18" t="n">
        <f aca="false">VALUE(M36)/1000000</f>
        <v>-1.9247E-008</v>
      </c>
      <c r="T36" s="18" t="n">
        <f aca="false">VALUE(N36)/1000000</f>
        <v>2.675E-010</v>
      </c>
      <c r="U36" s="18" t="n">
        <f aca="false">VALUE(O36)/1000000</f>
        <v>-1.2E-012</v>
      </c>
    </row>
    <row r="37" customFormat="false" ht="14.65" hidden="false" customHeight="false" outlineLevel="0" collapsed="false">
      <c r="H37" s="18" t="str">
        <f aca="false">I37&amp;J37</f>
        <v>douglaska5</v>
      </c>
      <c r="I37" s="18" t="s">
        <v>206</v>
      </c>
      <c r="J37" s="18" t="n">
        <v>5</v>
      </c>
      <c r="K37" s="18" t="n">
        <v>16.3004166</v>
      </c>
      <c r="L37" s="18" t="n">
        <v>1.0266188</v>
      </c>
      <c r="M37" s="18" t="n">
        <v>-0.0182701</v>
      </c>
      <c r="N37" s="18" t="n">
        <v>0.00025</v>
      </c>
      <c r="O37" s="18" t="n">
        <v>-1.1E-006</v>
      </c>
      <c r="Q37" s="18" t="n">
        <f aca="false">VALUE(K37)/1000000</f>
        <v>1.63004166E-005</v>
      </c>
      <c r="R37" s="18" t="n">
        <f aca="false">VALUE(L37)/1000000</f>
        <v>1.0266188E-006</v>
      </c>
      <c r="S37" s="18" t="n">
        <f aca="false">VALUE(M37)/1000000</f>
        <v>-1.82701E-008</v>
      </c>
      <c r="T37" s="18" t="n">
        <f aca="false">VALUE(N37)/1000000</f>
        <v>2.5E-010</v>
      </c>
      <c r="U37" s="18" t="n">
        <f aca="false">VALUE(O37)/1000000</f>
        <v>-1.1E-012</v>
      </c>
    </row>
    <row r="38" customFormat="false" ht="14.65" hidden="false" customHeight="false" outlineLevel="0" collapsed="false">
      <c r="H38" s="18" t="str">
        <f aca="false">I38&amp;J38</f>
        <v>modřín1</v>
      </c>
      <c r="I38" s="18" t="s">
        <v>205</v>
      </c>
      <c r="J38" s="18" t="n">
        <v>1</v>
      </c>
      <c r="K38" s="18" t="n">
        <v>17.9155137</v>
      </c>
      <c r="L38" s="18" t="n">
        <v>-0.0436864</v>
      </c>
      <c r="M38" s="18" t="n">
        <v>0.0063278</v>
      </c>
      <c r="N38" s="18" t="n">
        <v>5.8E-005</v>
      </c>
      <c r="O38" s="18" t="n">
        <v>-6E-007</v>
      </c>
      <c r="Q38" s="18" t="n">
        <f aca="false">VALUE(K38)/1000000</f>
        <v>1.79155137E-005</v>
      </c>
      <c r="R38" s="18" t="n">
        <f aca="false">VALUE(L38)/1000000</f>
        <v>-4.36864E-008</v>
      </c>
      <c r="S38" s="18" t="n">
        <f aca="false">VALUE(M38)/1000000</f>
        <v>6.3278E-009</v>
      </c>
      <c r="T38" s="18" t="n">
        <f aca="false">VALUE(N38)/1000000</f>
        <v>5.8E-011</v>
      </c>
      <c r="U38" s="18" t="n">
        <f aca="false">VALUE(O38)/1000000</f>
        <v>-6E-013</v>
      </c>
    </row>
    <row r="39" customFormat="false" ht="14.65" hidden="false" customHeight="false" outlineLevel="0" collapsed="false">
      <c r="H39" s="18" t="str">
        <f aca="false">I39&amp;J39</f>
        <v>modřín2</v>
      </c>
      <c r="I39" s="18" t="s">
        <v>205</v>
      </c>
      <c r="J39" s="18" t="n">
        <v>2</v>
      </c>
      <c r="K39" s="18" t="n">
        <v>17.7201959</v>
      </c>
      <c r="L39" s="18" t="n">
        <v>-0.0508066</v>
      </c>
      <c r="M39" s="18" t="n">
        <v>0.006755</v>
      </c>
      <c r="N39" s="18" t="n">
        <v>1.06E-005</v>
      </c>
      <c r="O39" s="18" t="n">
        <v>-3E-007</v>
      </c>
      <c r="Q39" s="18" t="n">
        <f aca="false">VALUE(K39)/1000000</f>
        <v>1.77201959E-005</v>
      </c>
      <c r="R39" s="18" t="n">
        <f aca="false">VALUE(L39)/1000000</f>
        <v>-5.08066E-008</v>
      </c>
      <c r="S39" s="18" t="n">
        <f aca="false">VALUE(M39)/1000000</f>
        <v>6.755E-009</v>
      </c>
      <c r="T39" s="18" t="n">
        <f aca="false">VALUE(N39)/1000000</f>
        <v>1.06E-011</v>
      </c>
      <c r="U39" s="18" t="n">
        <f aca="false">VALUE(O39)/1000000</f>
        <v>-3E-013</v>
      </c>
    </row>
    <row r="40" customFormat="false" ht="14.65" hidden="false" customHeight="false" outlineLevel="0" collapsed="false">
      <c r="H40" s="18" t="str">
        <f aca="false">I40&amp;J40</f>
        <v>modřín3</v>
      </c>
      <c r="I40" s="18" t="s">
        <v>205</v>
      </c>
      <c r="J40" s="18" t="n">
        <v>3</v>
      </c>
      <c r="K40" s="18" t="n">
        <v>17.6508301</v>
      </c>
      <c r="L40" s="18" t="n">
        <v>-0.026508</v>
      </c>
      <c r="M40" s="18" t="n">
        <v>0.0031716</v>
      </c>
      <c r="N40" s="18" t="n">
        <v>5.01E-005</v>
      </c>
      <c r="O40" s="18" t="n">
        <v>-4E-007</v>
      </c>
      <c r="Q40" s="18" t="n">
        <f aca="false">VALUE(K40)/1000000</f>
        <v>1.76508301E-005</v>
      </c>
      <c r="R40" s="18" t="n">
        <f aca="false">VALUE(L40)/1000000</f>
        <v>-2.6508E-008</v>
      </c>
      <c r="S40" s="18" t="n">
        <f aca="false">VALUE(M40)/1000000</f>
        <v>3.1716E-009</v>
      </c>
      <c r="T40" s="18" t="n">
        <f aca="false">VALUE(N40)/1000000</f>
        <v>5.01E-011</v>
      </c>
      <c r="U40" s="18" t="n">
        <f aca="false">VALUE(O40)/1000000</f>
        <v>-4E-013</v>
      </c>
    </row>
    <row r="41" customFormat="false" ht="14.65" hidden="false" customHeight="false" outlineLevel="0" collapsed="false">
      <c r="H41" s="18" t="str">
        <f aca="false">I41&amp;J41</f>
        <v>modřín4</v>
      </c>
      <c r="I41" s="18" t="s">
        <v>205</v>
      </c>
      <c r="J41" s="18" t="n">
        <v>4</v>
      </c>
      <c r="K41" s="18" t="n">
        <v>17.9446102</v>
      </c>
      <c r="L41" s="18" t="n">
        <v>-0.0144274</v>
      </c>
      <c r="M41" s="18" t="n">
        <v>0.001137</v>
      </c>
      <c r="N41" s="18" t="n">
        <v>6.19E-005</v>
      </c>
      <c r="O41" s="18" t="n">
        <v>-4E-007</v>
      </c>
      <c r="Q41" s="18" t="n">
        <f aca="false">VALUE(K41)/1000000</f>
        <v>1.79446102E-005</v>
      </c>
      <c r="R41" s="18" t="n">
        <f aca="false">VALUE(L41)/1000000</f>
        <v>-1.44274E-008</v>
      </c>
      <c r="S41" s="18" t="n">
        <f aca="false">VALUE(M41)/1000000</f>
        <v>1.137E-009</v>
      </c>
      <c r="T41" s="18" t="n">
        <f aca="false">VALUE(N41)/1000000</f>
        <v>6.19E-011</v>
      </c>
      <c r="U41" s="18" t="n">
        <f aca="false">VALUE(O41)/1000000</f>
        <v>-4E-013</v>
      </c>
    </row>
    <row r="42" customFormat="false" ht="14.65" hidden="false" customHeight="false" outlineLevel="0" collapsed="false">
      <c r="H42" s="18" t="str">
        <f aca="false">I42&amp;J42</f>
        <v>modřín5</v>
      </c>
      <c r="I42" s="18" t="s">
        <v>205</v>
      </c>
      <c r="J42" s="18" t="n">
        <v>5</v>
      </c>
      <c r="K42" s="18" t="n">
        <v>17.2037056</v>
      </c>
      <c r="L42" s="18" t="n">
        <v>0.1216327</v>
      </c>
      <c r="M42" s="18" t="n">
        <v>-0.0018271</v>
      </c>
      <c r="N42" s="18" t="n">
        <v>4.96E-005</v>
      </c>
      <c r="O42" s="18" t="n">
        <v>-2E-007</v>
      </c>
      <c r="Q42" s="18" t="n">
        <f aca="false">VALUE(K42)/1000000</f>
        <v>1.72037056E-005</v>
      </c>
      <c r="R42" s="18" t="n">
        <f aca="false">VALUE(L42)/1000000</f>
        <v>1.216327E-007</v>
      </c>
      <c r="S42" s="18" t="n">
        <f aca="false">VALUE(M42)/1000000</f>
        <v>-1.8271E-009</v>
      </c>
      <c r="T42" s="18" t="n">
        <f aca="false">VALUE(N42)/1000000</f>
        <v>4.96E-011</v>
      </c>
      <c r="U42" s="18" t="n">
        <f aca="false">VALUE(O42)/1000000</f>
        <v>-2E-013</v>
      </c>
    </row>
    <row r="43" customFormat="false" ht="14.65" hidden="false" customHeight="false" outlineLevel="0" collapsed="false">
      <c r="H43" s="18" t="str">
        <f aca="false">I43&amp;J43</f>
        <v>modřín6</v>
      </c>
      <c r="I43" s="18" t="s">
        <v>205</v>
      </c>
      <c r="J43" s="18" t="n">
        <v>6</v>
      </c>
      <c r="K43" s="18" t="n">
        <v>17.5819979</v>
      </c>
      <c r="L43" s="18" t="n">
        <v>0.0383211</v>
      </c>
      <c r="M43" s="18" t="n">
        <v>-0.0023109</v>
      </c>
      <c r="N43" s="18" t="n">
        <v>6.88E-005</v>
      </c>
      <c r="O43" s="18" t="n">
        <v>-3E-007</v>
      </c>
      <c r="Q43" s="18" t="n">
        <f aca="false">VALUE(K43)/1000000</f>
        <v>1.75819979E-005</v>
      </c>
      <c r="R43" s="18" t="n">
        <f aca="false">VALUE(L43)/1000000</f>
        <v>3.83211E-008</v>
      </c>
      <c r="S43" s="18" t="n">
        <f aca="false">VALUE(M43)/1000000</f>
        <v>-2.3109E-009</v>
      </c>
      <c r="T43" s="18" t="n">
        <f aca="false">VALUE(N43)/1000000</f>
        <v>6.88E-011</v>
      </c>
      <c r="U43" s="18" t="n">
        <f aca="false">VALUE(O43)/1000000</f>
        <v>-3E-013</v>
      </c>
    </row>
    <row r="44" customFormat="false" ht="14.65" hidden="false" customHeight="false" outlineLevel="0" collapsed="false">
      <c r="H44" s="18" t="str">
        <f aca="false">I44&amp;J44</f>
        <v>modřín7</v>
      </c>
      <c r="I44" s="18" t="s">
        <v>205</v>
      </c>
      <c r="J44" s="18" t="n">
        <v>7</v>
      </c>
      <c r="K44" s="18" t="n">
        <v>17.7801036</v>
      </c>
      <c r="L44" s="18" t="n">
        <v>0.0038661</v>
      </c>
      <c r="M44" s="18" t="n">
        <v>-0.0004546</v>
      </c>
      <c r="N44" s="18" t="n">
        <v>1.21E-005</v>
      </c>
      <c r="O44" s="18" t="n">
        <v>0</v>
      </c>
      <c r="Q44" s="18" t="n">
        <f aca="false">VALUE(K44)/1000000</f>
        <v>1.77801036E-005</v>
      </c>
      <c r="R44" s="18" t="n">
        <f aca="false">VALUE(L44)/1000000</f>
        <v>3.8661E-009</v>
      </c>
      <c r="S44" s="18" t="n">
        <f aca="false">VALUE(M44)/1000000</f>
        <v>-4.546E-010</v>
      </c>
      <c r="T44" s="18" t="n">
        <f aca="false">VALUE(N44)/1000000</f>
        <v>1.21E-011</v>
      </c>
      <c r="U44" s="18" t="n">
        <f aca="false">VALUE(O44)/1000000</f>
        <v>0</v>
      </c>
    </row>
    <row r="45" customFormat="false" ht="14.65" hidden="false" customHeight="false" outlineLevel="0" collapsed="false">
      <c r="H45" s="18" t="str">
        <f aca="false">I45&amp;J45</f>
        <v>modřín8</v>
      </c>
      <c r="I45" s="18" t="s">
        <v>205</v>
      </c>
      <c r="J45" s="18" t="n">
        <v>8</v>
      </c>
      <c r="K45" s="18" t="n">
        <v>17.5113971</v>
      </c>
      <c r="L45" s="18" t="n">
        <v>-0.0172598</v>
      </c>
      <c r="M45" s="18" t="n">
        <v>0.0014918</v>
      </c>
      <c r="N45" s="18" t="n">
        <v>-1.8E-005</v>
      </c>
      <c r="O45" s="18" t="n">
        <v>1E-007</v>
      </c>
      <c r="Q45" s="18" t="n">
        <f aca="false">VALUE(K45)/1000000</f>
        <v>1.75113971E-005</v>
      </c>
      <c r="R45" s="18" t="n">
        <f aca="false">VALUE(L45)/1000000</f>
        <v>-1.72598E-008</v>
      </c>
      <c r="S45" s="18" t="n">
        <f aca="false">VALUE(M45)/1000000</f>
        <v>1.4918E-009</v>
      </c>
      <c r="T45" s="18" t="n">
        <f aca="false">VALUE(N45)/1000000</f>
        <v>-1.8E-011</v>
      </c>
      <c r="U45" s="18" t="n">
        <f aca="false">VALUE(O45)/1000000</f>
        <v>1E-013</v>
      </c>
    </row>
    <row r="46" customFormat="false" ht="14.65" hidden="false" customHeight="false" outlineLevel="0" collapsed="false">
      <c r="H46" s="18" t="str">
        <f aca="false">I46&amp;J46</f>
        <v>modřín9</v>
      </c>
      <c r="I46" s="18" t="s">
        <v>205</v>
      </c>
      <c r="J46" s="18" t="n">
        <v>9</v>
      </c>
      <c r="K46" s="18" t="n">
        <v>16.89</v>
      </c>
      <c r="L46" s="18" t="n">
        <v>0</v>
      </c>
      <c r="M46" s="18" t="n">
        <v>0</v>
      </c>
      <c r="N46" s="18" t="n">
        <v>0</v>
      </c>
      <c r="O46" s="18" t="n">
        <v>0</v>
      </c>
      <c r="Q46" s="18" t="n">
        <f aca="false">VALUE(K46)/1000000</f>
        <v>1.689E-005</v>
      </c>
      <c r="R46" s="18" t="n">
        <f aca="false">VALUE(L46)/1000000</f>
        <v>0</v>
      </c>
      <c r="S46" s="18" t="n">
        <f aca="false">VALUE(M46)/1000000</f>
        <v>0</v>
      </c>
      <c r="T46" s="18" t="n">
        <f aca="false">VALUE(N46)/1000000</f>
        <v>0</v>
      </c>
      <c r="U46" s="18" t="n">
        <f aca="false">VALUE(O46)/1000000</f>
        <v>0</v>
      </c>
    </row>
    <row r="47" customFormat="false" ht="14.65" hidden="false" customHeight="false" outlineLevel="0" collapsed="false">
      <c r="H47" s="18" t="str">
        <f aca="false">I47&amp;J47</f>
        <v>dub1</v>
      </c>
      <c r="I47" s="18" t="s">
        <v>208</v>
      </c>
      <c r="J47" s="18" t="n">
        <v>1</v>
      </c>
      <c r="K47" s="18" t="n">
        <v>23.4330545</v>
      </c>
      <c r="L47" s="18" t="n">
        <v>-0.1196887</v>
      </c>
      <c r="M47" s="18" t="n">
        <v>0.0162595</v>
      </c>
      <c r="N47" s="18" t="n">
        <v>-8.29E-005</v>
      </c>
      <c r="O47" s="18" t="n">
        <v>1E-007</v>
      </c>
      <c r="Q47" s="18" t="n">
        <f aca="false">VALUE(K47)/1000000</f>
        <v>2.34330545E-005</v>
      </c>
      <c r="R47" s="18" t="n">
        <f aca="false">VALUE(L47)/1000000</f>
        <v>-1.196887E-007</v>
      </c>
      <c r="S47" s="18" t="n">
        <f aca="false">VALUE(M47)/1000000</f>
        <v>1.62595E-008</v>
      </c>
      <c r="T47" s="18" t="n">
        <f aca="false">VALUE(N47)/1000000</f>
        <v>-8.29E-011</v>
      </c>
      <c r="U47" s="18" t="n">
        <f aca="false">VALUE(O47)/1000000</f>
        <v>1E-013</v>
      </c>
    </row>
    <row r="48" customFormat="false" ht="14.65" hidden="false" customHeight="false" outlineLevel="0" collapsed="false">
      <c r="H48" s="18" t="str">
        <f aca="false">I48&amp;J48</f>
        <v>dub2</v>
      </c>
      <c r="I48" s="18" t="s">
        <v>208</v>
      </c>
      <c r="J48" s="18" t="n">
        <v>2</v>
      </c>
      <c r="K48" s="18" t="n">
        <v>23.9603431</v>
      </c>
      <c r="L48" s="18" t="n">
        <v>-0.03</v>
      </c>
      <c r="M48" s="18" t="n">
        <v>0.00932</v>
      </c>
      <c r="N48" s="18" t="n">
        <v>-2.51E-005</v>
      </c>
      <c r="O48" s="18" t="n">
        <v>-2E-008</v>
      </c>
      <c r="Q48" s="18" t="n">
        <f aca="false">VALUE(K48)/1000000</f>
        <v>2.39603431E-005</v>
      </c>
      <c r="R48" s="18" t="n">
        <f aca="false">VALUE(L48)/1000000</f>
        <v>-3E-008</v>
      </c>
      <c r="S48" s="18" t="n">
        <f aca="false">VALUE(M48)/1000000</f>
        <v>9.32E-009</v>
      </c>
      <c r="T48" s="18" t="n">
        <f aca="false">VALUE(N48)/1000000</f>
        <v>-2.51E-011</v>
      </c>
      <c r="U48" s="18" t="n">
        <f aca="false">VALUE(O48)/1000000</f>
        <v>-2E-014</v>
      </c>
    </row>
    <row r="49" customFormat="false" ht="14.65" hidden="false" customHeight="false" outlineLevel="0" collapsed="false">
      <c r="H49" s="18" t="str">
        <f aca="false">I49&amp;J49</f>
        <v>dub3</v>
      </c>
      <c r="I49" s="18" t="s">
        <v>208</v>
      </c>
      <c r="J49" s="18" t="n">
        <v>3</v>
      </c>
      <c r="K49" s="18" t="n">
        <v>23.5748461</v>
      </c>
      <c r="L49" s="18" t="n">
        <v>0.2596</v>
      </c>
      <c r="M49" s="18" t="n">
        <v>-0.0030778</v>
      </c>
      <c r="N49" s="18" t="n">
        <v>0.0001141</v>
      </c>
      <c r="O49" s="18" t="n">
        <v>-5E-007</v>
      </c>
      <c r="Q49" s="18" t="n">
        <f aca="false">VALUE(K49)/1000000</f>
        <v>2.35748461E-005</v>
      </c>
      <c r="R49" s="18" t="n">
        <f aca="false">VALUE(L49)/1000000</f>
        <v>2.596E-007</v>
      </c>
      <c r="S49" s="18" t="n">
        <f aca="false">VALUE(M49)/1000000</f>
        <v>-3.0778E-009</v>
      </c>
      <c r="T49" s="18" t="n">
        <f aca="false">VALUE(N49)/1000000</f>
        <v>1.141E-010</v>
      </c>
      <c r="U49" s="18" t="n">
        <f aca="false">VALUE(O49)/1000000</f>
        <v>-5E-013</v>
      </c>
    </row>
    <row r="50" customFormat="false" ht="14.65" hidden="false" customHeight="false" outlineLevel="0" collapsed="false">
      <c r="H50" s="18" t="str">
        <f aca="false">I50&amp;J50</f>
        <v>dub4</v>
      </c>
      <c r="I50" s="18" t="s">
        <v>208</v>
      </c>
      <c r="J50" s="18" t="n">
        <v>4</v>
      </c>
      <c r="K50" s="18" t="n">
        <v>23.7647634</v>
      </c>
      <c r="L50" s="18" t="n">
        <v>0.0721018</v>
      </c>
      <c r="M50" s="18" t="n">
        <v>-0.0016423</v>
      </c>
      <c r="N50" s="18" t="n">
        <v>0.0001008</v>
      </c>
      <c r="O50" s="18" t="n">
        <v>-4.4E-007</v>
      </c>
      <c r="Q50" s="18" t="n">
        <f aca="false">VALUE(K50)/1000000</f>
        <v>2.37647634E-005</v>
      </c>
      <c r="R50" s="18" t="n">
        <f aca="false">VALUE(L50)/1000000</f>
        <v>7.21018E-008</v>
      </c>
      <c r="S50" s="18" t="n">
        <f aca="false">VALUE(M50)/1000000</f>
        <v>-1.6423E-009</v>
      </c>
      <c r="T50" s="18" t="n">
        <f aca="false">VALUE(N50)/1000000</f>
        <v>1.008E-010</v>
      </c>
      <c r="U50" s="18" t="n">
        <f aca="false">VALUE(O50)/1000000</f>
        <v>-4.4E-013</v>
      </c>
    </row>
    <row r="51" customFormat="false" ht="14.65" hidden="false" customHeight="false" outlineLevel="0" collapsed="false">
      <c r="H51" s="18" t="str">
        <f aca="false">I51&amp;J51</f>
        <v>dub5</v>
      </c>
      <c r="I51" s="18" t="s">
        <v>208</v>
      </c>
      <c r="J51" s="18" t="n">
        <v>5</v>
      </c>
      <c r="K51" s="18" t="n">
        <v>23.276899</v>
      </c>
      <c r="L51" s="18" t="n">
        <v>0.0536433</v>
      </c>
      <c r="M51" s="18" t="n">
        <v>0.0028</v>
      </c>
      <c r="N51" s="18" t="n">
        <v>9.7E-006</v>
      </c>
      <c r="O51" s="18" t="n">
        <v>-5E-008</v>
      </c>
      <c r="Q51" s="18" t="n">
        <f aca="false">VALUE(K51)/1000000</f>
        <v>2.3276899E-005</v>
      </c>
      <c r="R51" s="18" t="n">
        <f aca="false">VALUE(L51)/1000000</f>
        <v>5.36433E-008</v>
      </c>
      <c r="S51" s="18" t="n">
        <f aca="false">VALUE(M51)/1000000</f>
        <v>2.8E-009</v>
      </c>
      <c r="T51" s="18" t="n">
        <f aca="false">VALUE(N51)/1000000</f>
        <v>9.7E-012</v>
      </c>
      <c r="U51" s="18" t="n">
        <f aca="false">VALUE(O51)/1000000</f>
        <v>-5E-014</v>
      </c>
    </row>
    <row r="52" customFormat="false" ht="14.65" hidden="false" customHeight="false" outlineLevel="0" collapsed="false">
      <c r="H52" s="18" t="str">
        <f aca="false">I52&amp;J52</f>
        <v>dub6</v>
      </c>
      <c r="I52" s="18" t="s">
        <v>208</v>
      </c>
      <c r="J52" s="18" t="n">
        <v>6</v>
      </c>
      <c r="K52" s="18" t="n">
        <v>23.4925683</v>
      </c>
      <c r="L52" s="18" t="n">
        <v>-0.0656038</v>
      </c>
      <c r="M52" s="18" t="n">
        <v>0.0087417</v>
      </c>
      <c r="N52" s="18" t="n">
        <v>-8.32E-005</v>
      </c>
      <c r="O52" s="18" t="n">
        <v>3.1E-007</v>
      </c>
      <c r="Q52" s="18" t="n">
        <f aca="false">VALUE(K52)/1000000</f>
        <v>2.34925683E-005</v>
      </c>
      <c r="R52" s="18" t="n">
        <f aca="false">VALUE(L52)/1000000</f>
        <v>-6.56038E-008</v>
      </c>
      <c r="S52" s="18" t="n">
        <f aca="false">VALUE(M52)/1000000</f>
        <v>8.7417E-009</v>
      </c>
      <c r="T52" s="18" t="n">
        <f aca="false">VALUE(N52)/1000000</f>
        <v>-8.32E-011</v>
      </c>
      <c r="U52" s="18" t="n">
        <f aca="false">VALUE(O52)/1000000</f>
        <v>3.1E-013</v>
      </c>
    </row>
    <row r="53" customFormat="false" ht="14.65" hidden="false" customHeight="false" outlineLevel="0" collapsed="false">
      <c r="H53" s="18" t="str">
        <f aca="false">I53&amp;J53</f>
        <v>dub7</v>
      </c>
      <c r="I53" s="18" t="s">
        <v>208</v>
      </c>
      <c r="J53" s="18" t="n">
        <v>7</v>
      </c>
      <c r="K53" s="18" t="n">
        <v>23.635242</v>
      </c>
      <c r="L53" s="18" t="n">
        <v>0.1231448</v>
      </c>
      <c r="M53" s="18" t="n">
        <v>-0.001596</v>
      </c>
      <c r="N53" s="18" t="n">
        <v>4.28E-005</v>
      </c>
      <c r="O53" s="18" t="n">
        <v>-1.51E-007</v>
      </c>
      <c r="Q53" s="18" t="n">
        <f aca="false">VALUE(K53)/1000000</f>
        <v>2.3635242E-005</v>
      </c>
      <c r="R53" s="18" t="n">
        <f aca="false">VALUE(L53)/1000000</f>
        <v>1.231448E-007</v>
      </c>
      <c r="S53" s="18" t="n">
        <f aca="false">VALUE(M53)/1000000</f>
        <v>-1.596E-009</v>
      </c>
      <c r="T53" s="18" t="n">
        <f aca="false">VALUE(N53)/1000000</f>
        <v>4.28E-011</v>
      </c>
      <c r="U53" s="18" t="n">
        <f aca="false">VALUE(O53)/1000000</f>
        <v>-1.51E-013</v>
      </c>
    </row>
    <row r="54" customFormat="false" ht="14.65" hidden="false" customHeight="false" outlineLevel="0" collapsed="false">
      <c r="H54" s="18" t="str">
        <f aca="false">I54&amp;J54</f>
        <v>dub8</v>
      </c>
      <c r="I54" s="18" t="s">
        <v>208</v>
      </c>
      <c r="J54" s="18" t="n">
        <v>8</v>
      </c>
      <c r="K54" s="18" t="n">
        <v>23.9440437</v>
      </c>
      <c r="L54" s="18" t="n">
        <v>-0.002916</v>
      </c>
      <c r="M54" s="18" t="n">
        <v>0.0032268</v>
      </c>
      <c r="N54" s="18" t="n">
        <v>-9.7E-006</v>
      </c>
      <c r="O54" s="18" t="n">
        <v>-1.3E-008</v>
      </c>
      <c r="Q54" s="18" t="n">
        <f aca="false">VALUE(K54)/1000000</f>
        <v>2.39440437E-005</v>
      </c>
      <c r="R54" s="18" t="n">
        <f aca="false">VALUE(L54)/1000000</f>
        <v>-2.916E-009</v>
      </c>
      <c r="S54" s="18" t="n">
        <f aca="false">VALUE(M54)/1000000</f>
        <v>3.2268E-009</v>
      </c>
      <c r="T54" s="18" t="n">
        <f aca="false">VALUE(N54)/1000000</f>
        <v>-9.7E-012</v>
      </c>
      <c r="U54" s="18" t="n">
        <f aca="false">VALUE(O54)/1000000</f>
        <v>-1.3E-014</v>
      </c>
    </row>
    <row r="55" customFormat="false" ht="14.65" hidden="false" customHeight="false" outlineLevel="0" collapsed="false">
      <c r="H55" s="18" t="str">
        <f aca="false">I55&amp;J55</f>
        <v>dub9</v>
      </c>
      <c r="I55" s="18" t="s">
        <v>208</v>
      </c>
      <c r="J55" s="18" t="n">
        <v>9</v>
      </c>
      <c r="K55" s="18" t="n">
        <v>23.8031589</v>
      </c>
      <c r="L55" s="18" t="n">
        <v>0.164166</v>
      </c>
      <c r="M55" s="18" t="n">
        <v>-0.0010694</v>
      </c>
      <c r="N55" s="18" t="n">
        <v>-1.9E-006</v>
      </c>
      <c r="O55" s="18" t="n">
        <v>4.5E-008</v>
      </c>
      <c r="Q55" s="18" t="n">
        <f aca="false">VALUE(K55)/1000000</f>
        <v>2.38031589E-005</v>
      </c>
      <c r="R55" s="18" t="n">
        <f aca="false">VALUE(L55)/1000000</f>
        <v>1.64166E-007</v>
      </c>
      <c r="S55" s="18" t="n">
        <f aca="false">VALUE(M55)/1000000</f>
        <v>-1.0694E-009</v>
      </c>
      <c r="T55" s="18" t="n">
        <f aca="false">VALUE(N55)/1000000</f>
        <v>-1.9E-012</v>
      </c>
      <c r="U55" s="18" t="n">
        <f aca="false">VALUE(O55)/1000000</f>
        <v>4.5E-014</v>
      </c>
    </row>
    <row r="56" customFormat="false" ht="14.65" hidden="false" customHeight="false" outlineLevel="0" collapsed="false">
      <c r="H56" s="18" t="str">
        <f aca="false">I56&amp;J56</f>
        <v>buk1</v>
      </c>
      <c r="I56" s="18" t="s">
        <v>207</v>
      </c>
      <c r="J56" s="18" t="n">
        <v>1</v>
      </c>
      <c r="K56" s="18" t="n">
        <v>19.9590706</v>
      </c>
      <c r="L56" s="18" t="n">
        <v>0.5095479</v>
      </c>
      <c r="M56" s="18" t="n">
        <v>-0.0088056</v>
      </c>
      <c r="N56" s="18" t="n">
        <v>0.0001375</v>
      </c>
      <c r="O56" s="18" t="n">
        <v>-5.6E-007</v>
      </c>
      <c r="Q56" s="18" t="n">
        <f aca="false">VALUE(K56)/1000000</f>
        <v>1.99590706E-005</v>
      </c>
      <c r="R56" s="18" t="n">
        <f aca="false">VALUE(L56)/1000000</f>
        <v>5.095479E-007</v>
      </c>
      <c r="S56" s="18" t="n">
        <f aca="false">VALUE(M56)/1000000</f>
        <v>-8.8056E-009</v>
      </c>
      <c r="T56" s="18" t="n">
        <f aca="false">VALUE(N56)/1000000</f>
        <v>1.375E-010</v>
      </c>
      <c r="U56" s="18" t="n">
        <f aca="false">VALUE(O56)/1000000</f>
        <v>-5.6E-013</v>
      </c>
    </row>
    <row r="57" customFormat="false" ht="14.65" hidden="false" customHeight="false" outlineLevel="0" collapsed="false">
      <c r="H57" s="18" t="str">
        <f aca="false">I57&amp;J57</f>
        <v>buk2</v>
      </c>
      <c r="I57" s="18" t="s">
        <v>207</v>
      </c>
      <c r="J57" s="18" t="n">
        <v>2</v>
      </c>
      <c r="K57" s="18" t="n">
        <v>19.8734198</v>
      </c>
      <c r="L57" s="18" t="n">
        <v>0.6027565</v>
      </c>
      <c r="M57" s="18" t="n">
        <v>-0.0115556</v>
      </c>
      <c r="N57" s="18" t="n">
        <v>0.0001399</v>
      </c>
      <c r="O57" s="18" t="n">
        <v>-4.9E-007</v>
      </c>
      <c r="Q57" s="18" t="n">
        <f aca="false">VALUE(K57)/1000000</f>
        <v>1.98734198E-005</v>
      </c>
      <c r="R57" s="18" t="n">
        <f aca="false">VALUE(L57)/1000000</f>
        <v>6.027565E-007</v>
      </c>
      <c r="S57" s="18" t="n">
        <f aca="false">VALUE(M57)/1000000</f>
        <v>-1.15556E-008</v>
      </c>
      <c r="T57" s="18" t="n">
        <f aca="false">VALUE(N57)/1000000</f>
        <v>1.399E-010</v>
      </c>
      <c r="U57" s="18" t="n">
        <f aca="false">VALUE(O57)/1000000</f>
        <v>-4.9E-013</v>
      </c>
    </row>
    <row r="58" customFormat="false" ht="14.65" hidden="false" customHeight="false" outlineLevel="0" collapsed="false">
      <c r="H58" s="18" t="str">
        <f aca="false">I58&amp;J58</f>
        <v>buk3</v>
      </c>
      <c r="I58" s="18" t="s">
        <v>207</v>
      </c>
      <c r="J58" s="18" t="n">
        <v>3</v>
      </c>
      <c r="K58" s="18" t="n">
        <v>20.1414406</v>
      </c>
      <c r="L58" s="18" t="n">
        <v>0.3719634</v>
      </c>
      <c r="M58" s="18" t="n">
        <v>-0.0060286</v>
      </c>
      <c r="N58" s="18" t="n">
        <v>8.51E-005</v>
      </c>
      <c r="O58" s="18" t="n">
        <v>-3.2E-007</v>
      </c>
      <c r="Q58" s="18" t="n">
        <f aca="false">VALUE(K58)/1000000</f>
        <v>2.01414406E-005</v>
      </c>
      <c r="R58" s="18" t="n">
        <f aca="false">VALUE(L58)/1000000</f>
        <v>3.719634E-007</v>
      </c>
      <c r="S58" s="18" t="n">
        <f aca="false">VALUE(M58)/1000000</f>
        <v>-6.0286E-009</v>
      </c>
      <c r="T58" s="18" t="n">
        <f aca="false">VALUE(N58)/1000000</f>
        <v>8.51E-011</v>
      </c>
      <c r="U58" s="18" t="n">
        <f aca="false">VALUE(O58)/1000000</f>
        <v>-3.2E-013</v>
      </c>
    </row>
    <row r="59" customFormat="false" ht="14.65" hidden="false" customHeight="false" outlineLevel="0" collapsed="false">
      <c r="H59" s="18" t="str">
        <f aca="false">I59&amp;J59</f>
        <v>buk4</v>
      </c>
      <c r="I59" s="18" t="s">
        <v>207</v>
      </c>
      <c r="J59" s="18" t="n">
        <v>4</v>
      </c>
      <c r="K59" s="18" t="n">
        <v>20.1302523</v>
      </c>
      <c r="L59" s="18" t="n">
        <v>0.3577903</v>
      </c>
      <c r="M59" s="18" t="n">
        <v>-0.0052713</v>
      </c>
      <c r="N59" s="18" t="n">
        <v>6.47E-005</v>
      </c>
      <c r="O59" s="18" t="n">
        <v>-2.2E-007</v>
      </c>
      <c r="Q59" s="18" t="n">
        <f aca="false">VALUE(K59)/1000000</f>
        <v>2.01302523E-005</v>
      </c>
      <c r="R59" s="18" t="n">
        <f aca="false">VALUE(L59)/1000000</f>
        <v>3.577903E-007</v>
      </c>
      <c r="S59" s="18" t="n">
        <f aca="false">VALUE(M59)/1000000</f>
        <v>-5.2713E-009</v>
      </c>
      <c r="T59" s="18" t="n">
        <f aca="false">VALUE(N59)/1000000</f>
        <v>6.47E-011</v>
      </c>
      <c r="U59" s="18" t="n">
        <f aca="false">VALUE(O59)/1000000</f>
        <v>-2.2E-013</v>
      </c>
    </row>
    <row r="60" customFormat="false" ht="14.65" hidden="false" customHeight="false" outlineLevel="0" collapsed="false">
      <c r="H60" s="18" t="str">
        <f aca="false">I60&amp;J60</f>
        <v>buk5</v>
      </c>
      <c r="I60" s="18" t="s">
        <v>207</v>
      </c>
      <c r="J60" s="18" t="n">
        <v>5</v>
      </c>
      <c r="K60" s="18" t="n">
        <v>19.8902382</v>
      </c>
      <c r="L60" s="18" t="n">
        <v>0.5578181</v>
      </c>
      <c r="M60" s="18" t="n">
        <v>-0.0129854</v>
      </c>
      <c r="N60" s="18" t="n">
        <v>0.0001433</v>
      </c>
      <c r="O60" s="18" t="n">
        <v>-4.8E-007</v>
      </c>
      <c r="Q60" s="18" t="n">
        <f aca="false">VALUE(K60)/1000000</f>
        <v>1.98902382E-005</v>
      </c>
      <c r="R60" s="18" t="n">
        <f aca="false">VALUE(L60)/1000000</f>
        <v>5.578181E-007</v>
      </c>
      <c r="S60" s="18" t="n">
        <f aca="false">VALUE(M60)/1000000</f>
        <v>-1.29854E-008</v>
      </c>
      <c r="T60" s="18" t="n">
        <f aca="false">VALUE(N60)/1000000</f>
        <v>1.433E-010</v>
      </c>
      <c r="U60" s="18" t="n">
        <f aca="false">VALUE(O60)/1000000</f>
        <v>-4.8E-013</v>
      </c>
    </row>
    <row r="61" customFormat="false" ht="14.65" hidden="false" customHeight="false" outlineLevel="0" collapsed="false">
      <c r="H61" s="18" t="str">
        <f aca="false">I61&amp;J61</f>
        <v>buk6</v>
      </c>
      <c r="I61" s="18" t="s">
        <v>207</v>
      </c>
      <c r="J61" s="18" t="n">
        <v>6</v>
      </c>
      <c r="K61" s="18" t="n">
        <v>19.8328749</v>
      </c>
      <c r="L61" s="18" t="n">
        <v>0.6026553</v>
      </c>
      <c r="M61" s="18" t="n">
        <v>-0.01489</v>
      </c>
      <c r="N61" s="18" t="n">
        <v>0.0001533</v>
      </c>
      <c r="O61" s="18" t="n">
        <v>-4.9E-007</v>
      </c>
      <c r="Q61" s="18" t="n">
        <f aca="false">VALUE(K61)/1000000</f>
        <v>1.98328749E-005</v>
      </c>
      <c r="R61" s="18" t="n">
        <f aca="false">VALUE(L61)/1000000</f>
        <v>6.026553E-007</v>
      </c>
      <c r="S61" s="18" t="n">
        <f aca="false">VALUE(M61)/1000000</f>
        <v>-1.489E-008</v>
      </c>
      <c r="T61" s="18" t="n">
        <f aca="false">VALUE(N61)/1000000</f>
        <v>1.533E-010</v>
      </c>
      <c r="U61" s="18" t="n">
        <f aca="false">VALUE(O61)/1000000</f>
        <v>-4.9E-013</v>
      </c>
    </row>
    <row r="62" customFormat="false" ht="14.65" hidden="false" customHeight="false" outlineLevel="0" collapsed="false">
      <c r="H62" s="18" t="str">
        <f aca="false">I62&amp;J62</f>
        <v>buk7</v>
      </c>
      <c r="I62" s="18" t="s">
        <v>207</v>
      </c>
      <c r="J62" s="18" t="n">
        <v>7</v>
      </c>
      <c r="K62" s="18" t="n">
        <v>20.3294955</v>
      </c>
      <c r="L62" s="18" t="n">
        <v>0.445533</v>
      </c>
      <c r="M62" s="18" t="n">
        <v>-0.0112687</v>
      </c>
      <c r="N62" s="18" t="n">
        <v>0.0001162</v>
      </c>
      <c r="O62" s="18" t="n">
        <v>-3.7E-007</v>
      </c>
      <c r="Q62" s="18" t="n">
        <f aca="false">VALUE(K62)/1000000</f>
        <v>2.03294955E-005</v>
      </c>
      <c r="R62" s="18" t="n">
        <f aca="false">VALUE(L62)/1000000</f>
        <v>4.45533E-007</v>
      </c>
      <c r="S62" s="18" t="n">
        <f aca="false">VALUE(M62)/1000000</f>
        <v>-1.12687E-008</v>
      </c>
      <c r="T62" s="18" t="n">
        <f aca="false">VALUE(N62)/1000000</f>
        <v>1.162E-010</v>
      </c>
      <c r="U62" s="18" t="n">
        <f aca="false">VALUE(O62)/1000000</f>
        <v>-3.7E-013</v>
      </c>
    </row>
    <row r="63" customFormat="false" ht="14.65" hidden="false" customHeight="false" outlineLevel="0" collapsed="false">
      <c r="H63" s="18" t="str">
        <f aca="false">I63&amp;J63</f>
        <v>buk8</v>
      </c>
      <c r="I63" s="18" t="s">
        <v>207</v>
      </c>
      <c r="J63" s="18" t="n">
        <v>8</v>
      </c>
      <c r="K63" s="18" t="n">
        <v>20.0934177</v>
      </c>
      <c r="L63" s="18" t="n">
        <v>0.40161145</v>
      </c>
      <c r="M63" s="18" t="n">
        <v>-0.0089876</v>
      </c>
      <c r="N63" s="18" t="n">
        <v>7.71E-005</v>
      </c>
      <c r="O63" s="18" t="n">
        <v>-2E-007</v>
      </c>
      <c r="Q63" s="18" t="n">
        <f aca="false">VALUE(K63)/1000000</f>
        <v>2.00934177E-005</v>
      </c>
      <c r="R63" s="18" t="n">
        <f aca="false">VALUE(L63)/1000000</f>
        <v>4.0161145E-007</v>
      </c>
      <c r="S63" s="18" t="n">
        <f aca="false">VALUE(M63)/1000000</f>
        <v>-8.9876E-009</v>
      </c>
      <c r="T63" s="18" t="n">
        <f aca="false">VALUE(N63)/1000000</f>
        <v>7.71E-011</v>
      </c>
      <c r="U63" s="18" t="n">
        <f aca="false">VALUE(O63)/1000000</f>
        <v>-2E-013</v>
      </c>
    </row>
    <row r="64" customFormat="false" ht="14.65" hidden="false" customHeight="false" outlineLevel="0" collapsed="false">
      <c r="H64" s="18" t="str">
        <f aca="false">I64&amp;J64</f>
        <v>buk9</v>
      </c>
      <c r="I64" s="18" t="s">
        <v>207</v>
      </c>
      <c r="J64" s="18" t="n">
        <v>9</v>
      </c>
      <c r="K64" s="18" t="n">
        <v>20.4889615</v>
      </c>
      <c r="L64" s="18" t="n">
        <v>-0.0046613</v>
      </c>
      <c r="M64" s="18" t="n">
        <v>0.0004984</v>
      </c>
      <c r="N64" s="18" t="n">
        <v>-5.8E-006</v>
      </c>
      <c r="O64" s="18" t="n">
        <v>4.5E-008</v>
      </c>
      <c r="Q64" s="18" t="n">
        <f aca="false">VALUE(K64)/1000000</f>
        <v>2.04889615E-005</v>
      </c>
      <c r="R64" s="18" t="n">
        <f aca="false">VALUE(L64)/1000000</f>
        <v>-4.6613E-009</v>
      </c>
      <c r="S64" s="18" t="n">
        <f aca="false">VALUE(M64)/1000000</f>
        <v>4.984E-010</v>
      </c>
      <c r="T64" s="18" t="n">
        <f aca="false">VALUE(N64)/1000000</f>
        <v>-5.8E-012</v>
      </c>
      <c r="U64" s="18" t="n">
        <f aca="false">VALUE(O64)/1000000</f>
        <v>4.5E-014</v>
      </c>
    </row>
    <row r="65" customFormat="false" ht="14.65" hidden="false" customHeight="false" outlineLevel="0" collapsed="false">
      <c r="H65" s="18" t="str">
        <f aca="false">I65&amp;J65</f>
        <v>jasan1</v>
      </c>
      <c r="I65" s="18" t="s">
        <v>209</v>
      </c>
      <c r="J65" s="18" t="n">
        <v>1</v>
      </c>
      <c r="K65" s="18" t="n">
        <v>14.7997463</v>
      </c>
      <c r="L65" s="18" t="n">
        <v>0.4924229</v>
      </c>
      <c r="M65" s="18" t="n">
        <v>-0.0127622</v>
      </c>
      <c r="N65" s="18" t="n">
        <v>0.0002156</v>
      </c>
      <c r="O65" s="18" t="n">
        <v>-9E-007</v>
      </c>
      <c r="Q65" s="18" t="n">
        <f aca="false">VALUE(K65)/1000000</f>
        <v>1.47997463E-005</v>
      </c>
      <c r="R65" s="18" t="n">
        <f aca="false">VALUE(L65)/1000000</f>
        <v>4.924229E-007</v>
      </c>
      <c r="S65" s="18" t="n">
        <f aca="false">VALUE(M65)/1000000</f>
        <v>-1.27622E-008</v>
      </c>
      <c r="T65" s="18" t="n">
        <f aca="false">VALUE(N65)/1000000</f>
        <v>2.156E-010</v>
      </c>
      <c r="U65" s="18" t="n">
        <f aca="false">VALUE(O65)/1000000</f>
        <v>-9E-013</v>
      </c>
    </row>
    <row r="66" customFormat="false" ht="14.65" hidden="false" customHeight="false" outlineLevel="0" collapsed="false">
      <c r="H66" s="18" t="str">
        <f aca="false">I66&amp;J66</f>
        <v>jasan2</v>
      </c>
      <c r="I66" s="18" t="s">
        <v>209</v>
      </c>
      <c r="J66" s="18" t="n">
        <v>2</v>
      </c>
      <c r="K66" s="18" t="n">
        <v>14.1538769</v>
      </c>
      <c r="L66" s="18" t="n">
        <v>0.6120321</v>
      </c>
      <c r="M66" s="18" t="n">
        <v>-0.0192</v>
      </c>
      <c r="N66" s="18" t="n">
        <v>0.0002599</v>
      </c>
      <c r="O66" s="18" t="n">
        <v>-1E-006</v>
      </c>
      <c r="Q66" s="18" t="n">
        <f aca="false">VALUE(K66)/1000000</f>
        <v>1.41538769E-005</v>
      </c>
      <c r="R66" s="18" t="n">
        <f aca="false">VALUE(L66)/1000000</f>
        <v>6.120321E-007</v>
      </c>
      <c r="S66" s="18" t="n">
        <f aca="false">VALUE(M66)/1000000</f>
        <v>-1.92E-008</v>
      </c>
      <c r="T66" s="18" t="n">
        <f aca="false">VALUE(N66)/1000000</f>
        <v>2.599E-010</v>
      </c>
      <c r="U66" s="18" t="n">
        <f aca="false">VALUE(O66)/1000000</f>
        <v>-1E-012</v>
      </c>
    </row>
    <row r="67" customFormat="false" ht="14.65" hidden="false" customHeight="false" outlineLevel="0" collapsed="false">
      <c r="H67" s="18" t="str">
        <f aca="false">I67&amp;J67</f>
        <v>jasan3</v>
      </c>
      <c r="I67" s="18" t="s">
        <v>209</v>
      </c>
      <c r="J67" s="18" t="n">
        <v>3</v>
      </c>
      <c r="K67" s="18" t="n">
        <v>14.3721207</v>
      </c>
      <c r="L67" s="18" t="n">
        <v>0.4923186</v>
      </c>
      <c r="M67" s="18" t="n">
        <v>-0.0141715</v>
      </c>
      <c r="N67" s="18" t="n">
        <v>0.000169</v>
      </c>
      <c r="O67" s="18" t="n">
        <v>-6E-007</v>
      </c>
      <c r="Q67" s="18" t="n">
        <f aca="false">VALUE(K67)/1000000</f>
        <v>1.43721207E-005</v>
      </c>
      <c r="R67" s="18" t="n">
        <f aca="false">VALUE(L67)/1000000</f>
        <v>4.923186E-007</v>
      </c>
      <c r="S67" s="18" t="n">
        <f aca="false">VALUE(M67)/1000000</f>
        <v>-1.41715E-008</v>
      </c>
      <c r="T67" s="18" t="n">
        <f aca="false">VALUE(N67)/1000000</f>
        <v>1.69E-010</v>
      </c>
      <c r="U67" s="18" t="n">
        <f aca="false">VALUE(O67)/1000000</f>
        <v>-6E-013</v>
      </c>
    </row>
    <row r="68" customFormat="false" ht="14.65" hidden="false" customHeight="false" outlineLevel="0" collapsed="false">
      <c r="H68" s="18" t="str">
        <f aca="false">I68&amp;J68</f>
        <v>bříza1</v>
      </c>
      <c r="I68" s="18" t="s">
        <v>214</v>
      </c>
      <c r="J68" s="18" t="n">
        <v>1</v>
      </c>
      <c r="K68" s="18" t="n">
        <v>7.7338903</v>
      </c>
      <c r="L68" s="18" t="n">
        <v>0.0122666</v>
      </c>
      <c r="M68" s="18" t="n">
        <v>0.002212</v>
      </c>
      <c r="N68" s="18" t="n">
        <v>-4.95E-005</v>
      </c>
      <c r="O68" s="18" t="n">
        <v>3.2E-007</v>
      </c>
      <c r="Q68" s="18" t="n">
        <f aca="false">VALUE(K68)/1000000</f>
        <v>7.7338903E-006</v>
      </c>
      <c r="R68" s="18" t="n">
        <f aca="false">VALUE(L68)/1000000</f>
        <v>1.22666E-008</v>
      </c>
      <c r="S68" s="18" t="n">
        <f aca="false">VALUE(M68)/1000000</f>
        <v>2.212E-009</v>
      </c>
      <c r="T68" s="18" t="n">
        <f aca="false">VALUE(N68)/1000000</f>
        <v>-4.95E-011</v>
      </c>
      <c r="U68" s="18" t="n">
        <f aca="false">VALUE(O68)/1000000</f>
        <v>3.2E-013</v>
      </c>
    </row>
    <row r="69" customFormat="false" ht="14.65" hidden="false" customHeight="false" outlineLevel="0" collapsed="false">
      <c r="H69" s="18" t="str">
        <f aca="false">I69&amp;J69</f>
        <v>bříza2</v>
      </c>
      <c r="I69" s="18" t="s">
        <v>214</v>
      </c>
      <c r="J69" s="18" t="n">
        <v>2</v>
      </c>
      <c r="K69" s="18" t="n">
        <v>7.7473177</v>
      </c>
      <c r="L69" s="18" t="n">
        <v>0.0222137</v>
      </c>
      <c r="M69" s="18" t="n">
        <v>-0.0011443</v>
      </c>
      <c r="N69" s="18" t="n">
        <v>3E-005</v>
      </c>
      <c r="O69" s="18" t="n">
        <v>-2E-007</v>
      </c>
      <c r="Q69" s="18" t="n">
        <f aca="false">VALUE(K69)/1000000</f>
        <v>7.7473177E-006</v>
      </c>
      <c r="R69" s="18" t="n">
        <f aca="false">VALUE(L69)/1000000</f>
        <v>2.22137E-008</v>
      </c>
      <c r="S69" s="18" t="n">
        <f aca="false">VALUE(M69)/1000000</f>
        <v>-1.1443E-009</v>
      </c>
      <c r="T69" s="18" t="n">
        <f aca="false">VALUE(N69)/1000000</f>
        <v>3E-011</v>
      </c>
      <c r="U69" s="18" t="n">
        <f aca="false">VALUE(O69)/1000000</f>
        <v>-2E-013</v>
      </c>
    </row>
    <row r="70" customFormat="false" ht="14.65" hidden="false" customHeight="false" outlineLevel="0" collapsed="false">
      <c r="H70" s="18" t="str">
        <f aca="false">I70&amp;J70</f>
        <v>bříza3</v>
      </c>
      <c r="I70" s="18" t="s">
        <v>214</v>
      </c>
      <c r="J70" s="18" t="n">
        <v>3</v>
      </c>
      <c r="K70" s="18" t="n">
        <v>7.73</v>
      </c>
      <c r="L70" s="18" t="n">
        <v>0</v>
      </c>
      <c r="M70" s="18" t="n">
        <v>0</v>
      </c>
      <c r="N70" s="18" t="n">
        <v>0</v>
      </c>
      <c r="O70" s="18" t="n">
        <v>0</v>
      </c>
      <c r="Q70" s="18" t="n">
        <f aca="false">VALUE(K70)/1000000</f>
        <v>7.73E-006</v>
      </c>
      <c r="R70" s="18" t="n">
        <f aca="false">VALUE(L70)/1000000</f>
        <v>0</v>
      </c>
      <c r="S70" s="18" t="n">
        <f aca="false">VALUE(M70)/1000000</f>
        <v>0</v>
      </c>
      <c r="T70" s="18" t="n">
        <f aca="false">VALUE(N70)/1000000</f>
        <v>0</v>
      </c>
      <c r="U70" s="18" t="n">
        <f aca="false">VALUE(O70)/1000000</f>
        <v>0</v>
      </c>
    </row>
    <row r="71" customFormat="false" ht="14.65" hidden="false" customHeight="false" outlineLevel="0" collapsed="false">
      <c r="H71" s="18" t="str">
        <f aca="false">I71&amp;J71</f>
        <v>akát1</v>
      </c>
      <c r="I71" s="18" t="s">
        <v>212</v>
      </c>
      <c r="J71" s="18" t="n">
        <v>1</v>
      </c>
      <c r="K71" s="18" t="n">
        <v>6.9038186</v>
      </c>
      <c r="L71" s="18" t="n">
        <v>-0.1560239</v>
      </c>
      <c r="M71" s="18" t="n">
        <v>0.0377646</v>
      </c>
      <c r="N71" s="18" t="n">
        <v>-0.0006157</v>
      </c>
      <c r="O71" s="18" t="n">
        <v>3E-006</v>
      </c>
      <c r="Q71" s="18" t="n">
        <f aca="false">VALUE(K71)/1000000</f>
        <v>6.9038186E-006</v>
      </c>
      <c r="R71" s="18" t="n">
        <f aca="false">VALUE(L71)/1000000</f>
        <v>-1.560239E-007</v>
      </c>
      <c r="S71" s="18" t="n">
        <f aca="false">VALUE(M71)/1000000</f>
        <v>3.77646E-008</v>
      </c>
      <c r="T71" s="18" t="n">
        <f aca="false">VALUE(N71)/1000000</f>
        <v>-6.157E-010</v>
      </c>
      <c r="U71" s="18" t="n">
        <f aca="false">VALUE(O71)/1000000</f>
        <v>3E-012</v>
      </c>
    </row>
    <row r="72" customFormat="false" ht="14.65" hidden="false" customHeight="false" outlineLevel="0" collapsed="false">
      <c r="H72" s="18" t="str">
        <f aca="false">I72&amp;J72</f>
        <v>akát2</v>
      </c>
      <c r="I72" s="18" t="s">
        <v>212</v>
      </c>
      <c r="J72" s="18" t="n">
        <v>2</v>
      </c>
      <c r="K72" s="18" t="n">
        <v>6.8994684</v>
      </c>
      <c r="L72" s="18" t="n">
        <v>-0.0465044</v>
      </c>
      <c r="M72" s="18" t="n">
        <v>0.0128504</v>
      </c>
      <c r="N72" s="18" t="n">
        <v>-3.89E-005</v>
      </c>
      <c r="O72" s="18" t="n">
        <v>-6E-007</v>
      </c>
      <c r="Q72" s="18" t="n">
        <f aca="false">VALUE(K72)/1000000</f>
        <v>6.8994684E-006</v>
      </c>
      <c r="R72" s="18" t="n">
        <f aca="false">VALUE(L72)/1000000</f>
        <v>-4.65044E-008</v>
      </c>
      <c r="S72" s="18" t="n">
        <f aca="false">VALUE(M72)/1000000</f>
        <v>1.28504E-008</v>
      </c>
      <c r="T72" s="18" t="n">
        <f aca="false">VALUE(N72)/1000000</f>
        <v>-3.89E-011</v>
      </c>
      <c r="U72" s="18" t="n">
        <f aca="false">VALUE(O72)/1000000</f>
        <v>-6E-013</v>
      </c>
    </row>
    <row r="73" customFormat="false" ht="14.65" hidden="false" customHeight="false" outlineLevel="0" collapsed="false">
      <c r="H73" s="18" t="str">
        <f aca="false">I73&amp;J73</f>
        <v>akát3</v>
      </c>
      <c r="I73" s="18" t="s">
        <v>212</v>
      </c>
      <c r="J73" s="18" t="n">
        <v>3</v>
      </c>
      <c r="K73" s="18" t="n">
        <v>6.7834713</v>
      </c>
      <c r="L73" s="18" t="n">
        <v>-0.0385369</v>
      </c>
      <c r="M73" s="18" t="n">
        <v>0.0073203</v>
      </c>
      <c r="N73" s="18" t="n">
        <v>4.33E-005</v>
      </c>
      <c r="O73" s="18" t="n">
        <v>-9E-007</v>
      </c>
      <c r="Q73" s="18" t="n">
        <f aca="false">VALUE(K73)/1000000</f>
        <v>6.7834713E-006</v>
      </c>
      <c r="R73" s="18" t="n">
        <f aca="false">VALUE(L73)/1000000</f>
        <v>-3.85369E-008</v>
      </c>
      <c r="S73" s="18" t="n">
        <f aca="false">VALUE(M73)/1000000</f>
        <v>7.3203E-009</v>
      </c>
      <c r="T73" s="18" t="n">
        <f aca="false">VALUE(N73)/1000000</f>
        <v>4.33E-011</v>
      </c>
      <c r="U73" s="18" t="n">
        <f aca="false">VALUE(O73)/1000000</f>
        <v>-9E-013</v>
      </c>
    </row>
    <row r="74" customFormat="false" ht="14.65" hidden="false" customHeight="false" outlineLevel="0" collapsed="false">
      <c r="H74" s="18" t="str">
        <f aca="false">I74&amp;J74</f>
        <v>akát4</v>
      </c>
      <c r="I74" s="18" t="s">
        <v>212</v>
      </c>
      <c r="J74" s="18" t="n">
        <v>4</v>
      </c>
      <c r="K74" s="18" t="n">
        <v>6.7579559</v>
      </c>
      <c r="L74" s="18" t="n">
        <v>0.0310172</v>
      </c>
      <c r="M74" s="18" t="n">
        <v>-0.001452</v>
      </c>
      <c r="N74" s="18" t="n">
        <v>0.0001925</v>
      </c>
      <c r="O74" s="18" t="n">
        <v>-1.7E-006</v>
      </c>
      <c r="Q74" s="18" t="n">
        <f aca="false">VALUE(K74)/1000000</f>
        <v>6.7579559E-006</v>
      </c>
      <c r="R74" s="18" t="n">
        <f aca="false">VALUE(L74)/1000000</f>
        <v>3.10172E-008</v>
      </c>
      <c r="S74" s="18" t="n">
        <f aca="false">VALUE(M74)/1000000</f>
        <v>-1.452E-009</v>
      </c>
      <c r="T74" s="18" t="n">
        <f aca="false">VALUE(N74)/1000000</f>
        <v>1.925E-010</v>
      </c>
      <c r="U74" s="18" t="n">
        <f aca="false">VALUE(O74)/1000000</f>
        <v>-1.7E-012</v>
      </c>
    </row>
    <row r="75" customFormat="false" ht="14.65" hidden="false" customHeight="false" outlineLevel="0" collapsed="false">
      <c r="H75" s="18" t="str">
        <f aca="false">I75&amp;J75</f>
        <v>akát5</v>
      </c>
      <c r="I75" s="18" t="s">
        <v>212</v>
      </c>
      <c r="J75" s="18" t="n">
        <v>5</v>
      </c>
      <c r="K75" s="18" t="n">
        <v>6.6209162</v>
      </c>
      <c r="L75" s="18" t="n">
        <v>0.1339165</v>
      </c>
      <c r="M75" s="18" t="n">
        <v>-0.0097209</v>
      </c>
      <c r="N75" s="18" t="n">
        <v>0.0003063</v>
      </c>
      <c r="O75" s="18" t="n">
        <v>-2.1E-006</v>
      </c>
      <c r="Q75" s="18" t="n">
        <f aca="false">VALUE(K75)/1000000</f>
        <v>6.6209162E-006</v>
      </c>
      <c r="R75" s="18" t="n">
        <f aca="false">VALUE(L75)/1000000</f>
        <v>1.339165E-007</v>
      </c>
      <c r="S75" s="18" t="n">
        <f aca="false">VALUE(M75)/1000000</f>
        <v>-9.7209E-009</v>
      </c>
      <c r="T75" s="18" t="n">
        <f aca="false">VALUE(N75)/1000000</f>
        <v>3.063E-010</v>
      </c>
      <c r="U75" s="18" t="n">
        <f aca="false">VALUE(O75)/1000000</f>
        <v>-2.1E-012</v>
      </c>
    </row>
    <row r="76" customFormat="false" ht="14.65" hidden="false" customHeight="false" outlineLevel="0" collapsed="false">
      <c r="H76" s="18" t="str">
        <f aca="false">I76&amp;J76</f>
        <v>akát6</v>
      </c>
      <c r="I76" s="18" t="s">
        <v>212</v>
      </c>
      <c r="J76" s="18" t="n">
        <v>6</v>
      </c>
      <c r="K76" s="18" t="n">
        <v>6.6421594</v>
      </c>
      <c r="L76" s="18" t="n">
        <v>0.1137675</v>
      </c>
      <c r="M76" s="18" t="n">
        <v>-0.0059409</v>
      </c>
      <c r="N76" s="18" t="n">
        <v>0.0001334</v>
      </c>
      <c r="O76" s="18" t="n">
        <v>-8E-007</v>
      </c>
      <c r="Q76" s="18" t="n">
        <f aca="false">VALUE(K76)/1000000</f>
        <v>6.6421594E-006</v>
      </c>
      <c r="R76" s="18" t="n">
        <f aca="false">VALUE(L76)/1000000</f>
        <v>1.137675E-007</v>
      </c>
      <c r="S76" s="18" t="n">
        <f aca="false">VALUE(M76)/1000000</f>
        <v>-5.9409E-009</v>
      </c>
      <c r="T76" s="18" t="n">
        <f aca="false">VALUE(N76)/1000000</f>
        <v>1.334E-010</v>
      </c>
      <c r="U76" s="18" t="n">
        <f aca="false">VALUE(O76)/1000000</f>
        <v>-8E-013</v>
      </c>
    </row>
    <row r="77" customFormat="false" ht="14.65" hidden="false" customHeight="false" outlineLevel="0" collapsed="false">
      <c r="H77" s="18" t="str">
        <f aca="false">I77&amp;J77</f>
        <v>akát7</v>
      </c>
      <c r="I77" s="18" t="s">
        <v>212</v>
      </c>
      <c r="J77" s="18" t="n">
        <v>7</v>
      </c>
      <c r="K77" s="18" t="n">
        <v>6.7265865</v>
      </c>
      <c r="L77" s="18" t="n">
        <v>0.0230161</v>
      </c>
      <c r="M77" s="18" t="n">
        <v>-0.0011474</v>
      </c>
      <c r="N77" s="18" t="n">
        <v>2.24E-005</v>
      </c>
      <c r="O77" s="18" t="n">
        <v>-1E-007</v>
      </c>
      <c r="Q77" s="18" t="n">
        <f aca="false">VALUE(K77)/1000000</f>
        <v>6.7265865E-006</v>
      </c>
      <c r="R77" s="18" t="n">
        <f aca="false">VALUE(L77)/1000000</f>
        <v>2.30161E-008</v>
      </c>
      <c r="S77" s="18" t="n">
        <f aca="false">VALUE(M77)/1000000</f>
        <v>-1.1474E-009</v>
      </c>
      <c r="T77" s="18" t="n">
        <f aca="false">VALUE(N77)/1000000</f>
        <v>2.24E-011</v>
      </c>
      <c r="U77" s="18" t="n">
        <f aca="false">VALUE(O77)/1000000</f>
        <v>-1E-013</v>
      </c>
    </row>
    <row r="78" customFormat="false" ht="14.65" hidden="false" customHeight="false" outlineLevel="0" collapsed="false">
      <c r="H78" s="18" t="str">
        <f aca="false">I78&amp;J78</f>
        <v>akát8</v>
      </c>
      <c r="I78" s="18" t="s">
        <v>212</v>
      </c>
      <c r="J78" s="18" t="n">
        <v>8</v>
      </c>
      <c r="K78" s="18" t="n">
        <v>6.74</v>
      </c>
      <c r="L78" s="18" t="n">
        <v>0</v>
      </c>
      <c r="M78" s="18" t="n">
        <v>0</v>
      </c>
      <c r="N78" s="18" t="n">
        <v>0</v>
      </c>
      <c r="O78" s="18" t="n">
        <v>0</v>
      </c>
      <c r="Q78" s="18" t="n">
        <f aca="false">VALUE(K78)/1000000</f>
        <v>6.74E-006</v>
      </c>
      <c r="R78" s="18" t="n">
        <f aca="false">VALUE(L78)/1000000</f>
        <v>0</v>
      </c>
      <c r="S78" s="18" t="n">
        <f aca="false">VALUE(M78)/1000000</f>
        <v>0</v>
      </c>
      <c r="T78" s="18" t="n">
        <f aca="false">VALUE(N78)/1000000</f>
        <v>0</v>
      </c>
      <c r="U78" s="18" t="n">
        <f aca="false">VALUE(O78)/1000000</f>
        <v>0</v>
      </c>
    </row>
    <row r="79" customFormat="false" ht="14.65" hidden="false" customHeight="false" outlineLevel="0" collapsed="false">
      <c r="H79" s="18" t="str">
        <f aca="false">I79&amp;J79</f>
        <v>akát9</v>
      </c>
      <c r="I79" s="18" t="s">
        <v>212</v>
      </c>
      <c r="J79" s="18" t="n">
        <v>9</v>
      </c>
      <c r="K79" s="18" t="n">
        <v>6.74</v>
      </c>
      <c r="L79" s="18" t="n">
        <v>0</v>
      </c>
      <c r="M79" s="18" t="n">
        <v>0</v>
      </c>
      <c r="N79" s="18" t="n">
        <v>0</v>
      </c>
      <c r="O79" s="18" t="n">
        <v>0</v>
      </c>
      <c r="Q79" s="18" t="n">
        <f aca="false">VALUE(K79)/1000000</f>
        <v>6.74E-006</v>
      </c>
      <c r="R79" s="18" t="n">
        <f aca="false">VALUE(L79)/1000000</f>
        <v>0</v>
      </c>
      <c r="S79" s="18" t="n">
        <f aca="false">VALUE(M79)/1000000</f>
        <v>0</v>
      </c>
      <c r="T79" s="18" t="n">
        <f aca="false">VALUE(N79)/1000000</f>
        <v>0</v>
      </c>
      <c r="U79" s="18" t="n">
        <f aca="false">VALUE(O79)/1000000</f>
        <v>0</v>
      </c>
    </row>
    <row r="80" customFormat="false" ht="14.65" hidden="false" customHeight="false" outlineLevel="0" collapsed="false">
      <c r="H80" s="18" t="str">
        <f aca="false">I80&amp;J80</f>
        <v>olše1</v>
      </c>
      <c r="I80" s="18" t="s">
        <v>210</v>
      </c>
      <c r="J80" s="18" t="n">
        <v>1</v>
      </c>
      <c r="K80" s="18" t="n">
        <v>12.6949625</v>
      </c>
      <c r="L80" s="18" t="n">
        <v>1E-006</v>
      </c>
      <c r="M80" s="18" t="n">
        <v>-0.0006515</v>
      </c>
      <c r="N80" s="18" t="n">
        <v>8.91E-005</v>
      </c>
      <c r="O80" s="18" t="n">
        <v>-6.8E-007</v>
      </c>
      <c r="Q80" s="18" t="n">
        <f aca="false">VALUE(K80)/1000000</f>
        <v>1.26949625E-005</v>
      </c>
      <c r="R80" s="18" t="n">
        <f aca="false">VALUE(L80)/1000000</f>
        <v>1E-012</v>
      </c>
      <c r="S80" s="18" t="n">
        <f aca="false">VALUE(M80)/1000000</f>
        <v>-6.515E-010</v>
      </c>
      <c r="T80" s="18" t="n">
        <f aca="false">VALUE(N80)/1000000</f>
        <v>8.91E-011</v>
      </c>
      <c r="U80" s="18" t="n">
        <f aca="false">VALUE(O80)/1000000</f>
        <v>-6.8E-013</v>
      </c>
    </row>
    <row r="81" customFormat="false" ht="14.65" hidden="false" customHeight="false" outlineLevel="0" collapsed="false">
      <c r="H81" s="18" t="str">
        <f aca="false">I81&amp;J81</f>
        <v>olše2</v>
      </c>
      <c r="I81" s="18" t="s">
        <v>210</v>
      </c>
      <c r="J81" s="18" t="n">
        <v>2</v>
      </c>
      <c r="K81" s="18" t="n">
        <v>12.0057618</v>
      </c>
      <c r="L81" s="18" t="n">
        <v>0.129327</v>
      </c>
      <c r="M81" s="18" t="n">
        <v>-0.0084786</v>
      </c>
      <c r="N81" s="18" t="n">
        <v>0.0002127</v>
      </c>
      <c r="O81" s="18" t="n">
        <v>-1.3E-006</v>
      </c>
      <c r="Q81" s="18" t="n">
        <f aca="false">VALUE(K81)/1000000</f>
        <v>1.20057618E-005</v>
      </c>
      <c r="R81" s="18" t="n">
        <f aca="false">VALUE(L81)/1000000</f>
        <v>1.29327E-007</v>
      </c>
      <c r="S81" s="18" t="n">
        <f aca="false">VALUE(M81)/1000000</f>
        <v>-8.4786E-009</v>
      </c>
      <c r="T81" s="18" t="n">
        <f aca="false">VALUE(N81)/1000000</f>
        <v>2.127E-010</v>
      </c>
      <c r="U81" s="18" t="n">
        <f aca="false">VALUE(O81)/1000000</f>
        <v>-1.3E-012</v>
      </c>
    </row>
    <row r="82" customFormat="false" ht="14.65" hidden="false" customHeight="false" outlineLevel="0" collapsed="false">
      <c r="H82" s="18" t="str">
        <f aca="false">I82&amp;J82</f>
        <v>olše3</v>
      </c>
      <c r="I82" s="18" t="s">
        <v>210</v>
      </c>
      <c r="J82" s="18" t="n">
        <v>3</v>
      </c>
      <c r="K82" s="18" t="n">
        <v>12.2059589</v>
      </c>
      <c r="L82" s="18" t="n">
        <v>0.0082724</v>
      </c>
      <c r="M82" s="18" t="n">
        <v>-0.001507</v>
      </c>
      <c r="N82" s="18" t="n">
        <v>5.75E-005</v>
      </c>
      <c r="O82" s="18" t="n">
        <v>-3.5E-007</v>
      </c>
      <c r="Q82" s="18" t="n">
        <f aca="false">VALUE(K82)/1000000</f>
        <v>1.22059589E-005</v>
      </c>
      <c r="R82" s="18" t="n">
        <f aca="false">VALUE(L82)/1000000</f>
        <v>8.2724E-009</v>
      </c>
      <c r="S82" s="18" t="n">
        <f aca="false">VALUE(M82)/1000000</f>
        <v>-1.507E-009</v>
      </c>
      <c r="T82" s="18" t="n">
        <f aca="false">VALUE(N82)/1000000</f>
        <v>5.75E-011</v>
      </c>
      <c r="U82" s="18" t="n">
        <f aca="false">VALUE(O82)/1000000</f>
        <v>-3.5E-013</v>
      </c>
    </row>
    <row r="83" customFormat="false" ht="14.65" hidden="false" customHeight="false" outlineLevel="0" collapsed="false">
      <c r="H83" s="18" t="str">
        <f aca="false">I83&amp;J83</f>
        <v>olše4</v>
      </c>
      <c r="I83" s="18" t="s">
        <v>210</v>
      </c>
      <c r="J83" s="18" t="n">
        <v>4</v>
      </c>
      <c r="K83" s="18" t="n">
        <v>12.1945328</v>
      </c>
      <c r="L83" s="18" t="n">
        <v>0.0118364</v>
      </c>
      <c r="M83" s="18" t="n">
        <v>-0.0008203</v>
      </c>
      <c r="N83" s="18" t="n">
        <v>2.25E-005</v>
      </c>
      <c r="O83" s="18" t="n">
        <v>-1E-007</v>
      </c>
      <c r="Q83" s="18" t="n">
        <f aca="false">VALUE(K83)/1000000</f>
        <v>1.21945328E-005</v>
      </c>
      <c r="R83" s="18" t="n">
        <f aca="false">VALUE(L83)/1000000</f>
        <v>1.18364E-008</v>
      </c>
      <c r="S83" s="18" t="n">
        <f aca="false">VALUE(M83)/1000000</f>
        <v>-8.203E-010</v>
      </c>
      <c r="T83" s="18" t="n">
        <f aca="false">VALUE(N83)/1000000</f>
        <v>2.25E-011</v>
      </c>
      <c r="U83" s="18" t="n">
        <f aca="false">VALUE(O83)/1000000</f>
        <v>-1E-013</v>
      </c>
    </row>
    <row r="84" customFormat="false" ht="14.65" hidden="false" customHeight="false" outlineLevel="0" collapsed="false">
      <c r="H84" s="18" t="str">
        <f aca="false">I84&amp;J84</f>
        <v>olše5</v>
      </c>
      <c r="I84" s="18" t="s">
        <v>210</v>
      </c>
      <c r="J84" s="18" t="n">
        <v>5</v>
      </c>
      <c r="K84" s="18" t="n">
        <v>12.2</v>
      </c>
      <c r="L84" s="18" t="n">
        <v>0</v>
      </c>
      <c r="M84" s="18" t="n">
        <v>0</v>
      </c>
      <c r="N84" s="18" t="n">
        <v>0</v>
      </c>
      <c r="Q84" s="18" t="n">
        <f aca="false">VALUE(K84)/1000000</f>
        <v>1.22E-005</v>
      </c>
      <c r="R84" s="18" t="n">
        <f aca="false">VALUE(L84)/1000000</f>
        <v>0</v>
      </c>
      <c r="S84" s="18" t="n">
        <f aca="false">VALUE(M84)/1000000</f>
        <v>0</v>
      </c>
      <c r="T84" s="18" t="n">
        <f aca="false">VALUE(N84)/1000000</f>
        <v>0</v>
      </c>
      <c r="U84" s="18" t="n">
        <f aca="false">VALUE(O84)/1000000</f>
        <v>0</v>
      </c>
    </row>
    <row r="85" customFormat="false" ht="14.65" hidden="false" customHeight="false" outlineLevel="0" collapsed="false">
      <c r="H85" s="18" t="str">
        <f aca="false">I85&amp;J85</f>
        <v>osika1</v>
      </c>
      <c r="I85" s="18" t="s">
        <v>211</v>
      </c>
      <c r="J85" s="18" t="n">
        <v>1</v>
      </c>
      <c r="K85" s="18" t="n">
        <v>12.9620771</v>
      </c>
      <c r="L85" s="18" t="n">
        <v>-0.0002055</v>
      </c>
      <c r="M85" s="18" t="n">
        <v>0.0013905</v>
      </c>
      <c r="N85" s="18" t="n">
        <v>-3.22E-005</v>
      </c>
      <c r="O85" s="18" t="n">
        <v>3E-007</v>
      </c>
      <c r="Q85" s="18" t="n">
        <f aca="false">VALUE(K85)/1000000</f>
        <v>1.29620771E-005</v>
      </c>
      <c r="R85" s="18" t="n">
        <f aca="false">VALUE(L85)/1000000</f>
        <v>-2.055E-010</v>
      </c>
      <c r="S85" s="18" t="n">
        <f aca="false">VALUE(M85)/1000000</f>
        <v>1.3905E-009</v>
      </c>
      <c r="T85" s="18" t="n">
        <f aca="false">VALUE(N85)/1000000</f>
        <v>-3.22E-011</v>
      </c>
      <c r="U85" s="18" t="n">
        <f aca="false">VALUE(O85)/1000000</f>
        <v>3E-013</v>
      </c>
    </row>
    <row r="86" customFormat="false" ht="14.65" hidden="false" customHeight="false" outlineLevel="0" collapsed="false">
      <c r="H86" s="18" t="str">
        <f aca="false">I86&amp;J86</f>
        <v>osika2</v>
      </c>
      <c r="I86" s="18" t="s">
        <v>211</v>
      </c>
      <c r="J86" s="18" t="n">
        <v>2</v>
      </c>
      <c r="K86" s="18" t="n">
        <v>12.85</v>
      </c>
      <c r="L86" s="18" t="n">
        <v>0</v>
      </c>
      <c r="M86" s="18" t="n">
        <v>0</v>
      </c>
      <c r="N86" s="18" t="n">
        <v>0</v>
      </c>
      <c r="O86" s="18" t="n">
        <v>0</v>
      </c>
      <c r="Q86" s="18" t="n">
        <f aca="false">VALUE(K86)/1000000</f>
        <v>1.285E-005</v>
      </c>
      <c r="R86" s="18" t="n">
        <f aca="false">VALUE(L86)/1000000</f>
        <v>0</v>
      </c>
      <c r="S86" s="18" t="n">
        <f aca="false">VALUE(M86)/1000000</f>
        <v>0</v>
      </c>
      <c r="T86" s="18" t="n">
        <f aca="false">VALUE(N86)/1000000</f>
        <v>0</v>
      </c>
      <c r="U86" s="18" t="n">
        <f aca="false">VALUE(O86)/1000000</f>
        <v>0</v>
      </c>
    </row>
    <row r="87" customFormat="false" ht="14.65" hidden="false" customHeight="false" outlineLevel="0" collapsed="false">
      <c r="H87" s="18" t="str">
        <f aca="false">I87&amp;J87</f>
        <v>osika3</v>
      </c>
      <c r="I87" s="18" t="s">
        <v>211</v>
      </c>
      <c r="J87" s="18" t="n">
        <v>3</v>
      </c>
      <c r="K87" s="18" t="n">
        <v>12.85</v>
      </c>
      <c r="L87" s="18" t="n">
        <v>0</v>
      </c>
      <c r="M87" s="18" t="n">
        <v>0</v>
      </c>
      <c r="N87" s="18" t="n">
        <v>0</v>
      </c>
      <c r="O87" s="18" t="n">
        <v>0</v>
      </c>
      <c r="Q87" s="18" t="n">
        <f aca="false">VALUE(K87)/1000000</f>
        <v>1.285E-005</v>
      </c>
      <c r="R87" s="18" t="n">
        <f aca="false">VALUE(L87)/1000000</f>
        <v>0</v>
      </c>
      <c r="S87" s="18" t="n">
        <f aca="false">VALUE(M87)/1000000</f>
        <v>0</v>
      </c>
      <c r="T87" s="18" t="n">
        <f aca="false">VALUE(N87)/1000000</f>
        <v>0</v>
      </c>
      <c r="U87" s="18" t="n">
        <f aca="false">VALUE(O87)/1000000</f>
        <v>0</v>
      </c>
    </row>
    <row r="88" customFormat="false" ht="14.65" hidden="false" customHeight="false" outlineLevel="0" collapsed="false">
      <c r="H88" s="18" t="str">
        <f aca="false">I88&amp;J88</f>
        <v>topol1</v>
      </c>
      <c r="I88" s="18" t="s">
        <v>213</v>
      </c>
      <c r="J88" s="18" t="n">
        <v>1</v>
      </c>
      <c r="K88" s="18" t="n">
        <v>6.1581874</v>
      </c>
      <c r="L88" s="18" t="n">
        <v>-0.2436137</v>
      </c>
      <c r="M88" s="18" t="n">
        <v>0.0565896</v>
      </c>
      <c r="N88" s="18" t="n">
        <v>-0.0002376</v>
      </c>
      <c r="O88" s="18" t="n">
        <v>-7.5E-006</v>
      </c>
      <c r="Q88" s="18" t="n">
        <f aca="false">VALUE(K88)/1000000</f>
        <v>6.1581874E-006</v>
      </c>
      <c r="R88" s="18" t="n">
        <f aca="false">VALUE(L88)/1000000</f>
        <v>-2.436137E-007</v>
      </c>
      <c r="S88" s="18" t="n">
        <f aca="false">VALUE(M88)/1000000</f>
        <v>5.65896E-008</v>
      </c>
      <c r="T88" s="18" t="n">
        <f aca="false">VALUE(N88)/1000000</f>
        <v>-2.376E-010</v>
      </c>
      <c r="U88" s="18" t="n">
        <f aca="false">VALUE(O88)/1000000</f>
        <v>-7.5E-012</v>
      </c>
    </row>
    <row r="89" customFormat="false" ht="14.65" hidden="false" customHeight="false" outlineLevel="0" collapsed="false">
      <c r="H89" s="18" t="str">
        <f aca="false">I89&amp;J89</f>
        <v>topol2</v>
      </c>
      <c r="I89" s="18" t="s">
        <v>213</v>
      </c>
      <c r="J89" s="18" t="n">
        <v>2</v>
      </c>
      <c r="K89" s="18" t="n">
        <v>6.1581874</v>
      </c>
      <c r="L89" s="18" t="n">
        <v>-0.2436137</v>
      </c>
      <c r="M89" s="18" t="n">
        <v>0.0694233</v>
      </c>
      <c r="N89" s="18" t="n">
        <v>-0.0017501</v>
      </c>
      <c r="O89" s="18" t="n">
        <v>1.65E-005</v>
      </c>
      <c r="Q89" s="18" t="n">
        <f aca="false">VALUE(K89)/1000000</f>
        <v>6.1581874E-006</v>
      </c>
      <c r="R89" s="18" t="n">
        <f aca="false">VALUE(L89)/1000000</f>
        <v>-2.436137E-007</v>
      </c>
      <c r="S89" s="18" t="n">
        <f aca="false">VALUE(M89)/1000000</f>
        <v>6.94233E-008</v>
      </c>
      <c r="T89" s="18" t="n">
        <f aca="false">VALUE(N89)/1000000</f>
        <v>-1.7501E-009</v>
      </c>
      <c r="U89" s="18" t="n">
        <f aca="false">VALUE(O89)/1000000</f>
        <v>1.65E-011</v>
      </c>
    </row>
    <row r="90" customFormat="false" ht="14.65" hidden="false" customHeight="false" outlineLevel="0" collapsed="false">
      <c r="H90" s="18" t="str">
        <f aca="false">I90&amp;J90</f>
        <v>topol3</v>
      </c>
      <c r="I90" s="18" t="s">
        <v>213</v>
      </c>
      <c r="J90" s="18" t="n">
        <v>3</v>
      </c>
      <c r="K90" s="18" t="n">
        <v>6.1581874</v>
      </c>
      <c r="L90" s="18" t="n">
        <v>-0.2436137</v>
      </c>
      <c r="M90" s="18" t="n">
        <v>0.0694233</v>
      </c>
      <c r="N90" s="18" t="n">
        <v>-0.0017501</v>
      </c>
      <c r="O90" s="18" t="n">
        <v>1.5E-005</v>
      </c>
      <c r="Q90" s="18" t="n">
        <f aca="false">VALUE(K90)/1000000</f>
        <v>6.1581874E-006</v>
      </c>
      <c r="R90" s="18" t="n">
        <f aca="false">VALUE(L90)/1000000</f>
        <v>-2.436137E-007</v>
      </c>
      <c r="S90" s="18" t="n">
        <f aca="false">VALUE(M90)/1000000</f>
        <v>6.94233E-008</v>
      </c>
      <c r="T90" s="18" t="n">
        <f aca="false">VALUE(N90)/1000000</f>
        <v>-1.7501E-009</v>
      </c>
      <c r="U90" s="18" t="n">
        <f aca="false">VALUE(O90)/1000000</f>
        <v>1.5E-011</v>
      </c>
    </row>
    <row r="91" customFormat="false" ht="14.65" hidden="false" customHeight="false" outlineLevel="0" collapsed="false">
      <c r="H91" s="18" t="str">
        <f aca="false">I91&amp;J91</f>
        <v>topol4</v>
      </c>
      <c r="I91" s="18" t="s">
        <v>213</v>
      </c>
      <c r="J91" s="18" t="n">
        <v>4</v>
      </c>
      <c r="K91" s="18" t="n">
        <v>6.0780724</v>
      </c>
      <c r="L91" s="18" t="n">
        <v>-0.1059558</v>
      </c>
      <c r="M91" s="18" t="n">
        <v>0.0494064</v>
      </c>
      <c r="N91" s="18" t="n">
        <v>-0.0009131</v>
      </c>
      <c r="O91" s="18" t="n">
        <v>4.1E-006</v>
      </c>
      <c r="Q91" s="18" t="n">
        <f aca="false">VALUE(K91)/1000000</f>
        <v>6.0780724E-006</v>
      </c>
      <c r="R91" s="18" t="n">
        <f aca="false">VALUE(L91)/1000000</f>
        <v>-1.059558E-007</v>
      </c>
      <c r="S91" s="18" t="n">
        <f aca="false">VALUE(M91)/1000000</f>
        <v>4.94064E-008</v>
      </c>
      <c r="T91" s="18" t="n">
        <f aca="false">VALUE(N91)/1000000</f>
        <v>-9.131E-010</v>
      </c>
      <c r="U91" s="18" t="n">
        <f aca="false">VALUE(O91)/1000000</f>
        <v>4.1E-012</v>
      </c>
    </row>
    <row r="92" customFormat="false" ht="14.65" hidden="false" customHeight="false" outlineLevel="0" collapsed="false">
      <c r="H92" s="18" t="str">
        <f aca="false">I92&amp;J92</f>
        <v>topol5</v>
      </c>
      <c r="I92" s="18" t="s">
        <v>213</v>
      </c>
      <c r="J92" s="18" t="n">
        <v>5</v>
      </c>
      <c r="K92" s="18" t="n">
        <v>5.8573969</v>
      </c>
      <c r="L92" s="18" t="n">
        <v>0.1211767</v>
      </c>
      <c r="M92" s="18" t="n">
        <v>0.0100719</v>
      </c>
      <c r="N92" s="18" t="n">
        <v>0.0002801</v>
      </c>
      <c r="O92" s="18" t="n">
        <v>-6.7E-006</v>
      </c>
      <c r="Q92" s="18" t="n">
        <f aca="false">VALUE(K92)/1000000</f>
        <v>5.8573969E-006</v>
      </c>
      <c r="R92" s="18" t="n">
        <f aca="false">VALUE(L92)/1000000</f>
        <v>1.211767E-007</v>
      </c>
      <c r="S92" s="18" t="n">
        <f aca="false">VALUE(M92)/1000000</f>
        <v>1.00719E-008</v>
      </c>
      <c r="T92" s="18" t="n">
        <f aca="false">VALUE(N92)/1000000</f>
        <v>2.801E-010</v>
      </c>
      <c r="U92" s="18" t="n">
        <f aca="false">VALUE(O92)/1000000</f>
        <v>-6.7E-012</v>
      </c>
    </row>
    <row r="93" customFormat="false" ht="14.65" hidden="false" customHeight="false" outlineLevel="0" collapsed="false">
      <c r="H93" s="18" t="str">
        <f aca="false">I93&amp;J93</f>
        <v>topol6</v>
      </c>
      <c r="I93" s="18" t="s">
        <v>213</v>
      </c>
      <c r="J93" s="18" t="n">
        <v>6</v>
      </c>
      <c r="K93" s="18" t="n">
        <v>6.0072987</v>
      </c>
      <c r="L93" s="18" t="n">
        <v>-0.0144426</v>
      </c>
      <c r="M93" s="18" t="n">
        <v>0.0170908</v>
      </c>
      <c r="N93" s="18" t="n">
        <v>-4.8E-005</v>
      </c>
      <c r="O93" s="18" t="n">
        <v>-2.8E-006</v>
      </c>
      <c r="Q93" s="18" t="n">
        <f aca="false">VALUE(K93)/1000000</f>
        <v>6.0072987E-006</v>
      </c>
      <c r="R93" s="18" t="n">
        <f aca="false">VALUE(L93)/1000000</f>
        <v>-1.44426E-008</v>
      </c>
      <c r="S93" s="18" t="n">
        <f aca="false">VALUE(M93)/1000000</f>
        <v>1.70908E-008</v>
      </c>
      <c r="T93" s="18" t="n">
        <f aca="false">VALUE(N93)/1000000</f>
        <v>-4.8E-011</v>
      </c>
      <c r="U93" s="18" t="n">
        <f aca="false">VALUE(O93)/1000000</f>
        <v>-2.8E-012</v>
      </c>
    </row>
    <row r="94" customFormat="false" ht="14.65" hidden="false" customHeight="false" outlineLevel="0" collapsed="false">
      <c r="H94" s="18" t="str">
        <f aca="false">I94&amp;J94</f>
        <v>topol7</v>
      </c>
      <c r="I94" s="18" t="s">
        <v>213</v>
      </c>
      <c r="J94" s="18" t="n">
        <v>7</v>
      </c>
      <c r="K94" s="18" t="n">
        <v>5.7320438</v>
      </c>
      <c r="L94" s="18" t="n">
        <v>0.2667482</v>
      </c>
      <c r="M94" s="18" t="n">
        <v>-0.0107498</v>
      </c>
      <c r="N94" s="18" t="n">
        <v>0.0005559</v>
      </c>
      <c r="O94" s="18" t="n">
        <v>-6.6E-006</v>
      </c>
      <c r="Q94" s="18" t="n">
        <f aca="false">VALUE(K94)/1000000</f>
        <v>5.7320438E-006</v>
      </c>
      <c r="R94" s="18" t="n">
        <f aca="false">VALUE(L94)/1000000</f>
        <v>2.667482E-007</v>
      </c>
      <c r="S94" s="18" t="n">
        <f aca="false">VALUE(M94)/1000000</f>
        <v>-1.07498E-008</v>
      </c>
      <c r="T94" s="18" t="n">
        <f aca="false">VALUE(N94)/1000000</f>
        <v>5.559E-010</v>
      </c>
      <c r="U94" s="18" t="n">
        <f aca="false">VALUE(O94)/1000000</f>
        <v>-6.6E-012</v>
      </c>
    </row>
    <row r="95" customFormat="false" ht="14.65" hidden="false" customHeight="false" outlineLevel="0" collapsed="false">
      <c r="H95" s="18" t="str">
        <f aca="false">I95&amp;J95</f>
        <v>topol8</v>
      </c>
      <c r="I95" s="18" t="s">
        <v>213</v>
      </c>
      <c r="J95" s="18" t="n">
        <v>8</v>
      </c>
      <c r="K95" s="18" t="n">
        <v>5.7059908</v>
      </c>
      <c r="L95" s="18" t="n">
        <v>0.2717956</v>
      </c>
      <c r="M95" s="18" t="n">
        <v>-0.0195891</v>
      </c>
      <c r="N95" s="18" t="n">
        <v>0.0007754</v>
      </c>
      <c r="O95" s="18" t="n">
        <v>-8.2E-006</v>
      </c>
      <c r="Q95" s="18" t="n">
        <f aca="false">VALUE(K95)/1000000</f>
        <v>5.7059908E-006</v>
      </c>
      <c r="R95" s="18" t="n">
        <f aca="false">VALUE(L95)/1000000</f>
        <v>2.717956E-007</v>
      </c>
      <c r="S95" s="18" t="n">
        <f aca="false">VALUE(M95)/1000000</f>
        <v>-1.95891E-008</v>
      </c>
      <c r="T95" s="18" t="n">
        <f aca="false">VALUE(N95)/1000000</f>
        <v>7.754E-010</v>
      </c>
      <c r="U95" s="18" t="n">
        <f aca="false">VALUE(O95)/1000000</f>
        <v>-8.2E-012</v>
      </c>
    </row>
    <row r="96" customFormat="false" ht="14.65" hidden="false" customHeight="false" outlineLevel="0" collapsed="false">
      <c r="H96" s="18" t="str">
        <f aca="false">I96&amp;J96</f>
        <v>topol9</v>
      </c>
      <c r="I96" s="18" t="s">
        <v>213</v>
      </c>
      <c r="J96" s="18" t="n">
        <v>9</v>
      </c>
      <c r="K96" s="18" t="n">
        <v>5.8972008</v>
      </c>
      <c r="L96" s="18" t="n">
        <v>0.0669286</v>
      </c>
      <c r="M96" s="18" t="n">
        <v>-0.0065953</v>
      </c>
      <c r="N96" s="18" t="n">
        <v>0.0003068</v>
      </c>
      <c r="O96" s="18" t="n">
        <v>-3.2E-006</v>
      </c>
      <c r="Q96" s="18" t="n">
        <f aca="false">VALUE(K96)/1000000</f>
        <v>5.8972008E-006</v>
      </c>
      <c r="R96" s="18" t="n">
        <f aca="false">VALUE(L96)/1000000</f>
        <v>6.69286E-008</v>
      </c>
      <c r="S96" s="18" t="n">
        <f aca="false">VALUE(M96)/1000000</f>
        <v>-6.5953E-009</v>
      </c>
      <c r="T96" s="18" t="n">
        <f aca="false">VALUE(N96)/1000000</f>
        <v>3.068E-010</v>
      </c>
      <c r="U96" s="18" t="n">
        <f aca="false">VALUE(O96)/1000000</f>
        <v>-3.2E-012</v>
      </c>
    </row>
    <row r="100" customFormat="false" ht="12.75" hidden="false" customHeight="false" outlineLevel="0" collapsed="false">
      <c r="A100" s="81"/>
      <c r="B100" s="81"/>
      <c r="C100" s="81"/>
      <c r="D100" s="81"/>
      <c r="E100" s="81"/>
      <c r="F100" s="81"/>
    </row>
    <row r="101" customFormat="false" ht="12.75" hidden="false" customHeight="false" outlineLevel="0" collapsed="false">
      <c r="A101" s="81"/>
      <c r="B101" s="81"/>
      <c r="C101" s="81"/>
      <c r="D101" s="81"/>
      <c r="E101" s="81"/>
      <c r="F101" s="81"/>
    </row>
    <row r="102" customFormat="false" ht="12.75" hidden="false" customHeight="false" outlineLevel="0" collapsed="false">
      <c r="A102" s="81"/>
      <c r="B102" s="81"/>
      <c r="C102" s="81"/>
      <c r="D102" s="81"/>
      <c r="E102" s="81"/>
      <c r="F102" s="81"/>
    </row>
    <row r="103" customFormat="false" ht="12.75" hidden="false" customHeight="false" outlineLevel="0" collapsed="false">
      <c r="A103" s="81"/>
      <c r="B103" s="81"/>
      <c r="C103" s="81"/>
      <c r="D103" s="81"/>
      <c r="E103" s="81"/>
      <c r="F103" s="81"/>
    </row>
    <row r="104" customFormat="false" ht="12.75" hidden="false" customHeight="false" outlineLevel="0" collapsed="false">
      <c r="A104" s="81"/>
      <c r="B104" s="81"/>
      <c r="C104" s="81"/>
      <c r="D104" s="81"/>
      <c r="E104" s="81"/>
      <c r="F104" s="81"/>
    </row>
    <row r="105" customFormat="false" ht="12.75" hidden="false" customHeight="false" outlineLevel="0" collapsed="false">
      <c r="A105" s="81"/>
      <c r="B105" s="81"/>
      <c r="C105" s="81"/>
      <c r="D105" s="81"/>
      <c r="E105" s="81"/>
      <c r="F105" s="81"/>
    </row>
    <row r="106" customFormat="false" ht="12.75" hidden="false" customHeight="false" outlineLevel="0" collapsed="false">
      <c r="A106" s="81"/>
      <c r="B106" s="81"/>
      <c r="C106" s="81"/>
      <c r="D106" s="81"/>
      <c r="E106" s="81"/>
      <c r="F106" s="81"/>
    </row>
    <row r="107" customFormat="false" ht="12.75" hidden="false" customHeight="false" outlineLevel="0" collapsed="false">
      <c r="A107" s="81"/>
      <c r="B107" s="81"/>
      <c r="C107" s="81"/>
      <c r="D107" s="81"/>
      <c r="E107" s="81"/>
      <c r="F107" s="81"/>
    </row>
    <row r="108" customFormat="false" ht="12.75" hidden="false" customHeight="false" outlineLevel="0" collapsed="false">
      <c r="A108" s="81"/>
      <c r="B108" s="81"/>
      <c r="C108" s="81"/>
      <c r="D108" s="81"/>
      <c r="E108" s="81"/>
      <c r="F108" s="81"/>
    </row>
    <row r="109" customFormat="false" ht="12.75" hidden="false" customHeight="false" outlineLevel="0" collapsed="false">
      <c r="A109" s="81"/>
      <c r="B109" s="81"/>
      <c r="C109" s="81"/>
      <c r="D109" s="81"/>
      <c r="E109" s="81"/>
      <c r="F109" s="81"/>
    </row>
    <row r="110" customFormat="false" ht="12.75" hidden="false" customHeight="false" outlineLevel="0" collapsed="false">
      <c r="A110" s="81"/>
      <c r="B110" s="81"/>
      <c r="C110" s="81"/>
      <c r="D110" s="81"/>
      <c r="E110" s="81"/>
      <c r="F110" s="81"/>
    </row>
    <row r="111" customFormat="false" ht="12.75" hidden="false" customHeight="false" outlineLevel="0" collapsed="false">
      <c r="A111" s="81"/>
      <c r="B111" s="81"/>
      <c r="C111" s="81"/>
      <c r="D111" s="81"/>
      <c r="E111" s="81"/>
      <c r="F111" s="81"/>
    </row>
    <row r="112" customFormat="false" ht="12.75" hidden="false" customHeight="false" outlineLevel="0" collapsed="false">
      <c r="A112" s="81"/>
      <c r="B112" s="81"/>
      <c r="C112" s="81"/>
      <c r="D112" s="81"/>
      <c r="E112" s="81"/>
      <c r="F112" s="81"/>
    </row>
  </sheetData>
  <sheetProtection sheet="true" objects="true" scenarios="true"/>
  <mergeCells count="3">
    <mergeCell ref="A1:F1"/>
    <mergeCell ref="A3:F3"/>
    <mergeCell ref="I3:O3"/>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Roman,obyčejné"&amp;12&amp;A</oddHeader>
    <oddFooter>&amp;C&amp;"Times New Roman,obyčejné"&amp;12Stránka &amp;P</oddFooter>
  </headerFooter>
  <legacyDrawing r:id="rId2"/>
</worksheet>
</file>

<file path=docProps/app.xml><?xml version="1.0" encoding="utf-8"?>
<Properties xmlns="http://schemas.openxmlformats.org/officeDocument/2006/extended-properties" xmlns:vt="http://schemas.openxmlformats.org/officeDocument/2006/docPropsVTypes">
  <Template/>
  <TotalTime>612</TotalTime>
  <Application>LibreOffice/7.5.7.1$Windows_X86_64 LibreOffice_project/47eb0cf7efbacdee9b19ae25d6752381ede23126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cs-CZ</dc:language>
  <cp:lastModifiedBy>Milan Košulič</cp:lastModifiedBy>
  <dcterms:modified xsi:type="dcterms:W3CDTF">2024-03-13T20:22:32Z</dcterms:modified>
  <cp:revision>110</cp:revision>
  <dc:subject/>
  <dc:title/>
</cp:coreProperties>
</file>

<file path=docProps/custom.xml><?xml version="1.0" encoding="utf-8"?>
<Properties xmlns="http://schemas.openxmlformats.org/officeDocument/2006/custom-properties" xmlns:vt="http://schemas.openxmlformats.org/officeDocument/2006/docPropsVTypes"/>
</file>